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0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1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2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3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4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5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6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7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8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9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0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1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2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3.xml" ContentType="application/vnd.openxmlformats-officedocument.themeOverrid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codeName="ThisWorkbook"/>
  <xr:revisionPtr revIDLastSave="0" documentId="13_ncr:1_{38262EB8-F04A-4826-B918-2EBB2BC0A2C1}" xr6:coauthVersionLast="47" xr6:coauthVersionMax="47" xr10:uidLastSave="{00000000-0000-0000-0000-000000000000}"/>
  <bookViews>
    <workbookView xWindow="1545" yWindow="1995" windowWidth="26820" windowHeight="13440" tabRatio="804" activeTab="12" xr2:uid="{00000000-000D-0000-FFFF-FFFF00000000}"/>
  </bookViews>
  <sheets>
    <sheet name="removals" sheetId="1" r:id="rId1"/>
    <sheet name="removal survey" sheetId="18" r:id="rId2"/>
    <sheet name="removals track" sheetId="17" state="hidden" r:id="rId3"/>
    <sheet name="removal survey difference" sheetId="21" state="hidden" r:id="rId4"/>
    <sheet name="Port" sheetId="2" r:id="rId5"/>
    <sheet name="arrivals" sheetId="3" state="hidden" r:id="rId6"/>
    <sheet name="arrival(oliver)" sheetId="10" state="hidden" r:id="rId7"/>
    <sheet name="Congestion" sheetId="8" state="hidden" r:id="rId8"/>
    <sheet name="mill outstock" sheetId="13" state="hidden" r:id="rId9"/>
    <sheet name="daily transaction" sheetId="14" r:id="rId10"/>
    <sheet name="removas&amp;transaction" sheetId="15" r:id="rId11"/>
    <sheet name="removals&amp;BFF" sheetId="16" r:id="rId12"/>
    <sheet name="regional usage ratio" sheetId="19" r:id="rId13"/>
    <sheet name="congestion track" sheetId="20" r:id="rId14"/>
    <sheet name="Sheet1" sheetId="22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V18" i="18" l="1"/>
  <c r="CV14" i="18"/>
  <c r="CV10" i="18"/>
  <c r="CV5" i="18"/>
  <c r="CV17" i="18" s="1"/>
  <c r="CV19" i="18" s="1"/>
  <c r="C5" i="2" l="1"/>
  <c r="AZ5" i="2" s="1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BF5" i="2"/>
  <c r="BG5" i="2"/>
  <c r="BL5" i="2"/>
  <c r="C6" i="2"/>
  <c r="AZ6" i="2" s="1"/>
  <c r="D6" i="2"/>
  <c r="E6" i="2"/>
  <c r="F6" i="2"/>
  <c r="G6" i="2"/>
  <c r="H6" i="2"/>
  <c r="I6" i="2"/>
  <c r="BB6" i="2" s="1"/>
  <c r="J6" i="2"/>
  <c r="K6" i="2"/>
  <c r="L6" i="2"/>
  <c r="M6" i="2"/>
  <c r="N6" i="2"/>
  <c r="O6" i="2"/>
  <c r="P6" i="2"/>
  <c r="BA6" i="2" s="1"/>
  <c r="Q6" i="2"/>
  <c r="R6" i="2"/>
  <c r="S6" i="2"/>
  <c r="T6" i="2"/>
  <c r="U6" i="2"/>
  <c r="V6" i="2"/>
  <c r="W6" i="2"/>
  <c r="X6" i="2"/>
  <c r="Y6" i="2"/>
  <c r="BD6" i="2" s="1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BF6" i="2"/>
  <c r="BG6" i="2"/>
  <c r="BH6" i="2"/>
  <c r="BK6" i="2" s="1"/>
  <c r="BI6" i="2"/>
  <c r="BJ6" i="2"/>
  <c r="C7" i="2"/>
  <c r="D7" i="2"/>
  <c r="E7" i="2"/>
  <c r="F7" i="2"/>
  <c r="BJ7" i="2" s="1"/>
  <c r="BK7" i="2" s="1"/>
  <c r="G7" i="2"/>
  <c r="H7" i="2"/>
  <c r="I7" i="2"/>
  <c r="J7" i="2"/>
  <c r="K7" i="2"/>
  <c r="L7" i="2"/>
  <c r="M7" i="2"/>
  <c r="N7" i="2"/>
  <c r="BE7" i="2" s="1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F7" i="2"/>
  <c r="BG7" i="2"/>
  <c r="BH7" i="2"/>
  <c r="BI7" i="2"/>
  <c r="C8" i="2"/>
  <c r="BJ8" i="2" s="1"/>
  <c r="D8" i="2"/>
  <c r="BH8" i="2" s="1"/>
  <c r="BK8" i="2" s="1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F8" i="2"/>
  <c r="BG8" i="2"/>
  <c r="BI8" i="2"/>
  <c r="C9" i="2"/>
  <c r="AZ9" i="2" s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BF9" i="2"/>
  <c r="BG9" i="2"/>
  <c r="C10" i="2"/>
  <c r="D10" i="2"/>
  <c r="E10" i="2"/>
  <c r="F10" i="2"/>
  <c r="G10" i="2"/>
  <c r="H10" i="2"/>
  <c r="BC10" i="2" s="1"/>
  <c r="I10" i="2"/>
  <c r="BB10" i="2" s="1"/>
  <c r="J10" i="2"/>
  <c r="K10" i="2"/>
  <c r="L10" i="2"/>
  <c r="M10" i="2"/>
  <c r="N10" i="2"/>
  <c r="O10" i="2"/>
  <c r="P10" i="2"/>
  <c r="BA10" i="2" s="1"/>
  <c r="Q10" i="2"/>
  <c r="R10" i="2"/>
  <c r="S10" i="2"/>
  <c r="T10" i="2"/>
  <c r="U10" i="2"/>
  <c r="V10" i="2"/>
  <c r="W10" i="2"/>
  <c r="X10" i="2"/>
  <c r="Y10" i="2"/>
  <c r="BD10" i="2" s="1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BF10" i="2"/>
  <c r="BG10" i="2"/>
  <c r="BL10" i="2"/>
  <c r="C11" i="2"/>
  <c r="D11" i="2"/>
  <c r="E11" i="2"/>
  <c r="F11" i="2"/>
  <c r="G11" i="2"/>
  <c r="H11" i="2"/>
  <c r="I11" i="2"/>
  <c r="J11" i="2"/>
  <c r="BB11" i="2" s="1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BE11" i="2" s="1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BF11" i="2"/>
  <c r="BG11" i="2"/>
  <c r="C12" i="2"/>
  <c r="BJ12" i="2" s="1"/>
  <c r="D12" i="2"/>
  <c r="BH12" i="2" s="1"/>
  <c r="E12" i="2"/>
  <c r="BI12" i="2" s="1"/>
  <c r="F12" i="2"/>
  <c r="G12" i="2"/>
  <c r="H12" i="2"/>
  <c r="BC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F12" i="2"/>
  <c r="BG12" i="2"/>
  <c r="C13" i="2"/>
  <c r="D13" i="2"/>
  <c r="E13" i="2"/>
  <c r="F13" i="2"/>
  <c r="G13" i="2"/>
  <c r="H13" i="2"/>
  <c r="I13" i="2"/>
  <c r="J13" i="2"/>
  <c r="K13" i="2"/>
  <c r="L13" i="2"/>
  <c r="M13" i="2"/>
  <c r="BC13" i="2" s="1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BF13" i="2"/>
  <c r="BG13" i="2"/>
  <c r="C14" i="2"/>
  <c r="D14" i="2"/>
  <c r="E14" i="2"/>
  <c r="BI14" i="2" s="1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BE14" i="2" s="1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BA14" i="2"/>
  <c r="BD14" i="2"/>
  <c r="BF14" i="2"/>
  <c r="B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BA15" i="2" s="1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BF15" i="2"/>
  <c r="BG15" i="2"/>
  <c r="BI15" i="2"/>
  <c r="C16" i="2"/>
  <c r="D16" i="2"/>
  <c r="E16" i="2"/>
  <c r="F16" i="2"/>
  <c r="G16" i="2"/>
  <c r="BC16" i="2" s="1"/>
  <c r="H16" i="2"/>
  <c r="I16" i="2"/>
  <c r="J16" i="2"/>
  <c r="K16" i="2"/>
  <c r="L16" i="2"/>
  <c r="M16" i="2"/>
  <c r="N16" i="2"/>
  <c r="O16" i="2"/>
  <c r="P16" i="2"/>
  <c r="BA16" i="2" s="1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F16" i="2"/>
  <c r="BG16" i="2"/>
  <c r="BH16" i="2"/>
  <c r="C17" i="2"/>
  <c r="D17" i="2"/>
  <c r="E17" i="2"/>
  <c r="BI17" i="2" s="1"/>
  <c r="F17" i="2"/>
  <c r="G17" i="2"/>
  <c r="BC17" i="2" s="1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BF17" i="2"/>
  <c r="B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BD18" i="2" s="1"/>
  <c r="S18" i="2"/>
  <c r="T18" i="2"/>
  <c r="U18" i="2"/>
  <c r="V18" i="2"/>
  <c r="W18" i="2"/>
  <c r="X18" i="2"/>
  <c r="Y18" i="2"/>
  <c r="Z18" i="2"/>
  <c r="AA18" i="2"/>
  <c r="AB18" i="2"/>
  <c r="BE18" i="2" s="1"/>
  <c r="AC18" i="2"/>
  <c r="AD18" i="2"/>
  <c r="AE18" i="2"/>
  <c r="AF18" i="2"/>
  <c r="AG18" i="2"/>
  <c r="AH18" i="2"/>
  <c r="BA18" i="2" s="1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BF18" i="2"/>
  <c r="BG18" i="2"/>
  <c r="BI18" i="2"/>
  <c r="BL18" i="2"/>
  <c r="C19" i="2"/>
  <c r="D19" i="2"/>
  <c r="E19" i="2"/>
  <c r="F19" i="2"/>
  <c r="G19" i="2"/>
  <c r="H19" i="2"/>
  <c r="I19" i="2"/>
  <c r="BB19" i="2" s="1"/>
  <c r="J19" i="2"/>
  <c r="K19" i="2"/>
  <c r="L19" i="2"/>
  <c r="M19" i="2"/>
  <c r="N19" i="2"/>
  <c r="O19" i="2"/>
  <c r="P19" i="2"/>
  <c r="Q19" i="2"/>
  <c r="R19" i="2"/>
  <c r="S19" i="2"/>
  <c r="BA19" i="2" s="1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BF19" i="2"/>
  <c r="BG19" i="2"/>
  <c r="BI19" i="2"/>
  <c r="C20" i="2"/>
  <c r="D20" i="2"/>
  <c r="BH20" i="2" s="1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C20" i="2"/>
  <c r="BF20" i="2"/>
  <c r="BG20" i="2"/>
  <c r="C21" i="2"/>
  <c r="D21" i="2"/>
  <c r="E21" i="2"/>
  <c r="BI21" i="2" s="1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BC21" i="2" s="1"/>
  <c r="AU21" i="2"/>
  <c r="AV21" i="2"/>
  <c r="AW21" i="2"/>
  <c r="AX21" i="2"/>
  <c r="AY21" i="2"/>
  <c r="BA21" i="2"/>
  <c r="BF21" i="2"/>
  <c r="BG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BA22" i="2" s="1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BC22" i="2" s="1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BD22" i="2"/>
  <c r="BF22" i="2"/>
  <c r="BG22" i="2"/>
  <c r="BI22" i="2"/>
  <c r="C23" i="2"/>
  <c r="D23" i="2"/>
  <c r="E23" i="2"/>
  <c r="F23" i="2"/>
  <c r="BJ23" i="2" s="1"/>
  <c r="G23" i="2"/>
  <c r="H23" i="2"/>
  <c r="I23" i="2"/>
  <c r="J23" i="2"/>
  <c r="K23" i="2"/>
  <c r="L23" i="2"/>
  <c r="M23" i="2"/>
  <c r="N23" i="2"/>
  <c r="BE23" i="2" s="1"/>
  <c r="O23" i="2"/>
  <c r="P23" i="2"/>
  <c r="Q23" i="2"/>
  <c r="R23" i="2"/>
  <c r="S23" i="2"/>
  <c r="BA23" i="2" s="1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BF23" i="2"/>
  <c r="BG23" i="2"/>
  <c r="BI23" i="2"/>
  <c r="C24" i="2"/>
  <c r="D24" i="2"/>
  <c r="E24" i="2"/>
  <c r="F24" i="2"/>
  <c r="G24" i="2"/>
  <c r="H24" i="2"/>
  <c r="I24" i="2"/>
  <c r="BB24" i="2" s="1"/>
  <c r="J24" i="2"/>
  <c r="K24" i="2"/>
  <c r="L24" i="2"/>
  <c r="M24" i="2"/>
  <c r="N24" i="2"/>
  <c r="O24" i="2"/>
  <c r="P24" i="2"/>
  <c r="Q24" i="2"/>
  <c r="BC24" i="2" s="1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BA24" i="2" s="1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F24" i="2"/>
  <c r="BG24" i="2"/>
  <c r="BH24" i="2"/>
  <c r="C25" i="2"/>
  <c r="D25" i="2"/>
  <c r="E25" i="2"/>
  <c r="BI25" i="2" s="1"/>
  <c r="F25" i="2"/>
  <c r="G25" i="2"/>
  <c r="H25" i="2"/>
  <c r="BC25" i="2" s="1"/>
  <c r="I25" i="2"/>
  <c r="BB25" i="2" s="1"/>
  <c r="J25" i="2"/>
  <c r="K25" i="2"/>
  <c r="L25" i="2"/>
  <c r="M25" i="2"/>
  <c r="N25" i="2"/>
  <c r="O25" i="2"/>
  <c r="P25" i="2"/>
  <c r="BA25" i="2" s="1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BF25" i="2"/>
  <c r="BG25" i="2"/>
  <c r="C26" i="2"/>
  <c r="D26" i="2"/>
  <c r="E26" i="2"/>
  <c r="BL26" i="2" s="1"/>
  <c r="F26" i="2"/>
  <c r="G26" i="2"/>
  <c r="H26" i="2"/>
  <c r="BC26" i="2" s="1"/>
  <c r="I26" i="2"/>
  <c r="BB26" i="2" s="1"/>
  <c r="J26" i="2"/>
  <c r="K26" i="2"/>
  <c r="BD26" i="2" s="1"/>
  <c r="L26" i="2"/>
  <c r="M26" i="2"/>
  <c r="N26" i="2"/>
  <c r="O26" i="2"/>
  <c r="P26" i="2"/>
  <c r="BA26" i="2" s="1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BF26" i="2"/>
  <c r="BG26" i="2"/>
  <c r="BI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BF27" i="2"/>
  <c r="BG27" i="2"/>
  <c r="BI27" i="2"/>
  <c r="C28" i="2"/>
  <c r="D28" i="2"/>
  <c r="E28" i="2"/>
  <c r="BI28" i="2" s="1"/>
  <c r="F28" i="2"/>
  <c r="G28" i="2"/>
  <c r="H28" i="2"/>
  <c r="I28" i="2"/>
  <c r="BB28" i="2" s="1"/>
  <c r="J28" i="2"/>
  <c r="K28" i="2"/>
  <c r="L28" i="2"/>
  <c r="M28" i="2"/>
  <c r="N28" i="2"/>
  <c r="O28" i="2"/>
  <c r="P28" i="2"/>
  <c r="Q28" i="2"/>
  <c r="BC28" i="2" s="1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BE28" i="2" s="1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F28" i="2"/>
  <c r="BG28" i="2"/>
  <c r="BH28" i="2"/>
  <c r="C29" i="2"/>
  <c r="D29" i="2"/>
  <c r="E29" i="2"/>
  <c r="F29" i="2"/>
  <c r="G29" i="2"/>
  <c r="H29" i="2"/>
  <c r="BC29" i="2" s="1"/>
  <c r="I29" i="2"/>
  <c r="J29" i="2"/>
  <c r="K29" i="2"/>
  <c r="L29" i="2"/>
  <c r="M29" i="2"/>
  <c r="N29" i="2"/>
  <c r="O29" i="2"/>
  <c r="P29" i="2"/>
  <c r="BA29" i="2" s="1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BF29" i="2"/>
  <c r="BG29" i="2"/>
  <c r="BI29" i="2"/>
  <c r="C30" i="2"/>
  <c r="D30" i="2"/>
  <c r="E30" i="2"/>
  <c r="F30" i="2"/>
  <c r="G30" i="2"/>
  <c r="BC30" i="2" s="1"/>
  <c r="H30" i="2"/>
  <c r="I30" i="2"/>
  <c r="J30" i="2"/>
  <c r="K30" i="2"/>
  <c r="BD30" i="2" s="1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BF30" i="2"/>
  <c r="BG30" i="2"/>
  <c r="BI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BA31" i="2" s="1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BF31" i="2"/>
  <c r="BG31" i="2"/>
  <c r="BI31" i="2"/>
  <c r="C32" i="2"/>
  <c r="AZ32" i="2" s="1"/>
  <c r="D32" i="2"/>
  <c r="E32" i="2"/>
  <c r="BI32" i="2" s="1"/>
  <c r="F32" i="2"/>
  <c r="G32" i="2"/>
  <c r="H32" i="2"/>
  <c r="BC32" i="2" s="1"/>
  <c r="I32" i="2"/>
  <c r="BB32" i="2" s="1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BE32" i="2" s="1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BA32" i="2"/>
  <c r="BF32" i="2"/>
  <c r="BG32" i="2"/>
  <c r="BH32" i="2"/>
  <c r="C33" i="2"/>
  <c r="D33" i="2"/>
  <c r="E33" i="2"/>
  <c r="BI33" i="2" s="1"/>
  <c r="F33" i="2"/>
  <c r="G33" i="2"/>
  <c r="BC33" i="2" s="1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BA33" i="2"/>
  <c r="BF33" i="2"/>
  <c r="B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BA34" i="2" s="1"/>
  <c r="Q34" i="2"/>
  <c r="R34" i="2"/>
  <c r="S34" i="2"/>
  <c r="T34" i="2"/>
  <c r="BD34" i="2" s="1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BC34" i="2"/>
  <c r="BF34" i="2"/>
  <c r="BG34" i="2"/>
  <c r="BI34" i="2"/>
  <c r="C35" i="2"/>
  <c r="D35" i="2"/>
  <c r="E35" i="2"/>
  <c r="BI35" i="2" s="1"/>
  <c r="F35" i="2"/>
  <c r="BJ35" i="2" s="1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BF35" i="2"/>
  <c r="BG35" i="2"/>
  <c r="C36" i="2"/>
  <c r="AZ36" i="2" s="1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BA36" i="2" s="1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BC36" i="2"/>
  <c r="BF36" i="2"/>
  <c r="BG36" i="2"/>
  <c r="BH36" i="2"/>
  <c r="C37" i="2"/>
  <c r="D37" i="2"/>
  <c r="E37" i="2"/>
  <c r="BI37" i="2" s="1"/>
  <c r="F37" i="2"/>
  <c r="G37" i="2"/>
  <c r="H37" i="2"/>
  <c r="I37" i="2"/>
  <c r="BB37" i="2" s="1"/>
  <c r="J37" i="2"/>
  <c r="K37" i="2"/>
  <c r="L37" i="2"/>
  <c r="M37" i="2"/>
  <c r="N37" i="2"/>
  <c r="O37" i="2"/>
  <c r="P37" i="2"/>
  <c r="BA37" i="2" s="1"/>
  <c r="Q37" i="2"/>
  <c r="BC37" i="2" s="1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BF37" i="2"/>
  <c r="BG37" i="2"/>
  <c r="C38" i="2"/>
  <c r="BI38" i="2" s="1"/>
  <c r="D38" i="2"/>
  <c r="E38" i="2"/>
  <c r="F38" i="2"/>
  <c r="G38" i="2"/>
  <c r="BC38" i="2" s="1"/>
  <c r="H38" i="2"/>
  <c r="I38" i="2"/>
  <c r="J38" i="2"/>
  <c r="K38" i="2"/>
  <c r="L38" i="2"/>
  <c r="M38" i="2"/>
  <c r="N38" i="2"/>
  <c r="O38" i="2"/>
  <c r="P38" i="2"/>
  <c r="Q38" i="2"/>
  <c r="R38" i="2"/>
  <c r="BD38" i="2" s="1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BF38" i="2"/>
  <c r="BG38" i="2"/>
  <c r="C39" i="2"/>
  <c r="D39" i="2"/>
  <c r="E39" i="2"/>
  <c r="F39" i="2"/>
  <c r="BJ39" i="2" s="1"/>
  <c r="G39" i="2"/>
  <c r="BC39" i="2" s="1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BF39" i="2"/>
  <c r="BG39" i="2"/>
  <c r="BI39" i="2"/>
  <c r="C40" i="2"/>
  <c r="AZ40" i="2" s="1"/>
  <c r="D40" i="2"/>
  <c r="BH40" i="2" s="1"/>
  <c r="E40" i="2"/>
  <c r="F40" i="2"/>
  <c r="G40" i="2"/>
  <c r="BC40" i="2" s="1"/>
  <c r="H40" i="2"/>
  <c r="I40" i="2"/>
  <c r="J40" i="2"/>
  <c r="K40" i="2"/>
  <c r="L40" i="2"/>
  <c r="M40" i="2"/>
  <c r="N40" i="2"/>
  <c r="O40" i="2"/>
  <c r="P40" i="2"/>
  <c r="Q40" i="2"/>
  <c r="R40" i="2"/>
  <c r="S40" i="2"/>
  <c r="BA40" i="2" s="1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BF40" i="2"/>
  <c r="BG40" i="2"/>
  <c r="C41" i="2"/>
  <c r="D41" i="2"/>
  <c r="E41" i="2"/>
  <c r="BI41" i="2" s="1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BA41" i="2" s="1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BC41" i="2" s="1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BF41" i="2"/>
  <c r="BG41" i="2"/>
  <c r="C42" i="2"/>
  <c r="D42" i="2"/>
  <c r="E42" i="2"/>
  <c r="BI42" i="2" s="1"/>
  <c r="F42" i="2"/>
  <c r="G42" i="2"/>
  <c r="H42" i="2"/>
  <c r="I42" i="2"/>
  <c r="J42" i="2"/>
  <c r="K42" i="2"/>
  <c r="L42" i="2"/>
  <c r="M42" i="2"/>
  <c r="BC42" i="2" s="1"/>
  <c r="N42" i="2"/>
  <c r="O42" i="2"/>
  <c r="P42" i="2"/>
  <c r="Q42" i="2"/>
  <c r="R42" i="2"/>
  <c r="BD42" i="2" s="1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BF42" i="2"/>
  <c r="BG42" i="2"/>
  <c r="C43" i="2"/>
  <c r="D43" i="2"/>
  <c r="E43" i="2"/>
  <c r="BI43" i="2" s="1"/>
  <c r="F43" i="2"/>
  <c r="BJ43" i="2" s="1"/>
  <c r="G43" i="2"/>
  <c r="H43" i="2"/>
  <c r="I43" i="2"/>
  <c r="J43" i="2"/>
  <c r="K43" i="2"/>
  <c r="L43" i="2"/>
  <c r="M43" i="2"/>
  <c r="BC43" i="2" s="1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BF43" i="2"/>
  <c r="BG43" i="2"/>
  <c r="C44" i="2"/>
  <c r="BH44" i="2" s="1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BA44" i="2" s="1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BC44" i="2" s="1"/>
  <c r="BF44" i="2"/>
  <c r="BG44" i="2"/>
  <c r="C45" i="2"/>
  <c r="D45" i="2"/>
  <c r="E45" i="2"/>
  <c r="BI45" i="2" s="1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BA45" i="2" s="1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BF45" i="2"/>
  <c r="BG45" i="2"/>
  <c r="C46" i="2"/>
  <c r="D46" i="2"/>
  <c r="E46" i="2"/>
  <c r="BI46" i="2" s="1"/>
  <c r="F46" i="2"/>
  <c r="G46" i="2"/>
  <c r="H46" i="2"/>
  <c r="I46" i="2"/>
  <c r="J46" i="2"/>
  <c r="K46" i="2"/>
  <c r="L46" i="2"/>
  <c r="M46" i="2"/>
  <c r="BC46" i="2" s="1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BD46" i="2"/>
  <c r="BF46" i="2"/>
  <c r="BG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BF47" i="2"/>
  <c r="BG47" i="2"/>
  <c r="BI47" i="2"/>
  <c r="C48" i="2"/>
  <c r="BJ48" i="2" s="1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BA48" i="2" s="1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F48" i="2"/>
  <c r="BG48" i="2"/>
  <c r="BI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BF49" i="2"/>
  <c r="BG49" i="2"/>
  <c r="C50" i="2"/>
  <c r="D50" i="2"/>
  <c r="BH50" i="2" s="1"/>
  <c r="E50" i="2"/>
  <c r="BI50" i="2" s="1"/>
  <c r="F50" i="2"/>
  <c r="G50" i="2"/>
  <c r="H50" i="2"/>
  <c r="I50" i="2"/>
  <c r="BB50" i="2" s="1"/>
  <c r="J50" i="2"/>
  <c r="K50" i="2"/>
  <c r="L50" i="2"/>
  <c r="M50" i="2"/>
  <c r="N50" i="2"/>
  <c r="O50" i="2"/>
  <c r="P50" i="2"/>
  <c r="BA50" i="2" s="1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F50" i="2"/>
  <c r="BG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BF51" i="2"/>
  <c r="BG51" i="2"/>
  <c r="C52" i="2"/>
  <c r="AZ52" i="2" s="1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BA52" i="2" s="1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BF52" i="2"/>
  <c r="BG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BF53" i="2"/>
  <c r="BG53" i="2"/>
  <c r="C54" i="2"/>
  <c r="BJ54" i="2" s="1"/>
  <c r="D54" i="2"/>
  <c r="E54" i="2"/>
  <c r="F54" i="2"/>
  <c r="G54" i="2"/>
  <c r="H54" i="2"/>
  <c r="I54" i="2"/>
  <c r="BB54" i="2" s="1"/>
  <c r="J54" i="2"/>
  <c r="K54" i="2"/>
  <c r="BD54" i="2" s="1"/>
  <c r="L54" i="2"/>
  <c r="M54" i="2"/>
  <c r="N54" i="2"/>
  <c r="O54" i="2"/>
  <c r="P54" i="2"/>
  <c r="BA54" i="2" s="1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BF54" i="2"/>
  <c r="BG54" i="2"/>
  <c r="BH54" i="2"/>
  <c r="BL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BE55" i="2" s="1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BF55" i="2"/>
  <c r="BG55" i="2"/>
  <c r="BJ55" i="2"/>
  <c r="C56" i="2"/>
  <c r="D56" i="2"/>
  <c r="E56" i="2"/>
  <c r="BI56" i="2" s="1"/>
  <c r="F56" i="2"/>
  <c r="BJ56" i="2" s="1"/>
  <c r="G56" i="2"/>
  <c r="H56" i="2"/>
  <c r="I56" i="2"/>
  <c r="J56" i="2"/>
  <c r="K56" i="2"/>
  <c r="L56" i="2"/>
  <c r="M56" i="2"/>
  <c r="N56" i="2"/>
  <c r="O56" i="2"/>
  <c r="P56" i="2"/>
  <c r="BA56" i="2" s="1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C56" i="2"/>
  <c r="BF56" i="2"/>
  <c r="BG56" i="2"/>
  <c r="BH56" i="2"/>
  <c r="C57" i="2"/>
  <c r="D57" i="2"/>
  <c r="E57" i="2"/>
  <c r="F57" i="2"/>
  <c r="G57" i="2"/>
  <c r="H57" i="2"/>
  <c r="BC57" i="2" s="1"/>
  <c r="I57" i="2"/>
  <c r="J57" i="2"/>
  <c r="K57" i="2"/>
  <c r="L57" i="2"/>
  <c r="M57" i="2"/>
  <c r="N57" i="2"/>
  <c r="O57" i="2"/>
  <c r="P57" i="2"/>
  <c r="Q57" i="2"/>
  <c r="R57" i="2"/>
  <c r="S57" i="2"/>
  <c r="BA57" i="2" s="1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BF57" i="2"/>
  <c r="BG57" i="2"/>
  <c r="C58" i="2"/>
  <c r="BL58" i="2" s="1"/>
  <c r="D58" i="2"/>
  <c r="E58" i="2"/>
  <c r="BI58" i="2" s="1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BD58" i="2"/>
  <c r="BF58" i="2"/>
  <c r="BG58" i="2"/>
  <c r="C59" i="2"/>
  <c r="D59" i="2"/>
  <c r="E59" i="2"/>
  <c r="BI59" i="2" s="1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BF59" i="2"/>
  <c r="BG59" i="2"/>
  <c r="BJ59" i="2"/>
  <c r="C60" i="2"/>
  <c r="D60" i="2"/>
  <c r="E60" i="2"/>
  <c r="F60" i="2"/>
  <c r="BJ60" i="2" s="1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BB60" i="2" s="1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BF60" i="2"/>
  <c r="BG60" i="2"/>
  <c r="C61" i="2"/>
  <c r="AZ61" i="2" s="1"/>
  <c r="D61" i="2"/>
  <c r="BH61" i="2" s="1"/>
  <c r="E61" i="2"/>
  <c r="F61" i="2"/>
  <c r="BJ61" i="2" s="1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BA61" i="2"/>
  <c r="BF61" i="2"/>
  <c r="BG61" i="2"/>
  <c r="C62" i="2"/>
  <c r="D62" i="2"/>
  <c r="BH62" i="2" s="1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BA62" i="2" s="1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BF62" i="2"/>
  <c r="BG62" i="2"/>
  <c r="C63" i="2"/>
  <c r="AZ63" i="2" s="1"/>
  <c r="D63" i="2"/>
  <c r="E63" i="2"/>
  <c r="BI63" i="2" s="1"/>
  <c r="F63" i="2"/>
  <c r="G63" i="2"/>
  <c r="H63" i="2"/>
  <c r="I63" i="2"/>
  <c r="J63" i="2"/>
  <c r="K63" i="2"/>
  <c r="L63" i="2"/>
  <c r="M63" i="2"/>
  <c r="N63" i="2"/>
  <c r="O63" i="2"/>
  <c r="P63" i="2"/>
  <c r="BA63" i="2" s="1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BB63" i="2"/>
  <c r="BF63" i="2"/>
  <c r="BG63" i="2"/>
  <c r="BH63" i="2"/>
  <c r="BK63" i="2" s="1"/>
  <c r="BJ63" i="2"/>
  <c r="C64" i="2"/>
  <c r="BI64" i="2" s="1"/>
  <c r="D64" i="2"/>
  <c r="E64" i="2"/>
  <c r="F64" i="2"/>
  <c r="BJ64" i="2" s="1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F64" i="2"/>
  <c r="BG64" i="2"/>
  <c r="C65" i="2"/>
  <c r="BI65" i="2" s="1"/>
  <c r="D65" i="2"/>
  <c r="BH65" i="2" s="1"/>
  <c r="E65" i="2"/>
  <c r="F65" i="2"/>
  <c r="BL65" i="2" s="1"/>
  <c r="G65" i="2"/>
  <c r="BC65" i="2" s="1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F65" i="2"/>
  <c r="BG65" i="2"/>
  <c r="C66" i="2"/>
  <c r="D66" i="2"/>
  <c r="E66" i="2"/>
  <c r="F66" i="2"/>
  <c r="BJ66" i="2" s="1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F66" i="2"/>
  <c r="BG66" i="2"/>
  <c r="BH66" i="2"/>
  <c r="BI66" i="2"/>
  <c r="BL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BB67" i="2"/>
  <c r="BF67" i="2"/>
  <c r="BG67" i="2"/>
  <c r="BJ67" i="2"/>
  <c r="C68" i="2"/>
  <c r="D68" i="2"/>
  <c r="E68" i="2"/>
  <c r="BI68" i="2" s="1"/>
  <c r="F68" i="2"/>
  <c r="G68" i="2"/>
  <c r="H68" i="2"/>
  <c r="BC68" i="2" s="1"/>
  <c r="I68" i="2"/>
  <c r="J68" i="2"/>
  <c r="K68" i="2"/>
  <c r="L68" i="2"/>
  <c r="M68" i="2"/>
  <c r="N68" i="2"/>
  <c r="O68" i="2"/>
  <c r="P68" i="2"/>
  <c r="BA68" i="2" s="1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F68" i="2"/>
  <c r="BG68" i="2"/>
  <c r="BJ68" i="2"/>
  <c r="C69" i="2"/>
  <c r="BJ69" i="2" s="1"/>
  <c r="D69" i="2"/>
  <c r="BH69" i="2" s="1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BC69" i="2" s="1"/>
  <c r="AV69" i="2"/>
  <c r="AW69" i="2"/>
  <c r="AX69" i="2"/>
  <c r="AY69" i="2"/>
  <c r="AZ69" i="2"/>
  <c r="BF69" i="2"/>
  <c r="BG69" i="2"/>
  <c r="C70" i="2"/>
  <c r="D70" i="2"/>
  <c r="BH70" i="2" s="1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BD70" i="2" s="1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F70" i="2"/>
  <c r="BG70" i="2"/>
  <c r="BI70" i="2"/>
  <c r="BL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BC71" i="2" s="1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BF71" i="2"/>
  <c r="BG71" i="2"/>
  <c r="BJ71" i="2"/>
  <c r="C72" i="2"/>
  <c r="BJ72" i="2" s="1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BF72" i="2"/>
  <c r="BG72" i="2"/>
  <c r="C73" i="2"/>
  <c r="AZ73" i="2" s="1"/>
  <c r="D73" i="2"/>
  <c r="E73" i="2"/>
  <c r="F73" i="2"/>
  <c r="G73" i="2"/>
  <c r="H73" i="2"/>
  <c r="BC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BF73" i="2"/>
  <c r="BG73" i="2"/>
  <c r="BJ73" i="2"/>
  <c r="C74" i="2"/>
  <c r="AZ74" i="2" s="1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BF74" i="2"/>
  <c r="BG74" i="2"/>
  <c r="BH74" i="2"/>
  <c r="BI74" i="2"/>
  <c r="C75" i="2"/>
  <c r="D75" i="2"/>
  <c r="E75" i="2"/>
  <c r="F75" i="2"/>
  <c r="BJ75" i="2" s="1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BB75" i="2" s="1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BF75" i="2"/>
  <c r="BG75" i="2"/>
  <c r="C76" i="2"/>
  <c r="BJ76" i="2" s="1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BC76" i="2" s="1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BF76" i="2"/>
  <c r="BG76" i="2"/>
  <c r="BI76" i="2"/>
  <c r="C77" i="2"/>
  <c r="AZ77" i="2" s="1"/>
  <c r="D77" i="2"/>
  <c r="E77" i="2"/>
  <c r="F77" i="2"/>
  <c r="G77" i="2"/>
  <c r="H77" i="2"/>
  <c r="I77" i="2"/>
  <c r="J77" i="2"/>
  <c r="BB77" i="2" s="1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BF77" i="2"/>
  <c r="BG77" i="2"/>
  <c r="BI77" i="2"/>
  <c r="BJ77" i="2"/>
  <c r="C78" i="2"/>
  <c r="AZ78" i="2" s="1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BA78" i="2" s="1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BF78" i="2"/>
  <c r="BG78" i="2"/>
  <c r="BH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BF79" i="2"/>
  <c r="BG79" i="2"/>
  <c r="C80" i="2"/>
  <c r="BJ80" i="2" s="1"/>
  <c r="D80" i="2"/>
  <c r="E80" i="2"/>
  <c r="BI80" i="2" s="1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BF80" i="2"/>
  <c r="BG80" i="2"/>
  <c r="C81" i="2"/>
  <c r="AZ81" i="2" s="1"/>
  <c r="D81" i="2"/>
  <c r="E81" i="2"/>
  <c r="BI81" i="2" s="1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BF81" i="2"/>
  <c r="BG81" i="2"/>
  <c r="BJ81" i="2"/>
  <c r="C82" i="2"/>
  <c r="D82" i="2"/>
  <c r="E82" i="2"/>
  <c r="F82" i="2"/>
  <c r="G82" i="2"/>
  <c r="H82" i="2"/>
  <c r="I82" i="2"/>
  <c r="J82" i="2"/>
  <c r="K82" i="2"/>
  <c r="BD82" i="2" s="1"/>
  <c r="L82" i="2"/>
  <c r="M82" i="2"/>
  <c r="N82" i="2"/>
  <c r="O82" i="2"/>
  <c r="P82" i="2"/>
  <c r="Q82" i="2"/>
  <c r="R82" i="2"/>
  <c r="S82" i="2"/>
  <c r="BA82" i="2" s="1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BF82" i="2"/>
  <c r="BG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BA83" i="2" s="1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BF83" i="2"/>
  <c r="BG83" i="2"/>
  <c r="C84" i="2"/>
  <c r="D84" i="2"/>
  <c r="BH84" i="2" s="1"/>
  <c r="E84" i="2"/>
  <c r="BI84" i="2" s="1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C84" i="2"/>
  <c r="BE84" i="2"/>
  <c r="BF84" i="2"/>
  <c r="BG84" i="2"/>
  <c r="C85" i="2"/>
  <c r="AZ85" i="2" s="1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BF85" i="2"/>
  <c r="BG85" i="2"/>
  <c r="C86" i="2"/>
  <c r="D86" i="2"/>
  <c r="BL86" i="2" s="1"/>
  <c r="E86" i="2"/>
  <c r="BI86" i="2" s="1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BA86" i="2"/>
  <c r="BF86" i="2"/>
  <c r="BG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BF87" i="2"/>
  <c r="BG87" i="2"/>
  <c r="BJ87" i="2"/>
  <c r="C88" i="2"/>
  <c r="D88" i="2"/>
  <c r="BH88" i="2" s="1"/>
  <c r="E88" i="2"/>
  <c r="BI88" i="2" s="1"/>
  <c r="F88" i="2"/>
  <c r="G88" i="2"/>
  <c r="H88" i="2"/>
  <c r="I88" i="2"/>
  <c r="J88" i="2"/>
  <c r="K88" i="2"/>
  <c r="L88" i="2"/>
  <c r="M88" i="2"/>
  <c r="N88" i="2"/>
  <c r="O88" i="2"/>
  <c r="P88" i="2"/>
  <c r="BA88" i="2" s="1"/>
  <c r="Q88" i="2"/>
  <c r="R88" i="2"/>
  <c r="S88" i="2"/>
  <c r="T88" i="2"/>
  <c r="U88" i="2"/>
  <c r="V88" i="2"/>
  <c r="W88" i="2"/>
  <c r="BE88" i="2" s="1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F88" i="2"/>
  <c r="BG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BA89" i="2" s="1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BF89" i="2"/>
  <c r="BG89" i="2"/>
  <c r="C90" i="2"/>
  <c r="D90" i="2"/>
  <c r="E90" i="2"/>
  <c r="BI90" i="2" s="1"/>
  <c r="F90" i="2"/>
  <c r="G90" i="2"/>
  <c r="H90" i="2"/>
  <c r="I90" i="2"/>
  <c r="BB90" i="2" s="1"/>
  <c r="J90" i="2"/>
  <c r="K90" i="2"/>
  <c r="L90" i="2"/>
  <c r="M90" i="2"/>
  <c r="N90" i="2"/>
  <c r="BE90" i="2" s="1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BA90" i="2" s="1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BF90" i="2"/>
  <c r="BG90" i="2"/>
  <c r="BL90" i="2"/>
  <c r="C91" i="2"/>
  <c r="D91" i="2"/>
  <c r="E91" i="2"/>
  <c r="F91" i="2"/>
  <c r="G91" i="2"/>
  <c r="H91" i="2"/>
  <c r="I91" i="2"/>
  <c r="BB91" i="2" s="1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BF91" i="2"/>
  <c r="BG91" i="2"/>
  <c r="BJ91" i="2"/>
  <c r="C92" i="2"/>
  <c r="BI92" i="2" s="1"/>
  <c r="D92" i="2"/>
  <c r="BH92" i="2" s="1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F92" i="2"/>
  <c r="BG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BA93" i="2"/>
  <c r="BF93" i="2"/>
  <c r="BG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BF94" i="2"/>
  <c r="BG94" i="2"/>
  <c r="BH94" i="2"/>
  <c r="C95" i="2"/>
  <c r="D95" i="2"/>
  <c r="E95" i="2"/>
  <c r="BI95" i="2" s="1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BA95" i="2"/>
  <c r="BF95" i="2"/>
  <c r="BG95" i="2"/>
  <c r="BJ95" i="2"/>
  <c r="C96" i="2"/>
  <c r="AZ96" i="2" s="1"/>
  <c r="D96" i="2"/>
  <c r="E96" i="2"/>
  <c r="F96" i="2"/>
  <c r="G96" i="2"/>
  <c r="H96" i="2"/>
  <c r="I96" i="2"/>
  <c r="J96" i="2"/>
  <c r="K96" i="2"/>
  <c r="BD96" i="2" s="1"/>
  <c r="L96" i="2"/>
  <c r="M96" i="2"/>
  <c r="N96" i="2"/>
  <c r="O96" i="2"/>
  <c r="P96" i="2"/>
  <c r="BA96" i="2" s="1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BF96" i="2"/>
  <c r="BG96" i="2"/>
  <c r="BI96" i="2"/>
  <c r="C97" i="2"/>
  <c r="D97" i="2"/>
  <c r="E97" i="2"/>
  <c r="F97" i="2"/>
  <c r="BJ97" i="2" s="1"/>
  <c r="G97" i="2"/>
  <c r="H97" i="2"/>
  <c r="I97" i="2"/>
  <c r="BB97" i="2" s="1"/>
  <c r="J97" i="2"/>
  <c r="K97" i="2"/>
  <c r="L97" i="2"/>
  <c r="M97" i="2"/>
  <c r="N97" i="2"/>
  <c r="O97" i="2"/>
  <c r="P97" i="2"/>
  <c r="BA97" i="2" s="1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BF97" i="2"/>
  <c r="BG97" i="2"/>
  <c r="C98" i="2"/>
  <c r="BH98" i="2" s="1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BF98" i="2"/>
  <c r="BG98" i="2"/>
  <c r="C99" i="2"/>
  <c r="BJ99" i="2" s="1"/>
  <c r="D99" i="2"/>
  <c r="E99" i="2"/>
  <c r="BI99" i="2" s="1"/>
  <c r="F99" i="2"/>
  <c r="G99" i="2"/>
  <c r="H99" i="2"/>
  <c r="I99" i="2"/>
  <c r="J99" i="2"/>
  <c r="K99" i="2"/>
  <c r="L99" i="2"/>
  <c r="M99" i="2"/>
  <c r="BC99" i="2" s="1"/>
  <c r="N99" i="2"/>
  <c r="O99" i="2"/>
  <c r="P99" i="2"/>
  <c r="Q99" i="2"/>
  <c r="R99" i="2"/>
  <c r="S99" i="2"/>
  <c r="BA99" i="2" s="1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BF99" i="2"/>
  <c r="BG99" i="2"/>
  <c r="C100" i="2"/>
  <c r="D100" i="2"/>
  <c r="BH100" i="2" s="1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BD100" i="2" s="1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F100" i="2"/>
  <c r="BG100" i="2"/>
  <c r="BI100" i="2"/>
  <c r="C101" i="2"/>
  <c r="D101" i="2"/>
  <c r="E101" i="2"/>
  <c r="BI101" i="2" s="1"/>
  <c r="F101" i="2"/>
  <c r="BJ101" i="2" s="1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BA101" i="2" s="1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BF101" i="2"/>
  <c r="BG101" i="2"/>
  <c r="BL101" i="2"/>
  <c r="C102" i="2"/>
  <c r="D102" i="2"/>
  <c r="E102" i="2"/>
  <c r="BI102" i="2" s="1"/>
  <c r="F102" i="2"/>
  <c r="BL102" i="2" s="1"/>
  <c r="G102" i="2"/>
  <c r="H102" i="2"/>
  <c r="I102" i="2"/>
  <c r="J102" i="2"/>
  <c r="K102" i="2"/>
  <c r="L102" i="2"/>
  <c r="M102" i="2"/>
  <c r="N102" i="2"/>
  <c r="O102" i="2"/>
  <c r="P102" i="2"/>
  <c r="BA102" i="2" s="1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F102" i="2"/>
  <c r="BG102" i="2"/>
  <c r="BH102" i="2"/>
  <c r="C103" i="2"/>
  <c r="D103" i="2"/>
  <c r="BH103" i="2" s="1"/>
  <c r="E103" i="2"/>
  <c r="BI103" i="2" s="1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F103" i="2"/>
  <c r="BG103" i="2"/>
  <c r="C104" i="2"/>
  <c r="D104" i="2"/>
  <c r="E104" i="2"/>
  <c r="F104" i="2"/>
  <c r="G104" i="2"/>
  <c r="H104" i="2"/>
  <c r="I104" i="2"/>
  <c r="BB104" i="2" s="1"/>
  <c r="J104" i="2"/>
  <c r="K104" i="2"/>
  <c r="L104" i="2"/>
  <c r="M104" i="2"/>
  <c r="N104" i="2"/>
  <c r="O104" i="2"/>
  <c r="P104" i="2"/>
  <c r="BA104" i="2" s="1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F104" i="2"/>
  <c r="BG104" i="2"/>
  <c r="BH104" i="2"/>
  <c r="BI104" i="2"/>
  <c r="BJ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BF105" i="2"/>
  <c r="BG105" i="2"/>
  <c r="C106" i="2"/>
  <c r="AZ106" i="2" s="1"/>
  <c r="D106" i="2"/>
  <c r="E106" i="2"/>
  <c r="F106" i="2"/>
  <c r="BL106" i="2" s="1"/>
  <c r="G106" i="2"/>
  <c r="H106" i="2"/>
  <c r="I106" i="2"/>
  <c r="BB106" i="2" s="1"/>
  <c r="J106" i="2"/>
  <c r="K106" i="2"/>
  <c r="L106" i="2"/>
  <c r="M106" i="2"/>
  <c r="N106" i="2"/>
  <c r="BE106" i="2" s="1"/>
  <c r="O106" i="2"/>
  <c r="P106" i="2"/>
  <c r="BA106" i="2" s="1"/>
  <c r="Q106" i="2"/>
  <c r="BC106" i="2" s="1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BF106" i="2"/>
  <c r="BG106" i="2"/>
  <c r="BH106" i="2"/>
  <c r="BI106" i="2"/>
  <c r="C107" i="2"/>
  <c r="D107" i="2"/>
  <c r="BH107" i="2" s="1"/>
  <c r="E107" i="2"/>
  <c r="BI107" i="2" s="1"/>
  <c r="F107" i="2"/>
  <c r="BJ107" i="2" s="1"/>
  <c r="G107" i="2"/>
  <c r="H107" i="2"/>
  <c r="I107" i="2"/>
  <c r="J107" i="2"/>
  <c r="K107" i="2"/>
  <c r="L107" i="2"/>
  <c r="M107" i="2"/>
  <c r="N107" i="2"/>
  <c r="O107" i="2"/>
  <c r="BD107" i="2" s="1"/>
  <c r="P107" i="2"/>
  <c r="BA107" i="2" s="1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F107" i="2"/>
  <c r="BG107" i="2"/>
  <c r="BL107" i="2"/>
  <c r="C108" i="2"/>
  <c r="D108" i="2"/>
  <c r="E108" i="2"/>
  <c r="F108" i="2"/>
  <c r="G108" i="2"/>
  <c r="H108" i="2"/>
  <c r="I108" i="2"/>
  <c r="BB108" i="2" s="1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BF108" i="2"/>
  <c r="BG108" i="2"/>
  <c r="BI108" i="2"/>
  <c r="BJ108" i="2"/>
  <c r="C109" i="2"/>
  <c r="D109" i="2"/>
  <c r="E109" i="2"/>
  <c r="F109" i="2"/>
  <c r="G109" i="2"/>
  <c r="H109" i="2"/>
  <c r="BC109" i="2" s="1"/>
  <c r="I109" i="2"/>
  <c r="J109" i="2"/>
  <c r="K109" i="2"/>
  <c r="L109" i="2"/>
  <c r="M109" i="2"/>
  <c r="N109" i="2"/>
  <c r="O109" i="2"/>
  <c r="P109" i="2"/>
  <c r="BA109" i="2" s="1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BF109" i="2"/>
  <c r="BG109" i="2"/>
  <c r="C110" i="2"/>
  <c r="D110" i="2"/>
  <c r="E110" i="2"/>
  <c r="F110" i="2"/>
  <c r="G110" i="2"/>
  <c r="H110" i="2"/>
  <c r="I110" i="2"/>
  <c r="BB110" i="2" s="1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BF110" i="2"/>
  <c r="BG110" i="2"/>
  <c r="C111" i="2"/>
  <c r="D111" i="2"/>
  <c r="E111" i="2"/>
  <c r="F111" i="2"/>
  <c r="G111" i="2"/>
  <c r="H111" i="2"/>
  <c r="BC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BF111" i="2"/>
  <c r="BG111" i="2"/>
  <c r="C112" i="2"/>
  <c r="D112" i="2"/>
  <c r="E112" i="2"/>
  <c r="F112" i="2"/>
  <c r="BJ112" i="2" s="1"/>
  <c r="G112" i="2"/>
  <c r="H112" i="2"/>
  <c r="I112" i="2"/>
  <c r="J112" i="2"/>
  <c r="K112" i="2"/>
  <c r="L112" i="2"/>
  <c r="BB112" i="2" s="1"/>
  <c r="M112" i="2"/>
  <c r="N112" i="2"/>
  <c r="BE112" i="2" s="1"/>
  <c r="O112" i="2"/>
  <c r="P112" i="2"/>
  <c r="Q112" i="2"/>
  <c r="R112" i="2"/>
  <c r="S112" i="2"/>
  <c r="BA112" i="2" s="1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BF112" i="2"/>
  <c r="BG112" i="2"/>
  <c r="C113" i="2"/>
  <c r="D113" i="2"/>
  <c r="BH113" i="2" s="1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F113" i="2"/>
  <c r="BG113" i="2"/>
  <c r="C114" i="2"/>
  <c r="AZ114" i="2" s="1"/>
  <c r="D114" i="2"/>
  <c r="E114" i="2"/>
  <c r="BI114" i="2" s="1"/>
  <c r="F114" i="2"/>
  <c r="G114" i="2"/>
  <c r="H114" i="2"/>
  <c r="I114" i="2"/>
  <c r="J114" i="2"/>
  <c r="BB114" i="2" s="1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BF114" i="2"/>
  <c r="BG114" i="2"/>
  <c r="C115" i="2"/>
  <c r="D115" i="2"/>
  <c r="BH115" i="2" s="1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BF115" i="2"/>
  <c r="BG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BF116" i="2"/>
  <c r="BG116" i="2"/>
  <c r="BI116" i="2"/>
  <c r="C117" i="2"/>
  <c r="BH117" i="2" s="1"/>
  <c r="D117" i="2"/>
  <c r="E117" i="2"/>
  <c r="F117" i="2"/>
  <c r="G117" i="2"/>
  <c r="H117" i="2"/>
  <c r="I117" i="2"/>
  <c r="J117" i="2"/>
  <c r="K117" i="2"/>
  <c r="L117" i="2"/>
  <c r="M117" i="2"/>
  <c r="N117" i="2"/>
  <c r="BE117" i="2" s="1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BF117" i="2"/>
  <c r="BG117" i="2"/>
  <c r="C118" i="2"/>
  <c r="AZ118" i="2" s="1"/>
  <c r="D118" i="2"/>
  <c r="E118" i="2"/>
  <c r="F118" i="2"/>
  <c r="BJ118" i="2" s="1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BC118" i="2"/>
  <c r="BF118" i="2"/>
  <c r="BG118" i="2"/>
  <c r="BI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BA119" i="2" s="1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F119" i="2"/>
  <c r="BG119" i="2"/>
  <c r="BI119" i="2"/>
  <c r="C120" i="2"/>
  <c r="D120" i="2"/>
  <c r="E120" i="2"/>
  <c r="F120" i="2"/>
  <c r="G120" i="2"/>
  <c r="H120" i="2"/>
  <c r="I120" i="2"/>
  <c r="BB120" i="2" s="1"/>
  <c r="J120" i="2"/>
  <c r="K120" i="2"/>
  <c r="L120" i="2"/>
  <c r="M120" i="2"/>
  <c r="N120" i="2"/>
  <c r="O120" i="2"/>
  <c r="P120" i="2"/>
  <c r="Q120" i="2"/>
  <c r="R120" i="2"/>
  <c r="S120" i="2"/>
  <c r="BA120" i="2" s="1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BF120" i="2"/>
  <c r="BG120" i="2"/>
  <c r="BJ120" i="2"/>
  <c r="C121" i="2"/>
  <c r="AZ121" i="2" s="1"/>
  <c r="D121" i="2"/>
  <c r="E121" i="2"/>
  <c r="BI121" i="2" s="1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BF121" i="2"/>
  <c r="BG121" i="2"/>
  <c r="C122" i="2"/>
  <c r="D122" i="2"/>
  <c r="E122" i="2"/>
  <c r="F122" i="2"/>
  <c r="BJ122" i="2" s="1"/>
  <c r="G122" i="2"/>
  <c r="H122" i="2"/>
  <c r="I122" i="2"/>
  <c r="BB122" i="2" s="1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BA122" i="2"/>
  <c r="BF122" i="2"/>
  <c r="BG122" i="2"/>
  <c r="C123" i="2"/>
  <c r="D123" i="2"/>
  <c r="BH123" i="2" s="1"/>
  <c r="E123" i="2"/>
  <c r="BI123" i="2" s="1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BD123" i="2" s="1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F123" i="2"/>
  <c r="BG123" i="2"/>
  <c r="C124" i="2"/>
  <c r="D124" i="2"/>
  <c r="E124" i="2"/>
  <c r="BI124" i="2" s="1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BF124" i="2"/>
  <c r="BG124" i="2"/>
  <c r="BJ124" i="2"/>
  <c r="C125" i="2"/>
  <c r="AZ125" i="2" s="1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BF125" i="2"/>
  <c r="BG125" i="2"/>
  <c r="C126" i="2"/>
  <c r="BI126" i="2" s="1"/>
  <c r="D126" i="2"/>
  <c r="E126" i="2"/>
  <c r="F126" i="2"/>
  <c r="BJ126" i="2" s="1"/>
  <c r="G126" i="2"/>
  <c r="H126" i="2"/>
  <c r="I126" i="2"/>
  <c r="J126" i="2"/>
  <c r="K126" i="2"/>
  <c r="L126" i="2"/>
  <c r="M126" i="2"/>
  <c r="N126" i="2"/>
  <c r="BE126" i="2" s="1"/>
  <c r="O126" i="2"/>
  <c r="P126" i="2"/>
  <c r="Q126" i="2"/>
  <c r="R126" i="2"/>
  <c r="S126" i="2"/>
  <c r="BA126" i="2" s="1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BF126" i="2"/>
  <c r="BG126" i="2"/>
  <c r="C127" i="2"/>
  <c r="D127" i="2"/>
  <c r="BH127" i="2" s="1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F127" i="2"/>
  <c r="BG127" i="2"/>
  <c r="C128" i="2"/>
  <c r="D128" i="2"/>
  <c r="BH128" i="2" s="1"/>
  <c r="E128" i="2"/>
  <c r="BI128" i="2" s="1"/>
  <c r="F128" i="2"/>
  <c r="BJ128" i="2" s="1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F128" i="2"/>
  <c r="BG128" i="2"/>
  <c r="C129" i="2"/>
  <c r="D129" i="2"/>
  <c r="E129" i="2"/>
  <c r="BI129" i="2" s="1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F129" i="2"/>
  <c r="BG129" i="2"/>
  <c r="C130" i="2"/>
  <c r="BL130" i="2" s="1"/>
  <c r="D130" i="2"/>
  <c r="E130" i="2"/>
  <c r="F130" i="2"/>
  <c r="BJ130" i="2" s="1"/>
  <c r="G130" i="2"/>
  <c r="H130" i="2"/>
  <c r="I130" i="2"/>
  <c r="J130" i="2"/>
  <c r="K130" i="2"/>
  <c r="L130" i="2"/>
  <c r="M130" i="2"/>
  <c r="N130" i="2"/>
  <c r="BE130" i="2" s="1"/>
  <c r="O130" i="2"/>
  <c r="P130" i="2"/>
  <c r="BA130" i="2" s="1"/>
  <c r="Q130" i="2"/>
  <c r="R130" i="2"/>
  <c r="S130" i="2"/>
  <c r="T130" i="2"/>
  <c r="U130" i="2"/>
  <c r="V130" i="2"/>
  <c r="BD130" i="2" s="1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BF130" i="2"/>
  <c r="BG130" i="2"/>
  <c r="BI130" i="2"/>
  <c r="C131" i="2"/>
  <c r="D131" i="2"/>
  <c r="BH131" i="2" s="1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F131" i="2"/>
  <c r="BG131" i="2"/>
  <c r="BI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BA132" i="2" s="1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BC132" i="2" s="1"/>
  <c r="BB132" i="2"/>
  <c r="BF132" i="2"/>
  <c r="BG132" i="2"/>
  <c r="C133" i="2"/>
  <c r="D133" i="2"/>
  <c r="E133" i="2"/>
  <c r="BI133" i="2" s="1"/>
  <c r="F133" i="2"/>
  <c r="G133" i="2"/>
  <c r="H133" i="2"/>
  <c r="I133" i="2"/>
  <c r="J133" i="2"/>
  <c r="K133" i="2"/>
  <c r="L133" i="2"/>
  <c r="M133" i="2"/>
  <c r="BC133" i="2" s="1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BA133" i="2" s="1"/>
  <c r="AI133" i="2"/>
  <c r="AJ133" i="2"/>
  <c r="AK133" i="2"/>
  <c r="BE133" i="2" s="1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BF133" i="2"/>
  <c r="BG133" i="2"/>
  <c r="C134" i="2"/>
  <c r="D134" i="2"/>
  <c r="E134" i="2"/>
  <c r="F134" i="2"/>
  <c r="G134" i="2"/>
  <c r="H134" i="2"/>
  <c r="I134" i="2"/>
  <c r="J134" i="2"/>
  <c r="K134" i="2"/>
  <c r="L134" i="2"/>
  <c r="M134" i="2"/>
  <c r="BC134" i="2" s="1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BF134" i="2"/>
  <c r="BG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BD135" i="2" s="1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BA135" i="2"/>
  <c r="BF135" i="2"/>
  <c r="BG135" i="2"/>
  <c r="BI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BF136" i="2"/>
  <c r="BG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BA137" i="2" s="1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BF137" i="2"/>
  <c r="BG137" i="2"/>
  <c r="C138" i="2"/>
  <c r="BL138" i="2" s="1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BA138" i="2" s="1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BF138" i="2"/>
  <c r="BG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BA139" i="2"/>
  <c r="BF139" i="2"/>
  <c r="BG139" i="2"/>
  <c r="BI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BC140" i="2" s="1"/>
  <c r="AV140" i="2"/>
  <c r="AW140" i="2"/>
  <c r="AX140" i="2"/>
  <c r="AY140" i="2"/>
  <c r="BF140" i="2"/>
  <c r="BG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BE141" i="2" s="1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BF141" i="2"/>
  <c r="BG141" i="2"/>
  <c r="BI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BC142" i="2" s="1"/>
  <c r="BF142" i="2"/>
  <c r="BG142" i="2"/>
  <c r="C143" i="2"/>
  <c r="D143" i="2"/>
  <c r="E143" i="2"/>
  <c r="BI143" i="2" s="1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BA143" i="2" s="1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BE143" i="2" s="1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BF143" i="2"/>
  <c r="BG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BA144" i="2" s="1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BF144" i="2"/>
  <c r="BG144" i="2"/>
  <c r="C145" i="2"/>
  <c r="D145" i="2"/>
  <c r="E145" i="2"/>
  <c r="F145" i="2"/>
  <c r="G145" i="2"/>
  <c r="H145" i="2"/>
  <c r="I145" i="2"/>
  <c r="BB145" i="2" s="1"/>
  <c r="J145" i="2"/>
  <c r="K145" i="2"/>
  <c r="L145" i="2"/>
  <c r="M145" i="2"/>
  <c r="N145" i="2"/>
  <c r="BE145" i="2" s="1"/>
  <c r="O145" i="2"/>
  <c r="P145" i="2"/>
  <c r="BA145" i="2" s="1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BF145" i="2"/>
  <c r="BG145" i="2"/>
  <c r="C146" i="2"/>
  <c r="D146" i="2"/>
  <c r="E146" i="2"/>
  <c r="F146" i="2"/>
  <c r="G146" i="2"/>
  <c r="BC146" i="2" s="1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BF146" i="2"/>
  <c r="BG146" i="2"/>
  <c r="C147" i="2"/>
  <c r="BJ147" i="2" s="1"/>
  <c r="D147" i="2"/>
  <c r="E147" i="2"/>
  <c r="BI147" i="2" s="1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BA147" i="2"/>
  <c r="BF147" i="2"/>
  <c r="BG147" i="2"/>
  <c r="C148" i="2"/>
  <c r="BI148" i="2" s="1"/>
  <c r="D148" i="2"/>
  <c r="E148" i="2"/>
  <c r="F148" i="2"/>
  <c r="G148" i="2"/>
  <c r="BC148" i="2" s="1"/>
  <c r="H148" i="2"/>
  <c r="I148" i="2"/>
  <c r="J148" i="2"/>
  <c r="K148" i="2"/>
  <c r="L148" i="2"/>
  <c r="M148" i="2"/>
  <c r="N148" i="2"/>
  <c r="O148" i="2"/>
  <c r="P148" i="2"/>
  <c r="Q148" i="2"/>
  <c r="R148" i="2"/>
  <c r="S148" i="2"/>
  <c r="BA148" i="2" s="1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BF148" i="2"/>
  <c r="BG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BA149" i="2"/>
  <c r="BF149" i="2"/>
  <c r="BG149" i="2"/>
  <c r="BI149" i="2"/>
  <c r="C150" i="2"/>
  <c r="D150" i="2"/>
  <c r="E150" i="2"/>
  <c r="BI150" i="2" s="1"/>
  <c r="F150" i="2"/>
  <c r="G150" i="2"/>
  <c r="H150" i="2"/>
  <c r="I150" i="2"/>
  <c r="BB150" i="2" s="1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BF150" i="2"/>
  <c r="BG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BF151" i="2"/>
  <c r="BG151" i="2"/>
  <c r="C152" i="2"/>
  <c r="D152" i="2"/>
  <c r="E152" i="2"/>
  <c r="BI152" i="2" s="1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BF152" i="2"/>
  <c r="BG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BA153" i="2"/>
  <c r="BF153" i="2"/>
  <c r="BG153" i="2"/>
  <c r="BI153" i="2"/>
  <c r="C154" i="2"/>
  <c r="D154" i="2"/>
  <c r="E154" i="2"/>
  <c r="BI154" i="2" s="1"/>
  <c r="F154" i="2"/>
  <c r="G154" i="2"/>
  <c r="H154" i="2"/>
  <c r="I154" i="2"/>
  <c r="BB154" i="2" s="1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BF154" i="2"/>
  <c r="BG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BF155" i="2"/>
  <c r="BG155" i="2"/>
  <c r="C156" i="2"/>
  <c r="D156" i="2"/>
  <c r="E156" i="2"/>
  <c r="BI156" i="2" s="1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BF156" i="2"/>
  <c r="BG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BA157" i="2"/>
  <c r="BF157" i="2"/>
  <c r="BG157" i="2"/>
  <c r="BI157" i="2"/>
  <c r="C158" i="2"/>
  <c r="D158" i="2"/>
  <c r="E158" i="2"/>
  <c r="BI158" i="2" s="1"/>
  <c r="F158" i="2"/>
  <c r="G158" i="2"/>
  <c r="H158" i="2"/>
  <c r="I158" i="2"/>
  <c r="BB158" i="2" s="1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BF158" i="2"/>
  <c r="BG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BC159" i="2" s="1"/>
  <c r="BF159" i="2"/>
  <c r="BG159" i="2"/>
  <c r="C160" i="2"/>
  <c r="D160" i="2"/>
  <c r="E160" i="2"/>
  <c r="BI160" i="2" s="1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BF160" i="2"/>
  <c r="BG160" i="2"/>
  <c r="C161" i="2"/>
  <c r="D161" i="2"/>
  <c r="E161" i="2"/>
  <c r="BI161" i="2" s="1"/>
  <c r="F161" i="2"/>
  <c r="BJ161" i="2" s="1"/>
  <c r="G161" i="2"/>
  <c r="H161" i="2"/>
  <c r="I161" i="2"/>
  <c r="J161" i="2"/>
  <c r="K161" i="2"/>
  <c r="L161" i="2"/>
  <c r="M161" i="2"/>
  <c r="N161" i="2"/>
  <c r="O161" i="2"/>
  <c r="P161" i="2"/>
  <c r="BA161" i="2" s="1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BF161" i="2"/>
  <c r="BG161" i="2"/>
  <c r="C162" i="2"/>
  <c r="AZ162" i="2" s="1"/>
  <c r="D162" i="2"/>
  <c r="E162" i="2"/>
  <c r="F162" i="2"/>
  <c r="G162" i="2"/>
  <c r="H162" i="2"/>
  <c r="I162" i="2"/>
  <c r="BB162" i="2" s="1"/>
  <c r="J162" i="2"/>
  <c r="K162" i="2"/>
  <c r="L162" i="2"/>
  <c r="M162" i="2"/>
  <c r="N162" i="2"/>
  <c r="O162" i="2"/>
  <c r="P162" i="2"/>
  <c r="BA162" i="2" s="1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BF162" i="2"/>
  <c r="BG162" i="2"/>
  <c r="BH162" i="2"/>
  <c r="BI162" i="2"/>
  <c r="C163" i="2"/>
  <c r="D163" i="2"/>
  <c r="E163" i="2"/>
  <c r="F163" i="2"/>
  <c r="G163" i="2"/>
  <c r="H163" i="2"/>
  <c r="I163" i="2"/>
  <c r="BB163" i="2" s="1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BF163" i="2"/>
  <c r="BG163" i="2"/>
  <c r="C164" i="2"/>
  <c r="D164" i="2"/>
  <c r="D165" i="2" s="1"/>
  <c r="E164" i="2"/>
  <c r="BI164" i="2" s="1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BF164" i="2"/>
  <c r="BG164" i="2"/>
  <c r="C165" i="2"/>
  <c r="E165" i="2"/>
  <c r="E166" i="2" s="1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BF165" i="2"/>
  <c r="BG165" i="2"/>
  <c r="C166" i="2"/>
  <c r="D166" i="2"/>
  <c r="F166" i="2"/>
  <c r="G166" i="2"/>
  <c r="H166" i="2"/>
  <c r="I166" i="2"/>
  <c r="J166" i="2"/>
  <c r="K166" i="2"/>
  <c r="L166" i="2"/>
  <c r="M166" i="2"/>
  <c r="N166" i="2"/>
  <c r="O166" i="2"/>
  <c r="P166" i="2"/>
  <c r="BA166" i="2" s="1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F166" i="2"/>
  <c r="BG166" i="2"/>
  <c r="BI166" i="2"/>
  <c r="BJ166" i="2"/>
  <c r="C167" i="2"/>
  <c r="AZ167" i="2" s="1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BF167" i="2"/>
  <c r="BG167" i="2"/>
  <c r="BI167" i="2"/>
  <c r="C168" i="2"/>
  <c r="AZ168" i="2" s="1"/>
  <c r="D168" i="2"/>
  <c r="E168" i="2"/>
  <c r="BI168" i="2" s="1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BF168" i="2"/>
  <c r="BG168" i="2"/>
  <c r="C169" i="2"/>
  <c r="D169" i="2"/>
  <c r="E169" i="2"/>
  <c r="F169" i="2"/>
  <c r="BJ169" i="2" s="1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BB169" i="2" s="1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BF169" i="2"/>
  <c r="BG169" i="2"/>
  <c r="C170" i="2"/>
  <c r="AZ170" i="2" s="1"/>
  <c r="D170" i="2"/>
  <c r="E170" i="2"/>
  <c r="F170" i="2"/>
  <c r="BJ170" i="2" s="1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BF170" i="2"/>
  <c r="BG170" i="2"/>
  <c r="C171" i="2"/>
  <c r="D171" i="2"/>
  <c r="BH171" i="2" s="1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BF171" i="2"/>
  <c r="BG171" i="2"/>
  <c r="C172" i="2"/>
  <c r="AZ172" i="2" s="1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BF172" i="2"/>
  <c r="BG172" i="2"/>
  <c r="BI172" i="2"/>
  <c r="C173" i="2"/>
  <c r="BL173" i="2" s="1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BF173" i="2"/>
  <c r="BG173" i="2"/>
  <c r="C174" i="2"/>
  <c r="AZ174" i="2" s="1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BF174" i="2"/>
  <c r="BG174" i="2"/>
  <c r="C175" i="2"/>
  <c r="BJ175" i="2" s="1"/>
  <c r="D175" i="2"/>
  <c r="BH175" i="2" s="1"/>
  <c r="BK175" i="2" s="1"/>
  <c r="E175" i="2"/>
  <c r="BI175" i="2" s="1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F175" i="2"/>
  <c r="BG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BC176" i="2" s="1"/>
  <c r="BF176" i="2"/>
  <c r="BG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BE177" i="2" s="1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BF177" i="2"/>
  <c r="BG177" i="2"/>
  <c r="BI177" i="2"/>
  <c r="C178" i="2"/>
  <c r="D178" i="2"/>
  <c r="BH178" i="2" s="1"/>
  <c r="E178" i="2"/>
  <c r="BI178" i="2" s="1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BA178" i="2" s="1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BF178" i="2"/>
  <c r="BG178" i="2"/>
  <c r="C179" i="2"/>
  <c r="D179" i="2"/>
  <c r="E179" i="2"/>
  <c r="BI179" i="2" s="1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BC179" i="2" s="1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F179" i="2"/>
  <c r="BG179" i="2"/>
  <c r="C180" i="2"/>
  <c r="BL180" i="2" s="1"/>
  <c r="D180" i="2"/>
  <c r="E180" i="2"/>
  <c r="BI180" i="2" s="1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BD180" i="2" s="1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BF180" i="2"/>
  <c r="BG180" i="2"/>
  <c r="C181" i="2"/>
  <c r="BJ181" i="2" s="1"/>
  <c r="D181" i="2"/>
  <c r="E181" i="2"/>
  <c r="BI181" i="2" s="1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BE181" i="2" s="1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BF181" i="2"/>
  <c r="BG181" i="2"/>
  <c r="C182" i="2"/>
  <c r="D182" i="2"/>
  <c r="E182" i="2"/>
  <c r="BI182" i="2" s="1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BF182" i="2"/>
  <c r="BG182" i="2"/>
  <c r="BH182" i="2"/>
  <c r="C183" i="2"/>
  <c r="D183" i="2"/>
  <c r="BH183" i="2" s="1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F183" i="2"/>
  <c r="BG183" i="2"/>
  <c r="BI183" i="2"/>
  <c r="C184" i="2"/>
  <c r="D184" i="2"/>
  <c r="E184" i="2"/>
  <c r="BI184" i="2" s="1"/>
  <c r="F184" i="2"/>
  <c r="G184" i="2"/>
  <c r="BC184" i="2" s="1"/>
  <c r="H184" i="2"/>
  <c r="I184" i="2"/>
  <c r="J184" i="2"/>
  <c r="K184" i="2"/>
  <c r="L184" i="2"/>
  <c r="M184" i="2"/>
  <c r="N184" i="2"/>
  <c r="O184" i="2"/>
  <c r="BD184" i="2" s="1"/>
  <c r="P184" i="2"/>
  <c r="BA184" i="2" s="1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BF184" i="2"/>
  <c r="BG184" i="2"/>
  <c r="C185" i="2"/>
  <c r="BJ185" i="2" s="1"/>
  <c r="D185" i="2"/>
  <c r="E185" i="2"/>
  <c r="F185" i="2"/>
  <c r="G185" i="2"/>
  <c r="H185" i="2"/>
  <c r="I185" i="2"/>
  <c r="BB185" i="2" s="1"/>
  <c r="J185" i="2"/>
  <c r="K185" i="2"/>
  <c r="L185" i="2"/>
  <c r="M185" i="2"/>
  <c r="N185" i="2"/>
  <c r="O185" i="2"/>
  <c r="P185" i="2"/>
  <c r="BA185" i="2" s="1"/>
  <c r="Q185" i="2"/>
  <c r="R185" i="2"/>
  <c r="S185" i="2"/>
  <c r="T185" i="2"/>
  <c r="U185" i="2"/>
  <c r="V185" i="2"/>
  <c r="W185" i="2"/>
  <c r="BE185" i="2" s="1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BF185" i="2"/>
  <c r="BG185" i="2"/>
  <c r="BI185" i="2"/>
  <c r="C186" i="2"/>
  <c r="D186" i="2"/>
  <c r="E186" i="2"/>
  <c r="BI186" i="2" s="1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BF186" i="2"/>
  <c r="BG186" i="2"/>
  <c r="BH186" i="2"/>
  <c r="C187" i="2"/>
  <c r="D187" i="2"/>
  <c r="BH187" i="2" s="1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F187" i="2"/>
  <c r="BG187" i="2"/>
  <c r="BI187" i="2"/>
  <c r="C188" i="2"/>
  <c r="D188" i="2"/>
  <c r="E188" i="2"/>
  <c r="BI188" i="2" s="1"/>
  <c r="F188" i="2"/>
  <c r="G188" i="2"/>
  <c r="H188" i="2"/>
  <c r="BC188" i="2" s="1"/>
  <c r="I188" i="2"/>
  <c r="J188" i="2"/>
  <c r="K188" i="2"/>
  <c r="L188" i="2"/>
  <c r="M188" i="2"/>
  <c r="N188" i="2"/>
  <c r="O188" i="2"/>
  <c r="P188" i="2"/>
  <c r="BA188" i="2" s="1"/>
  <c r="Q188" i="2"/>
  <c r="R188" i="2"/>
  <c r="S188" i="2"/>
  <c r="T188" i="2"/>
  <c r="U188" i="2"/>
  <c r="V188" i="2"/>
  <c r="W188" i="2"/>
  <c r="X188" i="2"/>
  <c r="Y188" i="2"/>
  <c r="BD188" i="2" s="1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BF188" i="2"/>
  <c r="BG188" i="2"/>
  <c r="C189" i="2"/>
  <c r="D189" i="2"/>
  <c r="E189" i="2"/>
  <c r="BI189" i="2" s="1"/>
  <c r="F189" i="2"/>
  <c r="G189" i="2"/>
  <c r="H189" i="2"/>
  <c r="I189" i="2"/>
  <c r="J189" i="2"/>
  <c r="K189" i="2"/>
  <c r="L189" i="2"/>
  <c r="M189" i="2"/>
  <c r="N189" i="2"/>
  <c r="BE189" i="2" s="1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BF189" i="2"/>
  <c r="BG189" i="2"/>
  <c r="C190" i="2"/>
  <c r="BH190" i="2" s="1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BA190" i="2" s="1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BF190" i="2"/>
  <c r="BG190" i="2"/>
  <c r="C191" i="2"/>
  <c r="D191" i="2"/>
  <c r="BH191" i="2" s="1"/>
  <c r="E191" i="2"/>
  <c r="BI191" i="2" s="1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F191" i="2"/>
  <c r="BG191" i="2"/>
  <c r="C192" i="2"/>
  <c r="D192" i="2"/>
  <c r="E192" i="2"/>
  <c r="BI192" i="2" s="1"/>
  <c r="F192" i="2"/>
  <c r="G192" i="2"/>
  <c r="H192" i="2"/>
  <c r="I192" i="2"/>
  <c r="J192" i="2"/>
  <c r="K192" i="2"/>
  <c r="L192" i="2"/>
  <c r="M192" i="2"/>
  <c r="BC192" i="2" s="1"/>
  <c r="N192" i="2"/>
  <c r="O192" i="2"/>
  <c r="P192" i="2"/>
  <c r="Q192" i="2"/>
  <c r="R192" i="2"/>
  <c r="BD192" i="2" s="1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BF192" i="2"/>
  <c r="BG192" i="2"/>
  <c r="C193" i="2"/>
  <c r="D193" i="2"/>
  <c r="BH193" i="2" s="1"/>
  <c r="E193" i="2"/>
  <c r="BI193" i="2" s="1"/>
  <c r="F193" i="2"/>
  <c r="G193" i="2"/>
  <c r="H193" i="2"/>
  <c r="I193" i="2"/>
  <c r="J193" i="2"/>
  <c r="K193" i="2"/>
  <c r="L193" i="2"/>
  <c r="M193" i="2"/>
  <c r="N193" i="2"/>
  <c r="BE193" i="2" s="1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BF193" i="2"/>
  <c r="BG193" i="2"/>
  <c r="C194" i="2"/>
  <c r="BL194" i="2" s="1"/>
  <c r="D194" i="2"/>
  <c r="E194" i="2"/>
  <c r="F194" i="2"/>
  <c r="G194" i="2"/>
  <c r="H194" i="2"/>
  <c r="I194" i="2"/>
  <c r="J194" i="2"/>
  <c r="K194" i="2"/>
  <c r="L194" i="2"/>
  <c r="M194" i="2"/>
  <c r="N194" i="2"/>
  <c r="BE194" i="2" s="1"/>
  <c r="O194" i="2"/>
  <c r="P194" i="2"/>
  <c r="Q194" i="2"/>
  <c r="R194" i="2"/>
  <c r="S194" i="2"/>
  <c r="BA194" i="2" s="1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BF194" i="2"/>
  <c r="BG194" i="2"/>
  <c r="BH194" i="2"/>
  <c r="C195" i="2"/>
  <c r="AZ195" i="2" s="1"/>
  <c r="D195" i="2"/>
  <c r="BH195" i="2" s="1"/>
  <c r="E195" i="2"/>
  <c r="F195" i="2"/>
  <c r="G195" i="2"/>
  <c r="H195" i="2"/>
  <c r="I195" i="2"/>
  <c r="J195" i="2"/>
  <c r="K195" i="2"/>
  <c r="L195" i="2"/>
  <c r="M195" i="2"/>
  <c r="N195" i="2"/>
  <c r="O195" i="2"/>
  <c r="P195" i="2"/>
  <c r="BA195" i="2" s="1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BE195" i="2" s="1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BF195" i="2"/>
  <c r="BG195" i="2"/>
  <c r="C196" i="2"/>
  <c r="BI196" i="2" s="1"/>
  <c r="D196" i="2"/>
  <c r="BH196" i="2" s="1"/>
  <c r="E196" i="2"/>
  <c r="F196" i="2"/>
  <c r="G196" i="2"/>
  <c r="H196" i="2"/>
  <c r="I196" i="2"/>
  <c r="J196" i="2"/>
  <c r="K196" i="2"/>
  <c r="BD196" i="2" s="1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F196" i="2"/>
  <c r="BG196" i="2"/>
  <c r="BL196" i="2"/>
  <c r="C197" i="2"/>
  <c r="D197" i="2"/>
  <c r="E197" i="2"/>
  <c r="F197" i="2"/>
  <c r="BJ197" i="2" s="1"/>
  <c r="G197" i="2"/>
  <c r="H197" i="2"/>
  <c r="I197" i="2"/>
  <c r="J197" i="2"/>
  <c r="BB197" i="2" s="1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BA197" i="2" s="1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F197" i="2"/>
  <c r="BG197" i="2"/>
  <c r="BH197" i="2"/>
  <c r="BI197" i="2"/>
  <c r="C198" i="2"/>
  <c r="BI198" i="2" s="1"/>
  <c r="D198" i="2"/>
  <c r="BH198" i="2" s="1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BF198" i="2"/>
  <c r="BG198" i="2"/>
  <c r="C199" i="2"/>
  <c r="BI199" i="2" s="1"/>
  <c r="D199" i="2"/>
  <c r="BH199" i="2" s="1"/>
  <c r="E199" i="2"/>
  <c r="F199" i="2"/>
  <c r="BJ199" i="2" s="1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BF199" i="2"/>
  <c r="BG199" i="2"/>
  <c r="C200" i="2"/>
  <c r="D200" i="2"/>
  <c r="BH200" i="2" s="1"/>
  <c r="E200" i="2"/>
  <c r="F200" i="2"/>
  <c r="BJ200" i="2" s="1"/>
  <c r="G200" i="2"/>
  <c r="H200" i="2"/>
  <c r="I200" i="2"/>
  <c r="J200" i="2"/>
  <c r="K200" i="2"/>
  <c r="BD200" i="2" s="1"/>
  <c r="L200" i="2"/>
  <c r="M200" i="2"/>
  <c r="N200" i="2"/>
  <c r="O200" i="2"/>
  <c r="P200" i="2"/>
  <c r="BA200" i="2" s="1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F200" i="2"/>
  <c r="BG200" i="2"/>
  <c r="BI200" i="2"/>
  <c r="BL200" i="2"/>
  <c r="C201" i="2"/>
  <c r="D201" i="2"/>
  <c r="BH201" i="2" s="1"/>
  <c r="E201" i="2"/>
  <c r="F201" i="2"/>
  <c r="G201" i="2"/>
  <c r="H201" i="2"/>
  <c r="I201" i="2"/>
  <c r="J201" i="2"/>
  <c r="K201" i="2"/>
  <c r="L201" i="2"/>
  <c r="BB201" i="2" s="1"/>
  <c r="M201" i="2"/>
  <c r="N201" i="2"/>
  <c r="O201" i="2"/>
  <c r="P201" i="2"/>
  <c r="Q201" i="2"/>
  <c r="R201" i="2"/>
  <c r="S201" i="2"/>
  <c r="BA201" i="2" s="1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F201" i="2"/>
  <c r="BG201" i="2"/>
  <c r="BJ201" i="2"/>
  <c r="B5" i="2"/>
  <c r="BO5" i="2" s="1"/>
  <c r="B6" i="2"/>
  <c r="BO6" i="2" s="1"/>
  <c r="BP6" i="2" s="1"/>
  <c r="B7" i="2"/>
  <c r="BO7" i="2" s="1"/>
  <c r="BP7" i="2" s="1"/>
  <c r="B8" i="2"/>
  <c r="BO8" i="2" s="1"/>
  <c r="B9" i="2"/>
  <c r="BO9" i="2" s="1"/>
  <c r="B10" i="2"/>
  <c r="BO10" i="2" s="1"/>
  <c r="B11" i="2"/>
  <c r="BO11" i="2" s="1"/>
  <c r="B12" i="2"/>
  <c r="BO12" i="2" s="1"/>
  <c r="BP12" i="2" s="1"/>
  <c r="B13" i="2"/>
  <c r="BO13" i="2" s="1"/>
  <c r="B14" i="2"/>
  <c r="BO14" i="2" s="1"/>
  <c r="B15" i="2"/>
  <c r="BO15" i="2" s="1"/>
  <c r="B16" i="2"/>
  <c r="BO16" i="2" s="1"/>
  <c r="BP16" i="2" s="1"/>
  <c r="B17" i="2"/>
  <c r="BO17" i="2" s="1"/>
  <c r="B18" i="2"/>
  <c r="BO18" i="2" s="1"/>
  <c r="B19" i="2"/>
  <c r="BO19" i="2" s="1"/>
  <c r="B20" i="2"/>
  <c r="BO20" i="2" s="1"/>
  <c r="BP20" i="2" s="1"/>
  <c r="B21" i="2"/>
  <c r="BO21" i="2" s="1"/>
  <c r="B22" i="2"/>
  <c r="BO22" i="2" s="1"/>
  <c r="B23" i="2"/>
  <c r="BO23" i="2" s="1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O96" i="2" s="1"/>
  <c r="B97" i="2"/>
  <c r="B98" i="2"/>
  <c r="B99" i="2"/>
  <c r="B100" i="2"/>
  <c r="B101" i="2"/>
  <c r="B102" i="2"/>
  <c r="B103" i="2"/>
  <c r="B104" i="2"/>
  <c r="B105" i="2"/>
  <c r="BO105" i="2" s="1"/>
  <c r="B106" i="2"/>
  <c r="B107" i="2"/>
  <c r="B108" i="2"/>
  <c r="BO108" i="2" s="1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O144" i="2" s="1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O174" i="2" s="1"/>
  <c r="B175" i="2"/>
  <c r="B176" i="2"/>
  <c r="B177" i="2"/>
  <c r="B178" i="2"/>
  <c r="B179" i="2"/>
  <c r="B180" i="2"/>
  <c r="B181" i="2"/>
  <c r="B182" i="2"/>
  <c r="B183" i="2"/>
  <c r="BO183" i="2" s="1"/>
  <c r="B184" i="2"/>
  <c r="BO184" i="2" s="1"/>
  <c r="B185" i="2"/>
  <c r="B186" i="2"/>
  <c r="B187" i="2"/>
  <c r="B188" i="2"/>
  <c r="B189" i="2"/>
  <c r="B190" i="2"/>
  <c r="BO190" i="2" s="1"/>
  <c r="B191" i="2"/>
  <c r="B192" i="2"/>
  <c r="B193" i="2"/>
  <c r="B194" i="2"/>
  <c r="B195" i="2"/>
  <c r="B196" i="2"/>
  <c r="B197" i="2"/>
  <c r="B198" i="2"/>
  <c r="B199" i="2"/>
  <c r="BO199" i="2" s="1"/>
  <c r="B200" i="2"/>
  <c r="B201" i="2"/>
  <c r="C4" i="2"/>
  <c r="B4" i="2"/>
  <c r="BK200" i="2" l="1"/>
  <c r="BO168" i="2"/>
  <c r="BO160" i="2"/>
  <c r="BO152" i="2"/>
  <c r="BO136" i="2"/>
  <c r="BO128" i="2"/>
  <c r="BP128" i="2" s="1"/>
  <c r="BO120" i="2"/>
  <c r="BO112" i="2"/>
  <c r="BO104" i="2"/>
  <c r="BP104" i="2" s="1"/>
  <c r="BO88" i="2"/>
  <c r="BP88" i="2" s="1"/>
  <c r="BO80" i="2"/>
  <c r="BP80" i="2" s="1"/>
  <c r="BO72" i="2"/>
  <c r="BO64" i="2"/>
  <c r="BO56" i="2"/>
  <c r="BP56" i="2" s="1"/>
  <c r="BO48" i="2"/>
  <c r="BP48" i="2" s="1"/>
  <c r="BO40" i="2"/>
  <c r="BP40" i="2" s="1"/>
  <c r="BO32" i="2"/>
  <c r="BP32" i="2" s="1"/>
  <c r="BO24" i="2"/>
  <c r="BP24" i="2" s="1"/>
  <c r="BC200" i="2"/>
  <c r="BE199" i="2"/>
  <c r="BD199" i="2"/>
  <c r="BE197" i="2"/>
  <c r="BO192" i="2"/>
  <c r="BO191" i="2"/>
  <c r="BE190" i="2"/>
  <c r="BO185" i="2"/>
  <c r="BE175" i="2"/>
  <c r="BE110" i="2"/>
  <c r="AZ110" i="2"/>
  <c r="BI110" i="2"/>
  <c r="BJ110" i="2"/>
  <c r="BO103" i="2"/>
  <c r="BO135" i="2"/>
  <c r="BO95" i="2"/>
  <c r="BO87" i="2"/>
  <c r="BO79" i="2"/>
  <c r="BO71" i="2"/>
  <c r="BO63" i="2"/>
  <c r="BP63" i="2" s="1"/>
  <c r="BO55" i="2"/>
  <c r="BO47" i="2"/>
  <c r="BO39" i="2"/>
  <c r="BO31" i="2"/>
  <c r="BI201" i="2"/>
  <c r="BK201" i="2" s="1"/>
  <c r="BB199" i="2"/>
  <c r="BO198" i="2"/>
  <c r="BP198" i="2" s="1"/>
  <c r="BO197" i="2"/>
  <c r="BP197" i="2" s="1"/>
  <c r="BD197" i="2"/>
  <c r="BL197" i="2"/>
  <c r="BJ196" i="2"/>
  <c r="BK196" i="2" s="1"/>
  <c r="BB196" i="2"/>
  <c r="BD195" i="2"/>
  <c r="BO193" i="2"/>
  <c r="BB193" i="2"/>
  <c r="BC187" i="2"/>
  <c r="BE187" i="2"/>
  <c r="BA187" i="2"/>
  <c r="BB186" i="2"/>
  <c r="BE184" i="2"/>
  <c r="BC182" i="2"/>
  <c r="BC174" i="2"/>
  <c r="BC161" i="2"/>
  <c r="BC150" i="2"/>
  <c r="BO140" i="2"/>
  <c r="BC103" i="2"/>
  <c r="BJ103" i="2"/>
  <c r="BL103" i="2"/>
  <c r="BO167" i="2"/>
  <c r="BP167" i="2" s="1"/>
  <c r="BO143" i="2"/>
  <c r="BO142" i="2"/>
  <c r="BO134" i="2"/>
  <c r="BO126" i="2"/>
  <c r="BO118" i="2"/>
  <c r="BO110" i="2"/>
  <c r="BO102" i="2"/>
  <c r="BP102" i="2" s="1"/>
  <c r="BO94" i="2"/>
  <c r="BO86" i="2"/>
  <c r="BO78" i="2"/>
  <c r="BP78" i="2" s="1"/>
  <c r="BO70" i="2"/>
  <c r="BP70" i="2" s="1"/>
  <c r="BO62" i="2"/>
  <c r="BP62" i="2" s="1"/>
  <c r="BO54" i="2"/>
  <c r="BO46" i="2"/>
  <c r="BO38" i="2"/>
  <c r="BO30" i="2"/>
  <c r="BO200" i="2"/>
  <c r="BP200" i="2" s="1"/>
  <c r="BE200" i="2"/>
  <c r="BA199" i="2"/>
  <c r="BC199" i="2"/>
  <c r="BA198" i="2"/>
  <c r="BC198" i="2"/>
  <c r="BO195" i="2"/>
  <c r="BP195" i="2" s="1"/>
  <c r="BO194" i="2"/>
  <c r="BC194" i="2"/>
  <c r="BB194" i="2"/>
  <c r="BA193" i="2"/>
  <c r="BE192" i="2"/>
  <c r="BA192" i="2"/>
  <c r="BC190" i="2"/>
  <c r="BI190" i="2"/>
  <c r="BO186" i="2"/>
  <c r="BC185" i="2"/>
  <c r="BD181" i="2"/>
  <c r="BD173" i="2"/>
  <c r="BE164" i="2"/>
  <c r="BD164" i="2"/>
  <c r="AZ164" i="2"/>
  <c r="BL164" i="2"/>
  <c r="BC154" i="2"/>
  <c r="BO150" i="2"/>
  <c r="BO159" i="2"/>
  <c r="BO127" i="2"/>
  <c r="BP127" i="2" s="1"/>
  <c r="BO133" i="2"/>
  <c r="BO125" i="2"/>
  <c r="BO117" i="2"/>
  <c r="BO109" i="2"/>
  <c r="BO101" i="2"/>
  <c r="BP101" i="2" s="1"/>
  <c r="BO93" i="2"/>
  <c r="BO85" i="2"/>
  <c r="BO77" i="2"/>
  <c r="BO69" i="2"/>
  <c r="BP69" i="2" s="1"/>
  <c r="BO61" i="2"/>
  <c r="BP61" i="2" s="1"/>
  <c r="BO53" i="2"/>
  <c r="BO45" i="2"/>
  <c r="BO37" i="2"/>
  <c r="BO29" i="2"/>
  <c r="BC201" i="2"/>
  <c r="BA196" i="2"/>
  <c r="BC196" i="2"/>
  <c r="BB195" i="2"/>
  <c r="BC193" i="2"/>
  <c r="BD189" i="2"/>
  <c r="BJ189" i="2"/>
  <c r="BO187" i="2"/>
  <c r="BE186" i="2"/>
  <c r="BA182" i="2"/>
  <c r="BO180" i="2"/>
  <c r="BO175" i="2"/>
  <c r="BP175" i="2" s="1"/>
  <c r="BO172" i="2"/>
  <c r="BJ171" i="2"/>
  <c r="AZ171" i="2"/>
  <c r="BI171" i="2"/>
  <c r="BK171" i="2" s="1"/>
  <c r="BC158" i="2"/>
  <c r="BO154" i="2"/>
  <c r="BA141" i="2"/>
  <c r="BK128" i="2"/>
  <c r="BO119" i="2"/>
  <c r="BP119" i="2" s="1"/>
  <c r="BC107" i="2"/>
  <c r="BK103" i="2"/>
  <c r="BO165" i="2"/>
  <c r="BO164" i="2"/>
  <c r="BO156" i="2"/>
  <c r="BO148" i="2"/>
  <c r="BO132" i="2"/>
  <c r="BO116" i="2"/>
  <c r="BO100" i="2"/>
  <c r="BO92" i="2"/>
  <c r="BO84" i="2"/>
  <c r="BP84" i="2" s="1"/>
  <c r="BO76" i="2"/>
  <c r="BP76" i="2" s="1"/>
  <c r="BO68" i="2"/>
  <c r="BP68" i="2" s="1"/>
  <c r="BO60" i="2"/>
  <c r="BO52" i="2"/>
  <c r="BO44" i="2"/>
  <c r="BP44" i="2" s="1"/>
  <c r="BO36" i="2"/>
  <c r="BP36" i="2" s="1"/>
  <c r="BO28" i="2"/>
  <c r="BP28" i="2" s="1"/>
  <c r="BE198" i="2"/>
  <c r="BD190" i="2"/>
  <c r="BO188" i="2"/>
  <c r="BO181" i="2"/>
  <c r="BB181" i="2"/>
  <c r="BO179" i="2"/>
  <c r="BP179" i="2" s="1"/>
  <c r="BA179" i="2"/>
  <c r="BO178" i="2"/>
  <c r="BB176" i="2"/>
  <c r="BO158" i="2"/>
  <c r="BO141" i="2"/>
  <c r="BC115" i="2"/>
  <c r="BA108" i="2"/>
  <c r="BP103" i="2"/>
  <c r="BO166" i="2"/>
  <c r="BP166" i="2" s="1"/>
  <c r="BO157" i="2"/>
  <c r="BO124" i="2"/>
  <c r="BO171" i="2"/>
  <c r="BP171" i="2" s="1"/>
  <c r="BO163" i="2"/>
  <c r="BO155" i="2"/>
  <c r="BO147" i="2"/>
  <c r="BO139" i="2"/>
  <c r="BO131" i="2"/>
  <c r="BP131" i="2" s="1"/>
  <c r="BO123" i="2"/>
  <c r="BO115" i="2"/>
  <c r="BO107" i="2"/>
  <c r="BP107" i="2" s="1"/>
  <c r="BO99" i="2"/>
  <c r="BO91" i="2"/>
  <c r="BO83" i="2"/>
  <c r="BO75" i="2"/>
  <c r="BO67" i="2"/>
  <c r="BO59" i="2"/>
  <c r="BO51" i="2"/>
  <c r="BO43" i="2"/>
  <c r="BO35" i="2"/>
  <c r="BO27" i="2"/>
  <c r="BO201" i="2"/>
  <c r="BP201" i="2" s="1"/>
  <c r="BE201" i="2"/>
  <c r="BK197" i="2"/>
  <c r="BO196" i="2"/>
  <c r="BP196" i="2" s="1"/>
  <c r="BE196" i="2"/>
  <c r="BC195" i="2"/>
  <c r="BO189" i="2"/>
  <c r="BB189" i="2"/>
  <c r="BE188" i="2"/>
  <c r="BC186" i="2"/>
  <c r="BC183" i="2"/>
  <c r="BE183" i="2"/>
  <c r="BA183" i="2"/>
  <c r="BB182" i="2"/>
  <c r="BA181" i="2"/>
  <c r="BE180" i="2"/>
  <c r="BA180" i="2"/>
  <c r="BE178" i="2"/>
  <c r="BA177" i="2"/>
  <c r="BD177" i="2"/>
  <c r="BJ177" i="2"/>
  <c r="BA176" i="2"/>
  <c r="BA174" i="2"/>
  <c r="BO145" i="2"/>
  <c r="AZ111" i="2"/>
  <c r="BL111" i="2"/>
  <c r="BP111" i="2"/>
  <c r="BH111" i="2"/>
  <c r="BI111" i="2"/>
  <c r="BJ111" i="2"/>
  <c r="BO149" i="2"/>
  <c r="BO170" i="2"/>
  <c r="BP170" i="2" s="1"/>
  <c r="BO162" i="2"/>
  <c r="BO146" i="2"/>
  <c r="BO138" i="2"/>
  <c r="BO130" i="2"/>
  <c r="BO122" i="2"/>
  <c r="BP122" i="2" s="1"/>
  <c r="BO114" i="2"/>
  <c r="BO106" i="2"/>
  <c r="BP106" i="2" s="1"/>
  <c r="BO98" i="2"/>
  <c r="BP98" i="2" s="1"/>
  <c r="BO90" i="2"/>
  <c r="BO82" i="2"/>
  <c r="BO74" i="2"/>
  <c r="BO66" i="2"/>
  <c r="BP66" i="2" s="1"/>
  <c r="BO58" i="2"/>
  <c r="BP58" i="2" s="1"/>
  <c r="BO50" i="2"/>
  <c r="BP50" i="2" s="1"/>
  <c r="BO42" i="2"/>
  <c r="BO34" i="2"/>
  <c r="BP34" i="2" s="1"/>
  <c r="BO26" i="2"/>
  <c r="BD201" i="2"/>
  <c r="BL201" i="2"/>
  <c r="BB200" i="2"/>
  <c r="BP199" i="2"/>
  <c r="AZ199" i="2"/>
  <c r="BL199" i="2"/>
  <c r="AZ198" i="2"/>
  <c r="BB198" i="2"/>
  <c r="BC197" i="2"/>
  <c r="BI194" i="2"/>
  <c r="BC191" i="2"/>
  <c r="BE191" i="2"/>
  <c r="BA191" i="2"/>
  <c r="BB190" i="2"/>
  <c r="BA189" i="2"/>
  <c r="BD185" i="2"/>
  <c r="BO182" i="2"/>
  <c r="BP182" i="2" s="1"/>
  <c r="BC181" i="2"/>
  <c r="BC180" i="2"/>
  <c r="BO176" i="2"/>
  <c r="BO173" i="2"/>
  <c r="BE123" i="2"/>
  <c r="BD121" i="2"/>
  <c r="BK107" i="2"/>
  <c r="BE102" i="2"/>
  <c r="BO151" i="2"/>
  <c r="BO111" i="2"/>
  <c r="BO177" i="2"/>
  <c r="BP177" i="2" s="1"/>
  <c r="BO169" i="2"/>
  <c r="BO161" i="2"/>
  <c r="BO153" i="2"/>
  <c r="BO137" i="2"/>
  <c r="BO129" i="2"/>
  <c r="BP129" i="2" s="1"/>
  <c r="BO121" i="2"/>
  <c r="BO113" i="2"/>
  <c r="BP113" i="2" s="1"/>
  <c r="BO97" i="2"/>
  <c r="BO89" i="2"/>
  <c r="BP89" i="2" s="1"/>
  <c r="BO81" i="2"/>
  <c r="BO73" i="2"/>
  <c r="BO65" i="2"/>
  <c r="BP65" i="2" s="1"/>
  <c r="BO57" i="2"/>
  <c r="BP57" i="2" s="1"/>
  <c r="BO49" i="2"/>
  <c r="BO41" i="2"/>
  <c r="BO33" i="2"/>
  <c r="BP33" i="2" s="1"/>
  <c r="BO25" i="2"/>
  <c r="BP25" i="2" s="1"/>
  <c r="BD198" i="2"/>
  <c r="BI195" i="2"/>
  <c r="BD193" i="2"/>
  <c r="BJ193" i="2"/>
  <c r="BK193" i="2" s="1"/>
  <c r="BC189" i="2"/>
  <c r="BA186" i="2"/>
  <c r="BE182" i="2"/>
  <c r="BC178" i="2"/>
  <c r="BB174" i="2"/>
  <c r="BJ173" i="2"/>
  <c r="BD172" i="2"/>
  <c r="BE137" i="2"/>
  <c r="BD137" i="2"/>
  <c r="BI137" i="2"/>
  <c r="BH119" i="2"/>
  <c r="BL119" i="2"/>
  <c r="BL115" i="2"/>
  <c r="BD175" i="2"/>
  <c r="BB172" i="2"/>
  <c r="BD169" i="2"/>
  <c r="BI169" i="2"/>
  <c r="BD166" i="2"/>
  <c r="BE161" i="2"/>
  <c r="BB159" i="2"/>
  <c r="BB155" i="2"/>
  <c r="BB151" i="2"/>
  <c r="BB146" i="2"/>
  <c r="BB142" i="2"/>
  <c r="BB141" i="2"/>
  <c r="BE139" i="2"/>
  <c r="BC139" i="2"/>
  <c r="BE136" i="2"/>
  <c r="BJ131" i="2"/>
  <c r="BD129" i="2"/>
  <c r="BA128" i="2"/>
  <c r="BE124" i="2"/>
  <c r="BA124" i="2"/>
  <c r="BL123" i="2"/>
  <c r="BD118" i="2"/>
  <c r="BD115" i="2"/>
  <c r="BI115" i="2"/>
  <c r="BC112" i="2"/>
  <c r="BE101" i="2"/>
  <c r="BA173" i="2"/>
  <c r="BL172" i="2"/>
  <c r="BC171" i="2"/>
  <c r="BB171" i="2"/>
  <c r="BB170" i="2"/>
  <c r="BE167" i="2"/>
  <c r="BH167" i="2"/>
  <c r="BK167" i="2" s="1"/>
  <c r="BC166" i="2"/>
  <c r="BE166" i="2"/>
  <c r="BB164" i="2"/>
  <c r="BE160" i="2"/>
  <c r="BD160" i="2"/>
  <c r="BL160" i="2"/>
  <c r="BE156" i="2"/>
  <c r="BA156" i="2"/>
  <c r="BE152" i="2"/>
  <c r="BA152" i="2"/>
  <c r="BJ143" i="2"/>
  <c r="BB138" i="2"/>
  <c r="BB137" i="2"/>
  <c r="BE135" i="2"/>
  <c r="BC135" i="2"/>
  <c r="BL135" i="2"/>
  <c r="BA134" i="2"/>
  <c r="BD134" i="2"/>
  <c r="BL134" i="2"/>
  <c r="BD133" i="2"/>
  <c r="BJ129" i="2"/>
  <c r="BP117" i="2"/>
  <c r="AZ117" i="2"/>
  <c r="BA116" i="2"/>
  <c r="BB116" i="2"/>
  <c r="BP115" i="2"/>
  <c r="AZ115" i="2"/>
  <c r="BC110" i="2"/>
  <c r="BD106" i="2"/>
  <c r="BB103" i="2"/>
  <c r="BE99" i="2"/>
  <c r="BC95" i="2"/>
  <c r="BC172" i="2"/>
  <c r="BD167" i="2"/>
  <c r="BJ167" i="2"/>
  <c r="BL166" i="2"/>
  <c r="BA164" i="2"/>
  <c r="BC164" i="2"/>
  <c r="BC162" i="2"/>
  <c r="BB147" i="2"/>
  <c r="BE146" i="2"/>
  <c r="BC144" i="2"/>
  <c r="BD139" i="2"/>
  <c r="BJ139" i="2"/>
  <c r="BK131" i="2"/>
  <c r="BB131" i="2"/>
  <c r="BB127" i="2"/>
  <c r="BD126" i="2"/>
  <c r="BD125" i="2"/>
  <c r="BJ125" i="2"/>
  <c r="BB124" i="2"/>
  <c r="BA121" i="2"/>
  <c r="BC121" i="2"/>
  <c r="BB119" i="2"/>
  <c r="BB118" i="2"/>
  <c r="BE114" i="2"/>
  <c r="BD112" i="2"/>
  <c r="BL112" i="2"/>
  <c r="BA111" i="2"/>
  <c r="BA110" i="2"/>
  <c r="BB107" i="2"/>
  <c r="BA98" i="2"/>
  <c r="BK69" i="2"/>
  <c r="BB177" i="2"/>
  <c r="BD176" i="2"/>
  <c r="BB173" i="2"/>
  <c r="BE173" i="2"/>
  <c r="BB168" i="2"/>
  <c r="BA165" i="2"/>
  <c r="BB160" i="2"/>
  <c r="BB156" i="2"/>
  <c r="BB152" i="2"/>
  <c r="BE149" i="2"/>
  <c r="BC145" i="2"/>
  <c r="BI145" i="2"/>
  <c r="BB143" i="2"/>
  <c r="BA140" i="2"/>
  <c r="BC138" i="2"/>
  <c r="BJ135" i="2"/>
  <c r="BB134" i="2"/>
  <c r="BB133" i="2"/>
  <c r="BL126" i="2"/>
  <c r="BA123" i="2"/>
  <c r="BI120" i="2"/>
  <c r="BC114" i="2"/>
  <c r="BD111" i="2"/>
  <c r="BC104" i="2"/>
  <c r="BB99" i="2"/>
  <c r="BE97" i="2"/>
  <c r="BC97" i="2"/>
  <c r="BI97" i="2"/>
  <c r="BA92" i="2"/>
  <c r="BK56" i="2"/>
  <c r="BK12" i="2"/>
  <c r="BE179" i="2"/>
  <c r="BH179" i="2"/>
  <c r="BC175" i="2"/>
  <c r="BI173" i="2"/>
  <c r="BA170" i="2"/>
  <c r="BD168" i="2"/>
  <c r="BA168" i="2"/>
  <c r="BC168" i="2"/>
  <c r="BC167" i="2"/>
  <c r="BC163" i="2"/>
  <c r="BA163" i="2"/>
  <c r="BE162" i="2"/>
  <c r="BA160" i="2"/>
  <c r="BC160" i="2"/>
  <c r="BA158" i="2"/>
  <c r="BA154" i="2"/>
  <c r="BA150" i="2"/>
  <c r="BB148" i="2"/>
  <c r="BE147" i="2"/>
  <c r="BC147" i="2"/>
  <c r="BB144" i="2"/>
  <c r="BC141" i="2"/>
  <c r="BB139" i="2"/>
  <c r="BC136" i="2"/>
  <c r="BA136" i="2"/>
  <c r="BE132" i="2"/>
  <c r="BD131" i="2"/>
  <c r="BB130" i="2"/>
  <c r="BA129" i="2"/>
  <c r="BC129" i="2"/>
  <c r="BB126" i="2"/>
  <c r="BC124" i="2"/>
  <c r="BC123" i="2"/>
  <c r="BC122" i="2"/>
  <c r="BD119" i="2"/>
  <c r="BE118" i="2"/>
  <c r="BL117" i="2"/>
  <c r="BB117" i="2"/>
  <c r="BE111" i="2"/>
  <c r="BL110" i="2"/>
  <c r="BC108" i="2"/>
  <c r="BB105" i="2"/>
  <c r="BB101" i="2"/>
  <c r="BB178" i="2"/>
  <c r="BC177" i="2"/>
  <c r="BI176" i="2"/>
  <c r="BA169" i="2"/>
  <c r="BL168" i="2"/>
  <c r="BB165" i="2"/>
  <c r="BD165" i="2"/>
  <c r="BE165" i="2"/>
  <c r="BL165" i="2"/>
  <c r="BB161" i="2"/>
  <c r="BB157" i="2"/>
  <c r="BB153" i="2"/>
  <c r="BC149" i="2"/>
  <c r="BB149" i="2"/>
  <c r="BD145" i="2"/>
  <c r="BB140" i="2"/>
  <c r="BC137" i="2"/>
  <c r="BB135" i="2"/>
  <c r="BC130" i="2"/>
  <c r="BC128" i="2"/>
  <c r="BC126" i="2"/>
  <c r="BA125" i="2"/>
  <c r="BC125" i="2"/>
  <c r="BE120" i="2"/>
  <c r="BD117" i="2"/>
  <c r="BA117" i="2"/>
  <c r="BC117" i="2"/>
  <c r="BA115" i="2"/>
  <c r="BJ114" i="2"/>
  <c r="BI112" i="2"/>
  <c r="BA105" i="2"/>
  <c r="BC105" i="2"/>
  <c r="BD104" i="2"/>
  <c r="BL104" i="2"/>
  <c r="BA103" i="2"/>
  <c r="BJ102" i="2"/>
  <c r="BK102" i="2" s="1"/>
  <c r="BA100" i="2"/>
  <c r="BE171" i="2"/>
  <c r="BA159" i="2"/>
  <c r="BC155" i="2"/>
  <c r="BA155" i="2"/>
  <c r="BC151" i="2"/>
  <c r="BA151" i="2"/>
  <c r="BA146" i="2"/>
  <c r="BA142" i="2"/>
  <c r="BB136" i="2"/>
  <c r="BE131" i="2"/>
  <c r="BC131" i="2"/>
  <c r="BL131" i="2"/>
  <c r="BE127" i="2"/>
  <c r="BC127" i="2"/>
  <c r="BL127" i="2"/>
  <c r="BI125" i="2"/>
  <c r="BE122" i="2"/>
  <c r="BI122" i="2"/>
  <c r="BB111" i="2"/>
  <c r="BB109" i="2"/>
  <c r="BD108" i="2"/>
  <c r="BL108" i="2"/>
  <c r="BJ106" i="2"/>
  <c r="BK106" i="2" s="1"/>
  <c r="BD103" i="2"/>
  <c r="BB102" i="2"/>
  <c r="BC101" i="2"/>
  <c r="BB95" i="2"/>
  <c r="BC94" i="2"/>
  <c r="BC93" i="2"/>
  <c r="BI93" i="2"/>
  <c r="BA91" i="2"/>
  <c r="AZ80" i="2"/>
  <c r="BE80" i="2"/>
  <c r="BL80" i="2"/>
  <c r="BC79" i="2"/>
  <c r="BB78" i="2"/>
  <c r="BL74" i="2"/>
  <c r="BB74" i="2"/>
  <c r="BB73" i="2"/>
  <c r="BP72" i="2"/>
  <c r="BE70" i="2"/>
  <c r="BE69" i="2"/>
  <c r="BE67" i="2"/>
  <c r="BI62" i="2"/>
  <c r="BK62" i="2" s="1"/>
  <c r="BC61" i="2"/>
  <c r="BI61" i="2"/>
  <c r="BK61" i="2" s="1"/>
  <c r="BA59" i="2"/>
  <c r="AZ58" i="2"/>
  <c r="BH58" i="2"/>
  <c r="BB57" i="2"/>
  <c r="BI54" i="2"/>
  <c r="BJ52" i="2"/>
  <c r="BK52" i="2" s="1"/>
  <c r="BC51" i="2"/>
  <c r="BE44" i="2"/>
  <c r="BI44" i="2"/>
  <c r="BE40" i="2"/>
  <c r="BI40" i="2"/>
  <c r="BB30" i="2"/>
  <c r="BB17" i="2"/>
  <c r="BC15" i="2"/>
  <c r="BB15" i="2"/>
  <c r="BE15" i="2"/>
  <c r="BJ15" i="2"/>
  <c r="BC14" i="2"/>
  <c r="BC5" i="2"/>
  <c r="BE89" i="2"/>
  <c r="BC89" i="2"/>
  <c r="BE82" i="2"/>
  <c r="BB81" i="2"/>
  <c r="BE75" i="2"/>
  <c r="BD74" i="2"/>
  <c r="BA74" i="2"/>
  <c r="BC74" i="2"/>
  <c r="BL69" i="2"/>
  <c r="BD66" i="2"/>
  <c r="BA66" i="2"/>
  <c r="BC66" i="2"/>
  <c r="BD64" i="2"/>
  <c r="BL64" i="2"/>
  <c r="BE53" i="2"/>
  <c r="BI52" i="2"/>
  <c r="BB52" i="2"/>
  <c r="BB51" i="2"/>
  <c r="BA49" i="2"/>
  <c r="BA47" i="2"/>
  <c r="AZ44" i="2"/>
  <c r="BA43" i="2"/>
  <c r="BA39" i="2"/>
  <c r="BB34" i="2"/>
  <c r="BB33" i="2"/>
  <c r="BA30" i="2"/>
  <c r="BB29" i="2"/>
  <c r="BI20" i="2"/>
  <c r="BA11" i="2"/>
  <c r="BC9" i="2"/>
  <c r="BC8" i="2"/>
  <c r="BC77" i="2"/>
  <c r="BA76" i="2"/>
  <c r="BA72" i="2"/>
  <c r="BC72" i="2"/>
  <c r="BB71" i="2"/>
  <c r="BE71" i="2"/>
  <c r="BK66" i="2"/>
  <c r="BD62" i="2"/>
  <c r="BJ62" i="2"/>
  <c r="BE61" i="2"/>
  <c r="BE60" i="2"/>
  <c r="BD60" i="2"/>
  <c r="BB59" i="2"/>
  <c r="BE54" i="2"/>
  <c r="BH52" i="2"/>
  <c r="BC52" i="2"/>
  <c r="BB49" i="2"/>
  <c r="BD48" i="2"/>
  <c r="BC23" i="2"/>
  <c r="BE20" i="2"/>
  <c r="BA13" i="2"/>
  <c r="BE12" i="2"/>
  <c r="BE10" i="2"/>
  <c r="BE95" i="2"/>
  <c r="BA85" i="2"/>
  <c r="BB82" i="2"/>
  <c r="BC80" i="2"/>
  <c r="BB80" i="2"/>
  <c r="BB79" i="2"/>
  <c r="BE79" i="2"/>
  <c r="BJ79" i="2"/>
  <c r="BE77" i="2"/>
  <c r="BH76" i="2"/>
  <c r="BK76" i="2" s="1"/>
  <c r="BI73" i="2"/>
  <c r="BI72" i="2"/>
  <c r="BA70" i="2"/>
  <c r="BC70" i="2"/>
  <c r="BD68" i="2"/>
  <c r="BL68" i="2"/>
  <c r="BD67" i="2"/>
  <c r="BL67" i="2"/>
  <c r="BJ65" i="2"/>
  <c r="BK65" i="2" s="1"/>
  <c r="BB65" i="2"/>
  <c r="BP64" i="2"/>
  <c r="BD63" i="2"/>
  <c r="BP60" i="2"/>
  <c r="BE56" i="2"/>
  <c r="BD56" i="2"/>
  <c r="BL56" i="2"/>
  <c r="BA55" i="2"/>
  <c r="BC47" i="2"/>
  <c r="BB47" i="2"/>
  <c r="BB46" i="2"/>
  <c r="BC45" i="2"/>
  <c r="BB45" i="2"/>
  <c r="BB43" i="2"/>
  <c r="BB42" i="2"/>
  <c r="BB41" i="2"/>
  <c r="BB39" i="2"/>
  <c r="BB38" i="2"/>
  <c r="BB36" i="2"/>
  <c r="BE33" i="2"/>
  <c r="BC31" i="2"/>
  <c r="BE31" i="2"/>
  <c r="BJ31" i="2"/>
  <c r="BE29" i="2"/>
  <c r="BC27" i="2"/>
  <c r="BE27" i="2"/>
  <c r="BJ27" i="2"/>
  <c r="BE25" i="2"/>
  <c r="BE22" i="2"/>
  <c r="BL22" i="2"/>
  <c r="BB18" i="2"/>
  <c r="BB13" i="2"/>
  <c r="BC11" i="2"/>
  <c r="BC6" i="2"/>
  <c r="BB93" i="2"/>
  <c r="BC91" i="2"/>
  <c r="BD90" i="2"/>
  <c r="BA87" i="2"/>
  <c r="BB85" i="2"/>
  <c r="BK84" i="2"/>
  <c r="BC81" i="2"/>
  <c r="BA80" i="2"/>
  <c r="BD78" i="2"/>
  <c r="BI78" i="2"/>
  <c r="BA75" i="2"/>
  <c r="BB69" i="2"/>
  <c r="BB62" i="2"/>
  <c r="BB61" i="2"/>
  <c r="BA58" i="2"/>
  <c r="BE57" i="2"/>
  <c r="BJ57" i="2"/>
  <c r="BP54" i="2"/>
  <c r="BC53" i="2"/>
  <c r="BA53" i="2"/>
  <c r="BJ50" i="2"/>
  <c r="BK50" i="2" s="1"/>
  <c r="BA46" i="2"/>
  <c r="BB44" i="2"/>
  <c r="BA42" i="2"/>
  <c r="BB40" i="2"/>
  <c r="BA38" i="2"/>
  <c r="BE35" i="2"/>
  <c r="BE30" i="2"/>
  <c r="BL30" i="2"/>
  <c r="BI16" i="2"/>
  <c r="BK16" i="2" s="1"/>
  <c r="BP8" i="2"/>
  <c r="BL7" i="2"/>
  <c r="BB86" i="2"/>
  <c r="BD84" i="2"/>
  <c r="BJ84" i="2"/>
  <c r="BH80" i="2"/>
  <c r="BK80" i="2" s="1"/>
  <c r="BD80" i="2"/>
  <c r="BP74" i="2"/>
  <c r="BA71" i="2"/>
  <c r="BD71" i="2"/>
  <c r="BL71" i="2"/>
  <c r="BI69" i="2"/>
  <c r="BB66" i="2"/>
  <c r="BA64" i="2"/>
  <c r="BC64" i="2"/>
  <c r="BA60" i="2"/>
  <c r="BE58" i="2"/>
  <c r="BC58" i="2"/>
  <c r="BC55" i="2"/>
  <c r="BB55" i="2"/>
  <c r="BB53" i="2"/>
  <c r="BP52" i="2"/>
  <c r="BE52" i="2"/>
  <c r="BC49" i="2"/>
  <c r="BE45" i="2"/>
  <c r="BE34" i="2"/>
  <c r="BL34" i="2"/>
  <c r="BE26" i="2"/>
  <c r="BB21" i="2"/>
  <c r="BC19" i="2"/>
  <c r="BE19" i="2"/>
  <c r="BJ19" i="2"/>
  <c r="BC18" i="2"/>
  <c r="BE16" i="2"/>
  <c r="BL14" i="2"/>
  <c r="BE13" i="2"/>
  <c r="BD7" i="2"/>
  <c r="BH96" i="2"/>
  <c r="BD92" i="2"/>
  <c r="BB87" i="2"/>
  <c r="BC85" i="2"/>
  <c r="BA79" i="2"/>
  <c r="BD77" i="2"/>
  <c r="AZ76" i="2"/>
  <c r="BD76" i="2"/>
  <c r="BL76" i="2"/>
  <c r="AZ72" i="2"/>
  <c r="BD72" i="2"/>
  <c r="BL72" i="2"/>
  <c r="BA67" i="2"/>
  <c r="BC67" i="2"/>
  <c r="BE62" i="2"/>
  <c r="BC62" i="2"/>
  <c r="AZ54" i="2"/>
  <c r="BE49" i="2"/>
  <c r="BE47" i="2"/>
  <c r="BE43" i="2"/>
  <c r="BE39" i="2"/>
  <c r="BA27" i="2"/>
  <c r="BE24" i="2"/>
  <c r="BI24" i="2"/>
  <c r="BB14" i="2"/>
  <c r="BJ11" i="2"/>
  <c r="BB5" i="2"/>
  <c r="BA94" i="2"/>
  <c r="BE93" i="2"/>
  <c r="BJ93" i="2"/>
  <c r="BE86" i="2"/>
  <c r="BD86" i="2"/>
  <c r="BI85" i="2"/>
  <c r="BB83" i="2"/>
  <c r="BE83" i="2"/>
  <c r="BJ83" i="2"/>
  <c r="BI82" i="2"/>
  <c r="BB70" i="2"/>
  <c r="BE63" i="2"/>
  <c r="BC63" i="2"/>
  <c r="BC50" i="2"/>
  <c r="BE46" i="2"/>
  <c r="BL46" i="2"/>
  <c r="BE42" i="2"/>
  <c r="BL42" i="2"/>
  <c r="BE38" i="2"/>
  <c r="BL38" i="2"/>
  <c r="BE36" i="2"/>
  <c r="BI36" i="2"/>
  <c r="BA35" i="2"/>
  <c r="BB23" i="2"/>
  <c r="BB22" i="2"/>
  <c r="BE21" i="2"/>
  <c r="BA17" i="2"/>
  <c r="BI13" i="2"/>
  <c r="BL6" i="2"/>
  <c r="BK199" i="2"/>
  <c r="BD186" i="2"/>
  <c r="BL186" i="2"/>
  <c r="BD182" i="2"/>
  <c r="BL182" i="2"/>
  <c r="BD178" i="2"/>
  <c r="BL178" i="2"/>
  <c r="BE163" i="2"/>
  <c r="BD163" i="2"/>
  <c r="BJ163" i="2"/>
  <c r="BL163" i="2"/>
  <c r="AZ163" i="2"/>
  <c r="BH163" i="2"/>
  <c r="BP163" i="2"/>
  <c r="BD5" i="2"/>
  <c r="BD179" i="2"/>
  <c r="BJ179" i="2"/>
  <c r="BK179" i="2" s="1"/>
  <c r="BL179" i="2"/>
  <c r="BP174" i="2"/>
  <c r="BE174" i="2"/>
  <c r="BE168" i="2"/>
  <c r="BA167" i="2"/>
  <c r="BI159" i="2"/>
  <c r="BI155" i="2"/>
  <c r="BI151" i="2"/>
  <c r="BL176" i="2"/>
  <c r="AZ176" i="2"/>
  <c r="BH176" i="2"/>
  <c r="BP176" i="2"/>
  <c r="BJ176" i="2"/>
  <c r="BB175" i="2"/>
  <c r="BC173" i="2"/>
  <c r="BH170" i="2"/>
  <c r="BK170" i="2" s="1"/>
  <c r="BL169" i="2"/>
  <c r="BB167" i="2"/>
  <c r="BB166" i="2"/>
  <c r="BC156" i="2"/>
  <c r="BC152" i="2"/>
  <c r="BL190" i="2"/>
  <c r="BD191" i="2"/>
  <c r="BJ191" i="2"/>
  <c r="BK191" i="2" s="1"/>
  <c r="BL191" i="2"/>
  <c r="BL195" i="2"/>
  <c r="BL193" i="2"/>
  <c r="BL192" i="2"/>
  <c r="BP190" i="2"/>
  <c r="BL188" i="2"/>
  <c r="BP186" i="2"/>
  <c r="BL184" i="2"/>
  <c r="BP178" i="2"/>
  <c r="AZ192" i="2"/>
  <c r="BH192" i="2"/>
  <c r="BP192" i="2"/>
  <c r="BJ192" i="2"/>
  <c r="BB191" i="2"/>
  <c r="BL189" i="2"/>
  <c r="AZ188" i="2"/>
  <c r="BH188" i="2"/>
  <c r="BP188" i="2"/>
  <c r="BJ188" i="2"/>
  <c r="BB187" i="2"/>
  <c r="BL185" i="2"/>
  <c r="AZ184" i="2"/>
  <c r="BH184" i="2"/>
  <c r="BP184" i="2"/>
  <c r="BJ184" i="2"/>
  <c r="BB183" i="2"/>
  <c r="BL181" i="2"/>
  <c r="AZ180" i="2"/>
  <c r="BH180" i="2"/>
  <c r="BK180" i="2" s="1"/>
  <c r="BP180" i="2"/>
  <c r="BJ180" i="2"/>
  <c r="BB179" i="2"/>
  <c r="BL177" i="2"/>
  <c r="BE159" i="2"/>
  <c r="BD159" i="2"/>
  <c r="BJ159" i="2"/>
  <c r="BL159" i="2"/>
  <c r="AZ159" i="2"/>
  <c r="BH159" i="2"/>
  <c r="BP159" i="2"/>
  <c r="BE155" i="2"/>
  <c r="BD155" i="2"/>
  <c r="BJ155" i="2"/>
  <c r="BL155" i="2"/>
  <c r="AZ155" i="2"/>
  <c r="BH155" i="2"/>
  <c r="BP155" i="2"/>
  <c r="BE151" i="2"/>
  <c r="BD151" i="2"/>
  <c r="BJ151" i="2"/>
  <c r="BL151" i="2"/>
  <c r="AZ151" i="2"/>
  <c r="BH151" i="2"/>
  <c r="BP151" i="2"/>
  <c r="BD174" i="2"/>
  <c r="BI174" i="2"/>
  <c r="BL174" i="2"/>
  <c r="BC170" i="2"/>
  <c r="BE170" i="2"/>
  <c r="BE157" i="2"/>
  <c r="BC157" i="2"/>
  <c r="BE153" i="2"/>
  <c r="BC153" i="2"/>
  <c r="BD187" i="2"/>
  <c r="BJ187" i="2"/>
  <c r="BK187" i="2" s="1"/>
  <c r="BL187" i="2"/>
  <c r="BD183" i="2"/>
  <c r="BJ183" i="2"/>
  <c r="BK183" i="2" s="1"/>
  <c r="BL183" i="2"/>
  <c r="BL198" i="2"/>
  <c r="BJ195" i="2"/>
  <c r="BK195" i="2" s="1"/>
  <c r="BJ194" i="2"/>
  <c r="BK194" i="2" s="1"/>
  <c r="BP191" i="2"/>
  <c r="BP187" i="2"/>
  <c r="BP183" i="2"/>
  <c r="AZ194" i="2"/>
  <c r="BB192" i="2"/>
  <c r="BB188" i="2"/>
  <c r="BB184" i="2"/>
  <c r="BB180" i="2"/>
  <c r="BJ174" i="2"/>
  <c r="BA172" i="2"/>
  <c r="BD171" i="2"/>
  <c r="BC169" i="2"/>
  <c r="BC165" i="2"/>
  <c r="BE158" i="2"/>
  <c r="BE154" i="2"/>
  <c r="BE150" i="2"/>
  <c r="BH174" i="2"/>
  <c r="BE172" i="2"/>
  <c r="BA171" i="2"/>
  <c r="BH166" i="2"/>
  <c r="BK166" i="2" s="1"/>
  <c r="BJ165" i="2"/>
  <c r="BI163" i="2"/>
  <c r="BE140" i="2"/>
  <c r="BJ198" i="2"/>
  <c r="BK198" i="2" s="1"/>
  <c r="BD194" i="2"/>
  <c r="AZ193" i="2"/>
  <c r="BJ190" i="2"/>
  <c r="BK190" i="2" s="1"/>
  <c r="AZ189" i="2"/>
  <c r="BH189" i="2"/>
  <c r="BK189" i="2" s="1"/>
  <c r="BP189" i="2"/>
  <c r="BJ186" i="2"/>
  <c r="BK186" i="2" s="1"/>
  <c r="AZ185" i="2"/>
  <c r="BH185" i="2"/>
  <c r="BK185" i="2" s="1"/>
  <c r="BP185" i="2"/>
  <c r="BJ182" i="2"/>
  <c r="BK182" i="2" s="1"/>
  <c r="AZ181" i="2"/>
  <c r="BH181" i="2"/>
  <c r="BK181" i="2" s="1"/>
  <c r="BP181" i="2"/>
  <c r="BJ178" i="2"/>
  <c r="BK178" i="2" s="1"/>
  <c r="AZ177" i="2"/>
  <c r="BH177" i="2"/>
  <c r="BE176" i="2"/>
  <c r="BP194" i="2"/>
  <c r="BP193" i="2"/>
  <c r="AZ190" i="2"/>
  <c r="AZ186" i="2"/>
  <c r="AZ182" i="2"/>
  <c r="AZ178" i="2"/>
  <c r="BD170" i="2"/>
  <c r="BI170" i="2"/>
  <c r="BL170" i="2"/>
  <c r="BE169" i="2"/>
  <c r="BI165" i="2"/>
  <c r="BP162" i="2"/>
  <c r="BD161" i="2"/>
  <c r="AZ161" i="2"/>
  <c r="BH161" i="2"/>
  <c r="BK161" i="2" s="1"/>
  <c r="BP161" i="2"/>
  <c r="BL161" i="2"/>
  <c r="BE148" i="2"/>
  <c r="BE142" i="2"/>
  <c r="BE134" i="2"/>
  <c r="BL175" i="2"/>
  <c r="BP173" i="2"/>
  <c r="BH173" i="2"/>
  <c r="AZ173" i="2"/>
  <c r="BJ172" i="2"/>
  <c r="BL171" i="2"/>
  <c r="BP169" i="2"/>
  <c r="BH169" i="2"/>
  <c r="AZ169" i="2"/>
  <c r="BJ168" i="2"/>
  <c r="BL167" i="2"/>
  <c r="BP165" i="2"/>
  <c r="BH165" i="2"/>
  <c r="BK165" i="2" s="1"/>
  <c r="AZ165" i="2"/>
  <c r="BJ164" i="2"/>
  <c r="BD158" i="2"/>
  <c r="BL158" i="2"/>
  <c r="AZ158" i="2"/>
  <c r="BH158" i="2"/>
  <c r="BP158" i="2"/>
  <c r="BJ158" i="2"/>
  <c r="BD154" i="2"/>
  <c r="BL154" i="2"/>
  <c r="AZ154" i="2"/>
  <c r="BH154" i="2"/>
  <c r="BP154" i="2"/>
  <c r="BJ154" i="2"/>
  <c r="BD150" i="2"/>
  <c r="BL150" i="2"/>
  <c r="AZ150" i="2"/>
  <c r="BH150" i="2"/>
  <c r="BP150" i="2"/>
  <c r="BJ150" i="2"/>
  <c r="BE144" i="2"/>
  <c r="BD138" i="2"/>
  <c r="BI127" i="2"/>
  <c r="BE125" i="2"/>
  <c r="BL125" i="2"/>
  <c r="BH125" i="2"/>
  <c r="BD132" i="2"/>
  <c r="AZ132" i="2"/>
  <c r="BH132" i="2"/>
  <c r="BP132" i="2"/>
  <c r="BI132" i="2"/>
  <c r="BJ132" i="2"/>
  <c r="BL132" i="2"/>
  <c r="BE92" i="2"/>
  <c r="BC92" i="2"/>
  <c r="BP172" i="2"/>
  <c r="BH172" i="2"/>
  <c r="BP168" i="2"/>
  <c r="BH168" i="2"/>
  <c r="BP164" i="2"/>
  <c r="BH164" i="2"/>
  <c r="BD157" i="2"/>
  <c r="AZ157" i="2"/>
  <c r="BH157" i="2"/>
  <c r="BK157" i="2" s="1"/>
  <c r="BP157" i="2"/>
  <c r="BJ157" i="2"/>
  <c r="BL157" i="2"/>
  <c r="BD153" i="2"/>
  <c r="AZ153" i="2"/>
  <c r="BH153" i="2"/>
  <c r="BP153" i="2"/>
  <c r="BJ153" i="2"/>
  <c r="BL153" i="2"/>
  <c r="BD149" i="2"/>
  <c r="AZ149" i="2"/>
  <c r="BH149" i="2"/>
  <c r="BP149" i="2"/>
  <c r="BJ149" i="2"/>
  <c r="BL149" i="2"/>
  <c r="BC143" i="2"/>
  <c r="BD140" i="2"/>
  <c r="AZ140" i="2"/>
  <c r="BH140" i="2"/>
  <c r="BP140" i="2"/>
  <c r="BI140" i="2"/>
  <c r="BJ140" i="2"/>
  <c r="BL140" i="2"/>
  <c r="BD127" i="2"/>
  <c r="BC120" i="2"/>
  <c r="BK119" i="2"/>
  <c r="BD162" i="2"/>
  <c r="BL162" i="2"/>
  <c r="BJ162" i="2"/>
  <c r="BK162" i="2" s="1"/>
  <c r="AZ160" i="2"/>
  <c r="BH160" i="2"/>
  <c r="BP160" i="2"/>
  <c r="BJ160" i="2"/>
  <c r="BD148" i="2"/>
  <c r="AZ148" i="2"/>
  <c r="BH148" i="2"/>
  <c r="BP148" i="2"/>
  <c r="BJ148" i="2"/>
  <c r="BL148" i="2"/>
  <c r="BD142" i="2"/>
  <c r="BL142" i="2"/>
  <c r="AZ142" i="2"/>
  <c r="BH142" i="2"/>
  <c r="BP142" i="2"/>
  <c r="BI142" i="2"/>
  <c r="BJ142" i="2"/>
  <c r="BD141" i="2"/>
  <c r="BD156" i="2"/>
  <c r="AZ156" i="2"/>
  <c r="BH156" i="2"/>
  <c r="BP156" i="2"/>
  <c r="BJ156" i="2"/>
  <c r="BL156" i="2"/>
  <c r="BD152" i="2"/>
  <c r="AZ152" i="2"/>
  <c r="BH152" i="2"/>
  <c r="BP152" i="2"/>
  <c r="BJ152" i="2"/>
  <c r="BL152" i="2"/>
  <c r="BD144" i="2"/>
  <c r="AZ144" i="2"/>
  <c r="BH144" i="2"/>
  <c r="BP144" i="2"/>
  <c r="BI144" i="2"/>
  <c r="BJ144" i="2"/>
  <c r="BL144" i="2"/>
  <c r="BD143" i="2"/>
  <c r="BE138" i="2"/>
  <c r="BE129" i="2"/>
  <c r="BL129" i="2"/>
  <c r="BH129" i="2"/>
  <c r="BE128" i="2"/>
  <c r="BB128" i="2"/>
  <c r="BE119" i="2"/>
  <c r="BC119" i="2"/>
  <c r="BD147" i="2"/>
  <c r="BD146" i="2"/>
  <c r="BL146" i="2"/>
  <c r="AZ146" i="2"/>
  <c r="BH146" i="2"/>
  <c r="BP146" i="2"/>
  <c r="BI146" i="2"/>
  <c r="BJ146" i="2"/>
  <c r="BD136" i="2"/>
  <c r="AZ136" i="2"/>
  <c r="BH136" i="2"/>
  <c r="BP136" i="2"/>
  <c r="BI136" i="2"/>
  <c r="BJ136" i="2"/>
  <c r="BL136" i="2"/>
  <c r="BE121" i="2"/>
  <c r="BL121" i="2"/>
  <c r="BH121" i="2"/>
  <c r="BA114" i="2"/>
  <c r="BP147" i="2"/>
  <c r="BH147" i="2"/>
  <c r="BK147" i="2" s="1"/>
  <c r="AZ147" i="2"/>
  <c r="BL145" i="2"/>
  <c r="BP143" i="2"/>
  <c r="BH143" i="2"/>
  <c r="BK143" i="2" s="1"/>
  <c r="AZ143" i="2"/>
  <c r="BL141" i="2"/>
  <c r="BP139" i="2"/>
  <c r="BH139" i="2"/>
  <c r="BK139" i="2" s="1"/>
  <c r="AZ139" i="2"/>
  <c r="BJ138" i="2"/>
  <c r="BL137" i="2"/>
  <c r="BP135" i="2"/>
  <c r="BH135" i="2"/>
  <c r="AZ135" i="2"/>
  <c r="BJ134" i="2"/>
  <c r="BL133" i="2"/>
  <c r="AZ130" i="2"/>
  <c r="BH130" i="2"/>
  <c r="BK130" i="2" s="1"/>
  <c r="BP130" i="2"/>
  <c r="BD128" i="2"/>
  <c r="BL128" i="2"/>
  <c r="AZ126" i="2"/>
  <c r="BH126" i="2"/>
  <c r="BK126" i="2" s="1"/>
  <c r="BP126" i="2"/>
  <c r="BJ121" i="2"/>
  <c r="BA118" i="2"/>
  <c r="BB113" i="2"/>
  <c r="BE105" i="2"/>
  <c r="BD105" i="2"/>
  <c r="AZ105" i="2"/>
  <c r="BH105" i="2"/>
  <c r="BP105" i="2"/>
  <c r="BI105" i="2"/>
  <c r="BJ105" i="2"/>
  <c r="BL105" i="2"/>
  <c r="BE98" i="2"/>
  <c r="BD98" i="2"/>
  <c r="BJ98" i="2"/>
  <c r="AZ98" i="2"/>
  <c r="BI98" i="2"/>
  <c r="BK98" i="2" s="1"/>
  <c r="BL98" i="2"/>
  <c r="BI138" i="2"/>
  <c r="BI134" i="2"/>
  <c r="BP125" i="2"/>
  <c r="BD122" i="2"/>
  <c r="AZ122" i="2"/>
  <c r="BH122" i="2"/>
  <c r="BK122" i="2" s="1"/>
  <c r="BL122" i="2"/>
  <c r="BE116" i="2"/>
  <c r="BB115" i="2"/>
  <c r="BA113" i="2"/>
  <c r="BC113" i="2"/>
  <c r="BD110" i="2"/>
  <c r="BE108" i="2"/>
  <c r="BE104" i="2"/>
  <c r="BK100" i="2"/>
  <c r="BE91" i="2"/>
  <c r="BD91" i="2"/>
  <c r="BL91" i="2"/>
  <c r="AZ91" i="2"/>
  <c r="BH91" i="2"/>
  <c r="BP91" i="2"/>
  <c r="BI91" i="2"/>
  <c r="BJ145" i="2"/>
  <c r="BJ141" i="2"/>
  <c r="BP138" i="2"/>
  <c r="BH138" i="2"/>
  <c r="AZ138" i="2"/>
  <c r="BJ137" i="2"/>
  <c r="BP134" i="2"/>
  <c r="BH134" i="2"/>
  <c r="AZ134" i="2"/>
  <c r="BJ133" i="2"/>
  <c r="BB129" i="2"/>
  <c r="BB125" i="2"/>
  <c r="BP121" i="2"/>
  <c r="BB121" i="2"/>
  <c r="BI117" i="2"/>
  <c r="BK117" i="2" s="1"/>
  <c r="BJ117" i="2"/>
  <c r="BC116" i="2"/>
  <c r="BD114" i="2"/>
  <c r="BE109" i="2"/>
  <c r="BD109" i="2"/>
  <c r="AZ109" i="2"/>
  <c r="BH109" i="2"/>
  <c r="BP109" i="2"/>
  <c r="BI109" i="2"/>
  <c r="BJ109" i="2"/>
  <c r="BL109" i="2"/>
  <c r="BE96" i="2"/>
  <c r="BC96" i="2"/>
  <c r="BC87" i="2"/>
  <c r="BC86" i="2"/>
  <c r="BL147" i="2"/>
  <c r="BP145" i="2"/>
  <c r="BH145" i="2"/>
  <c r="BK145" i="2" s="1"/>
  <c r="AZ145" i="2"/>
  <c r="BL143" i="2"/>
  <c r="BP141" i="2"/>
  <c r="BH141" i="2"/>
  <c r="AZ141" i="2"/>
  <c r="BL139" i="2"/>
  <c r="BP137" i="2"/>
  <c r="BH137" i="2"/>
  <c r="AZ137" i="2"/>
  <c r="BP133" i="2"/>
  <c r="BH133" i="2"/>
  <c r="AZ133" i="2"/>
  <c r="BJ123" i="2"/>
  <c r="BK123" i="2" s="1"/>
  <c r="BD116" i="2"/>
  <c r="BL116" i="2"/>
  <c r="AZ116" i="2"/>
  <c r="BH116" i="2"/>
  <c r="BP116" i="2"/>
  <c r="BL114" i="2"/>
  <c r="BD102" i="2"/>
  <c r="BC98" i="2"/>
  <c r="BE94" i="2"/>
  <c r="BD94" i="2"/>
  <c r="BJ94" i="2"/>
  <c r="AZ94" i="2"/>
  <c r="BI94" i="2"/>
  <c r="BL94" i="2"/>
  <c r="BP94" i="2"/>
  <c r="BC88" i="2"/>
  <c r="BD124" i="2"/>
  <c r="BL124" i="2"/>
  <c r="AZ124" i="2"/>
  <c r="BH124" i="2"/>
  <c r="BK124" i="2" s="1"/>
  <c r="BP124" i="2"/>
  <c r="BD120" i="2"/>
  <c r="BL120" i="2"/>
  <c r="AZ120" i="2"/>
  <c r="BH120" i="2"/>
  <c r="BK120" i="2" s="1"/>
  <c r="BP120" i="2"/>
  <c r="BC90" i="2"/>
  <c r="BA73" i="2"/>
  <c r="BJ127" i="2"/>
  <c r="BP123" i="2"/>
  <c r="BB123" i="2"/>
  <c r="BJ116" i="2"/>
  <c r="BE115" i="2"/>
  <c r="BE113" i="2"/>
  <c r="BD113" i="2"/>
  <c r="BI113" i="2"/>
  <c r="BK113" i="2" s="1"/>
  <c r="BJ113" i="2"/>
  <c r="BL113" i="2"/>
  <c r="BE107" i="2"/>
  <c r="BK104" i="2"/>
  <c r="BE103" i="2"/>
  <c r="BC102" i="2"/>
  <c r="BE100" i="2"/>
  <c r="BC100" i="2"/>
  <c r="BE87" i="2"/>
  <c r="BD87" i="2"/>
  <c r="BL87" i="2"/>
  <c r="AZ87" i="2"/>
  <c r="BH87" i="2"/>
  <c r="BK87" i="2" s="1"/>
  <c r="BP87" i="2"/>
  <c r="BI87" i="2"/>
  <c r="BJ119" i="2"/>
  <c r="BL118" i="2"/>
  <c r="BJ115" i="2"/>
  <c r="BK115" i="2" s="1"/>
  <c r="BP112" i="2"/>
  <c r="BH112" i="2"/>
  <c r="AZ112" i="2"/>
  <c r="BP108" i="2"/>
  <c r="BH108" i="2"/>
  <c r="BK108" i="2" s="1"/>
  <c r="AZ108" i="2"/>
  <c r="BL100" i="2"/>
  <c r="BD99" i="2"/>
  <c r="BL99" i="2"/>
  <c r="AZ99" i="2"/>
  <c r="BH99" i="2"/>
  <c r="BK99" i="2" s="1"/>
  <c r="BP99" i="2"/>
  <c r="BL96" i="2"/>
  <c r="BD95" i="2"/>
  <c r="BL95" i="2"/>
  <c r="AZ95" i="2"/>
  <c r="BH95" i="2"/>
  <c r="BK95" i="2" s="1"/>
  <c r="BP95" i="2"/>
  <c r="BL92" i="2"/>
  <c r="BI89" i="2"/>
  <c r="BB89" i="2"/>
  <c r="BE81" i="2"/>
  <c r="BL78" i="2"/>
  <c r="BE78" i="2"/>
  <c r="BE66" i="2"/>
  <c r="BE64" i="2"/>
  <c r="BE59" i="2"/>
  <c r="BD59" i="2"/>
  <c r="AZ59" i="2"/>
  <c r="BH59" i="2"/>
  <c r="BK59" i="2" s="1"/>
  <c r="BP59" i="2"/>
  <c r="BL59" i="2"/>
  <c r="BE50" i="2"/>
  <c r="BB98" i="2"/>
  <c r="BB94" i="2"/>
  <c r="BE85" i="2"/>
  <c r="BD83" i="2"/>
  <c r="BL83" i="2"/>
  <c r="AZ83" i="2"/>
  <c r="BH83" i="2"/>
  <c r="BP83" i="2"/>
  <c r="BI83" i="2"/>
  <c r="BB72" i="2"/>
  <c r="BD69" i="2"/>
  <c r="BB68" i="2"/>
  <c r="BK78" i="2"/>
  <c r="BE76" i="2"/>
  <c r="BD75" i="2"/>
  <c r="BL75" i="2"/>
  <c r="BJ100" i="2"/>
  <c r="BJ96" i="2"/>
  <c r="BJ92" i="2"/>
  <c r="BK92" i="2" s="1"/>
  <c r="AZ90" i="2"/>
  <c r="BH90" i="2"/>
  <c r="BP90" i="2"/>
  <c r="BJ90" i="2"/>
  <c r="BD88" i="2"/>
  <c r="BJ88" i="2"/>
  <c r="BK88" i="2" s="1"/>
  <c r="BL88" i="2"/>
  <c r="AZ86" i="2"/>
  <c r="BH86" i="2"/>
  <c r="BP86" i="2"/>
  <c r="BJ86" i="2"/>
  <c r="BC83" i="2"/>
  <c r="BC78" i="2"/>
  <c r="BA77" i="2"/>
  <c r="BE73" i="2"/>
  <c r="BH72" i="2"/>
  <c r="BH68" i="2"/>
  <c r="BK68" i="2" s="1"/>
  <c r="BA65" i="2"/>
  <c r="BB64" i="2"/>
  <c r="BD50" i="2"/>
  <c r="BE48" i="2"/>
  <c r="BL48" i="2"/>
  <c r="BH48" i="2"/>
  <c r="BK48" i="2" s="1"/>
  <c r="BP118" i="2"/>
  <c r="BH118" i="2"/>
  <c r="BK118" i="2" s="1"/>
  <c r="BP114" i="2"/>
  <c r="BH114" i="2"/>
  <c r="BK114" i="2" s="1"/>
  <c r="BP110" i="2"/>
  <c r="BH110" i="2"/>
  <c r="BK110" i="2" s="1"/>
  <c r="BD101" i="2"/>
  <c r="AZ101" i="2"/>
  <c r="BH101" i="2"/>
  <c r="BK101" i="2" s="1"/>
  <c r="BD97" i="2"/>
  <c r="AZ97" i="2"/>
  <c r="BH97" i="2"/>
  <c r="BK97" i="2" s="1"/>
  <c r="BP97" i="2"/>
  <c r="BL97" i="2"/>
  <c r="BD93" i="2"/>
  <c r="AZ93" i="2"/>
  <c r="BH93" i="2"/>
  <c r="BP93" i="2"/>
  <c r="BL93" i="2"/>
  <c r="BB84" i="2"/>
  <c r="BL82" i="2"/>
  <c r="BD81" i="2"/>
  <c r="BC75" i="2"/>
  <c r="BD65" i="2"/>
  <c r="BC59" i="2"/>
  <c r="BP100" i="2"/>
  <c r="BB100" i="2"/>
  <c r="BP96" i="2"/>
  <c r="BB96" i="2"/>
  <c r="BP92" i="2"/>
  <c r="BB92" i="2"/>
  <c r="BB88" i="2"/>
  <c r="BD85" i="2"/>
  <c r="BC82" i="2"/>
  <c r="BA81" i="2"/>
  <c r="BD79" i="2"/>
  <c r="BL79" i="2"/>
  <c r="AZ79" i="2"/>
  <c r="BH79" i="2"/>
  <c r="BP79" i="2"/>
  <c r="BI79" i="2"/>
  <c r="BB76" i="2"/>
  <c r="BE74" i="2"/>
  <c r="BE65" i="2"/>
  <c r="BH64" i="2"/>
  <c r="BK64" i="2" s="1"/>
  <c r="BC60" i="2"/>
  <c r="BD51" i="2"/>
  <c r="AZ51" i="2"/>
  <c r="BH51" i="2"/>
  <c r="BP51" i="2"/>
  <c r="BI51" i="2"/>
  <c r="BL51" i="2"/>
  <c r="BJ51" i="2"/>
  <c r="BC35" i="2"/>
  <c r="BD89" i="2"/>
  <c r="AZ89" i="2"/>
  <c r="BH89" i="2"/>
  <c r="BJ89" i="2"/>
  <c r="BL89" i="2"/>
  <c r="BD73" i="2"/>
  <c r="BE72" i="2"/>
  <c r="BA69" i="2"/>
  <c r="BE68" i="2"/>
  <c r="BI75" i="2"/>
  <c r="BI71" i="2"/>
  <c r="BI67" i="2"/>
  <c r="AZ62" i="2"/>
  <c r="BI60" i="2"/>
  <c r="BB58" i="2"/>
  <c r="BL85" i="2"/>
  <c r="BJ82" i="2"/>
  <c r="BL81" i="2"/>
  <c r="BJ78" i="2"/>
  <c r="BL77" i="2"/>
  <c r="BP75" i="2"/>
  <c r="BH75" i="2"/>
  <c r="AZ75" i="2"/>
  <c r="BJ74" i="2"/>
  <c r="BK74" i="2" s="1"/>
  <c r="BL73" i="2"/>
  <c r="BP71" i="2"/>
  <c r="BH71" i="2"/>
  <c r="AZ71" i="2"/>
  <c r="BJ70" i="2"/>
  <c r="BK70" i="2" s="1"/>
  <c r="BP67" i="2"/>
  <c r="BH67" i="2"/>
  <c r="BK67" i="2" s="1"/>
  <c r="AZ67" i="2"/>
  <c r="BD61" i="2"/>
  <c r="BL61" i="2"/>
  <c r="BH60" i="2"/>
  <c r="BK60" i="2" s="1"/>
  <c r="AZ60" i="2"/>
  <c r="BD57" i="2"/>
  <c r="BL57" i="2"/>
  <c r="AZ57" i="2"/>
  <c r="BH57" i="2"/>
  <c r="BD53" i="2"/>
  <c r="BL53" i="2"/>
  <c r="AZ53" i="2"/>
  <c r="BH53" i="2"/>
  <c r="BP53" i="2"/>
  <c r="BI53" i="2"/>
  <c r="BJ53" i="2"/>
  <c r="BA51" i="2"/>
  <c r="BB48" i="2"/>
  <c r="BJ85" i="2"/>
  <c r="BL84" i="2"/>
  <c r="BP82" i="2"/>
  <c r="BH82" i="2"/>
  <c r="BK82" i="2" s="1"/>
  <c r="AZ82" i="2"/>
  <c r="BK54" i="2"/>
  <c r="BL50" i="2"/>
  <c r="BE17" i="2"/>
  <c r="BI57" i="2"/>
  <c r="BB56" i="2"/>
  <c r="BE51" i="2"/>
  <c r="BD49" i="2"/>
  <c r="BL49" i="2"/>
  <c r="AZ49" i="2"/>
  <c r="BH49" i="2"/>
  <c r="BP49" i="2"/>
  <c r="BI49" i="2"/>
  <c r="BJ49" i="2"/>
  <c r="BJ47" i="2"/>
  <c r="BL47" i="2"/>
  <c r="BB35" i="2"/>
  <c r="BP85" i="2"/>
  <c r="BH85" i="2"/>
  <c r="BP81" i="2"/>
  <c r="BH81" i="2"/>
  <c r="BK81" i="2" s="1"/>
  <c r="BP77" i="2"/>
  <c r="BH77" i="2"/>
  <c r="BK77" i="2" s="1"/>
  <c r="BP73" i="2"/>
  <c r="BH73" i="2"/>
  <c r="BK73" i="2" s="1"/>
  <c r="BL63" i="2"/>
  <c r="BL60" i="2"/>
  <c r="BD55" i="2"/>
  <c r="AZ55" i="2"/>
  <c r="BH55" i="2"/>
  <c r="BP55" i="2"/>
  <c r="BI55" i="2"/>
  <c r="BL55" i="2"/>
  <c r="BC54" i="2"/>
  <c r="BD52" i="2"/>
  <c r="BL52" i="2"/>
  <c r="BE41" i="2"/>
  <c r="BB31" i="2"/>
  <c r="BL62" i="2"/>
  <c r="BJ58" i="2"/>
  <c r="BK58" i="2" s="1"/>
  <c r="BC48" i="2"/>
  <c r="BE37" i="2"/>
  <c r="BB27" i="2"/>
  <c r="BB20" i="2"/>
  <c r="BB16" i="2"/>
  <c r="BB12" i="2"/>
  <c r="BD11" i="2"/>
  <c r="BL11" i="2"/>
  <c r="BB9" i="2"/>
  <c r="BD8" i="2"/>
  <c r="BC7" i="2"/>
  <c r="BD45" i="2"/>
  <c r="AZ45" i="2"/>
  <c r="BH45" i="2"/>
  <c r="BK45" i="2" s="1"/>
  <c r="BP45" i="2"/>
  <c r="BJ45" i="2"/>
  <c r="BL45" i="2"/>
  <c r="BD41" i="2"/>
  <c r="AZ41" i="2"/>
  <c r="BH41" i="2"/>
  <c r="BP41" i="2"/>
  <c r="BJ41" i="2"/>
  <c r="BL41" i="2"/>
  <c r="BD37" i="2"/>
  <c r="AZ37" i="2"/>
  <c r="BH37" i="2"/>
  <c r="BP37" i="2"/>
  <c r="BJ37" i="2"/>
  <c r="BL37" i="2"/>
  <c r="BD33" i="2"/>
  <c r="AZ33" i="2"/>
  <c r="BH33" i="2"/>
  <c r="BJ33" i="2"/>
  <c r="BL33" i="2"/>
  <c r="BD29" i="2"/>
  <c r="AZ29" i="2"/>
  <c r="BH29" i="2"/>
  <c r="BK29" i="2" s="1"/>
  <c r="BP29" i="2"/>
  <c r="BJ29" i="2"/>
  <c r="BL29" i="2"/>
  <c r="BD25" i="2"/>
  <c r="AZ25" i="2"/>
  <c r="BH25" i="2"/>
  <c r="BJ25" i="2"/>
  <c r="BL25" i="2"/>
  <c r="BD21" i="2"/>
  <c r="AZ21" i="2"/>
  <c r="BH21" i="2"/>
  <c r="BP21" i="2"/>
  <c r="BJ21" i="2"/>
  <c r="BL21" i="2"/>
  <c r="BD17" i="2"/>
  <c r="AZ17" i="2"/>
  <c r="BH17" i="2"/>
  <c r="BP17" i="2"/>
  <c r="BJ17" i="2"/>
  <c r="BL17" i="2"/>
  <c r="BD13" i="2"/>
  <c r="AZ13" i="2"/>
  <c r="BH13" i="2"/>
  <c r="BK13" i="2" s="1"/>
  <c r="BP13" i="2"/>
  <c r="BJ13" i="2"/>
  <c r="BL13" i="2"/>
  <c r="BA5" i="2"/>
  <c r="BD47" i="2"/>
  <c r="AZ47" i="2"/>
  <c r="BH47" i="2"/>
  <c r="BP47" i="2"/>
  <c r="BD43" i="2"/>
  <c r="BL43" i="2"/>
  <c r="AZ43" i="2"/>
  <c r="BH43" i="2"/>
  <c r="BK43" i="2" s="1"/>
  <c r="BP43" i="2"/>
  <c r="BD39" i="2"/>
  <c r="BL39" i="2"/>
  <c r="AZ39" i="2"/>
  <c r="BH39" i="2"/>
  <c r="BK39" i="2" s="1"/>
  <c r="BP39" i="2"/>
  <c r="BD35" i="2"/>
  <c r="BL35" i="2"/>
  <c r="AZ35" i="2"/>
  <c r="BH35" i="2"/>
  <c r="BK35" i="2" s="1"/>
  <c r="BP35" i="2"/>
  <c r="BD31" i="2"/>
  <c r="BL31" i="2"/>
  <c r="AZ31" i="2"/>
  <c r="BH31" i="2"/>
  <c r="BP31" i="2"/>
  <c r="BD27" i="2"/>
  <c r="BL27" i="2"/>
  <c r="AZ27" i="2"/>
  <c r="BH27" i="2"/>
  <c r="BP27" i="2"/>
  <c r="BD23" i="2"/>
  <c r="BL23" i="2"/>
  <c r="AZ23" i="2"/>
  <c r="BH23" i="2"/>
  <c r="BK23" i="2" s="1"/>
  <c r="BP23" i="2"/>
  <c r="BD19" i="2"/>
  <c r="BL19" i="2"/>
  <c r="AZ19" i="2"/>
  <c r="BH19" i="2"/>
  <c r="BP19" i="2"/>
  <c r="BD15" i="2"/>
  <c r="BL15" i="2"/>
  <c r="AZ15" i="2"/>
  <c r="BH15" i="2"/>
  <c r="BP15" i="2"/>
  <c r="BE9" i="2"/>
  <c r="BB8" i="2"/>
  <c r="BE6" i="2"/>
  <c r="BE8" i="2"/>
  <c r="AZ46" i="2"/>
  <c r="BH46" i="2"/>
  <c r="BP46" i="2"/>
  <c r="BJ46" i="2"/>
  <c r="BD44" i="2"/>
  <c r="BJ44" i="2"/>
  <c r="BL44" i="2"/>
  <c r="AZ42" i="2"/>
  <c r="BH42" i="2"/>
  <c r="BP42" i="2"/>
  <c r="BJ42" i="2"/>
  <c r="BD40" i="2"/>
  <c r="BJ40" i="2"/>
  <c r="BK40" i="2" s="1"/>
  <c r="BL40" i="2"/>
  <c r="AZ38" i="2"/>
  <c r="BH38" i="2"/>
  <c r="BK38" i="2" s="1"/>
  <c r="BP38" i="2"/>
  <c r="BJ38" i="2"/>
  <c r="BD36" i="2"/>
  <c r="BJ36" i="2"/>
  <c r="BL36" i="2"/>
  <c r="AZ34" i="2"/>
  <c r="BH34" i="2"/>
  <c r="BJ34" i="2"/>
  <c r="BD32" i="2"/>
  <c r="BJ32" i="2"/>
  <c r="BK32" i="2" s="1"/>
  <c r="BL32" i="2"/>
  <c r="AZ30" i="2"/>
  <c r="BH30" i="2"/>
  <c r="BP30" i="2"/>
  <c r="BJ30" i="2"/>
  <c r="BD28" i="2"/>
  <c r="BJ28" i="2"/>
  <c r="BK28" i="2" s="1"/>
  <c r="BL28" i="2"/>
  <c r="AZ26" i="2"/>
  <c r="BH26" i="2"/>
  <c r="BP26" i="2"/>
  <c r="BJ26" i="2"/>
  <c r="BD24" i="2"/>
  <c r="BJ24" i="2"/>
  <c r="BK24" i="2" s="1"/>
  <c r="BL24" i="2"/>
  <c r="AZ22" i="2"/>
  <c r="BH22" i="2"/>
  <c r="BP22" i="2"/>
  <c r="BJ22" i="2"/>
  <c r="BD20" i="2"/>
  <c r="BJ20" i="2"/>
  <c r="BK20" i="2" s="1"/>
  <c r="BL20" i="2"/>
  <c r="AZ18" i="2"/>
  <c r="BH18" i="2"/>
  <c r="BP18" i="2"/>
  <c r="BJ18" i="2"/>
  <c r="BD16" i="2"/>
  <c r="BJ16" i="2"/>
  <c r="BL16" i="2"/>
  <c r="AZ14" i="2"/>
  <c r="BH14" i="2"/>
  <c r="BP14" i="2"/>
  <c r="BJ14" i="2"/>
  <c r="BD12" i="2"/>
  <c r="BA9" i="2"/>
  <c r="BD9" i="2"/>
  <c r="BE5" i="2"/>
  <c r="BI11" i="2"/>
  <c r="BP11" i="2"/>
  <c r="BH11" i="2"/>
  <c r="AZ11" i="2"/>
  <c r="BJ10" i="2"/>
  <c r="BL9" i="2"/>
  <c r="BI10" i="2"/>
  <c r="BL12" i="2"/>
  <c r="BP10" i="2"/>
  <c r="BH10" i="2"/>
  <c r="AZ10" i="2"/>
  <c r="BJ9" i="2"/>
  <c r="BL8" i="2"/>
  <c r="BJ5" i="2"/>
  <c r="BI9" i="2"/>
  <c r="BI5" i="2"/>
  <c r="BP9" i="2"/>
  <c r="BH9" i="2"/>
  <c r="BP5" i="2"/>
  <c r="BH5" i="2"/>
  <c r="BK83" i="2" l="1"/>
  <c r="BK111" i="2"/>
  <c r="BK25" i="2"/>
  <c r="BK41" i="2"/>
  <c r="BK112" i="2"/>
  <c r="BK51" i="2"/>
  <c r="BK94" i="2"/>
  <c r="BK149" i="2"/>
  <c r="BK5" i="2"/>
  <c r="BK22" i="2"/>
  <c r="BK164" i="2"/>
  <c r="BK140" i="2"/>
  <c r="BK173" i="2"/>
  <c r="BK86" i="2"/>
  <c r="BK27" i="2"/>
  <c r="BK15" i="2"/>
  <c r="BK133" i="2"/>
  <c r="BK36" i="2"/>
  <c r="BK71" i="2"/>
  <c r="BK96" i="2"/>
  <c r="BK141" i="2"/>
  <c r="BK26" i="2"/>
  <c r="BK125" i="2"/>
  <c r="BK18" i="2"/>
  <c r="BK44" i="2"/>
  <c r="BK93" i="2"/>
  <c r="BK72" i="2"/>
  <c r="BK135" i="2"/>
  <c r="BK129" i="2"/>
  <c r="BK176" i="2"/>
  <c r="BK19" i="2"/>
  <c r="BK31" i="2"/>
  <c r="BK47" i="2"/>
  <c r="BK85" i="2"/>
  <c r="BK137" i="2"/>
  <c r="BK168" i="2"/>
  <c r="BK169" i="2"/>
  <c r="BK177" i="2"/>
  <c r="BK184" i="2"/>
  <c r="BK138" i="2"/>
  <c r="BK91" i="2"/>
  <c r="BK121" i="2"/>
  <c r="BK136" i="2"/>
  <c r="BK156" i="2"/>
  <c r="BK160" i="2"/>
  <c r="BK158" i="2"/>
  <c r="BK192" i="2"/>
  <c r="BK30" i="2"/>
  <c r="BK49" i="2"/>
  <c r="BK79" i="2"/>
  <c r="BK152" i="2"/>
  <c r="BK142" i="2"/>
  <c r="BK154" i="2"/>
  <c r="BK9" i="2"/>
  <c r="BK10" i="2"/>
  <c r="BK34" i="2"/>
  <c r="BK21" i="2"/>
  <c r="BK37" i="2"/>
  <c r="BK57" i="2"/>
  <c r="BK144" i="2"/>
  <c r="BK148" i="2"/>
  <c r="BK150" i="2"/>
  <c r="BK188" i="2"/>
  <c r="BK11" i="2"/>
  <c r="BK116" i="2"/>
  <c r="BK151" i="2"/>
  <c r="BK155" i="2"/>
  <c r="BK42" i="2"/>
  <c r="BK17" i="2"/>
  <c r="BK33" i="2"/>
  <c r="BK90" i="2"/>
  <c r="BK134" i="2"/>
  <c r="BK172" i="2"/>
  <c r="BK159" i="2"/>
  <c r="BK163" i="2"/>
  <c r="BK14" i="2"/>
  <c r="BK46" i="2"/>
  <c r="BK55" i="2"/>
  <c r="BK53" i="2"/>
  <c r="BK75" i="2"/>
  <c r="BK109" i="2"/>
  <c r="BK105" i="2"/>
  <c r="BK153" i="2"/>
  <c r="BK132" i="2"/>
  <c r="BK127" i="2"/>
  <c r="BK174" i="2"/>
  <c r="BK89" i="2"/>
  <c r="BK146" i="2"/>
  <c r="D174" i="16" l="1"/>
  <c r="D175" i="16"/>
  <c r="D176" i="16"/>
  <c r="B270" i="1"/>
  <c r="A270" i="1" s="1"/>
  <c r="C270" i="1"/>
  <c r="CT7" i="18" s="1"/>
  <c r="D270" i="1"/>
  <c r="CT6" i="18" s="1"/>
  <c r="E270" i="1"/>
  <c r="CT3" i="18" s="1"/>
  <c r="F270" i="1"/>
  <c r="CT2" i="18" s="1"/>
  <c r="G270" i="1"/>
  <c r="CT13" i="18" s="1"/>
  <c r="H270" i="1"/>
  <c r="I270" i="1"/>
  <c r="CT8" i="18" s="1"/>
  <c r="J270" i="1"/>
  <c r="CT16" i="18" s="1"/>
  <c r="K270" i="1"/>
  <c r="L270" i="1"/>
  <c r="M270" i="1"/>
  <c r="N270" i="1"/>
  <c r="O270" i="1"/>
  <c r="CT15" i="18" s="1"/>
  <c r="P270" i="1"/>
  <c r="CT12" i="18" s="1"/>
  <c r="Q270" i="1"/>
  <c r="R270" i="1"/>
  <c r="S270" i="1"/>
  <c r="T270" i="1"/>
  <c r="U270" i="1"/>
  <c r="V270" i="1"/>
  <c r="CT11" i="18" s="1"/>
  <c r="CT14" i="18" s="1"/>
  <c r="W270" i="1"/>
  <c r="X270" i="1"/>
  <c r="Y270" i="1"/>
  <c r="Z270" i="1"/>
  <c r="AA270" i="1"/>
  <c r="AB270" i="1"/>
  <c r="AC270" i="1"/>
  <c r="AD270" i="1"/>
  <c r="AS270" i="1" s="1"/>
  <c r="AE270" i="1"/>
  <c r="AF270" i="1"/>
  <c r="AG270" i="1"/>
  <c r="AH270" i="1"/>
  <c r="AI270" i="1"/>
  <c r="AJ270" i="1"/>
  <c r="AK270" i="1"/>
  <c r="AL270" i="1"/>
  <c r="AM270" i="1"/>
  <c r="AN270" i="1"/>
  <c r="AU270" i="1" s="1"/>
  <c r="AO270" i="1"/>
  <c r="AP270" i="1"/>
  <c r="AQ270" i="1"/>
  <c r="CT9" i="18" s="1"/>
  <c r="B271" i="1"/>
  <c r="A271" i="1" s="1"/>
  <c r="C271" i="1"/>
  <c r="CU7" i="18" s="1"/>
  <c r="D271" i="1"/>
  <c r="CU6" i="18" s="1"/>
  <c r="E271" i="1"/>
  <c r="CU3" i="18" s="1"/>
  <c r="F271" i="1"/>
  <c r="G271" i="1"/>
  <c r="CU13" i="18" s="1"/>
  <c r="H271" i="1"/>
  <c r="CU4" i="18" s="1"/>
  <c r="I271" i="1"/>
  <c r="CU8" i="18" s="1"/>
  <c r="J271" i="1"/>
  <c r="K271" i="1"/>
  <c r="L271" i="1"/>
  <c r="M271" i="1"/>
  <c r="N271" i="1"/>
  <c r="O271" i="1"/>
  <c r="CU15" i="18" s="1"/>
  <c r="P271" i="1"/>
  <c r="CU12" i="18" s="1"/>
  <c r="Q271" i="1"/>
  <c r="R271" i="1"/>
  <c r="S271" i="1"/>
  <c r="T271" i="1"/>
  <c r="U271" i="1"/>
  <c r="V271" i="1"/>
  <c r="CU11" i="18" s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CU9" i="18" s="1"/>
  <c r="AV270" i="1" l="1"/>
  <c r="AW271" i="1"/>
  <c r="CT10" i="18"/>
  <c r="AU271" i="1"/>
  <c r="AV271" i="1"/>
  <c r="AR271" i="1"/>
  <c r="AX271" i="1" s="1"/>
  <c r="B156" i="15" s="1"/>
  <c r="AS271" i="1"/>
  <c r="CU14" i="18"/>
  <c r="CU10" i="18"/>
  <c r="CU2" i="18"/>
  <c r="CU5" i="18" s="1"/>
  <c r="A155" i="15"/>
  <c r="CU16" i="18"/>
  <c r="AT271" i="1"/>
  <c r="AW270" i="1"/>
  <c r="AR270" i="1"/>
  <c r="CU19" i="18"/>
  <c r="CT4" i="18"/>
  <c r="CT5" i="18" s="1"/>
  <c r="CT17" i="18" s="1"/>
  <c r="A156" i="15"/>
  <c r="AT270" i="1"/>
  <c r="C164" i="16"/>
  <c r="C165" i="16"/>
  <c r="C166" i="16"/>
  <c r="C167" i="16"/>
  <c r="C168" i="16"/>
  <c r="C169" i="16"/>
  <c r="CU17" i="18" l="1"/>
  <c r="CU18" i="18" s="1"/>
  <c r="AX270" i="1"/>
  <c r="B155" i="15" s="1"/>
  <c r="CT19" i="18"/>
  <c r="CT18" i="18" s="1"/>
  <c r="CS14" i="18"/>
  <c r="CS10" i="18"/>
  <c r="CS5" i="18"/>
  <c r="CS17" i="18" l="1"/>
  <c r="D173" i="16"/>
  <c r="B269" i="1" l="1"/>
  <c r="C269" i="1"/>
  <c r="CR7" i="18" s="1"/>
  <c r="D269" i="1"/>
  <c r="CR6" i="18" s="1"/>
  <c r="E269" i="1"/>
  <c r="CR3" i="18" s="1"/>
  <c r="F269" i="1"/>
  <c r="CR2" i="18" s="1"/>
  <c r="G269" i="1"/>
  <c r="CR13" i="18" s="1"/>
  <c r="H269" i="1"/>
  <c r="I269" i="1"/>
  <c r="J269" i="1"/>
  <c r="K269" i="1"/>
  <c r="L269" i="1"/>
  <c r="M269" i="1"/>
  <c r="N269" i="1"/>
  <c r="O269" i="1"/>
  <c r="CR15" i="18" s="1"/>
  <c r="P269" i="1"/>
  <c r="CR12" i="18" s="1"/>
  <c r="Q269" i="1"/>
  <c r="R269" i="1"/>
  <c r="S269" i="1"/>
  <c r="T269" i="1"/>
  <c r="U269" i="1"/>
  <c r="V269" i="1"/>
  <c r="CR11" i="18" s="1"/>
  <c r="W269" i="1"/>
  <c r="X269" i="1"/>
  <c r="Y269" i="1"/>
  <c r="Z269" i="1"/>
  <c r="AA269" i="1"/>
  <c r="AB269" i="1"/>
  <c r="AC269" i="1"/>
  <c r="AD269" i="1"/>
  <c r="AS269" i="1" s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CR9" i="18" s="1"/>
  <c r="AW269" i="1" l="1"/>
  <c r="A269" i="1"/>
  <c r="A154" i="15"/>
  <c r="CR14" i="18"/>
  <c r="AU269" i="1"/>
  <c r="AV269" i="1"/>
  <c r="AT269" i="1"/>
  <c r="CR4" i="18"/>
  <c r="CR5" i="18" s="1"/>
  <c r="CR16" i="18"/>
  <c r="CR8" i="18"/>
  <c r="CR10" i="18" s="1"/>
  <c r="AR269" i="1"/>
  <c r="CQ14" i="18"/>
  <c r="CQ10" i="18"/>
  <c r="CQ5" i="18"/>
  <c r="CQ17" i="18" s="1"/>
  <c r="CR17" i="18" l="1"/>
  <c r="AX269" i="1"/>
  <c r="B154" i="15" s="1"/>
  <c r="CR19" i="18"/>
  <c r="V174" i="16"/>
  <c r="CR18" i="18" l="1"/>
  <c r="B268" i="1"/>
  <c r="A268" i="1" s="1"/>
  <c r="C268" i="1"/>
  <c r="CP7" i="18" s="1"/>
  <c r="D268" i="1"/>
  <c r="CP6" i="18" s="1"/>
  <c r="E268" i="1"/>
  <c r="CP3" i="18" s="1"/>
  <c r="F268" i="1"/>
  <c r="CP2" i="18" s="1"/>
  <c r="G268" i="1"/>
  <c r="CP13" i="18" s="1"/>
  <c r="H268" i="1"/>
  <c r="CP4" i="18" s="1"/>
  <c r="I268" i="1"/>
  <c r="CP8" i="18" s="1"/>
  <c r="J268" i="1"/>
  <c r="CP16" i="18" s="1"/>
  <c r="K268" i="1"/>
  <c r="L268" i="1"/>
  <c r="M268" i="1"/>
  <c r="N268" i="1"/>
  <c r="O268" i="1"/>
  <c r="CP15" i="18" s="1"/>
  <c r="P268" i="1"/>
  <c r="CP12" i="18" s="1"/>
  <c r="Q268" i="1"/>
  <c r="R268" i="1"/>
  <c r="S268" i="1"/>
  <c r="T268" i="1"/>
  <c r="U268" i="1"/>
  <c r="V268" i="1"/>
  <c r="CP11" i="18" s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CP9" i="18" s="1"/>
  <c r="CP5" i="18" l="1"/>
  <c r="AU268" i="1"/>
  <c r="CP14" i="18"/>
  <c r="A153" i="15"/>
  <c r="AT268" i="1"/>
  <c r="AW268" i="1"/>
  <c r="CP10" i="18"/>
  <c r="AS268" i="1"/>
  <c r="AR268" i="1"/>
  <c r="CP19" i="18" s="1"/>
  <c r="AV268" i="1"/>
  <c r="D172" i="16"/>
  <c r="CP17" i="18" l="1"/>
  <c r="AX268" i="1"/>
  <c r="B153" i="15" s="1"/>
  <c r="CO14" i="18"/>
  <c r="CO10" i="18"/>
  <c r="CO5" i="18"/>
  <c r="CP18" i="18" l="1"/>
  <c r="CO17" i="18"/>
  <c r="B267" i="1"/>
  <c r="A267" i="1" s="1"/>
  <c r="C267" i="1"/>
  <c r="CN7" i="18" s="1"/>
  <c r="D267" i="1"/>
  <c r="E267" i="1"/>
  <c r="CN3" i="18" s="1"/>
  <c r="F267" i="1"/>
  <c r="CN2" i="18" s="1"/>
  <c r="G267" i="1"/>
  <c r="CN13" i="18" s="1"/>
  <c r="H267" i="1"/>
  <c r="I267" i="1"/>
  <c r="CN8" i="18" s="1"/>
  <c r="J267" i="1"/>
  <c r="K267" i="1"/>
  <c r="L267" i="1"/>
  <c r="M267" i="1"/>
  <c r="N267" i="1"/>
  <c r="O267" i="1"/>
  <c r="CN15" i="18" s="1"/>
  <c r="P267" i="1"/>
  <c r="CN12" i="18" s="1"/>
  <c r="Q267" i="1"/>
  <c r="R267" i="1"/>
  <c r="S267" i="1"/>
  <c r="T267" i="1"/>
  <c r="U267" i="1"/>
  <c r="V267" i="1"/>
  <c r="CN11" i="18" s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CN9" i="18" s="1"/>
  <c r="CN14" i="18" l="1"/>
  <c r="AV267" i="1"/>
  <c r="AS267" i="1"/>
  <c r="AR267" i="1"/>
  <c r="AX267" i="1" s="1"/>
  <c r="B152" i="15" s="1"/>
  <c r="AW267" i="1"/>
  <c r="AT267" i="1"/>
  <c r="CN4" i="18"/>
  <c r="CN5" i="18" s="1"/>
  <c r="A152" i="15"/>
  <c r="CN6" i="18"/>
  <c r="CN10" i="18" s="1"/>
  <c r="CN16" i="18"/>
  <c r="AU267" i="1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N17" i="18" l="1"/>
  <c r="CN19" i="18"/>
  <c r="CM14" i="18"/>
  <c r="CM10" i="18"/>
  <c r="CM5" i="18"/>
  <c r="CN18" i="18" l="1"/>
  <c r="CM17" i="18"/>
  <c r="D161" i="16"/>
  <c r="D162" i="16"/>
  <c r="D163" i="16"/>
  <c r="D164" i="16"/>
  <c r="D165" i="16"/>
  <c r="D166" i="16"/>
  <c r="D167" i="16"/>
  <c r="D168" i="16"/>
  <c r="D169" i="16"/>
  <c r="D170" i="16"/>
  <c r="D171" i="16"/>
  <c r="B266" i="1" l="1"/>
  <c r="C266" i="1"/>
  <c r="CL7" i="18" s="1"/>
  <c r="D266" i="1"/>
  <c r="CL6" i="18" s="1"/>
  <c r="E266" i="1"/>
  <c r="CL3" i="18" s="1"/>
  <c r="F266" i="1"/>
  <c r="CL2" i="18" s="1"/>
  <c r="G266" i="1"/>
  <c r="CL13" i="18" s="1"/>
  <c r="H266" i="1"/>
  <c r="I266" i="1"/>
  <c r="J266" i="1"/>
  <c r="K266" i="1"/>
  <c r="L266" i="1"/>
  <c r="M266" i="1"/>
  <c r="N266" i="1"/>
  <c r="O266" i="1"/>
  <c r="CL15" i="18" s="1"/>
  <c r="P266" i="1"/>
  <c r="CL12" i="18" s="1"/>
  <c r="Q266" i="1"/>
  <c r="R266" i="1"/>
  <c r="S266" i="1"/>
  <c r="T266" i="1"/>
  <c r="U266" i="1"/>
  <c r="V266" i="1"/>
  <c r="CL11" i="18" s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CL9" i="18" s="1"/>
  <c r="AU266" i="1" l="1"/>
  <c r="AV266" i="1"/>
  <c r="AS266" i="1"/>
  <c r="AW266" i="1"/>
  <c r="A266" i="1"/>
  <c r="A151" i="15"/>
  <c r="CL14" i="18"/>
  <c r="AR266" i="1"/>
  <c r="CL4" i="18"/>
  <c r="CL5" i="18" s="1"/>
  <c r="CL16" i="18"/>
  <c r="CL8" i="18"/>
  <c r="CL10" i="18" s="1"/>
  <c r="AT266" i="1"/>
  <c r="CL17" i="18" l="1"/>
  <c r="AX266" i="1"/>
  <c r="B151" i="15" s="1"/>
  <c r="CL19" i="18"/>
  <c r="CK14" i="18"/>
  <c r="CK10" i="18"/>
  <c r="CK5" i="18"/>
  <c r="CK17" i="18" l="1"/>
  <c r="CL18" i="18"/>
  <c r="B265" i="1"/>
  <c r="A265" i="1" s="1"/>
  <c r="C265" i="1"/>
  <c r="D265" i="1"/>
  <c r="CJ6" i="18" s="1"/>
  <c r="E265" i="1"/>
  <c r="CJ3" i="18" s="1"/>
  <c r="F265" i="1"/>
  <c r="CJ2" i="18" s="1"/>
  <c r="G265" i="1"/>
  <c r="CJ13" i="18" s="1"/>
  <c r="H265" i="1"/>
  <c r="CJ4" i="18" s="1"/>
  <c r="I265" i="1"/>
  <c r="CJ8" i="18" s="1"/>
  <c r="J265" i="1"/>
  <c r="K265" i="1"/>
  <c r="L265" i="1"/>
  <c r="M265" i="1"/>
  <c r="N265" i="1"/>
  <c r="O265" i="1"/>
  <c r="CJ15" i="18" s="1"/>
  <c r="P265" i="1"/>
  <c r="CJ12" i="18" s="1"/>
  <c r="Q265" i="1"/>
  <c r="R265" i="1"/>
  <c r="S265" i="1"/>
  <c r="T265" i="1"/>
  <c r="U265" i="1"/>
  <c r="V265" i="1"/>
  <c r="CJ11" i="18" s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CJ9" i="18" s="1"/>
  <c r="AT265" i="1" l="1"/>
  <c r="CJ5" i="18"/>
  <c r="CJ14" i="18"/>
  <c r="AW265" i="1"/>
  <c r="AS265" i="1"/>
  <c r="AV265" i="1"/>
  <c r="AR265" i="1"/>
  <c r="A150" i="15"/>
  <c r="CJ16" i="18"/>
  <c r="CJ7" i="18"/>
  <c r="CJ10" i="18" s="1"/>
  <c r="AU265" i="1"/>
  <c r="CJ17" i="18" l="1"/>
  <c r="AX265" i="1"/>
  <c r="B150" i="15" s="1"/>
  <c r="CJ19" i="18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172" i="16"/>
  <c r="M171" i="16"/>
  <c r="M170" i="16"/>
  <c r="CJ18" i="18" l="1"/>
  <c r="M208" i="16"/>
  <c r="CI14" i="18"/>
  <c r="CI10" i="18"/>
  <c r="CI5" i="18"/>
  <c r="CI17" i="18" l="1"/>
  <c r="M209" i="16"/>
  <c r="B264" i="1"/>
  <c r="A264" i="1" s="1"/>
  <c r="C264" i="1"/>
  <c r="CH7" i="18" s="1"/>
  <c r="D264" i="1"/>
  <c r="CH6" i="18" s="1"/>
  <c r="E264" i="1"/>
  <c r="CH3" i="18" s="1"/>
  <c r="F264" i="1"/>
  <c r="CH2" i="18" s="1"/>
  <c r="G264" i="1"/>
  <c r="CH13" i="18" s="1"/>
  <c r="H264" i="1"/>
  <c r="CH4" i="18" s="1"/>
  <c r="I264" i="1"/>
  <c r="CH8" i="18" s="1"/>
  <c r="J264" i="1"/>
  <c r="K264" i="1"/>
  <c r="L264" i="1"/>
  <c r="M264" i="1"/>
  <c r="N264" i="1"/>
  <c r="O264" i="1"/>
  <c r="CH15" i="18" s="1"/>
  <c r="P264" i="1"/>
  <c r="CH12" i="18" s="1"/>
  <c r="Q264" i="1"/>
  <c r="R264" i="1"/>
  <c r="S264" i="1"/>
  <c r="T264" i="1"/>
  <c r="U264" i="1"/>
  <c r="V264" i="1"/>
  <c r="CH11" i="18" s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CH9" i="18" s="1"/>
  <c r="AS264" i="1" l="1"/>
  <c r="AU264" i="1"/>
  <c r="AT264" i="1"/>
  <c r="AV264" i="1"/>
  <c r="CH5" i="18"/>
  <c r="AR264" i="1"/>
  <c r="AX264" i="1" s="1"/>
  <c r="B149" i="15" s="1"/>
  <c r="CH10" i="18"/>
  <c r="CH14" i="18"/>
  <c r="AW264" i="1"/>
  <c r="CH16" i="18"/>
  <c r="A149" i="15"/>
  <c r="CH19" i="18" l="1"/>
  <c r="CH17" i="18"/>
  <c r="C10" i="22"/>
  <c r="B10" i="22"/>
  <c r="CH18" i="18" l="1"/>
  <c r="CG14" i="18"/>
  <c r="CG10" i="18"/>
  <c r="CG5" i="18"/>
  <c r="CG17" i="18" l="1"/>
  <c r="B263" i="1"/>
  <c r="C263" i="1"/>
  <c r="CF7" i="18" s="1"/>
  <c r="D263" i="1"/>
  <c r="CF6" i="18" s="1"/>
  <c r="E263" i="1"/>
  <c r="CF3" i="18" s="1"/>
  <c r="F263" i="1"/>
  <c r="CF2" i="18" s="1"/>
  <c r="G263" i="1"/>
  <c r="CF13" i="18" s="1"/>
  <c r="H263" i="1"/>
  <c r="CF4" i="18" s="1"/>
  <c r="I263" i="1"/>
  <c r="CF8" i="18" s="1"/>
  <c r="J263" i="1"/>
  <c r="K263" i="1"/>
  <c r="L263" i="1"/>
  <c r="M263" i="1"/>
  <c r="N263" i="1"/>
  <c r="O263" i="1"/>
  <c r="CF15" i="18" s="1"/>
  <c r="P263" i="1"/>
  <c r="CF12" i="18" s="1"/>
  <c r="Q263" i="1"/>
  <c r="R263" i="1"/>
  <c r="S263" i="1"/>
  <c r="T263" i="1"/>
  <c r="U263" i="1"/>
  <c r="V263" i="1"/>
  <c r="CF11" i="18" s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CF9" i="18" s="1"/>
  <c r="AS263" i="1" l="1"/>
  <c r="A263" i="1"/>
  <c r="A148" i="15"/>
  <c r="AW263" i="1"/>
  <c r="AU263" i="1"/>
  <c r="AV263" i="1"/>
  <c r="CF10" i="18"/>
  <c r="CF5" i="18"/>
  <c r="CF14" i="18"/>
  <c r="CF16" i="18"/>
  <c r="AT263" i="1"/>
  <c r="AR263" i="1"/>
  <c r="DJ11" i="1"/>
  <c r="DB11" i="1"/>
  <c r="AX263" i="1" l="1"/>
  <c r="B148" i="15" s="1"/>
  <c r="CF19" i="18"/>
  <c r="CF17" i="18"/>
  <c r="DK11" i="1"/>
  <c r="DC11" i="1"/>
  <c r="L169" i="16"/>
  <c r="L168" i="16"/>
  <c r="L167" i="16"/>
  <c r="C163" i="16"/>
  <c r="C162" i="16"/>
  <c r="L166" i="16" l="1"/>
  <c r="CF18" i="18"/>
  <c r="DL11" i="1"/>
  <c r="DD11" i="1"/>
  <c r="CE14" i="18"/>
  <c r="CE10" i="18"/>
  <c r="CE5" i="18"/>
  <c r="CE17" i="18" l="1"/>
  <c r="DM11" i="1"/>
  <c r="DE11" i="1"/>
  <c r="B888" i="14"/>
  <c r="C892" i="14" s="1"/>
  <c r="B889" i="14"/>
  <c r="C893" i="14" s="1"/>
  <c r="B890" i="14"/>
  <c r="C894" i="14" s="1"/>
  <c r="B891" i="14"/>
  <c r="C895" i="14" s="1"/>
  <c r="B892" i="14"/>
  <c r="C896" i="14" s="1"/>
  <c r="B893" i="14"/>
  <c r="C897" i="14" s="1"/>
  <c r="B894" i="14"/>
  <c r="C898" i="14" s="1"/>
  <c r="B895" i="14"/>
  <c r="C899" i="14" s="1"/>
  <c r="B896" i="14"/>
  <c r="C900" i="14" s="1"/>
  <c r="B897" i="14"/>
  <c r="C901" i="14" s="1"/>
  <c r="B898" i="14"/>
  <c r="C902" i="14" s="1"/>
  <c r="B899" i="14"/>
  <c r="C903" i="14" s="1"/>
  <c r="B900" i="14"/>
  <c r="C904" i="14" s="1"/>
  <c r="B901" i="14"/>
  <c r="C905" i="14" s="1"/>
  <c r="B902" i="14"/>
  <c r="C906" i="14" s="1"/>
  <c r="B903" i="14"/>
  <c r="C907" i="14" s="1"/>
  <c r="B904" i="14"/>
  <c r="C908" i="14" s="1"/>
  <c r="B905" i="14"/>
  <c r="C909" i="14" s="1"/>
  <c r="B906" i="14"/>
  <c r="C910" i="14" s="1"/>
  <c r="B907" i="14"/>
  <c r="C911" i="14" s="1"/>
  <c r="B908" i="14"/>
  <c r="C912" i="14" s="1"/>
  <c r="B909" i="14"/>
  <c r="C913" i="14" s="1"/>
  <c r="B910" i="14"/>
  <c r="C914" i="14" s="1"/>
  <c r="B911" i="14"/>
  <c r="C915" i="14" s="1"/>
  <c r="B912" i="14"/>
  <c r="C916" i="14" s="1"/>
  <c r="B913" i="14"/>
  <c r="C917" i="14" s="1"/>
  <c r="B914" i="14"/>
  <c r="C918" i="14" s="1"/>
  <c r="B915" i="14"/>
  <c r="C919" i="14" s="1"/>
  <c r="B916" i="14"/>
  <c r="C920" i="14" s="1"/>
  <c r="B917" i="14"/>
  <c r="C921" i="14" s="1"/>
  <c r="B918" i="14"/>
  <c r="C922" i="14" s="1"/>
  <c r="B919" i="14"/>
  <c r="C923" i="14" s="1"/>
  <c r="B920" i="14"/>
  <c r="C924" i="14" s="1"/>
  <c r="B921" i="14"/>
  <c r="C925" i="14" s="1"/>
  <c r="B922" i="14"/>
  <c r="C926" i="14" s="1"/>
  <c r="B923" i="14"/>
  <c r="C927" i="14" s="1"/>
  <c r="B924" i="14"/>
  <c r="C928" i="14" s="1"/>
  <c r="B925" i="14"/>
  <c r="C929" i="14" s="1"/>
  <c r="B926" i="14"/>
  <c r="C930" i="14" s="1"/>
  <c r="B927" i="14"/>
  <c r="C931" i="14" s="1"/>
  <c r="B928" i="14"/>
  <c r="C932" i="14" s="1"/>
  <c r="B929" i="14"/>
  <c r="C933" i="14" s="1"/>
  <c r="B930" i="14"/>
  <c r="C934" i="14" s="1"/>
  <c r="B931" i="14"/>
  <c r="C935" i="14" s="1"/>
  <c r="B932" i="14"/>
  <c r="C936" i="14" s="1"/>
  <c r="B933" i="14"/>
  <c r="C937" i="14" s="1"/>
  <c r="B934" i="14"/>
  <c r="C938" i="14" s="1"/>
  <c r="B935" i="14"/>
  <c r="C939" i="14" s="1"/>
  <c r="B936" i="14"/>
  <c r="C940" i="14" s="1"/>
  <c r="B937" i="14"/>
  <c r="C941" i="14" s="1"/>
  <c r="B938" i="14"/>
  <c r="C942" i="14" s="1"/>
  <c r="B939" i="14"/>
  <c r="C943" i="14" s="1"/>
  <c r="B940" i="14"/>
  <c r="C944" i="14" s="1"/>
  <c r="B941" i="14"/>
  <c r="C945" i="14" s="1"/>
  <c r="B942" i="14"/>
  <c r="C946" i="14" s="1"/>
  <c r="B943" i="14"/>
  <c r="C947" i="14" s="1"/>
  <c r="B944" i="14"/>
  <c r="C948" i="14" s="1"/>
  <c r="B945" i="14"/>
  <c r="C949" i="14" s="1"/>
  <c r="B946" i="14"/>
  <c r="C950" i="14" s="1"/>
  <c r="B947" i="14"/>
  <c r="C951" i="14" s="1"/>
  <c r="B948" i="14"/>
  <c r="C952" i="14" s="1"/>
  <c r="B949" i="14"/>
  <c r="C953" i="14" s="1"/>
  <c r="B950" i="14"/>
  <c r="C954" i="14" s="1"/>
  <c r="B951" i="14"/>
  <c r="C955" i="14" s="1"/>
  <c r="B952" i="14"/>
  <c r="C956" i="14" s="1"/>
  <c r="B953" i="14"/>
  <c r="C957" i="14" s="1"/>
  <c r="B954" i="14"/>
  <c r="C958" i="14" s="1"/>
  <c r="B955" i="14"/>
  <c r="C959" i="14" s="1"/>
  <c r="B956" i="14"/>
  <c r="C960" i="14" s="1"/>
  <c r="B957" i="14"/>
  <c r="C961" i="14" s="1"/>
  <c r="B958" i="14"/>
  <c r="C962" i="14" s="1"/>
  <c r="B959" i="14"/>
  <c r="C963" i="14" s="1"/>
  <c r="B960" i="14"/>
  <c r="C964" i="14" s="1"/>
  <c r="B961" i="14"/>
  <c r="C965" i="14" s="1"/>
  <c r="B962" i="14"/>
  <c r="C966" i="14" s="1"/>
  <c r="B963" i="14"/>
  <c r="C967" i="14" s="1"/>
  <c r="B964" i="14"/>
  <c r="C968" i="14" s="1"/>
  <c r="B965" i="14"/>
  <c r="C969" i="14" s="1"/>
  <c r="B966" i="14"/>
  <c r="C970" i="14" s="1"/>
  <c r="B967" i="14"/>
  <c r="C971" i="14" s="1"/>
  <c r="B968" i="14"/>
  <c r="C972" i="14" s="1"/>
  <c r="B969" i="14"/>
  <c r="C973" i="14" s="1"/>
  <c r="B970" i="14"/>
  <c r="C974" i="14" s="1"/>
  <c r="B971" i="14"/>
  <c r="C975" i="14" s="1"/>
  <c r="B972" i="14"/>
  <c r="C976" i="14" s="1"/>
  <c r="B973" i="14"/>
  <c r="C977" i="14" s="1"/>
  <c r="B974" i="14"/>
  <c r="C978" i="14" s="1"/>
  <c r="B975" i="14"/>
  <c r="C979" i="14" s="1"/>
  <c r="B976" i="14"/>
  <c r="C980" i="14" s="1"/>
  <c r="B977" i="14"/>
  <c r="C981" i="14" s="1"/>
  <c r="B978" i="14"/>
  <c r="C982" i="14" s="1"/>
  <c r="B979" i="14"/>
  <c r="C983" i="14" s="1"/>
  <c r="B980" i="14"/>
  <c r="C984" i="14" s="1"/>
  <c r="B981" i="14"/>
  <c r="C985" i="14" s="1"/>
  <c r="B982" i="14"/>
  <c r="C986" i="14" s="1"/>
  <c r="B983" i="14"/>
  <c r="C987" i="14" s="1"/>
  <c r="B984" i="14"/>
  <c r="C988" i="14" s="1"/>
  <c r="B985" i="14"/>
  <c r="C989" i="14" s="1"/>
  <c r="B986" i="14"/>
  <c r="C990" i="14" s="1"/>
  <c r="B987" i="14"/>
  <c r="C991" i="14" s="1"/>
  <c r="B988" i="14"/>
  <c r="C992" i="14" s="1"/>
  <c r="B989" i="14"/>
  <c r="C993" i="14" s="1"/>
  <c r="B990" i="14"/>
  <c r="C994" i="14" s="1"/>
  <c r="B991" i="14"/>
  <c r="C995" i="14" s="1"/>
  <c r="B992" i="14"/>
  <c r="C996" i="14" s="1"/>
  <c r="B993" i="14"/>
  <c r="C997" i="14" s="1"/>
  <c r="B994" i="14"/>
  <c r="C998" i="14" s="1"/>
  <c r="B995" i="14"/>
  <c r="C999" i="14" s="1"/>
  <c r="B996" i="14"/>
  <c r="C1000" i="14" s="1"/>
  <c r="B997" i="14"/>
  <c r="C1001" i="14" s="1"/>
  <c r="B998" i="14"/>
  <c r="C1002" i="14" s="1"/>
  <c r="B999" i="14"/>
  <c r="B1000" i="14"/>
  <c r="B1001" i="14"/>
  <c r="B1002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C825" i="14" s="1"/>
  <c r="B822" i="14"/>
  <c r="C826" i="14" s="1"/>
  <c r="B823" i="14"/>
  <c r="C827" i="14" s="1"/>
  <c r="B824" i="14"/>
  <c r="C828" i="14" s="1"/>
  <c r="B825" i="14"/>
  <c r="C829" i="14" s="1"/>
  <c r="B826" i="14"/>
  <c r="C830" i="14" s="1"/>
  <c r="B827" i="14"/>
  <c r="C831" i="14" s="1"/>
  <c r="B828" i="14"/>
  <c r="C832" i="14" s="1"/>
  <c r="B829" i="14"/>
  <c r="C833" i="14" s="1"/>
  <c r="B830" i="14"/>
  <c r="C834" i="14" s="1"/>
  <c r="B831" i="14"/>
  <c r="C835" i="14" s="1"/>
  <c r="B832" i="14"/>
  <c r="C836" i="14" s="1"/>
  <c r="B833" i="14"/>
  <c r="C837" i="14" s="1"/>
  <c r="B834" i="14"/>
  <c r="C838" i="14" s="1"/>
  <c r="B835" i="14"/>
  <c r="C839" i="14" s="1"/>
  <c r="B836" i="14"/>
  <c r="C840" i="14" s="1"/>
  <c r="B837" i="14"/>
  <c r="C841" i="14" s="1"/>
  <c r="B838" i="14"/>
  <c r="C842" i="14" s="1"/>
  <c r="B839" i="14"/>
  <c r="C843" i="14" s="1"/>
  <c r="B840" i="14"/>
  <c r="C844" i="14" s="1"/>
  <c r="B841" i="14"/>
  <c r="C845" i="14" s="1"/>
  <c r="B842" i="14"/>
  <c r="C846" i="14" s="1"/>
  <c r="B843" i="14"/>
  <c r="C847" i="14" s="1"/>
  <c r="B844" i="14"/>
  <c r="C848" i="14" s="1"/>
  <c r="B845" i="14"/>
  <c r="C849" i="14" s="1"/>
  <c r="B846" i="14"/>
  <c r="C850" i="14" s="1"/>
  <c r="B847" i="14"/>
  <c r="C851" i="14" s="1"/>
  <c r="B848" i="14"/>
  <c r="C852" i="14" s="1"/>
  <c r="B849" i="14"/>
  <c r="C853" i="14" s="1"/>
  <c r="B850" i="14"/>
  <c r="C854" i="14" s="1"/>
  <c r="B851" i="14"/>
  <c r="C855" i="14" s="1"/>
  <c r="B852" i="14"/>
  <c r="C856" i="14" s="1"/>
  <c r="B853" i="14"/>
  <c r="C857" i="14" s="1"/>
  <c r="B854" i="14"/>
  <c r="C858" i="14" s="1"/>
  <c r="B855" i="14"/>
  <c r="C859" i="14" s="1"/>
  <c r="B856" i="14"/>
  <c r="C860" i="14" s="1"/>
  <c r="B857" i="14"/>
  <c r="C861" i="14" s="1"/>
  <c r="B858" i="14"/>
  <c r="C862" i="14" s="1"/>
  <c r="B859" i="14"/>
  <c r="C863" i="14" s="1"/>
  <c r="B860" i="14"/>
  <c r="C864" i="14" s="1"/>
  <c r="B861" i="14"/>
  <c r="C865" i="14" s="1"/>
  <c r="B862" i="14"/>
  <c r="C866" i="14" s="1"/>
  <c r="B863" i="14"/>
  <c r="C867" i="14" s="1"/>
  <c r="B864" i="14"/>
  <c r="C868" i="14" s="1"/>
  <c r="B865" i="14"/>
  <c r="C869" i="14" s="1"/>
  <c r="B866" i="14"/>
  <c r="C870" i="14" s="1"/>
  <c r="B867" i="14"/>
  <c r="C871" i="14" s="1"/>
  <c r="B868" i="14"/>
  <c r="C872" i="14" s="1"/>
  <c r="B869" i="14"/>
  <c r="C873" i="14" s="1"/>
  <c r="B870" i="14"/>
  <c r="C874" i="14" s="1"/>
  <c r="B871" i="14"/>
  <c r="C875" i="14" s="1"/>
  <c r="B872" i="14"/>
  <c r="C876" i="14" s="1"/>
  <c r="B873" i="14"/>
  <c r="C877" i="14" s="1"/>
  <c r="B874" i="14"/>
  <c r="C878" i="14" s="1"/>
  <c r="B875" i="14"/>
  <c r="C879" i="14" s="1"/>
  <c r="B876" i="14"/>
  <c r="C880" i="14" s="1"/>
  <c r="B877" i="14"/>
  <c r="C881" i="14" s="1"/>
  <c r="B878" i="14"/>
  <c r="C882" i="14" s="1"/>
  <c r="B879" i="14"/>
  <c r="C883" i="14" s="1"/>
  <c r="B880" i="14"/>
  <c r="C884" i="14" s="1"/>
  <c r="B881" i="14"/>
  <c r="C885" i="14" s="1"/>
  <c r="B882" i="14"/>
  <c r="C886" i="14" s="1"/>
  <c r="B883" i="14"/>
  <c r="C887" i="14" s="1"/>
  <c r="B884" i="14"/>
  <c r="C888" i="14" s="1"/>
  <c r="B885" i="14"/>
  <c r="C889" i="14" s="1"/>
  <c r="B886" i="14"/>
  <c r="C890" i="14" s="1"/>
  <c r="B887" i="14"/>
  <c r="C891" i="14" s="1"/>
  <c r="B786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73" i="14"/>
  <c r="A72" i="14" s="1"/>
  <c r="A71" i="14" s="1"/>
  <c r="A70" i="14" s="1"/>
  <c r="A69" i="14" s="1"/>
  <c r="A68" i="14" s="1"/>
  <c r="A67" i="14" s="1"/>
  <c r="A66" i="14" s="1"/>
  <c r="A65" i="14" s="1"/>
  <c r="A64" i="14" s="1"/>
  <c r="A63" i="14" s="1"/>
  <c r="A62" i="14" s="1"/>
  <c r="A61" i="14" s="1"/>
  <c r="A60" i="14" s="1"/>
  <c r="A59" i="14" s="1"/>
  <c r="A58" i="14" s="1"/>
  <c r="A57" i="14" s="1"/>
  <c r="A56" i="14" s="1"/>
  <c r="A55" i="14" s="1"/>
  <c r="A54" i="14" s="1"/>
  <c r="A53" i="14" s="1"/>
  <c r="A52" i="14" s="1"/>
  <c r="A51" i="14" s="1"/>
  <c r="A50" i="14" s="1"/>
  <c r="A49" i="14" s="1"/>
  <c r="A48" i="14" s="1"/>
  <c r="A47" i="14" s="1"/>
  <c r="A46" i="14" s="1"/>
  <c r="A45" i="14" s="1"/>
  <c r="A44" i="14" s="1"/>
  <c r="A43" i="14" s="1"/>
  <c r="A42" i="14" s="1"/>
  <c r="A41" i="14" s="1"/>
  <c r="A40" i="14" s="1"/>
  <c r="A39" i="14" s="1"/>
  <c r="A38" i="14" s="1"/>
  <c r="A37" i="14" s="1"/>
  <c r="A36" i="14" s="1"/>
  <c r="A35" i="14" s="1"/>
  <c r="A34" i="14" s="1"/>
  <c r="A33" i="14" s="1"/>
  <c r="A32" i="14" s="1"/>
  <c r="A31" i="14" s="1"/>
  <c r="A30" i="14" s="1"/>
  <c r="A29" i="14" s="1"/>
  <c r="A28" i="14" s="1"/>
  <c r="A27" i="14" s="1"/>
  <c r="A26" i="14" s="1"/>
  <c r="A25" i="14" s="1"/>
  <c r="A24" i="14" s="1"/>
  <c r="A23" i="14" s="1"/>
  <c r="A22" i="14" s="1"/>
  <c r="A21" i="14" s="1"/>
  <c r="A20" i="14" s="1"/>
  <c r="A19" i="14" s="1"/>
  <c r="A18" i="14" s="1"/>
  <c r="A17" i="14" s="1"/>
  <c r="A16" i="14" s="1"/>
  <c r="A15" i="14" s="1"/>
  <c r="A14" i="14" s="1"/>
  <c r="A13" i="14" s="1"/>
  <c r="A12" i="14" s="1"/>
  <c r="A11" i="14" s="1"/>
  <c r="A10" i="14" s="1"/>
  <c r="A9" i="14" s="1"/>
  <c r="A8" i="14" s="1"/>
  <c r="A7" i="14" s="1"/>
  <c r="A6" i="14" s="1"/>
  <c r="A5" i="14" s="1"/>
  <c r="A4" i="14" s="1"/>
  <c r="A3" i="14" s="1"/>
  <c r="A2" i="14" s="1"/>
  <c r="C155" i="15" l="1"/>
  <c r="C156" i="15"/>
  <c r="C823" i="14"/>
  <c r="C822" i="14"/>
  <c r="C824" i="14"/>
  <c r="C821" i="14"/>
  <c r="C820" i="14"/>
  <c r="C154" i="15" s="1"/>
  <c r="C819" i="14"/>
  <c r="C818" i="14"/>
  <c r="C817" i="14"/>
  <c r="C816" i="14"/>
  <c r="C815" i="14"/>
  <c r="C153" i="15" s="1"/>
  <c r="C808" i="14"/>
  <c r="C814" i="14"/>
  <c r="C813" i="14"/>
  <c r="C811" i="14"/>
  <c r="C812" i="14"/>
  <c r="C810" i="14"/>
  <c r="C152" i="15" s="1"/>
  <c r="C809" i="14"/>
  <c r="C807" i="14"/>
  <c r="C806" i="14"/>
  <c r="C151" i="15" s="1"/>
  <c r="C805" i="14"/>
  <c r="C804" i="14"/>
  <c r="C803" i="14"/>
  <c r="C802" i="14"/>
  <c r="C801" i="14"/>
  <c r="C150" i="15" s="1"/>
  <c r="C800" i="14"/>
  <c r="C799" i="14"/>
  <c r="C797" i="14"/>
  <c r="C796" i="14"/>
  <c r="C149" i="15" s="1"/>
  <c r="C798" i="14"/>
  <c r="C791" i="14"/>
  <c r="C148" i="15" s="1"/>
  <c r="C795" i="14"/>
  <c r="C794" i="14"/>
  <c r="C793" i="14"/>
  <c r="C792" i="14"/>
  <c r="DN11" i="1"/>
  <c r="DF11" i="1"/>
  <c r="CC14" i="18"/>
  <c r="CC10" i="18"/>
  <c r="CC5" i="18"/>
  <c r="B262" i="1"/>
  <c r="A147" i="15" s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CD12" i="18" l="1"/>
  <c r="CD4" i="18"/>
  <c r="CD15" i="18"/>
  <c r="CD13" i="18"/>
  <c r="AS262" i="1"/>
  <c r="CD11" i="18"/>
  <c r="CD2" i="18"/>
  <c r="CD3" i="18"/>
  <c r="AV262" i="1"/>
  <c r="CD6" i="18"/>
  <c r="CD9" i="18"/>
  <c r="CD7" i="18"/>
  <c r="CC17" i="18"/>
  <c r="AW262" i="1"/>
  <c r="AU262" i="1"/>
  <c r="A262" i="1"/>
  <c r="AT262" i="1"/>
  <c r="CD16" i="18"/>
  <c r="CD8" i="18"/>
  <c r="AR262" i="1"/>
  <c r="CD5" i="18" l="1"/>
  <c r="CD10" i="18"/>
  <c r="CD14" i="18"/>
  <c r="AX262" i="1"/>
  <c r="B147" i="15" s="1"/>
  <c r="CD19" i="18"/>
  <c r="B261" i="1"/>
  <c r="A146" i="15" s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CD17" i="18" l="1"/>
  <c r="CD18" i="18" s="1"/>
  <c r="CB6" i="18"/>
  <c r="CB7" i="18"/>
  <c r="CB16" i="18"/>
  <c r="CB8" i="18"/>
  <c r="CB12" i="18"/>
  <c r="CB4" i="18"/>
  <c r="CB9" i="18"/>
  <c r="CB15" i="18"/>
  <c r="CB13" i="18"/>
  <c r="CB11" i="18"/>
  <c r="CB2" i="18"/>
  <c r="AS261" i="1"/>
  <c r="A261" i="1"/>
  <c r="AW261" i="1"/>
  <c r="AV261" i="1"/>
  <c r="AT261" i="1"/>
  <c r="AR261" i="1"/>
  <c r="CB3" i="18"/>
  <c r="AU261" i="1"/>
  <c r="CA14" i="18"/>
  <c r="CA10" i="18"/>
  <c r="CA5" i="18"/>
  <c r="CB5" i="18" l="1"/>
  <c r="CB10" i="18"/>
  <c r="CB14" i="18"/>
  <c r="CA17" i="18"/>
  <c r="AX261" i="1"/>
  <c r="B146" i="15" s="1"/>
  <c r="CB19" i="18"/>
  <c r="CB17" i="18" l="1"/>
  <c r="CB18" i="18" s="1"/>
  <c r="B260" i="1"/>
  <c r="C260" i="1"/>
  <c r="BZ7" i="18" s="1"/>
  <c r="D260" i="1"/>
  <c r="BZ6" i="18" s="1"/>
  <c r="E260" i="1"/>
  <c r="BZ3" i="18" s="1"/>
  <c r="F260" i="1"/>
  <c r="BZ2" i="18" s="1"/>
  <c r="G260" i="1"/>
  <c r="BZ13" i="18" s="1"/>
  <c r="H260" i="1"/>
  <c r="BZ4" i="18" s="1"/>
  <c r="I260" i="1"/>
  <c r="BZ8" i="18" s="1"/>
  <c r="J260" i="1"/>
  <c r="BZ16" i="18" s="1"/>
  <c r="K260" i="1"/>
  <c r="L260" i="1"/>
  <c r="M260" i="1"/>
  <c r="N260" i="1"/>
  <c r="O260" i="1"/>
  <c r="BZ15" i="18" s="1"/>
  <c r="P260" i="1"/>
  <c r="BZ12" i="18" s="1"/>
  <c r="Q260" i="1"/>
  <c r="R260" i="1"/>
  <c r="S260" i="1"/>
  <c r="T260" i="1"/>
  <c r="U260" i="1"/>
  <c r="V260" i="1"/>
  <c r="BZ11" i="18" s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BZ9" i="18" s="1"/>
  <c r="A260" i="1" l="1"/>
  <c r="A145" i="15"/>
  <c r="AT260" i="1"/>
  <c r="AW260" i="1"/>
  <c r="AV260" i="1"/>
  <c r="BZ14" i="18"/>
  <c r="AS260" i="1"/>
  <c r="BZ10" i="18"/>
  <c r="BZ5" i="18"/>
  <c r="AR260" i="1"/>
  <c r="AU260" i="1"/>
  <c r="BY14" i="18"/>
  <c r="BY10" i="18"/>
  <c r="BY5" i="18"/>
  <c r="BY17" i="18" l="1"/>
  <c r="BZ17" i="18"/>
  <c r="AX260" i="1"/>
  <c r="B145" i="15" s="1"/>
  <c r="BZ19" i="18"/>
  <c r="BZ18" i="18" l="1"/>
  <c r="B259" i="1"/>
  <c r="C259" i="1"/>
  <c r="BX7" i="18" s="1"/>
  <c r="D259" i="1"/>
  <c r="BX6" i="18" s="1"/>
  <c r="E259" i="1"/>
  <c r="BX3" i="18" s="1"/>
  <c r="F259" i="1"/>
  <c r="BX2" i="18" s="1"/>
  <c r="G259" i="1"/>
  <c r="BX13" i="18" s="1"/>
  <c r="H259" i="1"/>
  <c r="BX4" i="18" s="1"/>
  <c r="I259" i="1"/>
  <c r="BX8" i="18" s="1"/>
  <c r="J259" i="1"/>
  <c r="BX16" i="18" s="1"/>
  <c r="K259" i="1"/>
  <c r="L259" i="1"/>
  <c r="M259" i="1"/>
  <c r="N259" i="1"/>
  <c r="O259" i="1"/>
  <c r="P259" i="1"/>
  <c r="BX12" i="18" s="1"/>
  <c r="Q259" i="1"/>
  <c r="R259" i="1"/>
  <c r="S259" i="1"/>
  <c r="T259" i="1"/>
  <c r="U259" i="1"/>
  <c r="V259" i="1"/>
  <c r="BX11" i="18" s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BX9" i="18" s="1"/>
  <c r="BW14" i="18"/>
  <c r="BW10" i="18"/>
  <c r="BW5" i="18"/>
  <c r="AS259" i="1" l="1"/>
  <c r="A259" i="1"/>
  <c r="A144" i="15"/>
  <c r="AV259" i="1"/>
  <c r="BX5" i="18"/>
  <c r="AW259" i="1"/>
  <c r="BX14" i="18"/>
  <c r="AT259" i="1"/>
  <c r="BX10" i="18"/>
  <c r="BX15" i="18"/>
  <c r="AU259" i="1"/>
  <c r="BW17" i="18"/>
  <c r="AR259" i="1"/>
  <c r="B258" i="1"/>
  <c r="A258" i="1" s="1"/>
  <c r="C258" i="1"/>
  <c r="BV7" i="18" s="1"/>
  <c r="D258" i="1"/>
  <c r="BV6" i="18" s="1"/>
  <c r="E258" i="1"/>
  <c r="BV3" i="18" s="1"/>
  <c r="F258" i="1"/>
  <c r="BV2" i="18" s="1"/>
  <c r="G258" i="1"/>
  <c r="BV13" i="18" s="1"/>
  <c r="H258" i="1"/>
  <c r="I258" i="1"/>
  <c r="BV8" i="18" s="1"/>
  <c r="J258" i="1"/>
  <c r="BV16" i="18" s="1"/>
  <c r="K258" i="1"/>
  <c r="L258" i="1"/>
  <c r="M258" i="1"/>
  <c r="N258" i="1"/>
  <c r="O258" i="1"/>
  <c r="BV15" i="18" s="1"/>
  <c r="P258" i="1"/>
  <c r="BV12" i="18" s="1"/>
  <c r="Q258" i="1"/>
  <c r="R258" i="1"/>
  <c r="S258" i="1"/>
  <c r="T258" i="1"/>
  <c r="U258" i="1"/>
  <c r="V258" i="1"/>
  <c r="BV11" i="18" s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BV9" i="18" s="1"/>
  <c r="BX17" i="18" l="1"/>
  <c r="AX259" i="1"/>
  <c r="B144" i="15" s="1"/>
  <c r="BX19" i="18"/>
  <c r="BV10" i="18"/>
  <c r="AW258" i="1"/>
  <c r="AS258" i="1"/>
  <c r="BV14" i="18"/>
  <c r="AV258" i="1"/>
  <c r="AT258" i="1"/>
  <c r="BV4" i="18"/>
  <c r="BV5" i="18" s="1"/>
  <c r="A143" i="15"/>
  <c r="AU258" i="1"/>
  <c r="AR258" i="1"/>
  <c r="C159" i="16"/>
  <c r="C160" i="16"/>
  <c r="C161" i="16"/>
  <c r="C158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2" i="16"/>
  <c r="L158" i="16" l="1"/>
  <c r="L161" i="16"/>
  <c r="L160" i="16"/>
  <c r="L159" i="16"/>
  <c r="BX18" i="18"/>
  <c r="BV17" i="18"/>
  <c r="AX258" i="1"/>
  <c r="B143" i="15" s="1"/>
  <c r="BV19" i="18"/>
  <c r="L164" i="16"/>
  <c r="L165" i="16"/>
  <c r="L170" i="16"/>
  <c r="BU14" i="18"/>
  <c r="BU10" i="18"/>
  <c r="BU5" i="18"/>
  <c r="L163" i="16" l="1"/>
  <c r="L162" i="16"/>
  <c r="BV18" i="18"/>
  <c r="BU17" i="18"/>
  <c r="B257" i="1"/>
  <c r="A257" i="1" s="1"/>
  <c r="C257" i="1"/>
  <c r="BT7" i="18" s="1"/>
  <c r="D257" i="1"/>
  <c r="BT6" i="18" s="1"/>
  <c r="E257" i="1"/>
  <c r="BT3" i="18" s="1"/>
  <c r="F257" i="1"/>
  <c r="BT2" i="18" s="1"/>
  <c r="G257" i="1"/>
  <c r="BT13" i="18" s="1"/>
  <c r="H257" i="1"/>
  <c r="I257" i="1"/>
  <c r="BT8" i="18" s="1"/>
  <c r="J257" i="1"/>
  <c r="BT16" i="18" s="1"/>
  <c r="K257" i="1"/>
  <c r="L257" i="1"/>
  <c r="M257" i="1"/>
  <c r="N257" i="1"/>
  <c r="O257" i="1"/>
  <c r="BT15" i="18" s="1"/>
  <c r="P257" i="1"/>
  <c r="BT12" i="18" s="1"/>
  <c r="Q257" i="1"/>
  <c r="R257" i="1"/>
  <c r="S257" i="1"/>
  <c r="T257" i="1"/>
  <c r="U257" i="1"/>
  <c r="V257" i="1"/>
  <c r="BT11" i="18" s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BT9" i="18" s="1"/>
  <c r="AS257" i="1" l="1"/>
  <c r="BT10" i="18"/>
  <c r="AT257" i="1"/>
  <c r="AV257" i="1"/>
  <c r="BT14" i="18"/>
  <c r="A142" i="15"/>
  <c r="AW257" i="1"/>
  <c r="BT4" i="18"/>
  <c r="BT5" i="18" s="1"/>
  <c r="AR257" i="1"/>
  <c r="AU257" i="1"/>
  <c r="BS14" i="18"/>
  <c r="BS10" i="18"/>
  <c r="BS5" i="18"/>
  <c r="BT17" i="18" l="1"/>
  <c r="BS17" i="18"/>
  <c r="AX257" i="1"/>
  <c r="B142" i="15" s="1"/>
  <c r="BT19" i="18"/>
  <c r="B159" i="16"/>
  <c r="B160" i="16"/>
  <c r="B256" i="1"/>
  <c r="C256" i="1"/>
  <c r="BR7" i="18" s="1"/>
  <c r="D256" i="1"/>
  <c r="BR6" i="18" s="1"/>
  <c r="E256" i="1"/>
  <c r="BR3" i="18" s="1"/>
  <c r="F256" i="1"/>
  <c r="BR2" i="18" s="1"/>
  <c r="G256" i="1"/>
  <c r="BR13" i="18" s="1"/>
  <c r="H256" i="1"/>
  <c r="BR4" i="18" s="1"/>
  <c r="I256" i="1"/>
  <c r="BR8" i="18" s="1"/>
  <c r="J256" i="1"/>
  <c r="BR16" i="18" s="1"/>
  <c r="K256" i="1"/>
  <c r="L256" i="1"/>
  <c r="M256" i="1"/>
  <c r="N256" i="1"/>
  <c r="O256" i="1"/>
  <c r="BR15" i="18" s="1"/>
  <c r="P256" i="1"/>
  <c r="BR12" i="18" s="1"/>
  <c r="Q256" i="1"/>
  <c r="R256" i="1"/>
  <c r="S256" i="1"/>
  <c r="T256" i="1"/>
  <c r="U256" i="1"/>
  <c r="V256" i="1"/>
  <c r="BR11" i="18" s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BR9" i="18" s="1"/>
  <c r="BT18" i="18" l="1"/>
  <c r="AV256" i="1"/>
  <c r="AS256" i="1"/>
  <c r="BR10" i="18"/>
  <c r="A256" i="1"/>
  <c r="BR5" i="18"/>
  <c r="BR14" i="18"/>
  <c r="AW256" i="1"/>
  <c r="A141" i="15"/>
  <c r="AT256" i="1"/>
  <c r="AR256" i="1"/>
  <c r="AU256" i="1"/>
  <c r="BR17" i="18" l="1"/>
  <c r="AX256" i="1"/>
  <c r="BR19" i="18"/>
  <c r="B151" i="16"/>
  <c r="B152" i="16"/>
  <c r="B153" i="16"/>
  <c r="B154" i="16"/>
  <c r="B155" i="16"/>
  <c r="B156" i="16"/>
  <c r="B157" i="16"/>
  <c r="B158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C157" i="16"/>
  <c r="B141" i="15" l="1"/>
  <c r="L209" i="16"/>
  <c r="BR18" i="18"/>
  <c r="BQ14" i="18"/>
  <c r="BQ10" i="18"/>
  <c r="BQ5" i="18"/>
  <c r="BQ17" i="18" l="1"/>
  <c r="B255" i="1"/>
  <c r="C255" i="1"/>
  <c r="BP7" i="18" s="1"/>
  <c r="D255" i="1"/>
  <c r="BP6" i="18" s="1"/>
  <c r="E255" i="1"/>
  <c r="BP3" i="18" s="1"/>
  <c r="F255" i="1"/>
  <c r="BP2" i="18" s="1"/>
  <c r="G255" i="1"/>
  <c r="H255" i="1"/>
  <c r="BP4" i="18" s="1"/>
  <c r="I255" i="1"/>
  <c r="BP8" i="18" s="1"/>
  <c r="J255" i="1"/>
  <c r="BP16" i="18" s="1"/>
  <c r="K255" i="1"/>
  <c r="L255" i="1"/>
  <c r="M255" i="1"/>
  <c r="N255" i="1"/>
  <c r="O255" i="1"/>
  <c r="P255" i="1"/>
  <c r="BP12" i="18" s="1"/>
  <c r="Q255" i="1"/>
  <c r="R255" i="1"/>
  <c r="S255" i="1"/>
  <c r="T255" i="1"/>
  <c r="U255" i="1"/>
  <c r="V255" i="1"/>
  <c r="BP11" i="18" s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BP9" i="18" s="1"/>
  <c r="AS255" i="1" l="1"/>
  <c r="A255" i="1"/>
  <c r="A140" i="15"/>
  <c r="AT255" i="1"/>
  <c r="BP10" i="18"/>
  <c r="BP5" i="18"/>
  <c r="AR255" i="1"/>
  <c r="AW255" i="1"/>
  <c r="AV255" i="1"/>
  <c r="BP13" i="18"/>
  <c r="BP14" i="18" s="1"/>
  <c r="BP15" i="18"/>
  <c r="AU255" i="1"/>
  <c r="BO14" i="18"/>
  <c r="BO10" i="18"/>
  <c r="BO5" i="18"/>
  <c r="B254" i="1"/>
  <c r="A139" i="15" s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BO17" i="18" l="1"/>
  <c r="AS254" i="1"/>
  <c r="AX255" i="1"/>
  <c r="B140" i="15" s="1"/>
  <c r="BP19" i="18"/>
  <c r="BP17" i="18"/>
  <c r="A254" i="1"/>
  <c r="AT254" i="1"/>
  <c r="AR254" i="1"/>
  <c r="AX254" i="1" s="1"/>
  <c r="B139" i="15" s="1"/>
  <c r="AW254" i="1"/>
  <c r="AV254" i="1"/>
  <c r="AU254" i="1"/>
  <c r="B253" i="1"/>
  <c r="C253" i="1"/>
  <c r="BN7" i="18" s="1"/>
  <c r="D253" i="1"/>
  <c r="BN6" i="18" s="1"/>
  <c r="E253" i="1"/>
  <c r="BN3" i="18" s="1"/>
  <c r="F253" i="1"/>
  <c r="G253" i="1"/>
  <c r="H253" i="1"/>
  <c r="BN4" i="18" s="1"/>
  <c r="I253" i="1"/>
  <c r="BN8" i="18" s="1"/>
  <c r="J253" i="1"/>
  <c r="BN16" i="18" s="1"/>
  <c r="K253" i="1"/>
  <c r="L253" i="1"/>
  <c r="M253" i="1"/>
  <c r="N253" i="1"/>
  <c r="O253" i="1"/>
  <c r="P253" i="1"/>
  <c r="BN12" i="18" s="1"/>
  <c r="Q253" i="1"/>
  <c r="R253" i="1"/>
  <c r="S253" i="1"/>
  <c r="T253" i="1"/>
  <c r="U253" i="1"/>
  <c r="V253" i="1"/>
  <c r="BN11" i="18" s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BN9" i="18" s="1"/>
  <c r="BP18" i="18" l="1"/>
  <c r="AS253" i="1"/>
  <c r="AV253" i="1"/>
  <c r="AU253" i="1"/>
  <c r="A253" i="1"/>
  <c r="A138" i="15"/>
  <c r="AW253" i="1"/>
  <c r="BN10" i="18"/>
  <c r="BN13" i="18"/>
  <c r="BN14" i="18" s="1"/>
  <c r="BN15" i="18"/>
  <c r="AR253" i="1"/>
  <c r="AT253" i="1"/>
  <c r="BN2" i="18"/>
  <c r="BN5" i="18" s="1"/>
  <c r="BM14" i="18"/>
  <c r="BM10" i="18"/>
  <c r="BM5" i="18"/>
  <c r="BM17" i="18" l="1"/>
  <c r="BN17" i="18"/>
  <c r="AX253" i="1"/>
  <c r="B138" i="15" s="1"/>
  <c r="BN19" i="18"/>
  <c r="B252" i="1"/>
  <c r="C252" i="1"/>
  <c r="BL7" i="18" s="1"/>
  <c r="D252" i="1"/>
  <c r="BL6" i="18" s="1"/>
  <c r="E252" i="1"/>
  <c r="BL3" i="18" s="1"/>
  <c r="F252" i="1"/>
  <c r="BL2" i="18" s="1"/>
  <c r="G252" i="1"/>
  <c r="BL13" i="18" s="1"/>
  <c r="H252" i="1"/>
  <c r="BL4" i="18" s="1"/>
  <c r="I252" i="1"/>
  <c r="BL8" i="18" s="1"/>
  <c r="J252" i="1"/>
  <c r="BL16" i="18" s="1"/>
  <c r="K252" i="1"/>
  <c r="L252" i="1"/>
  <c r="M252" i="1"/>
  <c r="N252" i="1"/>
  <c r="O252" i="1"/>
  <c r="BL15" i="18" s="1"/>
  <c r="P252" i="1"/>
  <c r="BL12" i="18" s="1"/>
  <c r="Q252" i="1"/>
  <c r="R252" i="1"/>
  <c r="S252" i="1"/>
  <c r="T252" i="1"/>
  <c r="U252" i="1"/>
  <c r="V252" i="1"/>
  <c r="BL11" i="18" s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BL9" i="18" s="1"/>
  <c r="BN18" i="18" l="1"/>
  <c r="AS252" i="1"/>
  <c r="AW252" i="1"/>
  <c r="AT252" i="1"/>
  <c r="AU252" i="1"/>
  <c r="AV252" i="1"/>
  <c r="BL5" i="18"/>
  <c r="BL14" i="18"/>
  <c r="BL10" i="18"/>
  <c r="AR252" i="1"/>
  <c r="A252" i="1"/>
  <c r="A137" i="15"/>
  <c r="B150" i="16"/>
  <c r="B149" i="16"/>
  <c r="C156" i="16"/>
  <c r="BL17" i="18" l="1"/>
  <c r="AX252" i="1"/>
  <c r="B137" i="15" s="1"/>
  <c r="BL19" i="18"/>
  <c r="BK14" i="18"/>
  <c r="BK10" i="18"/>
  <c r="BK5" i="18"/>
  <c r="BK17" i="18" l="1"/>
  <c r="BL18" i="18"/>
  <c r="B251" i="1"/>
  <c r="C251" i="1"/>
  <c r="BJ7" i="18" s="1"/>
  <c r="D251" i="1"/>
  <c r="BJ6" i="18" s="1"/>
  <c r="E251" i="1"/>
  <c r="BJ3" i="18" s="1"/>
  <c r="F251" i="1"/>
  <c r="BJ2" i="18" s="1"/>
  <c r="G251" i="1"/>
  <c r="BJ13" i="18" s="1"/>
  <c r="H251" i="1"/>
  <c r="BJ4" i="18" s="1"/>
  <c r="I251" i="1"/>
  <c r="BJ8" i="18" s="1"/>
  <c r="J251" i="1"/>
  <c r="BJ16" i="18" s="1"/>
  <c r="K251" i="1"/>
  <c r="L251" i="1"/>
  <c r="M251" i="1"/>
  <c r="N251" i="1"/>
  <c r="O251" i="1"/>
  <c r="BJ15" i="18" s="1"/>
  <c r="P251" i="1"/>
  <c r="BJ12" i="18" s="1"/>
  <c r="Q251" i="1"/>
  <c r="R251" i="1"/>
  <c r="S251" i="1"/>
  <c r="T251" i="1"/>
  <c r="U251" i="1"/>
  <c r="V251" i="1"/>
  <c r="BJ11" i="18" s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BJ9" i="18" s="1"/>
  <c r="AT251" i="1" l="1"/>
  <c r="AS251" i="1"/>
  <c r="BJ10" i="18"/>
  <c r="BJ5" i="18"/>
  <c r="BJ14" i="18"/>
  <c r="AV251" i="1"/>
  <c r="AR251" i="1"/>
  <c r="AW251" i="1"/>
  <c r="A251" i="1"/>
  <c r="A136" i="15"/>
  <c r="AU251" i="1"/>
  <c r="BI14" i="18"/>
  <c r="BI10" i="18"/>
  <c r="BI5" i="18"/>
  <c r="BJ17" i="18" l="1"/>
  <c r="AX251" i="1"/>
  <c r="B136" i="15" s="1"/>
  <c r="BJ19" i="18"/>
  <c r="BI17" i="18"/>
  <c r="B250" i="1"/>
  <c r="C250" i="1"/>
  <c r="BH7" i="18" s="1"/>
  <c r="D250" i="1"/>
  <c r="BH6" i="18" s="1"/>
  <c r="E250" i="1"/>
  <c r="BH3" i="18" s="1"/>
  <c r="F250" i="1"/>
  <c r="BH2" i="18" s="1"/>
  <c r="G250" i="1"/>
  <c r="H250" i="1"/>
  <c r="BH4" i="18" s="1"/>
  <c r="I250" i="1"/>
  <c r="BH8" i="18" s="1"/>
  <c r="J250" i="1"/>
  <c r="BH16" i="18" s="1"/>
  <c r="K250" i="1"/>
  <c r="L250" i="1"/>
  <c r="M250" i="1"/>
  <c r="N250" i="1"/>
  <c r="O250" i="1"/>
  <c r="BH15" i="18" s="1"/>
  <c r="P250" i="1"/>
  <c r="BH12" i="18" s="1"/>
  <c r="Q250" i="1"/>
  <c r="R250" i="1"/>
  <c r="S250" i="1"/>
  <c r="T250" i="1"/>
  <c r="U250" i="1"/>
  <c r="V250" i="1"/>
  <c r="BH11" i="18" s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BH9" i="18" s="1"/>
  <c r="BJ18" i="18" l="1"/>
  <c r="AV250" i="1"/>
  <c r="AW250" i="1"/>
  <c r="AU250" i="1"/>
  <c r="BH10" i="18"/>
  <c r="AR250" i="1"/>
  <c r="AX250" i="1" s="1"/>
  <c r="B135" i="15" s="1"/>
  <c r="BH13" i="18"/>
  <c r="BH14" i="18" s="1"/>
  <c r="BH5" i="18"/>
  <c r="AT250" i="1"/>
  <c r="AS250" i="1"/>
  <c r="A250" i="1"/>
  <c r="A135" i="15"/>
  <c r="BH19" i="18" l="1"/>
  <c r="BH17" i="18"/>
  <c r="BG14" i="18"/>
  <c r="BG10" i="18"/>
  <c r="BG5" i="18"/>
  <c r="BG17" i="18" l="1"/>
  <c r="BH18" i="18"/>
  <c r="B249" i="1"/>
  <c r="C249" i="1"/>
  <c r="BF7" i="18" s="1"/>
  <c r="D249" i="1"/>
  <c r="BF6" i="18" s="1"/>
  <c r="E249" i="1"/>
  <c r="BF3" i="18" s="1"/>
  <c r="F249" i="1"/>
  <c r="BF2" i="18" s="1"/>
  <c r="G249" i="1"/>
  <c r="BF13" i="18" s="1"/>
  <c r="H249" i="1"/>
  <c r="BF4" i="18" s="1"/>
  <c r="I249" i="1"/>
  <c r="BF8" i="18" s="1"/>
  <c r="J249" i="1"/>
  <c r="BF16" i="18" s="1"/>
  <c r="K249" i="1"/>
  <c r="L249" i="1"/>
  <c r="M249" i="1"/>
  <c r="N249" i="1"/>
  <c r="O249" i="1"/>
  <c r="BF15" i="18" s="1"/>
  <c r="P249" i="1"/>
  <c r="BF12" i="18" s="1"/>
  <c r="Q249" i="1"/>
  <c r="R249" i="1"/>
  <c r="S249" i="1"/>
  <c r="T249" i="1"/>
  <c r="U249" i="1"/>
  <c r="V249" i="1"/>
  <c r="BF11" i="18" s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BF9" i="18" s="1"/>
  <c r="AV249" i="1" l="1"/>
  <c r="AS249" i="1"/>
  <c r="BF5" i="18"/>
  <c r="BF14" i="18"/>
  <c r="BF10" i="18"/>
  <c r="AT249" i="1"/>
  <c r="AR249" i="1"/>
  <c r="AW249" i="1"/>
  <c r="A249" i="1"/>
  <c r="A134" i="15"/>
  <c r="AU249" i="1"/>
  <c r="BE14" i="18"/>
  <c r="BE10" i="18"/>
  <c r="BE5" i="18"/>
  <c r="BF17" i="18" l="1"/>
  <c r="AX249" i="1"/>
  <c r="B134" i="15" s="1"/>
  <c r="BF19" i="18"/>
  <c r="BE17" i="18"/>
  <c r="B248" i="1"/>
  <c r="C248" i="1"/>
  <c r="BD7" i="18" s="1"/>
  <c r="D248" i="1"/>
  <c r="BD6" i="18" s="1"/>
  <c r="E248" i="1"/>
  <c r="BD3" i="18" s="1"/>
  <c r="F248" i="1"/>
  <c r="BD2" i="18" s="1"/>
  <c r="G248" i="1"/>
  <c r="BD13" i="18" s="1"/>
  <c r="H248" i="1"/>
  <c r="I248" i="1"/>
  <c r="BD8" i="18" s="1"/>
  <c r="J248" i="1"/>
  <c r="BD16" i="18" s="1"/>
  <c r="K248" i="1"/>
  <c r="L248" i="1"/>
  <c r="M248" i="1"/>
  <c r="N248" i="1"/>
  <c r="O248" i="1"/>
  <c r="BD15" i="18" s="1"/>
  <c r="P248" i="1"/>
  <c r="BD12" i="18" s="1"/>
  <c r="Q248" i="1"/>
  <c r="R248" i="1"/>
  <c r="S248" i="1"/>
  <c r="T248" i="1"/>
  <c r="U248" i="1"/>
  <c r="V248" i="1"/>
  <c r="BD11" i="18" s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BD9" i="18" s="1"/>
  <c r="BF18" i="18" l="1"/>
  <c r="AW248" i="1"/>
  <c r="AU248" i="1"/>
  <c r="AS248" i="1"/>
  <c r="AV248" i="1"/>
  <c r="BD10" i="18"/>
  <c r="BD14" i="18"/>
  <c r="AR248" i="1"/>
  <c r="BD4" i="18"/>
  <c r="BD5" i="18" s="1"/>
  <c r="A248" i="1"/>
  <c r="A133" i="15"/>
  <c r="AT248" i="1"/>
  <c r="BD17" i="18" l="1"/>
  <c r="AX248" i="1"/>
  <c r="B133" i="15" s="1"/>
  <c r="BD19" i="18"/>
  <c r="D17" i="21"/>
  <c r="C17" i="21"/>
  <c r="B17" i="21"/>
  <c r="F16" i="21"/>
  <c r="BC14" i="21"/>
  <c r="BA14" i="21"/>
  <c r="AY14" i="21"/>
  <c r="AW14" i="21"/>
  <c r="AU14" i="21"/>
  <c r="AS14" i="21"/>
  <c r="AP14" i="21"/>
  <c r="AL14" i="21"/>
  <c r="AJ14" i="21"/>
  <c r="AH14" i="21"/>
  <c r="AF14" i="21"/>
  <c r="AD14" i="21"/>
  <c r="AB14" i="21"/>
  <c r="Z14" i="21"/>
  <c r="X14" i="21"/>
  <c r="T14" i="21"/>
  <c r="R14" i="21"/>
  <c r="P14" i="21"/>
  <c r="M14" i="21"/>
  <c r="K14" i="21"/>
  <c r="G14" i="21"/>
  <c r="BC10" i="21"/>
  <c r="BA10" i="21"/>
  <c r="AY10" i="21"/>
  <c r="AW10" i="21"/>
  <c r="AU10" i="21"/>
  <c r="AS10" i="21"/>
  <c r="AP10" i="21"/>
  <c r="AL10" i="21"/>
  <c r="AJ10" i="21"/>
  <c r="AH10" i="21"/>
  <c r="AF10" i="21"/>
  <c r="AD10" i="21"/>
  <c r="AB10" i="21"/>
  <c r="Z10" i="21"/>
  <c r="X10" i="21"/>
  <c r="V10" i="21"/>
  <c r="T10" i="21"/>
  <c r="R10" i="21"/>
  <c r="P10" i="21"/>
  <c r="M10" i="21"/>
  <c r="K10" i="21"/>
  <c r="G10" i="21"/>
  <c r="BC5" i="21"/>
  <c r="BA5" i="21"/>
  <c r="AY5" i="21"/>
  <c r="AW5" i="21"/>
  <c r="AU5" i="21"/>
  <c r="AS5" i="21"/>
  <c r="AP5" i="21"/>
  <c r="AN5" i="21"/>
  <c r="AL5" i="21"/>
  <c r="AJ5" i="21"/>
  <c r="AH5" i="21"/>
  <c r="AF5" i="21"/>
  <c r="AD5" i="21"/>
  <c r="AB5" i="21"/>
  <c r="Z5" i="21"/>
  <c r="X5" i="21"/>
  <c r="V5" i="21"/>
  <c r="T5" i="21"/>
  <c r="R5" i="21"/>
  <c r="P5" i="21"/>
  <c r="M5" i="21"/>
  <c r="G5" i="21"/>
  <c r="BD18" i="18" l="1"/>
  <c r="AB17" i="21"/>
  <c r="T17" i="21"/>
  <c r="P17" i="21"/>
  <c r="AW17" i="21"/>
  <c r="AF17" i="21"/>
  <c r="AJ17" i="21"/>
  <c r="BA17" i="21"/>
  <c r="AP17" i="21"/>
  <c r="X17" i="21"/>
  <c r="AD17" i="21"/>
  <c r="R17" i="21"/>
  <c r="AH17" i="21"/>
  <c r="AY17" i="21"/>
  <c r="AL17" i="21"/>
  <c r="BC17" i="21"/>
  <c r="Z17" i="21"/>
  <c r="G17" i="21"/>
  <c r="AS17" i="21"/>
  <c r="AU17" i="21"/>
  <c r="D19" i="21"/>
  <c r="M17" i="21"/>
  <c r="BC5" i="18" l="1"/>
  <c r="BC14" i="18"/>
  <c r="BC10" i="18"/>
  <c r="B247" i="1"/>
  <c r="C247" i="1"/>
  <c r="D247" i="1"/>
  <c r="D276" i="1" s="1"/>
  <c r="E247" i="1"/>
  <c r="E276" i="1" s="1"/>
  <c r="F247" i="1"/>
  <c r="F276" i="1" s="1"/>
  <c r="G247" i="1"/>
  <c r="G276" i="1" s="1"/>
  <c r="H247" i="1"/>
  <c r="H276" i="1" s="1"/>
  <c r="I247" i="1"/>
  <c r="I276" i="1" s="1"/>
  <c r="J247" i="1"/>
  <c r="J276" i="1" s="1"/>
  <c r="K247" i="1"/>
  <c r="K276" i="1" s="1"/>
  <c r="L247" i="1"/>
  <c r="L276" i="1" s="1"/>
  <c r="M247" i="1"/>
  <c r="M276" i="1" s="1"/>
  <c r="N247" i="1"/>
  <c r="N276" i="1" s="1"/>
  <c r="O247" i="1"/>
  <c r="O276" i="1" s="1"/>
  <c r="P247" i="1"/>
  <c r="P276" i="1" s="1"/>
  <c r="Q247" i="1"/>
  <c r="Q276" i="1" s="1"/>
  <c r="R247" i="1"/>
  <c r="R276" i="1" s="1"/>
  <c r="S247" i="1"/>
  <c r="S276" i="1" s="1"/>
  <c r="T247" i="1"/>
  <c r="T276" i="1" s="1"/>
  <c r="U247" i="1"/>
  <c r="U276" i="1" s="1"/>
  <c r="V247" i="1"/>
  <c r="V276" i="1" s="1"/>
  <c r="W247" i="1"/>
  <c r="W276" i="1" s="1"/>
  <c r="X247" i="1"/>
  <c r="X276" i="1" s="1"/>
  <c r="Y247" i="1"/>
  <c r="Y276" i="1" s="1"/>
  <c r="Z247" i="1"/>
  <c r="Z276" i="1" s="1"/>
  <c r="AA247" i="1"/>
  <c r="AA276" i="1" s="1"/>
  <c r="AB247" i="1"/>
  <c r="AB276" i="1" s="1"/>
  <c r="AC247" i="1"/>
  <c r="AC276" i="1" s="1"/>
  <c r="AD247" i="1"/>
  <c r="AD276" i="1" s="1"/>
  <c r="AE247" i="1"/>
  <c r="AE276" i="1" s="1"/>
  <c r="AF247" i="1"/>
  <c r="AF276" i="1" s="1"/>
  <c r="AG247" i="1"/>
  <c r="AG276" i="1" s="1"/>
  <c r="AH247" i="1"/>
  <c r="AH276" i="1" s="1"/>
  <c r="AI247" i="1"/>
  <c r="AI276" i="1" s="1"/>
  <c r="AJ247" i="1"/>
  <c r="AJ276" i="1" s="1"/>
  <c r="AK247" i="1"/>
  <c r="AK276" i="1" s="1"/>
  <c r="AL247" i="1"/>
  <c r="AL276" i="1" s="1"/>
  <c r="AM247" i="1"/>
  <c r="AM276" i="1" s="1"/>
  <c r="AN247" i="1"/>
  <c r="AN276" i="1" s="1"/>
  <c r="AO247" i="1"/>
  <c r="AO276" i="1" s="1"/>
  <c r="AP247" i="1"/>
  <c r="AP276" i="1" s="1"/>
  <c r="AQ247" i="1"/>
  <c r="AQ276" i="1" s="1"/>
  <c r="BA5" i="18"/>
  <c r="BA10" i="18"/>
  <c r="BA14" i="18"/>
  <c r="B246" i="1"/>
  <c r="A246" i="1" s="1"/>
  <c r="C246" i="1"/>
  <c r="D246" i="1"/>
  <c r="E246" i="1"/>
  <c r="AZ3" i="21" s="1"/>
  <c r="AZ23" i="21" s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Z203" i="16"/>
  <c r="AY14" i="18"/>
  <c r="AY10" i="18"/>
  <c r="AY5" i="18"/>
  <c r="AZ4" i="2"/>
  <c r="B245" i="1"/>
  <c r="A245" i="1" s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Z201" i="16"/>
  <c r="B148" i="16"/>
  <c r="B147" i="16"/>
  <c r="AW14" i="18"/>
  <c r="AW10" i="18"/>
  <c r="AW5" i="18"/>
  <c r="B244" i="1"/>
  <c r="A244" i="1" s="1"/>
  <c r="C244" i="1"/>
  <c r="D244" i="1"/>
  <c r="E244" i="1"/>
  <c r="F244" i="1"/>
  <c r="G244" i="1"/>
  <c r="H244" i="1"/>
  <c r="AV4" i="21" s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AV11" i="21" s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W141" i="16"/>
  <c r="X141" i="16" s="1"/>
  <c r="W142" i="16"/>
  <c r="X142" i="16" s="1"/>
  <c r="W143" i="16"/>
  <c r="X143" i="16" s="1"/>
  <c r="W144" i="16"/>
  <c r="X144" i="16" s="1"/>
  <c r="W145" i="16"/>
  <c r="X145" i="16" s="1"/>
  <c r="W146" i="16"/>
  <c r="X146" i="16" s="1"/>
  <c r="W147" i="16"/>
  <c r="X147" i="16" s="1"/>
  <c r="W148" i="16"/>
  <c r="X148" i="16" s="1"/>
  <c r="W149" i="16"/>
  <c r="X149" i="16" s="1"/>
  <c r="W150" i="16"/>
  <c r="X150" i="16" s="1"/>
  <c r="W151" i="16"/>
  <c r="X151" i="16" s="1"/>
  <c r="W152" i="16"/>
  <c r="X152" i="16" s="1"/>
  <c r="W153" i="16"/>
  <c r="X153" i="16" s="1"/>
  <c r="W154" i="16"/>
  <c r="X154" i="16" s="1"/>
  <c r="W155" i="16"/>
  <c r="X155" i="16" s="1"/>
  <c r="W156" i="16"/>
  <c r="X156" i="16" s="1"/>
  <c r="W157" i="16"/>
  <c r="X157" i="16" s="1"/>
  <c r="AU5" i="18"/>
  <c r="AU14" i="18"/>
  <c r="AU10" i="18"/>
  <c r="GL12" i="2"/>
  <c r="GM12" i="2" s="1"/>
  <c r="GN12" i="2" s="1"/>
  <c r="B243" i="1"/>
  <c r="A128" i="15" s="1"/>
  <c r="C243" i="1"/>
  <c r="D243" i="1"/>
  <c r="E243" i="1"/>
  <c r="F243" i="1"/>
  <c r="G243" i="1"/>
  <c r="H243" i="1"/>
  <c r="I243" i="1"/>
  <c r="AT8" i="21" s="1"/>
  <c r="J243" i="1"/>
  <c r="K243" i="1"/>
  <c r="L243" i="1"/>
  <c r="M243" i="1"/>
  <c r="N243" i="1"/>
  <c r="O243" i="1"/>
  <c r="AT15" i="21" s="1"/>
  <c r="P243" i="1"/>
  <c r="AT12" i="21" s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T9" i="21" s="1"/>
  <c r="GD12" i="2"/>
  <c r="GE12" i="2" s="1"/>
  <c r="GF12" i="2" s="1"/>
  <c r="GG12" i="2" s="1"/>
  <c r="GH12" i="2" s="1"/>
  <c r="AS14" i="18"/>
  <c r="AS10" i="18"/>
  <c r="AS5" i="18"/>
  <c r="E240" i="1"/>
  <c r="E241" i="1"/>
  <c r="E242" i="1"/>
  <c r="C239" i="1"/>
  <c r="AM7" i="21" s="1"/>
  <c r="AN7" i="21" s="1"/>
  <c r="D239" i="1"/>
  <c r="AM6" i="21" s="1"/>
  <c r="E239" i="1"/>
  <c r="F239" i="1"/>
  <c r="AM2" i="21" s="1"/>
  <c r="G239" i="1"/>
  <c r="AM13" i="21" s="1"/>
  <c r="AN13" i="21" s="1"/>
  <c r="H239" i="1"/>
  <c r="I239" i="1"/>
  <c r="J239" i="1"/>
  <c r="AM16" i="21" s="1"/>
  <c r="K239" i="1"/>
  <c r="L239" i="1"/>
  <c r="M239" i="1"/>
  <c r="N239" i="1"/>
  <c r="O239" i="1"/>
  <c r="AM15" i="21" s="1"/>
  <c r="P239" i="1"/>
  <c r="Q239" i="1"/>
  <c r="R239" i="1"/>
  <c r="S239" i="1"/>
  <c r="T239" i="1"/>
  <c r="U239" i="1"/>
  <c r="V239" i="1"/>
  <c r="AM11" i="21" s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M9" i="21" s="1"/>
  <c r="AN9" i="21" s="1"/>
  <c r="C240" i="1"/>
  <c r="AO7" i="21" s="1"/>
  <c r="D240" i="1"/>
  <c r="F240" i="1"/>
  <c r="G240" i="1"/>
  <c r="AO13" i="21" s="1"/>
  <c r="H240" i="1"/>
  <c r="I240" i="1"/>
  <c r="J240" i="1"/>
  <c r="AO16" i="21" s="1"/>
  <c r="K240" i="1"/>
  <c r="L240" i="1"/>
  <c r="M240" i="1"/>
  <c r="N240" i="1"/>
  <c r="O240" i="1"/>
  <c r="P240" i="1"/>
  <c r="Q240" i="1"/>
  <c r="R240" i="1"/>
  <c r="S240" i="1"/>
  <c r="T240" i="1"/>
  <c r="U240" i="1"/>
  <c r="V240" i="1"/>
  <c r="AO11" i="21" s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O9" i="21" s="1"/>
  <c r="C241" i="1"/>
  <c r="AQ7" i="21" s="1"/>
  <c r="D241" i="1"/>
  <c r="AQ6" i="21" s="1"/>
  <c r="F241" i="1"/>
  <c r="AQ2" i="21" s="1"/>
  <c r="G241" i="1"/>
  <c r="AQ13" i="21" s="1"/>
  <c r="H241" i="1"/>
  <c r="AQ4" i="21" s="1"/>
  <c r="I241" i="1"/>
  <c r="AQ8" i="21" s="1"/>
  <c r="J241" i="1"/>
  <c r="AQ16" i="21" s="1"/>
  <c r="K241" i="1"/>
  <c r="L241" i="1"/>
  <c r="M241" i="1"/>
  <c r="N241" i="1"/>
  <c r="O241" i="1"/>
  <c r="AQ15" i="21" s="1"/>
  <c r="P241" i="1"/>
  <c r="Q241" i="1"/>
  <c r="R241" i="1"/>
  <c r="S241" i="1"/>
  <c r="T241" i="1"/>
  <c r="U241" i="1"/>
  <c r="V241" i="1"/>
  <c r="AQ11" i="21" s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Q9" i="21" s="1"/>
  <c r="C242" i="1"/>
  <c r="D242" i="1"/>
  <c r="F242" i="1"/>
  <c r="G242" i="1"/>
  <c r="AR13" i="21" s="1"/>
  <c r="H242" i="1"/>
  <c r="AR4" i="21" s="1"/>
  <c r="I242" i="1"/>
  <c r="J242" i="1"/>
  <c r="AR16" i="21" s="1"/>
  <c r="K242" i="1"/>
  <c r="L242" i="1"/>
  <c r="M242" i="1"/>
  <c r="N242" i="1"/>
  <c r="O242" i="1"/>
  <c r="AR15" i="21" s="1"/>
  <c r="P242" i="1"/>
  <c r="Q242" i="1"/>
  <c r="R242" i="1"/>
  <c r="S242" i="1"/>
  <c r="T242" i="1"/>
  <c r="U242" i="1"/>
  <c r="V242" i="1"/>
  <c r="AR11" i="21" s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9" i="21" s="1"/>
  <c r="B242" i="1"/>
  <c r="A242" i="1" s="1"/>
  <c r="FV12" i="2"/>
  <c r="FW12" i="2" s="1"/>
  <c r="B138" i="16"/>
  <c r="B139" i="16"/>
  <c r="B140" i="16"/>
  <c r="B141" i="16"/>
  <c r="B142" i="16"/>
  <c r="B143" i="16"/>
  <c r="B144" i="16"/>
  <c r="B145" i="16"/>
  <c r="B146" i="16"/>
  <c r="B133" i="16"/>
  <c r="B134" i="16"/>
  <c r="B135" i="16"/>
  <c r="B136" i="16"/>
  <c r="B137" i="16"/>
  <c r="B241" i="1"/>
  <c r="A241" i="1" s="1"/>
  <c r="AP14" i="18"/>
  <c r="AP10" i="18"/>
  <c r="AP5" i="18"/>
  <c r="B240" i="1"/>
  <c r="AN5" i="18"/>
  <c r="B239" i="1"/>
  <c r="A124" i="15" s="1"/>
  <c r="AL14" i="18"/>
  <c r="AL10" i="18"/>
  <c r="AL5" i="18"/>
  <c r="B238" i="1"/>
  <c r="A238" i="1" s="1"/>
  <c r="C238" i="1"/>
  <c r="D238" i="1"/>
  <c r="AK6" i="21" s="1"/>
  <c r="E238" i="1"/>
  <c r="F238" i="1"/>
  <c r="AK2" i="21" s="1"/>
  <c r="G238" i="1"/>
  <c r="AK13" i="21" s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AK11" i="21" s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J14" i="18"/>
  <c r="AJ10" i="18"/>
  <c r="AJ5" i="18"/>
  <c r="B237" i="1"/>
  <c r="A237" i="1" s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H30" i="20"/>
  <c r="E30" i="20"/>
  <c r="AH14" i="18"/>
  <c r="AH10" i="18"/>
  <c r="AH5" i="18"/>
  <c r="B236" i="1"/>
  <c r="A236" i="1" s="1"/>
  <c r="C236" i="1"/>
  <c r="AG7" i="21" s="1"/>
  <c r="D236" i="1"/>
  <c r="AG6" i="21" s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F14" i="18"/>
  <c r="AF10" i="18"/>
  <c r="AF5" i="18"/>
  <c r="B235" i="1"/>
  <c r="A235" i="1" s="1"/>
  <c r="C235" i="1"/>
  <c r="AE7" i="21" s="1"/>
  <c r="D235" i="1"/>
  <c r="AE6" i="21" s="1"/>
  <c r="E235" i="1"/>
  <c r="AE3" i="21" s="1"/>
  <c r="F235" i="1"/>
  <c r="AE2" i="21" s="1"/>
  <c r="G235" i="1"/>
  <c r="H235" i="1"/>
  <c r="I235" i="1"/>
  <c r="J235" i="1"/>
  <c r="K235" i="1"/>
  <c r="L235" i="1"/>
  <c r="M235" i="1"/>
  <c r="N235" i="1"/>
  <c r="O235" i="1"/>
  <c r="AE15" i="21" s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E9" i="21" s="1"/>
  <c r="H14" i="20"/>
  <c r="E14" i="20"/>
  <c r="AD14" i="18"/>
  <c r="AD10" i="18"/>
  <c r="AD5" i="18"/>
  <c r="B234" i="1"/>
  <c r="A234" i="1" s="1"/>
  <c r="C234" i="1"/>
  <c r="D234" i="1"/>
  <c r="E234" i="1"/>
  <c r="AC3" i="21" s="1"/>
  <c r="F234" i="1"/>
  <c r="G234" i="1"/>
  <c r="H234" i="1"/>
  <c r="I234" i="1"/>
  <c r="AC8" i="21" s="1"/>
  <c r="J234" i="1"/>
  <c r="K234" i="1"/>
  <c r="L234" i="1"/>
  <c r="M234" i="1"/>
  <c r="N234" i="1"/>
  <c r="O234" i="1"/>
  <c r="AC15" i="21" s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B14" i="18"/>
  <c r="AB10" i="18"/>
  <c r="AB5" i="18"/>
  <c r="B233" i="1"/>
  <c r="A233" i="1" s="1"/>
  <c r="C233" i="1"/>
  <c r="D233" i="1"/>
  <c r="AA6" i="21" s="1"/>
  <c r="E233" i="1"/>
  <c r="F233" i="1"/>
  <c r="G233" i="1"/>
  <c r="H233" i="1"/>
  <c r="AA4" i="21" s="1"/>
  <c r="I233" i="1"/>
  <c r="J233" i="1"/>
  <c r="K233" i="1"/>
  <c r="L233" i="1"/>
  <c r="M233" i="1"/>
  <c r="N233" i="1"/>
  <c r="O233" i="1"/>
  <c r="AA15" i="21" s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Z14" i="18"/>
  <c r="Z10" i="18"/>
  <c r="Z5" i="18"/>
  <c r="B232" i="1"/>
  <c r="A232" i="1" s="1"/>
  <c r="C232" i="1"/>
  <c r="Y7" i="21" s="1"/>
  <c r="D232" i="1"/>
  <c r="E232" i="1"/>
  <c r="F232" i="1"/>
  <c r="G232" i="1"/>
  <c r="H232" i="1"/>
  <c r="I232" i="1"/>
  <c r="Y8" i="21" s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X14" i="18"/>
  <c r="X5" i="18"/>
  <c r="X10" i="18"/>
  <c r="B231" i="1"/>
  <c r="A231" i="1" s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V10" i="18"/>
  <c r="V5" i="18"/>
  <c r="B230" i="1"/>
  <c r="A230" i="1" s="1"/>
  <c r="C230" i="1"/>
  <c r="U7" i="21" s="1"/>
  <c r="D230" i="1"/>
  <c r="E230" i="1"/>
  <c r="F230" i="1"/>
  <c r="G230" i="1"/>
  <c r="H230" i="1"/>
  <c r="U4" i="21" s="1"/>
  <c r="I230" i="1"/>
  <c r="J230" i="1"/>
  <c r="K230" i="1"/>
  <c r="L230" i="1"/>
  <c r="M230" i="1"/>
  <c r="N230" i="1"/>
  <c r="O230" i="1"/>
  <c r="U15" i="21" s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13" i="2"/>
  <c r="CB12" i="2"/>
  <c r="BC12" i="1"/>
  <c r="BC14" i="1"/>
  <c r="BC15" i="1" s="1"/>
  <c r="BC16" i="1" s="1"/>
  <c r="BC17" i="1" s="1"/>
  <c r="BC18" i="1" s="1"/>
  <c r="BC19" i="1" s="1"/>
  <c r="BC20" i="1" s="1"/>
  <c r="BC21" i="1" s="1"/>
  <c r="BC22" i="1" s="1"/>
  <c r="BC23" i="1" s="1"/>
  <c r="BC24" i="1" s="1"/>
  <c r="BC25" i="1" s="1"/>
  <c r="BC26" i="1" s="1"/>
  <c r="BC27" i="1" s="1"/>
  <c r="BC28" i="1" s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T14" i="18"/>
  <c r="T10" i="18"/>
  <c r="T5" i="18"/>
  <c r="B229" i="1"/>
  <c r="A229" i="1" s="1"/>
  <c r="C229" i="1"/>
  <c r="D229" i="1"/>
  <c r="E229" i="1"/>
  <c r="F229" i="1"/>
  <c r="G229" i="1"/>
  <c r="S13" i="21" s="1"/>
  <c r="H229" i="1"/>
  <c r="S4" i="21" s="1"/>
  <c r="I229" i="1"/>
  <c r="J229" i="1"/>
  <c r="K229" i="1"/>
  <c r="L229" i="1"/>
  <c r="M229" i="1"/>
  <c r="N229" i="1"/>
  <c r="O229" i="1"/>
  <c r="S15" i="21" s="1"/>
  <c r="P229" i="1"/>
  <c r="S12" i="21" s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R14" i="18"/>
  <c r="R10" i="18"/>
  <c r="R5" i="18"/>
  <c r="B129" i="16"/>
  <c r="B130" i="16"/>
  <c r="B131" i="16"/>
  <c r="B132" i="16"/>
  <c r="Z184" i="16" s="1"/>
  <c r="B228" i="1"/>
  <c r="A228" i="1" s="1"/>
  <c r="C228" i="1"/>
  <c r="D228" i="1"/>
  <c r="E228" i="1"/>
  <c r="F228" i="1"/>
  <c r="Q2" i="21" s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P14" i="18"/>
  <c r="P10" i="18"/>
  <c r="P5" i="18"/>
  <c r="B227" i="1"/>
  <c r="A227" i="1" s="1"/>
  <c r="C227" i="1"/>
  <c r="D227" i="1"/>
  <c r="E227" i="1"/>
  <c r="N3" i="21" s="1"/>
  <c r="O3" i="21" s="1"/>
  <c r="F227" i="1"/>
  <c r="G227" i="1"/>
  <c r="H227" i="1"/>
  <c r="I227" i="1"/>
  <c r="N8" i="21" s="1"/>
  <c r="O8" i="21" s="1"/>
  <c r="J227" i="1"/>
  <c r="K227" i="1"/>
  <c r="L227" i="1"/>
  <c r="M227" i="1"/>
  <c r="N227" i="1"/>
  <c r="O227" i="1"/>
  <c r="N15" i="21" s="1"/>
  <c r="O15" i="21" s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Z160" i="16" s="1"/>
  <c r="B109" i="16"/>
  <c r="Z161" i="16" s="1"/>
  <c r="B110" i="16"/>
  <c r="B111" i="16"/>
  <c r="B112" i="16"/>
  <c r="B113" i="16"/>
  <c r="B114" i="16"/>
  <c r="B115" i="16"/>
  <c r="B116" i="16"/>
  <c r="Z168" i="16" s="1"/>
  <c r="B117" i="16"/>
  <c r="Z169" i="16" s="1"/>
  <c r="B118" i="16"/>
  <c r="B119" i="16"/>
  <c r="B120" i="16"/>
  <c r="B121" i="16"/>
  <c r="B122" i="16"/>
  <c r="B123" i="16"/>
  <c r="B124" i="16"/>
  <c r="Z176" i="16" s="1"/>
  <c r="B125" i="16"/>
  <c r="Z177" i="16" s="1"/>
  <c r="B126" i="16"/>
  <c r="B127" i="16"/>
  <c r="B128" i="16"/>
  <c r="B2" i="16"/>
  <c r="M10" i="18"/>
  <c r="M14" i="18"/>
  <c r="M5" i="18"/>
  <c r="B226" i="1"/>
  <c r="A226" i="1" s="1"/>
  <c r="C226" i="1"/>
  <c r="D226" i="1"/>
  <c r="E226" i="1"/>
  <c r="F226" i="1"/>
  <c r="G226" i="1"/>
  <c r="H226" i="1"/>
  <c r="L4" i="21" s="1"/>
  <c r="I226" i="1"/>
  <c r="L8" i="21" s="1"/>
  <c r="J226" i="1"/>
  <c r="K226" i="1"/>
  <c r="L226" i="1"/>
  <c r="M226" i="1"/>
  <c r="N226" i="1"/>
  <c r="O226" i="1"/>
  <c r="P226" i="1"/>
  <c r="L12" i="21" s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K14" i="18"/>
  <c r="G14" i="18"/>
  <c r="K10" i="18"/>
  <c r="G10" i="18"/>
  <c r="G5" i="18"/>
  <c r="B225" i="1"/>
  <c r="A110" i="15" s="1"/>
  <c r="C225" i="1"/>
  <c r="H7" i="21" s="1"/>
  <c r="I7" i="21" s="1"/>
  <c r="J7" i="21" s="1"/>
  <c r="D225" i="1"/>
  <c r="E225" i="1"/>
  <c r="F225" i="1"/>
  <c r="G225" i="1"/>
  <c r="H225" i="1"/>
  <c r="I225" i="1"/>
  <c r="J225" i="1"/>
  <c r="H16" i="21" s="1"/>
  <c r="I16" i="21" s="1"/>
  <c r="J16" i="21" s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H9" i="21" s="1"/>
  <c r="I9" i="21" s="1"/>
  <c r="J9" i="21" s="1"/>
  <c r="F16" i="18"/>
  <c r="D17" i="18"/>
  <c r="B17" i="18"/>
  <c r="B224" i="1"/>
  <c r="A224" i="1" s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C17" i="18"/>
  <c r="B223" i="1"/>
  <c r="A223" i="1" s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D4" i="2"/>
  <c r="BH4" i="2" s="1"/>
  <c r="B222" i="1"/>
  <c r="A222" i="1" s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Q221" i="1"/>
  <c r="B221" i="1"/>
  <c r="A221" i="1" s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B220" i="1"/>
  <c r="A19" i="17" s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B219" i="1"/>
  <c r="A219" i="1" s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153" i="16"/>
  <c r="A154" i="16"/>
  <c r="A155" i="16"/>
  <c r="A156" i="16"/>
  <c r="A157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22" i="16"/>
  <c r="A123" i="16"/>
  <c r="A124" i="16"/>
  <c r="A125" i="16"/>
  <c r="A126" i="16"/>
  <c r="A127" i="16"/>
  <c r="A128" i="16"/>
  <c r="A118" i="16"/>
  <c r="A119" i="16"/>
  <c r="A120" i="16"/>
  <c r="A121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2" i="16"/>
  <c r="B218" i="1"/>
  <c r="A218" i="1" s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B217" i="1"/>
  <c r="A102" i="15" s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FN12" i="2"/>
  <c r="FO12" i="2" s="1"/>
  <c r="FP12" i="2" s="1"/>
  <c r="FQ12" i="2" s="1"/>
  <c r="FR12" i="2" s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B215" i="1"/>
  <c r="A215" i="1" s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B214" i="1"/>
  <c r="A214" i="1" s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B213" i="1"/>
  <c r="A213" i="1" s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B212" i="1"/>
  <c r="A212" i="1" s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FF12" i="2"/>
  <c r="FG12" i="2" s="1"/>
  <c r="FH12" i="2" s="1"/>
  <c r="FI12" i="2" s="1"/>
  <c r="FJ12" i="2" s="1"/>
  <c r="BR13" i="2"/>
  <c r="BR15" i="2"/>
  <c r="BR16" i="2" s="1"/>
  <c r="BR17" i="2" s="1"/>
  <c r="BR18" i="2" s="1"/>
  <c r="BR19" i="2" s="1"/>
  <c r="BR20" i="2" s="1"/>
  <c r="BR21" i="2" s="1"/>
  <c r="BR22" i="2" s="1"/>
  <c r="BR23" i="2" s="1"/>
  <c r="BR24" i="2" s="1"/>
  <c r="BR25" i="2" s="1"/>
  <c r="BR26" i="2" s="1"/>
  <c r="BR27" i="2" s="1"/>
  <c r="BR28" i="2" s="1"/>
  <c r="BR29" i="2" s="1"/>
  <c r="BR30" i="2" s="1"/>
  <c r="BR31" i="2" s="1"/>
  <c r="BR32" i="2" s="1"/>
  <c r="BR33" i="2" s="1"/>
  <c r="BR34" i="2" s="1"/>
  <c r="BR35" i="2" s="1"/>
  <c r="BR36" i="2" s="1"/>
  <c r="BR37" i="2" s="1"/>
  <c r="BR38" i="2" s="1"/>
  <c r="BR39" i="2" s="1"/>
  <c r="BR40" i="2" s="1"/>
  <c r="BR41" i="2" s="1"/>
  <c r="BR42" i="2" s="1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R53" i="2" s="1"/>
  <c r="BR54" i="2" s="1"/>
  <c r="BR55" i="2" s="1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EX12" i="2"/>
  <c r="EY12" i="2" s="1"/>
  <c r="EZ12" i="2" s="1"/>
  <c r="EP12" i="2"/>
  <c r="EQ12" i="2" s="1"/>
  <c r="ER12" i="2" s="1"/>
  <c r="ES12" i="2" s="1"/>
  <c r="EI12" i="2"/>
  <c r="EJ12" i="2" s="1"/>
  <c r="EK12" i="2" s="1"/>
  <c r="EL12" i="2" s="1"/>
  <c r="EB12" i="2"/>
  <c r="EC12" i="2" s="1"/>
  <c r="ED12" i="2" s="1"/>
  <c r="EE12" i="2" s="1"/>
  <c r="B211" i="1"/>
  <c r="A96" i="15" s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B210" i="1"/>
  <c r="A95" i="15" s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B209" i="1"/>
  <c r="A209" i="1" s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B208" i="1"/>
  <c r="A208" i="1" s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B207" i="1"/>
  <c r="A207" i="1" s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B206" i="1"/>
  <c r="A206" i="1" s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B205" i="1"/>
  <c r="A90" i="15" s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B204" i="1"/>
  <c r="A204" i="1" s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B203" i="1"/>
  <c r="A203" i="1" s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B202" i="1"/>
  <c r="A202" i="1" s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B200" i="1"/>
  <c r="A200" i="1" s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B201" i="1"/>
  <c r="A201" i="1" s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B199" i="1"/>
  <c r="A199" i="1" s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B198" i="1"/>
  <c r="A198" i="1" s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B197" i="1"/>
  <c r="A197" i="1" s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B196" i="1"/>
  <c r="A196" i="1" s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B195" i="1"/>
  <c r="A195" i="1" s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B194" i="1"/>
  <c r="A194" i="1" s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DT12" i="2"/>
  <c r="DU12" i="2" s="1"/>
  <c r="DV12" i="2" s="1"/>
  <c r="B193" i="1"/>
  <c r="A193" i="1" s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B192" i="1"/>
  <c r="A77" i="15" s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B190" i="1"/>
  <c r="A190" i="1" s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B191" i="1"/>
  <c r="A191" i="1" s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B189" i="1"/>
  <c r="A189" i="1" s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B188" i="1"/>
  <c r="A73" i="15" s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B187" i="1"/>
  <c r="A187" i="1" s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25" i="2"/>
  <c r="A49" i="2"/>
  <c r="A69" i="2"/>
  <c r="A73" i="2"/>
  <c r="A77" i="2"/>
  <c r="A81" i="2"/>
  <c r="A85" i="2"/>
  <c r="A89" i="2"/>
  <c r="A93" i="2"/>
  <c r="A97" i="2"/>
  <c r="A101" i="2"/>
  <c r="A105" i="2"/>
  <c r="A109" i="2"/>
  <c r="A113" i="2"/>
  <c r="A117" i="2"/>
  <c r="A121" i="2"/>
  <c r="A125" i="2"/>
  <c r="A129" i="2"/>
  <c r="A133" i="2"/>
  <c r="A137" i="2"/>
  <c r="A141" i="2"/>
  <c r="A145" i="2"/>
  <c r="A149" i="2"/>
  <c r="A153" i="2"/>
  <c r="A157" i="2"/>
  <c r="A161" i="2"/>
  <c r="A181" i="2"/>
  <c r="A189" i="2"/>
  <c r="B3" i="1"/>
  <c r="B4" i="1"/>
  <c r="B5" i="1"/>
  <c r="B6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B10" i="1"/>
  <c r="A10" i="1" s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B14" i="1"/>
  <c r="A14" i="1" s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B18" i="1"/>
  <c r="A18" i="1" s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B22" i="1"/>
  <c r="A22" i="1" s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B26" i="1"/>
  <c r="A26" i="1" s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B30" i="1"/>
  <c r="A30" i="1" s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B34" i="1"/>
  <c r="A34" i="1" s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B38" i="1"/>
  <c r="A38" i="1" s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B42" i="1"/>
  <c r="A42" i="1" s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B46" i="1"/>
  <c r="A46" i="1" s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B50" i="1"/>
  <c r="A50" i="1" s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B54" i="1"/>
  <c r="A54" i="1" s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B58" i="1"/>
  <c r="A58" i="1" s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B62" i="1"/>
  <c r="A62" i="1" s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B66" i="1"/>
  <c r="A66" i="1" s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B70" i="1"/>
  <c r="A70" i="1" s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B74" i="1"/>
  <c r="A74" i="1" s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B78" i="1"/>
  <c r="A78" i="1" s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B82" i="1"/>
  <c r="A82" i="1" s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B86" i="1"/>
  <c r="A86" i="1" s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B98" i="1"/>
  <c r="A98" i="1" s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B102" i="1"/>
  <c r="A102" i="1" s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B110" i="1"/>
  <c r="A110" i="1" s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B114" i="1"/>
  <c r="A114" i="1" s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B118" i="1"/>
  <c r="A118" i="1" s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B122" i="1"/>
  <c r="A7" i="15" s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B126" i="1"/>
  <c r="A126" i="1" s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B134" i="1"/>
  <c r="A19" i="15" s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B138" i="1"/>
  <c r="A138" i="1" s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B142" i="1"/>
  <c r="A27" i="15" s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B146" i="1"/>
  <c r="A146" i="1" s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B150" i="1"/>
  <c r="A150" i="1" s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B170" i="1"/>
  <c r="A170" i="1" s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B171" i="1"/>
  <c r="A171" i="1" s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B174" i="1"/>
  <c r="A174" i="1" s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B175" i="1"/>
  <c r="A175" i="1" s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B178" i="1"/>
  <c r="A178" i="1" s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B179" i="1"/>
  <c r="A179" i="1" s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B182" i="1"/>
  <c r="A67" i="15" s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B183" i="1"/>
  <c r="A183" i="1" s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B178" i="3"/>
  <c r="A178" i="3" s="1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B175" i="3"/>
  <c r="A175" i="3" s="1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B176" i="3"/>
  <c r="A176" i="3" s="1"/>
  <c r="C176" i="3"/>
  <c r="D176" i="3"/>
  <c r="E176" i="3"/>
  <c r="F176" i="3"/>
  <c r="G176" i="3"/>
  <c r="H176" i="3"/>
  <c r="I176" i="3"/>
  <c r="J176" i="3"/>
  <c r="K176" i="3"/>
  <c r="L176" i="3"/>
  <c r="M176" i="3"/>
  <c r="Q176" i="3"/>
  <c r="N176" i="3"/>
  <c r="O176" i="3"/>
  <c r="P176" i="3"/>
  <c r="R176" i="3"/>
  <c r="S176" i="3"/>
  <c r="T176" i="3"/>
  <c r="U176" i="3"/>
  <c r="V176" i="3"/>
  <c r="W176" i="3"/>
  <c r="X176" i="3"/>
  <c r="B177" i="3"/>
  <c r="A177" i="3" s="1"/>
  <c r="C177" i="3"/>
  <c r="D177" i="3"/>
  <c r="E177" i="3"/>
  <c r="F177" i="3"/>
  <c r="G177" i="3"/>
  <c r="H177" i="3"/>
  <c r="I177" i="3"/>
  <c r="J177" i="3"/>
  <c r="W177" i="3"/>
  <c r="V177" i="3"/>
  <c r="X177" i="3"/>
  <c r="K177" i="3"/>
  <c r="L177" i="3"/>
  <c r="M177" i="3"/>
  <c r="N177" i="3"/>
  <c r="O177" i="3"/>
  <c r="P177" i="3"/>
  <c r="Q177" i="3"/>
  <c r="R177" i="3"/>
  <c r="S177" i="3"/>
  <c r="T177" i="3"/>
  <c r="U177" i="3"/>
  <c r="B1232" i="8"/>
  <c r="C1232" i="8"/>
  <c r="D1232" i="8"/>
  <c r="E1232" i="8"/>
  <c r="F1232" i="8"/>
  <c r="G1232" i="8"/>
  <c r="H1232" i="8"/>
  <c r="I1232" i="8"/>
  <c r="J1232" i="8"/>
  <c r="K1232" i="8"/>
  <c r="L1232" i="8"/>
  <c r="M1232" i="8"/>
  <c r="N1232" i="8"/>
  <c r="O1232" i="8"/>
  <c r="P1232" i="8"/>
  <c r="Q1232" i="8"/>
  <c r="R1232" i="8"/>
  <c r="S1232" i="8"/>
  <c r="T1232" i="8"/>
  <c r="U1232" i="8"/>
  <c r="V1232" i="8"/>
  <c r="W1232" i="8"/>
  <c r="X1232" i="8"/>
  <c r="Y1232" i="8"/>
  <c r="Z1232" i="8"/>
  <c r="AA1232" i="8"/>
  <c r="B1226" i="8"/>
  <c r="C1226" i="8"/>
  <c r="D1226" i="8"/>
  <c r="O1226" i="8"/>
  <c r="E1226" i="8"/>
  <c r="F1226" i="8"/>
  <c r="G1226" i="8"/>
  <c r="H1226" i="8"/>
  <c r="I1226" i="8"/>
  <c r="J1226" i="8"/>
  <c r="K1226" i="8"/>
  <c r="L1226" i="8"/>
  <c r="M1226" i="8"/>
  <c r="N1226" i="8"/>
  <c r="P1226" i="8"/>
  <c r="Q1226" i="8"/>
  <c r="R1226" i="8"/>
  <c r="S1226" i="8"/>
  <c r="T1226" i="8"/>
  <c r="U1226" i="8"/>
  <c r="V1226" i="8"/>
  <c r="W1226" i="8"/>
  <c r="X1226" i="8"/>
  <c r="Y1226" i="8"/>
  <c r="Z1226" i="8"/>
  <c r="AA1226" i="8"/>
  <c r="B1227" i="8"/>
  <c r="C1227" i="8"/>
  <c r="D1227" i="8"/>
  <c r="E1227" i="8"/>
  <c r="F1227" i="8"/>
  <c r="G1227" i="8"/>
  <c r="H1227" i="8"/>
  <c r="I1227" i="8"/>
  <c r="J1227" i="8"/>
  <c r="K1227" i="8"/>
  <c r="L1227" i="8"/>
  <c r="M1227" i="8"/>
  <c r="N1227" i="8"/>
  <c r="O1227" i="8"/>
  <c r="P1227" i="8"/>
  <c r="Q1227" i="8"/>
  <c r="R1227" i="8"/>
  <c r="S1227" i="8"/>
  <c r="T1227" i="8"/>
  <c r="U1227" i="8"/>
  <c r="V1227" i="8"/>
  <c r="W1227" i="8"/>
  <c r="X1227" i="8"/>
  <c r="Y1227" i="8"/>
  <c r="Z1227" i="8"/>
  <c r="AA1227" i="8"/>
  <c r="B1228" i="8"/>
  <c r="C1228" i="8"/>
  <c r="D1228" i="8"/>
  <c r="O1228" i="8"/>
  <c r="E1228" i="8"/>
  <c r="F1228" i="8"/>
  <c r="G1228" i="8"/>
  <c r="H1228" i="8"/>
  <c r="I1228" i="8"/>
  <c r="J1228" i="8"/>
  <c r="K1228" i="8"/>
  <c r="L1228" i="8"/>
  <c r="M1228" i="8"/>
  <c r="N1228" i="8"/>
  <c r="P1228" i="8"/>
  <c r="Q1228" i="8"/>
  <c r="R1228" i="8"/>
  <c r="S1228" i="8"/>
  <c r="T1228" i="8"/>
  <c r="U1228" i="8"/>
  <c r="V1228" i="8"/>
  <c r="W1228" i="8"/>
  <c r="X1228" i="8"/>
  <c r="Y1228" i="8"/>
  <c r="Z1228" i="8"/>
  <c r="AA1228" i="8"/>
  <c r="B1229" i="8"/>
  <c r="C1229" i="8"/>
  <c r="D1229" i="8"/>
  <c r="E1229" i="8"/>
  <c r="F1229" i="8"/>
  <c r="G1229" i="8"/>
  <c r="H1229" i="8"/>
  <c r="I1229" i="8"/>
  <c r="J1229" i="8"/>
  <c r="K1229" i="8"/>
  <c r="L1229" i="8"/>
  <c r="M1229" i="8"/>
  <c r="N1229" i="8"/>
  <c r="O1229" i="8"/>
  <c r="P1229" i="8"/>
  <c r="Q1229" i="8"/>
  <c r="R1229" i="8"/>
  <c r="S1229" i="8"/>
  <c r="T1229" i="8"/>
  <c r="U1229" i="8"/>
  <c r="V1229" i="8"/>
  <c r="W1229" i="8"/>
  <c r="X1229" i="8"/>
  <c r="Y1229" i="8"/>
  <c r="Z1229" i="8"/>
  <c r="AA1229" i="8"/>
  <c r="B1230" i="8"/>
  <c r="C1230" i="8"/>
  <c r="D1230" i="8"/>
  <c r="E1230" i="8"/>
  <c r="F1230" i="8"/>
  <c r="G1230" i="8"/>
  <c r="H1230" i="8"/>
  <c r="I1230" i="8"/>
  <c r="J1230" i="8"/>
  <c r="K1230" i="8"/>
  <c r="L1230" i="8"/>
  <c r="M1230" i="8"/>
  <c r="N1230" i="8"/>
  <c r="O1230" i="8"/>
  <c r="P1230" i="8"/>
  <c r="Q1230" i="8"/>
  <c r="R1230" i="8"/>
  <c r="S1230" i="8"/>
  <c r="T1230" i="8"/>
  <c r="U1230" i="8"/>
  <c r="V1230" i="8"/>
  <c r="W1230" i="8"/>
  <c r="X1230" i="8"/>
  <c r="Y1230" i="8"/>
  <c r="Z1230" i="8"/>
  <c r="AA1230" i="8"/>
  <c r="B1231" i="8"/>
  <c r="C1231" i="8"/>
  <c r="D1231" i="8"/>
  <c r="O1231" i="8"/>
  <c r="E1231" i="8"/>
  <c r="F1231" i="8"/>
  <c r="G1231" i="8"/>
  <c r="H1231" i="8"/>
  <c r="I1231" i="8"/>
  <c r="J1231" i="8"/>
  <c r="K1231" i="8"/>
  <c r="L1231" i="8"/>
  <c r="M1231" i="8"/>
  <c r="N1231" i="8"/>
  <c r="P1231" i="8"/>
  <c r="Q1231" i="8"/>
  <c r="R1231" i="8"/>
  <c r="S1231" i="8"/>
  <c r="T1231" i="8"/>
  <c r="U1231" i="8"/>
  <c r="V1231" i="8"/>
  <c r="W1231" i="8"/>
  <c r="X1231" i="8"/>
  <c r="Y1231" i="8"/>
  <c r="Z1231" i="8"/>
  <c r="AA1231" i="8"/>
  <c r="B1221" i="8"/>
  <c r="C1221" i="8"/>
  <c r="D1221" i="8"/>
  <c r="E1221" i="8"/>
  <c r="F1221" i="8"/>
  <c r="G1221" i="8"/>
  <c r="H1221" i="8"/>
  <c r="I1221" i="8"/>
  <c r="J1221" i="8"/>
  <c r="K1221" i="8"/>
  <c r="L1221" i="8"/>
  <c r="M1221" i="8"/>
  <c r="N1221" i="8"/>
  <c r="O1221" i="8"/>
  <c r="P1221" i="8"/>
  <c r="Q1221" i="8"/>
  <c r="R1221" i="8"/>
  <c r="S1221" i="8"/>
  <c r="T1221" i="8"/>
  <c r="U1221" i="8"/>
  <c r="V1221" i="8"/>
  <c r="W1221" i="8"/>
  <c r="X1221" i="8"/>
  <c r="Y1221" i="8"/>
  <c r="Z1221" i="8"/>
  <c r="AA1221" i="8"/>
  <c r="B1222" i="8"/>
  <c r="C1222" i="8"/>
  <c r="D1222" i="8"/>
  <c r="E1222" i="8"/>
  <c r="F1222" i="8"/>
  <c r="G1222" i="8"/>
  <c r="H1222" i="8"/>
  <c r="I1222" i="8"/>
  <c r="J1222" i="8"/>
  <c r="K1222" i="8"/>
  <c r="L1222" i="8"/>
  <c r="M1222" i="8"/>
  <c r="N1222" i="8"/>
  <c r="O1222" i="8"/>
  <c r="P1222" i="8"/>
  <c r="Q1222" i="8"/>
  <c r="R1222" i="8"/>
  <c r="S1222" i="8"/>
  <c r="T1222" i="8"/>
  <c r="U1222" i="8"/>
  <c r="V1222" i="8"/>
  <c r="W1222" i="8"/>
  <c r="X1222" i="8"/>
  <c r="Y1222" i="8"/>
  <c r="Z1222" i="8"/>
  <c r="AA1222" i="8"/>
  <c r="B1223" i="8"/>
  <c r="C1223" i="8"/>
  <c r="D1223" i="8"/>
  <c r="E1223" i="8"/>
  <c r="F1223" i="8"/>
  <c r="G1223" i="8"/>
  <c r="H1223" i="8"/>
  <c r="I1223" i="8"/>
  <c r="J1223" i="8"/>
  <c r="K1223" i="8"/>
  <c r="L1223" i="8"/>
  <c r="M1223" i="8"/>
  <c r="N1223" i="8"/>
  <c r="O1223" i="8"/>
  <c r="P1223" i="8"/>
  <c r="Q1223" i="8"/>
  <c r="R1223" i="8"/>
  <c r="S1223" i="8"/>
  <c r="T1223" i="8"/>
  <c r="U1223" i="8"/>
  <c r="V1223" i="8"/>
  <c r="W1223" i="8"/>
  <c r="X1223" i="8"/>
  <c r="Y1223" i="8"/>
  <c r="Z1223" i="8"/>
  <c r="AA1223" i="8"/>
  <c r="B1224" i="8"/>
  <c r="C1224" i="8"/>
  <c r="D1224" i="8"/>
  <c r="E1224" i="8"/>
  <c r="F1224" i="8"/>
  <c r="G1224" i="8"/>
  <c r="H1224" i="8"/>
  <c r="I1224" i="8"/>
  <c r="J1224" i="8"/>
  <c r="K1224" i="8"/>
  <c r="L1224" i="8"/>
  <c r="M1224" i="8"/>
  <c r="N1224" i="8"/>
  <c r="O1224" i="8"/>
  <c r="P1224" i="8"/>
  <c r="Q1224" i="8"/>
  <c r="R1224" i="8"/>
  <c r="S1224" i="8"/>
  <c r="T1224" i="8"/>
  <c r="U1224" i="8"/>
  <c r="V1224" i="8"/>
  <c r="W1224" i="8"/>
  <c r="X1224" i="8"/>
  <c r="Y1224" i="8"/>
  <c r="Z1224" i="8"/>
  <c r="AA1224" i="8"/>
  <c r="B1225" i="8"/>
  <c r="C1225" i="8"/>
  <c r="D1225" i="8"/>
  <c r="O1225" i="8"/>
  <c r="E1225" i="8"/>
  <c r="F1225" i="8"/>
  <c r="G1225" i="8"/>
  <c r="H1225" i="8"/>
  <c r="I1225" i="8"/>
  <c r="J1225" i="8"/>
  <c r="K1225" i="8"/>
  <c r="L1225" i="8"/>
  <c r="M1225" i="8"/>
  <c r="N1225" i="8"/>
  <c r="P1225" i="8"/>
  <c r="Q1225" i="8"/>
  <c r="R1225" i="8"/>
  <c r="S1225" i="8"/>
  <c r="T1225" i="8"/>
  <c r="U1225" i="8"/>
  <c r="V1225" i="8"/>
  <c r="W1225" i="8"/>
  <c r="X1225" i="8"/>
  <c r="Y1225" i="8"/>
  <c r="Z1225" i="8"/>
  <c r="AA1225" i="8"/>
  <c r="B1216" i="8"/>
  <c r="C1216" i="8"/>
  <c r="D1216" i="8"/>
  <c r="E1216" i="8"/>
  <c r="F1216" i="8"/>
  <c r="G1216" i="8"/>
  <c r="H1216" i="8"/>
  <c r="I1216" i="8"/>
  <c r="J1216" i="8"/>
  <c r="K1216" i="8"/>
  <c r="L1216" i="8"/>
  <c r="M1216" i="8"/>
  <c r="N1216" i="8"/>
  <c r="O1216" i="8"/>
  <c r="P1216" i="8"/>
  <c r="Q1216" i="8"/>
  <c r="R1216" i="8"/>
  <c r="U1216" i="8"/>
  <c r="W1216" i="8"/>
  <c r="S1216" i="8"/>
  <c r="T1216" i="8"/>
  <c r="V1216" i="8"/>
  <c r="X1216" i="8"/>
  <c r="Y1216" i="8"/>
  <c r="Z1216" i="8"/>
  <c r="AA1216" i="8"/>
  <c r="B1217" i="8"/>
  <c r="C1217" i="8"/>
  <c r="D1217" i="8"/>
  <c r="E1217" i="8"/>
  <c r="F1217" i="8"/>
  <c r="G1217" i="8"/>
  <c r="H1217" i="8"/>
  <c r="I1217" i="8"/>
  <c r="J1217" i="8"/>
  <c r="K1217" i="8"/>
  <c r="L1217" i="8"/>
  <c r="M1217" i="8"/>
  <c r="N1217" i="8"/>
  <c r="O1217" i="8"/>
  <c r="P1217" i="8"/>
  <c r="Q1217" i="8"/>
  <c r="R1217" i="8"/>
  <c r="S1217" i="8"/>
  <c r="T1217" i="8"/>
  <c r="U1217" i="8"/>
  <c r="V1217" i="8"/>
  <c r="W1217" i="8"/>
  <c r="X1217" i="8"/>
  <c r="Y1217" i="8"/>
  <c r="Z1217" i="8"/>
  <c r="AA1217" i="8"/>
  <c r="B1218" i="8"/>
  <c r="C1218" i="8"/>
  <c r="D1218" i="8"/>
  <c r="E1218" i="8"/>
  <c r="F1218" i="8"/>
  <c r="G1218" i="8"/>
  <c r="H1218" i="8"/>
  <c r="I1218" i="8"/>
  <c r="J1218" i="8"/>
  <c r="K1218" i="8"/>
  <c r="L1218" i="8"/>
  <c r="M1218" i="8"/>
  <c r="N1218" i="8"/>
  <c r="O1218" i="8"/>
  <c r="P1218" i="8"/>
  <c r="Q1218" i="8"/>
  <c r="R1218" i="8"/>
  <c r="S1218" i="8"/>
  <c r="T1218" i="8"/>
  <c r="U1218" i="8"/>
  <c r="V1218" i="8"/>
  <c r="W1218" i="8"/>
  <c r="X1218" i="8"/>
  <c r="Y1218" i="8"/>
  <c r="Z1218" i="8"/>
  <c r="AA1218" i="8"/>
  <c r="B1219" i="8"/>
  <c r="C1219" i="8"/>
  <c r="D1219" i="8"/>
  <c r="E1219" i="8"/>
  <c r="F1219" i="8"/>
  <c r="G1219" i="8"/>
  <c r="H1219" i="8"/>
  <c r="I1219" i="8"/>
  <c r="J1219" i="8"/>
  <c r="K1219" i="8"/>
  <c r="L1219" i="8"/>
  <c r="M1219" i="8"/>
  <c r="N1219" i="8"/>
  <c r="O1219" i="8"/>
  <c r="P1219" i="8"/>
  <c r="Q1219" i="8"/>
  <c r="R1219" i="8"/>
  <c r="S1219" i="8"/>
  <c r="T1219" i="8"/>
  <c r="U1219" i="8"/>
  <c r="V1219" i="8"/>
  <c r="W1219" i="8"/>
  <c r="X1219" i="8"/>
  <c r="Y1219" i="8"/>
  <c r="Z1219" i="8"/>
  <c r="AA1219" i="8"/>
  <c r="B1220" i="8"/>
  <c r="C1220" i="8"/>
  <c r="D1220" i="8"/>
  <c r="E1220" i="8"/>
  <c r="F1220" i="8"/>
  <c r="G1220" i="8"/>
  <c r="H1220" i="8"/>
  <c r="I1220" i="8"/>
  <c r="J1220" i="8"/>
  <c r="K1220" i="8"/>
  <c r="L1220" i="8"/>
  <c r="M1220" i="8"/>
  <c r="N1220" i="8"/>
  <c r="O1220" i="8"/>
  <c r="P1220" i="8"/>
  <c r="Q1220" i="8"/>
  <c r="R1220" i="8"/>
  <c r="S1220" i="8"/>
  <c r="T1220" i="8"/>
  <c r="U1220" i="8"/>
  <c r="V1220" i="8"/>
  <c r="W1220" i="8"/>
  <c r="X1220" i="8"/>
  <c r="Y1220" i="8"/>
  <c r="Z1220" i="8"/>
  <c r="AA1220" i="8"/>
  <c r="B1211" i="8"/>
  <c r="C1211" i="8"/>
  <c r="D1211" i="8"/>
  <c r="E1211" i="8"/>
  <c r="F1211" i="8"/>
  <c r="G1211" i="8"/>
  <c r="H1211" i="8"/>
  <c r="I1211" i="8"/>
  <c r="J1211" i="8"/>
  <c r="K1211" i="8"/>
  <c r="L1211" i="8"/>
  <c r="M1211" i="8"/>
  <c r="N1211" i="8"/>
  <c r="O1211" i="8"/>
  <c r="P1211" i="8"/>
  <c r="Q1211" i="8"/>
  <c r="R1211" i="8"/>
  <c r="S1211" i="8"/>
  <c r="T1211" i="8"/>
  <c r="U1211" i="8"/>
  <c r="V1211" i="8"/>
  <c r="W1211" i="8"/>
  <c r="X1211" i="8"/>
  <c r="Y1211" i="8"/>
  <c r="Z1211" i="8"/>
  <c r="AA1211" i="8"/>
  <c r="B1212" i="8"/>
  <c r="C1212" i="8"/>
  <c r="D1212" i="8"/>
  <c r="E1212" i="8"/>
  <c r="F1212" i="8"/>
  <c r="G1212" i="8"/>
  <c r="H1212" i="8"/>
  <c r="I1212" i="8"/>
  <c r="J1212" i="8"/>
  <c r="K1212" i="8"/>
  <c r="L1212" i="8"/>
  <c r="M1212" i="8"/>
  <c r="N1212" i="8"/>
  <c r="O1212" i="8"/>
  <c r="P1212" i="8"/>
  <c r="Q1212" i="8"/>
  <c r="R1212" i="8"/>
  <c r="S1212" i="8"/>
  <c r="T1212" i="8"/>
  <c r="U1212" i="8"/>
  <c r="V1212" i="8"/>
  <c r="W1212" i="8"/>
  <c r="X1212" i="8"/>
  <c r="Y1212" i="8"/>
  <c r="Z1212" i="8"/>
  <c r="AA1212" i="8"/>
  <c r="B1213" i="8"/>
  <c r="C1213" i="8"/>
  <c r="D1213" i="8"/>
  <c r="E1213" i="8"/>
  <c r="F1213" i="8"/>
  <c r="G1213" i="8"/>
  <c r="H1213" i="8"/>
  <c r="I1213" i="8"/>
  <c r="J1213" i="8"/>
  <c r="K1213" i="8"/>
  <c r="L1213" i="8"/>
  <c r="M1213" i="8"/>
  <c r="N1213" i="8"/>
  <c r="O1213" i="8"/>
  <c r="P1213" i="8"/>
  <c r="Q1213" i="8"/>
  <c r="R1213" i="8"/>
  <c r="S1213" i="8"/>
  <c r="T1213" i="8"/>
  <c r="U1213" i="8"/>
  <c r="V1213" i="8"/>
  <c r="W1213" i="8"/>
  <c r="X1213" i="8"/>
  <c r="Y1213" i="8"/>
  <c r="Z1213" i="8"/>
  <c r="AA1213" i="8"/>
  <c r="B1214" i="8"/>
  <c r="C1214" i="8"/>
  <c r="D1214" i="8"/>
  <c r="E1214" i="8"/>
  <c r="F1214" i="8"/>
  <c r="G1214" i="8"/>
  <c r="H1214" i="8"/>
  <c r="I1214" i="8"/>
  <c r="J1214" i="8"/>
  <c r="K1214" i="8"/>
  <c r="L1214" i="8"/>
  <c r="M1214" i="8"/>
  <c r="N1214" i="8"/>
  <c r="O1214" i="8"/>
  <c r="P1214" i="8"/>
  <c r="Q1214" i="8"/>
  <c r="R1214" i="8"/>
  <c r="S1214" i="8"/>
  <c r="T1214" i="8"/>
  <c r="U1214" i="8"/>
  <c r="V1214" i="8"/>
  <c r="W1214" i="8"/>
  <c r="X1214" i="8"/>
  <c r="Y1214" i="8"/>
  <c r="Z1214" i="8"/>
  <c r="AA1214" i="8"/>
  <c r="B1215" i="8"/>
  <c r="C1215" i="8"/>
  <c r="D1215" i="8"/>
  <c r="O1215" i="8"/>
  <c r="E1215" i="8"/>
  <c r="F1215" i="8"/>
  <c r="G1215" i="8"/>
  <c r="H1215" i="8"/>
  <c r="I1215" i="8"/>
  <c r="J1215" i="8"/>
  <c r="K1215" i="8"/>
  <c r="L1215" i="8"/>
  <c r="M1215" i="8"/>
  <c r="N1215" i="8"/>
  <c r="P1215" i="8"/>
  <c r="Q1215" i="8"/>
  <c r="R1215" i="8"/>
  <c r="S1215" i="8"/>
  <c r="T1215" i="8"/>
  <c r="U1215" i="8"/>
  <c r="V1215" i="8"/>
  <c r="W1215" i="8"/>
  <c r="X1215" i="8"/>
  <c r="Y1215" i="8"/>
  <c r="Z1215" i="8"/>
  <c r="AA1215" i="8"/>
  <c r="B1206" i="8"/>
  <c r="C1206" i="8"/>
  <c r="D1206" i="8"/>
  <c r="E1206" i="8"/>
  <c r="F1206" i="8"/>
  <c r="G1206" i="8"/>
  <c r="H1206" i="8"/>
  <c r="I1206" i="8"/>
  <c r="J1206" i="8"/>
  <c r="K1206" i="8"/>
  <c r="L1206" i="8"/>
  <c r="M1206" i="8"/>
  <c r="N1206" i="8"/>
  <c r="O1206" i="8"/>
  <c r="P1206" i="8"/>
  <c r="Q1206" i="8"/>
  <c r="R1206" i="8"/>
  <c r="S1206" i="8"/>
  <c r="T1206" i="8"/>
  <c r="U1206" i="8"/>
  <c r="V1206" i="8"/>
  <c r="W1206" i="8"/>
  <c r="X1206" i="8"/>
  <c r="Y1206" i="8"/>
  <c r="Z1206" i="8"/>
  <c r="AA1206" i="8"/>
  <c r="B1207" i="8"/>
  <c r="C1207" i="8"/>
  <c r="D1207" i="8"/>
  <c r="E1207" i="8"/>
  <c r="F1207" i="8"/>
  <c r="G1207" i="8"/>
  <c r="H1207" i="8"/>
  <c r="I1207" i="8"/>
  <c r="J1207" i="8"/>
  <c r="K1207" i="8"/>
  <c r="L1207" i="8"/>
  <c r="M1207" i="8"/>
  <c r="N1207" i="8"/>
  <c r="O1207" i="8"/>
  <c r="P1207" i="8"/>
  <c r="Q1207" i="8"/>
  <c r="R1207" i="8"/>
  <c r="S1207" i="8"/>
  <c r="T1207" i="8"/>
  <c r="U1207" i="8"/>
  <c r="V1207" i="8"/>
  <c r="W1207" i="8"/>
  <c r="X1207" i="8"/>
  <c r="Y1207" i="8"/>
  <c r="Z1207" i="8"/>
  <c r="AA1207" i="8"/>
  <c r="B1208" i="8"/>
  <c r="C1208" i="8"/>
  <c r="D1208" i="8"/>
  <c r="E1208" i="8"/>
  <c r="F1208" i="8"/>
  <c r="G1208" i="8"/>
  <c r="H1208" i="8"/>
  <c r="I1208" i="8"/>
  <c r="J1208" i="8"/>
  <c r="K1208" i="8"/>
  <c r="L1208" i="8"/>
  <c r="M1208" i="8"/>
  <c r="N1208" i="8"/>
  <c r="O1208" i="8"/>
  <c r="P1208" i="8"/>
  <c r="Q1208" i="8"/>
  <c r="R1208" i="8"/>
  <c r="S1208" i="8"/>
  <c r="T1208" i="8"/>
  <c r="U1208" i="8"/>
  <c r="V1208" i="8"/>
  <c r="W1208" i="8"/>
  <c r="X1208" i="8"/>
  <c r="Y1208" i="8"/>
  <c r="Z1208" i="8"/>
  <c r="AA1208" i="8"/>
  <c r="B1209" i="8"/>
  <c r="C1209" i="8"/>
  <c r="D1209" i="8"/>
  <c r="O1209" i="8"/>
  <c r="E1209" i="8"/>
  <c r="F1209" i="8"/>
  <c r="G1209" i="8"/>
  <c r="H1209" i="8"/>
  <c r="I1209" i="8"/>
  <c r="J1209" i="8"/>
  <c r="K1209" i="8"/>
  <c r="L1209" i="8"/>
  <c r="M1209" i="8"/>
  <c r="N1209" i="8"/>
  <c r="P1209" i="8"/>
  <c r="Q1209" i="8"/>
  <c r="R1209" i="8"/>
  <c r="S1209" i="8"/>
  <c r="T1209" i="8"/>
  <c r="U1209" i="8"/>
  <c r="V1209" i="8"/>
  <c r="W1209" i="8"/>
  <c r="X1209" i="8"/>
  <c r="Y1209" i="8"/>
  <c r="Z1209" i="8"/>
  <c r="AA1209" i="8"/>
  <c r="B1210" i="8"/>
  <c r="C1210" i="8"/>
  <c r="D1210" i="8"/>
  <c r="E1210" i="8"/>
  <c r="F1210" i="8"/>
  <c r="G1210" i="8"/>
  <c r="H1210" i="8"/>
  <c r="I1210" i="8"/>
  <c r="J1210" i="8"/>
  <c r="K1210" i="8"/>
  <c r="L1210" i="8"/>
  <c r="M1210" i="8"/>
  <c r="N1210" i="8"/>
  <c r="O1210" i="8"/>
  <c r="P1210" i="8"/>
  <c r="Q1210" i="8"/>
  <c r="R1210" i="8"/>
  <c r="S1210" i="8"/>
  <c r="T1210" i="8"/>
  <c r="U1210" i="8"/>
  <c r="V1210" i="8"/>
  <c r="W1210" i="8"/>
  <c r="X1210" i="8"/>
  <c r="Y1210" i="8"/>
  <c r="Z1210" i="8"/>
  <c r="AA1210" i="8"/>
  <c r="B1204" i="8"/>
  <c r="C1204" i="8"/>
  <c r="D1204" i="8"/>
  <c r="E1204" i="8"/>
  <c r="F1204" i="8"/>
  <c r="G1204" i="8"/>
  <c r="H1204" i="8"/>
  <c r="I1204" i="8"/>
  <c r="J1204" i="8"/>
  <c r="K1204" i="8"/>
  <c r="L1204" i="8"/>
  <c r="M1204" i="8"/>
  <c r="N1204" i="8"/>
  <c r="O1204" i="8"/>
  <c r="P1204" i="8"/>
  <c r="Q1204" i="8"/>
  <c r="R1204" i="8"/>
  <c r="S1204" i="8"/>
  <c r="T1204" i="8"/>
  <c r="U1204" i="8"/>
  <c r="V1204" i="8"/>
  <c r="W1204" i="8"/>
  <c r="X1204" i="8"/>
  <c r="Y1204" i="8"/>
  <c r="Z1204" i="8"/>
  <c r="AA1204" i="8"/>
  <c r="B1205" i="8"/>
  <c r="C1205" i="8"/>
  <c r="D1205" i="8"/>
  <c r="E1205" i="8"/>
  <c r="F1205" i="8"/>
  <c r="G1205" i="8"/>
  <c r="H1205" i="8"/>
  <c r="I1205" i="8"/>
  <c r="J1205" i="8"/>
  <c r="K1205" i="8"/>
  <c r="L1205" i="8"/>
  <c r="M1205" i="8"/>
  <c r="N1205" i="8"/>
  <c r="O1205" i="8"/>
  <c r="P1205" i="8"/>
  <c r="Q1205" i="8"/>
  <c r="R1205" i="8"/>
  <c r="S1205" i="8"/>
  <c r="T1205" i="8"/>
  <c r="U1205" i="8"/>
  <c r="W1205" i="8"/>
  <c r="V1205" i="8"/>
  <c r="X1205" i="8"/>
  <c r="Y1205" i="8"/>
  <c r="Z1205" i="8"/>
  <c r="AA1205" i="8"/>
  <c r="B1200" i="8"/>
  <c r="C1200" i="8"/>
  <c r="D1200" i="8"/>
  <c r="E1200" i="8"/>
  <c r="F1200" i="8"/>
  <c r="G1200" i="8"/>
  <c r="H1200" i="8"/>
  <c r="I1200" i="8"/>
  <c r="J1200" i="8"/>
  <c r="K1200" i="8"/>
  <c r="L1200" i="8"/>
  <c r="M1200" i="8"/>
  <c r="N1200" i="8"/>
  <c r="O1200" i="8"/>
  <c r="P1200" i="8"/>
  <c r="Q1200" i="8"/>
  <c r="R1200" i="8"/>
  <c r="S1200" i="8"/>
  <c r="T1200" i="8"/>
  <c r="U1200" i="8"/>
  <c r="V1200" i="8"/>
  <c r="W1200" i="8"/>
  <c r="X1200" i="8"/>
  <c r="Y1200" i="8"/>
  <c r="Z1200" i="8"/>
  <c r="AA1200" i="8"/>
  <c r="B1201" i="8"/>
  <c r="C1201" i="8"/>
  <c r="D1201" i="8"/>
  <c r="E1201" i="8"/>
  <c r="F1201" i="8"/>
  <c r="G1201" i="8"/>
  <c r="H1201" i="8"/>
  <c r="I1201" i="8"/>
  <c r="J1201" i="8"/>
  <c r="K1201" i="8"/>
  <c r="L1201" i="8"/>
  <c r="M1201" i="8"/>
  <c r="N1201" i="8"/>
  <c r="O1201" i="8"/>
  <c r="P1201" i="8"/>
  <c r="Q1201" i="8"/>
  <c r="R1201" i="8"/>
  <c r="S1201" i="8"/>
  <c r="T1201" i="8"/>
  <c r="U1201" i="8"/>
  <c r="V1201" i="8"/>
  <c r="W1201" i="8"/>
  <c r="X1201" i="8"/>
  <c r="Y1201" i="8"/>
  <c r="Z1201" i="8"/>
  <c r="AA1201" i="8"/>
  <c r="B1202" i="8"/>
  <c r="C1202" i="8"/>
  <c r="D1202" i="8"/>
  <c r="E1202" i="8"/>
  <c r="F1202" i="8"/>
  <c r="G1202" i="8"/>
  <c r="H1202" i="8"/>
  <c r="I1202" i="8"/>
  <c r="J1202" i="8"/>
  <c r="K1202" i="8"/>
  <c r="L1202" i="8"/>
  <c r="M1202" i="8"/>
  <c r="N1202" i="8"/>
  <c r="O1202" i="8"/>
  <c r="P1202" i="8"/>
  <c r="Q1202" i="8"/>
  <c r="R1202" i="8"/>
  <c r="S1202" i="8"/>
  <c r="T1202" i="8"/>
  <c r="U1202" i="8"/>
  <c r="V1202" i="8"/>
  <c r="W1202" i="8"/>
  <c r="X1202" i="8"/>
  <c r="Y1202" i="8"/>
  <c r="Z1202" i="8"/>
  <c r="AA1202" i="8"/>
  <c r="B1203" i="8"/>
  <c r="C1203" i="8"/>
  <c r="D1203" i="8"/>
  <c r="E1203" i="8"/>
  <c r="F1203" i="8"/>
  <c r="G1203" i="8"/>
  <c r="H1203" i="8"/>
  <c r="I1203" i="8"/>
  <c r="J1203" i="8"/>
  <c r="K1203" i="8"/>
  <c r="L1203" i="8"/>
  <c r="M1203" i="8"/>
  <c r="N1203" i="8"/>
  <c r="O1203" i="8"/>
  <c r="P1203" i="8"/>
  <c r="Q1203" i="8"/>
  <c r="R1203" i="8"/>
  <c r="S1203" i="8"/>
  <c r="T1203" i="8"/>
  <c r="U1203" i="8"/>
  <c r="V1203" i="8"/>
  <c r="W1203" i="8"/>
  <c r="X1203" i="8"/>
  <c r="Y1203" i="8"/>
  <c r="Z1203" i="8"/>
  <c r="AA1203" i="8"/>
  <c r="B1197" i="8"/>
  <c r="C1197" i="8"/>
  <c r="D1197" i="8"/>
  <c r="E1197" i="8"/>
  <c r="F1197" i="8"/>
  <c r="G1197" i="8"/>
  <c r="H1197" i="8"/>
  <c r="I1197" i="8"/>
  <c r="J1197" i="8"/>
  <c r="K1197" i="8"/>
  <c r="L1197" i="8"/>
  <c r="M1197" i="8"/>
  <c r="N1197" i="8"/>
  <c r="O1197" i="8"/>
  <c r="P1197" i="8"/>
  <c r="Q1197" i="8"/>
  <c r="R1197" i="8"/>
  <c r="S1197" i="8"/>
  <c r="T1197" i="8"/>
  <c r="U1197" i="8"/>
  <c r="V1197" i="8"/>
  <c r="W1197" i="8"/>
  <c r="X1197" i="8"/>
  <c r="Y1197" i="8"/>
  <c r="Z1197" i="8"/>
  <c r="AA1197" i="8"/>
  <c r="B1198" i="8"/>
  <c r="C1198" i="8"/>
  <c r="D1198" i="8"/>
  <c r="E1198" i="8"/>
  <c r="F1198" i="8"/>
  <c r="G1198" i="8"/>
  <c r="H1198" i="8"/>
  <c r="I1198" i="8"/>
  <c r="J1198" i="8"/>
  <c r="K1198" i="8"/>
  <c r="L1198" i="8"/>
  <c r="M1198" i="8"/>
  <c r="N1198" i="8"/>
  <c r="O1198" i="8"/>
  <c r="P1198" i="8"/>
  <c r="Q1198" i="8"/>
  <c r="R1198" i="8"/>
  <c r="S1198" i="8"/>
  <c r="T1198" i="8"/>
  <c r="U1198" i="8"/>
  <c r="V1198" i="8"/>
  <c r="W1198" i="8"/>
  <c r="X1198" i="8"/>
  <c r="Y1198" i="8"/>
  <c r="Z1198" i="8"/>
  <c r="AA1198" i="8"/>
  <c r="B1199" i="8"/>
  <c r="C1199" i="8"/>
  <c r="D1199" i="8"/>
  <c r="E1199" i="8"/>
  <c r="F1199" i="8"/>
  <c r="G1199" i="8"/>
  <c r="H1199" i="8"/>
  <c r="I1199" i="8"/>
  <c r="J1199" i="8"/>
  <c r="K1199" i="8"/>
  <c r="L1199" i="8"/>
  <c r="M1199" i="8"/>
  <c r="N1199" i="8"/>
  <c r="O1199" i="8"/>
  <c r="P1199" i="8"/>
  <c r="Q1199" i="8"/>
  <c r="R1199" i="8"/>
  <c r="S1199" i="8"/>
  <c r="T1199" i="8"/>
  <c r="U1199" i="8"/>
  <c r="V1199" i="8"/>
  <c r="W1199" i="8"/>
  <c r="X1199" i="8"/>
  <c r="Y1199" i="8"/>
  <c r="Z1199" i="8"/>
  <c r="AA1199" i="8"/>
  <c r="B1192" i="8"/>
  <c r="C1192" i="8"/>
  <c r="D1192" i="8"/>
  <c r="E1192" i="8"/>
  <c r="F1192" i="8"/>
  <c r="G1192" i="8"/>
  <c r="H1192" i="8"/>
  <c r="I1192" i="8"/>
  <c r="J1192" i="8"/>
  <c r="K1192" i="8"/>
  <c r="L1192" i="8"/>
  <c r="M1192" i="8"/>
  <c r="N1192" i="8"/>
  <c r="O1192" i="8"/>
  <c r="P1192" i="8"/>
  <c r="Q1192" i="8"/>
  <c r="R1192" i="8"/>
  <c r="S1192" i="8"/>
  <c r="T1192" i="8"/>
  <c r="U1192" i="8"/>
  <c r="V1192" i="8"/>
  <c r="W1192" i="8"/>
  <c r="X1192" i="8"/>
  <c r="Y1192" i="8"/>
  <c r="Z1192" i="8"/>
  <c r="AA1192" i="8"/>
  <c r="B1193" i="8"/>
  <c r="C1193" i="8"/>
  <c r="D1193" i="8"/>
  <c r="E1193" i="8"/>
  <c r="F1193" i="8"/>
  <c r="G1193" i="8"/>
  <c r="H1193" i="8"/>
  <c r="I1193" i="8"/>
  <c r="J1193" i="8"/>
  <c r="K1193" i="8"/>
  <c r="L1193" i="8"/>
  <c r="M1193" i="8"/>
  <c r="N1193" i="8"/>
  <c r="O1193" i="8"/>
  <c r="P1193" i="8"/>
  <c r="Q1193" i="8"/>
  <c r="R1193" i="8"/>
  <c r="S1193" i="8"/>
  <c r="T1193" i="8"/>
  <c r="U1193" i="8"/>
  <c r="V1193" i="8"/>
  <c r="W1193" i="8"/>
  <c r="X1193" i="8"/>
  <c r="Y1193" i="8"/>
  <c r="Z1193" i="8"/>
  <c r="AA1193" i="8"/>
  <c r="B1194" i="8"/>
  <c r="C1194" i="8"/>
  <c r="D1194" i="8"/>
  <c r="E1194" i="8"/>
  <c r="F1194" i="8"/>
  <c r="G1194" i="8"/>
  <c r="H1194" i="8"/>
  <c r="I1194" i="8"/>
  <c r="J1194" i="8"/>
  <c r="K1194" i="8"/>
  <c r="L1194" i="8"/>
  <c r="M1194" i="8"/>
  <c r="N1194" i="8"/>
  <c r="O1194" i="8"/>
  <c r="P1194" i="8"/>
  <c r="Q1194" i="8"/>
  <c r="R1194" i="8"/>
  <c r="S1194" i="8"/>
  <c r="T1194" i="8"/>
  <c r="U1194" i="8"/>
  <c r="V1194" i="8"/>
  <c r="W1194" i="8"/>
  <c r="X1194" i="8"/>
  <c r="Y1194" i="8"/>
  <c r="Z1194" i="8"/>
  <c r="AA1194" i="8"/>
  <c r="B1195" i="8"/>
  <c r="C1195" i="8"/>
  <c r="D1195" i="8"/>
  <c r="E1195" i="8"/>
  <c r="F1195" i="8"/>
  <c r="G1195" i="8"/>
  <c r="H1195" i="8"/>
  <c r="I1195" i="8"/>
  <c r="J1195" i="8"/>
  <c r="K1195" i="8"/>
  <c r="L1195" i="8"/>
  <c r="M1195" i="8"/>
  <c r="N1195" i="8"/>
  <c r="O1195" i="8"/>
  <c r="P1195" i="8"/>
  <c r="Q1195" i="8"/>
  <c r="R1195" i="8"/>
  <c r="S1195" i="8"/>
  <c r="T1195" i="8"/>
  <c r="U1195" i="8"/>
  <c r="V1195" i="8"/>
  <c r="W1195" i="8"/>
  <c r="X1195" i="8"/>
  <c r="Y1195" i="8"/>
  <c r="Z1195" i="8"/>
  <c r="AA1195" i="8"/>
  <c r="B1196" i="8"/>
  <c r="C1196" i="8"/>
  <c r="D1196" i="8"/>
  <c r="E1196" i="8"/>
  <c r="F1196" i="8"/>
  <c r="G1196" i="8"/>
  <c r="H1196" i="8"/>
  <c r="I1196" i="8"/>
  <c r="J1196" i="8"/>
  <c r="K1196" i="8"/>
  <c r="L1196" i="8"/>
  <c r="M1196" i="8"/>
  <c r="N1196" i="8"/>
  <c r="O1196" i="8"/>
  <c r="P1196" i="8"/>
  <c r="Q1196" i="8"/>
  <c r="R1196" i="8"/>
  <c r="S1196" i="8"/>
  <c r="T1196" i="8"/>
  <c r="U1196" i="8"/>
  <c r="V1196" i="8"/>
  <c r="W1196" i="8"/>
  <c r="X1196" i="8"/>
  <c r="Y1196" i="8"/>
  <c r="Z1196" i="8"/>
  <c r="AA1196" i="8"/>
  <c r="B174" i="3"/>
  <c r="A174" i="3" s="1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BG4" i="2"/>
  <c r="BF4" i="2"/>
  <c r="B173" i="3"/>
  <c r="A173" i="3" s="1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B1191" i="8"/>
  <c r="C1191" i="8"/>
  <c r="D1191" i="8"/>
  <c r="E1191" i="8"/>
  <c r="F1191" i="8"/>
  <c r="G1191" i="8"/>
  <c r="H1191" i="8"/>
  <c r="I1191" i="8"/>
  <c r="J1191" i="8"/>
  <c r="K1191" i="8"/>
  <c r="L1191" i="8"/>
  <c r="M1191" i="8"/>
  <c r="N1191" i="8"/>
  <c r="O1191" i="8"/>
  <c r="P1191" i="8"/>
  <c r="Q1191" i="8"/>
  <c r="R1191" i="8"/>
  <c r="S1191" i="8"/>
  <c r="T1191" i="8"/>
  <c r="U1191" i="8"/>
  <c r="V1191" i="8"/>
  <c r="W1191" i="8"/>
  <c r="X1191" i="8"/>
  <c r="Y1191" i="8"/>
  <c r="Z1191" i="8"/>
  <c r="AA1191" i="8"/>
  <c r="B1188" i="8"/>
  <c r="C1188" i="8"/>
  <c r="D1188" i="8"/>
  <c r="E1188" i="8"/>
  <c r="F1188" i="8"/>
  <c r="G1188" i="8"/>
  <c r="H1188" i="8"/>
  <c r="I1188" i="8"/>
  <c r="J1188" i="8"/>
  <c r="K1188" i="8"/>
  <c r="L1188" i="8"/>
  <c r="M1188" i="8"/>
  <c r="N1188" i="8"/>
  <c r="O1188" i="8"/>
  <c r="P1188" i="8"/>
  <c r="Q1188" i="8"/>
  <c r="R1188" i="8"/>
  <c r="S1188" i="8"/>
  <c r="T1188" i="8"/>
  <c r="U1188" i="8"/>
  <c r="V1188" i="8"/>
  <c r="W1188" i="8"/>
  <c r="X1188" i="8"/>
  <c r="Y1188" i="8"/>
  <c r="Z1188" i="8"/>
  <c r="AA1188" i="8"/>
  <c r="B1189" i="8"/>
  <c r="C1189" i="8"/>
  <c r="D1189" i="8"/>
  <c r="O1189" i="8"/>
  <c r="E1189" i="8"/>
  <c r="F1189" i="8"/>
  <c r="G1189" i="8"/>
  <c r="H1189" i="8"/>
  <c r="I1189" i="8"/>
  <c r="J1189" i="8"/>
  <c r="K1189" i="8"/>
  <c r="L1189" i="8"/>
  <c r="M1189" i="8"/>
  <c r="N1189" i="8"/>
  <c r="P1189" i="8"/>
  <c r="Q1189" i="8"/>
  <c r="R1189" i="8"/>
  <c r="S1189" i="8"/>
  <c r="T1189" i="8"/>
  <c r="U1189" i="8"/>
  <c r="V1189" i="8"/>
  <c r="W1189" i="8"/>
  <c r="X1189" i="8"/>
  <c r="Y1189" i="8"/>
  <c r="Z1189" i="8"/>
  <c r="AA1189" i="8"/>
  <c r="B1190" i="8"/>
  <c r="C1190" i="8"/>
  <c r="D1190" i="8"/>
  <c r="E1190" i="8"/>
  <c r="F1190" i="8"/>
  <c r="G1190" i="8"/>
  <c r="H1190" i="8"/>
  <c r="I1190" i="8"/>
  <c r="J1190" i="8"/>
  <c r="K1190" i="8"/>
  <c r="L1190" i="8"/>
  <c r="M1190" i="8"/>
  <c r="N1190" i="8"/>
  <c r="O1190" i="8"/>
  <c r="P1190" i="8"/>
  <c r="Q1190" i="8"/>
  <c r="R1190" i="8"/>
  <c r="S1190" i="8"/>
  <c r="T1190" i="8"/>
  <c r="U1190" i="8"/>
  <c r="V1190" i="8"/>
  <c r="W1190" i="8"/>
  <c r="X1190" i="8"/>
  <c r="Y1190" i="8"/>
  <c r="Z1190" i="8"/>
  <c r="AA1190" i="8"/>
  <c r="B1186" i="8"/>
  <c r="C1186" i="8"/>
  <c r="D1186" i="8"/>
  <c r="E1186" i="8"/>
  <c r="F1186" i="8"/>
  <c r="G1186" i="8"/>
  <c r="H1186" i="8"/>
  <c r="I1186" i="8"/>
  <c r="J1186" i="8"/>
  <c r="K1186" i="8"/>
  <c r="L1186" i="8"/>
  <c r="M1186" i="8"/>
  <c r="N1186" i="8"/>
  <c r="O1186" i="8"/>
  <c r="P1186" i="8"/>
  <c r="Q1186" i="8"/>
  <c r="R1186" i="8"/>
  <c r="S1186" i="8"/>
  <c r="T1186" i="8"/>
  <c r="U1186" i="8"/>
  <c r="V1186" i="8"/>
  <c r="W1186" i="8"/>
  <c r="X1186" i="8"/>
  <c r="Y1186" i="8"/>
  <c r="Z1186" i="8"/>
  <c r="AA1186" i="8"/>
  <c r="B1187" i="8"/>
  <c r="C1187" i="8"/>
  <c r="D1187" i="8"/>
  <c r="E1187" i="8"/>
  <c r="F1187" i="8"/>
  <c r="G1187" i="8"/>
  <c r="H1187" i="8"/>
  <c r="I1187" i="8"/>
  <c r="J1187" i="8"/>
  <c r="K1187" i="8"/>
  <c r="L1187" i="8"/>
  <c r="M1187" i="8"/>
  <c r="N1187" i="8"/>
  <c r="O1187" i="8"/>
  <c r="P1187" i="8"/>
  <c r="Q1187" i="8"/>
  <c r="R1187" i="8"/>
  <c r="S1187" i="8"/>
  <c r="T1187" i="8"/>
  <c r="U1187" i="8"/>
  <c r="V1187" i="8"/>
  <c r="W1187" i="8"/>
  <c r="X1187" i="8"/>
  <c r="Y1187" i="8"/>
  <c r="Z1187" i="8"/>
  <c r="AA1187" i="8"/>
  <c r="B172" i="3"/>
  <c r="A172" i="3" s="1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B1185" i="8"/>
  <c r="C1185" i="8"/>
  <c r="D1185" i="8"/>
  <c r="E1185" i="8"/>
  <c r="F1185" i="8"/>
  <c r="G1185" i="8"/>
  <c r="H1185" i="8"/>
  <c r="I1185" i="8"/>
  <c r="J1185" i="8"/>
  <c r="K1185" i="8"/>
  <c r="L1185" i="8"/>
  <c r="M1185" i="8"/>
  <c r="N1185" i="8"/>
  <c r="O1185" i="8"/>
  <c r="P1185" i="8"/>
  <c r="Q1185" i="8"/>
  <c r="R1185" i="8"/>
  <c r="S1185" i="8"/>
  <c r="T1185" i="8"/>
  <c r="U1185" i="8"/>
  <c r="V1185" i="8"/>
  <c r="W1185" i="8"/>
  <c r="X1185" i="8"/>
  <c r="Y1185" i="8"/>
  <c r="Z1185" i="8"/>
  <c r="AA1185" i="8"/>
  <c r="B1181" i="8"/>
  <c r="C1181" i="8"/>
  <c r="D1181" i="8"/>
  <c r="E1181" i="8"/>
  <c r="F1181" i="8"/>
  <c r="G1181" i="8"/>
  <c r="H1181" i="8"/>
  <c r="I1181" i="8"/>
  <c r="J1181" i="8"/>
  <c r="K1181" i="8"/>
  <c r="L1181" i="8"/>
  <c r="M1181" i="8"/>
  <c r="N1181" i="8"/>
  <c r="O1181" i="8"/>
  <c r="P1181" i="8"/>
  <c r="Q1181" i="8"/>
  <c r="R1181" i="8"/>
  <c r="S1181" i="8"/>
  <c r="T1181" i="8"/>
  <c r="U1181" i="8"/>
  <c r="V1181" i="8"/>
  <c r="W1181" i="8"/>
  <c r="X1181" i="8"/>
  <c r="Y1181" i="8"/>
  <c r="Z1181" i="8"/>
  <c r="AA1181" i="8"/>
  <c r="B1182" i="8"/>
  <c r="C1182" i="8"/>
  <c r="D1182" i="8"/>
  <c r="E1182" i="8"/>
  <c r="F1182" i="8"/>
  <c r="G1182" i="8"/>
  <c r="H1182" i="8"/>
  <c r="I1182" i="8"/>
  <c r="J1182" i="8"/>
  <c r="K1182" i="8"/>
  <c r="L1182" i="8"/>
  <c r="M1182" i="8"/>
  <c r="N1182" i="8"/>
  <c r="O1182" i="8"/>
  <c r="P1182" i="8"/>
  <c r="Q1182" i="8"/>
  <c r="R1182" i="8"/>
  <c r="S1182" i="8"/>
  <c r="T1182" i="8"/>
  <c r="U1182" i="8"/>
  <c r="V1182" i="8"/>
  <c r="W1182" i="8"/>
  <c r="X1182" i="8"/>
  <c r="Y1182" i="8"/>
  <c r="Z1182" i="8"/>
  <c r="AA1182" i="8"/>
  <c r="B1183" i="8"/>
  <c r="C1183" i="8"/>
  <c r="D1183" i="8"/>
  <c r="E1183" i="8"/>
  <c r="F1183" i="8"/>
  <c r="G1183" i="8"/>
  <c r="H1183" i="8"/>
  <c r="I1183" i="8"/>
  <c r="J1183" i="8"/>
  <c r="K1183" i="8"/>
  <c r="L1183" i="8"/>
  <c r="M1183" i="8"/>
  <c r="N1183" i="8"/>
  <c r="O1183" i="8"/>
  <c r="P1183" i="8"/>
  <c r="Q1183" i="8"/>
  <c r="R1183" i="8"/>
  <c r="S1183" i="8"/>
  <c r="T1183" i="8"/>
  <c r="U1183" i="8"/>
  <c r="V1183" i="8"/>
  <c r="W1183" i="8"/>
  <c r="X1183" i="8"/>
  <c r="Y1183" i="8"/>
  <c r="Z1183" i="8"/>
  <c r="AA1183" i="8"/>
  <c r="B1184" i="8"/>
  <c r="C1184" i="8"/>
  <c r="D1184" i="8"/>
  <c r="E1184" i="8"/>
  <c r="F1184" i="8"/>
  <c r="G1184" i="8"/>
  <c r="H1184" i="8"/>
  <c r="I1184" i="8"/>
  <c r="J1184" i="8"/>
  <c r="K1184" i="8"/>
  <c r="L1184" i="8"/>
  <c r="M1184" i="8"/>
  <c r="N1184" i="8"/>
  <c r="O1184" i="8"/>
  <c r="P1184" i="8"/>
  <c r="Q1184" i="8"/>
  <c r="R1184" i="8"/>
  <c r="S1184" i="8"/>
  <c r="T1184" i="8"/>
  <c r="U1184" i="8"/>
  <c r="V1184" i="8"/>
  <c r="W1184" i="8"/>
  <c r="X1184" i="8"/>
  <c r="Y1184" i="8"/>
  <c r="Z1184" i="8"/>
  <c r="AA1184" i="8"/>
  <c r="B1177" i="8"/>
  <c r="C1177" i="8"/>
  <c r="D1177" i="8"/>
  <c r="E1177" i="8"/>
  <c r="F1177" i="8"/>
  <c r="G1177" i="8"/>
  <c r="H1177" i="8"/>
  <c r="I1177" i="8"/>
  <c r="J1177" i="8"/>
  <c r="K1177" i="8"/>
  <c r="L1177" i="8"/>
  <c r="M1177" i="8"/>
  <c r="N1177" i="8"/>
  <c r="O1177" i="8"/>
  <c r="P1177" i="8"/>
  <c r="Q1177" i="8"/>
  <c r="R1177" i="8"/>
  <c r="S1177" i="8"/>
  <c r="T1177" i="8"/>
  <c r="U1177" i="8"/>
  <c r="V1177" i="8"/>
  <c r="W1177" i="8"/>
  <c r="X1177" i="8"/>
  <c r="Y1177" i="8"/>
  <c r="Z1177" i="8"/>
  <c r="AA1177" i="8"/>
  <c r="B1178" i="8"/>
  <c r="C1178" i="8"/>
  <c r="D1178" i="8"/>
  <c r="E1178" i="8"/>
  <c r="F1178" i="8"/>
  <c r="G1178" i="8"/>
  <c r="H1178" i="8"/>
  <c r="I1178" i="8"/>
  <c r="J1178" i="8"/>
  <c r="K1178" i="8"/>
  <c r="L1178" i="8"/>
  <c r="M1178" i="8"/>
  <c r="N1178" i="8"/>
  <c r="O1178" i="8"/>
  <c r="P1178" i="8"/>
  <c r="Q1178" i="8"/>
  <c r="R1178" i="8"/>
  <c r="S1178" i="8"/>
  <c r="T1178" i="8"/>
  <c r="U1178" i="8"/>
  <c r="V1178" i="8"/>
  <c r="W1178" i="8"/>
  <c r="X1178" i="8"/>
  <c r="Y1178" i="8"/>
  <c r="Z1178" i="8"/>
  <c r="AA1178" i="8"/>
  <c r="B1179" i="8"/>
  <c r="C1179" i="8"/>
  <c r="D1179" i="8"/>
  <c r="E1179" i="8"/>
  <c r="F1179" i="8"/>
  <c r="G1179" i="8"/>
  <c r="H1179" i="8"/>
  <c r="I1179" i="8"/>
  <c r="J1179" i="8"/>
  <c r="K1179" i="8"/>
  <c r="L1179" i="8"/>
  <c r="M1179" i="8"/>
  <c r="N1179" i="8"/>
  <c r="O1179" i="8"/>
  <c r="P1179" i="8"/>
  <c r="Q1179" i="8"/>
  <c r="R1179" i="8"/>
  <c r="S1179" i="8"/>
  <c r="T1179" i="8"/>
  <c r="U1179" i="8"/>
  <c r="V1179" i="8"/>
  <c r="W1179" i="8"/>
  <c r="X1179" i="8"/>
  <c r="Y1179" i="8"/>
  <c r="Z1179" i="8"/>
  <c r="AA1179" i="8"/>
  <c r="B1180" i="8"/>
  <c r="C1180" i="8"/>
  <c r="D1180" i="8"/>
  <c r="E1180" i="8"/>
  <c r="F1180" i="8"/>
  <c r="G1180" i="8"/>
  <c r="H1180" i="8"/>
  <c r="I1180" i="8"/>
  <c r="J1180" i="8"/>
  <c r="K1180" i="8"/>
  <c r="L1180" i="8"/>
  <c r="M1180" i="8"/>
  <c r="N1180" i="8"/>
  <c r="O1180" i="8"/>
  <c r="P1180" i="8"/>
  <c r="Q1180" i="8"/>
  <c r="R1180" i="8"/>
  <c r="S1180" i="8"/>
  <c r="T1180" i="8"/>
  <c r="U1180" i="8"/>
  <c r="V1180" i="8"/>
  <c r="W1180" i="8"/>
  <c r="X1180" i="8"/>
  <c r="Y1180" i="8"/>
  <c r="Z1180" i="8"/>
  <c r="AA1180" i="8"/>
  <c r="B1174" i="8"/>
  <c r="C1174" i="8"/>
  <c r="D1174" i="8"/>
  <c r="E1174" i="8"/>
  <c r="F1174" i="8"/>
  <c r="G1174" i="8"/>
  <c r="H1174" i="8"/>
  <c r="I1174" i="8"/>
  <c r="J1174" i="8"/>
  <c r="K1174" i="8"/>
  <c r="L1174" i="8"/>
  <c r="M1174" i="8"/>
  <c r="N1174" i="8"/>
  <c r="O1174" i="8"/>
  <c r="P1174" i="8"/>
  <c r="Q1174" i="8"/>
  <c r="R1174" i="8"/>
  <c r="S1174" i="8"/>
  <c r="T1174" i="8"/>
  <c r="U1174" i="8"/>
  <c r="V1174" i="8"/>
  <c r="W1174" i="8"/>
  <c r="X1174" i="8"/>
  <c r="Y1174" i="8"/>
  <c r="Z1174" i="8"/>
  <c r="AA1174" i="8"/>
  <c r="B1175" i="8"/>
  <c r="C1175" i="8"/>
  <c r="D1175" i="8"/>
  <c r="E1175" i="8"/>
  <c r="F1175" i="8"/>
  <c r="G1175" i="8"/>
  <c r="H1175" i="8"/>
  <c r="I1175" i="8"/>
  <c r="J1175" i="8"/>
  <c r="K1175" i="8"/>
  <c r="L1175" i="8"/>
  <c r="M1175" i="8"/>
  <c r="N1175" i="8"/>
  <c r="O1175" i="8"/>
  <c r="P1175" i="8"/>
  <c r="Q1175" i="8"/>
  <c r="R1175" i="8"/>
  <c r="S1175" i="8"/>
  <c r="T1175" i="8"/>
  <c r="U1175" i="8"/>
  <c r="V1175" i="8"/>
  <c r="W1175" i="8"/>
  <c r="X1175" i="8"/>
  <c r="Y1175" i="8"/>
  <c r="Z1175" i="8"/>
  <c r="AA1175" i="8"/>
  <c r="B1176" i="8"/>
  <c r="C1176" i="8"/>
  <c r="D1176" i="8"/>
  <c r="E1176" i="8"/>
  <c r="F1176" i="8"/>
  <c r="G1176" i="8"/>
  <c r="H1176" i="8"/>
  <c r="I1176" i="8"/>
  <c r="J1176" i="8"/>
  <c r="K1176" i="8"/>
  <c r="L1176" i="8"/>
  <c r="M1176" i="8"/>
  <c r="N1176" i="8"/>
  <c r="O1176" i="8"/>
  <c r="P1176" i="8"/>
  <c r="Q1176" i="8"/>
  <c r="R1176" i="8"/>
  <c r="S1176" i="8"/>
  <c r="T1176" i="8"/>
  <c r="U1176" i="8"/>
  <c r="V1176" i="8"/>
  <c r="W1176" i="8"/>
  <c r="X1176" i="8"/>
  <c r="Y1176" i="8"/>
  <c r="Z1176" i="8"/>
  <c r="AA1176" i="8"/>
  <c r="B171" i="3"/>
  <c r="A171" i="3" s="1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B170" i="3"/>
  <c r="A170" i="3" s="1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B1173" i="8"/>
  <c r="C1173" i="8"/>
  <c r="D1173" i="8"/>
  <c r="E1173" i="8"/>
  <c r="F1173" i="8"/>
  <c r="G1173" i="8"/>
  <c r="H1173" i="8"/>
  <c r="I1173" i="8"/>
  <c r="J1173" i="8"/>
  <c r="K1173" i="8"/>
  <c r="L1173" i="8"/>
  <c r="M1173" i="8"/>
  <c r="N1173" i="8"/>
  <c r="O1173" i="8"/>
  <c r="P1173" i="8"/>
  <c r="Q1173" i="8"/>
  <c r="R1173" i="8"/>
  <c r="S1173" i="8"/>
  <c r="T1173" i="8"/>
  <c r="U1173" i="8"/>
  <c r="V1173" i="8"/>
  <c r="W1173" i="8"/>
  <c r="X1173" i="8"/>
  <c r="Y1173" i="8"/>
  <c r="Z1173" i="8"/>
  <c r="AA1173" i="8"/>
  <c r="B1171" i="8"/>
  <c r="C1171" i="8"/>
  <c r="D1171" i="8"/>
  <c r="E1171" i="8"/>
  <c r="F1171" i="8"/>
  <c r="G1171" i="8"/>
  <c r="H1171" i="8"/>
  <c r="I1171" i="8"/>
  <c r="J1171" i="8"/>
  <c r="K1171" i="8"/>
  <c r="L1171" i="8"/>
  <c r="M1171" i="8"/>
  <c r="N1171" i="8"/>
  <c r="O1171" i="8"/>
  <c r="P1171" i="8"/>
  <c r="Q1171" i="8"/>
  <c r="R1171" i="8"/>
  <c r="S1171" i="8"/>
  <c r="T1171" i="8"/>
  <c r="U1171" i="8"/>
  <c r="V1171" i="8"/>
  <c r="W1171" i="8"/>
  <c r="X1171" i="8"/>
  <c r="Y1171" i="8"/>
  <c r="Z1171" i="8"/>
  <c r="AA1171" i="8"/>
  <c r="B1172" i="8"/>
  <c r="C1172" i="8"/>
  <c r="D1172" i="8"/>
  <c r="E1172" i="8"/>
  <c r="F1172" i="8"/>
  <c r="G1172" i="8"/>
  <c r="H1172" i="8"/>
  <c r="I1172" i="8"/>
  <c r="J1172" i="8"/>
  <c r="K1172" i="8"/>
  <c r="L1172" i="8"/>
  <c r="M1172" i="8"/>
  <c r="N1172" i="8"/>
  <c r="O1172" i="8"/>
  <c r="P1172" i="8"/>
  <c r="Q1172" i="8"/>
  <c r="R1172" i="8"/>
  <c r="S1172" i="8"/>
  <c r="T1172" i="8"/>
  <c r="U1172" i="8"/>
  <c r="V1172" i="8"/>
  <c r="W1172" i="8"/>
  <c r="X1172" i="8"/>
  <c r="Y1172" i="8"/>
  <c r="Z1172" i="8"/>
  <c r="AA1172" i="8"/>
  <c r="B1168" i="8"/>
  <c r="C1168" i="8"/>
  <c r="D1168" i="8"/>
  <c r="E1168" i="8"/>
  <c r="F1168" i="8"/>
  <c r="G1168" i="8"/>
  <c r="H1168" i="8"/>
  <c r="I1168" i="8"/>
  <c r="J1168" i="8"/>
  <c r="K1168" i="8"/>
  <c r="L1168" i="8"/>
  <c r="M1168" i="8"/>
  <c r="N1168" i="8"/>
  <c r="O1168" i="8"/>
  <c r="P1168" i="8"/>
  <c r="Q1168" i="8"/>
  <c r="R1168" i="8"/>
  <c r="S1168" i="8"/>
  <c r="T1168" i="8"/>
  <c r="U1168" i="8"/>
  <c r="V1168" i="8"/>
  <c r="W1168" i="8"/>
  <c r="X1168" i="8"/>
  <c r="Y1168" i="8"/>
  <c r="Z1168" i="8"/>
  <c r="AA1168" i="8"/>
  <c r="B1169" i="8"/>
  <c r="C1169" i="8"/>
  <c r="D1169" i="8"/>
  <c r="E1169" i="8"/>
  <c r="F1169" i="8"/>
  <c r="G1169" i="8"/>
  <c r="H1169" i="8"/>
  <c r="I1169" i="8"/>
  <c r="J1169" i="8"/>
  <c r="K1169" i="8"/>
  <c r="L1169" i="8"/>
  <c r="M1169" i="8"/>
  <c r="N1169" i="8"/>
  <c r="O1169" i="8"/>
  <c r="P1169" i="8"/>
  <c r="Q1169" i="8"/>
  <c r="R1169" i="8"/>
  <c r="S1169" i="8"/>
  <c r="T1169" i="8"/>
  <c r="U1169" i="8"/>
  <c r="V1169" i="8"/>
  <c r="W1169" i="8"/>
  <c r="X1169" i="8"/>
  <c r="Y1169" i="8"/>
  <c r="Z1169" i="8"/>
  <c r="AA1169" i="8"/>
  <c r="B1170" i="8"/>
  <c r="C1170" i="8"/>
  <c r="D1170" i="8"/>
  <c r="E1170" i="8"/>
  <c r="F1170" i="8"/>
  <c r="G1170" i="8"/>
  <c r="H1170" i="8"/>
  <c r="I1170" i="8"/>
  <c r="J1170" i="8"/>
  <c r="K1170" i="8"/>
  <c r="L1170" i="8"/>
  <c r="M1170" i="8"/>
  <c r="N1170" i="8"/>
  <c r="O1170" i="8"/>
  <c r="P1170" i="8"/>
  <c r="Q1170" i="8"/>
  <c r="R1170" i="8"/>
  <c r="S1170" i="8"/>
  <c r="T1170" i="8"/>
  <c r="U1170" i="8"/>
  <c r="V1170" i="8"/>
  <c r="W1170" i="8"/>
  <c r="X1170" i="8"/>
  <c r="Y1170" i="8"/>
  <c r="Z1170" i="8"/>
  <c r="AA1170" i="8"/>
  <c r="B169" i="3"/>
  <c r="A169" i="3" s="1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B1166" i="8"/>
  <c r="C1166" i="8"/>
  <c r="D1166" i="8"/>
  <c r="E1166" i="8"/>
  <c r="F1166" i="8"/>
  <c r="G1166" i="8"/>
  <c r="H1166" i="8"/>
  <c r="I1166" i="8"/>
  <c r="J1166" i="8"/>
  <c r="K1166" i="8"/>
  <c r="L1166" i="8"/>
  <c r="M1166" i="8"/>
  <c r="N1166" i="8"/>
  <c r="O1166" i="8"/>
  <c r="P1166" i="8"/>
  <c r="Q1166" i="8"/>
  <c r="R1166" i="8"/>
  <c r="S1166" i="8"/>
  <c r="T1166" i="8"/>
  <c r="U1166" i="8"/>
  <c r="V1166" i="8"/>
  <c r="W1166" i="8"/>
  <c r="X1166" i="8"/>
  <c r="Y1166" i="8"/>
  <c r="Z1166" i="8"/>
  <c r="AA1166" i="8"/>
  <c r="B1167" i="8"/>
  <c r="C1167" i="8"/>
  <c r="D1167" i="8"/>
  <c r="E1167" i="8"/>
  <c r="F1167" i="8"/>
  <c r="G1167" i="8"/>
  <c r="H1167" i="8"/>
  <c r="I1167" i="8"/>
  <c r="J1167" i="8"/>
  <c r="K1167" i="8"/>
  <c r="L1167" i="8"/>
  <c r="M1167" i="8"/>
  <c r="N1167" i="8"/>
  <c r="O1167" i="8"/>
  <c r="P1167" i="8"/>
  <c r="Q1167" i="8"/>
  <c r="R1167" i="8"/>
  <c r="S1167" i="8"/>
  <c r="T1167" i="8"/>
  <c r="U1167" i="8"/>
  <c r="V1167" i="8"/>
  <c r="W1167" i="8"/>
  <c r="X1167" i="8"/>
  <c r="Y1167" i="8"/>
  <c r="Z1167" i="8"/>
  <c r="AA1167" i="8"/>
  <c r="B1163" i="8"/>
  <c r="C1163" i="8"/>
  <c r="D1163" i="8"/>
  <c r="E1163" i="8"/>
  <c r="F1163" i="8"/>
  <c r="G1163" i="8"/>
  <c r="H1163" i="8"/>
  <c r="I1163" i="8"/>
  <c r="J1163" i="8"/>
  <c r="K1163" i="8"/>
  <c r="L1163" i="8"/>
  <c r="M1163" i="8"/>
  <c r="N1163" i="8"/>
  <c r="O1163" i="8"/>
  <c r="P1163" i="8"/>
  <c r="Q1163" i="8"/>
  <c r="R1163" i="8"/>
  <c r="S1163" i="8"/>
  <c r="T1163" i="8"/>
  <c r="U1163" i="8"/>
  <c r="V1163" i="8"/>
  <c r="W1163" i="8"/>
  <c r="X1163" i="8"/>
  <c r="Y1163" i="8"/>
  <c r="Z1163" i="8"/>
  <c r="AA1163" i="8"/>
  <c r="B1164" i="8"/>
  <c r="C1164" i="8"/>
  <c r="D1164" i="8"/>
  <c r="O1164" i="8"/>
  <c r="E1164" i="8"/>
  <c r="F1164" i="8"/>
  <c r="G1164" i="8"/>
  <c r="H1164" i="8"/>
  <c r="I1164" i="8"/>
  <c r="J1164" i="8"/>
  <c r="K1164" i="8"/>
  <c r="L1164" i="8"/>
  <c r="M1164" i="8"/>
  <c r="N1164" i="8"/>
  <c r="P1164" i="8"/>
  <c r="Q1164" i="8"/>
  <c r="R1164" i="8"/>
  <c r="S1164" i="8"/>
  <c r="T1164" i="8"/>
  <c r="U1164" i="8"/>
  <c r="V1164" i="8"/>
  <c r="W1164" i="8"/>
  <c r="X1164" i="8"/>
  <c r="Y1164" i="8"/>
  <c r="Z1164" i="8"/>
  <c r="AA1164" i="8"/>
  <c r="B1165" i="8"/>
  <c r="C1165" i="8"/>
  <c r="D1165" i="8"/>
  <c r="E1165" i="8"/>
  <c r="F1165" i="8"/>
  <c r="G1165" i="8"/>
  <c r="H1165" i="8"/>
  <c r="I1165" i="8"/>
  <c r="J1165" i="8"/>
  <c r="K1165" i="8"/>
  <c r="L1165" i="8"/>
  <c r="M1165" i="8"/>
  <c r="N1165" i="8"/>
  <c r="O1165" i="8"/>
  <c r="P1165" i="8"/>
  <c r="Q1165" i="8"/>
  <c r="R1165" i="8"/>
  <c r="S1165" i="8"/>
  <c r="T1165" i="8"/>
  <c r="U1165" i="8"/>
  <c r="V1165" i="8"/>
  <c r="W1165" i="8"/>
  <c r="X1165" i="8"/>
  <c r="Y1165" i="8"/>
  <c r="Z1165" i="8"/>
  <c r="AA1165" i="8"/>
  <c r="B1162" i="8"/>
  <c r="C1162" i="8"/>
  <c r="D1162" i="8"/>
  <c r="E1162" i="8"/>
  <c r="F1162" i="8"/>
  <c r="G1162" i="8"/>
  <c r="H1162" i="8"/>
  <c r="I1162" i="8"/>
  <c r="J1162" i="8"/>
  <c r="K1162" i="8"/>
  <c r="L1162" i="8"/>
  <c r="M1162" i="8"/>
  <c r="N1162" i="8"/>
  <c r="O1162" i="8"/>
  <c r="P1162" i="8"/>
  <c r="Q1162" i="8"/>
  <c r="R1162" i="8"/>
  <c r="S1162" i="8"/>
  <c r="T1162" i="8"/>
  <c r="U1162" i="8"/>
  <c r="V1162" i="8"/>
  <c r="W1162" i="8"/>
  <c r="X1162" i="8"/>
  <c r="Y1162" i="8"/>
  <c r="Z1162" i="8"/>
  <c r="AA1162" i="8"/>
  <c r="B1159" i="8"/>
  <c r="C1159" i="8"/>
  <c r="D1159" i="8"/>
  <c r="E1159" i="8"/>
  <c r="F1159" i="8"/>
  <c r="G1159" i="8"/>
  <c r="H1159" i="8"/>
  <c r="I1159" i="8"/>
  <c r="J1159" i="8"/>
  <c r="K1159" i="8"/>
  <c r="L1159" i="8"/>
  <c r="M1159" i="8"/>
  <c r="N1159" i="8"/>
  <c r="O1159" i="8"/>
  <c r="P1159" i="8"/>
  <c r="Q1159" i="8"/>
  <c r="R1159" i="8"/>
  <c r="S1159" i="8"/>
  <c r="T1159" i="8"/>
  <c r="U1159" i="8"/>
  <c r="V1159" i="8"/>
  <c r="W1159" i="8"/>
  <c r="X1159" i="8"/>
  <c r="Y1159" i="8"/>
  <c r="Z1159" i="8"/>
  <c r="AA1159" i="8"/>
  <c r="B1160" i="8"/>
  <c r="C1160" i="8"/>
  <c r="D1160" i="8"/>
  <c r="E1160" i="8"/>
  <c r="F1160" i="8"/>
  <c r="G1160" i="8"/>
  <c r="H1160" i="8"/>
  <c r="I1160" i="8"/>
  <c r="J1160" i="8"/>
  <c r="K1160" i="8"/>
  <c r="L1160" i="8"/>
  <c r="M1160" i="8"/>
  <c r="N1160" i="8"/>
  <c r="O1160" i="8"/>
  <c r="P1160" i="8"/>
  <c r="Q1160" i="8"/>
  <c r="R1160" i="8"/>
  <c r="S1160" i="8"/>
  <c r="T1160" i="8"/>
  <c r="U1160" i="8"/>
  <c r="V1160" i="8"/>
  <c r="W1160" i="8"/>
  <c r="X1160" i="8"/>
  <c r="Y1160" i="8"/>
  <c r="Z1160" i="8"/>
  <c r="AA1160" i="8"/>
  <c r="B1161" i="8"/>
  <c r="C1161" i="8"/>
  <c r="D1161" i="8"/>
  <c r="E1161" i="8"/>
  <c r="F1161" i="8"/>
  <c r="G1161" i="8"/>
  <c r="H1161" i="8"/>
  <c r="I1161" i="8"/>
  <c r="J1161" i="8"/>
  <c r="K1161" i="8"/>
  <c r="L1161" i="8"/>
  <c r="T1161" i="8"/>
  <c r="V1161" i="8"/>
  <c r="X1161" i="8"/>
  <c r="Z1161" i="8"/>
  <c r="M1161" i="8"/>
  <c r="N1161" i="8"/>
  <c r="O1161" i="8"/>
  <c r="P1161" i="8"/>
  <c r="Q1161" i="8"/>
  <c r="R1161" i="8"/>
  <c r="S1161" i="8"/>
  <c r="U1161" i="8"/>
  <c r="W1161" i="8"/>
  <c r="Y1161" i="8"/>
  <c r="AA1161" i="8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B1158" i="8"/>
  <c r="C1158" i="8"/>
  <c r="D1158" i="8"/>
  <c r="E1158" i="8"/>
  <c r="F1158" i="8"/>
  <c r="G1158" i="8"/>
  <c r="H1158" i="8"/>
  <c r="I1158" i="8"/>
  <c r="J1158" i="8"/>
  <c r="K1158" i="8"/>
  <c r="L1158" i="8"/>
  <c r="M1158" i="8"/>
  <c r="N1158" i="8"/>
  <c r="O1158" i="8"/>
  <c r="P1158" i="8"/>
  <c r="Q1158" i="8"/>
  <c r="R1158" i="8"/>
  <c r="S1158" i="8"/>
  <c r="T1158" i="8"/>
  <c r="U1158" i="8"/>
  <c r="V1158" i="8"/>
  <c r="W1158" i="8"/>
  <c r="X1158" i="8"/>
  <c r="Y1158" i="8"/>
  <c r="Z1158" i="8"/>
  <c r="AA1158" i="8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B1156" i="8"/>
  <c r="C1156" i="8"/>
  <c r="D1156" i="8"/>
  <c r="E1156" i="8"/>
  <c r="F1156" i="8"/>
  <c r="G1156" i="8"/>
  <c r="H1156" i="8"/>
  <c r="I1156" i="8"/>
  <c r="J1156" i="8"/>
  <c r="K1156" i="8"/>
  <c r="L1156" i="8"/>
  <c r="M1156" i="8"/>
  <c r="N1156" i="8"/>
  <c r="O1156" i="8"/>
  <c r="P1156" i="8"/>
  <c r="Q1156" i="8"/>
  <c r="R1156" i="8"/>
  <c r="S1156" i="8"/>
  <c r="T1156" i="8"/>
  <c r="U1156" i="8"/>
  <c r="V1156" i="8"/>
  <c r="W1156" i="8"/>
  <c r="X1156" i="8"/>
  <c r="Y1156" i="8"/>
  <c r="Z1156" i="8"/>
  <c r="AA1156" i="8"/>
  <c r="B1157" i="8"/>
  <c r="C1157" i="8"/>
  <c r="D1157" i="8"/>
  <c r="E1157" i="8"/>
  <c r="F1157" i="8"/>
  <c r="G1157" i="8"/>
  <c r="H1157" i="8"/>
  <c r="I1157" i="8"/>
  <c r="J1157" i="8"/>
  <c r="K1157" i="8"/>
  <c r="L1157" i="8"/>
  <c r="M1157" i="8"/>
  <c r="N1157" i="8"/>
  <c r="O1157" i="8"/>
  <c r="P1157" i="8"/>
  <c r="Q1157" i="8"/>
  <c r="R1157" i="8"/>
  <c r="S1157" i="8"/>
  <c r="T1157" i="8"/>
  <c r="U1157" i="8"/>
  <c r="V1157" i="8"/>
  <c r="W1157" i="8"/>
  <c r="X1157" i="8"/>
  <c r="Y1157" i="8"/>
  <c r="Z1157" i="8"/>
  <c r="AA1157" i="8"/>
  <c r="B1152" i="8"/>
  <c r="C1152" i="8"/>
  <c r="D1152" i="8"/>
  <c r="E1152" i="8"/>
  <c r="F1152" i="8"/>
  <c r="G1152" i="8"/>
  <c r="H1152" i="8"/>
  <c r="I1152" i="8"/>
  <c r="J1152" i="8"/>
  <c r="K1152" i="8"/>
  <c r="L1152" i="8"/>
  <c r="M1152" i="8"/>
  <c r="N1152" i="8"/>
  <c r="O1152" i="8"/>
  <c r="P1152" i="8"/>
  <c r="Q1152" i="8"/>
  <c r="R1152" i="8"/>
  <c r="S1152" i="8"/>
  <c r="T1152" i="8"/>
  <c r="U1152" i="8"/>
  <c r="V1152" i="8"/>
  <c r="W1152" i="8"/>
  <c r="X1152" i="8"/>
  <c r="Y1152" i="8"/>
  <c r="Z1152" i="8"/>
  <c r="AA1152" i="8"/>
  <c r="B1153" i="8"/>
  <c r="C1153" i="8"/>
  <c r="D1153" i="8"/>
  <c r="E1153" i="8"/>
  <c r="F1153" i="8"/>
  <c r="G1153" i="8"/>
  <c r="H1153" i="8"/>
  <c r="I1153" i="8"/>
  <c r="J1153" i="8"/>
  <c r="K1153" i="8"/>
  <c r="L1153" i="8"/>
  <c r="M1153" i="8"/>
  <c r="N1153" i="8"/>
  <c r="O1153" i="8"/>
  <c r="P1153" i="8"/>
  <c r="Q1153" i="8"/>
  <c r="R1153" i="8"/>
  <c r="S1153" i="8"/>
  <c r="T1153" i="8"/>
  <c r="U1153" i="8"/>
  <c r="V1153" i="8"/>
  <c r="W1153" i="8"/>
  <c r="X1153" i="8"/>
  <c r="Y1153" i="8"/>
  <c r="Z1153" i="8"/>
  <c r="AA1153" i="8"/>
  <c r="B1154" i="8"/>
  <c r="C1154" i="8"/>
  <c r="D1154" i="8"/>
  <c r="E1154" i="8"/>
  <c r="F1154" i="8"/>
  <c r="G1154" i="8"/>
  <c r="H1154" i="8"/>
  <c r="I1154" i="8"/>
  <c r="J1154" i="8"/>
  <c r="K1154" i="8"/>
  <c r="L1154" i="8"/>
  <c r="M1154" i="8"/>
  <c r="N1154" i="8"/>
  <c r="O1154" i="8"/>
  <c r="P1154" i="8"/>
  <c r="Q1154" i="8"/>
  <c r="R1154" i="8"/>
  <c r="S1154" i="8"/>
  <c r="T1154" i="8"/>
  <c r="U1154" i="8"/>
  <c r="V1154" i="8"/>
  <c r="W1154" i="8"/>
  <c r="X1154" i="8"/>
  <c r="Y1154" i="8"/>
  <c r="Z1154" i="8"/>
  <c r="AA1154" i="8"/>
  <c r="B1155" i="8"/>
  <c r="C1155" i="8"/>
  <c r="D1155" i="8"/>
  <c r="E1155" i="8"/>
  <c r="F1155" i="8"/>
  <c r="G1155" i="8"/>
  <c r="H1155" i="8"/>
  <c r="I1155" i="8"/>
  <c r="J1155" i="8"/>
  <c r="K1155" i="8"/>
  <c r="L1155" i="8"/>
  <c r="M1155" i="8"/>
  <c r="N1155" i="8"/>
  <c r="O1155" i="8"/>
  <c r="P1155" i="8"/>
  <c r="Q1155" i="8"/>
  <c r="R1155" i="8"/>
  <c r="S1155" i="8"/>
  <c r="T1155" i="8"/>
  <c r="U1155" i="8"/>
  <c r="V1155" i="8"/>
  <c r="W1155" i="8"/>
  <c r="X1155" i="8"/>
  <c r="Y1155" i="8"/>
  <c r="Z1155" i="8"/>
  <c r="AA1155" i="8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B1151" i="8"/>
  <c r="C1151" i="8"/>
  <c r="D1151" i="8"/>
  <c r="E1151" i="8"/>
  <c r="F1151" i="8"/>
  <c r="G1151" i="8"/>
  <c r="H1151" i="8"/>
  <c r="I1151" i="8"/>
  <c r="J1151" i="8"/>
  <c r="K1151" i="8"/>
  <c r="L1151" i="8"/>
  <c r="M1151" i="8"/>
  <c r="N1151" i="8"/>
  <c r="O1151" i="8"/>
  <c r="P1151" i="8"/>
  <c r="Q1151" i="8"/>
  <c r="R1151" i="8"/>
  <c r="S1151" i="8"/>
  <c r="T1151" i="8"/>
  <c r="U1151" i="8"/>
  <c r="V1151" i="8"/>
  <c r="W1151" i="8"/>
  <c r="X1151" i="8"/>
  <c r="Y1151" i="8"/>
  <c r="Z1151" i="8"/>
  <c r="AA1151" i="8"/>
  <c r="B1149" i="8"/>
  <c r="C1149" i="8"/>
  <c r="D1149" i="8"/>
  <c r="E1149" i="8"/>
  <c r="F1149" i="8"/>
  <c r="G1149" i="8"/>
  <c r="H1149" i="8"/>
  <c r="I1149" i="8"/>
  <c r="J1149" i="8"/>
  <c r="K1149" i="8"/>
  <c r="L1149" i="8"/>
  <c r="M1149" i="8"/>
  <c r="N1149" i="8"/>
  <c r="O1149" i="8"/>
  <c r="P1149" i="8"/>
  <c r="Q1149" i="8"/>
  <c r="R1149" i="8"/>
  <c r="S1149" i="8"/>
  <c r="T1149" i="8"/>
  <c r="U1149" i="8"/>
  <c r="V1149" i="8"/>
  <c r="W1149" i="8"/>
  <c r="X1149" i="8"/>
  <c r="Y1149" i="8"/>
  <c r="Z1149" i="8"/>
  <c r="AA1149" i="8"/>
  <c r="B1150" i="8"/>
  <c r="C1150" i="8"/>
  <c r="D1150" i="8"/>
  <c r="E1150" i="8"/>
  <c r="F1150" i="8"/>
  <c r="G1150" i="8"/>
  <c r="H1150" i="8"/>
  <c r="I1150" i="8"/>
  <c r="J1150" i="8"/>
  <c r="K1150" i="8"/>
  <c r="L1150" i="8"/>
  <c r="M1150" i="8"/>
  <c r="N1150" i="8"/>
  <c r="O1150" i="8"/>
  <c r="P1150" i="8"/>
  <c r="Q1150" i="8"/>
  <c r="R1150" i="8"/>
  <c r="S1150" i="8"/>
  <c r="T1150" i="8"/>
  <c r="U1150" i="8"/>
  <c r="V1150" i="8"/>
  <c r="W1150" i="8"/>
  <c r="X1150" i="8"/>
  <c r="Y1150" i="8"/>
  <c r="Z1150" i="8"/>
  <c r="AA1150" i="8"/>
  <c r="B1144" i="8"/>
  <c r="C1144" i="8"/>
  <c r="D1144" i="8"/>
  <c r="E1144" i="8"/>
  <c r="F1144" i="8"/>
  <c r="G1144" i="8"/>
  <c r="H1144" i="8"/>
  <c r="I1144" i="8"/>
  <c r="J1144" i="8"/>
  <c r="K1144" i="8"/>
  <c r="L1144" i="8"/>
  <c r="M1144" i="8"/>
  <c r="N1144" i="8"/>
  <c r="O1144" i="8"/>
  <c r="P1144" i="8"/>
  <c r="Q1144" i="8"/>
  <c r="R1144" i="8"/>
  <c r="S1144" i="8"/>
  <c r="T1144" i="8"/>
  <c r="U1144" i="8"/>
  <c r="V1144" i="8"/>
  <c r="W1144" i="8"/>
  <c r="X1144" i="8"/>
  <c r="Y1144" i="8"/>
  <c r="Z1144" i="8"/>
  <c r="AA1144" i="8"/>
  <c r="B1145" i="8"/>
  <c r="C1145" i="8"/>
  <c r="D1145" i="8"/>
  <c r="E1145" i="8"/>
  <c r="F1145" i="8"/>
  <c r="G1145" i="8"/>
  <c r="H1145" i="8"/>
  <c r="I1145" i="8"/>
  <c r="J1145" i="8"/>
  <c r="K1145" i="8"/>
  <c r="L1145" i="8"/>
  <c r="M1145" i="8"/>
  <c r="N1145" i="8"/>
  <c r="O1145" i="8"/>
  <c r="P1145" i="8"/>
  <c r="Q1145" i="8"/>
  <c r="R1145" i="8"/>
  <c r="S1145" i="8"/>
  <c r="T1145" i="8"/>
  <c r="U1145" i="8"/>
  <c r="V1145" i="8"/>
  <c r="W1145" i="8"/>
  <c r="X1145" i="8"/>
  <c r="Y1145" i="8"/>
  <c r="Z1145" i="8"/>
  <c r="AA1145" i="8"/>
  <c r="B1146" i="8"/>
  <c r="C1146" i="8"/>
  <c r="D1146" i="8"/>
  <c r="E1146" i="8"/>
  <c r="F1146" i="8"/>
  <c r="G1146" i="8"/>
  <c r="H1146" i="8"/>
  <c r="I1146" i="8"/>
  <c r="J1146" i="8"/>
  <c r="K1146" i="8"/>
  <c r="L1146" i="8"/>
  <c r="M1146" i="8"/>
  <c r="N1146" i="8"/>
  <c r="O1146" i="8"/>
  <c r="P1146" i="8"/>
  <c r="Q1146" i="8"/>
  <c r="R1146" i="8"/>
  <c r="S1146" i="8"/>
  <c r="T1146" i="8"/>
  <c r="U1146" i="8"/>
  <c r="V1146" i="8"/>
  <c r="W1146" i="8"/>
  <c r="X1146" i="8"/>
  <c r="Y1146" i="8"/>
  <c r="Z1146" i="8"/>
  <c r="AA1146" i="8"/>
  <c r="B1147" i="8"/>
  <c r="C1147" i="8"/>
  <c r="D1147" i="8"/>
  <c r="E1147" i="8"/>
  <c r="F1147" i="8"/>
  <c r="G1147" i="8"/>
  <c r="H1147" i="8"/>
  <c r="I1147" i="8"/>
  <c r="J1147" i="8"/>
  <c r="K1147" i="8"/>
  <c r="L1147" i="8"/>
  <c r="M1147" i="8"/>
  <c r="N1147" i="8"/>
  <c r="O1147" i="8"/>
  <c r="P1147" i="8"/>
  <c r="Q1147" i="8"/>
  <c r="R1147" i="8"/>
  <c r="S1147" i="8"/>
  <c r="T1147" i="8"/>
  <c r="U1147" i="8"/>
  <c r="V1147" i="8"/>
  <c r="W1147" i="8"/>
  <c r="X1147" i="8"/>
  <c r="Y1147" i="8"/>
  <c r="Z1147" i="8"/>
  <c r="AA1147" i="8"/>
  <c r="B1148" i="8"/>
  <c r="C1148" i="8"/>
  <c r="D1148" i="8"/>
  <c r="E1148" i="8"/>
  <c r="F1148" i="8"/>
  <c r="G1148" i="8"/>
  <c r="H1148" i="8"/>
  <c r="I1148" i="8"/>
  <c r="J1148" i="8"/>
  <c r="K1148" i="8"/>
  <c r="L1148" i="8"/>
  <c r="M1148" i="8"/>
  <c r="N1148" i="8"/>
  <c r="O1148" i="8"/>
  <c r="P1148" i="8"/>
  <c r="Q1148" i="8"/>
  <c r="R1148" i="8"/>
  <c r="S1148" i="8"/>
  <c r="T1148" i="8"/>
  <c r="U1148" i="8"/>
  <c r="V1148" i="8"/>
  <c r="W1148" i="8"/>
  <c r="X1148" i="8"/>
  <c r="Y1148" i="8"/>
  <c r="Z1148" i="8"/>
  <c r="AA1148" i="8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B1141" i="8"/>
  <c r="C1141" i="8"/>
  <c r="D1141" i="8"/>
  <c r="E1141" i="8"/>
  <c r="F1141" i="8"/>
  <c r="G1141" i="8"/>
  <c r="H1141" i="8"/>
  <c r="I1141" i="8"/>
  <c r="J1141" i="8"/>
  <c r="K1141" i="8"/>
  <c r="L1141" i="8"/>
  <c r="M1141" i="8"/>
  <c r="N1141" i="8"/>
  <c r="O1141" i="8"/>
  <c r="P1141" i="8"/>
  <c r="Q1141" i="8"/>
  <c r="R1141" i="8"/>
  <c r="S1141" i="8"/>
  <c r="T1141" i="8"/>
  <c r="U1141" i="8"/>
  <c r="V1141" i="8"/>
  <c r="W1141" i="8"/>
  <c r="X1141" i="8"/>
  <c r="Y1141" i="8"/>
  <c r="Z1141" i="8"/>
  <c r="AA1141" i="8"/>
  <c r="B1142" i="8"/>
  <c r="C1142" i="8"/>
  <c r="D1142" i="8"/>
  <c r="E1142" i="8"/>
  <c r="F1142" i="8"/>
  <c r="G1142" i="8"/>
  <c r="H1142" i="8"/>
  <c r="I1142" i="8"/>
  <c r="J1142" i="8"/>
  <c r="K1142" i="8"/>
  <c r="L1142" i="8"/>
  <c r="M1142" i="8"/>
  <c r="N1142" i="8"/>
  <c r="O1142" i="8"/>
  <c r="P1142" i="8"/>
  <c r="Q1142" i="8"/>
  <c r="R1142" i="8"/>
  <c r="S1142" i="8"/>
  <c r="T1142" i="8"/>
  <c r="U1142" i="8"/>
  <c r="V1142" i="8"/>
  <c r="W1142" i="8"/>
  <c r="X1142" i="8"/>
  <c r="Y1142" i="8"/>
  <c r="Z1142" i="8"/>
  <c r="AA1142" i="8"/>
  <c r="B1143" i="8"/>
  <c r="C1143" i="8"/>
  <c r="D1143" i="8"/>
  <c r="E1143" i="8"/>
  <c r="F1143" i="8"/>
  <c r="G1143" i="8"/>
  <c r="H1143" i="8"/>
  <c r="I1143" i="8"/>
  <c r="J1143" i="8"/>
  <c r="K1143" i="8"/>
  <c r="L1143" i="8"/>
  <c r="M1143" i="8"/>
  <c r="N1143" i="8"/>
  <c r="O1143" i="8"/>
  <c r="P1143" i="8"/>
  <c r="Q1143" i="8"/>
  <c r="R1143" i="8"/>
  <c r="S1143" i="8"/>
  <c r="T1143" i="8"/>
  <c r="U1143" i="8"/>
  <c r="V1143" i="8"/>
  <c r="W1143" i="8"/>
  <c r="X1143" i="8"/>
  <c r="Y1143" i="8"/>
  <c r="Z1143" i="8"/>
  <c r="AA1143" i="8"/>
  <c r="B1136" i="8"/>
  <c r="C1136" i="8"/>
  <c r="D1136" i="8"/>
  <c r="E1136" i="8"/>
  <c r="F1136" i="8"/>
  <c r="G1136" i="8"/>
  <c r="H1136" i="8"/>
  <c r="I1136" i="8"/>
  <c r="J1136" i="8"/>
  <c r="K1136" i="8"/>
  <c r="L1136" i="8"/>
  <c r="M1136" i="8"/>
  <c r="N1136" i="8"/>
  <c r="O1136" i="8"/>
  <c r="P1136" i="8"/>
  <c r="Q1136" i="8"/>
  <c r="R1136" i="8"/>
  <c r="S1136" i="8"/>
  <c r="T1136" i="8"/>
  <c r="U1136" i="8"/>
  <c r="V1136" i="8"/>
  <c r="W1136" i="8"/>
  <c r="X1136" i="8"/>
  <c r="Y1136" i="8"/>
  <c r="Z1136" i="8"/>
  <c r="AA1136" i="8"/>
  <c r="B1137" i="8"/>
  <c r="C1137" i="8"/>
  <c r="D1137" i="8"/>
  <c r="E1137" i="8"/>
  <c r="F1137" i="8"/>
  <c r="G1137" i="8"/>
  <c r="H1137" i="8"/>
  <c r="I1137" i="8"/>
  <c r="J1137" i="8"/>
  <c r="K1137" i="8"/>
  <c r="L1137" i="8"/>
  <c r="M1137" i="8"/>
  <c r="N1137" i="8"/>
  <c r="O1137" i="8"/>
  <c r="P1137" i="8"/>
  <c r="Q1137" i="8"/>
  <c r="R1137" i="8"/>
  <c r="S1137" i="8"/>
  <c r="T1137" i="8"/>
  <c r="U1137" i="8"/>
  <c r="V1137" i="8"/>
  <c r="W1137" i="8"/>
  <c r="X1137" i="8"/>
  <c r="Y1137" i="8"/>
  <c r="Z1137" i="8"/>
  <c r="AA1137" i="8"/>
  <c r="B1138" i="8"/>
  <c r="C1138" i="8"/>
  <c r="D1138" i="8"/>
  <c r="E1138" i="8"/>
  <c r="F1138" i="8"/>
  <c r="G1138" i="8"/>
  <c r="H1138" i="8"/>
  <c r="I1138" i="8"/>
  <c r="J1138" i="8"/>
  <c r="K1138" i="8"/>
  <c r="L1138" i="8"/>
  <c r="M1138" i="8"/>
  <c r="N1138" i="8"/>
  <c r="O1138" i="8"/>
  <c r="P1138" i="8"/>
  <c r="Q1138" i="8"/>
  <c r="R1138" i="8"/>
  <c r="S1138" i="8"/>
  <c r="T1138" i="8"/>
  <c r="U1138" i="8"/>
  <c r="V1138" i="8"/>
  <c r="W1138" i="8"/>
  <c r="X1138" i="8"/>
  <c r="Y1138" i="8"/>
  <c r="Z1138" i="8"/>
  <c r="AA1138" i="8"/>
  <c r="B1139" i="8"/>
  <c r="C1139" i="8"/>
  <c r="D1139" i="8"/>
  <c r="E1139" i="8"/>
  <c r="F1139" i="8"/>
  <c r="G1139" i="8"/>
  <c r="H1139" i="8"/>
  <c r="I1139" i="8"/>
  <c r="J1139" i="8"/>
  <c r="K1139" i="8"/>
  <c r="L1139" i="8"/>
  <c r="M1139" i="8"/>
  <c r="N1139" i="8"/>
  <c r="O1139" i="8"/>
  <c r="P1139" i="8"/>
  <c r="Q1139" i="8"/>
  <c r="R1139" i="8"/>
  <c r="S1139" i="8"/>
  <c r="T1139" i="8"/>
  <c r="U1139" i="8"/>
  <c r="V1139" i="8"/>
  <c r="W1139" i="8"/>
  <c r="X1139" i="8"/>
  <c r="Y1139" i="8"/>
  <c r="Z1139" i="8"/>
  <c r="AA1139" i="8"/>
  <c r="B1140" i="8"/>
  <c r="C1140" i="8"/>
  <c r="D1140" i="8"/>
  <c r="E1140" i="8"/>
  <c r="F1140" i="8"/>
  <c r="G1140" i="8"/>
  <c r="H1140" i="8"/>
  <c r="I1140" i="8"/>
  <c r="J1140" i="8"/>
  <c r="K1140" i="8"/>
  <c r="L1140" i="8"/>
  <c r="M1140" i="8"/>
  <c r="N1140" i="8"/>
  <c r="O1140" i="8"/>
  <c r="P1140" i="8"/>
  <c r="Q1140" i="8"/>
  <c r="R1140" i="8"/>
  <c r="S1140" i="8"/>
  <c r="T1140" i="8"/>
  <c r="U1140" i="8"/>
  <c r="V1140" i="8"/>
  <c r="W1140" i="8"/>
  <c r="X1140" i="8"/>
  <c r="Y1140" i="8"/>
  <c r="Z1140" i="8"/>
  <c r="AA1140" i="8"/>
  <c r="B1130" i="8"/>
  <c r="C1130" i="8"/>
  <c r="D1130" i="8"/>
  <c r="E1130" i="8"/>
  <c r="F1130" i="8"/>
  <c r="G1130" i="8"/>
  <c r="H1130" i="8"/>
  <c r="I1130" i="8"/>
  <c r="J1130" i="8"/>
  <c r="K1130" i="8"/>
  <c r="L1130" i="8"/>
  <c r="M1130" i="8"/>
  <c r="N1130" i="8"/>
  <c r="O1130" i="8"/>
  <c r="P1130" i="8"/>
  <c r="Q1130" i="8"/>
  <c r="R1130" i="8"/>
  <c r="S1130" i="8"/>
  <c r="T1130" i="8"/>
  <c r="U1130" i="8"/>
  <c r="V1130" i="8"/>
  <c r="W1130" i="8"/>
  <c r="X1130" i="8"/>
  <c r="Y1130" i="8"/>
  <c r="Z1130" i="8"/>
  <c r="AA1130" i="8"/>
  <c r="B1131" i="8"/>
  <c r="C1131" i="8"/>
  <c r="D1131" i="8"/>
  <c r="O1131" i="8"/>
  <c r="E1131" i="8"/>
  <c r="F1131" i="8"/>
  <c r="G1131" i="8"/>
  <c r="H1131" i="8"/>
  <c r="I1131" i="8"/>
  <c r="J1131" i="8"/>
  <c r="K1131" i="8"/>
  <c r="L1131" i="8"/>
  <c r="M1131" i="8"/>
  <c r="N1131" i="8"/>
  <c r="P1131" i="8"/>
  <c r="Q1131" i="8"/>
  <c r="R1131" i="8"/>
  <c r="S1131" i="8"/>
  <c r="T1131" i="8"/>
  <c r="U1131" i="8"/>
  <c r="V1131" i="8"/>
  <c r="W1131" i="8"/>
  <c r="X1131" i="8"/>
  <c r="Y1131" i="8"/>
  <c r="Z1131" i="8"/>
  <c r="AA1131" i="8"/>
  <c r="B1132" i="8"/>
  <c r="C1132" i="8"/>
  <c r="D1132" i="8"/>
  <c r="E1132" i="8"/>
  <c r="F1132" i="8"/>
  <c r="G1132" i="8"/>
  <c r="H1132" i="8"/>
  <c r="I1132" i="8"/>
  <c r="J1132" i="8"/>
  <c r="K1132" i="8"/>
  <c r="L1132" i="8"/>
  <c r="M1132" i="8"/>
  <c r="N1132" i="8"/>
  <c r="O1132" i="8"/>
  <c r="P1132" i="8"/>
  <c r="Q1132" i="8"/>
  <c r="R1132" i="8"/>
  <c r="S1132" i="8"/>
  <c r="T1132" i="8"/>
  <c r="U1132" i="8"/>
  <c r="V1132" i="8"/>
  <c r="W1132" i="8"/>
  <c r="X1132" i="8"/>
  <c r="Y1132" i="8"/>
  <c r="Z1132" i="8"/>
  <c r="AA1132" i="8"/>
  <c r="B1133" i="8"/>
  <c r="C1133" i="8"/>
  <c r="D1133" i="8"/>
  <c r="E1133" i="8"/>
  <c r="F1133" i="8"/>
  <c r="G1133" i="8"/>
  <c r="H1133" i="8"/>
  <c r="I1133" i="8"/>
  <c r="J1133" i="8"/>
  <c r="K1133" i="8"/>
  <c r="L1133" i="8"/>
  <c r="M1133" i="8"/>
  <c r="N1133" i="8"/>
  <c r="O1133" i="8"/>
  <c r="P1133" i="8"/>
  <c r="Q1133" i="8"/>
  <c r="R1133" i="8"/>
  <c r="S1133" i="8"/>
  <c r="T1133" i="8"/>
  <c r="U1133" i="8"/>
  <c r="V1133" i="8"/>
  <c r="W1133" i="8"/>
  <c r="X1133" i="8"/>
  <c r="Y1133" i="8"/>
  <c r="Z1133" i="8"/>
  <c r="AA1133" i="8"/>
  <c r="B1134" i="8"/>
  <c r="C1134" i="8"/>
  <c r="D1134" i="8"/>
  <c r="E1134" i="8"/>
  <c r="F1134" i="8"/>
  <c r="G1134" i="8"/>
  <c r="H1134" i="8"/>
  <c r="I1134" i="8"/>
  <c r="J1134" i="8"/>
  <c r="K1134" i="8"/>
  <c r="L1134" i="8"/>
  <c r="M1134" i="8"/>
  <c r="N1134" i="8"/>
  <c r="O1134" i="8"/>
  <c r="P1134" i="8"/>
  <c r="Q1134" i="8"/>
  <c r="R1134" i="8"/>
  <c r="S1134" i="8"/>
  <c r="T1134" i="8"/>
  <c r="U1134" i="8"/>
  <c r="V1134" i="8"/>
  <c r="W1134" i="8"/>
  <c r="X1134" i="8"/>
  <c r="Y1134" i="8"/>
  <c r="Z1134" i="8"/>
  <c r="AA1134" i="8"/>
  <c r="B1135" i="8"/>
  <c r="C1135" i="8"/>
  <c r="D1135" i="8"/>
  <c r="E1135" i="8"/>
  <c r="F1135" i="8"/>
  <c r="G1135" i="8"/>
  <c r="H1135" i="8"/>
  <c r="I1135" i="8"/>
  <c r="J1135" i="8"/>
  <c r="K1135" i="8"/>
  <c r="L1135" i="8"/>
  <c r="M1135" i="8"/>
  <c r="N1135" i="8"/>
  <c r="O1135" i="8"/>
  <c r="P1135" i="8"/>
  <c r="Q1135" i="8"/>
  <c r="R1135" i="8"/>
  <c r="S1135" i="8"/>
  <c r="T1135" i="8"/>
  <c r="U1135" i="8"/>
  <c r="V1135" i="8"/>
  <c r="W1135" i="8"/>
  <c r="X1135" i="8"/>
  <c r="Y1135" i="8"/>
  <c r="Z1135" i="8"/>
  <c r="AA1135" i="8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A111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B1128" i="8"/>
  <c r="C1128" i="8"/>
  <c r="D1128" i="8"/>
  <c r="E1128" i="8"/>
  <c r="F1128" i="8"/>
  <c r="G1128" i="8"/>
  <c r="H1128" i="8"/>
  <c r="I1128" i="8"/>
  <c r="J1128" i="8"/>
  <c r="K1128" i="8"/>
  <c r="L1128" i="8"/>
  <c r="M1128" i="8"/>
  <c r="N1128" i="8"/>
  <c r="O1128" i="8"/>
  <c r="P1128" i="8"/>
  <c r="Q1128" i="8"/>
  <c r="R1128" i="8"/>
  <c r="S1128" i="8"/>
  <c r="T1128" i="8"/>
  <c r="U1128" i="8"/>
  <c r="V1128" i="8"/>
  <c r="W1128" i="8"/>
  <c r="X1128" i="8"/>
  <c r="Y1128" i="8"/>
  <c r="Z1128" i="8"/>
  <c r="AA1128" i="8"/>
  <c r="B1129" i="8"/>
  <c r="C1129" i="8"/>
  <c r="D1129" i="8"/>
  <c r="E1129" i="8"/>
  <c r="F1129" i="8"/>
  <c r="G1129" i="8"/>
  <c r="H1129" i="8"/>
  <c r="I1129" i="8"/>
  <c r="J1129" i="8"/>
  <c r="K1129" i="8"/>
  <c r="L1129" i="8"/>
  <c r="M1129" i="8"/>
  <c r="N1129" i="8"/>
  <c r="O1129" i="8"/>
  <c r="P1129" i="8"/>
  <c r="Q1129" i="8"/>
  <c r="R1129" i="8"/>
  <c r="S1129" i="8"/>
  <c r="T1129" i="8"/>
  <c r="U1129" i="8"/>
  <c r="V1129" i="8"/>
  <c r="W1129" i="8"/>
  <c r="X1129" i="8"/>
  <c r="Y1129" i="8"/>
  <c r="Z1129" i="8"/>
  <c r="AA1129" i="8"/>
  <c r="B1124" i="8"/>
  <c r="C1124" i="8"/>
  <c r="D1124" i="8"/>
  <c r="E1124" i="8"/>
  <c r="F1124" i="8"/>
  <c r="G1124" i="8"/>
  <c r="H1124" i="8"/>
  <c r="I1124" i="8"/>
  <c r="J1124" i="8"/>
  <c r="K1124" i="8"/>
  <c r="L1124" i="8"/>
  <c r="M1124" i="8"/>
  <c r="N1124" i="8"/>
  <c r="O1124" i="8"/>
  <c r="P1124" i="8"/>
  <c r="Q1124" i="8"/>
  <c r="R1124" i="8"/>
  <c r="S1124" i="8"/>
  <c r="T1124" i="8"/>
  <c r="U1124" i="8"/>
  <c r="V1124" i="8"/>
  <c r="W1124" i="8"/>
  <c r="X1124" i="8"/>
  <c r="Y1124" i="8"/>
  <c r="Z1124" i="8"/>
  <c r="AA1124" i="8"/>
  <c r="B1125" i="8"/>
  <c r="C1125" i="8"/>
  <c r="D1125" i="8"/>
  <c r="E1125" i="8"/>
  <c r="F1125" i="8"/>
  <c r="G1125" i="8"/>
  <c r="H1125" i="8"/>
  <c r="I1125" i="8"/>
  <c r="J1125" i="8"/>
  <c r="K1125" i="8"/>
  <c r="L1125" i="8"/>
  <c r="M1125" i="8"/>
  <c r="N1125" i="8"/>
  <c r="O1125" i="8"/>
  <c r="P1125" i="8"/>
  <c r="Q1125" i="8"/>
  <c r="R1125" i="8"/>
  <c r="S1125" i="8"/>
  <c r="T1125" i="8"/>
  <c r="U1125" i="8"/>
  <c r="V1125" i="8"/>
  <c r="W1125" i="8"/>
  <c r="X1125" i="8"/>
  <c r="Y1125" i="8"/>
  <c r="Z1125" i="8"/>
  <c r="AA1125" i="8"/>
  <c r="B1126" i="8"/>
  <c r="C1126" i="8"/>
  <c r="D1126" i="8"/>
  <c r="E1126" i="8"/>
  <c r="F1126" i="8"/>
  <c r="G1126" i="8"/>
  <c r="H1126" i="8"/>
  <c r="I1126" i="8"/>
  <c r="J1126" i="8"/>
  <c r="K1126" i="8"/>
  <c r="L1126" i="8"/>
  <c r="M1126" i="8"/>
  <c r="N1126" i="8"/>
  <c r="O1126" i="8"/>
  <c r="P1126" i="8"/>
  <c r="Q1126" i="8"/>
  <c r="R1126" i="8"/>
  <c r="S1126" i="8"/>
  <c r="T1126" i="8"/>
  <c r="U1126" i="8"/>
  <c r="V1126" i="8"/>
  <c r="W1126" i="8"/>
  <c r="X1126" i="8"/>
  <c r="Y1126" i="8"/>
  <c r="Z1126" i="8"/>
  <c r="AA1126" i="8"/>
  <c r="B1127" i="8"/>
  <c r="C1127" i="8"/>
  <c r="D1127" i="8"/>
  <c r="E1127" i="8"/>
  <c r="F1127" i="8"/>
  <c r="G1127" i="8"/>
  <c r="H1127" i="8"/>
  <c r="I1127" i="8"/>
  <c r="J1127" i="8"/>
  <c r="K1127" i="8"/>
  <c r="L1127" i="8"/>
  <c r="M1127" i="8"/>
  <c r="N1127" i="8"/>
  <c r="O1127" i="8"/>
  <c r="P1127" i="8"/>
  <c r="Q1127" i="8"/>
  <c r="R1127" i="8"/>
  <c r="S1127" i="8"/>
  <c r="T1127" i="8"/>
  <c r="U1127" i="8"/>
  <c r="V1127" i="8"/>
  <c r="W1127" i="8"/>
  <c r="X1127" i="8"/>
  <c r="Y1127" i="8"/>
  <c r="Z1127" i="8"/>
  <c r="AA1127" i="8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B1123" i="8"/>
  <c r="C1123" i="8"/>
  <c r="D1123" i="8"/>
  <c r="E1123" i="8"/>
  <c r="F1123" i="8"/>
  <c r="G1123" i="8"/>
  <c r="H1123" i="8"/>
  <c r="I1123" i="8"/>
  <c r="J1123" i="8"/>
  <c r="K1123" i="8"/>
  <c r="L1123" i="8"/>
  <c r="M1123" i="8"/>
  <c r="N1123" i="8"/>
  <c r="O1123" i="8"/>
  <c r="P1123" i="8"/>
  <c r="Q1123" i="8"/>
  <c r="R1123" i="8"/>
  <c r="U1123" i="8"/>
  <c r="W1123" i="8"/>
  <c r="S1123" i="8"/>
  <c r="T1123" i="8"/>
  <c r="V1123" i="8"/>
  <c r="X1123" i="8"/>
  <c r="Y1123" i="8"/>
  <c r="Z1123" i="8"/>
  <c r="AA1123" i="8"/>
  <c r="B1122" i="8"/>
  <c r="C1122" i="8"/>
  <c r="D1122" i="8"/>
  <c r="O1122" i="8"/>
  <c r="E1122" i="8"/>
  <c r="F1122" i="8"/>
  <c r="G1122" i="8"/>
  <c r="H1122" i="8"/>
  <c r="I1122" i="8"/>
  <c r="J1122" i="8"/>
  <c r="K1122" i="8"/>
  <c r="L1122" i="8"/>
  <c r="M1122" i="8"/>
  <c r="N1122" i="8"/>
  <c r="P1122" i="8"/>
  <c r="Q1122" i="8"/>
  <c r="R1122" i="8"/>
  <c r="S1122" i="8"/>
  <c r="T1122" i="8"/>
  <c r="U1122" i="8"/>
  <c r="V1122" i="8"/>
  <c r="W1122" i="8"/>
  <c r="X1122" i="8"/>
  <c r="Y1122" i="8"/>
  <c r="Z1122" i="8"/>
  <c r="AA1122" i="8"/>
  <c r="B1117" i="8"/>
  <c r="C1117" i="8"/>
  <c r="D1117" i="8"/>
  <c r="E1117" i="8"/>
  <c r="F1117" i="8"/>
  <c r="G1117" i="8"/>
  <c r="H1117" i="8"/>
  <c r="I1117" i="8"/>
  <c r="J1117" i="8"/>
  <c r="K1117" i="8"/>
  <c r="L1117" i="8"/>
  <c r="M1117" i="8"/>
  <c r="N1117" i="8"/>
  <c r="O1117" i="8"/>
  <c r="P1117" i="8"/>
  <c r="Q1117" i="8"/>
  <c r="R1117" i="8"/>
  <c r="S1117" i="8"/>
  <c r="T1117" i="8"/>
  <c r="U1117" i="8"/>
  <c r="V1117" i="8"/>
  <c r="W1117" i="8"/>
  <c r="X1117" i="8"/>
  <c r="Y1117" i="8"/>
  <c r="Z1117" i="8"/>
  <c r="AA1117" i="8"/>
  <c r="B1118" i="8"/>
  <c r="C1118" i="8"/>
  <c r="D1118" i="8"/>
  <c r="E1118" i="8"/>
  <c r="F1118" i="8"/>
  <c r="G1118" i="8"/>
  <c r="H1118" i="8"/>
  <c r="I1118" i="8"/>
  <c r="J1118" i="8"/>
  <c r="K1118" i="8"/>
  <c r="L1118" i="8"/>
  <c r="M1118" i="8"/>
  <c r="N1118" i="8"/>
  <c r="O1118" i="8"/>
  <c r="P1118" i="8"/>
  <c r="Q1118" i="8"/>
  <c r="R1118" i="8"/>
  <c r="S1118" i="8"/>
  <c r="T1118" i="8"/>
  <c r="U1118" i="8"/>
  <c r="V1118" i="8"/>
  <c r="W1118" i="8"/>
  <c r="X1118" i="8"/>
  <c r="Y1118" i="8"/>
  <c r="Z1118" i="8"/>
  <c r="AA1118" i="8"/>
  <c r="B1119" i="8"/>
  <c r="C1119" i="8"/>
  <c r="D1119" i="8"/>
  <c r="E1119" i="8"/>
  <c r="F1119" i="8"/>
  <c r="G1119" i="8"/>
  <c r="H1119" i="8"/>
  <c r="I1119" i="8"/>
  <c r="J1119" i="8"/>
  <c r="K1119" i="8"/>
  <c r="L1119" i="8"/>
  <c r="M1119" i="8"/>
  <c r="N1119" i="8"/>
  <c r="O1119" i="8"/>
  <c r="P1119" i="8"/>
  <c r="Q1119" i="8"/>
  <c r="R1119" i="8"/>
  <c r="S1119" i="8"/>
  <c r="T1119" i="8"/>
  <c r="U1119" i="8"/>
  <c r="V1119" i="8"/>
  <c r="W1119" i="8"/>
  <c r="X1119" i="8"/>
  <c r="Y1119" i="8"/>
  <c r="Z1119" i="8"/>
  <c r="AA1119" i="8"/>
  <c r="B1120" i="8"/>
  <c r="C1120" i="8"/>
  <c r="D1120" i="8"/>
  <c r="E1120" i="8"/>
  <c r="F1120" i="8"/>
  <c r="G1120" i="8"/>
  <c r="H1120" i="8"/>
  <c r="I1120" i="8"/>
  <c r="J1120" i="8"/>
  <c r="K1120" i="8"/>
  <c r="L1120" i="8"/>
  <c r="M1120" i="8"/>
  <c r="N1120" i="8"/>
  <c r="O1120" i="8"/>
  <c r="P1120" i="8"/>
  <c r="Q1120" i="8"/>
  <c r="R1120" i="8"/>
  <c r="S1120" i="8"/>
  <c r="T1120" i="8"/>
  <c r="U1120" i="8"/>
  <c r="V1120" i="8"/>
  <c r="W1120" i="8"/>
  <c r="X1120" i="8"/>
  <c r="Y1120" i="8"/>
  <c r="Z1120" i="8"/>
  <c r="AA1120" i="8"/>
  <c r="B1121" i="8"/>
  <c r="C1121" i="8"/>
  <c r="D1121" i="8"/>
  <c r="E1121" i="8"/>
  <c r="F1121" i="8"/>
  <c r="G1121" i="8"/>
  <c r="H1121" i="8"/>
  <c r="I1121" i="8"/>
  <c r="J1121" i="8"/>
  <c r="K1121" i="8"/>
  <c r="L1121" i="8"/>
  <c r="M1121" i="8"/>
  <c r="N1121" i="8"/>
  <c r="O1121" i="8"/>
  <c r="P1121" i="8"/>
  <c r="Q1121" i="8"/>
  <c r="R1121" i="8"/>
  <c r="S1121" i="8"/>
  <c r="T1121" i="8"/>
  <c r="U1121" i="8"/>
  <c r="V1121" i="8"/>
  <c r="W1121" i="8"/>
  <c r="X1121" i="8"/>
  <c r="Y1121" i="8"/>
  <c r="Z1121" i="8"/>
  <c r="AA1121" i="8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A110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86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AA1116" i="8"/>
  <c r="Z1116" i="8"/>
  <c r="Y1116" i="8"/>
  <c r="X1116" i="8"/>
  <c r="W1116" i="8"/>
  <c r="V1116" i="8"/>
  <c r="U1116" i="8"/>
  <c r="T1116" i="8"/>
  <c r="S1116" i="8"/>
  <c r="R1116" i="8"/>
  <c r="Q1116" i="8"/>
  <c r="P1116" i="8"/>
  <c r="O1116" i="8"/>
  <c r="N1116" i="8"/>
  <c r="M1116" i="8"/>
  <c r="L1116" i="8"/>
  <c r="K1116" i="8"/>
  <c r="J1116" i="8"/>
  <c r="I1116" i="8"/>
  <c r="H1116" i="8"/>
  <c r="G1116" i="8"/>
  <c r="F1116" i="8"/>
  <c r="E1116" i="8"/>
  <c r="D1116" i="8"/>
  <c r="C1116" i="8"/>
  <c r="B1116" i="8"/>
  <c r="AA1115" i="8"/>
  <c r="Z1115" i="8"/>
  <c r="Y1115" i="8"/>
  <c r="X1115" i="8"/>
  <c r="W1115" i="8"/>
  <c r="V1115" i="8"/>
  <c r="U1115" i="8"/>
  <c r="T1115" i="8"/>
  <c r="S1115" i="8"/>
  <c r="R1115" i="8"/>
  <c r="Q1115" i="8"/>
  <c r="P1115" i="8"/>
  <c r="O1115" i="8"/>
  <c r="N1115" i="8"/>
  <c r="M1115" i="8"/>
  <c r="L1115" i="8"/>
  <c r="K1115" i="8"/>
  <c r="J1115" i="8"/>
  <c r="I1115" i="8"/>
  <c r="H1115" i="8"/>
  <c r="G1115" i="8"/>
  <c r="F1115" i="8"/>
  <c r="E1115" i="8"/>
  <c r="D1115" i="8"/>
  <c r="C1115" i="8"/>
  <c r="B1115" i="8"/>
  <c r="AA1114" i="8"/>
  <c r="Z1114" i="8"/>
  <c r="Y1114" i="8"/>
  <c r="X1114" i="8"/>
  <c r="W1114" i="8"/>
  <c r="V1114" i="8"/>
  <c r="U1114" i="8"/>
  <c r="T1114" i="8"/>
  <c r="S1114" i="8"/>
  <c r="R1114" i="8"/>
  <c r="Q1114" i="8"/>
  <c r="P1114" i="8"/>
  <c r="O1114" i="8"/>
  <c r="N1114" i="8"/>
  <c r="M1114" i="8"/>
  <c r="L1114" i="8"/>
  <c r="K1114" i="8"/>
  <c r="J1114" i="8"/>
  <c r="I1114" i="8"/>
  <c r="H1114" i="8"/>
  <c r="G1114" i="8"/>
  <c r="F1114" i="8"/>
  <c r="E1114" i="8"/>
  <c r="D1114" i="8"/>
  <c r="C1114" i="8"/>
  <c r="B1114" i="8"/>
  <c r="AA1113" i="8"/>
  <c r="Z1113" i="8"/>
  <c r="Y1113" i="8"/>
  <c r="X1113" i="8"/>
  <c r="W1113" i="8"/>
  <c r="V1113" i="8"/>
  <c r="U1113" i="8"/>
  <c r="T1113" i="8"/>
  <c r="S1113" i="8"/>
  <c r="R1113" i="8"/>
  <c r="Q1113" i="8"/>
  <c r="P1113" i="8"/>
  <c r="O1113" i="8"/>
  <c r="N1113" i="8"/>
  <c r="M1113" i="8"/>
  <c r="L1113" i="8"/>
  <c r="K1113" i="8"/>
  <c r="J1113" i="8"/>
  <c r="I1113" i="8"/>
  <c r="H1113" i="8"/>
  <c r="G1113" i="8"/>
  <c r="F1113" i="8"/>
  <c r="E1113" i="8"/>
  <c r="D1113" i="8"/>
  <c r="C1113" i="8"/>
  <c r="B1113" i="8"/>
  <c r="AA1112" i="8"/>
  <c r="Z1112" i="8"/>
  <c r="Y1112" i="8"/>
  <c r="X1112" i="8"/>
  <c r="W1112" i="8"/>
  <c r="V1112" i="8"/>
  <c r="U1112" i="8"/>
  <c r="T1112" i="8"/>
  <c r="S1112" i="8"/>
  <c r="R1112" i="8"/>
  <c r="Q1112" i="8"/>
  <c r="P1112" i="8"/>
  <c r="O1112" i="8"/>
  <c r="N1112" i="8"/>
  <c r="M1112" i="8"/>
  <c r="L1112" i="8"/>
  <c r="K1112" i="8"/>
  <c r="J1112" i="8"/>
  <c r="I1112" i="8"/>
  <c r="H1112" i="8"/>
  <c r="G1112" i="8"/>
  <c r="F1112" i="8"/>
  <c r="E1112" i="8"/>
  <c r="D1112" i="8"/>
  <c r="C1112" i="8"/>
  <c r="B1112" i="8"/>
  <c r="AA1111" i="8"/>
  <c r="Z1111" i="8"/>
  <c r="Y1111" i="8"/>
  <c r="X1111" i="8"/>
  <c r="W1111" i="8"/>
  <c r="V1111" i="8"/>
  <c r="U1111" i="8"/>
  <c r="T1111" i="8"/>
  <c r="S1111" i="8"/>
  <c r="R1111" i="8"/>
  <c r="Q1111" i="8"/>
  <c r="P1111" i="8"/>
  <c r="O1111" i="8"/>
  <c r="N1111" i="8"/>
  <c r="M1111" i="8"/>
  <c r="L1111" i="8"/>
  <c r="K1111" i="8"/>
  <c r="J1111" i="8"/>
  <c r="I1111" i="8"/>
  <c r="H1111" i="8"/>
  <c r="G1111" i="8"/>
  <c r="F1111" i="8"/>
  <c r="E1111" i="8"/>
  <c r="D1111" i="8"/>
  <c r="C1111" i="8"/>
  <c r="B1111" i="8"/>
  <c r="AA1110" i="8"/>
  <c r="Z1110" i="8"/>
  <c r="Y1110" i="8"/>
  <c r="X1110" i="8"/>
  <c r="W1110" i="8"/>
  <c r="V1110" i="8"/>
  <c r="U1110" i="8"/>
  <c r="T1110" i="8"/>
  <c r="S1110" i="8"/>
  <c r="R1110" i="8"/>
  <c r="Q1110" i="8"/>
  <c r="P1110" i="8"/>
  <c r="O1110" i="8"/>
  <c r="N1110" i="8"/>
  <c r="M1110" i="8"/>
  <c r="L1110" i="8"/>
  <c r="K1110" i="8"/>
  <c r="J1110" i="8"/>
  <c r="I1110" i="8"/>
  <c r="H1110" i="8"/>
  <c r="G1110" i="8"/>
  <c r="F1110" i="8"/>
  <c r="E1110" i="8"/>
  <c r="D1110" i="8"/>
  <c r="C1110" i="8"/>
  <c r="B1110" i="8"/>
  <c r="AA1109" i="8"/>
  <c r="Z1109" i="8"/>
  <c r="Y1109" i="8"/>
  <c r="X1109" i="8"/>
  <c r="W1109" i="8"/>
  <c r="V1109" i="8"/>
  <c r="U1109" i="8"/>
  <c r="T1109" i="8"/>
  <c r="S1109" i="8"/>
  <c r="R1109" i="8"/>
  <c r="Q1109" i="8"/>
  <c r="P1109" i="8"/>
  <c r="O1109" i="8"/>
  <c r="N1109" i="8"/>
  <c r="M1109" i="8"/>
  <c r="L1109" i="8"/>
  <c r="K1109" i="8"/>
  <c r="J1109" i="8"/>
  <c r="I1109" i="8"/>
  <c r="H1109" i="8"/>
  <c r="G1109" i="8"/>
  <c r="F1109" i="8"/>
  <c r="E1109" i="8"/>
  <c r="D1109" i="8"/>
  <c r="C1109" i="8"/>
  <c r="B1109" i="8"/>
  <c r="AA1108" i="8"/>
  <c r="Z1108" i="8"/>
  <c r="Y1108" i="8"/>
  <c r="X1108" i="8"/>
  <c r="W1108" i="8"/>
  <c r="V1108" i="8"/>
  <c r="U1108" i="8"/>
  <c r="T1108" i="8"/>
  <c r="S1108" i="8"/>
  <c r="R1108" i="8"/>
  <c r="Q1108" i="8"/>
  <c r="P1108" i="8"/>
  <c r="O1108" i="8"/>
  <c r="N1108" i="8"/>
  <c r="M1108" i="8"/>
  <c r="L1108" i="8"/>
  <c r="K1108" i="8"/>
  <c r="J1108" i="8"/>
  <c r="I1108" i="8"/>
  <c r="H1108" i="8"/>
  <c r="G1108" i="8"/>
  <c r="F1108" i="8"/>
  <c r="E1108" i="8"/>
  <c r="D1108" i="8"/>
  <c r="C1108" i="8"/>
  <c r="B1108" i="8"/>
  <c r="AA1107" i="8"/>
  <c r="Z1107" i="8"/>
  <c r="Y1107" i="8"/>
  <c r="X1107" i="8"/>
  <c r="W1107" i="8"/>
  <c r="V1107" i="8"/>
  <c r="U1107" i="8"/>
  <c r="T1107" i="8"/>
  <c r="S1107" i="8"/>
  <c r="R1107" i="8"/>
  <c r="Q1107" i="8"/>
  <c r="P1107" i="8"/>
  <c r="O1107" i="8"/>
  <c r="N1107" i="8"/>
  <c r="M1107" i="8"/>
  <c r="L1107" i="8"/>
  <c r="K1107" i="8"/>
  <c r="J1107" i="8"/>
  <c r="I1107" i="8"/>
  <c r="H1107" i="8"/>
  <c r="G1107" i="8"/>
  <c r="F1107" i="8"/>
  <c r="E1107" i="8"/>
  <c r="D1107" i="8"/>
  <c r="C1107" i="8"/>
  <c r="B1107" i="8"/>
  <c r="AA1106" i="8"/>
  <c r="Z1106" i="8"/>
  <c r="Y1106" i="8"/>
  <c r="X1106" i="8"/>
  <c r="W1106" i="8"/>
  <c r="V1106" i="8"/>
  <c r="U1106" i="8"/>
  <c r="T1106" i="8"/>
  <c r="S1106" i="8"/>
  <c r="R1106" i="8"/>
  <c r="Q1106" i="8"/>
  <c r="P1106" i="8"/>
  <c r="O1106" i="8"/>
  <c r="N1106" i="8"/>
  <c r="M1106" i="8"/>
  <c r="L1106" i="8"/>
  <c r="K1106" i="8"/>
  <c r="J1106" i="8"/>
  <c r="I1106" i="8"/>
  <c r="H1106" i="8"/>
  <c r="G1106" i="8"/>
  <c r="F1106" i="8"/>
  <c r="E1106" i="8"/>
  <c r="D1106" i="8"/>
  <c r="C1106" i="8"/>
  <c r="B1106" i="8"/>
  <c r="AA1105" i="8"/>
  <c r="Z1105" i="8"/>
  <c r="Y1105" i="8"/>
  <c r="X1105" i="8"/>
  <c r="W1105" i="8"/>
  <c r="V1105" i="8"/>
  <c r="U1105" i="8"/>
  <c r="T1105" i="8"/>
  <c r="S1105" i="8"/>
  <c r="R1105" i="8"/>
  <c r="Q1105" i="8"/>
  <c r="P1105" i="8"/>
  <c r="O1105" i="8"/>
  <c r="N1105" i="8"/>
  <c r="M1105" i="8"/>
  <c r="L1105" i="8"/>
  <c r="K1105" i="8"/>
  <c r="J1105" i="8"/>
  <c r="I1105" i="8"/>
  <c r="H1105" i="8"/>
  <c r="G1105" i="8"/>
  <c r="F1105" i="8"/>
  <c r="E1105" i="8"/>
  <c r="D1105" i="8"/>
  <c r="C1105" i="8"/>
  <c r="B1105" i="8"/>
  <c r="AA1104" i="8"/>
  <c r="Z1104" i="8"/>
  <c r="Y1104" i="8"/>
  <c r="X1104" i="8"/>
  <c r="W1104" i="8"/>
  <c r="V1104" i="8"/>
  <c r="U1104" i="8"/>
  <c r="T1104" i="8"/>
  <c r="S1104" i="8"/>
  <c r="R1104" i="8"/>
  <c r="Q1104" i="8"/>
  <c r="P1104" i="8"/>
  <c r="O1104" i="8"/>
  <c r="N1104" i="8"/>
  <c r="M1104" i="8"/>
  <c r="L1104" i="8"/>
  <c r="K1104" i="8"/>
  <c r="J1104" i="8"/>
  <c r="I1104" i="8"/>
  <c r="H1104" i="8"/>
  <c r="G1104" i="8"/>
  <c r="F1104" i="8"/>
  <c r="E1104" i="8"/>
  <c r="D1104" i="8"/>
  <c r="C1104" i="8"/>
  <c r="B1104" i="8"/>
  <c r="AA1103" i="8"/>
  <c r="Z1103" i="8"/>
  <c r="Y1103" i="8"/>
  <c r="X1103" i="8"/>
  <c r="W1103" i="8"/>
  <c r="V1103" i="8"/>
  <c r="U1103" i="8"/>
  <c r="T1103" i="8"/>
  <c r="S1103" i="8"/>
  <c r="R1103" i="8"/>
  <c r="Q1103" i="8"/>
  <c r="P1103" i="8"/>
  <c r="O1103" i="8"/>
  <c r="N1103" i="8"/>
  <c r="M1103" i="8"/>
  <c r="L1103" i="8"/>
  <c r="K1103" i="8"/>
  <c r="J1103" i="8"/>
  <c r="I1103" i="8"/>
  <c r="H1103" i="8"/>
  <c r="G1103" i="8"/>
  <c r="F1103" i="8"/>
  <c r="E1103" i="8"/>
  <c r="D1103" i="8"/>
  <c r="C1103" i="8"/>
  <c r="B1103" i="8"/>
  <c r="AA1102" i="8"/>
  <c r="Z1102" i="8"/>
  <c r="Y1102" i="8"/>
  <c r="X1102" i="8"/>
  <c r="W1102" i="8"/>
  <c r="V1102" i="8"/>
  <c r="U1102" i="8"/>
  <c r="T1102" i="8"/>
  <c r="S1102" i="8"/>
  <c r="R1102" i="8"/>
  <c r="Q1102" i="8"/>
  <c r="P1102" i="8"/>
  <c r="O1102" i="8"/>
  <c r="N1102" i="8"/>
  <c r="M1102" i="8"/>
  <c r="L1102" i="8"/>
  <c r="K1102" i="8"/>
  <c r="J1102" i="8"/>
  <c r="I1102" i="8"/>
  <c r="H1102" i="8"/>
  <c r="G1102" i="8"/>
  <c r="F1102" i="8"/>
  <c r="E1102" i="8"/>
  <c r="D1102" i="8"/>
  <c r="C1102" i="8"/>
  <c r="B1102" i="8"/>
  <c r="AA1101" i="8"/>
  <c r="Z1101" i="8"/>
  <c r="Y1101" i="8"/>
  <c r="X1101" i="8"/>
  <c r="W1101" i="8"/>
  <c r="V1101" i="8"/>
  <c r="U1101" i="8"/>
  <c r="T1101" i="8"/>
  <c r="S1101" i="8"/>
  <c r="R1101" i="8"/>
  <c r="Q1101" i="8"/>
  <c r="P1101" i="8"/>
  <c r="O1101" i="8"/>
  <c r="N1101" i="8"/>
  <c r="M1101" i="8"/>
  <c r="L1101" i="8"/>
  <c r="K1101" i="8"/>
  <c r="J1101" i="8"/>
  <c r="I1101" i="8"/>
  <c r="H1101" i="8"/>
  <c r="G1101" i="8"/>
  <c r="F1101" i="8"/>
  <c r="E1101" i="8"/>
  <c r="D1101" i="8"/>
  <c r="C1101" i="8"/>
  <c r="B1101" i="8"/>
  <c r="AA1100" i="8"/>
  <c r="Z1100" i="8"/>
  <c r="Y1100" i="8"/>
  <c r="X1100" i="8"/>
  <c r="W1100" i="8"/>
  <c r="V1100" i="8"/>
  <c r="U1100" i="8"/>
  <c r="T1100" i="8"/>
  <c r="S1100" i="8"/>
  <c r="R1100" i="8"/>
  <c r="Q1100" i="8"/>
  <c r="P1100" i="8"/>
  <c r="O1100" i="8"/>
  <c r="N1100" i="8"/>
  <c r="M1100" i="8"/>
  <c r="L1100" i="8"/>
  <c r="K1100" i="8"/>
  <c r="J1100" i="8"/>
  <c r="I1100" i="8"/>
  <c r="H1100" i="8"/>
  <c r="G1100" i="8"/>
  <c r="F1100" i="8"/>
  <c r="E1100" i="8"/>
  <c r="D1100" i="8"/>
  <c r="C1100" i="8"/>
  <c r="B1100" i="8"/>
  <c r="AA1099" i="8"/>
  <c r="Z1099" i="8"/>
  <c r="Y1099" i="8"/>
  <c r="X1099" i="8"/>
  <c r="W1099" i="8"/>
  <c r="V1099" i="8"/>
  <c r="U1099" i="8"/>
  <c r="T1099" i="8"/>
  <c r="S1099" i="8"/>
  <c r="R1099" i="8"/>
  <c r="Q1099" i="8"/>
  <c r="P1099" i="8"/>
  <c r="O1099" i="8"/>
  <c r="N1099" i="8"/>
  <c r="M1099" i="8"/>
  <c r="L1099" i="8"/>
  <c r="K1099" i="8"/>
  <c r="J1099" i="8"/>
  <c r="I1099" i="8"/>
  <c r="H1099" i="8"/>
  <c r="G1099" i="8"/>
  <c r="F1099" i="8"/>
  <c r="E1099" i="8"/>
  <c r="D1099" i="8"/>
  <c r="C1099" i="8"/>
  <c r="B1099" i="8"/>
  <c r="AA1098" i="8"/>
  <c r="Z1098" i="8"/>
  <c r="Y1098" i="8"/>
  <c r="X1098" i="8"/>
  <c r="W1098" i="8"/>
  <c r="V1098" i="8"/>
  <c r="U1098" i="8"/>
  <c r="T1098" i="8"/>
  <c r="S1098" i="8"/>
  <c r="R1098" i="8"/>
  <c r="Q1098" i="8"/>
  <c r="P1098" i="8"/>
  <c r="O1098" i="8"/>
  <c r="N1098" i="8"/>
  <c r="M1098" i="8"/>
  <c r="L1098" i="8"/>
  <c r="K1098" i="8"/>
  <c r="J1098" i="8"/>
  <c r="I1098" i="8"/>
  <c r="H1098" i="8"/>
  <c r="G1098" i="8"/>
  <c r="F1098" i="8"/>
  <c r="E1098" i="8"/>
  <c r="D1098" i="8"/>
  <c r="C1098" i="8"/>
  <c r="B1098" i="8"/>
  <c r="AA1097" i="8"/>
  <c r="Z1097" i="8"/>
  <c r="Y1097" i="8"/>
  <c r="X1097" i="8"/>
  <c r="W1097" i="8"/>
  <c r="V1097" i="8"/>
  <c r="U1097" i="8"/>
  <c r="T1097" i="8"/>
  <c r="S1097" i="8"/>
  <c r="R1097" i="8"/>
  <c r="Q1097" i="8"/>
  <c r="P1097" i="8"/>
  <c r="O1097" i="8"/>
  <c r="N1097" i="8"/>
  <c r="M1097" i="8"/>
  <c r="L1097" i="8"/>
  <c r="K1097" i="8"/>
  <c r="J1097" i="8"/>
  <c r="I1097" i="8"/>
  <c r="H1097" i="8"/>
  <c r="G1097" i="8"/>
  <c r="F1097" i="8"/>
  <c r="E1097" i="8"/>
  <c r="D1097" i="8"/>
  <c r="C1097" i="8"/>
  <c r="B1097" i="8"/>
  <c r="AA1096" i="8"/>
  <c r="Z1096" i="8"/>
  <c r="Y1096" i="8"/>
  <c r="X1096" i="8"/>
  <c r="W1096" i="8"/>
  <c r="V1096" i="8"/>
  <c r="U1096" i="8"/>
  <c r="T1096" i="8"/>
  <c r="S1096" i="8"/>
  <c r="R1096" i="8"/>
  <c r="Q1096" i="8"/>
  <c r="P1096" i="8"/>
  <c r="O1096" i="8"/>
  <c r="N1096" i="8"/>
  <c r="M1096" i="8"/>
  <c r="L1096" i="8"/>
  <c r="K1096" i="8"/>
  <c r="J1096" i="8"/>
  <c r="I1096" i="8"/>
  <c r="H1096" i="8"/>
  <c r="G1096" i="8"/>
  <c r="F1096" i="8"/>
  <c r="E1096" i="8"/>
  <c r="D1096" i="8"/>
  <c r="C1096" i="8"/>
  <c r="B1096" i="8"/>
  <c r="AA1095" i="8"/>
  <c r="Z1095" i="8"/>
  <c r="Y1095" i="8"/>
  <c r="X1095" i="8"/>
  <c r="W1095" i="8"/>
  <c r="V1095" i="8"/>
  <c r="U1095" i="8"/>
  <c r="T1095" i="8"/>
  <c r="S1095" i="8"/>
  <c r="R1095" i="8"/>
  <c r="Q1095" i="8"/>
  <c r="P1095" i="8"/>
  <c r="O1095" i="8"/>
  <c r="N1095" i="8"/>
  <c r="M1095" i="8"/>
  <c r="L1095" i="8"/>
  <c r="K1095" i="8"/>
  <c r="J1095" i="8"/>
  <c r="I1095" i="8"/>
  <c r="H1095" i="8"/>
  <c r="G1095" i="8"/>
  <c r="F1095" i="8"/>
  <c r="E1095" i="8"/>
  <c r="D1095" i="8"/>
  <c r="C1095" i="8"/>
  <c r="B1095" i="8"/>
  <c r="AA1094" i="8"/>
  <c r="Z1094" i="8"/>
  <c r="Y1094" i="8"/>
  <c r="X1094" i="8"/>
  <c r="W1094" i="8"/>
  <c r="V1094" i="8"/>
  <c r="U1094" i="8"/>
  <c r="T1094" i="8"/>
  <c r="S1094" i="8"/>
  <c r="R1094" i="8"/>
  <c r="Q1094" i="8"/>
  <c r="P1094" i="8"/>
  <c r="O1094" i="8"/>
  <c r="N1094" i="8"/>
  <c r="M1094" i="8"/>
  <c r="L1094" i="8"/>
  <c r="K1094" i="8"/>
  <c r="J1094" i="8"/>
  <c r="I1094" i="8"/>
  <c r="H1094" i="8"/>
  <c r="G1094" i="8"/>
  <c r="F1094" i="8"/>
  <c r="E1094" i="8"/>
  <c r="D1094" i="8"/>
  <c r="C1094" i="8"/>
  <c r="B1094" i="8"/>
  <c r="AA1093" i="8"/>
  <c r="Z1093" i="8"/>
  <c r="Y1093" i="8"/>
  <c r="X1093" i="8"/>
  <c r="W1093" i="8"/>
  <c r="V1093" i="8"/>
  <c r="U1093" i="8"/>
  <c r="T1093" i="8"/>
  <c r="S1093" i="8"/>
  <c r="R1093" i="8"/>
  <c r="Q1093" i="8"/>
  <c r="P1093" i="8"/>
  <c r="O1093" i="8"/>
  <c r="N1093" i="8"/>
  <c r="M1093" i="8"/>
  <c r="L1093" i="8"/>
  <c r="K1093" i="8"/>
  <c r="J1093" i="8"/>
  <c r="I1093" i="8"/>
  <c r="H1093" i="8"/>
  <c r="G1093" i="8"/>
  <c r="F1093" i="8"/>
  <c r="E1093" i="8"/>
  <c r="D1093" i="8"/>
  <c r="C1093" i="8"/>
  <c r="B1093" i="8"/>
  <c r="AA1092" i="8"/>
  <c r="Z1092" i="8"/>
  <c r="Y1092" i="8"/>
  <c r="X1092" i="8"/>
  <c r="W1092" i="8"/>
  <c r="V1092" i="8"/>
  <c r="U1092" i="8"/>
  <c r="T1092" i="8"/>
  <c r="S1092" i="8"/>
  <c r="R1092" i="8"/>
  <c r="Q1092" i="8"/>
  <c r="P1092" i="8"/>
  <c r="O1092" i="8"/>
  <c r="N1092" i="8"/>
  <c r="M1092" i="8"/>
  <c r="L1092" i="8"/>
  <c r="K1092" i="8"/>
  <c r="J1092" i="8"/>
  <c r="I1092" i="8"/>
  <c r="H1092" i="8"/>
  <c r="G1092" i="8"/>
  <c r="F1092" i="8"/>
  <c r="E1092" i="8"/>
  <c r="D1092" i="8"/>
  <c r="C1092" i="8"/>
  <c r="B1092" i="8"/>
  <c r="AA1091" i="8"/>
  <c r="Z1091" i="8"/>
  <c r="Y1091" i="8"/>
  <c r="X1091" i="8"/>
  <c r="W1091" i="8"/>
  <c r="V1091" i="8"/>
  <c r="U1091" i="8"/>
  <c r="T1091" i="8"/>
  <c r="S1091" i="8"/>
  <c r="R1091" i="8"/>
  <c r="Q1091" i="8"/>
  <c r="P1091" i="8"/>
  <c r="O1091" i="8"/>
  <c r="N1091" i="8"/>
  <c r="M1091" i="8"/>
  <c r="L1091" i="8"/>
  <c r="K1091" i="8"/>
  <c r="J1091" i="8"/>
  <c r="I1091" i="8"/>
  <c r="H1091" i="8"/>
  <c r="G1091" i="8"/>
  <c r="F1091" i="8"/>
  <c r="E1091" i="8"/>
  <c r="D1091" i="8"/>
  <c r="C1091" i="8"/>
  <c r="B1091" i="8"/>
  <c r="AA1090" i="8"/>
  <c r="Z1090" i="8"/>
  <c r="Y1090" i="8"/>
  <c r="X1090" i="8"/>
  <c r="W1090" i="8"/>
  <c r="V1090" i="8"/>
  <c r="U1090" i="8"/>
  <c r="T1090" i="8"/>
  <c r="S1090" i="8"/>
  <c r="R1090" i="8"/>
  <c r="Q1090" i="8"/>
  <c r="P1090" i="8"/>
  <c r="O1090" i="8"/>
  <c r="N1090" i="8"/>
  <c r="M1090" i="8"/>
  <c r="L1090" i="8"/>
  <c r="K1090" i="8"/>
  <c r="J1090" i="8"/>
  <c r="I1090" i="8"/>
  <c r="H1090" i="8"/>
  <c r="G1090" i="8"/>
  <c r="F1090" i="8"/>
  <c r="E1090" i="8"/>
  <c r="D1090" i="8"/>
  <c r="C1090" i="8"/>
  <c r="B1090" i="8"/>
  <c r="AA1089" i="8"/>
  <c r="Z1089" i="8"/>
  <c r="Y1089" i="8"/>
  <c r="X1089" i="8"/>
  <c r="W1089" i="8"/>
  <c r="V1089" i="8"/>
  <c r="U1089" i="8"/>
  <c r="T1089" i="8"/>
  <c r="S1089" i="8"/>
  <c r="R1089" i="8"/>
  <c r="Q1089" i="8"/>
  <c r="P1089" i="8"/>
  <c r="O1089" i="8"/>
  <c r="N1089" i="8"/>
  <c r="M1089" i="8"/>
  <c r="L1089" i="8"/>
  <c r="K1089" i="8"/>
  <c r="J1089" i="8"/>
  <c r="I1089" i="8"/>
  <c r="H1089" i="8"/>
  <c r="G1089" i="8"/>
  <c r="F1089" i="8"/>
  <c r="E1089" i="8"/>
  <c r="D1089" i="8"/>
  <c r="C1089" i="8"/>
  <c r="B1089" i="8"/>
  <c r="AA1088" i="8"/>
  <c r="Z1088" i="8"/>
  <c r="Y1088" i="8"/>
  <c r="X1088" i="8"/>
  <c r="W1088" i="8"/>
  <c r="V1088" i="8"/>
  <c r="U1088" i="8"/>
  <c r="T1088" i="8"/>
  <c r="S1088" i="8"/>
  <c r="R1088" i="8"/>
  <c r="Q1088" i="8"/>
  <c r="P1088" i="8"/>
  <c r="O1088" i="8"/>
  <c r="N1088" i="8"/>
  <c r="M1088" i="8"/>
  <c r="L1088" i="8"/>
  <c r="K1088" i="8"/>
  <c r="J1088" i="8"/>
  <c r="I1088" i="8"/>
  <c r="H1088" i="8"/>
  <c r="G1088" i="8"/>
  <c r="F1088" i="8"/>
  <c r="E1088" i="8"/>
  <c r="D1088" i="8"/>
  <c r="C1088" i="8"/>
  <c r="B1088" i="8"/>
  <c r="AA1087" i="8"/>
  <c r="Z1087" i="8"/>
  <c r="Y1087" i="8"/>
  <c r="X1087" i="8"/>
  <c r="W1087" i="8"/>
  <c r="V1087" i="8"/>
  <c r="U1087" i="8"/>
  <c r="T1087" i="8"/>
  <c r="S1087" i="8"/>
  <c r="R1087" i="8"/>
  <c r="Q1087" i="8"/>
  <c r="P1087" i="8"/>
  <c r="O1087" i="8"/>
  <c r="N1087" i="8"/>
  <c r="M1087" i="8"/>
  <c r="L1087" i="8"/>
  <c r="K1087" i="8"/>
  <c r="J1087" i="8"/>
  <c r="I1087" i="8"/>
  <c r="H1087" i="8"/>
  <c r="G1087" i="8"/>
  <c r="F1087" i="8"/>
  <c r="E1087" i="8"/>
  <c r="D1087" i="8"/>
  <c r="C1087" i="8"/>
  <c r="B1087" i="8"/>
  <c r="AA1086" i="8"/>
  <c r="Z1086" i="8"/>
  <c r="Y1086" i="8"/>
  <c r="X1086" i="8"/>
  <c r="W1086" i="8"/>
  <c r="V1086" i="8"/>
  <c r="U1086" i="8"/>
  <c r="T1086" i="8"/>
  <c r="S1086" i="8"/>
  <c r="R1086" i="8"/>
  <c r="Q1086" i="8"/>
  <c r="P1086" i="8"/>
  <c r="O1086" i="8"/>
  <c r="N1086" i="8"/>
  <c r="M1086" i="8"/>
  <c r="L1086" i="8"/>
  <c r="K1086" i="8"/>
  <c r="J1086" i="8"/>
  <c r="I1086" i="8"/>
  <c r="H1086" i="8"/>
  <c r="G1086" i="8"/>
  <c r="F1086" i="8"/>
  <c r="E1086" i="8"/>
  <c r="D1086" i="8"/>
  <c r="C1086" i="8"/>
  <c r="B1086" i="8"/>
  <c r="AA1085" i="8"/>
  <c r="Z1085" i="8"/>
  <c r="Y1085" i="8"/>
  <c r="X1085" i="8"/>
  <c r="W1085" i="8"/>
  <c r="V1085" i="8"/>
  <c r="U1085" i="8"/>
  <c r="T1085" i="8"/>
  <c r="S1085" i="8"/>
  <c r="R1085" i="8"/>
  <c r="Q1085" i="8"/>
  <c r="P1085" i="8"/>
  <c r="O1085" i="8"/>
  <c r="N1085" i="8"/>
  <c r="M1085" i="8"/>
  <c r="L1085" i="8"/>
  <c r="K1085" i="8"/>
  <c r="J1085" i="8"/>
  <c r="I1085" i="8"/>
  <c r="H1085" i="8"/>
  <c r="G1085" i="8"/>
  <c r="F1085" i="8"/>
  <c r="E1085" i="8"/>
  <c r="D1085" i="8"/>
  <c r="C1085" i="8"/>
  <c r="B1085" i="8"/>
  <c r="AA1084" i="8"/>
  <c r="Z1084" i="8"/>
  <c r="Y1084" i="8"/>
  <c r="X1084" i="8"/>
  <c r="W1084" i="8"/>
  <c r="V1084" i="8"/>
  <c r="U1084" i="8"/>
  <c r="T1084" i="8"/>
  <c r="S1084" i="8"/>
  <c r="R1084" i="8"/>
  <c r="Q1084" i="8"/>
  <c r="P1084" i="8"/>
  <c r="O1084" i="8"/>
  <c r="N1084" i="8"/>
  <c r="M1084" i="8"/>
  <c r="L1084" i="8"/>
  <c r="K1084" i="8"/>
  <c r="J1084" i="8"/>
  <c r="I1084" i="8"/>
  <c r="H1084" i="8"/>
  <c r="G1084" i="8"/>
  <c r="F1084" i="8"/>
  <c r="E1084" i="8"/>
  <c r="D1084" i="8"/>
  <c r="C1084" i="8"/>
  <c r="B1084" i="8"/>
  <c r="AA1083" i="8"/>
  <c r="Z1083" i="8"/>
  <c r="Y1083" i="8"/>
  <c r="X1083" i="8"/>
  <c r="W1083" i="8"/>
  <c r="V1083" i="8"/>
  <c r="U1083" i="8"/>
  <c r="T1083" i="8"/>
  <c r="S1083" i="8"/>
  <c r="R1083" i="8"/>
  <c r="Q1083" i="8"/>
  <c r="P1083" i="8"/>
  <c r="O1083" i="8"/>
  <c r="N1083" i="8"/>
  <c r="M1083" i="8"/>
  <c r="L1083" i="8"/>
  <c r="K1083" i="8"/>
  <c r="J1083" i="8"/>
  <c r="I1083" i="8"/>
  <c r="H1083" i="8"/>
  <c r="G1083" i="8"/>
  <c r="F1083" i="8"/>
  <c r="E1083" i="8"/>
  <c r="D1083" i="8"/>
  <c r="C1083" i="8"/>
  <c r="B1083" i="8"/>
  <c r="AA1082" i="8"/>
  <c r="Z1082" i="8"/>
  <c r="Y1082" i="8"/>
  <c r="X1082" i="8"/>
  <c r="W1082" i="8"/>
  <c r="V1082" i="8"/>
  <c r="U1082" i="8"/>
  <c r="T1082" i="8"/>
  <c r="S1082" i="8"/>
  <c r="R1082" i="8"/>
  <c r="Q1082" i="8"/>
  <c r="P1082" i="8"/>
  <c r="O1082" i="8"/>
  <c r="N1082" i="8"/>
  <c r="M1082" i="8"/>
  <c r="L1082" i="8"/>
  <c r="K1082" i="8"/>
  <c r="J1082" i="8"/>
  <c r="I1082" i="8"/>
  <c r="H1082" i="8"/>
  <c r="G1082" i="8"/>
  <c r="F1082" i="8"/>
  <c r="E1082" i="8"/>
  <c r="D1082" i="8"/>
  <c r="C1082" i="8"/>
  <c r="B1082" i="8"/>
  <c r="AA1081" i="8"/>
  <c r="Z1081" i="8"/>
  <c r="Y1081" i="8"/>
  <c r="X1081" i="8"/>
  <c r="W1081" i="8"/>
  <c r="V1081" i="8"/>
  <c r="U1081" i="8"/>
  <c r="T1081" i="8"/>
  <c r="S1081" i="8"/>
  <c r="R1081" i="8"/>
  <c r="Q1081" i="8"/>
  <c r="P1081" i="8"/>
  <c r="O1081" i="8"/>
  <c r="N1081" i="8"/>
  <c r="M1081" i="8"/>
  <c r="L1081" i="8"/>
  <c r="K1081" i="8"/>
  <c r="J1081" i="8"/>
  <c r="I1081" i="8"/>
  <c r="H1081" i="8"/>
  <c r="G1081" i="8"/>
  <c r="F1081" i="8"/>
  <c r="E1081" i="8"/>
  <c r="D1081" i="8"/>
  <c r="C1081" i="8"/>
  <c r="B1081" i="8"/>
  <c r="AA1080" i="8"/>
  <c r="Z1080" i="8"/>
  <c r="Y1080" i="8"/>
  <c r="X1080" i="8"/>
  <c r="W1080" i="8"/>
  <c r="V1080" i="8"/>
  <c r="U1080" i="8"/>
  <c r="T1080" i="8"/>
  <c r="S1080" i="8"/>
  <c r="R1080" i="8"/>
  <c r="Q1080" i="8"/>
  <c r="P1080" i="8"/>
  <c r="O1080" i="8"/>
  <c r="N1080" i="8"/>
  <c r="M1080" i="8"/>
  <c r="L1080" i="8"/>
  <c r="K1080" i="8"/>
  <c r="J1080" i="8"/>
  <c r="I1080" i="8"/>
  <c r="H1080" i="8"/>
  <c r="G1080" i="8"/>
  <c r="F1080" i="8"/>
  <c r="E1080" i="8"/>
  <c r="D1080" i="8"/>
  <c r="C1080" i="8"/>
  <c r="B1080" i="8"/>
  <c r="AA1079" i="8"/>
  <c r="Z1079" i="8"/>
  <c r="Y1079" i="8"/>
  <c r="X1079" i="8"/>
  <c r="W1079" i="8"/>
  <c r="V1079" i="8"/>
  <c r="U1079" i="8"/>
  <c r="T1079" i="8"/>
  <c r="S1079" i="8"/>
  <c r="R1079" i="8"/>
  <c r="Q1079" i="8"/>
  <c r="P1079" i="8"/>
  <c r="O1079" i="8"/>
  <c r="N1079" i="8"/>
  <c r="M1079" i="8"/>
  <c r="L1079" i="8"/>
  <c r="K1079" i="8"/>
  <c r="J1079" i="8"/>
  <c r="I1079" i="8"/>
  <c r="H1079" i="8"/>
  <c r="G1079" i="8"/>
  <c r="F1079" i="8"/>
  <c r="E1079" i="8"/>
  <c r="D1079" i="8"/>
  <c r="C1079" i="8"/>
  <c r="B1079" i="8"/>
  <c r="AA1078" i="8"/>
  <c r="Z1078" i="8"/>
  <c r="Y1078" i="8"/>
  <c r="X1078" i="8"/>
  <c r="W1078" i="8"/>
  <c r="V1078" i="8"/>
  <c r="U1078" i="8"/>
  <c r="T1078" i="8"/>
  <c r="S1078" i="8"/>
  <c r="R1078" i="8"/>
  <c r="Q1078" i="8"/>
  <c r="P1078" i="8"/>
  <c r="O1078" i="8"/>
  <c r="N1078" i="8"/>
  <c r="M1078" i="8"/>
  <c r="L1078" i="8"/>
  <c r="K1078" i="8"/>
  <c r="J1078" i="8"/>
  <c r="I1078" i="8"/>
  <c r="H1078" i="8"/>
  <c r="G1078" i="8"/>
  <c r="F1078" i="8"/>
  <c r="E1078" i="8"/>
  <c r="D1078" i="8"/>
  <c r="C1078" i="8"/>
  <c r="B1078" i="8"/>
  <c r="AA1077" i="8"/>
  <c r="Z1077" i="8"/>
  <c r="Y1077" i="8"/>
  <c r="X1077" i="8"/>
  <c r="W1077" i="8"/>
  <c r="V1077" i="8"/>
  <c r="U1077" i="8"/>
  <c r="T1077" i="8"/>
  <c r="S1077" i="8"/>
  <c r="R1077" i="8"/>
  <c r="Q1077" i="8"/>
  <c r="P1077" i="8"/>
  <c r="O1077" i="8"/>
  <c r="N1077" i="8"/>
  <c r="M1077" i="8"/>
  <c r="L1077" i="8"/>
  <c r="K1077" i="8"/>
  <c r="J1077" i="8"/>
  <c r="I1077" i="8"/>
  <c r="H1077" i="8"/>
  <c r="G1077" i="8"/>
  <c r="F1077" i="8"/>
  <c r="E1077" i="8"/>
  <c r="D1077" i="8"/>
  <c r="C1077" i="8"/>
  <c r="B1077" i="8"/>
  <c r="AA1076" i="8"/>
  <c r="Z1076" i="8"/>
  <c r="Y1076" i="8"/>
  <c r="X1076" i="8"/>
  <c r="W1076" i="8"/>
  <c r="V1076" i="8"/>
  <c r="U1076" i="8"/>
  <c r="T1076" i="8"/>
  <c r="S1076" i="8"/>
  <c r="R1076" i="8"/>
  <c r="Q1076" i="8"/>
  <c r="P1076" i="8"/>
  <c r="O1076" i="8"/>
  <c r="N1076" i="8"/>
  <c r="M1076" i="8"/>
  <c r="L1076" i="8"/>
  <c r="K1076" i="8"/>
  <c r="J1076" i="8"/>
  <c r="I1076" i="8"/>
  <c r="H1076" i="8"/>
  <c r="G1076" i="8"/>
  <c r="F1076" i="8"/>
  <c r="E1076" i="8"/>
  <c r="D1076" i="8"/>
  <c r="C1076" i="8"/>
  <c r="B1076" i="8"/>
  <c r="AA1075" i="8"/>
  <c r="Z1075" i="8"/>
  <c r="Y1075" i="8"/>
  <c r="X1075" i="8"/>
  <c r="W1075" i="8"/>
  <c r="V1075" i="8"/>
  <c r="U1075" i="8"/>
  <c r="T1075" i="8"/>
  <c r="S1075" i="8"/>
  <c r="R1075" i="8"/>
  <c r="Q1075" i="8"/>
  <c r="P1075" i="8"/>
  <c r="O1075" i="8"/>
  <c r="N1075" i="8"/>
  <c r="M1075" i="8"/>
  <c r="L1075" i="8"/>
  <c r="K1075" i="8"/>
  <c r="J1075" i="8"/>
  <c r="I1075" i="8"/>
  <c r="H1075" i="8"/>
  <c r="G1075" i="8"/>
  <c r="F1075" i="8"/>
  <c r="E1075" i="8"/>
  <c r="D1075" i="8"/>
  <c r="C1075" i="8"/>
  <c r="B1075" i="8"/>
  <c r="AA1074" i="8"/>
  <c r="Z1074" i="8"/>
  <c r="Y1074" i="8"/>
  <c r="X1074" i="8"/>
  <c r="W1074" i="8"/>
  <c r="V1074" i="8"/>
  <c r="U1074" i="8"/>
  <c r="T1074" i="8"/>
  <c r="S1074" i="8"/>
  <c r="R1074" i="8"/>
  <c r="Q1074" i="8"/>
  <c r="P1074" i="8"/>
  <c r="O1074" i="8"/>
  <c r="N1074" i="8"/>
  <c r="M1074" i="8"/>
  <c r="L1074" i="8"/>
  <c r="K1074" i="8"/>
  <c r="J1074" i="8"/>
  <c r="I1074" i="8"/>
  <c r="H1074" i="8"/>
  <c r="G1074" i="8"/>
  <c r="F1074" i="8"/>
  <c r="E1074" i="8"/>
  <c r="D1074" i="8"/>
  <c r="C1074" i="8"/>
  <c r="B1074" i="8"/>
  <c r="AA1073" i="8"/>
  <c r="Z1073" i="8"/>
  <c r="Y1073" i="8"/>
  <c r="X1073" i="8"/>
  <c r="W1073" i="8"/>
  <c r="V1073" i="8"/>
  <c r="U1073" i="8"/>
  <c r="T1073" i="8"/>
  <c r="S1073" i="8"/>
  <c r="R1073" i="8"/>
  <c r="Q1073" i="8"/>
  <c r="P1073" i="8"/>
  <c r="O1073" i="8"/>
  <c r="N1073" i="8"/>
  <c r="M1073" i="8"/>
  <c r="L1073" i="8"/>
  <c r="K1073" i="8"/>
  <c r="J1073" i="8"/>
  <c r="I1073" i="8"/>
  <c r="H1073" i="8"/>
  <c r="G1073" i="8"/>
  <c r="F1073" i="8"/>
  <c r="E1073" i="8"/>
  <c r="D1073" i="8"/>
  <c r="C1073" i="8"/>
  <c r="B1073" i="8"/>
  <c r="AA1072" i="8"/>
  <c r="Z1072" i="8"/>
  <c r="Y1072" i="8"/>
  <c r="X1072" i="8"/>
  <c r="W1072" i="8"/>
  <c r="V1072" i="8"/>
  <c r="U1072" i="8"/>
  <c r="T1072" i="8"/>
  <c r="S1072" i="8"/>
  <c r="R1072" i="8"/>
  <c r="Q1072" i="8"/>
  <c r="P1072" i="8"/>
  <c r="O1072" i="8"/>
  <c r="N1072" i="8"/>
  <c r="M1072" i="8"/>
  <c r="L1072" i="8"/>
  <c r="K1072" i="8"/>
  <c r="J1072" i="8"/>
  <c r="I1072" i="8"/>
  <c r="H1072" i="8"/>
  <c r="G1072" i="8"/>
  <c r="F1072" i="8"/>
  <c r="E1072" i="8"/>
  <c r="D1072" i="8"/>
  <c r="C1072" i="8"/>
  <c r="B1072" i="8"/>
  <c r="AA1071" i="8"/>
  <c r="Z1071" i="8"/>
  <c r="Y1071" i="8"/>
  <c r="X1071" i="8"/>
  <c r="W1071" i="8"/>
  <c r="V1071" i="8"/>
  <c r="U1071" i="8"/>
  <c r="T1071" i="8"/>
  <c r="S1071" i="8"/>
  <c r="R1071" i="8"/>
  <c r="Q1071" i="8"/>
  <c r="P1071" i="8"/>
  <c r="O1071" i="8"/>
  <c r="N1071" i="8"/>
  <c r="M1071" i="8"/>
  <c r="L1071" i="8"/>
  <c r="K1071" i="8"/>
  <c r="J1071" i="8"/>
  <c r="I1071" i="8"/>
  <c r="H1071" i="8"/>
  <c r="G1071" i="8"/>
  <c r="F1071" i="8"/>
  <c r="E1071" i="8"/>
  <c r="D1071" i="8"/>
  <c r="C1071" i="8"/>
  <c r="B1071" i="8"/>
  <c r="AA1070" i="8"/>
  <c r="Z1070" i="8"/>
  <c r="Y1070" i="8"/>
  <c r="X1070" i="8"/>
  <c r="W1070" i="8"/>
  <c r="V1070" i="8"/>
  <c r="U1070" i="8"/>
  <c r="T1070" i="8"/>
  <c r="S1070" i="8"/>
  <c r="R1070" i="8"/>
  <c r="Q1070" i="8"/>
  <c r="P1070" i="8"/>
  <c r="O1070" i="8"/>
  <c r="N1070" i="8"/>
  <c r="M1070" i="8"/>
  <c r="L1070" i="8"/>
  <c r="K1070" i="8"/>
  <c r="J1070" i="8"/>
  <c r="I1070" i="8"/>
  <c r="H1070" i="8"/>
  <c r="G1070" i="8"/>
  <c r="F1070" i="8"/>
  <c r="E1070" i="8"/>
  <c r="D1070" i="8"/>
  <c r="C1070" i="8"/>
  <c r="B1070" i="8"/>
  <c r="AA1069" i="8"/>
  <c r="Z1069" i="8"/>
  <c r="Y1069" i="8"/>
  <c r="X1069" i="8"/>
  <c r="W1069" i="8"/>
  <c r="V1069" i="8"/>
  <c r="U1069" i="8"/>
  <c r="T1069" i="8"/>
  <c r="S1069" i="8"/>
  <c r="R1069" i="8"/>
  <c r="Q1069" i="8"/>
  <c r="P1069" i="8"/>
  <c r="O1069" i="8"/>
  <c r="N1069" i="8"/>
  <c r="M1069" i="8"/>
  <c r="L1069" i="8"/>
  <c r="K1069" i="8"/>
  <c r="J1069" i="8"/>
  <c r="I1069" i="8"/>
  <c r="H1069" i="8"/>
  <c r="G1069" i="8"/>
  <c r="F1069" i="8"/>
  <c r="E1069" i="8"/>
  <c r="D1069" i="8"/>
  <c r="C1069" i="8"/>
  <c r="B1069" i="8"/>
  <c r="AA1068" i="8"/>
  <c r="Z1068" i="8"/>
  <c r="Y1068" i="8"/>
  <c r="X1068" i="8"/>
  <c r="W1068" i="8"/>
  <c r="V1068" i="8"/>
  <c r="U1068" i="8"/>
  <c r="T1068" i="8"/>
  <c r="S1068" i="8"/>
  <c r="R1068" i="8"/>
  <c r="Q1068" i="8"/>
  <c r="P1068" i="8"/>
  <c r="O1068" i="8"/>
  <c r="N1068" i="8"/>
  <c r="M1068" i="8"/>
  <c r="L1068" i="8"/>
  <c r="K1068" i="8"/>
  <c r="J1068" i="8"/>
  <c r="I1068" i="8"/>
  <c r="H1068" i="8"/>
  <c r="G1068" i="8"/>
  <c r="F1068" i="8"/>
  <c r="E1068" i="8"/>
  <c r="D1068" i="8"/>
  <c r="C1068" i="8"/>
  <c r="B1068" i="8"/>
  <c r="AA1067" i="8"/>
  <c r="Z1067" i="8"/>
  <c r="Y1067" i="8"/>
  <c r="X1067" i="8"/>
  <c r="W1067" i="8"/>
  <c r="V1067" i="8"/>
  <c r="U1067" i="8"/>
  <c r="T1067" i="8"/>
  <c r="S1067" i="8"/>
  <c r="R1067" i="8"/>
  <c r="Q1067" i="8"/>
  <c r="P1067" i="8"/>
  <c r="O1067" i="8"/>
  <c r="N1067" i="8"/>
  <c r="M1067" i="8"/>
  <c r="L1067" i="8"/>
  <c r="K1067" i="8"/>
  <c r="J1067" i="8"/>
  <c r="I1067" i="8"/>
  <c r="H1067" i="8"/>
  <c r="G1067" i="8"/>
  <c r="F1067" i="8"/>
  <c r="E1067" i="8"/>
  <c r="D1067" i="8"/>
  <c r="C1067" i="8"/>
  <c r="B1067" i="8"/>
  <c r="AA1066" i="8"/>
  <c r="Z1066" i="8"/>
  <c r="Y1066" i="8"/>
  <c r="X1066" i="8"/>
  <c r="W1066" i="8"/>
  <c r="V1066" i="8"/>
  <c r="U1066" i="8"/>
  <c r="T1066" i="8"/>
  <c r="S1066" i="8"/>
  <c r="R1066" i="8"/>
  <c r="Q1066" i="8"/>
  <c r="P1066" i="8"/>
  <c r="O1066" i="8"/>
  <c r="N1066" i="8"/>
  <c r="M1066" i="8"/>
  <c r="L1066" i="8"/>
  <c r="K1066" i="8"/>
  <c r="J1066" i="8"/>
  <c r="I1066" i="8"/>
  <c r="H1066" i="8"/>
  <c r="G1066" i="8"/>
  <c r="F1066" i="8"/>
  <c r="E1066" i="8"/>
  <c r="D1066" i="8"/>
  <c r="C1066" i="8"/>
  <c r="B1066" i="8"/>
  <c r="AA1065" i="8"/>
  <c r="Z1065" i="8"/>
  <c r="Y1065" i="8"/>
  <c r="X1065" i="8"/>
  <c r="W1065" i="8"/>
  <c r="V1065" i="8"/>
  <c r="U1065" i="8"/>
  <c r="T1065" i="8"/>
  <c r="S1065" i="8"/>
  <c r="R1065" i="8"/>
  <c r="Q1065" i="8"/>
  <c r="P1065" i="8"/>
  <c r="O1065" i="8"/>
  <c r="N1065" i="8"/>
  <c r="M1065" i="8"/>
  <c r="L1065" i="8"/>
  <c r="K1065" i="8"/>
  <c r="J1065" i="8"/>
  <c r="I1065" i="8"/>
  <c r="H1065" i="8"/>
  <c r="G1065" i="8"/>
  <c r="F1065" i="8"/>
  <c r="E1065" i="8"/>
  <c r="D1065" i="8"/>
  <c r="C1065" i="8"/>
  <c r="B1065" i="8"/>
  <c r="AA1064" i="8"/>
  <c r="Z1064" i="8"/>
  <c r="Y1064" i="8"/>
  <c r="X1064" i="8"/>
  <c r="W1064" i="8"/>
  <c r="V1064" i="8"/>
  <c r="U1064" i="8"/>
  <c r="T1064" i="8"/>
  <c r="S1064" i="8"/>
  <c r="R1064" i="8"/>
  <c r="Q1064" i="8"/>
  <c r="P1064" i="8"/>
  <c r="O1064" i="8"/>
  <c r="N1064" i="8"/>
  <c r="M1064" i="8"/>
  <c r="L1064" i="8"/>
  <c r="K1064" i="8"/>
  <c r="J1064" i="8"/>
  <c r="I1064" i="8"/>
  <c r="H1064" i="8"/>
  <c r="G1064" i="8"/>
  <c r="F1064" i="8"/>
  <c r="E1064" i="8"/>
  <c r="D1064" i="8"/>
  <c r="C1064" i="8"/>
  <c r="B1064" i="8"/>
  <c r="AA1063" i="8"/>
  <c r="Z1063" i="8"/>
  <c r="Y1063" i="8"/>
  <c r="X1063" i="8"/>
  <c r="W1063" i="8"/>
  <c r="V1063" i="8"/>
  <c r="U1063" i="8"/>
  <c r="T1063" i="8"/>
  <c r="S1063" i="8"/>
  <c r="R1063" i="8"/>
  <c r="Q1063" i="8"/>
  <c r="P1063" i="8"/>
  <c r="O1063" i="8"/>
  <c r="N1063" i="8"/>
  <c r="M1063" i="8"/>
  <c r="L1063" i="8"/>
  <c r="K1063" i="8"/>
  <c r="J1063" i="8"/>
  <c r="I1063" i="8"/>
  <c r="H1063" i="8"/>
  <c r="G1063" i="8"/>
  <c r="F1063" i="8"/>
  <c r="E1063" i="8"/>
  <c r="D1063" i="8"/>
  <c r="C1063" i="8"/>
  <c r="B1063" i="8"/>
  <c r="AA1062" i="8"/>
  <c r="Z1062" i="8"/>
  <c r="Y1062" i="8"/>
  <c r="X1062" i="8"/>
  <c r="W1062" i="8"/>
  <c r="V1062" i="8"/>
  <c r="U1062" i="8"/>
  <c r="T1062" i="8"/>
  <c r="S1062" i="8"/>
  <c r="R1062" i="8"/>
  <c r="Q1062" i="8"/>
  <c r="P1062" i="8"/>
  <c r="O1062" i="8"/>
  <c r="N1062" i="8"/>
  <c r="M1062" i="8"/>
  <c r="L1062" i="8"/>
  <c r="K1062" i="8"/>
  <c r="J1062" i="8"/>
  <c r="I1062" i="8"/>
  <c r="H1062" i="8"/>
  <c r="G1062" i="8"/>
  <c r="F1062" i="8"/>
  <c r="E1062" i="8"/>
  <c r="D1062" i="8"/>
  <c r="C1062" i="8"/>
  <c r="B1062" i="8"/>
  <c r="AA1061" i="8"/>
  <c r="Z1061" i="8"/>
  <c r="Y1061" i="8"/>
  <c r="X1061" i="8"/>
  <c r="W1061" i="8"/>
  <c r="V1061" i="8"/>
  <c r="U1061" i="8"/>
  <c r="T1061" i="8"/>
  <c r="S1061" i="8"/>
  <c r="R1061" i="8"/>
  <c r="Q1061" i="8"/>
  <c r="P1061" i="8"/>
  <c r="O1061" i="8"/>
  <c r="N1061" i="8"/>
  <c r="M1061" i="8"/>
  <c r="L1061" i="8"/>
  <c r="K1061" i="8"/>
  <c r="J1061" i="8"/>
  <c r="I1061" i="8"/>
  <c r="H1061" i="8"/>
  <c r="G1061" i="8"/>
  <c r="F1061" i="8"/>
  <c r="E1061" i="8"/>
  <c r="D1061" i="8"/>
  <c r="C1061" i="8"/>
  <c r="B1061" i="8"/>
  <c r="AA1060" i="8"/>
  <c r="Z1060" i="8"/>
  <c r="Y1060" i="8"/>
  <c r="X1060" i="8"/>
  <c r="W1060" i="8"/>
  <c r="V1060" i="8"/>
  <c r="U1060" i="8"/>
  <c r="T1060" i="8"/>
  <c r="S1060" i="8"/>
  <c r="R1060" i="8"/>
  <c r="Q1060" i="8"/>
  <c r="P1060" i="8"/>
  <c r="O1060" i="8"/>
  <c r="N1060" i="8"/>
  <c r="M1060" i="8"/>
  <c r="L1060" i="8"/>
  <c r="K1060" i="8"/>
  <c r="J1060" i="8"/>
  <c r="I1060" i="8"/>
  <c r="H1060" i="8"/>
  <c r="G1060" i="8"/>
  <c r="F1060" i="8"/>
  <c r="E1060" i="8"/>
  <c r="D1060" i="8"/>
  <c r="C1060" i="8"/>
  <c r="B1060" i="8"/>
  <c r="AA1059" i="8"/>
  <c r="Z1059" i="8"/>
  <c r="Y1059" i="8"/>
  <c r="X1059" i="8"/>
  <c r="W1059" i="8"/>
  <c r="V1059" i="8"/>
  <c r="U1059" i="8"/>
  <c r="T1059" i="8"/>
  <c r="S1059" i="8"/>
  <c r="R1059" i="8"/>
  <c r="Q1059" i="8"/>
  <c r="P1059" i="8"/>
  <c r="O1059" i="8"/>
  <c r="N1059" i="8"/>
  <c r="M1059" i="8"/>
  <c r="L1059" i="8"/>
  <c r="K1059" i="8"/>
  <c r="J1059" i="8"/>
  <c r="I1059" i="8"/>
  <c r="H1059" i="8"/>
  <c r="G1059" i="8"/>
  <c r="F1059" i="8"/>
  <c r="E1059" i="8"/>
  <c r="D1059" i="8"/>
  <c r="C1059" i="8"/>
  <c r="B1059" i="8"/>
  <c r="AA1058" i="8"/>
  <c r="Z1058" i="8"/>
  <c r="Y1058" i="8"/>
  <c r="X1058" i="8"/>
  <c r="W1058" i="8"/>
  <c r="V1058" i="8"/>
  <c r="U1058" i="8"/>
  <c r="T1058" i="8"/>
  <c r="S1058" i="8"/>
  <c r="R1058" i="8"/>
  <c r="Q1058" i="8"/>
  <c r="P1058" i="8"/>
  <c r="O1058" i="8"/>
  <c r="N1058" i="8"/>
  <c r="M1058" i="8"/>
  <c r="L1058" i="8"/>
  <c r="K1058" i="8"/>
  <c r="J1058" i="8"/>
  <c r="I1058" i="8"/>
  <c r="H1058" i="8"/>
  <c r="G1058" i="8"/>
  <c r="F1058" i="8"/>
  <c r="E1058" i="8"/>
  <c r="D1058" i="8"/>
  <c r="C1058" i="8"/>
  <c r="B1058" i="8"/>
  <c r="AA1057" i="8"/>
  <c r="Z1057" i="8"/>
  <c r="Y1057" i="8"/>
  <c r="X1057" i="8"/>
  <c r="W1057" i="8"/>
  <c r="V1057" i="8"/>
  <c r="U1057" i="8"/>
  <c r="T1057" i="8"/>
  <c r="S1057" i="8"/>
  <c r="R1057" i="8"/>
  <c r="Q1057" i="8"/>
  <c r="P1057" i="8"/>
  <c r="O1057" i="8"/>
  <c r="N1057" i="8"/>
  <c r="M1057" i="8"/>
  <c r="L1057" i="8"/>
  <c r="K1057" i="8"/>
  <c r="J1057" i="8"/>
  <c r="I1057" i="8"/>
  <c r="H1057" i="8"/>
  <c r="G1057" i="8"/>
  <c r="F1057" i="8"/>
  <c r="E1057" i="8"/>
  <c r="D1057" i="8"/>
  <c r="C1057" i="8"/>
  <c r="B1057" i="8"/>
  <c r="AA1056" i="8"/>
  <c r="Z1056" i="8"/>
  <c r="Y1056" i="8"/>
  <c r="X1056" i="8"/>
  <c r="W1056" i="8"/>
  <c r="V1056" i="8"/>
  <c r="U1056" i="8"/>
  <c r="T1056" i="8"/>
  <c r="S1056" i="8"/>
  <c r="R1056" i="8"/>
  <c r="Q1056" i="8"/>
  <c r="P1056" i="8"/>
  <c r="O1056" i="8"/>
  <c r="N1056" i="8"/>
  <c r="M1056" i="8"/>
  <c r="L1056" i="8"/>
  <c r="K1056" i="8"/>
  <c r="J1056" i="8"/>
  <c r="I1056" i="8"/>
  <c r="H1056" i="8"/>
  <c r="G1056" i="8"/>
  <c r="F1056" i="8"/>
  <c r="E1056" i="8"/>
  <c r="D1056" i="8"/>
  <c r="C1056" i="8"/>
  <c r="B1056" i="8"/>
  <c r="AA1055" i="8"/>
  <c r="Z1055" i="8"/>
  <c r="Y1055" i="8"/>
  <c r="X1055" i="8"/>
  <c r="W1055" i="8"/>
  <c r="V1055" i="8"/>
  <c r="U1055" i="8"/>
  <c r="T1055" i="8"/>
  <c r="S1055" i="8"/>
  <c r="R1055" i="8"/>
  <c r="Q1055" i="8"/>
  <c r="P1055" i="8"/>
  <c r="O1055" i="8"/>
  <c r="N1055" i="8"/>
  <c r="M1055" i="8"/>
  <c r="L1055" i="8"/>
  <c r="K1055" i="8"/>
  <c r="J1055" i="8"/>
  <c r="I1055" i="8"/>
  <c r="H1055" i="8"/>
  <c r="G1055" i="8"/>
  <c r="F1055" i="8"/>
  <c r="E1055" i="8"/>
  <c r="D1055" i="8"/>
  <c r="C1055" i="8"/>
  <c r="B1055" i="8"/>
  <c r="AA1054" i="8"/>
  <c r="Z1054" i="8"/>
  <c r="Y1054" i="8"/>
  <c r="X1054" i="8"/>
  <c r="W1054" i="8"/>
  <c r="V1054" i="8"/>
  <c r="U1054" i="8"/>
  <c r="T1054" i="8"/>
  <c r="S1054" i="8"/>
  <c r="R1054" i="8"/>
  <c r="Q1054" i="8"/>
  <c r="P1054" i="8"/>
  <c r="O1054" i="8"/>
  <c r="N1054" i="8"/>
  <c r="M1054" i="8"/>
  <c r="L1054" i="8"/>
  <c r="K1054" i="8"/>
  <c r="J1054" i="8"/>
  <c r="I1054" i="8"/>
  <c r="H1054" i="8"/>
  <c r="G1054" i="8"/>
  <c r="F1054" i="8"/>
  <c r="E1054" i="8"/>
  <c r="D1054" i="8"/>
  <c r="C1054" i="8"/>
  <c r="B1054" i="8"/>
  <c r="AA1053" i="8"/>
  <c r="Z1053" i="8"/>
  <c r="Y1053" i="8"/>
  <c r="X1053" i="8"/>
  <c r="W1053" i="8"/>
  <c r="V1053" i="8"/>
  <c r="U1053" i="8"/>
  <c r="T1053" i="8"/>
  <c r="S1053" i="8"/>
  <c r="R1053" i="8"/>
  <c r="Q1053" i="8"/>
  <c r="P1053" i="8"/>
  <c r="O1053" i="8"/>
  <c r="N1053" i="8"/>
  <c r="M1053" i="8"/>
  <c r="L1053" i="8"/>
  <c r="K1053" i="8"/>
  <c r="J1053" i="8"/>
  <c r="I1053" i="8"/>
  <c r="H1053" i="8"/>
  <c r="G1053" i="8"/>
  <c r="F1053" i="8"/>
  <c r="E1053" i="8"/>
  <c r="D1053" i="8"/>
  <c r="C1053" i="8"/>
  <c r="B1053" i="8"/>
  <c r="AA1052" i="8"/>
  <c r="Z1052" i="8"/>
  <c r="Y1052" i="8"/>
  <c r="X1052" i="8"/>
  <c r="W1052" i="8"/>
  <c r="V1052" i="8"/>
  <c r="U1052" i="8"/>
  <c r="T1052" i="8"/>
  <c r="S1052" i="8"/>
  <c r="R1052" i="8"/>
  <c r="Q1052" i="8"/>
  <c r="P1052" i="8"/>
  <c r="O1052" i="8"/>
  <c r="N1052" i="8"/>
  <c r="M1052" i="8"/>
  <c r="L1052" i="8"/>
  <c r="K1052" i="8"/>
  <c r="J1052" i="8"/>
  <c r="I1052" i="8"/>
  <c r="H1052" i="8"/>
  <c r="G1052" i="8"/>
  <c r="F1052" i="8"/>
  <c r="E1052" i="8"/>
  <c r="D1052" i="8"/>
  <c r="C1052" i="8"/>
  <c r="B1052" i="8"/>
  <c r="AA1051" i="8"/>
  <c r="Z1051" i="8"/>
  <c r="Y1051" i="8"/>
  <c r="X1051" i="8"/>
  <c r="W1051" i="8"/>
  <c r="V1051" i="8"/>
  <c r="U1051" i="8"/>
  <c r="T1051" i="8"/>
  <c r="S1051" i="8"/>
  <c r="R1051" i="8"/>
  <c r="Q1051" i="8"/>
  <c r="P1051" i="8"/>
  <c r="O1051" i="8"/>
  <c r="N1051" i="8"/>
  <c r="M1051" i="8"/>
  <c r="L1051" i="8"/>
  <c r="K1051" i="8"/>
  <c r="J1051" i="8"/>
  <c r="I1051" i="8"/>
  <c r="H1051" i="8"/>
  <c r="G1051" i="8"/>
  <c r="F1051" i="8"/>
  <c r="E1051" i="8"/>
  <c r="D1051" i="8"/>
  <c r="C1051" i="8"/>
  <c r="B1051" i="8"/>
  <c r="AA1050" i="8"/>
  <c r="Z1050" i="8"/>
  <c r="Y1050" i="8"/>
  <c r="X1050" i="8"/>
  <c r="W1050" i="8"/>
  <c r="V1050" i="8"/>
  <c r="U1050" i="8"/>
  <c r="T1050" i="8"/>
  <c r="S1050" i="8"/>
  <c r="R1050" i="8"/>
  <c r="Q1050" i="8"/>
  <c r="P1050" i="8"/>
  <c r="O1050" i="8"/>
  <c r="N1050" i="8"/>
  <c r="M1050" i="8"/>
  <c r="L1050" i="8"/>
  <c r="K1050" i="8"/>
  <c r="J1050" i="8"/>
  <c r="I1050" i="8"/>
  <c r="H1050" i="8"/>
  <c r="G1050" i="8"/>
  <c r="F1050" i="8"/>
  <c r="E1050" i="8"/>
  <c r="D1050" i="8"/>
  <c r="C1050" i="8"/>
  <c r="B1050" i="8"/>
  <c r="AA1049" i="8"/>
  <c r="Z1049" i="8"/>
  <c r="Y1049" i="8"/>
  <c r="X1049" i="8"/>
  <c r="W1049" i="8"/>
  <c r="V1049" i="8"/>
  <c r="U1049" i="8"/>
  <c r="T1049" i="8"/>
  <c r="S1049" i="8"/>
  <c r="R1049" i="8"/>
  <c r="Q1049" i="8"/>
  <c r="P1049" i="8"/>
  <c r="O1049" i="8"/>
  <c r="N1049" i="8"/>
  <c r="M1049" i="8"/>
  <c r="L1049" i="8"/>
  <c r="K1049" i="8"/>
  <c r="J1049" i="8"/>
  <c r="I1049" i="8"/>
  <c r="H1049" i="8"/>
  <c r="G1049" i="8"/>
  <c r="F1049" i="8"/>
  <c r="E1049" i="8"/>
  <c r="D1049" i="8"/>
  <c r="C1049" i="8"/>
  <c r="B1049" i="8"/>
  <c r="AA1048" i="8"/>
  <c r="Z1048" i="8"/>
  <c r="Y1048" i="8"/>
  <c r="X1048" i="8"/>
  <c r="W1048" i="8"/>
  <c r="V1048" i="8"/>
  <c r="U1048" i="8"/>
  <c r="T1048" i="8"/>
  <c r="S1048" i="8"/>
  <c r="R1048" i="8"/>
  <c r="Q1048" i="8"/>
  <c r="P1048" i="8"/>
  <c r="O1048" i="8"/>
  <c r="N1048" i="8"/>
  <c r="M1048" i="8"/>
  <c r="L1048" i="8"/>
  <c r="K1048" i="8"/>
  <c r="J1048" i="8"/>
  <c r="I1048" i="8"/>
  <c r="H1048" i="8"/>
  <c r="G1048" i="8"/>
  <c r="F1048" i="8"/>
  <c r="E1048" i="8"/>
  <c r="D1048" i="8"/>
  <c r="C1048" i="8"/>
  <c r="B1048" i="8"/>
  <c r="AA1047" i="8"/>
  <c r="Z1047" i="8"/>
  <c r="Y1047" i="8"/>
  <c r="X1047" i="8"/>
  <c r="W1047" i="8"/>
  <c r="V1047" i="8"/>
  <c r="U1047" i="8"/>
  <c r="T1047" i="8"/>
  <c r="S1047" i="8"/>
  <c r="R1047" i="8"/>
  <c r="Q1047" i="8"/>
  <c r="P1047" i="8"/>
  <c r="O1047" i="8"/>
  <c r="N1047" i="8"/>
  <c r="M1047" i="8"/>
  <c r="L1047" i="8"/>
  <c r="K1047" i="8"/>
  <c r="J1047" i="8"/>
  <c r="I1047" i="8"/>
  <c r="H1047" i="8"/>
  <c r="G1047" i="8"/>
  <c r="F1047" i="8"/>
  <c r="E1047" i="8"/>
  <c r="D1047" i="8"/>
  <c r="C1047" i="8"/>
  <c r="B1047" i="8"/>
  <c r="AA1046" i="8"/>
  <c r="Z1046" i="8"/>
  <c r="Y1046" i="8"/>
  <c r="X1046" i="8"/>
  <c r="W1046" i="8"/>
  <c r="V1046" i="8"/>
  <c r="U1046" i="8"/>
  <c r="T1046" i="8"/>
  <c r="S1046" i="8"/>
  <c r="R1046" i="8"/>
  <c r="Q1046" i="8"/>
  <c r="P1046" i="8"/>
  <c r="O1046" i="8"/>
  <c r="N1046" i="8"/>
  <c r="M1046" i="8"/>
  <c r="L1046" i="8"/>
  <c r="K1046" i="8"/>
  <c r="J1046" i="8"/>
  <c r="I1046" i="8"/>
  <c r="H1046" i="8"/>
  <c r="G1046" i="8"/>
  <c r="F1046" i="8"/>
  <c r="E1046" i="8"/>
  <c r="D1046" i="8"/>
  <c r="C1046" i="8"/>
  <c r="B1046" i="8"/>
  <c r="AA1045" i="8"/>
  <c r="Z1045" i="8"/>
  <c r="Y1045" i="8"/>
  <c r="X1045" i="8"/>
  <c r="W1045" i="8"/>
  <c r="V1045" i="8"/>
  <c r="U1045" i="8"/>
  <c r="T1045" i="8"/>
  <c r="S1045" i="8"/>
  <c r="R1045" i="8"/>
  <c r="Q1045" i="8"/>
  <c r="P1045" i="8"/>
  <c r="O1045" i="8"/>
  <c r="N1045" i="8"/>
  <c r="M1045" i="8"/>
  <c r="L1045" i="8"/>
  <c r="K1045" i="8"/>
  <c r="J1045" i="8"/>
  <c r="I1045" i="8"/>
  <c r="H1045" i="8"/>
  <c r="G1045" i="8"/>
  <c r="F1045" i="8"/>
  <c r="E1045" i="8"/>
  <c r="D1045" i="8"/>
  <c r="C1045" i="8"/>
  <c r="B1045" i="8"/>
  <c r="AA1044" i="8"/>
  <c r="Z1044" i="8"/>
  <c r="Y1044" i="8"/>
  <c r="X1044" i="8"/>
  <c r="W1044" i="8"/>
  <c r="V1044" i="8"/>
  <c r="U1044" i="8"/>
  <c r="T1044" i="8"/>
  <c r="S1044" i="8"/>
  <c r="R1044" i="8"/>
  <c r="Q1044" i="8"/>
  <c r="P1044" i="8"/>
  <c r="O1044" i="8"/>
  <c r="N1044" i="8"/>
  <c r="M1044" i="8"/>
  <c r="L1044" i="8"/>
  <c r="K1044" i="8"/>
  <c r="J1044" i="8"/>
  <c r="I1044" i="8"/>
  <c r="H1044" i="8"/>
  <c r="G1044" i="8"/>
  <c r="F1044" i="8"/>
  <c r="E1044" i="8"/>
  <c r="D1044" i="8"/>
  <c r="C1044" i="8"/>
  <c r="B1044" i="8"/>
  <c r="AA1043" i="8"/>
  <c r="Z1043" i="8"/>
  <c r="Y1043" i="8"/>
  <c r="X1043" i="8"/>
  <c r="W1043" i="8"/>
  <c r="V1043" i="8"/>
  <c r="U1043" i="8"/>
  <c r="T1043" i="8"/>
  <c r="S1043" i="8"/>
  <c r="R1043" i="8"/>
  <c r="Q1043" i="8"/>
  <c r="P1043" i="8"/>
  <c r="O1043" i="8"/>
  <c r="N1043" i="8"/>
  <c r="M1043" i="8"/>
  <c r="L1043" i="8"/>
  <c r="K1043" i="8"/>
  <c r="J1043" i="8"/>
  <c r="I1043" i="8"/>
  <c r="H1043" i="8"/>
  <c r="G1043" i="8"/>
  <c r="F1043" i="8"/>
  <c r="E1043" i="8"/>
  <c r="D1043" i="8"/>
  <c r="C1043" i="8"/>
  <c r="B1043" i="8"/>
  <c r="AA1042" i="8"/>
  <c r="Z1042" i="8"/>
  <c r="Y1042" i="8"/>
  <c r="X1042" i="8"/>
  <c r="W1042" i="8"/>
  <c r="V1042" i="8"/>
  <c r="U1042" i="8"/>
  <c r="T1042" i="8"/>
  <c r="S1042" i="8"/>
  <c r="R1042" i="8"/>
  <c r="Q1042" i="8"/>
  <c r="P1042" i="8"/>
  <c r="O1042" i="8"/>
  <c r="N1042" i="8"/>
  <c r="M1042" i="8"/>
  <c r="L1042" i="8"/>
  <c r="K1042" i="8"/>
  <c r="J1042" i="8"/>
  <c r="I1042" i="8"/>
  <c r="H1042" i="8"/>
  <c r="G1042" i="8"/>
  <c r="F1042" i="8"/>
  <c r="E1042" i="8"/>
  <c r="D1042" i="8"/>
  <c r="C1042" i="8"/>
  <c r="B1042" i="8"/>
  <c r="AA1041" i="8"/>
  <c r="Z1041" i="8"/>
  <c r="Y1041" i="8"/>
  <c r="X1041" i="8"/>
  <c r="W1041" i="8"/>
  <c r="V1041" i="8"/>
  <c r="U1041" i="8"/>
  <c r="T1041" i="8"/>
  <c r="S1041" i="8"/>
  <c r="R1041" i="8"/>
  <c r="Q1041" i="8"/>
  <c r="P1041" i="8"/>
  <c r="O1041" i="8"/>
  <c r="N1041" i="8"/>
  <c r="M1041" i="8"/>
  <c r="L1041" i="8"/>
  <c r="K1041" i="8"/>
  <c r="J1041" i="8"/>
  <c r="I1041" i="8"/>
  <c r="H1041" i="8"/>
  <c r="G1041" i="8"/>
  <c r="F1041" i="8"/>
  <c r="E1041" i="8"/>
  <c r="D1041" i="8"/>
  <c r="C1041" i="8"/>
  <c r="B1041" i="8"/>
  <c r="AA1040" i="8"/>
  <c r="Z1040" i="8"/>
  <c r="Y1040" i="8"/>
  <c r="X1040" i="8"/>
  <c r="W1040" i="8"/>
  <c r="V1040" i="8"/>
  <c r="U1040" i="8"/>
  <c r="T1040" i="8"/>
  <c r="S1040" i="8"/>
  <c r="R1040" i="8"/>
  <c r="Q1040" i="8"/>
  <c r="P1040" i="8"/>
  <c r="O1040" i="8"/>
  <c r="N1040" i="8"/>
  <c r="M1040" i="8"/>
  <c r="L1040" i="8"/>
  <c r="K1040" i="8"/>
  <c r="J1040" i="8"/>
  <c r="I1040" i="8"/>
  <c r="H1040" i="8"/>
  <c r="G1040" i="8"/>
  <c r="F1040" i="8"/>
  <c r="E1040" i="8"/>
  <c r="D1040" i="8"/>
  <c r="C1040" i="8"/>
  <c r="B1040" i="8"/>
  <c r="AA1039" i="8"/>
  <c r="Z1039" i="8"/>
  <c r="Y1039" i="8"/>
  <c r="X1039" i="8"/>
  <c r="W1039" i="8"/>
  <c r="V1039" i="8"/>
  <c r="U1039" i="8"/>
  <c r="T1039" i="8"/>
  <c r="S1039" i="8"/>
  <c r="R1039" i="8"/>
  <c r="Q1039" i="8"/>
  <c r="P1039" i="8"/>
  <c r="O1039" i="8"/>
  <c r="N1039" i="8"/>
  <c r="M1039" i="8"/>
  <c r="L1039" i="8"/>
  <c r="K1039" i="8"/>
  <c r="J1039" i="8"/>
  <c r="I1039" i="8"/>
  <c r="H1039" i="8"/>
  <c r="G1039" i="8"/>
  <c r="F1039" i="8"/>
  <c r="E1039" i="8"/>
  <c r="D1039" i="8"/>
  <c r="C1039" i="8"/>
  <c r="B1039" i="8"/>
  <c r="AA1038" i="8"/>
  <c r="Z1038" i="8"/>
  <c r="Y1038" i="8"/>
  <c r="X1038" i="8"/>
  <c r="W1038" i="8"/>
  <c r="V1038" i="8"/>
  <c r="U1038" i="8"/>
  <c r="T1038" i="8"/>
  <c r="S1038" i="8"/>
  <c r="R1038" i="8"/>
  <c r="Q1038" i="8"/>
  <c r="P1038" i="8"/>
  <c r="O1038" i="8"/>
  <c r="N1038" i="8"/>
  <c r="M1038" i="8"/>
  <c r="L1038" i="8"/>
  <c r="K1038" i="8"/>
  <c r="J1038" i="8"/>
  <c r="I1038" i="8"/>
  <c r="H1038" i="8"/>
  <c r="G1038" i="8"/>
  <c r="F1038" i="8"/>
  <c r="E1038" i="8"/>
  <c r="D1038" i="8"/>
  <c r="C1038" i="8"/>
  <c r="B1038" i="8"/>
  <c r="AA1037" i="8"/>
  <c r="Z1037" i="8"/>
  <c r="Y1037" i="8"/>
  <c r="X1037" i="8"/>
  <c r="W1037" i="8"/>
  <c r="V1037" i="8"/>
  <c r="U1037" i="8"/>
  <c r="T1037" i="8"/>
  <c r="S1037" i="8"/>
  <c r="R1037" i="8"/>
  <c r="Q1037" i="8"/>
  <c r="P1037" i="8"/>
  <c r="O1037" i="8"/>
  <c r="N1037" i="8"/>
  <c r="M1037" i="8"/>
  <c r="L1037" i="8"/>
  <c r="K1037" i="8"/>
  <c r="J1037" i="8"/>
  <c r="I1037" i="8"/>
  <c r="H1037" i="8"/>
  <c r="G1037" i="8"/>
  <c r="F1037" i="8"/>
  <c r="E1037" i="8"/>
  <c r="D1037" i="8"/>
  <c r="C1037" i="8"/>
  <c r="B1037" i="8"/>
  <c r="AA1036" i="8"/>
  <c r="Z1036" i="8"/>
  <c r="Y1036" i="8"/>
  <c r="X1036" i="8"/>
  <c r="W1036" i="8"/>
  <c r="V1036" i="8"/>
  <c r="U1036" i="8"/>
  <c r="T1036" i="8"/>
  <c r="S1036" i="8"/>
  <c r="R1036" i="8"/>
  <c r="Q1036" i="8"/>
  <c r="P1036" i="8"/>
  <c r="O1036" i="8"/>
  <c r="N1036" i="8"/>
  <c r="M1036" i="8"/>
  <c r="L1036" i="8"/>
  <c r="K1036" i="8"/>
  <c r="J1036" i="8"/>
  <c r="I1036" i="8"/>
  <c r="H1036" i="8"/>
  <c r="G1036" i="8"/>
  <c r="F1036" i="8"/>
  <c r="E1036" i="8"/>
  <c r="D1036" i="8"/>
  <c r="C1036" i="8"/>
  <c r="B1036" i="8"/>
  <c r="AA1035" i="8"/>
  <c r="Z1035" i="8"/>
  <c r="Y1035" i="8"/>
  <c r="X1035" i="8"/>
  <c r="W1035" i="8"/>
  <c r="V1035" i="8"/>
  <c r="U1035" i="8"/>
  <c r="T1035" i="8"/>
  <c r="S1035" i="8"/>
  <c r="R1035" i="8"/>
  <c r="Q1035" i="8"/>
  <c r="P1035" i="8"/>
  <c r="O1035" i="8"/>
  <c r="N1035" i="8"/>
  <c r="M1035" i="8"/>
  <c r="L1035" i="8"/>
  <c r="K1035" i="8"/>
  <c r="J1035" i="8"/>
  <c r="I1035" i="8"/>
  <c r="H1035" i="8"/>
  <c r="G1035" i="8"/>
  <c r="F1035" i="8"/>
  <c r="E1035" i="8"/>
  <c r="D1035" i="8"/>
  <c r="C1035" i="8"/>
  <c r="B1035" i="8"/>
  <c r="AA1034" i="8"/>
  <c r="Z1034" i="8"/>
  <c r="Y1034" i="8"/>
  <c r="X1034" i="8"/>
  <c r="W1034" i="8"/>
  <c r="V1034" i="8"/>
  <c r="U1034" i="8"/>
  <c r="T1034" i="8"/>
  <c r="S1034" i="8"/>
  <c r="R1034" i="8"/>
  <c r="Q1034" i="8"/>
  <c r="P1034" i="8"/>
  <c r="O1034" i="8"/>
  <c r="N1034" i="8"/>
  <c r="M1034" i="8"/>
  <c r="L1034" i="8"/>
  <c r="K1034" i="8"/>
  <c r="J1034" i="8"/>
  <c r="I1034" i="8"/>
  <c r="H1034" i="8"/>
  <c r="G1034" i="8"/>
  <c r="F1034" i="8"/>
  <c r="E1034" i="8"/>
  <c r="D1034" i="8"/>
  <c r="C1034" i="8"/>
  <c r="B1034" i="8"/>
  <c r="AA1033" i="8"/>
  <c r="Z1033" i="8"/>
  <c r="Y1033" i="8"/>
  <c r="X1033" i="8"/>
  <c r="W1033" i="8"/>
  <c r="V1033" i="8"/>
  <c r="U1033" i="8"/>
  <c r="T1033" i="8"/>
  <c r="S1033" i="8"/>
  <c r="R1033" i="8"/>
  <c r="Q1033" i="8"/>
  <c r="P1033" i="8"/>
  <c r="O1033" i="8"/>
  <c r="N1033" i="8"/>
  <c r="M1033" i="8"/>
  <c r="L1033" i="8"/>
  <c r="K1033" i="8"/>
  <c r="J1033" i="8"/>
  <c r="I1033" i="8"/>
  <c r="H1033" i="8"/>
  <c r="G1033" i="8"/>
  <c r="F1033" i="8"/>
  <c r="E1033" i="8"/>
  <c r="D1033" i="8"/>
  <c r="C1033" i="8"/>
  <c r="B1033" i="8"/>
  <c r="AA1032" i="8"/>
  <c r="Z1032" i="8"/>
  <c r="Y1032" i="8"/>
  <c r="X1032" i="8"/>
  <c r="W1032" i="8"/>
  <c r="V1032" i="8"/>
  <c r="U1032" i="8"/>
  <c r="T1032" i="8"/>
  <c r="S1032" i="8"/>
  <c r="R1032" i="8"/>
  <c r="Q1032" i="8"/>
  <c r="P1032" i="8"/>
  <c r="O1032" i="8"/>
  <c r="N1032" i="8"/>
  <c r="M1032" i="8"/>
  <c r="L1032" i="8"/>
  <c r="K1032" i="8"/>
  <c r="J1032" i="8"/>
  <c r="I1032" i="8"/>
  <c r="H1032" i="8"/>
  <c r="G1032" i="8"/>
  <c r="F1032" i="8"/>
  <c r="E1032" i="8"/>
  <c r="D1032" i="8"/>
  <c r="C1032" i="8"/>
  <c r="B1032" i="8"/>
  <c r="AA1031" i="8"/>
  <c r="Z1031" i="8"/>
  <c r="Y1031" i="8"/>
  <c r="X1031" i="8"/>
  <c r="W1031" i="8"/>
  <c r="V1031" i="8"/>
  <c r="U1031" i="8"/>
  <c r="T1031" i="8"/>
  <c r="S1031" i="8"/>
  <c r="R1031" i="8"/>
  <c r="Q1031" i="8"/>
  <c r="P1031" i="8"/>
  <c r="O1031" i="8"/>
  <c r="N1031" i="8"/>
  <c r="M1031" i="8"/>
  <c r="L1031" i="8"/>
  <c r="K1031" i="8"/>
  <c r="J1031" i="8"/>
  <c r="I1031" i="8"/>
  <c r="H1031" i="8"/>
  <c r="G1031" i="8"/>
  <c r="F1031" i="8"/>
  <c r="E1031" i="8"/>
  <c r="D1031" i="8"/>
  <c r="C1031" i="8"/>
  <c r="B1031" i="8"/>
  <c r="AA1030" i="8"/>
  <c r="Z1030" i="8"/>
  <c r="Y1030" i="8"/>
  <c r="X1030" i="8"/>
  <c r="W1030" i="8"/>
  <c r="V1030" i="8"/>
  <c r="U1030" i="8"/>
  <c r="T1030" i="8"/>
  <c r="S1030" i="8"/>
  <c r="R1030" i="8"/>
  <c r="Q1030" i="8"/>
  <c r="P1030" i="8"/>
  <c r="O1030" i="8"/>
  <c r="N1030" i="8"/>
  <c r="M1030" i="8"/>
  <c r="L1030" i="8"/>
  <c r="K1030" i="8"/>
  <c r="J1030" i="8"/>
  <c r="I1030" i="8"/>
  <c r="H1030" i="8"/>
  <c r="G1030" i="8"/>
  <c r="F1030" i="8"/>
  <c r="E1030" i="8"/>
  <c r="D1030" i="8"/>
  <c r="C1030" i="8"/>
  <c r="B1030" i="8"/>
  <c r="AA1029" i="8"/>
  <c r="Z1029" i="8"/>
  <c r="Y1029" i="8"/>
  <c r="X1029" i="8"/>
  <c r="W1029" i="8"/>
  <c r="V1029" i="8"/>
  <c r="U1029" i="8"/>
  <c r="T1029" i="8"/>
  <c r="S1029" i="8"/>
  <c r="R1029" i="8"/>
  <c r="Q1029" i="8"/>
  <c r="P1029" i="8"/>
  <c r="O1029" i="8"/>
  <c r="N1029" i="8"/>
  <c r="M1029" i="8"/>
  <c r="L1029" i="8"/>
  <c r="K1029" i="8"/>
  <c r="J1029" i="8"/>
  <c r="I1029" i="8"/>
  <c r="H1029" i="8"/>
  <c r="G1029" i="8"/>
  <c r="F1029" i="8"/>
  <c r="E1029" i="8"/>
  <c r="D1029" i="8"/>
  <c r="C1029" i="8"/>
  <c r="B1029" i="8"/>
  <c r="AA1028" i="8"/>
  <c r="Z1028" i="8"/>
  <c r="Y1028" i="8"/>
  <c r="X1028" i="8"/>
  <c r="W1028" i="8"/>
  <c r="V1028" i="8"/>
  <c r="U1028" i="8"/>
  <c r="T1028" i="8"/>
  <c r="S1028" i="8"/>
  <c r="R1028" i="8"/>
  <c r="Q1028" i="8"/>
  <c r="P1028" i="8"/>
  <c r="O1028" i="8"/>
  <c r="N1028" i="8"/>
  <c r="M1028" i="8"/>
  <c r="L1028" i="8"/>
  <c r="K1028" i="8"/>
  <c r="J1028" i="8"/>
  <c r="I1028" i="8"/>
  <c r="H1028" i="8"/>
  <c r="G1028" i="8"/>
  <c r="F1028" i="8"/>
  <c r="E1028" i="8"/>
  <c r="D1028" i="8"/>
  <c r="C1028" i="8"/>
  <c r="B1028" i="8"/>
  <c r="AA1027" i="8"/>
  <c r="Z1027" i="8"/>
  <c r="Y1027" i="8"/>
  <c r="X1027" i="8"/>
  <c r="W1027" i="8"/>
  <c r="V1027" i="8"/>
  <c r="U1027" i="8"/>
  <c r="T1027" i="8"/>
  <c r="S1027" i="8"/>
  <c r="R1027" i="8"/>
  <c r="Q1027" i="8"/>
  <c r="P1027" i="8"/>
  <c r="O1027" i="8"/>
  <c r="N1027" i="8"/>
  <c r="M1027" i="8"/>
  <c r="L1027" i="8"/>
  <c r="K1027" i="8"/>
  <c r="J1027" i="8"/>
  <c r="I1027" i="8"/>
  <c r="H1027" i="8"/>
  <c r="G1027" i="8"/>
  <c r="F1027" i="8"/>
  <c r="E1027" i="8"/>
  <c r="D1027" i="8"/>
  <c r="C1027" i="8"/>
  <c r="B1027" i="8"/>
  <c r="AA1026" i="8"/>
  <c r="Z1026" i="8"/>
  <c r="Y1026" i="8"/>
  <c r="X1026" i="8"/>
  <c r="W1026" i="8"/>
  <c r="V1026" i="8"/>
  <c r="U1026" i="8"/>
  <c r="T1026" i="8"/>
  <c r="S1026" i="8"/>
  <c r="R1026" i="8"/>
  <c r="Q1026" i="8"/>
  <c r="P1026" i="8"/>
  <c r="O1026" i="8"/>
  <c r="N1026" i="8"/>
  <c r="M1026" i="8"/>
  <c r="L1026" i="8"/>
  <c r="K1026" i="8"/>
  <c r="J1026" i="8"/>
  <c r="I1026" i="8"/>
  <c r="H1026" i="8"/>
  <c r="G1026" i="8"/>
  <c r="F1026" i="8"/>
  <c r="E1026" i="8"/>
  <c r="D1026" i="8"/>
  <c r="C1026" i="8"/>
  <c r="B1026" i="8"/>
  <c r="AA1025" i="8"/>
  <c r="Z1025" i="8"/>
  <c r="Y1025" i="8"/>
  <c r="X1025" i="8"/>
  <c r="W1025" i="8"/>
  <c r="V1025" i="8"/>
  <c r="U1025" i="8"/>
  <c r="T1025" i="8"/>
  <c r="S1025" i="8"/>
  <c r="R1025" i="8"/>
  <c r="Q1025" i="8"/>
  <c r="P1025" i="8"/>
  <c r="O1025" i="8"/>
  <c r="N1025" i="8"/>
  <c r="M1025" i="8"/>
  <c r="L1025" i="8"/>
  <c r="K1025" i="8"/>
  <c r="J1025" i="8"/>
  <c r="I1025" i="8"/>
  <c r="H1025" i="8"/>
  <c r="G1025" i="8"/>
  <c r="F1025" i="8"/>
  <c r="E1025" i="8"/>
  <c r="D1025" i="8"/>
  <c r="C1025" i="8"/>
  <c r="B1025" i="8"/>
  <c r="AA1024" i="8"/>
  <c r="Z1024" i="8"/>
  <c r="Y1024" i="8"/>
  <c r="X1024" i="8"/>
  <c r="W1024" i="8"/>
  <c r="V1024" i="8"/>
  <c r="U1024" i="8"/>
  <c r="T1024" i="8"/>
  <c r="S1024" i="8"/>
  <c r="R1024" i="8"/>
  <c r="Q1024" i="8"/>
  <c r="P1024" i="8"/>
  <c r="O1024" i="8"/>
  <c r="N1024" i="8"/>
  <c r="M1024" i="8"/>
  <c r="L1024" i="8"/>
  <c r="K1024" i="8"/>
  <c r="J1024" i="8"/>
  <c r="I1024" i="8"/>
  <c r="H1024" i="8"/>
  <c r="G1024" i="8"/>
  <c r="F1024" i="8"/>
  <c r="E1024" i="8"/>
  <c r="D1024" i="8"/>
  <c r="C1024" i="8"/>
  <c r="B1024" i="8"/>
  <c r="AA1023" i="8"/>
  <c r="Z1023" i="8"/>
  <c r="Y1023" i="8"/>
  <c r="X1023" i="8"/>
  <c r="W1023" i="8"/>
  <c r="V1023" i="8"/>
  <c r="U1023" i="8"/>
  <c r="T1023" i="8"/>
  <c r="S1023" i="8"/>
  <c r="R1023" i="8"/>
  <c r="Q1023" i="8"/>
  <c r="P1023" i="8"/>
  <c r="O1023" i="8"/>
  <c r="N1023" i="8"/>
  <c r="M1023" i="8"/>
  <c r="L1023" i="8"/>
  <c r="K1023" i="8"/>
  <c r="J1023" i="8"/>
  <c r="I1023" i="8"/>
  <c r="H1023" i="8"/>
  <c r="G1023" i="8"/>
  <c r="F1023" i="8"/>
  <c r="E1023" i="8"/>
  <c r="D1023" i="8"/>
  <c r="C1023" i="8"/>
  <c r="B1023" i="8"/>
  <c r="AA1022" i="8"/>
  <c r="Z1022" i="8"/>
  <c r="Y1022" i="8"/>
  <c r="X1022" i="8"/>
  <c r="W1022" i="8"/>
  <c r="V1022" i="8"/>
  <c r="U1022" i="8"/>
  <c r="T1022" i="8"/>
  <c r="S1022" i="8"/>
  <c r="R1022" i="8"/>
  <c r="Q1022" i="8"/>
  <c r="P1022" i="8"/>
  <c r="O1022" i="8"/>
  <c r="N1022" i="8"/>
  <c r="M1022" i="8"/>
  <c r="L1022" i="8"/>
  <c r="K1022" i="8"/>
  <c r="J1022" i="8"/>
  <c r="I1022" i="8"/>
  <c r="H1022" i="8"/>
  <c r="G1022" i="8"/>
  <c r="F1022" i="8"/>
  <c r="E1022" i="8"/>
  <c r="D1022" i="8"/>
  <c r="C1022" i="8"/>
  <c r="B1022" i="8"/>
  <c r="AA1021" i="8"/>
  <c r="Z1021" i="8"/>
  <c r="Y1021" i="8"/>
  <c r="X1021" i="8"/>
  <c r="W1021" i="8"/>
  <c r="V1021" i="8"/>
  <c r="U1021" i="8"/>
  <c r="T1021" i="8"/>
  <c r="S1021" i="8"/>
  <c r="R1021" i="8"/>
  <c r="Q1021" i="8"/>
  <c r="P1021" i="8"/>
  <c r="O1021" i="8"/>
  <c r="N1021" i="8"/>
  <c r="M1021" i="8"/>
  <c r="L1021" i="8"/>
  <c r="K1021" i="8"/>
  <c r="J1021" i="8"/>
  <c r="I1021" i="8"/>
  <c r="H1021" i="8"/>
  <c r="G1021" i="8"/>
  <c r="F1021" i="8"/>
  <c r="E1021" i="8"/>
  <c r="D1021" i="8"/>
  <c r="C1021" i="8"/>
  <c r="B1021" i="8"/>
  <c r="AA1020" i="8"/>
  <c r="Z1020" i="8"/>
  <c r="Y1020" i="8"/>
  <c r="X1020" i="8"/>
  <c r="W1020" i="8"/>
  <c r="V1020" i="8"/>
  <c r="U1020" i="8"/>
  <c r="T1020" i="8"/>
  <c r="S1020" i="8"/>
  <c r="R1020" i="8"/>
  <c r="Q1020" i="8"/>
  <c r="P1020" i="8"/>
  <c r="O1020" i="8"/>
  <c r="N1020" i="8"/>
  <c r="M1020" i="8"/>
  <c r="L1020" i="8"/>
  <c r="K1020" i="8"/>
  <c r="J1020" i="8"/>
  <c r="I1020" i="8"/>
  <c r="H1020" i="8"/>
  <c r="G1020" i="8"/>
  <c r="F1020" i="8"/>
  <c r="E1020" i="8"/>
  <c r="D1020" i="8"/>
  <c r="C1020" i="8"/>
  <c r="B1020" i="8"/>
  <c r="AA1019" i="8"/>
  <c r="Z1019" i="8"/>
  <c r="Y1019" i="8"/>
  <c r="X1019" i="8"/>
  <c r="W1019" i="8"/>
  <c r="V1019" i="8"/>
  <c r="U1019" i="8"/>
  <c r="T1019" i="8"/>
  <c r="S1019" i="8"/>
  <c r="R1019" i="8"/>
  <c r="Q1019" i="8"/>
  <c r="P1019" i="8"/>
  <c r="O1019" i="8"/>
  <c r="N1019" i="8"/>
  <c r="M1019" i="8"/>
  <c r="L1019" i="8"/>
  <c r="K1019" i="8"/>
  <c r="J1019" i="8"/>
  <c r="I1019" i="8"/>
  <c r="H1019" i="8"/>
  <c r="G1019" i="8"/>
  <c r="F1019" i="8"/>
  <c r="E1019" i="8"/>
  <c r="D1019" i="8"/>
  <c r="C1019" i="8"/>
  <c r="B1019" i="8"/>
  <c r="AA1018" i="8"/>
  <c r="Z1018" i="8"/>
  <c r="Y1018" i="8"/>
  <c r="X1018" i="8"/>
  <c r="W1018" i="8"/>
  <c r="V1018" i="8"/>
  <c r="U1018" i="8"/>
  <c r="T1018" i="8"/>
  <c r="S1018" i="8"/>
  <c r="R1018" i="8"/>
  <c r="Q1018" i="8"/>
  <c r="P1018" i="8"/>
  <c r="O1018" i="8"/>
  <c r="N1018" i="8"/>
  <c r="M1018" i="8"/>
  <c r="L1018" i="8"/>
  <c r="K1018" i="8"/>
  <c r="J1018" i="8"/>
  <c r="I1018" i="8"/>
  <c r="H1018" i="8"/>
  <c r="G1018" i="8"/>
  <c r="F1018" i="8"/>
  <c r="E1018" i="8"/>
  <c r="D1018" i="8"/>
  <c r="C1018" i="8"/>
  <c r="B1018" i="8"/>
  <c r="AA1017" i="8"/>
  <c r="Z1017" i="8"/>
  <c r="Y1017" i="8"/>
  <c r="X1017" i="8"/>
  <c r="W1017" i="8"/>
  <c r="V1017" i="8"/>
  <c r="U1017" i="8"/>
  <c r="T1017" i="8"/>
  <c r="S1017" i="8"/>
  <c r="R1017" i="8"/>
  <c r="Q1017" i="8"/>
  <c r="P1017" i="8"/>
  <c r="O1017" i="8"/>
  <c r="N1017" i="8"/>
  <c r="M1017" i="8"/>
  <c r="L1017" i="8"/>
  <c r="K1017" i="8"/>
  <c r="J1017" i="8"/>
  <c r="I1017" i="8"/>
  <c r="H1017" i="8"/>
  <c r="G1017" i="8"/>
  <c r="F1017" i="8"/>
  <c r="E1017" i="8"/>
  <c r="D1017" i="8"/>
  <c r="C1017" i="8"/>
  <c r="B1017" i="8"/>
  <c r="AA1016" i="8"/>
  <c r="Z1016" i="8"/>
  <c r="Y1016" i="8"/>
  <c r="X1016" i="8"/>
  <c r="W1016" i="8"/>
  <c r="V1016" i="8"/>
  <c r="U1016" i="8"/>
  <c r="T1016" i="8"/>
  <c r="S1016" i="8"/>
  <c r="R1016" i="8"/>
  <c r="Q1016" i="8"/>
  <c r="P1016" i="8"/>
  <c r="O1016" i="8"/>
  <c r="N1016" i="8"/>
  <c r="M1016" i="8"/>
  <c r="L1016" i="8"/>
  <c r="K1016" i="8"/>
  <c r="J1016" i="8"/>
  <c r="I1016" i="8"/>
  <c r="H1016" i="8"/>
  <c r="G1016" i="8"/>
  <c r="F1016" i="8"/>
  <c r="E1016" i="8"/>
  <c r="D1016" i="8"/>
  <c r="C1016" i="8"/>
  <c r="B1016" i="8"/>
  <c r="AA1015" i="8"/>
  <c r="Z1015" i="8"/>
  <c r="Y1015" i="8"/>
  <c r="X1015" i="8"/>
  <c r="W1015" i="8"/>
  <c r="V1015" i="8"/>
  <c r="U1015" i="8"/>
  <c r="T1015" i="8"/>
  <c r="S1015" i="8"/>
  <c r="R1015" i="8"/>
  <c r="Q1015" i="8"/>
  <c r="P1015" i="8"/>
  <c r="O1015" i="8"/>
  <c r="N1015" i="8"/>
  <c r="M1015" i="8"/>
  <c r="L1015" i="8"/>
  <c r="K1015" i="8"/>
  <c r="J1015" i="8"/>
  <c r="I1015" i="8"/>
  <c r="H1015" i="8"/>
  <c r="G1015" i="8"/>
  <c r="F1015" i="8"/>
  <c r="E1015" i="8"/>
  <c r="D1015" i="8"/>
  <c r="C1015" i="8"/>
  <c r="B1015" i="8"/>
  <c r="AA1014" i="8"/>
  <c r="Z1014" i="8"/>
  <c r="Y1014" i="8"/>
  <c r="X1014" i="8"/>
  <c r="W1014" i="8"/>
  <c r="V1014" i="8"/>
  <c r="U1014" i="8"/>
  <c r="T1014" i="8"/>
  <c r="S1014" i="8"/>
  <c r="R1014" i="8"/>
  <c r="Q1014" i="8"/>
  <c r="P1014" i="8"/>
  <c r="O1014" i="8"/>
  <c r="N1014" i="8"/>
  <c r="M1014" i="8"/>
  <c r="L1014" i="8"/>
  <c r="K1014" i="8"/>
  <c r="J1014" i="8"/>
  <c r="I1014" i="8"/>
  <c r="H1014" i="8"/>
  <c r="G1014" i="8"/>
  <c r="F1014" i="8"/>
  <c r="E1014" i="8"/>
  <c r="D1014" i="8"/>
  <c r="C1014" i="8"/>
  <c r="B1014" i="8"/>
  <c r="AA1013" i="8"/>
  <c r="Z1013" i="8"/>
  <c r="Y1013" i="8"/>
  <c r="X1013" i="8"/>
  <c r="W1013" i="8"/>
  <c r="V1013" i="8"/>
  <c r="U1013" i="8"/>
  <c r="T1013" i="8"/>
  <c r="S1013" i="8"/>
  <c r="R1013" i="8"/>
  <c r="Q1013" i="8"/>
  <c r="P1013" i="8"/>
  <c r="O1013" i="8"/>
  <c r="N1013" i="8"/>
  <c r="M1013" i="8"/>
  <c r="L1013" i="8"/>
  <c r="K1013" i="8"/>
  <c r="J1013" i="8"/>
  <c r="I1013" i="8"/>
  <c r="H1013" i="8"/>
  <c r="G1013" i="8"/>
  <c r="F1013" i="8"/>
  <c r="E1013" i="8"/>
  <c r="D1013" i="8"/>
  <c r="C1013" i="8"/>
  <c r="B1013" i="8"/>
  <c r="AA1012" i="8"/>
  <c r="Z1012" i="8"/>
  <c r="Y1012" i="8"/>
  <c r="X1012" i="8"/>
  <c r="W1012" i="8"/>
  <c r="V1012" i="8"/>
  <c r="U1012" i="8"/>
  <c r="T1012" i="8"/>
  <c r="S1012" i="8"/>
  <c r="R1012" i="8"/>
  <c r="Q1012" i="8"/>
  <c r="P1012" i="8"/>
  <c r="O1012" i="8"/>
  <c r="N1012" i="8"/>
  <c r="M1012" i="8"/>
  <c r="L1012" i="8"/>
  <c r="K1012" i="8"/>
  <c r="J1012" i="8"/>
  <c r="I1012" i="8"/>
  <c r="H1012" i="8"/>
  <c r="G1012" i="8"/>
  <c r="F1012" i="8"/>
  <c r="E1012" i="8"/>
  <c r="D1012" i="8"/>
  <c r="C1012" i="8"/>
  <c r="B1012" i="8"/>
  <c r="AA1011" i="8"/>
  <c r="Z1011" i="8"/>
  <c r="Y1011" i="8"/>
  <c r="X1011" i="8"/>
  <c r="W1011" i="8"/>
  <c r="V1011" i="8"/>
  <c r="U1011" i="8"/>
  <c r="T1011" i="8"/>
  <c r="S1011" i="8"/>
  <c r="R1011" i="8"/>
  <c r="Q1011" i="8"/>
  <c r="P1011" i="8"/>
  <c r="O1011" i="8"/>
  <c r="N1011" i="8"/>
  <c r="M1011" i="8"/>
  <c r="L1011" i="8"/>
  <c r="K1011" i="8"/>
  <c r="J1011" i="8"/>
  <c r="I1011" i="8"/>
  <c r="H1011" i="8"/>
  <c r="G1011" i="8"/>
  <c r="F1011" i="8"/>
  <c r="E1011" i="8"/>
  <c r="D1011" i="8"/>
  <c r="C1011" i="8"/>
  <c r="B1011" i="8"/>
  <c r="AA1010" i="8"/>
  <c r="Z1010" i="8"/>
  <c r="Y1010" i="8"/>
  <c r="X1010" i="8"/>
  <c r="W1010" i="8"/>
  <c r="V1010" i="8"/>
  <c r="U1010" i="8"/>
  <c r="T1010" i="8"/>
  <c r="S1010" i="8"/>
  <c r="R1010" i="8"/>
  <c r="Q1010" i="8"/>
  <c r="P1010" i="8"/>
  <c r="O1010" i="8"/>
  <c r="N1010" i="8"/>
  <c r="M1010" i="8"/>
  <c r="L1010" i="8"/>
  <c r="K1010" i="8"/>
  <c r="J1010" i="8"/>
  <c r="I1010" i="8"/>
  <c r="H1010" i="8"/>
  <c r="G1010" i="8"/>
  <c r="F1010" i="8"/>
  <c r="E1010" i="8"/>
  <c r="D1010" i="8"/>
  <c r="C1010" i="8"/>
  <c r="B1010" i="8"/>
  <c r="AA1009" i="8"/>
  <c r="Z1009" i="8"/>
  <c r="Y1009" i="8"/>
  <c r="X1009" i="8"/>
  <c r="W1009" i="8"/>
  <c r="V1009" i="8"/>
  <c r="U1009" i="8"/>
  <c r="T1009" i="8"/>
  <c r="S1009" i="8"/>
  <c r="R1009" i="8"/>
  <c r="Q1009" i="8"/>
  <c r="P1009" i="8"/>
  <c r="O1009" i="8"/>
  <c r="N1009" i="8"/>
  <c r="M1009" i="8"/>
  <c r="L1009" i="8"/>
  <c r="K1009" i="8"/>
  <c r="J1009" i="8"/>
  <c r="I1009" i="8"/>
  <c r="H1009" i="8"/>
  <c r="G1009" i="8"/>
  <c r="F1009" i="8"/>
  <c r="E1009" i="8"/>
  <c r="D1009" i="8"/>
  <c r="C1009" i="8"/>
  <c r="B1009" i="8"/>
  <c r="AA1008" i="8"/>
  <c r="Z1008" i="8"/>
  <c r="Y1008" i="8"/>
  <c r="X1008" i="8"/>
  <c r="W1008" i="8"/>
  <c r="V1008" i="8"/>
  <c r="U1008" i="8"/>
  <c r="T1008" i="8"/>
  <c r="S1008" i="8"/>
  <c r="R1008" i="8"/>
  <c r="Q1008" i="8"/>
  <c r="P1008" i="8"/>
  <c r="O1008" i="8"/>
  <c r="N1008" i="8"/>
  <c r="M1008" i="8"/>
  <c r="L1008" i="8"/>
  <c r="K1008" i="8"/>
  <c r="J1008" i="8"/>
  <c r="I1008" i="8"/>
  <c r="H1008" i="8"/>
  <c r="G1008" i="8"/>
  <c r="F1008" i="8"/>
  <c r="E1008" i="8"/>
  <c r="D1008" i="8"/>
  <c r="C1008" i="8"/>
  <c r="B1008" i="8"/>
  <c r="AA1007" i="8"/>
  <c r="Z1007" i="8"/>
  <c r="Y1007" i="8"/>
  <c r="X1007" i="8"/>
  <c r="W1007" i="8"/>
  <c r="V1007" i="8"/>
  <c r="U1007" i="8"/>
  <c r="T1007" i="8"/>
  <c r="S1007" i="8"/>
  <c r="R1007" i="8"/>
  <c r="Q1007" i="8"/>
  <c r="P1007" i="8"/>
  <c r="O1007" i="8"/>
  <c r="N1007" i="8"/>
  <c r="M1007" i="8"/>
  <c r="L1007" i="8"/>
  <c r="K1007" i="8"/>
  <c r="J1007" i="8"/>
  <c r="I1007" i="8"/>
  <c r="H1007" i="8"/>
  <c r="G1007" i="8"/>
  <c r="F1007" i="8"/>
  <c r="E1007" i="8"/>
  <c r="D1007" i="8"/>
  <c r="C1007" i="8"/>
  <c r="B1007" i="8"/>
  <c r="AA1006" i="8"/>
  <c r="Z1006" i="8"/>
  <c r="Y1006" i="8"/>
  <c r="X1006" i="8"/>
  <c r="W1006" i="8"/>
  <c r="V1006" i="8"/>
  <c r="U1006" i="8"/>
  <c r="T1006" i="8"/>
  <c r="S1006" i="8"/>
  <c r="R1006" i="8"/>
  <c r="Q1006" i="8"/>
  <c r="P1006" i="8"/>
  <c r="O1006" i="8"/>
  <c r="N1006" i="8"/>
  <c r="M1006" i="8"/>
  <c r="L1006" i="8"/>
  <c r="K1006" i="8"/>
  <c r="J1006" i="8"/>
  <c r="I1006" i="8"/>
  <c r="H1006" i="8"/>
  <c r="G1006" i="8"/>
  <c r="F1006" i="8"/>
  <c r="E1006" i="8"/>
  <c r="D1006" i="8"/>
  <c r="C1006" i="8"/>
  <c r="B1006" i="8"/>
  <c r="AA1005" i="8"/>
  <c r="Z1005" i="8"/>
  <c r="Y1005" i="8"/>
  <c r="X1005" i="8"/>
  <c r="W1005" i="8"/>
  <c r="V1005" i="8"/>
  <c r="U1005" i="8"/>
  <c r="T1005" i="8"/>
  <c r="S1005" i="8"/>
  <c r="R1005" i="8"/>
  <c r="Q1005" i="8"/>
  <c r="P1005" i="8"/>
  <c r="O1005" i="8"/>
  <c r="N1005" i="8"/>
  <c r="M1005" i="8"/>
  <c r="L1005" i="8"/>
  <c r="K1005" i="8"/>
  <c r="J1005" i="8"/>
  <c r="I1005" i="8"/>
  <c r="H1005" i="8"/>
  <c r="G1005" i="8"/>
  <c r="F1005" i="8"/>
  <c r="E1005" i="8"/>
  <c r="D1005" i="8"/>
  <c r="C1005" i="8"/>
  <c r="B1005" i="8"/>
  <c r="AA1004" i="8"/>
  <c r="Z1004" i="8"/>
  <c r="Y1004" i="8"/>
  <c r="X1004" i="8"/>
  <c r="W1004" i="8"/>
  <c r="V1004" i="8"/>
  <c r="U1004" i="8"/>
  <c r="T1004" i="8"/>
  <c r="S1004" i="8"/>
  <c r="R1004" i="8"/>
  <c r="Q1004" i="8"/>
  <c r="P1004" i="8"/>
  <c r="O1004" i="8"/>
  <c r="N1004" i="8"/>
  <c r="M1004" i="8"/>
  <c r="L1004" i="8"/>
  <c r="K1004" i="8"/>
  <c r="J1004" i="8"/>
  <c r="I1004" i="8"/>
  <c r="H1004" i="8"/>
  <c r="G1004" i="8"/>
  <c r="F1004" i="8"/>
  <c r="E1004" i="8"/>
  <c r="D1004" i="8"/>
  <c r="C1004" i="8"/>
  <c r="B1004" i="8"/>
  <c r="AA1003" i="8"/>
  <c r="Z1003" i="8"/>
  <c r="Y1003" i="8"/>
  <c r="X1003" i="8"/>
  <c r="W1003" i="8"/>
  <c r="V1003" i="8"/>
  <c r="U1003" i="8"/>
  <c r="T1003" i="8"/>
  <c r="S1003" i="8"/>
  <c r="R1003" i="8"/>
  <c r="Q1003" i="8"/>
  <c r="P1003" i="8"/>
  <c r="O1003" i="8"/>
  <c r="N1003" i="8"/>
  <c r="M1003" i="8"/>
  <c r="L1003" i="8"/>
  <c r="K1003" i="8"/>
  <c r="J1003" i="8"/>
  <c r="I1003" i="8"/>
  <c r="H1003" i="8"/>
  <c r="G1003" i="8"/>
  <c r="F1003" i="8"/>
  <c r="E1003" i="8"/>
  <c r="D1003" i="8"/>
  <c r="C1003" i="8"/>
  <c r="B1003" i="8"/>
  <c r="AA1002" i="8"/>
  <c r="Z1002" i="8"/>
  <c r="Y1002" i="8"/>
  <c r="X1002" i="8"/>
  <c r="W1002" i="8"/>
  <c r="V1002" i="8"/>
  <c r="U1002" i="8"/>
  <c r="T1002" i="8"/>
  <c r="S1002" i="8"/>
  <c r="R1002" i="8"/>
  <c r="Q1002" i="8"/>
  <c r="P1002" i="8"/>
  <c r="O1002" i="8"/>
  <c r="N1002" i="8"/>
  <c r="M1002" i="8"/>
  <c r="L1002" i="8"/>
  <c r="K1002" i="8"/>
  <c r="J1002" i="8"/>
  <c r="I1002" i="8"/>
  <c r="H1002" i="8"/>
  <c r="G1002" i="8"/>
  <c r="F1002" i="8"/>
  <c r="E1002" i="8"/>
  <c r="D1002" i="8"/>
  <c r="C1002" i="8"/>
  <c r="B1002" i="8"/>
  <c r="AA1001" i="8"/>
  <c r="Z1001" i="8"/>
  <c r="Y1001" i="8"/>
  <c r="X1001" i="8"/>
  <c r="W1001" i="8"/>
  <c r="V1001" i="8"/>
  <c r="U1001" i="8"/>
  <c r="T1001" i="8"/>
  <c r="S1001" i="8"/>
  <c r="R1001" i="8"/>
  <c r="Q1001" i="8"/>
  <c r="P1001" i="8"/>
  <c r="O1001" i="8"/>
  <c r="N1001" i="8"/>
  <c r="M1001" i="8"/>
  <c r="L1001" i="8"/>
  <c r="K1001" i="8"/>
  <c r="J1001" i="8"/>
  <c r="I1001" i="8"/>
  <c r="H1001" i="8"/>
  <c r="G1001" i="8"/>
  <c r="F1001" i="8"/>
  <c r="E1001" i="8"/>
  <c r="D1001" i="8"/>
  <c r="C1001" i="8"/>
  <c r="B1001" i="8"/>
  <c r="AA1000" i="8"/>
  <c r="Z1000" i="8"/>
  <c r="Y1000" i="8"/>
  <c r="X1000" i="8"/>
  <c r="W1000" i="8"/>
  <c r="V1000" i="8"/>
  <c r="U1000" i="8"/>
  <c r="T1000" i="8"/>
  <c r="S1000" i="8"/>
  <c r="R1000" i="8"/>
  <c r="Q1000" i="8"/>
  <c r="P1000" i="8"/>
  <c r="O1000" i="8"/>
  <c r="N1000" i="8"/>
  <c r="M1000" i="8"/>
  <c r="L1000" i="8"/>
  <c r="K1000" i="8"/>
  <c r="J1000" i="8"/>
  <c r="I1000" i="8"/>
  <c r="H1000" i="8"/>
  <c r="G1000" i="8"/>
  <c r="F1000" i="8"/>
  <c r="E1000" i="8"/>
  <c r="D1000" i="8"/>
  <c r="C1000" i="8"/>
  <c r="B1000" i="8"/>
  <c r="AA999" i="8"/>
  <c r="Z999" i="8"/>
  <c r="Y999" i="8"/>
  <c r="X999" i="8"/>
  <c r="W999" i="8"/>
  <c r="V999" i="8"/>
  <c r="U999" i="8"/>
  <c r="T999" i="8"/>
  <c r="S999" i="8"/>
  <c r="R999" i="8"/>
  <c r="Q999" i="8"/>
  <c r="P999" i="8"/>
  <c r="O999" i="8"/>
  <c r="N999" i="8"/>
  <c r="M999" i="8"/>
  <c r="L999" i="8"/>
  <c r="K999" i="8"/>
  <c r="J999" i="8"/>
  <c r="I999" i="8"/>
  <c r="H999" i="8"/>
  <c r="G999" i="8"/>
  <c r="F999" i="8"/>
  <c r="E999" i="8"/>
  <c r="D999" i="8"/>
  <c r="C999" i="8"/>
  <c r="B999" i="8"/>
  <c r="AA998" i="8"/>
  <c r="Z998" i="8"/>
  <c r="Y998" i="8"/>
  <c r="X998" i="8"/>
  <c r="W998" i="8"/>
  <c r="V998" i="8"/>
  <c r="U998" i="8"/>
  <c r="T998" i="8"/>
  <c r="S998" i="8"/>
  <c r="R998" i="8"/>
  <c r="Q998" i="8"/>
  <c r="P998" i="8"/>
  <c r="O998" i="8"/>
  <c r="N998" i="8"/>
  <c r="M998" i="8"/>
  <c r="L998" i="8"/>
  <c r="K998" i="8"/>
  <c r="J998" i="8"/>
  <c r="I998" i="8"/>
  <c r="H998" i="8"/>
  <c r="G998" i="8"/>
  <c r="F998" i="8"/>
  <c r="E998" i="8"/>
  <c r="D998" i="8"/>
  <c r="C998" i="8"/>
  <c r="B998" i="8"/>
  <c r="AA997" i="8"/>
  <c r="Z997" i="8"/>
  <c r="Y997" i="8"/>
  <c r="X997" i="8"/>
  <c r="W997" i="8"/>
  <c r="V997" i="8"/>
  <c r="U997" i="8"/>
  <c r="T997" i="8"/>
  <c r="S997" i="8"/>
  <c r="R997" i="8"/>
  <c r="Q997" i="8"/>
  <c r="P997" i="8"/>
  <c r="O997" i="8"/>
  <c r="N997" i="8"/>
  <c r="M997" i="8"/>
  <c r="L997" i="8"/>
  <c r="K997" i="8"/>
  <c r="J997" i="8"/>
  <c r="I997" i="8"/>
  <c r="H997" i="8"/>
  <c r="G997" i="8"/>
  <c r="F997" i="8"/>
  <c r="E997" i="8"/>
  <c r="D997" i="8"/>
  <c r="C997" i="8"/>
  <c r="B997" i="8"/>
  <c r="AA996" i="8"/>
  <c r="Z996" i="8"/>
  <c r="Y996" i="8"/>
  <c r="X996" i="8"/>
  <c r="W996" i="8"/>
  <c r="V996" i="8"/>
  <c r="U996" i="8"/>
  <c r="T996" i="8"/>
  <c r="S996" i="8"/>
  <c r="R996" i="8"/>
  <c r="Q996" i="8"/>
  <c r="P996" i="8"/>
  <c r="O996" i="8"/>
  <c r="N996" i="8"/>
  <c r="M996" i="8"/>
  <c r="L996" i="8"/>
  <c r="K996" i="8"/>
  <c r="J996" i="8"/>
  <c r="I996" i="8"/>
  <c r="H996" i="8"/>
  <c r="G996" i="8"/>
  <c r="F996" i="8"/>
  <c r="E996" i="8"/>
  <c r="D996" i="8"/>
  <c r="C996" i="8"/>
  <c r="B996" i="8"/>
  <c r="AA995" i="8"/>
  <c r="Z995" i="8"/>
  <c r="Y995" i="8"/>
  <c r="X995" i="8"/>
  <c r="W995" i="8"/>
  <c r="V995" i="8"/>
  <c r="U995" i="8"/>
  <c r="T995" i="8"/>
  <c r="S995" i="8"/>
  <c r="R995" i="8"/>
  <c r="Q995" i="8"/>
  <c r="P995" i="8"/>
  <c r="O995" i="8"/>
  <c r="N995" i="8"/>
  <c r="M995" i="8"/>
  <c r="L995" i="8"/>
  <c r="K995" i="8"/>
  <c r="J995" i="8"/>
  <c r="I995" i="8"/>
  <c r="H995" i="8"/>
  <c r="G995" i="8"/>
  <c r="F995" i="8"/>
  <c r="E995" i="8"/>
  <c r="D995" i="8"/>
  <c r="C995" i="8"/>
  <c r="B995" i="8"/>
  <c r="AA994" i="8"/>
  <c r="Z994" i="8"/>
  <c r="Y994" i="8"/>
  <c r="X994" i="8"/>
  <c r="W994" i="8"/>
  <c r="V994" i="8"/>
  <c r="U994" i="8"/>
  <c r="T994" i="8"/>
  <c r="S994" i="8"/>
  <c r="R994" i="8"/>
  <c r="Q994" i="8"/>
  <c r="P994" i="8"/>
  <c r="O994" i="8"/>
  <c r="N994" i="8"/>
  <c r="M994" i="8"/>
  <c r="L994" i="8"/>
  <c r="K994" i="8"/>
  <c r="J994" i="8"/>
  <c r="I994" i="8"/>
  <c r="H994" i="8"/>
  <c r="G994" i="8"/>
  <c r="F994" i="8"/>
  <c r="E994" i="8"/>
  <c r="D994" i="8"/>
  <c r="C994" i="8"/>
  <c r="B994" i="8"/>
  <c r="AA993" i="8"/>
  <c r="Z993" i="8"/>
  <c r="Y993" i="8"/>
  <c r="X993" i="8"/>
  <c r="W993" i="8"/>
  <c r="V993" i="8"/>
  <c r="U993" i="8"/>
  <c r="T993" i="8"/>
  <c r="S993" i="8"/>
  <c r="R993" i="8"/>
  <c r="Q993" i="8"/>
  <c r="P993" i="8"/>
  <c r="O993" i="8"/>
  <c r="N993" i="8"/>
  <c r="M993" i="8"/>
  <c r="L993" i="8"/>
  <c r="K993" i="8"/>
  <c r="J993" i="8"/>
  <c r="I993" i="8"/>
  <c r="H993" i="8"/>
  <c r="G993" i="8"/>
  <c r="F993" i="8"/>
  <c r="E993" i="8"/>
  <c r="D993" i="8"/>
  <c r="C993" i="8"/>
  <c r="B993" i="8"/>
  <c r="AA992" i="8"/>
  <c r="Z992" i="8"/>
  <c r="Y992" i="8"/>
  <c r="X992" i="8"/>
  <c r="W992" i="8"/>
  <c r="V992" i="8"/>
  <c r="U992" i="8"/>
  <c r="T992" i="8"/>
  <c r="S992" i="8"/>
  <c r="R992" i="8"/>
  <c r="Q992" i="8"/>
  <c r="P992" i="8"/>
  <c r="O992" i="8"/>
  <c r="N992" i="8"/>
  <c r="M992" i="8"/>
  <c r="L992" i="8"/>
  <c r="K992" i="8"/>
  <c r="J992" i="8"/>
  <c r="I992" i="8"/>
  <c r="H992" i="8"/>
  <c r="G992" i="8"/>
  <c r="F992" i="8"/>
  <c r="E992" i="8"/>
  <c r="D992" i="8"/>
  <c r="C992" i="8"/>
  <c r="B992" i="8"/>
  <c r="AA991" i="8"/>
  <c r="Z991" i="8"/>
  <c r="Y991" i="8"/>
  <c r="X991" i="8"/>
  <c r="W991" i="8"/>
  <c r="V991" i="8"/>
  <c r="U991" i="8"/>
  <c r="T991" i="8"/>
  <c r="S991" i="8"/>
  <c r="R991" i="8"/>
  <c r="Q991" i="8"/>
  <c r="P991" i="8"/>
  <c r="O991" i="8"/>
  <c r="N991" i="8"/>
  <c r="M991" i="8"/>
  <c r="L991" i="8"/>
  <c r="K991" i="8"/>
  <c r="J991" i="8"/>
  <c r="I991" i="8"/>
  <c r="H991" i="8"/>
  <c r="G991" i="8"/>
  <c r="F991" i="8"/>
  <c r="E991" i="8"/>
  <c r="D991" i="8"/>
  <c r="C991" i="8"/>
  <c r="B991" i="8"/>
  <c r="AA990" i="8"/>
  <c r="Z990" i="8"/>
  <c r="Y990" i="8"/>
  <c r="X990" i="8"/>
  <c r="W990" i="8"/>
  <c r="V990" i="8"/>
  <c r="U990" i="8"/>
  <c r="T990" i="8"/>
  <c r="S990" i="8"/>
  <c r="R990" i="8"/>
  <c r="Q990" i="8"/>
  <c r="P990" i="8"/>
  <c r="O990" i="8"/>
  <c r="N990" i="8"/>
  <c r="M990" i="8"/>
  <c r="L990" i="8"/>
  <c r="K990" i="8"/>
  <c r="J990" i="8"/>
  <c r="I990" i="8"/>
  <c r="H990" i="8"/>
  <c r="G990" i="8"/>
  <c r="F990" i="8"/>
  <c r="E990" i="8"/>
  <c r="D990" i="8"/>
  <c r="C990" i="8"/>
  <c r="B990" i="8"/>
  <c r="AA989" i="8"/>
  <c r="Z989" i="8"/>
  <c r="Y989" i="8"/>
  <c r="X989" i="8"/>
  <c r="W989" i="8"/>
  <c r="V989" i="8"/>
  <c r="U989" i="8"/>
  <c r="T989" i="8"/>
  <c r="S989" i="8"/>
  <c r="R989" i="8"/>
  <c r="Q989" i="8"/>
  <c r="P989" i="8"/>
  <c r="O989" i="8"/>
  <c r="N989" i="8"/>
  <c r="M989" i="8"/>
  <c r="L989" i="8"/>
  <c r="K989" i="8"/>
  <c r="J989" i="8"/>
  <c r="I989" i="8"/>
  <c r="H989" i="8"/>
  <c r="G989" i="8"/>
  <c r="F989" i="8"/>
  <c r="E989" i="8"/>
  <c r="D989" i="8"/>
  <c r="C989" i="8"/>
  <c r="B989" i="8"/>
  <c r="AA988" i="8"/>
  <c r="Z988" i="8"/>
  <c r="Y988" i="8"/>
  <c r="X988" i="8"/>
  <c r="W988" i="8"/>
  <c r="V988" i="8"/>
  <c r="U988" i="8"/>
  <c r="T988" i="8"/>
  <c r="S988" i="8"/>
  <c r="R988" i="8"/>
  <c r="Q988" i="8"/>
  <c r="P988" i="8"/>
  <c r="O988" i="8"/>
  <c r="N988" i="8"/>
  <c r="M988" i="8"/>
  <c r="L988" i="8"/>
  <c r="K988" i="8"/>
  <c r="J988" i="8"/>
  <c r="I988" i="8"/>
  <c r="H988" i="8"/>
  <c r="G988" i="8"/>
  <c r="F988" i="8"/>
  <c r="E988" i="8"/>
  <c r="D988" i="8"/>
  <c r="C988" i="8"/>
  <c r="B988" i="8"/>
  <c r="AA987" i="8"/>
  <c r="Z987" i="8"/>
  <c r="Y987" i="8"/>
  <c r="X987" i="8"/>
  <c r="W987" i="8"/>
  <c r="V987" i="8"/>
  <c r="U987" i="8"/>
  <c r="T987" i="8"/>
  <c r="S987" i="8"/>
  <c r="R987" i="8"/>
  <c r="Q987" i="8"/>
  <c r="P987" i="8"/>
  <c r="O987" i="8"/>
  <c r="N987" i="8"/>
  <c r="M987" i="8"/>
  <c r="L987" i="8"/>
  <c r="K987" i="8"/>
  <c r="J987" i="8"/>
  <c r="I987" i="8"/>
  <c r="H987" i="8"/>
  <c r="G987" i="8"/>
  <c r="F987" i="8"/>
  <c r="E987" i="8"/>
  <c r="D987" i="8"/>
  <c r="C987" i="8"/>
  <c r="B987" i="8"/>
  <c r="AA986" i="8"/>
  <c r="Z986" i="8"/>
  <c r="Y986" i="8"/>
  <c r="X986" i="8"/>
  <c r="W986" i="8"/>
  <c r="V986" i="8"/>
  <c r="U986" i="8"/>
  <c r="T986" i="8"/>
  <c r="S986" i="8"/>
  <c r="R986" i="8"/>
  <c r="Q986" i="8"/>
  <c r="P986" i="8"/>
  <c r="O986" i="8"/>
  <c r="N986" i="8"/>
  <c r="M986" i="8"/>
  <c r="L986" i="8"/>
  <c r="K986" i="8"/>
  <c r="J986" i="8"/>
  <c r="I986" i="8"/>
  <c r="H986" i="8"/>
  <c r="G986" i="8"/>
  <c r="F986" i="8"/>
  <c r="E986" i="8"/>
  <c r="D986" i="8"/>
  <c r="C986" i="8"/>
  <c r="B986" i="8"/>
  <c r="AA985" i="8"/>
  <c r="Z985" i="8"/>
  <c r="Y985" i="8"/>
  <c r="X985" i="8"/>
  <c r="W985" i="8"/>
  <c r="V985" i="8"/>
  <c r="U985" i="8"/>
  <c r="T985" i="8"/>
  <c r="S985" i="8"/>
  <c r="R985" i="8"/>
  <c r="Q985" i="8"/>
  <c r="P985" i="8"/>
  <c r="O985" i="8"/>
  <c r="N985" i="8"/>
  <c r="M985" i="8"/>
  <c r="L985" i="8"/>
  <c r="K985" i="8"/>
  <c r="J985" i="8"/>
  <c r="I985" i="8"/>
  <c r="H985" i="8"/>
  <c r="G985" i="8"/>
  <c r="F985" i="8"/>
  <c r="E985" i="8"/>
  <c r="D985" i="8"/>
  <c r="C985" i="8"/>
  <c r="B985" i="8"/>
  <c r="AA984" i="8"/>
  <c r="Z984" i="8"/>
  <c r="Y984" i="8"/>
  <c r="X984" i="8"/>
  <c r="W984" i="8"/>
  <c r="V984" i="8"/>
  <c r="U984" i="8"/>
  <c r="T984" i="8"/>
  <c r="S984" i="8"/>
  <c r="R984" i="8"/>
  <c r="Q984" i="8"/>
  <c r="P984" i="8"/>
  <c r="O984" i="8"/>
  <c r="N984" i="8"/>
  <c r="M984" i="8"/>
  <c r="L984" i="8"/>
  <c r="K984" i="8"/>
  <c r="J984" i="8"/>
  <c r="I984" i="8"/>
  <c r="H984" i="8"/>
  <c r="G984" i="8"/>
  <c r="F984" i="8"/>
  <c r="E984" i="8"/>
  <c r="D984" i="8"/>
  <c r="C984" i="8"/>
  <c r="B984" i="8"/>
  <c r="AA983" i="8"/>
  <c r="Z983" i="8"/>
  <c r="Y983" i="8"/>
  <c r="X983" i="8"/>
  <c r="W983" i="8"/>
  <c r="V983" i="8"/>
  <c r="U983" i="8"/>
  <c r="T983" i="8"/>
  <c r="S983" i="8"/>
  <c r="R983" i="8"/>
  <c r="Q983" i="8"/>
  <c r="P983" i="8"/>
  <c r="O983" i="8"/>
  <c r="N983" i="8"/>
  <c r="M983" i="8"/>
  <c r="L983" i="8"/>
  <c r="K983" i="8"/>
  <c r="J983" i="8"/>
  <c r="I983" i="8"/>
  <c r="H983" i="8"/>
  <c r="G983" i="8"/>
  <c r="F983" i="8"/>
  <c r="E983" i="8"/>
  <c r="D983" i="8"/>
  <c r="C983" i="8"/>
  <c r="B983" i="8"/>
  <c r="AA982" i="8"/>
  <c r="Z982" i="8"/>
  <c r="Y982" i="8"/>
  <c r="X982" i="8"/>
  <c r="W982" i="8"/>
  <c r="V982" i="8"/>
  <c r="U982" i="8"/>
  <c r="T982" i="8"/>
  <c r="S982" i="8"/>
  <c r="R982" i="8"/>
  <c r="Q982" i="8"/>
  <c r="P982" i="8"/>
  <c r="O982" i="8"/>
  <c r="N982" i="8"/>
  <c r="M982" i="8"/>
  <c r="L982" i="8"/>
  <c r="K982" i="8"/>
  <c r="J982" i="8"/>
  <c r="I982" i="8"/>
  <c r="H982" i="8"/>
  <c r="G982" i="8"/>
  <c r="F982" i="8"/>
  <c r="E982" i="8"/>
  <c r="D982" i="8"/>
  <c r="C982" i="8"/>
  <c r="B982" i="8"/>
  <c r="AA981" i="8"/>
  <c r="Z981" i="8"/>
  <c r="Y981" i="8"/>
  <c r="X981" i="8"/>
  <c r="W981" i="8"/>
  <c r="V981" i="8"/>
  <c r="U981" i="8"/>
  <c r="T981" i="8"/>
  <c r="S981" i="8"/>
  <c r="R981" i="8"/>
  <c r="Q981" i="8"/>
  <c r="P981" i="8"/>
  <c r="O981" i="8"/>
  <c r="N981" i="8"/>
  <c r="M981" i="8"/>
  <c r="L981" i="8"/>
  <c r="K981" i="8"/>
  <c r="J981" i="8"/>
  <c r="I981" i="8"/>
  <c r="H981" i="8"/>
  <c r="G981" i="8"/>
  <c r="F981" i="8"/>
  <c r="E981" i="8"/>
  <c r="D981" i="8"/>
  <c r="C981" i="8"/>
  <c r="B981" i="8"/>
  <c r="AA980" i="8"/>
  <c r="Z980" i="8"/>
  <c r="Y980" i="8"/>
  <c r="X980" i="8"/>
  <c r="W980" i="8"/>
  <c r="V980" i="8"/>
  <c r="U980" i="8"/>
  <c r="T980" i="8"/>
  <c r="S980" i="8"/>
  <c r="R980" i="8"/>
  <c r="Q980" i="8"/>
  <c r="P980" i="8"/>
  <c r="O980" i="8"/>
  <c r="N980" i="8"/>
  <c r="M980" i="8"/>
  <c r="L980" i="8"/>
  <c r="K980" i="8"/>
  <c r="J980" i="8"/>
  <c r="I980" i="8"/>
  <c r="H980" i="8"/>
  <c r="G980" i="8"/>
  <c r="F980" i="8"/>
  <c r="E980" i="8"/>
  <c r="D980" i="8"/>
  <c r="C980" i="8"/>
  <c r="B980" i="8"/>
  <c r="AA979" i="8"/>
  <c r="Z979" i="8"/>
  <c r="Y979" i="8"/>
  <c r="X979" i="8"/>
  <c r="W979" i="8"/>
  <c r="V979" i="8"/>
  <c r="U979" i="8"/>
  <c r="T979" i="8"/>
  <c r="S979" i="8"/>
  <c r="R979" i="8"/>
  <c r="Q979" i="8"/>
  <c r="P979" i="8"/>
  <c r="O979" i="8"/>
  <c r="N979" i="8"/>
  <c r="M979" i="8"/>
  <c r="L979" i="8"/>
  <c r="K979" i="8"/>
  <c r="J979" i="8"/>
  <c r="I979" i="8"/>
  <c r="H979" i="8"/>
  <c r="G979" i="8"/>
  <c r="F979" i="8"/>
  <c r="E979" i="8"/>
  <c r="D979" i="8"/>
  <c r="C979" i="8"/>
  <c r="B979" i="8"/>
  <c r="AA978" i="8"/>
  <c r="Z978" i="8"/>
  <c r="Y978" i="8"/>
  <c r="X978" i="8"/>
  <c r="W978" i="8"/>
  <c r="V978" i="8"/>
  <c r="U978" i="8"/>
  <c r="T978" i="8"/>
  <c r="S978" i="8"/>
  <c r="R978" i="8"/>
  <c r="Q978" i="8"/>
  <c r="P978" i="8"/>
  <c r="O978" i="8"/>
  <c r="N978" i="8"/>
  <c r="M978" i="8"/>
  <c r="L978" i="8"/>
  <c r="K978" i="8"/>
  <c r="J978" i="8"/>
  <c r="I978" i="8"/>
  <c r="H978" i="8"/>
  <c r="G978" i="8"/>
  <c r="F978" i="8"/>
  <c r="E978" i="8"/>
  <c r="D978" i="8"/>
  <c r="C978" i="8"/>
  <c r="B978" i="8"/>
  <c r="AA977" i="8"/>
  <c r="Z977" i="8"/>
  <c r="Y977" i="8"/>
  <c r="X977" i="8"/>
  <c r="W977" i="8"/>
  <c r="V977" i="8"/>
  <c r="U977" i="8"/>
  <c r="T977" i="8"/>
  <c r="S977" i="8"/>
  <c r="R977" i="8"/>
  <c r="Q977" i="8"/>
  <c r="P977" i="8"/>
  <c r="O977" i="8"/>
  <c r="N977" i="8"/>
  <c r="M977" i="8"/>
  <c r="L977" i="8"/>
  <c r="K977" i="8"/>
  <c r="J977" i="8"/>
  <c r="I977" i="8"/>
  <c r="H977" i="8"/>
  <c r="G977" i="8"/>
  <c r="F977" i="8"/>
  <c r="E977" i="8"/>
  <c r="D977" i="8"/>
  <c r="C977" i="8"/>
  <c r="B977" i="8"/>
  <c r="AA976" i="8"/>
  <c r="Z976" i="8"/>
  <c r="Y976" i="8"/>
  <c r="X976" i="8"/>
  <c r="W976" i="8"/>
  <c r="V976" i="8"/>
  <c r="U976" i="8"/>
  <c r="T976" i="8"/>
  <c r="S976" i="8"/>
  <c r="R976" i="8"/>
  <c r="Q976" i="8"/>
  <c r="P976" i="8"/>
  <c r="O976" i="8"/>
  <c r="N976" i="8"/>
  <c r="M976" i="8"/>
  <c r="L976" i="8"/>
  <c r="K976" i="8"/>
  <c r="J976" i="8"/>
  <c r="I976" i="8"/>
  <c r="H976" i="8"/>
  <c r="G976" i="8"/>
  <c r="F976" i="8"/>
  <c r="E976" i="8"/>
  <c r="D976" i="8"/>
  <c r="C976" i="8"/>
  <c r="B976" i="8"/>
  <c r="AA975" i="8"/>
  <c r="Z975" i="8"/>
  <c r="Y975" i="8"/>
  <c r="X975" i="8"/>
  <c r="W975" i="8"/>
  <c r="V975" i="8"/>
  <c r="U975" i="8"/>
  <c r="T975" i="8"/>
  <c r="S975" i="8"/>
  <c r="R975" i="8"/>
  <c r="Q975" i="8"/>
  <c r="P975" i="8"/>
  <c r="O975" i="8"/>
  <c r="N975" i="8"/>
  <c r="M975" i="8"/>
  <c r="L975" i="8"/>
  <c r="K975" i="8"/>
  <c r="J975" i="8"/>
  <c r="I975" i="8"/>
  <c r="H975" i="8"/>
  <c r="G975" i="8"/>
  <c r="F975" i="8"/>
  <c r="E975" i="8"/>
  <c r="D975" i="8"/>
  <c r="C975" i="8"/>
  <c r="B975" i="8"/>
  <c r="AA974" i="8"/>
  <c r="Z974" i="8"/>
  <c r="Y974" i="8"/>
  <c r="X974" i="8"/>
  <c r="W974" i="8"/>
  <c r="V974" i="8"/>
  <c r="U974" i="8"/>
  <c r="T974" i="8"/>
  <c r="S974" i="8"/>
  <c r="R974" i="8"/>
  <c r="Q974" i="8"/>
  <c r="P974" i="8"/>
  <c r="O974" i="8"/>
  <c r="N974" i="8"/>
  <c r="M974" i="8"/>
  <c r="L974" i="8"/>
  <c r="K974" i="8"/>
  <c r="J974" i="8"/>
  <c r="I974" i="8"/>
  <c r="H974" i="8"/>
  <c r="G974" i="8"/>
  <c r="F974" i="8"/>
  <c r="E974" i="8"/>
  <c r="D974" i="8"/>
  <c r="C974" i="8"/>
  <c r="B974" i="8"/>
  <c r="AA973" i="8"/>
  <c r="Z973" i="8"/>
  <c r="Y973" i="8"/>
  <c r="X973" i="8"/>
  <c r="W973" i="8"/>
  <c r="V973" i="8"/>
  <c r="U973" i="8"/>
  <c r="T973" i="8"/>
  <c r="S973" i="8"/>
  <c r="R973" i="8"/>
  <c r="Q973" i="8"/>
  <c r="P973" i="8"/>
  <c r="O973" i="8"/>
  <c r="N973" i="8"/>
  <c r="M973" i="8"/>
  <c r="L973" i="8"/>
  <c r="K973" i="8"/>
  <c r="J973" i="8"/>
  <c r="I973" i="8"/>
  <c r="H973" i="8"/>
  <c r="G973" i="8"/>
  <c r="F973" i="8"/>
  <c r="E973" i="8"/>
  <c r="D973" i="8"/>
  <c r="C973" i="8"/>
  <c r="B973" i="8"/>
  <c r="AA972" i="8"/>
  <c r="Z972" i="8"/>
  <c r="Y972" i="8"/>
  <c r="X972" i="8"/>
  <c r="W972" i="8"/>
  <c r="V972" i="8"/>
  <c r="U972" i="8"/>
  <c r="T972" i="8"/>
  <c r="S972" i="8"/>
  <c r="R972" i="8"/>
  <c r="Q972" i="8"/>
  <c r="P972" i="8"/>
  <c r="O972" i="8"/>
  <c r="N972" i="8"/>
  <c r="M972" i="8"/>
  <c r="L972" i="8"/>
  <c r="K972" i="8"/>
  <c r="J972" i="8"/>
  <c r="I972" i="8"/>
  <c r="H972" i="8"/>
  <c r="G972" i="8"/>
  <c r="F972" i="8"/>
  <c r="E972" i="8"/>
  <c r="D972" i="8"/>
  <c r="C972" i="8"/>
  <c r="B972" i="8"/>
  <c r="AA971" i="8"/>
  <c r="Z971" i="8"/>
  <c r="Y971" i="8"/>
  <c r="X971" i="8"/>
  <c r="W971" i="8"/>
  <c r="V971" i="8"/>
  <c r="U971" i="8"/>
  <c r="T971" i="8"/>
  <c r="S971" i="8"/>
  <c r="R971" i="8"/>
  <c r="Q971" i="8"/>
  <c r="P971" i="8"/>
  <c r="O971" i="8"/>
  <c r="N971" i="8"/>
  <c r="M971" i="8"/>
  <c r="L971" i="8"/>
  <c r="K971" i="8"/>
  <c r="J971" i="8"/>
  <c r="I971" i="8"/>
  <c r="H971" i="8"/>
  <c r="G971" i="8"/>
  <c r="F971" i="8"/>
  <c r="E971" i="8"/>
  <c r="D971" i="8"/>
  <c r="C971" i="8"/>
  <c r="B971" i="8"/>
  <c r="AA970" i="8"/>
  <c r="Z970" i="8"/>
  <c r="Y970" i="8"/>
  <c r="X970" i="8"/>
  <c r="W970" i="8"/>
  <c r="V970" i="8"/>
  <c r="U970" i="8"/>
  <c r="T970" i="8"/>
  <c r="S970" i="8"/>
  <c r="R970" i="8"/>
  <c r="Q970" i="8"/>
  <c r="P970" i="8"/>
  <c r="O970" i="8"/>
  <c r="N970" i="8"/>
  <c r="M970" i="8"/>
  <c r="L970" i="8"/>
  <c r="K970" i="8"/>
  <c r="J970" i="8"/>
  <c r="I970" i="8"/>
  <c r="H970" i="8"/>
  <c r="G970" i="8"/>
  <c r="F970" i="8"/>
  <c r="E970" i="8"/>
  <c r="D970" i="8"/>
  <c r="C970" i="8"/>
  <c r="B970" i="8"/>
  <c r="AA969" i="8"/>
  <c r="Z969" i="8"/>
  <c r="Y969" i="8"/>
  <c r="X969" i="8"/>
  <c r="W969" i="8"/>
  <c r="V969" i="8"/>
  <c r="U969" i="8"/>
  <c r="T969" i="8"/>
  <c r="S969" i="8"/>
  <c r="R969" i="8"/>
  <c r="Q969" i="8"/>
  <c r="P969" i="8"/>
  <c r="O969" i="8"/>
  <c r="N969" i="8"/>
  <c r="M969" i="8"/>
  <c r="L969" i="8"/>
  <c r="K969" i="8"/>
  <c r="J969" i="8"/>
  <c r="I969" i="8"/>
  <c r="H969" i="8"/>
  <c r="G969" i="8"/>
  <c r="F969" i="8"/>
  <c r="E969" i="8"/>
  <c r="D969" i="8"/>
  <c r="C969" i="8"/>
  <c r="B969" i="8"/>
  <c r="AA968" i="8"/>
  <c r="Z968" i="8"/>
  <c r="Y968" i="8"/>
  <c r="X968" i="8"/>
  <c r="W968" i="8"/>
  <c r="V968" i="8"/>
  <c r="U968" i="8"/>
  <c r="T968" i="8"/>
  <c r="S968" i="8"/>
  <c r="R968" i="8"/>
  <c r="Q968" i="8"/>
  <c r="P968" i="8"/>
  <c r="O968" i="8"/>
  <c r="N968" i="8"/>
  <c r="M968" i="8"/>
  <c r="L968" i="8"/>
  <c r="K968" i="8"/>
  <c r="J968" i="8"/>
  <c r="I968" i="8"/>
  <c r="H968" i="8"/>
  <c r="G968" i="8"/>
  <c r="F968" i="8"/>
  <c r="E968" i="8"/>
  <c r="D968" i="8"/>
  <c r="C968" i="8"/>
  <c r="B968" i="8"/>
  <c r="AA967" i="8"/>
  <c r="Z967" i="8"/>
  <c r="Y967" i="8"/>
  <c r="X967" i="8"/>
  <c r="W967" i="8"/>
  <c r="V967" i="8"/>
  <c r="U967" i="8"/>
  <c r="T967" i="8"/>
  <c r="S967" i="8"/>
  <c r="R967" i="8"/>
  <c r="Q967" i="8"/>
  <c r="P967" i="8"/>
  <c r="O967" i="8"/>
  <c r="N967" i="8"/>
  <c r="M967" i="8"/>
  <c r="L967" i="8"/>
  <c r="K967" i="8"/>
  <c r="J967" i="8"/>
  <c r="I967" i="8"/>
  <c r="H967" i="8"/>
  <c r="G967" i="8"/>
  <c r="F967" i="8"/>
  <c r="E967" i="8"/>
  <c r="D967" i="8"/>
  <c r="C967" i="8"/>
  <c r="B967" i="8"/>
  <c r="AA966" i="8"/>
  <c r="Z966" i="8"/>
  <c r="Y966" i="8"/>
  <c r="X966" i="8"/>
  <c r="W966" i="8"/>
  <c r="V966" i="8"/>
  <c r="U966" i="8"/>
  <c r="T966" i="8"/>
  <c r="S966" i="8"/>
  <c r="R966" i="8"/>
  <c r="Q966" i="8"/>
  <c r="P966" i="8"/>
  <c r="O966" i="8"/>
  <c r="N966" i="8"/>
  <c r="M966" i="8"/>
  <c r="L966" i="8"/>
  <c r="K966" i="8"/>
  <c r="J966" i="8"/>
  <c r="I966" i="8"/>
  <c r="H966" i="8"/>
  <c r="G966" i="8"/>
  <c r="F966" i="8"/>
  <c r="E966" i="8"/>
  <c r="D966" i="8"/>
  <c r="C966" i="8"/>
  <c r="B966" i="8"/>
  <c r="AA965" i="8"/>
  <c r="Z965" i="8"/>
  <c r="Y965" i="8"/>
  <c r="X965" i="8"/>
  <c r="W965" i="8"/>
  <c r="V965" i="8"/>
  <c r="U965" i="8"/>
  <c r="T965" i="8"/>
  <c r="S965" i="8"/>
  <c r="R965" i="8"/>
  <c r="Q965" i="8"/>
  <c r="P965" i="8"/>
  <c r="O965" i="8"/>
  <c r="N965" i="8"/>
  <c r="M965" i="8"/>
  <c r="L965" i="8"/>
  <c r="K965" i="8"/>
  <c r="J965" i="8"/>
  <c r="I965" i="8"/>
  <c r="H965" i="8"/>
  <c r="G965" i="8"/>
  <c r="F965" i="8"/>
  <c r="E965" i="8"/>
  <c r="D965" i="8"/>
  <c r="C965" i="8"/>
  <c r="B965" i="8"/>
  <c r="AA964" i="8"/>
  <c r="Z964" i="8"/>
  <c r="Y964" i="8"/>
  <c r="X964" i="8"/>
  <c r="W964" i="8"/>
  <c r="V964" i="8"/>
  <c r="U964" i="8"/>
  <c r="T964" i="8"/>
  <c r="S964" i="8"/>
  <c r="R964" i="8"/>
  <c r="Q964" i="8"/>
  <c r="P964" i="8"/>
  <c r="O964" i="8"/>
  <c r="N964" i="8"/>
  <c r="M964" i="8"/>
  <c r="L964" i="8"/>
  <c r="K964" i="8"/>
  <c r="J964" i="8"/>
  <c r="I964" i="8"/>
  <c r="H964" i="8"/>
  <c r="G964" i="8"/>
  <c r="F964" i="8"/>
  <c r="E964" i="8"/>
  <c r="D964" i="8"/>
  <c r="C964" i="8"/>
  <c r="B964" i="8"/>
  <c r="AA963" i="8"/>
  <c r="Z963" i="8"/>
  <c r="Y963" i="8"/>
  <c r="X963" i="8"/>
  <c r="W963" i="8"/>
  <c r="V963" i="8"/>
  <c r="U963" i="8"/>
  <c r="T963" i="8"/>
  <c r="S963" i="8"/>
  <c r="R963" i="8"/>
  <c r="Q963" i="8"/>
  <c r="P963" i="8"/>
  <c r="O963" i="8"/>
  <c r="N963" i="8"/>
  <c r="M963" i="8"/>
  <c r="L963" i="8"/>
  <c r="K963" i="8"/>
  <c r="J963" i="8"/>
  <c r="I963" i="8"/>
  <c r="H963" i="8"/>
  <c r="G963" i="8"/>
  <c r="F963" i="8"/>
  <c r="E963" i="8"/>
  <c r="D963" i="8"/>
  <c r="C963" i="8"/>
  <c r="B963" i="8"/>
  <c r="AA962" i="8"/>
  <c r="Z962" i="8"/>
  <c r="Y962" i="8"/>
  <c r="X962" i="8"/>
  <c r="W962" i="8"/>
  <c r="V962" i="8"/>
  <c r="U962" i="8"/>
  <c r="T962" i="8"/>
  <c r="S962" i="8"/>
  <c r="R962" i="8"/>
  <c r="Q962" i="8"/>
  <c r="P962" i="8"/>
  <c r="O962" i="8"/>
  <c r="N962" i="8"/>
  <c r="M962" i="8"/>
  <c r="L962" i="8"/>
  <c r="K962" i="8"/>
  <c r="J962" i="8"/>
  <c r="I962" i="8"/>
  <c r="H962" i="8"/>
  <c r="G962" i="8"/>
  <c r="F962" i="8"/>
  <c r="E962" i="8"/>
  <c r="D962" i="8"/>
  <c r="C962" i="8"/>
  <c r="B962" i="8"/>
  <c r="AA961" i="8"/>
  <c r="Z961" i="8"/>
  <c r="Y961" i="8"/>
  <c r="X961" i="8"/>
  <c r="W961" i="8"/>
  <c r="V961" i="8"/>
  <c r="U961" i="8"/>
  <c r="T961" i="8"/>
  <c r="S961" i="8"/>
  <c r="R961" i="8"/>
  <c r="Q961" i="8"/>
  <c r="P961" i="8"/>
  <c r="O961" i="8"/>
  <c r="N961" i="8"/>
  <c r="M961" i="8"/>
  <c r="L961" i="8"/>
  <c r="K961" i="8"/>
  <c r="J961" i="8"/>
  <c r="I961" i="8"/>
  <c r="H961" i="8"/>
  <c r="G961" i="8"/>
  <c r="F961" i="8"/>
  <c r="E961" i="8"/>
  <c r="D961" i="8"/>
  <c r="C961" i="8"/>
  <c r="B961" i="8"/>
  <c r="AA960" i="8"/>
  <c r="Z960" i="8"/>
  <c r="Y960" i="8"/>
  <c r="X960" i="8"/>
  <c r="W960" i="8"/>
  <c r="V960" i="8"/>
  <c r="U960" i="8"/>
  <c r="T960" i="8"/>
  <c r="S960" i="8"/>
  <c r="R960" i="8"/>
  <c r="Q960" i="8"/>
  <c r="P960" i="8"/>
  <c r="O960" i="8"/>
  <c r="N960" i="8"/>
  <c r="M960" i="8"/>
  <c r="L960" i="8"/>
  <c r="K960" i="8"/>
  <c r="J960" i="8"/>
  <c r="I960" i="8"/>
  <c r="H960" i="8"/>
  <c r="G960" i="8"/>
  <c r="F960" i="8"/>
  <c r="E960" i="8"/>
  <c r="D960" i="8"/>
  <c r="C960" i="8"/>
  <c r="B960" i="8"/>
  <c r="AA959" i="8"/>
  <c r="Z959" i="8"/>
  <c r="Y959" i="8"/>
  <c r="X959" i="8"/>
  <c r="W959" i="8"/>
  <c r="V959" i="8"/>
  <c r="U959" i="8"/>
  <c r="T959" i="8"/>
  <c r="S959" i="8"/>
  <c r="R959" i="8"/>
  <c r="Q959" i="8"/>
  <c r="P959" i="8"/>
  <c r="O959" i="8"/>
  <c r="N959" i="8"/>
  <c r="M959" i="8"/>
  <c r="L959" i="8"/>
  <c r="K959" i="8"/>
  <c r="J959" i="8"/>
  <c r="I959" i="8"/>
  <c r="H959" i="8"/>
  <c r="G959" i="8"/>
  <c r="F959" i="8"/>
  <c r="E959" i="8"/>
  <c r="D959" i="8"/>
  <c r="C959" i="8"/>
  <c r="B959" i="8"/>
  <c r="AA958" i="8"/>
  <c r="Z958" i="8"/>
  <c r="Y958" i="8"/>
  <c r="X958" i="8"/>
  <c r="W958" i="8"/>
  <c r="V958" i="8"/>
  <c r="U958" i="8"/>
  <c r="T958" i="8"/>
  <c r="S958" i="8"/>
  <c r="R958" i="8"/>
  <c r="Q958" i="8"/>
  <c r="P958" i="8"/>
  <c r="O958" i="8"/>
  <c r="N958" i="8"/>
  <c r="M958" i="8"/>
  <c r="L958" i="8"/>
  <c r="K958" i="8"/>
  <c r="J958" i="8"/>
  <c r="I958" i="8"/>
  <c r="H958" i="8"/>
  <c r="G958" i="8"/>
  <c r="F958" i="8"/>
  <c r="E958" i="8"/>
  <c r="D958" i="8"/>
  <c r="C958" i="8"/>
  <c r="B958" i="8"/>
  <c r="AA957" i="8"/>
  <c r="Z957" i="8"/>
  <c r="Y957" i="8"/>
  <c r="X957" i="8"/>
  <c r="W957" i="8"/>
  <c r="V957" i="8"/>
  <c r="U957" i="8"/>
  <c r="T957" i="8"/>
  <c r="S957" i="8"/>
  <c r="R957" i="8"/>
  <c r="Q957" i="8"/>
  <c r="P957" i="8"/>
  <c r="O957" i="8"/>
  <c r="N957" i="8"/>
  <c r="M957" i="8"/>
  <c r="L957" i="8"/>
  <c r="K957" i="8"/>
  <c r="J957" i="8"/>
  <c r="I957" i="8"/>
  <c r="H957" i="8"/>
  <c r="G957" i="8"/>
  <c r="F957" i="8"/>
  <c r="E957" i="8"/>
  <c r="D957" i="8"/>
  <c r="C957" i="8"/>
  <c r="B957" i="8"/>
  <c r="AA956" i="8"/>
  <c r="Z956" i="8"/>
  <c r="Y956" i="8"/>
  <c r="X956" i="8"/>
  <c r="W956" i="8"/>
  <c r="V956" i="8"/>
  <c r="U956" i="8"/>
  <c r="T956" i="8"/>
  <c r="S956" i="8"/>
  <c r="R956" i="8"/>
  <c r="Q956" i="8"/>
  <c r="P956" i="8"/>
  <c r="O956" i="8"/>
  <c r="N956" i="8"/>
  <c r="M956" i="8"/>
  <c r="L956" i="8"/>
  <c r="K956" i="8"/>
  <c r="J956" i="8"/>
  <c r="I956" i="8"/>
  <c r="H956" i="8"/>
  <c r="G956" i="8"/>
  <c r="F956" i="8"/>
  <c r="E956" i="8"/>
  <c r="D956" i="8"/>
  <c r="C956" i="8"/>
  <c r="B956" i="8"/>
  <c r="AA955" i="8"/>
  <c r="Z955" i="8"/>
  <c r="Y955" i="8"/>
  <c r="X955" i="8"/>
  <c r="W955" i="8"/>
  <c r="V955" i="8"/>
  <c r="U955" i="8"/>
  <c r="T955" i="8"/>
  <c r="S955" i="8"/>
  <c r="R955" i="8"/>
  <c r="Q955" i="8"/>
  <c r="P955" i="8"/>
  <c r="O955" i="8"/>
  <c r="N955" i="8"/>
  <c r="M955" i="8"/>
  <c r="L955" i="8"/>
  <c r="K955" i="8"/>
  <c r="J955" i="8"/>
  <c r="I955" i="8"/>
  <c r="H955" i="8"/>
  <c r="G955" i="8"/>
  <c r="F955" i="8"/>
  <c r="E955" i="8"/>
  <c r="D955" i="8"/>
  <c r="C955" i="8"/>
  <c r="B955" i="8"/>
  <c r="AA954" i="8"/>
  <c r="Z954" i="8"/>
  <c r="Y954" i="8"/>
  <c r="X954" i="8"/>
  <c r="W954" i="8"/>
  <c r="V954" i="8"/>
  <c r="U954" i="8"/>
  <c r="T954" i="8"/>
  <c r="S954" i="8"/>
  <c r="R954" i="8"/>
  <c r="Q954" i="8"/>
  <c r="P954" i="8"/>
  <c r="O954" i="8"/>
  <c r="N954" i="8"/>
  <c r="M954" i="8"/>
  <c r="L954" i="8"/>
  <c r="K954" i="8"/>
  <c r="J954" i="8"/>
  <c r="I954" i="8"/>
  <c r="H954" i="8"/>
  <c r="G954" i="8"/>
  <c r="F954" i="8"/>
  <c r="E954" i="8"/>
  <c r="D954" i="8"/>
  <c r="C954" i="8"/>
  <c r="B954" i="8"/>
  <c r="AA953" i="8"/>
  <c r="Z953" i="8"/>
  <c r="Y953" i="8"/>
  <c r="X953" i="8"/>
  <c r="W953" i="8"/>
  <c r="V953" i="8"/>
  <c r="U953" i="8"/>
  <c r="T953" i="8"/>
  <c r="S953" i="8"/>
  <c r="R953" i="8"/>
  <c r="Q953" i="8"/>
  <c r="P953" i="8"/>
  <c r="O953" i="8"/>
  <c r="N953" i="8"/>
  <c r="M953" i="8"/>
  <c r="L953" i="8"/>
  <c r="K953" i="8"/>
  <c r="J953" i="8"/>
  <c r="I953" i="8"/>
  <c r="H953" i="8"/>
  <c r="G953" i="8"/>
  <c r="F953" i="8"/>
  <c r="E953" i="8"/>
  <c r="D953" i="8"/>
  <c r="C953" i="8"/>
  <c r="B953" i="8"/>
  <c r="AA952" i="8"/>
  <c r="Z952" i="8"/>
  <c r="Y952" i="8"/>
  <c r="X952" i="8"/>
  <c r="W952" i="8"/>
  <c r="V952" i="8"/>
  <c r="U952" i="8"/>
  <c r="T952" i="8"/>
  <c r="S952" i="8"/>
  <c r="R952" i="8"/>
  <c r="Q952" i="8"/>
  <c r="P952" i="8"/>
  <c r="O952" i="8"/>
  <c r="N952" i="8"/>
  <c r="M952" i="8"/>
  <c r="L952" i="8"/>
  <c r="K952" i="8"/>
  <c r="J952" i="8"/>
  <c r="I952" i="8"/>
  <c r="H952" i="8"/>
  <c r="G952" i="8"/>
  <c r="F952" i="8"/>
  <c r="E952" i="8"/>
  <c r="D952" i="8"/>
  <c r="C952" i="8"/>
  <c r="B952" i="8"/>
  <c r="AA951" i="8"/>
  <c r="Z951" i="8"/>
  <c r="Y951" i="8"/>
  <c r="X951" i="8"/>
  <c r="W951" i="8"/>
  <c r="V951" i="8"/>
  <c r="U951" i="8"/>
  <c r="T951" i="8"/>
  <c r="S951" i="8"/>
  <c r="R951" i="8"/>
  <c r="Q951" i="8"/>
  <c r="P951" i="8"/>
  <c r="O951" i="8"/>
  <c r="N951" i="8"/>
  <c r="M951" i="8"/>
  <c r="L951" i="8"/>
  <c r="K951" i="8"/>
  <c r="J951" i="8"/>
  <c r="I951" i="8"/>
  <c r="H951" i="8"/>
  <c r="G951" i="8"/>
  <c r="F951" i="8"/>
  <c r="E951" i="8"/>
  <c r="D951" i="8"/>
  <c r="C951" i="8"/>
  <c r="B951" i="8"/>
  <c r="AA950" i="8"/>
  <c r="Z950" i="8"/>
  <c r="Y950" i="8"/>
  <c r="X950" i="8"/>
  <c r="W950" i="8"/>
  <c r="V950" i="8"/>
  <c r="U950" i="8"/>
  <c r="T950" i="8"/>
  <c r="S950" i="8"/>
  <c r="R950" i="8"/>
  <c r="Q950" i="8"/>
  <c r="P950" i="8"/>
  <c r="O950" i="8"/>
  <c r="N950" i="8"/>
  <c r="M950" i="8"/>
  <c r="L950" i="8"/>
  <c r="K950" i="8"/>
  <c r="J950" i="8"/>
  <c r="I950" i="8"/>
  <c r="H950" i="8"/>
  <c r="G950" i="8"/>
  <c r="F950" i="8"/>
  <c r="E950" i="8"/>
  <c r="D950" i="8"/>
  <c r="C950" i="8"/>
  <c r="B950" i="8"/>
  <c r="AA949" i="8"/>
  <c r="Z949" i="8"/>
  <c r="Y949" i="8"/>
  <c r="X949" i="8"/>
  <c r="W949" i="8"/>
  <c r="V949" i="8"/>
  <c r="U949" i="8"/>
  <c r="T949" i="8"/>
  <c r="S949" i="8"/>
  <c r="R949" i="8"/>
  <c r="Q949" i="8"/>
  <c r="P949" i="8"/>
  <c r="O949" i="8"/>
  <c r="N949" i="8"/>
  <c r="M949" i="8"/>
  <c r="L949" i="8"/>
  <c r="K949" i="8"/>
  <c r="J949" i="8"/>
  <c r="I949" i="8"/>
  <c r="H949" i="8"/>
  <c r="G949" i="8"/>
  <c r="F949" i="8"/>
  <c r="E949" i="8"/>
  <c r="D949" i="8"/>
  <c r="C949" i="8"/>
  <c r="B949" i="8"/>
  <c r="AA948" i="8"/>
  <c r="Z948" i="8"/>
  <c r="Y948" i="8"/>
  <c r="X948" i="8"/>
  <c r="W948" i="8"/>
  <c r="V948" i="8"/>
  <c r="U948" i="8"/>
  <c r="T948" i="8"/>
  <c r="S948" i="8"/>
  <c r="R948" i="8"/>
  <c r="Q948" i="8"/>
  <c r="P948" i="8"/>
  <c r="O948" i="8"/>
  <c r="N948" i="8"/>
  <c r="M948" i="8"/>
  <c r="L948" i="8"/>
  <c r="K948" i="8"/>
  <c r="J948" i="8"/>
  <c r="I948" i="8"/>
  <c r="H948" i="8"/>
  <c r="G948" i="8"/>
  <c r="F948" i="8"/>
  <c r="E948" i="8"/>
  <c r="D948" i="8"/>
  <c r="C948" i="8"/>
  <c r="B948" i="8"/>
  <c r="AA947" i="8"/>
  <c r="Z947" i="8"/>
  <c r="Y947" i="8"/>
  <c r="X947" i="8"/>
  <c r="W947" i="8"/>
  <c r="V947" i="8"/>
  <c r="U947" i="8"/>
  <c r="T947" i="8"/>
  <c r="S947" i="8"/>
  <c r="R947" i="8"/>
  <c r="Q947" i="8"/>
  <c r="P947" i="8"/>
  <c r="O947" i="8"/>
  <c r="N947" i="8"/>
  <c r="M947" i="8"/>
  <c r="L947" i="8"/>
  <c r="K947" i="8"/>
  <c r="J947" i="8"/>
  <c r="I947" i="8"/>
  <c r="H947" i="8"/>
  <c r="G947" i="8"/>
  <c r="F947" i="8"/>
  <c r="E947" i="8"/>
  <c r="D947" i="8"/>
  <c r="C947" i="8"/>
  <c r="B947" i="8"/>
  <c r="AA946" i="8"/>
  <c r="Z946" i="8"/>
  <c r="Y946" i="8"/>
  <c r="X946" i="8"/>
  <c r="W946" i="8"/>
  <c r="V946" i="8"/>
  <c r="U946" i="8"/>
  <c r="T946" i="8"/>
  <c r="S946" i="8"/>
  <c r="R946" i="8"/>
  <c r="Q946" i="8"/>
  <c r="P946" i="8"/>
  <c r="O946" i="8"/>
  <c r="N946" i="8"/>
  <c r="M946" i="8"/>
  <c r="L946" i="8"/>
  <c r="K946" i="8"/>
  <c r="J946" i="8"/>
  <c r="I946" i="8"/>
  <c r="H946" i="8"/>
  <c r="G946" i="8"/>
  <c r="F946" i="8"/>
  <c r="E946" i="8"/>
  <c r="D946" i="8"/>
  <c r="C946" i="8"/>
  <c r="B946" i="8"/>
  <c r="AA945" i="8"/>
  <c r="Z945" i="8"/>
  <c r="Y945" i="8"/>
  <c r="X945" i="8"/>
  <c r="W945" i="8"/>
  <c r="V945" i="8"/>
  <c r="U945" i="8"/>
  <c r="T945" i="8"/>
  <c r="S945" i="8"/>
  <c r="R945" i="8"/>
  <c r="Q945" i="8"/>
  <c r="P945" i="8"/>
  <c r="O945" i="8"/>
  <c r="N945" i="8"/>
  <c r="M945" i="8"/>
  <c r="L945" i="8"/>
  <c r="K945" i="8"/>
  <c r="J945" i="8"/>
  <c r="I945" i="8"/>
  <c r="H945" i="8"/>
  <c r="G945" i="8"/>
  <c r="F945" i="8"/>
  <c r="E945" i="8"/>
  <c r="D945" i="8"/>
  <c r="C945" i="8"/>
  <c r="B945" i="8"/>
  <c r="AA944" i="8"/>
  <c r="Z944" i="8"/>
  <c r="Y944" i="8"/>
  <c r="X944" i="8"/>
  <c r="W944" i="8"/>
  <c r="V944" i="8"/>
  <c r="U944" i="8"/>
  <c r="T944" i="8"/>
  <c r="S944" i="8"/>
  <c r="R944" i="8"/>
  <c r="Q944" i="8"/>
  <c r="P944" i="8"/>
  <c r="O944" i="8"/>
  <c r="N944" i="8"/>
  <c r="M944" i="8"/>
  <c r="L944" i="8"/>
  <c r="K944" i="8"/>
  <c r="J944" i="8"/>
  <c r="I944" i="8"/>
  <c r="H944" i="8"/>
  <c r="G944" i="8"/>
  <c r="F944" i="8"/>
  <c r="E944" i="8"/>
  <c r="D944" i="8"/>
  <c r="C944" i="8"/>
  <c r="B944" i="8"/>
  <c r="AA943" i="8"/>
  <c r="Z943" i="8"/>
  <c r="Y943" i="8"/>
  <c r="X943" i="8"/>
  <c r="W943" i="8"/>
  <c r="V943" i="8"/>
  <c r="U943" i="8"/>
  <c r="T943" i="8"/>
  <c r="S943" i="8"/>
  <c r="R943" i="8"/>
  <c r="Q943" i="8"/>
  <c r="P943" i="8"/>
  <c r="O943" i="8"/>
  <c r="N943" i="8"/>
  <c r="M943" i="8"/>
  <c r="L943" i="8"/>
  <c r="K943" i="8"/>
  <c r="J943" i="8"/>
  <c r="I943" i="8"/>
  <c r="H943" i="8"/>
  <c r="G943" i="8"/>
  <c r="F943" i="8"/>
  <c r="E943" i="8"/>
  <c r="D943" i="8"/>
  <c r="C943" i="8"/>
  <c r="B943" i="8"/>
  <c r="AA942" i="8"/>
  <c r="Z942" i="8"/>
  <c r="Y942" i="8"/>
  <c r="X942" i="8"/>
  <c r="W942" i="8"/>
  <c r="V942" i="8"/>
  <c r="U942" i="8"/>
  <c r="T942" i="8"/>
  <c r="S942" i="8"/>
  <c r="R942" i="8"/>
  <c r="Q942" i="8"/>
  <c r="P942" i="8"/>
  <c r="O942" i="8"/>
  <c r="N942" i="8"/>
  <c r="M942" i="8"/>
  <c r="L942" i="8"/>
  <c r="K942" i="8"/>
  <c r="J942" i="8"/>
  <c r="I942" i="8"/>
  <c r="H942" i="8"/>
  <c r="G942" i="8"/>
  <c r="F942" i="8"/>
  <c r="E942" i="8"/>
  <c r="D942" i="8"/>
  <c r="C942" i="8"/>
  <c r="B942" i="8"/>
  <c r="AA941" i="8"/>
  <c r="Z941" i="8"/>
  <c r="Y941" i="8"/>
  <c r="X941" i="8"/>
  <c r="W941" i="8"/>
  <c r="V941" i="8"/>
  <c r="U941" i="8"/>
  <c r="T941" i="8"/>
  <c r="S941" i="8"/>
  <c r="R941" i="8"/>
  <c r="Q941" i="8"/>
  <c r="P941" i="8"/>
  <c r="O941" i="8"/>
  <c r="N941" i="8"/>
  <c r="M941" i="8"/>
  <c r="L941" i="8"/>
  <c r="K941" i="8"/>
  <c r="J941" i="8"/>
  <c r="I941" i="8"/>
  <c r="H941" i="8"/>
  <c r="G941" i="8"/>
  <c r="F941" i="8"/>
  <c r="E941" i="8"/>
  <c r="D941" i="8"/>
  <c r="C941" i="8"/>
  <c r="B941" i="8"/>
  <c r="AA940" i="8"/>
  <c r="Z940" i="8"/>
  <c r="Y940" i="8"/>
  <c r="X940" i="8"/>
  <c r="W940" i="8"/>
  <c r="V940" i="8"/>
  <c r="U940" i="8"/>
  <c r="T940" i="8"/>
  <c r="S940" i="8"/>
  <c r="R940" i="8"/>
  <c r="Q940" i="8"/>
  <c r="P940" i="8"/>
  <c r="O940" i="8"/>
  <c r="N940" i="8"/>
  <c r="M940" i="8"/>
  <c r="L940" i="8"/>
  <c r="K940" i="8"/>
  <c r="J940" i="8"/>
  <c r="I940" i="8"/>
  <c r="H940" i="8"/>
  <c r="G940" i="8"/>
  <c r="F940" i="8"/>
  <c r="E940" i="8"/>
  <c r="D940" i="8"/>
  <c r="C940" i="8"/>
  <c r="B940" i="8"/>
  <c r="AA939" i="8"/>
  <c r="Z939" i="8"/>
  <c r="Y939" i="8"/>
  <c r="X939" i="8"/>
  <c r="W939" i="8"/>
  <c r="V939" i="8"/>
  <c r="U939" i="8"/>
  <c r="T939" i="8"/>
  <c r="S939" i="8"/>
  <c r="R939" i="8"/>
  <c r="Q939" i="8"/>
  <c r="P939" i="8"/>
  <c r="O939" i="8"/>
  <c r="N939" i="8"/>
  <c r="M939" i="8"/>
  <c r="L939" i="8"/>
  <c r="K939" i="8"/>
  <c r="J939" i="8"/>
  <c r="I939" i="8"/>
  <c r="H939" i="8"/>
  <c r="G939" i="8"/>
  <c r="F939" i="8"/>
  <c r="E939" i="8"/>
  <c r="D939" i="8"/>
  <c r="C939" i="8"/>
  <c r="B939" i="8"/>
  <c r="AA938" i="8"/>
  <c r="Z938" i="8"/>
  <c r="Y938" i="8"/>
  <c r="X938" i="8"/>
  <c r="W938" i="8"/>
  <c r="V938" i="8"/>
  <c r="U938" i="8"/>
  <c r="T938" i="8"/>
  <c r="S938" i="8"/>
  <c r="R938" i="8"/>
  <c r="Q938" i="8"/>
  <c r="P938" i="8"/>
  <c r="O938" i="8"/>
  <c r="N938" i="8"/>
  <c r="M938" i="8"/>
  <c r="L938" i="8"/>
  <c r="K938" i="8"/>
  <c r="J938" i="8"/>
  <c r="I938" i="8"/>
  <c r="H938" i="8"/>
  <c r="G938" i="8"/>
  <c r="F938" i="8"/>
  <c r="E938" i="8"/>
  <c r="D938" i="8"/>
  <c r="C938" i="8"/>
  <c r="B938" i="8"/>
  <c r="AA937" i="8"/>
  <c r="Z937" i="8"/>
  <c r="Y937" i="8"/>
  <c r="X937" i="8"/>
  <c r="W937" i="8"/>
  <c r="V937" i="8"/>
  <c r="U937" i="8"/>
  <c r="T937" i="8"/>
  <c r="S937" i="8"/>
  <c r="R937" i="8"/>
  <c r="Q937" i="8"/>
  <c r="P937" i="8"/>
  <c r="O937" i="8"/>
  <c r="N937" i="8"/>
  <c r="M937" i="8"/>
  <c r="L937" i="8"/>
  <c r="K937" i="8"/>
  <c r="J937" i="8"/>
  <c r="I937" i="8"/>
  <c r="H937" i="8"/>
  <c r="G937" i="8"/>
  <c r="F937" i="8"/>
  <c r="E937" i="8"/>
  <c r="D937" i="8"/>
  <c r="C937" i="8"/>
  <c r="B937" i="8"/>
  <c r="AA936" i="8"/>
  <c r="Z936" i="8"/>
  <c r="Y936" i="8"/>
  <c r="X936" i="8"/>
  <c r="W936" i="8"/>
  <c r="V936" i="8"/>
  <c r="U936" i="8"/>
  <c r="T936" i="8"/>
  <c r="S936" i="8"/>
  <c r="R936" i="8"/>
  <c r="Q936" i="8"/>
  <c r="P936" i="8"/>
  <c r="O936" i="8"/>
  <c r="N936" i="8"/>
  <c r="M936" i="8"/>
  <c r="L936" i="8"/>
  <c r="K936" i="8"/>
  <c r="J936" i="8"/>
  <c r="I936" i="8"/>
  <c r="H936" i="8"/>
  <c r="G936" i="8"/>
  <c r="F936" i="8"/>
  <c r="E936" i="8"/>
  <c r="D936" i="8"/>
  <c r="C936" i="8"/>
  <c r="B936" i="8"/>
  <c r="AA935" i="8"/>
  <c r="Z935" i="8"/>
  <c r="Y935" i="8"/>
  <c r="X935" i="8"/>
  <c r="W935" i="8"/>
  <c r="V935" i="8"/>
  <c r="U935" i="8"/>
  <c r="T935" i="8"/>
  <c r="S935" i="8"/>
  <c r="R935" i="8"/>
  <c r="Q935" i="8"/>
  <c r="P935" i="8"/>
  <c r="O935" i="8"/>
  <c r="N935" i="8"/>
  <c r="M935" i="8"/>
  <c r="L935" i="8"/>
  <c r="K935" i="8"/>
  <c r="J935" i="8"/>
  <c r="I935" i="8"/>
  <c r="H935" i="8"/>
  <c r="G935" i="8"/>
  <c r="F935" i="8"/>
  <c r="E935" i="8"/>
  <c r="D935" i="8"/>
  <c r="C935" i="8"/>
  <c r="B935" i="8"/>
  <c r="AA934" i="8"/>
  <c r="Z934" i="8"/>
  <c r="Y934" i="8"/>
  <c r="X934" i="8"/>
  <c r="W934" i="8"/>
  <c r="V934" i="8"/>
  <c r="U934" i="8"/>
  <c r="T934" i="8"/>
  <c r="S934" i="8"/>
  <c r="R934" i="8"/>
  <c r="Q934" i="8"/>
  <c r="P934" i="8"/>
  <c r="O934" i="8"/>
  <c r="N934" i="8"/>
  <c r="M934" i="8"/>
  <c r="L934" i="8"/>
  <c r="K934" i="8"/>
  <c r="J934" i="8"/>
  <c r="I934" i="8"/>
  <c r="H934" i="8"/>
  <c r="G934" i="8"/>
  <c r="F934" i="8"/>
  <c r="E934" i="8"/>
  <c r="D934" i="8"/>
  <c r="C934" i="8"/>
  <c r="B934" i="8"/>
  <c r="AA933" i="8"/>
  <c r="Z933" i="8"/>
  <c r="Y933" i="8"/>
  <c r="X933" i="8"/>
  <c r="W933" i="8"/>
  <c r="V933" i="8"/>
  <c r="U933" i="8"/>
  <c r="T933" i="8"/>
  <c r="S933" i="8"/>
  <c r="R933" i="8"/>
  <c r="Q933" i="8"/>
  <c r="P933" i="8"/>
  <c r="O933" i="8"/>
  <c r="N933" i="8"/>
  <c r="M933" i="8"/>
  <c r="L933" i="8"/>
  <c r="K933" i="8"/>
  <c r="J933" i="8"/>
  <c r="I933" i="8"/>
  <c r="H933" i="8"/>
  <c r="G933" i="8"/>
  <c r="F933" i="8"/>
  <c r="E933" i="8"/>
  <c r="D933" i="8"/>
  <c r="C933" i="8"/>
  <c r="B933" i="8"/>
  <c r="AA932" i="8"/>
  <c r="Z932" i="8"/>
  <c r="Y932" i="8"/>
  <c r="X932" i="8"/>
  <c r="W932" i="8"/>
  <c r="V932" i="8"/>
  <c r="U932" i="8"/>
  <c r="T932" i="8"/>
  <c r="S932" i="8"/>
  <c r="R932" i="8"/>
  <c r="Q932" i="8"/>
  <c r="P932" i="8"/>
  <c r="O932" i="8"/>
  <c r="N932" i="8"/>
  <c r="M932" i="8"/>
  <c r="L932" i="8"/>
  <c r="K932" i="8"/>
  <c r="J932" i="8"/>
  <c r="I932" i="8"/>
  <c r="H932" i="8"/>
  <c r="G932" i="8"/>
  <c r="F932" i="8"/>
  <c r="E932" i="8"/>
  <c r="D932" i="8"/>
  <c r="C932" i="8"/>
  <c r="B932" i="8"/>
  <c r="AA931" i="8"/>
  <c r="Z931" i="8"/>
  <c r="Y931" i="8"/>
  <c r="X931" i="8"/>
  <c r="W931" i="8"/>
  <c r="V931" i="8"/>
  <c r="U931" i="8"/>
  <c r="T931" i="8"/>
  <c r="S931" i="8"/>
  <c r="R931" i="8"/>
  <c r="Q931" i="8"/>
  <c r="P931" i="8"/>
  <c r="O931" i="8"/>
  <c r="N931" i="8"/>
  <c r="M931" i="8"/>
  <c r="L931" i="8"/>
  <c r="K931" i="8"/>
  <c r="J931" i="8"/>
  <c r="I931" i="8"/>
  <c r="H931" i="8"/>
  <c r="G931" i="8"/>
  <c r="F931" i="8"/>
  <c r="E931" i="8"/>
  <c r="D931" i="8"/>
  <c r="C931" i="8"/>
  <c r="B931" i="8"/>
  <c r="AA930" i="8"/>
  <c r="Z930" i="8"/>
  <c r="Y930" i="8"/>
  <c r="X930" i="8"/>
  <c r="W930" i="8"/>
  <c r="V930" i="8"/>
  <c r="U930" i="8"/>
  <c r="T930" i="8"/>
  <c r="S930" i="8"/>
  <c r="R930" i="8"/>
  <c r="Q930" i="8"/>
  <c r="P930" i="8"/>
  <c r="O930" i="8"/>
  <c r="N930" i="8"/>
  <c r="M930" i="8"/>
  <c r="L930" i="8"/>
  <c r="K930" i="8"/>
  <c r="J930" i="8"/>
  <c r="I930" i="8"/>
  <c r="H930" i="8"/>
  <c r="G930" i="8"/>
  <c r="F930" i="8"/>
  <c r="E930" i="8"/>
  <c r="D930" i="8"/>
  <c r="C930" i="8"/>
  <c r="B930" i="8"/>
  <c r="AA929" i="8"/>
  <c r="Z929" i="8"/>
  <c r="Y929" i="8"/>
  <c r="X929" i="8"/>
  <c r="W929" i="8"/>
  <c r="V929" i="8"/>
  <c r="U929" i="8"/>
  <c r="T929" i="8"/>
  <c r="S929" i="8"/>
  <c r="R929" i="8"/>
  <c r="Q929" i="8"/>
  <c r="P929" i="8"/>
  <c r="O929" i="8"/>
  <c r="N929" i="8"/>
  <c r="M929" i="8"/>
  <c r="L929" i="8"/>
  <c r="K929" i="8"/>
  <c r="J929" i="8"/>
  <c r="I929" i="8"/>
  <c r="H929" i="8"/>
  <c r="G929" i="8"/>
  <c r="F929" i="8"/>
  <c r="E929" i="8"/>
  <c r="D929" i="8"/>
  <c r="C929" i="8"/>
  <c r="B929" i="8"/>
  <c r="AA928" i="8"/>
  <c r="Z928" i="8"/>
  <c r="Y928" i="8"/>
  <c r="X928" i="8"/>
  <c r="W928" i="8"/>
  <c r="V928" i="8"/>
  <c r="U928" i="8"/>
  <c r="T928" i="8"/>
  <c r="S928" i="8"/>
  <c r="R928" i="8"/>
  <c r="Q928" i="8"/>
  <c r="P928" i="8"/>
  <c r="O928" i="8"/>
  <c r="N928" i="8"/>
  <c r="M928" i="8"/>
  <c r="L928" i="8"/>
  <c r="K928" i="8"/>
  <c r="J928" i="8"/>
  <c r="I928" i="8"/>
  <c r="H928" i="8"/>
  <c r="G928" i="8"/>
  <c r="F928" i="8"/>
  <c r="E928" i="8"/>
  <c r="D928" i="8"/>
  <c r="C928" i="8"/>
  <c r="B928" i="8"/>
  <c r="AA927" i="8"/>
  <c r="Z927" i="8"/>
  <c r="Y927" i="8"/>
  <c r="X927" i="8"/>
  <c r="W927" i="8"/>
  <c r="V927" i="8"/>
  <c r="U927" i="8"/>
  <c r="T927" i="8"/>
  <c r="S927" i="8"/>
  <c r="R927" i="8"/>
  <c r="Q927" i="8"/>
  <c r="P927" i="8"/>
  <c r="O927" i="8"/>
  <c r="N927" i="8"/>
  <c r="M927" i="8"/>
  <c r="L927" i="8"/>
  <c r="K927" i="8"/>
  <c r="J927" i="8"/>
  <c r="I927" i="8"/>
  <c r="H927" i="8"/>
  <c r="G927" i="8"/>
  <c r="F927" i="8"/>
  <c r="E927" i="8"/>
  <c r="D927" i="8"/>
  <c r="C927" i="8"/>
  <c r="B927" i="8"/>
  <c r="AA926" i="8"/>
  <c r="Z926" i="8"/>
  <c r="Y926" i="8"/>
  <c r="X926" i="8"/>
  <c r="W926" i="8"/>
  <c r="V926" i="8"/>
  <c r="U926" i="8"/>
  <c r="T926" i="8"/>
  <c r="S926" i="8"/>
  <c r="R926" i="8"/>
  <c r="Q926" i="8"/>
  <c r="P926" i="8"/>
  <c r="O926" i="8"/>
  <c r="N926" i="8"/>
  <c r="M926" i="8"/>
  <c r="L926" i="8"/>
  <c r="K926" i="8"/>
  <c r="J926" i="8"/>
  <c r="I926" i="8"/>
  <c r="H926" i="8"/>
  <c r="G926" i="8"/>
  <c r="F926" i="8"/>
  <c r="E926" i="8"/>
  <c r="D926" i="8"/>
  <c r="C926" i="8"/>
  <c r="B926" i="8"/>
  <c r="AA925" i="8"/>
  <c r="Z925" i="8"/>
  <c r="Y925" i="8"/>
  <c r="X925" i="8"/>
  <c r="W925" i="8"/>
  <c r="V925" i="8"/>
  <c r="U925" i="8"/>
  <c r="T925" i="8"/>
  <c r="S925" i="8"/>
  <c r="R925" i="8"/>
  <c r="Q925" i="8"/>
  <c r="P925" i="8"/>
  <c r="O925" i="8"/>
  <c r="N925" i="8"/>
  <c r="M925" i="8"/>
  <c r="L925" i="8"/>
  <c r="K925" i="8"/>
  <c r="J925" i="8"/>
  <c r="I925" i="8"/>
  <c r="H925" i="8"/>
  <c r="G925" i="8"/>
  <c r="F925" i="8"/>
  <c r="E925" i="8"/>
  <c r="D925" i="8"/>
  <c r="C925" i="8"/>
  <c r="B925" i="8"/>
  <c r="AA924" i="8"/>
  <c r="Z924" i="8"/>
  <c r="Y924" i="8"/>
  <c r="X924" i="8"/>
  <c r="W924" i="8"/>
  <c r="V924" i="8"/>
  <c r="U924" i="8"/>
  <c r="T924" i="8"/>
  <c r="S924" i="8"/>
  <c r="R924" i="8"/>
  <c r="Q924" i="8"/>
  <c r="P924" i="8"/>
  <c r="O924" i="8"/>
  <c r="N924" i="8"/>
  <c r="M924" i="8"/>
  <c r="L924" i="8"/>
  <c r="K924" i="8"/>
  <c r="J924" i="8"/>
  <c r="I924" i="8"/>
  <c r="H924" i="8"/>
  <c r="G924" i="8"/>
  <c r="F924" i="8"/>
  <c r="E924" i="8"/>
  <c r="D924" i="8"/>
  <c r="C924" i="8"/>
  <c r="B924" i="8"/>
  <c r="AA923" i="8"/>
  <c r="Z923" i="8"/>
  <c r="Y923" i="8"/>
  <c r="X923" i="8"/>
  <c r="W923" i="8"/>
  <c r="V923" i="8"/>
  <c r="U923" i="8"/>
  <c r="T923" i="8"/>
  <c r="S923" i="8"/>
  <c r="R923" i="8"/>
  <c r="Q923" i="8"/>
  <c r="P923" i="8"/>
  <c r="O923" i="8"/>
  <c r="N923" i="8"/>
  <c r="M923" i="8"/>
  <c r="L923" i="8"/>
  <c r="K923" i="8"/>
  <c r="J923" i="8"/>
  <c r="I923" i="8"/>
  <c r="H923" i="8"/>
  <c r="G923" i="8"/>
  <c r="F923" i="8"/>
  <c r="E923" i="8"/>
  <c r="D923" i="8"/>
  <c r="C923" i="8"/>
  <c r="B923" i="8"/>
  <c r="AA922" i="8"/>
  <c r="Z922" i="8"/>
  <c r="Y922" i="8"/>
  <c r="X922" i="8"/>
  <c r="W922" i="8"/>
  <c r="V922" i="8"/>
  <c r="U922" i="8"/>
  <c r="T922" i="8"/>
  <c r="S922" i="8"/>
  <c r="R922" i="8"/>
  <c r="Q922" i="8"/>
  <c r="P922" i="8"/>
  <c r="O922" i="8"/>
  <c r="N922" i="8"/>
  <c r="M922" i="8"/>
  <c r="L922" i="8"/>
  <c r="K922" i="8"/>
  <c r="J922" i="8"/>
  <c r="I922" i="8"/>
  <c r="H922" i="8"/>
  <c r="G922" i="8"/>
  <c r="F922" i="8"/>
  <c r="E922" i="8"/>
  <c r="D922" i="8"/>
  <c r="C922" i="8"/>
  <c r="B922" i="8"/>
  <c r="AA921" i="8"/>
  <c r="Z921" i="8"/>
  <c r="Y921" i="8"/>
  <c r="X921" i="8"/>
  <c r="W921" i="8"/>
  <c r="V921" i="8"/>
  <c r="U921" i="8"/>
  <c r="T921" i="8"/>
  <c r="S921" i="8"/>
  <c r="R921" i="8"/>
  <c r="Q921" i="8"/>
  <c r="P921" i="8"/>
  <c r="O921" i="8"/>
  <c r="N921" i="8"/>
  <c r="M921" i="8"/>
  <c r="L921" i="8"/>
  <c r="K921" i="8"/>
  <c r="J921" i="8"/>
  <c r="I921" i="8"/>
  <c r="H921" i="8"/>
  <c r="G921" i="8"/>
  <c r="F921" i="8"/>
  <c r="E921" i="8"/>
  <c r="D921" i="8"/>
  <c r="C921" i="8"/>
  <c r="B921" i="8"/>
  <c r="AA920" i="8"/>
  <c r="Z920" i="8"/>
  <c r="Y920" i="8"/>
  <c r="X920" i="8"/>
  <c r="W920" i="8"/>
  <c r="V920" i="8"/>
  <c r="U920" i="8"/>
  <c r="T920" i="8"/>
  <c r="S920" i="8"/>
  <c r="R920" i="8"/>
  <c r="Q920" i="8"/>
  <c r="P920" i="8"/>
  <c r="O920" i="8"/>
  <c r="N920" i="8"/>
  <c r="M920" i="8"/>
  <c r="L920" i="8"/>
  <c r="K920" i="8"/>
  <c r="J920" i="8"/>
  <c r="I920" i="8"/>
  <c r="H920" i="8"/>
  <c r="G920" i="8"/>
  <c r="F920" i="8"/>
  <c r="E920" i="8"/>
  <c r="D920" i="8"/>
  <c r="C920" i="8"/>
  <c r="B920" i="8"/>
  <c r="AA919" i="8"/>
  <c r="Z919" i="8"/>
  <c r="Y919" i="8"/>
  <c r="X919" i="8"/>
  <c r="W919" i="8"/>
  <c r="V919" i="8"/>
  <c r="U919" i="8"/>
  <c r="T919" i="8"/>
  <c r="S919" i="8"/>
  <c r="R919" i="8"/>
  <c r="Q919" i="8"/>
  <c r="P919" i="8"/>
  <c r="O919" i="8"/>
  <c r="N919" i="8"/>
  <c r="M919" i="8"/>
  <c r="L919" i="8"/>
  <c r="K919" i="8"/>
  <c r="J919" i="8"/>
  <c r="I919" i="8"/>
  <c r="H919" i="8"/>
  <c r="G919" i="8"/>
  <c r="F919" i="8"/>
  <c r="E919" i="8"/>
  <c r="D919" i="8"/>
  <c r="C919" i="8"/>
  <c r="B919" i="8"/>
  <c r="AA918" i="8"/>
  <c r="Z918" i="8"/>
  <c r="Y918" i="8"/>
  <c r="X918" i="8"/>
  <c r="W918" i="8"/>
  <c r="V918" i="8"/>
  <c r="U918" i="8"/>
  <c r="T918" i="8"/>
  <c r="S918" i="8"/>
  <c r="R918" i="8"/>
  <c r="Q918" i="8"/>
  <c r="P918" i="8"/>
  <c r="O918" i="8"/>
  <c r="N918" i="8"/>
  <c r="M918" i="8"/>
  <c r="L918" i="8"/>
  <c r="K918" i="8"/>
  <c r="J918" i="8"/>
  <c r="I918" i="8"/>
  <c r="H918" i="8"/>
  <c r="G918" i="8"/>
  <c r="F918" i="8"/>
  <c r="E918" i="8"/>
  <c r="D918" i="8"/>
  <c r="C918" i="8"/>
  <c r="B918" i="8"/>
  <c r="AA917" i="8"/>
  <c r="Z917" i="8"/>
  <c r="Y917" i="8"/>
  <c r="X917" i="8"/>
  <c r="W917" i="8"/>
  <c r="V917" i="8"/>
  <c r="U917" i="8"/>
  <c r="T917" i="8"/>
  <c r="S917" i="8"/>
  <c r="R917" i="8"/>
  <c r="Q917" i="8"/>
  <c r="P917" i="8"/>
  <c r="O917" i="8"/>
  <c r="N917" i="8"/>
  <c r="M917" i="8"/>
  <c r="L917" i="8"/>
  <c r="K917" i="8"/>
  <c r="J917" i="8"/>
  <c r="I917" i="8"/>
  <c r="H917" i="8"/>
  <c r="G917" i="8"/>
  <c r="F917" i="8"/>
  <c r="E917" i="8"/>
  <c r="D917" i="8"/>
  <c r="C917" i="8"/>
  <c r="B917" i="8"/>
  <c r="AA916" i="8"/>
  <c r="Z916" i="8"/>
  <c r="Y916" i="8"/>
  <c r="X916" i="8"/>
  <c r="W916" i="8"/>
  <c r="V916" i="8"/>
  <c r="U916" i="8"/>
  <c r="T916" i="8"/>
  <c r="S916" i="8"/>
  <c r="R916" i="8"/>
  <c r="Q916" i="8"/>
  <c r="P916" i="8"/>
  <c r="O916" i="8"/>
  <c r="N916" i="8"/>
  <c r="M916" i="8"/>
  <c r="L916" i="8"/>
  <c r="K916" i="8"/>
  <c r="J916" i="8"/>
  <c r="I916" i="8"/>
  <c r="H916" i="8"/>
  <c r="G916" i="8"/>
  <c r="F916" i="8"/>
  <c r="E916" i="8"/>
  <c r="D916" i="8"/>
  <c r="C916" i="8"/>
  <c r="B916" i="8"/>
  <c r="AA915" i="8"/>
  <c r="Z915" i="8"/>
  <c r="Y915" i="8"/>
  <c r="X915" i="8"/>
  <c r="W915" i="8"/>
  <c r="V915" i="8"/>
  <c r="U915" i="8"/>
  <c r="T915" i="8"/>
  <c r="S915" i="8"/>
  <c r="R915" i="8"/>
  <c r="Q915" i="8"/>
  <c r="P915" i="8"/>
  <c r="O915" i="8"/>
  <c r="N915" i="8"/>
  <c r="M915" i="8"/>
  <c r="L915" i="8"/>
  <c r="K915" i="8"/>
  <c r="J915" i="8"/>
  <c r="I915" i="8"/>
  <c r="H915" i="8"/>
  <c r="G915" i="8"/>
  <c r="F915" i="8"/>
  <c r="E915" i="8"/>
  <c r="D915" i="8"/>
  <c r="C915" i="8"/>
  <c r="B915" i="8"/>
  <c r="AA914" i="8"/>
  <c r="Z914" i="8"/>
  <c r="Y914" i="8"/>
  <c r="X914" i="8"/>
  <c r="W914" i="8"/>
  <c r="V914" i="8"/>
  <c r="U914" i="8"/>
  <c r="T914" i="8"/>
  <c r="S914" i="8"/>
  <c r="R914" i="8"/>
  <c r="Q914" i="8"/>
  <c r="P914" i="8"/>
  <c r="O914" i="8"/>
  <c r="N914" i="8"/>
  <c r="M914" i="8"/>
  <c r="L914" i="8"/>
  <c r="K914" i="8"/>
  <c r="J914" i="8"/>
  <c r="I914" i="8"/>
  <c r="H914" i="8"/>
  <c r="G914" i="8"/>
  <c r="F914" i="8"/>
  <c r="E914" i="8"/>
  <c r="D914" i="8"/>
  <c r="C914" i="8"/>
  <c r="B914" i="8"/>
  <c r="AA913" i="8"/>
  <c r="Z913" i="8"/>
  <c r="Y913" i="8"/>
  <c r="X913" i="8"/>
  <c r="W913" i="8"/>
  <c r="V913" i="8"/>
  <c r="U913" i="8"/>
  <c r="T913" i="8"/>
  <c r="S913" i="8"/>
  <c r="R913" i="8"/>
  <c r="Q913" i="8"/>
  <c r="P913" i="8"/>
  <c r="O913" i="8"/>
  <c r="N913" i="8"/>
  <c r="M913" i="8"/>
  <c r="L913" i="8"/>
  <c r="K913" i="8"/>
  <c r="J913" i="8"/>
  <c r="I913" i="8"/>
  <c r="H913" i="8"/>
  <c r="G913" i="8"/>
  <c r="F913" i="8"/>
  <c r="E913" i="8"/>
  <c r="D913" i="8"/>
  <c r="C913" i="8"/>
  <c r="B913" i="8"/>
  <c r="AA912" i="8"/>
  <c r="Z912" i="8"/>
  <c r="Y912" i="8"/>
  <c r="X912" i="8"/>
  <c r="W912" i="8"/>
  <c r="V912" i="8"/>
  <c r="U912" i="8"/>
  <c r="T912" i="8"/>
  <c r="S912" i="8"/>
  <c r="R912" i="8"/>
  <c r="Q912" i="8"/>
  <c r="P912" i="8"/>
  <c r="O912" i="8"/>
  <c r="N912" i="8"/>
  <c r="M912" i="8"/>
  <c r="L912" i="8"/>
  <c r="K912" i="8"/>
  <c r="J912" i="8"/>
  <c r="I912" i="8"/>
  <c r="H912" i="8"/>
  <c r="G912" i="8"/>
  <c r="F912" i="8"/>
  <c r="E912" i="8"/>
  <c r="D912" i="8"/>
  <c r="C912" i="8"/>
  <c r="B912" i="8"/>
  <c r="AA911" i="8"/>
  <c r="Z911" i="8"/>
  <c r="Y911" i="8"/>
  <c r="X911" i="8"/>
  <c r="W911" i="8"/>
  <c r="V911" i="8"/>
  <c r="U911" i="8"/>
  <c r="T911" i="8"/>
  <c r="S911" i="8"/>
  <c r="R911" i="8"/>
  <c r="Q911" i="8"/>
  <c r="P911" i="8"/>
  <c r="O911" i="8"/>
  <c r="N911" i="8"/>
  <c r="M911" i="8"/>
  <c r="L911" i="8"/>
  <c r="K911" i="8"/>
  <c r="J911" i="8"/>
  <c r="I911" i="8"/>
  <c r="H911" i="8"/>
  <c r="G911" i="8"/>
  <c r="F911" i="8"/>
  <c r="E911" i="8"/>
  <c r="D911" i="8"/>
  <c r="C911" i="8"/>
  <c r="B911" i="8"/>
  <c r="AA910" i="8"/>
  <c r="Z910" i="8"/>
  <c r="Y910" i="8"/>
  <c r="X910" i="8"/>
  <c r="W910" i="8"/>
  <c r="V910" i="8"/>
  <c r="U910" i="8"/>
  <c r="T910" i="8"/>
  <c r="S910" i="8"/>
  <c r="R910" i="8"/>
  <c r="Q910" i="8"/>
  <c r="P910" i="8"/>
  <c r="O910" i="8"/>
  <c r="N910" i="8"/>
  <c r="M910" i="8"/>
  <c r="L910" i="8"/>
  <c r="K910" i="8"/>
  <c r="J910" i="8"/>
  <c r="I910" i="8"/>
  <c r="H910" i="8"/>
  <c r="G910" i="8"/>
  <c r="F910" i="8"/>
  <c r="E910" i="8"/>
  <c r="D910" i="8"/>
  <c r="C910" i="8"/>
  <c r="B910" i="8"/>
  <c r="AA909" i="8"/>
  <c r="Z909" i="8"/>
  <c r="Y909" i="8"/>
  <c r="X909" i="8"/>
  <c r="W909" i="8"/>
  <c r="V909" i="8"/>
  <c r="U909" i="8"/>
  <c r="T909" i="8"/>
  <c r="S909" i="8"/>
  <c r="R909" i="8"/>
  <c r="Q909" i="8"/>
  <c r="P909" i="8"/>
  <c r="O909" i="8"/>
  <c r="N909" i="8"/>
  <c r="M909" i="8"/>
  <c r="L909" i="8"/>
  <c r="K909" i="8"/>
  <c r="J909" i="8"/>
  <c r="I909" i="8"/>
  <c r="H909" i="8"/>
  <c r="G909" i="8"/>
  <c r="F909" i="8"/>
  <c r="E909" i="8"/>
  <c r="D909" i="8"/>
  <c r="C909" i="8"/>
  <c r="B909" i="8"/>
  <c r="AA908" i="8"/>
  <c r="Z908" i="8"/>
  <c r="Y908" i="8"/>
  <c r="X908" i="8"/>
  <c r="W908" i="8"/>
  <c r="V908" i="8"/>
  <c r="U908" i="8"/>
  <c r="T908" i="8"/>
  <c r="S908" i="8"/>
  <c r="R908" i="8"/>
  <c r="Q908" i="8"/>
  <c r="P908" i="8"/>
  <c r="O908" i="8"/>
  <c r="N908" i="8"/>
  <c r="M908" i="8"/>
  <c r="L908" i="8"/>
  <c r="K908" i="8"/>
  <c r="J908" i="8"/>
  <c r="I908" i="8"/>
  <c r="H908" i="8"/>
  <c r="G908" i="8"/>
  <c r="F908" i="8"/>
  <c r="E908" i="8"/>
  <c r="D908" i="8"/>
  <c r="C908" i="8"/>
  <c r="B908" i="8"/>
  <c r="AA907" i="8"/>
  <c r="Z907" i="8"/>
  <c r="Y907" i="8"/>
  <c r="X907" i="8"/>
  <c r="W907" i="8"/>
  <c r="V907" i="8"/>
  <c r="U907" i="8"/>
  <c r="T907" i="8"/>
  <c r="S907" i="8"/>
  <c r="R907" i="8"/>
  <c r="Q907" i="8"/>
  <c r="P907" i="8"/>
  <c r="O907" i="8"/>
  <c r="N907" i="8"/>
  <c r="M907" i="8"/>
  <c r="L907" i="8"/>
  <c r="K907" i="8"/>
  <c r="J907" i="8"/>
  <c r="I907" i="8"/>
  <c r="H907" i="8"/>
  <c r="G907" i="8"/>
  <c r="F907" i="8"/>
  <c r="E907" i="8"/>
  <c r="D907" i="8"/>
  <c r="C907" i="8"/>
  <c r="B907" i="8"/>
  <c r="AA906" i="8"/>
  <c r="Z906" i="8"/>
  <c r="Y906" i="8"/>
  <c r="X906" i="8"/>
  <c r="W906" i="8"/>
  <c r="V906" i="8"/>
  <c r="U906" i="8"/>
  <c r="T906" i="8"/>
  <c r="S906" i="8"/>
  <c r="R906" i="8"/>
  <c r="Q906" i="8"/>
  <c r="P906" i="8"/>
  <c r="O906" i="8"/>
  <c r="N906" i="8"/>
  <c r="M906" i="8"/>
  <c r="L906" i="8"/>
  <c r="K906" i="8"/>
  <c r="J906" i="8"/>
  <c r="I906" i="8"/>
  <c r="H906" i="8"/>
  <c r="G906" i="8"/>
  <c r="F906" i="8"/>
  <c r="E906" i="8"/>
  <c r="D906" i="8"/>
  <c r="C906" i="8"/>
  <c r="B906" i="8"/>
  <c r="AA905" i="8"/>
  <c r="Z905" i="8"/>
  <c r="Y905" i="8"/>
  <c r="X905" i="8"/>
  <c r="W905" i="8"/>
  <c r="V905" i="8"/>
  <c r="U905" i="8"/>
  <c r="T905" i="8"/>
  <c r="S905" i="8"/>
  <c r="R905" i="8"/>
  <c r="Q905" i="8"/>
  <c r="P905" i="8"/>
  <c r="O905" i="8"/>
  <c r="N905" i="8"/>
  <c r="M905" i="8"/>
  <c r="L905" i="8"/>
  <c r="K905" i="8"/>
  <c r="J905" i="8"/>
  <c r="I905" i="8"/>
  <c r="H905" i="8"/>
  <c r="G905" i="8"/>
  <c r="F905" i="8"/>
  <c r="E905" i="8"/>
  <c r="D905" i="8"/>
  <c r="C905" i="8"/>
  <c r="B905" i="8"/>
  <c r="AA904" i="8"/>
  <c r="Z904" i="8"/>
  <c r="Y904" i="8"/>
  <c r="X904" i="8"/>
  <c r="W904" i="8"/>
  <c r="V904" i="8"/>
  <c r="U904" i="8"/>
  <c r="T904" i="8"/>
  <c r="S904" i="8"/>
  <c r="R904" i="8"/>
  <c r="Q904" i="8"/>
  <c r="P904" i="8"/>
  <c r="O904" i="8"/>
  <c r="N904" i="8"/>
  <c r="M904" i="8"/>
  <c r="L904" i="8"/>
  <c r="K904" i="8"/>
  <c r="J904" i="8"/>
  <c r="I904" i="8"/>
  <c r="H904" i="8"/>
  <c r="G904" i="8"/>
  <c r="F904" i="8"/>
  <c r="E904" i="8"/>
  <c r="D904" i="8"/>
  <c r="C904" i="8"/>
  <c r="B904" i="8"/>
  <c r="AA903" i="8"/>
  <c r="Z903" i="8"/>
  <c r="Y903" i="8"/>
  <c r="X903" i="8"/>
  <c r="W903" i="8"/>
  <c r="V903" i="8"/>
  <c r="U903" i="8"/>
  <c r="T903" i="8"/>
  <c r="S903" i="8"/>
  <c r="R903" i="8"/>
  <c r="Q903" i="8"/>
  <c r="P903" i="8"/>
  <c r="O903" i="8"/>
  <c r="N903" i="8"/>
  <c r="M903" i="8"/>
  <c r="L903" i="8"/>
  <c r="K903" i="8"/>
  <c r="J903" i="8"/>
  <c r="I903" i="8"/>
  <c r="H903" i="8"/>
  <c r="G903" i="8"/>
  <c r="F903" i="8"/>
  <c r="E903" i="8"/>
  <c r="D903" i="8"/>
  <c r="C903" i="8"/>
  <c r="B903" i="8"/>
  <c r="AA902" i="8"/>
  <c r="Z902" i="8"/>
  <c r="Y902" i="8"/>
  <c r="X902" i="8"/>
  <c r="W902" i="8"/>
  <c r="V902" i="8"/>
  <c r="U902" i="8"/>
  <c r="T902" i="8"/>
  <c r="S902" i="8"/>
  <c r="R902" i="8"/>
  <c r="Q902" i="8"/>
  <c r="P902" i="8"/>
  <c r="O902" i="8"/>
  <c r="N902" i="8"/>
  <c r="M902" i="8"/>
  <c r="L902" i="8"/>
  <c r="K902" i="8"/>
  <c r="J902" i="8"/>
  <c r="I902" i="8"/>
  <c r="H902" i="8"/>
  <c r="G902" i="8"/>
  <c r="F902" i="8"/>
  <c r="E902" i="8"/>
  <c r="D902" i="8"/>
  <c r="C902" i="8"/>
  <c r="B902" i="8"/>
  <c r="AA901" i="8"/>
  <c r="Z901" i="8"/>
  <c r="Y901" i="8"/>
  <c r="X901" i="8"/>
  <c r="W901" i="8"/>
  <c r="V901" i="8"/>
  <c r="U901" i="8"/>
  <c r="T901" i="8"/>
  <c r="S901" i="8"/>
  <c r="R901" i="8"/>
  <c r="Q901" i="8"/>
  <c r="P901" i="8"/>
  <c r="O901" i="8"/>
  <c r="N901" i="8"/>
  <c r="M901" i="8"/>
  <c r="L901" i="8"/>
  <c r="K901" i="8"/>
  <c r="J901" i="8"/>
  <c r="I901" i="8"/>
  <c r="H901" i="8"/>
  <c r="G901" i="8"/>
  <c r="F901" i="8"/>
  <c r="E901" i="8"/>
  <c r="D901" i="8"/>
  <c r="C901" i="8"/>
  <c r="B901" i="8"/>
  <c r="AA900" i="8"/>
  <c r="Z900" i="8"/>
  <c r="Y900" i="8"/>
  <c r="X900" i="8"/>
  <c r="W900" i="8"/>
  <c r="V900" i="8"/>
  <c r="U900" i="8"/>
  <c r="T900" i="8"/>
  <c r="S900" i="8"/>
  <c r="R900" i="8"/>
  <c r="Q900" i="8"/>
  <c r="P900" i="8"/>
  <c r="O900" i="8"/>
  <c r="N900" i="8"/>
  <c r="M900" i="8"/>
  <c r="L900" i="8"/>
  <c r="K900" i="8"/>
  <c r="J900" i="8"/>
  <c r="I900" i="8"/>
  <c r="H900" i="8"/>
  <c r="G900" i="8"/>
  <c r="F900" i="8"/>
  <c r="E900" i="8"/>
  <c r="D900" i="8"/>
  <c r="C900" i="8"/>
  <c r="B900" i="8"/>
  <c r="AA899" i="8"/>
  <c r="Z899" i="8"/>
  <c r="Y899" i="8"/>
  <c r="X899" i="8"/>
  <c r="W899" i="8"/>
  <c r="V899" i="8"/>
  <c r="U899" i="8"/>
  <c r="T899" i="8"/>
  <c r="S899" i="8"/>
  <c r="R899" i="8"/>
  <c r="Q899" i="8"/>
  <c r="P899" i="8"/>
  <c r="O899" i="8"/>
  <c r="N899" i="8"/>
  <c r="M899" i="8"/>
  <c r="L899" i="8"/>
  <c r="K899" i="8"/>
  <c r="J899" i="8"/>
  <c r="I899" i="8"/>
  <c r="H899" i="8"/>
  <c r="G899" i="8"/>
  <c r="F899" i="8"/>
  <c r="E899" i="8"/>
  <c r="D899" i="8"/>
  <c r="C899" i="8"/>
  <c r="B899" i="8"/>
  <c r="AA898" i="8"/>
  <c r="Z898" i="8"/>
  <c r="Y898" i="8"/>
  <c r="X898" i="8"/>
  <c r="W898" i="8"/>
  <c r="V898" i="8"/>
  <c r="U898" i="8"/>
  <c r="T898" i="8"/>
  <c r="S898" i="8"/>
  <c r="R898" i="8"/>
  <c r="Q898" i="8"/>
  <c r="P898" i="8"/>
  <c r="O898" i="8"/>
  <c r="N898" i="8"/>
  <c r="M898" i="8"/>
  <c r="L898" i="8"/>
  <c r="K898" i="8"/>
  <c r="J898" i="8"/>
  <c r="I898" i="8"/>
  <c r="H898" i="8"/>
  <c r="G898" i="8"/>
  <c r="F898" i="8"/>
  <c r="E898" i="8"/>
  <c r="D898" i="8"/>
  <c r="C898" i="8"/>
  <c r="B898" i="8"/>
  <c r="AA897" i="8"/>
  <c r="Z897" i="8"/>
  <c r="Y897" i="8"/>
  <c r="X897" i="8"/>
  <c r="W897" i="8"/>
  <c r="V897" i="8"/>
  <c r="U897" i="8"/>
  <c r="T897" i="8"/>
  <c r="S897" i="8"/>
  <c r="R897" i="8"/>
  <c r="Q897" i="8"/>
  <c r="P897" i="8"/>
  <c r="O897" i="8"/>
  <c r="N897" i="8"/>
  <c r="M897" i="8"/>
  <c r="L897" i="8"/>
  <c r="K897" i="8"/>
  <c r="J897" i="8"/>
  <c r="I897" i="8"/>
  <c r="H897" i="8"/>
  <c r="G897" i="8"/>
  <c r="F897" i="8"/>
  <c r="E897" i="8"/>
  <c r="D897" i="8"/>
  <c r="C897" i="8"/>
  <c r="B897" i="8"/>
  <c r="AA896" i="8"/>
  <c r="Z896" i="8"/>
  <c r="Y896" i="8"/>
  <c r="X896" i="8"/>
  <c r="W896" i="8"/>
  <c r="V896" i="8"/>
  <c r="U896" i="8"/>
  <c r="T896" i="8"/>
  <c r="S896" i="8"/>
  <c r="R896" i="8"/>
  <c r="Q896" i="8"/>
  <c r="P896" i="8"/>
  <c r="O896" i="8"/>
  <c r="N896" i="8"/>
  <c r="M896" i="8"/>
  <c r="L896" i="8"/>
  <c r="K896" i="8"/>
  <c r="J896" i="8"/>
  <c r="I896" i="8"/>
  <c r="H896" i="8"/>
  <c r="G896" i="8"/>
  <c r="F896" i="8"/>
  <c r="E896" i="8"/>
  <c r="D896" i="8"/>
  <c r="C896" i="8"/>
  <c r="B896" i="8"/>
  <c r="AA895" i="8"/>
  <c r="Z895" i="8"/>
  <c r="Y895" i="8"/>
  <c r="X895" i="8"/>
  <c r="W895" i="8"/>
  <c r="V895" i="8"/>
  <c r="U895" i="8"/>
  <c r="T895" i="8"/>
  <c r="S895" i="8"/>
  <c r="R895" i="8"/>
  <c r="Q895" i="8"/>
  <c r="P895" i="8"/>
  <c r="O895" i="8"/>
  <c r="N895" i="8"/>
  <c r="M895" i="8"/>
  <c r="L895" i="8"/>
  <c r="K895" i="8"/>
  <c r="J895" i="8"/>
  <c r="I895" i="8"/>
  <c r="H895" i="8"/>
  <c r="G895" i="8"/>
  <c r="F895" i="8"/>
  <c r="E895" i="8"/>
  <c r="D895" i="8"/>
  <c r="C895" i="8"/>
  <c r="B895" i="8"/>
  <c r="AA894" i="8"/>
  <c r="Z894" i="8"/>
  <c r="Y894" i="8"/>
  <c r="X894" i="8"/>
  <c r="W894" i="8"/>
  <c r="V894" i="8"/>
  <c r="U894" i="8"/>
  <c r="T894" i="8"/>
  <c r="S894" i="8"/>
  <c r="R894" i="8"/>
  <c r="Q894" i="8"/>
  <c r="P894" i="8"/>
  <c r="O894" i="8"/>
  <c r="N894" i="8"/>
  <c r="M894" i="8"/>
  <c r="L894" i="8"/>
  <c r="K894" i="8"/>
  <c r="J894" i="8"/>
  <c r="I894" i="8"/>
  <c r="H894" i="8"/>
  <c r="G894" i="8"/>
  <c r="F894" i="8"/>
  <c r="E894" i="8"/>
  <c r="D894" i="8"/>
  <c r="C894" i="8"/>
  <c r="B894" i="8"/>
  <c r="AA893" i="8"/>
  <c r="Z893" i="8"/>
  <c r="Y893" i="8"/>
  <c r="X893" i="8"/>
  <c r="W893" i="8"/>
  <c r="V893" i="8"/>
  <c r="U893" i="8"/>
  <c r="T893" i="8"/>
  <c r="S893" i="8"/>
  <c r="R893" i="8"/>
  <c r="Q893" i="8"/>
  <c r="P893" i="8"/>
  <c r="O893" i="8"/>
  <c r="N893" i="8"/>
  <c r="M893" i="8"/>
  <c r="L893" i="8"/>
  <c r="K893" i="8"/>
  <c r="J893" i="8"/>
  <c r="I893" i="8"/>
  <c r="H893" i="8"/>
  <c r="G893" i="8"/>
  <c r="F893" i="8"/>
  <c r="E893" i="8"/>
  <c r="D893" i="8"/>
  <c r="C893" i="8"/>
  <c r="B893" i="8"/>
  <c r="AA892" i="8"/>
  <c r="Z892" i="8"/>
  <c r="Y892" i="8"/>
  <c r="X892" i="8"/>
  <c r="W892" i="8"/>
  <c r="V892" i="8"/>
  <c r="U892" i="8"/>
  <c r="T892" i="8"/>
  <c r="S892" i="8"/>
  <c r="R892" i="8"/>
  <c r="Q892" i="8"/>
  <c r="P892" i="8"/>
  <c r="O892" i="8"/>
  <c r="N892" i="8"/>
  <c r="M892" i="8"/>
  <c r="L892" i="8"/>
  <c r="K892" i="8"/>
  <c r="J892" i="8"/>
  <c r="I892" i="8"/>
  <c r="H892" i="8"/>
  <c r="G892" i="8"/>
  <c r="F892" i="8"/>
  <c r="E892" i="8"/>
  <c r="D892" i="8"/>
  <c r="C892" i="8"/>
  <c r="B892" i="8"/>
  <c r="AA891" i="8"/>
  <c r="Z891" i="8"/>
  <c r="Y891" i="8"/>
  <c r="X891" i="8"/>
  <c r="W891" i="8"/>
  <c r="V891" i="8"/>
  <c r="U891" i="8"/>
  <c r="T891" i="8"/>
  <c r="S891" i="8"/>
  <c r="R891" i="8"/>
  <c r="Q891" i="8"/>
  <c r="P891" i="8"/>
  <c r="O891" i="8"/>
  <c r="N891" i="8"/>
  <c r="M891" i="8"/>
  <c r="L891" i="8"/>
  <c r="K891" i="8"/>
  <c r="J891" i="8"/>
  <c r="I891" i="8"/>
  <c r="H891" i="8"/>
  <c r="G891" i="8"/>
  <c r="F891" i="8"/>
  <c r="E891" i="8"/>
  <c r="D891" i="8"/>
  <c r="C891" i="8"/>
  <c r="B891" i="8"/>
  <c r="AA890" i="8"/>
  <c r="Z890" i="8"/>
  <c r="Y890" i="8"/>
  <c r="X890" i="8"/>
  <c r="W890" i="8"/>
  <c r="V890" i="8"/>
  <c r="U890" i="8"/>
  <c r="T890" i="8"/>
  <c r="S890" i="8"/>
  <c r="R890" i="8"/>
  <c r="Q890" i="8"/>
  <c r="P890" i="8"/>
  <c r="O890" i="8"/>
  <c r="N890" i="8"/>
  <c r="M890" i="8"/>
  <c r="L890" i="8"/>
  <c r="K890" i="8"/>
  <c r="J890" i="8"/>
  <c r="I890" i="8"/>
  <c r="H890" i="8"/>
  <c r="G890" i="8"/>
  <c r="F890" i="8"/>
  <c r="E890" i="8"/>
  <c r="D890" i="8"/>
  <c r="C890" i="8"/>
  <c r="B890" i="8"/>
  <c r="AA889" i="8"/>
  <c r="Z889" i="8"/>
  <c r="Y889" i="8"/>
  <c r="X889" i="8"/>
  <c r="W889" i="8"/>
  <c r="V889" i="8"/>
  <c r="U889" i="8"/>
  <c r="T889" i="8"/>
  <c r="S889" i="8"/>
  <c r="R889" i="8"/>
  <c r="Q889" i="8"/>
  <c r="P889" i="8"/>
  <c r="O889" i="8"/>
  <c r="N889" i="8"/>
  <c r="M889" i="8"/>
  <c r="L889" i="8"/>
  <c r="K889" i="8"/>
  <c r="J889" i="8"/>
  <c r="I889" i="8"/>
  <c r="H889" i="8"/>
  <c r="G889" i="8"/>
  <c r="F889" i="8"/>
  <c r="E889" i="8"/>
  <c r="D889" i="8"/>
  <c r="C889" i="8"/>
  <c r="B889" i="8"/>
  <c r="AA888" i="8"/>
  <c r="Z888" i="8"/>
  <c r="Y888" i="8"/>
  <c r="X888" i="8"/>
  <c r="W888" i="8"/>
  <c r="V888" i="8"/>
  <c r="U888" i="8"/>
  <c r="T888" i="8"/>
  <c r="S888" i="8"/>
  <c r="R888" i="8"/>
  <c r="Q888" i="8"/>
  <c r="P888" i="8"/>
  <c r="O888" i="8"/>
  <c r="N888" i="8"/>
  <c r="M888" i="8"/>
  <c r="L888" i="8"/>
  <c r="K888" i="8"/>
  <c r="J888" i="8"/>
  <c r="I888" i="8"/>
  <c r="H888" i="8"/>
  <c r="G888" i="8"/>
  <c r="F888" i="8"/>
  <c r="E888" i="8"/>
  <c r="D888" i="8"/>
  <c r="C888" i="8"/>
  <c r="B888" i="8"/>
  <c r="AA887" i="8"/>
  <c r="Z887" i="8"/>
  <c r="Y887" i="8"/>
  <c r="X887" i="8"/>
  <c r="W887" i="8"/>
  <c r="V887" i="8"/>
  <c r="U887" i="8"/>
  <c r="T887" i="8"/>
  <c r="S887" i="8"/>
  <c r="R887" i="8"/>
  <c r="Q887" i="8"/>
  <c r="P887" i="8"/>
  <c r="O887" i="8"/>
  <c r="N887" i="8"/>
  <c r="M887" i="8"/>
  <c r="L887" i="8"/>
  <c r="K887" i="8"/>
  <c r="J887" i="8"/>
  <c r="I887" i="8"/>
  <c r="H887" i="8"/>
  <c r="G887" i="8"/>
  <c r="F887" i="8"/>
  <c r="E887" i="8"/>
  <c r="D887" i="8"/>
  <c r="C887" i="8"/>
  <c r="B887" i="8"/>
  <c r="AA886" i="8"/>
  <c r="Z886" i="8"/>
  <c r="Y886" i="8"/>
  <c r="X886" i="8"/>
  <c r="W886" i="8"/>
  <c r="V886" i="8"/>
  <c r="U886" i="8"/>
  <c r="T886" i="8"/>
  <c r="S886" i="8"/>
  <c r="R886" i="8"/>
  <c r="Q886" i="8"/>
  <c r="P886" i="8"/>
  <c r="O886" i="8"/>
  <c r="N886" i="8"/>
  <c r="M886" i="8"/>
  <c r="L886" i="8"/>
  <c r="K886" i="8"/>
  <c r="J886" i="8"/>
  <c r="I886" i="8"/>
  <c r="H886" i="8"/>
  <c r="G886" i="8"/>
  <c r="F886" i="8"/>
  <c r="E886" i="8"/>
  <c r="D886" i="8"/>
  <c r="C886" i="8"/>
  <c r="B886" i="8"/>
  <c r="AA885" i="8"/>
  <c r="Z885" i="8"/>
  <c r="Y885" i="8"/>
  <c r="X885" i="8"/>
  <c r="W885" i="8"/>
  <c r="V885" i="8"/>
  <c r="U885" i="8"/>
  <c r="T885" i="8"/>
  <c r="S885" i="8"/>
  <c r="R885" i="8"/>
  <c r="Q885" i="8"/>
  <c r="P885" i="8"/>
  <c r="O885" i="8"/>
  <c r="N885" i="8"/>
  <c r="M885" i="8"/>
  <c r="L885" i="8"/>
  <c r="K885" i="8"/>
  <c r="J885" i="8"/>
  <c r="I885" i="8"/>
  <c r="H885" i="8"/>
  <c r="G885" i="8"/>
  <c r="F885" i="8"/>
  <c r="E885" i="8"/>
  <c r="D885" i="8"/>
  <c r="C885" i="8"/>
  <c r="B885" i="8"/>
  <c r="AA884" i="8"/>
  <c r="Z884" i="8"/>
  <c r="Y884" i="8"/>
  <c r="X884" i="8"/>
  <c r="W884" i="8"/>
  <c r="V884" i="8"/>
  <c r="U884" i="8"/>
  <c r="T884" i="8"/>
  <c r="S884" i="8"/>
  <c r="R884" i="8"/>
  <c r="Q884" i="8"/>
  <c r="P884" i="8"/>
  <c r="O884" i="8"/>
  <c r="N884" i="8"/>
  <c r="M884" i="8"/>
  <c r="L884" i="8"/>
  <c r="K884" i="8"/>
  <c r="J884" i="8"/>
  <c r="I884" i="8"/>
  <c r="H884" i="8"/>
  <c r="G884" i="8"/>
  <c r="F884" i="8"/>
  <c r="E884" i="8"/>
  <c r="D884" i="8"/>
  <c r="C884" i="8"/>
  <c r="B884" i="8"/>
  <c r="AA883" i="8"/>
  <c r="Z883" i="8"/>
  <c r="Y883" i="8"/>
  <c r="X883" i="8"/>
  <c r="W883" i="8"/>
  <c r="V883" i="8"/>
  <c r="U883" i="8"/>
  <c r="T883" i="8"/>
  <c r="S883" i="8"/>
  <c r="R883" i="8"/>
  <c r="Q883" i="8"/>
  <c r="P883" i="8"/>
  <c r="O883" i="8"/>
  <c r="N883" i="8"/>
  <c r="M883" i="8"/>
  <c r="L883" i="8"/>
  <c r="K883" i="8"/>
  <c r="J883" i="8"/>
  <c r="I883" i="8"/>
  <c r="H883" i="8"/>
  <c r="G883" i="8"/>
  <c r="F883" i="8"/>
  <c r="E883" i="8"/>
  <c r="D883" i="8"/>
  <c r="C883" i="8"/>
  <c r="B883" i="8"/>
  <c r="AA882" i="8"/>
  <c r="Z882" i="8"/>
  <c r="Y882" i="8"/>
  <c r="X882" i="8"/>
  <c r="W882" i="8"/>
  <c r="V882" i="8"/>
  <c r="U882" i="8"/>
  <c r="T882" i="8"/>
  <c r="S882" i="8"/>
  <c r="R882" i="8"/>
  <c r="Q882" i="8"/>
  <c r="P882" i="8"/>
  <c r="O882" i="8"/>
  <c r="N882" i="8"/>
  <c r="M882" i="8"/>
  <c r="L882" i="8"/>
  <c r="K882" i="8"/>
  <c r="J882" i="8"/>
  <c r="I882" i="8"/>
  <c r="H882" i="8"/>
  <c r="G882" i="8"/>
  <c r="F882" i="8"/>
  <c r="E882" i="8"/>
  <c r="D882" i="8"/>
  <c r="C882" i="8"/>
  <c r="B882" i="8"/>
  <c r="AA881" i="8"/>
  <c r="Z881" i="8"/>
  <c r="Y881" i="8"/>
  <c r="X881" i="8"/>
  <c r="W881" i="8"/>
  <c r="V881" i="8"/>
  <c r="U881" i="8"/>
  <c r="T881" i="8"/>
  <c r="S881" i="8"/>
  <c r="R881" i="8"/>
  <c r="Q881" i="8"/>
  <c r="P881" i="8"/>
  <c r="O881" i="8"/>
  <c r="N881" i="8"/>
  <c r="M881" i="8"/>
  <c r="L881" i="8"/>
  <c r="K881" i="8"/>
  <c r="J881" i="8"/>
  <c r="I881" i="8"/>
  <c r="H881" i="8"/>
  <c r="G881" i="8"/>
  <c r="F881" i="8"/>
  <c r="E881" i="8"/>
  <c r="D881" i="8"/>
  <c r="C881" i="8"/>
  <c r="B881" i="8"/>
  <c r="AA880" i="8"/>
  <c r="Z880" i="8"/>
  <c r="Y880" i="8"/>
  <c r="X880" i="8"/>
  <c r="W880" i="8"/>
  <c r="V880" i="8"/>
  <c r="U880" i="8"/>
  <c r="T880" i="8"/>
  <c r="S880" i="8"/>
  <c r="R880" i="8"/>
  <c r="Q880" i="8"/>
  <c r="P880" i="8"/>
  <c r="O880" i="8"/>
  <c r="N880" i="8"/>
  <c r="M880" i="8"/>
  <c r="L880" i="8"/>
  <c r="K880" i="8"/>
  <c r="J880" i="8"/>
  <c r="I880" i="8"/>
  <c r="H880" i="8"/>
  <c r="G880" i="8"/>
  <c r="F880" i="8"/>
  <c r="E880" i="8"/>
  <c r="D880" i="8"/>
  <c r="C880" i="8"/>
  <c r="B880" i="8"/>
  <c r="AA879" i="8"/>
  <c r="Z879" i="8"/>
  <c r="Y879" i="8"/>
  <c r="X879" i="8"/>
  <c r="W879" i="8"/>
  <c r="V879" i="8"/>
  <c r="U879" i="8"/>
  <c r="T879" i="8"/>
  <c r="S879" i="8"/>
  <c r="R879" i="8"/>
  <c r="Q879" i="8"/>
  <c r="P879" i="8"/>
  <c r="O879" i="8"/>
  <c r="N879" i="8"/>
  <c r="M879" i="8"/>
  <c r="L879" i="8"/>
  <c r="K879" i="8"/>
  <c r="J879" i="8"/>
  <c r="I879" i="8"/>
  <c r="H879" i="8"/>
  <c r="G879" i="8"/>
  <c r="F879" i="8"/>
  <c r="E879" i="8"/>
  <c r="D879" i="8"/>
  <c r="C879" i="8"/>
  <c r="B879" i="8"/>
  <c r="AA878" i="8"/>
  <c r="Z878" i="8"/>
  <c r="Y878" i="8"/>
  <c r="X878" i="8"/>
  <c r="W878" i="8"/>
  <c r="V878" i="8"/>
  <c r="U878" i="8"/>
  <c r="T878" i="8"/>
  <c r="S878" i="8"/>
  <c r="R878" i="8"/>
  <c r="Q878" i="8"/>
  <c r="P878" i="8"/>
  <c r="O878" i="8"/>
  <c r="N878" i="8"/>
  <c r="M878" i="8"/>
  <c r="L878" i="8"/>
  <c r="K878" i="8"/>
  <c r="J878" i="8"/>
  <c r="I878" i="8"/>
  <c r="H878" i="8"/>
  <c r="G878" i="8"/>
  <c r="F878" i="8"/>
  <c r="E878" i="8"/>
  <c r="D878" i="8"/>
  <c r="C878" i="8"/>
  <c r="B878" i="8"/>
  <c r="AA877" i="8"/>
  <c r="Z877" i="8"/>
  <c r="Y877" i="8"/>
  <c r="X877" i="8"/>
  <c r="W877" i="8"/>
  <c r="V877" i="8"/>
  <c r="U877" i="8"/>
  <c r="T877" i="8"/>
  <c r="S877" i="8"/>
  <c r="R877" i="8"/>
  <c r="Q877" i="8"/>
  <c r="P877" i="8"/>
  <c r="O877" i="8"/>
  <c r="N877" i="8"/>
  <c r="M877" i="8"/>
  <c r="L877" i="8"/>
  <c r="K877" i="8"/>
  <c r="J877" i="8"/>
  <c r="I877" i="8"/>
  <c r="H877" i="8"/>
  <c r="G877" i="8"/>
  <c r="F877" i="8"/>
  <c r="E877" i="8"/>
  <c r="D877" i="8"/>
  <c r="C877" i="8"/>
  <c r="B877" i="8"/>
  <c r="AA876" i="8"/>
  <c r="Z876" i="8"/>
  <c r="Y876" i="8"/>
  <c r="X876" i="8"/>
  <c r="W876" i="8"/>
  <c r="V876" i="8"/>
  <c r="U876" i="8"/>
  <c r="T876" i="8"/>
  <c r="S876" i="8"/>
  <c r="R876" i="8"/>
  <c r="Q876" i="8"/>
  <c r="P876" i="8"/>
  <c r="O876" i="8"/>
  <c r="N876" i="8"/>
  <c r="M876" i="8"/>
  <c r="L876" i="8"/>
  <c r="K876" i="8"/>
  <c r="J876" i="8"/>
  <c r="I876" i="8"/>
  <c r="H876" i="8"/>
  <c r="G876" i="8"/>
  <c r="F876" i="8"/>
  <c r="E876" i="8"/>
  <c r="D876" i="8"/>
  <c r="C876" i="8"/>
  <c r="B876" i="8"/>
  <c r="AA875" i="8"/>
  <c r="Z875" i="8"/>
  <c r="Y875" i="8"/>
  <c r="X875" i="8"/>
  <c r="W875" i="8"/>
  <c r="V875" i="8"/>
  <c r="U875" i="8"/>
  <c r="T875" i="8"/>
  <c r="S875" i="8"/>
  <c r="R875" i="8"/>
  <c r="Q875" i="8"/>
  <c r="P875" i="8"/>
  <c r="O875" i="8"/>
  <c r="N875" i="8"/>
  <c r="M875" i="8"/>
  <c r="L875" i="8"/>
  <c r="K875" i="8"/>
  <c r="J875" i="8"/>
  <c r="I875" i="8"/>
  <c r="H875" i="8"/>
  <c r="G875" i="8"/>
  <c r="F875" i="8"/>
  <c r="E875" i="8"/>
  <c r="D875" i="8"/>
  <c r="C875" i="8"/>
  <c r="B875" i="8"/>
  <c r="AA874" i="8"/>
  <c r="Z874" i="8"/>
  <c r="Y874" i="8"/>
  <c r="X874" i="8"/>
  <c r="W874" i="8"/>
  <c r="V874" i="8"/>
  <c r="U874" i="8"/>
  <c r="T874" i="8"/>
  <c r="S874" i="8"/>
  <c r="R874" i="8"/>
  <c r="Q874" i="8"/>
  <c r="P874" i="8"/>
  <c r="O874" i="8"/>
  <c r="N874" i="8"/>
  <c r="M874" i="8"/>
  <c r="L874" i="8"/>
  <c r="K874" i="8"/>
  <c r="J874" i="8"/>
  <c r="I874" i="8"/>
  <c r="H874" i="8"/>
  <c r="G874" i="8"/>
  <c r="F874" i="8"/>
  <c r="E874" i="8"/>
  <c r="D874" i="8"/>
  <c r="C874" i="8"/>
  <c r="B874" i="8"/>
  <c r="AA873" i="8"/>
  <c r="Z873" i="8"/>
  <c r="Y873" i="8"/>
  <c r="X873" i="8"/>
  <c r="W873" i="8"/>
  <c r="V873" i="8"/>
  <c r="U873" i="8"/>
  <c r="T873" i="8"/>
  <c r="S873" i="8"/>
  <c r="R873" i="8"/>
  <c r="Q873" i="8"/>
  <c r="P873" i="8"/>
  <c r="O873" i="8"/>
  <c r="N873" i="8"/>
  <c r="M873" i="8"/>
  <c r="L873" i="8"/>
  <c r="K873" i="8"/>
  <c r="J873" i="8"/>
  <c r="I873" i="8"/>
  <c r="H873" i="8"/>
  <c r="G873" i="8"/>
  <c r="F873" i="8"/>
  <c r="E873" i="8"/>
  <c r="D873" i="8"/>
  <c r="C873" i="8"/>
  <c r="B873" i="8"/>
  <c r="AA872" i="8"/>
  <c r="Z872" i="8"/>
  <c r="Y872" i="8"/>
  <c r="X872" i="8"/>
  <c r="W872" i="8"/>
  <c r="V872" i="8"/>
  <c r="U872" i="8"/>
  <c r="T872" i="8"/>
  <c r="S872" i="8"/>
  <c r="R872" i="8"/>
  <c r="Q872" i="8"/>
  <c r="P872" i="8"/>
  <c r="O872" i="8"/>
  <c r="N872" i="8"/>
  <c r="M872" i="8"/>
  <c r="L872" i="8"/>
  <c r="K872" i="8"/>
  <c r="J872" i="8"/>
  <c r="I872" i="8"/>
  <c r="H872" i="8"/>
  <c r="G872" i="8"/>
  <c r="F872" i="8"/>
  <c r="E872" i="8"/>
  <c r="D872" i="8"/>
  <c r="C872" i="8"/>
  <c r="B872" i="8"/>
  <c r="AA871" i="8"/>
  <c r="Z871" i="8"/>
  <c r="Y871" i="8"/>
  <c r="X871" i="8"/>
  <c r="W871" i="8"/>
  <c r="V871" i="8"/>
  <c r="U871" i="8"/>
  <c r="T871" i="8"/>
  <c r="S871" i="8"/>
  <c r="R871" i="8"/>
  <c r="Q871" i="8"/>
  <c r="P871" i="8"/>
  <c r="O871" i="8"/>
  <c r="N871" i="8"/>
  <c r="M871" i="8"/>
  <c r="L871" i="8"/>
  <c r="K871" i="8"/>
  <c r="J871" i="8"/>
  <c r="I871" i="8"/>
  <c r="H871" i="8"/>
  <c r="G871" i="8"/>
  <c r="F871" i="8"/>
  <c r="E871" i="8"/>
  <c r="D871" i="8"/>
  <c r="C871" i="8"/>
  <c r="B871" i="8"/>
  <c r="AA870" i="8"/>
  <c r="Z870" i="8"/>
  <c r="Y870" i="8"/>
  <c r="X870" i="8"/>
  <c r="W870" i="8"/>
  <c r="V870" i="8"/>
  <c r="U870" i="8"/>
  <c r="T870" i="8"/>
  <c r="S870" i="8"/>
  <c r="R870" i="8"/>
  <c r="Q870" i="8"/>
  <c r="P870" i="8"/>
  <c r="O870" i="8"/>
  <c r="N870" i="8"/>
  <c r="M870" i="8"/>
  <c r="L870" i="8"/>
  <c r="K870" i="8"/>
  <c r="J870" i="8"/>
  <c r="I870" i="8"/>
  <c r="H870" i="8"/>
  <c r="G870" i="8"/>
  <c r="F870" i="8"/>
  <c r="E870" i="8"/>
  <c r="D870" i="8"/>
  <c r="C870" i="8"/>
  <c r="B870" i="8"/>
  <c r="AA869" i="8"/>
  <c r="Z869" i="8"/>
  <c r="Y869" i="8"/>
  <c r="X869" i="8"/>
  <c r="W869" i="8"/>
  <c r="V869" i="8"/>
  <c r="U869" i="8"/>
  <c r="T869" i="8"/>
  <c r="S869" i="8"/>
  <c r="R869" i="8"/>
  <c r="Q869" i="8"/>
  <c r="P869" i="8"/>
  <c r="O869" i="8"/>
  <c r="N869" i="8"/>
  <c r="M869" i="8"/>
  <c r="L869" i="8"/>
  <c r="K869" i="8"/>
  <c r="J869" i="8"/>
  <c r="I869" i="8"/>
  <c r="H869" i="8"/>
  <c r="G869" i="8"/>
  <c r="F869" i="8"/>
  <c r="E869" i="8"/>
  <c r="D869" i="8"/>
  <c r="C869" i="8"/>
  <c r="B869" i="8"/>
  <c r="AA868" i="8"/>
  <c r="Z868" i="8"/>
  <c r="Y868" i="8"/>
  <c r="X868" i="8"/>
  <c r="W868" i="8"/>
  <c r="V868" i="8"/>
  <c r="U868" i="8"/>
  <c r="T868" i="8"/>
  <c r="S868" i="8"/>
  <c r="R868" i="8"/>
  <c r="Q868" i="8"/>
  <c r="P868" i="8"/>
  <c r="O868" i="8"/>
  <c r="N868" i="8"/>
  <c r="M868" i="8"/>
  <c r="L868" i="8"/>
  <c r="K868" i="8"/>
  <c r="J868" i="8"/>
  <c r="I868" i="8"/>
  <c r="H868" i="8"/>
  <c r="G868" i="8"/>
  <c r="F868" i="8"/>
  <c r="E868" i="8"/>
  <c r="D868" i="8"/>
  <c r="C868" i="8"/>
  <c r="B868" i="8"/>
  <c r="AA867" i="8"/>
  <c r="Z867" i="8"/>
  <c r="Y867" i="8"/>
  <c r="X867" i="8"/>
  <c r="W867" i="8"/>
  <c r="V867" i="8"/>
  <c r="U867" i="8"/>
  <c r="T867" i="8"/>
  <c r="S867" i="8"/>
  <c r="R867" i="8"/>
  <c r="Q867" i="8"/>
  <c r="P867" i="8"/>
  <c r="O867" i="8"/>
  <c r="N867" i="8"/>
  <c r="M867" i="8"/>
  <c r="L867" i="8"/>
  <c r="K867" i="8"/>
  <c r="J867" i="8"/>
  <c r="I867" i="8"/>
  <c r="H867" i="8"/>
  <c r="G867" i="8"/>
  <c r="F867" i="8"/>
  <c r="E867" i="8"/>
  <c r="D867" i="8"/>
  <c r="C867" i="8"/>
  <c r="B867" i="8"/>
  <c r="AA866" i="8"/>
  <c r="Z866" i="8"/>
  <c r="Y866" i="8"/>
  <c r="X866" i="8"/>
  <c r="W866" i="8"/>
  <c r="V866" i="8"/>
  <c r="U866" i="8"/>
  <c r="T866" i="8"/>
  <c r="S866" i="8"/>
  <c r="R866" i="8"/>
  <c r="Q866" i="8"/>
  <c r="P866" i="8"/>
  <c r="O866" i="8"/>
  <c r="N866" i="8"/>
  <c r="M866" i="8"/>
  <c r="L866" i="8"/>
  <c r="K866" i="8"/>
  <c r="J866" i="8"/>
  <c r="I866" i="8"/>
  <c r="H866" i="8"/>
  <c r="G866" i="8"/>
  <c r="F866" i="8"/>
  <c r="E866" i="8"/>
  <c r="D866" i="8"/>
  <c r="C866" i="8"/>
  <c r="B866" i="8"/>
  <c r="AA865" i="8"/>
  <c r="Z865" i="8"/>
  <c r="Y865" i="8"/>
  <c r="X865" i="8"/>
  <c r="W865" i="8"/>
  <c r="V865" i="8"/>
  <c r="U865" i="8"/>
  <c r="T865" i="8"/>
  <c r="S865" i="8"/>
  <c r="R865" i="8"/>
  <c r="Q865" i="8"/>
  <c r="P865" i="8"/>
  <c r="O865" i="8"/>
  <c r="N865" i="8"/>
  <c r="M865" i="8"/>
  <c r="L865" i="8"/>
  <c r="K865" i="8"/>
  <c r="J865" i="8"/>
  <c r="I865" i="8"/>
  <c r="H865" i="8"/>
  <c r="G865" i="8"/>
  <c r="F865" i="8"/>
  <c r="E865" i="8"/>
  <c r="D865" i="8"/>
  <c r="C865" i="8"/>
  <c r="B865" i="8"/>
  <c r="AA864" i="8"/>
  <c r="Z864" i="8"/>
  <c r="Y864" i="8"/>
  <c r="X864" i="8"/>
  <c r="W864" i="8"/>
  <c r="V864" i="8"/>
  <c r="U864" i="8"/>
  <c r="T864" i="8"/>
  <c r="S864" i="8"/>
  <c r="R864" i="8"/>
  <c r="Q864" i="8"/>
  <c r="P864" i="8"/>
  <c r="O864" i="8"/>
  <c r="N864" i="8"/>
  <c r="M864" i="8"/>
  <c r="L864" i="8"/>
  <c r="K864" i="8"/>
  <c r="J864" i="8"/>
  <c r="I864" i="8"/>
  <c r="H864" i="8"/>
  <c r="G864" i="8"/>
  <c r="F864" i="8"/>
  <c r="E864" i="8"/>
  <c r="D864" i="8"/>
  <c r="C864" i="8"/>
  <c r="B864" i="8"/>
  <c r="AA863" i="8"/>
  <c r="Z863" i="8"/>
  <c r="Y863" i="8"/>
  <c r="X863" i="8"/>
  <c r="W863" i="8"/>
  <c r="V863" i="8"/>
  <c r="U863" i="8"/>
  <c r="T863" i="8"/>
  <c r="S863" i="8"/>
  <c r="R863" i="8"/>
  <c r="Q863" i="8"/>
  <c r="P863" i="8"/>
  <c r="O863" i="8"/>
  <c r="N863" i="8"/>
  <c r="M863" i="8"/>
  <c r="L863" i="8"/>
  <c r="K863" i="8"/>
  <c r="J863" i="8"/>
  <c r="I863" i="8"/>
  <c r="H863" i="8"/>
  <c r="G863" i="8"/>
  <c r="F863" i="8"/>
  <c r="E863" i="8"/>
  <c r="D863" i="8"/>
  <c r="C863" i="8"/>
  <c r="B863" i="8"/>
  <c r="AA862" i="8"/>
  <c r="Z862" i="8"/>
  <c r="Y862" i="8"/>
  <c r="X862" i="8"/>
  <c r="W862" i="8"/>
  <c r="V862" i="8"/>
  <c r="U862" i="8"/>
  <c r="T862" i="8"/>
  <c r="S862" i="8"/>
  <c r="R862" i="8"/>
  <c r="Q862" i="8"/>
  <c r="P862" i="8"/>
  <c r="O862" i="8"/>
  <c r="N862" i="8"/>
  <c r="M862" i="8"/>
  <c r="L862" i="8"/>
  <c r="K862" i="8"/>
  <c r="J862" i="8"/>
  <c r="I862" i="8"/>
  <c r="H862" i="8"/>
  <c r="G862" i="8"/>
  <c r="F862" i="8"/>
  <c r="E862" i="8"/>
  <c r="D862" i="8"/>
  <c r="C862" i="8"/>
  <c r="B862" i="8"/>
  <c r="AA861" i="8"/>
  <c r="Z861" i="8"/>
  <c r="Y861" i="8"/>
  <c r="X861" i="8"/>
  <c r="W861" i="8"/>
  <c r="V861" i="8"/>
  <c r="U861" i="8"/>
  <c r="T861" i="8"/>
  <c r="S861" i="8"/>
  <c r="R861" i="8"/>
  <c r="Q861" i="8"/>
  <c r="P861" i="8"/>
  <c r="O861" i="8"/>
  <c r="N861" i="8"/>
  <c r="M861" i="8"/>
  <c r="L861" i="8"/>
  <c r="K861" i="8"/>
  <c r="J861" i="8"/>
  <c r="I861" i="8"/>
  <c r="H861" i="8"/>
  <c r="G861" i="8"/>
  <c r="F861" i="8"/>
  <c r="E861" i="8"/>
  <c r="D861" i="8"/>
  <c r="C861" i="8"/>
  <c r="B861" i="8"/>
  <c r="AA860" i="8"/>
  <c r="Z860" i="8"/>
  <c r="Y860" i="8"/>
  <c r="X860" i="8"/>
  <c r="W860" i="8"/>
  <c r="V860" i="8"/>
  <c r="U860" i="8"/>
  <c r="T860" i="8"/>
  <c r="S860" i="8"/>
  <c r="R860" i="8"/>
  <c r="Q860" i="8"/>
  <c r="P860" i="8"/>
  <c r="O860" i="8"/>
  <c r="N860" i="8"/>
  <c r="M860" i="8"/>
  <c r="L860" i="8"/>
  <c r="K860" i="8"/>
  <c r="J860" i="8"/>
  <c r="I860" i="8"/>
  <c r="H860" i="8"/>
  <c r="G860" i="8"/>
  <c r="F860" i="8"/>
  <c r="E860" i="8"/>
  <c r="D860" i="8"/>
  <c r="C860" i="8"/>
  <c r="B860" i="8"/>
  <c r="AA859" i="8"/>
  <c r="Z859" i="8"/>
  <c r="Y859" i="8"/>
  <c r="X859" i="8"/>
  <c r="W859" i="8"/>
  <c r="V859" i="8"/>
  <c r="U859" i="8"/>
  <c r="T859" i="8"/>
  <c r="S859" i="8"/>
  <c r="R859" i="8"/>
  <c r="Q859" i="8"/>
  <c r="P859" i="8"/>
  <c r="O859" i="8"/>
  <c r="N859" i="8"/>
  <c r="M859" i="8"/>
  <c r="L859" i="8"/>
  <c r="K859" i="8"/>
  <c r="J859" i="8"/>
  <c r="I859" i="8"/>
  <c r="H859" i="8"/>
  <c r="G859" i="8"/>
  <c r="F859" i="8"/>
  <c r="E859" i="8"/>
  <c r="D859" i="8"/>
  <c r="C859" i="8"/>
  <c r="B859" i="8"/>
  <c r="AA858" i="8"/>
  <c r="Z858" i="8"/>
  <c r="Y858" i="8"/>
  <c r="X858" i="8"/>
  <c r="W858" i="8"/>
  <c r="V858" i="8"/>
  <c r="U858" i="8"/>
  <c r="T858" i="8"/>
  <c r="S858" i="8"/>
  <c r="R858" i="8"/>
  <c r="Q858" i="8"/>
  <c r="P858" i="8"/>
  <c r="O858" i="8"/>
  <c r="N858" i="8"/>
  <c r="M858" i="8"/>
  <c r="L858" i="8"/>
  <c r="K858" i="8"/>
  <c r="J858" i="8"/>
  <c r="I858" i="8"/>
  <c r="H858" i="8"/>
  <c r="G858" i="8"/>
  <c r="F858" i="8"/>
  <c r="E858" i="8"/>
  <c r="D858" i="8"/>
  <c r="C858" i="8"/>
  <c r="B858" i="8"/>
  <c r="AA857" i="8"/>
  <c r="Z857" i="8"/>
  <c r="Y857" i="8"/>
  <c r="X857" i="8"/>
  <c r="W857" i="8"/>
  <c r="V857" i="8"/>
  <c r="U857" i="8"/>
  <c r="T857" i="8"/>
  <c r="S857" i="8"/>
  <c r="R857" i="8"/>
  <c r="Q857" i="8"/>
  <c r="P857" i="8"/>
  <c r="O857" i="8"/>
  <c r="N857" i="8"/>
  <c r="M857" i="8"/>
  <c r="L857" i="8"/>
  <c r="K857" i="8"/>
  <c r="J857" i="8"/>
  <c r="I857" i="8"/>
  <c r="H857" i="8"/>
  <c r="G857" i="8"/>
  <c r="F857" i="8"/>
  <c r="E857" i="8"/>
  <c r="D857" i="8"/>
  <c r="C857" i="8"/>
  <c r="B857" i="8"/>
  <c r="AA856" i="8"/>
  <c r="Z856" i="8"/>
  <c r="Y856" i="8"/>
  <c r="X856" i="8"/>
  <c r="W856" i="8"/>
  <c r="V856" i="8"/>
  <c r="U856" i="8"/>
  <c r="T856" i="8"/>
  <c r="S856" i="8"/>
  <c r="R856" i="8"/>
  <c r="Q856" i="8"/>
  <c r="P856" i="8"/>
  <c r="O856" i="8"/>
  <c r="N856" i="8"/>
  <c r="M856" i="8"/>
  <c r="L856" i="8"/>
  <c r="K856" i="8"/>
  <c r="J856" i="8"/>
  <c r="I856" i="8"/>
  <c r="H856" i="8"/>
  <c r="G856" i="8"/>
  <c r="F856" i="8"/>
  <c r="E856" i="8"/>
  <c r="D856" i="8"/>
  <c r="C856" i="8"/>
  <c r="B856" i="8"/>
  <c r="AA855" i="8"/>
  <c r="Z855" i="8"/>
  <c r="Y855" i="8"/>
  <c r="X855" i="8"/>
  <c r="W855" i="8"/>
  <c r="V855" i="8"/>
  <c r="U855" i="8"/>
  <c r="T855" i="8"/>
  <c r="S855" i="8"/>
  <c r="R855" i="8"/>
  <c r="Q855" i="8"/>
  <c r="P855" i="8"/>
  <c r="O855" i="8"/>
  <c r="N855" i="8"/>
  <c r="M855" i="8"/>
  <c r="L855" i="8"/>
  <c r="K855" i="8"/>
  <c r="J855" i="8"/>
  <c r="I855" i="8"/>
  <c r="H855" i="8"/>
  <c r="G855" i="8"/>
  <c r="F855" i="8"/>
  <c r="E855" i="8"/>
  <c r="D855" i="8"/>
  <c r="C855" i="8"/>
  <c r="B855" i="8"/>
  <c r="AA854" i="8"/>
  <c r="Z854" i="8"/>
  <c r="Y854" i="8"/>
  <c r="X854" i="8"/>
  <c r="W854" i="8"/>
  <c r="V854" i="8"/>
  <c r="U854" i="8"/>
  <c r="T854" i="8"/>
  <c r="S854" i="8"/>
  <c r="R854" i="8"/>
  <c r="Q854" i="8"/>
  <c r="P854" i="8"/>
  <c r="O854" i="8"/>
  <c r="N854" i="8"/>
  <c r="M854" i="8"/>
  <c r="L854" i="8"/>
  <c r="K854" i="8"/>
  <c r="J854" i="8"/>
  <c r="I854" i="8"/>
  <c r="H854" i="8"/>
  <c r="G854" i="8"/>
  <c r="F854" i="8"/>
  <c r="E854" i="8"/>
  <c r="D854" i="8"/>
  <c r="C854" i="8"/>
  <c r="B854" i="8"/>
  <c r="AA853" i="8"/>
  <c r="Z853" i="8"/>
  <c r="Y853" i="8"/>
  <c r="X853" i="8"/>
  <c r="W853" i="8"/>
  <c r="V853" i="8"/>
  <c r="U853" i="8"/>
  <c r="T853" i="8"/>
  <c r="S853" i="8"/>
  <c r="R853" i="8"/>
  <c r="Q853" i="8"/>
  <c r="P853" i="8"/>
  <c r="O853" i="8"/>
  <c r="N853" i="8"/>
  <c r="M853" i="8"/>
  <c r="L853" i="8"/>
  <c r="K853" i="8"/>
  <c r="J853" i="8"/>
  <c r="I853" i="8"/>
  <c r="H853" i="8"/>
  <c r="G853" i="8"/>
  <c r="F853" i="8"/>
  <c r="E853" i="8"/>
  <c r="D853" i="8"/>
  <c r="C853" i="8"/>
  <c r="B853" i="8"/>
  <c r="AA852" i="8"/>
  <c r="Z852" i="8"/>
  <c r="Y852" i="8"/>
  <c r="X852" i="8"/>
  <c r="W852" i="8"/>
  <c r="V852" i="8"/>
  <c r="U852" i="8"/>
  <c r="T852" i="8"/>
  <c r="S852" i="8"/>
  <c r="R852" i="8"/>
  <c r="Q852" i="8"/>
  <c r="P852" i="8"/>
  <c r="O852" i="8"/>
  <c r="N852" i="8"/>
  <c r="M852" i="8"/>
  <c r="L852" i="8"/>
  <c r="K852" i="8"/>
  <c r="J852" i="8"/>
  <c r="I852" i="8"/>
  <c r="H852" i="8"/>
  <c r="G852" i="8"/>
  <c r="F852" i="8"/>
  <c r="E852" i="8"/>
  <c r="D852" i="8"/>
  <c r="C852" i="8"/>
  <c r="B852" i="8"/>
  <c r="AA851" i="8"/>
  <c r="Z851" i="8"/>
  <c r="Y851" i="8"/>
  <c r="X851" i="8"/>
  <c r="W851" i="8"/>
  <c r="V851" i="8"/>
  <c r="U851" i="8"/>
  <c r="T851" i="8"/>
  <c r="S851" i="8"/>
  <c r="R851" i="8"/>
  <c r="Q851" i="8"/>
  <c r="P851" i="8"/>
  <c r="O851" i="8"/>
  <c r="N851" i="8"/>
  <c r="M851" i="8"/>
  <c r="L851" i="8"/>
  <c r="K851" i="8"/>
  <c r="J851" i="8"/>
  <c r="I851" i="8"/>
  <c r="H851" i="8"/>
  <c r="G851" i="8"/>
  <c r="F851" i="8"/>
  <c r="E851" i="8"/>
  <c r="D851" i="8"/>
  <c r="C851" i="8"/>
  <c r="B851" i="8"/>
  <c r="AA850" i="8"/>
  <c r="Z850" i="8"/>
  <c r="Y850" i="8"/>
  <c r="X850" i="8"/>
  <c r="W850" i="8"/>
  <c r="V850" i="8"/>
  <c r="U850" i="8"/>
  <c r="T850" i="8"/>
  <c r="S850" i="8"/>
  <c r="R850" i="8"/>
  <c r="Q850" i="8"/>
  <c r="P850" i="8"/>
  <c r="O850" i="8"/>
  <c r="N850" i="8"/>
  <c r="M850" i="8"/>
  <c r="L850" i="8"/>
  <c r="K850" i="8"/>
  <c r="J850" i="8"/>
  <c r="I850" i="8"/>
  <c r="H850" i="8"/>
  <c r="G850" i="8"/>
  <c r="F850" i="8"/>
  <c r="E850" i="8"/>
  <c r="D850" i="8"/>
  <c r="C850" i="8"/>
  <c r="B850" i="8"/>
  <c r="AA849" i="8"/>
  <c r="Z849" i="8"/>
  <c r="Y849" i="8"/>
  <c r="X849" i="8"/>
  <c r="W849" i="8"/>
  <c r="V849" i="8"/>
  <c r="U849" i="8"/>
  <c r="T849" i="8"/>
  <c r="S849" i="8"/>
  <c r="R849" i="8"/>
  <c r="Q849" i="8"/>
  <c r="P849" i="8"/>
  <c r="O849" i="8"/>
  <c r="N849" i="8"/>
  <c r="M849" i="8"/>
  <c r="L849" i="8"/>
  <c r="K849" i="8"/>
  <c r="J849" i="8"/>
  <c r="I849" i="8"/>
  <c r="H849" i="8"/>
  <c r="G849" i="8"/>
  <c r="F849" i="8"/>
  <c r="E849" i="8"/>
  <c r="D849" i="8"/>
  <c r="C849" i="8"/>
  <c r="B849" i="8"/>
  <c r="AA848" i="8"/>
  <c r="Z848" i="8"/>
  <c r="Y848" i="8"/>
  <c r="X848" i="8"/>
  <c r="W848" i="8"/>
  <c r="V848" i="8"/>
  <c r="U848" i="8"/>
  <c r="T848" i="8"/>
  <c r="S848" i="8"/>
  <c r="R848" i="8"/>
  <c r="Q848" i="8"/>
  <c r="P848" i="8"/>
  <c r="O848" i="8"/>
  <c r="N848" i="8"/>
  <c r="M848" i="8"/>
  <c r="L848" i="8"/>
  <c r="K848" i="8"/>
  <c r="J848" i="8"/>
  <c r="I848" i="8"/>
  <c r="H848" i="8"/>
  <c r="G848" i="8"/>
  <c r="F848" i="8"/>
  <c r="E848" i="8"/>
  <c r="D848" i="8"/>
  <c r="C848" i="8"/>
  <c r="B848" i="8"/>
  <c r="AA847" i="8"/>
  <c r="Z847" i="8"/>
  <c r="Y847" i="8"/>
  <c r="X847" i="8"/>
  <c r="W847" i="8"/>
  <c r="V847" i="8"/>
  <c r="U847" i="8"/>
  <c r="T847" i="8"/>
  <c r="S847" i="8"/>
  <c r="R847" i="8"/>
  <c r="Q847" i="8"/>
  <c r="P847" i="8"/>
  <c r="O847" i="8"/>
  <c r="N847" i="8"/>
  <c r="M847" i="8"/>
  <c r="L847" i="8"/>
  <c r="K847" i="8"/>
  <c r="J847" i="8"/>
  <c r="I847" i="8"/>
  <c r="H847" i="8"/>
  <c r="G847" i="8"/>
  <c r="F847" i="8"/>
  <c r="E847" i="8"/>
  <c r="D847" i="8"/>
  <c r="C847" i="8"/>
  <c r="B847" i="8"/>
  <c r="AA846" i="8"/>
  <c r="Z846" i="8"/>
  <c r="Y846" i="8"/>
  <c r="X846" i="8"/>
  <c r="W846" i="8"/>
  <c r="V846" i="8"/>
  <c r="U846" i="8"/>
  <c r="T846" i="8"/>
  <c r="S846" i="8"/>
  <c r="R846" i="8"/>
  <c r="Q846" i="8"/>
  <c r="P846" i="8"/>
  <c r="O846" i="8"/>
  <c r="N846" i="8"/>
  <c r="M846" i="8"/>
  <c r="L846" i="8"/>
  <c r="K846" i="8"/>
  <c r="J846" i="8"/>
  <c r="I846" i="8"/>
  <c r="H846" i="8"/>
  <c r="G846" i="8"/>
  <c r="F846" i="8"/>
  <c r="E846" i="8"/>
  <c r="D846" i="8"/>
  <c r="C846" i="8"/>
  <c r="B846" i="8"/>
  <c r="AA845" i="8"/>
  <c r="Z845" i="8"/>
  <c r="Y845" i="8"/>
  <c r="X845" i="8"/>
  <c r="W845" i="8"/>
  <c r="V845" i="8"/>
  <c r="U845" i="8"/>
  <c r="T845" i="8"/>
  <c r="S845" i="8"/>
  <c r="R845" i="8"/>
  <c r="Q845" i="8"/>
  <c r="P845" i="8"/>
  <c r="O845" i="8"/>
  <c r="N845" i="8"/>
  <c r="M845" i="8"/>
  <c r="L845" i="8"/>
  <c r="K845" i="8"/>
  <c r="J845" i="8"/>
  <c r="I845" i="8"/>
  <c r="H845" i="8"/>
  <c r="G845" i="8"/>
  <c r="F845" i="8"/>
  <c r="E845" i="8"/>
  <c r="D845" i="8"/>
  <c r="C845" i="8"/>
  <c r="B845" i="8"/>
  <c r="AA844" i="8"/>
  <c r="Z844" i="8"/>
  <c r="Y844" i="8"/>
  <c r="X844" i="8"/>
  <c r="W844" i="8"/>
  <c r="V844" i="8"/>
  <c r="U844" i="8"/>
  <c r="T844" i="8"/>
  <c r="S844" i="8"/>
  <c r="R844" i="8"/>
  <c r="Q844" i="8"/>
  <c r="P844" i="8"/>
  <c r="O844" i="8"/>
  <c r="N844" i="8"/>
  <c r="M844" i="8"/>
  <c r="L844" i="8"/>
  <c r="K844" i="8"/>
  <c r="J844" i="8"/>
  <c r="I844" i="8"/>
  <c r="H844" i="8"/>
  <c r="G844" i="8"/>
  <c r="F844" i="8"/>
  <c r="E844" i="8"/>
  <c r="D844" i="8"/>
  <c r="C844" i="8"/>
  <c r="B844" i="8"/>
  <c r="AA843" i="8"/>
  <c r="Z843" i="8"/>
  <c r="Y843" i="8"/>
  <c r="X843" i="8"/>
  <c r="W843" i="8"/>
  <c r="V843" i="8"/>
  <c r="U843" i="8"/>
  <c r="T843" i="8"/>
  <c r="S843" i="8"/>
  <c r="R843" i="8"/>
  <c r="Q843" i="8"/>
  <c r="P843" i="8"/>
  <c r="O843" i="8"/>
  <c r="N843" i="8"/>
  <c r="M843" i="8"/>
  <c r="L843" i="8"/>
  <c r="K843" i="8"/>
  <c r="J843" i="8"/>
  <c r="I843" i="8"/>
  <c r="H843" i="8"/>
  <c r="G843" i="8"/>
  <c r="F843" i="8"/>
  <c r="E843" i="8"/>
  <c r="D843" i="8"/>
  <c r="C843" i="8"/>
  <c r="B843" i="8"/>
  <c r="AA842" i="8"/>
  <c r="Z842" i="8"/>
  <c r="Y842" i="8"/>
  <c r="X842" i="8"/>
  <c r="W842" i="8"/>
  <c r="V842" i="8"/>
  <c r="U842" i="8"/>
  <c r="T842" i="8"/>
  <c r="S842" i="8"/>
  <c r="R842" i="8"/>
  <c r="Q842" i="8"/>
  <c r="P842" i="8"/>
  <c r="O842" i="8"/>
  <c r="N842" i="8"/>
  <c r="M842" i="8"/>
  <c r="L842" i="8"/>
  <c r="K842" i="8"/>
  <c r="J842" i="8"/>
  <c r="I842" i="8"/>
  <c r="H842" i="8"/>
  <c r="G842" i="8"/>
  <c r="F842" i="8"/>
  <c r="E842" i="8"/>
  <c r="D842" i="8"/>
  <c r="C842" i="8"/>
  <c r="B842" i="8"/>
  <c r="AA841" i="8"/>
  <c r="Z841" i="8"/>
  <c r="Y841" i="8"/>
  <c r="X841" i="8"/>
  <c r="W841" i="8"/>
  <c r="V841" i="8"/>
  <c r="U841" i="8"/>
  <c r="T841" i="8"/>
  <c r="S841" i="8"/>
  <c r="R841" i="8"/>
  <c r="Q841" i="8"/>
  <c r="P841" i="8"/>
  <c r="O841" i="8"/>
  <c r="N841" i="8"/>
  <c r="M841" i="8"/>
  <c r="L841" i="8"/>
  <c r="K841" i="8"/>
  <c r="J841" i="8"/>
  <c r="I841" i="8"/>
  <c r="H841" i="8"/>
  <c r="G841" i="8"/>
  <c r="F841" i="8"/>
  <c r="E841" i="8"/>
  <c r="D841" i="8"/>
  <c r="C841" i="8"/>
  <c r="B841" i="8"/>
  <c r="AA840" i="8"/>
  <c r="Z840" i="8"/>
  <c r="Y840" i="8"/>
  <c r="X840" i="8"/>
  <c r="W840" i="8"/>
  <c r="V840" i="8"/>
  <c r="U840" i="8"/>
  <c r="T840" i="8"/>
  <c r="S840" i="8"/>
  <c r="R840" i="8"/>
  <c r="Q840" i="8"/>
  <c r="P840" i="8"/>
  <c r="O840" i="8"/>
  <c r="N840" i="8"/>
  <c r="M840" i="8"/>
  <c r="L840" i="8"/>
  <c r="K840" i="8"/>
  <c r="J840" i="8"/>
  <c r="I840" i="8"/>
  <c r="H840" i="8"/>
  <c r="G840" i="8"/>
  <c r="F840" i="8"/>
  <c r="E840" i="8"/>
  <c r="D840" i="8"/>
  <c r="C840" i="8"/>
  <c r="B840" i="8"/>
  <c r="AA839" i="8"/>
  <c r="Z839" i="8"/>
  <c r="Y839" i="8"/>
  <c r="X839" i="8"/>
  <c r="W839" i="8"/>
  <c r="V839" i="8"/>
  <c r="U839" i="8"/>
  <c r="T839" i="8"/>
  <c r="S839" i="8"/>
  <c r="R839" i="8"/>
  <c r="Q839" i="8"/>
  <c r="P839" i="8"/>
  <c r="O839" i="8"/>
  <c r="N839" i="8"/>
  <c r="M839" i="8"/>
  <c r="L839" i="8"/>
  <c r="K839" i="8"/>
  <c r="J839" i="8"/>
  <c r="I839" i="8"/>
  <c r="H839" i="8"/>
  <c r="G839" i="8"/>
  <c r="F839" i="8"/>
  <c r="E839" i="8"/>
  <c r="D839" i="8"/>
  <c r="C839" i="8"/>
  <c r="B839" i="8"/>
  <c r="AA838" i="8"/>
  <c r="Z838" i="8"/>
  <c r="Y838" i="8"/>
  <c r="X838" i="8"/>
  <c r="W838" i="8"/>
  <c r="V838" i="8"/>
  <c r="U838" i="8"/>
  <c r="T838" i="8"/>
  <c r="S838" i="8"/>
  <c r="R838" i="8"/>
  <c r="Q838" i="8"/>
  <c r="P838" i="8"/>
  <c r="O838" i="8"/>
  <c r="N838" i="8"/>
  <c r="M838" i="8"/>
  <c r="L838" i="8"/>
  <c r="K838" i="8"/>
  <c r="J838" i="8"/>
  <c r="I838" i="8"/>
  <c r="H838" i="8"/>
  <c r="G838" i="8"/>
  <c r="F838" i="8"/>
  <c r="E838" i="8"/>
  <c r="D838" i="8"/>
  <c r="C838" i="8"/>
  <c r="B838" i="8"/>
  <c r="AA837" i="8"/>
  <c r="Z837" i="8"/>
  <c r="Y837" i="8"/>
  <c r="X837" i="8"/>
  <c r="W837" i="8"/>
  <c r="V837" i="8"/>
  <c r="U837" i="8"/>
  <c r="T837" i="8"/>
  <c r="S837" i="8"/>
  <c r="R837" i="8"/>
  <c r="Q837" i="8"/>
  <c r="P837" i="8"/>
  <c r="O837" i="8"/>
  <c r="N837" i="8"/>
  <c r="M837" i="8"/>
  <c r="L837" i="8"/>
  <c r="K837" i="8"/>
  <c r="J837" i="8"/>
  <c r="I837" i="8"/>
  <c r="H837" i="8"/>
  <c r="G837" i="8"/>
  <c r="F837" i="8"/>
  <c r="E837" i="8"/>
  <c r="D837" i="8"/>
  <c r="C837" i="8"/>
  <c r="B837" i="8"/>
  <c r="AA836" i="8"/>
  <c r="Z836" i="8"/>
  <c r="Y836" i="8"/>
  <c r="X836" i="8"/>
  <c r="W836" i="8"/>
  <c r="V836" i="8"/>
  <c r="U836" i="8"/>
  <c r="T836" i="8"/>
  <c r="S836" i="8"/>
  <c r="R836" i="8"/>
  <c r="Q836" i="8"/>
  <c r="P836" i="8"/>
  <c r="O836" i="8"/>
  <c r="N836" i="8"/>
  <c r="M836" i="8"/>
  <c r="L836" i="8"/>
  <c r="K836" i="8"/>
  <c r="J836" i="8"/>
  <c r="I836" i="8"/>
  <c r="H836" i="8"/>
  <c r="G836" i="8"/>
  <c r="F836" i="8"/>
  <c r="E836" i="8"/>
  <c r="D836" i="8"/>
  <c r="C836" i="8"/>
  <c r="B836" i="8"/>
  <c r="AA835" i="8"/>
  <c r="Z835" i="8"/>
  <c r="Y835" i="8"/>
  <c r="X835" i="8"/>
  <c r="W835" i="8"/>
  <c r="V835" i="8"/>
  <c r="U835" i="8"/>
  <c r="T835" i="8"/>
  <c r="S835" i="8"/>
  <c r="R835" i="8"/>
  <c r="Q835" i="8"/>
  <c r="P835" i="8"/>
  <c r="O835" i="8"/>
  <c r="N835" i="8"/>
  <c r="M835" i="8"/>
  <c r="L835" i="8"/>
  <c r="K835" i="8"/>
  <c r="J835" i="8"/>
  <c r="I835" i="8"/>
  <c r="H835" i="8"/>
  <c r="G835" i="8"/>
  <c r="F835" i="8"/>
  <c r="E835" i="8"/>
  <c r="D835" i="8"/>
  <c r="C835" i="8"/>
  <c r="B835" i="8"/>
  <c r="AA834" i="8"/>
  <c r="Z834" i="8"/>
  <c r="Y834" i="8"/>
  <c r="X834" i="8"/>
  <c r="W834" i="8"/>
  <c r="V834" i="8"/>
  <c r="U834" i="8"/>
  <c r="T834" i="8"/>
  <c r="S834" i="8"/>
  <c r="R834" i="8"/>
  <c r="Q834" i="8"/>
  <c r="P834" i="8"/>
  <c r="O834" i="8"/>
  <c r="N834" i="8"/>
  <c r="M834" i="8"/>
  <c r="L834" i="8"/>
  <c r="K834" i="8"/>
  <c r="J834" i="8"/>
  <c r="I834" i="8"/>
  <c r="H834" i="8"/>
  <c r="G834" i="8"/>
  <c r="F834" i="8"/>
  <c r="E834" i="8"/>
  <c r="D834" i="8"/>
  <c r="C834" i="8"/>
  <c r="B834" i="8"/>
  <c r="AA833" i="8"/>
  <c r="Z833" i="8"/>
  <c r="Y833" i="8"/>
  <c r="X833" i="8"/>
  <c r="W833" i="8"/>
  <c r="V833" i="8"/>
  <c r="U833" i="8"/>
  <c r="T833" i="8"/>
  <c r="S833" i="8"/>
  <c r="R833" i="8"/>
  <c r="Q833" i="8"/>
  <c r="P833" i="8"/>
  <c r="O833" i="8"/>
  <c r="N833" i="8"/>
  <c r="M833" i="8"/>
  <c r="L833" i="8"/>
  <c r="K833" i="8"/>
  <c r="J833" i="8"/>
  <c r="I833" i="8"/>
  <c r="H833" i="8"/>
  <c r="G833" i="8"/>
  <c r="F833" i="8"/>
  <c r="E833" i="8"/>
  <c r="D833" i="8"/>
  <c r="C833" i="8"/>
  <c r="B833" i="8"/>
  <c r="AA832" i="8"/>
  <c r="Z832" i="8"/>
  <c r="Y832" i="8"/>
  <c r="X832" i="8"/>
  <c r="W832" i="8"/>
  <c r="V832" i="8"/>
  <c r="U832" i="8"/>
  <c r="T832" i="8"/>
  <c r="S832" i="8"/>
  <c r="R832" i="8"/>
  <c r="Q832" i="8"/>
  <c r="P832" i="8"/>
  <c r="O832" i="8"/>
  <c r="N832" i="8"/>
  <c r="M832" i="8"/>
  <c r="L832" i="8"/>
  <c r="K832" i="8"/>
  <c r="J832" i="8"/>
  <c r="I832" i="8"/>
  <c r="H832" i="8"/>
  <c r="G832" i="8"/>
  <c r="F832" i="8"/>
  <c r="E832" i="8"/>
  <c r="D832" i="8"/>
  <c r="C832" i="8"/>
  <c r="B832" i="8"/>
  <c r="AA831" i="8"/>
  <c r="Z831" i="8"/>
  <c r="Y831" i="8"/>
  <c r="X831" i="8"/>
  <c r="W831" i="8"/>
  <c r="V831" i="8"/>
  <c r="U831" i="8"/>
  <c r="T831" i="8"/>
  <c r="S831" i="8"/>
  <c r="R831" i="8"/>
  <c r="Q831" i="8"/>
  <c r="P831" i="8"/>
  <c r="O831" i="8"/>
  <c r="N831" i="8"/>
  <c r="M831" i="8"/>
  <c r="L831" i="8"/>
  <c r="K831" i="8"/>
  <c r="J831" i="8"/>
  <c r="I831" i="8"/>
  <c r="H831" i="8"/>
  <c r="G831" i="8"/>
  <c r="F831" i="8"/>
  <c r="E831" i="8"/>
  <c r="D831" i="8"/>
  <c r="C831" i="8"/>
  <c r="B831" i="8"/>
  <c r="AA830" i="8"/>
  <c r="Z830" i="8"/>
  <c r="Y830" i="8"/>
  <c r="X830" i="8"/>
  <c r="W830" i="8"/>
  <c r="V830" i="8"/>
  <c r="U830" i="8"/>
  <c r="T830" i="8"/>
  <c r="S830" i="8"/>
  <c r="R830" i="8"/>
  <c r="Q830" i="8"/>
  <c r="P830" i="8"/>
  <c r="O830" i="8"/>
  <c r="N830" i="8"/>
  <c r="M830" i="8"/>
  <c r="L830" i="8"/>
  <c r="K830" i="8"/>
  <c r="J830" i="8"/>
  <c r="I830" i="8"/>
  <c r="H830" i="8"/>
  <c r="G830" i="8"/>
  <c r="F830" i="8"/>
  <c r="E830" i="8"/>
  <c r="D830" i="8"/>
  <c r="C830" i="8"/>
  <c r="B830" i="8"/>
  <c r="AA829" i="8"/>
  <c r="Z829" i="8"/>
  <c r="Y829" i="8"/>
  <c r="X829" i="8"/>
  <c r="W829" i="8"/>
  <c r="V829" i="8"/>
  <c r="U829" i="8"/>
  <c r="T829" i="8"/>
  <c r="S829" i="8"/>
  <c r="R829" i="8"/>
  <c r="Q829" i="8"/>
  <c r="P829" i="8"/>
  <c r="O829" i="8"/>
  <c r="N829" i="8"/>
  <c r="M829" i="8"/>
  <c r="L829" i="8"/>
  <c r="K829" i="8"/>
  <c r="J829" i="8"/>
  <c r="I829" i="8"/>
  <c r="H829" i="8"/>
  <c r="G829" i="8"/>
  <c r="F829" i="8"/>
  <c r="E829" i="8"/>
  <c r="D829" i="8"/>
  <c r="C829" i="8"/>
  <c r="B829" i="8"/>
  <c r="AA828" i="8"/>
  <c r="Z828" i="8"/>
  <c r="Y828" i="8"/>
  <c r="X828" i="8"/>
  <c r="W828" i="8"/>
  <c r="V828" i="8"/>
  <c r="U828" i="8"/>
  <c r="T828" i="8"/>
  <c r="S828" i="8"/>
  <c r="R828" i="8"/>
  <c r="Q828" i="8"/>
  <c r="P828" i="8"/>
  <c r="O828" i="8"/>
  <c r="N828" i="8"/>
  <c r="M828" i="8"/>
  <c r="L828" i="8"/>
  <c r="K828" i="8"/>
  <c r="J828" i="8"/>
  <c r="I828" i="8"/>
  <c r="H828" i="8"/>
  <c r="G828" i="8"/>
  <c r="F828" i="8"/>
  <c r="E828" i="8"/>
  <c r="D828" i="8"/>
  <c r="C828" i="8"/>
  <c r="B828" i="8"/>
  <c r="AA827" i="8"/>
  <c r="Z827" i="8"/>
  <c r="Y827" i="8"/>
  <c r="X827" i="8"/>
  <c r="W827" i="8"/>
  <c r="V827" i="8"/>
  <c r="U827" i="8"/>
  <c r="T827" i="8"/>
  <c r="S827" i="8"/>
  <c r="R827" i="8"/>
  <c r="Q827" i="8"/>
  <c r="P827" i="8"/>
  <c r="O827" i="8"/>
  <c r="N827" i="8"/>
  <c r="M827" i="8"/>
  <c r="L827" i="8"/>
  <c r="K827" i="8"/>
  <c r="J827" i="8"/>
  <c r="I827" i="8"/>
  <c r="H827" i="8"/>
  <c r="G827" i="8"/>
  <c r="F827" i="8"/>
  <c r="E827" i="8"/>
  <c r="D827" i="8"/>
  <c r="C827" i="8"/>
  <c r="B827" i="8"/>
  <c r="AA826" i="8"/>
  <c r="Z826" i="8"/>
  <c r="Y826" i="8"/>
  <c r="X826" i="8"/>
  <c r="W826" i="8"/>
  <c r="V826" i="8"/>
  <c r="U826" i="8"/>
  <c r="T826" i="8"/>
  <c r="S826" i="8"/>
  <c r="R826" i="8"/>
  <c r="Q826" i="8"/>
  <c r="P826" i="8"/>
  <c r="O826" i="8"/>
  <c r="N826" i="8"/>
  <c r="M826" i="8"/>
  <c r="L826" i="8"/>
  <c r="K826" i="8"/>
  <c r="J826" i="8"/>
  <c r="I826" i="8"/>
  <c r="H826" i="8"/>
  <c r="G826" i="8"/>
  <c r="F826" i="8"/>
  <c r="E826" i="8"/>
  <c r="D826" i="8"/>
  <c r="C826" i="8"/>
  <c r="B826" i="8"/>
  <c r="AA825" i="8"/>
  <c r="Z825" i="8"/>
  <c r="Y825" i="8"/>
  <c r="X825" i="8"/>
  <c r="W825" i="8"/>
  <c r="V825" i="8"/>
  <c r="U825" i="8"/>
  <c r="T825" i="8"/>
  <c r="S825" i="8"/>
  <c r="R825" i="8"/>
  <c r="Q825" i="8"/>
  <c r="P825" i="8"/>
  <c r="O825" i="8"/>
  <c r="N825" i="8"/>
  <c r="M825" i="8"/>
  <c r="L825" i="8"/>
  <c r="K825" i="8"/>
  <c r="J825" i="8"/>
  <c r="I825" i="8"/>
  <c r="H825" i="8"/>
  <c r="G825" i="8"/>
  <c r="F825" i="8"/>
  <c r="E825" i="8"/>
  <c r="D825" i="8"/>
  <c r="C825" i="8"/>
  <c r="B825" i="8"/>
  <c r="AA824" i="8"/>
  <c r="Z824" i="8"/>
  <c r="Y824" i="8"/>
  <c r="X824" i="8"/>
  <c r="W824" i="8"/>
  <c r="V824" i="8"/>
  <c r="U824" i="8"/>
  <c r="T824" i="8"/>
  <c r="S824" i="8"/>
  <c r="R824" i="8"/>
  <c r="Q824" i="8"/>
  <c r="P824" i="8"/>
  <c r="O824" i="8"/>
  <c r="N824" i="8"/>
  <c r="M824" i="8"/>
  <c r="L824" i="8"/>
  <c r="K824" i="8"/>
  <c r="J824" i="8"/>
  <c r="I824" i="8"/>
  <c r="H824" i="8"/>
  <c r="G824" i="8"/>
  <c r="F824" i="8"/>
  <c r="E824" i="8"/>
  <c r="D824" i="8"/>
  <c r="C824" i="8"/>
  <c r="B824" i="8"/>
  <c r="AA823" i="8"/>
  <c r="Z823" i="8"/>
  <c r="Y823" i="8"/>
  <c r="X823" i="8"/>
  <c r="W823" i="8"/>
  <c r="V823" i="8"/>
  <c r="U823" i="8"/>
  <c r="T823" i="8"/>
  <c r="S823" i="8"/>
  <c r="R823" i="8"/>
  <c r="Q823" i="8"/>
  <c r="P823" i="8"/>
  <c r="O823" i="8"/>
  <c r="N823" i="8"/>
  <c r="M823" i="8"/>
  <c r="L823" i="8"/>
  <c r="K823" i="8"/>
  <c r="J823" i="8"/>
  <c r="I823" i="8"/>
  <c r="H823" i="8"/>
  <c r="G823" i="8"/>
  <c r="F823" i="8"/>
  <c r="E823" i="8"/>
  <c r="D823" i="8"/>
  <c r="C823" i="8"/>
  <c r="B823" i="8"/>
  <c r="AA822" i="8"/>
  <c r="Z822" i="8"/>
  <c r="Y822" i="8"/>
  <c r="X822" i="8"/>
  <c r="W822" i="8"/>
  <c r="V822" i="8"/>
  <c r="U822" i="8"/>
  <c r="T822" i="8"/>
  <c r="S822" i="8"/>
  <c r="R822" i="8"/>
  <c r="Q822" i="8"/>
  <c r="P822" i="8"/>
  <c r="O822" i="8"/>
  <c r="N822" i="8"/>
  <c r="M822" i="8"/>
  <c r="L822" i="8"/>
  <c r="K822" i="8"/>
  <c r="J822" i="8"/>
  <c r="I822" i="8"/>
  <c r="H822" i="8"/>
  <c r="G822" i="8"/>
  <c r="F822" i="8"/>
  <c r="E822" i="8"/>
  <c r="D822" i="8"/>
  <c r="C822" i="8"/>
  <c r="B822" i="8"/>
  <c r="AA821" i="8"/>
  <c r="Z821" i="8"/>
  <c r="Y821" i="8"/>
  <c r="X821" i="8"/>
  <c r="W821" i="8"/>
  <c r="V821" i="8"/>
  <c r="U821" i="8"/>
  <c r="T821" i="8"/>
  <c r="S821" i="8"/>
  <c r="R821" i="8"/>
  <c r="Q821" i="8"/>
  <c r="P821" i="8"/>
  <c r="O821" i="8"/>
  <c r="N821" i="8"/>
  <c r="M821" i="8"/>
  <c r="L821" i="8"/>
  <c r="K821" i="8"/>
  <c r="J821" i="8"/>
  <c r="I821" i="8"/>
  <c r="H821" i="8"/>
  <c r="G821" i="8"/>
  <c r="F821" i="8"/>
  <c r="E821" i="8"/>
  <c r="D821" i="8"/>
  <c r="C821" i="8"/>
  <c r="B821" i="8"/>
  <c r="AA820" i="8"/>
  <c r="Z820" i="8"/>
  <c r="Y820" i="8"/>
  <c r="X820" i="8"/>
  <c r="W820" i="8"/>
  <c r="V820" i="8"/>
  <c r="U820" i="8"/>
  <c r="T820" i="8"/>
  <c r="S820" i="8"/>
  <c r="R820" i="8"/>
  <c r="Q820" i="8"/>
  <c r="P820" i="8"/>
  <c r="O820" i="8"/>
  <c r="N820" i="8"/>
  <c r="M820" i="8"/>
  <c r="L820" i="8"/>
  <c r="K820" i="8"/>
  <c r="J820" i="8"/>
  <c r="I820" i="8"/>
  <c r="H820" i="8"/>
  <c r="G820" i="8"/>
  <c r="F820" i="8"/>
  <c r="E820" i="8"/>
  <c r="D820" i="8"/>
  <c r="C820" i="8"/>
  <c r="B820" i="8"/>
  <c r="AA819" i="8"/>
  <c r="Z819" i="8"/>
  <c r="Y819" i="8"/>
  <c r="X819" i="8"/>
  <c r="W819" i="8"/>
  <c r="V819" i="8"/>
  <c r="U819" i="8"/>
  <c r="T819" i="8"/>
  <c r="S819" i="8"/>
  <c r="R819" i="8"/>
  <c r="Q819" i="8"/>
  <c r="P819" i="8"/>
  <c r="O819" i="8"/>
  <c r="N819" i="8"/>
  <c r="M819" i="8"/>
  <c r="L819" i="8"/>
  <c r="K819" i="8"/>
  <c r="J819" i="8"/>
  <c r="I819" i="8"/>
  <c r="H819" i="8"/>
  <c r="G819" i="8"/>
  <c r="F819" i="8"/>
  <c r="E819" i="8"/>
  <c r="D819" i="8"/>
  <c r="C819" i="8"/>
  <c r="B819" i="8"/>
  <c r="AA818" i="8"/>
  <c r="Z818" i="8"/>
  <c r="Y818" i="8"/>
  <c r="X818" i="8"/>
  <c r="W818" i="8"/>
  <c r="V818" i="8"/>
  <c r="U818" i="8"/>
  <c r="T818" i="8"/>
  <c r="S818" i="8"/>
  <c r="R818" i="8"/>
  <c r="Q818" i="8"/>
  <c r="P818" i="8"/>
  <c r="O818" i="8"/>
  <c r="N818" i="8"/>
  <c r="M818" i="8"/>
  <c r="L818" i="8"/>
  <c r="K818" i="8"/>
  <c r="J818" i="8"/>
  <c r="I818" i="8"/>
  <c r="H818" i="8"/>
  <c r="G818" i="8"/>
  <c r="F818" i="8"/>
  <c r="E818" i="8"/>
  <c r="D818" i="8"/>
  <c r="C818" i="8"/>
  <c r="B818" i="8"/>
  <c r="AA817" i="8"/>
  <c r="Z817" i="8"/>
  <c r="Y817" i="8"/>
  <c r="X817" i="8"/>
  <c r="W817" i="8"/>
  <c r="V817" i="8"/>
  <c r="U817" i="8"/>
  <c r="T817" i="8"/>
  <c r="S817" i="8"/>
  <c r="R817" i="8"/>
  <c r="Q817" i="8"/>
  <c r="P817" i="8"/>
  <c r="O817" i="8"/>
  <c r="N817" i="8"/>
  <c r="M817" i="8"/>
  <c r="L817" i="8"/>
  <c r="K817" i="8"/>
  <c r="J817" i="8"/>
  <c r="I817" i="8"/>
  <c r="H817" i="8"/>
  <c r="G817" i="8"/>
  <c r="F817" i="8"/>
  <c r="E817" i="8"/>
  <c r="D817" i="8"/>
  <c r="C817" i="8"/>
  <c r="B817" i="8"/>
  <c r="AA816" i="8"/>
  <c r="Z816" i="8"/>
  <c r="Y816" i="8"/>
  <c r="X816" i="8"/>
  <c r="W816" i="8"/>
  <c r="V816" i="8"/>
  <c r="U816" i="8"/>
  <c r="T816" i="8"/>
  <c r="S816" i="8"/>
  <c r="R816" i="8"/>
  <c r="Q816" i="8"/>
  <c r="P816" i="8"/>
  <c r="O816" i="8"/>
  <c r="N816" i="8"/>
  <c r="M816" i="8"/>
  <c r="L816" i="8"/>
  <c r="K816" i="8"/>
  <c r="J816" i="8"/>
  <c r="I816" i="8"/>
  <c r="H816" i="8"/>
  <c r="G816" i="8"/>
  <c r="F816" i="8"/>
  <c r="E816" i="8"/>
  <c r="D816" i="8"/>
  <c r="C816" i="8"/>
  <c r="B816" i="8"/>
  <c r="AA815" i="8"/>
  <c r="Z815" i="8"/>
  <c r="Y815" i="8"/>
  <c r="X815" i="8"/>
  <c r="W815" i="8"/>
  <c r="V815" i="8"/>
  <c r="U815" i="8"/>
  <c r="T815" i="8"/>
  <c r="S815" i="8"/>
  <c r="R815" i="8"/>
  <c r="Q815" i="8"/>
  <c r="P815" i="8"/>
  <c r="O815" i="8"/>
  <c r="N815" i="8"/>
  <c r="M815" i="8"/>
  <c r="L815" i="8"/>
  <c r="K815" i="8"/>
  <c r="J815" i="8"/>
  <c r="I815" i="8"/>
  <c r="H815" i="8"/>
  <c r="G815" i="8"/>
  <c r="F815" i="8"/>
  <c r="E815" i="8"/>
  <c r="D815" i="8"/>
  <c r="C815" i="8"/>
  <c r="B815" i="8"/>
  <c r="AA814" i="8"/>
  <c r="Z814" i="8"/>
  <c r="Y814" i="8"/>
  <c r="X814" i="8"/>
  <c r="W814" i="8"/>
  <c r="V814" i="8"/>
  <c r="U814" i="8"/>
  <c r="T814" i="8"/>
  <c r="S814" i="8"/>
  <c r="R814" i="8"/>
  <c r="Q814" i="8"/>
  <c r="P814" i="8"/>
  <c r="O814" i="8"/>
  <c r="N814" i="8"/>
  <c r="M814" i="8"/>
  <c r="L814" i="8"/>
  <c r="K814" i="8"/>
  <c r="J814" i="8"/>
  <c r="I814" i="8"/>
  <c r="H814" i="8"/>
  <c r="G814" i="8"/>
  <c r="F814" i="8"/>
  <c r="E814" i="8"/>
  <c r="D814" i="8"/>
  <c r="C814" i="8"/>
  <c r="B814" i="8"/>
  <c r="AA813" i="8"/>
  <c r="Z813" i="8"/>
  <c r="Y813" i="8"/>
  <c r="X813" i="8"/>
  <c r="W813" i="8"/>
  <c r="V813" i="8"/>
  <c r="U813" i="8"/>
  <c r="T813" i="8"/>
  <c r="S813" i="8"/>
  <c r="R813" i="8"/>
  <c r="Q813" i="8"/>
  <c r="P813" i="8"/>
  <c r="O813" i="8"/>
  <c r="N813" i="8"/>
  <c r="M813" i="8"/>
  <c r="L813" i="8"/>
  <c r="K813" i="8"/>
  <c r="J813" i="8"/>
  <c r="I813" i="8"/>
  <c r="H813" i="8"/>
  <c r="G813" i="8"/>
  <c r="F813" i="8"/>
  <c r="E813" i="8"/>
  <c r="D813" i="8"/>
  <c r="C813" i="8"/>
  <c r="B813" i="8"/>
  <c r="AA812" i="8"/>
  <c r="Z812" i="8"/>
  <c r="Y812" i="8"/>
  <c r="X812" i="8"/>
  <c r="W812" i="8"/>
  <c r="V812" i="8"/>
  <c r="U812" i="8"/>
  <c r="T812" i="8"/>
  <c r="S812" i="8"/>
  <c r="R812" i="8"/>
  <c r="Q812" i="8"/>
  <c r="P812" i="8"/>
  <c r="O812" i="8"/>
  <c r="N812" i="8"/>
  <c r="M812" i="8"/>
  <c r="L812" i="8"/>
  <c r="K812" i="8"/>
  <c r="J812" i="8"/>
  <c r="I812" i="8"/>
  <c r="H812" i="8"/>
  <c r="G812" i="8"/>
  <c r="F812" i="8"/>
  <c r="E812" i="8"/>
  <c r="D812" i="8"/>
  <c r="C812" i="8"/>
  <c r="B812" i="8"/>
  <c r="AA811" i="8"/>
  <c r="Z811" i="8"/>
  <c r="Y811" i="8"/>
  <c r="X811" i="8"/>
  <c r="W811" i="8"/>
  <c r="V811" i="8"/>
  <c r="U811" i="8"/>
  <c r="T811" i="8"/>
  <c r="S811" i="8"/>
  <c r="R811" i="8"/>
  <c r="Q811" i="8"/>
  <c r="P811" i="8"/>
  <c r="O811" i="8"/>
  <c r="N811" i="8"/>
  <c r="M811" i="8"/>
  <c r="L811" i="8"/>
  <c r="K811" i="8"/>
  <c r="J811" i="8"/>
  <c r="I811" i="8"/>
  <c r="H811" i="8"/>
  <c r="G811" i="8"/>
  <c r="F811" i="8"/>
  <c r="E811" i="8"/>
  <c r="D811" i="8"/>
  <c r="C811" i="8"/>
  <c r="B811" i="8"/>
  <c r="AA810" i="8"/>
  <c r="Z810" i="8"/>
  <c r="Y810" i="8"/>
  <c r="X810" i="8"/>
  <c r="W810" i="8"/>
  <c r="V810" i="8"/>
  <c r="U810" i="8"/>
  <c r="T810" i="8"/>
  <c r="S810" i="8"/>
  <c r="R810" i="8"/>
  <c r="Q810" i="8"/>
  <c r="P810" i="8"/>
  <c r="O810" i="8"/>
  <c r="N810" i="8"/>
  <c r="M810" i="8"/>
  <c r="L810" i="8"/>
  <c r="K810" i="8"/>
  <c r="J810" i="8"/>
  <c r="I810" i="8"/>
  <c r="H810" i="8"/>
  <c r="G810" i="8"/>
  <c r="F810" i="8"/>
  <c r="E810" i="8"/>
  <c r="D810" i="8"/>
  <c r="C810" i="8"/>
  <c r="B810" i="8"/>
  <c r="AA809" i="8"/>
  <c r="Z809" i="8"/>
  <c r="Y809" i="8"/>
  <c r="X809" i="8"/>
  <c r="W809" i="8"/>
  <c r="V809" i="8"/>
  <c r="U809" i="8"/>
  <c r="T809" i="8"/>
  <c r="S809" i="8"/>
  <c r="R809" i="8"/>
  <c r="Q809" i="8"/>
  <c r="P809" i="8"/>
  <c r="O809" i="8"/>
  <c r="N809" i="8"/>
  <c r="M809" i="8"/>
  <c r="L809" i="8"/>
  <c r="K809" i="8"/>
  <c r="J809" i="8"/>
  <c r="I809" i="8"/>
  <c r="H809" i="8"/>
  <c r="G809" i="8"/>
  <c r="F809" i="8"/>
  <c r="E809" i="8"/>
  <c r="D809" i="8"/>
  <c r="C809" i="8"/>
  <c r="B809" i="8"/>
  <c r="AA808" i="8"/>
  <c r="Z808" i="8"/>
  <c r="Y808" i="8"/>
  <c r="X808" i="8"/>
  <c r="W808" i="8"/>
  <c r="V808" i="8"/>
  <c r="U808" i="8"/>
  <c r="T808" i="8"/>
  <c r="S808" i="8"/>
  <c r="R808" i="8"/>
  <c r="Q808" i="8"/>
  <c r="P808" i="8"/>
  <c r="O808" i="8"/>
  <c r="N808" i="8"/>
  <c r="M808" i="8"/>
  <c r="L808" i="8"/>
  <c r="K808" i="8"/>
  <c r="J808" i="8"/>
  <c r="I808" i="8"/>
  <c r="H808" i="8"/>
  <c r="G808" i="8"/>
  <c r="F808" i="8"/>
  <c r="E808" i="8"/>
  <c r="D808" i="8"/>
  <c r="C808" i="8"/>
  <c r="B808" i="8"/>
  <c r="AA807" i="8"/>
  <c r="Z807" i="8"/>
  <c r="Y807" i="8"/>
  <c r="X807" i="8"/>
  <c r="W807" i="8"/>
  <c r="V807" i="8"/>
  <c r="U807" i="8"/>
  <c r="T807" i="8"/>
  <c r="S807" i="8"/>
  <c r="R807" i="8"/>
  <c r="Q807" i="8"/>
  <c r="P807" i="8"/>
  <c r="O807" i="8"/>
  <c r="N807" i="8"/>
  <c r="M807" i="8"/>
  <c r="L807" i="8"/>
  <c r="K807" i="8"/>
  <c r="J807" i="8"/>
  <c r="I807" i="8"/>
  <c r="H807" i="8"/>
  <c r="G807" i="8"/>
  <c r="F807" i="8"/>
  <c r="E807" i="8"/>
  <c r="D807" i="8"/>
  <c r="C807" i="8"/>
  <c r="B807" i="8"/>
  <c r="AA806" i="8"/>
  <c r="Z806" i="8"/>
  <c r="Y806" i="8"/>
  <c r="X806" i="8"/>
  <c r="W806" i="8"/>
  <c r="V806" i="8"/>
  <c r="U806" i="8"/>
  <c r="T806" i="8"/>
  <c r="S806" i="8"/>
  <c r="R806" i="8"/>
  <c r="Q806" i="8"/>
  <c r="P806" i="8"/>
  <c r="O806" i="8"/>
  <c r="N806" i="8"/>
  <c r="M806" i="8"/>
  <c r="L806" i="8"/>
  <c r="K806" i="8"/>
  <c r="J806" i="8"/>
  <c r="I806" i="8"/>
  <c r="H806" i="8"/>
  <c r="G806" i="8"/>
  <c r="F806" i="8"/>
  <c r="E806" i="8"/>
  <c r="D806" i="8"/>
  <c r="C806" i="8"/>
  <c r="B806" i="8"/>
  <c r="AA805" i="8"/>
  <c r="Z805" i="8"/>
  <c r="Y805" i="8"/>
  <c r="X805" i="8"/>
  <c r="W805" i="8"/>
  <c r="V805" i="8"/>
  <c r="U805" i="8"/>
  <c r="T805" i="8"/>
  <c r="S805" i="8"/>
  <c r="R805" i="8"/>
  <c r="Q805" i="8"/>
  <c r="P805" i="8"/>
  <c r="O805" i="8"/>
  <c r="N805" i="8"/>
  <c r="M805" i="8"/>
  <c r="L805" i="8"/>
  <c r="K805" i="8"/>
  <c r="J805" i="8"/>
  <c r="I805" i="8"/>
  <c r="H805" i="8"/>
  <c r="G805" i="8"/>
  <c r="F805" i="8"/>
  <c r="E805" i="8"/>
  <c r="D805" i="8"/>
  <c r="C805" i="8"/>
  <c r="B805" i="8"/>
  <c r="AA804" i="8"/>
  <c r="Z804" i="8"/>
  <c r="Y804" i="8"/>
  <c r="X804" i="8"/>
  <c r="W804" i="8"/>
  <c r="V804" i="8"/>
  <c r="U804" i="8"/>
  <c r="T804" i="8"/>
  <c r="S804" i="8"/>
  <c r="R804" i="8"/>
  <c r="Q804" i="8"/>
  <c r="P804" i="8"/>
  <c r="O804" i="8"/>
  <c r="N804" i="8"/>
  <c r="M804" i="8"/>
  <c r="L804" i="8"/>
  <c r="K804" i="8"/>
  <c r="J804" i="8"/>
  <c r="I804" i="8"/>
  <c r="H804" i="8"/>
  <c r="G804" i="8"/>
  <c r="F804" i="8"/>
  <c r="E804" i="8"/>
  <c r="D804" i="8"/>
  <c r="C804" i="8"/>
  <c r="B804" i="8"/>
  <c r="AA803" i="8"/>
  <c r="Z803" i="8"/>
  <c r="Y803" i="8"/>
  <c r="X803" i="8"/>
  <c r="W803" i="8"/>
  <c r="V803" i="8"/>
  <c r="U803" i="8"/>
  <c r="T803" i="8"/>
  <c r="S803" i="8"/>
  <c r="R803" i="8"/>
  <c r="Q803" i="8"/>
  <c r="P803" i="8"/>
  <c r="O803" i="8"/>
  <c r="N803" i="8"/>
  <c r="M803" i="8"/>
  <c r="L803" i="8"/>
  <c r="K803" i="8"/>
  <c r="J803" i="8"/>
  <c r="I803" i="8"/>
  <c r="H803" i="8"/>
  <c r="G803" i="8"/>
  <c r="F803" i="8"/>
  <c r="E803" i="8"/>
  <c r="D803" i="8"/>
  <c r="C803" i="8"/>
  <c r="B803" i="8"/>
  <c r="AA802" i="8"/>
  <c r="Z802" i="8"/>
  <c r="Y802" i="8"/>
  <c r="X802" i="8"/>
  <c r="W802" i="8"/>
  <c r="V802" i="8"/>
  <c r="U802" i="8"/>
  <c r="T802" i="8"/>
  <c r="S802" i="8"/>
  <c r="R802" i="8"/>
  <c r="Q802" i="8"/>
  <c r="P802" i="8"/>
  <c r="O802" i="8"/>
  <c r="N802" i="8"/>
  <c r="M802" i="8"/>
  <c r="L802" i="8"/>
  <c r="K802" i="8"/>
  <c r="J802" i="8"/>
  <c r="I802" i="8"/>
  <c r="H802" i="8"/>
  <c r="G802" i="8"/>
  <c r="F802" i="8"/>
  <c r="E802" i="8"/>
  <c r="D802" i="8"/>
  <c r="C802" i="8"/>
  <c r="B802" i="8"/>
  <c r="AA801" i="8"/>
  <c r="Z801" i="8"/>
  <c r="Y801" i="8"/>
  <c r="X801" i="8"/>
  <c r="W801" i="8"/>
  <c r="V801" i="8"/>
  <c r="U801" i="8"/>
  <c r="T801" i="8"/>
  <c r="S801" i="8"/>
  <c r="R801" i="8"/>
  <c r="Q801" i="8"/>
  <c r="P801" i="8"/>
  <c r="O801" i="8"/>
  <c r="N801" i="8"/>
  <c r="M801" i="8"/>
  <c r="L801" i="8"/>
  <c r="K801" i="8"/>
  <c r="J801" i="8"/>
  <c r="I801" i="8"/>
  <c r="H801" i="8"/>
  <c r="G801" i="8"/>
  <c r="F801" i="8"/>
  <c r="E801" i="8"/>
  <c r="D801" i="8"/>
  <c r="C801" i="8"/>
  <c r="B801" i="8"/>
  <c r="AA800" i="8"/>
  <c r="Z800" i="8"/>
  <c r="Y800" i="8"/>
  <c r="X800" i="8"/>
  <c r="W800" i="8"/>
  <c r="V800" i="8"/>
  <c r="U800" i="8"/>
  <c r="T800" i="8"/>
  <c r="S800" i="8"/>
  <c r="R800" i="8"/>
  <c r="Q800" i="8"/>
  <c r="P800" i="8"/>
  <c r="O800" i="8"/>
  <c r="N800" i="8"/>
  <c r="M800" i="8"/>
  <c r="L800" i="8"/>
  <c r="K800" i="8"/>
  <c r="J800" i="8"/>
  <c r="I800" i="8"/>
  <c r="H800" i="8"/>
  <c r="G800" i="8"/>
  <c r="F800" i="8"/>
  <c r="E800" i="8"/>
  <c r="D800" i="8"/>
  <c r="C800" i="8"/>
  <c r="B800" i="8"/>
  <c r="AA799" i="8"/>
  <c r="Z799" i="8"/>
  <c r="Y799" i="8"/>
  <c r="X799" i="8"/>
  <c r="W799" i="8"/>
  <c r="V799" i="8"/>
  <c r="U799" i="8"/>
  <c r="T799" i="8"/>
  <c r="S799" i="8"/>
  <c r="R799" i="8"/>
  <c r="Q799" i="8"/>
  <c r="P799" i="8"/>
  <c r="O799" i="8"/>
  <c r="N799" i="8"/>
  <c r="M799" i="8"/>
  <c r="L799" i="8"/>
  <c r="K799" i="8"/>
  <c r="J799" i="8"/>
  <c r="I799" i="8"/>
  <c r="H799" i="8"/>
  <c r="G799" i="8"/>
  <c r="F799" i="8"/>
  <c r="E799" i="8"/>
  <c r="D799" i="8"/>
  <c r="C799" i="8"/>
  <c r="B799" i="8"/>
  <c r="AA798" i="8"/>
  <c r="Z798" i="8"/>
  <c r="Y798" i="8"/>
  <c r="X798" i="8"/>
  <c r="W798" i="8"/>
  <c r="V798" i="8"/>
  <c r="U798" i="8"/>
  <c r="T798" i="8"/>
  <c r="S798" i="8"/>
  <c r="R798" i="8"/>
  <c r="Q798" i="8"/>
  <c r="P798" i="8"/>
  <c r="O798" i="8"/>
  <c r="N798" i="8"/>
  <c r="M798" i="8"/>
  <c r="L798" i="8"/>
  <c r="K798" i="8"/>
  <c r="J798" i="8"/>
  <c r="I798" i="8"/>
  <c r="H798" i="8"/>
  <c r="G798" i="8"/>
  <c r="F798" i="8"/>
  <c r="E798" i="8"/>
  <c r="D798" i="8"/>
  <c r="C798" i="8"/>
  <c r="B798" i="8"/>
  <c r="AA797" i="8"/>
  <c r="Z797" i="8"/>
  <c r="Y797" i="8"/>
  <c r="X797" i="8"/>
  <c r="W797" i="8"/>
  <c r="V797" i="8"/>
  <c r="U797" i="8"/>
  <c r="T797" i="8"/>
  <c r="S797" i="8"/>
  <c r="R797" i="8"/>
  <c r="Q797" i="8"/>
  <c r="P797" i="8"/>
  <c r="O797" i="8"/>
  <c r="N797" i="8"/>
  <c r="M797" i="8"/>
  <c r="L797" i="8"/>
  <c r="K797" i="8"/>
  <c r="J797" i="8"/>
  <c r="I797" i="8"/>
  <c r="H797" i="8"/>
  <c r="G797" i="8"/>
  <c r="F797" i="8"/>
  <c r="E797" i="8"/>
  <c r="D797" i="8"/>
  <c r="C797" i="8"/>
  <c r="B797" i="8"/>
  <c r="AA796" i="8"/>
  <c r="Z796" i="8"/>
  <c r="Y796" i="8"/>
  <c r="X796" i="8"/>
  <c r="W796" i="8"/>
  <c r="V796" i="8"/>
  <c r="U796" i="8"/>
  <c r="T796" i="8"/>
  <c r="S796" i="8"/>
  <c r="R796" i="8"/>
  <c r="Q796" i="8"/>
  <c r="P796" i="8"/>
  <c r="O796" i="8"/>
  <c r="N796" i="8"/>
  <c r="M796" i="8"/>
  <c r="L796" i="8"/>
  <c r="K796" i="8"/>
  <c r="J796" i="8"/>
  <c r="I796" i="8"/>
  <c r="H796" i="8"/>
  <c r="G796" i="8"/>
  <c r="F796" i="8"/>
  <c r="E796" i="8"/>
  <c r="D796" i="8"/>
  <c r="C796" i="8"/>
  <c r="B796" i="8"/>
  <c r="AA795" i="8"/>
  <c r="Z795" i="8"/>
  <c r="Y795" i="8"/>
  <c r="X795" i="8"/>
  <c r="W795" i="8"/>
  <c r="V795" i="8"/>
  <c r="U795" i="8"/>
  <c r="T795" i="8"/>
  <c r="S795" i="8"/>
  <c r="R795" i="8"/>
  <c r="Q795" i="8"/>
  <c r="P795" i="8"/>
  <c r="O795" i="8"/>
  <c r="N795" i="8"/>
  <c r="M795" i="8"/>
  <c r="L795" i="8"/>
  <c r="K795" i="8"/>
  <c r="J795" i="8"/>
  <c r="I795" i="8"/>
  <c r="H795" i="8"/>
  <c r="G795" i="8"/>
  <c r="F795" i="8"/>
  <c r="E795" i="8"/>
  <c r="D795" i="8"/>
  <c r="C795" i="8"/>
  <c r="B795" i="8"/>
  <c r="AA794" i="8"/>
  <c r="Z794" i="8"/>
  <c r="Y794" i="8"/>
  <c r="X794" i="8"/>
  <c r="W794" i="8"/>
  <c r="V794" i="8"/>
  <c r="U794" i="8"/>
  <c r="T794" i="8"/>
  <c r="S794" i="8"/>
  <c r="R794" i="8"/>
  <c r="Q794" i="8"/>
  <c r="P794" i="8"/>
  <c r="O794" i="8"/>
  <c r="N794" i="8"/>
  <c r="M794" i="8"/>
  <c r="L794" i="8"/>
  <c r="K794" i="8"/>
  <c r="J794" i="8"/>
  <c r="I794" i="8"/>
  <c r="H794" i="8"/>
  <c r="G794" i="8"/>
  <c r="F794" i="8"/>
  <c r="E794" i="8"/>
  <c r="D794" i="8"/>
  <c r="C794" i="8"/>
  <c r="B794" i="8"/>
  <c r="AA793" i="8"/>
  <c r="Z793" i="8"/>
  <c r="Y793" i="8"/>
  <c r="X793" i="8"/>
  <c r="W793" i="8"/>
  <c r="V793" i="8"/>
  <c r="U793" i="8"/>
  <c r="T793" i="8"/>
  <c r="S793" i="8"/>
  <c r="R793" i="8"/>
  <c r="Q793" i="8"/>
  <c r="P793" i="8"/>
  <c r="O793" i="8"/>
  <c r="N793" i="8"/>
  <c r="M793" i="8"/>
  <c r="L793" i="8"/>
  <c r="K793" i="8"/>
  <c r="J793" i="8"/>
  <c r="I793" i="8"/>
  <c r="H793" i="8"/>
  <c r="G793" i="8"/>
  <c r="F793" i="8"/>
  <c r="E793" i="8"/>
  <c r="D793" i="8"/>
  <c r="C793" i="8"/>
  <c r="B793" i="8"/>
  <c r="AA792" i="8"/>
  <c r="Z792" i="8"/>
  <c r="Y792" i="8"/>
  <c r="X792" i="8"/>
  <c r="W792" i="8"/>
  <c r="V792" i="8"/>
  <c r="U792" i="8"/>
  <c r="T792" i="8"/>
  <c r="S792" i="8"/>
  <c r="R792" i="8"/>
  <c r="Q792" i="8"/>
  <c r="P792" i="8"/>
  <c r="O792" i="8"/>
  <c r="N792" i="8"/>
  <c r="M792" i="8"/>
  <c r="L792" i="8"/>
  <c r="K792" i="8"/>
  <c r="J792" i="8"/>
  <c r="I792" i="8"/>
  <c r="H792" i="8"/>
  <c r="G792" i="8"/>
  <c r="F792" i="8"/>
  <c r="E792" i="8"/>
  <c r="D792" i="8"/>
  <c r="C792" i="8"/>
  <c r="B792" i="8"/>
  <c r="AA791" i="8"/>
  <c r="Z791" i="8"/>
  <c r="Y791" i="8"/>
  <c r="X791" i="8"/>
  <c r="W791" i="8"/>
  <c r="V791" i="8"/>
  <c r="U791" i="8"/>
  <c r="T791" i="8"/>
  <c r="S791" i="8"/>
  <c r="R791" i="8"/>
  <c r="Q791" i="8"/>
  <c r="P791" i="8"/>
  <c r="O791" i="8"/>
  <c r="N791" i="8"/>
  <c r="M791" i="8"/>
  <c r="L791" i="8"/>
  <c r="K791" i="8"/>
  <c r="J791" i="8"/>
  <c r="I791" i="8"/>
  <c r="H791" i="8"/>
  <c r="G791" i="8"/>
  <c r="F791" i="8"/>
  <c r="E791" i="8"/>
  <c r="D791" i="8"/>
  <c r="C791" i="8"/>
  <c r="B791" i="8"/>
  <c r="AA790" i="8"/>
  <c r="Z790" i="8"/>
  <c r="Y790" i="8"/>
  <c r="X790" i="8"/>
  <c r="W790" i="8"/>
  <c r="V790" i="8"/>
  <c r="U790" i="8"/>
  <c r="T790" i="8"/>
  <c r="S790" i="8"/>
  <c r="R790" i="8"/>
  <c r="Q790" i="8"/>
  <c r="P790" i="8"/>
  <c r="O790" i="8"/>
  <c r="N790" i="8"/>
  <c r="M790" i="8"/>
  <c r="L790" i="8"/>
  <c r="K790" i="8"/>
  <c r="J790" i="8"/>
  <c r="I790" i="8"/>
  <c r="H790" i="8"/>
  <c r="G790" i="8"/>
  <c r="F790" i="8"/>
  <c r="E790" i="8"/>
  <c r="D790" i="8"/>
  <c r="C790" i="8"/>
  <c r="B790" i="8"/>
  <c r="AA789" i="8"/>
  <c r="Z789" i="8"/>
  <c r="Y789" i="8"/>
  <c r="X789" i="8"/>
  <c r="W789" i="8"/>
  <c r="V789" i="8"/>
  <c r="U789" i="8"/>
  <c r="T789" i="8"/>
  <c r="S789" i="8"/>
  <c r="R789" i="8"/>
  <c r="Q789" i="8"/>
  <c r="P789" i="8"/>
  <c r="O789" i="8"/>
  <c r="N789" i="8"/>
  <c r="M789" i="8"/>
  <c r="L789" i="8"/>
  <c r="K789" i="8"/>
  <c r="J789" i="8"/>
  <c r="I789" i="8"/>
  <c r="H789" i="8"/>
  <c r="G789" i="8"/>
  <c r="F789" i="8"/>
  <c r="E789" i="8"/>
  <c r="D789" i="8"/>
  <c r="C789" i="8"/>
  <c r="B789" i="8"/>
  <c r="AA788" i="8"/>
  <c r="Z788" i="8"/>
  <c r="Y788" i="8"/>
  <c r="X788" i="8"/>
  <c r="W788" i="8"/>
  <c r="V788" i="8"/>
  <c r="U788" i="8"/>
  <c r="T788" i="8"/>
  <c r="S788" i="8"/>
  <c r="R788" i="8"/>
  <c r="Q788" i="8"/>
  <c r="P788" i="8"/>
  <c r="O788" i="8"/>
  <c r="N788" i="8"/>
  <c r="M788" i="8"/>
  <c r="L788" i="8"/>
  <c r="K788" i="8"/>
  <c r="J788" i="8"/>
  <c r="I788" i="8"/>
  <c r="H788" i="8"/>
  <c r="G788" i="8"/>
  <c r="F788" i="8"/>
  <c r="E788" i="8"/>
  <c r="D788" i="8"/>
  <c r="C788" i="8"/>
  <c r="B788" i="8"/>
  <c r="AA787" i="8"/>
  <c r="Z787" i="8"/>
  <c r="Y787" i="8"/>
  <c r="X787" i="8"/>
  <c r="W787" i="8"/>
  <c r="V787" i="8"/>
  <c r="U787" i="8"/>
  <c r="T787" i="8"/>
  <c r="S787" i="8"/>
  <c r="R787" i="8"/>
  <c r="Q787" i="8"/>
  <c r="P787" i="8"/>
  <c r="O787" i="8"/>
  <c r="N787" i="8"/>
  <c r="M787" i="8"/>
  <c r="L787" i="8"/>
  <c r="K787" i="8"/>
  <c r="J787" i="8"/>
  <c r="I787" i="8"/>
  <c r="H787" i="8"/>
  <c r="G787" i="8"/>
  <c r="F787" i="8"/>
  <c r="E787" i="8"/>
  <c r="D787" i="8"/>
  <c r="C787" i="8"/>
  <c r="B787" i="8"/>
  <c r="AA786" i="8"/>
  <c r="Z786" i="8"/>
  <c r="Y786" i="8"/>
  <c r="X786" i="8"/>
  <c r="W786" i="8"/>
  <c r="V786" i="8"/>
  <c r="U786" i="8"/>
  <c r="T786" i="8"/>
  <c r="S786" i="8"/>
  <c r="R786" i="8"/>
  <c r="Q786" i="8"/>
  <c r="P786" i="8"/>
  <c r="O786" i="8"/>
  <c r="N786" i="8"/>
  <c r="M786" i="8"/>
  <c r="L786" i="8"/>
  <c r="K786" i="8"/>
  <c r="J786" i="8"/>
  <c r="I786" i="8"/>
  <c r="H786" i="8"/>
  <c r="G786" i="8"/>
  <c r="F786" i="8"/>
  <c r="E786" i="8"/>
  <c r="D786" i="8"/>
  <c r="C786" i="8"/>
  <c r="B786" i="8"/>
  <c r="AA785" i="8"/>
  <c r="Z785" i="8"/>
  <c r="Y785" i="8"/>
  <c r="X785" i="8"/>
  <c r="W785" i="8"/>
  <c r="V785" i="8"/>
  <c r="U785" i="8"/>
  <c r="T785" i="8"/>
  <c r="S785" i="8"/>
  <c r="R785" i="8"/>
  <c r="Q785" i="8"/>
  <c r="P785" i="8"/>
  <c r="O785" i="8"/>
  <c r="N785" i="8"/>
  <c r="M785" i="8"/>
  <c r="L785" i="8"/>
  <c r="K785" i="8"/>
  <c r="J785" i="8"/>
  <c r="I785" i="8"/>
  <c r="H785" i="8"/>
  <c r="G785" i="8"/>
  <c r="F785" i="8"/>
  <c r="E785" i="8"/>
  <c r="D785" i="8"/>
  <c r="C785" i="8"/>
  <c r="B785" i="8"/>
  <c r="AA784" i="8"/>
  <c r="Z784" i="8"/>
  <c r="Y784" i="8"/>
  <c r="X784" i="8"/>
  <c r="W784" i="8"/>
  <c r="V784" i="8"/>
  <c r="U784" i="8"/>
  <c r="T784" i="8"/>
  <c r="S784" i="8"/>
  <c r="R784" i="8"/>
  <c r="Q784" i="8"/>
  <c r="P784" i="8"/>
  <c r="O784" i="8"/>
  <c r="N784" i="8"/>
  <c r="M784" i="8"/>
  <c r="L784" i="8"/>
  <c r="K784" i="8"/>
  <c r="J784" i="8"/>
  <c r="I784" i="8"/>
  <c r="H784" i="8"/>
  <c r="G784" i="8"/>
  <c r="F784" i="8"/>
  <c r="E784" i="8"/>
  <c r="D784" i="8"/>
  <c r="C784" i="8"/>
  <c r="B784" i="8"/>
  <c r="AA783" i="8"/>
  <c r="Z783" i="8"/>
  <c r="Y783" i="8"/>
  <c r="X783" i="8"/>
  <c r="W783" i="8"/>
  <c r="V783" i="8"/>
  <c r="U783" i="8"/>
  <c r="T783" i="8"/>
  <c r="S783" i="8"/>
  <c r="R783" i="8"/>
  <c r="Q783" i="8"/>
  <c r="P783" i="8"/>
  <c r="O783" i="8"/>
  <c r="N783" i="8"/>
  <c r="M783" i="8"/>
  <c r="L783" i="8"/>
  <c r="K783" i="8"/>
  <c r="J783" i="8"/>
  <c r="I783" i="8"/>
  <c r="H783" i="8"/>
  <c r="G783" i="8"/>
  <c r="F783" i="8"/>
  <c r="E783" i="8"/>
  <c r="D783" i="8"/>
  <c r="C783" i="8"/>
  <c r="B783" i="8"/>
  <c r="AA782" i="8"/>
  <c r="Z782" i="8"/>
  <c r="Y782" i="8"/>
  <c r="X782" i="8"/>
  <c r="W782" i="8"/>
  <c r="V782" i="8"/>
  <c r="U782" i="8"/>
  <c r="T782" i="8"/>
  <c r="S782" i="8"/>
  <c r="R782" i="8"/>
  <c r="Q782" i="8"/>
  <c r="P782" i="8"/>
  <c r="O782" i="8"/>
  <c r="N782" i="8"/>
  <c r="M782" i="8"/>
  <c r="L782" i="8"/>
  <c r="K782" i="8"/>
  <c r="J782" i="8"/>
  <c r="I782" i="8"/>
  <c r="H782" i="8"/>
  <c r="G782" i="8"/>
  <c r="F782" i="8"/>
  <c r="E782" i="8"/>
  <c r="D782" i="8"/>
  <c r="C782" i="8"/>
  <c r="B782" i="8"/>
  <c r="AA781" i="8"/>
  <c r="Z781" i="8"/>
  <c r="Y781" i="8"/>
  <c r="X781" i="8"/>
  <c r="W781" i="8"/>
  <c r="V781" i="8"/>
  <c r="U781" i="8"/>
  <c r="T781" i="8"/>
  <c r="S781" i="8"/>
  <c r="R781" i="8"/>
  <c r="Q781" i="8"/>
  <c r="P781" i="8"/>
  <c r="O781" i="8"/>
  <c r="N781" i="8"/>
  <c r="M781" i="8"/>
  <c r="L781" i="8"/>
  <c r="K781" i="8"/>
  <c r="J781" i="8"/>
  <c r="I781" i="8"/>
  <c r="H781" i="8"/>
  <c r="G781" i="8"/>
  <c r="F781" i="8"/>
  <c r="E781" i="8"/>
  <c r="D781" i="8"/>
  <c r="C781" i="8"/>
  <c r="B781" i="8"/>
  <c r="AA780" i="8"/>
  <c r="Z780" i="8"/>
  <c r="Y780" i="8"/>
  <c r="X780" i="8"/>
  <c r="W780" i="8"/>
  <c r="V780" i="8"/>
  <c r="U780" i="8"/>
  <c r="T780" i="8"/>
  <c r="S780" i="8"/>
  <c r="R780" i="8"/>
  <c r="Q780" i="8"/>
  <c r="P780" i="8"/>
  <c r="O780" i="8"/>
  <c r="N780" i="8"/>
  <c r="M780" i="8"/>
  <c r="L780" i="8"/>
  <c r="K780" i="8"/>
  <c r="J780" i="8"/>
  <c r="I780" i="8"/>
  <c r="H780" i="8"/>
  <c r="G780" i="8"/>
  <c r="F780" i="8"/>
  <c r="E780" i="8"/>
  <c r="D780" i="8"/>
  <c r="C780" i="8"/>
  <c r="B780" i="8"/>
  <c r="AA779" i="8"/>
  <c r="Z779" i="8"/>
  <c r="Y779" i="8"/>
  <c r="X779" i="8"/>
  <c r="W779" i="8"/>
  <c r="V779" i="8"/>
  <c r="U779" i="8"/>
  <c r="T779" i="8"/>
  <c r="S779" i="8"/>
  <c r="R779" i="8"/>
  <c r="Q779" i="8"/>
  <c r="P779" i="8"/>
  <c r="O779" i="8"/>
  <c r="N779" i="8"/>
  <c r="M779" i="8"/>
  <c r="L779" i="8"/>
  <c r="K779" i="8"/>
  <c r="J779" i="8"/>
  <c r="I779" i="8"/>
  <c r="H779" i="8"/>
  <c r="G779" i="8"/>
  <c r="F779" i="8"/>
  <c r="E779" i="8"/>
  <c r="D779" i="8"/>
  <c r="C779" i="8"/>
  <c r="B779" i="8"/>
  <c r="AA778" i="8"/>
  <c r="Z778" i="8"/>
  <c r="Y778" i="8"/>
  <c r="X778" i="8"/>
  <c r="W778" i="8"/>
  <c r="V778" i="8"/>
  <c r="U778" i="8"/>
  <c r="T778" i="8"/>
  <c r="S778" i="8"/>
  <c r="R778" i="8"/>
  <c r="Q778" i="8"/>
  <c r="P778" i="8"/>
  <c r="O778" i="8"/>
  <c r="N778" i="8"/>
  <c r="M778" i="8"/>
  <c r="L778" i="8"/>
  <c r="K778" i="8"/>
  <c r="J778" i="8"/>
  <c r="I778" i="8"/>
  <c r="H778" i="8"/>
  <c r="G778" i="8"/>
  <c r="F778" i="8"/>
  <c r="E778" i="8"/>
  <c r="D778" i="8"/>
  <c r="C778" i="8"/>
  <c r="B778" i="8"/>
  <c r="AA777" i="8"/>
  <c r="Z777" i="8"/>
  <c r="Y777" i="8"/>
  <c r="X777" i="8"/>
  <c r="W777" i="8"/>
  <c r="V777" i="8"/>
  <c r="U777" i="8"/>
  <c r="T777" i="8"/>
  <c r="S777" i="8"/>
  <c r="R777" i="8"/>
  <c r="Q777" i="8"/>
  <c r="P777" i="8"/>
  <c r="O777" i="8"/>
  <c r="N777" i="8"/>
  <c r="M777" i="8"/>
  <c r="L777" i="8"/>
  <c r="K777" i="8"/>
  <c r="J777" i="8"/>
  <c r="I777" i="8"/>
  <c r="H777" i="8"/>
  <c r="G777" i="8"/>
  <c r="F777" i="8"/>
  <c r="E777" i="8"/>
  <c r="D777" i="8"/>
  <c r="C777" i="8"/>
  <c r="B777" i="8"/>
  <c r="AA776" i="8"/>
  <c r="Z776" i="8"/>
  <c r="Y776" i="8"/>
  <c r="X776" i="8"/>
  <c r="W776" i="8"/>
  <c r="V776" i="8"/>
  <c r="U776" i="8"/>
  <c r="T776" i="8"/>
  <c r="S776" i="8"/>
  <c r="R776" i="8"/>
  <c r="Q776" i="8"/>
  <c r="P776" i="8"/>
  <c r="O776" i="8"/>
  <c r="N776" i="8"/>
  <c r="M776" i="8"/>
  <c r="L776" i="8"/>
  <c r="K776" i="8"/>
  <c r="J776" i="8"/>
  <c r="I776" i="8"/>
  <c r="H776" i="8"/>
  <c r="G776" i="8"/>
  <c r="F776" i="8"/>
  <c r="E776" i="8"/>
  <c r="D776" i="8"/>
  <c r="C776" i="8"/>
  <c r="B776" i="8"/>
  <c r="AA775" i="8"/>
  <c r="Z775" i="8"/>
  <c r="Y775" i="8"/>
  <c r="X775" i="8"/>
  <c r="W775" i="8"/>
  <c r="V775" i="8"/>
  <c r="U775" i="8"/>
  <c r="T775" i="8"/>
  <c r="S775" i="8"/>
  <c r="R775" i="8"/>
  <c r="Q775" i="8"/>
  <c r="P775" i="8"/>
  <c r="O775" i="8"/>
  <c r="N775" i="8"/>
  <c r="M775" i="8"/>
  <c r="L775" i="8"/>
  <c r="K775" i="8"/>
  <c r="J775" i="8"/>
  <c r="I775" i="8"/>
  <c r="H775" i="8"/>
  <c r="G775" i="8"/>
  <c r="F775" i="8"/>
  <c r="E775" i="8"/>
  <c r="D775" i="8"/>
  <c r="C775" i="8"/>
  <c r="B775" i="8"/>
  <c r="AA774" i="8"/>
  <c r="Z774" i="8"/>
  <c r="Y774" i="8"/>
  <c r="X774" i="8"/>
  <c r="W774" i="8"/>
  <c r="V774" i="8"/>
  <c r="U774" i="8"/>
  <c r="T774" i="8"/>
  <c r="S774" i="8"/>
  <c r="R774" i="8"/>
  <c r="Q774" i="8"/>
  <c r="P774" i="8"/>
  <c r="O774" i="8"/>
  <c r="N774" i="8"/>
  <c r="M774" i="8"/>
  <c r="L774" i="8"/>
  <c r="K774" i="8"/>
  <c r="J774" i="8"/>
  <c r="I774" i="8"/>
  <c r="H774" i="8"/>
  <c r="G774" i="8"/>
  <c r="F774" i="8"/>
  <c r="E774" i="8"/>
  <c r="D774" i="8"/>
  <c r="C774" i="8"/>
  <c r="B774" i="8"/>
  <c r="AA773" i="8"/>
  <c r="Z773" i="8"/>
  <c r="Y773" i="8"/>
  <c r="X773" i="8"/>
  <c r="W773" i="8"/>
  <c r="V773" i="8"/>
  <c r="U773" i="8"/>
  <c r="T773" i="8"/>
  <c r="S773" i="8"/>
  <c r="R773" i="8"/>
  <c r="Q773" i="8"/>
  <c r="P773" i="8"/>
  <c r="O773" i="8"/>
  <c r="N773" i="8"/>
  <c r="M773" i="8"/>
  <c r="L773" i="8"/>
  <c r="K773" i="8"/>
  <c r="J773" i="8"/>
  <c r="I773" i="8"/>
  <c r="H773" i="8"/>
  <c r="G773" i="8"/>
  <c r="F773" i="8"/>
  <c r="E773" i="8"/>
  <c r="D773" i="8"/>
  <c r="C773" i="8"/>
  <c r="B773" i="8"/>
  <c r="AA772" i="8"/>
  <c r="Z772" i="8"/>
  <c r="Y772" i="8"/>
  <c r="X772" i="8"/>
  <c r="W772" i="8"/>
  <c r="V772" i="8"/>
  <c r="U772" i="8"/>
  <c r="T772" i="8"/>
  <c r="S772" i="8"/>
  <c r="R772" i="8"/>
  <c r="Q772" i="8"/>
  <c r="P772" i="8"/>
  <c r="O772" i="8"/>
  <c r="N772" i="8"/>
  <c r="M772" i="8"/>
  <c r="L772" i="8"/>
  <c r="K772" i="8"/>
  <c r="J772" i="8"/>
  <c r="I772" i="8"/>
  <c r="H772" i="8"/>
  <c r="G772" i="8"/>
  <c r="F772" i="8"/>
  <c r="E772" i="8"/>
  <c r="D772" i="8"/>
  <c r="C772" i="8"/>
  <c r="B772" i="8"/>
  <c r="AA771" i="8"/>
  <c r="Z771" i="8"/>
  <c r="Y771" i="8"/>
  <c r="X771" i="8"/>
  <c r="W771" i="8"/>
  <c r="V771" i="8"/>
  <c r="U771" i="8"/>
  <c r="T771" i="8"/>
  <c r="S771" i="8"/>
  <c r="R771" i="8"/>
  <c r="Q771" i="8"/>
  <c r="P771" i="8"/>
  <c r="O771" i="8"/>
  <c r="N771" i="8"/>
  <c r="M771" i="8"/>
  <c r="L771" i="8"/>
  <c r="K771" i="8"/>
  <c r="J771" i="8"/>
  <c r="I771" i="8"/>
  <c r="H771" i="8"/>
  <c r="G771" i="8"/>
  <c r="F771" i="8"/>
  <c r="E771" i="8"/>
  <c r="D771" i="8"/>
  <c r="C771" i="8"/>
  <c r="B771" i="8"/>
  <c r="AA770" i="8"/>
  <c r="Z770" i="8"/>
  <c r="Y770" i="8"/>
  <c r="X770" i="8"/>
  <c r="W770" i="8"/>
  <c r="V770" i="8"/>
  <c r="U770" i="8"/>
  <c r="T770" i="8"/>
  <c r="S770" i="8"/>
  <c r="R770" i="8"/>
  <c r="Q770" i="8"/>
  <c r="P770" i="8"/>
  <c r="O770" i="8"/>
  <c r="N770" i="8"/>
  <c r="M770" i="8"/>
  <c r="L770" i="8"/>
  <c r="K770" i="8"/>
  <c r="J770" i="8"/>
  <c r="I770" i="8"/>
  <c r="H770" i="8"/>
  <c r="G770" i="8"/>
  <c r="F770" i="8"/>
  <c r="E770" i="8"/>
  <c r="D770" i="8"/>
  <c r="C770" i="8"/>
  <c r="B770" i="8"/>
  <c r="AA769" i="8"/>
  <c r="Z769" i="8"/>
  <c r="Y769" i="8"/>
  <c r="X769" i="8"/>
  <c r="W769" i="8"/>
  <c r="V769" i="8"/>
  <c r="U769" i="8"/>
  <c r="T769" i="8"/>
  <c r="S769" i="8"/>
  <c r="R769" i="8"/>
  <c r="Q769" i="8"/>
  <c r="P769" i="8"/>
  <c r="O769" i="8"/>
  <c r="N769" i="8"/>
  <c r="M769" i="8"/>
  <c r="L769" i="8"/>
  <c r="K769" i="8"/>
  <c r="J769" i="8"/>
  <c r="I769" i="8"/>
  <c r="H769" i="8"/>
  <c r="G769" i="8"/>
  <c r="F769" i="8"/>
  <c r="E769" i="8"/>
  <c r="D769" i="8"/>
  <c r="C769" i="8"/>
  <c r="B769" i="8"/>
  <c r="AA768" i="8"/>
  <c r="Z768" i="8"/>
  <c r="Y768" i="8"/>
  <c r="X768" i="8"/>
  <c r="W768" i="8"/>
  <c r="V768" i="8"/>
  <c r="U768" i="8"/>
  <c r="T768" i="8"/>
  <c r="S768" i="8"/>
  <c r="R768" i="8"/>
  <c r="Q768" i="8"/>
  <c r="P768" i="8"/>
  <c r="O768" i="8"/>
  <c r="N768" i="8"/>
  <c r="M768" i="8"/>
  <c r="L768" i="8"/>
  <c r="K768" i="8"/>
  <c r="J768" i="8"/>
  <c r="I768" i="8"/>
  <c r="H768" i="8"/>
  <c r="G768" i="8"/>
  <c r="F768" i="8"/>
  <c r="E768" i="8"/>
  <c r="D768" i="8"/>
  <c r="C768" i="8"/>
  <c r="B768" i="8"/>
  <c r="AA767" i="8"/>
  <c r="Z767" i="8"/>
  <c r="Y767" i="8"/>
  <c r="X767" i="8"/>
  <c r="W767" i="8"/>
  <c r="V767" i="8"/>
  <c r="U767" i="8"/>
  <c r="T767" i="8"/>
  <c r="S767" i="8"/>
  <c r="R767" i="8"/>
  <c r="Q767" i="8"/>
  <c r="P767" i="8"/>
  <c r="O767" i="8"/>
  <c r="N767" i="8"/>
  <c r="M767" i="8"/>
  <c r="L767" i="8"/>
  <c r="K767" i="8"/>
  <c r="J767" i="8"/>
  <c r="I767" i="8"/>
  <c r="H767" i="8"/>
  <c r="G767" i="8"/>
  <c r="F767" i="8"/>
  <c r="E767" i="8"/>
  <c r="D767" i="8"/>
  <c r="C767" i="8"/>
  <c r="B767" i="8"/>
  <c r="AA766" i="8"/>
  <c r="Z766" i="8"/>
  <c r="Y766" i="8"/>
  <c r="X766" i="8"/>
  <c r="W766" i="8"/>
  <c r="V766" i="8"/>
  <c r="U766" i="8"/>
  <c r="T766" i="8"/>
  <c r="S766" i="8"/>
  <c r="R766" i="8"/>
  <c r="Q766" i="8"/>
  <c r="P766" i="8"/>
  <c r="O766" i="8"/>
  <c r="N766" i="8"/>
  <c r="M766" i="8"/>
  <c r="L766" i="8"/>
  <c r="K766" i="8"/>
  <c r="J766" i="8"/>
  <c r="I766" i="8"/>
  <c r="H766" i="8"/>
  <c r="G766" i="8"/>
  <c r="F766" i="8"/>
  <c r="E766" i="8"/>
  <c r="D766" i="8"/>
  <c r="C766" i="8"/>
  <c r="B766" i="8"/>
  <c r="AA765" i="8"/>
  <c r="Z765" i="8"/>
  <c r="Y765" i="8"/>
  <c r="X765" i="8"/>
  <c r="W765" i="8"/>
  <c r="V765" i="8"/>
  <c r="U765" i="8"/>
  <c r="T765" i="8"/>
  <c r="S765" i="8"/>
  <c r="R765" i="8"/>
  <c r="Q765" i="8"/>
  <c r="P765" i="8"/>
  <c r="O765" i="8"/>
  <c r="N765" i="8"/>
  <c r="M765" i="8"/>
  <c r="L765" i="8"/>
  <c r="K765" i="8"/>
  <c r="J765" i="8"/>
  <c r="I765" i="8"/>
  <c r="H765" i="8"/>
  <c r="G765" i="8"/>
  <c r="F765" i="8"/>
  <c r="E765" i="8"/>
  <c r="D765" i="8"/>
  <c r="C765" i="8"/>
  <c r="B765" i="8"/>
  <c r="AA764" i="8"/>
  <c r="Z764" i="8"/>
  <c r="Y764" i="8"/>
  <c r="X764" i="8"/>
  <c r="W764" i="8"/>
  <c r="V764" i="8"/>
  <c r="U764" i="8"/>
  <c r="T764" i="8"/>
  <c r="S764" i="8"/>
  <c r="R764" i="8"/>
  <c r="Q764" i="8"/>
  <c r="P764" i="8"/>
  <c r="O764" i="8"/>
  <c r="N764" i="8"/>
  <c r="M764" i="8"/>
  <c r="L764" i="8"/>
  <c r="K764" i="8"/>
  <c r="J764" i="8"/>
  <c r="I764" i="8"/>
  <c r="H764" i="8"/>
  <c r="G764" i="8"/>
  <c r="F764" i="8"/>
  <c r="E764" i="8"/>
  <c r="D764" i="8"/>
  <c r="C764" i="8"/>
  <c r="B764" i="8"/>
  <c r="AA763" i="8"/>
  <c r="Z763" i="8"/>
  <c r="Y763" i="8"/>
  <c r="X763" i="8"/>
  <c r="W763" i="8"/>
  <c r="V763" i="8"/>
  <c r="U763" i="8"/>
  <c r="T763" i="8"/>
  <c r="S763" i="8"/>
  <c r="R763" i="8"/>
  <c r="Q763" i="8"/>
  <c r="P763" i="8"/>
  <c r="O763" i="8"/>
  <c r="N763" i="8"/>
  <c r="M763" i="8"/>
  <c r="L763" i="8"/>
  <c r="K763" i="8"/>
  <c r="J763" i="8"/>
  <c r="I763" i="8"/>
  <c r="H763" i="8"/>
  <c r="G763" i="8"/>
  <c r="F763" i="8"/>
  <c r="E763" i="8"/>
  <c r="D763" i="8"/>
  <c r="C763" i="8"/>
  <c r="B763" i="8"/>
  <c r="AA762" i="8"/>
  <c r="Z762" i="8"/>
  <c r="Y762" i="8"/>
  <c r="X762" i="8"/>
  <c r="W762" i="8"/>
  <c r="V762" i="8"/>
  <c r="U762" i="8"/>
  <c r="T762" i="8"/>
  <c r="S762" i="8"/>
  <c r="R762" i="8"/>
  <c r="Q762" i="8"/>
  <c r="P762" i="8"/>
  <c r="O762" i="8"/>
  <c r="N762" i="8"/>
  <c r="M762" i="8"/>
  <c r="L762" i="8"/>
  <c r="K762" i="8"/>
  <c r="J762" i="8"/>
  <c r="I762" i="8"/>
  <c r="H762" i="8"/>
  <c r="G762" i="8"/>
  <c r="F762" i="8"/>
  <c r="E762" i="8"/>
  <c r="D762" i="8"/>
  <c r="C762" i="8"/>
  <c r="B762" i="8"/>
  <c r="AA761" i="8"/>
  <c r="Z761" i="8"/>
  <c r="Y761" i="8"/>
  <c r="X761" i="8"/>
  <c r="W761" i="8"/>
  <c r="V761" i="8"/>
  <c r="U761" i="8"/>
  <c r="T761" i="8"/>
  <c r="S761" i="8"/>
  <c r="R761" i="8"/>
  <c r="Q761" i="8"/>
  <c r="P761" i="8"/>
  <c r="O761" i="8"/>
  <c r="N761" i="8"/>
  <c r="M761" i="8"/>
  <c r="L761" i="8"/>
  <c r="K761" i="8"/>
  <c r="J761" i="8"/>
  <c r="I761" i="8"/>
  <c r="H761" i="8"/>
  <c r="G761" i="8"/>
  <c r="F761" i="8"/>
  <c r="E761" i="8"/>
  <c r="D761" i="8"/>
  <c r="C761" i="8"/>
  <c r="B761" i="8"/>
  <c r="AA760" i="8"/>
  <c r="Z760" i="8"/>
  <c r="Y760" i="8"/>
  <c r="X760" i="8"/>
  <c r="W760" i="8"/>
  <c r="V760" i="8"/>
  <c r="U760" i="8"/>
  <c r="T760" i="8"/>
  <c r="S760" i="8"/>
  <c r="R760" i="8"/>
  <c r="Q760" i="8"/>
  <c r="P760" i="8"/>
  <c r="O760" i="8"/>
  <c r="N760" i="8"/>
  <c r="M760" i="8"/>
  <c r="L760" i="8"/>
  <c r="K760" i="8"/>
  <c r="J760" i="8"/>
  <c r="I760" i="8"/>
  <c r="H760" i="8"/>
  <c r="G760" i="8"/>
  <c r="F760" i="8"/>
  <c r="E760" i="8"/>
  <c r="D760" i="8"/>
  <c r="C760" i="8"/>
  <c r="B760" i="8"/>
  <c r="AA759" i="8"/>
  <c r="Z759" i="8"/>
  <c r="Y759" i="8"/>
  <c r="X759" i="8"/>
  <c r="W759" i="8"/>
  <c r="V759" i="8"/>
  <c r="U759" i="8"/>
  <c r="T759" i="8"/>
  <c r="S759" i="8"/>
  <c r="R759" i="8"/>
  <c r="Q759" i="8"/>
  <c r="P759" i="8"/>
  <c r="O759" i="8"/>
  <c r="N759" i="8"/>
  <c r="M759" i="8"/>
  <c r="L759" i="8"/>
  <c r="K759" i="8"/>
  <c r="J759" i="8"/>
  <c r="I759" i="8"/>
  <c r="H759" i="8"/>
  <c r="G759" i="8"/>
  <c r="F759" i="8"/>
  <c r="E759" i="8"/>
  <c r="D759" i="8"/>
  <c r="C759" i="8"/>
  <c r="B759" i="8"/>
  <c r="AA758" i="8"/>
  <c r="Z758" i="8"/>
  <c r="Y758" i="8"/>
  <c r="X758" i="8"/>
  <c r="W758" i="8"/>
  <c r="V758" i="8"/>
  <c r="U758" i="8"/>
  <c r="T758" i="8"/>
  <c r="S758" i="8"/>
  <c r="R758" i="8"/>
  <c r="Q758" i="8"/>
  <c r="P758" i="8"/>
  <c r="O758" i="8"/>
  <c r="N758" i="8"/>
  <c r="M758" i="8"/>
  <c r="L758" i="8"/>
  <c r="K758" i="8"/>
  <c r="J758" i="8"/>
  <c r="I758" i="8"/>
  <c r="H758" i="8"/>
  <c r="G758" i="8"/>
  <c r="F758" i="8"/>
  <c r="E758" i="8"/>
  <c r="D758" i="8"/>
  <c r="C758" i="8"/>
  <c r="B758" i="8"/>
  <c r="AA757" i="8"/>
  <c r="Z757" i="8"/>
  <c r="Y757" i="8"/>
  <c r="X757" i="8"/>
  <c r="W757" i="8"/>
  <c r="V757" i="8"/>
  <c r="U757" i="8"/>
  <c r="T757" i="8"/>
  <c r="S757" i="8"/>
  <c r="R757" i="8"/>
  <c r="Q757" i="8"/>
  <c r="P757" i="8"/>
  <c r="O757" i="8"/>
  <c r="N757" i="8"/>
  <c r="M757" i="8"/>
  <c r="L757" i="8"/>
  <c r="K757" i="8"/>
  <c r="J757" i="8"/>
  <c r="I757" i="8"/>
  <c r="H757" i="8"/>
  <c r="G757" i="8"/>
  <c r="F757" i="8"/>
  <c r="E757" i="8"/>
  <c r="D757" i="8"/>
  <c r="C757" i="8"/>
  <c r="B757" i="8"/>
  <c r="AA756" i="8"/>
  <c r="Z756" i="8"/>
  <c r="Y756" i="8"/>
  <c r="X756" i="8"/>
  <c r="W756" i="8"/>
  <c r="V756" i="8"/>
  <c r="U756" i="8"/>
  <c r="T756" i="8"/>
  <c r="S756" i="8"/>
  <c r="R756" i="8"/>
  <c r="Q756" i="8"/>
  <c r="P756" i="8"/>
  <c r="O756" i="8"/>
  <c r="N756" i="8"/>
  <c r="M756" i="8"/>
  <c r="L756" i="8"/>
  <c r="K756" i="8"/>
  <c r="J756" i="8"/>
  <c r="I756" i="8"/>
  <c r="H756" i="8"/>
  <c r="G756" i="8"/>
  <c r="F756" i="8"/>
  <c r="E756" i="8"/>
  <c r="D756" i="8"/>
  <c r="C756" i="8"/>
  <c r="B756" i="8"/>
  <c r="AA755" i="8"/>
  <c r="Z755" i="8"/>
  <c r="Y755" i="8"/>
  <c r="X755" i="8"/>
  <c r="W755" i="8"/>
  <c r="V755" i="8"/>
  <c r="U755" i="8"/>
  <c r="T755" i="8"/>
  <c r="S755" i="8"/>
  <c r="R755" i="8"/>
  <c r="Q755" i="8"/>
  <c r="P755" i="8"/>
  <c r="O755" i="8"/>
  <c r="N755" i="8"/>
  <c r="M755" i="8"/>
  <c r="L755" i="8"/>
  <c r="K755" i="8"/>
  <c r="J755" i="8"/>
  <c r="I755" i="8"/>
  <c r="H755" i="8"/>
  <c r="G755" i="8"/>
  <c r="F755" i="8"/>
  <c r="E755" i="8"/>
  <c r="D755" i="8"/>
  <c r="C755" i="8"/>
  <c r="B755" i="8"/>
  <c r="AA754" i="8"/>
  <c r="Z754" i="8"/>
  <c r="Y754" i="8"/>
  <c r="X754" i="8"/>
  <c r="W754" i="8"/>
  <c r="V754" i="8"/>
  <c r="U754" i="8"/>
  <c r="T754" i="8"/>
  <c r="S754" i="8"/>
  <c r="R754" i="8"/>
  <c r="Q754" i="8"/>
  <c r="P754" i="8"/>
  <c r="O754" i="8"/>
  <c r="N754" i="8"/>
  <c r="M754" i="8"/>
  <c r="L754" i="8"/>
  <c r="K754" i="8"/>
  <c r="J754" i="8"/>
  <c r="I754" i="8"/>
  <c r="H754" i="8"/>
  <c r="G754" i="8"/>
  <c r="F754" i="8"/>
  <c r="E754" i="8"/>
  <c r="D754" i="8"/>
  <c r="C754" i="8"/>
  <c r="B754" i="8"/>
  <c r="AA753" i="8"/>
  <c r="Z753" i="8"/>
  <c r="Y753" i="8"/>
  <c r="X753" i="8"/>
  <c r="W753" i="8"/>
  <c r="V753" i="8"/>
  <c r="U753" i="8"/>
  <c r="T753" i="8"/>
  <c r="S753" i="8"/>
  <c r="R753" i="8"/>
  <c r="Q753" i="8"/>
  <c r="P753" i="8"/>
  <c r="O753" i="8"/>
  <c r="N753" i="8"/>
  <c r="M753" i="8"/>
  <c r="L753" i="8"/>
  <c r="K753" i="8"/>
  <c r="J753" i="8"/>
  <c r="I753" i="8"/>
  <c r="H753" i="8"/>
  <c r="G753" i="8"/>
  <c r="F753" i="8"/>
  <c r="E753" i="8"/>
  <c r="D753" i="8"/>
  <c r="C753" i="8"/>
  <c r="B753" i="8"/>
  <c r="AA752" i="8"/>
  <c r="Z752" i="8"/>
  <c r="Y752" i="8"/>
  <c r="X752" i="8"/>
  <c r="W752" i="8"/>
  <c r="V752" i="8"/>
  <c r="U752" i="8"/>
  <c r="T752" i="8"/>
  <c r="S752" i="8"/>
  <c r="R752" i="8"/>
  <c r="Q752" i="8"/>
  <c r="P752" i="8"/>
  <c r="O752" i="8"/>
  <c r="N752" i="8"/>
  <c r="M752" i="8"/>
  <c r="L752" i="8"/>
  <c r="K752" i="8"/>
  <c r="J752" i="8"/>
  <c r="I752" i="8"/>
  <c r="H752" i="8"/>
  <c r="G752" i="8"/>
  <c r="F752" i="8"/>
  <c r="E752" i="8"/>
  <c r="D752" i="8"/>
  <c r="C752" i="8"/>
  <c r="B752" i="8"/>
  <c r="AA751" i="8"/>
  <c r="Z751" i="8"/>
  <c r="Y751" i="8"/>
  <c r="X751" i="8"/>
  <c r="W751" i="8"/>
  <c r="V751" i="8"/>
  <c r="U751" i="8"/>
  <c r="T751" i="8"/>
  <c r="S751" i="8"/>
  <c r="R751" i="8"/>
  <c r="Q751" i="8"/>
  <c r="P751" i="8"/>
  <c r="O751" i="8"/>
  <c r="N751" i="8"/>
  <c r="M751" i="8"/>
  <c r="L751" i="8"/>
  <c r="K751" i="8"/>
  <c r="J751" i="8"/>
  <c r="I751" i="8"/>
  <c r="H751" i="8"/>
  <c r="G751" i="8"/>
  <c r="F751" i="8"/>
  <c r="E751" i="8"/>
  <c r="D751" i="8"/>
  <c r="C751" i="8"/>
  <c r="B751" i="8"/>
  <c r="AA750" i="8"/>
  <c r="Z750" i="8"/>
  <c r="Y750" i="8"/>
  <c r="X750" i="8"/>
  <c r="W750" i="8"/>
  <c r="V750" i="8"/>
  <c r="U750" i="8"/>
  <c r="T750" i="8"/>
  <c r="S750" i="8"/>
  <c r="R750" i="8"/>
  <c r="Q750" i="8"/>
  <c r="P750" i="8"/>
  <c r="O750" i="8"/>
  <c r="N750" i="8"/>
  <c r="M750" i="8"/>
  <c r="L750" i="8"/>
  <c r="K750" i="8"/>
  <c r="J750" i="8"/>
  <c r="I750" i="8"/>
  <c r="H750" i="8"/>
  <c r="G750" i="8"/>
  <c r="F750" i="8"/>
  <c r="E750" i="8"/>
  <c r="D750" i="8"/>
  <c r="C750" i="8"/>
  <c r="B750" i="8"/>
  <c r="AA749" i="8"/>
  <c r="Z749" i="8"/>
  <c r="Y749" i="8"/>
  <c r="X749" i="8"/>
  <c r="W749" i="8"/>
  <c r="V749" i="8"/>
  <c r="U749" i="8"/>
  <c r="T749" i="8"/>
  <c r="S749" i="8"/>
  <c r="R749" i="8"/>
  <c r="Q749" i="8"/>
  <c r="P749" i="8"/>
  <c r="O749" i="8"/>
  <c r="N749" i="8"/>
  <c r="M749" i="8"/>
  <c r="L749" i="8"/>
  <c r="K749" i="8"/>
  <c r="J749" i="8"/>
  <c r="I749" i="8"/>
  <c r="H749" i="8"/>
  <c r="G749" i="8"/>
  <c r="F749" i="8"/>
  <c r="E749" i="8"/>
  <c r="D749" i="8"/>
  <c r="C749" i="8"/>
  <c r="B749" i="8"/>
  <c r="AA748" i="8"/>
  <c r="Z748" i="8"/>
  <c r="Y748" i="8"/>
  <c r="X748" i="8"/>
  <c r="W748" i="8"/>
  <c r="V748" i="8"/>
  <c r="U748" i="8"/>
  <c r="T748" i="8"/>
  <c r="S748" i="8"/>
  <c r="R748" i="8"/>
  <c r="Q748" i="8"/>
  <c r="P748" i="8"/>
  <c r="O748" i="8"/>
  <c r="N748" i="8"/>
  <c r="M748" i="8"/>
  <c r="L748" i="8"/>
  <c r="K748" i="8"/>
  <c r="J748" i="8"/>
  <c r="I748" i="8"/>
  <c r="H748" i="8"/>
  <c r="G748" i="8"/>
  <c r="F748" i="8"/>
  <c r="E748" i="8"/>
  <c r="D748" i="8"/>
  <c r="C748" i="8"/>
  <c r="B748" i="8"/>
  <c r="AA747" i="8"/>
  <c r="Z747" i="8"/>
  <c r="Y747" i="8"/>
  <c r="X747" i="8"/>
  <c r="W747" i="8"/>
  <c r="V747" i="8"/>
  <c r="U747" i="8"/>
  <c r="T747" i="8"/>
  <c r="S747" i="8"/>
  <c r="R747" i="8"/>
  <c r="Q747" i="8"/>
  <c r="P747" i="8"/>
  <c r="O747" i="8"/>
  <c r="N747" i="8"/>
  <c r="M747" i="8"/>
  <c r="L747" i="8"/>
  <c r="K747" i="8"/>
  <c r="J747" i="8"/>
  <c r="I747" i="8"/>
  <c r="H747" i="8"/>
  <c r="G747" i="8"/>
  <c r="F747" i="8"/>
  <c r="E747" i="8"/>
  <c r="D747" i="8"/>
  <c r="C747" i="8"/>
  <c r="B747" i="8"/>
  <c r="AA746" i="8"/>
  <c r="Z746" i="8"/>
  <c r="Y746" i="8"/>
  <c r="X746" i="8"/>
  <c r="W746" i="8"/>
  <c r="V746" i="8"/>
  <c r="U746" i="8"/>
  <c r="T746" i="8"/>
  <c r="S746" i="8"/>
  <c r="R746" i="8"/>
  <c r="Q746" i="8"/>
  <c r="P746" i="8"/>
  <c r="O746" i="8"/>
  <c r="N746" i="8"/>
  <c r="M746" i="8"/>
  <c r="L746" i="8"/>
  <c r="K746" i="8"/>
  <c r="J746" i="8"/>
  <c r="I746" i="8"/>
  <c r="H746" i="8"/>
  <c r="G746" i="8"/>
  <c r="F746" i="8"/>
  <c r="E746" i="8"/>
  <c r="D746" i="8"/>
  <c r="C746" i="8"/>
  <c r="B746" i="8"/>
  <c r="AA745" i="8"/>
  <c r="Z745" i="8"/>
  <c r="Y745" i="8"/>
  <c r="X745" i="8"/>
  <c r="W745" i="8"/>
  <c r="V745" i="8"/>
  <c r="U745" i="8"/>
  <c r="T745" i="8"/>
  <c r="S745" i="8"/>
  <c r="R745" i="8"/>
  <c r="Q745" i="8"/>
  <c r="P745" i="8"/>
  <c r="O745" i="8"/>
  <c r="N745" i="8"/>
  <c r="M745" i="8"/>
  <c r="L745" i="8"/>
  <c r="K745" i="8"/>
  <c r="J745" i="8"/>
  <c r="I745" i="8"/>
  <c r="H745" i="8"/>
  <c r="G745" i="8"/>
  <c r="F745" i="8"/>
  <c r="E745" i="8"/>
  <c r="D745" i="8"/>
  <c r="C745" i="8"/>
  <c r="B745" i="8"/>
  <c r="AA744" i="8"/>
  <c r="Z744" i="8"/>
  <c r="Y744" i="8"/>
  <c r="X744" i="8"/>
  <c r="W744" i="8"/>
  <c r="V744" i="8"/>
  <c r="U744" i="8"/>
  <c r="T744" i="8"/>
  <c r="S744" i="8"/>
  <c r="R744" i="8"/>
  <c r="Q744" i="8"/>
  <c r="P744" i="8"/>
  <c r="O744" i="8"/>
  <c r="N744" i="8"/>
  <c r="M744" i="8"/>
  <c r="L744" i="8"/>
  <c r="K744" i="8"/>
  <c r="J744" i="8"/>
  <c r="I744" i="8"/>
  <c r="H744" i="8"/>
  <c r="G744" i="8"/>
  <c r="F744" i="8"/>
  <c r="E744" i="8"/>
  <c r="D744" i="8"/>
  <c r="C744" i="8"/>
  <c r="B744" i="8"/>
  <c r="AA743" i="8"/>
  <c r="Z743" i="8"/>
  <c r="Y743" i="8"/>
  <c r="X743" i="8"/>
  <c r="W743" i="8"/>
  <c r="V743" i="8"/>
  <c r="U743" i="8"/>
  <c r="T743" i="8"/>
  <c r="S743" i="8"/>
  <c r="R743" i="8"/>
  <c r="Q743" i="8"/>
  <c r="P743" i="8"/>
  <c r="O743" i="8"/>
  <c r="N743" i="8"/>
  <c r="M743" i="8"/>
  <c r="L743" i="8"/>
  <c r="K743" i="8"/>
  <c r="J743" i="8"/>
  <c r="I743" i="8"/>
  <c r="H743" i="8"/>
  <c r="G743" i="8"/>
  <c r="F743" i="8"/>
  <c r="E743" i="8"/>
  <c r="D743" i="8"/>
  <c r="C743" i="8"/>
  <c r="B743" i="8"/>
  <c r="AA742" i="8"/>
  <c r="Z742" i="8"/>
  <c r="Y742" i="8"/>
  <c r="X742" i="8"/>
  <c r="W742" i="8"/>
  <c r="V742" i="8"/>
  <c r="U742" i="8"/>
  <c r="T742" i="8"/>
  <c r="S742" i="8"/>
  <c r="R742" i="8"/>
  <c r="Q742" i="8"/>
  <c r="P742" i="8"/>
  <c r="O742" i="8"/>
  <c r="N742" i="8"/>
  <c r="M742" i="8"/>
  <c r="L742" i="8"/>
  <c r="K742" i="8"/>
  <c r="J742" i="8"/>
  <c r="I742" i="8"/>
  <c r="H742" i="8"/>
  <c r="G742" i="8"/>
  <c r="F742" i="8"/>
  <c r="E742" i="8"/>
  <c r="D742" i="8"/>
  <c r="C742" i="8"/>
  <c r="B742" i="8"/>
  <c r="AA741" i="8"/>
  <c r="Z741" i="8"/>
  <c r="Y741" i="8"/>
  <c r="X741" i="8"/>
  <c r="W741" i="8"/>
  <c r="V741" i="8"/>
  <c r="U741" i="8"/>
  <c r="T741" i="8"/>
  <c r="S741" i="8"/>
  <c r="R741" i="8"/>
  <c r="Q741" i="8"/>
  <c r="P741" i="8"/>
  <c r="O741" i="8"/>
  <c r="N741" i="8"/>
  <c r="M741" i="8"/>
  <c r="L741" i="8"/>
  <c r="K741" i="8"/>
  <c r="J741" i="8"/>
  <c r="I741" i="8"/>
  <c r="H741" i="8"/>
  <c r="G741" i="8"/>
  <c r="F741" i="8"/>
  <c r="E741" i="8"/>
  <c r="D741" i="8"/>
  <c r="C741" i="8"/>
  <c r="B741" i="8"/>
  <c r="AA740" i="8"/>
  <c r="Z740" i="8"/>
  <c r="Y740" i="8"/>
  <c r="X740" i="8"/>
  <c r="W740" i="8"/>
  <c r="V740" i="8"/>
  <c r="U740" i="8"/>
  <c r="T740" i="8"/>
  <c r="S740" i="8"/>
  <c r="R740" i="8"/>
  <c r="Q740" i="8"/>
  <c r="P740" i="8"/>
  <c r="O740" i="8"/>
  <c r="N740" i="8"/>
  <c r="M740" i="8"/>
  <c r="L740" i="8"/>
  <c r="K740" i="8"/>
  <c r="J740" i="8"/>
  <c r="I740" i="8"/>
  <c r="H740" i="8"/>
  <c r="G740" i="8"/>
  <c r="F740" i="8"/>
  <c r="E740" i="8"/>
  <c r="D740" i="8"/>
  <c r="C740" i="8"/>
  <c r="B740" i="8"/>
  <c r="AA739" i="8"/>
  <c r="Z739" i="8"/>
  <c r="Y739" i="8"/>
  <c r="X739" i="8"/>
  <c r="W739" i="8"/>
  <c r="V739" i="8"/>
  <c r="U739" i="8"/>
  <c r="T739" i="8"/>
  <c r="S739" i="8"/>
  <c r="R739" i="8"/>
  <c r="Q739" i="8"/>
  <c r="P739" i="8"/>
  <c r="O739" i="8"/>
  <c r="N739" i="8"/>
  <c r="M739" i="8"/>
  <c r="L739" i="8"/>
  <c r="K739" i="8"/>
  <c r="J739" i="8"/>
  <c r="I739" i="8"/>
  <c r="H739" i="8"/>
  <c r="G739" i="8"/>
  <c r="F739" i="8"/>
  <c r="E739" i="8"/>
  <c r="D739" i="8"/>
  <c r="C739" i="8"/>
  <c r="B739" i="8"/>
  <c r="AA738" i="8"/>
  <c r="Z738" i="8"/>
  <c r="Y738" i="8"/>
  <c r="X738" i="8"/>
  <c r="W738" i="8"/>
  <c r="V738" i="8"/>
  <c r="U738" i="8"/>
  <c r="T738" i="8"/>
  <c r="S738" i="8"/>
  <c r="R738" i="8"/>
  <c r="Q738" i="8"/>
  <c r="P738" i="8"/>
  <c r="O738" i="8"/>
  <c r="N738" i="8"/>
  <c r="M738" i="8"/>
  <c r="L738" i="8"/>
  <c r="K738" i="8"/>
  <c r="J738" i="8"/>
  <c r="I738" i="8"/>
  <c r="H738" i="8"/>
  <c r="G738" i="8"/>
  <c r="F738" i="8"/>
  <c r="E738" i="8"/>
  <c r="D738" i="8"/>
  <c r="C738" i="8"/>
  <c r="B738" i="8"/>
  <c r="AA737" i="8"/>
  <c r="Z737" i="8"/>
  <c r="Y737" i="8"/>
  <c r="X737" i="8"/>
  <c r="W737" i="8"/>
  <c r="V737" i="8"/>
  <c r="U737" i="8"/>
  <c r="T737" i="8"/>
  <c r="S737" i="8"/>
  <c r="R737" i="8"/>
  <c r="Q737" i="8"/>
  <c r="P737" i="8"/>
  <c r="O737" i="8"/>
  <c r="N737" i="8"/>
  <c r="M737" i="8"/>
  <c r="L737" i="8"/>
  <c r="K737" i="8"/>
  <c r="J737" i="8"/>
  <c r="I737" i="8"/>
  <c r="H737" i="8"/>
  <c r="G737" i="8"/>
  <c r="F737" i="8"/>
  <c r="E737" i="8"/>
  <c r="D737" i="8"/>
  <c r="C737" i="8"/>
  <c r="B737" i="8"/>
  <c r="AA736" i="8"/>
  <c r="Z736" i="8"/>
  <c r="Y736" i="8"/>
  <c r="X736" i="8"/>
  <c r="W736" i="8"/>
  <c r="V736" i="8"/>
  <c r="U736" i="8"/>
  <c r="T736" i="8"/>
  <c r="S736" i="8"/>
  <c r="R736" i="8"/>
  <c r="Q736" i="8"/>
  <c r="P736" i="8"/>
  <c r="O736" i="8"/>
  <c r="N736" i="8"/>
  <c r="M736" i="8"/>
  <c r="L736" i="8"/>
  <c r="K736" i="8"/>
  <c r="J736" i="8"/>
  <c r="I736" i="8"/>
  <c r="H736" i="8"/>
  <c r="G736" i="8"/>
  <c r="F736" i="8"/>
  <c r="E736" i="8"/>
  <c r="D736" i="8"/>
  <c r="C736" i="8"/>
  <c r="B736" i="8"/>
  <c r="AA735" i="8"/>
  <c r="Z735" i="8"/>
  <c r="Y735" i="8"/>
  <c r="X735" i="8"/>
  <c r="W735" i="8"/>
  <c r="V735" i="8"/>
  <c r="U735" i="8"/>
  <c r="T735" i="8"/>
  <c r="S735" i="8"/>
  <c r="R735" i="8"/>
  <c r="Q735" i="8"/>
  <c r="P735" i="8"/>
  <c r="O735" i="8"/>
  <c r="N735" i="8"/>
  <c r="M735" i="8"/>
  <c r="L735" i="8"/>
  <c r="K735" i="8"/>
  <c r="J735" i="8"/>
  <c r="I735" i="8"/>
  <c r="H735" i="8"/>
  <c r="G735" i="8"/>
  <c r="F735" i="8"/>
  <c r="E735" i="8"/>
  <c r="D735" i="8"/>
  <c r="C735" i="8"/>
  <c r="B735" i="8"/>
  <c r="AA734" i="8"/>
  <c r="Z734" i="8"/>
  <c r="Y734" i="8"/>
  <c r="X734" i="8"/>
  <c r="W734" i="8"/>
  <c r="V734" i="8"/>
  <c r="U734" i="8"/>
  <c r="T734" i="8"/>
  <c r="S734" i="8"/>
  <c r="R734" i="8"/>
  <c r="Q734" i="8"/>
  <c r="P734" i="8"/>
  <c r="O734" i="8"/>
  <c r="N734" i="8"/>
  <c r="M734" i="8"/>
  <c r="L734" i="8"/>
  <c r="K734" i="8"/>
  <c r="J734" i="8"/>
  <c r="I734" i="8"/>
  <c r="H734" i="8"/>
  <c r="G734" i="8"/>
  <c r="F734" i="8"/>
  <c r="E734" i="8"/>
  <c r="D734" i="8"/>
  <c r="C734" i="8"/>
  <c r="B734" i="8"/>
  <c r="AA733" i="8"/>
  <c r="Z733" i="8"/>
  <c r="Y733" i="8"/>
  <c r="X733" i="8"/>
  <c r="W733" i="8"/>
  <c r="V733" i="8"/>
  <c r="U733" i="8"/>
  <c r="T733" i="8"/>
  <c r="S733" i="8"/>
  <c r="R733" i="8"/>
  <c r="Q733" i="8"/>
  <c r="P733" i="8"/>
  <c r="O733" i="8"/>
  <c r="N733" i="8"/>
  <c r="M733" i="8"/>
  <c r="L733" i="8"/>
  <c r="K733" i="8"/>
  <c r="J733" i="8"/>
  <c r="I733" i="8"/>
  <c r="H733" i="8"/>
  <c r="G733" i="8"/>
  <c r="F733" i="8"/>
  <c r="E733" i="8"/>
  <c r="D733" i="8"/>
  <c r="C733" i="8"/>
  <c r="B733" i="8"/>
  <c r="AA732" i="8"/>
  <c r="Z732" i="8"/>
  <c r="Y732" i="8"/>
  <c r="X732" i="8"/>
  <c r="W732" i="8"/>
  <c r="V732" i="8"/>
  <c r="U732" i="8"/>
  <c r="T732" i="8"/>
  <c r="S732" i="8"/>
  <c r="R732" i="8"/>
  <c r="Q732" i="8"/>
  <c r="P732" i="8"/>
  <c r="O732" i="8"/>
  <c r="N732" i="8"/>
  <c r="M732" i="8"/>
  <c r="L732" i="8"/>
  <c r="K732" i="8"/>
  <c r="J732" i="8"/>
  <c r="I732" i="8"/>
  <c r="H732" i="8"/>
  <c r="G732" i="8"/>
  <c r="F732" i="8"/>
  <c r="E732" i="8"/>
  <c r="D732" i="8"/>
  <c r="C732" i="8"/>
  <c r="B732" i="8"/>
  <c r="AA731" i="8"/>
  <c r="Z731" i="8"/>
  <c r="Y731" i="8"/>
  <c r="X731" i="8"/>
  <c r="W731" i="8"/>
  <c r="V731" i="8"/>
  <c r="U731" i="8"/>
  <c r="T731" i="8"/>
  <c r="S731" i="8"/>
  <c r="R731" i="8"/>
  <c r="Q731" i="8"/>
  <c r="P731" i="8"/>
  <c r="O731" i="8"/>
  <c r="N731" i="8"/>
  <c r="M731" i="8"/>
  <c r="L731" i="8"/>
  <c r="K731" i="8"/>
  <c r="J731" i="8"/>
  <c r="I731" i="8"/>
  <c r="H731" i="8"/>
  <c r="G731" i="8"/>
  <c r="F731" i="8"/>
  <c r="E731" i="8"/>
  <c r="D731" i="8"/>
  <c r="C731" i="8"/>
  <c r="B731" i="8"/>
  <c r="AA730" i="8"/>
  <c r="Z730" i="8"/>
  <c r="Y730" i="8"/>
  <c r="X730" i="8"/>
  <c r="W730" i="8"/>
  <c r="V730" i="8"/>
  <c r="U730" i="8"/>
  <c r="T730" i="8"/>
  <c r="S730" i="8"/>
  <c r="R730" i="8"/>
  <c r="Q730" i="8"/>
  <c r="P730" i="8"/>
  <c r="O730" i="8"/>
  <c r="N730" i="8"/>
  <c r="M730" i="8"/>
  <c r="L730" i="8"/>
  <c r="K730" i="8"/>
  <c r="J730" i="8"/>
  <c r="I730" i="8"/>
  <c r="H730" i="8"/>
  <c r="G730" i="8"/>
  <c r="F730" i="8"/>
  <c r="E730" i="8"/>
  <c r="D730" i="8"/>
  <c r="C730" i="8"/>
  <c r="B730" i="8"/>
  <c r="AA729" i="8"/>
  <c r="Z729" i="8"/>
  <c r="Y729" i="8"/>
  <c r="X729" i="8"/>
  <c r="W729" i="8"/>
  <c r="V729" i="8"/>
  <c r="U729" i="8"/>
  <c r="T729" i="8"/>
  <c r="S729" i="8"/>
  <c r="R729" i="8"/>
  <c r="Q729" i="8"/>
  <c r="P729" i="8"/>
  <c r="O729" i="8"/>
  <c r="N729" i="8"/>
  <c r="M729" i="8"/>
  <c r="L729" i="8"/>
  <c r="K729" i="8"/>
  <c r="J729" i="8"/>
  <c r="I729" i="8"/>
  <c r="H729" i="8"/>
  <c r="G729" i="8"/>
  <c r="F729" i="8"/>
  <c r="E729" i="8"/>
  <c r="D729" i="8"/>
  <c r="C729" i="8"/>
  <c r="B729" i="8"/>
  <c r="AA728" i="8"/>
  <c r="Z728" i="8"/>
  <c r="Y728" i="8"/>
  <c r="X728" i="8"/>
  <c r="W728" i="8"/>
  <c r="V728" i="8"/>
  <c r="U728" i="8"/>
  <c r="T728" i="8"/>
  <c r="S728" i="8"/>
  <c r="R728" i="8"/>
  <c r="Q728" i="8"/>
  <c r="P728" i="8"/>
  <c r="O728" i="8"/>
  <c r="N728" i="8"/>
  <c r="M728" i="8"/>
  <c r="L728" i="8"/>
  <c r="K728" i="8"/>
  <c r="J728" i="8"/>
  <c r="I728" i="8"/>
  <c r="H728" i="8"/>
  <c r="G728" i="8"/>
  <c r="F728" i="8"/>
  <c r="E728" i="8"/>
  <c r="D728" i="8"/>
  <c r="C728" i="8"/>
  <c r="B728" i="8"/>
  <c r="AA727" i="8"/>
  <c r="Z727" i="8"/>
  <c r="Y727" i="8"/>
  <c r="X727" i="8"/>
  <c r="W727" i="8"/>
  <c r="V727" i="8"/>
  <c r="U727" i="8"/>
  <c r="T727" i="8"/>
  <c r="S727" i="8"/>
  <c r="R727" i="8"/>
  <c r="Q727" i="8"/>
  <c r="P727" i="8"/>
  <c r="O727" i="8"/>
  <c r="N727" i="8"/>
  <c r="M727" i="8"/>
  <c r="L727" i="8"/>
  <c r="K727" i="8"/>
  <c r="J727" i="8"/>
  <c r="I727" i="8"/>
  <c r="H727" i="8"/>
  <c r="G727" i="8"/>
  <c r="F727" i="8"/>
  <c r="E727" i="8"/>
  <c r="D727" i="8"/>
  <c r="C727" i="8"/>
  <c r="B727" i="8"/>
  <c r="AA726" i="8"/>
  <c r="Z726" i="8"/>
  <c r="Y726" i="8"/>
  <c r="X726" i="8"/>
  <c r="W726" i="8"/>
  <c r="V726" i="8"/>
  <c r="U726" i="8"/>
  <c r="T726" i="8"/>
  <c r="S726" i="8"/>
  <c r="R726" i="8"/>
  <c r="Q726" i="8"/>
  <c r="P726" i="8"/>
  <c r="O726" i="8"/>
  <c r="N726" i="8"/>
  <c r="M726" i="8"/>
  <c r="L726" i="8"/>
  <c r="K726" i="8"/>
  <c r="J726" i="8"/>
  <c r="I726" i="8"/>
  <c r="H726" i="8"/>
  <c r="G726" i="8"/>
  <c r="F726" i="8"/>
  <c r="E726" i="8"/>
  <c r="D726" i="8"/>
  <c r="C726" i="8"/>
  <c r="B726" i="8"/>
  <c r="AA725" i="8"/>
  <c r="Z725" i="8"/>
  <c r="Y725" i="8"/>
  <c r="X725" i="8"/>
  <c r="W725" i="8"/>
  <c r="V725" i="8"/>
  <c r="U725" i="8"/>
  <c r="T725" i="8"/>
  <c r="S725" i="8"/>
  <c r="R725" i="8"/>
  <c r="Q725" i="8"/>
  <c r="P725" i="8"/>
  <c r="O725" i="8"/>
  <c r="N725" i="8"/>
  <c r="M725" i="8"/>
  <c r="L725" i="8"/>
  <c r="K725" i="8"/>
  <c r="J725" i="8"/>
  <c r="I725" i="8"/>
  <c r="H725" i="8"/>
  <c r="G725" i="8"/>
  <c r="F725" i="8"/>
  <c r="E725" i="8"/>
  <c r="D725" i="8"/>
  <c r="C725" i="8"/>
  <c r="B725" i="8"/>
  <c r="AA724" i="8"/>
  <c r="Z724" i="8"/>
  <c r="Y724" i="8"/>
  <c r="X724" i="8"/>
  <c r="W724" i="8"/>
  <c r="V724" i="8"/>
  <c r="U724" i="8"/>
  <c r="T724" i="8"/>
  <c r="S724" i="8"/>
  <c r="R724" i="8"/>
  <c r="Q724" i="8"/>
  <c r="P724" i="8"/>
  <c r="O724" i="8"/>
  <c r="N724" i="8"/>
  <c r="M724" i="8"/>
  <c r="L724" i="8"/>
  <c r="K724" i="8"/>
  <c r="J724" i="8"/>
  <c r="I724" i="8"/>
  <c r="H724" i="8"/>
  <c r="G724" i="8"/>
  <c r="F724" i="8"/>
  <c r="E724" i="8"/>
  <c r="D724" i="8"/>
  <c r="C724" i="8"/>
  <c r="B724" i="8"/>
  <c r="AA723" i="8"/>
  <c r="Z723" i="8"/>
  <c r="Y723" i="8"/>
  <c r="X723" i="8"/>
  <c r="W723" i="8"/>
  <c r="V723" i="8"/>
  <c r="U723" i="8"/>
  <c r="T723" i="8"/>
  <c r="S723" i="8"/>
  <c r="R723" i="8"/>
  <c r="Q723" i="8"/>
  <c r="P723" i="8"/>
  <c r="O723" i="8"/>
  <c r="N723" i="8"/>
  <c r="M723" i="8"/>
  <c r="L723" i="8"/>
  <c r="K723" i="8"/>
  <c r="J723" i="8"/>
  <c r="I723" i="8"/>
  <c r="H723" i="8"/>
  <c r="G723" i="8"/>
  <c r="F723" i="8"/>
  <c r="E723" i="8"/>
  <c r="D723" i="8"/>
  <c r="C723" i="8"/>
  <c r="B723" i="8"/>
  <c r="AA722" i="8"/>
  <c r="Z722" i="8"/>
  <c r="Y722" i="8"/>
  <c r="X722" i="8"/>
  <c r="W722" i="8"/>
  <c r="V722" i="8"/>
  <c r="U722" i="8"/>
  <c r="T722" i="8"/>
  <c r="S722" i="8"/>
  <c r="R722" i="8"/>
  <c r="Q722" i="8"/>
  <c r="P722" i="8"/>
  <c r="O722" i="8"/>
  <c r="N722" i="8"/>
  <c r="M722" i="8"/>
  <c r="L722" i="8"/>
  <c r="K722" i="8"/>
  <c r="J722" i="8"/>
  <c r="I722" i="8"/>
  <c r="H722" i="8"/>
  <c r="G722" i="8"/>
  <c r="F722" i="8"/>
  <c r="E722" i="8"/>
  <c r="D722" i="8"/>
  <c r="C722" i="8"/>
  <c r="B722" i="8"/>
  <c r="AA721" i="8"/>
  <c r="Z721" i="8"/>
  <c r="Y721" i="8"/>
  <c r="X721" i="8"/>
  <c r="W721" i="8"/>
  <c r="V721" i="8"/>
  <c r="U721" i="8"/>
  <c r="T721" i="8"/>
  <c r="S721" i="8"/>
  <c r="R721" i="8"/>
  <c r="Q721" i="8"/>
  <c r="P721" i="8"/>
  <c r="O721" i="8"/>
  <c r="N721" i="8"/>
  <c r="M721" i="8"/>
  <c r="L721" i="8"/>
  <c r="K721" i="8"/>
  <c r="J721" i="8"/>
  <c r="I721" i="8"/>
  <c r="H721" i="8"/>
  <c r="G721" i="8"/>
  <c r="F721" i="8"/>
  <c r="E721" i="8"/>
  <c r="D721" i="8"/>
  <c r="C721" i="8"/>
  <c r="B721" i="8"/>
  <c r="AA720" i="8"/>
  <c r="Z720" i="8"/>
  <c r="Y720" i="8"/>
  <c r="X720" i="8"/>
  <c r="W720" i="8"/>
  <c r="V720" i="8"/>
  <c r="U720" i="8"/>
  <c r="T720" i="8"/>
  <c r="S720" i="8"/>
  <c r="R720" i="8"/>
  <c r="Q720" i="8"/>
  <c r="P720" i="8"/>
  <c r="O720" i="8"/>
  <c r="N720" i="8"/>
  <c r="M720" i="8"/>
  <c r="L720" i="8"/>
  <c r="K720" i="8"/>
  <c r="J720" i="8"/>
  <c r="I720" i="8"/>
  <c r="H720" i="8"/>
  <c r="G720" i="8"/>
  <c r="F720" i="8"/>
  <c r="E720" i="8"/>
  <c r="D720" i="8"/>
  <c r="C720" i="8"/>
  <c r="B720" i="8"/>
  <c r="AA719" i="8"/>
  <c r="Z719" i="8"/>
  <c r="Y719" i="8"/>
  <c r="X719" i="8"/>
  <c r="W719" i="8"/>
  <c r="V719" i="8"/>
  <c r="U719" i="8"/>
  <c r="T719" i="8"/>
  <c r="S719" i="8"/>
  <c r="R719" i="8"/>
  <c r="Q719" i="8"/>
  <c r="P719" i="8"/>
  <c r="O719" i="8"/>
  <c r="N719" i="8"/>
  <c r="M719" i="8"/>
  <c r="L719" i="8"/>
  <c r="K719" i="8"/>
  <c r="J719" i="8"/>
  <c r="I719" i="8"/>
  <c r="H719" i="8"/>
  <c r="G719" i="8"/>
  <c r="F719" i="8"/>
  <c r="E719" i="8"/>
  <c r="D719" i="8"/>
  <c r="C719" i="8"/>
  <c r="B719" i="8"/>
  <c r="AA718" i="8"/>
  <c r="Z718" i="8"/>
  <c r="Y718" i="8"/>
  <c r="X718" i="8"/>
  <c r="W718" i="8"/>
  <c r="V718" i="8"/>
  <c r="U718" i="8"/>
  <c r="T718" i="8"/>
  <c r="S718" i="8"/>
  <c r="R718" i="8"/>
  <c r="Q718" i="8"/>
  <c r="P718" i="8"/>
  <c r="O718" i="8"/>
  <c r="N718" i="8"/>
  <c r="M718" i="8"/>
  <c r="L718" i="8"/>
  <c r="K718" i="8"/>
  <c r="J718" i="8"/>
  <c r="I718" i="8"/>
  <c r="H718" i="8"/>
  <c r="G718" i="8"/>
  <c r="F718" i="8"/>
  <c r="E718" i="8"/>
  <c r="D718" i="8"/>
  <c r="C718" i="8"/>
  <c r="B718" i="8"/>
  <c r="AA717" i="8"/>
  <c r="Z717" i="8"/>
  <c r="Y717" i="8"/>
  <c r="X717" i="8"/>
  <c r="W717" i="8"/>
  <c r="V717" i="8"/>
  <c r="U717" i="8"/>
  <c r="T717" i="8"/>
  <c r="S717" i="8"/>
  <c r="R717" i="8"/>
  <c r="Q717" i="8"/>
  <c r="P717" i="8"/>
  <c r="O717" i="8"/>
  <c r="N717" i="8"/>
  <c r="M717" i="8"/>
  <c r="L717" i="8"/>
  <c r="K717" i="8"/>
  <c r="J717" i="8"/>
  <c r="I717" i="8"/>
  <c r="H717" i="8"/>
  <c r="G717" i="8"/>
  <c r="F717" i="8"/>
  <c r="E717" i="8"/>
  <c r="D717" i="8"/>
  <c r="C717" i="8"/>
  <c r="B717" i="8"/>
  <c r="AA716" i="8"/>
  <c r="Z716" i="8"/>
  <c r="Y716" i="8"/>
  <c r="X716" i="8"/>
  <c r="W716" i="8"/>
  <c r="V716" i="8"/>
  <c r="U716" i="8"/>
  <c r="T716" i="8"/>
  <c r="S716" i="8"/>
  <c r="R716" i="8"/>
  <c r="Q716" i="8"/>
  <c r="P716" i="8"/>
  <c r="O716" i="8"/>
  <c r="N716" i="8"/>
  <c r="M716" i="8"/>
  <c r="L716" i="8"/>
  <c r="K716" i="8"/>
  <c r="J716" i="8"/>
  <c r="I716" i="8"/>
  <c r="H716" i="8"/>
  <c r="G716" i="8"/>
  <c r="F716" i="8"/>
  <c r="E716" i="8"/>
  <c r="D716" i="8"/>
  <c r="C716" i="8"/>
  <c r="B716" i="8"/>
  <c r="AA715" i="8"/>
  <c r="Z715" i="8"/>
  <c r="Y715" i="8"/>
  <c r="X715" i="8"/>
  <c r="W715" i="8"/>
  <c r="V715" i="8"/>
  <c r="U715" i="8"/>
  <c r="T715" i="8"/>
  <c r="S715" i="8"/>
  <c r="R715" i="8"/>
  <c r="Q715" i="8"/>
  <c r="P715" i="8"/>
  <c r="O715" i="8"/>
  <c r="N715" i="8"/>
  <c r="M715" i="8"/>
  <c r="L715" i="8"/>
  <c r="K715" i="8"/>
  <c r="J715" i="8"/>
  <c r="I715" i="8"/>
  <c r="H715" i="8"/>
  <c r="G715" i="8"/>
  <c r="F715" i="8"/>
  <c r="E715" i="8"/>
  <c r="D715" i="8"/>
  <c r="C715" i="8"/>
  <c r="B715" i="8"/>
  <c r="AA714" i="8"/>
  <c r="Z714" i="8"/>
  <c r="Y714" i="8"/>
  <c r="X714" i="8"/>
  <c r="W714" i="8"/>
  <c r="V714" i="8"/>
  <c r="U714" i="8"/>
  <c r="T714" i="8"/>
  <c r="S714" i="8"/>
  <c r="R714" i="8"/>
  <c r="Q714" i="8"/>
  <c r="P714" i="8"/>
  <c r="O714" i="8"/>
  <c r="N714" i="8"/>
  <c r="M714" i="8"/>
  <c r="L714" i="8"/>
  <c r="K714" i="8"/>
  <c r="J714" i="8"/>
  <c r="I714" i="8"/>
  <c r="H714" i="8"/>
  <c r="G714" i="8"/>
  <c r="F714" i="8"/>
  <c r="E714" i="8"/>
  <c r="D714" i="8"/>
  <c r="C714" i="8"/>
  <c r="B714" i="8"/>
  <c r="AA713" i="8"/>
  <c r="Z713" i="8"/>
  <c r="Y713" i="8"/>
  <c r="X713" i="8"/>
  <c r="W713" i="8"/>
  <c r="V713" i="8"/>
  <c r="U713" i="8"/>
  <c r="T713" i="8"/>
  <c r="S713" i="8"/>
  <c r="R713" i="8"/>
  <c r="Q713" i="8"/>
  <c r="P713" i="8"/>
  <c r="O713" i="8"/>
  <c r="N713" i="8"/>
  <c r="M713" i="8"/>
  <c r="L713" i="8"/>
  <c r="K713" i="8"/>
  <c r="J713" i="8"/>
  <c r="I713" i="8"/>
  <c r="H713" i="8"/>
  <c r="G713" i="8"/>
  <c r="F713" i="8"/>
  <c r="E713" i="8"/>
  <c r="D713" i="8"/>
  <c r="C713" i="8"/>
  <c r="B713" i="8"/>
  <c r="AA712" i="8"/>
  <c r="Z712" i="8"/>
  <c r="Y712" i="8"/>
  <c r="X712" i="8"/>
  <c r="W712" i="8"/>
  <c r="V712" i="8"/>
  <c r="U712" i="8"/>
  <c r="T712" i="8"/>
  <c r="S712" i="8"/>
  <c r="R712" i="8"/>
  <c r="Q712" i="8"/>
  <c r="P712" i="8"/>
  <c r="O712" i="8"/>
  <c r="N712" i="8"/>
  <c r="M712" i="8"/>
  <c r="L712" i="8"/>
  <c r="K712" i="8"/>
  <c r="J712" i="8"/>
  <c r="I712" i="8"/>
  <c r="H712" i="8"/>
  <c r="G712" i="8"/>
  <c r="F712" i="8"/>
  <c r="E712" i="8"/>
  <c r="D712" i="8"/>
  <c r="C712" i="8"/>
  <c r="B712" i="8"/>
  <c r="AA711" i="8"/>
  <c r="Z711" i="8"/>
  <c r="Y711" i="8"/>
  <c r="X711" i="8"/>
  <c r="W711" i="8"/>
  <c r="V711" i="8"/>
  <c r="U711" i="8"/>
  <c r="T711" i="8"/>
  <c r="S711" i="8"/>
  <c r="R711" i="8"/>
  <c r="Q711" i="8"/>
  <c r="P711" i="8"/>
  <c r="O711" i="8"/>
  <c r="N711" i="8"/>
  <c r="M711" i="8"/>
  <c r="L711" i="8"/>
  <c r="K711" i="8"/>
  <c r="J711" i="8"/>
  <c r="I711" i="8"/>
  <c r="H711" i="8"/>
  <c r="G711" i="8"/>
  <c r="F711" i="8"/>
  <c r="E711" i="8"/>
  <c r="D711" i="8"/>
  <c r="C711" i="8"/>
  <c r="B711" i="8"/>
  <c r="AA710" i="8"/>
  <c r="Z710" i="8"/>
  <c r="Y710" i="8"/>
  <c r="X710" i="8"/>
  <c r="W710" i="8"/>
  <c r="V710" i="8"/>
  <c r="U710" i="8"/>
  <c r="T710" i="8"/>
  <c r="S710" i="8"/>
  <c r="R710" i="8"/>
  <c r="Q710" i="8"/>
  <c r="P710" i="8"/>
  <c r="O710" i="8"/>
  <c r="N710" i="8"/>
  <c r="M710" i="8"/>
  <c r="L710" i="8"/>
  <c r="K710" i="8"/>
  <c r="J710" i="8"/>
  <c r="I710" i="8"/>
  <c r="H710" i="8"/>
  <c r="G710" i="8"/>
  <c r="F710" i="8"/>
  <c r="E710" i="8"/>
  <c r="D710" i="8"/>
  <c r="C710" i="8"/>
  <c r="B710" i="8"/>
  <c r="AA709" i="8"/>
  <c r="Z709" i="8"/>
  <c r="Y709" i="8"/>
  <c r="X709" i="8"/>
  <c r="W709" i="8"/>
  <c r="V709" i="8"/>
  <c r="U709" i="8"/>
  <c r="T709" i="8"/>
  <c r="S709" i="8"/>
  <c r="R709" i="8"/>
  <c r="Q709" i="8"/>
  <c r="P709" i="8"/>
  <c r="O709" i="8"/>
  <c r="N709" i="8"/>
  <c r="M709" i="8"/>
  <c r="L709" i="8"/>
  <c r="K709" i="8"/>
  <c r="J709" i="8"/>
  <c r="I709" i="8"/>
  <c r="H709" i="8"/>
  <c r="G709" i="8"/>
  <c r="F709" i="8"/>
  <c r="E709" i="8"/>
  <c r="D709" i="8"/>
  <c r="C709" i="8"/>
  <c r="B709" i="8"/>
  <c r="AA708" i="8"/>
  <c r="Z708" i="8"/>
  <c r="Y708" i="8"/>
  <c r="X708" i="8"/>
  <c r="W708" i="8"/>
  <c r="V708" i="8"/>
  <c r="U708" i="8"/>
  <c r="T708" i="8"/>
  <c r="S708" i="8"/>
  <c r="R708" i="8"/>
  <c r="Q708" i="8"/>
  <c r="P708" i="8"/>
  <c r="O708" i="8"/>
  <c r="N708" i="8"/>
  <c r="M708" i="8"/>
  <c r="L708" i="8"/>
  <c r="K708" i="8"/>
  <c r="J708" i="8"/>
  <c r="I708" i="8"/>
  <c r="H708" i="8"/>
  <c r="G708" i="8"/>
  <c r="F708" i="8"/>
  <c r="E708" i="8"/>
  <c r="D708" i="8"/>
  <c r="C708" i="8"/>
  <c r="B708" i="8"/>
  <c r="AA707" i="8"/>
  <c r="Z707" i="8"/>
  <c r="Y707" i="8"/>
  <c r="X707" i="8"/>
  <c r="W707" i="8"/>
  <c r="V707" i="8"/>
  <c r="U707" i="8"/>
  <c r="T707" i="8"/>
  <c r="S707" i="8"/>
  <c r="R707" i="8"/>
  <c r="Q707" i="8"/>
  <c r="P707" i="8"/>
  <c r="O707" i="8"/>
  <c r="N707" i="8"/>
  <c r="M707" i="8"/>
  <c r="L707" i="8"/>
  <c r="K707" i="8"/>
  <c r="J707" i="8"/>
  <c r="I707" i="8"/>
  <c r="H707" i="8"/>
  <c r="G707" i="8"/>
  <c r="F707" i="8"/>
  <c r="E707" i="8"/>
  <c r="D707" i="8"/>
  <c r="C707" i="8"/>
  <c r="B707" i="8"/>
  <c r="AA706" i="8"/>
  <c r="Z706" i="8"/>
  <c r="Y706" i="8"/>
  <c r="X706" i="8"/>
  <c r="W706" i="8"/>
  <c r="V706" i="8"/>
  <c r="U706" i="8"/>
  <c r="T706" i="8"/>
  <c r="S706" i="8"/>
  <c r="R706" i="8"/>
  <c r="Q706" i="8"/>
  <c r="P706" i="8"/>
  <c r="O706" i="8"/>
  <c r="N706" i="8"/>
  <c r="M706" i="8"/>
  <c r="L706" i="8"/>
  <c r="K706" i="8"/>
  <c r="J706" i="8"/>
  <c r="I706" i="8"/>
  <c r="H706" i="8"/>
  <c r="G706" i="8"/>
  <c r="F706" i="8"/>
  <c r="E706" i="8"/>
  <c r="D706" i="8"/>
  <c r="C706" i="8"/>
  <c r="B706" i="8"/>
  <c r="AA705" i="8"/>
  <c r="Z705" i="8"/>
  <c r="Y705" i="8"/>
  <c r="X705" i="8"/>
  <c r="W705" i="8"/>
  <c r="V705" i="8"/>
  <c r="U705" i="8"/>
  <c r="T705" i="8"/>
  <c r="S705" i="8"/>
  <c r="R705" i="8"/>
  <c r="Q705" i="8"/>
  <c r="P705" i="8"/>
  <c r="O705" i="8"/>
  <c r="N705" i="8"/>
  <c r="M705" i="8"/>
  <c r="L705" i="8"/>
  <c r="K705" i="8"/>
  <c r="J705" i="8"/>
  <c r="I705" i="8"/>
  <c r="H705" i="8"/>
  <c r="G705" i="8"/>
  <c r="F705" i="8"/>
  <c r="E705" i="8"/>
  <c r="D705" i="8"/>
  <c r="C705" i="8"/>
  <c r="B705" i="8"/>
  <c r="AA704" i="8"/>
  <c r="Z704" i="8"/>
  <c r="Y704" i="8"/>
  <c r="X704" i="8"/>
  <c r="W704" i="8"/>
  <c r="V704" i="8"/>
  <c r="U704" i="8"/>
  <c r="T704" i="8"/>
  <c r="S704" i="8"/>
  <c r="R704" i="8"/>
  <c r="Q704" i="8"/>
  <c r="P704" i="8"/>
  <c r="O704" i="8"/>
  <c r="N704" i="8"/>
  <c r="M704" i="8"/>
  <c r="L704" i="8"/>
  <c r="K704" i="8"/>
  <c r="J704" i="8"/>
  <c r="I704" i="8"/>
  <c r="H704" i="8"/>
  <c r="G704" i="8"/>
  <c r="F704" i="8"/>
  <c r="E704" i="8"/>
  <c r="D704" i="8"/>
  <c r="C704" i="8"/>
  <c r="B704" i="8"/>
  <c r="AA703" i="8"/>
  <c r="Z703" i="8"/>
  <c r="Y703" i="8"/>
  <c r="X703" i="8"/>
  <c r="W703" i="8"/>
  <c r="V703" i="8"/>
  <c r="U703" i="8"/>
  <c r="T703" i="8"/>
  <c r="S703" i="8"/>
  <c r="R703" i="8"/>
  <c r="Q703" i="8"/>
  <c r="P703" i="8"/>
  <c r="O703" i="8"/>
  <c r="N703" i="8"/>
  <c r="M703" i="8"/>
  <c r="L703" i="8"/>
  <c r="K703" i="8"/>
  <c r="J703" i="8"/>
  <c r="I703" i="8"/>
  <c r="H703" i="8"/>
  <c r="G703" i="8"/>
  <c r="F703" i="8"/>
  <c r="E703" i="8"/>
  <c r="D703" i="8"/>
  <c r="C703" i="8"/>
  <c r="B703" i="8"/>
  <c r="AA702" i="8"/>
  <c r="Z702" i="8"/>
  <c r="Y702" i="8"/>
  <c r="X702" i="8"/>
  <c r="W702" i="8"/>
  <c r="V702" i="8"/>
  <c r="U702" i="8"/>
  <c r="T702" i="8"/>
  <c r="S702" i="8"/>
  <c r="R702" i="8"/>
  <c r="Q702" i="8"/>
  <c r="P702" i="8"/>
  <c r="O702" i="8"/>
  <c r="N702" i="8"/>
  <c r="M702" i="8"/>
  <c r="L702" i="8"/>
  <c r="K702" i="8"/>
  <c r="J702" i="8"/>
  <c r="I702" i="8"/>
  <c r="H702" i="8"/>
  <c r="G702" i="8"/>
  <c r="F702" i="8"/>
  <c r="E702" i="8"/>
  <c r="D702" i="8"/>
  <c r="C702" i="8"/>
  <c r="B702" i="8"/>
  <c r="AA701" i="8"/>
  <c r="Z701" i="8"/>
  <c r="Y701" i="8"/>
  <c r="X701" i="8"/>
  <c r="W701" i="8"/>
  <c r="V701" i="8"/>
  <c r="U701" i="8"/>
  <c r="T701" i="8"/>
  <c r="S701" i="8"/>
  <c r="R701" i="8"/>
  <c r="Q701" i="8"/>
  <c r="P701" i="8"/>
  <c r="O701" i="8"/>
  <c r="N701" i="8"/>
  <c r="M701" i="8"/>
  <c r="L701" i="8"/>
  <c r="K701" i="8"/>
  <c r="J701" i="8"/>
  <c r="I701" i="8"/>
  <c r="H701" i="8"/>
  <c r="G701" i="8"/>
  <c r="F701" i="8"/>
  <c r="E701" i="8"/>
  <c r="D701" i="8"/>
  <c r="C701" i="8"/>
  <c r="B701" i="8"/>
  <c r="AA700" i="8"/>
  <c r="Z700" i="8"/>
  <c r="Y700" i="8"/>
  <c r="X700" i="8"/>
  <c r="W700" i="8"/>
  <c r="V700" i="8"/>
  <c r="U700" i="8"/>
  <c r="T700" i="8"/>
  <c r="S700" i="8"/>
  <c r="R700" i="8"/>
  <c r="Q700" i="8"/>
  <c r="P700" i="8"/>
  <c r="O700" i="8"/>
  <c r="N700" i="8"/>
  <c r="M700" i="8"/>
  <c r="L700" i="8"/>
  <c r="K700" i="8"/>
  <c r="J700" i="8"/>
  <c r="I700" i="8"/>
  <c r="H700" i="8"/>
  <c r="G700" i="8"/>
  <c r="F700" i="8"/>
  <c r="E700" i="8"/>
  <c r="D700" i="8"/>
  <c r="C700" i="8"/>
  <c r="B700" i="8"/>
  <c r="AA699" i="8"/>
  <c r="Z699" i="8"/>
  <c r="Y699" i="8"/>
  <c r="X699" i="8"/>
  <c r="W699" i="8"/>
  <c r="V699" i="8"/>
  <c r="U699" i="8"/>
  <c r="T699" i="8"/>
  <c r="S699" i="8"/>
  <c r="R699" i="8"/>
  <c r="Q699" i="8"/>
  <c r="P699" i="8"/>
  <c r="O699" i="8"/>
  <c r="N699" i="8"/>
  <c r="M699" i="8"/>
  <c r="L699" i="8"/>
  <c r="K699" i="8"/>
  <c r="J699" i="8"/>
  <c r="I699" i="8"/>
  <c r="H699" i="8"/>
  <c r="G699" i="8"/>
  <c r="F699" i="8"/>
  <c r="E699" i="8"/>
  <c r="D699" i="8"/>
  <c r="C699" i="8"/>
  <c r="B699" i="8"/>
  <c r="AA698" i="8"/>
  <c r="Z698" i="8"/>
  <c r="Y698" i="8"/>
  <c r="X698" i="8"/>
  <c r="W698" i="8"/>
  <c r="V698" i="8"/>
  <c r="U698" i="8"/>
  <c r="T698" i="8"/>
  <c r="S698" i="8"/>
  <c r="R698" i="8"/>
  <c r="Q698" i="8"/>
  <c r="P698" i="8"/>
  <c r="O698" i="8"/>
  <c r="N698" i="8"/>
  <c r="M698" i="8"/>
  <c r="L698" i="8"/>
  <c r="K698" i="8"/>
  <c r="J698" i="8"/>
  <c r="I698" i="8"/>
  <c r="H698" i="8"/>
  <c r="G698" i="8"/>
  <c r="F698" i="8"/>
  <c r="E698" i="8"/>
  <c r="D698" i="8"/>
  <c r="C698" i="8"/>
  <c r="B698" i="8"/>
  <c r="AA697" i="8"/>
  <c r="Z697" i="8"/>
  <c r="Y697" i="8"/>
  <c r="X697" i="8"/>
  <c r="W697" i="8"/>
  <c r="V697" i="8"/>
  <c r="U697" i="8"/>
  <c r="T697" i="8"/>
  <c r="S697" i="8"/>
  <c r="R697" i="8"/>
  <c r="Q697" i="8"/>
  <c r="P697" i="8"/>
  <c r="O697" i="8"/>
  <c r="N697" i="8"/>
  <c r="M697" i="8"/>
  <c r="L697" i="8"/>
  <c r="K697" i="8"/>
  <c r="J697" i="8"/>
  <c r="I697" i="8"/>
  <c r="H697" i="8"/>
  <c r="G697" i="8"/>
  <c r="F697" i="8"/>
  <c r="E697" i="8"/>
  <c r="D697" i="8"/>
  <c r="C697" i="8"/>
  <c r="B697" i="8"/>
  <c r="AA696" i="8"/>
  <c r="Z696" i="8"/>
  <c r="Y696" i="8"/>
  <c r="X696" i="8"/>
  <c r="W696" i="8"/>
  <c r="V696" i="8"/>
  <c r="U696" i="8"/>
  <c r="T696" i="8"/>
  <c r="S696" i="8"/>
  <c r="R696" i="8"/>
  <c r="Q696" i="8"/>
  <c r="P696" i="8"/>
  <c r="O696" i="8"/>
  <c r="N696" i="8"/>
  <c r="M696" i="8"/>
  <c r="L696" i="8"/>
  <c r="K696" i="8"/>
  <c r="J696" i="8"/>
  <c r="I696" i="8"/>
  <c r="H696" i="8"/>
  <c r="G696" i="8"/>
  <c r="F696" i="8"/>
  <c r="E696" i="8"/>
  <c r="D696" i="8"/>
  <c r="C696" i="8"/>
  <c r="B696" i="8"/>
  <c r="AA695" i="8"/>
  <c r="Z695" i="8"/>
  <c r="Y695" i="8"/>
  <c r="X695" i="8"/>
  <c r="W695" i="8"/>
  <c r="V695" i="8"/>
  <c r="U695" i="8"/>
  <c r="T695" i="8"/>
  <c r="S695" i="8"/>
  <c r="R695" i="8"/>
  <c r="Q695" i="8"/>
  <c r="P695" i="8"/>
  <c r="O695" i="8"/>
  <c r="N695" i="8"/>
  <c r="M695" i="8"/>
  <c r="L695" i="8"/>
  <c r="K695" i="8"/>
  <c r="J695" i="8"/>
  <c r="I695" i="8"/>
  <c r="H695" i="8"/>
  <c r="G695" i="8"/>
  <c r="F695" i="8"/>
  <c r="E695" i="8"/>
  <c r="D695" i="8"/>
  <c r="C695" i="8"/>
  <c r="B695" i="8"/>
  <c r="AA694" i="8"/>
  <c r="Z694" i="8"/>
  <c r="Y694" i="8"/>
  <c r="X694" i="8"/>
  <c r="W694" i="8"/>
  <c r="V694" i="8"/>
  <c r="U694" i="8"/>
  <c r="T694" i="8"/>
  <c r="S694" i="8"/>
  <c r="R694" i="8"/>
  <c r="Q694" i="8"/>
  <c r="P694" i="8"/>
  <c r="O694" i="8"/>
  <c r="N694" i="8"/>
  <c r="M694" i="8"/>
  <c r="L694" i="8"/>
  <c r="K694" i="8"/>
  <c r="J694" i="8"/>
  <c r="I694" i="8"/>
  <c r="H694" i="8"/>
  <c r="G694" i="8"/>
  <c r="F694" i="8"/>
  <c r="E694" i="8"/>
  <c r="D694" i="8"/>
  <c r="C694" i="8"/>
  <c r="B694" i="8"/>
  <c r="AA693" i="8"/>
  <c r="Z693" i="8"/>
  <c r="Y693" i="8"/>
  <c r="X693" i="8"/>
  <c r="W693" i="8"/>
  <c r="V693" i="8"/>
  <c r="U693" i="8"/>
  <c r="T693" i="8"/>
  <c r="S693" i="8"/>
  <c r="R693" i="8"/>
  <c r="Q693" i="8"/>
  <c r="P693" i="8"/>
  <c r="O693" i="8"/>
  <c r="N693" i="8"/>
  <c r="M693" i="8"/>
  <c r="L693" i="8"/>
  <c r="K693" i="8"/>
  <c r="J693" i="8"/>
  <c r="I693" i="8"/>
  <c r="H693" i="8"/>
  <c r="G693" i="8"/>
  <c r="F693" i="8"/>
  <c r="E693" i="8"/>
  <c r="D693" i="8"/>
  <c r="C693" i="8"/>
  <c r="B693" i="8"/>
  <c r="AA692" i="8"/>
  <c r="Z692" i="8"/>
  <c r="Y692" i="8"/>
  <c r="X692" i="8"/>
  <c r="W692" i="8"/>
  <c r="V692" i="8"/>
  <c r="U692" i="8"/>
  <c r="T692" i="8"/>
  <c r="S692" i="8"/>
  <c r="R692" i="8"/>
  <c r="Q692" i="8"/>
  <c r="P692" i="8"/>
  <c r="O692" i="8"/>
  <c r="N692" i="8"/>
  <c r="M692" i="8"/>
  <c r="L692" i="8"/>
  <c r="K692" i="8"/>
  <c r="J692" i="8"/>
  <c r="I692" i="8"/>
  <c r="H692" i="8"/>
  <c r="G692" i="8"/>
  <c r="F692" i="8"/>
  <c r="E692" i="8"/>
  <c r="D692" i="8"/>
  <c r="C692" i="8"/>
  <c r="B692" i="8"/>
  <c r="AA691" i="8"/>
  <c r="Z691" i="8"/>
  <c r="Y691" i="8"/>
  <c r="X691" i="8"/>
  <c r="W691" i="8"/>
  <c r="V691" i="8"/>
  <c r="U691" i="8"/>
  <c r="T691" i="8"/>
  <c r="S691" i="8"/>
  <c r="R691" i="8"/>
  <c r="Q691" i="8"/>
  <c r="P691" i="8"/>
  <c r="O691" i="8"/>
  <c r="N691" i="8"/>
  <c r="M691" i="8"/>
  <c r="L691" i="8"/>
  <c r="K691" i="8"/>
  <c r="J691" i="8"/>
  <c r="I691" i="8"/>
  <c r="H691" i="8"/>
  <c r="G691" i="8"/>
  <c r="F691" i="8"/>
  <c r="E691" i="8"/>
  <c r="D691" i="8"/>
  <c r="C691" i="8"/>
  <c r="B691" i="8"/>
  <c r="AA690" i="8"/>
  <c r="Z690" i="8"/>
  <c r="Y690" i="8"/>
  <c r="X690" i="8"/>
  <c r="W690" i="8"/>
  <c r="V690" i="8"/>
  <c r="U690" i="8"/>
  <c r="T690" i="8"/>
  <c r="S690" i="8"/>
  <c r="R690" i="8"/>
  <c r="Q690" i="8"/>
  <c r="P690" i="8"/>
  <c r="O690" i="8"/>
  <c r="N690" i="8"/>
  <c r="M690" i="8"/>
  <c r="L690" i="8"/>
  <c r="K690" i="8"/>
  <c r="J690" i="8"/>
  <c r="I690" i="8"/>
  <c r="H690" i="8"/>
  <c r="G690" i="8"/>
  <c r="F690" i="8"/>
  <c r="E690" i="8"/>
  <c r="D690" i="8"/>
  <c r="C690" i="8"/>
  <c r="B690" i="8"/>
  <c r="AA689" i="8"/>
  <c r="Z689" i="8"/>
  <c r="Y689" i="8"/>
  <c r="X689" i="8"/>
  <c r="W689" i="8"/>
  <c r="V689" i="8"/>
  <c r="U689" i="8"/>
  <c r="T689" i="8"/>
  <c r="S689" i="8"/>
  <c r="R689" i="8"/>
  <c r="Q689" i="8"/>
  <c r="P689" i="8"/>
  <c r="O689" i="8"/>
  <c r="N689" i="8"/>
  <c r="M689" i="8"/>
  <c r="L689" i="8"/>
  <c r="K689" i="8"/>
  <c r="J689" i="8"/>
  <c r="I689" i="8"/>
  <c r="H689" i="8"/>
  <c r="G689" i="8"/>
  <c r="F689" i="8"/>
  <c r="E689" i="8"/>
  <c r="D689" i="8"/>
  <c r="C689" i="8"/>
  <c r="B689" i="8"/>
  <c r="AA688" i="8"/>
  <c r="Z688" i="8"/>
  <c r="Y688" i="8"/>
  <c r="X688" i="8"/>
  <c r="W688" i="8"/>
  <c r="V688" i="8"/>
  <c r="U688" i="8"/>
  <c r="T688" i="8"/>
  <c r="S688" i="8"/>
  <c r="R688" i="8"/>
  <c r="Q688" i="8"/>
  <c r="P688" i="8"/>
  <c r="O688" i="8"/>
  <c r="N688" i="8"/>
  <c r="M688" i="8"/>
  <c r="L688" i="8"/>
  <c r="K688" i="8"/>
  <c r="J688" i="8"/>
  <c r="I688" i="8"/>
  <c r="H688" i="8"/>
  <c r="G688" i="8"/>
  <c r="F688" i="8"/>
  <c r="E688" i="8"/>
  <c r="D688" i="8"/>
  <c r="C688" i="8"/>
  <c r="B688" i="8"/>
  <c r="AA687" i="8"/>
  <c r="Z687" i="8"/>
  <c r="Y687" i="8"/>
  <c r="X687" i="8"/>
  <c r="W687" i="8"/>
  <c r="V687" i="8"/>
  <c r="U687" i="8"/>
  <c r="T687" i="8"/>
  <c r="S687" i="8"/>
  <c r="R687" i="8"/>
  <c r="Q687" i="8"/>
  <c r="P687" i="8"/>
  <c r="O687" i="8"/>
  <c r="N687" i="8"/>
  <c r="M687" i="8"/>
  <c r="L687" i="8"/>
  <c r="K687" i="8"/>
  <c r="J687" i="8"/>
  <c r="I687" i="8"/>
  <c r="H687" i="8"/>
  <c r="G687" i="8"/>
  <c r="F687" i="8"/>
  <c r="E687" i="8"/>
  <c r="D687" i="8"/>
  <c r="C687" i="8"/>
  <c r="B687" i="8"/>
  <c r="AA686" i="8"/>
  <c r="Z686" i="8"/>
  <c r="Y686" i="8"/>
  <c r="X686" i="8"/>
  <c r="W686" i="8"/>
  <c r="V686" i="8"/>
  <c r="U686" i="8"/>
  <c r="T686" i="8"/>
  <c r="S686" i="8"/>
  <c r="R686" i="8"/>
  <c r="Q686" i="8"/>
  <c r="P686" i="8"/>
  <c r="O686" i="8"/>
  <c r="N686" i="8"/>
  <c r="M686" i="8"/>
  <c r="L686" i="8"/>
  <c r="K686" i="8"/>
  <c r="J686" i="8"/>
  <c r="I686" i="8"/>
  <c r="H686" i="8"/>
  <c r="G686" i="8"/>
  <c r="F686" i="8"/>
  <c r="E686" i="8"/>
  <c r="D686" i="8"/>
  <c r="C686" i="8"/>
  <c r="B686" i="8"/>
  <c r="AA685" i="8"/>
  <c r="Z685" i="8"/>
  <c r="Y685" i="8"/>
  <c r="X685" i="8"/>
  <c r="W685" i="8"/>
  <c r="V685" i="8"/>
  <c r="U685" i="8"/>
  <c r="T685" i="8"/>
  <c r="S685" i="8"/>
  <c r="R685" i="8"/>
  <c r="Q685" i="8"/>
  <c r="P685" i="8"/>
  <c r="O685" i="8"/>
  <c r="N685" i="8"/>
  <c r="M685" i="8"/>
  <c r="L685" i="8"/>
  <c r="K685" i="8"/>
  <c r="J685" i="8"/>
  <c r="I685" i="8"/>
  <c r="H685" i="8"/>
  <c r="G685" i="8"/>
  <c r="F685" i="8"/>
  <c r="E685" i="8"/>
  <c r="D685" i="8"/>
  <c r="C685" i="8"/>
  <c r="B685" i="8"/>
  <c r="AA684" i="8"/>
  <c r="Z684" i="8"/>
  <c r="Y684" i="8"/>
  <c r="X684" i="8"/>
  <c r="W684" i="8"/>
  <c r="V684" i="8"/>
  <c r="U684" i="8"/>
  <c r="T684" i="8"/>
  <c r="S684" i="8"/>
  <c r="R684" i="8"/>
  <c r="Q684" i="8"/>
  <c r="P684" i="8"/>
  <c r="O684" i="8"/>
  <c r="N684" i="8"/>
  <c r="M684" i="8"/>
  <c r="L684" i="8"/>
  <c r="K684" i="8"/>
  <c r="J684" i="8"/>
  <c r="I684" i="8"/>
  <c r="H684" i="8"/>
  <c r="G684" i="8"/>
  <c r="F684" i="8"/>
  <c r="E684" i="8"/>
  <c r="D684" i="8"/>
  <c r="C684" i="8"/>
  <c r="B684" i="8"/>
  <c r="AA683" i="8"/>
  <c r="Z683" i="8"/>
  <c r="Y683" i="8"/>
  <c r="X683" i="8"/>
  <c r="W683" i="8"/>
  <c r="V683" i="8"/>
  <c r="U683" i="8"/>
  <c r="T683" i="8"/>
  <c r="S683" i="8"/>
  <c r="R683" i="8"/>
  <c r="Q683" i="8"/>
  <c r="P683" i="8"/>
  <c r="O683" i="8"/>
  <c r="N683" i="8"/>
  <c r="M683" i="8"/>
  <c r="L683" i="8"/>
  <c r="K683" i="8"/>
  <c r="J683" i="8"/>
  <c r="I683" i="8"/>
  <c r="H683" i="8"/>
  <c r="G683" i="8"/>
  <c r="F683" i="8"/>
  <c r="E683" i="8"/>
  <c r="D683" i="8"/>
  <c r="C683" i="8"/>
  <c r="B683" i="8"/>
  <c r="AA682" i="8"/>
  <c r="Z682" i="8"/>
  <c r="Y682" i="8"/>
  <c r="X682" i="8"/>
  <c r="W682" i="8"/>
  <c r="V682" i="8"/>
  <c r="U682" i="8"/>
  <c r="T682" i="8"/>
  <c r="S682" i="8"/>
  <c r="R682" i="8"/>
  <c r="Q682" i="8"/>
  <c r="P682" i="8"/>
  <c r="O682" i="8"/>
  <c r="N682" i="8"/>
  <c r="M682" i="8"/>
  <c r="L682" i="8"/>
  <c r="K682" i="8"/>
  <c r="J682" i="8"/>
  <c r="I682" i="8"/>
  <c r="H682" i="8"/>
  <c r="G682" i="8"/>
  <c r="F682" i="8"/>
  <c r="E682" i="8"/>
  <c r="D682" i="8"/>
  <c r="C682" i="8"/>
  <c r="B682" i="8"/>
  <c r="AA681" i="8"/>
  <c r="Z681" i="8"/>
  <c r="Y681" i="8"/>
  <c r="X681" i="8"/>
  <c r="W681" i="8"/>
  <c r="V681" i="8"/>
  <c r="U681" i="8"/>
  <c r="T681" i="8"/>
  <c r="S681" i="8"/>
  <c r="R681" i="8"/>
  <c r="Q681" i="8"/>
  <c r="P681" i="8"/>
  <c r="O681" i="8"/>
  <c r="N681" i="8"/>
  <c r="M681" i="8"/>
  <c r="L681" i="8"/>
  <c r="K681" i="8"/>
  <c r="J681" i="8"/>
  <c r="I681" i="8"/>
  <c r="H681" i="8"/>
  <c r="G681" i="8"/>
  <c r="F681" i="8"/>
  <c r="E681" i="8"/>
  <c r="D681" i="8"/>
  <c r="C681" i="8"/>
  <c r="B681" i="8"/>
  <c r="AA680" i="8"/>
  <c r="Z680" i="8"/>
  <c r="Y680" i="8"/>
  <c r="X680" i="8"/>
  <c r="W680" i="8"/>
  <c r="V680" i="8"/>
  <c r="U680" i="8"/>
  <c r="T680" i="8"/>
  <c r="S680" i="8"/>
  <c r="R680" i="8"/>
  <c r="Q680" i="8"/>
  <c r="P680" i="8"/>
  <c r="O680" i="8"/>
  <c r="N680" i="8"/>
  <c r="M680" i="8"/>
  <c r="L680" i="8"/>
  <c r="K680" i="8"/>
  <c r="J680" i="8"/>
  <c r="I680" i="8"/>
  <c r="H680" i="8"/>
  <c r="G680" i="8"/>
  <c r="F680" i="8"/>
  <c r="E680" i="8"/>
  <c r="D680" i="8"/>
  <c r="C680" i="8"/>
  <c r="B680" i="8"/>
  <c r="AA679" i="8"/>
  <c r="Z679" i="8"/>
  <c r="Y679" i="8"/>
  <c r="X679" i="8"/>
  <c r="W679" i="8"/>
  <c r="V679" i="8"/>
  <c r="U679" i="8"/>
  <c r="T679" i="8"/>
  <c r="S679" i="8"/>
  <c r="R679" i="8"/>
  <c r="Q679" i="8"/>
  <c r="P679" i="8"/>
  <c r="O679" i="8"/>
  <c r="N679" i="8"/>
  <c r="M679" i="8"/>
  <c r="L679" i="8"/>
  <c r="K679" i="8"/>
  <c r="J679" i="8"/>
  <c r="I679" i="8"/>
  <c r="H679" i="8"/>
  <c r="G679" i="8"/>
  <c r="F679" i="8"/>
  <c r="E679" i="8"/>
  <c r="D679" i="8"/>
  <c r="C679" i="8"/>
  <c r="B679" i="8"/>
  <c r="AA678" i="8"/>
  <c r="Z678" i="8"/>
  <c r="Y678" i="8"/>
  <c r="X678" i="8"/>
  <c r="W678" i="8"/>
  <c r="V678" i="8"/>
  <c r="U678" i="8"/>
  <c r="T678" i="8"/>
  <c r="S678" i="8"/>
  <c r="R678" i="8"/>
  <c r="Q678" i="8"/>
  <c r="P678" i="8"/>
  <c r="O678" i="8"/>
  <c r="N678" i="8"/>
  <c r="M678" i="8"/>
  <c r="L678" i="8"/>
  <c r="K678" i="8"/>
  <c r="J678" i="8"/>
  <c r="I678" i="8"/>
  <c r="H678" i="8"/>
  <c r="G678" i="8"/>
  <c r="F678" i="8"/>
  <c r="E678" i="8"/>
  <c r="D678" i="8"/>
  <c r="C678" i="8"/>
  <c r="B678" i="8"/>
  <c r="AA677" i="8"/>
  <c r="Z677" i="8"/>
  <c r="Y677" i="8"/>
  <c r="X677" i="8"/>
  <c r="W677" i="8"/>
  <c r="V677" i="8"/>
  <c r="U677" i="8"/>
  <c r="T677" i="8"/>
  <c r="S677" i="8"/>
  <c r="R677" i="8"/>
  <c r="Q677" i="8"/>
  <c r="P677" i="8"/>
  <c r="O677" i="8"/>
  <c r="N677" i="8"/>
  <c r="M677" i="8"/>
  <c r="L677" i="8"/>
  <c r="K677" i="8"/>
  <c r="J677" i="8"/>
  <c r="I677" i="8"/>
  <c r="H677" i="8"/>
  <c r="G677" i="8"/>
  <c r="F677" i="8"/>
  <c r="E677" i="8"/>
  <c r="D677" i="8"/>
  <c r="C677" i="8"/>
  <c r="B677" i="8"/>
  <c r="AA676" i="8"/>
  <c r="Z676" i="8"/>
  <c r="Y676" i="8"/>
  <c r="X676" i="8"/>
  <c r="W676" i="8"/>
  <c r="V676" i="8"/>
  <c r="U676" i="8"/>
  <c r="T676" i="8"/>
  <c r="S676" i="8"/>
  <c r="R676" i="8"/>
  <c r="Q676" i="8"/>
  <c r="P676" i="8"/>
  <c r="O676" i="8"/>
  <c r="N676" i="8"/>
  <c r="M676" i="8"/>
  <c r="L676" i="8"/>
  <c r="K676" i="8"/>
  <c r="J676" i="8"/>
  <c r="I676" i="8"/>
  <c r="H676" i="8"/>
  <c r="G676" i="8"/>
  <c r="F676" i="8"/>
  <c r="E676" i="8"/>
  <c r="D676" i="8"/>
  <c r="C676" i="8"/>
  <c r="B676" i="8"/>
  <c r="AA675" i="8"/>
  <c r="Z675" i="8"/>
  <c r="Y675" i="8"/>
  <c r="X675" i="8"/>
  <c r="W675" i="8"/>
  <c r="V675" i="8"/>
  <c r="U675" i="8"/>
  <c r="T675" i="8"/>
  <c r="S675" i="8"/>
  <c r="R675" i="8"/>
  <c r="Q675" i="8"/>
  <c r="P675" i="8"/>
  <c r="O675" i="8"/>
  <c r="N675" i="8"/>
  <c r="M675" i="8"/>
  <c r="L675" i="8"/>
  <c r="K675" i="8"/>
  <c r="J675" i="8"/>
  <c r="I675" i="8"/>
  <c r="H675" i="8"/>
  <c r="G675" i="8"/>
  <c r="F675" i="8"/>
  <c r="E675" i="8"/>
  <c r="D675" i="8"/>
  <c r="C675" i="8"/>
  <c r="B675" i="8"/>
  <c r="AA674" i="8"/>
  <c r="Z674" i="8"/>
  <c r="Y674" i="8"/>
  <c r="X674" i="8"/>
  <c r="W674" i="8"/>
  <c r="V674" i="8"/>
  <c r="U674" i="8"/>
  <c r="T674" i="8"/>
  <c r="S674" i="8"/>
  <c r="R674" i="8"/>
  <c r="Q674" i="8"/>
  <c r="P674" i="8"/>
  <c r="O674" i="8"/>
  <c r="N674" i="8"/>
  <c r="M674" i="8"/>
  <c r="L674" i="8"/>
  <c r="K674" i="8"/>
  <c r="J674" i="8"/>
  <c r="I674" i="8"/>
  <c r="H674" i="8"/>
  <c r="G674" i="8"/>
  <c r="F674" i="8"/>
  <c r="E674" i="8"/>
  <c r="D674" i="8"/>
  <c r="C674" i="8"/>
  <c r="B674" i="8"/>
  <c r="AA673" i="8"/>
  <c r="Z673" i="8"/>
  <c r="Y673" i="8"/>
  <c r="X673" i="8"/>
  <c r="W673" i="8"/>
  <c r="V673" i="8"/>
  <c r="U673" i="8"/>
  <c r="T673" i="8"/>
  <c r="S673" i="8"/>
  <c r="R673" i="8"/>
  <c r="Q673" i="8"/>
  <c r="P673" i="8"/>
  <c r="O673" i="8"/>
  <c r="N673" i="8"/>
  <c r="M673" i="8"/>
  <c r="L673" i="8"/>
  <c r="K673" i="8"/>
  <c r="J673" i="8"/>
  <c r="I673" i="8"/>
  <c r="H673" i="8"/>
  <c r="G673" i="8"/>
  <c r="F673" i="8"/>
  <c r="E673" i="8"/>
  <c r="D673" i="8"/>
  <c r="C673" i="8"/>
  <c r="B673" i="8"/>
  <c r="AA672" i="8"/>
  <c r="Z672" i="8"/>
  <c r="Y672" i="8"/>
  <c r="X672" i="8"/>
  <c r="W672" i="8"/>
  <c r="V672" i="8"/>
  <c r="U672" i="8"/>
  <c r="T672" i="8"/>
  <c r="S672" i="8"/>
  <c r="R672" i="8"/>
  <c r="Q672" i="8"/>
  <c r="P672" i="8"/>
  <c r="O672" i="8"/>
  <c r="N672" i="8"/>
  <c r="M672" i="8"/>
  <c r="L672" i="8"/>
  <c r="K672" i="8"/>
  <c r="J672" i="8"/>
  <c r="I672" i="8"/>
  <c r="H672" i="8"/>
  <c r="G672" i="8"/>
  <c r="F672" i="8"/>
  <c r="E672" i="8"/>
  <c r="D672" i="8"/>
  <c r="C672" i="8"/>
  <c r="B672" i="8"/>
  <c r="AA671" i="8"/>
  <c r="Z671" i="8"/>
  <c r="Y671" i="8"/>
  <c r="X671" i="8"/>
  <c r="W671" i="8"/>
  <c r="V671" i="8"/>
  <c r="U671" i="8"/>
  <c r="T671" i="8"/>
  <c r="S671" i="8"/>
  <c r="R671" i="8"/>
  <c r="Q671" i="8"/>
  <c r="P671" i="8"/>
  <c r="O671" i="8"/>
  <c r="N671" i="8"/>
  <c r="M671" i="8"/>
  <c r="L671" i="8"/>
  <c r="K671" i="8"/>
  <c r="J671" i="8"/>
  <c r="I671" i="8"/>
  <c r="H671" i="8"/>
  <c r="G671" i="8"/>
  <c r="F671" i="8"/>
  <c r="E671" i="8"/>
  <c r="D671" i="8"/>
  <c r="C671" i="8"/>
  <c r="B671" i="8"/>
  <c r="AA670" i="8"/>
  <c r="Z670" i="8"/>
  <c r="Y670" i="8"/>
  <c r="X670" i="8"/>
  <c r="W670" i="8"/>
  <c r="V670" i="8"/>
  <c r="U670" i="8"/>
  <c r="T670" i="8"/>
  <c r="S670" i="8"/>
  <c r="R670" i="8"/>
  <c r="Q670" i="8"/>
  <c r="P670" i="8"/>
  <c r="O670" i="8"/>
  <c r="N670" i="8"/>
  <c r="M670" i="8"/>
  <c r="L670" i="8"/>
  <c r="K670" i="8"/>
  <c r="J670" i="8"/>
  <c r="I670" i="8"/>
  <c r="H670" i="8"/>
  <c r="G670" i="8"/>
  <c r="F670" i="8"/>
  <c r="E670" i="8"/>
  <c r="D670" i="8"/>
  <c r="C670" i="8"/>
  <c r="B670" i="8"/>
  <c r="AA669" i="8"/>
  <c r="Z669" i="8"/>
  <c r="Y669" i="8"/>
  <c r="X669" i="8"/>
  <c r="W669" i="8"/>
  <c r="V669" i="8"/>
  <c r="U669" i="8"/>
  <c r="T669" i="8"/>
  <c r="S669" i="8"/>
  <c r="R669" i="8"/>
  <c r="Q669" i="8"/>
  <c r="P669" i="8"/>
  <c r="O669" i="8"/>
  <c r="N669" i="8"/>
  <c r="M669" i="8"/>
  <c r="L669" i="8"/>
  <c r="K669" i="8"/>
  <c r="J669" i="8"/>
  <c r="I669" i="8"/>
  <c r="H669" i="8"/>
  <c r="G669" i="8"/>
  <c r="F669" i="8"/>
  <c r="E669" i="8"/>
  <c r="D669" i="8"/>
  <c r="C669" i="8"/>
  <c r="B669" i="8"/>
  <c r="AA668" i="8"/>
  <c r="Z668" i="8"/>
  <c r="Y668" i="8"/>
  <c r="X668" i="8"/>
  <c r="W668" i="8"/>
  <c r="V668" i="8"/>
  <c r="U668" i="8"/>
  <c r="T668" i="8"/>
  <c r="S668" i="8"/>
  <c r="R668" i="8"/>
  <c r="Q668" i="8"/>
  <c r="P668" i="8"/>
  <c r="O668" i="8"/>
  <c r="N668" i="8"/>
  <c r="M668" i="8"/>
  <c r="L668" i="8"/>
  <c r="K668" i="8"/>
  <c r="J668" i="8"/>
  <c r="I668" i="8"/>
  <c r="H668" i="8"/>
  <c r="G668" i="8"/>
  <c r="F668" i="8"/>
  <c r="E668" i="8"/>
  <c r="D668" i="8"/>
  <c r="C668" i="8"/>
  <c r="B668" i="8"/>
  <c r="AA667" i="8"/>
  <c r="Z667" i="8"/>
  <c r="Y667" i="8"/>
  <c r="X667" i="8"/>
  <c r="W667" i="8"/>
  <c r="V667" i="8"/>
  <c r="U667" i="8"/>
  <c r="T667" i="8"/>
  <c r="S667" i="8"/>
  <c r="R667" i="8"/>
  <c r="Q667" i="8"/>
  <c r="P667" i="8"/>
  <c r="O667" i="8"/>
  <c r="N667" i="8"/>
  <c r="M667" i="8"/>
  <c r="L667" i="8"/>
  <c r="K667" i="8"/>
  <c r="J667" i="8"/>
  <c r="I667" i="8"/>
  <c r="H667" i="8"/>
  <c r="G667" i="8"/>
  <c r="F667" i="8"/>
  <c r="E667" i="8"/>
  <c r="D667" i="8"/>
  <c r="C667" i="8"/>
  <c r="B667" i="8"/>
  <c r="AA666" i="8"/>
  <c r="Z666" i="8"/>
  <c r="Y666" i="8"/>
  <c r="X666" i="8"/>
  <c r="W666" i="8"/>
  <c r="V666" i="8"/>
  <c r="U666" i="8"/>
  <c r="T666" i="8"/>
  <c r="S666" i="8"/>
  <c r="R666" i="8"/>
  <c r="Q666" i="8"/>
  <c r="P666" i="8"/>
  <c r="O666" i="8"/>
  <c r="N666" i="8"/>
  <c r="M666" i="8"/>
  <c r="L666" i="8"/>
  <c r="K666" i="8"/>
  <c r="J666" i="8"/>
  <c r="I666" i="8"/>
  <c r="H666" i="8"/>
  <c r="G666" i="8"/>
  <c r="F666" i="8"/>
  <c r="E666" i="8"/>
  <c r="D666" i="8"/>
  <c r="C666" i="8"/>
  <c r="B666" i="8"/>
  <c r="AA665" i="8"/>
  <c r="Z665" i="8"/>
  <c r="Y665" i="8"/>
  <c r="X665" i="8"/>
  <c r="W665" i="8"/>
  <c r="V665" i="8"/>
  <c r="U665" i="8"/>
  <c r="T665" i="8"/>
  <c r="S665" i="8"/>
  <c r="R665" i="8"/>
  <c r="Q665" i="8"/>
  <c r="P665" i="8"/>
  <c r="O665" i="8"/>
  <c r="N665" i="8"/>
  <c r="M665" i="8"/>
  <c r="L665" i="8"/>
  <c r="K665" i="8"/>
  <c r="J665" i="8"/>
  <c r="I665" i="8"/>
  <c r="H665" i="8"/>
  <c r="G665" i="8"/>
  <c r="F665" i="8"/>
  <c r="E665" i="8"/>
  <c r="D665" i="8"/>
  <c r="C665" i="8"/>
  <c r="B665" i="8"/>
  <c r="AA664" i="8"/>
  <c r="Z664" i="8"/>
  <c r="Y664" i="8"/>
  <c r="X664" i="8"/>
  <c r="W664" i="8"/>
  <c r="V664" i="8"/>
  <c r="U664" i="8"/>
  <c r="T664" i="8"/>
  <c r="S664" i="8"/>
  <c r="R664" i="8"/>
  <c r="Q664" i="8"/>
  <c r="P664" i="8"/>
  <c r="O664" i="8"/>
  <c r="N664" i="8"/>
  <c r="M664" i="8"/>
  <c r="L664" i="8"/>
  <c r="K664" i="8"/>
  <c r="J664" i="8"/>
  <c r="I664" i="8"/>
  <c r="H664" i="8"/>
  <c r="G664" i="8"/>
  <c r="F664" i="8"/>
  <c r="E664" i="8"/>
  <c r="D664" i="8"/>
  <c r="C664" i="8"/>
  <c r="B664" i="8"/>
  <c r="AA663" i="8"/>
  <c r="Z663" i="8"/>
  <c r="Y663" i="8"/>
  <c r="X663" i="8"/>
  <c r="W663" i="8"/>
  <c r="V663" i="8"/>
  <c r="U663" i="8"/>
  <c r="T663" i="8"/>
  <c r="S663" i="8"/>
  <c r="R663" i="8"/>
  <c r="Q663" i="8"/>
  <c r="P663" i="8"/>
  <c r="O663" i="8"/>
  <c r="N663" i="8"/>
  <c r="M663" i="8"/>
  <c r="L663" i="8"/>
  <c r="K663" i="8"/>
  <c r="J663" i="8"/>
  <c r="I663" i="8"/>
  <c r="H663" i="8"/>
  <c r="G663" i="8"/>
  <c r="F663" i="8"/>
  <c r="E663" i="8"/>
  <c r="D663" i="8"/>
  <c r="C663" i="8"/>
  <c r="B663" i="8"/>
  <c r="AA662" i="8"/>
  <c r="Z662" i="8"/>
  <c r="Y662" i="8"/>
  <c r="X662" i="8"/>
  <c r="W662" i="8"/>
  <c r="V662" i="8"/>
  <c r="U662" i="8"/>
  <c r="T662" i="8"/>
  <c r="S662" i="8"/>
  <c r="R662" i="8"/>
  <c r="Q662" i="8"/>
  <c r="P662" i="8"/>
  <c r="O662" i="8"/>
  <c r="N662" i="8"/>
  <c r="M662" i="8"/>
  <c r="L662" i="8"/>
  <c r="K662" i="8"/>
  <c r="J662" i="8"/>
  <c r="I662" i="8"/>
  <c r="H662" i="8"/>
  <c r="G662" i="8"/>
  <c r="F662" i="8"/>
  <c r="E662" i="8"/>
  <c r="D662" i="8"/>
  <c r="C662" i="8"/>
  <c r="B662" i="8"/>
  <c r="AA661" i="8"/>
  <c r="Z661" i="8"/>
  <c r="Y661" i="8"/>
  <c r="X661" i="8"/>
  <c r="W661" i="8"/>
  <c r="V661" i="8"/>
  <c r="U661" i="8"/>
  <c r="T661" i="8"/>
  <c r="S661" i="8"/>
  <c r="R661" i="8"/>
  <c r="Q661" i="8"/>
  <c r="P661" i="8"/>
  <c r="O661" i="8"/>
  <c r="N661" i="8"/>
  <c r="M661" i="8"/>
  <c r="L661" i="8"/>
  <c r="K661" i="8"/>
  <c r="J661" i="8"/>
  <c r="I661" i="8"/>
  <c r="H661" i="8"/>
  <c r="G661" i="8"/>
  <c r="F661" i="8"/>
  <c r="E661" i="8"/>
  <c r="D661" i="8"/>
  <c r="C661" i="8"/>
  <c r="B661" i="8"/>
  <c r="AA660" i="8"/>
  <c r="Z660" i="8"/>
  <c r="Y660" i="8"/>
  <c r="X660" i="8"/>
  <c r="W660" i="8"/>
  <c r="V660" i="8"/>
  <c r="U660" i="8"/>
  <c r="T660" i="8"/>
  <c r="S660" i="8"/>
  <c r="R660" i="8"/>
  <c r="Q660" i="8"/>
  <c r="P660" i="8"/>
  <c r="O660" i="8"/>
  <c r="N660" i="8"/>
  <c r="M660" i="8"/>
  <c r="L660" i="8"/>
  <c r="K660" i="8"/>
  <c r="J660" i="8"/>
  <c r="I660" i="8"/>
  <c r="H660" i="8"/>
  <c r="G660" i="8"/>
  <c r="F660" i="8"/>
  <c r="E660" i="8"/>
  <c r="D660" i="8"/>
  <c r="C660" i="8"/>
  <c r="B660" i="8"/>
  <c r="AA659" i="8"/>
  <c r="Z659" i="8"/>
  <c r="Y659" i="8"/>
  <c r="X659" i="8"/>
  <c r="W659" i="8"/>
  <c r="V659" i="8"/>
  <c r="U659" i="8"/>
  <c r="T659" i="8"/>
  <c r="S659" i="8"/>
  <c r="R659" i="8"/>
  <c r="Q659" i="8"/>
  <c r="P659" i="8"/>
  <c r="O659" i="8"/>
  <c r="N659" i="8"/>
  <c r="M659" i="8"/>
  <c r="L659" i="8"/>
  <c r="K659" i="8"/>
  <c r="J659" i="8"/>
  <c r="I659" i="8"/>
  <c r="H659" i="8"/>
  <c r="G659" i="8"/>
  <c r="F659" i="8"/>
  <c r="E659" i="8"/>
  <c r="D659" i="8"/>
  <c r="C659" i="8"/>
  <c r="B659" i="8"/>
  <c r="AA658" i="8"/>
  <c r="Z658" i="8"/>
  <c r="Y658" i="8"/>
  <c r="X658" i="8"/>
  <c r="W658" i="8"/>
  <c r="V658" i="8"/>
  <c r="U658" i="8"/>
  <c r="T658" i="8"/>
  <c r="S658" i="8"/>
  <c r="R658" i="8"/>
  <c r="Q658" i="8"/>
  <c r="P658" i="8"/>
  <c r="O658" i="8"/>
  <c r="N658" i="8"/>
  <c r="M658" i="8"/>
  <c r="L658" i="8"/>
  <c r="K658" i="8"/>
  <c r="J658" i="8"/>
  <c r="I658" i="8"/>
  <c r="H658" i="8"/>
  <c r="G658" i="8"/>
  <c r="F658" i="8"/>
  <c r="E658" i="8"/>
  <c r="D658" i="8"/>
  <c r="C658" i="8"/>
  <c r="B658" i="8"/>
  <c r="AA657" i="8"/>
  <c r="Z657" i="8"/>
  <c r="Y657" i="8"/>
  <c r="X657" i="8"/>
  <c r="W657" i="8"/>
  <c r="V657" i="8"/>
  <c r="U657" i="8"/>
  <c r="T657" i="8"/>
  <c r="S657" i="8"/>
  <c r="R657" i="8"/>
  <c r="Q657" i="8"/>
  <c r="P657" i="8"/>
  <c r="O657" i="8"/>
  <c r="N657" i="8"/>
  <c r="M657" i="8"/>
  <c r="L657" i="8"/>
  <c r="K657" i="8"/>
  <c r="J657" i="8"/>
  <c r="I657" i="8"/>
  <c r="H657" i="8"/>
  <c r="G657" i="8"/>
  <c r="F657" i="8"/>
  <c r="E657" i="8"/>
  <c r="D657" i="8"/>
  <c r="C657" i="8"/>
  <c r="B657" i="8"/>
  <c r="AA656" i="8"/>
  <c r="Z656" i="8"/>
  <c r="Y656" i="8"/>
  <c r="X656" i="8"/>
  <c r="W656" i="8"/>
  <c r="V656" i="8"/>
  <c r="U656" i="8"/>
  <c r="T656" i="8"/>
  <c r="S656" i="8"/>
  <c r="R656" i="8"/>
  <c r="Q656" i="8"/>
  <c r="P656" i="8"/>
  <c r="O656" i="8"/>
  <c r="N656" i="8"/>
  <c r="M656" i="8"/>
  <c r="L656" i="8"/>
  <c r="K656" i="8"/>
  <c r="J656" i="8"/>
  <c r="I656" i="8"/>
  <c r="H656" i="8"/>
  <c r="G656" i="8"/>
  <c r="F656" i="8"/>
  <c r="E656" i="8"/>
  <c r="D656" i="8"/>
  <c r="C656" i="8"/>
  <c r="B656" i="8"/>
  <c r="AA655" i="8"/>
  <c r="Z655" i="8"/>
  <c r="Y655" i="8"/>
  <c r="X655" i="8"/>
  <c r="W655" i="8"/>
  <c r="V655" i="8"/>
  <c r="U655" i="8"/>
  <c r="T655" i="8"/>
  <c r="S655" i="8"/>
  <c r="R655" i="8"/>
  <c r="Q655" i="8"/>
  <c r="P655" i="8"/>
  <c r="O655" i="8"/>
  <c r="N655" i="8"/>
  <c r="M655" i="8"/>
  <c r="L655" i="8"/>
  <c r="K655" i="8"/>
  <c r="J655" i="8"/>
  <c r="I655" i="8"/>
  <c r="H655" i="8"/>
  <c r="G655" i="8"/>
  <c r="F655" i="8"/>
  <c r="E655" i="8"/>
  <c r="D655" i="8"/>
  <c r="C655" i="8"/>
  <c r="B655" i="8"/>
  <c r="AA654" i="8"/>
  <c r="Z654" i="8"/>
  <c r="Y654" i="8"/>
  <c r="X654" i="8"/>
  <c r="W654" i="8"/>
  <c r="V654" i="8"/>
  <c r="U654" i="8"/>
  <c r="T654" i="8"/>
  <c r="S654" i="8"/>
  <c r="R654" i="8"/>
  <c r="Q654" i="8"/>
  <c r="P654" i="8"/>
  <c r="O654" i="8"/>
  <c r="N654" i="8"/>
  <c r="M654" i="8"/>
  <c r="L654" i="8"/>
  <c r="K654" i="8"/>
  <c r="J654" i="8"/>
  <c r="I654" i="8"/>
  <c r="H654" i="8"/>
  <c r="G654" i="8"/>
  <c r="F654" i="8"/>
  <c r="E654" i="8"/>
  <c r="D654" i="8"/>
  <c r="C654" i="8"/>
  <c r="B654" i="8"/>
  <c r="AA653" i="8"/>
  <c r="Z653" i="8"/>
  <c r="Y653" i="8"/>
  <c r="X653" i="8"/>
  <c r="W653" i="8"/>
  <c r="V653" i="8"/>
  <c r="U653" i="8"/>
  <c r="T653" i="8"/>
  <c r="S653" i="8"/>
  <c r="R653" i="8"/>
  <c r="Q653" i="8"/>
  <c r="P653" i="8"/>
  <c r="O653" i="8"/>
  <c r="N653" i="8"/>
  <c r="M653" i="8"/>
  <c r="L653" i="8"/>
  <c r="K653" i="8"/>
  <c r="J653" i="8"/>
  <c r="I653" i="8"/>
  <c r="H653" i="8"/>
  <c r="G653" i="8"/>
  <c r="F653" i="8"/>
  <c r="E653" i="8"/>
  <c r="D653" i="8"/>
  <c r="C653" i="8"/>
  <c r="B653" i="8"/>
  <c r="AA652" i="8"/>
  <c r="Z652" i="8"/>
  <c r="Y652" i="8"/>
  <c r="X652" i="8"/>
  <c r="W652" i="8"/>
  <c r="V652" i="8"/>
  <c r="U652" i="8"/>
  <c r="T652" i="8"/>
  <c r="S652" i="8"/>
  <c r="R652" i="8"/>
  <c r="Q652" i="8"/>
  <c r="P652" i="8"/>
  <c r="O652" i="8"/>
  <c r="N652" i="8"/>
  <c r="M652" i="8"/>
  <c r="L652" i="8"/>
  <c r="K652" i="8"/>
  <c r="J652" i="8"/>
  <c r="I652" i="8"/>
  <c r="H652" i="8"/>
  <c r="G652" i="8"/>
  <c r="F652" i="8"/>
  <c r="E652" i="8"/>
  <c r="D652" i="8"/>
  <c r="C652" i="8"/>
  <c r="B652" i="8"/>
  <c r="AA651" i="8"/>
  <c r="Z651" i="8"/>
  <c r="Y651" i="8"/>
  <c r="X651" i="8"/>
  <c r="W651" i="8"/>
  <c r="V651" i="8"/>
  <c r="U651" i="8"/>
  <c r="T651" i="8"/>
  <c r="S651" i="8"/>
  <c r="R651" i="8"/>
  <c r="Q651" i="8"/>
  <c r="P651" i="8"/>
  <c r="O651" i="8"/>
  <c r="N651" i="8"/>
  <c r="M651" i="8"/>
  <c r="L651" i="8"/>
  <c r="K651" i="8"/>
  <c r="J651" i="8"/>
  <c r="I651" i="8"/>
  <c r="H651" i="8"/>
  <c r="G651" i="8"/>
  <c r="F651" i="8"/>
  <c r="E651" i="8"/>
  <c r="D651" i="8"/>
  <c r="C651" i="8"/>
  <c r="B651" i="8"/>
  <c r="AA650" i="8"/>
  <c r="Z650" i="8"/>
  <c r="Y650" i="8"/>
  <c r="X650" i="8"/>
  <c r="W650" i="8"/>
  <c r="V650" i="8"/>
  <c r="U650" i="8"/>
  <c r="T650" i="8"/>
  <c r="S650" i="8"/>
  <c r="R650" i="8"/>
  <c r="Q650" i="8"/>
  <c r="P650" i="8"/>
  <c r="O650" i="8"/>
  <c r="N650" i="8"/>
  <c r="M650" i="8"/>
  <c r="L650" i="8"/>
  <c r="K650" i="8"/>
  <c r="J650" i="8"/>
  <c r="I650" i="8"/>
  <c r="H650" i="8"/>
  <c r="G650" i="8"/>
  <c r="F650" i="8"/>
  <c r="E650" i="8"/>
  <c r="D650" i="8"/>
  <c r="C650" i="8"/>
  <c r="B650" i="8"/>
  <c r="AA649" i="8"/>
  <c r="Z649" i="8"/>
  <c r="Y649" i="8"/>
  <c r="X649" i="8"/>
  <c r="W649" i="8"/>
  <c r="V649" i="8"/>
  <c r="U649" i="8"/>
  <c r="T649" i="8"/>
  <c r="S649" i="8"/>
  <c r="R649" i="8"/>
  <c r="Q649" i="8"/>
  <c r="P649" i="8"/>
  <c r="O649" i="8"/>
  <c r="N649" i="8"/>
  <c r="M649" i="8"/>
  <c r="L649" i="8"/>
  <c r="K649" i="8"/>
  <c r="J649" i="8"/>
  <c r="I649" i="8"/>
  <c r="H649" i="8"/>
  <c r="G649" i="8"/>
  <c r="F649" i="8"/>
  <c r="E649" i="8"/>
  <c r="D649" i="8"/>
  <c r="C649" i="8"/>
  <c r="B649" i="8"/>
  <c r="AA648" i="8"/>
  <c r="Z648" i="8"/>
  <c r="Y648" i="8"/>
  <c r="X648" i="8"/>
  <c r="W648" i="8"/>
  <c r="V648" i="8"/>
  <c r="U648" i="8"/>
  <c r="T648" i="8"/>
  <c r="S648" i="8"/>
  <c r="R648" i="8"/>
  <c r="Q648" i="8"/>
  <c r="P648" i="8"/>
  <c r="O648" i="8"/>
  <c r="N648" i="8"/>
  <c r="M648" i="8"/>
  <c r="L648" i="8"/>
  <c r="K648" i="8"/>
  <c r="J648" i="8"/>
  <c r="I648" i="8"/>
  <c r="H648" i="8"/>
  <c r="G648" i="8"/>
  <c r="F648" i="8"/>
  <c r="E648" i="8"/>
  <c r="D648" i="8"/>
  <c r="C648" i="8"/>
  <c r="B648" i="8"/>
  <c r="AA647" i="8"/>
  <c r="Z647" i="8"/>
  <c r="Y647" i="8"/>
  <c r="X647" i="8"/>
  <c r="W647" i="8"/>
  <c r="V647" i="8"/>
  <c r="U647" i="8"/>
  <c r="T647" i="8"/>
  <c r="S647" i="8"/>
  <c r="R647" i="8"/>
  <c r="Q647" i="8"/>
  <c r="P647" i="8"/>
  <c r="O647" i="8"/>
  <c r="N647" i="8"/>
  <c r="M647" i="8"/>
  <c r="L647" i="8"/>
  <c r="K647" i="8"/>
  <c r="J647" i="8"/>
  <c r="I647" i="8"/>
  <c r="H647" i="8"/>
  <c r="G647" i="8"/>
  <c r="F647" i="8"/>
  <c r="E647" i="8"/>
  <c r="D647" i="8"/>
  <c r="C647" i="8"/>
  <c r="B647" i="8"/>
  <c r="AA646" i="8"/>
  <c r="Z646" i="8"/>
  <c r="Y646" i="8"/>
  <c r="X646" i="8"/>
  <c r="W646" i="8"/>
  <c r="V646" i="8"/>
  <c r="U646" i="8"/>
  <c r="T646" i="8"/>
  <c r="S646" i="8"/>
  <c r="R646" i="8"/>
  <c r="Q646" i="8"/>
  <c r="P646" i="8"/>
  <c r="O646" i="8"/>
  <c r="N646" i="8"/>
  <c r="M646" i="8"/>
  <c r="L646" i="8"/>
  <c r="K646" i="8"/>
  <c r="J646" i="8"/>
  <c r="I646" i="8"/>
  <c r="H646" i="8"/>
  <c r="G646" i="8"/>
  <c r="F646" i="8"/>
  <c r="E646" i="8"/>
  <c r="D646" i="8"/>
  <c r="C646" i="8"/>
  <c r="B646" i="8"/>
  <c r="AA645" i="8"/>
  <c r="Z645" i="8"/>
  <c r="Y645" i="8"/>
  <c r="X645" i="8"/>
  <c r="W645" i="8"/>
  <c r="V645" i="8"/>
  <c r="U645" i="8"/>
  <c r="T645" i="8"/>
  <c r="S645" i="8"/>
  <c r="R645" i="8"/>
  <c r="Q645" i="8"/>
  <c r="P645" i="8"/>
  <c r="O645" i="8"/>
  <c r="N645" i="8"/>
  <c r="M645" i="8"/>
  <c r="L645" i="8"/>
  <c r="K645" i="8"/>
  <c r="J645" i="8"/>
  <c r="I645" i="8"/>
  <c r="H645" i="8"/>
  <c r="G645" i="8"/>
  <c r="F645" i="8"/>
  <c r="E645" i="8"/>
  <c r="D645" i="8"/>
  <c r="C645" i="8"/>
  <c r="B645" i="8"/>
  <c r="AA644" i="8"/>
  <c r="Z644" i="8"/>
  <c r="Y644" i="8"/>
  <c r="X644" i="8"/>
  <c r="W644" i="8"/>
  <c r="V644" i="8"/>
  <c r="U644" i="8"/>
  <c r="T644" i="8"/>
  <c r="S644" i="8"/>
  <c r="R644" i="8"/>
  <c r="Q644" i="8"/>
  <c r="P644" i="8"/>
  <c r="O644" i="8"/>
  <c r="N644" i="8"/>
  <c r="M644" i="8"/>
  <c r="L644" i="8"/>
  <c r="K644" i="8"/>
  <c r="J644" i="8"/>
  <c r="I644" i="8"/>
  <c r="H644" i="8"/>
  <c r="G644" i="8"/>
  <c r="F644" i="8"/>
  <c r="E644" i="8"/>
  <c r="D644" i="8"/>
  <c r="C644" i="8"/>
  <c r="B644" i="8"/>
  <c r="AA643" i="8"/>
  <c r="Z643" i="8"/>
  <c r="Y643" i="8"/>
  <c r="X643" i="8"/>
  <c r="W643" i="8"/>
  <c r="V643" i="8"/>
  <c r="U643" i="8"/>
  <c r="T643" i="8"/>
  <c r="S643" i="8"/>
  <c r="R643" i="8"/>
  <c r="Q643" i="8"/>
  <c r="P643" i="8"/>
  <c r="O643" i="8"/>
  <c r="N643" i="8"/>
  <c r="M643" i="8"/>
  <c r="L643" i="8"/>
  <c r="K643" i="8"/>
  <c r="J643" i="8"/>
  <c r="I643" i="8"/>
  <c r="H643" i="8"/>
  <c r="G643" i="8"/>
  <c r="F643" i="8"/>
  <c r="E643" i="8"/>
  <c r="D643" i="8"/>
  <c r="C643" i="8"/>
  <c r="B643" i="8"/>
  <c r="AA642" i="8"/>
  <c r="Z642" i="8"/>
  <c r="Y642" i="8"/>
  <c r="X642" i="8"/>
  <c r="W642" i="8"/>
  <c r="V642" i="8"/>
  <c r="U642" i="8"/>
  <c r="T642" i="8"/>
  <c r="S642" i="8"/>
  <c r="R642" i="8"/>
  <c r="Q642" i="8"/>
  <c r="P642" i="8"/>
  <c r="O642" i="8"/>
  <c r="N642" i="8"/>
  <c r="M642" i="8"/>
  <c r="L642" i="8"/>
  <c r="K642" i="8"/>
  <c r="J642" i="8"/>
  <c r="I642" i="8"/>
  <c r="H642" i="8"/>
  <c r="G642" i="8"/>
  <c r="F642" i="8"/>
  <c r="E642" i="8"/>
  <c r="D642" i="8"/>
  <c r="C642" i="8"/>
  <c r="B642" i="8"/>
  <c r="AA641" i="8"/>
  <c r="Z641" i="8"/>
  <c r="Y641" i="8"/>
  <c r="X641" i="8"/>
  <c r="W641" i="8"/>
  <c r="V641" i="8"/>
  <c r="U641" i="8"/>
  <c r="T641" i="8"/>
  <c r="S641" i="8"/>
  <c r="R641" i="8"/>
  <c r="Q641" i="8"/>
  <c r="P641" i="8"/>
  <c r="O641" i="8"/>
  <c r="N641" i="8"/>
  <c r="M641" i="8"/>
  <c r="L641" i="8"/>
  <c r="K641" i="8"/>
  <c r="J641" i="8"/>
  <c r="I641" i="8"/>
  <c r="H641" i="8"/>
  <c r="G641" i="8"/>
  <c r="F641" i="8"/>
  <c r="E641" i="8"/>
  <c r="D641" i="8"/>
  <c r="C641" i="8"/>
  <c r="B641" i="8"/>
  <c r="AA640" i="8"/>
  <c r="Z640" i="8"/>
  <c r="Y640" i="8"/>
  <c r="X640" i="8"/>
  <c r="W640" i="8"/>
  <c r="V640" i="8"/>
  <c r="U640" i="8"/>
  <c r="T640" i="8"/>
  <c r="S640" i="8"/>
  <c r="R640" i="8"/>
  <c r="Q640" i="8"/>
  <c r="P640" i="8"/>
  <c r="O640" i="8"/>
  <c r="N640" i="8"/>
  <c r="M640" i="8"/>
  <c r="L640" i="8"/>
  <c r="K640" i="8"/>
  <c r="J640" i="8"/>
  <c r="I640" i="8"/>
  <c r="H640" i="8"/>
  <c r="G640" i="8"/>
  <c r="F640" i="8"/>
  <c r="E640" i="8"/>
  <c r="D640" i="8"/>
  <c r="C640" i="8"/>
  <c r="B640" i="8"/>
  <c r="AA639" i="8"/>
  <c r="Z639" i="8"/>
  <c r="Y639" i="8"/>
  <c r="X639" i="8"/>
  <c r="W639" i="8"/>
  <c r="V639" i="8"/>
  <c r="U639" i="8"/>
  <c r="T639" i="8"/>
  <c r="S639" i="8"/>
  <c r="R639" i="8"/>
  <c r="Q639" i="8"/>
  <c r="P639" i="8"/>
  <c r="O639" i="8"/>
  <c r="N639" i="8"/>
  <c r="M639" i="8"/>
  <c r="L639" i="8"/>
  <c r="K639" i="8"/>
  <c r="J639" i="8"/>
  <c r="I639" i="8"/>
  <c r="H639" i="8"/>
  <c r="G639" i="8"/>
  <c r="F639" i="8"/>
  <c r="E639" i="8"/>
  <c r="D639" i="8"/>
  <c r="C639" i="8"/>
  <c r="B639" i="8"/>
  <c r="AA638" i="8"/>
  <c r="Z638" i="8"/>
  <c r="Y638" i="8"/>
  <c r="X638" i="8"/>
  <c r="W638" i="8"/>
  <c r="V638" i="8"/>
  <c r="U638" i="8"/>
  <c r="T638" i="8"/>
  <c r="S638" i="8"/>
  <c r="R638" i="8"/>
  <c r="Q638" i="8"/>
  <c r="P638" i="8"/>
  <c r="O638" i="8"/>
  <c r="N638" i="8"/>
  <c r="M638" i="8"/>
  <c r="L638" i="8"/>
  <c r="K638" i="8"/>
  <c r="J638" i="8"/>
  <c r="I638" i="8"/>
  <c r="H638" i="8"/>
  <c r="G638" i="8"/>
  <c r="F638" i="8"/>
  <c r="E638" i="8"/>
  <c r="D638" i="8"/>
  <c r="C638" i="8"/>
  <c r="B638" i="8"/>
  <c r="AA637" i="8"/>
  <c r="Z637" i="8"/>
  <c r="Y637" i="8"/>
  <c r="X637" i="8"/>
  <c r="W637" i="8"/>
  <c r="V637" i="8"/>
  <c r="U637" i="8"/>
  <c r="T637" i="8"/>
  <c r="S637" i="8"/>
  <c r="R637" i="8"/>
  <c r="Q637" i="8"/>
  <c r="P637" i="8"/>
  <c r="O637" i="8"/>
  <c r="N637" i="8"/>
  <c r="M637" i="8"/>
  <c r="L637" i="8"/>
  <c r="K637" i="8"/>
  <c r="J637" i="8"/>
  <c r="I637" i="8"/>
  <c r="H637" i="8"/>
  <c r="G637" i="8"/>
  <c r="F637" i="8"/>
  <c r="E637" i="8"/>
  <c r="D637" i="8"/>
  <c r="C637" i="8"/>
  <c r="B637" i="8"/>
  <c r="AA636" i="8"/>
  <c r="Z636" i="8"/>
  <c r="Y636" i="8"/>
  <c r="X636" i="8"/>
  <c r="W636" i="8"/>
  <c r="V636" i="8"/>
  <c r="U636" i="8"/>
  <c r="T636" i="8"/>
  <c r="S636" i="8"/>
  <c r="R636" i="8"/>
  <c r="Q636" i="8"/>
  <c r="P636" i="8"/>
  <c r="O636" i="8"/>
  <c r="N636" i="8"/>
  <c r="M636" i="8"/>
  <c r="L636" i="8"/>
  <c r="K636" i="8"/>
  <c r="J636" i="8"/>
  <c r="I636" i="8"/>
  <c r="H636" i="8"/>
  <c r="G636" i="8"/>
  <c r="F636" i="8"/>
  <c r="E636" i="8"/>
  <c r="D636" i="8"/>
  <c r="C636" i="8"/>
  <c r="B636" i="8"/>
  <c r="AA635" i="8"/>
  <c r="Z635" i="8"/>
  <c r="Y635" i="8"/>
  <c r="X635" i="8"/>
  <c r="W635" i="8"/>
  <c r="V635" i="8"/>
  <c r="U635" i="8"/>
  <c r="T635" i="8"/>
  <c r="S635" i="8"/>
  <c r="R635" i="8"/>
  <c r="Q635" i="8"/>
  <c r="P635" i="8"/>
  <c r="O635" i="8"/>
  <c r="N635" i="8"/>
  <c r="M635" i="8"/>
  <c r="L635" i="8"/>
  <c r="K635" i="8"/>
  <c r="J635" i="8"/>
  <c r="I635" i="8"/>
  <c r="H635" i="8"/>
  <c r="G635" i="8"/>
  <c r="F635" i="8"/>
  <c r="E635" i="8"/>
  <c r="D635" i="8"/>
  <c r="C635" i="8"/>
  <c r="B635" i="8"/>
  <c r="AA634" i="8"/>
  <c r="Z634" i="8"/>
  <c r="Y634" i="8"/>
  <c r="X634" i="8"/>
  <c r="W634" i="8"/>
  <c r="V634" i="8"/>
  <c r="U634" i="8"/>
  <c r="T634" i="8"/>
  <c r="S634" i="8"/>
  <c r="R634" i="8"/>
  <c r="Q634" i="8"/>
  <c r="P634" i="8"/>
  <c r="O634" i="8"/>
  <c r="N634" i="8"/>
  <c r="M634" i="8"/>
  <c r="L634" i="8"/>
  <c r="K634" i="8"/>
  <c r="J634" i="8"/>
  <c r="I634" i="8"/>
  <c r="H634" i="8"/>
  <c r="G634" i="8"/>
  <c r="F634" i="8"/>
  <c r="E634" i="8"/>
  <c r="D634" i="8"/>
  <c r="C634" i="8"/>
  <c r="B634" i="8"/>
  <c r="AA633" i="8"/>
  <c r="Z633" i="8"/>
  <c r="Y633" i="8"/>
  <c r="X633" i="8"/>
  <c r="W633" i="8"/>
  <c r="V633" i="8"/>
  <c r="U633" i="8"/>
  <c r="T633" i="8"/>
  <c r="S633" i="8"/>
  <c r="R633" i="8"/>
  <c r="Q633" i="8"/>
  <c r="P633" i="8"/>
  <c r="O633" i="8"/>
  <c r="N633" i="8"/>
  <c r="M633" i="8"/>
  <c r="L633" i="8"/>
  <c r="K633" i="8"/>
  <c r="J633" i="8"/>
  <c r="I633" i="8"/>
  <c r="H633" i="8"/>
  <c r="G633" i="8"/>
  <c r="F633" i="8"/>
  <c r="E633" i="8"/>
  <c r="D633" i="8"/>
  <c r="C633" i="8"/>
  <c r="B633" i="8"/>
  <c r="AA632" i="8"/>
  <c r="Z632" i="8"/>
  <c r="Y632" i="8"/>
  <c r="X632" i="8"/>
  <c r="W632" i="8"/>
  <c r="V632" i="8"/>
  <c r="U632" i="8"/>
  <c r="T632" i="8"/>
  <c r="S632" i="8"/>
  <c r="R632" i="8"/>
  <c r="Q632" i="8"/>
  <c r="P632" i="8"/>
  <c r="O632" i="8"/>
  <c r="N632" i="8"/>
  <c r="M632" i="8"/>
  <c r="L632" i="8"/>
  <c r="K632" i="8"/>
  <c r="J632" i="8"/>
  <c r="I632" i="8"/>
  <c r="H632" i="8"/>
  <c r="G632" i="8"/>
  <c r="F632" i="8"/>
  <c r="E632" i="8"/>
  <c r="D632" i="8"/>
  <c r="C632" i="8"/>
  <c r="B632" i="8"/>
  <c r="AA631" i="8"/>
  <c r="Z631" i="8"/>
  <c r="Y631" i="8"/>
  <c r="X631" i="8"/>
  <c r="W631" i="8"/>
  <c r="V631" i="8"/>
  <c r="U631" i="8"/>
  <c r="T631" i="8"/>
  <c r="S631" i="8"/>
  <c r="R631" i="8"/>
  <c r="Q631" i="8"/>
  <c r="P631" i="8"/>
  <c r="O631" i="8"/>
  <c r="N631" i="8"/>
  <c r="M631" i="8"/>
  <c r="L631" i="8"/>
  <c r="K631" i="8"/>
  <c r="J631" i="8"/>
  <c r="I631" i="8"/>
  <c r="H631" i="8"/>
  <c r="G631" i="8"/>
  <c r="F631" i="8"/>
  <c r="E631" i="8"/>
  <c r="D631" i="8"/>
  <c r="C631" i="8"/>
  <c r="B631" i="8"/>
  <c r="AA630" i="8"/>
  <c r="Z630" i="8"/>
  <c r="Y630" i="8"/>
  <c r="X630" i="8"/>
  <c r="W630" i="8"/>
  <c r="V630" i="8"/>
  <c r="U630" i="8"/>
  <c r="T630" i="8"/>
  <c r="S630" i="8"/>
  <c r="R630" i="8"/>
  <c r="Q630" i="8"/>
  <c r="P630" i="8"/>
  <c r="O630" i="8"/>
  <c r="N630" i="8"/>
  <c r="M630" i="8"/>
  <c r="L630" i="8"/>
  <c r="K630" i="8"/>
  <c r="J630" i="8"/>
  <c r="I630" i="8"/>
  <c r="H630" i="8"/>
  <c r="G630" i="8"/>
  <c r="F630" i="8"/>
  <c r="E630" i="8"/>
  <c r="D630" i="8"/>
  <c r="C630" i="8"/>
  <c r="B630" i="8"/>
  <c r="AA629" i="8"/>
  <c r="Z629" i="8"/>
  <c r="Y629" i="8"/>
  <c r="X629" i="8"/>
  <c r="W629" i="8"/>
  <c r="V629" i="8"/>
  <c r="U629" i="8"/>
  <c r="T629" i="8"/>
  <c r="S629" i="8"/>
  <c r="R629" i="8"/>
  <c r="Q629" i="8"/>
  <c r="P629" i="8"/>
  <c r="O629" i="8"/>
  <c r="N629" i="8"/>
  <c r="M629" i="8"/>
  <c r="L629" i="8"/>
  <c r="K629" i="8"/>
  <c r="J629" i="8"/>
  <c r="I629" i="8"/>
  <c r="H629" i="8"/>
  <c r="G629" i="8"/>
  <c r="F629" i="8"/>
  <c r="E629" i="8"/>
  <c r="D629" i="8"/>
  <c r="C629" i="8"/>
  <c r="B629" i="8"/>
  <c r="AA628" i="8"/>
  <c r="Z628" i="8"/>
  <c r="Y628" i="8"/>
  <c r="X628" i="8"/>
  <c r="W628" i="8"/>
  <c r="V628" i="8"/>
  <c r="U628" i="8"/>
  <c r="T628" i="8"/>
  <c r="S628" i="8"/>
  <c r="R628" i="8"/>
  <c r="Q628" i="8"/>
  <c r="P628" i="8"/>
  <c r="O628" i="8"/>
  <c r="N628" i="8"/>
  <c r="M628" i="8"/>
  <c r="L628" i="8"/>
  <c r="K628" i="8"/>
  <c r="J628" i="8"/>
  <c r="I628" i="8"/>
  <c r="H628" i="8"/>
  <c r="G628" i="8"/>
  <c r="F628" i="8"/>
  <c r="E628" i="8"/>
  <c r="D628" i="8"/>
  <c r="C628" i="8"/>
  <c r="B628" i="8"/>
  <c r="AA627" i="8"/>
  <c r="Z627" i="8"/>
  <c r="Y627" i="8"/>
  <c r="X627" i="8"/>
  <c r="W627" i="8"/>
  <c r="V627" i="8"/>
  <c r="U627" i="8"/>
  <c r="T627" i="8"/>
  <c r="S627" i="8"/>
  <c r="R627" i="8"/>
  <c r="Q627" i="8"/>
  <c r="P627" i="8"/>
  <c r="O627" i="8"/>
  <c r="N627" i="8"/>
  <c r="M627" i="8"/>
  <c r="L627" i="8"/>
  <c r="K627" i="8"/>
  <c r="J627" i="8"/>
  <c r="I627" i="8"/>
  <c r="H627" i="8"/>
  <c r="G627" i="8"/>
  <c r="F627" i="8"/>
  <c r="E627" i="8"/>
  <c r="D627" i="8"/>
  <c r="C627" i="8"/>
  <c r="B627" i="8"/>
  <c r="AA626" i="8"/>
  <c r="Z626" i="8"/>
  <c r="Y626" i="8"/>
  <c r="X626" i="8"/>
  <c r="W626" i="8"/>
  <c r="V626" i="8"/>
  <c r="U626" i="8"/>
  <c r="T626" i="8"/>
  <c r="S626" i="8"/>
  <c r="R626" i="8"/>
  <c r="Q626" i="8"/>
  <c r="P626" i="8"/>
  <c r="O626" i="8"/>
  <c r="N626" i="8"/>
  <c r="M626" i="8"/>
  <c r="L626" i="8"/>
  <c r="K626" i="8"/>
  <c r="J626" i="8"/>
  <c r="I626" i="8"/>
  <c r="H626" i="8"/>
  <c r="G626" i="8"/>
  <c r="F626" i="8"/>
  <c r="E626" i="8"/>
  <c r="D626" i="8"/>
  <c r="C626" i="8"/>
  <c r="B626" i="8"/>
  <c r="AA625" i="8"/>
  <c r="Z625" i="8"/>
  <c r="Y625" i="8"/>
  <c r="X625" i="8"/>
  <c r="W625" i="8"/>
  <c r="V625" i="8"/>
  <c r="U625" i="8"/>
  <c r="T625" i="8"/>
  <c r="S625" i="8"/>
  <c r="R625" i="8"/>
  <c r="Q625" i="8"/>
  <c r="P625" i="8"/>
  <c r="O625" i="8"/>
  <c r="N625" i="8"/>
  <c r="M625" i="8"/>
  <c r="L625" i="8"/>
  <c r="K625" i="8"/>
  <c r="J625" i="8"/>
  <c r="I625" i="8"/>
  <c r="H625" i="8"/>
  <c r="G625" i="8"/>
  <c r="F625" i="8"/>
  <c r="E625" i="8"/>
  <c r="D625" i="8"/>
  <c r="C625" i="8"/>
  <c r="B625" i="8"/>
  <c r="AA624" i="8"/>
  <c r="Z624" i="8"/>
  <c r="Y624" i="8"/>
  <c r="X624" i="8"/>
  <c r="W624" i="8"/>
  <c r="V624" i="8"/>
  <c r="U624" i="8"/>
  <c r="T624" i="8"/>
  <c r="S624" i="8"/>
  <c r="R624" i="8"/>
  <c r="Q624" i="8"/>
  <c r="P624" i="8"/>
  <c r="O624" i="8"/>
  <c r="N624" i="8"/>
  <c r="M624" i="8"/>
  <c r="L624" i="8"/>
  <c r="K624" i="8"/>
  <c r="J624" i="8"/>
  <c r="I624" i="8"/>
  <c r="H624" i="8"/>
  <c r="G624" i="8"/>
  <c r="F624" i="8"/>
  <c r="E624" i="8"/>
  <c r="D624" i="8"/>
  <c r="C624" i="8"/>
  <c r="B624" i="8"/>
  <c r="AA623" i="8"/>
  <c r="Z623" i="8"/>
  <c r="Y623" i="8"/>
  <c r="X623" i="8"/>
  <c r="W623" i="8"/>
  <c r="V623" i="8"/>
  <c r="U623" i="8"/>
  <c r="T623" i="8"/>
  <c r="S623" i="8"/>
  <c r="R623" i="8"/>
  <c r="Q623" i="8"/>
  <c r="P623" i="8"/>
  <c r="O623" i="8"/>
  <c r="N623" i="8"/>
  <c r="M623" i="8"/>
  <c r="L623" i="8"/>
  <c r="K623" i="8"/>
  <c r="J623" i="8"/>
  <c r="I623" i="8"/>
  <c r="H623" i="8"/>
  <c r="G623" i="8"/>
  <c r="F623" i="8"/>
  <c r="E623" i="8"/>
  <c r="D623" i="8"/>
  <c r="C623" i="8"/>
  <c r="B623" i="8"/>
  <c r="AA622" i="8"/>
  <c r="Z622" i="8"/>
  <c r="Y622" i="8"/>
  <c r="X622" i="8"/>
  <c r="W622" i="8"/>
  <c r="V622" i="8"/>
  <c r="U622" i="8"/>
  <c r="T622" i="8"/>
  <c r="S622" i="8"/>
  <c r="R622" i="8"/>
  <c r="Q622" i="8"/>
  <c r="P622" i="8"/>
  <c r="O622" i="8"/>
  <c r="N622" i="8"/>
  <c r="M622" i="8"/>
  <c r="L622" i="8"/>
  <c r="K622" i="8"/>
  <c r="J622" i="8"/>
  <c r="I622" i="8"/>
  <c r="H622" i="8"/>
  <c r="G622" i="8"/>
  <c r="F622" i="8"/>
  <c r="E622" i="8"/>
  <c r="D622" i="8"/>
  <c r="C622" i="8"/>
  <c r="B622" i="8"/>
  <c r="AA621" i="8"/>
  <c r="Z621" i="8"/>
  <c r="Y621" i="8"/>
  <c r="X621" i="8"/>
  <c r="W621" i="8"/>
  <c r="V621" i="8"/>
  <c r="U621" i="8"/>
  <c r="T621" i="8"/>
  <c r="S621" i="8"/>
  <c r="R621" i="8"/>
  <c r="Q621" i="8"/>
  <c r="P621" i="8"/>
  <c r="O621" i="8"/>
  <c r="N621" i="8"/>
  <c r="M621" i="8"/>
  <c r="L621" i="8"/>
  <c r="K621" i="8"/>
  <c r="J621" i="8"/>
  <c r="I621" i="8"/>
  <c r="H621" i="8"/>
  <c r="G621" i="8"/>
  <c r="F621" i="8"/>
  <c r="E621" i="8"/>
  <c r="D621" i="8"/>
  <c r="C621" i="8"/>
  <c r="B621" i="8"/>
  <c r="AA620" i="8"/>
  <c r="Z620" i="8"/>
  <c r="Y620" i="8"/>
  <c r="X620" i="8"/>
  <c r="W620" i="8"/>
  <c r="V620" i="8"/>
  <c r="U620" i="8"/>
  <c r="T620" i="8"/>
  <c r="S620" i="8"/>
  <c r="R620" i="8"/>
  <c r="Q620" i="8"/>
  <c r="P620" i="8"/>
  <c r="O620" i="8"/>
  <c r="N620" i="8"/>
  <c r="M620" i="8"/>
  <c r="L620" i="8"/>
  <c r="K620" i="8"/>
  <c r="J620" i="8"/>
  <c r="I620" i="8"/>
  <c r="H620" i="8"/>
  <c r="G620" i="8"/>
  <c r="F620" i="8"/>
  <c r="E620" i="8"/>
  <c r="D620" i="8"/>
  <c r="C620" i="8"/>
  <c r="B620" i="8"/>
  <c r="AA619" i="8"/>
  <c r="Z619" i="8"/>
  <c r="Y619" i="8"/>
  <c r="X619" i="8"/>
  <c r="W619" i="8"/>
  <c r="V619" i="8"/>
  <c r="U619" i="8"/>
  <c r="T619" i="8"/>
  <c r="S619" i="8"/>
  <c r="R619" i="8"/>
  <c r="Q619" i="8"/>
  <c r="P619" i="8"/>
  <c r="O619" i="8"/>
  <c r="N619" i="8"/>
  <c r="M619" i="8"/>
  <c r="L619" i="8"/>
  <c r="K619" i="8"/>
  <c r="J619" i="8"/>
  <c r="I619" i="8"/>
  <c r="H619" i="8"/>
  <c r="G619" i="8"/>
  <c r="F619" i="8"/>
  <c r="E619" i="8"/>
  <c r="D619" i="8"/>
  <c r="C619" i="8"/>
  <c r="B619" i="8"/>
  <c r="AA618" i="8"/>
  <c r="Z618" i="8"/>
  <c r="Y618" i="8"/>
  <c r="X618" i="8"/>
  <c r="W618" i="8"/>
  <c r="V618" i="8"/>
  <c r="U618" i="8"/>
  <c r="T618" i="8"/>
  <c r="S618" i="8"/>
  <c r="R618" i="8"/>
  <c r="Q618" i="8"/>
  <c r="P618" i="8"/>
  <c r="O618" i="8"/>
  <c r="N618" i="8"/>
  <c r="M618" i="8"/>
  <c r="L618" i="8"/>
  <c r="K618" i="8"/>
  <c r="J618" i="8"/>
  <c r="I618" i="8"/>
  <c r="H618" i="8"/>
  <c r="G618" i="8"/>
  <c r="F618" i="8"/>
  <c r="E618" i="8"/>
  <c r="D618" i="8"/>
  <c r="C618" i="8"/>
  <c r="B618" i="8"/>
  <c r="AA617" i="8"/>
  <c r="Z617" i="8"/>
  <c r="Y617" i="8"/>
  <c r="X617" i="8"/>
  <c r="W617" i="8"/>
  <c r="V617" i="8"/>
  <c r="U617" i="8"/>
  <c r="T617" i="8"/>
  <c r="S617" i="8"/>
  <c r="R617" i="8"/>
  <c r="Q617" i="8"/>
  <c r="P617" i="8"/>
  <c r="O617" i="8"/>
  <c r="N617" i="8"/>
  <c r="M617" i="8"/>
  <c r="L617" i="8"/>
  <c r="K617" i="8"/>
  <c r="J617" i="8"/>
  <c r="I617" i="8"/>
  <c r="H617" i="8"/>
  <c r="G617" i="8"/>
  <c r="F617" i="8"/>
  <c r="E617" i="8"/>
  <c r="D617" i="8"/>
  <c r="C617" i="8"/>
  <c r="B617" i="8"/>
  <c r="AA616" i="8"/>
  <c r="Z616" i="8"/>
  <c r="Y616" i="8"/>
  <c r="X616" i="8"/>
  <c r="W616" i="8"/>
  <c r="V616" i="8"/>
  <c r="U616" i="8"/>
  <c r="T616" i="8"/>
  <c r="S616" i="8"/>
  <c r="R616" i="8"/>
  <c r="Q616" i="8"/>
  <c r="P616" i="8"/>
  <c r="O616" i="8"/>
  <c r="N616" i="8"/>
  <c r="M616" i="8"/>
  <c r="L616" i="8"/>
  <c r="K616" i="8"/>
  <c r="J616" i="8"/>
  <c r="I616" i="8"/>
  <c r="H616" i="8"/>
  <c r="G616" i="8"/>
  <c r="F616" i="8"/>
  <c r="E616" i="8"/>
  <c r="D616" i="8"/>
  <c r="C616" i="8"/>
  <c r="B616" i="8"/>
  <c r="AA615" i="8"/>
  <c r="Z615" i="8"/>
  <c r="Y615" i="8"/>
  <c r="X615" i="8"/>
  <c r="W615" i="8"/>
  <c r="V615" i="8"/>
  <c r="U615" i="8"/>
  <c r="T615" i="8"/>
  <c r="S615" i="8"/>
  <c r="R615" i="8"/>
  <c r="Q615" i="8"/>
  <c r="P615" i="8"/>
  <c r="O615" i="8"/>
  <c r="N615" i="8"/>
  <c r="M615" i="8"/>
  <c r="L615" i="8"/>
  <c r="K615" i="8"/>
  <c r="J615" i="8"/>
  <c r="I615" i="8"/>
  <c r="H615" i="8"/>
  <c r="G615" i="8"/>
  <c r="F615" i="8"/>
  <c r="E615" i="8"/>
  <c r="D615" i="8"/>
  <c r="C615" i="8"/>
  <c r="B615" i="8"/>
  <c r="AA614" i="8"/>
  <c r="Z614" i="8"/>
  <c r="Y614" i="8"/>
  <c r="X614" i="8"/>
  <c r="W614" i="8"/>
  <c r="V614" i="8"/>
  <c r="U614" i="8"/>
  <c r="T614" i="8"/>
  <c r="S614" i="8"/>
  <c r="R614" i="8"/>
  <c r="Q614" i="8"/>
  <c r="P614" i="8"/>
  <c r="O614" i="8"/>
  <c r="N614" i="8"/>
  <c r="M614" i="8"/>
  <c r="L614" i="8"/>
  <c r="K614" i="8"/>
  <c r="J614" i="8"/>
  <c r="I614" i="8"/>
  <c r="H614" i="8"/>
  <c r="G614" i="8"/>
  <c r="F614" i="8"/>
  <c r="E614" i="8"/>
  <c r="D614" i="8"/>
  <c r="C614" i="8"/>
  <c r="B614" i="8"/>
  <c r="AA613" i="8"/>
  <c r="Z613" i="8"/>
  <c r="Y613" i="8"/>
  <c r="X613" i="8"/>
  <c r="W613" i="8"/>
  <c r="V613" i="8"/>
  <c r="U613" i="8"/>
  <c r="T613" i="8"/>
  <c r="S613" i="8"/>
  <c r="R613" i="8"/>
  <c r="Q613" i="8"/>
  <c r="P613" i="8"/>
  <c r="O613" i="8"/>
  <c r="N613" i="8"/>
  <c r="M613" i="8"/>
  <c r="L613" i="8"/>
  <c r="K613" i="8"/>
  <c r="J613" i="8"/>
  <c r="I613" i="8"/>
  <c r="H613" i="8"/>
  <c r="G613" i="8"/>
  <c r="F613" i="8"/>
  <c r="E613" i="8"/>
  <c r="D613" i="8"/>
  <c r="C613" i="8"/>
  <c r="B613" i="8"/>
  <c r="AA612" i="8"/>
  <c r="Z612" i="8"/>
  <c r="Y612" i="8"/>
  <c r="X612" i="8"/>
  <c r="W612" i="8"/>
  <c r="V612" i="8"/>
  <c r="U612" i="8"/>
  <c r="T612" i="8"/>
  <c r="S612" i="8"/>
  <c r="R612" i="8"/>
  <c r="Q612" i="8"/>
  <c r="P612" i="8"/>
  <c r="O612" i="8"/>
  <c r="N612" i="8"/>
  <c r="M612" i="8"/>
  <c r="L612" i="8"/>
  <c r="K612" i="8"/>
  <c r="J612" i="8"/>
  <c r="I612" i="8"/>
  <c r="H612" i="8"/>
  <c r="G612" i="8"/>
  <c r="F612" i="8"/>
  <c r="E612" i="8"/>
  <c r="D612" i="8"/>
  <c r="C612" i="8"/>
  <c r="B612" i="8"/>
  <c r="AA611" i="8"/>
  <c r="Z611" i="8"/>
  <c r="Y611" i="8"/>
  <c r="X611" i="8"/>
  <c r="W611" i="8"/>
  <c r="V611" i="8"/>
  <c r="U611" i="8"/>
  <c r="T611" i="8"/>
  <c r="S611" i="8"/>
  <c r="R611" i="8"/>
  <c r="Q611" i="8"/>
  <c r="P611" i="8"/>
  <c r="O611" i="8"/>
  <c r="N611" i="8"/>
  <c r="M611" i="8"/>
  <c r="L611" i="8"/>
  <c r="K611" i="8"/>
  <c r="J611" i="8"/>
  <c r="I611" i="8"/>
  <c r="H611" i="8"/>
  <c r="G611" i="8"/>
  <c r="F611" i="8"/>
  <c r="E611" i="8"/>
  <c r="D611" i="8"/>
  <c r="C611" i="8"/>
  <c r="B611" i="8"/>
  <c r="AA610" i="8"/>
  <c r="Z610" i="8"/>
  <c r="Y610" i="8"/>
  <c r="X610" i="8"/>
  <c r="W610" i="8"/>
  <c r="V610" i="8"/>
  <c r="U610" i="8"/>
  <c r="T610" i="8"/>
  <c r="S610" i="8"/>
  <c r="R610" i="8"/>
  <c r="Q610" i="8"/>
  <c r="P610" i="8"/>
  <c r="O610" i="8"/>
  <c r="N610" i="8"/>
  <c r="M610" i="8"/>
  <c r="L610" i="8"/>
  <c r="K610" i="8"/>
  <c r="J610" i="8"/>
  <c r="I610" i="8"/>
  <c r="H610" i="8"/>
  <c r="G610" i="8"/>
  <c r="F610" i="8"/>
  <c r="E610" i="8"/>
  <c r="D610" i="8"/>
  <c r="C610" i="8"/>
  <c r="B610" i="8"/>
  <c r="AA609" i="8"/>
  <c r="Z609" i="8"/>
  <c r="Y609" i="8"/>
  <c r="X609" i="8"/>
  <c r="W609" i="8"/>
  <c r="V609" i="8"/>
  <c r="U609" i="8"/>
  <c r="T609" i="8"/>
  <c r="S609" i="8"/>
  <c r="R609" i="8"/>
  <c r="Q609" i="8"/>
  <c r="P609" i="8"/>
  <c r="O609" i="8"/>
  <c r="N609" i="8"/>
  <c r="M609" i="8"/>
  <c r="L609" i="8"/>
  <c r="K609" i="8"/>
  <c r="J609" i="8"/>
  <c r="I609" i="8"/>
  <c r="H609" i="8"/>
  <c r="G609" i="8"/>
  <c r="F609" i="8"/>
  <c r="E609" i="8"/>
  <c r="D609" i="8"/>
  <c r="C609" i="8"/>
  <c r="B609" i="8"/>
  <c r="AA608" i="8"/>
  <c r="Z608" i="8"/>
  <c r="Y608" i="8"/>
  <c r="X608" i="8"/>
  <c r="W608" i="8"/>
  <c r="V608" i="8"/>
  <c r="U608" i="8"/>
  <c r="T608" i="8"/>
  <c r="S608" i="8"/>
  <c r="R608" i="8"/>
  <c r="Q608" i="8"/>
  <c r="P608" i="8"/>
  <c r="O608" i="8"/>
  <c r="N608" i="8"/>
  <c r="M608" i="8"/>
  <c r="L608" i="8"/>
  <c r="K608" i="8"/>
  <c r="J608" i="8"/>
  <c r="I608" i="8"/>
  <c r="H608" i="8"/>
  <c r="G608" i="8"/>
  <c r="F608" i="8"/>
  <c r="E608" i="8"/>
  <c r="D608" i="8"/>
  <c r="C608" i="8"/>
  <c r="B608" i="8"/>
  <c r="AA607" i="8"/>
  <c r="Z607" i="8"/>
  <c r="Y607" i="8"/>
  <c r="X607" i="8"/>
  <c r="W607" i="8"/>
  <c r="V607" i="8"/>
  <c r="U607" i="8"/>
  <c r="T607" i="8"/>
  <c r="S607" i="8"/>
  <c r="R607" i="8"/>
  <c r="Q607" i="8"/>
  <c r="P607" i="8"/>
  <c r="O607" i="8"/>
  <c r="N607" i="8"/>
  <c r="M607" i="8"/>
  <c r="L607" i="8"/>
  <c r="K607" i="8"/>
  <c r="J607" i="8"/>
  <c r="I607" i="8"/>
  <c r="H607" i="8"/>
  <c r="G607" i="8"/>
  <c r="F607" i="8"/>
  <c r="E607" i="8"/>
  <c r="D607" i="8"/>
  <c r="C607" i="8"/>
  <c r="B607" i="8"/>
  <c r="AA606" i="8"/>
  <c r="Z606" i="8"/>
  <c r="Y606" i="8"/>
  <c r="X606" i="8"/>
  <c r="W606" i="8"/>
  <c r="V606" i="8"/>
  <c r="U606" i="8"/>
  <c r="T606" i="8"/>
  <c r="S606" i="8"/>
  <c r="R606" i="8"/>
  <c r="Q606" i="8"/>
  <c r="P606" i="8"/>
  <c r="O606" i="8"/>
  <c r="N606" i="8"/>
  <c r="M606" i="8"/>
  <c r="L606" i="8"/>
  <c r="K606" i="8"/>
  <c r="J606" i="8"/>
  <c r="I606" i="8"/>
  <c r="H606" i="8"/>
  <c r="G606" i="8"/>
  <c r="F606" i="8"/>
  <c r="E606" i="8"/>
  <c r="D606" i="8"/>
  <c r="C606" i="8"/>
  <c r="B606" i="8"/>
  <c r="AA605" i="8"/>
  <c r="Z605" i="8"/>
  <c r="Y605" i="8"/>
  <c r="X605" i="8"/>
  <c r="W605" i="8"/>
  <c r="V605" i="8"/>
  <c r="U605" i="8"/>
  <c r="T605" i="8"/>
  <c r="S605" i="8"/>
  <c r="R605" i="8"/>
  <c r="Q605" i="8"/>
  <c r="P605" i="8"/>
  <c r="O605" i="8"/>
  <c r="N605" i="8"/>
  <c r="M605" i="8"/>
  <c r="L605" i="8"/>
  <c r="K605" i="8"/>
  <c r="J605" i="8"/>
  <c r="I605" i="8"/>
  <c r="H605" i="8"/>
  <c r="G605" i="8"/>
  <c r="F605" i="8"/>
  <c r="E605" i="8"/>
  <c r="D605" i="8"/>
  <c r="C605" i="8"/>
  <c r="B605" i="8"/>
  <c r="AA604" i="8"/>
  <c r="Z604" i="8"/>
  <c r="Y604" i="8"/>
  <c r="X604" i="8"/>
  <c r="W604" i="8"/>
  <c r="V604" i="8"/>
  <c r="U604" i="8"/>
  <c r="T604" i="8"/>
  <c r="S604" i="8"/>
  <c r="R604" i="8"/>
  <c r="Q604" i="8"/>
  <c r="P604" i="8"/>
  <c r="O604" i="8"/>
  <c r="N604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AA603" i="8"/>
  <c r="Z603" i="8"/>
  <c r="Y603" i="8"/>
  <c r="X603" i="8"/>
  <c r="W603" i="8"/>
  <c r="V603" i="8"/>
  <c r="U603" i="8"/>
  <c r="T603" i="8"/>
  <c r="S603" i="8"/>
  <c r="R603" i="8"/>
  <c r="Q603" i="8"/>
  <c r="P603" i="8"/>
  <c r="O603" i="8"/>
  <c r="N603" i="8"/>
  <c r="M603" i="8"/>
  <c r="L603" i="8"/>
  <c r="K603" i="8"/>
  <c r="J603" i="8"/>
  <c r="I603" i="8"/>
  <c r="H603" i="8"/>
  <c r="G603" i="8"/>
  <c r="F603" i="8"/>
  <c r="E603" i="8"/>
  <c r="D603" i="8"/>
  <c r="C603" i="8"/>
  <c r="B603" i="8"/>
  <c r="AA602" i="8"/>
  <c r="Z602" i="8"/>
  <c r="Y602" i="8"/>
  <c r="X602" i="8"/>
  <c r="W602" i="8"/>
  <c r="V602" i="8"/>
  <c r="U602" i="8"/>
  <c r="T602" i="8"/>
  <c r="S602" i="8"/>
  <c r="R602" i="8"/>
  <c r="Q602" i="8"/>
  <c r="P602" i="8"/>
  <c r="O602" i="8"/>
  <c r="N602" i="8"/>
  <c r="M602" i="8"/>
  <c r="L602" i="8"/>
  <c r="K602" i="8"/>
  <c r="J602" i="8"/>
  <c r="I602" i="8"/>
  <c r="H602" i="8"/>
  <c r="G602" i="8"/>
  <c r="F602" i="8"/>
  <c r="E602" i="8"/>
  <c r="D602" i="8"/>
  <c r="C602" i="8"/>
  <c r="B602" i="8"/>
  <c r="AA601" i="8"/>
  <c r="Z601" i="8"/>
  <c r="Y601" i="8"/>
  <c r="X601" i="8"/>
  <c r="W601" i="8"/>
  <c r="V601" i="8"/>
  <c r="U601" i="8"/>
  <c r="T601" i="8"/>
  <c r="S601" i="8"/>
  <c r="R601" i="8"/>
  <c r="Q601" i="8"/>
  <c r="P601" i="8"/>
  <c r="O601" i="8"/>
  <c r="N601" i="8"/>
  <c r="M601" i="8"/>
  <c r="L601" i="8"/>
  <c r="K601" i="8"/>
  <c r="J601" i="8"/>
  <c r="I601" i="8"/>
  <c r="H601" i="8"/>
  <c r="G601" i="8"/>
  <c r="F601" i="8"/>
  <c r="E601" i="8"/>
  <c r="D601" i="8"/>
  <c r="C601" i="8"/>
  <c r="B601" i="8"/>
  <c r="AA600" i="8"/>
  <c r="Z600" i="8"/>
  <c r="Y600" i="8"/>
  <c r="X600" i="8"/>
  <c r="W600" i="8"/>
  <c r="V600" i="8"/>
  <c r="U600" i="8"/>
  <c r="T600" i="8"/>
  <c r="S600" i="8"/>
  <c r="R600" i="8"/>
  <c r="Q600" i="8"/>
  <c r="P600" i="8"/>
  <c r="O600" i="8"/>
  <c r="N600" i="8"/>
  <c r="M600" i="8"/>
  <c r="L600" i="8"/>
  <c r="K600" i="8"/>
  <c r="J600" i="8"/>
  <c r="I600" i="8"/>
  <c r="H600" i="8"/>
  <c r="G600" i="8"/>
  <c r="F600" i="8"/>
  <c r="E600" i="8"/>
  <c r="D600" i="8"/>
  <c r="C600" i="8"/>
  <c r="B600" i="8"/>
  <c r="AA599" i="8"/>
  <c r="Z599" i="8"/>
  <c r="Y599" i="8"/>
  <c r="X599" i="8"/>
  <c r="W599" i="8"/>
  <c r="V599" i="8"/>
  <c r="U599" i="8"/>
  <c r="T599" i="8"/>
  <c r="S599" i="8"/>
  <c r="R599" i="8"/>
  <c r="Q599" i="8"/>
  <c r="P599" i="8"/>
  <c r="O599" i="8"/>
  <c r="N599" i="8"/>
  <c r="M599" i="8"/>
  <c r="L599" i="8"/>
  <c r="K599" i="8"/>
  <c r="J599" i="8"/>
  <c r="I599" i="8"/>
  <c r="H599" i="8"/>
  <c r="G599" i="8"/>
  <c r="F599" i="8"/>
  <c r="E599" i="8"/>
  <c r="D599" i="8"/>
  <c r="C599" i="8"/>
  <c r="B599" i="8"/>
  <c r="AA598" i="8"/>
  <c r="Z598" i="8"/>
  <c r="Y598" i="8"/>
  <c r="X598" i="8"/>
  <c r="W598" i="8"/>
  <c r="V598" i="8"/>
  <c r="U598" i="8"/>
  <c r="T598" i="8"/>
  <c r="S598" i="8"/>
  <c r="R598" i="8"/>
  <c r="Q598" i="8"/>
  <c r="P598" i="8"/>
  <c r="O598" i="8"/>
  <c r="N598" i="8"/>
  <c r="M598" i="8"/>
  <c r="L598" i="8"/>
  <c r="K598" i="8"/>
  <c r="J598" i="8"/>
  <c r="I598" i="8"/>
  <c r="H598" i="8"/>
  <c r="G598" i="8"/>
  <c r="F598" i="8"/>
  <c r="E598" i="8"/>
  <c r="D598" i="8"/>
  <c r="C598" i="8"/>
  <c r="B598" i="8"/>
  <c r="AA597" i="8"/>
  <c r="Z597" i="8"/>
  <c r="Y597" i="8"/>
  <c r="X597" i="8"/>
  <c r="W597" i="8"/>
  <c r="V597" i="8"/>
  <c r="U597" i="8"/>
  <c r="T597" i="8"/>
  <c r="S597" i="8"/>
  <c r="R597" i="8"/>
  <c r="Q597" i="8"/>
  <c r="P597" i="8"/>
  <c r="O597" i="8"/>
  <c r="N597" i="8"/>
  <c r="M597" i="8"/>
  <c r="L597" i="8"/>
  <c r="K597" i="8"/>
  <c r="J597" i="8"/>
  <c r="I597" i="8"/>
  <c r="H597" i="8"/>
  <c r="G597" i="8"/>
  <c r="F597" i="8"/>
  <c r="E597" i="8"/>
  <c r="D597" i="8"/>
  <c r="C597" i="8"/>
  <c r="B597" i="8"/>
  <c r="AA596" i="8"/>
  <c r="Z596" i="8"/>
  <c r="Y596" i="8"/>
  <c r="X596" i="8"/>
  <c r="W596" i="8"/>
  <c r="V596" i="8"/>
  <c r="U596" i="8"/>
  <c r="T596" i="8"/>
  <c r="S596" i="8"/>
  <c r="R596" i="8"/>
  <c r="Q596" i="8"/>
  <c r="P596" i="8"/>
  <c r="O596" i="8"/>
  <c r="N596" i="8"/>
  <c r="M596" i="8"/>
  <c r="L596" i="8"/>
  <c r="K596" i="8"/>
  <c r="J596" i="8"/>
  <c r="I596" i="8"/>
  <c r="H596" i="8"/>
  <c r="G596" i="8"/>
  <c r="F596" i="8"/>
  <c r="E596" i="8"/>
  <c r="D596" i="8"/>
  <c r="C596" i="8"/>
  <c r="B596" i="8"/>
  <c r="AA595" i="8"/>
  <c r="Z595" i="8"/>
  <c r="Y595" i="8"/>
  <c r="X595" i="8"/>
  <c r="W595" i="8"/>
  <c r="V595" i="8"/>
  <c r="U595" i="8"/>
  <c r="T595" i="8"/>
  <c r="S595" i="8"/>
  <c r="R595" i="8"/>
  <c r="Q595" i="8"/>
  <c r="P595" i="8"/>
  <c r="O595" i="8"/>
  <c r="N595" i="8"/>
  <c r="M595" i="8"/>
  <c r="L595" i="8"/>
  <c r="K595" i="8"/>
  <c r="J595" i="8"/>
  <c r="I595" i="8"/>
  <c r="H595" i="8"/>
  <c r="G595" i="8"/>
  <c r="F595" i="8"/>
  <c r="E595" i="8"/>
  <c r="D595" i="8"/>
  <c r="C595" i="8"/>
  <c r="B595" i="8"/>
  <c r="AA594" i="8"/>
  <c r="Z594" i="8"/>
  <c r="Y594" i="8"/>
  <c r="X594" i="8"/>
  <c r="W594" i="8"/>
  <c r="V594" i="8"/>
  <c r="U594" i="8"/>
  <c r="T594" i="8"/>
  <c r="S594" i="8"/>
  <c r="R594" i="8"/>
  <c r="Q594" i="8"/>
  <c r="P594" i="8"/>
  <c r="O594" i="8"/>
  <c r="N594" i="8"/>
  <c r="M594" i="8"/>
  <c r="L594" i="8"/>
  <c r="K594" i="8"/>
  <c r="J594" i="8"/>
  <c r="I594" i="8"/>
  <c r="H594" i="8"/>
  <c r="G594" i="8"/>
  <c r="F594" i="8"/>
  <c r="E594" i="8"/>
  <c r="D594" i="8"/>
  <c r="C594" i="8"/>
  <c r="B594" i="8"/>
  <c r="AA593" i="8"/>
  <c r="Z593" i="8"/>
  <c r="Y593" i="8"/>
  <c r="X593" i="8"/>
  <c r="W593" i="8"/>
  <c r="V593" i="8"/>
  <c r="U593" i="8"/>
  <c r="T593" i="8"/>
  <c r="S593" i="8"/>
  <c r="R593" i="8"/>
  <c r="Q593" i="8"/>
  <c r="P593" i="8"/>
  <c r="O593" i="8"/>
  <c r="N593" i="8"/>
  <c r="M593" i="8"/>
  <c r="L593" i="8"/>
  <c r="K593" i="8"/>
  <c r="J593" i="8"/>
  <c r="I593" i="8"/>
  <c r="H593" i="8"/>
  <c r="G593" i="8"/>
  <c r="F593" i="8"/>
  <c r="E593" i="8"/>
  <c r="D593" i="8"/>
  <c r="C593" i="8"/>
  <c r="B593" i="8"/>
  <c r="AA592" i="8"/>
  <c r="Z592" i="8"/>
  <c r="Y592" i="8"/>
  <c r="X592" i="8"/>
  <c r="W592" i="8"/>
  <c r="V592" i="8"/>
  <c r="U592" i="8"/>
  <c r="T592" i="8"/>
  <c r="S592" i="8"/>
  <c r="R592" i="8"/>
  <c r="Q592" i="8"/>
  <c r="P592" i="8"/>
  <c r="O592" i="8"/>
  <c r="N592" i="8"/>
  <c r="M592" i="8"/>
  <c r="L592" i="8"/>
  <c r="K592" i="8"/>
  <c r="J592" i="8"/>
  <c r="I592" i="8"/>
  <c r="H592" i="8"/>
  <c r="G592" i="8"/>
  <c r="F592" i="8"/>
  <c r="E592" i="8"/>
  <c r="D592" i="8"/>
  <c r="C592" i="8"/>
  <c r="B592" i="8"/>
  <c r="AA591" i="8"/>
  <c r="Z591" i="8"/>
  <c r="Y591" i="8"/>
  <c r="X591" i="8"/>
  <c r="W591" i="8"/>
  <c r="V591" i="8"/>
  <c r="U591" i="8"/>
  <c r="T591" i="8"/>
  <c r="S591" i="8"/>
  <c r="R591" i="8"/>
  <c r="Q591" i="8"/>
  <c r="P591" i="8"/>
  <c r="O591" i="8"/>
  <c r="N591" i="8"/>
  <c r="M591" i="8"/>
  <c r="L591" i="8"/>
  <c r="K591" i="8"/>
  <c r="J591" i="8"/>
  <c r="I591" i="8"/>
  <c r="H591" i="8"/>
  <c r="G591" i="8"/>
  <c r="F591" i="8"/>
  <c r="E591" i="8"/>
  <c r="D591" i="8"/>
  <c r="C591" i="8"/>
  <c r="B591" i="8"/>
  <c r="AA590" i="8"/>
  <c r="Z590" i="8"/>
  <c r="Y590" i="8"/>
  <c r="X590" i="8"/>
  <c r="W590" i="8"/>
  <c r="V590" i="8"/>
  <c r="U590" i="8"/>
  <c r="T590" i="8"/>
  <c r="S590" i="8"/>
  <c r="R590" i="8"/>
  <c r="Q590" i="8"/>
  <c r="P590" i="8"/>
  <c r="O590" i="8"/>
  <c r="N590" i="8"/>
  <c r="M590" i="8"/>
  <c r="L590" i="8"/>
  <c r="K590" i="8"/>
  <c r="J590" i="8"/>
  <c r="I590" i="8"/>
  <c r="H590" i="8"/>
  <c r="G590" i="8"/>
  <c r="F590" i="8"/>
  <c r="E590" i="8"/>
  <c r="D590" i="8"/>
  <c r="C590" i="8"/>
  <c r="B590" i="8"/>
  <c r="AA589" i="8"/>
  <c r="Z589" i="8"/>
  <c r="Y589" i="8"/>
  <c r="X589" i="8"/>
  <c r="W589" i="8"/>
  <c r="V589" i="8"/>
  <c r="U589" i="8"/>
  <c r="T589" i="8"/>
  <c r="S589" i="8"/>
  <c r="R589" i="8"/>
  <c r="Q589" i="8"/>
  <c r="P589" i="8"/>
  <c r="O589" i="8"/>
  <c r="N589" i="8"/>
  <c r="M589" i="8"/>
  <c r="L589" i="8"/>
  <c r="K589" i="8"/>
  <c r="J589" i="8"/>
  <c r="I589" i="8"/>
  <c r="H589" i="8"/>
  <c r="G589" i="8"/>
  <c r="F589" i="8"/>
  <c r="E589" i="8"/>
  <c r="D589" i="8"/>
  <c r="C589" i="8"/>
  <c r="B589" i="8"/>
  <c r="AA588" i="8"/>
  <c r="Z588" i="8"/>
  <c r="Y588" i="8"/>
  <c r="X588" i="8"/>
  <c r="W588" i="8"/>
  <c r="V588" i="8"/>
  <c r="U588" i="8"/>
  <c r="T588" i="8"/>
  <c r="S588" i="8"/>
  <c r="R588" i="8"/>
  <c r="Q588" i="8"/>
  <c r="P588" i="8"/>
  <c r="O588" i="8"/>
  <c r="N588" i="8"/>
  <c r="M588" i="8"/>
  <c r="L588" i="8"/>
  <c r="K588" i="8"/>
  <c r="J588" i="8"/>
  <c r="I588" i="8"/>
  <c r="H588" i="8"/>
  <c r="G588" i="8"/>
  <c r="F588" i="8"/>
  <c r="E588" i="8"/>
  <c r="D588" i="8"/>
  <c r="C588" i="8"/>
  <c r="B588" i="8"/>
  <c r="AA587" i="8"/>
  <c r="Z587" i="8"/>
  <c r="Y587" i="8"/>
  <c r="X587" i="8"/>
  <c r="W587" i="8"/>
  <c r="V587" i="8"/>
  <c r="U587" i="8"/>
  <c r="T587" i="8"/>
  <c r="S587" i="8"/>
  <c r="R587" i="8"/>
  <c r="Q587" i="8"/>
  <c r="P587" i="8"/>
  <c r="O587" i="8"/>
  <c r="N587" i="8"/>
  <c r="M587" i="8"/>
  <c r="L587" i="8"/>
  <c r="K587" i="8"/>
  <c r="J587" i="8"/>
  <c r="I587" i="8"/>
  <c r="H587" i="8"/>
  <c r="G587" i="8"/>
  <c r="F587" i="8"/>
  <c r="E587" i="8"/>
  <c r="D587" i="8"/>
  <c r="C587" i="8"/>
  <c r="B587" i="8"/>
  <c r="AA586" i="8"/>
  <c r="Z586" i="8"/>
  <c r="Y586" i="8"/>
  <c r="X586" i="8"/>
  <c r="W586" i="8"/>
  <c r="V586" i="8"/>
  <c r="U586" i="8"/>
  <c r="T586" i="8"/>
  <c r="S586" i="8"/>
  <c r="R586" i="8"/>
  <c r="Q586" i="8"/>
  <c r="P586" i="8"/>
  <c r="O586" i="8"/>
  <c r="N586" i="8"/>
  <c r="M586" i="8"/>
  <c r="L586" i="8"/>
  <c r="K586" i="8"/>
  <c r="J586" i="8"/>
  <c r="I586" i="8"/>
  <c r="H586" i="8"/>
  <c r="G586" i="8"/>
  <c r="F586" i="8"/>
  <c r="E586" i="8"/>
  <c r="D586" i="8"/>
  <c r="C586" i="8"/>
  <c r="B586" i="8"/>
  <c r="AA585" i="8"/>
  <c r="Z585" i="8"/>
  <c r="Y585" i="8"/>
  <c r="X585" i="8"/>
  <c r="W585" i="8"/>
  <c r="V585" i="8"/>
  <c r="U585" i="8"/>
  <c r="T585" i="8"/>
  <c r="S585" i="8"/>
  <c r="R585" i="8"/>
  <c r="Q585" i="8"/>
  <c r="P585" i="8"/>
  <c r="O585" i="8"/>
  <c r="N585" i="8"/>
  <c r="M585" i="8"/>
  <c r="L585" i="8"/>
  <c r="K585" i="8"/>
  <c r="J585" i="8"/>
  <c r="I585" i="8"/>
  <c r="H585" i="8"/>
  <c r="G585" i="8"/>
  <c r="F585" i="8"/>
  <c r="E585" i="8"/>
  <c r="D585" i="8"/>
  <c r="C585" i="8"/>
  <c r="B585" i="8"/>
  <c r="AA584" i="8"/>
  <c r="Z584" i="8"/>
  <c r="Y584" i="8"/>
  <c r="X584" i="8"/>
  <c r="W584" i="8"/>
  <c r="V584" i="8"/>
  <c r="U584" i="8"/>
  <c r="T584" i="8"/>
  <c r="S584" i="8"/>
  <c r="R584" i="8"/>
  <c r="Q584" i="8"/>
  <c r="P584" i="8"/>
  <c r="O584" i="8"/>
  <c r="N584" i="8"/>
  <c r="M584" i="8"/>
  <c r="L584" i="8"/>
  <c r="K584" i="8"/>
  <c r="J584" i="8"/>
  <c r="I584" i="8"/>
  <c r="H584" i="8"/>
  <c r="G584" i="8"/>
  <c r="F584" i="8"/>
  <c r="E584" i="8"/>
  <c r="D584" i="8"/>
  <c r="C584" i="8"/>
  <c r="B584" i="8"/>
  <c r="AA583" i="8"/>
  <c r="Z583" i="8"/>
  <c r="Y583" i="8"/>
  <c r="X583" i="8"/>
  <c r="W583" i="8"/>
  <c r="V583" i="8"/>
  <c r="U583" i="8"/>
  <c r="T583" i="8"/>
  <c r="S583" i="8"/>
  <c r="R583" i="8"/>
  <c r="Q583" i="8"/>
  <c r="P583" i="8"/>
  <c r="O583" i="8"/>
  <c r="N583" i="8"/>
  <c r="M583" i="8"/>
  <c r="L583" i="8"/>
  <c r="K583" i="8"/>
  <c r="J583" i="8"/>
  <c r="I583" i="8"/>
  <c r="H583" i="8"/>
  <c r="G583" i="8"/>
  <c r="F583" i="8"/>
  <c r="E583" i="8"/>
  <c r="D583" i="8"/>
  <c r="C583" i="8"/>
  <c r="B583" i="8"/>
  <c r="AA582" i="8"/>
  <c r="Z582" i="8"/>
  <c r="Y582" i="8"/>
  <c r="X582" i="8"/>
  <c r="W582" i="8"/>
  <c r="V582" i="8"/>
  <c r="U582" i="8"/>
  <c r="T582" i="8"/>
  <c r="S582" i="8"/>
  <c r="R582" i="8"/>
  <c r="Q582" i="8"/>
  <c r="P582" i="8"/>
  <c r="O582" i="8"/>
  <c r="N582" i="8"/>
  <c r="M582" i="8"/>
  <c r="L582" i="8"/>
  <c r="K582" i="8"/>
  <c r="J582" i="8"/>
  <c r="I582" i="8"/>
  <c r="H582" i="8"/>
  <c r="G582" i="8"/>
  <c r="F582" i="8"/>
  <c r="E582" i="8"/>
  <c r="D582" i="8"/>
  <c r="C582" i="8"/>
  <c r="B582" i="8"/>
  <c r="AA581" i="8"/>
  <c r="Z581" i="8"/>
  <c r="Y581" i="8"/>
  <c r="X581" i="8"/>
  <c r="W581" i="8"/>
  <c r="V581" i="8"/>
  <c r="U581" i="8"/>
  <c r="T581" i="8"/>
  <c r="S581" i="8"/>
  <c r="R581" i="8"/>
  <c r="Q581" i="8"/>
  <c r="P581" i="8"/>
  <c r="O581" i="8"/>
  <c r="N581" i="8"/>
  <c r="M581" i="8"/>
  <c r="L581" i="8"/>
  <c r="K581" i="8"/>
  <c r="J581" i="8"/>
  <c r="I581" i="8"/>
  <c r="H581" i="8"/>
  <c r="G581" i="8"/>
  <c r="F581" i="8"/>
  <c r="E581" i="8"/>
  <c r="D581" i="8"/>
  <c r="C581" i="8"/>
  <c r="B581" i="8"/>
  <c r="AA580" i="8"/>
  <c r="Z580" i="8"/>
  <c r="Y580" i="8"/>
  <c r="X580" i="8"/>
  <c r="W580" i="8"/>
  <c r="V580" i="8"/>
  <c r="U580" i="8"/>
  <c r="T580" i="8"/>
  <c r="S580" i="8"/>
  <c r="R580" i="8"/>
  <c r="Q580" i="8"/>
  <c r="P580" i="8"/>
  <c r="O580" i="8"/>
  <c r="N580" i="8"/>
  <c r="M580" i="8"/>
  <c r="L580" i="8"/>
  <c r="K580" i="8"/>
  <c r="J580" i="8"/>
  <c r="I580" i="8"/>
  <c r="H580" i="8"/>
  <c r="G580" i="8"/>
  <c r="F580" i="8"/>
  <c r="E580" i="8"/>
  <c r="D580" i="8"/>
  <c r="C580" i="8"/>
  <c r="B580" i="8"/>
  <c r="AA579" i="8"/>
  <c r="Z579" i="8"/>
  <c r="Y579" i="8"/>
  <c r="X579" i="8"/>
  <c r="W579" i="8"/>
  <c r="V579" i="8"/>
  <c r="U579" i="8"/>
  <c r="T579" i="8"/>
  <c r="S579" i="8"/>
  <c r="R579" i="8"/>
  <c r="Q579" i="8"/>
  <c r="P579" i="8"/>
  <c r="O579" i="8"/>
  <c r="N579" i="8"/>
  <c r="M579" i="8"/>
  <c r="L579" i="8"/>
  <c r="K579" i="8"/>
  <c r="J579" i="8"/>
  <c r="I579" i="8"/>
  <c r="H579" i="8"/>
  <c r="G579" i="8"/>
  <c r="F579" i="8"/>
  <c r="E579" i="8"/>
  <c r="D579" i="8"/>
  <c r="C579" i="8"/>
  <c r="B579" i="8"/>
  <c r="AA578" i="8"/>
  <c r="Z578" i="8"/>
  <c r="Y578" i="8"/>
  <c r="X578" i="8"/>
  <c r="W578" i="8"/>
  <c r="V578" i="8"/>
  <c r="U578" i="8"/>
  <c r="T578" i="8"/>
  <c r="S578" i="8"/>
  <c r="R578" i="8"/>
  <c r="Q578" i="8"/>
  <c r="P578" i="8"/>
  <c r="O578" i="8"/>
  <c r="N578" i="8"/>
  <c r="M578" i="8"/>
  <c r="L578" i="8"/>
  <c r="K578" i="8"/>
  <c r="J578" i="8"/>
  <c r="I578" i="8"/>
  <c r="H578" i="8"/>
  <c r="G578" i="8"/>
  <c r="F578" i="8"/>
  <c r="E578" i="8"/>
  <c r="D578" i="8"/>
  <c r="C578" i="8"/>
  <c r="B578" i="8"/>
  <c r="AA577" i="8"/>
  <c r="Z577" i="8"/>
  <c r="Y577" i="8"/>
  <c r="X577" i="8"/>
  <c r="W577" i="8"/>
  <c r="V577" i="8"/>
  <c r="U577" i="8"/>
  <c r="T577" i="8"/>
  <c r="S577" i="8"/>
  <c r="R577" i="8"/>
  <c r="Q577" i="8"/>
  <c r="P577" i="8"/>
  <c r="O577" i="8"/>
  <c r="N577" i="8"/>
  <c r="M577" i="8"/>
  <c r="L577" i="8"/>
  <c r="K577" i="8"/>
  <c r="J577" i="8"/>
  <c r="I577" i="8"/>
  <c r="H577" i="8"/>
  <c r="G577" i="8"/>
  <c r="F577" i="8"/>
  <c r="E577" i="8"/>
  <c r="D577" i="8"/>
  <c r="C577" i="8"/>
  <c r="B577" i="8"/>
  <c r="AA576" i="8"/>
  <c r="Z576" i="8"/>
  <c r="Y576" i="8"/>
  <c r="X576" i="8"/>
  <c r="W576" i="8"/>
  <c r="V576" i="8"/>
  <c r="U576" i="8"/>
  <c r="T576" i="8"/>
  <c r="S576" i="8"/>
  <c r="R576" i="8"/>
  <c r="Q576" i="8"/>
  <c r="P576" i="8"/>
  <c r="O576" i="8"/>
  <c r="N576" i="8"/>
  <c r="M576" i="8"/>
  <c r="L576" i="8"/>
  <c r="K576" i="8"/>
  <c r="J576" i="8"/>
  <c r="I576" i="8"/>
  <c r="H576" i="8"/>
  <c r="G576" i="8"/>
  <c r="F576" i="8"/>
  <c r="E576" i="8"/>
  <c r="D576" i="8"/>
  <c r="C576" i="8"/>
  <c r="B576" i="8"/>
  <c r="AA575" i="8"/>
  <c r="Z575" i="8"/>
  <c r="Y575" i="8"/>
  <c r="X575" i="8"/>
  <c r="W575" i="8"/>
  <c r="V575" i="8"/>
  <c r="U575" i="8"/>
  <c r="T575" i="8"/>
  <c r="S575" i="8"/>
  <c r="R575" i="8"/>
  <c r="Q575" i="8"/>
  <c r="P575" i="8"/>
  <c r="O575" i="8"/>
  <c r="N575" i="8"/>
  <c r="M575" i="8"/>
  <c r="L575" i="8"/>
  <c r="K575" i="8"/>
  <c r="J575" i="8"/>
  <c r="I575" i="8"/>
  <c r="H575" i="8"/>
  <c r="G575" i="8"/>
  <c r="F575" i="8"/>
  <c r="E575" i="8"/>
  <c r="D575" i="8"/>
  <c r="C575" i="8"/>
  <c r="B575" i="8"/>
  <c r="AA574" i="8"/>
  <c r="Z574" i="8"/>
  <c r="Y574" i="8"/>
  <c r="X574" i="8"/>
  <c r="W574" i="8"/>
  <c r="V574" i="8"/>
  <c r="U574" i="8"/>
  <c r="T574" i="8"/>
  <c r="S574" i="8"/>
  <c r="R574" i="8"/>
  <c r="Q574" i="8"/>
  <c r="P574" i="8"/>
  <c r="O574" i="8"/>
  <c r="N574" i="8"/>
  <c r="M574" i="8"/>
  <c r="L574" i="8"/>
  <c r="K574" i="8"/>
  <c r="J574" i="8"/>
  <c r="I574" i="8"/>
  <c r="H574" i="8"/>
  <c r="G574" i="8"/>
  <c r="F574" i="8"/>
  <c r="E574" i="8"/>
  <c r="D574" i="8"/>
  <c r="C574" i="8"/>
  <c r="B574" i="8"/>
  <c r="AA573" i="8"/>
  <c r="Z573" i="8"/>
  <c r="Y573" i="8"/>
  <c r="X573" i="8"/>
  <c r="W573" i="8"/>
  <c r="V573" i="8"/>
  <c r="U573" i="8"/>
  <c r="T573" i="8"/>
  <c r="S573" i="8"/>
  <c r="R573" i="8"/>
  <c r="Q573" i="8"/>
  <c r="P573" i="8"/>
  <c r="O573" i="8"/>
  <c r="N573" i="8"/>
  <c r="M573" i="8"/>
  <c r="L573" i="8"/>
  <c r="K573" i="8"/>
  <c r="J573" i="8"/>
  <c r="I573" i="8"/>
  <c r="H573" i="8"/>
  <c r="G573" i="8"/>
  <c r="F573" i="8"/>
  <c r="E573" i="8"/>
  <c r="D573" i="8"/>
  <c r="C573" i="8"/>
  <c r="B573" i="8"/>
  <c r="AA572" i="8"/>
  <c r="Z572" i="8"/>
  <c r="Y572" i="8"/>
  <c r="X572" i="8"/>
  <c r="W572" i="8"/>
  <c r="V572" i="8"/>
  <c r="U572" i="8"/>
  <c r="T572" i="8"/>
  <c r="S572" i="8"/>
  <c r="R572" i="8"/>
  <c r="Q572" i="8"/>
  <c r="P572" i="8"/>
  <c r="O572" i="8"/>
  <c r="N572" i="8"/>
  <c r="M572" i="8"/>
  <c r="L572" i="8"/>
  <c r="K572" i="8"/>
  <c r="J572" i="8"/>
  <c r="I572" i="8"/>
  <c r="H572" i="8"/>
  <c r="G572" i="8"/>
  <c r="F572" i="8"/>
  <c r="E572" i="8"/>
  <c r="D572" i="8"/>
  <c r="C572" i="8"/>
  <c r="B572" i="8"/>
  <c r="AA571" i="8"/>
  <c r="Z571" i="8"/>
  <c r="Y571" i="8"/>
  <c r="X571" i="8"/>
  <c r="W571" i="8"/>
  <c r="V571" i="8"/>
  <c r="U571" i="8"/>
  <c r="T571" i="8"/>
  <c r="S571" i="8"/>
  <c r="R571" i="8"/>
  <c r="Q571" i="8"/>
  <c r="P571" i="8"/>
  <c r="O571" i="8"/>
  <c r="N571" i="8"/>
  <c r="M571" i="8"/>
  <c r="L571" i="8"/>
  <c r="K571" i="8"/>
  <c r="J571" i="8"/>
  <c r="I571" i="8"/>
  <c r="H571" i="8"/>
  <c r="G571" i="8"/>
  <c r="F571" i="8"/>
  <c r="E571" i="8"/>
  <c r="D571" i="8"/>
  <c r="C571" i="8"/>
  <c r="B571" i="8"/>
  <c r="AA570" i="8"/>
  <c r="Z570" i="8"/>
  <c r="Y570" i="8"/>
  <c r="X570" i="8"/>
  <c r="W570" i="8"/>
  <c r="V570" i="8"/>
  <c r="U570" i="8"/>
  <c r="T570" i="8"/>
  <c r="S570" i="8"/>
  <c r="R570" i="8"/>
  <c r="Q570" i="8"/>
  <c r="P570" i="8"/>
  <c r="O570" i="8"/>
  <c r="N570" i="8"/>
  <c r="M570" i="8"/>
  <c r="L570" i="8"/>
  <c r="K570" i="8"/>
  <c r="J570" i="8"/>
  <c r="I570" i="8"/>
  <c r="H570" i="8"/>
  <c r="G570" i="8"/>
  <c r="F570" i="8"/>
  <c r="E570" i="8"/>
  <c r="D570" i="8"/>
  <c r="C570" i="8"/>
  <c r="B570" i="8"/>
  <c r="AA569" i="8"/>
  <c r="Z569" i="8"/>
  <c r="Y569" i="8"/>
  <c r="X569" i="8"/>
  <c r="W569" i="8"/>
  <c r="V569" i="8"/>
  <c r="U569" i="8"/>
  <c r="T569" i="8"/>
  <c r="S569" i="8"/>
  <c r="R569" i="8"/>
  <c r="Q569" i="8"/>
  <c r="P569" i="8"/>
  <c r="O569" i="8"/>
  <c r="N569" i="8"/>
  <c r="M569" i="8"/>
  <c r="L569" i="8"/>
  <c r="K569" i="8"/>
  <c r="J569" i="8"/>
  <c r="I569" i="8"/>
  <c r="H569" i="8"/>
  <c r="G569" i="8"/>
  <c r="F569" i="8"/>
  <c r="E569" i="8"/>
  <c r="D569" i="8"/>
  <c r="C569" i="8"/>
  <c r="B569" i="8"/>
  <c r="AA568" i="8"/>
  <c r="Z568" i="8"/>
  <c r="Y568" i="8"/>
  <c r="X568" i="8"/>
  <c r="W568" i="8"/>
  <c r="V568" i="8"/>
  <c r="U568" i="8"/>
  <c r="T568" i="8"/>
  <c r="S568" i="8"/>
  <c r="R568" i="8"/>
  <c r="Q568" i="8"/>
  <c r="P568" i="8"/>
  <c r="O568" i="8"/>
  <c r="N568" i="8"/>
  <c r="M568" i="8"/>
  <c r="L568" i="8"/>
  <c r="K568" i="8"/>
  <c r="J568" i="8"/>
  <c r="I568" i="8"/>
  <c r="H568" i="8"/>
  <c r="G568" i="8"/>
  <c r="F568" i="8"/>
  <c r="E568" i="8"/>
  <c r="D568" i="8"/>
  <c r="C568" i="8"/>
  <c r="B568" i="8"/>
  <c r="AA567" i="8"/>
  <c r="Z567" i="8"/>
  <c r="Y567" i="8"/>
  <c r="X567" i="8"/>
  <c r="W567" i="8"/>
  <c r="V567" i="8"/>
  <c r="U567" i="8"/>
  <c r="T567" i="8"/>
  <c r="S567" i="8"/>
  <c r="R567" i="8"/>
  <c r="Q567" i="8"/>
  <c r="P567" i="8"/>
  <c r="O567" i="8"/>
  <c r="N567" i="8"/>
  <c r="M567" i="8"/>
  <c r="L567" i="8"/>
  <c r="K567" i="8"/>
  <c r="J567" i="8"/>
  <c r="I567" i="8"/>
  <c r="H567" i="8"/>
  <c r="G567" i="8"/>
  <c r="F567" i="8"/>
  <c r="E567" i="8"/>
  <c r="D567" i="8"/>
  <c r="C567" i="8"/>
  <c r="B567" i="8"/>
  <c r="AA566" i="8"/>
  <c r="Z566" i="8"/>
  <c r="Y566" i="8"/>
  <c r="X566" i="8"/>
  <c r="W566" i="8"/>
  <c r="V566" i="8"/>
  <c r="U566" i="8"/>
  <c r="T566" i="8"/>
  <c r="S566" i="8"/>
  <c r="R566" i="8"/>
  <c r="Q566" i="8"/>
  <c r="P566" i="8"/>
  <c r="O566" i="8"/>
  <c r="N566" i="8"/>
  <c r="M566" i="8"/>
  <c r="L566" i="8"/>
  <c r="K566" i="8"/>
  <c r="J566" i="8"/>
  <c r="I566" i="8"/>
  <c r="H566" i="8"/>
  <c r="G566" i="8"/>
  <c r="F566" i="8"/>
  <c r="E566" i="8"/>
  <c r="D566" i="8"/>
  <c r="C566" i="8"/>
  <c r="B566" i="8"/>
  <c r="AA565" i="8"/>
  <c r="Z565" i="8"/>
  <c r="Y565" i="8"/>
  <c r="X565" i="8"/>
  <c r="W565" i="8"/>
  <c r="V565" i="8"/>
  <c r="U565" i="8"/>
  <c r="T565" i="8"/>
  <c r="S565" i="8"/>
  <c r="R565" i="8"/>
  <c r="Q565" i="8"/>
  <c r="P565" i="8"/>
  <c r="O565" i="8"/>
  <c r="N565" i="8"/>
  <c r="M565" i="8"/>
  <c r="L565" i="8"/>
  <c r="K565" i="8"/>
  <c r="J565" i="8"/>
  <c r="I565" i="8"/>
  <c r="H565" i="8"/>
  <c r="G565" i="8"/>
  <c r="F565" i="8"/>
  <c r="E565" i="8"/>
  <c r="D565" i="8"/>
  <c r="C565" i="8"/>
  <c r="B565" i="8"/>
  <c r="AA564" i="8"/>
  <c r="Z564" i="8"/>
  <c r="Y564" i="8"/>
  <c r="X564" i="8"/>
  <c r="W564" i="8"/>
  <c r="V564" i="8"/>
  <c r="U564" i="8"/>
  <c r="T564" i="8"/>
  <c r="S564" i="8"/>
  <c r="R564" i="8"/>
  <c r="Q564" i="8"/>
  <c r="P564" i="8"/>
  <c r="O564" i="8"/>
  <c r="N564" i="8"/>
  <c r="M564" i="8"/>
  <c r="L564" i="8"/>
  <c r="K564" i="8"/>
  <c r="J564" i="8"/>
  <c r="I564" i="8"/>
  <c r="H564" i="8"/>
  <c r="G564" i="8"/>
  <c r="F564" i="8"/>
  <c r="E564" i="8"/>
  <c r="D564" i="8"/>
  <c r="C564" i="8"/>
  <c r="B564" i="8"/>
  <c r="AA563" i="8"/>
  <c r="Z563" i="8"/>
  <c r="Y563" i="8"/>
  <c r="X563" i="8"/>
  <c r="W563" i="8"/>
  <c r="V563" i="8"/>
  <c r="U563" i="8"/>
  <c r="T563" i="8"/>
  <c r="S563" i="8"/>
  <c r="R563" i="8"/>
  <c r="Q563" i="8"/>
  <c r="P563" i="8"/>
  <c r="O563" i="8"/>
  <c r="N563" i="8"/>
  <c r="M563" i="8"/>
  <c r="L563" i="8"/>
  <c r="K563" i="8"/>
  <c r="J563" i="8"/>
  <c r="I563" i="8"/>
  <c r="H563" i="8"/>
  <c r="G563" i="8"/>
  <c r="F563" i="8"/>
  <c r="E563" i="8"/>
  <c r="D563" i="8"/>
  <c r="C563" i="8"/>
  <c r="B563" i="8"/>
  <c r="AA562" i="8"/>
  <c r="Z562" i="8"/>
  <c r="Y562" i="8"/>
  <c r="X562" i="8"/>
  <c r="W562" i="8"/>
  <c r="V562" i="8"/>
  <c r="U562" i="8"/>
  <c r="T562" i="8"/>
  <c r="S562" i="8"/>
  <c r="R562" i="8"/>
  <c r="Q562" i="8"/>
  <c r="P562" i="8"/>
  <c r="O562" i="8"/>
  <c r="N562" i="8"/>
  <c r="M562" i="8"/>
  <c r="L562" i="8"/>
  <c r="K562" i="8"/>
  <c r="J562" i="8"/>
  <c r="I562" i="8"/>
  <c r="H562" i="8"/>
  <c r="G562" i="8"/>
  <c r="F562" i="8"/>
  <c r="E562" i="8"/>
  <c r="D562" i="8"/>
  <c r="C562" i="8"/>
  <c r="B562" i="8"/>
  <c r="AA561" i="8"/>
  <c r="Z561" i="8"/>
  <c r="Y561" i="8"/>
  <c r="X561" i="8"/>
  <c r="W561" i="8"/>
  <c r="V561" i="8"/>
  <c r="U561" i="8"/>
  <c r="T561" i="8"/>
  <c r="S561" i="8"/>
  <c r="R561" i="8"/>
  <c r="Q561" i="8"/>
  <c r="P561" i="8"/>
  <c r="O561" i="8"/>
  <c r="N561" i="8"/>
  <c r="M561" i="8"/>
  <c r="L561" i="8"/>
  <c r="K561" i="8"/>
  <c r="J561" i="8"/>
  <c r="I561" i="8"/>
  <c r="H561" i="8"/>
  <c r="G561" i="8"/>
  <c r="F561" i="8"/>
  <c r="E561" i="8"/>
  <c r="D561" i="8"/>
  <c r="C561" i="8"/>
  <c r="B561" i="8"/>
  <c r="AA560" i="8"/>
  <c r="Z560" i="8"/>
  <c r="Y560" i="8"/>
  <c r="X560" i="8"/>
  <c r="W560" i="8"/>
  <c r="V560" i="8"/>
  <c r="U560" i="8"/>
  <c r="T560" i="8"/>
  <c r="S560" i="8"/>
  <c r="R560" i="8"/>
  <c r="Q560" i="8"/>
  <c r="P560" i="8"/>
  <c r="O560" i="8"/>
  <c r="N560" i="8"/>
  <c r="M560" i="8"/>
  <c r="L560" i="8"/>
  <c r="K560" i="8"/>
  <c r="J560" i="8"/>
  <c r="I560" i="8"/>
  <c r="H560" i="8"/>
  <c r="G560" i="8"/>
  <c r="F560" i="8"/>
  <c r="E560" i="8"/>
  <c r="D560" i="8"/>
  <c r="C560" i="8"/>
  <c r="B560" i="8"/>
  <c r="AA559" i="8"/>
  <c r="Z559" i="8"/>
  <c r="Y559" i="8"/>
  <c r="X559" i="8"/>
  <c r="W559" i="8"/>
  <c r="V559" i="8"/>
  <c r="U559" i="8"/>
  <c r="T559" i="8"/>
  <c r="S559" i="8"/>
  <c r="R559" i="8"/>
  <c r="Q559" i="8"/>
  <c r="P559" i="8"/>
  <c r="O559" i="8"/>
  <c r="N559" i="8"/>
  <c r="M559" i="8"/>
  <c r="L559" i="8"/>
  <c r="K559" i="8"/>
  <c r="J559" i="8"/>
  <c r="I559" i="8"/>
  <c r="H559" i="8"/>
  <c r="G559" i="8"/>
  <c r="F559" i="8"/>
  <c r="E559" i="8"/>
  <c r="D559" i="8"/>
  <c r="C559" i="8"/>
  <c r="B559" i="8"/>
  <c r="AA558" i="8"/>
  <c r="Z558" i="8"/>
  <c r="Y558" i="8"/>
  <c r="X558" i="8"/>
  <c r="W558" i="8"/>
  <c r="V558" i="8"/>
  <c r="U558" i="8"/>
  <c r="T558" i="8"/>
  <c r="S558" i="8"/>
  <c r="R558" i="8"/>
  <c r="Q558" i="8"/>
  <c r="P558" i="8"/>
  <c r="O558" i="8"/>
  <c r="N558" i="8"/>
  <c r="M558" i="8"/>
  <c r="L558" i="8"/>
  <c r="K558" i="8"/>
  <c r="J558" i="8"/>
  <c r="I558" i="8"/>
  <c r="H558" i="8"/>
  <c r="G558" i="8"/>
  <c r="F558" i="8"/>
  <c r="E558" i="8"/>
  <c r="D558" i="8"/>
  <c r="C558" i="8"/>
  <c r="B558" i="8"/>
  <c r="AA557" i="8"/>
  <c r="Z557" i="8"/>
  <c r="Y557" i="8"/>
  <c r="X557" i="8"/>
  <c r="W557" i="8"/>
  <c r="V557" i="8"/>
  <c r="U557" i="8"/>
  <c r="T557" i="8"/>
  <c r="S557" i="8"/>
  <c r="R557" i="8"/>
  <c r="Q557" i="8"/>
  <c r="P557" i="8"/>
  <c r="O557" i="8"/>
  <c r="N557" i="8"/>
  <c r="M557" i="8"/>
  <c r="L557" i="8"/>
  <c r="K557" i="8"/>
  <c r="J557" i="8"/>
  <c r="I557" i="8"/>
  <c r="H557" i="8"/>
  <c r="G557" i="8"/>
  <c r="F557" i="8"/>
  <c r="E557" i="8"/>
  <c r="D557" i="8"/>
  <c r="C557" i="8"/>
  <c r="B557" i="8"/>
  <c r="AA556" i="8"/>
  <c r="Z556" i="8"/>
  <c r="Y556" i="8"/>
  <c r="X556" i="8"/>
  <c r="W556" i="8"/>
  <c r="V556" i="8"/>
  <c r="U556" i="8"/>
  <c r="T556" i="8"/>
  <c r="S556" i="8"/>
  <c r="R556" i="8"/>
  <c r="Q556" i="8"/>
  <c r="P556" i="8"/>
  <c r="O556" i="8"/>
  <c r="N556" i="8"/>
  <c r="M556" i="8"/>
  <c r="L556" i="8"/>
  <c r="K556" i="8"/>
  <c r="J556" i="8"/>
  <c r="I556" i="8"/>
  <c r="H556" i="8"/>
  <c r="G556" i="8"/>
  <c r="F556" i="8"/>
  <c r="E556" i="8"/>
  <c r="D556" i="8"/>
  <c r="C556" i="8"/>
  <c r="B556" i="8"/>
  <c r="AA555" i="8"/>
  <c r="Z555" i="8"/>
  <c r="Y555" i="8"/>
  <c r="X555" i="8"/>
  <c r="W555" i="8"/>
  <c r="V555" i="8"/>
  <c r="U555" i="8"/>
  <c r="T555" i="8"/>
  <c r="S555" i="8"/>
  <c r="R555" i="8"/>
  <c r="Q555" i="8"/>
  <c r="P555" i="8"/>
  <c r="O555" i="8"/>
  <c r="N555" i="8"/>
  <c r="M555" i="8"/>
  <c r="L555" i="8"/>
  <c r="K555" i="8"/>
  <c r="J555" i="8"/>
  <c r="I555" i="8"/>
  <c r="H555" i="8"/>
  <c r="G555" i="8"/>
  <c r="F555" i="8"/>
  <c r="E555" i="8"/>
  <c r="D555" i="8"/>
  <c r="C555" i="8"/>
  <c r="B555" i="8"/>
  <c r="AA554" i="8"/>
  <c r="Z554" i="8"/>
  <c r="Y554" i="8"/>
  <c r="X554" i="8"/>
  <c r="W554" i="8"/>
  <c r="V554" i="8"/>
  <c r="U554" i="8"/>
  <c r="T554" i="8"/>
  <c r="S554" i="8"/>
  <c r="R554" i="8"/>
  <c r="Q554" i="8"/>
  <c r="P554" i="8"/>
  <c r="O554" i="8"/>
  <c r="N554" i="8"/>
  <c r="M554" i="8"/>
  <c r="L554" i="8"/>
  <c r="K554" i="8"/>
  <c r="J554" i="8"/>
  <c r="I554" i="8"/>
  <c r="H554" i="8"/>
  <c r="G554" i="8"/>
  <c r="F554" i="8"/>
  <c r="E554" i="8"/>
  <c r="D554" i="8"/>
  <c r="C554" i="8"/>
  <c r="B554" i="8"/>
  <c r="AA553" i="8"/>
  <c r="Z553" i="8"/>
  <c r="Y553" i="8"/>
  <c r="X553" i="8"/>
  <c r="W553" i="8"/>
  <c r="V553" i="8"/>
  <c r="U553" i="8"/>
  <c r="T553" i="8"/>
  <c r="S553" i="8"/>
  <c r="R553" i="8"/>
  <c r="Q553" i="8"/>
  <c r="P553" i="8"/>
  <c r="O553" i="8"/>
  <c r="N553" i="8"/>
  <c r="M553" i="8"/>
  <c r="L553" i="8"/>
  <c r="K553" i="8"/>
  <c r="J553" i="8"/>
  <c r="I553" i="8"/>
  <c r="H553" i="8"/>
  <c r="G553" i="8"/>
  <c r="F553" i="8"/>
  <c r="E553" i="8"/>
  <c r="D553" i="8"/>
  <c r="C553" i="8"/>
  <c r="B553" i="8"/>
  <c r="AA552" i="8"/>
  <c r="Z552" i="8"/>
  <c r="Y552" i="8"/>
  <c r="X552" i="8"/>
  <c r="W552" i="8"/>
  <c r="V552" i="8"/>
  <c r="U552" i="8"/>
  <c r="T552" i="8"/>
  <c r="S552" i="8"/>
  <c r="R552" i="8"/>
  <c r="Q552" i="8"/>
  <c r="P552" i="8"/>
  <c r="O552" i="8"/>
  <c r="N552" i="8"/>
  <c r="M552" i="8"/>
  <c r="L552" i="8"/>
  <c r="K552" i="8"/>
  <c r="J552" i="8"/>
  <c r="I552" i="8"/>
  <c r="H552" i="8"/>
  <c r="G552" i="8"/>
  <c r="F552" i="8"/>
  <c r="E552" i="8"/>
  <c r="D552" i="8"/>
  <c r="C552" i="8"/>
  <c r="B552" i="8"/>
  <c r="AA551" i="8"/>
  <c r="Z551" i="8"/>
  <c r="Y551" i="8"/>
  <c r="X551" i="8"/>
  <c r="W551" i="8"/>
  <c r="V551" i="8"/>
  <c r="U551" i="8"/>
  <c r="T551" i="8"/>
  <c r="S551" i="8"/>
  <c r="R551" i="8"/>
  <c r="Q551" i="8"/>
  <c r="P551" i="8"/>
  <c r="O551" i="8"/>
  <c r="N551" i="8"/>
  <c r="M551" i="8"/>
  <c r="L551" i="8"/>
  <c r="K551" i="8"/>
  <c r="J551" i="8"/>
  <c r="I551" i="8"/>
  <c r="H551" i="8"/>
  <c r="G551" i="8"/>
  <c r="F551" i="8"/>
  <c r="E551" i="8"/>
  <c r="D551" i="8"/>
  <c r="C551" i="8"/>
  <c r="B551" i="8"/>
  <c r="AA550" i="8"/>
  <c r="Z550" i="8"/>
  <c r="Y550" i="8"/>
  <c r="X550" i="8"/>
  <c r="W550" i="8"/>
  <c r="V550" i="8"/>
  <c r="U550" i="8"/>
  <c r="T550" i="8"/>
  <c r="S550" i="8"/>
  <c r="R550" i="8"/>
  <c r="Q550" i="8"/>
  <c r="P550" i="8"/>
  <c r="O550" i="8"/>
  <c r="N550" i="8"/>
  <c r="M550" i="8"/>
  <c r="L550" i="8"/>
  <c r="K550" i="8"/>
  <c r="J550" i="8"/>
  <c r="I550" i="8"/>
  <c r="H550" i="8"/>
  <c r="G550" i="8"/>
  <c r="F550" i="8"/>
  <c r="E550" i="8"/>
  <c r="D550" i="8"/>
  <c r="C550" i="8"/>
  <c r="B550" i="8"/>
  <c r="AA549" i="8"/>
  <c r="Z549" i="8"/>
  <c r="Y549" i="8"/>
  <c r="X549" i="8"/>
  <c r="W549" i="8"/>
  <c r="V549" i="8"/>
  <c r="U549" i="8"/>
  <c r="T549" i="8"/>
  <c r="S549" i="8"/>
  <c r="R549" i="8"/>
  <c r="Q549" i="8"/>
  <c r="P549" i="8"/>
  <c r="O549" i="8"/>
  <c r="N549" i="8"/>
  <c r="M549" i="8"/>
  <c r="L549" i="8"/>
  <c r="K549" i="8"/>
  <c r="J549" i="8"/>
  <c r="I549" i="8"/>
  <c r="H549" i="8"/>
  <c r="G549" i="8"/>
  <c r="F549" i="8"/>
  <c r="E549" i="8"/>
  <c r="D549" i="8"/>
  <c r="C549" i="8"/>
  <c r="B549" i="8"/>
  <c r="AA548" i="8"/>
  <c r="Z548" i="8"/>
  <c r="Y548" i="8"/>
  <c r="X548" i="8"/>
  <c r="W548" i="8"/>
  <c r="V548" i="8"/>
  <c r="U548" i="8"/>
  <c r="T548" i="8"/>
  <c r="S548" i="8"/>
  <c r="R548" i="8"/>
  <c r="Q548" i="8"/>
  <c r="P548" i="8"/>
  <c r="O548" i="8"/>
  <c r="N548" i="8"/>
  <c r="M548" i="8"/>
  <c r="L548" i="8"/>
  <c r="K548" i="8"/>
  <c r="J548" i="8"/>
  <c r="I548" i="8"/>
  <c r="H548" i="8"/>
  <c r="G548" i="8"/>
  <c r="F548" i="8"/>
  <c r="E548" i="8"/>
  <c r="D548" i="8"/>
  <c r="C548" i="8"/>
  <c r="B548" i="8"/>
  <c r="AA547" i="8"/>
  <c r="Z547" i="8"/>
  <c r="Y547" i="8"/>
  <c r="X547" i="8"/>
  <c r="W547" i="8"/>
  <c r="V547" i="8"/>
  <c r="U547" i="8"/>
  <c r="T547" i="8"/>
  <c r="S547" i="8"/>
  <c r="R547" i="8"/>
  <c r="Q547" i="8"/>
  <c r="P547" i="8"/>
  <c r="O547" i="8"/>
  <c r="N547" i="8"/>
  <c r="M547" i="8"/>
  <c r="L547" i="8"/>
  <c r="K547" i="8"/>
  <c r="J547" i="8"/>
  <c r="I547" i="8"/>
  <c r="H547" i="8"/>
  <c r="G547" i="8"/>
  <c r="F547" i="8"/>
  <c r="E547" i="8"/>
  <c r="D547" i="8"/>
  <c r="C547" i="8"/>
  <c r="B547" i="8"/>
  <c r="AA546" i="8"/>
  <c r="Z546" i="8"/>
  <c r="Y546" i="8"/>
  <c r="X546" i="8"/>
  <c r="W546" i="8"/>
  <c r="V546" i="8"/>
  <c r="U546" i="8"/>
  <c r="T546" i="8"/>
  <c r="S546" i="8"/>
  <c r="R546" i="8"/>
  <c r="Q546" i="8"/>
  <c r="P546" i="8"/>
  <c r="O546" i="8"/>
  <c r="N546" i="8"/>
  <c r="M546" i="8"/>
  <c r="L546" i="8"/>
  <c r="K546" i="8"/>
  <c r="J546" i="8"/>
  <c r="I546" i="8"/>
  <c r="H546" i="8"/>
  <c r="G546" i="8"/>
  <c r="F546" i="8"/>
  <c r="E546" i="8"/>
  <c r="D546" i="8"/>
  <c r="C546" i="8"/>
  <c r="B546" i="8"/>
  <c r="AA545" i="8"/>
  <c r="Z545" i="8"/>
  <c r="Y545" i="8"/>
  <c r="X545" i="8"/>
  <c r="W545" i="8"/>
  <c r="V545" i="8"/>
  <c r="U545" i="8"/>
  <c r="T545" i="8"/>
  <c r="S545" i="8"/>
  <c r="R545" i="8"/>
  <c r="Q545" i="8"/>
  <c r="P545" i="8"/>
  <c r="O545" i="8"/>
  <c r="N545" i="8"/>
  <c r="M545" i="8"/>
  <c r="L545" i="8"/>
  <c r="K545" i="8"/>
  <c r="J545" i="8"/>
  <c r="I545" i="8"/>
  <c r="H545" i="8"/>
  <c r="G545" i="8"/>
  <c r="F545" i="8"/>
  <c r="E545" i="8"/>
  <c r="D545" i="8"/>
  <c r="C545" i="8"/>
  <c r="B545" i="8"/>
  <c r="AA544" i="8"/>
  <c r="Z544" i="8"/>
  <c r="Y544" i="8"/>
  <c r="X544" i="8"/>
  <c r="W544" i="8"/>
  <c r="V544" i="8"/>
  <c r="U544" i="8"/>
  <c r="T544" i="8"/>
  <c r="S544" i="8"/>
  <c r="R544" i="8"/>
  <c r="Q544" i="8"/>
  <c r="P544" i="8"/>
  <c r="O544" i="8"/>
  <c r="N544" i="8"/>
  <c r="M544" i="8"/>
  <c r="L544" i="8"/>
  <c r="K544" i="8"/>
  <c r="J544" i="8"/>
  <c r="I544" i="8"/>
  <c r="H544" i="8"/>
  <c r="G544" i="8"/>
  <c r="F544" i="8"/>
  <c r="E544" i="8"/>
  <c r="D544" i="8"/>
  <c r="C544" i="8"/>
  <c r="B544" i="8"/>
  <c r="AA543" i="8"/>
  <c r="Z543" i="8"/>
  <c r="Y543" i="8"/>
  <c r="X543" i="8"/>
  <c r="W543" i="8"/>
  <c r="V543" i="8"/>
  <c r="U543" i="8"/>
  <c r="T543" i="8"/>
  <c r="S543" i="8"/>
  <c r="R543" i="8"/>
  <c r="Q543" i="8"/>
  <c r="P543" i="8"/>
  <c r="O543" i="8"/>
  <c r="N543" i="8"/>
  <c r="M543" i="8"/>
  <c r="L543" i="8"/>
  <c r="K543" i="8"/>
  <c r="J543" i="8"/>
  <c r="I543" i="8"/>
  <c r="H543" i="8"/>
  <c r="G543" i="8"/>
  <c r="F543" i="8"/>
  <c r="E543" i="8"/>
  <c r="D543" i="8"/>
  <c r="C543" i="8"/>
  <c r="B543" i="8"/>
  <c r="AA542" i="8"/>
  <c r="Z542" i="8"/>
  <c r="Y542" i="8"/>
  <c r="X542" i="8"/>
  <c r="W542" i="8"/>
  <c r="V542" i="8"/>
  <c r="U542" i="8"/>
  <c r="T542" i="8"/>
  <c r="S542" i="8"/>
  <c r="R542" i="8"/>
  <c r="Q542" i="8"/>
  <c r="P542" i="8"/>
  <c r="O542" i="8"/>
  <c r="N542" i="8"/>
  <c r="M542" i="8"/>
  <c r="L542" i="8"/>
  <c r="K542" i="8"/>
  <c r="J542" i="8"/>
  <c r="I542" i="8"/>
  <c r="H542" i="8"/>
  <c r="G542" i="8"/>
  <c r="F542" i="8"/>
  <c r="E542" i="8"/>
  <c r="D542" i="8"/>
  <c r="C542" i="8"/>
  <c r="B542" i="8"/>
  <c r="AA541" i="8"/>
  <c r="Z541" i="8"/>
  <c r="Y541" i="8"/>
  <c r="X541" i="8"/>
  <c r="W541" i="8"/>
  <c r="V541" i="8"/>
  <c r="U541" i="8"/>
  <c r="T541" i="8"/>
  <c r="S541" i="8"/>
  <c r="R541" i="8"/>
  <c r="Q541" i="8"/>
  <c r="P541" i="8"/>
  <c r="O541" i="8"/>
  <c r="N541" i="8"/>
  <c r="M541" i="8"/>
  <c r="L541" i="8"/>
  <c r="K541" i="8"/>
  <c r="J541" i="8"/>
  <c r="I541" i="8"/>
  <c r="H541" i="8"/>
  <c r="G541" i="8"/>
  <c r="F541" i="8"/>
  <c r="E541" i="8"/>
  <c r="D541" i="8"/>
  <c r="C541" i="8"/>
  <c r="B541" i="8"/>
  <c r="AA540" i="8"/>
  <c r="Z540" i="8"/>
  <c r="Y540" i="8"/>
  <c r="X540" i="8"/>
  <c r="W540" i="8"/>
  <c r="V540" i="8"/>
  <c r="U540" i="8"/>
  <c r="T540" i="8"/>
  <c r="S540" i="8"/>
  <c r="R540" i="8"/>
  <c r="Q540" i="8"/>
  <c r="P540" i="8"/>
  <c r="O540" i="8"/>
  <c r="N540" i="8"/>
  <c r="M540" i="8"/>
  <c r="L540" i="8"/>
  <c r="K540" i="8"/>
  <c r="J540" i="8"/>
  <c r="I540" i="8"/>
  <c r="H540" i="8"/>
  <c r="G540" i="8"/>
  <c r="F540" i="8"/>
  <c r="E540" i="8"/>
  <c r="D540" i="8"/>
  <c r="C540" i="8"/>
  <c r="B540" i="8"/>
  <c r="AA539" i="8"/>
  <c r="Z539" i="8"/>
  <c r="Y539" i="8"/>
  <c r="X539" i="8"/>
  <c r="W539" i="8"/>
  <c r="V539" i="8"/>
  <c r="U539" i="8"/>
  <c r="T539" i="8"/>
  <c r="S539" i="8"/>
  <c r="R539" i="8"/>
  <c r="Q539" i="8"/>
  <c r="P539" i="8"/>
  <c r="O539" i="8"/>
  <c r="N539" i="8"/>
  <c r="M539" i="8"/>
  <c r="L539" i="8"/>
  <c r="K539" i="8"/>
  <c r="J539" i="8"/>
  <c r="I539" i="8"/>
  <c r="H539" i="8"/>
  <c r="G539" i="8"/>
  <c r="F539" i="8"/>
  <c r="E539" i="8"/>
  <c r="D539" i="8"/>
  <c r="C539" i="8"/>
  <c r="B539" i="8"/>
  <c r="AA538" i="8"/>
  <c r="Z538" i="8"/>
  <c r="Y538" i="8"/>
  <c r="X538" i="8"/>
  <c r="W538" i="8"/>
  <c r="V538" i="8"/>
  <c r="U538" i="8"/>
  <c r="T538" i="8"/>
  <c r="S538" i="8"/>
  <c r="R538" i="8"/>
  <c r="Q538" i="8"/>
  <c r="P538" i="8"/>
  <c r="O538" i="8"/>
  <c r="N538" i="8"/>
  <c r="M538" i="8"/>
  <c r="L538" i="8"/>
  <c r="K538" i="8"/>
  <c r="J538" i="8"/>
  <c r="I538" i="8"/>
  <c r="H538" i="8"/>
  <c r="G538" i="8"/>
  <c r="F538" i="8"/>
  <c r="E538" i="8"/>
  <c r="D538" i="8"/>
  <c r="C538" i="8"/>
  <c r="B538" i="8"/>
  <c r="AA537" i="8"/>
  <c r="Z537" i="8"/>
  <c r="Y537" i="8"/>
  <c r="X537" i="8"/>
  <c r="W537" i="8"/>
  <c r="V537" i="8"/>
  <c r="U537" i="8"/>
  <c r="T537" i="8"/>
  <c r="S537" i="8"/>
  <c r="R537" i="8"/>
  <c r="Q537" i="8"/>
  <c r="P537" i="8"/>
  <c r="O537" i="8"/>
  <c r="N537" i="8"/>
  <c r="M537" i="8"/>
  <c r="L537" i="8"/>
  <c r="K537" i="8"/>
  <c r="J537" i="8"/>
  <c r="I537" i="8"/>
  <c r="H537" i="8"/>
  <c r="G537" i="8"/>
  <c r="F537" i="8"/>
  <c r="E537" i="8"/>
  <c r="D537" i="8"/>
  <c r="C537" i="8"/>
  <c r="B537" i="8"/>
  <c r="AA536" i="8"/>
  <c r="Z536" i="8"/>
  <c r="Y536" i="8"/>
  <c r="X536" i="8"/>
  <c r="W536" i="8"/>
  <c r="V536" i="8"/>
  <c r="U536" i="8"/>
  <c r="T536" i="8"/>
  <c r="S536" i="8"/>
  <c r="R536" i="8"/>
  <c r="Q536" i="8"/>
  <c r="P536" i="8"/>
  <c r="O536" i="8"/>
  <c r="N536" i="8"/>
  <c r="M536" i="8"/>
  <c r="L536" i="8"/>
  <c r="K536" i="8"/>
  <c r="J536" i="8"/>
  <c r="I536" i="8"/>
  <c r="H536" i="8"/>
  <c r="G536" i="8"/>
  <c r="F536" i="8"/>
  <c r="E536" i="8"/>
  <c r="D536" i="8"/>
  <c r="C536" i="8"/>
  <c r="B536" i="8"/>
  <c r="AA535" i="8"/>
  <c r="Z535" i="8"/>
  <c r="Y535" i="8"/>
  <c r="X535" i="8"/>
  <c r="W535" i="8"/>
  <c r="V535" i="8"/>
  <c r="U535" i="8"/>
  <c r="T535" i="8"/>
  <c r="S535" i="8"/>
  <c r="R535" i="8"/>
  <c r="Q535" i="8"/>
  <c r="P535" i="8"/>
  <c r="O535" i="8"/>
  <c r="N535" i="8"/>
  <c r="M535" i="8"/>
  <c r="L535" i="8"/>
  <c r="K535" i="8"/>
  <c r="J535" i="8"/>
  <c r="I535" i="8"/>
  <c r="H535" i="8"/>
  <c r="G535" i="8"/>
  <c r="F535" i="8"/>
  <c r="E535" i="8"/>
  <c r="D535" i="8"/>
  <c r="C535" i="8"/>
  <c r="B535" i="8"/>
  <c r="AA534" i="8"/>
  <c r="Z534" i="8"/>
  <c r="Y534" i="8"/>
  <c r="X534" i="8"/>
  <c r="W534" i="8"/>
  <c r="V534" i="8"/>
  <c r="U534" i="8"/>
  <c r="T534" i="8"/>
  <c r="S534" i="8"/>
  <c r="R534" i="8"/>
  <c r="Q534" i="8"/>
  <c r="P534" i="8"/>
  <c r="O534" i="8"/>
  <c r="N534" i="8"/>
  <c r="M534" i="8"/>
  <c r="L534" i="8"/>
  <c r="K534" i="8"/>
  <c r="J534" i="8"/>
  <c r="I534" i="8"/>
  <c r="H534" i="8"/>
  <c r="G534" i="8"/>
  <c r="F534" i="8"/>
  <c r="E534" i="8"/>
  <c r="D534" i="8"/>
  <c r="C534" i="8"/>
  <c r="B534" i="8"/>
  <c r="AA533" i="8"/>
  <c r="Z533" i="8"/>
  <c r="Y533" i="8"/>
  <c r="X533" i="8"/>
  <c r="W533" i="8"/>
  <c r="V533" i="8"/>
  <c r="U533" i="8"/>
  <c r="T533" i="8"/>
  <c r="S533" i="8"/>
  <c r="R533" i="8"/>
  <c r="Q533" i="8"/>
  <c r="P533" i="8"/>
  <c r="O533" i="8"/>
  <c r="N533" i="8"/>
  <c r="M533" i="8"/>
  <c r="L533" i="8"/>
  <c r="K533" i="8"/>
  <c r="J533" i="8"/>
  <c r="I533" i="8"/>
  <c r="H533" i="8"/>
  <c r="G533" i="8"/>
  <c r="F533" i="8"/>
  <c r="E533" i="8"/>
  <c r="D533" i="8"/>
  <c r="C533" i="8"/>
  <c r="B533" i="8"/>
  <c r="AA532" i="8"/>
  <c r="Z532" i="8"/>
  <c r="Y532" i="8"/>
  <c r="X532" i="8"/>
  <c r="W532" i="8"/>
  <c r="V532" i="8"/>
  <c r="U532" i="8"/>
  <c r="T532" i="8"/>
  <c r="S532" i="8"/>
  <c r="R532" i="8"/>
  <c r="Q532" i="8"/>
  <c r="P532" i="8"/>
  <c r="O532" i="8"/>
  <c r="N532" i="8"/>
  <c r="M532" i="8"/>
  <c r="L532" i="8"/>
  <c r="K532" i="8"/>
  <c r="J532" i="8"/>
  <c r="I532" i="8"/>
  <c r="H532" i="8"/>
  <c r="G532" i="8"/>
  <c r="F532" i="8"/>
  <c r="E532" i="8"/>
  <c r="D532" i="8"/>
  <c r="C532" i="8"/>
  <c r="B532" i="8"/>
  <c r="AA531" i="8"/>
  <c r="Z531" i="8"/>
  <c r="Y531" i="8"/>
  <c r="X531" i="8"/>
  <c r="W531" i="8"/>
  <c r="V531" i="8"/>
  <c r="U531" i="8"/>
  <c r="T531" i="8"/>
  <c r="S531" i="8"/>
  <c r="R531" i="8"/>
  <c r="Q531" i="8"/>
  <c r="P531" i="8"/>
  <c r="O531" i="8"/>
  <c r="N531" i="8"/>
  <c r="M531" i="8"/>
  <c r="L531" i="8"/>
  <c r="K531" i="8"/>
  <c r="J531" i="8"/>
  <c r="I531" i="8"/>
  <c r="H531" i="8"/>
  <c r="G531" i="8"/>
  <c r="F531" i="8"/>
  <c r="E531" i="8"/>
  <c r="D531" i="8"/>
  <c r="C531" i="8"/>
  <c r="B531" i="8"/>
  <c r="AA530" i="8"/>
  <c r="Z530" i="8"/>
  <c r="Y530" i="8"/>
  <c r="X530" i="8"/>
  <c r="W530" i="8"/>
  <c r="V530" i="8"/>
  <c r="U530" i="8"/>
  <c r="T530" i="8"/>
  <c r="S530" i="8"/>
  <c r="R530" i="8"/>
  <c r="Q530" i="8"/>
  <c r="P530" i="8"/>
  <c r="O530" i="8"/>
  <c r="N530" i="8"/>
  <c r="M530" i="8"/>
  <c r="L530" i="8"/>
  <c r="K530" i="8"/>
  <c r="J530" i="8"/>
  <c r="I530" i="8"/>
  <c r="H530" i="8"/>
  <c r="G530" i="8"/>
  <c r="F530" i="8"/>
  <c r="E530" i="8"/>
  <c r="D530" i="8"/>
  <c r="C530" i="8"/>
  <c r="B530" i="8"/>
  <c r="AA529" i="8"/>
  <c r="Z529" i="8"/>
  <c r="Y529" i="8"/>
  <c r="X529" i="8"/>
  <c r="W529" i="8"/>
  <c r="V529" i="8"/>
  <c r="U529" i="8"/>
  <c r="T529" i="8"/>
  <c r="S529" i="8"/>
  <c r="R529" i="8"/>
  <c r="Q529" i="8"/>
  <c r="P529" i="8"/>
  <c r="O529" i="8"/>
  <c r="N529" i="8"/>
  <c r="M529" i="8"/>
  <c r="L529" i="8"/>
  <c r="K529" i="8"/>
  <c r="J529" i="8"/>
  <c r="I529" i="8"/>
  <c r="H529" i="8"/>
  <c r="G529" i="8"/>
  <c r="F529" i="8"/>
  <c r="E529" i="8"/>
  <c r="D529" i="8"/>
  <c r="C529" i="8"/>
  <c r="B529" i="8"/>
  <c r="AA528" i="8"/>
  <c r="Z528" i="8"/>
  <c r="Y528" i="8"/>
  <c r="X528" i="8"/>
  <c r="W528" i="8"/>
  <c r="V528" i="8"/>
  <c r="U528" i="8"/>
  <c r="T528" i="8"/>
  <c r="S528" i="8"/>
  <c r="R528" i="8"/>
  <c r="Q528" i="8"/>
  <c r="P528" i="8"/>
  <c r="O528" i="8"/>
  <c r="N528" i="8"/>
  <c r="M528" i="8"/>
  <c r="L528" i="8"/>
  <c r="K528" i="8"/>
  <c r="J528" i="8"/>
  <c r="I528" i="8"/>
  <c r="H528" i="8"/>
  <c r="G528" i="8"/>
  <c r="F528" i="8"/>
  <c r="E528" i="8"/>
  <c r="D528" i="8"/>
  <c r="C528" i="8"/>
  <c r="B528" i="8"/>
  <c r="AA527" i="8"/>
  <c r="Z527" i="8"/>
  <c r="Y527" i="8"/>
  <c r="X527" i="8"/>
  <c r="W527" i="8"/>
  <c r="V527" i="8"/>
  <c r="U527" i="8"/>
  <c r="T527" i="8"/>
  <c r="S527" i="8"/>
  <c r="R527" i="8"/>
  <c r="Q527" i="8"/>
  <c r="P527" i="8"/>
  <c r="O527" i="8"/>
  <c r="N527" i="8"/>
  <c r="M527" i="8"/>
  <c r="L527" i="8"/>
  <c r="K527" i="8"/>
  <c r="J527" i="8"/>
  <c r="I527" i="8"/>
  <c r="H527" i="8"/>
  <c r="G527" i="8"/>
  <c r="F527" i="8"/>
  <c r="E527" i="8"/>
  <c r="D527" i="8"/>
  <c r="C527" i="8"/>
  <c r="B527" i="8"/>
  <c r="AA526" i="8"/>
  <c r="Z526" i="8"/>
  <c r="Y526" i="8"/>
  <c r="X526" i="8"/>
  <c r="W526" i="8"/>
  <c r="V526" i="8"/>
  <c r="U526" i="8"/>
  <c r="T526" i="8"/>
  <c r="S526" i="8"/>
  <c r="R526" i="8"/>
  <c r="Q526" i="8"/>
  <c r="P526" i="8"/>
  <c r="O526" i="8"/>
  <c r="N526" i="8"/>
  <c r="M526" i="8"/>
  <c r="L526" i="8"/>
  <c r="K526" i="8"/>
  <c r="J526" i="8"/>
  <c r="I526" i="8"/>
  <c r="H526" i="8"/>
  <c r="G526" i="8"/>
  <c r="F526" i="8"/>
  <c r="E526" i="8"/>
  <c r="D526" i="8"/>
  <c r="C526" i="8"/>
  <c r="B526" i="8"/>
  <c r="AA525" i="8"/>
  <c r="Z525" i="8"/>
  <c r="Y525" i="8"/>
  <c r="X525" i="8"/>
  <c r="W525" i="8"/>
  <c r="V525" i="8"/>
  <c r="U525" i="8"/>
  <c r="T525" i="8"/>
  <c r="S525" i="8"/>
  <c r="R525" i="8"/>
  <c r="Q525" i="8"/>
  <c r="P525" i="8"/>
  <c r="O525" i="8"/>
  <c r="N525" i="8"/>
  <c r="M525" i="8"/>
  <c r="L525" i="8"/>
  <c r="K525" i="8"/>
  <c r="J525" i="8"/>
  <c r="I525" i="8"/>
  <c r="H525" i="8"/>
  <c r="G525" i="8"/>
  <c r="F525" i="8"/>
  <c r="E525" i="8"/>
  <c r="D525" i="8"/>
  <c r="C525" i="8"/>
  <c r="B525" i="8"/>
  <c r="AA524" i="8"/>
  <c r="Z524" i="8"/>
  <c r="Y524" i="8"/>
  <c r="X524" i="8"/>
  <c r="W524" i="8"/>
  <c r="V524" i="8"/>
  <c r="U524" i="8"/>
  <c r="T524" i="8"/>
  <c r="S524" i="8"/>
  <c r="R524" i="8"/>
  <c r="Q524" i="8"/>
  <c r="P524" i="8"/>
  <c r="O524" i="8"/>
  <c r="N524" i="8"/>
  <c r="M524" i="8"/>
  <c r="L524" i="8"/>
  <c r="K524" i="8"/>
  <c r="J524" i="8"/>
  <c r="I524" i="8"/>
  <c r="H524" i="8"/>
  <c r="G524" i="8"/>
  <c r="F524" i="8"/>
  <c r="E524" i="8"/>
  <c r="D524" i="8"/>
  <c r="C524" i="8"/>
  <c r="B524" i="8"/>
  <c r="AA523" i="8"/>
  <c r="Z523" i="8"/>
  <c r="Y523" i="8"/>
  <c r="X523" i="8"/>
  <c r="W523" i="8"/>
  <c r="V523" i="8"/>
  <c r="U523" i="8"/>
  <c r="T523" i="8"/>
  <c r="S523" i="8"/>
  <c r="R523" i="8"/>
  <c r="Q523" i="8"/>
  <c r="P523" i="8"/>
  <c r="O523" i="8"/>
  <c r="N523" i="8"/>
  <c r="M523" i="8"/>
  <c r="L523" i="8"/>
  <c r="K523" i="8"/>
  <c r="J523" i="8"/>
  <c r="I523" i="8"/>
  <c r="H523" i="8"/>
  <c r="G523" i="8"/>
  <c r="F523" i="8"/>
  <c r="E523" i="8"/>
  <c r="D523" i="8"/>
  <c r="C523" i="8"/>
  <c r="B523" i="8"/>
  <c r="AA522" i="8"/>
  <c r="Z522" i="8"/>
  <c r="Y522" i="8"/>
  <c r="X522" i="8"/>
  <c r="W522" i="8"/>
  <c r="V522" i="8"/>
  <c r="U522" i="8"/>
  <c r="T522" i="8"/>
  <c r="S522" i="8"/>
  <c r="R522" i="8"/>
  <c r="Q522" i="8"/>
  <c r="P522" i="8"/>
  <c r="O522" i="8"/>
  <c r="N522" i="8"/>
  <c r="M522" i="8"/>
  <c r="L522" i="8"/>
  <c r="K522" i="8"/>
  <c r="J522" i="8"/>
  <c r="I522" i="8"/>
  <c r="H522" i="8"/>
  <c r="G522" i="8"/>
  <c r="F522" i="8"/>
  <c r="E522" i="8"/>
  <c r="D522" i="8"/>
  <c r="C522" i="8"/>
  <c r="B522" i="8"/>
  <c r="AA521" i="8"/>
  <c r="Z521" i="8"/>
  <c r="Y521" i="8"/>
  <c r="X521" i="8"/>
  <c r="W521" i="8"/>
  <c r="V521" i="8"/>
  <c r="U521" i="8"/>
  <c r="T521" i="8"/>
  <c r="S521" i="8"/>
  <c r="R521" i="8"/>
  <c r="Q521" i="8"/>
  <c r="P521" i="8"/>
  <c r="O521" i="8"/>
  <c r="N521" i="8"/>
  <c r="M521" i="8"/>
  <c r="L521" i="8"/>
  <c r="K521" i="8"/>
  <c r="J521" i="8"/>
  <c r="I521" i="8"/>
  <c r="H521" i="8"/>
  <c r="G521" i="8"/>
  <c r="F521" i="8"/>
  <c r="E521" i="8"/>
  <c r="D521" i="8"/>
  <c r="C521" i="8"/>
  <c r="B521" i="8"/>
  <c r="AA520" i="8"/>
  <c r="Z520" i="8"/>
  <c r="Y520" i="8"/>
  <c r="X520" i="8"/>
  <c r="W520" i="8"/>
  <c r="V520" i="8"/>
  <c r="U520" i="8"/>
  <c r="T520" i="8"/>
  <c r="S520" i="8"/>
  <c r="R520" i="8"/>
  <c r="Q520" i="8"/>
  <c r="P520" i="8"/>
  <c r="O520" i="8"/>
  <c r="N520" i="8"/>
  <c r="M520" i="8"/>
  <c r="L520" i="8"/>
  <c r="K520" i="8"/>
  <c r="J520" i="8"/>
  <c r="I520" i="8"/>
  <c r="H520" i="8"/>
  <c r="G520" i="8"/>
  <c r="F520" i="8"/>
  <c r="E520" i="8"/>
  <c r="D520" i="8"/>
  <c r="C520" i="8"/>
  <c r="B520" i="8"/>
  <c r="AA519" i="8"/>
  <c r="Z519" i="8"/>
  <c r="Y519" i="8"/>
  <c r="X519" i="8"/>
  <c r="W519" i="8"/>
  <c r="V519" i="8"/>
  <c r="U519" i="8"/>
  <c r="T519" i="8"/>
  <c r="S519" i="8"/>
  <c r="R519" i="8"/>
  <c r="Q519" i="8"/>
  <c r="P519" i="8"/>
  <c r="O519" i="8"/>
  <c r="N519" i="8"/>
  <c r="M519" i="8"/>
  <c r="L519" i="8"/>
  <c r="K519" i="8"/>
  <c r="J519" i="8"/>
  <c r="I519" i="8"/>
  <c r="H519" i="8"/>
  <c r="G519" i="8"/>
  <c r="F519" i="8"/>
  <c r="E519" i="8"/>
  <c r="D519" i="8"/>
  <c r="C519" i="8"/>
  <c r="B519" i="8"/>
  <c r="AA518" i="8"/>
  <c r="Z518" i="8"/>
  <c r="Y518" i="8"/>
  <c r="X518" i="8"/>
  <c r="W518" i="8"/>
  <c r="V518" i="8"/>
  <c r="U518" i="8"/>
  <c r="T518" i="8"/>
  <c r="S518" i="8"/>
  <c r="R518" i="8"/>
  <c r="Q518" i="8"/>
  <c r="P518" i="8"/>
  <c r="O518" i="8"/>
  <c r="N518" i="8"/>
  <c r="M518" i="8"/>
  <c r="L518" i="8"/>
  <c r="K518" i="8"/>
  <c r="J518" i="8"/>
  <c r="I518" i="8"/>
  <c r="H518" i="8"/>
  <c r="G518" i="8"/>
  <c r="F518" i="8"/>
  <c r="E518" i="8"/>
  <c r="D518" i="8"/>
  <c r="C518" i="8"/>
  <c r="B518" i="8"/>
  <c r="AA517" i="8"/>
  <c r="Z517" i="8"/>
  <c r="Y517" i="8"/>
  <c r="X517" i="8"/>
  <c r="W517" i="8"/>
  <c r="V517" i="8"/>
  <c r="U517" i="8"/>
  <c r="T517" i="8"/>
  <c r="S517" i="8"/>
  <c r="R517" i="8"/>
  <c r="Q517" i="8"/>
  <c r="P517" i="8"/>
  <c r="O517" i="8"/>
  <c r="N517" i="8"/>
  <c r="M517" i="8"/>
  <c r="L517" i="8"/>
  <c r="K517" i="8"/>
  <c r="J517" i="8"/>
  <c r="I517" i="8"/>
  <c r="H517" i="8"/>
  <c r="G517" i="8"/>
  <c r="F517" i="8"/>
  <c r="E517" i="8"/>
  <c r="D517" i="8"/>
  <c r="C517" i="8"/>
  <c r="B517" i="8"/>
  <c r="AA516" i="8"/>
  <c r="Z516" i="8"/>
  <c r="Y516" i="8"/>
  <c r="X516" i="8"/>
  <c r="W516" i="8"/>
  <c r="V516" i="8"/>
  <c r="U516" i="8"/>
  <c r="T516" i="8"/>
  <c r="S516" i="8"/>
  <c r="R516" i="8"/>
  <c r="Q516" i="8"/>
  <c r="P516" i="8"/>
  <c r="O516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AA515" i="8"/>
  <c r="Z515" i="8"/>
  <c r="Y515" i="8"/>
  <c r="X515" i="8"/>
  <c r="W515" i="8"/>
  <c r="V515" i="8"/>
  <c r="U515" i="8"/>
  <c r="T515" i="8"/>
  <c r="S515" i="8"/>
  <c r="R515" i="8"/>
  <c r="Q515" i="8"/>
  <c r="P515" i="8"/>
  <c r="O515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AA514" i="8"/>
  <c r="Z514" i="8"/>
  <c r="Y514" i="8"/>
  <c r="X514" i="8"/>
  <c r="W514" i="8"/>
  <c r="V514" i="8"/>
  <c r="U514" i="8"/>
  <c r="T514" i="8"/>
  <c r="S514" i="8"/>
  <c r="R514" i="8"/>
  <c r="Q514" i="8"/>
  <c r="P514" i="8"/>
  <c r="O514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AA512" i="8"/>
  <c r="Z512" i="8"/>
  <c r="Y512" i="8"/>
  <c r="X512" i="8"/>
  <c r="W512" i="8"/>
  <c r="V512" i="8"/>
  <c r="U512" i="8"/>
  <c r="T512" i="8"/>
  <c r="S512" i="8"/>
  <c r="R512" i="8"/>
  <c r="Q512" i="8"/>
  <c r="P512" i="8"/>
  <c r="O512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AA511" i="8"/>
  <c r="Z511" i="8"/>
  <c r="Y511" i="8"/>
  <c r="X511" i="8"/>
  <c r="W511" i="8"/>
  <c r="V511" i="8"/>
  <c r="U511" i="8"/>
  <c r="T511" i="8"/>
  <c r="S511" i="8"/>
  <c r="R511" i="8"/>
  <c r="Q511" i="8"/>
  <c r="P511" i="8"/>
  <c r="O511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AA510" i="8"/>
  <c r="Z510" i="8"/>
  <c r="Y510" i="8"/>
  <c r="X510" i="8"/>
  <c r="W510" i="8"/>
  <c r="V510" i="8"/>
  <c r="U510" i="8"/>
  <c r="T510" i="8"/>
  <c r="S510" i="8"/>
  <c r="R510" i="8"/>
  <c r="Q510" i="8"/>
  <c r="P510" i="8"/>
  <c r="O510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AA509" i="8"/>
  <c r="Z509" i="8"/>
  <c r="Y509" i="8"/>
  <c r="X509" i="8"/>
  <c r="W509" i="8"/>
  <c r="V509" i="8"/>
  <c r="U509" i="8"/>
  <c r="T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AA508" i="8"/>
  <c r="Z508" i="8"/>
  <c r="Y508" i="8"/>
  <c r="X508" i="8"/>
  <c r="W508" i="8"/>
  <c r="V508" i="8"/>
  <c r="U508" i="8"/>
  <c r="T508" i="8"/>
  <c r="S508" i="8"/>
  <c r="R508" i="8"/>
  <c r="Q508" i="8"/>
  <c r="P508" i="8"/>
  <c r="O508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AA507" i="8"/>
  <c r="Z507" i="8"/>
  <c r="Y507" i="8"/>
  <c r="X507" i="8"/>
  <c r="W507" i="8"/>
  <c r="V507" i="8"/>
  <c r="U507" i="8"/>
  <c r="T507" i="8"/>
  <c r="S507" i="8"/>
  <c r="R507" i="8"/>
  <c r="Q507" i="8"/>
  <c r="P507" i="8"/>
  <c r="O507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AA506" i="8"/>
  <c r="Z506" i="8"/>
  <c r="Y506" i="8"/>
  <c r="X506" i="8"/>
  <c r="W506" i="8"/>
  <c r="V506" i="8"/>
  <c r="U506" i="8"/>
  <c r="T506" i="8"/>
  <c r="S506" i="8"/>
  <c r="R506" i="8"/>
  <c r="Q506" i="8"/>
  <c r="P506" i="8"/>
  <c r="O506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AA505" i="8"/>
  <c r="Z505" i="8"/>
  <c r="Y505" i="8"/>
  <c r="X505" i="8"/>
  <c r="W505" i="8"/>
  <c r="V505" i="8"/>
  <c r="U505" i="8"/>
  <c r="T505" i="8"/>
  <c r="S505" i="8"/>
  <c r="R505" i="8"/>
  <c r="Q505" i="8"/>
  <c r="P505" i="8"/>
  <c r="O505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AA504" i="8"/>
  <c r="Z504" i="8"/>
  <c r="Y504" i="8"/>
  <c r="X504" i="8"/>
  <c r="W504" i="8"/>
  <c r="V504" i="8"/>
  <c r="U504" i="8"/>
  <c r="T504" i="8"/>
  <c r="S504" i="8"/>
  <c r="R504" i="8"/>
  <c r="Q504" i="8"/>
  <c r="P504" i="8"/>
  <c r="O504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AA503" i="8"/>
  <c r="Z503" i="8"/>
  <c r="Y503" i="8"/>
  <c r="X503" i="8"/>
  <c r="W503" i="8"/>
  <c r="V503" i="8"/>
  <c r="U503" i="8"/>
  <c r="T503" i="8"/>
  <c r="S503" i="8"/>
  <c r="R503" i="8"/>
  <c r="Q503" i="8"/>
  <c r="P503" i="8"/>
  <c r="O503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AA502" i="8"/>
  <c r="Z502" i="8"/>
  <c r="Y502" i="8"/>
  <c r="X502" i="8"/>
  <c r="W502" i="8"/>
  <c r="V502" i="8"/>
  <c r="U502" i="8"/>
  <c r="T502" i="8"/>
  <c r="S502" i="8"/>
  <c r="R502" i="8"/>
  <c r="Q502" i="8"/>
  <c r="P502" i="8"/>
  <c r="O502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AA501" i="8"/>
  <c r="Z501" i="8"/>
  <c r="Y501" i="8"/>
  <c r="X501" i="8"/>
  <c r="W501" i="8"/>
  <c r="V501" i="8"/>
  <c r="U501" i="8"/>
  <c r="T501" i="8"/>
  <c r="S501" i="8"/>
  <c r="R501" i="8"/>
  <c r="Q501" i="8"/>
  <c r="P501" i="8"/>
  <c r="O501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AA500" i="8"/>
  <c r="Z500" i="8"/>
  <c r="Y500" i="8"/>
  <c r="X500" i="8"/>
  <c r="W500" i="8"/>
  <c r="V500" i="8"/>
  <c r="U500" i="8"/>
  <c r="T500" i="8"/>
  <c r="S500" i="8"/>
  <c r="R500" i="8"/>
  <c r="Q500" i="8"/>
  <c r="P500" i="8"/>
  <c r="O500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AA499" i="8"/>
  <c r="Z499" i="8"/>
  <c r="Y499" i="8"/>
  <c r="X499" i="8"/>
  <c r="W499" i="8"/>
  <c r="V499" i="8"/>
  <c r="U499" i="8"/>
  <c r="T499" i="8"/>
  <c r="S499" i="8"/>
  <c r="R499" i="8"/>
  <c r="Q499" i="8"/>
  <c r="P499" i="8"/>
  <c r="O499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AA498" i="8"/>
  <c r="Z498" i="8"/>
  <c r="Y498" i="8"/>
  <c r="X498" i="8"/>
  <c r="W498" i="8"/>
  <c r="V498" i="8"/>
  <c r="U498" i="8"/>
  <c r="T498" i="8"/>
  <c r="S498" i="8"/>
  <c r="R498" i="8"/>
  <c r="Q498" i="8"/>
  <c r="P498" i="8"/>
  <c r="O498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AA497" i="8"/>
  <c r="Z497" i="8"/>
  <c r="Y497" i="8"/>
  <c r="X497" i="8"/>
  <c r="W497" i="8"/>
  <c r="V497" i="8"/>
  <c r="U497" i="8"/>
  <c r="T497" i="8"/>
  <c r="S497" i="8"/>
  <c r="R497" i="8"/>
  <c r="Q497" i="8"/>
  <c r="P497" i="8"/>
  <c r="O497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AA496" i="8"/>
  <c r="Z496" i="8"/>
  <c r="Y496" i="8"/>
  <c r="X496" i="8"/>
  <c r="W496" i="8"/>
  <c r="V496" i="8"/>
  <c r="U496" i="8"/>
  <c r="T496" i="8"/>
  <c r="S496" i="8"/>
  <c r="R496" i="8"/>
  <c r="Q496" i="8"/>
  <c r="P496" i="8"/>
  <c r="O496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AA494" i="8"/>
  <c r="Z494" i="8"/>
  <c r="Y494" i="8"/>
  <c r="X494" i="8"/>
  <c r="W494" i="8"/>
  <c r="V494" i="8"/>
  <c r="U494" i="8"/>
  <c r="T494" i="8"/>
  <c r="S494" i="8"/>
  <c r="R494" i="8"/>
  <c r="Q494" i="8"/>
  <c r="P494" i="8"/>
  <c r="O494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AA493" i="8"/>
  <c r="Z493" i="8"/>
  <c r="Y493" i="8"/>
  <c r="X493" i="8"/>
  <c r="W493" i="8"/>
  <c r="V493" i="8"/>
  <c r="U493" i="8"/>
  <c r="T493" i="8"/>
  <c r="S493" i="8"/>
  <c r="R493" i="8"/>
  <c r="Q493" i="8"/>
  <c r="P493" i="8"/>
  <c r="O493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AA492" i="8"/>
  <c r="Z492" i="8"/>
  <c r="Y492" i="8"/>
  <c r="X492" i="8"/>
  <c r="W492" i="8"/>
  <c r="V492" i="8"/>
  <c r="U492" i="8"/>
  <c r="T492" i="8"/>
  <c r="S492" i="8"/>
  <c r="R492" i="8"/>
  <c r="Q492" i="8"/>
  <c r="P492" i="8"/>
  <c r="O492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AA491" i="8"/>
  <c r="Z491" i="8"/>
  <c r="Y491" i="8"/>
  <c r="X491" i="8"/>
  <c r="W491" i="8"/>
  <c r="V491" i="8"/>
  <c r="U491" i="8"/>
  <c r="T491" i="8"/>
  <c r="S491" i="8"/>
  <c r="R491" i="8"/>
  <c r="Q491" i="8"/>
  <c r="P491" i="8"/>
  <c r="O491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AA490" i="8"/>
  <c r="Z490" i="8"/>
  <c r="Y490" i="8"/>
  <c r="X490" i="8"/>
  <c r="W490" i="8"/>
  <c r="V490" i="8"/>
  <c r="U490" i="8"/>
  <c r="T490" i="8"/>
  <c r="S490" i="8"/>
  <c r="R490" i="8"/>
  <c r="Q490" i="8"/>
  <c r="P490" i="8"/>
  <c r="O490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AA489" i="8"/>
  <c r="Z489" i="8"/>
  <c r="Y489" i="8"/>
  <c r="X489" i="8"/>
  <c r="W489" i="8"/>
  <c r="V489" i="8"/>
  <c r="U489" i="8"/>
  <c r="T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AA488" i="8"/>
  <c r="Z488" i="8"/>
  <c r="Y488" i="8"/>
  <c r="X488" i="8"/>
  <c r="W488" i="8"/>
  <c r="V488" i="8"/>
  <c r="U488" i="8"/>
  <c r="T488" i="8"/>
  <c r="S488" i="8"/>
  <c r="R488" i="8"/>
  <c r="Q488" i="8"/>
  <c r="P488" i="8"/>
  <c r="O488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AA487" i="8"/>
  <c r="Z487" i="8"/>
  <c r="Y487" i="8"/>
  <c r="X487" i="8"/>
  <c r="W487" i="8"/>
  <c r="V487" i="8"/>
  <c r="U487" i="8"/>
  <c r="T487" i="8"/>
  <c r="S487" i="8"/>
  <c r="R487" i="8"/>
  <c r="Q487" i="8"/>
  <c r="P487" i="8"/>
  <c r="O487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AA486" i="8"/>
  <c r="Z486" i="8"/>
  <c r="Y486" i="8"/>
  <c r="X486" i="8"/>
  <c r="W486" i="8"/>
  <c r="V486" i="8"/>
  <c r="U486" i="8"/>
  <c r="T486" i="8"/>
  <c r="S486" i="8"/>
  <c r="R486" i="8"/>
  <c r="Q486" i="8"/>
  <c r="P486" i="8"/>
  <c r="O486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AA485" i="8"/>
  <c r="Z485" i="8"/>
  <c r="Y485" i="8"/>
  <c r="X485" i="8"/>
  <c r="W485" i="8"/>
  <c r="V485" i="8"/>
  <c r="U485" i="8"/>
  <c r="T485" i="8"/>
  <c r="S485" i="8"/>
  <c r="R485" i="8"/>
  <c r="Q485" i="8"/>
  <c r="P485" i="8"/>
  <c r="O485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AA484" i="8"/>
  <c r="Z484" i="8"/>
  <c r="Y484" i="8"/>
  <c r="X484" i="8"/>
  <c r="W484" i="8"/>
  <c r="V484" i="8"/>
  <c r="U484" i="8"/>
  <c r="T484" i="8"/>
  <c r="S484" i="8"/>
  <c r="R484" i="8"/>
  <c r="Q484" i="8"/>
  <c r="P484" i="8"/>
  <c r="O484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AA483" i="8"/>
  <c r="Z483" i="8"/>
  <c r="Y483" i="8"/>
  <c r="X483" i="8"/>
  <c r="W483" i="8"/>
  <c r="V483" i="8"/>
  <c r="U483" i="8"/>
  <c r="T483" i="8"/>
  <c r="S483" i="8"/>
  <c r="R483" i="8"/>
  <c r="Q483" i="8"/>
  <c r="P483" i="8"/>
  <c r="O483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AA482" i="8"/>
  <c r="Z482" i="8"/>
  <c r="Y482" i="8"/>
  <c r="X482" i="8"/>
  <c r="W482" i="8"/>
  <c r="V482" i="8"/>
  <c r="U482" i="8"/>
  <c r="T482" i="8"/>
  <c r="S482" i="8"/>
  <c r="R482" i="8"/>
  <c r="Q482" i="8"/>
  <c r="P482" i="8"/>
  <c r="O482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AA481" i="8"/>
  <c r="Z481" i="8"/>
  <c r="Y481" i="8"/>
  <c r="X481" i="8"/>
  <c r="W481" i="8"/>
  <c r="V481" i="8"/>
  <c r="U481" i="8"/>
  <c r="T481" i="8"/>
  <c r="S481" i="8"/>
  <c r="R481" i="8"/>
  <c r="Q481" i="8"/>
  <c r="P481" i="8"/>
  <c r="O481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AA480" i="8"/>
  <c r="Z480" i="8"/>
  <c r="Y480" i="8"/>
  <c r="X480" i="8"/>
  <c r="W480" i="8"/>
  <c r="V480" i="8"/>
  <c r="U480" i="8"/>
  <c r="T480" i="8"/>
  <c r="S480" i="8"/>
  <c r="R480" i="8"/>
  <c r="Q480" i="8"/>
  <c r="P480" i="8"/>
  <c r="O480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AA479" i="8"/>
  <c r="Z479" i="8"/>
  <c r="Y479" i="8"/>
  <c r="X479" i="8"/>
  <c r="W479" i="8"/>
  <c r="V479" i="8"/>
  <c r="U479" i="8"/>
  <c r="T479" i="8"/>
  <c r="S479" i="8"/>
  <c r="R479" i="8"/>
  <c r="Q479" i="8"/>
  <c r="P479" i="8"/>
  <c r="O479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AA478" i="8"/>
  <c r="Z478" i="8"/>
  <c r="Y478" i="8"/>
  <c r="X478" i="8"/>
  <c r="W478" i="8"/>
  <c r="V478" i="8"/>
  <c r="U478" i="8"/>
  <c r="T478" i="8"/>
  <c r="S478" i="8"/>
  <c r="R478" i="8"/>
  <c r="Q478" i="8"/>
  <c r="P478" i="8"/>
  <c r="O478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AA477" i="8"/>
  <c r="Z477" i="8"/>
  <c r="Y477" i="8"/>
  <c r="X477" i="8"/>
  <c r="W477" i="8"/>
  <c r="V477" i="8"/>
  <c r="U477" i="8"/>
  <c r="T477" i="8"/>
  <c r="S477" i="8"/>
  <c r="R477" i="8"/>
  <c r="Q477" i="8"/>
  <c r="P477" i="8"/>
  <c r="O477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AA476" i="8"/>
  <c r="Z476" i="8"/>
  <c r="Y476" i="8"/>
  <c r="X476" i="8"/>
  <c r="W476" i="8"/>
  <c r="V476" i="8"/>
  <c r="U476" i="8"/>
  <c r="T476" i="8"/>
  <c r="S476" i="8"/>
  <c r="R476" i="8"/>
  <c r="Q476" i="8"/>
  <c r="P476" i="8"/>
  <c r="O476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AA475" i="8"/>
  <c r="Z475" i="8"/>
  <c r="Y475" i="8"/>
  <c r="X475" i="8"/>
  <c r="W475" i="8"/>
  <c r="V475" i="8"/>
  <c r="U475" i="8"/>
  <c r="T475" i="8"/>
  <c r="S475" i="8"/>
  <c r="R475" i="8"/>
  <c r="Q475" i="8"/>
  <c r="P475" i="8"/>
  <c r="O475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AA474" i="8"/>
  <c r="Z474" i="8"/>
  <c r="Y474" i="8"/>
  <c r="X474" i="8"/>
  <c r="W474" i="8"/>
  <c r="V474" i="8"/>
  <c r="U474" i="8"/>
  <c r="T474" i="8"/>
  <c r="S474" i="8"/>
  <c r="R474" i="8"/>
  <c r="Q474" i="8"/>
  <c r="P474" i="8"/>
  <c r="O474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AA473" i="8"/>
  <c r="Z473" i="8"/>
  <c r="Y473" i="8"/>
  <c r="X473" i="8"/>
  <c r="W473" i="8"/>
  <c r="V473" i="8"/>
  <c r="U473" i="8"/>
  <c r="T473" i="8"/>
  <c r="S473" i="8"/>
  <c r="R473" i="8"/>
  <c r="Q473" i="8"/>
  <c r="P473" i="8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AA472" i="8"/>
  <c r="Z472" i="8"/>
  <c r="Y472" i="8"/>
  <c r="X472" i="8"/>
  <c r="W472" i="8"/>
  <c r="V472" i="8"/>
  <c r="U472" i="8"/>
  <c r="T472" i="8"/>
  <c r="S472" i="8"/>
  <c r="R472" i="8"/>
  <c r="Q472" i="8"/>
  <c r="P472" i="8"/>
  <c r="O472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AA471" i="8"/>
  <c r="Z471" i="8"/>
  <c r="Y471" i="8"/>
  <c r="X471" i="8"/>
  <c r="W471" i="8"/>
  <c r="V471" i="8"/>
  <c r="U471" i="8"/>
  <c r="T471" i="8"/>
  <c r="S471" i="8"/>
  <c r="R471" i="8"/>
  <c r="Q471" i="8"/>
  <c r="P471" i="8"/>
  <c r="O471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AA470" i="8"/>
  <c r="Z470" i="8"/>
  <c r="Y470" i="8"/>
  <c r="X470" i="8"/>
  <c r="W470" i="8"/>
  <c r="V470" i="8"/>
  <c r="U470" i="8"/>
  <c r="T470" i="8"/>
  <c r="S470" i="8"/>
  <c r="R470" i="8"/>
  <c r="Q470" i="8"/>
  <c r="P470" i="8"/>
  <c r="O470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AA469" i="8"/>
  <c r="Z469" i="8"/>
  <c r="Y469" i="8"/>
  <c r="X469" i="8"/>
  <c r="W469" i="8"/>
  <c r="V469" i="8"/>
  <c r="U469" i="8"/>
  <c r="T469" i="8"/>
  <c r="S469" i="8"/>
  <c r="R469" i="8"/>
  <c r="Q469" i="8"/>
  <c r="P469" i="8"/>
  <c r="O469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AA468" i="8"/>
  <c r="Z468" i="8"/>
  <c r="Y468" i="8"/>
  <c r="X468" i="8"/>
  <c r="W468" i="8"/>
  <c r="V468" i="8"/>
  <c r="U468" i="8"/>
  <c r="T468" i="8"/>
  <c r="S468" i="8"/>
  <c r="R468" i="8"/>
  <c r="Q468" i="8"/>
  <c r="P468" i="8"/>
  <c r="O468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AA467" i="8"/>
  <c r="Z467" i="8"/>
  <c r="Y467" i="8"/>
  <c r="X467" i="8"/>
  <c r="W467" i="8"/>
  <c r="V467" i="8"/>
  <c r="U467" i="8"/>
  <c r="T467" i="8"/>
  <c r="S467" i="8"/>
  <c r="R467" i="8"/>
  <c r="Q467" i="8"/>
  <c r="P467" i="8"/>
  <c r="O467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AA466" i="8"/>
  <c r="Z466" i="8"/>
  <c r="Y466" i="8"/>
  <c r="X466" i="8"/>
  <c r="W466" i="8"/>
  <c r="V466" i="8"/>
  <c r="U466" i="8"/>
  <c r="T466" i="8"/>
  <c r="S466" i="8"/>
  <c r="R466" i="8"/>
  <c r="Q466" i="8"/>
  <c r="P466" i="8"/>
  <c r="O466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AA465" i="8"/>
  <c r="Z465" i="8"/>
  <c r="Y465" i="8"/>
  <c r="X465" i="8"/>
  <c r="W465" i="8"/>
  <c r="V465" i="8"/>
  <c r="U465" i="8"/>
  <c r="T465" i="8"/>
  <c r="S465" i="8"/>
  <c r="R465" i="8"/>
  <c r="Q465" i="8"/>
  <c r="P465" i="8"/>
  <c r="O465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AA464" i="8"/>
  <c r="Z464" i="8"/>
  <c r="Y464" i="8"/>
  <c r="X464" i="8"/>
  <c r="W464" i="8"/>
  <c r="V464" i="8"/>
  <c r="U464" i="8"/>
  <c r="T464" i="8"/>
  <c r="S464" i="8"/>
  <c r="R464" i="8"/>
  <c r="Q464" i="8"/>
  <c r="P464" i="8"/>
  <c r="O464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AA463" i="8"/>
  <c r="Z463" i="8"/>
  <c r="Y463" i="8"/>
  <c r="X463" i="8"/>
  <c r="W463" i="8"/>
  <c r="V463" i="8"/>
  <c r="U463" i="8"/>
  <c r="T463" i="8"/>
  <c r="S463" i="8"/>
  <c r="R463" i="8"/>
  <c r="Q463" i="8"/>
  <c r="P463" i="8"/>
  <c r="O463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AA462" i="8"/>
  <c r="Z462" i="8"/>
  <c r="Y462" i="8"/>
  <c r="X462" i="8"/>
  <c r="W462" i="8"/>
  <c r="V462" i="8"/>
  <c r="U462" i="8"/>
  <c r="T462" i="8"/>
  <c r="S462" i="8"/>
  <c r="R462" i="8"/>
  <c r="Q462" i="8"/>
  <c r="P462" i="8"/>
  <c r="O462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AA461" i="8"/>
  <c r="Z461" i="8"/>
  <c r="Y461" i="8"/>
  <c r="X461" i="8"/>
  <c r="W461" i="8"/>
  <c r="V461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AA459" i="8"/>
  <c r="Z459" i="8"/>
  <c r="Y459" i="8"/>
  <c r="X459" i="8"/>
  <c r="W459" i="8"/>
  <c r="V459" i="8"/>
  <c r="U459" i="8"/>
  <c r="T459" i="8"/>
  <c r="S459" i="8"/>
  <c r="R459" i="8"/>
  <c r="Q459" i="8"/>
  <c r="P459" i="8"/>
  <c r="O459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AA458" i="8"/>
  <c r="Z458" i="8"/>
  <c r="Y458" i="8"/>
  <c r="X458" i="8"/>
  <c r="W458" i="8"/>
  <c r="V458" i="8"/>
  <c r="U458" i="8"/>
  <c r="T458" i="8"/>
  <c r="S458" i="8"/>
  <c r="R458" i="8"/>
  <c r="Q458" i="8"/>
  <c r="P458" i="8"/>
  <c r="O458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AA457" i="8"/>
  <c r="Z457" i="8"/>
  <c r="Y457" i="8"/>
  <c r="X457" i="8"/>
  <c r="W457" i="8"/>
  <c r="V457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AA456" i="8"/>
  <c r="Z456" i="8"/>
  <c r="Y456" i="8"/>
  <c r="X456" i="8"/>
  <c r="W456" i="8"/>
  <c r="V456" i="8"/>
  <c r="U456" i="8"/>
  <c r="T456" i="8"/>
  <c r="S456" i="8"/>
  <c r="R456" i="8"/>
  <c r="Q456" i="8"/>
  <c r="P456" i="8"/>
  <c r="O456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AA455" i="8"/>
  <c r="Z455" i="8"/>
  <c r="Y455" i="8"/>
  <c r="X455" i="8"/>
  <c r="W455" i="8"/>
  <c r="V455" i="8"/>
  <c r="U455" i="8"/>
  <c r="T455" i="8"/>
  <c r="S455" i="8"/>
  <c r="R455" i="8"/>
  <c r="Q455" i="8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AA454" i="8"/>
  <c r="Z454" i="8"/>
  <c r="Y454" i="8"/>
  <c r="X454" i="8"/>
  <c r="W454" i="8"/>
  <c r="V454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AA453" i="8"/>
  <c r="Z453" i="8"/>
  <c r="Y453" i="8"/>
  <c r="X453" i="8"/>
  <c r="W453" i="8"/>
  <c r="V453" i="8"/>
  <c r="U453" i="8"/>
  <c r="T453" i="8"/>
  <c r="S453" i="8"/>
  <c r="R453" i="8"/>
  <c r="Q453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AA450" i="8"/>
  <c r="Z450" i="8"/>
  <c r="Y450" i="8"/>
  <c r="X450" i="8"/>
  <c r="W450" i="8"/>
  <c r="V450" i="8"/>
  <c r="U450" i="8"/>
  <c r="T450" i="8"/>
  <c r="S450" i="8"/>
  <c r="R450" i="8"/>
  <c r="Q450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AA449" i="8"/>
  <c r="Z449" i="8"/>
  <c r="Y449" i="8"/>
  <c r="X449" i="8"/>
  <c r="W449" i="8"/>
  <c r="V449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AA448" i="8"/>
  <c r="Z448" i="8"/>
  <c r="Y448" i="8"/>
  <c r="X448" i="8"/>
  <c r="W448" i="8"/>
  <c r="V448" i="8"/>
  <c r="U448" i="8"/>
  <c r="T448" i="8"/>
  <c r="S448" i="8"/>
  <c r="R448" i="8"/>
  <c r="Q448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AA447" i="8"/>
  <c r="Z447" i="8"/>
  <c r="Y447" i="8"/>
  <c r="X447" i="8"/>
  <c r="W447" i="8"/>
  <c r="V447" i="8"/>
  <c r="U447" i="8"/>
  <c r="T447" i="8"/>
  <c r="S447" i="8"/>
  <c r="R447" i="8"/>
  <c r="Q447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AA446" i="8"/>
  <c r="Z446" i="8"/>
  <c r="Y446" i="8"/>
  <c r="X446" i="8"/>
  <c r="W446" i="8"/>
  <c r="V446" i="8"/>
  <c r="U446" i="8"/>
  <c r="T446" i="8"/>
  <c r="S446" i="8"/>
  <c r="R446" i="8"/>
  <c r="Q446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AA445" i="8"/>
  <c r="Z445" i="8"/>
  <c r="Y445" i="8"/>
  <c r="X445" i="8"/>
  <c r="W445" i="8"/>
  <c r="V445" i="8"/>
  <c r="U445" i="8"/>
  <c r="T445" i="8"/>
  <c r="S445" i="8"/>
  <c r="R445" i="8"/>
  <c r="Q445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AA444" i="8"/>
  <c r="Z444" i="8"/>
  <c r="Y444" i="8"/>
  <c r="X444" i="8"/>
  <c r="W444" i="8"/>
  <c r="V444" i="8"/>
  <c r="U444" i="8"/>
  <c r="T444" i="8"/>
  <c r="S444" i="8"/>
  <c r="R444" i="8"/>
  <c r="Q444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AA443" i="8"/>
  <c r="Z443" i="8"/>
  <c r="Y443" i="8"/>
  <c r="X443" i="8"/>
  <c r="W443" i="8"/>
  <c r="V443" i="8"/>
  <c r="U443" i="8"/>
  <c r="T443" i="8"/>
  <c r="S443" i="8"/>
  <c r="R443" i="8"/>
  <c r="Q443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AA442" i="8"/>
  <c r="Z442" i="8"/>
  <c r="Y442" i="8"/>
  <c r="X442" i="8"/>
  <c r="W442" i="8"/>
  <c r="V442" i="8"/>
  <c r="U442" i="8"/>
  <c r="T442" i="8"/>
  <c r="S442" i="8"/>
  <c r="R442" i="8"/>
  <c r="Q442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AA441" i="8"/>
  <c r="Z441" i="8"/>
  <c r="Y441" i="8"/>
  <c r="X441" i="8"/>
  <c r="W441" i="8"/>
  <c r="V441" i="8"/>
  <c r="U441" i="8"/>
  <c r="T441" i="8"/>
  <c r="S441" i="8"/>
  <c r="R441" i="8"/>
  <c r="Q441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AA440" i="8"/>
  <c r="Z440" i="8"/>
  <c r="Y440" i="8"/>
  <c r="X440" i="8"/>
  <c r="W440" i="8"/>
  <c r="V440" i="8"/>
  <c r="U440" i="8"/>
  <c r="T440" i="8"/>
  <c r="S440" i="8"/>
  <c r="R440" i="8"/>
  <c r="Q440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AA439" i="8"/>
  <c r="Z439" i="8"/>
  <c r="Y439" i="8"/>
  <c r="X439" i="8"/>
  <c r="W439" i="8"/>
  <c r="V439" i="8"/>
  <c r="U439" i="8"/>
  <c r="T439" i="8"/>
  <c r="S439" i="8"/>
  <c r="R439" i="8"/>
  <c r="Q439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AA438" i="8"/>
  <c r="Z438" i="8"/>
  <c r="Y438" i="8"/>
  <c r="X438" i="8"/>
  <c r="W438" i="8"/>
  <c r="V438" i="8"/>
  <c r="U438" i="8"/>
  <c r="T438" i="8"/>
  <c r="S438" i="8"/>
  <c r="R438" i="8"/>
  <c r="Q438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AA437" i="8"/>
  <c r="Z437" i="8"/>
  <c r="Y437" i="8"/>
  <c r="X437" i="8"/>
  <c r="W437" i="8"/>
  <c r="V437" i="8"/>
  <c r="U437" i="8"/>
  <c r="T437" i="8"/>
  <c r="S437" i="8"/>
  <c r="R437" i="8"/>
  <c r="Q437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AA435" i="8"/>
  <c r="Z435" i="8"/>
  <c r="Y435" i="8"/>
  <c r="X435" i="8"/>
  <c r="W435" i="8"/>
  <c r="V435" i="8"/>
  <c r="U435" i="8"/>
  <c r="T435" i="8"/>
  <c r="S435" i="8"/>
  <c r="R435" i="8"/>
  <c r="Q435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AA434" i="8"/>
  <c r="Z434" i="8"/>
  <c r="Y434" i="8"/>
  <c r="X434" i="8"/>
  <c r="W434" i="8"/>
  <c r="V434" i="8"/>
  <c r="U434" i="8"/>
  <c r="T434" i="8"/>
  <c r="S434" i="8"/>
  <c r="R434" i="8"/>
  <c r="Q434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AA433" i="8"/>
  <c r="Z433" i="8"/>
  <c r="Y433" i="8"/>
  <c r="X433" i="8"/>
  <c r="W433" i="8"/>
  <c r="V433" i="8"/>
  <c r="U433" i="8"/>
  <c r="T433" i="8"/>
  <c r="S433" i="8"/>
  <c r="R433" i="8"/>
  <c r="Q433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AA432" i="8"/>
  <c r="Z432" i="8"/>
  <c r="Y432" i="8"/>
  <c r="X432" i="8"/>
  <c r="W432" i="8"/>
  <c r="V432" i="8"/>
  <c r="U432" i="8"/>
  <c r="T432" i="8"/>
  <c r="S432" i="8"/>
  <c r="R432" i="8"/>
  <c r="Q432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AA431" i="8"/>
  <c r="Z431" i="8"/>
  <c r="Y431" i="8"/>
  <c r="X431" i="8"/>
  <c r="W431" i="8"/>
  <c r="V431" i="8"/>
  <c r="U431" i="8"/>
  <c r="T431" i="8"/>
  <c r="S431" i="8"/>
  <c r="R431" i="8"/>
  <c r="Q431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AA430" i="8"/>
  <c r="Z430" i="8"/>
  <c r="Y430" i="8"/>
  <c r="X430" i="8"/>
  <c r="W430" i="8"/>
  <c r="V430" i="8"/>
  <c r="U430" i="8"/>
  <c r="T430" i="8"/>
  <c r="S430" i="8"/>
  <c r="R430" i="8"/>
  <c r="Q430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AA429" i="8"/>
  <c r="Z429" i="8"/>
  <c r="Y429" i="8"/>
  <c r="X429" i="8"/>
  <c r="W429" i="8"/>
  <c r="V429" i="8"/>
  <c r="U429" i="8"/>
  <c r="T429" i="8"/>
  <c r="S429" i="8"/>
  <c r="R429" i="8"/>
  <c r="Q429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AA427" i="8"/>
  <c r="Z427" i="8"/>
  <c r="Y427" i="8"/>
  <c r="X427" i="8"/>
  <c r="W427" i="8"/>
  <c r="V427" i="8"/>
  <c r="U427" i="8"/>
  <c r="T427" i="8"/>
  <c r="S427" i="8"/>
  <c r="R427" i="8"/>
  <c r="Q427" i="8"/>
  <c r="P427" i="8"/>
  <c r="O427" i="8"/>
  <c r="N427" i="8"/>
  <c r="M427" i="8"/>
  <c r="L427" i="8"/>
  <c r="K427" i="8"/>
  <c r="J427" i="8"/>
  <c r="I427" i="8"/>
  <c r="H427" i="8"/>
  <c r="G427" i="8"/>
  <c r="F427" i="8"/>
  <c r="E427" i="8"/>
  <c r="D427" i="8"/>
  <c r="C427" i="8"/>
  <c r="B427" i="8"/>
  <c r="AA426" i="8"/>
  <c r="Z426" i="8"/>
  <c r="Y426" i="8"/>
  <c r="X426" i="8"/>
  <c r="W426" i="8"/>
  <c r="V426" i="8"/>
  <c r="U426" i="8"/>
  <c r="T426" i="8"/>
  <c r="S426" i="8"/>
  <c r="R426" i="8"/>
  <c r="Q426" i="8"/>
  <c r="P426" i="8"/>
  <c r="O426" i="8"/>
  <c r="N426" i="8"/>
  <c r="M426" i="8"/>
  <c r="L426" i="8"/>
  <c r="K426" i="8"/>
  <c r="J426" i="8"/>
  <c r="I426" i="8"/>
  <c r="H426" i="8"/>
  <c r="G426" i="8"/>
  <c r="F426" i="8"/>
  <c r="E426" i="8"/>
  <c r="D426" i="8"/>
  <c r="C426" i="8"/>
  <c r="B426" i="8"/>
  <c r="AA425" i="8"/>
  <c r="Z425" i="8"/>
  <c r="Y425" i="8"/>
  <c r="X425" i="8"/>
  <c r="W425" i="8"/>
  <c r="V425" i="8"/>
  <c r="U425" i="8"/>
  <c r="T425" i="8"/>
  <c r="S425" i="8"/>
  <c r="R425" i="8"/>
  <c r="Q425" i="8"/>
  <c r="P425" i="8"/>
  <c r="O425" i="8"/>
  <c r="N425" i="8"/>
  <c r="M425" i="8"/>
  <c r="L425" i="8"/>
  <c r="K425" i="8"/>
  <c r="J425" i="8"/>
  <c r="I425" i="8"/>
  <c r="H425" i="8"/>
  <c r="G425" i="8"/>
  <c r="F425" i="8"/>
  <c r="E425" i="8"/>
  <c r="D425" i="8"/>
  <c r="C425" i="8"/>
  <c r="B425" i="8"/>
  <c r="AA424" i="8"/>
  <c r="Z424" i="8"/>
  <c r="Y424" i="8"/>
  <c r="X424" i="8"/>
  <c r="W424" i="8"/>
  <c r="V424" i="8"/>
  <c r="U424" i="8"/>
  <c r="T424" i="8"/>
  <c r="S424" i="8"/>
  <c r="R424" i="8"/>
  <c r="Q424" i="8"/>
  <c r="P424" i="8"/>
  <c r="O424" i="8"/>
  <c r="N424" i="8"/>
  <c r="M424" i="8"/>
  <c r="L424" i="8"/>
  <c r="K424" i="8"/>
  <c r="J424" i="8"/>
  <c r="I424" i="8"/>
  <c r="H424" i="8"/>
  <c r="G424" i="8"/>
  <c r="F424" i="8"/>
  <c r="E424" i="8"/>
  <c r="D424" i="8"/>
  <c r="C424" i="8"/>
  <c r="B424" i="8"/>
  <c r="AA423" i="8"/>
  <c r="Z423" i="8"/>
  <c r="Y423" i="8"/>
  <c r="X423" i="8"/>
  <c r="W423" i="8"/>
  <c r="V423" i="8"/>
  <c r="U423" i="8"/>
  <c r="T423" i="8"/>
  <c r="S423" i="8"/>
  <c r="R423" i="8"/>
  <c r="Q423" i="8"/>
  <c r="P423" i="8"/>
  <c r="O423" i="8"/>
  <c r="N423" i="8"/>
  <c r="M423" i="8"/>
  <c r="L423" i="8"/>
  <c r="K423" i="8"/>
  <c r="J423" i="8"/>
  <c r="I423" i="8"/>
  <c r="H423" i="8"/>
  <c r="G423" i="8"/>
  <c r="F423" i="8"/>
  <c r="E423" i="8"/>
  <c r="D423" i="8"/>
  <c r="C423" i="8"/>
  <c r="B423" i="8"/>
  <c r="AA422" i="8"/>
  <c r="Z422" i="8"/>
  <c r="Y422" i="8"/>
  <c r="X422" i="8"/>
  <c r="W422" i="8"/>
  <c r="V422" i="8"/>
  <c r="U422" i="8"/>
  <c r="T422" i="8"/>
  <c r="S422" i="8"/>
  <c r="R422" i="8"/>
  <c r="Q422" i="8"/>
  <c r="P422" i="8"/>
  <c r="O422" i="8"/>
  <c r="N422" i="8"/>
  <c r="M422" i="8"/>
  <c r="L422" i="8"/>
  <c r="K422" i="8"/>
  <c r="J422" i="8"/>
  <c r="I422" i="8"/>
  <c r="H422" i="8"/>
  <c r="G422" i="8"/>
  <c r="F422" i="8"/>
  <c r="E422" i="8"/>
  <c r="D422" i="8"/>
  <c r="C422" i="8"/>
  <c r="B422" i="8"/>
  <c r="AA421" i="8"/>
  <c r="Z421" i="8"/>
  <c r="Y421" i="8"/>
  <c r="X421" i="8"/>
  <c r="W421" i="8"/>
  <c r="V421" i="8"/>
  <c r="U421" i="8"/>
  <c r="T421" i="8"/>
  <c r="S421" i="8"/>
  <c r="R421" i="8"/>
  <c r="Q421" i="8"/>
  <c r="P421" i="8"/>
  <c r="O421" i="8"/>
  <c r="N421" i="8"/>
  <c r="M421" i="8"/>
  <c r="L421" i="8"/>
  <c r="K421" i="8"/>
  <c r="J421" i="8"/>
  <c r="I421" i="8"/>
  <c r="H421" i="8"/>
  <c r="G421" i="8"/>
  <c r="F421" i="8"/>
  <c r="E421" i="8"/>
  <c r="D421" i="8"/>
  <c r="C421" i="8"/>
  <c r="B421" i="8"/>
  <c r="AA420" i="8"/>
  <c r="Z420" i="8"/>
  <c r="Y420" i="8"/>
  <c r="X420" i="8"/>
  <c r="W420" i="8"/>
  <c r="V420" i="8"/>
  <c r="U420" i="8"/>
  <c r="T420" i="8"/>
  <c r="S420" i="8"/>
  <c r="R420" i="8"/>
  <c r="Q420" i="8"/>
  <c r="P420" i="8"/>
  <c r="O420" i="8"/>
  <c r="N420" i="8"/>
  <c r="M420" i="8"/>
  <c r="L420" i="8"/>
  <c r="K420" i="8"/>
  <c r="J420" i="8"/>
  <c r="I420" i="8"/>
  <c r="H420" i="8"/>
  <c r="G420" i="8"/>
  <c r="F420" i="8"/>
  <c r="E420" i="8"/>
  <c r="D420" i="8"/>
  <c r="C420" i="8"/>
  <c r="B420" i="8"/>
  <c r="AA419" i="8"/>
  <c r="Z419" i="8"/>
  <c r="Y419" i="8"/>
  <c r="X419" i="8"/>
  <c r="W419" i="8"/>
  <c r="V419" i="8"/>
  <c r="U419" i="8"/>
  <c r="T419" i="8"/>
  <c r="S419" i="8"/>
  <c r="R419" i="8"/>
  <c r="Q419" i="8"/>
  <c r="P419" i="8"/>
  <c r="O419" i="8"/>
  <c r="N419" i="8"/>
  <c r="M419" i="8"/>
  <c r="L419" i="8"/>
  <c r="K419" i="8"/>
  <c r="J419" i="8"/>
  <c r="I419" i="8"/>
  <c r="H419" i="8"/>
  <c r="G419" i="8"/>
  <c r="F419" i="8"/>
  <c r="E419" i="8"/>
  <c r="D419" i="8"/>
  <c r="C419" i="8"/>
  <c r="B419" i="8"/>
  <c r="AA418" i="8"/>
  <c r="Z418" i="8"/>
  <c r="Y418" i="8"/>
  <c r="X418" i="8"/>
  <c r="W418" i="8"/>
  <c r="V418" i="8"/>
  <c r="U418" i="8"/>
  <c r="T418" i="8"/>
  <c r="S418" i="8"/>
  <c r="R418" i="8"/>
  <c r="Q418" i="8"/>
  <c r="P418" i="8"/>
  <c r="O418" i="8"/>
  <c r="N418" i="8"/>
  <c r="M418" i="8"/>
  <c r="L418" i="8"/>
  <c r="K418" i="8"/>
  <c r="J418" i="8"/>
  <c r="I418" i="8"/>
  <c r="H418" i="8"/>
  <c r="G418" i="8"/>
  <c r="F418" i="8"/>
  <c r="E418" i="8"/>
  <c r="D418" i="8"/>
  <c r="C418" i="8"/>
  <c r="B418" i="8"/>
  <c r="AA417" i="8"/>
  <c r="Z417" i="8"/>
  <c r="Y417" i="8"/>
  <c r="X417" i="8"/>
  <c r="W417" i="8"/>
  <c r="V417" i="8"/>
  <c r="U417" i="8"/>
  <c r="T417" i="8"/>
  <c r="S417" i="8"/>
  <c r="R417" i="8"/>
  <c r="Q417" i="8"/>
  <c r="P417" i="8"/>
  <c r="O417" i="8"/>
  <c r="N417" i="8"/>
  <c r="M417" i="8"/>
  <c r="L417" i="8"/>
  <c r="K417" i="8"/>
  <c r="J417" i="8"/>
  <c r="I417" i="8"/>
  <c r="H417" i="8"/>
  <c r="G417" i="8"/>
  <c r="F417" i="8"/>
  <c r="E417" i="8"/>
  <c r="D417" i="8"/>
  <c r="C417" i="8"/>
  <c r="B417" i="8"/>
  <c r="AA416" i="8"/>
  <c r="Z416" i="8"/>
  <c r="Y416" i="8"/>
  <c r="X416" i="8"/>
  <c r="W416" i="8"/>
  <c r="V416" i="8"/>
  <c r="U416" i="8"/>
  <c r="T416" i="8"/>
  <c r="S416" i="8"/>
  <c r="R416" i="8"/>
  <c r="Q416" i="8"/>
  <c r="P416" i="8"/>
  <c r="O416" i="8"/>
  <c r="N416" i="8"/>
  <c r="M416" i="8"/>
  <c r="L416" i="8"/>
  <c r="K416" i="8"/>
  <c r="J416" i="8"/>
  <c r="I416" i="8"/>
  <c r="H416" i="8"/>
  <c r="G416" i="8"/>
  <c r="F416" i="8"/>
  <c r="E416" i="8"/>
  <c r="D416" i="8"/>
  <c r="C416" i="8"/>
  <c r="B416" i="8"/>
  <c r="AA415" i="8"/>
  <c r="Z415" i="8"/>
  <c r="Y415" i="8"/>
  <c r="X415" i="8"/>
  <c r="W415" i="8"/>
  <c r="V415" i="8"/>
  <c r="U415" i="8"/>
  <c r="T415" i="8"/>
  <c r="S415" i="8"/>
  <c r="R415" i="8"/>
  <c r="Q415" i="8"/>
  <c r="P415" i="8"/>
  <c r="O415" i="8"/>
  <c r="N415" i="8"/>
  <c r="M415" i="8"/>
  <c r="L415" i="8"/>
  <c r="K415" i="8"/>
  <c r="J415" i="8"/>
  <c r="I415" i="8"/>
  <c r="H415" i="8"/>
  <c r="G415" i="8"/>
  <c r="F415" i="8"/>
  <c r="E415" i="8"/>
  <c r="D415" i="8"/>
  <c r="C415" i="8"/>
  <c r="B415" i="8"/>
  <c r="AA414" i="8"/>
  <c r="Z414" i="8"/>
  <c r="Y414" i="8"/>
  <c r="X414" i="8"/>
  <c r="W414" i="8"/>
  <c r="V414" i="8"/>
  <c r="U414" i="8"/>
  <c r="T414" i="8"/>
  <c r="S414" i="8"/>
  <c r="R414" i="8"/>
  <c r="Q414" i="8"/>
  <c r="P414" i="8"/>
  <c r="O414" i="8"/>
  <c r="N414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AA413" i="8"/>
  <c r="Z413" i="8"/>
  <c r="Y413" i="8"/>
  <c r="X413" i="8"/>
  <c r="W413" i="8"/>
  <c r="V413" i="8"/>
  <c r="U413" i="8"/>
  <c r="T413" i="8"/>
  <c r="S413" i="8"/>
  <c r="R413" i="8"/>
  <c r="Q413" i="8"/>
  <c r="P413" i="8"/>
  <c r="O413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B413" i="8"/>
  <c r="AA412" i="8"/>
  <c r="Z412" i="8"/>
  <c r="Y412" i="8"/>
  <c r="X412" i="8"/>
  <c r="W412" i="8"/>
  <c r="V412" i="8"/>
  <c r="U412" i="8"/>
  <c r="T412" i="8"/>
  <c r="S412" i="8"/>
  <c r="R412" i="8"/>
  <c r="Q412" i="8"/>
  <c r="P412" i="8"/>
  <c r="O412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B412" i="8"/>
  <c r="AA411" i="8"/>
  <c r="Z411" i="8"/>
  <c r="Y411" i="8"/>
  <c r="X411" i="8"/>
  <c r="W411" i="8"/>
  <c r="V411" i="8"/>
  <c r="U411" i="8"/>
  <c r="T411" i="8"/>
  <c r="S411" i="8"/>
  <c r="R411" i="8"/>
  <c r="Q411" i="8"/>
  <c r="P411" i="8"/>
  <c r="O411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B411" i="8"/>
  <c r="AA410" i="8"/>
  <c r="Z410" i="8"/>
  <c r="Y410" i="8"/>
  <c r="X410" i="8"/>
  <c r="W410" i="8"/>
  <c r="V410" i="8"/>
  <c r="U410" i="8"/>
  <c r="T410" i="8"/>
  <c r="S410" i="8"/>
  <c r="R410" i="8"/>
  <c r="Q410" i="8"/>
  <c r="P410" i="8"/>
  <c r="O410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B410" i="8"/>
  <c r="AA409" i="8"/>
  <c r="Z409" i="8"/>
  <c r="Y409" i="8"/>
  <c r="X409" i="8"/>
  <c r="W409" i="8"/>
  <c r="V409" i="8"/>
  <c r="U409" i="8"/>
  <c r="T409" i="8"/>
  <c r="S409" i="8"/>
  <c r="R409" i="8"/>
  <c r="Q409" i="8"/>
  <c r="P409" i="8"/>
  <c r="O409" i="8"/>
  <c r="N409" i="8"/>
  <c r="M409" i="8"/>
  <c r="L409" i="8"/>
  <c r="K409" i="8"/>
  <c r="J409" i="8"/>
  <c r="I409" i="8"/>
  <c r="H409" i="8"/>
  <c r="G409" i="8"/>
  <c r="F409" i="8"/>
  <c r="E409" i="8"/>
  <c r="D409" i="8"/>
  <c r="C409" i="8"/>
  <c r="B409" i="8"/>
  <c r="AA408" i="8"/>
  <c r="Z408" i="8"/>
  <c r="Y408" i="8"/>
  <c r="X408" i="8"/>
  <c r="W408" i="8"/>
  <c r="V408" i="8"/>
  <c r="U408" i="8"/>
  <c r="T408" i="8"/>
  <c r="S408" i="8"/>
  <c r="R408" i="8"/>
  <c r="Q408" i="8"/>
  <c r="P408" i="8"/>
  <c r="O408" i="8"/>
  <c r="N408" i="8"/>
  <c r="M408" i="8"/>
  <c r="L408" i="8"/>
  <c r="K408" i="8"/>
  <c r="J408" i="8"/>
  <c r="I408" i="8"/>
  <c r="H408" i="8"/>
  <c r="G408" i="8"/>
  <c r="F408" i="8"/>
  <c r="E408" i="8"/>
  <c r="D408" i="8"/>
  <c r="C408" i="8"/>
  <c r="B408" i="8"/>
  <c r="AA407" i="8"/>
  <c r="Z407" i="8"/>
  <c r="Y407" i="8"/>
  <c r="X407" i="8"/>
  <c r="W407" i="8"/>
  <c r="V407" i="8"/>
  <c r="U407" i="8"/>
  <c r="T407" i="8"/>
  <c r="S407" i="8"/>
  <c r="R407" i="8"/>
  <c r="Q407" i="8"/>
  <c r="P407" i="8"/>
  <c r="O407" i="8"/>
  <c r="N407" i="8"/>
  <c r="M407" i="8"/>
  <c r="L407" i="8"/>
  <c r="K407" i="8"/>
  <c r="J407" i="8"/>
  <c r="I407" i="8"/>
  <c r="H407" i="8"/>
  <c r="G407" i="8"/>
  <c r="F407" i="8"/>
  <c r="E407" i="8"/>
  <c r="D407" i="8"/>
  <c r="C407" i="8"/>
  <c r="B407" i="8"/>
  <c r="AA406" i="8"/>
  <c r="Z406" i="8"/>
  <c r="Y406" i="8"/>
  <c r="X406" i="8"/>
  <c r="W406" i="8"/>
  <c r="V406" i="8"/>
  <c r="U406" i="8"/>
  <c r="T406" i="8"/>
  <c r="S406" i="8"/>
  <c r="R406" i="8"/>
  <c r="Q406" i="8"/>
  <c r="P406" i="8"/>
  <c r="O406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B406" i="8"/>
  <c r="AA405" i="8"/>
  <c r="Z405" i="8"/>
  <c r="Y405" i="8"/>
  <c r="X405" i="8"/>
  <c r="W405" i="8"/>
  <c r="V405" i="8"/>
  <c r="U405" i="8"/>
  <c r="T405" i="8"/>
  <c r="S405" i="8"/>
  <c r="R405" i="8"/>
  <c r="Q405" i="8"/>
  <c r="P405" i="8"/>
  <c r="O405" i="8"/>
  <c r="N405" i="8"/>
  <c r="M405" i="8"/>
  <c r="L405" i="8"/>
  <c r="K405" i="8"/>
  <c r="J405" i="8"/>
  <c r="I405" i="8"/>
  <c r="H405" i="8"/>
  <c r="G405" i="8"/>
  <c r="F405" i="8"/>
  <c r="E405" i="8"/>
  <c r="D405" i="8"/>
  <c r="C405" i="8"/>
  <c r="B405" i="8"/>
  <c r="AA404" i="8"/>
  <c r="Z404" i="8"/>
  <c r="Y404" i="8"/>
  <c r="X404" i="8"/>
  <c r="W404" i="8"/>
  <c r="V404" i="8"/>
  <c r="U404" i="8"/>
  <c r="T404" i="8"/>
  <c r="S404" i="8"/>
  <c r="R404" i="8"/>
  <c r="Q404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AA403" i="8"/>
  <c r="Z403" i="8"/>
  <c r="Y403" i="8"/>
  <c r="X403" i="8"/>
  <c r="W403" i="8"/>
  <c r="V403" i="8"/>
  <c r="U403" i="8"/>
  <c r="T403" i="8"/>
  <c r="S403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AA402" i="8"/>
  <c r="Z402" i="8"/>
  <c r="Y402" i="8"/>
  <c r="X402" i="8"/>
  <c r="W402" i="8"/>
  <c r="V402" i="8"/>
  <c r="U402" i="8"/>
  <c r="T402" i="8"/>
  <c r="S402" i="8"/>
  <c r="R402" i="8"/>
  <c r="Q402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AA401" i="8"/>
  <c r="Z401" i="8"/>
  <c r="Y401" i="8"/>
  <c r="X401" i="8"/>
  <c r="W401" i="8"/>
  <c r="V401" i="8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AA400" i="8"/>
  <c r="Z400" i="8"/>
  <c r="Y400" i="8"/>
  <c r="X400" i="8"/>
  <c r="W400" i="8"/>
  <c r="V400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AA399" i="8"/>
  <c r="Z399" i="8"/>
  <c r="Y399" i="8"/>
  <c r="X399" i="8"/>
  <c r="W399" i="8"/>
  <c r="V399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AA398" i="8"/>
  <c r="Z398" i="8"/>
  <c r="Y398" i="8"/>
  <c r="X398" i="8"/>
  <c r="W398" i="8"/>
  <c r="V398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AA397" i="8"/>
  <c r="Z397" i="8"/>
  <c r="Y397" i="8"/>
  <c r="X397" i="8"/>
  <c r="W397" i="8"/>
  <c r="V397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AA396" i="8"/>
  <c r="Z396" i="8"/>
  <c r="Y396" i="8"/>
  <c r="X396" i="8"/>
  <c r="W396" i="8"/>
  <c r="V396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AA395" i="8"/>
  <c r="Z395" i="8"/>
  <c r="Y395" i="8"/>
  <c r="X395" i="8"/>
  <c r="W395" i="8"/>
  <c r="V395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AA394" i="8"/>
  <c r="Z394" i="8"/>
  <c r="Y394" i="8"/>
  <c r="X394" i="8"/>
  <c r="W394" i="8"/>
  <c r="V394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AA393" i="8"/>
  <c r="Z393" i="8"/>
  <c r="Y393" i="8"/>
  <c r="X393" i="8"/>
  <c r="W393" i="8"/>
  <c r="V393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AA392" i="8"/>
  <c r="Z392" i="8"/>
  <c r="Y392" i="8"/>
  <c r="X392" i="8"/>
  <c r="W392" i="8"/>
  <c r="V392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AA391" i="8"/>
  <c r="Z391" i="8"/>
  <c r="Y391" i="8"/>
  <c r="X391" i="8"/>
  <c r="W391" i="8"/>
  <c r="V391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AA390" i="8"/>
  <c r="Z390" i="8"/>
  <c r="Y390" i="8"/>
  <c r="X390" i="8"/>
  <c r="W390" i="8"/>
  <c r="V390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AA389" i="8"/>
  <c r="Z389" i="8"/>
  <c r="Y389" i="8"/>
  <c r="X389" i="8"/>
  <c r="W389" i="8"/>
  <c r="V389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AA388" i="8"/>
  <c r="Z388" i="8"/>
  <c r="Y388" i="8"/>
  <c r="X388" i="8"/>
  <c r="W388" i="8"/>
  <c r="V388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AA387" i="8"/>
  <c r="Z387" i="8"/>
  <c r="Y387" i="8"/>
  <c r="X387" i="8"/>
  <c r="W387" i="8"/>
  <c r="V387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AA386" i="8"/>
  <c r="Z386" i="8"/>
  <c r="Y386" i="8"/>
  <c r="X386" i="8"/>
  <c r="W386" i="8"/>
  <c r="V386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AA385" i="8"/>
  <c r="Z385" i="8"/>
  <c r="Y385" i="8"/>
  <c r="X385" i="8"/>
  <c r="W385" i="8"/>
  <c r="V385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AA384" i="8"/>
  <c r="Z384" i="8"/>
  <c r="Y384" i="8"/>
  <c r="X384" i="8"/>
  <c r="W384" i="8"/>
  <c r="V384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AA383" i="8"/>
  <c r="Z383" i="8"/>
  <c r="Y383" i="8"/>
  <c r="X383" i="8"/>
  <c r="W383" i="8"/>
  <c r="V383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AA382" i="8"/>
  <c r="Z382" i="8"/>
  <c r="Y382" i="8"/>
  <c r="X382" i="8"/>
  <c r="W382" i="8"/>
  <c r="V382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AA381" i="8"/>
  <c r="Z381" i="8"/>
  <c r="Y381" i="8"/>
  <c r="X381" i="8"/>
  <c r="W381" i="8"/>
  <c r="V381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AA380" i="8"/>
  <c r="Z380" i="8"/>
  <c r="Y380" i="8"/>
  <c r="X380" i="8"/>
  <c r="W380" i="8"/>
  <c r="V380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AA379" i="8"/>
  <c r="Z379" i="8"/>
  <c r="Y379" i="8"/>
  <c r="X379" i="8"/>
  <c r="W379" i="8"/>
  <c r="V379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AA378" i="8"/>
  <c r="Z378" i="8"/>
  <c r="Y378" i="8"/>
  <c r="X378" i="8"/>
  <c r="W378" i="8"/>
  <c r="V378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AA376" i="8"/>
  <c r="Z376" i="8"/>
  <c r="Y376" i="8"/>
  <c r="X376" i="8"/>
  <c r="W376" i="8"/>
  <c r="V376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AA375" i="8"/>
  <c r="Z375" i="8"/>
  <c r="Y375" i="8"/>
  <c r="X375" i="8"/>
  <c r="W375" i="8"/>
  <c r="V375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AA374" i="8"/>
  <c r="Z374" i="8"/>
  <c r="Y374" i="8"/>
  <c r="X374" i="8"/>
  <c r="W374" i="8"/>
  <c r="V374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AA373" i="8"/>
  <c r="Z373" i="8"/>
  <c r="Y373" i="8"/>
  <c r="X373" i="8"/>
  <c r="W373" i="8"/>
  <c r="V373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AA372" i="8"/>
  <c r="Z372" i="8"/>
  <c r="Y372" i="8"/>
  <c r="X372" i="8"/>
  <c r="W372" i="8"/>
  <c r="V372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AA371" i="8"/>
  <c r="Z371" i="8"/>
  <c r="Y371" i="8"/>
  <c r="X371" i="8"/>
  <c r="W371" i="8"/>
  <c r="V371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AA370" i="8"/>
  <c r="Z370" i="8"/>
  <c r="Y370" i="8"/>
  <c r="X370" i="8"/>
  <c r="W370" i="8"/>
  <c r="V370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AA369" i="8"/>
  <c r="Z369" i="8"/>
  <c r="Y369" i="8"/>
  <c r="X369" i="8"/>
  <c r="W369" i="8"/>
  <c r="V369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AA368" i="8"/>
  <c r="Z368" i="8"/>
  <c r="Y368" i="8"/>
  <c r="X368" i="8"/>
  <c r="W368" i="8"/>
  <c r="V368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AA366" i="8"/>
  <c r="Z366" i="8"/>
  <c r="Y366" i="8"/>
  <c r="X366" i="8"/>
  <c r="W366" i="8"/>
  <c r="V366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C272" i="8"/>
  <c r="E272" i="8"/>
  <c r="D272" i="8"/>
  <c r="B272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C268" i="8"/>
  <c r="E268" i="8"/>
  <c r="D268" i="8"/>
  <c r="B268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C256" i="8"/>
  <c r="E256" i="8"/>
  <c r="D256" i="8"/>
  <c r="B256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C252" i="8"/>
  <c r="E252" i="8"/>
  <c r="D252" i="8"/>
  <c r="B252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C228" i="8"/>
  <c r="E228" i="8"/>
  <c r="D228" i="8"/>
  <c r="B228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C222" i="8"/>
  <c r="E222" i="8"/>
  <c r="D222" i="8"/>
  <c r="B222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C220" i="8"/>
  <c r="E220" i="8"/>
  <c r="D220" i="8"/>
  <c r="B220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C210" i="8"/>
  <c r="E210" i="8"/>
  <c r="D210" i="8"/>
  <c r="B210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C198" i="8"/>
  <c r="E198" i="8"/>
  <c r="D198" i="8"/>
  <c r="B198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C196" i="8"/>
  <c r="E196" i="8"/>
  <c r="D196" i="8"/>
  <c r="B196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C194" i="8"/>
  <c r="E194" i="8"/>
  <c r="D194" i="8"/>
  <c r="B194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C192" i="8"/>
  <c r="E192" i="8"/>
  <c r="D192" i="8"/>
  <c r="B192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C188" i="8"/>
  <c r="E188" i="8"/>
  <c r="D188" i="8"/>
  <c r="B188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C184" i="8"/>
  <c r="E184" i="8"/>
  <c r="D184" i="8"/>
  <c r="B184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C182" i="8"/>
  <c r="E182" i="8"/>
  <c r="D182" i="8"/>
  <c r="B182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C174" i="8"/>
  <c r="E174" i="8"/>
  <c r="D174" i="8"/>
  <c r="B174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C170" i="8"/>
  <c r="E170" i="8"/>
  <c r="D170" i="8"/>
  <c r="B170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 s="1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 s="1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 s="1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 s="1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 s="1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 s="1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C162" i="8"/>
  <c r="E162" i="8"/>
  <c r="D162" i="8"/>
  <c r="B162" i="8"/>
  <c r="A162" i="8" s="1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 s="1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D160" i="8"/>
  <c r="N160" i="8"/>
  <c r="M160" i="8"/>
  <c r="L160" i="8"/>
  <c r="K160" i="8"/>
  <c r="J160" i="8"/>
  <c r="I160" i="8"/>
  <c r="H160" i="8"/>
  <c r="G160" i="8"/>
  <c r="F160" i="8"/>
  <c r="E160" i="8"/>
  <c r="C160" i="8"/>
  <c r="B160" i="8"/>
  <c r="A160" i="8" s="1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 s="1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 s="1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 s="1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 s="1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 s="1"/>
  <c r="AA154" i="8"/>
  <c r="Z154" i="8"/>
  <c r="Y154" i="8"/>
  <c r="X154" i="8"/>
  <c r="W154" i="8"/>
  <c r="E154" i="8"/>
  <c r="M154" i="8"/>
  <c r="R154" i="8"/>
  <c r="U154" i="8"/>
  <c r="V154" i="8"/>
  <c r="T154" i="8"/>
  <c r="S154" i="8"/>
  <c r="Q154" i="8"/>
  <c r="P154" i="8"/>
  <c r="O154" i="8"/>
  <c r="D154" i="8"/>
  <c r="N154" i="8"/>
  <c r="L154" i="8"/>
  <c r="K154" i="8"/>
  <c r="J154" i="8"/>
  <c r="I154" i="8"/>
  <c r="H154" i="8"/>
  <c r="G154" i="8"/>
  <c r="F154" i="8"/>
  <c r="C154" i="8"/>
  <c r="B154" i="8"/>
  <c r="A154" i="8" s="1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 s="1"/>
  <c r="AA152" i="8"/>
  <c r="Z152" i="8"/>
  <c r="Y152" i="8"/>
  <c r="X152" i="8"/>
  <c r="W152" i="8"/>
  <c r="V152" i="8"/>
  <c r="U152" i="8"/>
  <c r="T152" i="8"/>
  <c r="S152" i="8"/>
  <c r="Q152" i="8"/>
  <c r="P152" i="8"/>
  <c r="R152" i="8"/>
  <c r="O152" i="8"/>
  <c r="D152" i="8"/>
  <c r="N152" i="8"/>
  <c r="M152" i="8"/>
  <c r="L152" i="8"/>
  <c r="K152" i="8"/>
  <c r="H152" i="8"/>
  <c r="I152" i="8"/>
  <c r="J152" i="8"/>
  <c r="G152" i="8"/>
  <c r="F152" i="8"/>
  <c r="E152" i="8"/>
  <c r="C152" i="8"/>
  <c r="B152" i="8"/>
  <c r="A152" i="8" s="1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 s="1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 s="1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 s="1"/>
  <c r="AA148" i="8"/>
  <c r="Z148" i="8"/>
  <c r="Y148" i="8"/>
  <c r="X148" i="8"/>
  <c r="W148" i="8"/>
  <c r="V148" i="8"/>
  <c r="U148" i="8"/>
  <c r="T148" i="8"/>
  <c r="S148" i="8"/>
  <c r="Q148" i="8"/>
  <c r="P148" i="8"/>
  <c r="R148" i="8"/>
  <c r="O148" i="8"/>
  <c r="N148" i="8"/>
  <c r="M148" i="8"/>
  <c r="L148" i="8"/>
  <c r="K148" i="8"/>
  <c r="H148" i="8"/>
  <c r="I148" i="8"/>
  <c r="J148" i="8"/>
  <c r="G148" i="8"/>
  <c r="F148" i="8"/>
  <c r="E148" i="8"/>
  <c r="D148" i="8"/>
  <c r="C148" i="8"/>
  <c r="B148" i="8"/>
  <c r="A148" i="8" s="1"/>
  <c r="AA147" i="8"/>
  <c r="Z147" i="8"/>
  <c r="Y147" i="8"/>
  <c r="X147" i="8"/>
  <c r="W147" i="8"/>
  <c r="V147" i="8"/>
  <c r="U147" i="8"/>
  <c r="T147" i="8"/>
  <c r="S147" i="8"/>
  <c r="R147" i="8"/>
  <c r="E147" i="8"/>
  <c r="M147" i="8"/>
  <c r="Q147" i="8"/>
  <c r="P147" i="8"/>
  <c r="O147" i="8"/>
  <c r="N147" i="8"/>
  <c r="L147" i="8"/>
  <c r="K147" i="8"/>
  <c r="J147" i="8"/>
  <c r="H147" i="8"/>
  <c r="I147" i="8"/>
  <c r="G147" i="8"/>
  <c r="F147" i="8"/>
  <c r="C147" i="8"/>
  <c r="D147" i="8"/>
  <c r="B147" i="8"/>
  <c r="A147" i="8" s="1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 s="1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 s="1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 s="1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 s="1"/>
  <c r="AA142" i="8"/>
  <c r="Z142" i="8"/>
  <c r="Y142" i="8"/>
  <c r="X142" i="8"/>
  <c r="W142" i="8"/>
  <c r="V142" i="8"/>
  <c r="U142" i="8"/>
  <c r="T142" i="8"/>
  <c r="S142" i="8"/>
  <c r="R142" i="8"/>
  <c r="E142" i="8"/>
  <c r="M142" i="8"/>
  <c r="Q142" i="8"/>
  <c r="P142" i="8"/>
  <c r="O142" i="8"/>
  <c r="N142" i="8"/>
  <c r="L142" i="8"/>
  <c r="K142" i="8"/>
  <c r="J142" i="8"/>
  <c r="I142" i="8"/>
  <c r="H142" i="8"/>
  <c r="G142" i="8"/>
  <c r="F142" i="8"/>
  <c r="D142" i="8"/>
  <c r="C142" i="8"/>
  <c r="B142" i="8"/>
  <c r="A142" i="8" s="1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 s="1"/>
  <c r="AA140" i="8"/>
  <c r="Z140" i="8"/>
  <c r="Y140" i="8"/>
  <c r="X140" i="8"/>
  <c r="W140" i="8"/>
  <c r="V140" i="8"/>
  <c r="U140" i="8"/>
  <c r="T140" i="8"/>
  <c r="S140" i="8"/>
  <c r="R140" i="8"/>
  <c r="E140" i="8"/>
  <c r="M140" i="8"/>
  <c r="Q140" i="8"/>
  <c r="P140" i="8"/>
  <c r="O140" i="8"/>
  <c r="N140" i="8"/>
  <c r="L140" i="8"/>
  <c r="K140" i="8"/>
  <c r="J140" i="8"/>
  <c r="I140" i="8"/>
  <c r="H140" i="8"/>
  <c r="G140" i="8"/>
  <c r="F140" i="8"/>
  <c r="D140" i="8"/>
  <c r="C140" i="8"/>
  <c r="B140" i="8"/>
  <c r="A140" i="8" s="1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 s="1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 s="1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 s="1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 s="1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 s="1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 s="1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 s="1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 s="1"/>
  <c r="AA131" i="8"/>
  <c r="Z131" i="8"/>
  <c r="Y131" i="8"/>
  <c r="X131" i="8"/>
  <c r="W131" i="8"/>
  <c r="V131" i="8"/>
  <c r="U131" i="8"/>
  <c r="T131" i="8"/>
  <c r="S131" i="8"/>
  <c r="Q131" i="8"/>
  <c r="P131" i="8"/>
  <c r="R131" i="8"/>
  <c r="O131" i="8"/>
  <c r="D131" i="8"/>
  <c r="N131" i="8"/>
  <c r="M131" i="8"/>
  <c r="L131" i="8"/>
  <c r="K131" i="8"/>
  <c r="J131" i="8"/>
  <c r="I131" i="8"/>
  <c r="H131" i="8"/>
  <c r="G131" i="8"/>
  <c r="F131" i="8"/>
  <c r="E131" i="8"/>
  <c r="C131" i="8"/>
  <c r="B131" i="8"/>
  <c r="A131" i="8" s="1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 s="1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D129" i="8"/>
  <c r="N129" i="8"/>
  <c r="M129" i="8"/>
  <c r="L129" i="8"/>
  <c r="K129" i="8"/>
  <c r="J129" i="8"/>
  <c r="I129" i="8"/>
  <c r="H129" i="8"/>
  <c r="G129" i="8"/>
  <c r="F129" i="8"/>
  <c r="E129" i="8"/>
  <c r="C129" i="8"/>
  <c r="B129" i="8"/>
  <c r="A129" i="8" s="1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128" i="8" s="1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127" i="8" s="1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 s="1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 s="1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 s="1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 s="1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 s="1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 s="1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 s="1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 s="1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 s="1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 s="1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 s="1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 s="1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 s="1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 s="1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 s="1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 s="1"/>
  <c r="AA110" i="8"/>
  <c r="Z110" i="8"/>
  <c r="Y110" i="8"/>
  <c r="X110" i="8"/>
  <c r="W110" i="8"/>
  <c r="V110" i="8"/>
  <c r="U110" i="8"/>
  <c r="T110" i="8"/>
  <c r="S110" i="8"/>
  <c r="Q110" i="8"/>
  <c r="P110" i="8"/>
  <c r="R110" i="8"/>
  <c r="O110" i="8"/>
  <c r="D110" i="8"/>
  <c r="N110" i="8"/>
  <c r="M110" i="8"/>
  <c r="L110" i="8"/>
  <c r="K110" i="8"/>
  <c r="H110" i="8"/>
  <c r="I110" i="8"/>
  <c r="J110" i="8"/>
  <c r="G110" i="8"/>
  <c r="F110" i="8"/>
  <c r="E110" i="8"/>
  <c r="C110" i="8"/>
  <c r="B110" i="8"/>
  <c r="A110" i="8" s="1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 s="1"/>
  <c r="AA108" i="8"/>
  <c r="Z108" i="8"/>
  <c r="Y108" i="8"/>
  <c r="X108" i="8"/>
  <c r="W108" i="8"/>
  <c r="E108" i="8"/>
  <c r="M108" i="8"/>
  <c r="R108" i="8"/>
  <c r="U108" i="8"/>
  <c r="V108" i="8"/>
  <c r="T108" i="8"/>
  <c r="S108" i="8"/>
  <c r="Q108" i="8"/>
  <c r="P108" i="8"/>
  <c r="O108" i="8"/>
  <c r="D108" i="8"/>
  <c r="N108" i="8"/>
  <c r="L108" i="8"/>
  <c r="K108" i="8"/>
  <c r="H108" i="8"/>
  <c r="I108" i="8"/>
  <c r="J108" i="8"/>
  <c r="G108" i="8"/>
  <c r="F108" i="8"/>
  <c r="C108" i="8"/>
  <c r="B108" i="8"/>
  <c r="A108" i="8" s="1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C107" i="8"/>
  <c r="D107" i="8"/>
  <c r="B107" i="8"/>
  <c r="A107" i="8" s="1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 s="1"/>
  <c r="AA105" i="8"/>
  <c r="Z105" i="8"/>
  <c r="Y105" i="8"/>
  <c r="X105" i="8"/>
  <c r="W105" i="8"/>
  <c r="V105" i="8"/>
  <c r="U105" i="8"/>
  <c r="T105" i="8"/>
  <c r="S105" i="8"/>
  <c r="R105" i="8"/>
  <c r="E105" i="8"/>
  <c r="M105" i="8"/>
  <c r="Q105" i="8"/>
  <c r="P105" i="8"/>
  <c r="O105" i="8"/>
  <c r="N105" i="8"/>
  <c r="L105" i="8"/>
  <c r="K105" i="8"/>
  <c r="J105" i="8"/>
  <c r="H105" i="8"/>
  <c r="I105" i="8"/>
  <c r="G105" i="8"/>
  <c r="F105" i="8"/>
  <c r="D105" i="8"/>
  <c r="C105" i="8"/>
  <c r="B105" i="8"/>
  <c r="A105" i="8" s="1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 s="1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 s="1"/>
  <c r="AA102" i="8"/>
  <c r="Z102" i="8"/>
  <c r="Y102" i="8"/>
  <c r="X102" i="8"/>
  <c r="W102" i="8"/>
  <c r="V102" i="8"/>
  <c r="U102" i="8"/>
  <c r="T102" i="8"/>
  <c r="S102" i="8"/>
  <c r="R102" i="8"/>
  <c r="E102" i="8"/>
  <c r="M102" i="8"/>
  <c r="Q102" i="8"/>
  <c r="P102" i="8"/>
  <c r="O102" i="8"/>
  <c r="N102" i="8"/>
  <c r="L102" i="8"/>
  <c r="K102" i="8"/>
  <c r="J102" i="8"/>
  <c r="I102" i="8"/>
  <c r="H102" i="8"/>
  <c r="G102" i="8"/>
  <c r="F102" i="8"/>
  <c r="D102" i="8"/>
  <c r="C102" i="8"/>
  <c r="B102" i="8"/>
  <c r="A102" i="8" s="1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 s="1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 s="1"/>
  <c r="AA99" i="8"/>
  <c r="Z99" i="8"/>
  <c r="Y99" i="8"/>
  <c r="X99" i="8"/>
  <c r="W99" i="8"/>
  <c r="V99" i="8"/>
  <c r="U99" i="8"/>
  <c r="T99" i="8"/>
  <c r="S99" i="8"/>
  <c r="R99" i="8"/>
  <c r="E99" i="8"/>
  <c r="M99" i="8"/>
  <c r="Q99" i="8"/>
  <c r="P99" i="8"/>
  <c r="O99" i="8"/>
  <c r="N99" i="8"/>
  <c r="L99" i="8"/>
  <c r="K99" i="8"/>
  <c r="J99" i="8"/>
  <c r="H99" i="8"/>
  <c r="I99" i="8"/>
  <c r="G99" i="8"/>
  <c r="F99" i="8"/>
  <c r="D99" i="8"/>
  <c r="C99" i="8"/>
  <c r="B99" i="8"/>
  <c r="A99" i="8" s="1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 s="1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H97" i="8"/>
  <c r="I97" i="8"/>
  <c r="G97" i="8"/>
  <c r="F97" i="8"/>
  <c r="E97" i="8"/>
  <c r="D97" i="8"/>
  <c r="C97" i="8"/>
  <c r="B97" i="8"/>
  <c r="A97" i="8" s="1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 s="1"/>
  <c r="AA95" i="8"/>
  <c r="Z95" i="8"/>
  <c r="Y95" i="8"/>
  <c r="X95" i="8"/>
  <c r="W95" i="8"/>
  <c r="V95" i="8"/>
  <c r="U95" i="8"/>
  <c r="T95" i="8"/>
  <c r="S95" i="8"/>
  <c r="R95" i="8"/>
  <c r="E95" i="8"/>
  <c r="M95" i="8"/>
  <c r="Q95" i="8"/>
  <c r="P95" i="8"/>
  <c r="O95" i="8"/>
  <c r="N95" i="8"/>
  <c r="L95" i="8"/>
  <c r="K95" i="8"/>
  <c r="J95" i="8"/>
  <c r="I95" i="8"/>
  <c r="H95" i="8"/>
  <c r="G95" i="8"/>
  <c r="F95" i="8"/>
  <c r="D95" i="8"/>
  <c r="C95" i="8"/>
  <c r="B95" i="8"/>
  <c r="A95" i="8" s="1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 s="1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C93" i="8"/>
  <c r="E93" i="8"/>
  <c r="D93" i="8"/>
  <c r="B93" i="8"/>
  <c r="A93" i="8" s="1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 s="1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 s="1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D90" i="8"/>
  <c r="N90" i="8"/>
  <c r="M90" i="8"/>
  <c r="L90" i="8"/>
  <c r="K90" i="8"/>
  <c r="J90" i="8"/>
  <c r="I90" i="8"/>
  <c r="H90" i="8"/>
  <c r="G90" i="8"/>
  <c r="F90" i="8"/>
  <c r="E90" i="8"/>
  <c r="C90" i="8"/>
  <c r="B90" i="8"/>
  <c r="A90" i="8" s="1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H89" i="8"/>
  <c r="I89" i="8"/>
  <c r="J89" i="8"/>
  <c r="G89" i="8"/>
  <c r="F89" i="8"/>
  <c r="E89" i="8"/>
  <c r="D89" i="8"/>
  <c r="C89" i="8"/>
  <c r="B89" i="8"/>
  <c r="A89" i="8" s="1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D88" i="8"/>
  <c r="N88" i="8"/>
  <c r="M88" i="8"/>
  <c r="L88" i="8"/>
  <c r="K88" i="8"/>
  <c r="J88" i="8"/>
  <c r="I88" i="8"/>
  <c r="H88" i="8"/>
  <c r="G88" i="8"/>
  <c r="F88" i="8"/>
  <c r="E88" i="8"/>
  <c r="C88" i="8"/>
  <c r="B88" i="8"/>
  <c r="A88" i="8" s="1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 s="1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 s="1"/>
  <c r="AA85" i="8"/>
  <c r="Z85" i="8"/>
  <c r="Y85" i="8"/>
  <c r="X85" i="8"/>
  <c r="W85" i="8"/>
  <c r="V85" i="8"/>
  <c r="U85" i="8"/>
  <c r="T85" i="8"/>
  <c r="S85" i="8"/>
  <c r="R85" i="8"/>
  <c r="E85" i="8"/>
  <c r="M85" i="8"/>
  <c r="Q85" i="8"/>
  <c r="P85" i="8"/>
  <c r="O85" i="8"/>
  <c r="N85" i="8"/>
  <c r="L85" i="8"/>
  <c r="K85" i="8"/>
  <c r="J85" i="8"/>
  <c r="I85" i="8"/>
  <c r="H85" i="8"/>
  <c r="G85" i="8"/>
  <c r="F85" i="8"/>
  <c r="D85" i="8"/>
  <c r="C85" i="8"/>
  <c r="B85" i="8"/>
  <c r="A85" i="8" s="1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C84" i="8"/>
  <c r="D84" i="8"/>
  <c r="E84" i="8"/>
  <c r="B84" i="8"/>
  <c r="A84" i="8" s="1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 s="1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H82" i="8"/>
  <c r="I82" i="8"/>
  <c r="G82" i="8"/>
  <c r="F82" i="8"/>
  <c r="C82" i="8"/>
  <c r="E82" i="8"/>
  <c r="D82" i="8"/>
  <c r="B82" i="8"/>
  <c r="A82" i="8" s="1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 s="1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 s="1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 s="1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 s="1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 s="1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 s="1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 s="1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 s="1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 s="1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 s="1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 s="1"/>
  <c r="AA70" i="8"/>
  <c r="Z70" i="8"/>
  <c r="Y70" i="8"/>
  <c r="X70" i="8"/>
  <c r="W70" i="8"/>
  <c r="E70" i="8"/>
  <c r="M70" i="8"/>
  <c r="R70" i="8"/>
  <c r="U70" i="8"/>
  <c r="V70" i="8"/>
  <c r="T70" i="8"/>
  <c r="S70" i="8"/>
  <c r="Q70" i="8"/>
  <c r="P70" i="8"/>
  <c r="O70" i="8"/>
  <c r="D70" i="8"/>
  <c r="N70" i="8"/>
  <c r="L70" i="8"/>
  <c r="K70" i="8"/>
  <c r="J70" i="8"/>
  <c r="I70" i="8"/>
  <c r="H70" i="8"/>
  <c r="G70" i="8"/>
  <c r="F70" i="8"/>
  <c r="C70" i="8"/>
  <c r="B70" i="8"/>
  <c r="A70" i="8" s="1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 s="1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 s="1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 s="1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 s="1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 s="1"/>
  <c r="AA64" i="8"/>
  <c r="Z64" i="8"/>
  <c r="Y64" i="8"/>
  <c r="X64" i="8"/>
  <c r="W64" i="8"/>
  <c r="V64" i="8"/>
  <c r="U64" i="8"/>
  <c r="T64" i="8"/>
  <c r="S64" i="8"/>
  <c r="R64" i="8"/>
  <c r="E64" i="8"/>
  <c r="M64" i="8"/>
  <c r="Q64" i="8"/>
  <c r="P64" i="8"/>
  <c r="O64" i="8"/>
  <c r="N64" i="8"/>
  <c r="L64" i="8"/>
  <c r="K64" i="8"/>
  <c r="J64" i="8"/>
  <c r="I64" i="8"/>
  <c r="H64" i="8"/>
  <c r="G64" i="8"/>
  <c r="F64" i="8"/>
  <c r="D64" i="8"/>
  <c r="C64" i="8"/>
  <c r="B64" i="8"/>
  <c r="A64" i="8" s="1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 s="1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 s="1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 s="1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 s="1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 s="1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 s="1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 s="1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 s="1"/>
  <c r="AA55" i="8"/>
  <c r="Z55" i="8"/>
  <c r="Y55" i="8"/>
  <c r="X55" i="8"/>
  <c r="W55" i="8"/>
  <c r="E55" i="8"/>
  <c r="M55" i="8"/>
  <c r="R55" i="8"/>
  <c r="U55" i="8"/>
  <c r="V55" i="8"/>
  <c r="T55" i="8"/>
  <c r="S55" i="8"/>
  <c r="Q55" i="8"/>
  <c r="P55" i="8"/>
  <c r="O55" i="8"/>
  <c r="N55" i="8"/>
  <c r="L55" i="8"/>
  <c r="K55" i="8"/>
  <c r="J55" i="8"/>
  <c r="I55" i="8"/>
  <c r="H55" i="8"/>
  <c r="G55" i="8"/>
  <c r="F55" i="8"/>
  <c r="D55" i="8"/>
  <c r="C55" i="8"/>
  <c r="B55" i="8"/>
  <c r="A55" i="8" s="1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 s="1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 s="1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D52" i="8"/>
  <c r="N52" i="8"/>
  <c r="M52" i="8"/>
  <c r="L52" i="8"/>
  <c r="K52" i="8"/>
  <c r="J52" i="8"/>
  <c r="I52" i="8"/>
  <c r="H52" i="8"/>
  <c r="G52" i="8"/>
  <c r="F52" i="8"/>
  <c r="E52" i="8"/>
  <c r="C52" i="8"/>
  <c r="B52" i="8"/>
  <c r="A52" i="8" s="1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 s="1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 s="1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 s="1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 s="1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 s="1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D46" i="8"/>
  <c r="N46" i="8"/>
  <c r="M46" i="8"/>
  <c r="L46" i="8"/>
  <c r="K46" i="8"/>
  <c r="J46" i="8"/>
  <c r="I46" i="8"/>
  <c r="H46" i="8"/>
  <c r="G46" i="8"/>
  <c r="F46" i="8"/>
  <c r="E46" i="8"/>
  <c r="C46" i="8"/>
  <c r="B46" i="8"/>
  <c r="A46" i="8" s="1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 s="1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 s="1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 s="1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 s="1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 s="1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 s="1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 s="1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 s="1"/>
  <c r="AA37" i="8"/>
  <c r="Z37" i="8"/>
  <c r="Y37" i="8"/>
  <c r="X37" i="8"/>
  <c r="W37" i="8"/>
  <c r="V37" i="8"/>
  <c r="U37" i="8"/>
  <c r="T37" i="8"/>
  <c r="S37" i="8"/>
  <c r="R37" i="8"/>
  <c r="E37" i="8"/>
  <c r="M37" i="8"/>
  <c r="Q37" i="8"/>
  <c r="P37" i="8"/>
  <c r="O37" i="8"/>
  <c r="N37" i="8"/>
  <c r="L37" i="8"/>
  <c r="K37" i="8"/>
  <c r="J37" i="8"/>
  <c r="H37" i="8"/>
  <c r="I37" i="8"/>
  <c r="G37" i="8"/>
  <c r="F37" i="8"/>
  <c r="D37" i="8"/>
  <c r="C37" i="8"/>
  <c r="B37" i="8"/>
  <c r="A37" i="8" s="1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 s="1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 s="1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 s="1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 s="1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 s="1"/>
  <c r="AA31" i="8"/>
  <c r="Z31" i="8"/>
  <c r="Y31" i="8"/>
  <c r="X31" i="8"/>
  <c r="W31" i="8"/>
  <c r="V31" i="8"/>
  <c r="U31" i="8"/>
  <c r="T31" i="8"/>
  <c r="S31" i="8"/>
  <c r="R31" i="8"/>
  <c r="E31" i="8"/>
  <c r="M31" i="8"/>
  <c r="Q31" i="8"/>
  <c r="P31" i="8"/>
  <c r="O31" i="8"/>
  <c r="N31" i="8"/>
  <c r="L31" i="8"/>
  <c r="K31" i="8"/>
  <c r="J31" i="8"/>
  <c r="I31" i="8"/>
  <c r="H31" i="8"/>
  <c r="G31" i="8"/>
  <c r="F31" i="8"/>
  <c r="D31" i="8"/>
  <c r="C31" i="8"/>
  <c r="B31" i="8"/>
  <c r="A31" i="8" s="1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 s="1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 s="1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 s="1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 s="1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 s="1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 s="1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 s="1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C23" i="8"/>
  <c r="D23" i="8"/>
  <c r="E23" i="8"/>
  <c r="B23" i="8"/>
  <c r="A23" i="8" s="1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 s="1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 s="1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 s="1"/>
  <c r="AA19" i="8"/>
  <c r="Z19" i="8"/>
  <c r="Y19" i="8"/>
  <c r="X19" i="8"/>
  <c r="W19" i="8"/>
  <c r="V19" i="8"/>
  <c r="U19" i="8"/>
  <c r="T19" i="8"/>
  <c r="S19" i="8"/>
  <c r="R19" i="8"/>
  <c r="E19" i="8"/>
  <c r="M19" i="8"/>
  <c r="Q19" i="8"/>
  <c r="P19" i="8"/>
  <c r="O19" i="8"/>
  <c r="N19" i="8"/>
  <c r="L19" i="8"/>
  <c r="K19" i="8"/>
  <c r="J19" i="8"/>
  <c r="I19" i="8"/>
  <c r="H19" i="8"/>
  <c r="G19" i="8"/>
  <c r="F19" i="8"/>
  <c r="D19" i="8"/>
  <c r="C19" i="8"/>
  <c r="B19" i="8"/>
  <c r="A19" i="8" s="1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 s="1"/>
  <c r="AA17" i="8"/>
  <c r="Z17" i="8"/>
  <c r="Y17" i="8"/>
  <c r="X17" i="8"/>
  <c r="W17" i="8"/>
  <c r="V17" i="8"/>
  <c r="U17" i="8"/>
  <c r="T17" i="8"/>
  <c r="S17" i="8"/>
  <c r="Q17" i="8"/>
  <c r="P17" i="8"/>
  <c r="R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 s="1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 s="1"/>
  <c r="AA15" i="8"/>
  <c r="Z15" i="8"/>
  <c r="Y15" i="8"/>
  <c r="X15" i="8"/>
  <c r="W15" i="8"/>
  <c r="E15" i="8"/>
  <c r="M15" i="8"/>
  <c r="R15" i="8"/>
  <c r="U15" i="8"/>
  <c r="V15" i="8"/>
  <c r="T15" i="8"/>
  <c r="S15" i="8"/>
  <c r="Q15" i="8"/>
  <c r="P15" i="8"/>
  <c r="O15" i="8"/>
  <c r="N15" i="8"/>
  <c r="L15" i="8"/>
  <c r="K15" i="8"/>
  <c r="J15" i="8"/>
  <c r="I15" i="8"/>
  <c r="H15" i="8"/>
  <c r="G15" i="8"/>
  <c r="F15" i="8"/>
  <c r="D15" i="8"/>
  <c r="C15" i="8"/>
  <c r="B15" i="8"/>
  <c r="A15" i="8" s="1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 s="1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 s="1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H12" i="8"/>
  <c r="I12" i="8"/>
  <c r="G12" i="8"/>
  <c r="F12" i="8"/>
  <c r="E12" i="8"/>
  <c r="D12" i="8"/>
  <c r="C12" i="8"/>
  <c r="B12" i="8"/>
  <c r="A12" i="8" s="1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 s="1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D10" i="8"/>
  <c r="N10" i="8"/>
  <c r="M10" i="8"/>
  <c r="L10" i="8"/>
  <c r="K10" i="8"/>
  <c r="J10" i="8"/>
  <c r="I10" i="8"/>
  <c r="H10" i="8"/>
  <c r="G10" i="8"/>
  <c r="F10" i="8"/>
  <c r="E10" i="8"/>
  <c r="C10" i="8"/>
  <c r="B10" i="8"/>
  <c r="A10" i="8" s="1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 s="1"/>
  <c r="AA8" i="8"/>
  <c r="Z8" i="8"/>
  <c r="Y8" i="8"/>
  <c r="X8" i="8"/>
  <c r="W8" i="8"/>
  <c r="V8" i="8"/>
  <c r="U8" i="8"/>
  <c r="T8" i="8"/>
  <c r="S8" i="8"/>
  <c r="R8" i="8"/>
  <c r="Q8" i="8"/>
  <c r="P8" i="8"/>
  <c r="O8" i="8"/>
  <c r="D8" i="8"/>
  <c r="N8" i="8"/>
  <c r="M8" i="8"/>
  <c r="L8" i="8"/>
  <c r="K8" i="8"/>
  <c r="J8" i="8"/>
  <c r="H8" i="8"/>
  <c r="I8" i="8"/>
  <c r="G8" i="8"/>
  <c r="F8" i="8"/>
  <c r="E8" i="8"/>
  <c r="C8" i="8"/>
  <c r="B8" i="8"/>
  <c r="A8" i="8" s="1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 s="1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H6" i="8"/>
  <c r="I6" i="8"/>
  <c r="G6" i="8"/>
  <c r="F6" i="8"/>
  <c r="E6" i="8"/>
  <c r="D6" i="8"/>
  <c r="C6" i="8"/>
  <c r="B6" i="8"/>
  <c r="A6" i="8" s="1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 s="1"/>
  <c r="AA4" i="8"/>
  <c r="Z4" i="8"/>
  <c r="Y4" i="8"/>
  <c r="X4" i="8"/>
  <c r="W4" i="8"/>
  <c r="V4" i="8"/>
  <c r="U4" i="8"/>
  <c r="T4" i="8"/>
  <c r="S4" i="8"/>
  <c r="Q4" i="8"/>
  <c r="P4" i="8"/>
  <c r="R4" i="8"/>
  <c r="O4" i="8"/>
  <c r="D4" i="8"/>
  <c r="N4" i="8"/>
  <c r="M4" i="8"/>
  <c r="L4" i="8"/>
  <c r="K4" i="8"/>
  <c r="J4" i="8"/>
  <c r="H4" i="8"/>
  <c r="I4" i="8"/>
  <c r="G4" i="8"/>
  <c r="F4" i="8"/>
  <c r="C4" i="8"/>
  <c r="E4" i="8"/>
  <c r="B4" i="8"/>
  <c r="A4" i="8" s="1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 s="1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A162" i="10" s="1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A161" i="10" s="1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A160" i="10" s="1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A159" i="10" s="1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A158" i="10" s="1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A157" i="10" s="1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A156" i="10" s="1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A155" i="10" s="1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A154" i="10" s="1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A153" i="10" s="1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A152" i="10" s="1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A151" i="10" s="1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A150" i="10" s="1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149" i="10" s="1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A148" i="10" s="1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A147" i="10" s="1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A146" i="10" s="1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A145" i="10" s="1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144" i="10" s="1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A143" i="10" s="1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A142" i="10" s="1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A141" i="10" s="1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A140" i="10" s="1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A139" i="10" s="1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A138" i="10" s="1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A137" i="10" s="1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A136" i="10" s="1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135" i="10" s="1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134" i="10" s="1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A133" i="10" s="1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A132" i="10" s="1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A131" i="10" s="1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A130" i="10" s="1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A129" i="10" s="1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128" i="10"/>
  <c r="A128" i="10" s="1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A127" i="10" s="1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A126" i="10" s="1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A125" i="10" s="1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A124" i="10" s="1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A123" i="10" s="1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A122" i="10" s="1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A121" i="10" s="1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A120" i="10" s="1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A119" i="10" s="1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118" i="10" s="1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A117" i="10" s="1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A116" i="10" s="1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A115" i="10" s="1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A114" i="10" s="1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A113" i="10" s="1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A112" i="10" s="1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A111" i="10" s="1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A110" i="10" s="1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A109" i="10" s="1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A108" i="10" s="1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 s="1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A106" i="10" s="1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 s="1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 s="1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 s="1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 s="1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101" i="10" s="1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 s="1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 s="1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98" i="10" s="1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 s="1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 s="1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 s="1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 s="1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 s="1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 s="1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 s="1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 s="1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 s="1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 s="1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 s="1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86" i="10" s="1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 s="1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 s="1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 s="1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 s="1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 s="1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 s="1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 s="1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 s="1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 s="1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 s="1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 s="1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 s="1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 s="1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 s="1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 s="1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 s="1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 s="1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 s="1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 s="1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 s="1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 s="1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 s="1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 s="1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 s="1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 s="1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 s="1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 s="1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 s="1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 s="1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 s="1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 s="1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 s="1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 s="1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 s="1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 s="1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 s="1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 s="1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 s="1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 s="1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 s="1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 s="1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 s="1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 s="1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 s="1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 s="1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 s="1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 s="1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 s="1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 s="1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 s="1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 s="1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 s="1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 s="1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 s="1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 s="1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 s="1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 s="1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 s="1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 s="1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 s="1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 s="1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 s="1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 s="1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 s="1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 s="1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 s="1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 s="1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 s="1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 s="1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 s="1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 s="1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 s="1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 s="1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 s="1"/>
  <c r="BT11" i="10"/>
  <c r="BU11" i="10" s="1"/>
  <c r="BV11" i="10" s="1"/>
  <c r="BL11" i="10"/>
  <c r="BM11" i="10" s="1"/>
  <c r="BD11" i="10"/>
  <c r="BE11" i="10" s="1"/>
  <c r="AW11" i="10"/>
  <c r="AX11" i="10" s="1"/>
  <c r="AP11" i="10"/>
  <c r="AQ11" i="10" s="1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 s="1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 s="1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 s="1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 s="1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 s="1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 s="1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 s="1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 s="1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 s="1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AG14" i="3"/>
  <c r="AG15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AG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S11" i="3"/>
  <c r="BT11" i="3" s="1"/>
  <c r="BL11" i="3"/>
  <c r="BM11" i="3" s="1"/>
  <c r="BE11" i="3"/>
  <c r="BF11" i="3" s="1"/>
  <c r="AX11" i="3"/>
  <c r="AY11" i="3" s="1"/>
  <c r="AQ11" i="3"/>
  <c r="AR11" i="3" s="1"/>
  <c r="AJ11" i="3"/>
  <c r="AK11" i="3" s="1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DM12" i="2"/>
  <c r="DN12" i="2" s="1"/>
  <c r="DF12" i="2"/>
  <c r="DG12" i="2" s="1"/>
  <c r="DH12" i="2" s="1"/>
  <c r="DI12" i="2" s="1"/>
  <c r="DJ12" i="2" s="1"/>
  <c r="CY12" i="2"/>
  <c r="CZ12" i="2" s="1"/>
  <c r="DA12" i="2" s="1"/>
  <c r="DB12" i="2" s="1"/>
  <c r="DC12" i="2" s="1"/>
  <c r="CR12" i="2"/>
  <c r="CS12" i="2" s="1"/>
  <c r="CT12" i="2" s="1"/>
  <c r="CU12" i="2" s="1"/>
  <c r="CV12" i="2" s="1"/>
  <c r="CK12" i="2"/>
  <c r="CL12" i="2" s="1"/>
  <c r="CM12" i="2" s="1"/>
  <c r="CN12" i="2" s="1"/>
  <c r="CO12" i="2" s="1"/>
  <c r="BU12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CT11" i="1"/>
  <c r="CU11" i="1" s="1"/>
  <c r="CV11" i="1" s="1"/>
  <c r="CW11" i="1" s="1"/>
  <c r="CX11" i="1" s="1"/>
  <c r="CL11" i="1"/>
  <c r="CM11" i="1" s="1"/>
  <c r="CN11" i="1" s="1"/>
  <c r="CD11" i="1"/>
  <c r="CE11" i="1" s="1"/>
  <c r="CF11" i="1" s="1"/>
  <c r="BV11" i="1"/>
  <c r="BW11" i="1" s="1"/>
  <c r="BX11" i="1" s="1"/>
  <c r="BY11" i="1" s="1"/>
  <c r="BZ11" i="1" s="1"/>
  <c r="BN11" i="1"/>
  <c r="BF11" i="1"/>
  <c r="BG11" i="1" s="1"/>
  <c r="BH11" i="1" s="1"/>
  <c r="BI11" i="1" s="1"/>
  <c r="BJ11" i="1" s="1"/>
  <c r="B3" i="3"/>
  <c r="A3" i="3" s="1"/>
  <c r="B4" i="3"/>
  <c r="A4" i="3" s="1"/>
  <c r="B5" i="3"/>
  <c r="A5" i="3" s="1"/>
  <c r="B6" i="3"/>
  <c r="A6" i="3" s="1"/>
  <c r="B7" i="3"/>
  <c r="A7" i="3" s="1"/>
  <c r="B8" i="3"/>
  <c r="A8" i="3" s="1"/>
  <c r="B9" i="3"/>
  <c r="A9" i="3" s="1"/>
  <c r="B10" i="3"/>
  <c r="A10" i="3" s="1"/>
  <c r="B11" i="3"/>
  <c r="A11" i="3" s="1"/>
  <c r="B12" i="3"/>
  <c r="A12" i="3" s="1"/>
  <c r="B13" i="3"/>
  <c r="A13" i="3" s="1"/>
  <c r="B14" i="3"/>
  <c r="A14" i="3" s="1"/>
  <c r="B15" i="3"/>
  <c r="A15" i="3" s="1"/>
  <c r="B16" i="3"/>
  <c r="A16" i="3" s="1"/>
  <c r="B17" i="3"/>
  <c r="A17" i="3" s="1"/>
  <c r="B18" i="3"/>
  <c r="A18" i="3" s="1"/>
  <c r="B19" i="3"/>
  <c r="A19" i="3" s="1"/>
  <c r="B20" i="3"/>
  <c r="A20" i="3" s="1"/>
  <c r="B21" i="3"/>
  <c r="A21" i="3" s="1"/>
  <c r="B22" i="3"/>
  <c r="A22" i="3" s="1"/>
  <c r="B23" i="3"/>
  <c r="A23" i="3" s="1"/>
  <c r="B24" i="3"/>
  <c r="A24" i="3" s="1"/>
  <c r="B25" i="3"/>
  <c r="A25" i="3" s="1"/>
  <c r="B26" i="3"/>
  <c r="A26" i="3" s="1"/>
  <c r="B27" i="3"/>
  <c r="A27" i="3" s="1"/>
  <c r="B28" i="3"/>
  <c r="A28" i="3" s="1"/>
  <c r="B29" i="3"/>
  <c r="A29" i="3" s="1"/>
  <c r="B30" i="3"/>
  <c r="A30" i="3" s="1"/>
  <c r="B31" i="3"/>
  <c r="A31" i="3" s="1"/>
  <c r="B32" i="3"/>
  <c r="A32" i="3" s="1"/>
  <c r="B33" i="3"/>
  <c r="A33" i="3" s="1"/>
  <c r="B34" i="3"/>
  <c r="A34" i="3" s="1"/>
  <c r="B35" i="3"/>
  <c r="A35" i="3" s="1"/>
  <c r="B36" i="3"/>
  <c r="A36" i="3" s="1"/>
  <c r="B37" i="3"/>
  <c r="A37" i="3" s="1"/>
  <c r="B38" i="3"/>
  <c r="A38" i="3" s="1"/>
  <c r="B39" i="3"/>
  <c r="A39" i="3" s="1"/>
  <c r="B40" i="3"/>
  <c r="A40" i="3" s="1"/>
  <c r="B41" i="3"/>
  <c r="A41" i="3" s="1"/>
  <c r="B42" i="3"/>
  <c r="A42" i="3" s="1"/>
  <c r="B43" i="3"/>
  <c r="A43" i="3" s="1"/>
  <c r="B44" i="3"/>
  <c r="A44" i="3" s="1"/>
  <c r="B45" i="3"/>
  <c r="A45" i="3" s="1"/>
  <c r="B46" i="3"/>
  <c r="A46" i="3" s="1"/>
  <c r="B47" i="3"/>
  <c r="A47" i="3" s="1"/>
  <c r="B48" i="3"/>
  <c r="A48" i="3" s="1"/>
  <c r="B49" i="3"/>
  <c r="A49" i="3" s="1"/>
  <c r="B50" i="3"/>
  <c r="A50" i="3" s="1"/>
  <c r="B51" i="3"/>
  <c r="A51" i="3" s="1"/>
  <c r="B52" i="3"/>
  <c r="A52" i="3" s="1"/>
  <c r="B53" i="3"/>
  <c r="A53" i="3" s="1"/>
  <c r="B54" i="3"/>
  <c r="A54" i="3" s="1"/>
  <c r="B55" i="3"/>
  <c r="A55" i="3" s="1"/>
  <c r="B56" i="3"/>
  <c r="A56" i="3" s="1"/>
  <c r="B57" i="3"/>
  <c r="A57" i="3" s="1"/>
  <c r="B58" i="3"/>
  <c r="A58" i="3" s="1"/>
  <c r="B59" i="3"/>
  <c r="A59" i="3" s="1"/>
  <c r="B60" i="3"/>
  <c r="A60" i="3" s="1"/>
  <c r="B61" i="3"/>
  <c r="A61" i="3" s="1"/>
  <c r="B62" i="3"/>
  <c r="A62" i="3" s="1"/>
  <c r="B63" i="3"/>
  <c r="A63" i="3" s="1"/>
  <c r="B64" i="3"/>
  <c r="A64" i="3" s="1"/>
  <c r="B65" i="3"/>
  <c r="A65" i="3" s="1"/>
  <c r="B66" i="3"/>
  <c r="A66" i="3" s="1"/>
  <c r="B67" i="3"/>
  <c r="A67" i="3" s="1"/>
  <c r="B68" i="3"/>
  <c r="A68" i="3" s="1"/>
  <c r="B69" i="3"/>
  <c r="A69" i="3" s="1"/>
  <c r="B70" i="3"/>
  <c r="A70" i="3" s="1"/>
  <c r="B71" i="3"/>
  <c r="A71" i="3" s="1"/>
  <c r="B72" i="3"/>
  <c r="A72" i="3" s="1"/>
  <c r="B73" i="3"/>
  <c r="A73" i="3" s="1"/>
  <c r="B74" i="3"/>
  <c r="A74" i="3" s="1"/>
  <c r="B75" i="3"/>
  <c r="A75" i="3" s="1"/>
  <c r="B76" i="3"/>
  <c r="A76" i="3" s="1"/>
  <c r="B77" i="3"/>
  <c r="A77" i="3" s="1"/>
  <c r="B78" i="3"/>
  <c r="A78" i="3" s="1"/>
  <c r="B79" i="3"/>
  <c r="A79" i="3" s="1"/>
  <c r="B80" i="3"/>
  <c r="A80" i="3" s="1"/>
  <c r="B81" i="3"/>
  <c r="A81" i="3" s="1"/>
  <c r="B82" i="3"/>
  <c r="A82" i="3" s="1"/>
  <c r="B83" i="3"/>
  <c r="A83" i="3" s="1"/>
  <c r="B84" i="3"/>
  <c r="A84" i="3" s="1"/>
  <c r="B85" i="3"/>
  <c r="A85" i="3" s="1"/>
  <c r="B86" i="3"/>
  <c r="A86" i="3" s="1"/>
  <c r="B87" i="3"/>
  <c r="A87" i="3" s="1"/>
  <c r="B88" i="3"/>
  <c r="A88" i="3" s="1"/>
  <c r="B89" i="3"/>
  <c r="A89" i="3" s="1"/>
  <c r="B90" i="3"/>
  <c r="A90" i="3" s="1"/>
  <c r="B91" i="3"/>
  <c r="A91" i="3" s="1"/>
  <c r="B92" i="3"/>
  <c r="A92" i="3" s="1"/>
  <c r="B93" i="3"/>
  <c r="A93" i="3" s="1"/>
  <c r="B94" i="3"/>
  <c r="A94" i="3" s="1"/>
  <c r="B95" i="3"/>
  <c r="A95" i="3" s="1"/>
  <c r="B96" i="3"/>
  <c r="A96" i="3" s="1"/>
  <c r="B97" i="3"/>
  <c r="A97" i="3" s="1"/>
  <c r="B98" i="3"/>
  <c r="A98" i="3" s="1"/>
  <c r="B99" i="3"/>
  <c r="A99" i="3" s="1"/>
  <c r="B100" i="3"/>
  <c r="A100" i="3" s="1"/>
  <c r="B101" i="3"/>
  <c r="A101" i="3" s="1"/>
  <c r="B102" i="3"/>
  <c r="A102" i="3" s="1"/>
  <c r="B103" i="3"/>
  <c r="A103" i="3" s="1"/>
  <c r="B104" i="3"/>
  <c r="A104" i="3" s="1"/>
  <c r="B105" i="3"/>
  <c r="A105" i="3" s="1"/>
  <c r="B106" i="3"/>
  <c r="A106" i="3" s="1"/>
  <c r="B107" i="3"/>
  <c r="A107" i="3" s="1"/>
  <c r="B108" i="3"/>
  <c r="A108" i="3" s="1"/>
  <c r="B109" i="3"/>
  <c r="A109" i="3" s="1"/>
  <c r="B110" i="3"/>
  <c r="A110" i="3" s="1"/>
  <c r="B111" i="3"/>
  <c r="A111" i="3" s="1"/>
  <c r="B112" i="3"/>
  <c r="A112" i="3" s="1"/>
  <c r="B113" i="3"/>
  <c r="A113" i="3" s="1"/>
  <c r="B114" i="3"/>
  <c r="A114" i="3" s="1"/>
  <c r="B115" i="3"/>
  <c r="A115" i="3" s="1"/>
  <c r="B116" i="3"/>
  <c r="A116" i="3" s="1"/>
  <c r="B117" i="3"/>
  <c r="A117" i="3" s="1"/>
  <c r="B118" i="3"/>
  <c r="A118" i="3" s="1"/>
  <c r="B119" i="3"/>
  <c r="A119" i="3" s="1"/>
  <c r="B120" i="3"/>
  <c r="A120" i="3" s="1"/>
  <c r="B121" i="3"/>
  <c r="A121" i="3" s="1"/>
  <c r="B122" i="3"/>
  <c r="A122" i="3" s="1"/>
  <c r="B123" i="3"/>
  <c r="A123" i="3" s="1"/>
  <c r="B124" i="3"/>
  <c r="A124" i="3" s="1"/>
  <c r="B125" i="3"/>
  <c r="A125" i="3" s="1"/>
  <c r="B126" i="3"/>
  <c r="A126" i="3" s="1"/>
  <c r="B127" i="3"/>
  <c r="A127" i="3" s="1"/>
  <c r="B128" i="3"/>
  <c r="A128" i="3" s="1"/>
  <c r="B129" i="3"/>
  <c r="A129" i="3" s="1"/>
  <c r="B130" i="3"/>
  <c r="A130" i="3" s="1"/>
  <c r="B131" i="3"/>
  <c r="A131" i="3" s="1"/>
  <c r="B132" i="3"/>
  <c r="A132" i="3" s="1"/>
  <c r="B133" i="3"/>
  <c r="A133" i="3" s="1"/>
  <c r="B134" i="3"/>
  <c r="A134" i="3" s="1"/>
  <c r="B135" i="3"/>
  <c r="A135" i="3" s="1"/>
  <c r="B136" i="3"/>
  <c r="A136" i="3" s="1"/>
  <c r="B137" i="3"/>
  <c r="A137" i="3" s="1"/>
  <c r="B138" i="3"/>
  <c r="A138" i="3" s="1"/>
  <c r="B139" i="3"/>
  <c r="A139" i="3" s="1"/>
  <c r="B140" i="3"/>
  <c r="A140" i="3" s="1"/>
  <c r="B141" i="3"/>
  <c r="A141" i="3" s="1"/>
  <c r="B142" i="3"/>
  <c r="A142" i="3" s="1"/>
  <c r="B143" i="3"/>
  <c r="A143" i="3" s="1"/>
  <c r="B144" i="3"/>
  <c r="A144" i="3" s="1"/>
  <c r="B145" i="3"/>
  <c r="A145" i="3" s="1"/>
  <c r="B146" i="3"/>
  <c r="A146" i="3" s="1"/>
  <c r="B147" i="3"/>
  <c r="A147" i="3" s="1"/>
  <c r="B148" i="3"/>
  <c r="A148" i="3" s="1"/>
  <c r="B149" i="3"/>
  <c r="A149" i="3" s="1"/>
  <c r="B150" i="3"/>
  <c r="A150" i="3" s="1"/>
  <c r="B151" i="3"/>
  <c r="A151" i="3" s="1"/>
  <c r="B152" i="3"/>
  <c r="A152" i="3" s="1"/>
  <c r="B153" i="3"/>
  <c r="A153" i="3" s="1"/>
  <c r="B154" i="3"/>
  <c r="A154" i="3" s="1"/>
  <c r="B155" i="3"/>
  <c r="A155" i="3" s="1"/>
  <c r="B156" i="3"/>
  <c r="A156" i="3" s="1"/>
  <c r="B157" i="3"/>
  <c r="A157" i="3" s="1"/>
  <c r="B158" i="3"/>
  <c r="A158" i="3" s="1"/>
  <c r="B159" i="3"/>
  <c r="A159" i="3" s="1"/>
  <c r="B160" i="3"/>
  <c r="A160" i="3" s="1"/>
  <c r="B161" i="3"/>
  <c r="A161" i="3" s="1"/>
  <c r="B162" i="3"/>
  <c r="A162" i="3" s="1"/>
  <c r="B163" i="3"/>
  <c r="A163" i="3" s="1"/>
  <c r="B164" i="3"/>
  <c r="A164" i="3" s="1"/>
  <c r="B165" i="3"/>
  <c r="A165" i="3" s="1"/>
  <c r="B166" i="3"/>
  <c r="A166" i="3" s="1"/>
  <c r="B167" i="3"/>
  <c r="A167" i="3" s="1"/>
  <c r="B168" i="3"/>
  <c r="A168" i="3" s="1"/>
  <c r="A11" i="15"/>
  <c r="A6" i="2"/>
  <c r="A107" i="15"/>
  <c r="A15" i="15"/>
  <c r="A75" i="15"/>
  <c r="BM145" i="2" l="1"/>
  <c r="BN145" i="2" s="1"/>
  <c r="BM103" i="2"/>
  <c r="BN103" i="2" s="1"/>
  <c r="BM136" i="2"/>
  <c r="BN136" i="2" s="1"/>
  <c r="BM104" i="2"/>
  <c r="BN104" i="2" s="1"/>
  <c r="BM64" i="2"/>
  <c r="BN64" i="2" s="1"/>
  <c r="BM32" i="2"/>
  <c r="BN32" i="2" s="1"/>
  <c r="BM55" i="2"/>
  <c r="BN55" i="2" s="1"/>
  <c r="BM78" i="2"/>
  <c r="BN78" i="2" s="1"/>
  <c r="BM146" i="2"/>
  <c r="BN146" i="2" s="1"/>
  <c r="BM114" i="2"/>
  <c r="BN114" i="2" s="1"/>
  <c r="BM82" i="2"/>
  <c r="BN82" i="2" s="1"/>
  <c r="BM50" i="2"/>
  <c r="BN50" i="2" s="1"/>
  <c r="BM141" i="2"/>
  <c r="BN141" i="2" s="1"/>
  <c r="BM87" i="2"/>
  <c r="BN87" i="2" s="1"/>
  <c r="BM134" i="2"/>
  <c r="BN134" i="2" s="1"/>
  <c r="BM102" i="2"/>
  <c r="BN102" i="2" s="1"/>
  <c r="BM38" i="2"/>
  <c r="BN38" i="2" s="1"/>
  <c r="BM127" i="2"/>
  <c r="BN127" i="2" s="1"/>
  <c r="BM109" i="2"/>
  <c r="BN109" i="2" s="1"/>
  <c r="BM45" i="2"/>
  <c r="BN45" i="2" s="1"/>
  <c r="BM164" i="2"/>
  <c r="BN164" i="2" s="1"/>
  <c r="BM116" i="2"/>
  <c r="BN116" i="2" s="1"/>
  <c r="BM76" i="2"/>
  <c r="BN76" i="2" s="1"/>
  <c r="BM44" i="2"/>
  <c r="BN44" i="2" s="1"/>
  <c r="BM157" i="2"/>
  <c r="BN157" i="2" s="1"/>
  <c r="BM155" i="2"/>
  <c r="BN155" i="2" s="1"/>
  <c r="BM123" i="2"/>
  <c r="BN123" i="2" s="1"/>
  <c r="BM91" i="2"/>
  <c r="BN91" i="2" s="1"/>
  <c r="BM59" i="2"/>
  <c r="BN59" i="2" s="1"/>
  <c r="BM27" i="2"/>
  <c r="BN27" i="2" s="1"/>
  <c r="BM105" i="2"/>
  <c r="BN105" i="2" s="1"/>
  <c r="BM151" i="2"/>
  <c r="BN151" i="2" s="1"/>
  <c r="BM161" i="2"/>
  <c r="BN161" i="2" s="1"/>
  <c r="BM121" i="2"/>
  <c r="BN121" i="2" s="1"/>
  <c r="BM81" i="2"/>
  <c r="BN81" i="2" s="1"/>
  <c r="BM49" i="2"/>
  <c r="BN49" i="2" s="1"/>
  <c r="BM168" i="2"/>
  <c r="BN168" i="2" s="1"/>
  <c r="BM128" i="2"/>
  <c r="BN128" i="2" s="1"/>
  <c r="BM56" i="2"/>
  <c r="BN56" i="2" s="1"/>
  <c r="BM24" i="2"/>
  <c r="BN24" i="2" s="1"/>
  <c r="BM79" i="2"/>
  <c r="BN79" i="2" s="1"/>
  <c r="BM47" i="2"/>
  <c r="BN47" i="2" s="1"/>
  <c r="BM70" i="2"/>
  <c r="BN70" i="2" s="1"/>
  <c r="BM77" i="2"/>
  <c r="BN77" i="2" s="1"/>
  <c r="BM149" i="2"/>
  <c r="BN149" i="2" s="1"/>
  <c r="BM138" i="2"/>
  <c r="BN138" i="2" s="1"/>
  <c r="BM106" i="2"/>
  <c r="BN106" i="2" s="1"/>
  <c r="BM74" i="2"/>
  <c r="BN74" i="2" s="1"/>
  <c r="BM42" i="2"/>
  <c r="BN42" i="2" s="1"/>
  <c r="BM158" i="2"/>
  <c r="BN158" i="2" s="1"/>
  <c r="BM88" i="2"/>
  <c r="BN88" i="2" s="1"/>
  <c r="BM167" i="2"/>
  <c r="BN167" i="2" s="1"/>
  <c r="BM126" i="2"/>
  <c r="BN126" i="2" s="1"/>
  <c r="BM94" i="2"/>
  <c r="BN94" i="2" s="1"/>
  <c r="BM62" i="2"/>
  <c r="BN62" i="2" s="1"/>
  <c r="BM133" i="2"/>
  <c r="BN133" i="2" s="1"/>
  <c r="BM101" i="2"/>
  <c r="BN101" i="2" s="1"/>
  <c r="BM69" i="2"/>
  <c r="BN69" i="2" s="1"/>
  <c r="BM37" i="2"/>
  <c r="BN37" i="2" s="1"/>
  <c r="BM156" i="2"/>
  <c r="BN156" i="2" s="1"/>
  <c r="BM100" i="2"/>
  <c r="BN100" i="2" s="1"/>
  <c r="BM68" i="2"/>
  <c r="BN68" i="2" s="1"/>
  <c r="BM36" i="2"/>
  <c r="BN36" i="2" s="1"/>
  <c r="BM108" i="2"/>
  <c r="BN108" i="2" s="1"/>
  <c r="BM124" i="2"/>
  <c r="BN124" i="2" s="1"/>
  <c r="BM147" i="2"/>
  <c r="BN147" i="2" s="1"/>
  <c r="BM115" i="2"/>
  <c r="BN115" i="2" s="1"/>
  <c r="BM83" i="2"/>
  <c r="BN83" i="2" s="1"/>
  <c r="BM51" i="2"/>
  <c r="BN51" i="2" s="1"/>
  <c r="BM111" i="2"/>
  <c r="BN111" i="2" s="1"/>
  <c r="BM153" i="2"/>
  <c r="BN153" i="2" s="1"/>
  <c r="BM113" i="2"/>
  <c r="BN113" i="2" s="1"/>
  <c r="BM41" i="2"/>
  <c r="BN41" i="2" s="1"/>
  <c r="BM154" i="2"/>
  <c r="BN154" i="2" s="1"/>
  <c r="BM150" i="2"/>
  <c r="BN150" i="2" s="1"/>
  <c r="BM160" i="2"/>
  <c r="BN160" i="2" s="1"/>
  <c r="BM120" i="2"/>
  <c r="BN120" i="2" s="1"/>
  <c r="BM80" i="2"/>
  <c r="BN80" i="2" s="1"/>
  <c r="BM48" i="2"/>
  <c r="BN48" i="2" s="1"/>
  <c r="BM135" i="2"/>
  <c r="BN135" i="2" s="1"/>
  <c r="BM71" i="2"/>
  <c r="BN71" i="2" s="1"/>
  <c r="BM39" i="2"/>
  <c r="BN39" i="2" s="1"/>
  <c r="BM30" i="2"/>
  <c r="BN30" i="2" s="1"/>
  <c r="BM170" i="2"/>
  <c r="BN170" i="2" s="1"/>
  <c r="BM130" i="2"/>
  <c r="BN130" i="2" s="1"/>
  <c r="BM98" i="2"/>
  <c r="BN98" i="2" s="1"/>
  <c r="BM66" i="2"/>
  <c r="BN66" i="2" s="1"/>
  <c r="BM34" i="2"/>
  <c r="BN34" i="2" s="1"/>
  <c r="BM73" i="2"/>
  <c r="BN73" i="2" s="1"/>
  <c r="BM143" i="2"/>
  <c r="BN143" i="2" s="1"/>
  <c r="BM118" i="2"/>
  <c r="BN118" i="2" s="1"/>
  <c r="BM86" i="2"/>
  <c r="BN86" i="2" s="1"/>
  <c r="BM54" i="2"/>
  <c r="BN54" i="2" s="1"/>
  <c r="BM125" i="2"/>
  <c r="BN125" i="2" s="1"/>
  <c r="BM93" i="2"/>
  <c r="BN93" i="2" s="1"/>
  <c r="BM61" i="2"/>
  <c r="BN61" i="2" s="1"/>
  <c r="BM148" i="2"/>
  <c r="BN148" i="2" s="1"/>
  <c r="BM92" i="2"/>
  <c r="BN92" i="2" s="1"/>
  <c r="BM60" i="2"/>
  <c r="BN60" i="2" s="1"/>
  <c r="BM28" i="2"/>
  <c r="BN28" i="2" s="1"/>
  <c r="BM171" i="2"/>
  <c r="BN171" i="2" s="1"/>
  <c r="BM139" i="2"/>
  <c r="BN139" i="2" s="1"/>
  <c r="BM107" i="2"/>
  <c r="BN107" i="2" s="1"/>
  <c r="BM75" i="2"/>
  <c r="BN75" i="2" s="1"/>
  <c r="BM43" i="2"/>
  <c r="BN43" i="2" s="1"/>
  <c r="BM137" i="2"/>
  <c r="BN137" i="2" s="1"/>
  <c r="BM97" i="2"/>
  <c r="BN97" i="2" s="1"/>
  <c r="BM65" i="2"/>
  <c r="BN65" i="2" s="1"/>
  <c r="BM33" i="2"/>
  <c r="BN33" i="2" s="1"/>
  <c r="BM172" i="2"/>
  <c r="BN172" i="2" s="1"/>
  <c r="BM152" i="2"/>
  <c r="BN152" i="2" s="1"/>
  <c r="BM112" i="2"/>
  <c r="BN112" i="2" s="1"/>
  <c r="BM72" i="2"/>
  <c r="BN72" i="2" s="1"/>
  <c r="BM40" i="2"/>
  <c r="BN40" i="2" s="1"/>
  <c r="BM63" i="2"/>
  <c r="BN63" i="2" s="1"/>
  <c r="BM31" i="2"/>
  <c r="BN31" i="2" s="1"/>
  <c r="BM144" i="2"/>
  <c r="BN144" i="2" s="1"/>
  <c r="BM29" i="2"/>
  <c r="BN29" i="2" s="1"/>
  <c r="BM96" i="2"/>
  <c r="BN96" i="2" s="1"/>
  <c r="BM162" i="2"/>
  <c r="BN162" i="2" s="1"/>
  <c r="BM122" i="2"/>
  <c r="BN122" i="2" s="1"/>
  <c r="BM90" i="2"/>
  <c r="BN90" i="2" s="1"/>
  <c r="BM58" i="2"/>
  <c r="BN58" i="2" s="1"/>
  <c r="BM119" i="2"/>
  <c r="BN119" i="2" s="1"/>
  <c r="BM140" i="2"/>
  <c r="BN140" i="2" s="1"/>
  <c r="BM95" i="2"/>
  <c r="BN95" i="2" s="1"/>
  <c r="BM142" i="2"/>
  <c r="BN142" i="2" s="1"/>
  <c r="BM110" i="2"/>
  <c r="BN110" i="2" s="1"/>
  <c r="BM46" i="2"/>
  <c r="BN46" i="2" s="1"/>
  <c r="BM159" i="2"/>
  <c r="BN159" i="2" s="1"/>
  <c r="BM117" i="2"/>
  <c r="BN117" i="2" s="1"/>
  <c r="BM85" i="2"/>
  <c r="BN85" i="2" s="1"/>
  <c r="BM53" i="2"/>
  <c r="BN53" i="2" s="1"/>
  <c r="BM165" i="2"/>
  <c r="BN165" i="2" s="1"/>
  <c r="BM132" i="2"/>
  <c r="BN132" i="2" s="1"/>
  <c r="BM84" i="2"/>
  <c r="BN84" i="2" s="1"/>
  <c r="BM52" i="2"/>
  <c r="BN52" i="2" s="1"/>
  <c r="BM166" i="2"/>
  <c r="BN166" i="2" s="1"/>
  <c r="BM163" i="2"/>
  <c r="BN163" i="2" s="1"/>
  <c r="BM131" i="2"/>
  <c r="BN131" i="2" s="1"/>
  <c r="BM99" i="2"/>
  <c r="BN99" i="2" s="1"/>
  <c r="BM67" i="2"/>
  <c r="BN67" i="2" s="1"/>
  <c r="BM35" i="2"/>
  <c r="BN35" i="2" s="1"/>
  <c r="BM26" i="2"/>
  <c r="BN26" i="2" s="1"/>
  <c r="BM169" i="2"/>
  <c r="BN169" i="2" s="1"/>
  <c r="BM129" i="2"/>
  <c r="BN129" i="2" s="1"/>
  <c r="BM89" i="2"/>
  <c r="BN89" i="2" s="1"/>
  <c r="BM57" i="2"/>
  <c r="BN57" i="2" s="1"/>
  <c r="BM25" i="2"/>
  <c r="BN25" i="2" s="1"/>
  <c r="BM22" i="2"/>
  <c r="BN22" i="2" s="1"/>
  <c r="BM23" i="2"/>
  <c r="BN23" i="2" s="1"/>
  <c r="AB46" i="10"/>
  <c r="AD106" i="10"/>
  <c r="A192" i="1"/>
  <c r="BB7" i="21"/>
  <c r="BB27" i="21" s="1"/>
  <c r="C276" i="1"/>
  <c r="A103" i="15"/>
  <c r="A17" i="17"/>
  <c r="J17" i="17" s="1"/>
  <c r="A105" i="15"/>
  <c r="A220" i="1"/>
  <c r="AF1209" i="8"/>
  <c r="AF1211" i="8"/>
  <c r="AE112" i="10"/>
  <c r="AE140" i="10"/>
  <c r="A89" i="15"/>
  <c r="A31" i="15"/>
  <c r="A35" i="15"/>
  <c r="A93" i="15"/>
  <c r="A3" i="15"/>
  <c r="A55" i="15"/>
  <c r="A86" i="15"/>
  <c r="A81" i="15"/>
  <c r="A23" i="15"/>
  <c r="AF1190" i="8"/>
  <c r="AF1197" i="8"/>
  <c r="AF1200" i="8"/>
  <c r="AF1223" i="8"/>
  <c r="A99" i="15"/>
  <c r="A72" i="15"/>
  <c r="A117" i="1"/>
  <c r="A113" i="1"/>
  <c r="A109" i="1"/>
  <c r="A105" i="1"/>
  <c r="A101" i="1"/>
  <c r="A97" i="1"/>
  <c r="A93" i="1"/>
  <c r="A89" i="1"/>
  <c r="A85" i="1"/>
  <c r="A81" i="1"/>
  <c r="A77" i="1"/>
  <c r="A73" i="1"/>
  <c r="A69" i="1"/>
  <c r="A65" i="1"/>
  <c r="A61" i="1"/>
  <c r="A57" i="1"/>
  <c r="A53" i="1"/>
  <c r="A49" i="1"/>
  <c r="A45" i="1"/>
  <c r="A41" i="1"/>
  <c r="A37" i="1"/>
  <c r="A33" i="1"/>
  <c r="A29" i="1"/>
  <c r="A25" i="1"/>
  <c r="A21" i="1"/>
  <c r="A17" i="1"/>
  <c r="A13" i="1"/>
  <c r="A6" i="1"/>
  <c r="A164" i="1"/>
  <c r="A45" i="15"/>
  <c r="A41" i="15"/>
  <c r="A37" i="15"/>
  <c r="A148" i="1"/>
  <c r="A144" i="1"/>
  <c r="A25" i="15"/>
  <c r="A21" i="15"/>
  <c r="A17" i="15"/>
  <c r="A9" i="15"/>
  <c r="A5" i="15"/>
  <c r="A116" i="1"/>
  <c r="A112" i="1"/>
  <c r="A108" i="1"/>
  <c r="A104" i="1"/>
  <c r="A100" i="1"/>
  <c r="A96" i="1"/>
  <c r="A92" i="1"/>
  <c r="A88" i="1"/>
  <c r="A84" i="1"/>
  <c r="A80" i="1"/>
  <c r="A76" i="1"/>
  <c r="A72" i="1"/>
  <c r="A68" i="1"/>
  <c r="A64" i="1"/>
  <c r="A60" i="1"/>
  <c r="A56" i="1"/>
  <c r="A52" i="1"/>
  <c r="A48" i="1"/>
  <c r="A44" i="1"/>
  <c r="A40" i="1"/>
  <c r="A36" i="1"/>
  <c r="A32" i="1"/>
  <c r="A28" i="1"/>
  <c r="A24" i="1"/>
  <c r="A20" i="1"/>
  <c r="A16" i="1"/>
  <c r="A12" i="1"/>
  <c r="A8" i="1"/>
  <c r="A5" i="1"/>
  <c r="A4" i="1"/>
  <c r="A52" i="15"/>
  <c r="A48" i="15"/>
  <c r="A44" i="15"/>
  <c r="A40" i="15"/>
  <c r="A36" i="15"/>
  <c r="A32" i="15"/>
  <c r="A143" i="1"/>
  <c r="A24" i="15"/>
  <c r="A20" i="15"/>
  <c r="A16" i="15"/>
  <c r="A12" i="15"/>
  <c r="A8" i="15"/>
  <c r="A4" i="15"/>
  <c r="A111" i="1"/>
  <c r="A79" i="1"/>
  <c r="A47" i="1"/>
  <c r="A15" i="1"/>
  <c r="A166" i="1"/>
  <c r="A162" i="1"/>
  <c r="A43" i="15"/>
  <c r="A154" i="1"/>
  <c r="A142" i="1"/>
  <c r="A134" i="1"/>
  <c r="A130" i="1"/>
  <c r="A122" i="1"/>
  <c r="A106" i="1"/>
  <c r="A94" i="1"/>
  <c r="A90" i="1"/>
  <c r="AE1148" i="8"/>
  <c r="AE1167" i="8"/>
  <c r="AE1188" i="8"/>
  <c r="AE1204" i="8"/>
  <c r="AE1221" i="8"/>
  <c r="AF865" i="8"/>
  <c r="AF889" i="8"/>
  <c r="E155" i="16"/>
  <c r="U155" i="16" s="1"/>
  <c r="E154" i="16"/>
  <c r="U154" i="16" s="1"/>
  <c r="E152" i="16"/>
  <c r="U152" i="16" s="1"/>
  <c r="E153" i="16"/>
  <c r="U153" i="16" s="1"/>
  <c r="E156" i="16"/>
  <c r="U156" i="16" s="1"/>
  <c r="A158" i="16"/>
  <c r="E158" i="16" s="1"/>
  <c r="U158" i="16" s="1"/>
  <c r="E157" i="16"/>
  <c r="U157" i="16" s="1"/>
  <c r="A193" i="2"/>
  <c r="A165" i="2"/>
  <c r="A197" i="2"/>
  <c r="A169" i="2"/>
  <c r="A201" i="2"/>
  <c r="A173" i="2"/>
  <c r="A177" i="2"/>
  <c r="A185" i="2"/>
  <c r="A200" i="2"/>
  <c r="A196" i="2"/>
  <c r="A192" i="2"/>
  <c r="A188" i="2"/>
  <c r="A184" i="2"/>
  <c r="A180" i="2"/>
  <c r="A176" i="2"/>
  <c r="A172" i="2"/>
  <c r="A168" i="2"/>
  <c r="A164" i="2"/>
  <c r="A160" i="2"/>
  <c r="A156" i="2"/>
  <c r="A152" i="2"/>
  <c r="A148" i="2"/>
  <c r="A144" i="2"/>
  <c r="A140" i="2"/>
  <c r="A136" i="2"/>
  <c r="A132" i="2"/>
  <c r="A128" i="2"/>
  <c r="A124" i="2"/>
  <c r="A120" i="2"/>
  <c r="A116" i="2"/>
  <c r="A112" i="2"/>
  <c r="A108" i="2"/>
  <c r="A104" i="2"/>
  <c r="A100" i="2"/>
  <c r="A96" i="2"/>
  <c r="A92" i="2"/>
  <c r="A88" i="2"/>
  <c r="A84" i="2"/>
  <c r="A80" i="2"/>
  <c r="A76" i="2"/>
  <c r="A72" i="2"/>
  <c r="A68" i="2"/>
  <c r="A64" i="2"/>
  <c r="A60" i="2"/>
  <c r="A56" i="2"/>
  <c r="A52" i="2"/>
  <c r="A48" i="2"/>
  <c r="A44" i="2"/>
  <c r="A40" i="2"/>
  <c r="A36" i="2"/>
  <c r="A32" i="2"/>
  <c r="A28" i="2"/>
  <c r="A24" i="2"/>
  <c r="A20" i="2"/>
  <c r="A16" i="2"/>
  <c r="A12" i="2"/>
  <c r="A8" i="2"/>
  <c r="A199" i="2"/>
  <c r="A195" i="2"/>
  <c r="A191" i="2"/>
  <c r="A187" i="2"/>
  <c r="A183" i="2"/>
  <c r="A179" i="2"/>
  <c r="A175" i="2"/>
  <c r="A171" i="2"/>
  <c r="A167" i="2"/>
  <c r="A163" i="2"/>
  <c r="A159" i="2"/>
  <c r="A155" i="2"/>
  <c r="A151" i="2"/>
  <c r="A147" i="2"/>
  <c r="A143" i="2"/>
  <c r="A139" i="2"/>
  <c r="A135" i="2"/>
  <c r="A131" i="2"/>
  <c r="A127" i="2"/>
  <c r="A123" i="2"/>
  <c r="A119" i="2"/>
  <c r="A115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59" i="2"/>
  <c r="A55" i="2"/>
  <c r="A51" i="2"/>
  <c r="A47" i="2"/>
  <c r="A43" i="2"/>
  <c r="A39" i="2"/>
  <c r="A35" i="2"/>
  <c r="A31" i="2"/>
  <c r="A27" i="2"/>
  <c r="A23" i="2"/>
  <c r="A19" i="2"/>
  <c r="A15" i="2"/>
  <c r="A11" i="2"/>
  <c r="A198" i="2"/>
  <c r="A194" i="2"/>
  <c r="A190" i="2"/>
  <c r="A186" i="2"/>
  <c r="A182" i="2"/>
  <c r="A178" i="2"/>
  <c r="A174" i="2"/>
  <c r="A170" i="2"/>
  <c r="A166" i="2"/>
  <c r="A162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6" i="2"/>
  <c r="A102" i="2"/>
  <c r="A98" i="2"/>
  <c r="A94" i="2"/>
  <c r="A90" i="2"/>
  <c r="A86" i="2"/>
  <c r="A82" i="2"/>
  <c r="A78" i="2"/>
  <c r="A74" i="2"/>
  <c r="A70" i="2"/>
  <c r="A66" i="2"/>
  <c r="A62" i="2"/>
  <c r="A58" i="2"/>
  <c r="A54" i="2"/>
  <c r="A50" i="2"/>
  <c r="A46" i="2"/>
  <c r="A42" i="2"/>
  <c r="A38" i="2"/>
  <c r="A34" i="2"/>
  <c r="A30" i="2"/>
  <c r="A26" i="2"/>
  <c r="A22" i="2"/>
  <c r="A18" i="2"/>
  <c r="A14" i="2"/>
  <c r="A10" i="2"/>
  <c r="A7" i="2"/>
  <c r="A65" i="2"/>
  <c r="A61" i="2"/>
  <c r="A57" i="2"/>
  <c r="A53" i="2"/>
  <c r="A41" i="2"/>
  <c r="A37" i="2"/>
  <c r="A33" i="2"/>
  <c r="A21" i="2"/>
  <c r="A17" i="2"/>
  <c r="A9" i="2"/>
  <c r="A5" i="2"/>
  <c r="A39" i="15"/>
  <c r="A182" i="1"/>
  <c r="A59" i="15"/>
  <c r="A47" i="15"/>
  <c r="A51" i="15"/>
  <c r="A158" i="1"/>
  <c r="A63" i="15"/>
  <c r="AB134" i="10"/>
  <c r="AQ39" i="10" s="1"/>
  <c r="AE144" i="10"/>
  <c r="BM49" i="10" s="1"/>
  <c r="A18" i="17"/>
  <c r="J18" i="17" s="1"/>
  <c r="A104" i="15"/>
  <c r="AE56" i="10"/>
  <c r="BL13" i="10" s="1"/>
  <c r="AE68" i="10"/>
  <c r="BL25" i="10" s="1"/>
  <c r="AE108" i="10"/>
  <c r="AE120" i="10"/>
  <c r="BM25" i="10" s="1"/>
  <c r="AE148" i="10"/>
  <c r="BM53" i="10" s="1"/>
  <c r="AE843" i="8"/>
  <c r="AE1015" i="8"/>
  <c r="A16" i="17"/>
  <c r="J16" i="17" s="1"/>
  <c r="A28" i="15"/>
  <c r="A92" i="15"/>
  <c r="A88" i="15"/>
  <c r="AC313" i="8"/>
  <c r="AC1123" i="8"/>
  <c r="AC1171" i="8"/>
  <c r="AE1047" i="8"/>
  <c r="AE951" i="8"/>
  <c r="AE983" i="8"/>
  <c r="AE36" i="10"/>
  <c r="AE52" i="10"/>
  <c r="BK62" i="10" s="1"/>
  <c r="AE76" i="10"/>
  <c r="BL33" i="10" s="1"/>
  <c r="AE80" i="10"/>
  <c r="BL37" i="10" s="1"/>
  <c r="AE84" i="10"/>
  <c r="BL41" i="10" s="1"/>
  <c r="AE100" i="10"/>
  <c r="BL57" i="10" s="1"/>
  <c r="AE104" i="10"/>
  <c r="BL61" i="10" s="1"/>
  <c r="AE116" i="10"/>
  <c r="BM21" i="10" s="1"/>
  <c r="AE124" i="10"/>
  <c r="AE136" i="10"/>
  <c r="BM41" i="10" s="1"/>
  <c r="AE24" i="10"/>
  <c r="BK34" i="10" s="1"/>
  <c r="AE28" i="10"/>
  <c r="AB103" i="10"/>
  <c r="AP60" i="10" s="1"/>
  <c r="AD103" i="10"/>
  <c r="BD60" i="10" s="1"/>
  <c r="AB127" i="10"/>
  <c r="AQ32" i="10" s="1"/>
  <c r="AE128" i="10"/>
  <c r="BM33" i="10" s="1"/>
  <c r="AE152" i="10"/>
  <c r="AE156" i="10"/>
  <c r="BM61" i="10" s="1"/>
  <c r="A13" i="15"/>
  <c r="AE915" i="8"/>
  <c r="AE1132" i="8"/>
  <c r="A84" i="15"/>
  <c r="AF1150" i="8"/>
  <c r="AF1154" i="8"/>
  <c r="AD1166" i="8"/>
  <c r="AD1177" i="8"/>
  <c r="AE1222" i="8"/>
  <c r="AC1229" i="8"/>
  <c r="C226" i="14"/>
  <c r="AE759" i="8"/>
  <c r="AF977" i="8"/>
  <c r="AF1013" i="8"/>
  <c r="AF1029" i="8"/>
  <c r="AF1077" i="8"/>
  <c r="AE1103" i="8"/>
  <c r="AF1153" i="8"/>
  <c r="AF1160" i="8"/>
  <c r="AF1193" i="8"/>
  <c r="AF1217" i="8"/>
  <c r="C648" i="14"/>
  <c r="A56" i="15"/>
  <c r="AG1148" i="8"/>
  <c r="AF1164" i="8"/>
  <c r="AF1215" i="8"/>
  <c r="AF1226" i="8"/>
  <c r="A211" i="1"/>
  <c r="A80" i="15"/>
  <c r="A68" i="15"/>
  <c r="N18" i="16"/>
  <c r="O18" i="16"/>
  <c r="N10" i="16"/>
  <c r="O10" i="16"/>
  <c r="N30" i="16"/>
  <c r="O30" i="16"/>
  <c r="N22" i="16"/>
  <c r="O22" i="16"/>
  <c r="N42" i="16"/>
  <c r="O42" i="16"/>
  <c r="N34" i="16"/>
  <c r="O34" i="16"/>
  <c r="N59" i="16"/>
  <c r="O59" i="16"/>
  <c r="N51" i="16"/>
  <c r="O51" i="16"/>
  <c r="N75" i="16"/>
  <c r="O75" i="16"/>
  <c r="N67" i="16"/>
  <c r="O67" i="16"/>
  <c r="N86" i="16"/>
  <c r="O86" i="16"/>
  <c r="N105" i="16"/>
  <c r="O105" i="16"/>
  <c r="N97" i="16"/>
  <c r="O97" i="16"/>
  <c r="N116" i="16"/>
  <c r="O116" i="16"/>
  <c r="N108" i="16"/>
  <c r="O108" i="16"/>
  <c r="N127" i="16"/>
  <c r="O127" i="16"/>
  <c r="N138" i="16"/>
  <c r="O138" i="16"/>
  <c r="N130" i="16"/>
  <c r="O130" i="16"/>
  <c r="N146" i="16"/>
  <c r="O146" i="16"/>
  <c r="N155" i="16"/>
  <c r="O155" i="16"/>
  <c r="N17" i="16"/>
  <c r="O17" i="16"/>
  <c r="N9" i="16"/>
  <c r="O9" i="16"/>
  <c r="N29" i="16"/>
  <c r="O29" i="16"/>
  <c r="N21" i="16"/>
  <c r="O21" i="16"/>
  <c r="N41" i="16"/>
  <c r="O41" i="16"/>
  <c r="N33" i="16"/>
  <c r="O33" i="16"/>
  <c r="N58" i="16"/>
  <c r="O58" i="16"/>
  <c r="N50" i="16"/>
  <c r="O50" i="16"/>
  <c r="N74" i="16"/>
  <c r="O74" i="16"/>
  <c r="N66" i="16"/>
  <c r="O66" i="16"/>
  <c r="N85" i="16"/>
  <c r="O85" i="16"/>
  <c r="N104" i="16"/>
  <c r="O104" i="16"/>
  <c r="N96" i="16"/>
  <c r="O96" i="16"/>
  <c r="N115" i="16"/>
  <c r="O115" i="16"/>
  <c r="N107" i="16"/>
  <c r="O107" i="16"/>
  <c r="N126" i="16"/>
  <c r="O126" i="16"/>
  <c r="N137" i="16"/>
  <c r="O137" i="16"/>
  <c r="N129" i="16"/>
  <c r="O129" i="16"/>
  <c r="N145" i="16"/>
  <c r="O145" i="16"/>
  <c r="N154" i="16"/>
  <c r="O154" i="16"/>
  <c r="N16" i="16"/>
  <c r="O16" i="16"/>
  <c r="N8" i="16"/>
  <c r="O8" i="16"/>
  <c r="N28" i="16"/>
  <c r="O28" i="16"/>
  <c r="N20" i="16"/>
  <c r="O20" i="16"/>
  <c r="N40" i="16"/>
  <c r="O40" i="16"/>
  <c r="N32" i="16"/>
  <c r="O32" i="16"/>
  <c r="N57" i="16"/>
  <c r="O57" i="16"/>
  <c r="N49" i="16"/>
  <c r="O49" i="16"/>
  <c r="N73" i="16"/>
  <c r="O73" i="16"/>
  <c r="N65" i="16"/>
  <c r="O65" i="16"/>
  <c r="N84" i="16"/>
  <c r="O84" i="16"/>
  <c r="N103" i="16"/>
  <c r="O103" i="16"/>
  <c r="N95" i="16"/>
  <c r="O95" i="16"/>
  <c r="N114" i="16"/>
  <c r="O114" i="16"/>
  <c r="N106" i="16"/>
  <c r="O106" i="16"/>
  <c r="N125" i="16"/>
  <c r="O125" i="16"/>
  <c r="N136" i="16"/>
  <c r="O136" i="16"/>
  <c r="N152" i="16"/>
  <c r="O152" i="16"/>
  <c r="N144" i="16"/>
  <c r="O144" i="16"/>
  <c r="N153" i="16"/>
  <c r="O153" i="16"/>
  <c r="N15" i="16"/>
  <c r="O15" i="16"/>
  <c r="N7" i="16"/>
  <c r="O7" i="16"/>
  <c r="N27" i="16"/>
  <c r="O27" i="16"/>
  <c r="N19" i="16"/>
  <c r="O19" i="16"/>
  <c r="N39" i="16"/>
  <c r="O39" i="16"/>
  <c r="N31" i="16"/>
  <c r="O31" i="16"/>
  <c r="N56" i="16"/>
  <c r="O56" i="16"/>
  <c r="N48" i="16"/>
  <c r="O48" i="16"/>
  <c r="N72" i="16"/>
  <c r="O72" i="16"/>
  <c r="N64" i="16"/>
  <c r="O64" i="16"/>
  <c r="N83" i="16"/>
  <c r="O83" i="16"/>
  <c r="N102" i="16"/>
  <c r="O102" i="16"/>
  <c r="N94" i="16"/>
  <c r="O94" i="16"/>
  <c r="N113" i="16"/>
  <c r="O113" i="16"/>
  <c r="N121" i="16"/>
  <c r="O121" i="16"/>
  <c r="N124" i="16"/>
  <c r="O124" i="16"/>
  <c r="N135" i="16"/>
  <c r="O135" i="16"/>
  <c r="N151" i="16"/>
  <c r="O151" i="16"/>
  <c r="N143" i="16"/>
  <c r="O143" i="16"/>
  <c r="N14" i="16"/>
  <c r="O14" i="16"/>
  <c r="N6" i="16"/>
  <c r="O6" i="16"/>
  <c r="N26" i="16"/>
  <c r="O26" i="16"/>
  <c r="N46" i="16"/>
  <c r="O46" i="16"/>
  <c r="N38" i="16"/>
  <c r="O38" i="16"/>
  <c r="N63" i="16"/>
  <c r="O63" i="16"/>
  <c r="N55" i="16"/>
  <c r="O55" i="16"/>
  <c r="N47" i="16"/>
  <c r="O47" i="16"/>
  <c r="N71" i="16"/>
  <c r="O71" i="16"/>
  <c r="N90" i="16"/>
  <c r="O90" i="16"/>
  <c r="N82" i="16"/>
  <c r="O82" i="16"/>
  <c r="N101" i="16"/>
  <c r="O101" i="16"/>
  <c r="N93" i="16"/>
  <c r="O93" i="16"/>
  <c r="N112" i="16"/>
  <c r="O112" i="16"/>
  <c r="N120" i="16"/>
  <c r="O120" i="16"/>
  <c r="N123" i="16"/>
  <c r="O123" i="16"/>
  <c r="N134" i="16"/>
  <c r="O134" i="16"/>
  <c r="N150" i="16"/>
  <c r="O150" i="16"/>
  <c r="N142" i="16"/>
  <c r="O142" i="16"/>
  <c r="N13" i="16"/>
  <c r="O13" i="16"/>
  <c r="N5" i="16"/>
  <c r="O5" i="16"/>
  <c r="N25" i="16"/>
  <c r="O25" i="16"/>
  <c r="N45" i="16"/>
  <c r="O45" i="16"/>
  <c r="N37" i="16"/>
  <c r="O37" i="16"/>
  <c r="N62" i="16"/>
  <c r="O62" i="16"/>
  <c r="N54" i="16"/>
  <c r="O54" i="16"/>
  <c r="N78" i="16"/>
  <c r="O78" i="16"/>
  <c r="N70" i="16"/>
  <c r="O70" i="16"/>
  <c r="N89" i="16"/>
  <c r="O89" i="16"/>
  <c r="N81" i="16"/>
  <c r="O81" i="16"/>
  <c r="N100" i="16"/>
  <c r="O100" i="16"/>
  <c r="N92" i="16"/>
  <c r="O92" i="16"/>
  <c r="N111" i="16"/>
  <c r="O111" i="16"/>
  <c r="N119" i="16"/>
  <c r="O119" i="16"/>
  <c r="N122" i="16"/>
  <c r="O122" i="16"/>
  <c r="N133" i="16"/>
  <c r="O133" i="16"/>
  <c r="N149" i="16"/>
  <c r="O149" i="16"/>
  <c r="N141" i="16"/>
  <c r="O141" i="16"/>
  <c r="N12" i="16"/>
  <c r="O12" i="16"/>
  <c r="N4" i="16"/>
  <c r="O4" i="16"/>
  <c r="N24" i="16"/>
  <c r="O24" i="16"/>
  <c r="N44" i="16"/>
  <c r="O44" i="16"/>
  <c r="N36" i="16"/>
  <c r="O36" i="16"/>
  <c r="N61" i="16"/>
  <c r="O61" i="16"/>
  <c r="N53" i="16"/>
  <c r="O53" i="16"/>
  <c r="N77" i="16"/>
  <c r="O77" i="16"/>
  <c r="N69" i="16"/>
  <c r="O69" i="16"/>
  <c r="N88" i="16"/>
  <c r="O88" i="16"/>
  <c r="N80" i="16"/>
  <c r="O80" i="16"/>
  <c r="N99" i="16"/>
  <c r="O99" i="16"/>
  <c r="N91" i="16"/>
  <c r="O91" i="16"/>
  <c r="N110" i="16"/>
  <c r="O110" i="16"/>
  <c r="N118" i="16"/>
  <c r="O118" i="16"/>
  <c r="N140" i="16"/>
  <c r="O140" i="16"/>
  <c r="N132" i="16"/>
  <c r="O132" i="16"/>
  <c r="N148" i="16"/>
  <c r="O148" i="16"/>
  <c r="N2" i="16"/>
  <c r="O2" i="16"/>
  <c r="N11" i="16"/>
  <c r="O11" i="16"/>
  <c r="N3" i="16"/>
  <c r="O3" i="16"/>
  <c r="N23" i="16"/>
  <c r="O23" i="16"/>
  <c r="N43" i="16"/>
  <c r="O43" i="16"/>
  <c r="N35" i="16"/>
  <c r="O35" i="16"/>
  <c r="N60" i="16"/>
  <c r="O60" i="16"/>
  <c r="N52" i="16"/>
  <c r="O52" i="16"/>
  <c r="N76" i="16"/>
  <c r="O76" i="16"/>
  <c r="N68" i="16"/>
  <c r="O68" i="16"/>
  <c r="N87" i="16"/>
  <c r="O87" i="16"/>
  <c r="N79" i="16"/>
  <c r="O79" i="16"/>
  <c r="N98" i="16"/>
  <c r="O98" i="16"/>
  <c r="N117" i="16"/>
  <c r="O117" i="16"/>
  <c r="N109" i="16"/>
  <c r="O109" i="16"/>
  <c r="N128" i="16"/>
  <c r="O128" i="16"/>
  <c r="N139" i="16"/>
  <c r="O139" i="16"/>
  <c r="N131" i="16"/>
  <c r="O131" i="16"/>
  <c r="N147" i="16"/>
  <c r="O147" i="16"/>
  <c r="AD5" i="10"/>
  <c r="BC15" i="10" s="1"/>
  <c r="AE44" i="10"/>
  <c r="BK54" i="10" s="1"/>
  <c r="AS200" i="1"/>
  <c r="A94" i="15"/>
  <c r="A217" i="1"/>
  <c r="A64" i="15"/>
  <c r="AC1145" i="8"/>
  <c r="AF1161" i="8"/>
  <c r="AC1220" i="8"/>
  <c r="A100" i="15"/>
  <c r="A60" i="15"/>
  <c r="AF437" i="8"/>
  <c r="AE519" i="8"/>
  <c r="AE763" i="8"/>
  <c r="AF765" i="8"/>
  <c r="AE779" i="8"/>
  <c r="AE803" i="8"/>
  <c r="AE807" i="8"/>
  <c r="AF817" i="8"/>
  <c r="AE823" i="8"/>
  <c r="AE827" i="8"/>
  <c r="AE899" i="8"/>
  <c r="AE927" i="8"/>
  <c r="AE931" i="8"/>
  <c r="AE939" i="8"/>
  <c r="AE943" i="8"/>
  <c r="AF945" i="8"/>
  <c r="AE947" i="8"/>
  <c r="AE959" i="8"/>
  <c r="AE963" i="8"/>
  <c r="AF965" i="8"/>
  <c r="AE967" i="8"/>
  <c r="AF969" i="8"/>
  <c r="AE971" i="8"/>
  <c r="AF973" i="8"/>
  <c r="AE987" i="8"/>
  <c r="AE991" i="8"/>
  <c r="AE995" i="8"/>
  <c r="AF997" i="8"/>
  <c r="AE999" i="8"/>
  <c r="AF1001" i="8"/>
  <c r="AE1003" i="8"/>
  <c r="AF1005" i="8"/>
  <c r="AE1007" i="8"/>
  <c r="AF1025" i="8"/>
  <c r="AF1037" i="8"/>
  <c r="AF1041" i="8"/>
  <c r="AF1045" i="8"/>
  <c r="AE1051" i="8"/>
  <c r="AE1055" i="8"/>
  <c r="AF1057" i="8"/>
  <c r="AF1085" i="8"/>
  <c r="AF1097" i="8"/>
  <c r="AF1101" i="8"/>
  <c r="AF1105" i="8"/>
  <c r="C168" i="14"/>
  <c r="AC1029" i="8"/>
  <c r="AE1143" i="8"/>
  <c r="AE1144" i="8"/>
  <c r="AE1155" i="8"/>
  <c r="AE1157" i="8"/>
  <c r="AE1162" i="8"/>
  <c r="AE1187" i="8"/>
  <c r="AE1195" i="8"/>
  <c r="AE1199" i="8"/>
  <c r="AE1202" i="8"/>
  <c r="AE1207" i="8"/>
  <c r="AE1213" i="8"/>
  <c r="AE1219" i="8"/>
  <c r="AE1225" i="8"/>
  <c r="AE1228" i="8"/>
  <c r="AE599" i="8"/>
  <c r="AE739" i="8"/>
  <c r="AF745" i="8"/>
  <c r="AF825" i="8"/>
  <c r="AE851" i="8"/>
  <c r="AF853" i="8"/>
  <c r="AE883" i="8"/>
  <c r="AE887" i="8"/>
  <c r="AE903" i="8"/>
  <c r="AF909" i="8"/>
  <c r="AE919" i="8"/>
  <c r="AF933" i="8"/>
  <c r="AE935" i="8"/>
  <c r="AF949" i="8"/>
  <c r="AE975" i="8"/>
  <c r="AF989" i="8"/>
  <c r="AF1009" i="8"/>
  <c r="AF1017" i="8"/>
  <c r="AE1059" i="8"/>
  <c r="AF1069" i="8"/>
  <c r="AF1081" i="8"/>
  <c r="A83" i="15"/>
  <c r="A33" i="15"/>
  <c r="AF1152" i="8"/>
  <c r="A97" i="15"/>
  <c r="A91" i="15"/>
  <c r="A87" i="15"/>
  <c r="A49" i="15"/>
  <c r="A188" i="1"/>
  <c r="A128" i="1"/>
  <c r="AC457" i="8"/>
  <c r="AC565" i="8"/>
  <c r="AC609" i="8"/>
  <c r="AE655" i="8"/>
  <c r="AE691" i="8"/>
  <c r="AC701" i="8"/>
  <c r="AC725" i="8"/>
  <c r="AC757" i="8"/>
  <c r="AE787" i="8"/>
  <c r="AC789" i="8"/>
  <c r="AC813" i="8"/>
  <c r="AC857" i="8"/>
  <c r="AE867" i="8"/>
  <c r="AE871" i="8"/>
  <c r="AC909" i="8"/>
  <c r="AC929" i="8"/>
  <c r="AE955" i="8"/>
  <c r="AC961" i="8"/>
  <c r="AE979" i="8"/>
  <c r="AF981" i="8"/>
  <c r="AF985" i="8"/>
  <c r="AC993" i="8"/>
  <c r="AC1009" i="8"/>
  <c r="AE1011" i="8"/>
  <c r="AD1050" i="8"/>
  <c r="AF1053" i="8"/>
  <c r="AE1063" i="8"/>
  <c r="AE1067" i="8"/>
  <c r="AE1071" i="8"/>
  <c r="AE1075" i="8"/>
  <c r="AC1077" i="8"/>
  <c r="AE1079" i="8"/>
  <c r="AE1087" i="8"/>
  <c r="AE1091" i="8"/>
  <c r="AE1095" i="8"/>
  <c r="AC1097" i="8"/>
  <c r="AE1099" i="8"/>
  <c r="AE1107" i="8"/>
  <c r="AE1111" i="8"/>
  <c r="AE1115" i="8"/>
  <c r="A79" i="15"/>
  <c r="A29" i="15"/>
  <c r="AE1135" i="8"/>
  <c r="AC525" i="8"/>
  <c r="AE1019" i="8"/>
  <c r="AE1023" i="8"/>
  <c r="AE1027" i="8"/>
  <c r="AE1031" i="8"/>
  <c r="AE1035" i="8"/>
  <c r="AE1039" i="8"/>
  <c r="AE1043" i="8"/>
  <c r="AB162" i="10"/>
  <c r="AE132" i="10"/>
  <c r="BM37" i="10" s="1"/>
  <c r="AE160" i="10"/>
  <c r="AE411" i="8"/>
  <c r="AE527" i="8"/>
  <c r="AF529" i="8"/>
  <c r="AF537" i="8"/>
  <c r="AF545" i="8"/>
  <c r="AF549" i="8"/>
  <c r="AF553" i="8"/>
  <c r="AE567" i="8"/>
  <c r="AF569" i="8"/>
  <c r="AF577" i="8"/>
  <c r="AE587" i="8"/>
  <c r="AF601" i="8"/>
  <c r="AF609" i="8"/>
  <c r="AF613" i="8"/>
  <c r="AF617" i="8"/>
  <c r="AF625" i="8"/>
  <c r="AE627" i="8"/>
  <c r="AE651" i="8"/>
  <c r="AF677" i="8"/>
  <c r="AE711" i="8"/>
  <c r="AE723" i="8"/>
  <c r="AE727" i="8"/>
  <c r="AF729" i="8"/>
  <c r="AE743" i="8"/>
  <c r="AF749" i="8"/>
  <c r="AF753" i="8"/>
  <c r="AE755" i="8"/>
  <c r="AF757" i="8"/>
  <c r="AF761" i="8"/>
  <c r="AF769" i="8"/>
  <c r="AE771" i="8"/>
  <c r="AF773" i="8"/>
  <c r="AE775" i="8"/>
  <c r="AF777" i="8"/>
  <c r="AF781" i="8"/>
  <c r="AF785" i="8"/>
  <c r="AE791" i="8"/>
  <c r="AE795" i="8"/>
  <c r="AF801" i="8"/>
  <c r="AE811" i="8"/>
  <c r="AF813" i="8"/>
  <c r="AE819" i="8"/>
  <c r="AF829" i="8"/>
  <c r="AE835" i="8"/>
  <c r="AE839" i="8"/>
  <c r="AE855" i="8"/>
  <c r="AE859" i="8"/>
  <c r="AF869" i="8"/>
  <c r="AE875" i="8"/>
  <c r="AE879" i="8"/>
  <c r="AF885" i="8"/>
  <c r="AE891" i="8"/>
  <c r="AE895" i="8"/>
  <c r="AE907" i="8"/>
  <c r="AE911" i="8"/>
  <c r="AF913" i="8"/>
  <c r="AE923" i="8"/>
  <c r="AF929" i="8"/>
  <c r="AE91" i="10"/>
  <c r="BL48" i="10" s="1"/>
  <c r="AB118" i="10"/>
  <c r="AQ23" i="10" s="1"/>
  <c r="AD150" i="10"/>
  <c r="BE55" i="10" s="1"/>
  <c r="AB151" i="10"/>
  <c r="AQ56" i="10" s="1"/>
  <c r="C661" i="14"/>
  <c r="AF1033" i="8"/>
  <c r="AF1049" i="8"/>
  <c r="AB49" i="10"/>
  <c r="AO59" i="10" s="1"/>
  <c r="AD125" i="10"/>
  <c r="BE30" i="10" s="1"/>
  <c r="AE159" i="10"/>
  <c r="BM64" i="10" s="1"/>
  <c r="BN12" i="10" s="1"/>
  <c r="AE135" i="10"/>
  <c r="BM40" i="10" s="1"/>
  <c r="AC140" i="10"/>
  <c r="AX45" i="10" s="1"/>
  <c r="AF779" i="8"/>
  <c r="AF680" i="8"/>
  <c r="AF684" i="8"/>
  <c r="AD685" i="8"/>
  <c r="AF688" i="8"/>
  <c r="AD689" i="8"/>
  <c r="AF692" i="8"/>
  <c r="AD693" i="8"/>
  <c r="AF696" i="8"/>
  <c r="AD697" i="8"/>
  <c r="AF700" i="8"/>
  <c r="AD701" i="8"/>
  <c r="AF704" i="8"/>
  <c r="AD705" i="8"/>
  <c r="AF708" i="8"/>
  <c r="AF712" i="8"/>
  <c r="AF716" i="8"/>
  <c r="AF720" i="8"/>
  <c r="AF724" i="8"/>
  <c r="AF728" i="8"/>
  <c r="AF732" i="8"/>
  <c r="AD733" i="8"/>
  <c r="AF736" i="8"/>
  <c r="AD737" i="8"/>
  <c r="AF740" i="8"/>
  <c r="AD741" i="8"/>
  <c r="AF744" i="8"/>
  <c r="AD745" i="8"/>
  <c r="AF748" i="8"/>
  <c r="AD749" i="8"/>
  <c r="AF752" i="8"/>
  <c r="AF756" i="8"/>
  <c r="AF760" i="8"/>
  <c r="AF764" i="8"/>
  <c r="AD765" i="8"/>
  <c r="AF768" i="8"/>
  <c r="AD769" i="8"/>
  <c r="AF772" i="8"/>
  <c r="AF776" i="8"/>
  <c r="AF780" i="8"/>
  <c r="AF784" i="8"/>
  <c r="AF788" i="8"/>
  <c r="AD789" i="8"/>
  <c r="AF792" i="8"/>
  <c r="AF796" i="8"/>
  <c r="AF800" i="8"/>
  <c r="AF804" i="8"/>
  <c r="AE647" i="8"/>
  <c r="AF649" i="8"/>
  <c r="AF653" i="8"/>
  <c r="AE663" i="8"/>
  <c r="AF665" i="8"/>
  <c r="AF669" i="8"/>
  <c r="AF725" i="8"/>
  <c r="AF733" i="8"/>
  <c r="AF741" i="8"/>
  <c r="AD1056" i="8"/>
  <c r="AE1179" i="8"/>
  <c r="AF1177" i="8"/>
  <c r="AD1187" i="8"/>
  <c r="C685" i="14"/>
  <c r="C600" i="14"/>
  <c r="C597" i="14"/>
  <c r="C593" i="14"/>
  <c r="C586" i="14"/>
  <c r="C581" i="14"/>
  <c r="C576" i="14"/>
  <c r="C552" i="14"/>
  <c r="C541" i="14"/>
  <c r="AF808" i="8"/>
  <c r="AF812" i="8"/>
  <c r="AF816" i="8"/>
  <c r="AF820" i="8"/>
  <c r="AF824" i="8"/>
  <c r="AF828" i="8"/>
  <c r="AF832" i="8"/>
  <c r="AD833" i="8"/>
  <c r="AF836" i="8"/>
  <c r="AF840" i="8"/>
  <c r="AF844" i="8"/>
  <c r="AF848" i="8"/>
  <c r="AF852" i="8"/>
  <c r="AF856" i="8"/>
  <c r="AF860" i="8"/>
  <c r="AF864" i="8"/>
  <c r="AF868" i="8"/>
  <c r="AF884" i="8"/>
  <c r="AF888" i="8"/>
  <c r="AF892" i="8"/>
  <c r="AF896" i="8"/>
  <c r="AD897" i="8"/>
  <c r="AF900" i="8"/>
  <c r="AD901" i="8"/>
  <c r="AF904" i="8"/>
  <c r="AD905" i="8"/>
  <c r="AF908" i="8"/>
  <c r="AF912" i="8"/>
  <c r="AF916" i="8"/>
  <c r="AF920" i="8"/>
  <c r="AF924" i="8"/>
  <c r="AF928" i="8"/>
  <c r="AF932" i="8"/>
  <c r="AF936" i="8"/>
  <c r="AF940" i="8"/>
  <c r="AF944" i="8"/>
  <c r="AF948" i="8"/>
  <c r="AF952" i="8"/>
  <c r="AD953" i="8"/>
  <c r="AF956" i="8"/>
  <c r="AD957" i="8"/>
  <c r="AF960" i="8"/>
  <c r="AF964" i="8"/>
  <c r="AD965" i="8"/>
  <c r="AF968" i="8"/>
  <c r="AF972" i="8"/>
  <c r="AD973" i="8"/>
  <c r="AF976" i="8"/>
  <c r="AF980" i="8"/>
  <c r="AF984" i="8"/>
  <c r="AF988" i="8"/>
  <c r="AF992" i="8"/>
  <c r="AF996" i="8"/>
  <c r="AF1000" i="8"/>
  <c r="AF1004" i="8"/>
  <c r="AF1008" i="8"/>
  <c r="AF1012" i="8"/>
  <c r="AF1016" i="8"/>
  <c r="AF1020" i="8"/>
  <c r="AF1024" i="8"/>
  <c r="AF1028" i="8"/>
  <c r="AF1032" i="8"/>
  <c r="AF1036" i="8"/>
  <c r="AF1040" i="8"/>
  <c r="AF1044" i="8"/>
  <c r="AF1048" i="8"/>
  <c r="AF1052" i="8"/>
  <c r="AD1053" i="8"/>
  <c r="AF1056" i="8"/>
  <c r="AF1060" i="8"/>
  <c r="AF1064" i="8"/>
  <c r="AF1068" i="8"/>
  <c r="AF1072" i="8"/>
  <c r="AF1080" i="8"/>
  <c r="AF1084" i="8"/>
  <c r="AF1088" i="8"/>
  <c r="AF1092" i="8"/>
  <c r="AF1096" i="8"/>
  <c r="AF1100" i="8"/>
  <c r="AF1104" i="8"/>
  <c r="AF1108" i="8"/>
  <c r="AF1112" i="8"/>
  <c r="AD1118" i="8"/>
  <c r="AD1126" i="8"/>
  <c r="AF1156" i="8"/>
  <c r="AC1113" i="8"/>
  <c r="C663" i="14"/>
  <c r="C538" i="14"/>
  <c r="C524" i="14"/>
  <c r="AF256" i="8"/>
  <c r="AF272" i="8"/>
  <c r="AF36" i="8"/>
  <c r="AF44" i="8"/>
  <c r="AD49" i="8"/>
  <c r="AF56" i="8"/>
  <c r="AF60" i="8"/>
  <c r="AF68" i="8"/>
  <c r="AF72" i="8"/>
  <c r="AF104" i="8"/>
  <c r="AD109" i="8"/>
  <c r="AF112" i="8"/>
  <c r="AD121" i="8"/>
  <c r="AF156" i="8"/>
  <c r="AF164" i="8"/>
  <c r="AF236" i="8"/>
  <c r="AF260" i="8"/>
  <c r="AF264" i="8"/>
  <c r="AF276" i="8"/>
  <c r="AF280" i="8"/>
  <c r="AF284" i="8"/>
  <c r="AF296" i="8"/>
  <c r="AF300" i="8"/>
  <c r="AF304" i="8"/>
  <c r="AF308" i="8"/>
  <c r="AF312" i="8"/>
  <c r="AF316" i="8"/>
  <c r="AF320" i="8"/>
  <c r="AF324" i="8"/>
  <c r="AF328" i="8"/>
  <c r="AF332" i="8"/>
  <c r="AF336" i="8"/>
  <c r="AF340" i="8"/>
  <c r="AF344" i="8"/>
  <c r="AF364" i="8"/>
  <c r="AF368" i="8"/>
  <c r="AF372" i="8"/>
  <c r="AF376" i="8"/>
  <c r="AF380" i="8"/>
  <c r="AF444" i="8"/>
  <c r="AF448" i="8"/>
  <c r="AF452" i="8"/>
  <c r="AF456" i="8"/>
  <c r="AF460" i="8"/>
  <c r="AF464" i="8"/>
  <c r="AF468" i="8"/>
  <c r="AF472" i="8"/>
  <c r="AD505" i="8"/>
  <c r="AF576" i="8"/>
  <c r="AD853" i="8"/>
  <c r="AE579" i="8"/>
  <c r="AE603" i="8"/>
  <c r="AE611" i="8"/>
  <c r="AE619" i="8"/>
  <c r="AE631" i="8"/>
  <c r="AF673" i="8"/>
  <c r="AE675" i="8"/>
  <c r="AE679" i="8"/>
  <c r="AF681" i="8"/>
  <c r="AF685" i="8"/>
  <c r="AF689" i="8"/>
  <c r="AF693" i="8"/>
  <c r="AE695" i="8"/>
  <c r="AF697" i="8"/>
  <c r="AF701" i="8"/>
  <c r="AF705" i="8"/>
  <c r="AE707" i="8"/>
  <c r="AF709" i="8"/>
  <c r="AF713" i="8"/>
  <c r="AF721" i="8"/>
  <c r="AF789" i="8"/>
  <c r="AF793" i="8"/>
  <c r="AF797" i="8"/>
  <c r="AF821" i="8"/>
  <c r="AF845" i="8"/>
  <c r="AF857" i="8"/>
  <c r="AF873" i="8"/>
  <c r="AF877" i="8"/>
  <c r="AF881" i="8"/>
  <c r="AF893" i="8"/>
  <c r="AF905" i="8"/>
  <c r="AF917" i="8"/>
  <c r="AF921" i="8"/>
  <c r="AF925" i="8"/>
  <c r="AF953" i="8"/>
  <c r="AF957" i="8"/>
  <c r="AF961" i="8"/>
  <c r="AF1021" i="8"/>
  <c r="AS216" i="1"/>
  <c r="B15" i="17" s="1"/>
  <c r="A74" i="15"/>
  <c r="C222" i="14"/>
  <c r="C218" i="14"/>
  <c r="C206" i="14"/>
  <c r="C200" i="14"/>
  <c r="C192" i="14"/>
  <c r="C183" i="14"/>
  <c r="C180" i="14"/>
  <c r="C176" i="14"/>
  <c r="C290" i="14"/>
  <c r="C273" i="14"/>
  <c r="C264" i="14"/>
  <c r="C252" i="14"/>
  <c r="C242" i="14"/>
  <c r="C379" i="14"/>
  <c r="C372" i="14"/>
  <c r="C364" i="14"/>
  <c r="C348" i="14"/>
  <c r="C344" i="14"/>
  <c r="C333" i="14"/>
  <c r="C324" i="14"/>
  <c r="C317" i="14"/>
  <c r="C415" i="14"/>
  <c r="C496" i="14"/>
  <c r="C491" i="14"/>
  <c r="C484" i="14"/>
  <c r="C479" i="14"/>
  <c r="C440" i="14"/>
  <c r="C431" i="14"/>
  <c r="A78" i="15"/>
  <c r="A106" i="15"/>
  <c r="AF9" i="8"/>
  <c r="AE75" i="8"/>
  <c r="AF153" i="8"/>
  <c r="AE339" i="8"/>
  <c r="AE379" i="8"/>
  <c r="AE431" i="8"/>
  <c r="AF441" i="8"/>
  <c r="AF453" i="8"/>
  <c r="AF517" i="8"/>
  <c r="AF1146" i="8"/>
  <c r="AF1149" i="8"/>
  <c r="AF1230" i="8"/>
  <c r="AF188" i="8"/>
  <c r="AF192" i="8"/>
  <c r="AF220" i="8"/>
  <c r="AF228" i="8"/>
  <c r="AF168" i="8"/>
  <c r="AF200" i="8"/>
  <c r="AF204" i="8"/>
  <c r="AF208" i="8"/>
  <c r="AF212" i="8"/>
  <c r="AF240" i="8"/>
  <c r="AF244" i="8"/>
  <c r="AF248" i="8"/>
  <c r="AD273" i="8"/>
  <c r="AD285" i="8"/>
  <c r="AF288" i="8"/>
  <c r="AF292" i="8"/>
  <c r="AF348" i="8"/>
  <c r="AD349" i="8"/>
  <c r="AF352" i="8"/>
  <c r="AF356" i="8"/>
  <c r="AF360" i="8"/>
  <c r="AD709" i="8"/>
  <c r="AD713" i="8"/>
  <c r="AD753" i="8"/>
  <c r="AD757" i="8"/>
  <c r="AD773" i="8"/>
  <c r="AD777" i="8"/>
  <c r="AD781" i="8"/>
  <c r="AD785" i="8"/>
  <c r="AD793" i="8"/>
  <c r="AD797" i="8"/>
  <c r="AD813" i="8"/>
  <c r="AD817" i="8"/>
  <c r="AD821" i="8"/>
  <c r="AD837" i="8"/>
  <c r="AD841" i="8"/>
  <c r="AD849" i="8"/>
  <c r="AD857" i="8"/>
  <c r="AD861" i="8"/>
  <c r="AD865" i="8"/>
  <c r="AD869" i="8"/>
  <c r="AF872" i="8"/>
  <c r="AD873" i="8"/>
  <c r="AF876" i="8"/>
  <c r="AD877" i="8"/>
  <c r="AF880" i="8"/>
  <c r="AD909" i="8"/>
  <c r="AD913" i="8"/>
  <c r="AD925" i="8"/>
  <c r="AD929" i="8"/>
  <c r="AD933" i="8"/>
  <c r="AD937" i="8"/>
  <c r="AD941" i="8"/>
  <c r="AD945" i="8"/>
  <c r="AD977" i="8"/>
  <c r="AD981" i="8"/>
  <c r="AD1009" i="8"/>
  <c r="AD1013" i="8"/>
  <c r="AD1017" i="8"/>
  <c r="AD1021" i="8"/>
  <c r="AD1025" i="8"/>
  <c r="AD1029" i="8"/>
  <c r="AD1033" i="8"/>
  <c r="AD1041" i="8"/>
  <c r="AD1045" i="8"/>
  <c r="AD1057" i="8"/>
  <c r="AD1061" i="8"/>
  <c r="AD1065" i="8"/>
  <c r="AD1069" i="8"/>
  <c r="AD1073" i="8"/>
  <c r="AF1076" i="8"/>
  <c r="AD1093" i="8"/>
  <c r="AD1097" i="8"/>
  <c r="AD1101" i="8"/>
  <c r="AF1121" i="8"/>
  <c r="AC889" i="8"/>
  <c r="AE383" i="8"/>
  <c r="AE511" i="8"/>
  <c r="AE531" i="8"/>
  <c r="AE551" i="8"/>
  <c r="AE563" i="8"/>
  <c r="AE583" i="8"/>
  <c r="AF937" i="8"/>
  <c r="AD119" i="10"/>
  <c r="BE24" i="10" s="1"/>
  <c r="AD131" i="10"/>
  <c r="BE36" i="10" s="1"/>
  <c r="AB147" i="10"/>
  <c r="AQ52" i="10" s="1"/>
  <c r="AB159" i="10"/>
  <c r="AQ64" i="10" s="1"/>
  <c r="AR12" i="10" s="1"/>
  <c r="AC10" i="10"/>
  <c r="AV20" i="10" s="1"/>
  <c r="AE15" i="10"/>
  <c r="BK25" i="10" s="1"/>
  <c r="AE31" i="10"/>
  <c r="BK41" i="10" s="1"/>
  <c r="AC40" i="10"/>
  <c r="AV50" i="10" s="1"/>
  <c r="AE67" i="10"/>
  <c r="BL24" i="10" s="1"/>
  <c r="AE79" i="10"/>
  <c r="BL36" i="10" s="1"/>
  <c r="AE111" i="10"/>
  <c r="BM16" i="10" s="1"/>
  <c r="AE115" i="10"/>
  <c r="BM20" i="10" s="1"/>
  <c r="AE131" i="10"/>
  <c r="BM36" i="10" s="1"/>
  <c r="AE138" i="10"/>
  <c r="BM43" i="10" s="1"/>
  <c r="A153" i="1"/>
  <c r="A38" i="15"/>
  <c r="AE1152" i="8"/>
  <c r="AE1120" i="8"/>
  <c r="AF1118" i="8"/>
  <c r="AE1122" i="8"/>
  <c r="AF1128" i="8"/>
  <c r="AF1140" i="8"/>
  <c r="AE1138" i="8"/>
  <c r="AC1149" i="8"/>
  <c r="AC1153" i="8"/>
  <c r="AC1217" i="8"/>
  <c r="AS198" i="1"/>
  <c r="AS206" i="1"/>
  <c r="AF232" i="8"/>
  <c r="AD333" i="8"/>
  <c r="AD365" i="8"/>
  <c r="AF384" i="8"/>
  <c r="AF388" i="8"/>
  <c r="AF392" i="8"/>
  <c r="AF396" i="8"/>
  <c r="AF400" i="8"/>
  <c r="AF404" i="8"/>
  <c r="AF408" i="8"/>
  <c r="AF412" i="8"/>
  <c r="AF416" i="8"/>
  <c r="AF420" i="8"/>
  <c r="AD421" i="8"/>
  <c r="AF424" i="8"/>
  <c r="AF428" i="8"/>
  <c r="AF432" i="8"/>
  <c r="AF436" i="8"/>
  <c r="AF440" i="8"/>
  <c r="AD453" i="8"/>
  <c r="AD461" i="8"/>
  <c r="AD1191" i="8"/>
  <c r="AD1201" i="8"/>
  <c r="AD1206" i="8"/>
  <c r="AD1212" i="8"/>
  <c r="AC1127" i="8"/>
  <c r="AF1129" i="8"/>
  <c r="AC1129" i="8"/>
  <c r="AF1130" i="8"/>
  <c r="AC1130" i="8"/>
  <c r="AC1170" i="8"/>
  <c r="AC1175" i="8"/>
  <c r="AC1178" i="8"/>
  <c r="AC1182" i="8"/>
  <c r="AE515" i="8"/>
  <c r="AE535" i="8"/>
  <c r="AE547" i="8"/>
  <c r="AE555" i="8"/>
  <c r="AE571" i="8"/>
  <c r="AE615" i="8"/>
  <c r="AE659" i="8"/>
  <c r="AD257" i="8"/>
  <c r="AD393" i="8"/>
  <c r="AD425" i="8"/>
  <c r="AD801" i="8"/>
  <c r="AD881" i="8"/>
  <c r="AD885" i="8"/>
  <c r="AD889" i="8"/>
  <c r="AD893" i="8"/>
  <c r="AD1001" i="8"/>
  <c r="AD1077" i="8"/>
  <c r="AD1105" i="8"/>
  <c r="AC675" i="8"/>
  <c r="AC759" i="8"/>
  <c r="AC893" i="8"/>
  <c r="AC925" i="8"/>
  <c r="AC1041" i="8"/>
  <c r="AC1045" i="8"/>
  <c r="AC1141" i="8"/>
  <c r="AE287" i="8"/>
  <c r="AE595" i="8"/>
  <c r="AE635" i="8"/>
  <c r="AD10" i="10"/>
  <c r="BC20" i="10" s="1"/>
  <c r="AD12" i="10"/>
  <c r="BC22" i="10" s="1"/>
  <c r="AB27" i="10"/>
  <c r="AO37" i="10" s="1"/>
  <c r="AB51" i="10"/>
  <c r="AO61" i="10" s="1"/>
  <c r="AC69" i="10"/>
  <c r="AW26" i="10" s="1"/>
  <c r="AC82" i="10"/>
  <c r="AW39" i="10" s="1"/>
  <c r="AB99" i="10"/>
  <c r="AP56" i="10" s="1"/>
  <c r="AE66" i="10"/>
  <c r="BL23" i="10" s="1"/>
  <c r="AW159" i="1"/>
  <c r="AS219" i="1"/>
  <c r="B18" i="17" s="1"/>
  <c r="AC1180" i="8"/>
  <c r="AC1185" i="8"/>
  <c r="AD1214" i="8"/>
  <c r="AT32" i="1"/>
  <c r="AS203" i="1"/>
  <c r="AS213" i="1"/>
  <c r="AE1028" i="8"/>
  <c r="AD1042" i="8"/>
  <c r="C307" i="14"/>
  <c r="C231" i="14"/>
  <c r="C414" i="14"/>
  <c r="C398" i="14"/>
  <c r="C470" i="14"/>
  <c r="C430" i="14"/>
  <c r="C622" i="14"/>
  <c r="C507" i="14"/>
  <c r="C780" i="14"/>
  <c r="C740" i="14"/>
  <c r="C716" i="14"/>
  <c r="C646" i="14"/>
  <c r="AD201" i="8"/>
  <c r="AD249" i="8"/>
  <c r="AD293" i="8"/>
  <c r="AD321" i="8"/>
  <c r="AD405" i="8"/>
  <c r="AD469" i="8"/>
  <c r="AF604" i="8"/>
  <c r="AD721" i="8"/>
  <c r="AD805" i="8"/>
  <c r="AD993" i="8"/>
  <c r="AD997" i="8"/>
  <c r="AD1005" i="8"/>
  <c r="AD1037" i="8"/>
  <c r="AD1081" i="8"/>
  <c r="AD1085" i="8"/>
  <c r="AD1089" i="8"/>
  <c r="AF1117" i="8"/>
  <c r="AF1125" i="8"/>
  <c r="AD1128" i="8"/>
  <c r="AD1133" i="8"/>
  <c r="AD1140" i="8"/>
  <c r="AC1152" i="8"/>
  <c r="AC465" i="8"/>
  <c r="AC481" i="8"/>
  <c r="AC505" i="8"/>
  <c r="AC513" i="8"/>
  <c r="AC529" i="8"/>
  <c r="AC533" i="8"/>
  <c r="AC545" i="8"/>
  <c r="AC561" i="8"/>
  <c r="AC585" i="8"/>
  <c r="AC589" i="8"/>
  <c r="AC605" i="8"/>
  <c r="AC649" i="8"/>
  <c r="AC657" i="8"/>
  <c r="AC681" i="8"/>
  <c r="AC693" i="8"/>
  <c r="AC705" i="8"/>
  <c r="AC717" i="8"/>
  <c r="AC741" i="8"/>
  <c r="AC745" i="8"/>
  <c r="AC761" i="8"/>
  <c r="AC773" i="8"/>
  <c r="AC777" i="8"/>
  <c r="AC793" i="8"/>
  <c r="AC801" i="8"/>
  <c r="AC805" i="8"/>
  <c r="AC825" i="8"/>
  <c r="AC829" i="8"/>
  <c r="AC841" i="8"/>
  <c r="AC849" i="8"/>
  <c r="AC853" i="8"/>
  <c r="AC873" i="8"/>
  <c r="AC905" i="8"/>
  <c r="AC913" i="8"/>
  <c r="AC933" i="8"/>
  <c r="AC943" i="8"/>
  <c r="AC945" i="8"/>
  <c r="AC949" i="8"/>
  <c r="AC965" i="8"/>
  <c r="AC969" i="8"/>
  <c r="AC981" i="8"/>
  <c r="AC997" i="8"/>
  <c r="AC1011" i="8"/>
  <c r="AC1013" i="8"/>
  <c r="AC1025" i="8"/>
  <c r="AC1053" i="8"/>
  <c r="AC1057" i="8"/>
  <c r="AC1069" i="8"/>
  <c r="AC1073" i="8"/>
  <c r="AC1085" i="8"/>
  <c r="AC1095" i="8"/>
  <c r="AC1101" i="8"/>
  <c r="AC1105" i="8"/>
  <c r="AC1119" i="8"/>
  <c r="AC1134" i="8"/>
  <c r="AE1139" i="8"/>
  <c r="AC1137" i="8"/>
  <c r="AG1162" i="8"/>
  <c r="AG1167" i="8"/>
  <c r="AF1170" i="8"/>
  <c r="AC1168" i="8"/>
  <c r="AF1178" i="8"/>
  <c r="AE1185" i="8"/>
  <c r="AG1204" i="8"/>
  <c r="AG1207" i="8"/>
  <c r="AG1221" i="8"/>
  <c r="AT85" i="1"/>
  <c r="AS193" i="1"/>
  <c r="AS215" i="1"/>
  <c r="C441" i="14"/>
  <c r="C343" i="14"/>
  <c r="C580" i="14"/>
  <c r="C527" i="14"/>
  <c r="C165" i="14"/>
  <c r="C325" i="14"/>
  <c r="C221" i="14"/>
  <c r="C225" i="14"/>
  <c r="C327" i="14"/>
  <c r="AG1144" i="8"/>
  <c r="AG1155" i="8"/>
  <c r="AG1157" i="8"/>
  <c r="AG1187" i="8"/>
  <c r="AG1188" i="8"/>
  <c r="AG1191" i="8"/>
  <c r="AG1195" i="8"/>
  <c r="AG1199" i="8"/>
  <c r="AG1202" i="8"/>
  <c r="AG1213" i="8"/>
  <c r="AG1212" i="8"/>
  <c r="AG1219" i="8"/>
  <c r="AG1224" i="8"/>
  <c r="AG1232" i="8"/>
  <c r="AC571" i="8"/>
  <c r="AC719" i="8"/>
  <c r="AC723" i="8"/>
  <c r="AC791" i="8"/>
  <c r="AC827" i="8"/>
  <c r="AC867" i="8"/>
  <c r="AC871" i="8"/>
  <c r="AC907" i="8"/>
  <c r="AC979" i="8"/>
  <c r="AC1059" i="8"/>
  <c r="AC1115" i="8"/>
  <c r="AD1147" i="8"/>
  <c r="AG1170" i="8"/>
  <c r="AF1180" i="8"/>
  <c r="AF1184" i="8"/>
  <c r="AB1203" i="8"/>
  <c r="AD1231" i="8"/>
  <c r="AF833" i="8"/>
  <c r="AF837" i="8"/>
  <c r="AF841" i="8"/>
  <c r="AD3" i="10"/>
  <c r="BC13" i="10" s="1"/>
  <c r="AE53" i="10"/>
  <c r="BK63" i="10" s="1"/>
  <c r="AE58" i="10"/>
  <c r="BL15" i="10" s="1"/>
  <c r="AC59" i="10"/>
  <c r="AW16" i="10" s="1"/>
  <c r="AC83" i="10"/>
  <c r="AW40" i="10" s="1"/>
  <c r="AE97" i="10"/>
  <c r="BL54" i="10" s="1"/>
  <c r="AC109" i="10"/>
  <c r="AX14" i="10" s="1"/>
  <c r="AB9" i="10"/>
  <c r="AO19" i="10" s="1"/>
  <c r="AD9" i="10"/>
  <c r="BC19" i="10" s="1"/>
  <c r="AE12" i="10"/>
  <c r="BK22" i="10" s="1"/>
  <c r="AD18" i="10"/>
  <c r="BC28" i="10" s="1"/>
  <c r="AE20" i="10"/>
  <c r="BK30" i="10" s="1"/>
  <c r="AC25" i="10"/>
  <c r="AV35" i="10" s="1"/>
  <c r="AE32" i="10"/>
  <c r="BK42" i="10" s="1"/>
  <c r="AE40" i="10"/>
  <c r="BK50" i="10" s="1"/>
  <c r="AB43" i="10"/>
  <c r="AO53" i="10" s="1"/>
  <c r="AE48" i="10"/>
  <c r="BK58" i="10" s="1"/>
  <c r="AE60" i="10"/>
  <c r="BL17" i="10" s="1"/>
  <c r="AD63" i="10"/>
  <c r="BD20" i="10" s="1"/>
  <c r="AE64" i="10"/>
  <c r="BL21" i="10" s="1"/>
  <c r="AE72" i="10"/>
  <c r="BL29" i="10" s="1"/>
  <c r="AB87" i="10"/>
  <c r="AP44" i="10" s="1"/>
  <c r="AE88" i="10"/>
  <c r="BL45" i="10" s="1"/>
  <c r="AE92" i="10"/>
  <c r="BL49" i="10" s="1"/>
  <c r="AE96" i="10"/>
  <c r="BL53" i="10" s="1"/>
  <c r="AB10" i="10"/>
  <c r="AO20" i="10" s="1"/>
  <c r="AE21" i="10"/>
  <c r="BK31" i="10" s="1"/>
  <c r="AS136" i="1"/>
  <c r="AT125" i="1"/>
  <c r="AT113" i="1"/>
  <c r="AS88" i="1"/>
  <c r="AS84" i="1"/>
  <c r="AS72" i="1"/>
  <c r="AS68" i="1"/>
  <c r="AS32" i="1"/>
  <c r="AS28" i="1"/>
  <c r="AS16" i="1"/>
  <c r="AS15" i="1"/>
  <c r="AT209" i="1"/>
  <c r="AT218" i="1"/>
  <c r="C17" i="17" s="1"/>
  <c r="A120" i="1"/>
  <c r="A136" i="1"/>
  <c r="AS64" i="1"/>
  <c r="AS56" i="1"/>
  <c r="AS52" i="1"/>
  <c r="AS44" i="1"/>
  <c r="AS12" i="1"/>
  <c r="AU191" i="1"/>
  <c r="AS194" i="1"/>
  <c r="AS202" i="1"/>
  <c r="AS210" i="1"/>
  <c r="A98" i="15"/>
  <c r="A82" i="15"/>
  <c r="C543" i="14"/>
  <c r="AF111" i="8"/>
  <c r="AC233" i="8"/>
  <c r="AC305" i="8"/>
  <c r="AC317" i="8"/>
  <c r="AD328" i="8"/>
  <c r="AT173" i="1"/>
  <c r="AT172" i="1"/>
  <c r="AT169" i="1"/>
  <c r="AT157" i="1"/>
  <c r="AT140" i="1"/>
  <c r="AT129" i="1"/>
  <c r="AT121" i="1"/>
  <c r="AS107" i="1"/>
  <c r="AT105" i="1"/>
  <c r="AT101" i="1"/>
  <c r="AT97" i="1"/>
  <c r="AT93" i="1"/>
  <c r="AT81" i="1"/>
  <c r="AT44" i="1"/>
  <c r="AT40" i="1"/>
  <c r="AS39" i="1"/>
  <c r="AT37" i="1"/>
  <c r="AT24" i="1"/>
  <c r="AT21" i="1"/>
  <c r="AT13" i="1"/>
  <c r="AT197" i="1"/>
  <c r="AT198" i="1"/>
  <c r="AS199" i="1"/>
  <c r="AT200" i="1"/>
  <c r="AT205" i="1"/>
  <c r="AT206" i="1"/>
  <c r="AT210" i="1"/>
  <c r="AU212" i="1"/>
  <c r="AS217" i="1"/>
  <c r="B16" i="17" s="1"/>
  <c r="AS116" i="1"/>
  <c r="C395" i="14"/>
  <c r="A85" i="15"/>
  <c r="C240" i="14"/>
  <c r="AE699" i="8"/>
  <c r="AE703" i="8"/>
  <c r="AE735" i="8"/>
  <c r="AE747" i="8"/>
  <c r="AE751" i="8"/>
  <c r="AE783" i="8"/>
  <c r="AE831" i="8"/>
  <c r="A205" i="1"/>
  <c r="AT104" i="1"/>
  <c r="AD681" i="8"/>
  <c r="AD725" i="8"/>
  <c r="AD825" i="8"/>
  <c r="AD829" i="8"/>
  <c r="AD845" i="8"/>
  <c r="AD921" i="8"/>
  <c r="AD949" i="8"/>
  <c r="AD961" i="8"/>
  <c r="AD969" i="8"/>
  <c r="AD985" i="8"/>
  <c r="AD989" i="8"/>
  <c r="AD1049" i="8"/>
  <c r="AF1168" i="8"/>
  <c r="AE683" i="8"/>
  <c r="AE719" i="8"/>
  <c r="AF897" i="8"/>
  <c r="AR200" i="1"/>
  <c r="AX200" i="1" s="1"/>
  <c r="E103" i="16" s="1"/>
  <c r="U103" i="16" s="1"/>
  <c r="A124" i="1"/>
  <c r="A152" i="1"/>
  <c r="A156" i="1"/>
  <c r="A132" i="1"/>
  <c r="A140" i="1"/>
  <c r="A160" i="1"/>
  <c r="A210" i="1"/>
  <c r="AE106" i="8"/>
  <c r="AF172" i="8"/>
  <c r="AF176" i="8"/>
  <c r="AF180" i="8"/>
  <c r="AF216" i="8"/>
  <c r="AF224" i="8"/>
  <c r="AC335" i="8"/>
  <c r="AC367" i="8"/>
  <c r="AD381" i="8"/>
  <c r="AC387" i="8"/>
  <c r="AD437" i="8"/>
  <c r="AC451" i="8"/>
  <c r="AC471" i="8"/>
  <c r="AC527" i="8"/>
  <c r="AC531" i="8"/>
  <c r="AC583" i="8"/>
  <c r="AC627" i="8"/>
  <c r="AC631" i="8"/>
  <c r="AC635" i="8"/>
  <c r="AC639" i="8"/>
  <c r="AC655" i="8"/>
  <c r="AC659" i="8"/>
  <c r="AC683" i="8"/>
  <c r="AC695" i="8"/>
  <c r="AC699" i="8"/>
  <c r="AC703" i="8"/>
  <c r="AC715" i="8"/>
  <c r="AD717" i="8"/>
  <c r="AD729" i="8"/>
  <c r="AC735" i="8"/>
  <c r="AC743" i="8"/>
  <c r="AC763" i="8"/>
  <c r="AC771" i="8"/>
  <c r="AC775" i="8"/>
  <c r="AC787" i="8"/>
  <c r="AE794" i="8"/>
  <c r="AC807" i="8"/>
  <c r="AD809" i="8"/>
  <c r="AC811" i="8"/>
  <c r="AE830" i="8"/>
  <c r="AC831" i="8"/>
  <c r="AC839" i="8"/>
  <c r="AC843" i="8"/>
  <c r="AC851" i="8"/>
  <c r="AC875" i="8"/>
  <c r="AC887" i="8"/>
  <c r="AC891" i="8"/>
  <c r="AD917" i="8"/>
  <c r="AC931" i="8"/>
  <c r="AC951" i="8"/>
  <c r="AC963" i="8"/>
  <c r="AC967" i="8"/>
  <c r="AE970" i="8"/>
  <c r="AE974" i="8"/>
  <c r="AC983" i="8"/>
  <c r="AC995" i="8"/>
  <c r="AC999" i="8"/>
  <c r="AE1010" i="8"/>
  <c r="AE1014" i="8"/>
  <c r="AC1015" i="8"/>
  <c r="AE1022" i="8"/>
  <c r="AC1023" i="8"/>
  <c r="AC1027" i="8"/>
  <c r="AC1043" i="8"/>
  <c r="AC1055" i="8"/>
  <c r="AE1058" i="8"/>
  <c r="AC1079" i="8"/>
  <c r="AC1087" i="8"/>
  <c r="AE1090" i="8"/>
  <c r="AC1091" i="8"/>
  <c r="AE1094" i="8"/>
  <c r="AC1099" i="8"/>
  <c r="AC1103" i="8"/>
  <c r="AC1107" i="8"/>
  <c r="AD1109" i="8"/>
  <c r="AC1111" i="8"/>
  <c r="AF1132" i="8"/>
  <c r="AF1139" i="8"/>
  <c r="AF1143" i="8"/>
  <c r="Z193" i="16"/>
  <c r="AE687" i="8"/>
  <c r="AE715" i="8"/>
  <c r="AE767" i="8"/>
  <c r="AE799" i="8"/>
  <c r="AF805" i="8"/>
  <c r="AF809" i="8"/>
  <c r="AE815" i="8"/>
  <c r="AF901" i="8"/>
  <c r="Z185" i="16"/>
  <c r="AF455" i="8"/>
  <c r="AF703" i="8"/>
  <c r="AD752" i="8"/>
  <c r="AF783" i="8"/>
  <c r="AF787" i="8"/>
  <c r="AF987" i="8"/>
  <c r="AF1027" i="8"/>
  <c r="AD1060" i="8"/>
  <c r="AF1063" i="8"/>
  <c r="AD1104" i="8"/>
  <c r="AD1134" i="8"/>
  <c r="AF1133" i="8"/>
  <c r="AF1155" i="8"/>
  <c r="C773" i="14"/>
  <c r="AF174" i="8"/>
  <c r="AF182" i="8"/>
  <c r="AF222" i="8"/>
  <c r="AD225" i="8"/>
  <c r="AD305" i="8"/>
  <c r="AD760" i="8"/>
  <c r="AF1136" i="8"/>
  <c r="AB3" i="10"/>
  <c r="AO13" i="10" s="1"/>
  <c r="AE5" i="10"/>
  <c r="BK15" i="10" s="1"/>
  <c r="AB7" i="10"/>
  <c r="AO17" i="10" s="1"/>
  <c r="AD7" i="10"/>
  <c r="BC17" i="10" s="1"/>
  <c r="AB11" i="10"/>
  <c r="AO21" i="10" s="1"/>
  <c r="AD11" i="10"/>
  <c r="BC21" i="10" s="1"/>
  <c r="AC14" i="10"/>
  <c r="AV24" i="10" s="1"/>
  <c r="AE14" i="10"/>
  <c r="BK24" i="10" s="1"/>
  <c r="AC18" i="10"/>
  <c r="AV28" i="10" s="1"/>
  <c r="AE18" i="10"/>
  <c r="BK28" i="10" s="1"/>
  <c r="AC19" i="10"/>
  <c r="AV29" i="10" s="1"/>
  <c r="AE22" i="10"/>
  <c r="BK32" i="10" s="1"/>
  <c r="AE26" i="10"/>
  <c r="BK36" i="10" s="1"/>
  <c r="AD29" i="10"/>
  <c r="BC39" i="10" s="1"/>
  <c r="AE30" i="10"/>
  <c r="BK40" i="10" s="1"/>
  <c r="AE34" i="10"/>
  <c r="BK44" i="10" s="1"/>
  <c r="AB37" i="10"/>
  <c r="AO47" i="10" s="1"/>
  <c r="AE38" i="10"/>
  <c r="BK48" i="10" s="1"/>
  <c r="AF39" i="10"/>
  <c r="BS49" i="10" s="1"/>
  <c r="AE42" i="10"/>
  <c r="BK52" i="10" s="1"/>
  <c r="AD44" i="10"/>
  <c r="BC54" i="10" s="1"/>
  <c r="AE46" i="10"/>
  <c r="BK56" i="10" s="1"/>
  <c r="AE50" i="10"/>
  <c r="BK60" i="10" s="1"/>
  <c r="AE54" i="10"/>
  <c r="BK64" i="10" s="1"/>
  <c r="BL12" i="10" s="1"/>
  <c r="AE62" i="10"/>
  <c r="BL19" i="10" s="1"/>
  <c r="AD65" i="10"/>
  <c r="BD22" i="10" s="1"/>
  <c r="AD69" i="10"/>
  <c r="BD26" i="10" s="1"/>
  <c r="AC70" i="10"/>
  <c r="AW27" i="10" s="1"/>
  <c r="AE70" i="10"/>
  <c r="BL27" i="10" s="1"/>
  <c r="AE74" i="10"/>
  <c r="BL31" i="10" s="1"/>
  <c r="AC75" i="10"/>
  <c r="AW32" i="10" s="1"/>
  <c r="AD76" i="10"/>
  <c r="BD33" i="10" s="1"/>
  <c r="AC78" i="10"/>
  <c r="AW35" i="10" s="1"/>
  <c r="AE78" i="10"/>
  <c r="BL35" i="10" s="1"/>
  <c r="AF81" i="10"/>
  <c r="BT38" i="10" s="1"/>
  <c r="AE82" i="10"/>
  <c r="BL39" i="10" s="1"/>
  <c r="AC86" i="10"/>
  <c r="AW43" i="10" s="1"/>
  <c r="AE86" i="10"/>
  <c r="BL43" i="10" s="1"/>
  <c r="AE90" i="10"/>
  <c r="BL47" i="10" s="1"/>
  <c r="AE94" i="10"/>
  <c r="BL51" i="10" s="1"/>
  <c r="AD97" i="10"/>
  <c r="BD54" i="10" s="1"/>
  <c r="AE98" i="10"/>
  <c r="BL55" i="10" s="1"/>
  <c r="AE102" i="10"/>
  <c r="BL59" i="10" s="1"/>
  <c r="AB105" i="10"/>
  <c r="AP62" i="10" s="1"/>
  <c r="AE106" i="10"/>
  <c r="BL63" i="10" s="1"/>
  <c r="AE110" i="10"/>
  <c r="BM15" i="10" s="1"/>
  <c r="AE114" i="10"/>
  <c r="BM19" i="10" s="1"/>
  <c r="AD117" i="10"/>
  <c r="BE22" i="10" s="1"/>
  <c r="AE118" i="10"/>
  <c r="BM23" i="10" s="1"/>
  <c r="AD120" i="10"/>
  <c r="BE25" i="10" s="1"/>
  <c r="AE122" i="10"/>
  <c r="BM27" i="10" s="1"/>
  <c r="AD124" i="10"/>
  <c r="BE29" i="10" s="1"/>
  <c r="AB125" i="10"/>
  <c r="AQ30" i="10" s="1"/>
  <c r="AE126" i="10"/>
  <c r="BM31" i="10" s="1"/>
  <c r="AE130" i="10"/>
  <c r="BM35" i="10" s="1"/>
  <c r="AB133" i="10"/>
  <c r="AQ38" i="10" s="1"/>
  <c r="AC134" i="10"/>
  <c r="AX39" i="10" s="1"/>
  <c r="AE134" i="10"/>
  <c r="BM39" i="10" s="1"/>
  <c r="AC142" i="10"/>
  <c r="AX47" i="10" s="1"/>
  <c r="AE142" i="10"/>
  <c r="BM47" i="10" s="1"/>
  <c r="AD145" i="10"/>
  <c r="BE50" i="10" s="1"/>
  <c r="AE146" i="10"/>
  <c r="BM51" i="10" s="1"/>
  <c r="AE150" i="10"/>
  <c r="BM55" i="10" s="1"/>
  <c r="AE154" i="10"/>
  <c r="BM59" i="10" s="1"/>
  <c r="AC155" i="10"/>
  <c r="AX60" i="10" s="1"/>
  <c r="AE158" i="10"/>
  <c r="BM63" i="10" s="1"/>
  <c r="AE162" i="10"/>
  <c r="AB5" i="10"/>
  <c r="AO15" i="10" s="1"/>
  <c r="AE16" i="10"/>
  <c r="BK26" i="10" s="1"/>
  <c r="AC20" i="10"/>
  <c r="AV30" i="10" s="1"/>
  <c r="AS212" i="1"/>
  <c r="AF633" i="8"/>
  <c r="AF641" i="8"/>
  <c r="AF645" i="8"/>
  <c r="AF657" i="8"/>
  <c r="AF661" i="8"/>
  <c r="AE731" i="8"/>
  <c r="AD648" i="8"/>
  <c r="AD1072" i="8"/>
  <c r="AD1123" i="8"/>
  <c r="AF1126" i="8"/>
  <c r="AE1124" i="8"/>
  <c r="AG1131" i="8"/>
  <c r="AE1131" i="8"/>
  <c r="AE1142" i="8"/>
  <c r="AF1169" i="8"/>
  <c r="AE1172" i="8"/>
  <c r="AF1173" i="8"/>
  <c r="AE1176" i="8"/>
  <c r="AF1174" i="8"/>
  <c r="AE1183" i="8"/>
  <c r="AF1181" i="8"/>
  <c r="AD1204" i="8"/>
  <c r="AF1221" i="8"/>
  <c r="AT56" i="1"/>
  <c r="AW7" i="1"/>
  <c r="AT193" i="1"/>
  <c r="C676" i="14"/>
  <c r="C124" i="15" s="1"/>
  <c r="Z158" i="16"/>
  <c r="AD576" i="8"/>
  <c r="AG595" i="8"/>
  <c r="AG627" i="8"/>
  <c r="AG647" i="8"/>
  <c r="AG651" i="8"/>
  <c r="AG731" i="8"/>
  <c r="AD800" i="8"/>
  <c r="AG839" i="8"/>
  <c r="AG859" i="8"/>
  <c r="AG931" i="8"/>
  <c r="AG951" i="8"/>
  <c r="AB977" i="8"/>
  <c r="AG1007" i="8"/>
  <c r="AG1010" i="8"/>
  <c r="AG1012" i="8"/>
  <c r="AG1051" i="8"/>
  <c r="AG1083" i="8"/>
  <c r="AC1121" i="8"/>
  <c r="AC1117" i="8"/>
  <c r="AC1125" i="8"/>
  <c r="AC1132" i="8"/>
  <c r="AC1139" i="8"/>
  <c r="AC1143" i="8"/>
  <c r="AG1147" i="8"/>
  <c r="AB1144" i="8"/>
  <c r="AG1150" i="8"/>
  <c r="AB1151" i="8"/>
  <c r="AB1155" i="8"/>
  <c r="AE1154" i="8"/>
  <c r="AG1154" i="8"/>
  <c r="AB1152" i="8"/>
  <c r="AG1156" i="8"/>
  <c r="AG1158" i="8"/>
  <c r="AB1161" i="8"/>
  <c r="AG1160" i="8"/>
  <c r="AG1165" i="8"/>
  <c r="AB1166" i="8"/>
  <c r="AB1180" i="8"/>
  <c r="AC1184" i="8"/>
  <c r="AE1186" i="8"/>
  <c r="AB1186" i="8"/>
  <c r="AG1190" i="8"/>
  <c r="AD1189" i="8"/>
  <c r="AB1195" i="8"/>
  <c r="AG1194" i="8"/>
  <c r="AG1198" i="8"/>
  <c r="AG1201" i="8"/>
  <c r="AG1210" i="8"/>
  <c r="AD1208" i="8"/>
  <c r="AG1206" i="8"/>
  <c r="AG1215" i="8"/>
  <c r="AC1215" i="8"/>
  <c r="AB1211" i="8"/>
  <c r="AB1220" i="8"/>
  <c r="AG1218" i="8"/>
  <c r="AB1216" i="8"/>
  <c r="AC1225" i="8"/>
  <c r="AC1223" i="8"/>
  <c r="AB1221" i="8"/>
  <c r="AG1231" i="8"/>
  <c r="AC1230" i="8"/>
  <c r="AC1228" i="8"/>
  <c r="AG1227" i="8"/>
  <c r="AG1226" i="8"/>
  <c r="AB1226" i="8"/>
  <c r="AE1129" i="8"/>
  <c r="AE1137" i="8"/>
  <c r="AE1141" i="8"/>
  <c r="AE1170" i="8"/>
  <c r="AE1171" i="8"/>
  <c r="AE1175" i="8"/>
  <c r="AE1178" i="8"/>
  <c r="AE1182" i="8"/>
  <c r="AD1194" i="8"/>
  <c r="AD1198" i="8"/>
  <c r="AD1210" i="8"/>
  <c r="AD1218" i="8"/>
  <c r="AD1224" i="8"/>
  <c r="AD1227" i="8"/>
  <c r="AD162" i="10"/>
  <c r="BS97" i="2"/>
  <c r="BT97" i="2" s="1"/>
  <c r="AS171" i="1"/>
  <c r="AT168" i="1"/>
  <c r="AS167" i="1"/>
  <c r="AT164" i="1"/>
  <c r="AT160" i="1"/>
  <c r="AS159" i="1"/>
  <c r="AT156" i="1"/>
  <c r="AT152" i="1"/>
  <c r="AT148" i="1"/>
  <c r="AS147" i="1"/>
  <c r="AT144" i="1"/>
  <c r="AS139" i="1"/>
  <c r="AT136" i="1"/>
  <c r="AS135" i="1"/>
  <c r="AT132" i="1"/>
  <c r="AS131" i="1"/>
  <c r="AT124" i="1"/>
  <c r="AS123" i="1"/>
  <c r="AT120" i="1"/>
  <c r="AS119" i="1"/>
  <c r="AT116" i="1"/>
  <c r="AT112" i="1"/>
  <c r="AT108" i="1"/>
  <c r="AS99" i="1"/>
  <c r="AS91" i="1"/>
  <c r="AT72" i="1"/>
  <c r="AT52" i="1"/>
  <c r="AS51" i="1"/>
  <c r="AT48" i="1"/>
  <c r="AS47" i="1"/>
  <c r="AT28" i="1"/>
  <c r="AT20" i="1"/>
  <c r="AT16" i="1"/>
  <c r="AS186" i="1"/>
  <c r="AS191" i="1"/>
  <c r="AT194" i="1"/>
  <c r="AT202" i="1"/>
  <c r="AS207" i="1"/>
  <c r="AW212" i="1"/>
  <c r="AS192" i="1"/>
  <c r="AB1181" i="8"/>
  <c r="AC246" i="8"/>
  <c r="AC258" i="8"/>
  <c r="AC262" i="8"/>
  <c r="AC266" i="8"/>
  <c r="AC270" i="8"/>
  <c r="AC278" i="8"/>
  <c r="AC290" i="8"/>
  <c r="AC294" i="8"/>
  <c r="AC298" i="8"/>
  <c r="AC398" i="8"/>
  <c r="AB1225" i="8"/>
  <c r="AB1174" i="8"/>
  <c r="AG1166" i="8"/>
  <c r="A4" i="2"/>
  <c r="AG262" i="8"/>
  <c r="AG315" i="8"/>
  <c r="AG390" i="8"/>
  <c r="AG435" i="8"/>
  <c r="AG451" i="8"/>
  <c r="AG455" i="8"/>
  <c r="AG467" i="8"/>
  <c r="AF476" i="8"/>
  <c r="AD477" i="8"/>
  <c r="AF480" i="8"/>
  <c r="AG483" i="8"/>
  <c r="AF484" i="8"/>
  <c r="AD485" i="8"/>
  <c r="AF488" i="8"/>
  <c r="AD489" i="8"/>
  <c r="AF492" i="8"/>
  <c r="AF496" i="8"/>
  <c r="AD497" i="8"/>
  <c r="AF500" i="8"/>
  <c r="AF504" i="8"/>
  <c r="AF508" i="8"/>
  <c r="AC1211" i="8"/>
  <c r="AC185" i="8"/>
  <c r="AC253" i="8"/>
  <c r="AC301" i="8"/>
  <c r="AC325" i="8"/>
  <c r="AC341" i="8"/>
  <c r="AC353" i="8"/>
  <c r="AC357" i="8"/>
  <c r="AC361" i="8"/>
  <c r="AC369" i="8"/>
  <c r="AC385" i="8"/>
  <c r="AB1165" i="8"/>
  <c r="AG1186" i="8"/>
  <c r="AB1143" i="8"/>
  <c r="AB1173" i="8"/>
  <c r="AB1136" i="8"/>
  <c r="AC502" i="8"/>
  <c r="AC506" i="8"/>
  <c r="AC906" i="8"/>
  <c r="AF512" i="8"/>
  <c r="AD513" i="8"/>
  <c r="AF516" i="8"/>
  <c r="AD517" i="8"/>
  <c r="AG519" i="8"/>
  <c r="AF520" i="8"/>
  <c r="AD521" i="8"/>
  <c r="AF524" i="8"/>
  <c r="AD525" i="8"/>
  <c r="AF528" i="8"/>
  <c r="AD529" i="8"/>
  <c r="AF532" i="8"/>
  <c r="AD533" i="8"/>
  <c r="AG535" i="8"/>
  <c r="AF536" i="8"/>
  <c r="AD537" i="8"/>
  <c r="AG539" i="8"/>
  <c r="AF540" i="8"/>
  <c r="AD541" i="8"/>
  <c r="AF544" i="8"/>
  <c r="AD545" i="8"/>
  <c r="AF548" i="8"/>
  <c r="AD549" i="8"/>
  <c r="AF552" i="8"/>
  <c r="AD553" i="8"/>
  <c r="AG555" i="8"/>
  <c r="AF556" i="8"/>
  <c r="AD557" i="8"/>
  <c r="AG559" i="8"/>
  <c r="AF560" i="8"/>
  <c r="AD561" i="8"/>
  <c r="AG563" i="8"/>
  <c r="AF564" i="8"/>
  <c r="AD565" i="8"/>
  <c r="AG567" i="8"/>
  <c r="AF568" i="8"/>
  <c r="AD569" i="8"/>
  <c r="AF572" i="8"/>
  <c r="AD573" i="8"/>
  <c r="AD577" i="8"/>
  <c r="AF580" i="8"/>
  <c r="AD581" i="8"/>
  <c r="AG583" i="8"/>
  <c r="AF584" i="8"/>
  <c r="AD585" i="8"/>
  <c r="AG587" i="8"/>
  <c r="AF588" i="8"/>
  <c r="AD589" i="8"/>
  <c r="AG591" i="8"/>
  <c r="AF592" i="8"/>
  <c r="AD593" i="8"/>
  <c r="AF596" i="8"/>
  <c r="AD597" i="8"/>
  <c r="AF600" i="8"/>
  <c r="AD601" i="8"/>
  <c r="AD605" i="8"/>
  <c r="AF608" i="8"/>
  <c r="AD609" i="8"/>
  <c r="AG611" i="8"/>
  <c r="AF612" i="8"/>
  <c r="AD613" i="8"/>
  <c r="AG615" i="8"/>
  <c r="AF616" i="8"/>
  <c r="AD617" i="8"/>
  <c r="AG619" i="8"/>
  <c r="AF620" i="8"/>
  <c r="AD621" i="8"/>
  <c r="AG623" i="8"/>
  <c r="AF624" i="8"/>
  <c r="AD625" i="8"/>
  <c r="AF628" i="8"/>
  <c r="AD629" i="8"/>
  <c r="AF632" i="8"/>
  <c r="AD633" i="8"/>
  <c r="AF636" i="8"/>
  <c r="AD637" i="8"/>
  <c r="AG639" i="8"/>
  <c r="AF640" i="8"/>
  <c r="AD641" i="8"/>
  <c r="AG643" i="8"/>
  <c r="AF644" i="8"/>
  <c r="AD645" i="8"/>
  <c r="AF648" i="8"/>
  <c r="AD649" i="8"/>
  <c r="AF652" i="8"/>
  <c r="AD653" i="8"/>
  <c r="AG655" i="8"/>
  <c r="AF656" i="8"/>
  <c r="AD657" i="8"/>
  <c r="AG659" i="8"/>
  <c r="AF660" i="8"/>
  <c r="AD661" i="8"/>
  <c r="AG663" i="8"/>
  <c r="AF664" i="8"/>
  <c r="AD665" i="8"/>
  <c r="AG667" i="8"/>
  <c r="AF668" i="8"/>
  <c r="AD669" i="8"/>
  <c r="AG671" i="8"/>
  <c r="AF672" i="8"/>
  <c r="AD673" i="8"/>
  <c r="AG675" i="8"/>
  <c r="AF676" i="8"/>
  <c r="AD677" i="8"/>
  <c r="AG691" i="8"/>
  <c r="AG695" i="8"/>
  <c r="AG699" i="8"/>
  <c r="AG703" i="8"/>
  <c r="AG719" i="8"/>
  <c r="AG726" i="8"/>
  <c r="AG727" i="8"/>
  <c r="AG735" i="8"/>
  <c r="AG751" i="8"/>
  <c r="AG755" i="8"/>
  <c r="AG759" i="8"/>
  <c r="AG763" i="8"/>
  <c r="AG767" i="8"/>
  <c r="AG787" i="8"/>
  <c r="AG791" i="8"/>
  <c r="AG795" i="8"/>
  <c r="AG799" i="8"/>
  <c r="AG803" i="8"/>
  <c r="AG807" i="8"/>
  <c r="AG823" i="8"/>
  <c r="AG827" i="8"/>
  <c r="AG831" i="8"/>
  <c r="AG835" i="8"/>
  <c r="AG863" i="8"/>
  <c r="AG867" i="8"/>
  <c r="AG871" i="8"/>
  <c r="AG874" i="8"/>
  <c r="AG875" i="8"/>
  <c r="AG879" i="8"/>
  <c r="AG882" i="8"/>
  <c r="AG883" i="8"/>
  <c r="AG887" i="8"/>
  <c r="AG891" i="8"/>
  <c r="AG895" i="8"/>
  <c r="AG899" i="8"/>
  <c r="AG903" i="8"/>
  <c r="AG907" i="8"/>
  <c r="AG911" i="8"/>
  <c r="AG915" i="8"/>
  <c r="AG919" i="8"/>
  <c r="AG923" i="8"/>
  <c r="AG927" i="8"/>
  <c r="AG934" i="8"/>
  <c r="AG935" i="8"/>
  <c r="AG939" i="8"/>
  <c r="AG942" i="8"/>
  <c r="AG943" i="8"/>
  <c r="AG947" i="8"/>
  <c r="AG955" i="8"/>
  <c r="AG959" i="8"/>
  <c r="AG963" i="8"/>
  <c r="AG967" i="8"/>
  <c r="AG971" i="8"/>
  <c r="AG975" i="8"/>
  <c r="AG979" i="8"/>
  <c r="AG983" i="8"/>
  <c r="AG987" i="8"/>
  <c r="AG991" i="8"/>
  <c r="AG995" i="8"/>
  <c r="AG999" i="8"/>
  <c r="AG1003" i="8"/>
  <c r="AG1011" i="8"/>
  <c r="AG1015" i="8"/>
  <c r="AG1019" i="8"/>
  <c r="AG1022" i="8"/>
  <c r="AG1027" i="8"/>
  <c r="AC417" i="8"/>
  <c r="AC421" i="8"/>
  <c r="AC425" i="8"/>
  <c r="AC445" i="8"/>
  <c r="AC485" i="8"/>
  <c r="AC489" i="8"/>
  <c r="AC509" i="8"/>
  <c r="AC517" i="8"/>
  <c r="AC521" i="8"/>
  <c r="AC537" i="8"/>
  <c r="AC541" i="8"/>
  <c r="AC549" i="8"/>
  <c r="AC553" i="8"/>
  <c r="AC557" i="8"/>
  <c r="AC569" i="8"/>
  <c r="AC573" i="8"/>
  <c r="AC577" i="8"/>
  <c r="AC581" i="8"/>
  <c r="AC593" i="8"/>
  <c r="AC597" i="8"/>
  <c r="AC601" i="8"/>
  <c r="AC613" i="8"/>
  <c r="AC617" i="8"/>
  <c r="AC621" i="8"/>
  <c r="AC625" i="8"/>
  <c r="AC629" i="8"/>
  <c r="AC633" i="8"/>
  <c r="AC637" i="8"/>
  <c r="AC641" i="8"/>
  <c r="AC645" i="8"/>
  <c r="AC653" i="8"/>
  <c r="AC661" i="8"/>
  <c r="AC665" i="8"/>
  <c r="AC669" i="8"/>
  <c r="AC673" i="8"/>
  <c r="AC677" i="8"/>
  <c r="AC685" i="8"/>
  <c r="AC689" i="8"/>
  <c r="AC697" i="8"/>
  <c r="AC709" i="8"/>
  <c r="AC713" i="8"/>
  <c r="AC721" i="8"/>
  <c r="AC729" i="8"/>
  <c r="AC733" i="8"/>
  <c r="AC737" i="8"/>
  <c r="AC749" i="8"/>
  <c r="AC753" i="8"/>
  <c r="AC765" i="8"/>
  <c r="AC769" i="8"/>
  <c r="AC781" i="8"/>
  <c r="AC785" i="8"/>
  <c r="AC809" i="8"/>
  <c r="AC817" i="8"/>
  <c r="AC821" i="8"/>
  <c r="AC833" i="8"/>
  <c r="AC837" i="8"/>
  <c r="AC845" i="8"/>
  <c r="AC861" i="8"/>
  <c r="AC865" i="8"/>
  <c r="AC869" i="8"/>
  <c r="AC877" i="8"/>
  <c r="AC881" i="8"/>
  <c r="AC885" i="8"/>
  <c r="AC897" i="8"/>
  <c r="AC901" i="8"/>
  <c r="AC917" i="8"/>
  <c r="AC921" i="8"/>
  <c r="AC937" i="8"/>
  <c r="AC941" i="8"/>
  <c r="AC953" i="8"/>
  <c r="AC957" i="8"/>
  <c r="AC973" i="8"/>
  <c r="AC977" i="8"/>
  <c r="AD984" i="8"/>
  <c r="AC985" i="8"/>
  <c r="AD988" i="8"/>
  <c r="AC989" i="8"/>
  <c r="AF991" i="8"/>
  <c r="AD992" i="8"/>
  <c r="AF995" i="8"/>
  <c r="AD996" i="8"/>
  <c r="AF999" i="8"/>
  <c r="AD1000" i="8"/>
  <c r="AC1001" i="8"/>
  <c r="AF1003" i="8"/>
  <c r="AD1004" i="8"/>
  <c r="AC1005" i="8"/>
  <c r="AF1007" i="8"/>
  <c r="AD1008" i="8"/>
  <c r="AF1011" i="8"/>
  <c r="AD1012" i="8"/>
  <c r="AF1015" i="8"/>
  <c r="AD1016" i="8"/>
  <c r="AE623" i="8"/>
  <c r="AE639" i="8"/>
  <c r="AE643" i="8"/>
  <c r="AE667" i="8"/>
  <c r="AF1110" i="8"/>
  <c r="AE1112" i="8"/>
  <c r="AE1116" i="8"/>
  <c r="AG1031" i="8"/>
  <c r="AG1035" i="8"/>
  <c r="AG1047" i="8"/>
  <c r="AG1055" i="8"/>
  <c r="AG1059" i="8"/>
  <c r="AG1062" i="8"/>
  <c r="AG1063" i="8"/>
  <c r="AG1067" i="8"/>
  <c r="AG1071" i="8"/>
  <c r="AG1075" i="8"/>
  <c r="AG1078" i="8"/>
  <c r="AG1079" i="8"/>
  <c r="AG1091" i="8"/>
  <c r="AG1099" i="8"/>
  <c r="AG1103" i="8"/>
  <c r="AG1106" i="8"/>
  <c r="AG1107" i="8"/>
  <c r="AG1110" i="8"/>
  <c r="AD1113" i="8"/>
  <c r="AG1115" i="8"/>
  <c r="AF1116" i="8"/>
  <c r="AG1120" i="8"/>
  <c r="AG1122" i="8"/>
  <c r="AG1124" i="8"/>
  <c r="AG1135" i="8"/>
  <c r="AG1138" i="8"/>
  <c r="AD1136" i="8"/>
  <c r="AG1142" i="8"/>
  <c r="AF1147" i="8"/>
  <c r="AG1146" i="8"/>
  <c r="AG1145" i="8"/>
  <c r="AD1150" i="8"/>
  <c r="AG1149" i="8"/>
  <c r="AC1151" i="8"/>
  <c r="AD1154" i="8"/>
  <c r="AG1153" i="8"/>
  <c r="AD1156" i="8"/>
  <c r="AD1158" i="8"/>
  <c r="AF1158" i="8"/>
  <c r="AE1161" i="8"/>
  <c r="AC1161" i="8"/>
  <c r="AD1165" i="8"/>
  <c r="AF1165" i="8"/>
  <c r="AC1165" i="8"/>
  <c r="AG1164" i="8"/>
  <c r="AF1166" i="8"/>
  <c r="AD1169" i="8"/>
  <c r="AG1172" i="8"/>
  <c r="AD1173" i="8"/>
  <c r="AG1176" i="8"/>
  <c r="AD1174" i="8"/>
  <c r="AG1179" i="8"/>
  <c r="AG1183" i="8"/>
  <c r="AD1181" i="8"/>
  <c r="AD1186" i="8"/>
  <c r="AF1186" i="8"/>
  <c r="AC1017" i="8"/>
  <c r="AF1019" i="8"/>
  <c r="AD1020" i="8"/>
  <c r="AC1021" i="8"/>
  <c r="AF1023" i="8"/>
  <c r="AD1024" i="8"/>
  <c r="AD1028" i="8"/>
  <c r="AF1031" i="8"/>
  <c r="AD1032" i="8"/>
  <c r="AC1033" i="8"/>
  <c r="AF1035" i="8"/>
  <c r="AD1036" i="8"/>
  <c r="AC1037" i="8"/>
  <c r="AF1039" i="8"/>
  <c r="AD1040" i="8"/>
  <c r="AF1043" i="8"/>
  <c r="AD1044" i="8"/>
  <c r="AF1047" i="8"/>
  <c r="AD1048" i="8"/>
  <c r="AC1049" i="8"/>
  <c r="AF1051" i="8"/>
  <c r="AD1052" i="8"/>
  <c r="AF1055" i="8"/>
  <c r="AF1059" i="8"/>
  <c r="AC1061" i="8"/>
  <c r="AD1064" i="8"/>
  <c r="AC1065" i="8"/>
  <c r="AF1067" i="8"/>
  <c r="AD1068" i="8"/>
  <c r="AF1071" i="8"/>
  <c r="AF1075" i="8"/>
  <c r="AD1076" i="8"/>
  <c r="AF1079" i="8"/>
  <c r="AD1080" i="8"/>
  <c r="AC1081" i="8"/>
  <c r="AF1083" i="8"/>
  <c r="AD1084" i="8"/>
  <c r="AF1087" i="8"/>
  <c r="AD1088" i="8"/>
  <c r="AC1089" i="8"/>
  <c r="AF1091" i="8"/>
  <c r="AD1092" i="8"/>
  <c r="AC1093" i="8"/>
  <c r="AF1095" i="8"/>
  <c r="AD1096" i="8"/>
  <c r="AF1099" i="8"/>
  <c r="AD1100" i="8"/>
  <c r="AF1103" i="8"/>
  <c r="AF1107" i="8"/>
  <c r="AD1108" i="8"/>
  <c r="AC1109" i="8"/>
  <c r="AF1111" i="8"/>
  <c r="AD1112" i="8"/>
  <c r="AF1115" i="8"/>
  <c r="AD1116" i="8"/>
  <c r="AD1119" i="8"/>
  <c r="AF1119" i="8"/>
  <c r="AF1122" i="8"/>
  <c r="AF1123" i="8"/>
  <c r="AD1127" i="8"/>
  <c r="AF1127" i="8"/>
  <c r="AD1129" i="8"/>
  <c r="AF1134" i="8"/>
  <c r="AD1130" i="8"/>
  <c r="AD1137" i="8"/>
  <c r="AF1137" i="8"/>
  <c r="AD1141" i="8"/>
  <c r="AF1141" i="8"/>
  <c r="AF1148" i="8"/>
  <c r="AD1145" i="8"/>
  <c r="AF1144" i="8"/>
  <c r="AD1151" i="8"/>
  <c r="AD1152" i="8"/>
  <c r="AD1159" i="8"/>
  <c r="AF1162" i="8"/>
  <c r="AC1164" i="8"/>
  <c r="AF1167" i="8"/>
  <c r="AD1170" i="8"/>
  <c r="AD1171" i="8"/>
  <c r="AF1171" i="8"/>
  <c r="AD1175" i="8"/>
  <c r="AF1175" i="8"/>
  <c r="AD1178" i="8"/>
  <c r="AD1182" i="8"/>
  <c r="AF1182" i="8"/>
  <c r="AC1160" i="8"/>
  <c r="AF1189" i="8"/>
  <c r="AF1196" i="8"/>
  <c r="AE1194" i="8"/>
  <c r="AE1201" i="8"/>
  <c r="AF1205" i="8"/>
  <c r="AE1210" i="8"/>
  <c r="AE1206" i="8"/>
  <c r="AF1214" i="8"/>
  <c r="AF1220" i="8"/>
  <c r="AE1218" i="8"/>
  <c r="AF1216" i="8"/>
  <c r="AE1224" i="8"/>
  <c r="AF1222" i="8"/>
  <c r="AE1231" i="8"/>
  <c r="AF1229" i="8"/>
  <c r="AE1227" i="8"/>
  <c r="AF1232" i="8"/>
  <c r="AC1189" i="8"/>
  <c r="AF1191" i="8"/>
  <c r="AG1196" i="8"/>
  <c r="AF1194" i="8"/>
  <c r="AG1192" i="8"/>
  <c r="AF1198" i="8"/>
  <c r="AG1197" i="8"/>
  <c r="AC1203" i="8"/>
  <c r="AF1201" i="8"/>
  <c r="AG1200" i="8"/>
  <c r="AF1210" i="8"/>
  <c r="AG1209" i="8"/>
  <c r="AG1208" i="8"/>
  <c r="AC1208" i="8"/>
  <c r="AF1206" i="8"/>
  <c r="AC1206" i="8"/>
  <c r="AG1214" i="8"/>
  <c r="AC1214" i="8"/>
  <c r="AF1212" i="8"/>
  <c r="AC1212" i="8"/>
  <c r="AG1211" i="8"/>
  <c r="AF1218" i="8"/>
  <c r="AG1217" i="8"/>
  <c r="AG1216" i="8"/>
  <c r="AC1216" i="8"/>
  <c r="AG1225" i="8"/>
  <c r="AF1224" i="8"/>
  <c r="AG1223" i="8"/>
  <c r="AC1222" i="8"/>
  <c r="AG1230" i="8"/>
  <c r="AG1228" i="8"/>
  <c r="AF1227" i="8"/>
  <c r="AC1227" i="8"/>
  <c r="AR179" i="1"/>
  <c r="AX179" i="1" s="1"/>
  <c r="E81" i="16" s="1"/>
  <c r="U81" i="16" s="1"/>
  <c r="AS174" i="1"/>
  <c r="AW162" i="1"/>
  <c r="AS162" i="1"/>
  <c r="AW161" i="1"/>
  <c r="AT151" i="1"/>
  <c r="AS138" i="1"/>
  <c r="AS134" i="1"/>
  <c r="AW126" i="1"/>
  <c r="AU95" i="1"/>
  <c r="AS94" i="1"/>
  <c r="AW90" i="1"/>
  <c r="AS86" i="1"/>
  <c r="AW74" i="1"/>
  <c r="AW50" i="1"/>
  <c r="AW46" i="1"/>
  <c r="AU42" i="1"/>
  <c r="AW30" i="1"/>
  <c r="AW22" i="1"/>
  <c r="AS18" i="1"/>
  <c r="AU17" i="1"/>
  <c r="AU13" i="1"/>
  <c r="AU11" i="1"/>
  <c r="AW189" i="1"/>
  <c r="AT189" i="1"/>
  <c r="AW191" i="1"/>
  <c r="AW190" i="1"/>
  <c r="AS196" i="1"/>
  <c r="AS201" i="1"/>
  <c r="AV203" i="1"/>
  <c r="AT203" i="1"/>
  <c r="AW204" i="1"/>
  <c r="AS204" i="1"/>
  <c r="AU205" i="1"/>
  <c r="AU207" i="1"/>
  <c r="AS208" i="1"/>
  <c r="AU211" i="1"/>
  <c r="AW213" i="1"/>
  <c r="AV214" i="1"/>
  <c r="C763" i="14"/>
  <c r="C723" i="14"/>
  <c r="C660" i="14"/>
  <c r="C652" i="14"/>
  <c r="AU215" i="1"/>
  <c r="AW216" i="1"/>
  <c r="F15" i="17" s="1"/>
  <c r="AT217" i="1"/>
  <c r="C16" i="17" s="1"/>
  <c r="AW218" i="1"/>
  <c r="F17" i="17" s="1"/>
  <c r="AS218" i="1"/>
  <c r="B17" i="17" s="1"/>
  <c r="AT219" i="1"/>
  <c r="C18" i="17" s="1"/>
  <c r="AW220" i="1"/>
  <c r="F19" i="17" s="1"/>
  <c r="AS220" i="1"/>
  <c r="B19" i="17" s="1"/>
  <c r="AF1188" i="8"/>
  <c r="AD1196" i="8"/>
  <c r="AD1192" i="8"/>
  <c r="AD1203" i="8"/>
  <c r="AF1202" i="8"/>
  <c r="AD1205" i="8"/>
  <c r="AF1204" i="8"/>
  <c r="AC1209" i="8"/>
  <c r="AF1207" i="8"/>
  <c r="AF1213" i="8"/>
  <c r="AD1220" i="8"/>
  <c r="AD1222" i="8"/>
  <c r="AD1229" i="8"/>
  <c r="AC1226" i="8"/>
  <c r="AD1232" i="8"/>
  <c r="AC1197" i="8"/>
  <c r="AF1231" i="8"/>
  <c r="AS53" i="1"/>
  <c r="AS189" i="1"/>
  <c r="AU213" i="1"/>
  <c r="AT214" i="1"/>
  <c r="AQ7" i="18"/>
  <c r="Z190" i="16"/>
  <c r="C662" i="14"/>
  <c r="C701" i="14"/>
  <c r="AF194" i="8"/>
  <c r="AC334" i="8"/>
  <c r="AC622" i="8"/>
  <c r="AC854" i="8"/>
  <c r="AF1114" i="8"/>
  <c r="AF1145" i="8"/>
  <c r="AE1165" i="8"/>
  <c r="AF1192" i="8"/>
  <c r="AE1198" i="8"/>
  <c r="AF1203" i="8"/>
  <c r="AG1121" i="8"/>
  <c r="AB1133" i="8"/>
  <c r="AB1142" i="8"/>
  <c r="AB1141" i="8"/>
  <c r="AB1148" i="8"/>
  <c r="AB1147" i="8"/>
  <c r="AE1146" i="8"/>
  <c r="AE1145" i="8"/>
  <c r="AB1145" i="8"/>
  <c r="AD1144" i="8"/>
  <c r="AB1150" i="8"/>
  <c r="AE1151" i="8"/>
  <c r="AD1155" i="8"/>
  <c r="AB1154" i="8"/>
  <c r="AD1157" i="8"/>
  <c r="AB1156" i="8"/>
  <c r="AB1158" i="8"/>
  <c r="AB1160" i="8"/>
  <c r="AE1159" i="8"/>
  <c r="AB1159" i="8"/>
  <c r="AD1162" i="8"/>
  <c r="AE1164" i="8"/>
  <c r="AB1163" i="8"/>
  <c r="AD1167" i="8"/>
  <c r="AB1170" i="8"/>
  <c r="AB1169" i="8"/>
  <c r="AB1172" i="8"/>
  <c r="AB1171" i="8"/>
  <c r="AB1176" i="8"/>
  <c r="AB1175" i="8"/>
  <c r="AG1180" i="8"/>
  <c r="AB1179" i="8"/>
  <c r="AB1178" i="8"/>
  <c r="AB1177" i="8"/>
  <c r="AG1184" i="8"/>
  <c r="AG1182" i="8"/>
  <c r="AG1185" i="8"/>
  <c r="AB1185" i="8"/>
  <c r="AB1187" i="8"/>
  <c r="AB1190" i="8"/>
  <c r="AD1188" i="8"/>
  <c r="AB1196" i="8"/>
  <c r="AD1195" i="8"/>
  <c r="AB1194" i="8"/>
  <c r="AB1193" i="8"/>
  <c r="AB1192" i="8"/>
  <c r="AD1199" i="8"/>
  <c r="AB1198" i="8"/>
  <c r="AE1197" i="8"/>
  <c r="AD1202" i="8"/>
  <c r="AB1201" i="8"/>
  <c r="AB1205" i="8"/>
  <c r="AB1204" i="8"/>
  <c r="AB1210" i="8"/>
  <c r="AD1207" i="8"/>
  <c r="AE1215" i="8"/>
  <c r="AB1215" i="8"/>
  <c r="AD1213" i="8"/>
  <c r="AE1220" i="8"/>
  <c r="AD1219" i="8"/>
  <c r="AB1218" i="8"/>
  <c r="AB1224" i="8"/>
  <c r="AD1221" i="8"/>
  <c r="AB1231" i="8"/>
  <c r="AE1229" i="8"/>
  <c r="AB1229" i="8"/>
  <c r="AE1232" i="8"/>
  <c r="AB1232" i="8"/>
  <c r="AC497" i="8"/>
  <c r="AC797" i="8"/>
  <c r="AF1157" i="8"/>
  <c r="AF1195" i="8"/>
  <c r="AF1219" i="8"/>
  <c r="AE671" i="8"/>
  <c r="AE847" i="8"/>
  <c r="AE863" i="8"/>
  <c r="AC1193" i="8"/>
  <c r="AW160" i="1"/>
  <c r="AV89" i="1"/>
  <c r="AU41" i="1"/>
  <c r="AV34" i="1"/>
  <c r="AV31" i="1"/>
  <c r="AR190" i="1"/>
  <c r="AX190" i="1" s="1"/>
  <c r="E92" i="16" s="1"/>
  <c r="U92" i="16" s="1"/>
  <c r="AR193" i="1"/>
  <c r="AX193" i="1" s="1"/>
  <c r="B78" i="15" s="1"/>
  <c r="AW194" i="1"/>
  <c r="AR196" i="1"/>
  <c r="AX196" i="1" s="1"/>
  <c r="F99" i="16" s="1"/>
  <c r="AU197" i="1"/>
  <c r="AV199" i="1"/>
  <c r="AU202" i="1"/>
  <c r="AV206" i="1"/>
  <c r="AV208" i="1"/>
  <c r="AU209" i="1"/>
  <c r="AT212" i="1"/>
  <c r="AV213" i="1"/>
  <c r="AR214" i="1"/>
  <c r="AX214" i="1" s="1"/>
  <c r="E118" i="16" s="1"/>
  <c r="U118" i="16" s="1"/>
  <c r="AV218" i="1"/>
  <c r="E17" i="17" s="1"/>
  <c r="AV220" i="1"/>
  <c r="E19" i="17" s="1"/>
  <c r="AR217" i="1"/>
  <c r="AX217" i="1" s="1"/>
  <c r="G16" i="17" s="1"/>
  <c r="AR213" i="1"/>
  <c r="AX213" i="1" s="1"/>
  <c r="B98" i="15" s="1"/>
  <c r="AS109" i="1"/>
  <c r="AU216" i="1"/>
  <c r="D15" i="17" s="1"/>
  <c r="AR209" i="1"/>
  <c r="AX209" i="1" s="1"/>
  <c r="B94" i="15" s="1"/>
  <c r="AR218" i="1"/>
  <c r="A186" i="1"/>
  <c r="A71" i="15"/>
  <c r="AR220" i="1"/>
  <c r="AX220" i="1" s="1"/>
  <c r="E124" i="16" s="1"/>
  <c r="U124" i="16" s="1"/>
  <c r="AB1217" i="8"/>
  <c r="AB1206" i="8"/>
  <c r="AC1205" i="8"/>
  <c r="AB1197" i="8"/>
  <c r="AC1196" i="8"/>
  <c r="AB1214" i="8"/>
  <c r="AB1202" i="8"/>
  <c r="AB1182" i="8"/>
  <c r="AB1168" i="8"/>
  <c r="AB1162" i="8"/>
  <c r="AB1153" i="8"/>
  <c r="AF1185" i="8"/>
  <c r="AU214" i="1"/>
  <c r="AR189" i="1"/>
  <c r="AX189" i="1" s="1"/>
  <c r="E91" i="16" s="1"/>
  <c r="U91" i="16" s="1"/>
  <c r="AB1227" i="8"/>
  <c r="AB1222" i="8"/>
  <c r="AB1212" i="8"/>
  <c r="AB1207" i="8"/>
  <c r="AB1200" i="8"/>
  <c r="AB1230" i="8"/>
  <c r="AB1188" i="8"/>
  <c r="AB1167" i="8"/>
  <c r="AB1149" i="8"/>
  <c r="AB1146" i="8"/>
  <c r="AB1228" i="8"/>
  <c r="C657" i="14"/>
  <c r="AB1223" i="8"/>
  <c r="AB1208" i="8"/>
  <c r="AB1199" i="8"/>
  <c r="AC1163" i="8"/>
  <c r="AC1159" i="8"/>
  <c r="AD1148" i="8"/>
  <c r="AV212" i="1"/>
  <c r="AB1213" i="8"/>
  <c r="AC1192" i="8"/>
  <c r="AB1189" i="8"/>
  <c r="A216" i="1"/>
  <c r="A101" i="15"/>
  <c r="A15" i="17"/>
  <c r="AC1232" i="8"/>
  <c r="AB1209" i="8"/>
  <c r="AG1193" i="8"/>
  <c r="C658" i="14"/>
  <c r="AB1184" i="8"/>
  <c r="AB1164" i="8"/>
  <c r="AB1157" i="8"/>
  <c r="AB1219" i="8"/>
  <c r="A76" i="15"/>
  <c r="AC209" i="8"/>
  <c r="AC265" i="8"/>
  <c r="AF279" i="8"/>
  <c r="AD284" i="8"/>
  <c r="AD300" i="8"/>
  <c r="AF319" i="8"/>
  <c r="AF327" i="8"/>
  <c r="AF331" i="8"/>
  <c r="AF335" i="8"/>
  <c r="AD344" i="8"/>
  <c r="AF355" i="8"/>
  <c r="AD360" i="8"/>
  <c r="AF363" i="8"/>
  <c r="AD364" i="8"/>
  <c r="AF367" i="8"/>
  <c r="AF383" i="8"/>
  <c r="AF387" i="8"/>
  <c r="AC389" i="8"/>
  <c r="AD396" i="8"/>
  <c r="AD404" i="8"/>
  <c r="AD412" i="8"/>
  <c r="AF419" i="8"/>
  <c r="AD424" i="8"/>
  <c r="AD428" i="8"/>
  <c r="AD432" i="8"/>
  <c r="AF435" i="8"/>
  <c r="AF451" i="8"/>
  <c r="AD460" i="8"/>
  <c r="AF463" i="8"/>
  <c r="AF471" i="8"/>
  <c r="AF475" i="8"/>
  <c r="AD476" i="8"/>
  <c r="AD480" i="8"/>
  <c r="AF487" i="8"/>
  <c r="AD488" i="8"/>
  <c r="AF491" i="8"/>
  <c r="AF495" i="8"/>
  <c r="AD496" i="8"/>
  <c r="AF503" i="8"/>
  <c r="AD504" i="8"/>
  <c r="AD512" i="8"/>
  <c r="AF519" i="8"/>
  <c r="AD520" i="8"/>
  <c r="AF531" i="8"/>
  <c r="AF535" i="8"/>
  <c r="AD540" i="8"/>
  <c r="AD544" i="8"/>
  <c r="AF555" i="8"/>
  <c r="AF559" i="8"/>
  <c r="AD560" i="8"/>
  <c r="AD564" i="8"/>
  <c r="AD568" i="8"/>
  <c r="AF575" i="8"/>
  <c r="AD584" i="8"/>
  <c r="AF587" i="8"/>
  <c r="AD588" i="8"/>
  <c r="AF603" i="8"/>
  <c r="AD604" i="8"/>
  <c r="AF607" i="8"/>
  <c r="AF619" i="8"/>
  <c r="AD624" i="8"/>
  <c r="AF627" i="8"/>
  <c r="AD628" i="8"/>
  <c r="AD632" i="8"/>
  <c r="AF635" i="8"/>
  <c r="AF643" i="8"/>
  <c r="AF651" i="8"/>
  <c r="AD664" i="8"/>
  <c r="AF667" i="8"/>
  <c r="AD668" i="8"/>
  <c r="AF683" i="8"/>
  <c r="AD684" i="8"/>
  <c r="AD688" i="8"/>
  <c r="AF699" i="8"/>
  <c r="AD700" i="8"/>
  <c r="AD704" i="8"/>
  <c r="AF707" i="8"/>
  <c r="AD716" i="8"/>
  <c r="AF719" i="8"/>
  <c r="AD728" i="8"/>
  <c r="AD732" i="8"/>
  <c r="AF735" i="8"/>
  <c r="AD736" i="8"/>
  <c r="AF739" i="8"/>
  <c r="AD740" i="8"/>
  <c r="AF743" i="8"/>
  <c r="AD744" i="8"/>
  <c r="AF747" i="8"/>
  <c r="AD748" i="8"/>
  <c r="AF751" i="8"/>
  <c r="AF755" i="8"/>
  <c r="AD756" i="8"/>
  <c r="AF759" i="8"/>
  <c r="AF763" i="8"/>
  <c r="AD764" i="8"/>
  <c r="AF767" i="8"/>
  <c r="AD768" i="8"/>
  <c r="AF771" i="8"/>
  <c r="AD772" i="8"/>
  <c r="AF775" i="8"/>
  <c r="AD776" i="8"/>
  <c r="AD780" i="8"/>
  <c r="AD784" i="8"/>
  <c r="AD788" i="8"/>
  <c r="AF791" i="8"/>
  <c r="AD792" i="8"/>
  <c r="AF795" i="8"/>
  <c r="AD796" i="8"/>
  <c r="AF799" i="8"/>
  <c r="AF803" i="8"/>
  <c r="AD804" i="8"/>
  <c r="AF807" i="8"/>
  <c r="AD808" i="8"/>
  <c r="AF811" i="8"/>
  <c r="AD812" i="8"/>
  <c r="AF815" i="8"/>
  <c r="AD816" i="8"/>
  <c r="BI4" i="2"/>
  <c r="AF819" i="8"/>
  <c r="AD820" i="8"/>
  <c r="AF823" i="8"/>
  <c r="AD824" i="8"/>
  <c r="AF827" i="8"/>
  <c r="AD828" i="8"/>
  <c r="AF831" i="8"/>
  <c r="AD832" i="8"/>
  <c r="AF835" i="8"/>
  <c r="AD836" i="8"/>
  <c r="AF839" i="8"/>
  <c r="AD840" i="8"/>
  <c r="AF843" i="8"/>
  <c r="AD844" i="8"/>
  <c r="AF847" i="8"/>
  <c r="AD848" i="8"/>
  <c r="AF851" i="8"/>
  <c r="AD852" i="8"/>
  <c r="AF855" i="8"/>
  <c r="AD856" i="8"/>
  <c r="AF859" i="8"/>
  <c r="AD860" i="8"/>
  <c r="AF863" i="8"/>
  <c r="AD864" i="8"/>
  <c r="AF867" i="8"/>
  <c r="AD868" i="8"/>
  <c r="AF871" i="8"/>
  <c r="AD872" i="8"/>
  <c r="AF875" i="8"/>
  <c r="AD876" i="8"/>
  <c r="AF879" i="8"/>
  <c r="AD880" i="8"/>
  <c r="AF883" i="8"/>
  <c r="AD884" i="8"/>
  <c r="AF887" i="8"/>
  <c r="AD888" i="8"/>
  <c r="AF891" i="8"/>
  <c r="AD892" i="8"/>
  <c r="AF895" i="8"/>
  <c r="AD896" i="8"/>
  <c r="AF899" i="8"/>
  <c r="AD900" i="8"/>
  <c r="AF903" i="8"/>
  <c r="AD904" i="8"/>
  <c r="AF907" i="8"/>
  <c r="AD908" i="8"/>
  <c r="AF911" i="8"/>
  <c r="AD912" i="8"/>
  <c r="AF915" i="8"/>
  <c r="AD916" i="8"/>
  <c r="AF919" i="8"/>
  <c r="AD920" i="8"/>
  <c r="AF923" i="8"/>
  <c r="AD924" i="8"/>
  <c r="AF927" i="8"/>
  <c r="AD928" i="8"/>
  <c r="AF931" i="8"/>
  <c r="AD932" i="8"/>
  <c r="AF935" i="8"/>
  <c r="AD936" i="8"/>
  <c r="AF939" i="8"/>
  <c r="AD940" i="8"/>
  <c r="AF943" i="8"/>
  <c r="AD944" i="8"/>
  <c r="AF947" i="8"/>
  <c r="AD948" i="8"/>
  <c r="AF951" i="8"/>
  <c r="AD952" i="8"/>
  <c r="AF955" i="8"/>
  <c r="AD956" i="8"/>
  <c r="AF959" i="8"/>
  <c r="AD960" i="8"/>
  <c r="AF963" i="8"/>
  <c r="AD964" i="8"/>
  <c r="AF967" i="8"/>
  <c r="AD968" i="8"/>
  <c r="AF971" i="8"/>
  <c r="AD972" i="8"/>
  <c r="AF975" i="8"/>
  <c r="AD976" i="8"/>
  <c r="AF979" i="8"/>
  <c r="AD980" i="8"/>
  <c r="AF983" i="8"/>
  <c r="AD1163" i="8"/>
  <c r="AT184" i="1"/>
  <c r="AT190" i="1"/>
  <c r="AC302" i="8"/>
  <c r="AC310" i="8"/>
  <c r="AC318" i="8"/>
  <c r="AC322" i="8"/>
  <c r="AC338" i="8"/>
  <c r="AC366" i="8"/>
  <c r="AC414" i="8"/>
  <c r="AC418" i="8"/>
  <c r="AC422" i="8"/>
  <c r="AC430" i="8"/>
  <c r="AC434" i="8"/>
  <c r="AC438" i="8"/>
  <c r="AC446" i="8"/>
  <c r="AC470" i="8"/>
  <c r="AC474" i="8"/>
  <c r="AC498" i="8"/>
  <c r="AC514" i="8"/>
  <c r="AC518" i="8"/>
  <c r="AC526" i="8"/>
  <c r="AC862" i="8"/>
  <c r="AE1147" i="8"/>
  <c r="AE1150" i="8"/>
  <c r="AF1163" i="8"/>
  <c r="AE1191" i="8"/>
  <c r="AE50" i="8"/>
  <c r="AE54" i="8"/>
  <c r="AE90" i="8"/>
  <c r="AC227" i="8"/>
  <c r="AC251" i="8"/>
  <c r="AC327" i="8"/>
  <c r="AC343" i="8"/>
  <c r="AG358" i="8"/>
  <c r="AC363" i="8"/>
  <c r="AC407" i="8"/>
  <c r="AC463" i="8"/>
  <c r="AC467" i="8"/>
  <c r="AC475" i="8"/>
  <c r="AC479" i="8"/>
  <c r="AC511" i="8"/>
  <c r="AE526" i="8"/>
  <c r="AC555" i="8"/>
  <c r="AE558" i="8"/>
  <c r="AC587" i="8"/>
  <c r="AG610" i="8"/>
  <c r="AC611" i="8"/>
  <c r="AG614" i="8"/>
  <c r="AG638" i="8"/>
  <c r="AG698" i="8"/>
  <c r="AG786" i="8"/>
  <c r="AG806" i="8"/>
  <c r="AG846" i="8"/>
  <c r="AG854" i="8"/>
  <c r="AG922" i="8"/>
  <c r="AE922" i="8"/>
  <c r="AG946" i="8"/>
  <c r="AG994" i="8"/>
  <c r="AE994" i="8"/>
  <c r="AE1006" i="8"/>
  <c r="AS182" i="1"/>
  <c r="AS170" i="1"/>
  <c r="AS154" i="1"/>
  <c r="AS130" i="1"/>
  <c r="AS118" i="1"/>
  <c r="AS114" i="1"/>
  <c r="AS110" i="1"/>
  <c r="AS102" i="1"/>
  <c r="AS98" i="1"/>
  <c r="AS90" i="1"/>
  <c r="AS82" i="1"/>
  <c r="AS78" i="1"/>
  <c r="AS74" i="1"/>
  <c r="AS70" i="1"/>
  <c r="AS50" i="1"/>
  <c r="AW10" i="1"/>
  <c r="AW6" i="1"/>
  <c r="AU189" i="1"/>
  <c r="AU190" i="1"/>
  <c r="AU193" i="1"/>
  <c r="AT195" i="1"/>
  <c r="AW196" i="1"/>
  <c r="AT199" i="1"/>
  <c r="AW201" i="1"/>
  <c r="I278" i="1"/>
  <c r="AT207" i="1"/>
  <c r="AW208" i="1"/>
  <c r="AT211" i="1"/>
  <c r="AD277" i="1"/>
  <c r="AU221" i="1"/>
  <c r="D20" i="17" s="1"/>
  <c r="AW222" i="1"/>
  <c r="AS222" i="1"/>
  <c r="AS221" i="1"/>
  <c r="B20" i="17" s="1"/>
  <c r="AO15" i="21"/>
  <c r="AO15" i="18"/>
  <c r="AU165" i="1"/>
  <c r="AT163" i="1"/>
  <c r="AT159" i="1"/>
  <c r="AU153" i="1"/>
  <c r="AW150" i="1"/>
  <c r="AT143" i="1"/>
  <c r="AU136" i="1"/>
  <c r="AW134" i="1"/>
  <c r="AT131" i="1"/>
  <c r="AU129" i="1"/>
  <c r="AW118" i="1"/>
  <c r="AT115" i="1"/>
  <c r="AW106" i="1"/>
  <c r="AT99" i="1"/>
  <c r="AT95" i="1"/>
  <c r="AW94" i="1"/>
  <c r="AW76" i="1"/>
  <c r="AU68" i="1"/>
  <c r="AV56" i="1"/>
  <c r="AV48" i="1"/>
  <c r="AU45" i="1"/>
  <c r="AV40" i="1"/>
  <c r="AU37" i="1"/>
  <c r="AV36" i="1"/>
  <c r="AV32" i="1"/>
  <c r="AU25" i="1"/>
  <c r="AV22" i="1"/>
  <c r="AU21" i="1"/>
  <c r="AV16" i="1"/>
  <c r="AV10" i="1"/>
  <c r="AV8" i="1"/>
  <c r="AW5" i="1"/>
  <c r="AS187" i="1"/>
  <c r="AV188" i="1"/>
  <c r="AT188" i="1"/>
  <c r="AS190" i="1"/>
  <c r="AV192" i="1"/>
  <c r="AT192" i="1"/>
  <c r="AW193" i="1"/>
  <c r="AV194" i="1"/>
  <c r="AR194" i="1"/>
  <c r="AX194" i="1" s="1"/>
  <c r="B79" i="15" s="1"/>
  <c r="AV196" i="1"/>
  <c r="AW198" i="1"/>
  <c r="AV198" i="1"/>
  <c r="AR198" i="1"/>
  <c r="AX198" i="1" s="1"/>
  <c r="B83" i="15" s="1"/>
  <c r="AV201" i="1"/>
  <c r="AU200" i="1"/>
  <c r="AW202" i="1"/>
  <c r="AV202" i="1"/>
  <c r="AR202" i="1"/>
  <c r="AX202" i="1" s="1"/>
  <c r="B87" i="15" s="1"/>
  <c r="AV204" i="1"/>
  <c r="AW206" i="1"/>
  <c r="AR206" i="1"/>
  <c r="AX206" i="1" s="1"/>
  <c r="B91" i="15" s="1"/>
  <c r="AW210" i="1"/>
  <c r="AV210" i="1"/>
  <c r="AR210" i="1"/>
  <c r="AX210" i="1" s="1"/>
  <c r="B95" i="15" s="1"/>
  <c r="AS214" i="1"/>
  <c r="AW215" i="1"/>
  <c r="AW221" i="1"/>
  <c r="F20" i="17" s="1"/>
  <c r="AV222" i="1"/>
  <c r="AC87" i="10"/>
  <c r="AW44" i="10" s="1"/>
  <c r="AE87" i="10"/>
  <c r="BL44" i="10" s="1"/>
  <c r="AC88" i="10"/>
  <c r="AW45" i="10" s="1"/>
  <c r="AB89" i="10"/>
  <c r="AP46" i="10" s="1"/>
  <c r="AD89" i="10"/>
  <c r="BD46" i="10" s="1"/>
  <c r="AB93" i="10"/>
  <c r="AP50" i="10" s="1"/>
  <c r="AD93" i="10"/>
  <c r="BD50" i="10" s="1"/>
  <c r="AB97" i="10"/>
  <c r="AP54" i="10" s="1"/>
  <c r="AC1190" i="8"/>
  <c r="AS181" i="1"/>
  <c r="AS177" i="1"/>
  <c r="AS173" i="1"/>
  <c r="AS165" i="1"/>
  <c r="AU155" i="1"/>
  <c r="AU143" i="1"/>
  <c r="AS137" i="1"/>
  <c r="AU131" i="1"/>
  <c r="AV107" i="1"/>
  <c r="AV105" i="1"/>
  <c r="AR97" i="1"/>
  <c r="AW93" i="1"/>
  <c r="AV85" i="1"/>
  <c r="AS77" i="1"/>
  <c r="AS73" i="1"/>
  <c r="AV71" i="1"/>
  <c r="AS69" i="1"/>
  <c r="AF51" i="8"/>
  <c r="AF139" i="8"/>
  <c r="C754" i="14"/>
  <c r="AV65" i="1"/>
  <c r="AV49" i="1"/>
  <c r="AU46" i="1"/>
  <c r="AW41" i="1"/>
  <c r="AW37" i="1"/>
  <c r="AV37" i="1"/>
  <c r="AW35" i="1"/>
  <c r="AU35" i="1"/>
  <c r="AW31" i="1"/>
  <c r="AU31" i="1"/>
  <c r="AU30" i="1"/>
  <c r="AW29" i="1"/>
  <c r="AS25" i="1"/>
  <c r="AT22" i="1"/>
  <c r="AU19" i="1"/>
  <c r="AU15" i="1"/>
  <c r="AU6" i="1"/>
  <c r="AS5" i="1"/>
  <c r="AV4" i="1"/>
  <c r="AU3" i="1"/>
  <c r="AW188" i="1"/>
  <c r="AS188" i="1"/>
  <c r="AU188" i="1"/>
  <c r="AV189" i="1"/>
  <c r="AV191" i="1"/>
  <c r="AR191" i="1"/>
  <c r="AX191" i="1" s="1"/>
  <c r="E94" i="16" s="1"/>
  <c r="U94" i="16" s="1"/>
  <c r="AV190" i="1"/>
  <c r="AW192" i="1"/>
  <c r="AR192" i="1"/>
  <c r="AX192" i="1" s="1"/>
  <c r="E95" i="16" s="1"/>
  <c r="U95" i="16" s="1"/>
  <c r="AV193" i="1"/>
  <c r="AW195" i="1"/>
  <c r="AV195" i="1"/>
  <c r="AR195" i="1"/>
  <c r="AX195" i="1" s="1"/>
  <c r="B80" i="15" s="1"/>
  <c r="AU196" i="1"/>
  <c r="AT196" i="1"/>
  <c r="AW197" i="1"/>
  <c r="AS197" i="1"/>
  <c r="AV197" i="1"/>
  <c r="AW199" i="1"/>
  <c r="AR199" i="1"/>
  <c r="AU201" i="1"/>
  <c r="AT201" i="1"/>
  <c r="AW200" i="1"/>
  <c r="AV200" i="1"/>
  <c r="AW203" i="1"/>
  <c r="AR203" i="1"/>
  <c r="AU204" i="1"/>
  <c r="AR204" i="1"/>
  <c r="AX204" i="1" s="1"/>
  <c r="E107" i="16" s="1"/>
  <c r="U107" i="16" s="1"/>
  <c r="AW205" i="1"/>
  <c r="AS205" i="1"/>
  <c r="AV205" i="1"/>
  <c r="AW207" i="1"/>
  <c r="AV207" i="1"/>
  <c r="AR207" i="1"/>
  <c r="AX207" i="1" s="1"/>
  <c r="E111" i="16" s="1"/>
  <c r="U111" i="16" s="1"/>
  <c r="AU208" i="1"/>
  <c r="AR208" i="1"/>
  <c r="AX208" i="1" s="1"/>
  <c r="E112" i="16" s="1"/>
  <c r="U112" i="16" s="1"/>
  <c r="AW209" i="1"/>
  <c r="AS209" i="1"/>
  <c r="AV209" i="1"/>
  <c r="AW211" i="1"/>
  <c r="AV211" i="1"/>
  <c r="AR211" i="1"/>
  <c r="AX211" i="1" s="1"/>
  <c r="E115" i="16" s="1"/>
  <c r="U115" i="16" s="1"/>
  <c r="D277" i="1"/>
  <c r="AT213" i="1"/>
  <c r="AW214" i="1"/>
  <c r="AV215" i="1"/>
  <c r="AR215" i="1"/>
  <c r="AX215" i="1" s="1"/>
  <c r="B100" i="15" s="1"/>
  <c r="AV216" i="1"/>
  <c r="E15" i="17" s="1"/>
  <c r="AR216" i="1"/>
  <c r="AX216" i="1" s="1"/>
  <c r="F120" i="16" s="1"/>
  <c r="AW217" i="1"/>
  <c r="F16" i="17" s="1"/>
  <c r="AV217" i="1"/>
  <c r="E16" i="17" s="1"/>
  <c r="AU217" i="1"/>
  <c r="D16" i="17" s="1"/>
  <c r="AU218" i="1"/>
  <c r="D17" i="17" s="1"/>
  <c r="AW219" i="1"/>
  <c r="F18" i="17" s="1"/>
  <c r="AV219" i="1"/>
  <c r="E18" i="17" s="1"/>
  <c r="AR219" i="1"/>
  <c r="AX219" i="1" s="1"/>
  <c r="G18" i="17" s="1"/>
  <c r="AU220" i="1"/>
  <c r="D19" i="17" s="1"/>
  <c r="AT220" i="1"/>
  <c r="C19" i="17" s="1"/>
  <c r="AV221" i="1"/>
  <c r="E20" i="17" s="1"/>
  <c r="AT221" i="1"/>
  <c r="C20" i="17" s="1"/>
  <c r="AU222" i="1"/>
  <c r="AR222" i="1"/>
  <c r="AX222" i="1" s="1"/>
  <c r="F126" i="16" s="1"/>
  <c r="F178" i="16" s="1"/>
  <c r="Z189" i="16"/>
  <c r="Z197" i="16"/>
  <c r="Z173" i="16"/>
  <c r="Z165" i="16"/>
  <c r="Z181" i="16"/>
  <c r="Z207" i="16"/>
  <c r="AF3" i="8"/>
  <c r="AF7" i="8"/>
  <c r="AF23" i="8"/>
  <c r="AD24" i="8"/>
  <c r="AF35" i="8"/>
  <c r="AE46" i="8"/>
  <c r="AD52" i="8"/>
  <c r="AG58" i="8"/>
  <c r="AE58" i="8"/>
  <c r="AE62" i="8"/>
  <c r="AF63" i="8"/>
  <c r="AF64" i="8"/>
  <c r="AE66" i="8"/>
  <c r="AC71" i="8"/>
  <c r="AF71" i="8"/>
  <c r="AE74" i="8"/>
  <c r="AC75" i="8"/>
  <c r="AF75" i="8"/>
  <c r="AF79" i="8"/>
  <c r="AF83" i="8"/>
  <c r="AE86" i="8"/>
  <c r="AF87" i="8"/>
  <c r="AF91" i="8"/>
  <c r="AE94" i="8"/>
  <c r="AE98" i="8"/>
  <c r="AF103" i="8"/>
  <c r="AF108" i="8"/>
  <c r="AC111" i="8"/>
  <c r="AE114" i="8"/>
  <c r="AF123" i="8"/>
  <c r="AE126" i="8"/>
  <c r="AF127" i="8"/>
  <c r="AE146" i="8"/>
  <c r="AE158" i="8"/>
  <c r="AC163" i="8"/>
  <c r="AC175" i="8"/>
  <c r="AC183" i="8"/>
  <c r="AE202" i="8"/>
  <c r="AE210" i="8"/>
  <c r="AC211" i="8"/>
  <c r="AE222" i="8"/>
  <c r="AF223" i="8"/>
  <c r="AC235" i="8"/>
  <c r="AC243" i="8"/>
  <c r="AF243" i="8"/>
  <c r="AD244" i="8"/>
  <c r="AD252" i="8"/>
  <c r="AC263" i="8"/>
  <c r="AC267" i="8"/>
  <c r="AD272" i="8"/>
  <c r="AC279" i="8"/>
  <c r="AC283" i="8"/>
  <c r="AE286" i="8"/>
  <c r="AC295" i="8"/>
  <c r="AG298" i="8"/>
  <c r="AC299" i="8"/>
  <c r="AC307" i="8"/>
  <c r="AC311" i="8"/>
  <c r="AC315" i="8"/>
  <c r="AE318" i="8"/>
  <c r="AC319" i="8"/>
  <c r="AG326" i="8"/>
  <c r="AC331" i="8"/>
  <c r="AE338" i="8"/>
  <c r="AC339" i="8"/>
  <c r="AG235" i="8"/>
  <c r="AC347" i="8"/>
  <c r="AC351" i="8"/>
  <c r="AG354" i="8"/>
  <c r="AC355" i="8"/>
  <c r="AC359" i="8"/>
  <c r="AE370" i="8"/>
  <c r="AC371" i="8"/>
  <c r="AE374" i="8"/>
  <c r="AC375" i="8"/>
  <c r="AC383" i="8"/>
  <c r="AC391" i="8"/>
  <c r="AE394" i="8"/>
  <c r="AC395" i="8"/>
  <c r="AC399" i="8"/>
  <c r="AC403" i="8"/>
  <c r="AC411" i="8"/>
  <c r="AE414" i="8"/>
  <c r="AC415" i="8"/>
  <c r="AC419" i="8"/>
  <c r="AC423" i="8"/>
  <c r="AE426" i="8"/>
  <c r="AC431" i="8"/>
  <c r="AG434" i="8"/>
  <c r="AE434" i="8"/>
  <c r="AC435" i="8"/>
  <c r="AE438" i="8"/>
  <c r="AC439" i="8"/>
  <c r="AG442" i="8"/>
  <c r="AC443" i="8"/>
  <c r="AC447" i="8"/>
  <c r="AC455" i="8"/>
  <c r="AG458" i="8"/>
  <c r="AC459" i="8"/>
  <c r="AE462" i="8"/>
  <c r="AG474" i="8"/>
  <c r="AE474" i="8"/>
  <c r="AG478" i="8"/>
  <c r="AE482" i="8"/>
  <c r="AC483" i="8"/>
  <c r="AG490" i="8"/>
  <c r="AC491" i="8"/>
  <c r="AE494" i="8"/>
  <c r="AC495" i="8"/>
  <c r="AC503" i="8"/>
  <c r="AG506" i="8"/>
  <c r="AC507" i="8"/>
  <c r="AG510" i="8"/>
  <c r="AE510" i="8"/>
  <c r="AC515" i="8"/>
  <c r="AC519" i="8"/>
  <c r="AG522" i="8"/>
  <c r="AG534" i="8"/>
  <c r="AG538" i="8"/>
  <c r="AC539" i="8"/>
  <c r="AG542" i="8"/>
  <c r="AE542" i="8"/>
  <c r="AC543" i="8"/>
  <c r="AG546" i="8"/>
  <c r="AC547" i="8"/>
  <c r="AG550" i="8"/>
  <c r="AC551" i="8"/>
  <c r="AG554" i="8"/>
  <c r="AG558" i="8"/>
  <c r="AC559" i="8"/>
  <c r="AG562" i="8"/>
  <c r="AC563" i="8"/>
  <c r="AG566" i="8"/>
  <c r="AC567" i="8"/>
  <c r="AG570" i="8"/>
  <c r="AG574" i="8"/>
  <c r="AE574" i="8"/>
  <c r="AC575" i="8"/>
  <c r="AG578" i="8"/>
  <c r="AC579" i="8"/>
  <c r="AG582" i="8"/>
  <c r="AG586" i="8"/>
  <c r="AG590" i="8"/>
  <c r="AE590" i="8"/>
  <c r="AC591" i="8"/>
  <c r="AG594" i="8"/>
  <c r="AC595" i="8"/>
  <c r="AG598" i="8"/>
  <c r="AG602" i="8"/>
  <c r="AC603" i="8"/>
  <c r="AG606" i="8"/>
  <c r="AE606" i="8"/>
  <c r="AC607" i="8"/>
  <c r="AG618" i="8"/>
  <c r="AC619" i="8"/>
  <c r="AG622" i="8"/>
  <c r="AE622" i="8"/>
  <c r="AC623" i="8"/>
  <c r="AG626" i="8"/>
  <c r="AG630" i="8"/>
  <c r="AG634" i="8"/>
  <c r="AE638" i="8"/>
  <c r="AG642" i="8"/>
  <c r="AC643" i="8"/>
  <c r="AG646" i="8"/>
  <c r="AC647" i="8"/>
  <c r="AG650" i="8"/>
  <c r="AE650" i="8"/>
  <c r="AC651" i="8"/>
  <c r="AG654" i="8"/>
  <c r="AG658" i="8"/>
  <c r="AE658" i="8"/>
  <c r="AG662" i="8"/>
  <c r="AC663" i="8"/>
  <c r="AG666" i="8"/>
  <c r="AE666" i="8"/>
  <c r="AC667" i="8"/>
  <c r="AG670" i="8"/>
  <c r="AC671" i="8"/>
  <c r="AG674" i="8"/>
  <c r="AE674" i="8"/>
  <c r="AG678" i="8"/>
  <c r="AE678" i="8"/>
  <c r="AC679" i="8"/>
  <c r="AG682" i="8"/>
  <c r="AE682" i="8"/>
  <c r="AG686" i="8"/>
  <c r="AC687" i="8"/>
  <c r="AG690" i="8"/>
  <c r="AE690" i="8"/>
  <c r="AC691" i="8"/>
  <c r="AG694" i="8"/>
  <c r="AE694" i="8"/>
  <c r="AE698" i="8"/>
  <c r="AG702" i="8"/>
  <c r="AG706" i="8"/>
  <c r="AE706" i="8"/>
  <c r="AC707" i="8"/>
  <c r="AG710" i="8"/>
  <c r="AE710" i="8"/>
  <c r="AC711" i="8"/>
  <c r="AG714" i="8"/>
  <c r="AE714" i="8"/>
  <c r="AG718" i="8"/>
  <c r="AE718" i="8"/>
  <c r="AG722" i="8"/>
  <c r="AE722" i="8"/>
  <c r="AE726" i="8"/>
  <c r="AC727" i="8"/>
  <c r="AG730" i="8"/>
  <c r="AE730" i="8"/>
  <c r="AC731" i="8"/>
  <c r="AG734" i="8"/>
  <c r="AE734" i="8"/>
  <c r="AG738" i="8"/>
  <c r="AE738" i="8"/>
  <c r="AG742" i="8"/>
  <c r="AE742" i="8"/>
  <c r="AG746" i="8"/>
  <c r="AE746" i="8"/>
  <c r="AC747" i="8"/>
  <c r="AG750" i="8"/>
  <c r="AE750" i="8"/>
  <c r="AC751" i="8"/>
  <c r="AG754" i="8"/>
  <c r="AE754" i="8"/>
  <c r="AC755" i="8"/>
  <c r="AG758" i="8"/>
  <c r="AE758" i="8"/>
  <c r="AG762" i="8"/>
  <c r="AE762" i="8"/>
  <c r="AG766" i="8"/>
  <c r="AE766" i="8"/>
  <c r="AC767" i="8"/>
  <c r="AG770" i="8"/>
  <c r="AE770" i="8"/>
  <c r="AF57" i="8"/>
  <c r="AF73" i="8"/>
  <c r="AF97" i="8"/>
  <c r="AE107" i="8"/>
  <c r="AF117" i="8"/>
  <c r="AE119" i="8"/>
  <c r="AF137" i="8"/>
  <c r="AE171" i="8"/>
  <c r="AF197" i="8"/>
  <c r="AE219" i="8"/>
  <c r="AC206" i="8"/>
  <c r="AC214" i="8"/>
  <c r="AC218" i="8"/>
  <c r="AC226" i="8"/>
  <c r="AC230" i="8"/>
  <c r="AC242" i="8"/>
  <c r="AG774" i="8"/>
  <c r="AE774" i="8"/>
  <c r="AG778" i="8"/>
  <c r="AE778" i="8"/>
  <c r="AC779" i="8"/>
  <c r="AG782" i="8"/>
  <c r="AE782" i="8"/>
  <c r="AC783" i="8"/>
  <c r="AE786" i="8"/>
  <c r="AG790" i="8"/>
  <c r="AE790" i="8"/>
  <c r="AG794" i="8"/>
  <c r="AC795" i="8"/>
  <c r="AG798" i="8"/>
  <c r="AE798" i="8"/>
  <c r="AC799" i="8"/>
  <c r="AG802" i="8"/>
  <c r="AE802" i="8"/>
  <c r="AC803" i="8"/>
  <c r="AE806" i="8"/>
  <c r="AG810" i="8"/>
  <c r="AE810" i="8"/>
  <c r="AG814" i="8"/>
  <c r="AE814" i="8"/>
  <c r="AC815" i="8"/>
  <c r="AG818" i="8"/>
  <c r="AE818" i="8"/>
  <c r="AC819" i="8"/>
  <c r="AG822" i="8"/>
  <c r="AE822" i="8"/>
  <c r="AC823" i="8"/>
  <c r="AG826" i="8"/>
  <c r="AE826" i="8"/>
  <c r="AG830" i="8"/>
  <c r="AG834" i="8"/>
  <c r="AE834" i="8"/>
  <c r="AC835" i="8"/>
  <c r="AG838" i="8"/>
  <c r="AE838" i="8"/>
  <c r="AG842" i="8"/>
  <c r="AE842" i="8"/>
  <c r="AE846" i="8"/>
  <c r="AC847" i="8"/>
  <c r="AG850" i="8"/>
  <c r="AE850" i="8"/>
  <c r="AE854" i="8"/>
  <c r="AC855" i="8"/>
  <c r="AG858" i="8"/>
  <c r="AE858" i="8"/>
  <c r="AC859" i="8"/>
  <c r="AG862" i="8"/>
  <c r="AE862" i="8"/>
  <c r="AC863" i="8"/>
  <c r="AG866" i="8"/>
  <c r="AE866" i="8"/>
  <c r="AG870" i="8"/>
  <c r="AE870" i="8"/>
  <c r="AE874" i="8"/>
  <c r="AG878" i="8"/>
  <c r="AE878" i="8"/>
  <c r="AC879" i="8"/>
  <c r="AE882" i="8"/>
  <c r="AC883" i="8"/>
  <c r="AG886" i="8"/>
  <c r="AE886" i="8"/>
  <c r="AG890" i="8"/>
  <c r="AE890" i="8"/>
  <c r="AG894" i="8"/>
  <c r="AE894" i="8"/>
  <c r="AC895" i="8"/>
  <c r="AG898" i="8"/>
  <c r="AE898" i="8"/>
  <c r="AC899" i="8"/>
  <c r="AG902" i="8"/>
  <c r="AE902" i="8"/>
  <c r="AC903" i="8"/>
  <c r="AG906" i="8"/>
  <c r="AE906" i="8"/>
  <c r="AG910" i="8"/>
  <c r="AE910" i="8"/>
  <c r="AC911" i="8"/>
  <c r="AG914" i="8"/>
  <c r="AE914" i="8"/>
  <c r="AC915" i="8"/>
  <c r="AG918" i="8"/>
  <c r="AE918" i="8"/>
  <c r="AC919" i="8"/>
  <c r="AC923" i="8"/>
  <c r="AG926" i="8"/>
  <c r="AE926" i="8"/>
  <c r="AC927" i="8"/>
  <c r="AG930" i="8"/>
  <c r="AE930" i="8"/>
  <c r="AE934" i="8"/>
  <c r="AC935" i="8"/>
  <c r="AG938" i="8"/>
  <c r="AE938" i="8"/>
  <c r="AC939" i="8"/>
  <c r="AE942" i="8"/>
  <c r="AE946" i="8"/>
  <c r="AC947" i="8"/>
  <c r="AG950" i="8"/>
  <c r="AE950" i="8"/>
  <c r="AG954" i="8"/>
  <c r="AE954" i="8"/>
  <c r="AC955" i="8"/>
  <c r="AG958" i="8"/>
  <c r="AE958" i="8"/>
  <c r="AC959" i="8"/>
  <c r="AG962" i="8"/>
  <c r="AE962" i="8"/>
  <c r="AG966" i="8"/>
  <c r="AE966" i="8"/>
  <c r="AG970" i="8"/>
  <c r="AC971" i="8"/>
  <c r="AG974" i="8"/>
  <c r="AC975" i="8"/>
  <c r="AG978" i="8"/>
  <c r="AE978" i="8"/>
  <c r="AG982" i="8"/>
  <c r="AE263" i="8"/>
  <c r="AG279" i="8"/>
  <c r="AG295" i="8"/>
  <c r="AE303" i="8"/>
  <c r="AF321" i="8"/>
  <c r="AG335" i="8"/>
  <c r="AF337" i="8"/>
  <c r="AE351" i="8"/>
  <c r="AG355" i="8"/>
  <c r="AF357" i="8"/>
  <c r="AG371" i="8"/>
  <c r="AE375" i="8"/>
  <c r="AG391" i="8"/>
  <c r="AE391" i="8"/>
  <c r="AF397" i="8"/>
  <c r="AG403" i="8"/>
  <c r="AE403" i="8"/>
  <c r="AF413" i="8"/>
  <c r="AE415" i="8"/>
  <c r="AF417" i="8"/>
  <c r="AG419" i="8"/>
  <c r="AG423" i="8"/>
  <c r="AF425" i="8"/>
  <c r="AF445" i="8"/>
  <c r="AE447" i="8"/>
  <c r="AF449" i="8"/>
  <c r="AE459" i="8"/>
  <c r="AE467" i="8"/>
  <c r="AF473" i="8"/>
  <c r="AF477" i="8"/>
  <c r="AF481" i="8"/>
  <c r="AF485" i="8"/>
  <c r="AG487" i="8"/>
  <c r="AF489" i="8"/>
  <c r="AF493" i="8"/>
  <c r="AF497" i="8"/>
  <c r="AG499" i="8"/>
  <c r="AF501" i="8"/>
  <c r="AE503" i="8"/>
  <c r="AE507" i="8"/>
  <c r="AF509" i="8"/>
  <c r="AG515" i="8"/>
  <c r="AF521" i="8"/>
  <c r="AE523" i="8"/>
  <c r="AE539" i="8"/>
  <c r="AG543" i="8"/>
  <c r="AE543" i="8"/>
  <c r="AG547" i="8"/>
  <c r="AG551" i="8"/>
  <c r="AE559" i="8"/>
  <c r="AG571" i="8"/>
  <c r="AG575" i="8"/>
  <c r="AE575" i="8"/>
  <c r="AG579" i="8"/>
  <c r="AF581" i="8"/>
  <c r="AF585" i="8"/>
  <c r="AE591" i="8"/>
  <c r="AF593" i="8"/>
  <c r="AG599" i="8"/>
  <c r="AG603" i="8"/>
  <c r="AG607" i="8"/>
  <c r="AE607" i="8"/>
  <c r="AG631" i="8"/>
  <c r="AG635" i="8"/>
  <c r="AG679" i="8"/>
  <c r="AG683" i="8"/>
  <c r="AG687" i="8"/>
  <c r="AG707" i="8"/>
  <c r="AG711" i="8"/>
  <c r="AG715" i="8"/>
  <c r="AG723" i="8"/>
  <c r="AG739" i="8"/>
  <c r="AG743" i="8"/>
  <c r="AG747" i="8"/>
  <c r="AG771" i="8"/>
  <c r="AG775" i="8"/>
  <c r="AG779" i="8"/>
  <c r="AG783" i="8"/>
  <c r="AG811" i="8"/>
  <c r="AG815" i="8"/>
  <c r="AG819" i="8"/>
  <c r="AG843" i="8"/>
  <c r="AG847" i="8"/>
  <c r="AG851" i="8"/>
  <c r="AG855" i="8"/>
  <c r="AE982" i="8"/>
  <c r="AG986" i="8"/>
  <c r="AE986" i="8"/>
  <c r="AC987" i="8"/>
  <c r="AG990" i="8"/>
  <c r="AE990" i="8"/>
  <c r="AC991" i="8"/>
  <c r="AG998" i="8"/>
  <c r="AE998" i="8"/>
  <c r="AG1002" i="8"/>
  <c r="AE1002" i="8"/>
  <c r="AC1003" i="8"/>
  <c r="AG1006" i="8"/>
  <c r="AC1007" i="8"/>
  <c r="AG1014" i="8"/>
  <c r="AG1018" i="8"/>
  <c r="AE1018" i="8"/>
  <c r="AC1019" i="8"/>
  <c r="AG1026" i="8"/>
  <c r="AE1026" i="8"/>
  <c r="AG1030" i="8"/>
  <c r="AE1030" i="8"/>
  <c r="AC1031" i="8"/>
  <c r="AG1034" i="8"/>
  <c r="AE1034" i="8"/>
  <c r="AC1035" i="8"/>
  <c r="AG1038" i="8"/>
  <c r="AE1038" i="8"/>
  <c r="AC1039" i="8"/>
  <c r="AG1042" i="8"/>
  <c r="AE1042" i="8"/>
  <c r="AG1046" i="8"/>
  <c r="AE1046" i="8"/>
  <c r="AC1047" i="8"/>
  <c r="AG1050" i="8"/>
  <c r="AE1050" i="8"/>
  <c r="AC1051" i="8"/>
  <c r="AG1054" i="8"/>
  <c r="AE1054" i="8"/>
  <c r="AG1058" i="8"/>
  <c r="AE1062" i="8"/>
  <c r="AC1063" i="8"/>
  <c r="AG1066" i="8"/>
  <c r="AE1066" i="8"/>
  <c r="AC1067" i="8"/>
  <c r="AG1070" i="8"/>
  <c r="AE1070" i="8"/>
  <c r="AC1071" i="8"/>
  <c r="AG1074" i="8"/>
  <c r="AE1074" i="8"/>
  <c r="AC1075" i="8"/>
  <c r="AE1078" i="8"/>
  <c r="AG1082" i="8"/>
  <c r="AE1082" i="8"/>
  <c r="AC1083" i="8"/>
  <c r="AG1086" i="8"/>
  <c r="AE1086" i="8"/>
  <c r="AB1087" i="8"/>
  <c r="AG1090" i="8"/>
  <c r="AG1094" i="8"/>
  <c r="AG1098" i="8"/>
  <c r="AE1098" i="8"/>
  <c r="AG1102" i="8"/>
  <c r="AE1102" i="8"/>
  <c r="AE1106" i="8"/>
  <c r="AE1110" i="8"/>
  <c r="AG1114" i="8"/>
  <c r="AE1114" i="8"/>
  <c r="AG1117" i="8"/>
  <c r="AG1125" i="8"/>
  <c r="AG1132" i="8"/>
  <c r="AE1149" i="8"/>
  <c r="AE1153" i="8"/>
  <c r="AE1160" i="8"/>
  <c r="AE1190" i="8"/>
  <c r="AE1193" i="8"/>
  <c r="AE1200" i="8"/>
  <c r="AE1209" i="8"/>
  <c r="AE1211" i="8"/>
  <c r="AE1217" i="8"/>
  <c r="AF1225" i="8"/>
  <c r="AE1223" i="8"/>
  <c r="AE1230" i="8"/>
  <c r="AF1228" i="8"/>
  <c r="AE1226" i="8"/>
  <c r="AG1023" i="8"/>
  <c r="AG1039" i="8"/>
  <c r="AG1043" i="8"/>
  <c r="AG1087" i="8"/>
  <c r="AG1095" i="8"/>
  <c r="AG1111" i="8"/>
  <c r="AC1200" i="8"/>
  <c r="AC914" i="8"/>
  <c r="AC946" i="8"/>
  <c r="AC990" i="8"/>
  <c r="AC1010" i="8"/>
  <c r="AC1014" i="8"/>
  <c r="AF1151" i="8"/>
  <c r="AE1156" i="8"/>
  <c r="AF1159" i="8"/>
  <c r="AE1166" i="8"/>
  <c r="AC1231" i="8"/>
  <c r="AF3" i="10"/>
  <c r="BS13" i="10" s="1"/>
  <c r="AB4" i="10"/>
  <c r="AO14" i="10" s="1"/>
  <c r="AD4" i="10"/>
  <c r="BC14" i="10" s="1"/>
  <c r="AC5" i="10"/>
  <c r="AV15" i="10" s="1"/>
  <c r="AC6" i="10"/>
  <c r="AV16" i="10" s="1"/>
  <c r="AE6" i="10"/>
  <c r="BK16" i="10" s="1"/>
  <c r="AF7" i="10"/>
  <c r="BS17" i="10" s="1"/>
  <c r="AB8" i="10"/>
  <c r="AO18" i="10" s="1"/>
  <c r="AD8" i="10"/>
  <c r="BC18" i="10" s="1"/>
  <c r="AE9" i="10"/>
  <c r="BK19" i="10" s="1"/>
  <c r="AE10" i="10"/>
  <c r="BK20" i="10" s="1"/>
  <c r="AF11" i="10"/>
  <c r="BS21" i="10" s="1"/>
  <c r="AC12" i="10"/>
  <c r="AV22" i="10" s="1"/>
  <c r="AB13" i="10"/>
  <c r="AO23" i="10" s="1"/>
  <c r="AD13" i="10"/>
  <c r="BC23" i="10" s="1"/>
  <c r="AB14" i="10"/>
  <c r="AO24" i="10" s="1"/>
  <c r="AD14" i="10"/>
  <c r="BC24" i="10" s="1"/>
  <c r="AF14" i="10"/>
  <c r="BS24" i="10" s="1"/>
  <c r="AC15" i="10"/>
  <c r="AV25" i="10" s="1"/>
  <c r="AC16" i="10"/>
  <c r="AV26" i="10" s="1"/>
  <c r="AB17" i="10"/>
  <c r="AO27" i="10" s="1"/>
  <c r="AD17" i="10"/>
  <c r="BC27" i="10" s="1"/>
  <c r="AB18" i="10"/>
  <c r="AO28" i="10" s="1"/>
  <c r="AE19" i="10"/>
  <c r="BK29" i="10" s="1"/>
  <c r="AB21" i="10"/>
  <c r="AO31" i="10" s="1"/>
  <c r="AD21" i="10"/>
  <c r="BC31" i="10" s="1"/>
  <c r="AB22" i="10"/>
  <c r="AO32" i="10" s="1"/>
  <c r="AD22" i="10"/>
  <c r="BC32" i="10" s="1"/>
  <c r="AC23" i="10"/>
  <c r="AV33" i="10" s="1"/>
  <c r="AE23" i="10"/>
  <c r="BK33" i="10" s="1"/>
  <c r="AC24" i="10"/>
  <c r="AV34" i="10" s="1"/>
  <c r="AB25" i="10"/>
  <c r="AO35" i="10" s="1"/>
  <c r="AD25" i="10"/>
  <c r="BC35" i="10" s="1"/>
  <c r="AB26" i="10"/>
  <c r="AO36" i="10" s="1"/>
  <c r="AD26" i="10"/>
  <c r="BC36" i="10" s="1"/>
  <c r="AC27" i="10"/>
  <c r="AV37" i="10" s="1"/>
  <c r="AE27" i="10"/>
  <c r="BK37" i="10" s="1"/>
  <c r="AC28" i="10"/>
  <c r="AV38" i="10" s="1"/>
  <c r="AB29" i="10"/>
  <c r="AO39" i="10" s="1"/>
  <c r="AF29" i="10"/>
  <c r="BS39" i="10" s="1"/>
  <c r="AB30" i="10"/>
  <c r="AO40" i="10" s="1"/>
  <c r="AD30" i="10"/>
  <c r="BC40" i="10" s="1"/>
  <c r="AC31" i="10"/>
  <c r="AV41" i="10" s="1"/>
  <c r="AC32" i="10"/>
  <c r="AV42" i="10" s="1"/>
  <c r="AF32" i="10"/>
  <c r="BS42" i="10" s="1"/>
  <c r="AB33" i="10"/>
  <c r="AO43" i="10" s="1"/>
  <c r="AD33" i="10"/>
  <c r="BC43" i="10" s="1"/>
  <c r="AB34" i="10"/>
  <c r="AO44" i="10" s="1"/>
  <c r="AD34" i="10"/>
  <c r="BC44" i="10" s="1"/>
  <c r="AC35" i="10"/>
  <c r="AV45" i="10" s="1"/>
  <c r="AE35" i="10"/>
  <c r="BK45" i="10" s="1"/>
  <c r="AC36" i="10"/>
  <c r="AV46" i="10" s="1"/>
  <c r="AF36" i="10"/>
  <c r="BS46" i="10" s="1"/>
  <c r="AD37" i="10"/>
  <c r="BC47" i="10" s="1"/>
  <c r="AB38" i="10"/>
  <c r="AO48" i="10" s="1"/>
  <c r="AD38" i="10"/>
  <c r="BC48" i="10" s="1"/>
  <c r="AC39" i="10"/>
  <c r="AV49" i="10" s="1"/>
  <c r="AE39" i="10"/>
  <c r="BK49" i="10" s="1"/>
  <c r="AB41" i="10"/>
  <c r="AO51" i="10" s="1"/>
  <c r="AD41" i="10"/>
  <c r="BC51" i="10" s="1"/>
  <c r="AB42" i="10"/>
  <c r="AO52" i="10" s="1"/>
  <c r="AD42" i="10"/>
  <c r="BC52" i="10" s="1"/>
  <c r="AC43" i="10"/>
  <c r="AV53" i="10" s="1"/>
  <c r="AE43" i="10"/>
  <c r="BK53" i="10" s="1"/>
  <c r="AC44" i="10"/>
  <c r="AV54" i="10" s="1"/>
  <c r="AB45" i="10"/>
  <c r="AO55" i="10" s="1"/>
  <c r="AD45" i="10"/>
  <c r="BC55" i="10" s="1"/>
  <c r="AD46" i="10"/>
  <c r="BC56" i="10" s="1"/>
  <c r="AF46" i="10"/>
  <c r="BS56" i="10" s="1"/>
  <c r="AC47" i="10"/>
  <c r="AV57" i="10" s="1"/>
  <c r="AE47" i="10"/>
  <c r="BK57" i="10" s="1"/>
  <c r="AC48" i="10"/>
  <c r="AV58" i="10" s="1"/>
  <c r="AD49" i="10"/>
  <c r="BC59" i="10" s="1"/>
  <c r="AB50" i="10"/>
  <c r="AO60" i="10" s="1"/>
  <c r="AD50" i="10"/>
  <c r="BC60" i="10" s="1"/>
  <c r="AC51" i="10"/>
  <c r="AV61" i="10" s="1"/>
  <c r="AE51" i="10"/>
  <c r="BK61" i="10" s="1"/>
  <c r="AC52" i="10"/>
  <c r="AV62" i="10" s="1"/>
  <c r="AB53" i="10"/>
  <c r="AO63" i="10" s="1"/>
  <c r="AD53" i="10"/>
  <c r="BC63" i="10" s="1"/>
  <c r="AB54" i="10"/>
  <c r="AO64" i="10" s="1"/>
  <c r="AP12" i="10" s="1"/>
  <c r="AD54" i="10"/>
  <c r="BC64" i="10" s="1"/>
  <c r="BD12" i="10" s="1"/>
  <c r="AC55" i="10"/>
  <c r="AV65" i="10" s="1"/>
  <c r="AE55" i="10"/>
  <c r="BK65" i="10" s="1"/>
  <c r="AC56" i="10"/>
  <c r="AW13" i="10" s="1"/>
  <c r="AB57" i="10"/>
  <c r="AP14" i="10" s="1"/>
  <c r="AD57" i="10"/>
  <c r="BD14" i="10" s="1"/>
  <c r="AF57" i="10"/>
  <c r="BT14" i="10" s="1"/>
  <c r="AB58" i="10"/>
  <c r="AP15" i="10" s="1"/>
  <c r="AD58" i="10"/>
  <c r="BD15" i="10" s="1"/>
  <c r="AE59" i="10"/>
  <c r="BL16" i="10" s="1"/>
  <c r="AF59" i="10"/>
  <c r="BT16" i="10" s="1"/>
  <c r="AC60" i="10"/>
  <c r="AW17" i="10" s="1"/>
  <c r="AB61" i="10"/>
  <c r="AP18" i="10" s="1"/>
  <c r="AD61" i="10"/>
  <c r="BD18" i="10" s="1"/>
  <c r="AB62" i="10"/>
  <c r="AP19" i="10" s="1"/>
  <c r="AD62" i="10"/>
  <c r="BD19" i="10" s="1"/>
  <c r="AC63" i="10"/>
  <c r="AW20" i="10" s="1"/>
  <c r="AE63" i="10"/>
  <c r="BL20" i="10" s="1"/>
  <c r="AC64" i="10"/>
  <c r="AW21" i="10" s="1"/>
  <c r="AB65" i="10"/>
  <c r="AP22" i="10" s="1"/>
  <c r="AF65" i="10"/>
  <c r="BT22" i="10" s="1"/>
  <c r="AB66" i="10"/>
  <c r="AP23" i="10" s="1"/>
  <c r="AD66" i="10"/>
  <c r="BD23" i="10" s="1"/>
  <c r="AC67" i="10"/>
  <c r="AW24" i="10" s="1"/>
  <c r="AC68" i="10"/>
  <c r="AW25" i="10" s="1"/>
  <c r="AB69" i="10"/>
  <c r="AP26" i="10" s="1"/>
  <c r="AB70" i="10"/>
  <c r="AP27" i="10" s="1"/>
  <c r="AD70" i="10"/>
  <c r="BD27" i="10" s="1"/>
  <c r="AC71" i="10"/>
  <c r="AW28" i="10" s="1"/>
  <c r="AE71" i="10"/>
  <c r="BL28" i="10" s="1"/>
  <c r="AC72" i="10"/>
  <c r="AW29" i="10" s="1"/>
  <c r="AB73" i="10"/>
  <c r="AP30" i="10" s="1"/>
  <c r="AD73" i="10"/>
  <c r="BD30" i="10" s="1"/>
  <c r="AB74" i="10"/>
  <c r="AP31" i="10" s="1"/>
  <c r="AD74" i="10"/>
  <c r="BD31" i="10" s="1"/>
  <c r="AE75" i="10"/>
  <c r="BL32" i="10" s="1"/>
  <c r="AC76" i="10"/>
  <c r="AW33" i="10" s="1"/>
  <c r="AB77" i="10"/>
  <c r="AP34" i="10" s="1"/>
  <c r="AD77" i="10"/>
  <c r="BD34" i="10" s="1"/>
  <c r="AB78" i="10"/>
  <c r="AP35" i="10" s="1"/>
  <c r="AD78" i="10"/>
  <c r="BD35" i="10" s="1"/>
  <c r="AC79" i="10"/>
  <c r="AW36" i="10" s="1"/>
  <c r="AC80" i="10"/>
  <c r="AW37" i="10" s="1"/>
  <c r="AB81" i="10"/>
  <c r="AP38" i="10" s="1"/>
  <c r="AD81" i="10"/>
  <c r="BD38" i="10" s="1"/>
  <c r="AB82" i="10"/>
  <c r="AP39" i="10" s="1"/>
  <c r="AD82" i="10"/>
  <c r="BD39" i="10" s="1"/>
  <c r="AF82" i="10"/>
  <c r="BT39" i="10" s="1"/>
  <c r="AE83" i="10"/>
  <c r="BL40" i="10" s="1"/>
  <c r="AC84" i="10"/>
  <c r="AW41" i="10" s="1"/>
  <c r="AB85" i="10"/>
  <c r="AP42" i="10" s="1"/>
  <c r="AD85" i="10"/>
  <c r="BD42" i="10" s="1"/>
  <c r="AB86" i="10"/>
  <c r="AP43" i="10" s="1"/>
  <c r="AD86" i="10"/>
  <c r="BD43" i="10" s="1"/>
  <c r="AB90" i="10"/>
  <c r="AP47" i="10" s="1"/>
  <c r="AD90" i="10"/>
  <c r="BD47" i="10" s="1"/>
  <c r="AC91" i="10"/>
  <c r="AW48" i="10" s="1"/>
  <c r="AC92" i="10"/>
  <c r="AW49" i="10" s="1"/>
  <c r="AB94" i="10"/>
  <c r="AP51" i="10" s="1"/>
  <c r="AD94" i="10"/>
  <c r="BD51" i="10" s="1"/>
  <c r="AF94" i="10"/>
  <c r="BT51" i="10" s="1"/>
  <c r="AC95" i="10"/>
  <c r="AW52" i="10" s="1"/>
  <c r="AE95" i="10"/>
  <c r="BL52" i="10" s="1"/>
  <c r="AC96" i="10"/>
  <c r="AW53" i="10" s="1"/>
  <c r="AB98" i="10"/>
  <c r="AP55" i="10" s="1"/>
  <c r="AD98" i="10"/>
  <c r="BD55" i="10" s="1"/>
  <c r="AC99" i="10"/>
  <c r="AW56" i="10" s="1"/>
  <c r="AE99" i="10"/>
  <c r="BL56" i="10" s="1"/>
  <c r="AF99" i="10"/>
  <c r="BT56" i="10" s="1"/>
  <c r="AC100" i="10"/>
  <c r="AW57" i="10" s="1"/>
  <c r="AB101" i="10"/>
  <c r="AP58" i="10" s="1"/>
  <c r="AD101" i="10"/>
  <c r="BD58" i="10" s="1"/>
  <c r="AB102" i="10"/>
  <c r="AP59" i="10" s="1"/>
  <c r="AD102" i="10"/>
  <c r="BD59" i="10" s="1"/>
  <c r="AC103" i="10"/>
  <c r="AW60" i="10" s="1"/>
  <c r="AE103" i="10"/>
  <c r="BL60" i="10" s="1"/>
  <c r="AC104" i="10"/>
  <c r="AW61" i="10" s="1"/>
  <c r="AD105" i="10"/>
  <c r="BD62" i="10" s="1"/>
  <c r="AB106" i="10"/>
  <c r="AP63" i="10" s="1"/>
  <c r="AF106" i="10"/>
  <c r="BT63" i="10" s="1"/>
  <c r="AC107" i="10"/>
  <c r="AW64" i="10" s="1"/>
  <c r="AX12" i="10" s="1"/>
  <c r="AE107" i="10"/>
  <c r="BL64" i="10" s="1"/>
  <c r="BM12" i="10" s="1"/>
  <c r="AC108" i="10"/>
  <c r="AX13" i="10" s="1"/>
  <c r="AB109" i="10"/>
  <c r="AQ14" i="10" s="1"/>
  <c r="AD109" i="10"/>
  <c r="BE14" i="10" s="1"/>
  <c r="AB110" i="10"/>
  <c r="AQ15" i="10" s="1"/>
  <c r="AD110" i="10"/>
  <c r="BE15" i="10" s="1"/>
  <c r="AC111" i="10"/>
  <c r="AX16" i="10" s="1"/>
  <c r="AC112" i="10"/>
  <c r="AX17" i="10" s="1"/>
  <c r="AB113" i="10"/>
  <c r="AQ18" i="10" s="1"/>
  <c r="AD113" i="10"/>
  <c r="BE18" i="10" s="1"/>
  <c r="AB114" i="10"/>
  <c r="AQ19" i="10" s="1"/>
  <c r="AD114" i="10"/>
  <c r="BE19" i="10" s="1"/>
  <c r="AC115" i="10"/>
  <c r="AX20" i="10" s="1"/>
  <c r="AC116" i="10"/>
  <c r="AX21" i="10" s="1"/>
  <c r="AF116" i="10"/>
  <c r="BU21" i="10" s="1"/>
  <c r="AB117" i="10"/>
  <c r="AQ22" i="10" s="1"/>
  <c r="AD118" i="10"/>
  <c r="BE23" i="10" s="1"/>
  <c r="AC119" i="10"/>
  <c r="AX24" i="10" s="1"/>
  <c r="AE119" i="10"/>
  <c r="BM24" i="10" s="1"/>
  <c r="AC120" i="10"/>
  <c r="AX25" i="10" s="1"/>
  <c r="AB121" i="10"/>
  <c r="AQ26" i="10" s="1"/>
  <c r="AD121" i="10"/>
  <c r="BE26" i="10" s="1"/>
  <c r="AB122" i="10"/>
  <c r="AQ27" i="10" s="1"/>
  <c r="AD122" i="10"/>
  <c r="BE27" i="10" s="1"/>
  <c r="AC123" i="10"/>
  <c r="AX28" i="10" s="1"/>
  <c r="AE123" i="10"/>
  <c r="BM28" i="10" s="1"/>
  <c r="AC124" i="10"/>
  <c r="AX29" i="10" s="1"/>
  <c r="AB126" i="10"/>
  <c r="AQ31" i="10" s="1"/>
  <c r="AD126" i="10"/>
  <c r="BE31" i="10" s="1"/>
  <c r="AC127" i="10"/>
  <c r="AX32" i="10" s="1"/>
  <c r="AE127" i="10"/>
  <c r="BM32" i="10" s="1"/>
  <c r="AF127" i="10"/>
  <c r="BU32" i="10" s="1"/>
  <c r="AC128" i="10"/>
  <c r="AX33" i="10" s="1"/>
  <c r="AB129" i="10"/>
  <c r="AQ34" i="10" s="1"/>
  <c r="AD129" i="10"/>
  <c r="BE34" i="10" s="1"/>
  <c r="AB130" i="10"/>
  <c r="AQ35" i="10" s="1"/>
  <c r="AD130" i="10"/>
  <c r="BE35" i="10" s="1"/>
  <c r="AC131" i="10"/>
  <c r="AX36" i="10" s="1"/>
  <c r="AC132" i="10"/>
  <c r="AX37" i="10" s="1"/>
  <c r="AD133" i="10"/>
  <c r="BE38" i="10" s="1"/>
  <c r="AD134" i="10"/>
  <c r="BE39" i="10" s="1"/>
  <c r="AC135" i="10"/>
  <c r="AX40" i="10" s="1"/>
  <c r="AC136" i="10"/>
  <c r="AX41" i="10" s="1"/>
  <c r="AB137" i="10"/>
  <c r="AQ42" i="10" s="1"/>
  <c r="AD137" i="10"/>
  <c r="BE42" i="10" s="1"/>
  <c r="AF137" i="10"/>
  <c r="BU42" i="10" s="1"/>
  <c r="AB138" i="10"/>
  <c r="AQ43" i="10" s="1"/>
  <c r="AD138" i="10"/>
  <c r="BE43" i="10" s="1"/>
  <c r="AC139" i="10"/>
  <c r="AX44" i="10" s="1"/>
  <c r="AE139" i="10"/>
  <c r="BM44" i="10" s="1"/>
  <c r="AB141" i="10"/>
  <c r="AQ46" i="10" s="1"/>
  <c r="AD141" i="10"/>
  <c r="BE46" i="10" s="1"/>
  <c r="AB142" i="10"/>
  <c r="AQ47" i="10" s="1"/>
  <c r="AD142" i="10"/>
  <c r="BE47" i="10" s="1"/>
  <c r="AC143" i="10"/>
  <c r="AX48" i="10" s="1"/>
  <c r="AE143" i="10"/>
  <c r="BM48" i="10" s="1"/>
  <c r="AC144" i="10"/>
  <c r="AX49" i="10" s="1"/>
  <c r="AB145" i="10"/>
  <c r="AQ50" i="10" s="1"/>
  <c r="AB146" i="10"/>
  <c r="AQ51" i="10" s="1"/>
  <c r="AD146" i="10"/>
  <c r="BE51" i="10" s="1"/>
  <c r="AC147" i="10"/>
  <c r="AX52" i="10" s="1"/>
  <c r="AE147" i="10"/>
  <c r="BM52" i="10" s="1"/>
  <c r="AC148" i="10"/>
  <c r="AX53" i="10" s="1"/>
  <c r="AB149" i="10"/>
  <c r="AQ54" i="10" s="1"/>
  <c r="AD149" i="10"/>
  <c r="BE54" i="10" s="1"/>
  <c r="AB150" i="10"/>
  <c r="AQ55" i="10" s="1"/>
  <c r="AC151" i="10"/>
  <c r="AX56" i="10" s="1"/>
  <c r="AE151" i="10"/>
  <c r="BM56" i="10" s="1"/>
  <c r="AC152" i="10"/>
  <c r="AX57" i="10" s="1"/>
  <c r="AB153" i="10"/>
  <c r="AQ58" i="10" s="1"/>
  <c r="AD153" i="10"/>
  <c r="BE58" i="10" s="1"/>
  <c r="AB154" i="10"/>
  <c r="AQ59" i="10" s="1"/>
  <c r="AD154" i="10"/>
  <c r="BE59" i="10" s="1"/>
  <c r="AF154" i="10"/>
  <c r="BU59" i="10" s="1"/>
  <c r="AE155" i="10"/>
  <c r="BM60" i="10" s="1"/>
  <c r="AC156" i="10"/>
  <c r="AX61" i="10" s="1"/>
  <c r="AF156" i="10"/>
  <c r="BU61" i="10" s="1"/>
  <c r="AB157" i="10"/>
  <c r="AQ62" i="10" s="1"/>
  <c r="AD157" i="10"/>
  <c r="BE62" i="10" s="1"/>
  <c r="AB158" i="10"/>
  <c r="AQ63" i="10" s="1"/>
  <c r="AD158" i="10"/>
  <c r="BE63" i="10" s="1"/>
  <c r="AC159" i="10"/>
  <c r="AX64" i="10" s="1"/>
  <c r="AY12" i="10" s="1"/>
  <c r="AF159" i="10"/>
  <c r="BU64" i="10" s="1"/>
  <c r="BV12" i="10" s="1"/>
  <c r="AC160" i="10"/>
  <c r="AB161" i="10"/>
  <c r="AD161" i="10"/>
  <c r="AU195" i="1"/>
  <c r="AT215" i="1"/>
  <c r="AU194" i="1"/>
  <c r="AU192" i="1"/>
  <c r="AU199" i="1"/>
  <c r="AU161" i="1"/>
  <c r="AU69" i="1"/>
  <c r="AU39" i="1"/>
  <c r="AU82" i="1"/>
  <c r="AU50" i="1"/>
  <c r="AU126" i="1"/>
  <c r="AR188" i="1"/>
  <c r="AX188" i="1" s="1"/>
  <c r="E90" i="16" s="1"/>
  <c r="U90" i="16" s="1"/>
  <c r="AR205" i="1"/>
  <c r="AX205" i="1" s="1"/>
  <c r="B90" i="15" s="1"/>
  <c r="AU203" i="1"/>
  <c r="AU219" i="1"/>
  <c r="D18" i="17" s="1"/>
  <c r="AT191" i="1"/>
  <c r="AU150" i="1"/>
  <c r="AU98" i="1"/>
  <c r="AU62" i="1"/>
  <c r="AT222" i="1"/>
  <c r="AR221" i="1"/>
  <c r="AX221" i="1" s="1"/>
  <c r="F125" i="16" s="1"/>
  <c r="F177" i="16" s="1"/>
  <c r="AU198" i="1"/>
  <c r="AT204" i="1"/>
  <c r="AR201" i="1"/>
  <c r="AX201" i="1" s="1"/>
  <c r="F104" i="16" s="1"/>
  <c r="AU206" i="1"/>
  <c r="AU210" i="1"/>
  <c r="AR197" i="1"/>
  <c r="AX197" i="1" s="1"/>
  <c r="B82" i="15" s="1"/>
  <c r="AU166" i="1"/>
  <c r="AU102" i="1"/>
  <c r="AU66" i="1"/>
  <c r="AT216" i="1"/>
  <c r="C15" i="17" s="1"/>
  <c r="AT208" i="1"/>
  <c r="AU158" i="1"/>
  <c r="AU94" i="1"/>
  <c r="AU70" i="1"/>
  <c r="AT3" i="1"/>
  <c r="AR212" i="1"/>
  <c r="AX212" i="1" s="1"/>
  <c r="E116" i="16" s="1"/>
  <c r="U116" i="16" s="1"/>
  <c r="AE1121" i="8"/>
  <c r="AE1117" i="8"/>
  <c r="AE1125" i="8"/>
  <c r="AD1142" i="8"/>
  <c r="AC1147" i="8"/>
  <c r="AC1150" i="8"/>
  <c r="AC1154" i="8"/>
  <c r="AC1156" i="8"/>
  <c r="AC1158" i="8"/>
  <c r="AC1166" i="8"/>
  <c r="AE1168" i="8"/>
  <c r="AE1180" i="8"/>
  <c r="AE1184" i="8"/>
  <c r="AC1186" i="8"/>
  <c r="AC1191" i="8"/>
  <c r="AC1194" i="8"/>
  <c r="AC1198" i="8"/>
  <c r="AC1201" i="8"/>
  <c r="AC1210" i="8"/>
  <c r="AC1218" i="8"/>
  <c r="AC1224" i="8"/>
  <c r="A184" i="1"/>
  <c r="A69" i="15"/>
  <c r="A180" i="1"/>
  <c r="A65" i="15"/>
  <c r="A176" i="1"/>
  <c r="A61" i="15"/>
  <c r="A172" i="1"/>
  <c r="A57" i="15"/>
  <c r="A168" i="1"/>
  <c r="A53" i="15"/>
  <c r="AT38" i="1"/>
  <c r="AE110" i="8"/>
  <c r="AB1067" i="8"/>
  <c r="AB1021" i="8"/>
  <c r="AB770" i="8"/>
  <c r="BL4" i="2"/>
  <c r="AB987" i="8"/>
  <c r="AB836" i="8"/>
  <c r="AE685" i="8"/>
  <c r="AF1131" i="8"/>
  <c r="AG1139" i="8"/>
  <c r="AG1143" i="8"/>
  <c r="AE1163" i="8"/>
  <c r="AG1168" i="8"/>
  <c r="AE1189" i="8"/>
  <c r="AE1196" i="8"/>
  <c r="AE1192" i="8"/>
  <c r="AE1203" i="8"/>
  <c r="AE1205" i="8"/>
  <c r="AE1208" i="8"/>
  <c r="AE1214" i="8"/>
  <c r="AE1216" i="8"/>
  <c r="AU185" i="1"/>
  <c r="AW183" i="1"/>
  <c r="AU183" i="1"/>
  <c r="AU181" i="1"/>
  <c r="AW179" i="1"/>
  <c r="AU179" i="1"/>
  <c r="AU177" i="1"/>
  <c r="AW175" i="1"/>
  <c r="AT174" i="1"/>
  <c r="AU173" i="1"/>
  <c r="AV173" i="1"/>
  <c r="AW171" i="1"/>
  <c r="AU171" i="1"/>
  <c r="AV170" i="1"/>
  <c r="AU169" i="1"/>
  <c r="AW168" i="1"/>
  <c r="AU168" i="1"/>
  <c r="AW167" i="1"/>
  <c r="AU167" i="1"/>
  <c r="AT166" i="1"/>
  <c r="AW163" i="1"/>
  <c r="AU163" i="1"/>
  <c r="AV162" i="1"/>
  <c r="AR162" i="1"/>
  <c r="AV160" i="1"/>
  <c r="AU160" i="1"/>
  <c r="AV159" i="1"/>
  <c r="AU159" i="1"/>
  <c r="AU157" i="1"/>
  <c r="AV157" i="1"/>
  <c r="AW155" i="1"/>
  <c r="AT154" i="1"/>
  <c r="AV152" i="1"/>
  <c r="AW151" i="1"/>
  <c r="AV151" i="1"/>
  <c r="AU151" i="1"/>
  <c r="AT150" i="1"/>
  <c r="AU149" i="1"/>
  <c r="AW148" i="1"/>
  <c r="AW147" i="1"/>
  <c r="AO2" i="21"/>
  <c r="AO2" i="18"/>
  <c r="AU147" i="1"/>
  <c r="AU145" i="1"/>
  <c r="AW145" i="1"/>
  <c r="AV144" i="1"/>
  <c r="AU144" i="1"/>
  <c r="AW143" i="1"/>
  <c r="AV143" i="1"/>
  <c r="AT142" i="1"/>
  <c r="AU141" i="1"/>
  <c r="AV140" i="1"/>
  <c r="AR140" i="1"/>
  <c r="AW139" i="1"/>
  <c r="AU139" i="1"/>
  <c r="AU137" i="1"/>
  <c r="AW137" i="1"/>
  <c r="AW135" i="1"/>
  <c r="AR135" i="1"/>
  <c r="AT134" i="1"/>
  <c r="AU133" i="1"/>
  <c r="AW131" i="1"/>
  <c r="AR131" i="1"/>
  <c r="AV129" i="1"/>
  <c r="AU128" i="1"/>
  <c r="AW127" i="1"/>
  <c r="AV127" i="1"/>
  <c r="AR127" i="1"/>
  <c r="AT126" i="1"/>
  <c r="AU125" i="1"/>
  <c r="AW123" i="1"/>
  <c r="AU123" i="1"/>
  <c r="AV122" i="1"/>
  <c r="AT122" i="1"/>
  <c r="AU121" i="1"/>
  <c r="AW121" i="1"/>
  <c r="AU120" i="1"/>
  <c r="AW119" i="1"/>
  <c r="AU119" i="1"/>
  <c r="AR118" i="1"/>
  <c r="AU117" i="1"/>
  <c r="AU116" i="1"/>
  <c r="AW115" i="1"/>
  <c r="AV115" i="1"/>
  <c r="AR115" i="1"/>
  <c r="AU113" i="1"/>
  <c r="AW112" i="1"/>
  <c r="AV112" i="1"/>
  <c r="AW111" i="1"/>
  <c r="AV111" i="1"/>
  <c r="AU111" i="1"/>
  <c r="AV110" i="1"/>
  <c r="AR110" i="1"/>
  <c r="AU109" i="1"/>
  <c r="AV109" i="1"/>
  <c r="AU107" i="1"/>
  <c r="AV106" i="1"/>
  <c r="AT106" i="1"/>
  <c r="AU105" i="1"/>
  <c r="AW105" i="1"/>
  <c r="AW103" i="1"/>
  <c r="AU103" i="1"/>
  <c r="AV102" i="1"/>
  <c r="AU101" i="1"/>
  <c r="AW101" i="1"/>
  <c r="AR101" i="1"/>
  <c r="AW100" i="1"/>
  <c r="AV100" i="1"/>
  <c r="AW99" i="1"/>
  <c r="AU99" i="1"/>
  <c r="AV98" i="1"/>
  <c r="AT98" i="1"/>
  <c r="AU97" i="1"/>
  <c r="AW96" i="1"/>
  <c r="AV95" i="1"/>
  <c r="AR95" i="1"/>
  <c r="AT94" i="1"/>
  <c r="AU93" i="1"/>
  <c r="AV93" i="1"/>
  <c r="AW92" i="1"/>
  <c r="AV92" i="1"/>
  <c r="AU91" i="1"/>
  <c r="AU89" i="1"/>
  <c r="AR89" i="1"/>
  <c r="AV88" i="1"/>
  <c r="AW87" i="1"/>
  <c r="AE701" i="8"/>
  <c r="AE705" i="8"/>
  <c r="AE709" i="8"/>
  <c r="AE713" i="8"/>
  <c r="AE717" i="8"/>
  <c r="AE725" i="8"/>
  <c r="AE733" i="8"/>
  <c r="AE737" i="8"/>
  <c r="AE741" i="8"/>
  <c r="AE745" i="8"/>
  <c r="AE749" i="8"/>
  <c r="AE753" i="8"/>
  <c r="AE757" i="8"/>
  <c r="AE761" i="8"/>
  <c r="AE765" i="8"/>
  <c r="AE769" i="8"/>
  <c r="AE777" i="8"/>
  <c r="AE781" i="8"/>
  <c r="AE785" i="8"/>
  <c r="AE789" i="8"/>
  <c r="AE793" i="8"/>
  <c r="AE797" i="8"/>
  <c r="AE805" i="8"/>
  <c r="AE809" i="8"/>
  <c r="AE813" i="8"/>
  <c r="AE817" i="8"/>
  <c r="AE821" i="8"/>
  <c r="AE825" i="8"/>
  <c r="AE829" i="8"/>
  <c r="AE833" i="8"/>
  <c r="AV87" i="1"/>
  <c r="AU87" i="1"/>
  <c r="AV86" i="1"/>
  <c r="AU85" i="1"/>
  <c r="AW84" i="1"/>
  <c r="AU84" i="1"/>
  <c r="AW83" i="1"/>
  <c r="AV83" i="1"/>
  <c r="AU83" i="1"/>
  <c r="AV82" i="1"/>
  <c r="AU81" i="1"/>
  <c r="AV81" i="1"/>
  <c r="AW80" i="1"/>
  <c r="AV80" i="1"/>
  <c r="AU80" i="1"/>
  <c r="AW79" i="1"/>
  <c r="AV79" i="1"/>
  <c r="AU79" i="1"/>
  <c r="AT78" i="1"/>
  <c r="AU77" i="1"/>
  <c r="AW77" i="1"/>
  <c r="AV77" i="1"/>
  <c r="AV76" i="1"/>
  <c r="AW75" i="1"/>
  <c r="AU75" i="1"/>
  <c r="AV74" i="1"/>
  <c r="AT74" i="1"/>
  <c r="AU73" i="1"/>
  <c r="AV73" i="1"/>
  <c r="AW72" i="1"/>
  <c r="AW71" i="1"/>
  <c r="AU71" i="1"/>
  <c r="AR70" i="1"/>
  <c r="AW68" i="1"/>
  <c r="AV68" i="1"/>
  <c r="AW67" i="1"/>
  <c r="AV67" i="1"/>
  <c r="AU67" i="1"/>
  <c r="AT66" i="1"/>
  <c r="AU65" i="1"/>
  <c r="AW65" i="1"/>
  <c r="AU64" i="1"/>
  <c r="AW63" i="1"/>
  <c r="AU63" i="1"/>
  <c r="AR62" i="1"/>
  <c r="AU61" i="1"/>
  <c r="AW61" i="1"/>
  <c r="AR61" i="1"/>
  <c r="AV60" i="1"/>
  <c r="AW59" i="1"/>
  <c r="AU59" i="1"/>
  <c r="AV58" i="1"/>
  <c r="AU57" i="1"/>
  <c r="AW55" i="1"/>
  <c r="AV55" i="1"/>
  <c r="AU55" i="1"/>
  <c r="AU53" i="1"/>
  <c r="AW53" i="1"/>
  <c r="AV53" i="1"/>
  <c r="AW52" i="1"/>
  <c r="AR52" i="1"/>
  <c r="AW51" i="1"/>
  <c r="AU51" i="1"/>
  <c r="AV50" i="1"/>
  <c r="AT50" i="1"/>
  <c r="AU49" i="1"/>
  <c r="AU48" i="1"/>
  <c r="AW47" i="1"/>
  <c r="AU47" i="1"/>
  <c r="AU44" i="1"/>
  <c r="AW43" i="1"/>
  <c r="AU43" i="1"/>
  <c r="AU33" i="1"/>
  <c r="AU29" i="1"/>
  <c r="AU27" i="1"/>
  <c r="AT26" i="1"/>
  <c r="AU23" i="1"/>
  <c r="AV14" i="1"/>
  <c r="AU9" i="1"/>
  <c r="AU7" i="1"/>
  <c r="AU4" i="1"/>
  <c r="C718" i="14"/>
  <c r="C687" i="14"/>
  <c r="AE837" i="8"/>
  <c r="AE841" i="8"/>
  <c r="AE845" i="8"/>
  <c r="AE849" i="8"/>
  <c r="AE853" i="8"/>
  <c r="AE857" i="8"/>
  <c r="AE861" i="8"/>
  <c r="AE865" i="8"/>
  <c r="AE869" i="8"/>
  <c r="AE873" i="8"/>
  <c r="AE877" i="8"/>
  <c r="AE881" i="8"/>
  <c r="AE885" i="8"/>
  <c r="AE889" i="8"/>
  <c r="AE893" i="8"/>
  <c r="AE897" i="8"/>
  <c r="AE901" i="8"/>
  <c r="AE905" i="8"/>
  <c r="AE909" i="8"/>
  <c r="AE913" i="8"/>
  <c r="AE917" i="8"/>
  <c r="AE921" i="8"/>
  <c r="AE925" i="8"/>
  <c r="AE929" i="8"/>
  <c r="AE933" i="8"/>
  <c r="AE937" i="8"/>
  <c r="AE941" i="8"/>
  <c r="AE945" i="8"/>
  <c r="AE949" i="8"/>
  <c r="AE953" i="8"/>
  <c r="AE957" i="8"/>
  <c r="AE961" i="8"/>
  <c r="AE965" i="8"/>
  <c r="AE969" i="8"/>
  <c r="AE973" i="8"/>
  <c r="AE977" i="8"/>
  <c r="AE981" i="8"/>
  <c r="AE989" i="8"/>
  <c r="AE993" i="8"/>
  <c r="AE997" i="8"/>
  <c r="AE1001" i="8"/>
  <c r="AE1005" i="8"/>
  <c r="AE1009" i="8"/>
  <c r="AE1013" i="8"/>
  <c r="AE1017" i="8"/>
  <c r="AE1021" i="8"/>
  <c r="AE1025" i="8"/>
  <c r="AE1029" i="8"/>
  <c r="AE1033" i="8"/>
  <c r="AE1037" i="8"/>
  <c r="AE1041" i="8"/>
  <c r="AE1045" i="8"/>
  <c r="AE1049" i="8"/>
  <c r="AE1053" i="8"/>
  <c r="AE1057" i="8"/>
  <c r="AE1061" i="8"/>
  <c r="AE1065" i="8"/>
  <c r="AE1069" i="8"/>
  <c r="AE1073" i="8"/>
  <c r="AE1077" i="8"/>
  <c r="AE1081" i="8"/>
  <c r="AE1085" i="8"/>
  <c r="AE1089" i="8"/>
  <c r="AE1093" i="8"/>
  <c r="AE1097" i="8"/>
  <c r="AE1101" i="8"/>
  <c r="AE1105" i="8"/>
  <c r="AE1109" i="8"/>
  <c r="AE1113" i="8"/>
  <c r="AD1120" i="8"/>
  <c r="AD1122" i="8"/>
  <c r="AD1124" i="8"/>
  <c r="AD1135" i="8"/>
  <c r="AD1131" i="8"/>
  <c r="AD1172" i="8"/>
  <c r="AD1176" i="8"/>
  <c r="AD1179" i="8"/>
  <c r="AD1183" i="8"/>
  <c r="AD1216" i="8"/>
  <c r="AS183" i="1"/>
  <c r="AS175" i="1"/>
  <c r="AS163" i="1"/>
  <c r="AT161" i="1"/>
  <c r="AS155" i="1"/>
  <c r="AS151" i="1"/>
  <c r="AT145" i="1"/>
  <c r="AS143" i="1"/>
  <c r="AS127" i="1"/>
  <c r="AS115" i="1"/>
  <c r="AS111" i="1"/>
  <c r="AS103" i="1"/>
  <c r="AS95" i="1"/>
  <c r="AS87" i="1"/>
  <c r="AS83" i="1"/>
  <c r="AS79" i="1"/>
  <c r="AS75" i="1"/>
  <c r="BJ4" i="2"/>
  <c r="AD165" i="8"/>
  <c r="AD169" i="8"/>
  <c r="AD173" i="8"/>
  <c r="AD177" i="8"/>
  <c r="AD181" i="8"/>
  <c r="AD185" i="8"/>
  <c r="AD189" i="8"/>
  <c r="AD193" i="8"/>
  <c r="AD197" i="8"/>
  <c r="AD205" i="8"/>
  <c r="AD209" i="8"/>
  <c r="AD213" i="8"/>
  <c r="AD217" i="8"/>
  <c r="AD221" i="8"/>
  <c r="AD229" i="8"/>
  <c r="AD233" i="8"/>
  <c r="AD237" i="8"/>
  <c r="AD241" i="8"/>
  <c r="AD245" i="8"/>
  <c r="AD253" i="8"/>
  <c r="AS35" i="1"/>
  <c r="AS31" i="1"/>
  <c r="AS27" i="1"/>
  <c r="AS23" i="1"/>
  <c r="AS211" i="1"/>
  <c r="C156" i="14"/>
  <c r="AF235" i="8"/>
  <c r="AE7" i="8"/>
  <c r="AF8" i="8"/>
  <c r="AE10" i="8"/>
  <c r="AF20" i="8"/>
  <c r="AD25" i="8"/>
  <c r="AF28" i="8"/>
  <c r="AE30" i="8"/>
  <c r="AD36" i="8"/>
  <c r="AE47" i="8"/>
  <c r="AD48" i="8"/>
  <c r="AF52" i="8"/>
  <c r="AE59" i="8"/>
  <c r="AD61" i="8"/>
  <c r="AD69" i="8"/>
  <c r="AD76" i="8"/>
  <c r="AD77" i="8"/>
  <c r="AF80" i="8"/>
  <c r="AF84" i="8"/>
  <c r="AC85" i="8"/>
  <c r="AF85" i="8"/>
  <c r="AG86" i="8"/>
  <c r="AF88" i="8"/>
  <c r="AF92" i="8"/>
  <c r="AF96" i="8"/>
  <c r="AD97" i="8"/>
  <c r="AF100" i="8"/>
  <c r="AD104" i="8"/>
  <c r="AF105" i="8"/>
  <c r="AC110" i="8"/>
  <c r="AD116" i="8"/>
  <c r="AE130" i="8"/>
  <c r="AD137" i="8"/>
  <c r="AG139" i="8"/>
  <c r="AD152" i="8"/>
  <c r="AD153" i="8"/>
  <c r="AE162" i="8"/>
  <c r="AD261" i="8"/>
  <c r="AD265" i="8"/>
  <c r="AD269" i="8"/>
  <c r="AD277" i="8"/>
  <c r="AD281" i="8"/>
  <c r="AD289" i="8"/>
  <c r="AD297" i="8"/>
  <c r="AD301" i="8"/>
  <c r="AD309" i="8"/>
  <c r="AD313" i="8"/>
  <c r="AD317" i="8"/>
  <c r="AD325" i="8"/>
  <c r="AD329" i="8"/>
  <c r="AD337" i="8"/>
  <c r="AD341" i="8"/>
  <c r="AD345" i="8"/>
  <c r="AD353" i="8"/>
  <c r="AD357" i="8"/>
  <c r="AD361" i="8"/>
  <c r="AD369" i="8"/>
  <c r="AD373" i="8"/>
  <c r="AD385" i="8"/>
  <c r="AD389" i="8"/>
  <c r="AD397" i="8"/>
  <c r="AD401" i="8"/>
  <c r="AD409" i="8"/>
  <c r="AD413" i="8"/>
  <c r="AD417" i="8"/>
  <c r="AD429" i="8"/>
  <c r="AD433" i="8"/>
  <c r="AD441" i="8"/>
  <c r="AD445" i="8"/>
  <c r="AD449" i="8"/>
  <c r="AD481" i="8"/>
  <c r="AD493" i="8"/>
  <c r="AD501" i="8"/>
  <c r="AD509" i="8"/>
  <c r="AC739" i="8"/>
  <c r="AD1138" i="8"/>
  <c r="AE1158" i="8"/>
  <c r="AF1208" i="8"/>
  <c r="AE1212" i="8"/>
  <c r="AR167" i="1"/>
  <c r="AR71" i="1"/>
  <c r="AU127" i="1"/>
  <c r="AU115" i="1"/>
  <c r="AU135" i="1"/>
  <c r="AS19" i="1"/>
  <c r="AS11" i="1"/>
  <c r="AS7" i="1"/>
  <c r="AS195" i="1"/>
  <c r="AC5" i="8"/>
  <c r="AD5" i="8"/>
  <c r="AD13" i="8"/>
  <c r="AC27" i="8"/>
  <c r="AC29" i="8"/>
  <c r="AD33" i="8"/>
  <c r="AC43" i="8"/>
  <c r="AD45" i="8"/>
  <c r="AC51" i="8"/>
  <c r="AD53" i="8"/>
  <c r="AC57" i="8"/>
  <c r="AC59" i="8"/>
  <c r="AF107" i="8"/>
  <c r="AC167" i="8"/>
  <c r="AF169" i="8"/>
  <c r="AC173" i="8"/>
  <c r="AE179" i="8"/>
  <c r="AE183" i="8"/>
  <c r="AE187" i="8"/>
  <c r="AF189" i="8"/>
  <c r="AC191" i="8"/>
  <c r="AC195" i="8"/>
  <c r="AG195" i="8"/>
  <c r="AC203" i="8"/>
  <c r="AE203" i="8"/>
  <c r="AF205" i="8"/>
  <c r="AC207" i="8"/>
  <c r="AF213" i="8"/>
  <c r="AG215" i="8"/>
  <c r="AF221" i="8"/>
  <c r="AF229" i="8"/>
  <c r="AC231" i="8"/>
  <c r="AE235" i="8"/>
  <c r="BB4" i="2"/>
  <c r="AF162" i="8"/>
  <c r="AC180" i="8"/>
  <c r="AE197" i="8"/>
  <c r="AE209" i="8"/>
  <c r="AE225" i="8"/>
  <c r="AC236" i="8"/>
  <c r="AE241" i="8"/>
  <c r="AE245" i="8"/>
  <c r="AE253" i="8"/>
  <c r="AE261" i="8"/>
  <c r="AC264" i="8"/>
  <c r="AE269" i="8"/>
  <c r="AE273" i="8"/>
  <c r="AE277" i="8"/>
  <c r="AE281" i="8"/>
  <c r="AE285" i="8"/>
  <c r="AE289" i="8"/>
  <c r="AC296" i="8"/>
  <c r="AE297" i="8"/>
  <c r="AE301" i="8"/>
  <c r="AE305" i="8"/>
  <c r="AE309" i="8"/>
  <c r="AC312" i="8"/>
  <c r="AE313" i="8"/>
  <c r="AC316" i="8"/>
  <c r="AF237" i="8"/>
  <c r="AE239" i="8"/>
  <c r="AC247" i="8"/>
  <c r="AE247" i="8"/>
  <c r="AF253" i="8"/>
  <c r="AC255" i="8"/>
  <c r="AG255" i="8"/>
  <c r="AE255" i="8"/>
  <c r="AC259" i="8"/>
  <c r="AC261" i="8"/>
  <c r="AF269" i="8"/>
  <c r="AC271" i="8"/>
  <c r="AE271" i="8"/>
  <c r="AC275" i="8"/>
  <c r="AF281" i="8"/>
  <c r="AG283" i="8"/>
  <c r="AC285" i="8"/>
  <c r="AC287" i="8"/>
  <c r="AF289" i="8"/>
  <c r="AE291" i="8"/>
  <c r="AC293" i="8"/>
  <c r="AF297" i="8"/>
  <c r="AC303" i="8"/>
  <c r="AG303" i="8"/>
  <c r="AF305" i="8"/>
  <c r="AE307" i="8"/>
  <c r="AE311" i="8"/>
  <c r="AE315" i="8"/>
  <c r="AC323" i="8"/>
  <c r="AE323" i="8"/>
  <c r="AF325" i="8"/>
  <c r="AG331" i="8"/>
  <c r="AE331" i="8"/>
  <c r="AF341" i="8"/>
  <c r="AG343" i="8"/>
  <c r="AE343" i="8"/>
  <c r="AF349" i="8"/>
  <c r="AG359" i="8"/>
  <c r="AE359" i="8"/>
  <c r="AF361" i="8"/>
  <c r="AE363" i="8"/>
  <c r="AF369" i="8"/>
  <c r="AF377" i="8"/>
  <c r="AC379" i="8"/>
  <c r="AF381" i="8"/>
  <c r="AF385" i="8"/>
  <c r="AG387" i="8"/>
  <c r="AE387" i="8"/>
  <c r="AF389" i="8"/>
  <c r="AF393" i="8"/>
  <c r="AE395" i="8"/>
  <c r="AE399" i="8"/>
  <c r="AF401" i="8"/>
  <c r="AF405" i="8"/>
  <c r="AE407" i="8"/>
  <c r="AF409" i="8"/>
  <c r="AE419" i="8"/>
  <c r="AF421" i="8"/>
  <c r="AE423" i="8"/>
  <c r="AC427" i="8"/>
  <c r="AE427" i="8"/>
  <c r="AF429" i="8"/>
  <c r="AF433" i="8"/>
  <c r="AE435" i="8"/>
  <c r="AE439" i="8"/>
  <c r="AE443" i="8"/>
  <c r="AE451" i="8"/>
  <c r="AE455" i="8"/>
  <c r="AF457" i="8"/>
  <c r="AF465" i="8"/>
  <c r="AE471" i="8"/>
  <c r="AE475" i="8"/>
  <c r="AE479" i="8"/>
  <c r="AE483" i="8"/>
  <c r="AE491" i="8"/>
  <c r="AE495" i="8"/>
  <c r="AE499" i="8"/>
  <c r="AF505" i="8"/>
  <c r="AC535" i="8"/>
  <c r="AF541" i="8"/>
  <c r="AF589" i="8"/>
  <c r="AF597" i="8"/>
  <c r="AC599" i="8"/>
  <c r="AF605" i="8"/>
  <c r="AC615" i="8"/>
  <c r="AE321" i="8"/>
  <c r="AE325" i="8"/>
  <c r="AE329" i="8"/>
  <c r="AE333" i="8"/>
  <c r="AE337" i="8"/>
  <c r="AE341" i="8"/>
  <c r="AE345" i="8"/>
  <c r="AC348" i="8"/>
  <c r="AE349" i="8"/>
  <c r="AE357" i="8"/>
  <c r="AC364" i="8"/>
  <c r="AE365" i="8"/>
  <c r="AE373" i="8"/>
  <c r="AE377" i="8"/>
  <c r="AC380" i="8"/>
  <c r="AE385" i="8"/>
  <c r="AE389" i="8"/>
  <c r="AE393" i="8"/>
  <c r="AE397" i="8"/>
  <c r="AE401" i="8"/>
  <c r="AE417" i="8"/>
  <c r="AC420" i="8"/>
  <c r="AE421" i="8"/>
  <c r="AC424" i="8"/>
  <c r="AE433" i="8"/>
  <c r="AE437" i="8"/>
  <c r="AE441" i="8"/>
  <c r="AE445" i="8"/>
  <c r="AC448" i="8"/>
  <c r="AE457" i="8"/>
  <c r="AE465" i="8"/>
  <c r="AC496" i="8"/>
  <c r="AC528" i="8"/>
  <c r="AE529" i="8"/>
  <c r="AE541" i="8"/>
  <c r="AC544" i="8"/>
  <c r="AE545" i="8"/>
  <c r="AE557" i="8"/>
  <c r="AE561" i="8"/>
  <c r="AE573" i="8"/>
  <c r="AE577" i="8"/>
  <c r="AE581" i="8"/>
  <c r="AE589" i="8"/>
  <c r="AE597" i="8"/>
  <c r="AE609" i="8"/>
  <c r="AE613" i="8"/>
  <c r="AE625" i="8"/>
  <c r="AE629" i="8"/>
  <c r="AE633" i="8"/>
  <c r="AE637" i="8"/>
  <c r="AE645" i="8"/>
  <c r="AC648" i="8"/>
  <c r="AE649" i="8"/>
  <c r="AE669" i="8"/>
  <c r="AE677" i="8"/>
  <c r="AE681" i="8"/>
  <c r="AC828" i="8"/>
  <c r="AC844" i="8"/>
  <c r="AC896" i="8"/>
  <c r="AD930" i="8"/>
  <c r="AD938" i="8"/>
  <c r="AD942" i="8"/>
  <c r="AD946" i="8"/>
  <c r="AD950" i="8"/>
  <c r="AD954" i="8"/>
  <c r="AC956" i="8"/>
  <c r="AD958" i="8"/>
  <c r="AD962" i="8"/>
  <c r="AD970" i="8"/>
  <c r="AC972" i="8"/>
  <c r="AD978" i="8"/>
  <c r="AC980" i="8"/>
  <c r="AD982" i="8"/>
  <c r="AD986" i="8"/>
  <c r="AD990" i="8"/>
  <c r="AD994" i="8"/>
  <c r="AD998" i="8"/>
  <c r="AD1002" i="8"/>
  <c r="AD1006" i="8"/>
  <c r="AD1018" i="8"/>
  <c r="AD1022" i="8"/>
  <c r="AC1038" i="8"/>
  <c r="AC1040" i="8"/>
  <c r="AD1046" i="8"/>
  <c r="AC1054" i="8"/>
  <c r="AD1054" i="8"/>
  <c r="AD1058" i="8"/>
  <c r="AD1062" i="8"/>
  <c r="AD1070" i="8"/>
  <c r="AD1074" i="8"/>
  <c r="AD1078" i="8"/>
  <c r="AD1086" i="8"/>
  <c r="AD1090" i="8"/>
  <c r="AD1094" i="8"/>
  <c r="AD1098" i="8"/>
  <c r="AD1102" i="8"/>
  <c r="AD1110" i="8"/>
  <c r="AB1112" i="8"/>
  <c r="AG1112" i="8"/>
  <c r="AG1116" i="8"/>
  <c r="AF1120" i="8"/>
  <c r="AG1118" i="8"/>
  <c r="AG1127" i="8"/>
  <c r="AG1126" i="8"/>
  <c r="AF1124" i="8"/>
  <c r="AG1128" i="8"/>
  <c r="AC1128" i="8"/>
  <c r="AF1135" i="8"/>
  <c r="AG1133" i="8"/>
  <c r="AC1133" i="8"/>
  <c r="AG1140" i="8"/>
  <c r="AF1138" i="8"/>
  <c r="AB1137" i="8"/>
  <c r="AG1137" i="8"/>
  <c r="AG1136" i="8"/>
  <c r="AC1136" i="8"/>
  <c r="AF1142" i="8"/>
  <c r="AC1142" i="8"/>
  <c r="AG1141" i="8"/>
  <c r="AD1146" i="8"/>
  <c r="AD1149" i="8"/>
  <c r="AD1153" i="8"/>
  <c r="AD1161" i="8"/>
  <c r="AD1160" i="8"/>
  <c r="AD1164" i="8"/>
  <c r="AG1169" i="8"/>
  <c r="AC1169" i="8"/>
  <c r="AF1172" i="8"/>
  <c r="AC1172" i="8"/>
  <c r="AG1171" i="8"/>
  <c r="AG1173" i="8"/>
  <c r="AC1173" i="8"/>
  <c r="AF1176" i="8"/>
  <c r="AC1176" i="8"/>
  <c r="AG1175" i="8"/>
  <c r="AG1174" i="8"/>
  <c r="AC1174" i="8"/>
  <c r="AF1179" i="8"/>
  <c r="AC1179" i="8"/>
  <c r="AG1178" i="8"/>
  <c r="AG1177" i="8"/>
  <c r="AC1177" i="8"/>
  <c r="AF1183" i="8"/>
  <c r="AG1181" i="8"/>
  <c r="AC1181" i="8"/>
  <c r="AD1190" i="8"/>
  <c r="AD1193" i="8"/>
  <c r="AD1197" i="8"/>
  <c r="AD1200" i="8"/>
  <c r="AD1209" i="8"/>
  <c r="AD1215" i="8"/>
  <c r="AD1211" i="8"/>
  <c r="AD1217" i="8"/>
  <c r="AD1223" i="8"/>
  <c r="AD1230" i="8"/>
  <c r="AD1226" i="8"/>
  <c r="AT185" i="1"/>
  <c r="AW185" i="1"/>
  <c r="AW184" i="1"/>
  <c r="AU182" i="1"/>
  <c r="AV182" i="1"/>
  <c r="AT182" i="1"/>
  <c r="AW180" i="1"/>
  <c r="AV180" i="1"/>
  <c r="AU178" i="1"/>
  <c r="AV178" i="1"/>
  <c r="AW176" i="1"/>
  <c r="AV176" i="1"/>
  <c r="AU176" i="1"/>
  <c r="AU174" i="1"/>
  <c r="AV174" i="1"/>
  <c r="AW172" i="1"/>
  <c r="AV172" i="1"/>
  <c r="AU172" i="1"/>
  <c r="AU170" i="1"/>
  <c r="AV168" i="1"/>
  <c r="AV166" i="1"/>
  <c r="AW164" i="1"/>
  <c r="AV164" i="1"/>
  <c r="AU164" i="1"/>
  <c r="AU162" i="1"/>
  <c r="AT162" i="1"/>
  <c r="AV158" i="1"/>
  <c r="AW156" i="1"/>
  <c r="AV156" i="1"/>
  <c r="AU156" i="1"/>
  <c r="AU154" i="1"/>
  <c r="AV154" i="1"/>
  <c r="AW153" i="1"/>
  <c r="AW152" i="1"/>
  <c r="AV150" i="1"/>
  <c r="AV148" i="1"/>
  <c r="AU146" i="1"/>
  <c r="AV146" i="1"/>
  <c r="AW144" i="1"/>
  <c r="AU142" i="1"/>
  <c r="AV142" i="1"/>
  <c r="AW141" i="1"/>
  <c r="AU140" i="1"/>
  <c r="AU138" i="1"/>
  <c r="AV138" i="1"/>
  <c r="AW136" i="1"/>
  <c r="AV136" i="1"/>
  <c r="AU134" i="1"/>
  <c r="AV134" i="1"/>
  <c r="AW133" i="1"/>
  <c r="AW132" i="1"/>
  <c r="AV132" i="1"/>
  <c r="AU132" i="1"/>
  <c r="AU130" i="1"/>
  <c r="AV130" i="1"/>
  <c r="AW128" i="1"/>
  <c r="AV128" i="1"/>
  <c r="AW125" i="1"/>
  <c r="AW124" i="1"/>
  <c r="AV124" i="1"/>
  <c r="AU124" i="1"/>
  <c r="AU122" i="1"/>
  <c r="AW120" i="1"/>
  <c r="AU118" i="1"/>
  <c r="AV118" i="1"/>
  <c r="AT118" i="1"/>
  <c r="AW117" i="1"/>
  <c r="AV116" i="1"/>
  <c r="AU114" i="1"/>
  <c r="AV114" i="1"/>
  <c r="AT114" i="1"/>
  <c r="AU110" i="1"/>
  <c r="AT110" i="1"/>
  <c r="AT109" i="1"/>
  <c r="AW108" i="1"/>
  <c r="AU106" i="1"/>
  <c r="AW104" i="1"/>
  <c r="AV104" i="1"/>
  <c r="AU104" i="1"/>
  <c r="AW97" i="1"/>
  <c r="AV96" i="1"/>
  <c r="AU96" i="1"/>
  <c r="AV94" i="1"/>
  <c r="AU90" i="1"/>
  <c r="AV90" i="1"/>
  <c r="AT90" i="1"/>
  <c r="AW89" i="1"/>
  <c r="AW88" i="1"/>
  <c r="AU86" i="1"/>
  <c r="AU78" i="1"/>
  <c r="AV78" i="1"/>
  <c r="AT77" i="1"/>
  <c r="AU76" i="1"/>
  <c r="AU74" i="1"/>
  <c r="AW56" i="1"/>
  <c r="C151" i="14"/>
  <c r="C148" i="14"/>
  <c r="C223" i="14"/>
  <c r="C219" i="14"/>
  <c r="C215" i="14"/>
  <c r="C210" i="14"/>
  <c r="C207" i="14"/>
  <c r="C202" i="14"/>
  <c r="AM2" i="18"/>
  <c r="Z180" i="16"/>
  <c r="Z172" i="16"/>
  <c r="Z164" i="16"/>
  <c r="Z179" i="16"/>
  <c r="Z171" i="16"/>
  <c r="Z163" i="16"/>
  <c r="AE3" i="8"/>
  <c r="AF5" i="8"/>
  <c r="AE11" i="8"/>
  <c r="AF13" i="8"/>
  <c r="AF17" i="8"/>
  <c r="AF21" i="8"/>
  <c r="AE23" i="8"/>
  <c r="AF25" i="8"/>
  <c r="AE27" i="8"/>
  <c r="AF29" i="8"/>
  <c r="AF33" i="8"/>
  <c r="AG35" i="8"/>
  <c r="AE35" i="8"/>
  <c r="AE39" i="8"/>
  <c r="AF41" i="8"/>
  <c r="AE43" i="8"/>
  <c r="AF45" i="8"/>
  <c r="AF49" i="8"/>
  <c r="AE51" i="8"/>
  <c r="AF53" i="8"/>
  <c r="AG55" i="8"/>
  <c r="AE55" i="8"/>
  <c r="AF61" i="8"/>
  <c r="AE63" i="8"/>
  <c r="AF65" i="8"/>
  <c r="AD65" i="8"/>
  <c r="AC67" i="8"/>
  <c r="AE67" i="8"/>
  <c r="AF69" i="8"/>
  <c r="AE71" i="8"/>
  <c r="AD73" i="8"/>
  <c r="AC77" i="8"/>
  <c r="AF77" i="8"/>
  <c r="AC79" i="8"/>
  <c r="AE79" i="8"/>
  <c r="AF81" i="8"/>
  <c r="AD81" i="8"/>
  <c r="AE83" i="8"/>
  <c r="AC87" i="8"/>
  <c r="AE87" i="8"/>
  <c r="AF89" i="8"/>
  <c r="AD89" i="8"/>
  <c r="AC91" i="8"/>
  <c r="AG91" i="8"/>
  <c r="AE91" i="8"/>
  <c r="AD93" i="8"/>
  <c r="AE95" i="8"/>
  <c r="AE99" i="8"/>
  <c r="AF101" i="8"/>
  <c r="AD101" i="8"/>
  <c r="AC103" i="8"/>
  <c r="AE103" i="8"/>
  <c r="AC109" i="8"/>
  <c r="AF109" i="8"/>
  <c r="AG111" i="8"/>
  <c r="AE111" i="8"/>
  <c r="AF113" i="8"/>
  <c r="AD113" i="8"/>
  <c r="AE115" i="8"/>
  <c r="AC121" i="8"/>
  <c r="AF121" i="8"/>
  <c r="AE123" i="8"/>
  <c r="AF125" i="8"/>
  <c r="AE127" i="8"/>
  <c r="AG131" i="8"/>
  <c r="AF133" i="8"/>
  <c r="AC135" i="8"/>
  <c r="AE135" i="8"/>
  <c r="AC139" i="8"/>
  <c r="AE139" i="8"/>
  <c r="AF141" i="8"/>
  <c r="AD141" i="8"/>
  <c r="AC143" i="8"/>
  <c r="AG143" i="8"/>
  <c r="AE143" i="8"/>
  <c r="AF145" i="8"/>
  <c r="AD145" i="8"/>
  <c r="AE147" i="8"/>
  <c r="AF149" i="8"/>
  <c r="AD149" i="8"/>
  <c r="AC151" i="8"/>
  <c r="AC153" i="8"/>
  <c r="AC155" i="8"/>
  <c r="AC157" i="8"/>
  <c r="AD157" i="8"/>
  <c r="AC159" i="8"/>
  <c r="AE159" i="8"/>
  <c r="AF161" i="8"/>
  <c r="AD161" i="8"/>
  <c r="AE163" i="8"/>
  <c r="AG167" i="8"/>
  <c r="AD377" i="8"/>
  <c r="AD457" i="8"/>
  <c r="AD465" i="8"/>
  <c r="AD473" i="8"/>
  <c r="AC487" i="8"/>
  <c r="AE487" i="8"/>
  <c r="AF513" i="8"/>
  <c r="AC523" i="8"/>
  <c r="AF525" i="8"/>
  <c r="AF533" i="8"/>
  <c r="AF557" i="8"/>
  <c r="AF561" i="8"/>
  <c r="AF565" i="8"/>
  <c r="AF573" i="8"/>
  <c r="AF621" i="8"/>
  <c r="AF629" i="8"/>
  <c r="AF637" i="8"/>
  <c r="AD761" i="8"/>
  <c r="AF82" i="8"/>
  <c r="AF90" i="8"/>
  <c r="AC92" i="8"/>
  <c r="AC94" i="8"/>
  <c r="AF95" i="8"/>
  <c r="AF99" i="8"/>
  <c r="AC112" i="8"/>
  <c r="AC116" i="8"/>
  <c r="AE117" i="8"/>
  <c r="AC118" i="8"/>
  <c r="AC120" i="8"/>
  <c r="AC122" i="8"/>
  <c r="AC124" i="8"/>
  <c r="AC126" i="8"/>
  <c r="AC128" i="8"/>
  <c r="AD131" i="8"/>
  <c r="AC132" i="8"/>
  <c r="AC146" i="8"/>
  <c r="AC150" i="8"/>
  <c r="AE153" i="8"/>
  <c r="AE157" i="8"/>
  <c r="AC158" i="8"/>
  <c r="AC160" i="8"/>
  <c r="AE161" i="8"/>
  <c r="AE165" i="8"/>
  <c r="AC166" i="8"/>
  <c r="AF170" i="8"/>
  <c r="AF198" i="8"/>
  <c r="AF210" i="8"/>
  <c r="AE449" i="8"/>
  <c r="AE473" i="8"/>
  <c r="AE481" i="8"/>
  <c r="AC486" i="8"/>
  <c r="AE489" i="8"/>
  <c r="AE497" i="8"/>
  <c r="AE505" i="8"/>
  <c r="AE517" i="8"/>
  <c r="AE521" i="8"/>
  <c r="AC530" i="8"/>
  <c r="AC538" i="8"/>
  <c r="AC646" i="8"/>
  <c r="AC650" i="8"/>
  <c r="AC722" i="8"/>
  <c r="AC742" i="8"/>
  <c r="AC754" i="8"/>
  <c r="AC770" i="8"/>
  <c r="AE773" i="8"/>
  <c r="AC794" i="8"/>
  <c r="AE801" i="8"/>
  <c r="AF239" i="8"/>
  <c r="AF459" i="8"/>
  <c r="AC3" i="10"/>
  <c r="AV13" i="10" s="1"/>
  <c r="AE3" i="10"/>
  <c r="BK13" i="10" s="1"/>
  <c r="AC7" i="10"/>
  <c r="AV17" i="10" s="1"/>
  <c r="AE7" i="10"/>
  <c r="BK17" i="10" s="1"/>
  <c r="AE11" i="10"/>
  <c r="BK21" i="10" s="1"/>
  <c r="AB15" i="10"/>
  <c r="AO25" i="10" s="1"/>
  <c r="AD15" i="10"/>
  <c r="BC25" i="10" s="1"/>
  <c r="AB19" i="10"/>
  <c r="AO29" i="10" s="1"/>
  <c r="AD19" i="10"/>
  <c r="BC29" i="10" s="1"/>
  <c r="AB23" i="10"/>
  <c r="AO33" i="10" s="1"/>
  <c r="AD23" i="10"/>
  <c r="BC33" i="10" s="1"/>
  <c r="AD27" i="10"/>
  <c r="BC37" i="10" s="1"/>
  <c r="AB31" i="10"/>
  <c r="AO41" i="10" s="1"/>
  <c r="AD31" i="10"/>
  <c r="BC41" i="10" s="1"/>
  <c r="AB35" i="10"/>
  <c r="AO45" i="10" s="1"/>
  <c r="AD35" i="10"/>
  <c r="BC45" i="10" s="1"/>
  <c r="AB39" i="10"/>
  <c r="AO49" i="10" s="1"/>
  <c r="AD39" i="10"/>
  <c r="BC49" i="10" s="1"/>
  <c r="AD43" i="10"/>
  <c r="BC53" i="10" s="1"/>
  <c r="AB47" i="10"/>
  <c r="AO57" i="10" s="1"/>
  <c r="AD47" i="10"/>
  <c r="BC57" i="10" s="1"/>
  <c r="AD51" i="10"/>
  <c r="BC61" i="10" s="1"/>
  <c r="AB55" i="10"/>
  <c r="AO65" i="10" s="1"/>
  <c r="AD55" i="10"/>
  <c r="BC65" i="10" s="1"/>
  <c r="AV72" i="1"/>
  <c r="AS71" i="1"/>
  <c r="AV70" i="1"/>
  <c r="AT70" i="1"/>
  <c r="AS67" i="1"/>
  <c r="AV66" i="1"/>
  <c r="AV64" i="1"/>
  <c r="AS63" i="1"/>
  <c r="AV62" i="1"/>
  <c r="AT62" i="1"/>
  <c r="AW60" i="1"/>
  <c r="AS59" i="1"/>
  <c r="AU58" i="1"/>
  <c r="AS55" i="1"/>
  <c r="AS43" i="1"/>
  <c r="AD86" i="8"/>
  <c r="AD94" i="8"/>
  <c r="AD98" i="8"/>
  <c r="AD106" i="8"/>
  <c r="AD114" i="8"/>
  <c r="AD118" i="8"/>
  <c r="AD122" i="8"/>
  <c r="AD126" i="8"/>
  <c r="AD130" i="8"/>
  <c r="AF147" i="8"/>
  <c r="AD150" i="8"/>
  <c r="AE152" i="8"/>
  <c r="AD158" i="8"/>
  <c r="AC162" i="8"/>
  <c r="AD166" i="8"/>
  <c r="AC170" i="8"/>
  <c r="AD178" i="8"/>
  <c r="AD186" i="8"/>
  <c r="AD190" i="8"/>
  <c r="AC194" i="8"/>
  <c r="AD202" i="8"/>
  <c r="AD206" i="8"/>
  <c r="AC210" i="8"/>
  <c r="AD214" i="8"/>
  <c r="AD218" i="8"/>
  <c r="AC222" i="8"/>
  <c r="AD226" i="8"/>
  <c r="AD234" i="8"/>
  <c r="AD238" i="8"/>
  <c r="AD242" i="8"/>
  <c r="AD246" i="8"/>
  <c r="AD250" i="8"/>
  <c r="AD254" i="8"/>
  <c r="AD258" i="8"/>
  <c r="AD262" i="8"/>
  <c r="AD266" i="8"/>
  <c r="AD270" i="8"/>
  <c r="AD274" i="8"/>
  <c r="AF27" i="8"/>
  <c r="AF39" i="8"/>
  <c r="AF43" i="8"/>
  <c r="AF47" i="8"/>
  <c r="AF59" i="8"/>
  <c r="AD278" i="8"/>
  <c r="AD282" i="8"/>
  <c r="AD286" i="8"/>
  <c r="AD290" i="8"/>
  <c r="AD294" i="8"/>
  <c r="AD298" i="8"/>
  <c r="AD302" i="8"/>
  <c r="AD306" i="8"/>
  <c r="AD310" i="8"/>
  <c r="AD314" i="8"/>
  <c r="AD318" i="8"/>
  <c r="AD322" i="8"/>
  <c r="AD326" i="8"/>
  <c r="AD330" i="8"/>
  <c r="AD342" i="8"/>
  <c r="AD346" i="8"/>
  <c r="AD350" i="8"/>
  <c r="AD354" i="8"/>
  <c r="AD358" i="8"/>
  <c r="AD362" i="8"/>
  <c r="AD366" i="8"/>
  <c r="AD370" i="8"/>
  <c r="AD374" i="8"/>
  <c r="AD378" i="8"/>
  <c r="AD382" i="8"/>
  <c r="AD386" i="8"/>
  <c r="AD390" i="8"/>
  <c r="AD394" i="8"/>
  <c r="AD398" i="8"/>
  <c r="AD402" i="8"/>
  <c r="AD406" i="8"/>
  <c r="AD410" i="8"/>
  <c r="AD414" i="8"/>
  <c r="AD418" i="8"/>
  <c r="AD422" i="8"/>
  <c r="AD426" i="8"/>
  <c r="AD430" i="8"/>
  <c r="AD434" i="8"/>
  <c r="AD438" i="8"/>
  <c r="AD442" i="8"/>
  <c r="AD446" i="8"/>
  <c r="AD450" i="8"/>
  <c r="AD454" i="8"/>
  <c r="AD458" i="8"/>
  <c r="AD462" i="8"/>
  <c r="AD466" i="8"/>
  <c r="AD470" i="8"/>
  <c r="AD474" i="8"/>
  <c r="AD478" i="8"/>
  <c r="AD482" i="8"/>
  <c r="AD486" i="8"/>
  <c r="AD490" i="8"/>
  <c r="AD494" i="8"/>
  <c r="AD498" i="8"/>
  <c r="AD502" i="8"/>
  <c r="AD506" i="8"/>
  <c r="AD510" i="8"/>
  <c r="AD514" i="8"/>
  <c r="AD518" i="8"/>
  <c r="AD522" i="8"/>
  <c r="AD526" i="8"/>
  <c r="AD542" i="8"/>
  <c r="AD546" i="8"/>
  <c r="AD550" i="8"/>
  <c r="AD554" i="8"/>
  <c r="AD558" i="8"/>
  <c r="AD562" i="8"/>
  <c r="AD566" i="8"/>
  <c r="AD570" i="8"/>
  <c r="AD574" i="8"/>
  <c r="AD578" i="8"/>
  <c r="AD586" i="8"/>
  <c r="AD642" i="8"/>
  <c r="AD646" i="8"/>
  <c r="AD702" i="8"/>
  <c r="AD710" i="8"/>
  <c r="AD714" i="8"/>
  <c r="AD718" i="8"/>
  <c r="AD742" i="8"/>
  <c r="AD774" i="8"/>
  <c r="AD782" i="8"/>
  <c r="AD794" i="8"/>
  <c r="AD814" i="8"/>
  <c r="AD894" i="8"/>
  <c r="AD926" i="8"/>
  <c r="AD9" i="8"/>
  <c r="AF12" i="8"/>
  <c r="AE14" i="8"/>
  <c r="AE19" i="8"/>
  <c r="AD21" i="8"/>
  <c r="AE22" i="8"/>
  <c r="AF24" i="8"/>
  <c r="AE26" i="8"/>
  <c r="AD29" i="8"/>
  <c r="AE31" i="8"/>
  <c r="AF32" i="8"/>
  <c r="AE34" i="8"/>
  <c r="AC35" i="8"/>
  <c r="AE38" i="8"/>
  <c r="AC39" i="8"/>
  <c r="AF40" i="8"/>
  <c r="AD41" i="8"/>
  <c r="AE42" i="8"/>
  <c r="AC47" i="8"/>
  <c r="AF48" i="8"/>
  <c r="AF140" i="8"/>
  <c r="AF157" i="8"/>
  <c r="AC9" i="8"/>
  <c r="AC17" i="8"/>
  <c r="AG19" i="8"/>
  <c r="AC21" i="8"/>
  <c r="AC25" i="8"/>
  <c r="AC33" i="8"/>
  <c r="AG39" i="8"/>
  <c r="AC41" i="8"/>
  <c r="AC45" i="8"/>
  <c r="AC49" i="8"/>
  <c r="AG50" i="8"/>
  <c r="AC53" i="8"/>
  <c r="AG54" i="8"/>
  <c r="AG62" i="8"/>
  <c r="AC65" i="8"/>
  <c r="AG66" i="8"/>
  <c r="AC70" i="8"/>
  <c r="AF70" i="8"/>
  <c r="AC73" i="8"/>
  <c r="AC81" i="8"/>
  <c r="AC93" i="8"/>
  <c r="AC97" i="8"/>
  <c r="AG99" i="8"/>
  <c r="AC101" i="8"/>
  <c r="AF102" i="8"/>
  <c r="AC102" i="8"/>
  <c r="AG103" i="8"/>
  <c r="AC105" i="8"/>
  <c r="AG107" i="8"/>
  <c r="AG108" i="8"/>
  <c r="AC113" i="8"/>
  <c r="AC117" i="8"/>
  <c r="AC125" i="8"/>
  <c r="AC129" i="8"/>
  <c r="AF129" i="8"/>
  <c r="AE131" i="8"/>
  <c r="AC133" i="8"/>
  <c r="AG135" i="8"/>
  <c r="AC137" i="8"/>
  <c r="AD140" i="8"/>
  <c r="AC141" i="8"/>
  <c r="AF142" i="8"/>
  <c r="AC142" i="8"/>
  <c r="AC145" i="8"/>
  <c r="AG146" i="8"/>
  <c r="AG147" i="8"/>
  <c r="AC149" i="8"/>
  <c r="AC154" i="8"/>
  <c r="AF154" i="8"/>
  <c r="AC161" i="8"/>
  <c r="AC165" i="8"/>
  <c r="AC169" i="8"/>
  <c r="AG171" i="8"/>
  <c r="AG175" i="8"/>
  <c r="AC177" i="8"/>
  <c r="AC181" i="8"/>
  <c r="AG183" i="8"/>
  <c r="AC189" i="8"/>
  <c r="AG191" i="8"/>
  <c r="AC193" i="8"/>
  <c r="AC197" i="8"/>
  <c r="AC201" i="8"/>
  <c r="AG203" i="8"/>
  <c r="AC205" i="8"/>
  <c r="AG211" i="8"/>
  <c r="AC213" i="8"/>
  <c r="AC217" i="8"/>
  <c r="AG219" i="8"/>
  <c r="AC221" i="8"/>
  <c r="AG223" i="8"/>
  <c r="AC225" i="8"/>
  <c r="AC229" i="8"/>
  <c r="AC237" i="8"/>
  <c r="AG239" i="8"/>
  <c r="AC241" i="8"/>
  <c r="AC245" i="8"/>
  <c r="AC249" i="8"/>
  <c r="AG250" i="8"/>
  <c r="AC257" i="8"/>
  <c r="AG267" i="8"/>
  <c r="AC269" i="8"/>
  <c r="AG271" i="8"/>
  <c r="AC273" i="8"/>
  <c r="AG274" i="8"/>
  <c r="AG275" i="8"/>
  <c r="AC277" i="8"/>
  <c r="AC281" i="8"/>
  <c r="AG282" i="8"/>
  <c r="AG286" i="8"/>
  <c r="AG287" i="8"/>
  <c r="AC289" i="8"/>
  <c r="AG291" i="8"/>
  <c r="AC297" i="8"/>
  <c r="AF479" i="8"/>
  <c r="AF691" i="8"/>
  <c r="AG299" i="8"/>
  <c r="AG302" i="8"/>
  <c r="AG307" i="8"/>
  <c r="AC309" i="8"/>
  <c r="AG311" i="8"/>
  <c r="AG314" i="8"/>
  <c r="AG319" i="8"/>
  <c r="AC321" i="8"/>
  <c r="AG323" i="8"/>
  <c r="AG327" i="8"/>
  <c r="AC329" i="8"/>
  <c r="AG330" i="8"/>
  <c r="AC333" i="8"/>
  <c r="AG334" i="8"/>
  <c r="AC337" i="8"/>
  <c r="AG339" i="8"/>
  <c r="AC345" i="8"/>
  <c r="AG346" i="8"/>
  <c r="AG347" i="8"/>
  <c r="AC349" i="8"/>
  <c r="AG351" i="8"/>
  <c r="AG363" i="8"/>
  <c r="AC365" i="8"/>
  <c r="AG367" i="8"/>
  <c r="AC373" i="8"/>
  <c r="AG375" i="8"/>
  <c r="AC377" i="8"/>
  <c r="AG378" i="8"/>
  <c r="AG379" i="8"/>
  <c r="AC381" i="8"/>
  <c r="AG383" i="8"/>
  <c r="AC393" i="8"/>
  <c r="AG395" i="8"/>
  <c r="AC397" i="8"/>
  <c r="AG399" i="8"/>
  <c r="AC401" i="8"/>
  <c r="AG402" i="8"/>
  <c r="AC405" i="8"/>
  <c r="AG407" i="8"/>
  <c r="AC409" i="8"/>
  <c r="AG411" i="8"/>
  <c r="AC413" i="8"/>
  <c r="AG415" i="8"/>
  <c r="AG422" i="8"/>
  <c r="AG426" i="8"/>
  <c r="AG427" i="8"/>
  <c r="AC429" i="8"/>
  <c r="AG431" i="8"/>
  <c r="AC433" i="8"/>
  <c r="AC437" i="8"/>
  <c r="AG439" i="8"/>
  <c r="AC441" i="8"/>
  <c r="AG443" i="8"/>
  <c r="AG446" i="8"/>
  <c r="AG447" i="8"/>
  <c r="AC449" i="8"/>
  <c r="AC453" i="8"/>
  <c r="AG454" i="8"/>
  <c r="AG459" i="8"/>
  <c r="AC461" i="8"/>
  <c r="AG462" i="8"/>
  <c r="AG463" i="8"/>
  <c r="AG466" i="8"/>
  <c r="AC469" i="8"/>
  <c r="AG470" i="8"/>
  <c r="AG471" i="8"/>
  <c r="AC473" i="8"/>
  <c r="AG475" i="8"/>
  <c r="AC477" i="8"/>
  <c r="AG479" i="8"/>
  <c r="AG482" i="8"/>
  <c r="AG486" i="8"/>
  <c r="AG491" i="8"/>
  <c r="AC493" i="8"/>
  <c r="AG494" i="8"/>
  <c r="AG495" i="8"/>
  <c r="AG498" i="8"/>
  <c r="AC501" i="8"/>
  <c r="AG502" i="8"/>
  <c r="AG503" i="8"/>
  <c r="AG507" i="8"/>
  <c r="AG511" i="8"/>
  <c r="AG514" i="8"/>
  <c r="AG518" i="8"/>
  <c r="AG523" i="8"/>
  <c r="AG6" i="18"/>
  <c r="C199" i="14"/>
  <c r="C195" i="14"/>
  <c r="C191" i="14"/>
  <c r="C187" i="14"/>
  <c r="C182" i="14"/>
  <c r="C178" i="14"/>
  <c r="C174" i="14"/>
  <c r="C171" i="14"/>
  <c r="C167" i="14"/>
  <c r="C163" i="14"/>
  <c r="C160" i="14"/>
  <c r="C311" i="14"/>
  <c r="C304" i="14"/>
  <c r="C302" i="14"/>
  <c r="C296" i="14"/>
  <c r="C289" i="14"/>
  <c r="C284" i="14"/>
  <c r="C282" i="14"/>
  <c r="C276" i="14"/>
  <c r="C274" i="14"/>
  <c r="C265" i="14"/>
  <c r="C262" i="14"/>
  <c r="C258" i="14"/>
  <c r="C253" i="14"/>
  <c r="C232" i="14"/>
  <c r="C376" i="14"/>
  <c r="C370" i="14"/>
  <c r="C366" i="14"/>
  <c r="C362" i="14"/>
  <c r="C358" i="14"/>
  <c r="C352" i="14"/>
  <c r="C342" i="14"/>
  <c r="C332" i="14"/>
  <c r="C329" i="14"/>
  <c r="C326" i="14"/>
  <c r="C321" i="14"/>
  <c r="C318" i="14"/>
  <c r="C313" i="14"/>
  <c r="C422" i="14"/>
  <c r="C412" i="14"/>
  <c r="C408" i="14"/>
  <c r="C404" i="14"/>
  <c r="C401" i="14"/>
  <c r="C397" i="14"/>
  <c r="C67" i="15" s="1"/>
  <c r="C393" i="14"/>
  <c r="C498" i="14"/>
  <c r="C492" i="14"/>
  <c r="C487" i="14"/>
  <c r="C483" i="14"/>
  <c r="C481" i="14"/>
  <c r="C476" i="14"/>
  <c r="C473" i="14"/>
  <c r="C468" i="14"/>
  <c r="C455" i="14"/>
  <c r="C451" i="14"/>
  <c r="C449" i="14"/>
  <c r="C445" i="14"/>
  <c r="C435" i="14"/>
  <c r="C429" i="14"/>
  <c r="C423" i="14"/>
  <c r="C620" i="14"/>
  <c r="C613" i="14"/>
  <c r="C609" i="14"/>
  <c r="C605" i="14"/>
  <c r="C592" i="14"/>
  <c r="C107" i="15" s="1"/>
  <c r="C589" i="14"/>
  <c r="C582" i="14"/>
  <c r="C578" i="14"/>
  <c r="C569" i="14"/>
  <c r="C564" i="14"/>
  <c r="C561" i="14"/>
  <c r="C556" i="14"/>
  <c r="C554" i="14"/>
  <c r="C548" i="14"/>
  <c r="C546" i="14"/>
  <c r="C788" i="14"/>
  <c r="C772" i="14"/>
  <c r="C756" i="14"/>
  <c r="C141" i="15" s="1"/>
  <c r="C748" i="14"/>
  <c r="C708" i="14"/>
  <c r="C700" i="14"/>
  <c r="C692" i="14"/>
  <c r="C128" i="15" s="1"/>
  <c r="C684" i="14"/>
  <c r="C666" i="14"/>
  <c r="C638" i="14"/>
  <c r="AC4" i="10"/>
  <c r="AV14" i="10" s="1"/>
  <c r="AE4" i="10"/>
  <c r="BK14" i="10" s="1"/>
  <c r="AF4" i="10"/>
  <c r="BS14" i="10" s="1"/>
  <c r="AF5" i="10"/>
  <c r="BS15" i="10" s="1"/>
  <c r="AB6" i="10"/>
  <c r="AO16" i="10" s="1"/>
  <c r="AD6" i="10"/>
  <c r="BC16" i="10" s="1"/>
  <c r="AF6" i="10"/>
  <c r="BS16" i="10" s="1"/>
  <c r="AC8" i="10"/>
  <c r="AV18" i="10" s="1"/>
  <c r="AE8" i="10"/>
  <c r="BK18" i="10" s="1"/>
  <c r="AF8" i="10"/>
  <c r="BS18" i="10" s="1"/>
  <c r="AC9" i="10"/>
  <c r="AV19" i="10" s="1"/>
  <c r="AF9" i="10"/>
  <c r="BS19" i="10" s="1"/>
  <c r="AF10" i="10"/>
  <c r="BS20" i="10" s="1"/>
  <c r="AC11" i="10"/>
  <c r="AV21" i="10" s="1"/>
  <c r="AB12" i="10"/>
  <c r="AO22" i="10" s="1"/>
  <c r="AF12" i="10"/>
  <c r="BS22" i="10" s="1"/>
  <c r="AC13" i="10"/>
  <c r="AV23" i="10" s="1"/>
  <c r="AE13" i="10"/>
  <c r="BK23" i="10" s="1"/>
  <c r="AF13" i="10"/>
  <c r="BS23" i="10" s="1"/>
  <c r="AF15" i="10"/>
  <c r="BS25" i="10" s="1"/>
  <c r="AB16" i="10"/>
  <c r="AO26" i="10" s="1"/>
  <c r="AD16" i="10"/>
  <c r="BC26" i="10" s="1"/>
  <c r="AF16" i="10"/>
  <c r="BS26" i="10" s="1"/>
  <c r="AC17" i="10"/>
  <c r="AV27" i="10" s="1"/>
  <c r="AE17" i="10"/>
  <c r="BK27" i="10" s="1"/>
  <c r="AF17" i="10"/>
  <c r="BS27" i="10" s="1"/>
  <c r="AF18" i="10"/>
  <c r="BS28" i="10" s="1"/>
  <c r="AF19" i="10"/>
  <c r="BS29" i="10" s="1"/>
  <c r="AB20" i="10"/>
  <c r="AO30" i="10" s="1"/>
  <c r="AD20" i="10"/>
  <c r="BC30" i="10" s="1"/>
  <c r="AF20" i="10"/>
  <c r="BS30" i="10" s="1"/>
  <c r="AC21" i="10"/>
  <c r="AV31" i="10" s="1"/>
  <c r="AF21" i="10"/>
  <c r="BS31" i="10" s="1"/>
  <c r="AC22" i="10"/>
  <c r="AV32" i="10" s="1"/>
  <c r="AF22" i="10"/>
  <c r="BS32" i="10" s="1"/>
  <c r="AF23" i="10"/>
  <c r="BS33" i="10" s="1"/>
  <c r="AB24" i="10"/>
  <c r="AO34" i="10" s="1"/>
  <c r="AD24" i="10"/>
  <c r="BC34" i="10" s="1"/>
  <c r="AF24" i="10"/>
  <c r="BS34" i="10" s="1"/>
  <c r="AE25" i="10"/>
  <c r="BK35" i="10" s="1"/>
  <c r="AF25" i="10"/>
  <c r="BS35" i="10" s="1"/>
  <c r="AC26" i="10"/>
  <c r="AV36" i="10" s="1"/>
  <c r="AF26" i="10"/>
  <c r="BS36" i="10" s="1"/>
  <c r="AF27" i="10"/>
  <c r="BS37" i="10" s="1"/>
  <c r="AB28" i="10"/>
  <c r="AO38" i="10" s="1"/>
  <c r="AD28" i="10"/>
  <c r="BC38" i="10" s="1"/>
  <c r="AF28" i="10"/>
  <c r="BS38" i="10" s="1"/>
  <c r="AC29" i="10"/>
  <c r="AV39" i="10" s="1"/>
  <c r="AE29" i="10"/>
  <c r="BK39" i="10" s="1"/>
  <c r="AC30" i="10"/>
  <c r="AV40" i="10" s="1"/>
  <c r="AF30" i="10"/>
  <c r="BS40" i="10" s="1"/>
  <c r="AF31" i="10"/>
  <c r="BS41" i="10" s="1"/>
  <c r="AB32" i="10"/>
  <c r="AO42" i="10" s="1"/>
  <c r="AD32" i="10"/>
  <c r="BC42" i="10" s="1"/>
  <c r="AC33" i="10"/>
  <c r="AV43" i="10" s="1"/>
  <c r="AE33" i="10"/>
  <c r="BK43" i="10" s="1"/>
  <c r="AF33" i="10"/>
  <c r="BS43" i="10" s="1"/>
  <c r="AC34" i="10"/>
  <c r="AV44" i="10" s="1"/>
  <c r="AF34" i="10"/>
  <c r="BS44" i="10" s="1"/>
  <c r="AF35" i="10"/>
  <c r="BS45" i="10" s="1"/>
  <c r="AB36" i="10"/>
  <c r="AO46" i="10" s="1"/>
  <c r="AD36" i="10"/>
  <c r="BC46" i="10" s="1"/>
  <c r="AC37" i="10"/>
  <c r="AV47" i="10" s="1"/>
  <c r="AE37" i="10"/>
  <c r="BK47" i="10" s="1"/>
  <c r="AF37" i="10"/>
  <c r="BS47" i="10" s="1"/>
  <c r="AC38" i="10"/>
  <c r="AV48" i="10" s="1"/>
  <c r="AF38" i="10"/>
  <c r="BS48" i="10" s="1"/>
  <c r="AB40" i="10"/>
  <c r="AO50" i="10" s="1"/>
  <c r="AD40" i="10"/>
  <c r="BC50" i="10" s="1"/>
  <c r="AF40" i="10"/>
  <c r="BS50" i="10" s="1"/>
  <c r="AC41" i="10"/>
  <c r="AV51" i="10" s="1"/>
  <c r="AE41" i="10"/>
  <c r="BK51" i="10" s="1"/>
  <c r="AF41" i="10"/>
  <c r="BS51" i="10" s="1"/>
  <c r="AC42" i="10"/>
  <c r="AV52" i="10" s="1"/>
  <c r="AF42" i="10"/>
  <c r="BS52" i="10" s="1"/>
  <c r="AF43" i="10"/>
  <c r="BS53" i="10" s="1"/>
  <c r="AB44" i="10"/>
  <c r="AO54" i="10" s="1"/>
  <c r="AF44" i="10"/>
  <c r="BS54" i="10" s="1"/>
  <c r="AC45" i="10"/>
  <c r="AV55" i="10" s="1"/>
  <c r="AE45" i="10"/>
  <c r="BK55" i="10" s="1"/>
  <c r="AF45" i="10"/>
  <c r="BS55" i="10" s="1"/>
  <c r="AC46" i="10"/>
  <c r="AV56" i="10" s="1"/>
  <c r="AF47" i="10"/>
  <c r="BS57" i="10" s="1"/>
  <c r="AB48" i="10"/>
  <c r="AO58" i="10" s="1"/>
  <c r="AD48" i="10"/>
  <c r="BC58" i="10" s="1"/>
  <c r="AF48" i="10"/>
  <c r="BS58" i="10" s="1"/>
  <c r="AC49" i="10"/>
  <c r="AV59" i="10" s="1"/>
  <c r="AE49" i="10"/>
  <c r="BK59" i="10" s="1"/>
  <c r="AF49" i="10"/>
  <c r="BS59" i="10" s="1"/>
  <c r="AC50" i="10"/>
  <c r="AV60" i="10" s="1"/>
  <c r="AF50" i="10"/>
  <c r="BS60" i="10" s="1"/>
  <c r="AF51" i="10"/>
  <c r="BS61" i="10" s="1"/>
  <c r="AB52" i="10"/>
  <c r="AO62" i="10" s="1"/>
  <c r="AD52" i="10"/>
  <c r="BC62" i="10" s="1"/>
  <c r="AF52" i="10"/>
  <c r="BS62" i="10" s="1"/>
  <c r="AC53" i="10"/>
  <c r="AV63" i="10" s="1"/>
  <c r="AF53" i="10"/>
  <c r="BS63" i="10" s="1"/>
  <c r="AC54" i="10"/>
  <c r="AV64" i="10" s="1"/>
  <c r="AW12" i="10" s="1"/>
  <c r="AF54" i="10"/>
  <c r="BS64" i="10" s="1"/>
  <c r="BT12" i="10" s="1"/>
  <c r="AF55" i="10"/>
  <c r="BS65" i="10" s="1"/>
  <c r="AB56" i="10"/>
  <c r="AP13" i="10" s="1"/>
  <c r="AD56" i="10"/>
  <c r="BD13" i="10" s="1"/>
  <c r="AF56" i="10"/>
  <c r="BT13" i="10" s="1"/>
  <c r="AC57" i="10"/>
  <c r="AW14" i="10" s="1"/>
  <c r="AE57" i="10"/>
  <c r="BL14" i="10" s="1"/>
  <c r="AC58" i="10"/>
  <c r="AW15" i="10" s="1"/>
  <c r="AF58" i="10"/>
  <c r="BT15" i="10" s="1"/>
  <c r="AB59" i="10"/>
  <c r="AP16" i="10" s="1"/>
  <c r="AD59" i="10"/>
  <c r="BD16" i="10" s="1"/>
  <c r="AB60" i="10"/>
  <c r="AP17" i="10" s="1"/>
  <c r="AD60" i="10"/>
  <c r="BD17" i="10" s="1"/>
  <c r="AF60" i="10"/>
  <c r="BT17" i="10" s="1"/>
  <c r="AC61" i="10"/>
  <c r="AW18" i="10" s="1"/>
  <c r="AE61" i="10"/>
  <c r="BL18" i="10" s="1"/>
  <c r="AF61" i="10"/>
  <c r="BT18" i="10" s="1"/>
  <c r="AC62" i="10"/>
  <c r="AW19" i="10" s="1"/>
  <c r="AF62" i="10"/>
  <c r="BT19" i="10" s="1"/>
  <c r="AB63" i="10"/>
  <c r="AP20" i="10" s="1"/>
  <c r="AF63" i="10"/>
  <c r="BT20" i="10" s="1"/>
  <c r="AB64" i="10"/>
  <c r="AP21" i="10" s="1"/>
  <c r="AD64" i="10"/>
  <c r="BD21" i="10" s="1"/>
  <c r="AF64" i="10"/>
  <c r="BT21" i="10" s="1"/>
  <c r="AC65" i="10"/>
  <c r="AW22" i="10" s="1"/>
  <c r="AE65" i="10"/>
  <c r="BL22" i="10" s="1"/>
  <c r="AC66" i="10"/>
  <c r="AW23" i="10" s="1"/>
  <c r="AF66" i="10"/>
  <c r="BT23" i="10" s="1"/>
  <c r="AB67" i="10"/>
  <c r="AP24" i="10" s="1"/>
  <c r="AD67" i="10"/>
  <c r="BD24" i="10" s="1"/>
  <c r="AF67" i="10"/>
  <c r="BT24" i="10" s="1"/>
  <c r="AB68" i="10"/>
  <c r="AP25" i="10" s="1"/>
  <c r="AD68" i="10"/>
  <c r="BD25" i="10" s="1"/>
  <c r="AF68" i="10"/>
  <c r="BT25" i="10" s="1"/>
  <c r="AE69" i="10"/>
  <c r="BL26" i="10" s="1"/>
  <c r="AF69" i="10"/>
  <c r="BT26" i="10" s="1"/>
  <c r="AF70" i="10"/>
  <c r="BT27" i="10" s="1"/>
  <c r="AB71" i="10"/>
  <c r="AP28" i="10" s="1"/>
  <c r="AD71" i="10"/>
  <c r="BD28" i="10" s="1"/>
  <c r="AF71" i="10"/>
  <c r="BT28" i="10" s="1"/>
  <c r="AB72" i="10"/>
  <c r="AP29" i="10" s="1"/>
  <c r="AD72" i="10"/>
  <c r="BD29" i="10" s="1"/>
  <c r="AF72" i="10"/>
  <c r="BT29" i="10" s="1"/>
  <c r="AC73" i="10"/>
  <c r="AW30" i="10" s="1"/>
  <c r="AE73" i="10"/>
  <c r="BL30" i="10" s="1"/>
  <c r="AF73" i="10"/>
  <c r="BT30" i="10" s="1"/>
  <c r="AC74" i="10"/>
  <c r="AW31" i="10" s="1"/>
  <c r="AF74" i="10"/>
  <c r="BT31" i="10" s="1"/>
  <c r="AB75" i="10"/>
  <c r="AP32" i="10" s="1"/>
  <c r="AD75" i="10"/>
  <c r="BD32" i="10" s="1"/>
  <c r="AF75" i="10"/>
  <c r="BT32" i="10" s="1"/>
  <c r="AB76" i="10"/>
  <c r="AP33" i="10" s="1"/>
  <c r="AF76" i="10"/>
  <c r="BT33" i="10" s="1"/>
  <c r="AC77" i="10"/>
  <c r="AW34" i="10" s="1"/>
  <c r="AE77" i="10"/>
  <c r="BL34" i="10" s="1"/>
  <c r="AF77" i="10"/>
  <c r="BT34" i="10" s="1"/>
  <c r="AF78" i="10"/>
  <c r="BT35" i="10" s="1"/>
  <c r="AB79" i="10"/>
  <c r="AP36" i="10" s="1"/>
  <c r="AD79" i="10"/>
  <c r="BD36" i="10" s="1"/>
  <c r="AF79" i="10"/>
  <c r="BT36" i="10" s="1"/>
  <c r="AB80" i="10"/>
  <c r="AP37" i="10" s="1"/>
  <c r="AD80" i="10"/>
  <c r="BD37" i="10" s="1"/>
  <c r="AF80" i="10"/>
  <c r="BT37" i="10" s="1"/>
  <c r="AC81" i="10"/>
  <c r="AW38" i="10" s="1"/>
  <c r="AE81" i="10"/>
  <c r="BL38" i="10" s="1"/>
  <c r="AB83" i="10"/>
  <c r="AP40" i="10" s="1"/>
  <c r="AD83" i="10"/>
  <c r="BD40" i="10" s="1"/>
  <c r="AF83" i="10"/>
  <c r="BT40" i="10" s="1"/>
  <c r="AB84" i="10"/>
  <c r="AP41" i="10" s="1"/>
  <c r="AD84" i="10"/>
  <c r="BD41" i="10" s="1"/>
  <c r="AF84" i="10"/>
  <c r="BT41" i="10" s="1"/>
  <c r="AC85" i="10"/>
  <c r="AW42" i="10" s="1"/>
  <c r="AE85" i="10"/>
  <c r="BL42" i="10" s="1"/>
  <c r="AF85" i="10"/>
  <c r="BT42" i="10" s="1"/>
  <c r="AF86" i="10"/>
  <c r="BT43" i="10" s="1"/>
  <c r="AD87" i="10"/>
  <c r="BD44" i="10" s="1"/>
  <c r="AF87" i="10"/>
  <c r="BT44" i="10" s="1"/>
  <c r="AB88" i="10"/>
  <c r="AP45" i="10" s="1"/>
  <c r="AD88" i="10"/>
  <c r="BD45" i="10" s="1"/>
  <c r="AF88" i="10"/>
  <c r="BT45" i="10" s="1"/>
  <c r="AC89" i="10"/>
  <c r="AW46" i="10" s="1"/>
  <c r="AE89" i="10"/>
  <c r="BL46" i="10" s="1"/>
  <c r="AF89" i="10"/>
  <c r="BT46" i="10" s="1"/>
  <c r="AC90" i="10"/>
  <c r="AW47" i="10" s="1"/>
  <c r="AF90" i="10"/>
  <c r="BT47" i="10" s="1"/>
  <c r="AB91" i="10"/>
  <c r="AP48" i="10" s="1"/>
  <c r="AD91" i="10"/>
  <c r="BD48" i="10" s="1"/>
  <c r="AF91" i="10"/>
  <c r="BT48" i="10" s="1"/>
  <c r="AB92" i="10"/>
  <c r="AP49" i="10" s="1"/>
  <c r="AD92" i="10"/>
  <c r="BD49" i="10" s="1"/>
  <c r="AF92" i="10"/>
  <c r="BT49" i="10" s="1"/>
  <c r="AC93" i="10"/>
  <c r="AW50" i="10" s="1"/>
  <c r="AE93" i="10"/>
  <c r="BL50" i="10" s="1"/>
  <c r="AF93" i="10"/>
  <c r="BT50" i="10" s="1"/>
  <c r="AC94" i="10"/>
  <c r="AW51" i="10" s="1"/>
  <c r="AB95" i="10"/>
  <c r="AP52" i="10" s="1"/>
  <c r="AD95" i="10"/>
  <c r="BD52" i="10" s="1"/>
  <c r="AF95" i="10"/>
  <c r="BT52" i="10" s="1"/>
  <c r="AB96" i="10"/>
  <c r="AP53" i="10" s="1"/>
  <c r="AD96" i="10"/>
  <c r="BD53" i="10" s="1"/>
  <c r="AF96" i="10"/>
  <c r="BT53" i="10" s="1"/>
  <c r="AC97" i="10"/>
  <c r="AW54" i="10" s="1"/>
  <c r="AF97" i="10"/>
  <c r="BT54" i="10" s="1"/>
  <c r="AC98" i="10"/>
  <c r="AW55" i="10" s="1"/>
  <c r="AF98" i="10"/>
  <c r="BT55" i="10" s="1"/>
  <c r="AD99" i="10"/>
  <c r="BD56" i="10" s="1"/>
  <c r="AB100" i="10"/>
  <c r="AP57" i="10" s="1"/>
  <c r="AD100" i="10"/>
  <c r="BD57" i="10" s="1"/>
  <c r="AF100" i="10"/>
  <c r="BT57" i="10" s="1"/>
  <c r="AC101" i="10"/>
  <c r="AW58" i="10" s="1"/>
  <c r="AE101" i="10"/>
  <c r="BL58" i="10" s="1"/>
  <c r="AF101" i="10"/>
  <c r="BT58" i="10" s="1"/>
  <c r="AC102" i="10"/>
  <c r="AW59" i="10" s="1"/>
  <c r="AF102" i="10"/>
  <c r="BT59" i="10" s="1"/>
  <c r="AF103" i="10"/>
  <c r="BT60" i="10" s="1"/>
  <c r="AB104" i="10"/>
  <c r="AP61" i="10" s="1"/>
  <c r="AD104" i="10"/>
  <c r="BD61" i="10" s="1"/>
  <c r="AF104" i="10"/>
  <c r="BT61" i="10" s="1"/>
  <c r="AC105" i="10"/>
  <c r="AW62" i="10" s="1"/>
  <c r="AE105" i="10"/>
  <c r="BL62" i="10" s="1"/>
  <c r="AF105" i="10"/>
  <c r="BT62" i="10" s="1"/>
  <c r="AC106" i="10"/>
  <c r="AW63" i="10" s="1"/>
  <c r="AB107" i="10"/>
  <c r="AP64" i="10" s="1"/>
  <c r="AQ12" i="10" s="1"/>
  <c r="AD107" i="10"/>
  <c r="BD64" i="10" s="1"/>
  <c r="BE12" i="10" s="1"/>
  <c r="AF107" i="10"/>
  <c r="BT64" i="10" s="1"/>
  <c r="BU12" i="10" s="1"/>
  <c r="AB108" i="10"/>
  <c r="AQ13" i="10" s="1"/>
  <c r="AD108" i="10"/>
  <c r="BE13" i="10" s="1"/>
  <c r="AF108" i="10"/>
  <c r="BU13" i="10" s="1"/>
  <c r="AE109" i="10"/>
  <c r="BM14" i="10" s="1"/>
  <c r="AF109" i="10"/>
  <c r="BU14" i="10" s="1"/>
  <c r="AC110" i="10"/>
  <c r="AX15" i="10" s="1"/>
  <c r="AF110" i="10"/>
  <c r="BU15" i="10" s="1"/>
  <c r="AB111" i="10"/>
  <c r="AQ16" i="10" s="1"/>
  <c r="AD111" i="10"/>
  <c r="BE16" i="10" s="1"/>
  <c r="AF111" i="10"/>
  <c r="BU16" i="10" s="1"/>
  <c r="AB112" i="10"/>
  <c r="AQ17" i="10" s="1"/>
  <c r="AD112" i="10"/>
  <c r="BE17" i="10" s="1"/>
  <c r="AF112" i="10"/>
  <c r="BU17" i="10" s="1"/>
  <c r="AC113" i="10"/>
  <c r="AX18" i="10" s="1"/>
  <c r="AE113" i="10"/>
  <c r="BM18" i="10" s="1"/>
  <c r="AF113" i="10"/>
  <c r="BU18" i="10" s="1"/>
  <c r="AC114" i="10"/>
  <c r="AX19" i="10" s="1"/>
  <c r="AF114" i="10"/>
  <c r="BU19" i="10" s="1"/>
  <c r="AB115" i="10"/>
  <c r="AQ20" i="10" s="1"/>
  <c r="AD115" i="10"/>
  <c r="BE20" i="10" s="1"/>
  <c r="AF115" i="10"/>
  <c r="BU20" i="10" s="1"/>
  <c r="AB116" i="10"/>
  <c r="AQ21" i="10" s="1"/>
  <c r="AD116" i="10"/>
  <c r="BE21" i="10" s="1"/>
  <c r="AC117" i="10"/>
  <c r="AX22" i="10" s="1"/>
  <c r="AE117" i="10"/>
  <c r="BM22" i="10" s="1"/>
  <c r="AF117" i="10"/>
  <c r="BU22" i="10" s="1"/>
  <c r="AC118" i="10"/>
  <c r="AX23" i="10" s="1"/>
  <c r="AF118" i="10"/>
  <c r="BU23" i="10" s="1"/>
  <c r="AB119" i="10"/>
  <c r="AQ24" i="10" s="1"/>
  <c r="AF119" i="10"/>
  <c r="BU24" i="10" s="1"/>
  <c r="AB120" i="10"/>
  <c r="AQ25" i="10" s="1"/>
  <c r="AF120" i="10"/>
  <c r="BU25" i="10" s="1"/>
  <c r="AC121" i="10"/>
  <c r="AX26" i="10" s="1"/>
  <c r="AE121" i="10"/>
  <c r="BM26" i="10" s="1"/>
  <c r="AF121" i="10"/>
  <c r="BU26" i="10" s="1"/>
  <c r="AC122" i="10"/>
  <c r="AX27" i="10" s="1"/>
  <c r="AF122" i="10"/>
  <c r="BU27" i="10" s="1"/>
  <c r="AB123" i="10"/>
  <c r="AQ28" i="10" s="1"/>
  <c r="AD123" i="10"/>
  <c r="BE28" i="10" s="1"/>
  <c r="AE125" i="10"/>
  <c r="BM30" i="10" s="1"/>
  <c r="AE129" i="10"/>
  <c r="BM34" i="10" s="1"/>
  <c r="AE133" i="10"/>
  <c r="BM38" i="10" s="1"/>
  <c r="AE137" i="10"/>
  <c r="BM42" i="10" s="1"/>
  <c r="AE141" i="10"/>
  <c r="BM46" i="10" s="1"/>
  <c r="AE145" i="10"/>
  <c r="BM50" i="10" s="1"/>
  <c r="AE149" i="10"/>
  <c r="BM54" i="10" s="1"/>
  <c r="AE153" i="10"/>
  <c r="BM58" i="10" s="1"/>
  <c r="AE157" i="10"/>
  <c r="BM62" i="10" s="1"/>
  <c r="AE161" i="10"/>
  <c r="C789" i="14"/>
  <c r="C778" i="14"/>
  <c r="C762" i="14"/>
  <c r="C739" i="14"/>
  <c r="C730" i="14"/>
  <c r="C722" i="14"/>
  <c r="C134" i="15" s="1"/>
  <c r="C715" i="14"/>
  <c r="C675" i="14"/>
  <c r="C653" i="14"/>
  <c r="C644" i="14"/>
  <c r="L4" i="18"/>
  <c r="Z202" i="16"/>
  <c r="AM11" i="18"/>
  <c r="AN11" i="18" s="1"/>
  <c r="Z187" i="16"/>
  <c r="Z195" i="16"/>
  <c r="Z209" i="16"/>
  <c r="AG526" i="8"/>
  <c r="AG527" i="8"/>
  <c r="AG530" i="8"/>
  <c r="AG531" i="8"/>
  <c r="C790" i="14"/>
  <c r="AQ2" i="18"/>
  <c r="Z192" i="16"/>
  <c r="Z206" i="16"/>
  <c r="AF123" i="10"/>
  <c r="BU28" i="10" s="1"/>
  <c r="AB124" i="10"/>
  <c r="AQ29" i="10" s="1"/>
  <c r="AF124" i="10"/>
  <c r="BU29" i="10" s="1"/>
  <c r="AC125" i="10"/>
  <c r="AX30" i="10" s="1"/>
  <c r="AF125" i="10"/>
  <c r="BU30" i="10" s="1"/>
  <c r="AC126" i="10"/>
  <c r="AX31" i="10" s="1"/>
  <c r="AF126" i="10"/>
  <c r="BU31" i="10" s="1"/>
  <c r="AD127" i="10"/>
  <c r="BE32" i="10" s="1"/>
  <c r="AB128" i="10"/>
  <c r="AQ33" i="10" s="1"/>
  <c r="AD128" i="10"/>
  <c r="BE33" i="10" s="1"/>
  <c r="AF128" i="10"/>
  <c r="BU33" i="10" s="1"/>
  <c r="AC129" i="10"/>
  <c r="AX34" i="10" s="1"/>
  <c r="AF129" i="10"/>
  <c r="BU34" i="10" s="1"/>
  <c r="AC130" i="10"/>
  <c r="AX35" i="10" s="1"/>
  <c r="AF130" i="10"/>
  <c r="BU35" i="10" s="1"/>
  <c r="AB131" i="10"/>
  <c r="AQ36" i="10" s="1"/>
  <c r="AF131" i="10"/>
  <c r="BU36" i="10" s="1"/>
  <c r="AB132" i="10"/>
  <c r="AQ37" i="10" s="1"/>
  <c r="AD132" i="10"/>
  <c r="BE37" i="10" s="1"/>
  <c r="AF132" i="10"/>
  <c r="BU37" i="10" s="1"/>
  <c r="AC133" i="10"/>
  <c r="AX38" i="10" s="1"/>
  <c r="AF133" i="10"/>
  <c r="BU38" i="10" s="1"/>
  <c r="AF134" i="10"/>
  <c r="BU39" i="10" s="1"/>
  <c r="AB135" i="10"/>
  <c r="AQ40" i="10" s="1"/>
  <c r="AD135" i="10"/>
  <c r="BE40" i="10" s="1"/>
  <c r="AF135" i="10"/>
  <c r="BU40" i="10" s="1"/>
  <c r="AB136" i="10"/>
  <c r="AQ41" i="10" s="1"/>
  <c r="AD136" i="10"/>
  <c r="BE41" i="10" s="1"/>
  <c r="AF136" i="10"/>
  <c r="BU41" i="10" s="1"/>
  <c r="AC137" i="10"/>
  <c r="AX42" i="10" s="1"/>
  <c r="AC138" i="10"/>
  <c r="AX43" i="10" s="1"/>
  <c r="AF138" i="10"/>
  <c r="BU43" i="10" s="1"/>
  <c r="AB139" i="10"/>
  <c r="AQ44" i="10" s="1"/>
  <c r="AD139" i="10"/>
  <c r="BE44" i="10" s="1"/>
  <c r="AF139" i="10"/>
  <c r="BU44" i="10" s="1"/>
  <c r="AB140" i="10"/>
  <c r="AQ45" i="10" s="1"/>
  <c r="AD140" i="10"/>
  <c r="BE45" i="10" s="1"/>
  <c r="AF140" i="10"/>
  <c r="BU45" i="10" s="1"/>
  <c r="AC141" i="10"/>
  <c r="AX46" i="10" s="1"/>
  <c r="AF141" i="10"/>
  <c r="BU46" i="10" s="1"/>
  <c r="AF142" i="10"/>
  <c r="BU47" i="10" s="1"/>
  <c r="AB143" i="10"/>
  <c r="AQ48" i="10" s="1"/>
  <c r="AD143" i="10"/>
  <c r="BE48" i="10" s="1"/>
  <c r="AF143" i="10"/>
  <c r="BU48" i="10" s="1"/>
  <c r="AB144" i="10"/>
  <c r="AQ49" i="10" s="1"/>
  <c r="AD144" i="10"/>
  <c r="BE49" i="10" s="1"/>
  <c r="AF144" i="10"/>
  <c r="BU49" i="10" s="1"/>
  <c r="AC145" i="10"/>
  <c r="AX50" i="10" s="1"/>
  <c r="AF145" i="10"/>
  <c r="BU50" i="10" s="1"/>
  <c r="AC146" i="10"/>
  <c r="AX51" i="10" s="1"/>
  <c r="AF146" i="10"/>
  <c r="BU51" i="10" s="1"/>
  <c r="AD147" i="10"/>
  <c r="BE52" i="10" s="1"/>
  <c r="AF147" i="10"/>
  <c r="BU52" i="10" s="1"/>
  <c r="AB148" i="10"/>
  <c r="AQ53" i="10" s="1"/>
  <c r="AD148" i="10"/>
  <c r="BE53" i="10" s="1"/>
  <c r="AF148" i="10"/>
  <c r="BU53" i="10" s="1"/>
  <c r="AC149" i="10"/>
  <c r="AX54" i="10" s="1"/>
  <c r="AF149" i="10"/>
  <c r="BU54" i="10" s="1"/>
  <c r="AC150" i="10"/>
  <c r="AX55" i="10" s="1"/>
  <c r="AF150" i="10"/>
  <c r="BU55" i="10" s="1"/>
  <c r="AD151" i="10"/>
  <c r="BE56" i="10" s="1"/>
  <c r="AF151" i="10"/>
  <c r="BU56" i="10" s="1"/>
  <c r="AB152" i="10"/>
  <c r="AQ57" i="10" s="1"/>
  <c r="AD152" i="10"/>
  <c r="BE57" i="10" s="1"/>
  <c r="AF152" i="10"/>
  <c r="BU57" i="10" s="1"/>
  <c r="AC153" i="10"/>
  <c r="AX58" i="10" s="1"/>
  <c r="AF153" i="10"/>
  <c r="BU58" i="10" s="1"/>
  <c r="AC154" i="10"/>
  <c r="AX59" i="10" s="1"/>
  <c r="AB155" i="10"/>
  <c r="AQ60" i="10" s="1"/>
  <c r="AD155" i="10"/>
  <c r="BE60" i="10" s="1"/>
  <c r="AF155" i="10"/>
  <c r="BU60" i="10" s="1"/>
  <c r="AB156" i="10"/>
  <c r="AQ61" i="10" s="1"/>
  <c r="AD156" i="10"/>
  <c r="BE61" i="10" s="1"/>
  <c r="AC157" i="10"/>
  <c r="AX62" i="10" s="1"/>
  <c r="AF157" i="10"/>
  <c r="BU62" i="10" s="1"/>
  <c r="AC158" i="10"/>
  <c r="AX63" i="10" s="1"/>
  <c r="AF158" i="10"/>
  <c r="BU63" i="10" s="1"/>
  <c r="AD159" i="10"/>
  <c r="BE64" i="10" s="1"/>
  <c r="BF12" i="10" s="1"/>
  <c r="AB160" i="10"/>
  <c r="AD160" i="10"/>
  <c r="AF160" i="10"/>
  <c r="BV13" i="10" s="1"/>
  <c r="AC161" i="10"/>
  <c r="AF161" i="10"/>
  <c r="AC162" i="10"/>
  <c r="AF162" i="10"/>
  <c r="AC6" i="8"/>
  <c r="AD6" i="8"/>
  <c r="AF10" i="8"/>
  <c r="AC14" i="8"/>
  <c r="AD14" i="8"/>
  <c r="AF15" i="8"/>
  <c r="AC16" i="8"/>
  <c r="AC18" i="8"/>
  <c r="AD18" i="8"/>
  <c r="AF19" i="8"/>
  <c r="AE21" i="8"/>
  <c r="AC22" i="8"/>
  <c r="AD22" i="8"/>
  <c r="AD26" i="8"/>
  <c r="AD30" i="8"/>
  <c r="AF31" i="8"/>
  <c r="AD34" i="8"/>
  <c r="AC38" i="8"/>
  <c r="AD38" i="8"/>
  <c r="AC40" i="8"/>
  <c r="AD42" i="8"/>
  <c r="AF46" i="8"/>
  <c r="AB48" i="8"/>
  <c r="AC50" i="8"/>
  <c r="AD50" i="8"/>
  <c r="AE53" i="8"/>
  <c r="AC54" i="8"/>
  <c r="AD54" i="8"/>
  <c r="AC55" i="8"/>
  <c r="AD55" i="8"/>
  <c r="AC58" i="8"/>
  <c r="AD58" i="8"/>
  <c r="AD62" i="8"/>
  <c r="AE64" i="8"/>
  <c r="AD66" i="8"/>
  <c r="AE70" i="8"/>
  <c r="AC72" i="8"/>
  <c r="AD74" i="8"/>
  <c r="AD78" i="8"/>
  <c r="AC80" i="8"/>
  <c r="AD102" i="8"/>
  <c r="AD108" i="8"/>
  <c r="AD530" i="8"/>
  <c r="AD534" i="8"/>
  <c r="AD538" i="8"/>
  <c r="AG374" i="8"/>
  <c r="M17" i="18"/>
  <c r="AR16" i="18"/>
  <c r="AT9" i="18"/>
  <c r="AD582" i="8"/>
  <c r="AD590" i="8"/>
  <c r="AD594" i="8"/>
  <c r="AD598" i="8"/>
  <c r="AD602" i="8"/>
  <c r="AE605" i="8"/>
  <c r="AD606" i="8"/>
  <c r="AD610" i="8"/>
  <c r="AD614" i="8"/>
  <c r="AD618" i="8"/>
  <c r="AD622" i="8"/>
  <c r="AD626" i="8"/>
  <c r="AD630" i="8"/>
  <c r="AD634" i="8"/>
  <c r="AD638" i="8"/>
  <c r="AD650" i="8"/>
  <c r="AD654" i="8"/>
  <c r="AD658" i="8"/>
  <c r="AE661" i="8"/>
  <c r="AD662" i="8"/>
  <c r="AD666" i="8"/>
  <c r="AD670" i="8"/>
  <c r="AD674" i="8"/>
  <c r="AD678" i="8"/>
  <c r="AD682" i="8"/>
  <c r="AD686" i="8"/>
  <c r="AD690" i="8"/>
  <c r="AD694" i="8"/>
  <c r="AD698" i="8"/>
  <c r="AD722" i="8"/>
  <c r="AD726" i="8"/>
  <c r="AC730" i="8"/>
  <c r="AD730" i="8"/>
  <c r="AD734" i="8"/>
  <c r="AD738" i="8"/>
  <c r="AD746" i="8"/>
  <c r="AD750" i="8"/>
  <c r="AD758" i="8"/>
  <c r="AD762" i="8"/>
  <c r="AD766" i="8"/>
  <c r="AD770" i="8"/>
  <c r="AD778" i="8"/>
  <c r="AD786" i="8"/>
  <c r="AD790" i="8"/>
  <c r="AD798" i="8"/>
  <c r="AD802" i="8"/>
  <c r="AD806" i="8"/>
  <c r="AD818" i="8"/>
  <c r="AD822" i="8"/>
  <c r="AD826" i="8"/>
  <c r="AD830" i="8"/>
  <c r="AD834" i="8"/>
  <c r="AD838" i="8"/>
  <c r="AD842" i="8"/>
  <c r="AD846" i="8"/>
  <c r="AD850" i="8"/>
  <c r="AD854" i="8"/>
  <c r="AD858" i="8"/>
  <c r="AD862" i="8"/>
  <c r="AD866" i="8"/>
  <c r="AD870" i="8"/>
  <c r="AD874" i="8"/>
  <c r="AD878" i="8"/>
  <c r="AD882" i="8"/>
  <c r="AD886" i="8"/>
  <c r="AD890" i="8"/>
  <c r="AD898" i="8"/>
  <c r="AD902" i="8"/>
  <c r="AD906" i="8"/>
  <c r="AD910" i="8"/>
  <c r="AD914" i="8"/>
  <c r="AD918" i="8"/>
  <c r="AD922" i="8"/>
  <c r="AD1010" i="8"/>
  <c r="AD1014" i="8"/>
  <c r="AD1026" i="8"/>
  <c r="AD1030" i="8"/>
  <c r="AD1034" i="8"/>
  <c r="AD1038" i="8"/>
  <c r="C228" i="14"/>
  <c r="C542" i="14"/>
  <c r="C537" i="14"/>
  <c r="C534" i="14"/>
  <c r="C95" i="15" s="1"/>
  <c r="C525" i="14"/>
  <c r="C630" i="14"/>
  <c r="A121" i="15"/>
  <c r="AF595" i="8"/>
  <c r="AT15" i="18"/>
  <c r="Z205" i="16"/>
  <c r="C521" i="14"/>
  <c r="AB3" i="8"/>
  <c r="AD4" i="8"/>
  <c r="AG4" i="8"/>
  <c r="AB5" i="8"/>
  <c r="AB8" i="8"/>
  <c r="AE8" i="8"/>
  <c r="AB9" i="8"/>
  <c r="AB10" i="8"/>
  <c r="AD10" i="8"/>
  <c r="AB11" i="8"/>
  <c r="AE12" i="8"/>
  <c r="AG13" i="8"/>
  <c r="AB15" i="8"/>
  <c r="AG16" i="8"/>
  <c r="AE16" i="8"/>
  <c r="AG17" i="8"/>
  <c r="AF18" i="8"/>
  <c r="AB20" i="8"/>
  <c r="AE20" i="8"/>
  <c r="AB21" i="8"/>
  <c r="AD23" i="8"/>
  <c r="AG24" i="8"/>
  <c r="AE24" i="8"/>
  <c r="AG25" i="8"/>
  <c r="AF26" i="8"/>
  <c r="AB27" i="8"/>
  <c r="AB28" i="8"/>
  <c r="AG28" i="8"/>
  <c r="AE28" i="8"/>
  <c r="AB31" i="8"/>
  <c r="AE32" i="8"/>
  <c r="AB33" i="8"/>
  <c r="AE36" i="8"/>
  <c r="AG37" i="8"/>
  <c r="AE37" i="8"/>
  <c r="AB39" i="8"/>
  <c r="AG40" i="8"/>
  <c r="AE40" i="8"/>
  <c r="AB41" i="8"/>
  <c r="AB43" i="8"/>
  <c r="AE44" i="8"/>
  <c r="AB45" i="8"/>
  <c r="AB46" i="8"/>
  <c r="AD46" i="8"/>
  <c r="AB47" i="8"/>
  <c r="AG48" i="8"/>
  <c r="AB49" i="8"/>
  <c r="AB51" i="8"/>
  <c r="AB52" i="8"/>
  <c r="AG52" i="8"/>
  <c r="AG53" i="8"/>
  <c r="AE56" i="8"/>
  <c r="AG60" i="8"/>
  <c r="AB61" i="8"/>
  <c r="AF62" i="8"/>
  <c r="AG65" i="8"/>
  <c r="AB66" i="8"/>
  <c r="AB67" i="8"/>
  <c r="AG68" i="8"/>
  <c r="AE68" i="8"/>
  <c r="AG69" i="8"/>
  <c r="AB70" i="8"/>
  <c r="AD70" i="8"/>
  <c r="AG72" i="8"/>
  <c r="AE72" i="8"/>
  <c r="AB73" i="8"/>
  <c r="AF74" i="8"/>
  <c r="AD75" i="8"/>
  <c r="AB76" i="8"/>
  <c r="AE76" i="8"/>
  <c r="AF78" i="8"/>
  <c r="AD79" i="8"/>
  <c r="AG80" i="8"/>
  <c r="AE80" i="8"/>
  <c r="AB81" i="8"/>
  <c r="AB82" i="8"/>
  <c r="AD82" i="8"/>
  <c r="AD83" i="8"/>
  <c r="AB84" i="8"/>
  <c r="AG85" i="8"/>
  <c r="AE85" i="8"/>
  <c r="AB86" i="8"/>
  <c r="AF86" i="8"/>
  <c r="AB87" i="8"/>
  <c r="AB88" i="8"/>
  <c r="AG88" i="8"/>
  <c r="AE88" i="8"/>
  <c r="AG89" i="8"/>
  <c r="AB90" i="8"/>
  <c r="AD90" i="8"/>
  <c r="AD91" i="8"/>
  <c r="AG92" i="8"/>
  <c r="AG97" i="8"/>
  <c r="AB98" i="8"/>
  <c r="AF98" i="8"/>
  <c r="AB99" i="8"/>
  <c r="AB100" i="8"/>
  <c r="AG100" i="8"/>
  <c r="AE100" i="8"/>
  <c r="AG101" i="8"/>
  <c r="AB102" i="8"/>
  <c r="AB104" i="8"/>
  <c r="AG104" i="8"/>
  <c r="AE104" i="8"/>
  <c r="AG105" i="8"/>
  <c r="AE105" i="8"/>
  <c r="AB106" i="8"/>
  <c r="AF106" i="8"/>
  <c r="AB107" i="8"/>
  <c r="AE108" i="8"/>
  <c r="AB109" i="8"/>
  <c r="AG110" i="8"/>
  <c r="AD110" i="8"/>
  <c r="AB111" i="8"/>
  <c r="AG112" i="8"/>
  <c r="AE112" i="8"/>
  <c r="AG113" i="8"/>
  <c r="AB114" i="8"/>
  <c r="AF114" i="8"/>
  <c r="AE116" i="8"/>
  <c r="AB117" i="8"/>
  <c r="AE120" i="8"/>
  <c r="AB121" i="8"/>
  <c r="AE124" i="8"/>
  <c r="AD127" i="8"/>
  <c r="AE128" i="8"/>
  <c r="AB130" i="8"/>
  <c r="AF130" i="8"/>
  <c r="AE132" i="8"/>
  <c r="AB139" i="8"/>
  <c r="AE144" i="8"/>
  <c r="AD147" i="8"/>
  <c r="AF150" i="8"/>
  <c r="AG152" i="8"/>
  <c r="AD154" i="8"/>
  <c r="AG156" i="8"/>
  <c r="AE156" i="8"/>
  <c r="AB157" i="8"/>
  <c r="AF158" i="8"/>
  <c r="AB159" i="8"/>
  <c r="AG160" i="8"/>
  <c r="AE160" i="8"/>
  <c r="AD163" i="8"/>
  <c r="AB164" i="8"/>
  <c r="AG164" i="8"/>
  <c r="AE164" i="8"/>
  <c r="AB165" i="8"/>
  <c r="AF166" i="8"/>
  <c r="AB168" i="8"/>
  <c r="AG168" i="8"/>
  <c r="AE168" i="8"/>
  <c r="AG169" i="8"/>
  <c r="AD170" i="8"/>
  <c r="AE172" i="8"/>
  <c r="AB174" i="8"/>
  <c r="AB176" i="8"/>
  <c r="AG176" i="8"/>
  <c r="AE176" i="8"/>
  <c r="AG177" i="8"/>
  <c r="AB178" i="8"/>
  <c r="AF178" i="8"/>
  <c r="AB179" i="8"/>
  <c r="AG180" i="8"/>
  <c r="AE180" i="8"/>
  <c r="AG181" i="8"/>
  <c r="AD183" i="8"/>
  <c r="AG184" i="8"/>
  <c r="AE184" i="8"/>
  <c r="AB186" i="8"/>
  <c r="AF186" i="8"/>
  <c r="AB187" i="8"/>
  <c r="AG188" i="8"/>
  <c r="AE188" i="8"/>
  <c r="AG189" i="8"/>
  <c r="AB190" i="8"/>
  <c r="AF190" i="8"/>
  <c r="AD191" i="8"/>
  <c r="AG192" i="8"/>
  <c r="AE192" i="8"/>
  <c r="AB193" i="8"/>
  <c r="AD195" i="8"/>
  <c r="AG196" i="8"/>
  <c r="AE196" i="8"/>
  <c r="AB198" i="8"/>
  <c r="AD198" i="8"/>
  <c r="AD199" i="8"/>
  <c r="AB200" i="8"/>
  <c r="AG200" i="8"/>
  <c r="AE200" i="8"/>
  <c r="AG201" i="8"/>
  <c r="AB202" i="8"/>
  <c r="AF202" i="8"/>
  <c r="AD203" i="8"/>
  <c r="AG204" i="8"/>
  <c r="AE204" i="8"/>
  <c r="AF206" i="8"/>
  <c r="AG208" i="8"/>
  <c r="AE208" i="8"/>
  <c r="AG209" i="8"/>
  <c r="AD210" i="8"/>
  <c r="AG212" i="8"/>
  <c r="AE212" i="8"/>
  <c r="AG213" i="8"/>
  <c r="AF214" i="8"/>
  <c r="AG216" i="8"/>
  <c r="AE216" i="8"/>
  <c r="AG217" i="8"/>
  <c r="AF218" i="8"/>
  <c r="AD219" i="8"/>
  <c r="AG220" i="8"/>
  <c r="AE220" i="8"/>
  <c r="AG221" i="8"/>
  <c r="AD222" i="8"/>
  <c r="AD223" i="8"/>
  <c r="AB224" i="8"/>
  <c r="AG224" i="8"/>
  <c r="AE224" i="8"/>
  <c r="AG225" i="8"/>
  <c r="AF226" i="8"/>
  <c r="AD227" i="8"/>
  <c r="AG228" i="8"/>
  <c r="AE228" i="8"/>
  <c r="AB229" i="8"/>
  <c r="AF230" i="8"/>
  <c r="AB231" i="8"/>
  <c r="AB232" i="8"/>
  <c r="AG232" i="8"/>
  <c r="AE232" i="8"/>
  <c r="AG233" i="8"/>
  <c r="AF234" i="8"/>
  <c r="AG236" i="8"/>
  <c r="AE236" i="8"/>
  <c r="AG237" i="8"/>
  <c r="AF238" i="8"/>
  <c r="AD239" i="8"/>
  <c r="AB240" i="8"/>
  <c r="AG240" i="8"/>
  <c r="AE240" i="8"/>
  <c r="AG241" i="8"/>
  <c r="AF242" i="8"/>
  <c r="AB244" i="8"/>
  <c r="AG244" i="8"/>
  <c r="AE244" i="8"/>
  <c r="AG245" i="8"/>
  <c r="AF246" i="8"/>
  <c r="AB248" i="8"/>
  <c r="AG248" i="8"/>
  <c r="AE248" i="8"/>
  <c r="AF250" i="8"/>
  <c r="AB252" i="8"/>
  <c r="AG252" i="8"/>
  <c r="AE252" i="8"/>
  <c r="AF254" i="8"/>
  <c r="AB255" i="8"/>
  <c r="AG256" i="8"/>
  <c r="AE256" i="8"/>
  <c r="AF258" i="8"/>
  <c r="AD259" i="8"/>
  <c r="AG260" i="8"/>
  <c r="AE260" i="8"/>
  <c r="AG261" i="8"/>
  <c r="AF262" i="8"/>
  <c r="AG264" i="8"/>
  <c r="AE264" i="8"/>
  <c r="AG265" i="8"/>
  <c r="AF266" i="8"/>
  <c r="AG268" i="8"/>
  <c r="AE268" i="8"/>
  <c r="AG269" i="8"/>
  <c r="AF270" i="8"/>
  <c r="AD271" i="8"/>
  <c r="AG272" i="8"/>
  <c r="AE272" i="8"/>
  <c r="AG273" i="8"/>
  <c r="AF274" i="8"/>
  <c r="AB276" i="8"/>
  <c r="AG276" i="8"/>
  <c r="AE276" i="8"/>
  <c r="AG277" i="8"/>
  <c r="AF278" i="8"/>
  <c r="AD279" i="8"/>
  <c r="AG280" i="8"/>
  <c r="AE280" i="8"/>
  <c r="AG281" i="8"/>
  <c r="AF282" i="8"/>
  <c r="AB284" i="8"/>
  <c r="AG284" i="8"/>
  <c r="AE284" i="8"/>
  <c r="AF286" i="8"/>
  <c r="AG288" i="8"/>
  <c r="AE288" i="8"/>
  <c r="AG289" i="8"/>
  <c r="AF290" i="8"/>
  <c r="AD291" i="8"/>
  <c r="AB292" i="8"/>
  <c r="AG292" i="8"/>
  <c r="AE292" i="8"/>
  <c r="AF294" i="8"/>
  <c r="AD295" i="8"/>
  <c r="AG296" i="8"/>
  <c r="AE296" i="8"/>
  <c r="AG297" i="8"/>
  <c r="AF298" i="8"/>
  <c r="AB300" i="8"/>
  <c r="AG300" i="8"/>
  <c r="AE300" i="8"/>
  <c r="AF302" i="8"/>
  <c r="AD303" i="8"/>
  <c r="AB304" i="8"/>
  <c r="AG304" i="8"/>
  <c r="AG305" i="8"/>
  <c r="AF306" i="8"/>
  <c r="AD307" i="8"/>
  <c r="AG308" i="8"/>
  <c r="AE308" i="8"/>
  <c r="AF310" i="8"/>
  <c r="AD311" i="8"/>
  <c r="AG312" i="8"/>
  <c r="AE312" i="8"/>
  <c r="AF314" i="8"/>
  <c r="AG316" i="8"/>
  <c r="AE316" i="8"/>
  <c r="AG317" i="8"/>
  <c r="AF318" i="8"/>
  <c r="AB320" i="8"/>
  <c r="AG320" i="8"/>
  <c r="AE320" i="8"/>
  <c r="AG321" i="8"/>
  <c r="AF322" i="8"/>
  <c r="AB324" i="8"/>
  <c r="AG324" i="8"/>
  <c r="AE324" i="8"/>
  <c r="AB325" i="8"/>
  <c r="AF326" i="8"/>
  <c r="AD327" i="8"/>
  <c r="AB328" i="8"/>
  <c r="AG328" i="8"/>
  <c r="AE328" i="8"/>
  <c r="AF330" i="8"/>
  <c r="AD331" i="8"/>
  <c r="AB332" i="8"/>
  <c r="AG332" i="8"/>
  <c r="AE332" i="8"/>
  <c r="AG333" i="8"/>
  <c r="AF334" i="8"/>
  <c r="AD335" i="8"/>
  <c r="AB336" i="8"/>
  <c r="AG336" i="8"/>
  <c r="AE336" i="8"/>
  <c r="AF338" i="8"/>
  <c r="AB339" i="8"/>
  <c r="AG340" i="8"/>
  <c r="AE340" i="8"/>
  <c r="AF342" i="8"/>
  <c r="AB344" i="8"/>
  <c r="AG344" i="8"/>
  <c r="AE344" i="8"/>
  <c r="AG345" i="8"/>
  <c r="AF346" i="8"/>
  <c r="AD347" i="8"/>
  <c r="AG348" i="8"/>
  <c r="AE348" i="8"/>
  <c r="AB349" i="8"/>
  <c r="AF350" i="8"/>
  <c r="AD351" i="8"/>
  <c r="AB352" i="8"/>
  <c r="AG352" i="8"/>
  <c r="AE352" i="8"/>
  <c r="AF354" i="8"/>
  <c r="AD355" i="8"/>
  <c r="AB356" i="8"/>
  <c r="AG356" i="8"/>
  <c r="AE356" i="8"/>
  <c r="AG357" i="8"/>
  <c r="AF358" i="8"/>
  <c r="AD359" i="8"/>
  <c r="AB360" i="8"/>
  <c r="AG360" i="8"/>
  <c r="AE360" i="8"/>
  <c r="AB361" i="8"/>
  <c r="AF362" i="8"/>
  <c r="AG364" i="8"/>
  <c r="AE364" i="8"/>
  <c r="AG365" i="8"/>
  <c r="AF366" i="8"/>
  <c r="AB368" i="8"/>
  <c r="AG368" i="8"/>
  <c r="AE368" i="8"/>
  <c r="AG369" i="8"/>
  <c r="AF370" i="8"/>
  <c r="AD371" i="8"/>
  <c r="AB372" i="8"/>
  <c r="AG372" i="8"/>
  <c r="AE372" i="8"/>
  <c r="AG373" i="8"/>
  <c r="AF374" i="8"/>
  <c r="AG376" i="8"/>
  <c r="AE376" i="8"/>
  <c r="AF378" i="8"/>
  <c r="AD379" i="8"/>
  <c r="AG380" i="8"/>
  <c r="AE380" i="8"/>
  <c r="AG381" i="8"/>
  <c r="AF382" i="8"/>
  <c r="AD383" i="8"/>
  <c r="AB384" i="8"/>
  <c r="AG384" i="8"/>
  <c r="AE384" i="8"/>
  <c r="AF386" i="8"/>
  <c r="AB388" i="8"/>
  <c r="AG388" i="8"/>
  <c r="AE388" i="8"/>
  <c r="AF390" i="8"/>
  <c r="AD391" i="8"/>
  <c r="AB392" i="8"/>
  <c r="AG392" i="8"/>
  <c r="AE392" i="8"/>
  <c r="AF394" i="8"/>
  <c r="AD395" i="8"/>
  <c r="AB396" i="8"/>
  <c r="AG396" i="8"/>
  <c r="AE396" i="8"/>
  <c r="AG397" i="8"/>
  <c r="AF398" i="8"/>
  <c r="AD399" i="8"/>
  <c r="AG400" i="8"/>
  <c r="AE400" i="8"/>
  <c r="AF402" i="8"/>
  <c r="AB404" i="8"/>
  <c r="AG404" i="8"/>
  <c r="AE404" i="8"/>
  <c r="AG405" i="8"/>
  <c r="AF406" i="8"/>
  <c r="AG408" i="8"/>
  <c r="AE408" i="8"/>
  <c r="AF410" i="8"/>
  <c r="AD411" i="8"/>
  <c r="AB412" i="8"/>
  <c r="AG412" i="8"/>
  <c r="AE412" i="8"/>
  <c r="AG413" i="8"/>
  <c r="AF414" i="8"/>
  <c r="AD415" i="8"/>
  <c r="AB416" i="8"/>
  <c r="AG416" i="8"/>
  <c r="AE416" i="8"/>
  <c r="AF418" i="8"/>
  <c r="AD419" i="8"/>
  <c r="AG420" i="8"/>
  <c r="AE420" i="8"/>
  <c r="AG421" i="8"/>
  <c r="AF422" i="8"/>
  <c r="AD423" i="8"/>
  <c r="AG424" i="8"/>
  <c r="AE424" i="8"/>
  <c r="AG425" i="8"/>
  <c r="AF426" i="8"/>
  <c r="AD427" i="8"/>
  <c r="AB428" i="8"/>
  <c r="AG428" i="8"/>
  <c r="AE428" i="8"/>
  <c r="AG429" i="8"/>
  <c r="AF430" i="8"/>
  <c r="AB431" i="8"/>
  <c r="AB432" i="8"/>
  <c r="AG432" i="8"/>
  <c r="AE432" i="8"/>
  <c r="AB433" i="8"/>
  <c r="AF434" i="8"/>
  <c r="AD435" i="8"/>
  <c r="AG436" i="8"/>
  <c r="AE436" i="8"/>
  <c r="AB437" i="8"/>
  <c r="AF438" i="8"/>
  <c r="AB439" i="8"/>
  <c r="AB440" i="8"/>
  <c r="AG440" i="8"/>
  <c r="AE440" i="8"/>
  <c r="AG441" i="8"/>
  <c r="AF442" i="8"/>
  <c r="AG444" i="8"/>
  <c r="AE444" i="8"/>
  <c r="AF446" i="8"/>
  <c r="AG448" i="8"/>
  <c r="AE448" i="8"/>
  <c r="AF450" i="8"/>
  <c r="AD451" i="8"/>
  <c r="AB452" i="8"/>
  <c r="AG452" i="8"/>
  <c r="AE452" i="8"/>
  <c r="AB453" i="8"/>
  <c r="AF454" i="8"/>
  <c r="AD455" i="8"/>
  <c r="AB456" i="8"/>
  <c r="AG456" i="8"/>
  <c r="AE456" i="8"/>
  <c r="AF458" i="8"/>
  <c r="AD459" i="8"/>
  <c r="AB460" i="8"/>
  <c r="AG460" i="8"/>
  <c r="AE460" i="8"/>
  <c r="AG461" i="8"/>
  <c r="AF462" i="8"/>
  <c r="AD463" i="8"/>
  <c r="AB464" i="8"/>
  <c r="AG464" i="8"/>
  <c r="AE464" i="8"/>
  <c r="AF466" i="8"/>
  <c r="AD467" i="8"/>
  <c r="AB468" i="8"/>
  <c r="AG468" i="8"/>
  <c r="AE468" i="8"/>
  <c r="AG469" i="8"/>
  <c r="AF470" i="8"/>
  <c r="AG472" i="8"/>
  <c r="AE472" i="8"/>
  <c r="AG473" i="8"/>
  <c r="AF474" i="8"/>
  <c r="AD475" i="8"/>
  <c r="AG476" i="8"/>
  <c r="AE476" i="8"/>
  <c r="AG477" i="8"/>
  <c r="AF478" i="8"/>
  <c r="AD479" i="8"/>
  <c r="AB480" i="8"/>
  <c r="AG480" i="8"/>
  <c r="AE480" i="8"/>
  <c r="AF482" i="8"/>
  <c r="AB483" i="8"/>
  <c r="AB484" i="8"/>
  <c r="AG484" i="8"/>
  <c r="AE484" i="8"/>
  <c r="AG485" i="8"/>
  <c r="AF486" i="8"/>
  <c r="AB487" i="8"/>
  <c r="AB488" i="8"/>
  <c r="AG488" i="8"/>
  <c r="AE488" i="8"/>
  <c r="AG489" i="8"/>
  <c r="AF490" i="8"/>
  <c r="AD491" i="8"/>
  <c r="AG492" i="8"/>
  <c r="AE492" i="8"/>
  <c r="AG493" i="8"/>
  <c r="AF494" i="8"/>
  <c r="AB495" i="8"/>
  <c r="AG496" i="8"/>
  <c r="AE496" i="8"/>
  <c r="AG497" i="8"/>
  <c r="AF498" i="8"/>
  <c r="AB500" i="8"/>
  <c r="AG500" i="8"/>
  <c r="AE500" i="8"/>
  <c r="AF502" i="8"/>
  <c r="AD503" i="8"/>
  <c r="AB504" i="8"/>
  <c r="AG504" i="8"/>
  <c r="AE504" i="8"/>
  <c r="AG505" i="8"/>
  <c r="AF506" i="8"/>
  <c r="AD507" i="8"/>
  <c r="AG508" i="8"/>
  <c r="AE508" i="8"/>
  <c r="AF510" i="8"/>
  <c r="AD511" i="8"/>
  <c r="AB512" i="8"/>
  <c r="AG512" i="8"/>
  <c r="AE512" i="8"/>
  <c r="AG513" i="8"/>
  <c r="AF514" i="8"/>
  <c r="AD515" i="8"/>
  <c r="AG516" i="8"/>
  <c r="AE516" i="8"/>
  <c r="AG517" i="8"/>
  <c r="AF518" i="8"/>
  <c r="AD519" i="8"/>
  <c r="AB520" i="8"/>
  <c r="AG520" i="8"/>
  <c r="AE520" i="8"/>
  <c r="AF522" i="8"/>
  <c r="AD523" i="8"/>
  <c r="AB524" i="8"/>
  <c r="AG524" i="8"/>
  <c r="AE524" i="8"/>
  <c r="AG525" i="8"/>
  <c r="AF526" i="8"/>
  <c r="AD527" i="8"/>
  <c r="AG528" i="8"/>
  <c r="AE528" i="8"/>
  <c r="AF530" i="8"/>
  <c r="AB532" i="8"/>
  <c r="AG532" i="8"/>
  <c r="AE532" i="8"/>
  <c r="AF534" i="8"/>
  <c r="AB536" i="8"/>
  <c r="AG536" i="8"/>
  <c r="AE536" i="8"/>
  <c r="AF538" i="8"/>
  <c r="AG540" i="8"/>
  <c r="AE540" i="8"/>
  <c r="AF542" i="8"/>
  <c r="AG544" i="8"/>
  <c r="AE544" i="8"/>
  <c r="AF546" i="8"/>
  <c r="AB548" i="8"/>
  <c r="AG548" i="8"/>
  <c r="AE548" i="8"/>
  <c r="AG549" i="8"/>
  <c r="AF550" i="8"/>
  <c r="AB552" i="8"/>
  <c r="AG552" i="8"/>
  <c r="AE552" i="8"/>
  <c r="AF554" i="8"/>
  <c r="AD555" i="8"/>
  <c r="AB556" i="8"/>
  <c r="AG556" i="8"/>
  <c r="AE556" i="8"/>
  <c r="AG557" i="8"/>
  <c r="AF558" i="8"/>
  <c r="AD559" i="8"/>
  <c r="AB560" i="8"/>
  <c r="AG560" i="8"/>
  <c r="AE560" i="8"/>
  <c r="AF562" i="8"/>
  <c r="AD563" i="8"/>
  <c r="AB564" i="8"/>
  <c r="AG564" i="8"/>
  <c r="AE564" i="8"/>
  <c r="AF566" i="8"/>
  <c r="AD567" i="8"/>
  <c r="AG568" i="8"/>
  <c r="AE568" i="8"/>
  <c r="AG569" i="8"/>
  <c r="AF570" i="8"/>
  <c r="AD571" i="8"/>
  <c r="AG572" i="8"/>
  <c r="AE572" i="8"/>
  <c r="AF574" i="8"/>
  <c r="AD575" i="8"/>
  <c r="AG576" i="8"/>
  <c r="AE576" i="8"/>
  <c r="AF578" i="8"/>
  <c r="AG580" i="8"/>
  <c r="AE580" i="8"/>
  <c r="AF582" i="8"/>
  <c r="AB584" i="8"/>
  <c r="AG584" i="8"/>
  <c r="AE584" i="8"/>
  <c r="AG585" i="8"/>
  <c r="AF586" i="8"/>
  <c r="AG588" i="8"/>
  <c r="AE588" i="8"/>
  <c r="AF590" i="8"/>
  <c r="AD591" i="8"/>
  <c r="AB592" i="8"/>
  <c r="AG592" i="8"/>
  <c r="AE592" i="8"/>
  <c r="AF594" i="8"/>
  <c r="AD595" i="8"/>
  <c r="AG596" i="8"/>
  <c r="AE596" i="8"/>
  <c r="AF598" i="8"/>
  <c r="AD599" i="8"/>
  <c r="AG600" i="8"/>
  <c r="AE600" i="8"/>
  <c r="AF602" i="8"/>
  <c r="AB604" i="8"/>
  <c r="AG604" i="8"/>
  <c r="AE604" i="8"/>
  <c r="AG605" i="8"/>
  <c r="AF606" i="8"/>
  <c r="AG608" i="8"/>
  <c r="AE608" i="8"/>
  <c r="AF610" i="8"/>
  <c r="AD611" i="8"/>
  <c r="AB612" i="8"/>
  <c r="AG612" i="8"/>
  <c r="AE612" i="8"/>
  <c r="AF614" i="8"/>
  <c r="AB616" i="8"/>
  <c r="AG616" i="8"/>
  <c r="AE616" i="8"/>
  <c r="AF618" i="8"/>
  <c r="AG620" i="8"/>
  <c r="AE620" i="8"/>
  <c r="AF622" i="8"/>
  <c r="AG624" i="8"/>
  <c r="AE624" i="8"/>
  <c r="AF626" i="8"/>
  <c r="AD627" i="8"/>
  <c r="AG628" i="8"/>
  <c r="AE628" i="8"/>
  <c r="AF630" i="8"/>
  <c r="AG632" i="8"/>
  <c r="AE632" i="8"/>
  <c r="AG633" i="8"/>
  <c r="AF634" i="8"/>
  <c r="AB635" i="8"/>
  <c r="AB636" i="8"/>
  <c r="AG636" i="8"/>
  <c r="AE636" i="8"/>
  <c r="AF638" i="8"/>
  <c r="AB640" i="8"/>
  <c r="AG640" i="8"/>
  <c r="AE640" i="8"/>
  <c r="AF642" i="8"/>
  <c r="AB644" i="8"/>
  <c r="AG644" i="8"/>
  <c r="AE644" i="8"/>
  <c r="AF646" i="8"/>
  <c r="AG648" i="8"/>
  <c r="AE648" i="8"/>
  <c r="AG649" i="8"/>
  <c r="AF650" i="8"/>
  <c r="AB652" i="8"/>
  <c r="AG652" i="8"/>
  <c r="AE652" i="8"/>
  <c r="AF654" i="8"/>
  <c r="AB656" i="8"/>
  <c r="AG656" i="8"/>
  <c r="AE656" i="8"/>
  <c r="AF658" i="8"/>
  <c r="AG660" i="8"/>
  <c r="AE660" i="8"/>
  <c r="AF662" i="8"/>
  <c r="AG664" i="8"/>
  <c r="AE664" i="8"/>
  <c r="AF666" i="8"/>
  <c r="AG668" i="8"/>
  <c r="AE668" i="8"/>
  <c r="AF670" i="8"/>
  <c r="AB672" i="8"/>
  <c r="AG672" i="8"/>
  <c r="AE672" i="8"/>
  <c r="AF674" i="8"/>
  <c r="AG676" i="8"/>
  <c r="AE676" i="8"/>
  <c r="AF678" i="8"/>
  <c r="AG680" i="8"/>
  <c r="AE680" i="8"/>
  <c r="AF682" i="8"/>
  <c r="AG684" i="8"/>
  <c r="AE684" i="8"/>
  <c r="AF686" i="8"/>
  <c r="AG688" i="8"/>
  <c r="AE688" i="8"/>
  <c r="AF690" i="8"/>
  <c r="AB692" i="8"/>
  <c r="AG692" i="8"/>
  <c r="AE692" i="8"/>
  <c r="AF694" i="8"/>
  <c r="AB696" i="8"/>
  <c r="AG696" i="8"/>
  <c r="AG697" i="8"/>
  <c r="AF698" i="8"/>
  <c r="AG700" i="8"/>
  <c r="AE700" i="8"/>
  <c r="AF702" i="8"/>
  <c r="AG704" i="8"/>
  <c r="AE704" i="8"/>
  <c r="AB705" i="8"/>
  <c r="AF706" i="8"/>
  <c r="AB708" i="8"/>
  <c r="AG708" i="8"/>
  <c r="AE708" i="8"/>
  <c r="AF710" i="8"/>
  <c r="AB712" i="8"/>
  <c r="AG712" i="8"/>
  <c r="AE712" i="8"/>
  <c r="AF714" i="8"/>
  <c r="AG716" i="8"/>
  <c r="AE716" i="8"/>
  <c r="AF718" i="8"/>
  <c r="AB720" i="8"/>
  <c r="AG720" i="8"/>
  <c r="AE720" i="8"/>
  <c r="AF722" i="8"/>
  <c r="AB724" i="8"/>
  <c r="AG724" i="8"/>
  <c r="AE724" i="8"/>
  <c r="AF726" i="8"/>
  <c r="AB728" i="8"/>
  <c r="AG728" i="8"/>
  <c r="AE728" i="8"/>
  <c r="AF730" i="8"/>
  <c r="AG732" i="8"/>
  <c r="AE732" i="8"/>
  <c r="AF734" i="8"/>
  <c r="AG736" i="8"/>
  <c r="AE736" i="8"/>
  <c r="AF738" i="8"/>
  <c r="AB740" i="8"/>
  <c r="AG740" i="8"/>
  <c r="AE740" i="8"/>
  <c r="AF742" i="8"/>
  <c r="AB744" i="8"/>
  <c r="AG744" i="8"/>
  <c r="AE744" i="8"/>
  <c r="AF746" i="8"/>
  <c r="AB748" i="8"/>
  <c r="AG748" i="8"/>
  <c r="AE748" i="8"/>
  <c r="AF750" i="8"/>
  <c r="AG752" i="8"/>
  <c r="AE752" i="8"/>
  <c r="AF754" i="8"/>
  <c r="AB756" i="8"/>
  <c r="AG756" i="8"/>
  <c r="AE756" i="8"/>
  <c r="AF758" i="8"/>
  <c r="AG760" i="8"/>
  <c r="AE760" i="8"/>
  <c r="AF762" i="8"/>
  <c r="AG764" i="8"/>
  <c r="AE764" i="8"/>
  <c r="AF766" i="8"/>
  <c r="AG768" i="8"/>
  <c r="AE768" i="8"/>
  <c r="AF770" i="8"/>
  <c r="AB772" i="8"/>
  <c r="AG772" i="8"/>
  <c r="AE772" i="8"/>
  <c r="AF774" i="8"/>
  <c r="AB776" i="8"/>
  <c r="AG776" i="8"/>
  <c r="AE776" i="8"/>
  <c r="AF778" i="8"/>
  <c r="AB780" i="8"/>
  <c r="AG780" i="8"/>
  <c r="AE780" i="8"/>
  <c r="AF782" i="8"/>
  <c r="AG784" i="8"/>
  <c r="AE784" i="8"/>
  <c r="AF786" i="8"/>
  <c r="AB788" i="8"/>
  <c r="AG788" i="8"/>
  <c r="AE788" i="8"/>
  <c r="AF790" i="8"/>
  <c r="AB792" i="8"/>
  <c r="AG792" i="8"/>
  <c r="AE792" i="8"/>
  <c r="AF794" i="8"/>
  <c r="AG796" i="8"/>
  <c r="AE796" i="8"/>
  <c r="AF798" i="8"/>
  <c r="AG800" i="8"/>
  <c r="AE800" i="8"/>
  <c r="AF802" i="8"/>
  <c r="AB804" i="8"/>
  <c r="AG804" i="8"/>
  <c r="AE804" i="8"/>
  <c r="AF806" i="8"/>
  <c r="AB808" i="8"/>
  <c r="AG808" i="8"/>
  <c r="AE808" i="8"/>
  <c r="AF810" i="8"/>
  <c r="AG812" i="8"/>
  <c r="AE812" i="8"/>
  <c r="AF814" i="8"/>
  <c r="AB816" i="8"/>
  <c r="AG816" i="8"/>
  <c r="AE816" i="8"/>
  <c r="AF818" i="8"/>
  <c r="AB820" i="8"/>
  <c r="AG820" i="8"/>
  <c r="AE820" i="8"/>
  <c r="AF822" i="8"/>
  <c r="AG824" i="8"/>
  <c r="AF826" i="8"/>
  <c r="AG828" i="8"/>
  <c r="AE828" i="8"/>
  <c r="AF830" i="8"/>
  <c r="AB832" i="8"/>
  <c r="AG832" i="8"/>
  <c r="AE832" i="8"/>
  <c r="AF834" i="8"/>
  <c r="AG836" i="8"/>
  <c r="AE836" i="8"/>
  <c r="AF838" i="8"/>
  <c r="AB840" i="8"/>
  <c r="AG840" i="8"/>
  <c r="AE840" i="8"/>
  <c r="AF842" i="8"/>
  <c r="AG844" i="8"/>
  <c r="AE844" i="8"/>
  <c r="AF846" i="8"/>
  <c r="AB848" i="8"/>
  <c r="AG848" i="8"/>
  <c r="AE848" i="8"/>
  <c r="AF850" i="8"/>
  <c r="AB852" i="8"/>
  <c r="AG852" i="8"/>
  <c r="AF247" i="8"/>
  <c r="AF311" i="8"/>
  <c r="AF315" i="8"/>
  <c r="AF323" i="8"/>
  <c r="AF339" i="8"/>
  <c r="AF343" i="8"/>
  <c r="AF347" i="8"/>
  <c r="AF351" i="8"/>
  <c r="AF371" i="8"/>
  <c r="AF375" i="8"/>
  <c r="AF379" i="8"/>
  <c r="AF391" i="8"/>
  <c r="AF499" i="8"/>
  <c r="AF527" i="8"/>
  <c r="AF547" i="8"/>
  <c r="AF551" i="8"/>
  <c r="AF583" i="8"/>
  <c r="AF611" i="8"/>
  <c r="AE852" i="8"/>
  <c r="AF854" i="8"/>
  <c r="AG856" i="8"/>
  <c r="AE856" i="8"/>
  <c r="AF858" i="8"/>
  <c r="AB860" i="8"/>
  <c r="AG860" i="8"/>
  <c r="AE860" i="8"/>
  <c r="AF862" i="8"/>
  <c r="AB864" i="8"/>
  <c r="AG864" i="8"/>
  <c r="AE864" i="8"/>
  <c r="AF866" i="8"/>
  <c r="AB868" i="8"/>
  <c r="AG868" i="8"/>
  <c r="AE868" i="8"/>
  <c r="AF870" i="8"/>
  <c r="AB872" i="8"/>
  <c r="AG872" i="8"/>
  <c r="AE872" i="8"/>
  <c r="AF874" i="8"/>
  <c r="AG876" i="8"/>
  <c r="AE876" i="8"/>
  <c r="AG877" i="8"/>
  <c r="AF878" i="8"/>
  <c r="AG880" i="8"/>
  <c r="AE880" i="8"/>
  <c r="AF882" i="8"/>
  <c r="AB884" i="8"/>
  <c r="AG884" i="8"/>
  <c r="AE884" i="8"/>
  <c r="AF886" i="8"/>
  <c r="AB888" i="8"/>
  <c r="AG888" i="8"/>
  <c r="AE888" i="8"/>
  <c r="AF890" i="8"/>
  <c r="AG892" i="8"/>
  <c r="AE892" i="8"/>
  <c r="AG893" i="8"/>
  <c r="AF894" i="8"/>
  <c r="AG896" i="8"/>
  <c r="AE896" i="8"/>
  <c r="AF898" i="8"/>
  <c r="AG900" i="8"/>
  <c r="AE900" i="8"/>
  <c r="AF902" i="8"/>
  <c r="AB904" i="8"/>
  <c r="AG904" i="8"/>
  <c r="AE904" i="8"/>
  <c r="AF906" i="8"/>
  <c r="AB908" i="8"/>
  <c r="AG908" i="8"/>
  <c r="AE908" i="8"/>
  <c r="AF910" i="8"/>
  <c r="AG912" i="8"/>
  <c r="AE912" i="8"/>
  <c r="AF914" i="8"/>
  <c r="AB916" i="8"/>
  <c r="AG916" i="8"/>
  <c r="AE916" i="8"/>
  <c r="AF918" i="8"/>
  <c r="AB920" i="8"/>
  <c r="AG920" i="8"/>
  <c r="AE920" i="8"/>
  <c r="AF922" i="8"/>
  <c r="AB924" i="8"/>
  <c r="AG924" i="8"/>
  <c r="AE924" i="8"/>
  <c r="AF926" i="8"/>
  <c r="AG928" i="8"/>
  <c r="AE928" i="8"/>
  <c r="AF930" i="8"/>
  <c r="AG932" i="8"/>
  <c r="AE932" i="8"/>
  <c r="AF934" i="8"/>
  <c r="AD935" i="8"/>
  <c r="AB936" i="8"/>
  <c r="AG936" i="8"/>
  <c r="AE936" i="8"/>
  <c r="AG937" i="8"/>
  <c r="AF938" i="8"/>
  <c r="AB940" i="8"/>
  <c r="AG940" i="8"/>
  <c r="AE940" i="8"/>
  <c r="AF942" i="8"/>
  <c r="AG944" i="8"/>
  <c r="AE944" i="8"/>
  <c r="AF946" i="8"/>
  <c r="AB948" i="8"/>
  <c r="AG948" i="8"/>
  <c r="AE948" i="8"/>
  <c r="AF950" i="8"/>
  <c r="AB952" i="8"/>
  <c r="AG952" i="8"/>
  <c r="AE952" i="8"/>
  <c r="AF954" i="8"/>
  <c r="AG956" i="8"/>
  <c r="AE956" i="8"/>
  <c r="AF958" i="8"/>
  <c r="AG960" i="8"/>
  <c r="AE960" i="8"/>
  <c r="AF962" i="8"/>
  <c r="AB964" i="8"/>
  <c r="AG964" i="8"/>
  <c r="AE964" i="8"/>
  <c r="AF966" i="8"/>
  <c r="AD967" i="8"/>
  <c r="AB968" i="8"/>
  <c r="AG968" i="8"/>
  <c r="AE968" i="8"/>
  <c r="AF970" i="8"/>
  <c r="AG972" i="8"/>
  <c r="AE972" i="8"/>
  <c r="AF974" i="8"/>
  <c r="AB976" i="8"/>
  <c r="AG976" i="8"/>
  <c r="AE976" i="8"/>
  <c r="AG977" i="8"/>
  <c r="AF978" i="8"/>
  <c r="AG980" i="8"/>
  <c r="AE980" i="8"/>
  <c r="AF982" i="8"/>
  <c r="AD983" i="8"/>
  <c r="AG984" i="8"/>
  <c r="AE984" i="8"/>
  <c r="AF986" i="8"/>
  <c r="AD987" i="8"/>
  <c r="AB988" i="8"/>
  <c r="AG988" i="8"/>
  <c r="AE988" i="8"/>
  <c r="AF990" i="8"/>
  <c r="AB992" i="8"/>
  <c r="AG992" i="8"/>
  <c r="AE992" i="8"/>
  <c r="AF994" i="8"/>
  <c r="AB996" i="8"/>
  <c r="AG996" i="8"/>
  <c r="AE996" i="8"/>
  <c r="AG997" i="8"/>
  <c r="AF998" i="8"/>
  <c r="AG1000" i="8"/>
  <c r="AE1000" i="8"/>
  <c r="AG1001" i="8"/>
  <c r="AF1002" i="8"/>
  <c r="AB1004" i="8"/>
  <c r="AG1004" i="8"/>
  <c r="AE1004" i="8"/>
  <c r="AF1006" i="8"/>
  <c r="AB1008" i="8"/>
  <c r="AG1008" i="8"/>
  <c r="AE1008" i="8"/>
  <c r="AF1010" i="8"/>
  <c r="AE1012" i="8"/>
  <c r="AF1014" i="8"/>
  <c r="AG1016" i="8"/>
  <c r="AE1016" i="8"/>
  <c r="AG1017" i="8"/>
  <c r="AF1018" i="8"/>
  <c r="AB1020" i="8"/>
  <c r="AG1020" i="8"/>
  <c r="AE1020" i="8"/>
  <c r="AG1021" i="8"/>
  <c r="AF1022" i="8"/>
  <c r="AD1023" i="8"/>
  <c r="AB1024" i="8"/>
  <c r="AG1024" i="8"/>
  <c r="AE1024" i="8"/>
  <c r="AG1025" i="8"/>
  <c r="AF1026" i="8"/>
  <c r="AG1028" i="8"/>
  <c r="AF631" i="8"/>
  <c r="AF639" i="8"/>
  <c r="AF647" i="8"/>
  <c r="AF655" i="8"/>
  <c r="AF659" i="8"/>
  <c r="AF663" i="8"/>
  <c r="AF671" i="8"/>
  <c r="AF675" i="8"/>
  <c r="AF679" i="8"/>
  <c r="AF687" i="8"/>
  <c r="AF723" i="8"/>
  <c r="AF731" i="8"/>
  <c r="AG1029" i="8"/>
  <c r="AF1030" i="8"/>
  <c r="AB1032" i="8"/>
  <c r="AG1032" i="8"/>
  <c r="AE1032" i="8"/>
  <c r="AG1033" i="8"/>
  <c r="AF1034" i="8"/>
  <c r="AB1036" i="8"/>
  <c r="AG1036" i="8"/>
  <c r="AE1036" i="8"/>
  <c r="AF1038" i="8"/>
  <c r="AG1040" i="8"/>
  <c r="AE1040" i="8"/>
  <c r="AF1042" i="8"/>
  <c r="AB1044" i="8"/>
  <c r="AG1044" i="8"/>
  <c r="AE1044" i="8"/>
  <c r="AF1046" i="8"/>
  <c r="AB1048" i="8"/>
  <c r="AG1048" i="8"/>
  <c r="AE1048" i="8"/>
  <c r="AF1050" i="8"/>
  <c r="AG1052" i="8"/>
  <c r="AE1052" i="8"/>
  <c r="AF1054" i="8"/>
  <c r="AG1056" i="8"/>
  <c r="AE1056" i="8"/>
  <c r="AG1057" i="8"/>
  <c r="AF1058" i="8"/>
  <c r="AD1059" i="8"/>
  <c r="AB1060" i="8"/>
  <c r="AG1060" i="8"/>
  <c r="AE1060" i="8"/>
  <c r="AG1061" i="8"/>
  <c r="AF1062" i="8"/>
  <c r="AB1064" i="8"/>
  <c r="AG1064" i="8"/>
  <c r="AE1064" i="8"/>
  <c r="AF1066" i="8"/>
  <c r="AD1067" i="8"/>
  <c r="AG1068" i="8"/>
  <c r="AE1068" i="8"/>
  <c r="AF1070" i="8"/>
  <c r="AB1072" i="8"/>
  <c r="AG1072" i="8"/>
  <c r="AE1072" i="8"/>
  <c r="AF1074" i="8"/>
  <c r="AB1076" i="8"/>
  <c r="AG1076" i="8"/>
  <c r="AE1076" i="8"/>
  <c r="AF1078" i="8"/>
  <c r="AG1080" i="8"/>
  <c r="AE1080" i="8"/>
  <c r="AF1082" i="8"/>
  <c r="AB1084" i="8"/>
  <c r="AG1084" i="8"/>
  <c r="AE1084" i="8"/>
  <c r="AF1086" i="8"/>
  <c r="AD1087" i="8"/>
  <c r="AB1088" i="8"/>
  <c r="AG1088" i="8"/>
  <c r="AE1088" i="8"/>
  <c r="AF1090" i="8"/>
  <c r="AG1092" i="8"/>
  <c r="AE1092" i="8"/>
  <c r="AF1094" i="8"/>
  <c r="AB1096" i="8"/>
  <c r="AG1096" i="8"/>
  <c r="AE1096" i="8"/>
  <c r="AF1098" i="8"/>
  <c r="AD1099" i="8"/>
  <c r="AB1100" i="8"/>
  <c r="AG1100" i="8"/>
  <c r="AE1100" i="8"/>
  <c r="AF1102" i="8"/>
  <c r="AG1104" i="8"/>
  <c r="AE1104" i="8"/>
  <c r="AG1105" i="8"/>
  <c r="AF1106" i="8"/>
  <c r="AB1108" i="8"/>
  <c r="AG1108" i="8"/>
  <c r="AE1108" i="8"/>
  <c r="AE1119" i="8"/>
  <c r="AE1134" i="8"/>
  <c r="AB1131" i="8"/>
  <c r="AF1187" i="8"/>
  <c r="AF1199" i="8"/>
  <c r="AB340" i="8"/>
  <c r="AC390" i="8"/>
  <c r="AB390" i="8"/>
  <c r="AB408" i="8"/>
  <c r="AG409" i="8"/>
  <c r="AB409" i="8"/>
  <c r="AD443" i="8"/>
  <c r="AB443" i="8"/>
  <c r="AB457" i="8"/>
  <c r="AG457" i="8"/>
  <c r="AC540" i="8"/>
  <c r="AB540" i="8"/>
  <c r="AE697" i="8"/>
  <c r="AD747" i="8"/>
  <c r="AB747" i="8"/>
  <c r="AG753" i="8"/>
  <c r="AB753" i="8"/>
  <c r="AC758" i="8"/>
  <c r="AB758" i="8"/>
  <c r="AC762" i="8"/>
  <c r="AB762" i="8"/>
  <c r="AC766" i="8"/>
  <c r="AB766" i="8"/>
  <c r="AC786" i="8"/>
  <c r="AB786" i="8"/>
  <c r="AC800" i="8"/>
  <c r="AB800" i="8"/>
  <c r="AB801" i="8"/>
  <c r="AG801" i="8"/>
  <c r="AB803" i="8"/>
  <c r="AD803" i="8"/>
  <c r="AC818" i="8"/>
  <c r="AB818" i="8"/>
  <c r="AG821" i="8"/>
  <c r="AB821" i="8"/>
  <c r="AC856" i="8"/>
  <c r="AB856" i="8"/>
  <c r="AB865" i="8"/>
  <c r="AG865" i="8"/>
  <c r="AD879" i="8"/>
  <c r="AB879" i="8"/>
  <c r="AC892" i="8"/>
  <c r="AB892" i="8"/>
  <c r="AC926" i="8"/>
  <c r="AB926" i="8"/>
  <c r="AD939" i="8"/>
  <c r="AB939" i="8"/>
  <c r="AD963" i="8"/>
  <c r="AB963" i="8"/>
  <c r="AD971" i="8"/>
  <c r="AB971" i="8"/>
  <c r="AD975" i="8"/>
  <c r="AB975" i="8"/>
  <c r="AB978" i="8"/>
  <c r="AC978" i="8"/>
  <c r="AC982" i="8"/>
  <c r="AB982" i="8"/>
  <c r="AC984" i="8"/>
  <c r="AB984" i="8"/>
  <c r="AC994" i="8"/>
  <c r="AB994" i="8"/>
  <c r="AD995" i="8"/>
  <c r="AB995" i="8"/>
  <c r="AD999" i="8"/>
  <c r="AB999" i="8"/>
  <c r="AC1000" i="8"/>
  <c r="AB1000" i="8"/>
  <c r="AB1109" i="8"/>
  <c r="AG1109" i="8"/>
  <c r="AB1105" i="8"/>
  <c r="AB1059" i="8"/>
  <c r="AB1023" i="8"/>
  <c r="AB1001" i="8"/>
  <c r="AB967" i="8"/>
  <c r="AB956" i="8"/>
  <c r="AB506" i="8"/>
  <c r="AD263" i="8"/>
  <c r="AB263" i="8"/>
  <c r="AC760" i="8"/>
  <c r="AB760" i="8"/>
  <c r="AC774" i="8"/>
  <c r="AB774" i="8"/>
  <c r="AB777" i="8"/>
  <c r="AG777" i="8"/>
  <c r="AD791" i="8"/>
  <c r="AB791" i="8"/>
  <c r="AD795" i="8"/>
  <c r="AB795" i="8"/>
  <c r="AG797" i="8"/>
  <c r="AB797" i="8"/>
  <c r="AC802" i="8"/>
  <c r="AB802" i="8"/>
  <c r="AG805" i="8"/>
  <c r="AB805" i="8"/>
  <c r="AD811" i="8"/>
  <c r="AB811" i="8"/>
  <c r="AD823" i="8"/>
  <c r="AB823" i="8"/>
  <c r="AC824" i="8"/>
  <c r="AB824" i="8"/>
  <c r="AG853" i="8"/>
  <c r="AB853" i="8"/>
  <c r="AD855" i="8"/>
  <c r="AB855" i="8"/>
  <c r="AG857" i="8"/>
  <c r="AB857" i="8"/>
  <c r="AG873" i="8"/>
  <c r="AB873" i="8"/>
  <c r="AD875" i="8"/>
  <c r="AB875" i="8"/>
  <c r="AD883" i="8"/>
  <c r="AB883" i="8"/>
  <c r="AD895" i="8"/>
  <c r="AB895" i="8"/>
  <c r="AD903" i="8"/>
  <c r="AB903" i="8"/>
  <c r="AC932" i="8"/>
  <c r="AB932" i="8"/>
  <c r="AB953" i="8"/>
  <c r="AG953" i="8"/>
  <c r="AC962" i="8"/>
  <c r="AB962" i="8"/>
  <c r="AG965" i="8"/>
  <c r="AB965" i="8"/>
  <c r="AC966" i="8"/>
  <c r="AB966" i="8"/>
  <c r="AG969" i="8"/>
  <c r="AB969" i="8"/>
  <c r="AC970" i="8"/>
  <c r="AB970" i="8"/>
  <c r="AG973" i="8"/>
  <c r="AB973" i="8"/>
  <c r="AC974" i="8"/>
  <c r="AB974" i="8"/>
  <c r="AD979" i="8"/>
  <c r="AB979" i="8"/>
  <c r="AG981" i="8"/>
  <c r="AB981" i="8"/>
  <c r="AG985" i="8"/>
  <c r="AB985" i="8"/>
  <c r="AG989" i="8"/>
  <c r="AB989" i="8"/>
  <c r="AB991" i="8"/>
  <c r="AD991" i="8"/>
  <c r="AG993" i="8"/>
  <c r="AB993" i="8"/>
  <c r="AC998" i="8"/>
  <c r="AB998" i="8"/>
  <c r="AC1002" i="8"/>
  <c r="AB1002" i="8"/>
  <c r="AD1003" i="8"/>
  <c r="AB1003" i="8"/>
  <c r="AG1005" i="8"/>
  <c r="AB1005" i="8"/>
  <c r="AC1006" i="8"/>
  <c r="AB1006" i="8"/>
  <c r="AD1007" i="8"/>
  <c r="AB1007" i="8"/>
  <c r="AB1009" i="8"/>
  <c r="AG1009" i="8"/>
  <c r="AD1011" i="8"/>
  <c r="AB1011" i="8"/>
  <c r="AC1012" i="8"/>
  <c r="AB1012" i="8"/>
  <c r="AG1013" i="8"/>
  <c r="AB1013" i="8"/>
  <c r="AD1015" i="8"/>
  <c r="AB1015" i="8"/>
  <c r="AC1016" i="8"/>
  <c r="AB1016" i="8"/>
  <c r="AC1018" i="8"/>
  <c r="AB1018" i="8"/>
  <c r="AD1019" i="8"/>
  <c r="AB1019" i="8"/>
  <c r="AC1022" i="8"/>
  <c r="AB1022" i="8"/>
  <c r="AC1026" i="8"/>
  <c r="AB1026" i="8"/>
  <c r="AD1027" i="8"/>
  <c r="AB1027" i="8"/>
  <c r="AC1028" i="8"/>
  <c r="AB1028" i="8"/>
  <c r="AC1030" i="8"/>
  <c r="AB1030" i="8"/>
  <c r="AD1031" i="8"/>
  <c r="AB1031" i="8"/>
  <c r="AC1034" i="8"/>
  <c r="AB1034" i="8"/>
  <c r="AD1035" i="8"/>
  <c r="AB1035" i="8"/>
  <c r="AB1037" i="8"/>
  <c r="AG1037" i="8"/>
  <c r="AD1039" i="8"/>
  <c r="AB1039" i="8"/>
  <c r="AG1041" i="8"/>
  <c r="AB1041" i="8"/>
  <c r="AC1042" i="8"/>
  <c r="AB1042" i="8"/>
  <c r="AD1043" i="8"/>
  <c r="AB1043" i="8"/>
  <c r="AG1045" i="8"/>
  <c r="AB1045" i="8"/>
  <c r="AC1046" i="8"/>
  <c r="AB1046" i="8"/>
  <c r="AD1047" i="8"/>
  <c r="AB1047" i="8"/>
  <c r="AG1049" i="8"/>
  <c r="AB1049" i="8"/>
  <c r="AC1050" i="8"/>
  <c r="AB1050" i="8"/>
  <c r="AD1051" i="8"/>
  <c r="AB1051" i="8"/>
  <c r="AC1052" i="8"/>
  <c r="AB1052" i="8"/>
  <c r="AG1053" i="8"/>
  <c r="AB1053" i="8"/>
  <c r="AD1055" i="8"/>
  <c r="AB1055" i="8"/>
  <c r="AC1056" i="8"/>
  <c r="AB1056" i="8"/>
  <c r="AC1058" i="8"/>
  <c r="AB1058" i="8"/>
  <c r="AC1062" i="8"/>
  <c r="AB1062" i="8"/>
  <c r="AD1063" i="8"/>
  <c r="AB1063" i="8"/>
  <c r="AB1065" i="8"/>
  <c r="AG1065" i="8"/>
  <c r="AC1066" i="8"/>
  <c r="AB1066" i="8"/>
  <c r="AC1068" i="8"/>
  <c r="AB1068" i="8"/>
  <c r="AG1069" i="8"/>
  <c r="AB1069" i="8"/>
  <c r="AC1070" i="8"/>
  <c r="AB1070" i="8"/>
  <c r="AB1071" i="8"/>
  <c r="AD1071" i="8"/>
  <c r="AG1073" i="8"/>
  <c r="AB1073" i="8"/>
  <c r="AC1074" i="8"/>
  <c r="AB1074" i="8"/>
  <c r="AD1075" i="8"/>
  <c r="AB1075" i="8"/>
  <c r="AG1077" i="8"/>
  <c r="AB1077" i="8"/>
  <c r="AC1078" i="8"/>
  <c r="AB1078" i="8"/>
  <c r="AD1079" i="8"/>
  <c r="AB1079" i="8"/>
  <c r="AC1080" i="8"/>
  <c r="AB1080" i="8"/>
  <c r="AB1081" i="8"/>
  <c r="AG1081" i="8"/>
  <c r="AC1082" i="8"/>
  <c r="AB1082" i="8"/>
  <c r="AD1083" i="8"/>
  <c r="AB1083" i="8"/>
  <c r="AG1085" i="8"/>
  <c r="AB1085" i="8"/>
  <c r="AC1086" i="8"/>
  <c r="AB1086" i="8"/>
  <c r="AG1089" i="8"/>
  <c r="AB1089" i="8"/>
  <c r="AC1090" i="8"/>
  <c r="AB1090" i="8"/>
  <c r="AD1091" i="8"/>
  <c r="AB1091" i="8"/>
  <c r="AC1092" i="8"/>
  <c r="AB1092" i="8"/>
  <c r="AG1093" i="8"/>
  <c r="AB1093" i="8"/>
  <c r="AC1094" i="8"/>
  <c r="AB1094" i="8"/>
  <c r="AD1095" i="8"/>
  <c r="AB1095" i="8"/>
  <c r="AG1097" i="8"/>
  <c r="AB1097" i="8"/>
  <c r="AC1098" i="8"/>
  <c r="AB1098" i="8"/>
  <c r="AG1101" i="8"/>
  <c r="AB1101" i="8"/>
  <c r="AC1102" i="8"/>
  <c r="AB1102" i="8"/>
  <c r="AD1103" i="8"/>
  <c r="AB1103" i="8"/>
  <c r="AC1104" i="8"/>
  <c r="AB1104" i="8"/>
  <c r="AC1106" i="8"/>
  <c r="AB1106" i="8"/>
  <c r="AD1107" i="8"/>
  <c r="AB1107" i="8"/>
  <c r="AC1110" i="8"/>
  <c r="AB1110" i="8"/>
  <c r="AD1111" i="8"/>
  <c r="AB1111" i="8"/>
  <c r="AG1113" i="8"/>
  <c r="AB1113" i="8"/>
  <c r="AC1114" i="8"/>
  <c r="AB1114" i="8"/>
  <c r="AD1115" i="8"/>
  <c r="AB1115" i="8"/>
  <c r="AC1116" i="8"/>
  <c r="AB1116" i="8"/>
  <c r="AD1121" i="8"/>
  <c r="AB1121" i="8"/>
  <c r="AC1120" i="8"/>
  <c r="AB1120" i="8"/>
  <c r="AG1119" i="8"/>
  <c r="AB1119" i="8"/>
  <c r="AE1118" i="8"/>
  <c r="AC1118" i="8"/>
  <c r="AB1118" i="8"/>
  <c r="AD1117" i="8"/>
  <c r="AB1122" i="8"/>
  <c r="AE1123" i="8"/>
  <c r="AG1123" i="8"/>
  <c r="AB1123" i="8"/>
  <c r="AE1127" i="8"/>
  <c r="AE1126" i="8"/>
  <c r="AC1126" i="8"/>
  <c r="AB1126" i="8"/>
  <c r="AD1125" i="8"/>
  <c r="AC1124" i="8"/>
  <c r="AB1124" i="8"/>
  <c r="AG1129" i="8"/>
  <c r="AB1129" i="8"/>
  <c r="AE1128" i="8"/>
  <c r="AC1135" i="8"/>
  <c r="AB1135" i="8"/>
  <c r="AG1134" i="8"/>
  <c r="AB1134" i="8"/>
  <c r="AE1133" i="8"/>
  <c r="AD1132" i="8"/>
  <c r="AB1132" i="8"/>
  <c r="AE1130" i="8"/>
  <c r="AG1130" i="8"/>
  <c r="AB1130" i="8"/>
  <c r="AE1140" i="8"/>
  <c r="AC1140" i="8"/>
  <c r="AB1140" i="8"/>
  <c r="AD1139" i="8"/>
  <c r="AB1139" i="8"/>
  <c r="AC1138" i="8"/>
  <c r="AB1138" i="8"/>
  <c r="AD215" i="8"/>
  <c r="AB215" i="8"/>
  <c r="AD323" i="8"/>
  <c r="AB323" i="8"/>
  <c r="AC376" i="8"/>
  <c r="AB376" i="8"/>
  <c r="AC378" i="8"/>
  <c r="AB378" i="8"/>
  <c r="AG533" i="8"/>
  <c r="AB533" i="8"/>
  <c r="AG749" i="8"/>
  <c r="AB749" i="8"/>
  <c r="AD751" i="8"/>
  <c r="AB751" i="8"/>
  <c r="AD775" i="8"/>
  <c r="AB775" i="8"/>
  <c r="AD779" i="8"/>
  <c r="AB779" i="8"/>
  <c r="AC784" i="8"/>
  <c r="AB784" i="8"/>
  <c r="AD815" i="8"/>
  <c r="AB815" i="8"/>
  <c r="AC834" i="8"/>
  <c r="AB834" i="8"/>
  <c r="AG841" i="8"/>
  <c r="AB841" i="8"/>
  <c r="AC842" i="8"/>
  <c r="AB842" i="8"/>
  <c r="AD843" i="8"/>
  <c r="AB843" i="8"/>
  <c r="AD847" i="8"/>
  <c r="AB847" i="8"/>
  <c r="AD863" i="8"/>
  <c r="AB863" i="8"/>
  <c r="AC890" i="8"/>
  <c r="AB890" i="8"/>
  <c r="AB900" i="8"/>
  <c r="AG905" i="8"/>
  <c r="AB905" i="8"/>
  <c r="AD911" i="8"/>
  <c r="AB911" i="8"/>
  <c r="AD923" i="8"/>
  <c r="AB923" i="8"/>
  <c r="AB1029" i="8"/>
  <c r="AB914" i="8"/>
  <c r="AB794" i="8"/>
  <c r="AB30" i="8"/>
  <c r="AD151" i="8"/>
  <c r="AB151" i="8"/>
  <c r="AC274" i="8"/>
  <c r="AB274" i="8"/>
  <c r="AC436" i="8"/>
  <c r="AB436" i="8"/>
  <c r="AC664" i="8"/>
  <c r="AB664" i="8"/>
  <c r="AB680" i="8"/>
  <c r="AD755" i="8"/>
  <c r="AB755" i="8"/>
  <c r="AG761" i="8"/>
  <c r="AB761" i="8"/>
  <c r="AG765" i="8"/>
  <c r="AB765" i="8"/>
  <c r="AC798" i="8"/>
  <c r="AB798" i="8"/>
  <c r="AC822" i="8"/>
  <c r="AB822" i="8"/>
  <c r="AD831" i="8"/>
  <c r="AB831" i="8"/>
  <c r="AB837" i="8"/>
  <c r="AG837" i="8"/>
  <c r="AB849" i="8"/>
  <c r="AG849" i="8"/>
  <c r="AC858" i="8"/>
  <c r="AB858" i="8"/>
  <c r="AG869" i="8"/>
  <c r="AB869" i="8"/>
  <c r="AC886" i="8"/>
  <c r="AB886" i="8"/>
  <c r="AC894" i="8"/>
  <c r="AB894" i="8"/>
  <c r="AG897" i="8"/>
  <c r="AB897" i="8"/>
  <c r="AD899" i="8"/>
  <c r="AB899" i="8"/>
  <c r="AG901" i="8"/>
  <c r="AB901" i="8"/>
  <c r="AB907" i="8"/>
  <c r="AD907" i="8"/>
  <c r="AB909" i="8"/>
  <c r="AG909" i="8"/>
  <c r="AC922" i="8"/>
  <c r="AB922" i="8"/>
  <c r="AG925" i="8"/>
  <c r="AB925" i="8"/>
  <c r="AD927" i="8"/>
  <c r="AB927" i="8"/>
  <c r="AC938" i="8"/>
  <c r="AB938" i="8"/>
  <c r="AC944" i="8"/>
  <c r="AB944" i="8"/>
  <c r="AD955" i="8"/>
  <c r="AB955" i="8"/>
  <c r="AG957" i="8"/>
  <c r="AB957" i="8"/>
  <c r="AG961" i="8"/>
  <c r="AB961" i="8"/>
  <c r="AB1057" i="8"/>
  <c r="AB1040" i="8"/>
  <c r="AB1010" i="8"/>
  <c r="AB997" i="8"/>
  <c r="AB221" i="8"/>
  <c r="AB844" i="8"/>
  <c r="AD247" i="8"/>
  <c r="AB247" i="8"/>
  <c r="AC326" i="8"/>
  <c r="AB326" i="8"/>
  <c r="AC746" i="8"/>
  <c r="AB746" i="8"/>
  <c r="AD767" i="8"/>
  <c r="AB767" i="8"/>
  <c r="AC768" i="8"/>
  <c r="AB768" i="8"/>
  <c r="AG769" i="8"/>
  <c r="AB769" i="8"/>
  <c r="AD771" i="8"/>
  <c r="AB771" i="8"/>
  <c r="AD799" i="8"/>
  <c r="AB799" i="8"/>
  <c r="AC806" i="8"/>
  <c r="AB806" i="8"/>
  <c r="AD807" i="8"/>
  <c r="AB807" i="8"/>
  <c r="AG813" i="8"/>
  <c r="AB813" i="8"/>
  <c r="AG825" i="8"/>
  <c r="AB825" i="8"/>
  <c r="AD827" i="8"/>
  <c r="AB827" i="8"/>
  <c r="AG833" i="8"/>
  <c r="AB833" i="8"/>
  <c r="AC838" i="8"/>
  <c r="AB838" i="8"/>
  <c r="AB876" i="8"/>
  <c r="AC878" i="8"/>
  <c r="AB878" i="8"/>
  <c r="AC882" i="8"/>
  <c r="AB882" i="8"/>
  <c r="AD887" i="8"/>
  <c r="AB887" i="8"/>
  <c r="AG917" i="8"/>
  <c r="AB917" i="8"/>
  <c r="AD919" i="8"/>
  <c r="AB919" i="8"/>
  <c r="AE985" i="8"/>
  <c r="AB1117" i="8"/>
  <c r="AB1099" i="8"/>
  <c r="AB1017" i="8"/>
  <c r="AB983" i="8"/>
  <c r="AB937" i="8"/>
  <c r="AB96" i="8"/>
  <c r="AC96" i="8"/>
  <c r="AC254" i="8"/>
  <c r="AB254" i="8"/>
  <c r="AE304" i="8"/>
  <c r="AD531" i="8"/>
  <c r="AD579" i="8"/>
  <c r="AB579" i="8"/>
  <c r="AG589" i="8"/>
  <c r="AB589" i="8"/>
  <c r="AD607" i="8"/>
  <c r="AD763" i="8"/>
  <c r="AB763" i="8"/>
  <c r="AG773" i="8"/>
  <c r="AB773" i="8"/>
  <c r="AC778" i="8"/>
  <c r="AB778" i="8"/>
  <c r="AC782" i="8"/>
  <c r="AB782" i="8"/>
  <c r="AG789" i="8"/>
  <c r="AB789" i="8"/>
  <c r="AC790" i="8"/>
  <c r="AB790" i="8"/>
  <c r="AG793" i="8"/>
  <c r="AB793" i="8"/>
  <c r="AG809" i="8"/>
  <c r="AB809" i="8"/>
  <c r="AD819" i="8"/>
  <c r="AB819" i="8"/>
  <c r="AE824" i="8"/>
  <c r="AC826" i="8"/>
  <c r="AB826" i="8"/>
  <c r="AG829" i="8"/>
  <c r="AB829" i="8"/>
  <c r="AC830" i="8"/>
  <c r="AB830" i="8"/>
  <c r="AD835" i="8"/>
  <c r="AB835" i="8"/>
  <c r="AD839" i="8"/>
  <c r="AB839" i="8"/>
  <c r="AC870" i="8"/>
  <c r="AB870" i="8"/>
  <c r="AD871" i="8"/>
  <c r="AB871" i="8"/>
  <c r="AC874" i="8"/>
  <c r="AB874" i="8"/>
  <c r="AC880" i="8"/>
  <c r="AB880" i="8"/>
  <c r="AG885" i="8"/>
  <c r="AB885" i="8"/>
  <c r="AG889" i="8"/>
  <c r="AB889" i="8"/>
  <c r="AD891" i="8"/>
  <c r="AB891" i="8"/>
  <c r="AB913" i="8"/>
  <c r="AG913" i="8"/>
  <c r="AD915" i="8"/>
  <c r="AB915" i="8"/>
  <c r="AG921" i="8"/>
  <c r="AB921" i="8"/>
  <c r="AC934" i="8"/>
  <c r="AB934" i="8"/>
  <c r="AG941" i="8"/>
  <c r="AB941" i="8"/>
  <c r="AD943" i="8"/>
  <c r="AB943" i="8"/>
  <c r="AC954" i="8"/>
  <c r="AB954" i="8"/>
  <c r="AD959" i="8"/>
  <c r="AB959" i="8"/>
  <c r="AC960" i="8"/>
  <c r="AB960" i="8"/>
  <c r="AB1125" i="8"/>
  <c r="AB1061" i="8"/>
  <c r="AB1054" i="8"/>
  <c r="AB1038" i="8"/>
  <c r="AB1025" i="8"/>
  <c r="AB972" i="8"/>
  <c r="AB896" i="8"/>
  <c r="AB527" i="8"/>
  <c r="AB93" i="8"/>
  <c r="AG93" i="8"/>
  <c r="AC750" i="8"/>
  <c r="AB750" i="8"/>
  <c r="AC752" i="8"/>
  <c r="AB752" i="8"/>
  <c r="AG757" i="8"/>
  <c r="AB757" i="8"/>
  <c r="AD759" i="8"/>
  <c r="AB759" i="8"/>
  <c r="AC764" i="8"/>
  <c r="AB764" i="8"/>
  <c r="AD787" i="8"/>
  <c r="AB787" i="8"/>
  <c r="AC796" i="8"/>
  <c r="AB796" i="8"/>
  <c r="AC810" i="8"/>
  <c r="AB810" i="8"/>
  <c r="AC812" i="8"/>
  <c r="AB812" i="8"/>
  <c r="AG817" i="8"/>
  <c r="AB817" i="8"/>
  <c r="AG845" i="8"/>
  <c r="AB845" i="8"/>
  <c r="AD859" i="8"/>
  <c r="AB859" i="8"/>
  <c r="AG861" i="8"/>
  <c r="AB861" i="8"/>
  <c r="AC866" i="8"/>
  <c r="AB866" i="8"/>
  <c r="AG881" i="8"/>
  <c r="AB881" i="8"/>
  <c r="AC898" i="8"/>
  <c r="AB898" i="8"/>
  <c r="AC928" i="8"/>
  <c r="AB928" i="8"/>
  <c r="AG929" i="8"/>
  <c r="AB929" i="8"/>
  <c r="AD931" i="8"/>
  <c r="AB931" i="8"/>
  <c r="AG933" i="8"/>
  <c r="AB933" i="8"/>
  <c r="AC942" i="8"/>
  <c r="AB942" i="8"/>
  <c r="AG945" i="8"/>
  <c r="AB945" i="8"/>
  <c r="AD947" i="8"/>
  <c r="AB947" i="8"/>
  <c r="AD951" i="8"/>
  <c r="AB951" i="8"/>
  <c r="AB935" i="8"/>
  <c r="AB77" i="8"/>
  <c r="AG77" i="8"/>
  <c r="AG185" i="8"/>
  <c r="AB185" i="8"/>
  <c r="AG385" i="8"/>
  <c r="AB385" i="8"/>
  <c r="AB472" i="8"/>
  <c r="AG781" i="8"/>
  <c r="AB781" i="8"/>
  <c r="AD783" i="8"/>
  <c r="AB783" i="8"/>
  <c r="AG785" i="8"/>
  <c r="AB785" i="8"/>
  <c r="AC814" i="8"/>
  <c r="AB814" i="8"/>
  <c r="AC846" i="8"/>
  <c r="AB846" i="8"/>
  <c r="AC850" i="8"/>
  <c r="AB850" i="8"/>
  <c r="AD851" i="8"/>
  <c r="AB851" i="8"/>
  <c r="AD867" i="8"/>
  <c r="AB867" i="8"/>
  <c r="AC902" i="8"/>
  <c r="AB902" i="8"/>
  <c r="AC910" i="8"/>
  <c r="AB910" i="8"/>
  <c r="AC912" i="8"/>
  <c r="AB912" i="8"/>
  <c r="AC918" i="8"/>
  <c r="AB918" i="8"/>
  <c r="AC930" i="8"/>
  <c r="AB930" i="8"/>
  <c r="AG949" i="8"/>
  <c r="AB949" i="8"/>
  <c r="AC950" i="8"/>
  <c r="AB950" i="8"/>
  <c r="AC958" i="8"/>
  <c r="AB958" i="8"/>
  <c r="AC986" i="8"/>
  <c r="AB986" i="8"/>
  <c r="AB1128" i="8"/>
  <c r="AB1127" i="8"/>
  <c r="AB854" i="8"/>
  <c r="AB1033" i="8"/>
  <c r="AB1014" i="8"/>
  <c r="AB990" i="8"/>
  <c r="AB980" i="8"/>
  <c r="AB946" i="8"/>
  <c r="AB906" i="8"/>
  <c r="AB893" i="8"/>
  <c r="AB877" i="8"/>
  <c r="AB862" i="8"/>
  <c r="AB493" i="8"/>
  <c r="AB469" i="8"/>
  <c r="AB828" i="8"/>
  <c r="AE1136" i="8"/>
  <c r="AD1143" i="8"/>
  <c r="AG1151" i="8"/>
  <c r="AG1152" i="8"/>
  <c r="AG1161" i="8"/>
  <c r="AG1159" i="8"/>
  <c r="AC1162" i="8"/>
  <c r="AG1163" i="8"/>
  <c r="AC1167" i="8"/>
  <c r="AE1169" i="8"/>
  <c r="AD1168" i="8"/>
  <c r="AE1173" i="8"/>
  <c r="AE1174" i="8"/>
  <c r="AD1180" i="8"/>
  <c r="AE1177" i="8"/>
  <c r="AD1184" i="8"/>
  <c r="AC1183" i="8"/>
  <c r="AB1183" i="8"/>
  <c r="AE1181" i="8"/>
  <c r="AD1185" i="8"/>
  <c r="AG1189" i="8"/>
  <c r="AC1188" i="8"/>
  <c r="AB1191" i="8"/>
  <c r="AC1199" i="8"/>
  <c r="AG1203" i="8"/>
  <c r="AC1202" i="8"/>
  <c r="AG1205" i="8"/>
  <c r="AG1220" i="8"/>
  <c r="AG1222" i="8"/>
  <c r="AG1229" i="8"/>
  <c r="A185" i="1"/>
  <c r="A70" i="15"/>
  <c r="A181" i="1"/>
  <c r="A66" i="15"/>
  <c r="AS180" i="1"/>
  <c r="AR178" i="1"/>
  <c r="AX178" i="1" s="1"/>
  <c r="E80" i="16" s="1"/>
  <c r="U80" i="16" s="1"/>
  <c r="A177" i="1"/>
  <c r="A62" i="15"/>
  <c r="AW174" i="1"/>
  <c r="AR174" i="1"/>
  <c r="AX174" i="1" s="1"/>
  <c r="E76" i="16" s="1"/>
  <c r="U76" i="16" s="1"/>
  <c r="AR173" i="1"/>
  <c r="AX173" i="1" s="1"/>
  <c r="E75" i="16" s="1"/>
  <c r="U75" i="16" s="1"/>
  <c r="A173" i="1"/>
  <c r="A58" i="15"/>
  <c r="AW170" i="1"/>
  <c r="A169" i="1"/>
  <c r="A54" i="15"/>
  <c r="AR166" i="1"/>
  <c r="A165" i="1"/>
  <c r="A50" i="15"/>
  <c r="A161" i="1"/>
  <c r="A46" i="15"/>
  <c r="AR159" i="1"/>
  <c r="A157" i="1"/>
  <c r="A42" i="15"/>
  <c r="A149" i="1"/>
  <c r="A34" i="15"/>
  <c r="AR145" i="1"/>
  <c r="A145" i="1"/>
  <c r="A30" i="15"/>
  <c r="A141" i="1"/>
  <c r="A26" i="15"/>
  <c r="C26" i="15" s="1"/>
  <c r="AS140" i="1"/>
  <c r="AR139" i="1"/>
  <c r="A137" i="1"/>
  <c r="A22" i="15"/>
  <c r="AR134" i="1"/>
  <c r="A133" i="1"/>
  <c r="A18" i="15"/>
  <c r="A14" i="15"/>
  <c r="A129" i="1"/>
  <c r="AR126" i="1"/>
  <c r="A125" i="1"/>
  <c r="A10" i="15"/>
  <c r="A121" i="1"/>
  <c r="A6" i="15"/>
  <c r="AC499" i="8"/>
  <c r="AF849" i="8"/>
  <c r="AF861" i="8"/>
  <c r="AF941" i="8"/>
  <c r="AF993" i="8"/>
  <c r="A2" i="15"/>
  <c r="AU56" i="1"/>
  <c r="AU54" i="1"/>
  <c r="AV54" i="1"/>
  <c r="AT54" i="1"/>
  <c r="AV52" i="1"/>
  <c r="AU52" i="1"/>
  <c r="AT49" i="1"/>
  <c r="AW48" i="1"/>
  <c r="AV46" i="1"/>
  <c r="AW45" i="1"/>
  <c r="AV44" i="1"/>
  <c r="AU38" i="1"/>
  <c r="AV38" i="1"/>
  <c r="AW36" i="1"/>
  <c r="AU34" i="1"/>
  <c r="AT34" i="1"/>
  <c r="AW33" i="1"/>
  <c r="AV30" i="1"/>
  <c r="AT30" i="1"/>
  <c r="AV28" i="1"/>
  <c r="AW25" i="1"/>
  <c r="AU24" i="1"/>
  <c r="AW21" i="1"/>
  <c r="AV20" i="1"/>
  <c r="AU20" i="1"/>
  <c r="AV18" i="1"/>
  <c r="AT18" i="1"/>
  <c r="AT14" i="1"/>
  <c r="AW13" i="1"/>
  <c r="AU12" i="1"/>
  <c r="AT10" i="1"/>
  <c r="AW9" i="1"/>
  <c r="AV6" i="1"/>
  <c r="AT6" i="1"/>
  <c r="AW4" i="1"/>
  <c r="AF278" i="1"/>
  <c r="H278" i="1"/>
  <c r="AH277" i="1"/>
  <c r="W278" i="1"/>
  <c r="C295" i="14"/>
  <c r="C271" i="14"/>
  <c r="C251" i="14"/>
  <c r="C247" i="14"/>
  <c r="C243" i="14"/>
  <c r="C239" i="14"/>
  <c r="C375" i="14"/>
  <c r="C351" i="14"/>
  <c r="C347" i="14"/>
  <c r="C339" i="14"/>
  <c r="C418" i="14"/>
  <c r="C390" i="14"/>
  <c r="C386" i="14"/>
  <c r="C382" i="14"/>
  <c r="C466" i="14"/>
  <c r="C462" i="14"/>
  <c r="C442" i="14"/>
  <c r="C434" i="14"/>
  <c r="C619" i="14"/>
  <c r="C603" i="14"/>
  <c r="C599" i="14"/>
  <c r="C587" i="14"/>
  <c r="C575" i="14"/>
  <c r="C531" i="14"/>
  <c r="C517" i="14"/>
  <c r="C514" i="14"/>
  <c r="C508" i="14"/>
  <c r="C504" i="14"/>
  <c r="C501" i="14"/>
  <c r="AA278" i="1"/>
  <c r="K277" i="1"/>
  <c r="AK277" i="1"/>
  <c r="U278" i="1"/>
  <c r="AK13" i="18"/>
  <c r="AO11" i="18"/>
  <c r="S13" i="18"/>
  <c r="AA15" i="18"/>
  <c r="AM9" i="18"/>
  <c r="AN9" i="18" s="1"/>
  <c r="A118" i="15"/>
  <c r="AK2" i="18"/>
  <c r="AV4" i="18"/>
  <c r="AT128" i="1"/>
  <c r="AT100" i="1"/>
  <c r="AT92" i="1"/>
  <c r="AT88" i="1"/>
  <c r="A114" i="15"/>
  <c r="AO9" i="18"/>
  <c r="AM7" i="18"/>
  <c r="AN7" i="18" s="1"/>
  <c r="A131" i="15"/>
  <c r="BC17" i="18"/>
  <c r="C654" i="14"/>
  <c r="C154" i="14"/>
  <c r="C629" i="14"/>
  <c r="C668" i="14"/>
  <c r="C269" i="14"/>
  <c r="C270" i="14"/>
  <c r="C353" i="14"/>
  <c r="C216" i="14"/>
  <c r="C157" i="14"/>
  <c r="C410" i="14"/>
  <c r="C361" i="14"/>
  <c r="C287" i="14"/>
  <c r="C335" i="14"/>
  <c r="C598" i="14"/>
  <c r="C529" i="14"/>
  <c r="C577" i="14"/>
  <c r="C621" i="14"/>
  <c r="C443" i="14"/>
  <c r="C480" i="14"/>
  <c r="C396" i="14"/>
  <c r="C416" i="14"/>
  <c r="C349" i="14"/>
  <c r="C255" i="14"/>
  <c r="C292" i="14"/>
  <c r="C181" i="14"/>
  <c r="C544" i="14"/>
  <c r="C612" i="14"/>
  <c r="C381" i="14"/>
  <c r="C230" i="14"/>
  <c r="C268" i="14"/>
  <c r="C184" i="14"/>
  <c r="C153" i="14"/>
  <c r="C532" i="14"/>
  <c r="C389" i="14"/>
  <c r="C584" i="14"/>
  <c r="C495" i="14"/>
  <c r="C272" i="14"/>
  <c r="C150" i="14"/>
  <c r="C545" i="14"/>
  <c r="C601" i="14"/>
  <c r="C380" i="14"/>
  <c r="C328" i="14"/>
  <c r="C173" i="14"/>
  <c r="C665" i="14"/>
  <c r="C618" i="14"/>
  <c r="C250" i="14"/>
  <c r="C248" i="14"/>
  <c r="C169" i="14"/>
  <c r="C591" i="14"/>
  <c r="C555" i="14"/>
  <c r="C509" i="14"/>
  <c r="C604" i="14"/>
  <c r="C511" i="14"/>
  <c r="C90" i="15" s="1"/>
  <c r="C547" i="14"/>
  <c r="C590" i="14"/>
  <c r="C433" i="14"/>
  <c r="C478" i="14"/>
  <c r="C405" i="14"/>
  <c r="C346" i="14"/>
  <c r="C254" i="14"/>
  <c r="C177" i="14"/>
  <c r="C714" i="14"/>
  <c r="C755" i="14"/>
  <c r="C764" i="14"/>
  <c r="C779" i="14"/>
  <c r="C281" i="14"/>
  <c r="C637" i="14"/>
  <c r="C667" i="14"/>
  <c r="C309" i="14"/>
  <c r="C303" i="14"/>
  <c r="C378" i="14"/>
  <c r="C365" i="14"/>
  <c r="C227" i="14"/>
  <c r="C299" i="14"/>
  <c r="C279" i="14"/>
  <c r="C460" i="14"/>
  <c r="C291" i="14"/>
  <c r="C482" i="14"/>
  <c r="C528" i="14"/>
  <c r="C583" i="14"/>
  <c r="C426" i="14"/>
  <c r="C73" i="15" s="1"/>
  <c r="C444" i="14"/>
  <c r="C490" i="14"/>
  <c r="C402" i="14"/>
  <c r="C323" i="14"/>
  <c r="C350" i="14"/>
  <c r="C293" i="14"/>
  <c r="C193" i="14"/>
  <c r="C549" i="14"/>
  <c r="C436" i="14"/>
  <c r="C75" i="15" s="1"/>
  <c r="C388" i="14"/>
  <c r="C330" i="14"/>
  <c r="C233" i="14"/>
  <c r="C278" i="14"/>
  <c r="C189" i="14"/>
  <c r="C155" i="14"/>
  <c r="C595" i="14"/>
  <c r="C616" i="14"/>
  <c r="C588" i="14"/>
  <c r="C387" i="14"/>
  <c r="C280" i="14"/>
  <c r="C664" i="14"/>
  <c r="C557" i="14"/>
  <c r="C610" i="14"/>
  <c r="C392" i="14"/>
  <c r="C331" i="14"/>
  <c r="C179" i="14"/>
  <c r="C319" i="14"/>
  <c r="C425" i="14"/>
  <c r="C294" i="14"/>
  <c r="C214" i="14"/>
  <c r="C602" i="14"/>
  <c r="C566" i="14"/>
  <c r="C403" i="14"/>
  <c r="C515" i="14"/>
  <c r="C551" i="14"/>
  <c r="C594" i="14"/>
  <c r="C446" i="14"/>
  <c r="C409" i="14"/>
  <c r="C259" i="14"/>
  <c r="C196" i="14"/>
  <c r="C690" i="14"/>
  <c r="C707" i="14"/>
  <c r="C731" i="14"/>
  <c r="C769" i="14"/>
  <c r="C256" i="14"/>
  <c r="C194" i="14"/>
  <c r="C636" i="14"/>
  <c r="C305" i="14"/>
  <c r="C220" i="14"/>
  <c r="C338" i="14"/>
  <c r="C373" i="14"/>
  <c r="C152" i="14"/>
  <c r="C229" i="14"/>
  <c r="C266" i="14"/>
  <c r="C236" i="14"/>
  <c r="C164" i="14"/>
  <c r="C19" i="15" s="1"/>
  <c r="C438" i="14"/>
  <c r="C535" i="14"/>
  <c r="C424" i="14"/>
  <c r="C458" i="14"/>
  <c r="C488" i="14"/>
  <c r="C400" i="14"/>
  <c r="C320" i="14"/>
  <c r="C355" i="14"/>
  <c r="C275" i="14"/>
  <c r="C300" i="14"/>
  <c r="C197" i="14"/>
  <c r="C553" i="14"/>
  <c r="C448" i="14"/>
  <c r="C391" i="14"/>
  <c r="C341" i="14"/>
  <c r="C237" i="14"/>
  <c r="C297" i="14"/>
  <c r="C198" i="14"/>
  <c r="C209" i="14"/>
  <c r="C238" i="14"/>
  <c r="C213" i="14"/>
  <c r="C516" i="14"/>
  <c r="C596" i="14"/>
  <c r="C312" i="14"/>
  <c r="C288" i="14"/>
  <c r="C503" i="14"/>
  <c r="C565" i="14"/>
  <c r="C345" i="14"/>
  <c r="C186" i="14"/>
  <c r="C518" i="14"/>
  <c r="C437" i="14"/>
  <c r="C298" i="14"/>
  <c r="C617" i="14"/>
  <c r="C485" i="14"/>
  <c r="C502" i="14"/>
  <c r="C519" i="14"/>
  <c r="C558" i="14"/>
  <c r="C606" i="14"/>
  <c r="C450" i="14"/>
  <c r="C486" i="14"/>
  <c r="C310" i="14"/>
  <c r="C354" i="14"/>
  <c r="C263" i="14"/>
  <c r="C201" i="14"/>
  <c r="C698" i="14"/>
  <c r="C736" i="14"/>
  <c r="C771" i="14"/>
  <c r="C144" i="15" s="1"/>
  <c r="C645" i="14"/>
  <c r="C384" i="14"/>
  <c r="C286" i="14"/>
  <c r="C245" i="14"/>
  <c r="C277" i="14"/>
  <c r="C374" i="14"/>
  <c r="C399" i="14"/>
  <c r="C421" i="14"/>
  <c r="C579" i="14"/>
  <c r="C539" i="14"/>
  <c r="C96" i="15" s="1"/>
  <c r="C607" i="14"/>
  <c r="C110" i="15" s="1"/>
  <c r="C427" i="14"/>
  <c r="C461" i="14"/>
  <c r="C493" i="14"/>
  <c r="C413" i="14"/>
  <c r="C334" i="14"/>
  <c r="C371" i="14"/>
  <c r="C283" i="14"/>
  <c r="C301" i="14"/>
  <c r="C149" i="14"/>
  <c r="C175" i="14"/>
  <c r="C560" i="14"/>
  <c r="C452" i="14"/>
  <c r="C406" i="14"/>
  <c r="C246" i="14"/>
  <c r="C306" i="14"/>
  <c r="C208" i="14"/>
  <c r="C614" i="14"/>
  <c r="C628" i="14"/>
  <c r="C563" i="14"/>
  <c r="C536" i="14"/>
  <c r="C439" i="14"/>
  <c r="C316" i="14"/>
  <c r="C162" i="14"/>
  <c r="C510" i="14"/>
  <c r="C572" i="14"/>
  <c r="C432" i="14"/>
  <c r="C188" i="14"/>
  <c r="C522" i="14"/>
  <c r="C489" i="14"/>
  <c r="C204" i="14"/>
  <c r="C27" i="15" s="1"/>
  <c r="C505" i="14"/>
  <c r="C463" i="14"/>
  <c r="C506" i="14"/>
  <c r="C523" i="14"/>
  <c r="C562" i="14"/>
  <c r="C611" i="14"/>
  <c r="C453" i="14"/>
  <c r="C494" i="14"/>
  <c r="C359" i="14"/>
  <c r="C267" i="14"/>
  <c r="C205" i="14"/>
  <c r="C674" i="14"/>
  <c r="C682" i="14"/>
  <c r="C683" i="14"/>
  <c r="C706" i="14"/>
  <c r="C738" i="14"/>
  <c r="C770" i="14"/>
  <c r="C308" i="14"/>
  <c r="C190" i="14"/>
  <c r="C469" i="14"/>
  <c r="C257" i="14"/>
  <c r="C369" i="14"/>
  <c r="C172" i="14"/>
  <c r="C158" i="14"/>
  <c r="C428" i="14"/>
  <c r="C459" i="14"/>
  <c r="C411" i="14"/>
  <c r="C377" i="14"/>
  <c r="C285" i="14"/>
  <c r="C159" i="14"/>
  <c r="C573" i="14"/>
  <c r="C464" i="14"/>
  <c r="C407" i="14"/>
  <c r="C357" i="14"/>
  <c r="C249" i="14"/>
  <c r="C212" i="14"/>
  <c r="C394" i="14"/>
  <c r="C520" i="14"/>
  <c r="C456" i="14"/>
  <c r="C540" i="14"/>
  <c r="C447" i="14"/>
  <c r="C77" i="15" s="1"/>
  <c r="C336" i="14"/>
  <c r="C170" i="14"/>
  <c r="C574" i="14"/>
  <c r="C454" i="14"/>
  <c r="C234" i="14"/>
  <c r="C203" i="14"/>
  <c r="C550" i="14"/>
  <c r="C497" i="14"/>
  <c r="C224" i="14"/>
  <c r="C420" i="14"/>
  <c r="C526" i="14"/>
  <c r="C567" i="14"/>
  <c r="C615" i="14"/>
  <c r="C457" i="14"/>
  <c r="C417" i="14"/>
  <c r="C363" i="14"/>
  <c r="C691" i="14"/>
  <c r="C699" i="14"/>
  <c r="C724" i="14"/>
  <c r="C746" i="14"/>
  <c r="C139" i="15" s="1"/>
  <c r="C166" i="14"/>
  <c r="C185" i="14"/>
  <c r="C368" i="14"/>
  <c r="C467" i="14"/>
  <c r="C261" i="14"/>
  <c r="C244" i="14"/>
  <c r="C356" i="14"/>
  <c r="C499" i="14"/>
  <c r="C571" i="14"/>
  <c r="C608" i="14"/>
  <c r="C472" i="14"/>
  <c r="C383" i="14"/>
  <c r="C337" i="14"/>
  <c r="C161" i="14"/>
  <c r="C512" i="14"/>
  <c r="C419" i="14"/>
  <c r="C360" i="14"/>
  <c r="C217" i="14"/>
  <c r="C513" i="14"/>
  <c r="C475" i="14"/>
  <c r="C340" i="14"/>
  <c r="C585" i="14"/>
  <c r="C471" i="14"/>
  <c r="C314" i="14"/>
  <c r="C211" i="14"/>
  <c r="C322" i="14"/>
  <c r="C260" i="14"/>
  <c r="C500" i="14"/>
  <c r="C477" i="14"/>
  <c r="C530" i="14"/>
  <c r="C570" i="14"/>
  <c r="C315" i="14"/>
  <c r="C367" i="14"/>
  <c r="C729" i="14"/>
  <c r="C732" i="14"/>
  <c r="C136" i="15" s="1"/>
  <c r="C747" i="14"/>
  <c r="C235" i="14"/>
  <c r="C241" i="14"/>
  <c r="C568" i="14"/>
  <c r="C102" i="15" s="1"/>
  <c r="C385" i="14"/>
  <c r="C474" i="14"/>
  <c r="C465" i="14"/>
  <c r="C533" i="14"/>
  <c r="C559" i="14"/>
  <c r="AB153" i="8"/>
  <c r="AG153" i="8"/>
  <c r="AD171" i="8"/>
  <c r="AB171" i="8"/>
  <c r="AF184" i="8"/>
  <c r="AB184" i="8"/>
  <c r="AF196" i="8"/>
  <c r="AB196" i="8"/>
  <c r="AC234" i="8"/>
  <c r="AB234" i="8"/>
  <c r="AD235" i="8"/>
  <c r="AB235" i="8"/>
  <c r="AG253" i="8"/>
  <c r="AB253" i="8"/>
  <c r="AB283" i="8"/>
  <c r="AD283" i="8"/>
  <c r="AB285" i="8"/>
  <c r="AG285" i="8"/>
  <c r="AG301" i="8"/>
  <c r="AB301" i="8"/>
  <c r="AC314" i="8"/>
  <c r="AB314" i="8"/>
  <c r="AB403" i="8"/>
  <c r="AD403" i="8"/>
  <c r="AD407" i="8"/>
  <c r="AB407" i="8"/>
  <c r="AB444" i="8"/>
  <c r="AC444" i="8"/>
  <c r="AG445" i="8"/>
  <c r="AB445" i="8"/>
  <c r="AD447" i="8"/>
  <c r="AB447" i="8"/>
  <c r="AC454" i="8"/>
  <c r="AB454" i="8"/>
  <c r="AG509" i="8"/>
  <c r="AB509" i="8"/>
  <c r="AD543" i="8"/>
  <c r="AB543" i="8"/>
  <c r="AG545" i="8"/>
  <c r="AB545" i="8"/>
  <c r="AG565" i="8"/>
  <c r="AB565" i="8"/>
  <c r="AB573" i="8"/>
  <c r="AG573" i="8"/>
  <c r="AG577" i="8"/>
  <c r="AB577" i="8"/>
  <c r="AC578" i="8"/>
  <c r="AB578" i="8"/>
  <c r="AG581" i="8"/>
  <c r="AB581" i="8"/>
  <c r="AC582" i="8"/>
  <c r="AB582" i="8"/>
  <c r="AC586" i="8"/>
  <c r="AB586" i="8"/>
  <c r="AG593" i="8"/>
  <c r="AB593" i="8"/>
  <c r="AG597" i="8"/>
  <c r="AB597" i="8"/>
  <c r="AC598" i="8"/>
  <c r="AB598" i="8"/>
  <c r="AC602" i="8"/>
  <c r="AB602" i="8"/>
  <c r="AC606" i="8"/>
  <c r="AB606" i="8"/>
  <c r="AC610" i="8"/>
  <c r="AB610" i="8"/>
  <c r="AD615" i="8"/>
  <c r="AB615" i="8"/>
  <c r="AC620" i="8"/>
  <c r="AB620" i="8"/>
  <c r="AG637" i="8"/>
  <c r="AB637" i="8"/>
  <c r="AC638" i="8"/>
  <c r="AB638" i="8"/>
  <c r="AD647" i="8"/>
  <c r="AB647" i="8"/>
  <c r="AC654" i="8"/>
  <c r="AB654" i="8"/>
  <c r="AC660" i="8"/>
  <c r="AB660" i="8"/>
  <c r="AD671" i="8"/>
  <c r="AB671" i="8"/>
  <c r="AC678" i="8"/>
  <c r="AB678" i="8"/>
  <c r="AC682" i="8"/>
  <c r="AB682" i="8"/>
  <c r="AD683" i="8"/>
  <c r="AB683" i="8"/>
  <c r="AC700" i="8"/>
  <c r="AB700" i="8"/>
  <c r="AD703" i="8"/>
  <c r="AB703" i="8"/>
  <c r="AG725" i="8"/>
  <c r="AB725" i="8"/>
  <c r="AC738" i="8"/>
  <c r="AB738" i="8"/>
  <c r="AG745" i="8"/>
  <c r="AB745" i="8"/>
  <c r="AF252" i="8"/>
  <c r="AB262" i="8"/>
  <c r="AB206" i="8"/>
  <c r="AB158" i="8"/>
  <c r="AB303" i="8"/>
  <c r="AB470" i="8"/>
  <c r="AB424" i="8"/>
  <c r="AB327" i="8"/>
  <c r="AB302" i="8"/>
  <c r="AB265" i="8"/>
  <c r="AB228" i="8"/>
  <c r="AB195" i="8"/>
  <c r="AB461" i="8"/>
  <c r="AB415" i="8"/>
  <c r="AB333" i="8"/>
  <c r="AB113" i="8"/>
  <c r="AB322" i="8"/>
  <c r="AB290" i="8"/>
  <c r="AB188" i="8"/>
  <c r="AB633" i="8"/>
  <c r="AC86" i="8"/>
  <c r="AB515" i="8"/>
  <c r="AG81" i="8"/>
  <c r="AB411" i="8"/>
  <c r="AB567" i="8"/>
  <c r="AB528" i="8"/>
  <c r="AB264" i="8"/>
  <c r="AB544" i="8"/>
  <c r="AB222" i="8"/>
  <c r="AG325" i="8"/>
  <c r="AB83" i="8"/>
  <c r="AD175" i="8"/>
  <c r="AB175" i="8"/>
  <c r="AB216" i="8"/>
  <c r="AC216" i="8"/>
  <c r="AC346" i="8"/>
  <c r="AB346" i="8"/>
  <c r="AC354" i="8"/>
  <c r="AB354" i="8"/>
  <c r="AC386" i="8"/>
  <c r="AB386" i="8"/>
  <c r="AG389" i="8"/>
  <c r="AB389" i="8"/>
  <c r="AC406" i="8"/>
  <c r="AB406" i="8"/>
  <c r="AC458" i="8"/>
  <c r="AB458" i="8"/>
  <c r="AC490" i="8"/>
  <c r="AB490" i="8"/>
  <c r="AB499" i="8"/>
  <c r="AD499" i="8"/>
  <c r="AG529" i="8"/>
  <c r="AB529" i="8"/>
  <c r="AC534" i="8"/>
  <c r="AB534" i="8"/>
  <c r="AG537" i="8"/>
  <c r="AB537" i="8"/>
  <c r="AB539" i="8"/>
  <c r="AD539" i="8"/>
  <c r="AC568" i="8"/>
  <c r="AB568" i="8"/>
  <c r="AC576" i="8"/>
  <c r="AB576" i="8"/>
  <c r="AC588" i="8"/>
  <c r="AB588" i="8"/>
  <c r="AC618" i="8"/>
  <c r="AB618" i="8"/>
  <c r="AG625" i="8"/>
  <c r="AB625" i="8"/>
  <c r="AC626" i="8"/>
  <c r="AB626" i="8"/>
  <c r="AB629" i="8"/>
  <c r="AG629" i="8"/>
  <c r="AG641" i="8"/>
  <c r="AB641" i="8"/>
  <c r="AD663" i="8"/>
  <c r="AB663" i="8"/>
  <c r="AD679" i="8"/>
  <c r="AB679" i="8"/>
  <c r="AD695" i="8"/>
  <c r="AB695" i="8"/>
  <c r="AD707" i="8"/>
  <c r="AB707" i="8"/>
  <c r="AD731" i="8"/>
  <c r="AB731" i="8"/>
  <c r="AG733" i="8"/>
  <c r="AB733" i="8"/>
  <c r="AD735" i="8"/>
  <c r="AB735" i="8"/>
  <c r="AG741" i="8"/>
  <c r="AB741" i="8"/>
  <c r="AD743" i="8"/>
  <c r="AB743" i="8"/>
  <c r="AB525" i="8"/>
  <c r="AB474" i="8"/>
  <c r="AB399" i="8"/>
  <c r="AB599" i="8"/>
  <c r="AB128" i="8"/>
  <c r="AB513" i="8"/>
  <c r="AB497" i="8"/>
  <c r="AB421" i="8"/>
  <c r="AB405" i="8"/>
  <c r="AB381" i="8"/>
  <c r="AB183" i="8"/>
  <c r="AB272" i="8"/>
  <c r="AC174" i="8"/>
  <c r="AB498" i="8"/>
  <c r="AB559" i="8"/>
  <c r="AB531" i="8"/>
  <c r="AB475" i="8"/>
  <c r="AB448" i="8"/>
  <c r="AB423" i="8"/>
  <c r="AB261" i="8"/>
  <c r="AB650" i="8"/>
  <c r="AC106" i="8"/>
  <c r="AB467" i="8"/>
  <c r="AB230" i="8"/>
  <c r="AB514" i="8"/>
  <c r="AB311" i="8"/>
  <c r="AB72" i="8"/>
  <c r="AB201" i="8"/>
  <c r="AB373" i="8"/>
  <c r="AB742" i="8"/>
  <c r="AB605" i="8"/>
  <c r="AB591" i="8"/>
  <c r="AB414" i="8"/>
  <c r="AG229" i="8"/>
  <c r="AC32" i="8"/>
  <c r="AB32" i="8"/>
  <c r="AD35" i="8"/>
  <c r="AB35" i="8"/>
  <c r="AC36" i="8"/>
  <c r="AB36" i="8"/>
  <c r="AB64" i="8"/>
  <c r="AC64" i="8"/>
  <c r="AC78" i="8"/>
  <c r="AB78" i="8"/>
  <c r="AB108" i="8"/>
  <c r="AC108" i="8"/>
  <c r="AB155" i="8"/>
  <c r="AD155" i="8"/>
  <c r="AB161" i="8"/>
  <c r="AG161" i="8"/>
  <c r="AD167" i="8"/>
  <c r="AB167" i="8"/>
  <c r="AG205" i="8"/>
  <c r="AB205" i="8"/>
  <c r="AG249" i="8"/>
  <c r="AB249" i="8"/>
  <c r="AC288" i="8"/>
  <c r="AB288" i="8"/>
  <c r="AG293" i="8"/>
  <c r="AB293" i="8"/>
  <c r="AD319" i="8"/>
  <c r="AB319" i="8"/>
  <c r="AB343" i="8"/>
  <c r="AD343" i="8"/>
  <c r="AC350" i="8"/>
  <c r="AB350" i="8"/>
  <c r="AG353" i="8"/>
  <c r="AB353" i="8"/>
  <c r="AB363" i="8"/>
  <c r="AD363" i="8"/>
  <c r="AC382" i="8"/>
  <c r="AB382" i="8"/>
  <c r="AC402" i="8"/>
  <c r="AB402" i="8"/>
  <c r="AC450" i="8"/>
  <c r="AB450" i="8"/>
  <c r="AD471" i="8"/>
  <c r="AB471" i="8"/>
  <c r="AC508" i="8"/>
  <c r="AB508" i="8"/>
  <c r="AC510" i="8"/>
  <c r="AB510" i="8"/>
  <c r="AD535" i="8"/>
  <c r="AB535" i="8"/>
  <c r="AC546" i="8"/>
  <c r="AB546" i="8"/>
  <c r="AB551" i="8"/>
  <c r="AD551" i="8"/>
  <c r="AG553" i="8"/>
  <c r="AB553" i="8"/>
  <c r="AC562" i="8"/>
  <c r="AB562" i="8"/>
  <c r="AG601" i="8"/>
  <c r="AB601" i="8"/>
  <c r="AG613" i="8"/>
  <c r="AB613" i="8"/>
  <c r="AC630" i="8"/>
  <c r="AB630" i="8"/>
  <c r="AD639" i="8"/>
  <c r="AB639" i="8"/>
  <c r="AC684" i="8"/>
  <c r="AB684" i="8"/>
  <c r="AC690" i="8"/>
  <c r="AB690" i="8"/>
  <c r="AE696" i="8"/>
  <c r="AC698" i="8"/>
  <c r="AB698" i="8"/>
  <c r="AC706" i="8"/>
  <c r="AB706" i="8"/>
  <c r="AG713" i="8"/>
  <c r="AB713" i="8"/>
  <c r="AD715" i="8"/>
  <c r="AB715" i="8"/>
  <c r="AC716" i="8"/>
  <c r="AB716" i="8"/>
  <c r="AG717" i="8"/>
  <c r="AB717" i="8"/>
  <c r="AC718" i="8"/>
  <c r="AB718" i="8"/>
  <c r="AD719" i="8"/>
  <c r="AB719" i="8"/>
  <c r="AG721" i="8"/>
  <c r="AB721" i="8"/>
  <c r="AB256" i="8"/>
  <c r="AB192" i="8"/>
  <c r="AB127" i="8"/>
  <c r="AB225" i="8"/>
  <c r="AB296" i="8"/>
  <c r="AB258" i="8"/>
  <c r="AB112" i="8"/>
  <c r="AB571" i="8"/>
  <c r="AB479" i="8"/>
  <c r="AB451" i="8"/>
  <c r="AB366" i="8"/>
  <c r="AB359" i="8"/>
  <c r="AB279" i="8"/>
  <c r="AB622" i="8"/>
  <c r="AB91" i="8"/>
  <c r="AB503" i="8"/>
  <c r="AB369" i="8"/>
  <c r="AB218" i="8"/>
  <c r="AB383" i="8"/>
  <c r="AB214" i="8"/>
  <c r="AB169" i="8"/>
  <c r="AB507" i="8"/>
  <c r="AB575" i="8"/>
  <c r="AB555" i="8"/>
  <c r="AB697" i="8"/>
  <c r="AD431" i="8"/>
  <c r="AC56" i="8"/>
  <c r="AB56" i="8"/>
  <c r="AG154" i="8"/>
  <c r="AB154" i="8"/>
  <c r="AD179" i="8"/>
  <c r="AC208" i="8"/>
  <c r="AB208" i="8"/>
  <c r="AC250" i="8"/>
  <c r="AB250" i="8"/>
  <c r="AF268" i="8"/>
  <c r="AB268" i="8"/>
  <c r="AD275" i="8"/>
  <c r="AB275" i="8"/>
  <c r="AC306" i="8"/>
  <c r="AB306" i="8"/>
  <c r="AG313" i="8"/>
  <c r="AB313" i="8"/>
  <c r="AC330" i="8"/>
  <c r="AB330" i="8"/>
  <c r="AB341" i="8"/>
  <c r="AG341" i="8"/>
  <c r="AB393" i="8"/>
  <c r="AG393" i="8"/>
  <c r="AG449" i="8"/>
  <c r="AB449" i="8"/>
  <c r="AC462" i="8"/>
  <c r="AB462" i="8"/>
  <c r="AG541" i="8"/>
  <c r="AB541" i="8"/>
  <c r="AG561" i="8"/>
  <c r="AB561" i="8"/>
  <c r="AB572" i="8"/>
  <c r="AC572" i="8"/>
  <c r="AC574" i="8"/>
  <c r="AB574" i="8"/>
  <c r="AC590" i="8"/>
  <c r="AB590" i="8"/>
  <c r="AD619" i="8"/>
  <c r="AB619" i="8"/>
  <c r="AC668" i="8"/>
  <c r="AB668" i="8"/>
  <c r="AG673" i="8"/>
  <c r="AB673" i="8"/>
  <c r="AD675" i="8"/>
  <c r="AB675" i="8"/>
  <c r="AD699" i="8"/>
  <c r="AB699" i="8"/>
  <c r="AB701" i="8"/>
  <c r="AG701" i="8"/>
  <c r="AD711" i="8"/>
  <c r="AB711" i="8"/>
  <c r="AC726" i="8"/>
  <c r="AB726" i="8"/>
  <c r="AB646" i="8"/>
  <c r="AB395" i="8"/>
  <c r="AB305" i="8"/>
  <c r="AB189" i="8"/>
  <c r="AB345" i="8"/>
  <c r="AB511" i="8"/>
  <c r="AB489" i="8"/>
  <c r="AB459" i="8"/>
  <c r="AB101" i="8"/>
  <c r="AB607" i="8"/>
  <c r="AB526" i="8"/>
  <c r="AB496" i="8"/>
  <c r="AB241" i="8"/>
  <c r="AB170" i="8"/>
  <c r="AB357" i="8"/>
  <c r="AB298" i="8"/>
  <c r="AB278" i="8"/>
  <c r="AB237" i="8"/>
  <c r="AB209" i="8"/>
  <c r="AB538" i="8"/>
  <c r="AB627" i="8"/>
  <c r="AB347" i="8"/>
  <c r="AB266" i="8"/>
  <c r="AB348" i="8"/>
  <c r="AB55" i="8"/>
  <c r="AD231" i="8"/>
  <c r="AB42" i="8"/>
  <c r="AC42" i="8"/>
  <c r="AC44" i="8"/>
  <c r="AB44" i="8"/>
  <c r="AD71" i="8"/>
  <c r="AB71" i="8"/>
  <c r="AB105" i="8"/>
  <c r="AD105" i="8"/>
  <c r="AB182" i="8"/>
  <c r="AC182" i="8"/>
  <c r="AD211" i="8"/>
  <c r="AB211" i="8"/>
  <c r="AG257" i="8"/>
  <c r="AB257" i="8"/>
  <c r="AC260" i="8"/>
  <c r="AB260" i="8"/>
  <c r="AC280" i="8"/>
  <c r="AB280" i="8"/>
  <c r="AC282" i="8"/>
  <c r="AB282" i="8"/>
  <c r="AC308" i="8"/>
  <c r="AB308" i="8"/>
  <c r="AB315" i="8"/>
  <c r="AD315" i="8"/>
  <c r="AE353" i="8"/>
  <c r="AD367" i="8"/>
  <c r="AB367" i="8"/>
  <c r="AD375" i="8"/>
  <c r="AB375" i="8"/>
  <c r="AB377" i="8"/>
  <c r="AG377" i="8"/>
  <c r="AB387" i="8"/>
  <c r="AD387" i="8"/>
  <c r="AC394" i="8"/>
  <c r="AB394" i="8"/>
  <c r="AC400" i="8"/>
  <c r="AB400" i="8"/>
  <c r="AG417" i="8"/>
  <c r="AB417" i="8"/>
  <c r="AB442" i="8"/>
  <c r="AC442" i="8"/>
  <c r="AB465" i="8"/>
  <c r="AG465" i="8"/>
  <c r="AC466" i="8"/>
  <c r="AB466" i="8"/>
  <c r="AG481" i="8"/>
  <c r="AB481" i="8"/>
  <c r="AC554" i="8"/>
  <c r="AB554" i="8"/>
  <c r="AC558" i="8"/>
  <c r="AB558" i="8"/>
  <c r="AC580" i="8"/>
  <c r="AB580" i="8"/>
  <c r="AD587" i="8"/>
  <c r="AB587" i="8"/>
  <c r="AD603" i="8"/>
  <c r="AB603" i="8"/>
  <c r="AG609" i="8"/>
  <c r="AB609" i="8"/>
  <c r="AD623" i="8"/>
  <c r="AB623" i="8"/>
  <c r="AC642" i="8"/>
  <c r="AB642" i="8"/>
  <c r="AG645" i="8"/>
  <c r="AB645" i="8"/>
  <c r="AD651" i="8"/>
  <c r="AB651" i="8"/>
  <c r="AG653" i="8"/>
  <c r="AB653" i="8"/>
  <c r="AC658" i="8"/>
  <c r="AB658" i="8"/>
  <c r="AD659" i="8"/>
  <c r="AB659" i="8"/>
  <c r="AG661" i="8"/>
  <c r="AB661" i="8"/>
  <c r="AG681" i="8"/>
  <c r="AB681" i="8"/>
  <c r="AC694" i="8"/>
  <c r="AB694" i="8"/>
  <c r="AC704" i="8"/>
  <c r="AB704" i="8"/>
  <c r="AG709" i="8"/>
  <c r="AB709" i="8"/>
  <c r="AC710" i="8"/>
  <c r="AB710" i="8"/>
  <c r="AB727" i="8"/>
  <c r="AD727" i="8"/>
  <c r="AC732" i="8"/>
  <c r="AB732" i="8"/>
  <c r="AB737" i="8"/>
  <c r="AG737" i="8"/>
  <c r="AC100" i="8"/>
  <c r="AB291" i="8"/>
  <c r="AB338" i="8"/>
  <c r="AB297" i="8"/>
  <c r="AB242" i="8"/>
  <c r="AB110" i="8"/>
  <c r="AB334" i="8"/>
  <c r="AB418" i="8"/>
  <c r="AB380" i="8"/>
  <c r="AB295" i="8"/>
  <c r="AB557" i="8"/>
  <c r="AB517" i="8"/>
  <c r="AB491" i="8"/>
  <c r="AB477" i="8"/>
  <c r="AB364" i="8"/>
  <c r="AB351" i="8"/>
  <c r="AB271" i="8"/>
  <c r="AB239" i="8"/>
  <c r="AB213" i="8"/>
  <c r="AB530" i="8"/>
  <c r="AB446" i="8"/>
  <c r="AB398" i="8"/>
  <c r="AB355" i="8"/>
  <c r="AB245" i="8"/>
  <c r="AB177" i="8"/>
  <c r="AB485" i="8"/>
  <c r="AB422" i="8"/>
  <c r="AB365" i="8"/>
  <c r="AG109" i="8"/>
  <c r="AB273" i="8"/>
  <c r="AB277" i="8"/>
  <c r="AB486" i="8"/>
  <c r="AB321" i="8"/>
  <c r="AB226" i="8"/>
  <c r="AB722" i="8"/>
  <c r="AB585" i="8"/>
  <c r="AB435" i="8"/>
  <c r="AG57" i="8"/>
  <c r="AB57" i="8"/>
  <c r="AB60" i="8"/>
  <c r="AC60" i="8"/>
  <c r="AB62" i="8"/>
  <c r="AC62" i="8"/>
  <c r="AD63" i="8"/>
  <c r="AB63" i="8"/>
  <c r="AB74" i="8"/>
  <c r="AC74" i="8"/>
  <c r="AD111" i="8"/>
  <c r="AG173" i="8"/>
  <c r="AB173" i="8"/>
  <c r="AB197" i="8"/>
  <c r="AG197" i="8"/>
  <c r="AC212" i="8"/>
  <c r="AB212" i="8"/>
  <c r="AD243" i="8"/>
  <c r="AB243" i="8"/>
  <c r="AB267" i="8"/>
  <c r="AD267" i="8"/>
  <c r="AC286" i="8"/>
  <c r="AB286" i="8"/>
  <c r="AB309" i="8"/>
  <c r="AG309" i="8"/>
  <c r="AB329" i="8"/>
  <c r="AG329" i="8"/>
  <c r="AG337" i="8"/>
  <c r="AB337" i="8"/>
  <c r="AC358" i="8"/>
  <c r="AB358" i="8"/>
  <c r="AC362" i="8"/>
  <c r="AB362" i="8"/>
  <c r="AC370" i="8"/>
  <c r="AB370" i="8"/>
  <c r="AC374" i="8"/>
  <c r="AB374" i="8"/>
  <c r="AC410" i="8"/>
  <c r="AB410" i="8"/>
  <c r="AD439" i="8"/>
  <c r="AC476" i="8"/>
  <c r="AB476" i="8"/>
  <c r="AC482" i="8"/>
  <c r="AB482" i="8"/>
  <c r="AC494" i="8"/>
  <c r="AB494" i="8"/>
  <c r="AC522" i="8"/>
  <c r="AB522" i="8"/>
  <c r="AD547" i="8"/>
  <c r="AB547" i="8"/>
  <c r="AC596" i="8"/>
  <c r="AB596" i="8"/>
  <c r="AC600" i="8"/>
  <c r="AB600" i="8"/>
  <c r="AC614" i="8"/>
  <c r="AB614" i="8"/>
  <c r="AG617" i="8"/>
  <c r="AB617" i="8"/>
  <c r="AC624" i="8"/>
  <c r="AB624" i="8"/>
  <c r="AC628" i="8"/>
  <c r="AB628" i="8"/>
  <c r="AD643" i="8"/>
  <c r="AB643" i="8"/>
  <c r="AC662" i="8"/>
  <c r="AB662" i="8"/>
  <c r="AG665" i="8"/>
  <c r="AB665" i="8"/>
  <c r="AD667" i="8"/>
  <c r="AB667" i="8"/>
  <c r="AG669" i="8"/>
  <c r="AB669" i="8"/>
  <c r="AC674" i="8"/>
  <c r="AB674" i="8"/>
  <c r="AB677" i="8"/>
  <c r="AG677" i="8"/>
  <c r="AD691" i="8"/>
  <c r="AB691" i="8"/>
  <c r="AG693" i="8"/>
  <c r="AB693" i="8"/>
  <c r="AD723" i="8"/>
  <c r="AB723" i="8"/>
  <c r="AG729" i="8"/>
  <c r="AB729" i="8"/>
  <c r="AC736" i="8"/>
  <c r="AB736" i="8"/>
  <c r="AB203" i="8"/>
  <c r="AB505" i="8"/>
  <c r="AB441" i="8"/>
  <c r="AB180" i="8"/>
  <c r="AB220" i="8"/>
  <c r="AB199" i="8"/>
  <c r="AC82" i="8"/>
  <c r="AB502" i="8"/>
  <c r="AB473" i="8"/>
  <c r="AB425" i="8"/>
  <c r="AB413" i="8"/>
  <c r="AB391" i="8"/>
  <c r="AB379" i="8"/>
  <c r="AB310" i="8"/>
  <c r="AB649" i="8"/>
  <c r="AB233" i="8"/>
  <c r="AB181" i="8"/>
  <c r="AB455" i="8"/>
  <c r="AB294" i="8"/>
  <c r="AB269" i="8"/>
  <c r="AB318" i="8"/>
  <c r="AB219" i="8"/>
  <c r="AB316" i="8"/>
  <c r="AB371" i="8"/>
  <c r="AB648" i="8"/>
  <c r="AB569" i="8"/>
  <c r="AB549" i="8"/>
  <c r="AB312" i="8"/>
  <c r="AB97" i="8"/>
  <c r="AC12" i="8"/>
  <c r="AB12" i="8"/>
  <c r="AB26" i="8"/>
  <c r="AC26" i="8"/>
  <c r="AB29" i="8"/>
  <c r="AG29" i="8"/>
  <c r="AB34" i="8"/>
  <c r="AC34" i="8"/>
  <c r="AD59" i="8"/>
  <c r="AB59" i="8"/>
  <c r="AC68" i="8"/>
  <c r="AB68" i="8"/>
  <c r="AD103" i="8"/>
  <c r="AB103" i="8"/>
  <c r="AB207" i="8"/>
  <c r="AD207" i="8"/>
  <c r="AC238" i="8"/>
  <c r="AB238" i="8"/>
  <c r="AB251" i="8"/>
  <c r="AD251" i="8"/>
  <c r="AB287" i="8"/>
  <c r="AD287" i="8"/>
  <c r="AB299" i="8"/>
  <c r="AD299" i="8"/>
  <c r="AC342" i="8"/>
  <c r="AB342" i="8"/>
  <c r="AG401" i="8"/>
  <c r="AB401" i="8"/>
  <c r="AC426" i="8"/>
  <c r="AB426" i="8"/>
  <c r="AC478" i="8"/>
  <c r="AB478" i="8"/>
  <c r="AC492" i="8"/>
  <c r="AB492" i="8"/>
  <c r="AG501" i="8"/>
  <c r="AB501" i="8"/>
  <c r="AC516" i="8"/>
  <c r="AB516" i="8"/>
  <c r="AG521" i="8"/>
  <c r="AB521" i="8"/>
  <c r="AC542" i="8"/>
  <c r="AB542" i="8"/>
  <c r="AC550" i="8"/>
  <c r="AB550" i="8"/>
  <c r="AC566" i="8"/>
  <c r="AB566" i="8"/>
  <c r="AC570" i="8"/>
  <c r="AB570" i="8"/>
  <c r="AD583" i="8"/>
  <c r="AB583" i="8"/>
  <c r="AC594" i="8"/>
  <c r="AB594" i="8"/>
  <c r="AC608" i="8"/>
  <c r="AB608" i="8"/>
  <c r="AG621" i="8"/>
  <c r="AB621" i="8"/>
  <c r="AD631" i="8"/>
  <c r="AB631" i="8"/>
  <c r="AC632" i="8"/>
  <c r="AB632" i="8"/>
  <c r="AC634" i="8"/>
  <c r="AB634" i="8"/>
  <c r="AD655" i="8"/>
  <c r="AB655" i="8"/>
  <c r="AB657" i="8"/>
  <c r="AG657" i="8"/>
  <c r="AC666" i="8"/>
  <c r="AB666" i="8"/>
  <c r="AC670" i="8"/>
  <c r="AB670" i="8"/>
  <c r="AB676" i="8"/>
  <c r="AG685" i="8"/>
  <c r="AB685" i="8"/>
  <c r="AC686" i="8"/>
  <c r="AB686" i="8"/>
  <c r="AD687" i="8"/>
  <c r="AB687" i="8"/>
  <c r="AC688" i="8"/>
  <c r="AB688" i="8"/>
  <c r="AG689" i="8"/>
  <c r="AB689" i="8"/>
  <c r="AC702" i="8"/>
  <c r="AB702" i="8"/>
  <c r="AC714" i="8"/>
  <c r="AB714" i="8"/>
  <c r="AC734" i="8"/>
  <c r="AB734" i="8"/>
  <c r="AB739" i="8"/>
  <c r="AD739" i="8"/>
  <c r="AG73" i="8"/>
  <c r="AB331" i="8"/>
  <c r="AB227" i="8"/>
  <c r="AB166" i="8"/>
  <c r="AB163" i="8"/>
  <c r="AB335" i="8"/>
  <c r="AB307" i="8"/>
  <c r="AB289" i="8"/>
  <c r="AB217" i="8"/>
  <c r="AB463" i="8"/>
  <c r="AB429" i="8"/>
  <c r="AB270" i="8"/>
  <c r="AB150" i="8"/>
  <c r="AB223" i="8"/>
  <c r="AC198" i="8"/>
  <c r="AB518" i="8"/>
  <c r="AB438" i="8"/>
  <c r="AB427" i="8"/>
  <c r="AB419" i="8"/>
  <c r="AC114" i="8"/>
  <c r="AB519" i="8"/>
  <c r="AB420" i="8"/>
  <c r="AB281" i="8"/>
  <c r="AB523" i="8"/>
  <c r="AB430" i="8"/>
  <c r="AB397" i="8"/>
  <c r="AB317" i="8"/>
  <c r="AB563" i="8"/>
  <c r="AB434" i="8"/>
  <c r="AB80" i="8"/>
  <c r="AB730" i="8"/>
  <c r="AB611" i="8"/>
  <c r="AB595" i="8"/>
  <c r="AG705" i="8"/>
  <c r="AC1122" i="8"/>
  <c r="AC1131" i="8"/>
  <c r="AC1148" i="8"/>
  <c r="AC1144" i="8"/>
  <c r="AC1155" i="8"/>
  <c r="AC1157" i="8"/>
  <c r="AC1187" i="8"/>
  <c r="AC1195" i="8"/>
  <c r="AC1204" i="8"/>
  <c r="AC1207" i="8"/>
  <c r="AC1213" i="8"/>
  <c r="AC1219" i="8"/>
  <c r="AD1225" i="8"/>
  <c r="AC1221" i="8"/>
  <c r="AD1228" i="8"/>
  <c r="AB754" i="8"/>
  <c r="AE493" i="8"/>
  <c r="AD495" i="8"/>
  <c r="AE501" i="8"/>
  <c r="AE509" i="8"/>
  <c r="AE513" i="8"/>
  <c r="AE525" i="8"/>
  <c r="AE533" i="8"/>
  <c r="AE537" i="8"/>
  <c r="AE549" i="8"/>
  <c r="AE553" i="8"/>
  <c r="AE565" i="8"/>
  <c r="AE569" i="8"/>
  <c r="AE585" i="8"/>
  <c r="AE593" i="8"/>
  <c r="AE601" i="8"/>
  <c r="AE621" i="8"/>
  <c r="AD635" i="8"/>
  <c r="AE641" i="8"/>
  <c r="AE653" i="8"/>
  <c r="AE657" i="8"/>
  <c r="AE665" i="8"/>
  <c r="AE673" i="8"/>
  <c r="AE689" i="8"/>
  <c r="AE721" i="8"/>
  <c r="AE729" i="8"/>
  <c r="AF737" i="8"/>
  <c r="AD934" i="8"/>
  <c r="AF6" i="8"/>
  <c r="AF14" i="8"/>
  <c r="AE4" i="8"/>
  <c r="AG5" i="8"/>
  <c r="AE5" i="8"/>
  <c r="AG12" i="8"/>
  <c r="AC15" i="8"/>
  <c r="AC19" i="8"/>
  <c r="AG20" i="8"/>
  <c r="AG21" i="8"/>
  <c r="AE29" i="8"/>
  <c r="AC31" i="8"/>
  <c r="AG32" i="8"/>
  <c r="AG33" i="8"/>
  <c r="AE33" i="8"/>
  <c r="AG36" i="8"/>
  <c r="AG41" i="8"/>
  <c r="AG44" i="8"/>
  <c r="AG45" i="8"/>
  <c r="AE45" i="8"/>
  <c r="AG49" i="8"/>
  <c r="AG56" i="8"/>
  <c r="AG61" i="8"/>
  <c r="AE61" i="8"/>
  <c r="AE65" i="8"/>
  <c r="AV185" i="1"/>
  <c r="AR184" i="1"/>
  <c r="AX184" i="1" s="1"/>
  <c r="E86" i="16" s="1"/>
  <c r="U86" i="16" s="1"/>
  <c r="AU184" i="1"/>
  <c r="AR183" i="1"/>
  <c r="AW182" i="1"/>
  <c r="AR181" i="1"/>
  <c r="AX181" i="1" s="1"/>
  <c r="F83" i="16" s="1"/>
  <c r="G83" i="16" s="1"/>
  <c r="AW181" i="1"/>
  <c r="AU180" i="1"/>
  <c r="AR180" i="1"/>
  <c r="AX180" i="1" s="1"/>
  <c r="B65" i="15" s="1"/>
  <c r="AV179" i="1"/>
  <c r="AT179" i="1"/>
  <c r="AW178" i="1"/>
  <c r="AV177" i="1"/>
  <c r="AW177" i="1"/>
  <c r="AR177" i="1"/>
  <c r="AX177" i="1" s="1"/>
  <c r="F79" i="16" s="1"/>
  <c r="G79" i="16" s="1"/>
  <c r="AS176" i="1"/>
  <c r="AV175" i="1"/>
  <c r="AT175" i="1"/>
  <c r="AS172" i="1"/>
  <c r="AV171" i="1"/>
  <c r="AR171" i="1"/>
  <c r="AX171" i="1" s="1"/>
  <c r="E73" i="16" s="1"/>
  <c r="U73" i="16" s="1"/>
  <c r="AT171" i="1"/>
  <c r="AT170" i="1"/>
  <c r="AR170" i="1"/>
  <c r="AV169" i="1"/>
  <c r="AW169" i="1"/>
  <c r="AR169" i="1"/>
  <c r="AX169" i="1" s="1"/>
  <c r="B54" i="15" s="1"/>
  <c r="AR168" i="1"/>
  <c r="AX168" i="1" s="1"/>
  <c r="B53" i="15" s="1"/>
  <c r="AV167" i="1"/>
  <c r="AT167" i="1"/>
  <c r="AV165" i="1"/>
  <c r="AR165" i="1"/>
  <c r="AW165" i="1"/>
  <c r="AS164" i="1"/>
  <c r="AV163" i="1"/>
  <c r="AR163" i="1"/>
  <c r="AV161" i="1"/>
  <c r="AR161" i="1"/>
  <c r="AS160" i="1"/>
  <c r="AR160" i="1"/>
  <c r="AW158" i="1"/>
  <c r="AR158" i="1"/>
  <c r="AT158" i="1"/>
  <c r="AR157" i="1"/>
  <c r="AW157" i="1"/>
  <c r="AS156" i="1"/>
  <c r="AR155" i="1"/>
  <c r="AW154" i="1"/>
  <c r="AR154" i="1"/>
  <c r="AS152" i="1"/>
  <c r="AU152" i="1"/>
  <c r="AR152" i="1"/>
  <c r="AR149" i="1"/>
  <c r="AW149" i="1"/>
  <c r="AS148" i="1"/>
  <c r="AR148" i="1"/>
  <c r="AU148" i="1"/>
  <c r="AV147" i="1"/>
  <c r="AR147" i="1"/>
  <c r="AT147" i="1"/>
  <c r="AT146" i="1"/>
  <c r="AR146" i="1"/>
  <c r="AS144" i="1"/>
  <c r="AR144" i="1"/>
  <c r="AR142" i="1"/>
  <c r="AV141" i="1"/>
  <c r="AR141" i="1"/>
  <c r="AV139" i="1"/>
  <c r="AT139" i="1"/>
  <c r="AR138" i="1"/>
  <c r="AT138" i="1"/>
  <c r="AV137" i="1"/>
  <c r="AR137" i="1"/>
  <c r="AR136" i="1"/>
  <c r="AV135" i="1"/>
  <c r="AV133" i="1"/>
  <c r="AS132" i="1"/>
  <c r="AW130" i="1"/>
  <c r="AT130" i="1"/>
  <c r="AR130" i="1"/>
  <c r="AW129" i="1"/>
  <c r="AR129" i="1"/>
  <c r="AS128" i="1"/>
  <c r="AR128" i="1"/>
  <c r="AV125" i="1"/>
  <c r="AS124" i="1"/>
  <c r="AV123" i="1"/>
  <c r="AT123" i="1"/>
  <c r="AR123" i="1"/>
  <c r="AR122" i="1"/>
  <c r="AV121" i="1"/>
  <c r="AR121" i="1"/>
  <c r="AS120" i="1"/>
  <c r="AV119" i="1"/>
  <c r="AV117" i="1"/>
  <c r="AR116" i="1"/>
  <c r="AW114" i="1"/>
  <c r="AR182" i="1"/>
  <c r="AX182" i="1" s="1"/>
  <c r="E84" i="16" s="1"/>
  <c r="U84" i="16" s="1"/>
  <c r="AV113" i="1"/>
  <c r="AW113" i="1"/>
  <c r="AR113" i="1"/>
  <c r="AS112" i="1"/>
  <c r="AR112" i="1"/>
  <c r="AW109" i="1"/>
  <c r="AR109" i="1"/>
  <c r="AS108" i="1"/>
  <c r="AR108" i="1"/>
  <c r="AU108" i="1"/>
  <c r="AR107" i="1"/>
  <c r="AR106" i="1"/>
  <c r="AS104" i="1"/>
  <c r="AR103" i="1"/>
  <c r="AT102" i="1"/>
  <c r="AR102" i="1"/>
  <c r="AV101" i="1"/>
  <c r="AS100" i="1"/>
  <c r="AU100" i="1"/>
  <c r="AR100" i="1"/>
  <c r="AV99" i="1"/>
  <c r="AR99" i="1"/>
  <c r="AR98" i="1"/>
  <c r="AV97" i="1"/>
  <c r="AS96" i="1"/>
  <c r="AR94" i="1"/>
  <c r="AR93" i="1"/>
  <c r="AS92" i="1"/>
  <c r="AR92" i="1"/>
  <c r="AV91" i="1"/>
  <c r="AR91" i="1"/>
  <c r="AR88" i="1"/>
  <c r="AT87" i="1"/>
  <c r="AR87" i="1"/>
  <c r="AW86" i="1"/>
  <c r="AT86" i="1"/>
  <c r="AR86" i="1"/>
  <c r="AW85" i="1"/>
  <c r="AR85" i="1"/>
  <c r="AR84" i="1"/>
  <c r="AR82" i="1"/>
  <c r="AT82" i="1"/>
  <c r="AR81" i="1"/>
  <c r="AW81" i="1"/>
  <c r="AS80" i="1"/>
  <c r="AR80" i="1"/>
  <c r="AR79" i="1"/>
  <c r="AR78" i="1"/>
  <c r="AS76" i="1"/>
  <c r="AR75" i="1"/>
  <c r="AT75" i="1"/>
  <c r="AR74" i="1"/>
  <c r="AW73" i="1"/>
  <c r="AR73" i="1"/>
  <c r="AR72" i="1"/>
  <c r="AU72" i="1"/>
  <c r="AT71" i="1"/>
  <c r="AW70" i="1"/>
  <c r="AV69" i="1"/>
  <c r="AR69" i="1"/>
  <c r="AW69" i="1"/>
  <c r="AR68" i="1"/>
  <c r="AR67" i="1"/>
  <c r="AW66" i="1"/>
  <c r="AR66" i="1"/>
  <c r="AV63" i="1"/>
  <c r="AR63" i="1"/>
  <c r="AW62" i="1"/>
  <c r="AV61" i="1"/>
  <c r="AS60" i="1"/>
  <c r="AR60" i="1"/>
  <c r="AR59" i="1"/>
  <c r="AT58" i="1"/>
  <c r="AR58" i="1"/>
  <c r="AV57" i="1"/>
  <c r="AW57" i="1"/>
  <c r="AR57" i="1"/>
  <c r="AR55" i="1"/>
  <c r="AT55" i="1"/>
  <c r="AW54" i="1"/>
  <c r="AR53" i="1"/>
  <c r="AV51" i="1"/>
  <c r="AR50" i="1"/>
  <c r="AW49" i="1"/>
  <c r="AR49" i="1"/>
  <c r="AS48" i="1"/>
  <c r="AR48" i="1"/>
  <c r="AV47" i="1"/>
  <c r="AR47" i="1"/>
  <c r="AT47" i="1"/>
  <c r="AT46" i="1"/>
  <c r="AR46" i="1"/>
  <c r="AV45" i="1"/>
  <c r="AR42" i="1"/>
  <c r="AT42" i="1"/>
  <c r="AV41" i="1"/>
  <c r="AS40" i="1"/>
  <c r="AR40" i="1"/>
  <c r="AV39" i="1"/>
  <c r="AW38" i="1"/>
  <c r="AS36" i="1"/>
  <c r="AV35" i="1"/>
  <c r="AV33" i="1"/>
  <c r="AT31" i="1"/>
  <c r="AV27" i="1"/>
  <c r="AR27" i="1"/>
  <c r="AW26" i="1"/>
  <c r="AV25" i="1"/>
  <c r="AS24" i="1"/>
  <c r="AS20" i="1"/>
  <c r="AR17" i="1"/>
  <c r="AW17" i="1"/>
  <c r="AW14" i="1"/>
  <c r="AV13" i="1"/>
  <c r="AV11" i="1"/>
  <c r="AR11" i="1"/>
  <c r="A9" i="1"/>
  <c r="BD87" i="1"/>
  <c r="BD88" i="1" s="1"/>
  <c r="BD89" i="1" s="1"/>
  <c r="BD90" i="1" s="1"/>
  <c r="AS8" i="1"/>
  <c r="AV3" i="1"/>
  <c r="AW186" i="1"/>
  <c r="AU186" i="1"/>
  <c r="AL277" i="1"/>
  <c r="AL278" i="1"/>
  <c r="AD278" i="1"/>
  <c r="V277" i="1"/>
  <c r="V278" i="1"/>
  <c r="N278" i="1"/>
  <c r="N277" i="1"/>
  <c r="F278" i="1"/>
  <c r="F277" i="1"/>
  <c r="BC4" i="2"/>
  <c r="BA4" i="2"/>
  <c r="BE4" i="2"/>
  <c r="AD11" i="8"/>
  <c r="AF38" i="8"/>
  <c r="AB6" i="8"/>
  <c r="AG7" i="8"/>
  <c r="AG8" i="8"/>
  <c r="AC10" i="8"/>
  <c r="AG10" i="8"/>
  <c r="AG11" i="8"/>
  <c r="AB16" i="8"/>
  <c r="AD16" i="8"/>
  <c r="AB17" i="8"/>
  <c r="AD17" i="8"/>
  <c r="AB18" i="8"/>
  <c r="AG18" i="8"/>
  <c r="AB19" i="8"/>
  <c r="AD20" i="8"/>
  <c r="AB22" i="8"/>
  <c r="AG22" i="8"/>
  <c r="AB23" i="8"/>
  <c r="AG23" i="8"/>
  <c r="AB24" i="8"/>
  <c r="AB25" i="8"/>
  <c r="AG26" i="8"/>
  <c r="AG27" i="8"/>
  <c r="AD28" i="8"/>
  <c r="AC30" i="8"/>
  <c r="AG30" i="8"/>
  <c r="AG31" i="8"/>
  <c r="AD32" i="8"/>
  <c r="AG34" i="8"/>
  <c r="AB37" i="8"/>
  <c r="AD37" i="8"/>
  <c r="AB38" i="8"/>
  <c r="AG38" i="8"/>
  <c r="AB40" i="8"/>
  <c r="AD40" i="8"/>
  <c r="AG42" i="8"/>
  <c r="AG43" i="8"/>
  <c r="AD44" i="8"/>
  <c r="AC46" i="8"/>
  <c r="AG46" i="8"/>
  <c r="AG47" i="8"/>
  <c r="AB50" i="8"/>
  <c r="AG51" i="8"/>
  <c r="AB53" i="8"/>
  <c r="AB54" i="8"/>
  <c r="AD56" i="8"/>
  <c r="AB58" i="8"/>
  <c r="AD60" i="8"/>
  <c r="AG64" i="8"/>
  <c r="AD64" i="8"/>
  <c r="H16" i="18"/>
  <c r="I16" i="18" s="1"/>
  <c r="J16" i="18" s="1"/>
  <c r="AQ9" i="18"/>
  <c r="H9" i="18"/>
  <c r="I9" i="18" s="1"/>
  <c r="J9" i="18" s="1"/>
  <c r="AR11" i="18"/>
  <c r="AC360" i="8"/>
  <c r="AC368" i="8"/>
  <c r="AC372" i="8"/>
  <c r="AC384" i="8"/>
  <c r="AC388" i="8"/>
  <c r="AC392" i="8"/>
  <c r="AC404" i="8"/>
  <c r="AC408" i="8"/>
  <c r="AC412" i="8"/>
  <c r="AC416" i="8"/>
  <c r="AC428" i="8"/>
  <c r="AC440" i="8"/>
  <c r="AC456" i="8"/>
  <c r="AC460" i="8"/>
  <c r="AC512" i="8"/>
  <c r="AC520" i="8"/>
  <c r="AC524" i="8"/>
  <c r="AC532" i="8"/>
  <c r="AC536" i="8"/>
  <c r="AC548" i="8"/>
  <c r="AC552" i="8"/>
  <c r="AC560" i="8"/>
  <c r="AC564" i="8"/>
  <c r="AC584" i="8"/>
  <c r="AC592" i="8"/>
  <c r="AC604" i="8"/>
  <c r="AC640" i="8"/>
  <c r="AC652" i="8"/>
  <c r="AC656" i="8"/>
  <c r="AC672" i="8"/>
  <c r="AC676" i="8"/>
  <c r="AC680" i="8"/>
  <c r="AC692" i="8"/>
  <c r="AC696" i="8"/>
  <c r="AC708" i="8"/>
  <c r="AC712" i="8"/>
  <c r="AC720" i="8"/>
  <c r="AC724" i="8"/>
  <c r="AC728" i="8"/>
  <c r="AC740" i="8"/>
  <c r="AC744" i="8"/>
  <c r="AC748" i="8"/>
  <c r="AD754" i="8"/>
  <c r="AC756" i="8"/>
  <c r="AC772" i="8"/>
  <c r="AC776" i="8"/>
  <c r="AC792" i="8"/>
  <c r="AC804" i="8"/>
  <c r="AC808" i="8"/>
  <c r="AD810" i="8"/>
  <c r="AC816" i="8"/>
  <c r="AC820" i="8"/>
  <c r="AC832" i="8"/>
  <c r="AC836" i="8"/>
  <c r="AC840" i="8"/>
  <c r="AC848" i="8"/>
  <c r="AC852" i="8"/>
  <c r="AC860" i="8"/>
  <c r="AC864" i="8"/>
  <c r="AC868" i="8"/>
  <c r="AC876" i="8"/>
  <c r="AC884" i="8"/>
  <c r="AC888" i="8"/>
  <c r="AC936" i="8"/>
  <c r="AC940" i="8"/>
  <c r="AC948" i="8"/>
  <c r="AC964" i="8"/>
  <c r="AD966" i="8"/>
  <c r="AC968" i="8"/>
  <c r="AD974" i="8"/>
  <c r="AC976" i="8"/>
  <c r="AC988" i="8"/>
  <c r="AC992" i="8"/>
  <c r="AC996" i="8"/>
  <c r="AC1004" i="8"/>
  <c r="AC1008" i="8"/>
  <c r="AC1060" i="8"/>
  <c r="AC1064" i="8"/>
  <c r="AC1072" i="8"/>
  <c r="AC1076" i="8"/>
  <c r="AC1146" i="8"/>
  <c r="C677" i="14"/>
  <c r="C655" i="14"/>
  <c r="AM15" i="18"/>
  <c r="AO13" i="18"/>
  <c r="AQ13" i="18"/>
  <c r="AD51" i="8"/>
  <c r="AC69" i="8"/>
  <c r="A113" i="15"/>
  <c r="A119" i="15"/>
  <c r="AE9" i="18"/>
  <c r="AE6" i="18"/>
  <c r="AM13" i="18"/>
  <c r="AN13" i="18" s="1"/>
  <c r="AQ15" i="18"/>
  <c r="AQ10" i="21"/>
  <c r="AG7" i="18"/>
  <c r="AQ4" i="18"/>
  <c r="AC66" i="8"/>
  <c r="AF67" i="8"/>
  <c r="AG67" i="8"/>
  <c r="AD68" i="8"/>
  <c r="AB69" i="8"/>
  <c r="AG70" i="8"/>
  <c r="AG71" i="8"/>
  <c r="AD72" i="8"/>
  <c r="AG74" i="8"/>
  <c r="AB75" i="8"/>
  <c r="AG75" i="8"/>
  <c r="AG76" i="8"/>
  <c r="AE77" i="8"/>
  <c r="AG78" i="8"/>
  <c r="AB79" i="8"/>
  <c r="AG79" i="8"/>
  <c r="AD80" i="8"/>
  <c r="AE81" i="8"/>
  <c r="AG82" i="8"/>
  <c r="AG83" i="8"/>
  <c r="AG84" i="8"/>
  <c r="AD84" i="8"/>
  <c r="AB85" i="8"/>
  <c r="AD85" i="8"/>
  <c r="AG87" i="8"/>
  <c r="AD88" i="8"/>
  <c r="AB89" i="8"/>
  <c r="AC90" i="8"/>
  <c r="AG90" i="8"/>
  <c r="AB92" i="8"/>
  <c r="AD92" i="8"/>
  <c r="AB94" i="8"/>
  <c r="AG94" i="8"/>
  <c r="AB95" i="8"/>
  <c r="AC95" i="8"/>
  <c r="AG95" i="8"/>
  <c r="AG96" i="8"/>
  <c r="AD96" i="8"/>
  <c r="AC98" i="8"/>
  <c r="AG98" i="8"/>
  <c r="AC99" i="8"/>
  <c r="AD100" i="8"/>
  <c r="AE102" i="8"/>
  <c r="AG102" i="8"/>
  <c r="AG106" i="8"/>
  <c r="AC107" i="8"/>
  <c r="AF110" i="8"/>
  <c r="AD112" i="8"/>
  <c r="AG114" i="8"/>
  <c r="AF115" i="8"/>
  <c r="AF119" i="8"/>
  <c r="AD120" i="8"/>
  <c r="AE121" i="8"/>
  <c r="AD124" i="8"/>
  <c r="AE125" i="8"/>
  <c r="AG126" i="8"/>
  <c r="AD128" i="8"/>
  <c r="AE129" i="8"/>
  <c r="AC130" i="8"/>
  <c r="AD132" i="8"/>
  <c r="AE133" i="8"/>
  <c r="AG134" i="8"/>
  <c r="AG138" i="8"/>
  <c r="AG150" i="8"/>
  <c r="AF151" i="8"/>
  <c r="AF155" i="8"/>
  <c r="AG158" i="8"/>
  <c r="AF159" i="8"/>
  <c r="AD160" i="8"/>
  <c r="AG162" i="8"/>
  <c r="AF163" i="8"/>
  <c r="AE169" i="8"/>
  <c r="AC178" i="8"/>
  <c r="AF179" i="8"/>
  <c r="AD184" i="8"/>
  <c r="AE185" i="8"/>
  <c r="AC186" i="8"/>
  <c r="AC190" i="8"/>
  <c r="AG190" i="8"/>
  <c r="AE193" i="8"/>
  <c r="AF195" i="8"/>
  <c r="AC202" i="8"/>
  <c r="AG207" i="8"/>
  <c r="AG218" i="8"/>
  <c r="AG222" i="8"/>
  <c r="Y8" i="18"/>
  <c r="AE113" i="8"/>
  <c r="AF171" i="8"/>
  <c r="AF175" i="8"/>
  <c r="AF183" i="8"/>
  <c r="AF187" i="8"/>
  <c r="AF191" i="8"/>
  <c r="AF199" i="8"/>
  <c r="AF207" i="8"/>
  <c r="AF211" i="8"/>
  <c r="AF215" i="8"/>
  <c r="AF219" i="8"/>
  <c r="AF227" i="8"/>
  <c r="AF359" i="8"/>
  <c r="AF395" i="8"/>
  <c r="AF399" i="8"/>
  <c r="AF439" i="8"/>
  <c r="AF443" i="8"/>
  <c r="AF447" i="8"/>
  <c r="AF467" i="8"/>
  <c r="AF483" i="8"/>
  <c r="AF507" i="8"/>
  <c r="AF511" i="8"/>
  <c r="AF515" i="8"/>
  <c r="AF523" i="8"/>
  <c r="AF539" i="8"/>
  <c r="AF543" i="8"/>
  <c r="AF563" i="8"/>
  <c r="AF567" i="8"/>
  <c r="AF571" i="8"/>
  <c r="AF579" i="8"/>
  <c r="AF591" i="8"/>
  <c r="AF599" i="8"/>
  <c r="AF615" i="8"/>
  <c r="AF623" i="8"/>
  <c r="AE693" i="8"/>
  <c r="AF695" i="8"/>
  <c r="AF711" i="8"/>
  <c r="AF715" i="8"/>
  <c r="AF727" i="8"/>
  <c r="AC28" i="8"/>
  <c r="AC152" i="8"/>
  <c r="AC232" i="8"/>
  <c r="AC244" i="8"/>
  <c r="AC248" i="8"/>
  <c r="AC276" i="8"/>
  <c r="AC284" i="8"/>
  <c r="AC320" i="8"/>
  <c r="AC324" i="8"/>
  <c r="AC328" i="8"/>
  <c r="AC332" i="8"/>
  <c r="AC336" i="8"/>
  <c r="AC340" i="8"/>
  <c r="AC344" i="8"/>
  <c r="AC352" i="8"/>
  <c r="AC356" i="8"/>
  <c r="AC396" i="8"/>
  <c r="AC432" i="8"/>
  <c r="AC556" i="8"/>
  <c r="AC780" i="8"/>
  <c r="AC788" i="8"/>
  <c r="AC872" i="8"/>
  <c r="AC952" i="8"/>
  <c r="AE92" i="8"/>
  <c r="AF94" i="8"/>
  <c r="AD115" i="8"/>
  <c r="AC115" i="8"/>
  <c r="AC123" i="8"/>
  <c r="AC127" i="8"/>
  <c r="AC131" i="8"/>
  <c r="AF131" i="8"/>
  <c r="AS17" i="18"/>
  <c r="BD4" i="2"/>
  <c r="AF4" i="8"/>
  <c r="AC3" i="8"/>
  <c r="AE69" i="8"/>
  <c r="AD134" i="8"/>
  <c r="AB135" i="8"/>
  <c r="AB136" i="8"/>
  <c r="AG136" i="8"/>
  <c r="AE136" i="8"/>
  <c r="AG137" i="8"/>
  <c r="AE137" i="8"/>
  <c r="AD138" i="8"/>
  <c r="AC140" i="8"/>
  <c r="AE140" i="8"/>
  <c r="AD142" i="8"/>
  <c r="AC144" i="8"/>
  <c r="AF16" i="8"/>
  <c r="AG115" i="8"/>
  <c r="AB116" i="8"/>
  <c r="AG116" i="8"/>
  <c r="AG117" i="8"/>
  <c r="AD117" i="8"/>
  <c r="AG118" i="8"/>
  <c r="AE118" i="8"/>
  <c r="AB119" i="8"/>
  <c r="AG119" i="8"/>
  <c r="AF120" i="8"/>
  <c r="AG120" i="8"/>
  <c r="AG121" i="8"/>
  <c r="AG122" i="8"/>
  <c r="AE122" i="8"/>
  <c r="AG123" i="8"/>
  <c r="AB124" i="8"/>
  <c r="AG124" i="8"/>
  <c r="AB125" i="8"/>
  <c r="AD125" i="8"/>
  <c r="AB126" i="8"/>
  <c r="AG127" i="8"/>
  <c r="AF128" i="8"/>
  <c r="AG128" i="8"/>
  <c r="AG129" i="8"/>
  <c r="AD129" i="8"/>
  <c r="AG130" i="8"/>
  <c r="AB132" i="8"/>
  <c r="AG132" i="8"/>
  <c r="AG133" i="8"/>
  <c r="AD133" i="8"/>
  <c r="AE150" i="8"/>
  <c r="AG151" i="8"/>
  <c r="AE151" i="8"/>
  <c r="AF152" i="8"/>
  <c r="AG155" i="8"/>
  <c r="AE155" i="8"/>
  <c r="AB156" i="8"/>
  <c r="AG157" i="8"/>
  <c r="AG159" i="8"/>
  <c r="AF160" i="8"/>
  <c r="AB162" i="8"/>
  <c r="AD162" i="8"/>
  <c r="AG163" i="8"/>
  <c r="AC164" i="8"/>
  <c r="AF165" i="8"/>
  <c r="AG165" i="8"/>
  <c r="AD168" i="8"/>
  <c r="AE170" i="8"/>
  <c r="AD172" i="8"/>
  <c r="AE173" i="8"/>
  <c r="AE174" i="8"/>
  <c r="AD176" i="8"/>
  <c r="AE177" i="8"/>
  <c r="AG178" i="8"/>
  <c r="AE178" i="8"/>
  <c r="AC179" i="8"/>
  <c r="AD180" i="8"/>
  <c r="AE181" i="8"/>
  <c r="AE182" i="8"/>
  <c r="AC184" i="8"/>
  <c r="AE186" i="8"/>
  <c r="AC187" i="8"/>
  <c r="AD187" i="8"/>
  <c r="AD188" i="8"/>
  <c r="AE189" i="8"/>
  <c r="AE190" i="8"/>
  <c r="AD192" i="8"/>
  <c r="AG193" i="8"/>
  <c r="AE194" i="8"/>
  <c r="AD196" i="8"/>
  <c r="AE198" i="8"/>
  <c r="AD200" i="8"/>
  <c r="AE201" i="8"/>
  <c r="AF203" i="8"/>
  <c r="AD204" i="8"/>
  <c r="AE205" i="8"/>
  <c r="AE206" i="8"/>
  <c r="AD208" i="8"/>
  <c r="AD212" i="8"/>
  <c r="AE213" i="8"/>
  <c r="AE214" i="8"/>
  <c r="AD216" i="8"/>
  <c r="AE217" i="8"/>
  <c r="AE218" i="8"/>
  <c r="AD220" i="8"/>
  <c r="AE221" i="8"/>
  <c r="AD224" i="8"/>
  <c r="AE226" i="8"/>
  <c r="AD228" i="8"/>
  <c r="AE229" i="8"/>
  <c r="AD232" i="8"/>
  <c r="AE233" i="8"/>
  <c r="AD236" i="8"/>
  <c r="AE237" i="8"/>
  <c r="AD240" i="8"/>
  <c r="AD248" i="8"/>
  <c r="AE249" i="8"/>
  <c r="AC256" i="8"/>
  <c r="AD256" i="8"/>
  <c r="AE257" i="8"/>
  <c r="AG258" i="8"/>
  <c r="AE258" i="8"/>
  <c r="AF259" i="8"/>
  <c r="AF263" i="8"/>
  <c r="AE270" i="8"/>
  <c r="AF271" i="8"/>
  <c r="AE274" i="8"/>
  <c r="AD276" i="8"/>
  <c r="AE278" i="8"/>
  <c r="AE282" i="8"/>
  <c r="AE290" i="8"/>
  <c r="AE310" i="8"/>
  <c r="AD312" i="8"/>
  <c r="AE314" i="8"/>
  <c r="AD316" i="8"/>
  <c r="AE317" i="8"/>
  <c r="AD320" i="8"/>
  <c r="AE322" i="8"/>
  <c r="AD324" i="8"/>
  <c r="AE326" i="8"/>
  <c r="AE330" i="8"/>
  <c r="AD332" i="8"/>
  <c r="AE334" i="8"/>
  <c r="AD336" i="8"/>
  <c r="AD339" i="8"/>
  <c r="AD340" i="8"/>
  <c r="AE342" i="8"/>
  <c r="AE346" i="8"/>
  <c r="AD348" i="8"/>
  <c r="AE350" i="8"/>
  <c r="AD352" i="8"/>
  <c r="AE354" i="8"/>
  <c r="AD356" i="8"/>
  <c r="AE358" i="8"/>
  <c r="AE361" i="8"/>
  <c r="AE362" i="8"/>
  <c r="AE366" i="8"/>
  <c r="AD368" i="8"/>
  <c r="AE369" i="8"/>
  <c r="AD372" i="8"/>
  <c r="AD376" i="8"/>
  <c r="AE378" i="8"/>
  <c r="AD380" i="8"/>
  <c r="AE381" i="8"/>
  <c r="AE382" i="8"/>
  <c r="AD384" i="8"/>
  <c r="AE386" i="8"/>
  <c r="AD388" i="8"/>
  <c r="AE390" i="8"/>
  <c r="AD392" i="8"/>
  <c r="AE398" i="8"/>
  <c r="AD400" i="8"/>
  <c r="AE402" i="8"/>
  <c r="AF403" i="8"/>
  <c r="AE405" i="8"/>
  <c r="AE406" i="8"/>
  <c r="AF407" i="8"/>
  <c r="AD408" i="8"/>
  <c r="AE409" i="8"/>
  <c r="AE410" i="8"/>
  <c r="AF411" i="8"/>
  <c r="AE413" i="8"/>
  <c r="AF415" i="8"/>
  <c r="AD416" i="8"/>
  <c r="AE418" i="8"/>
  <c r="AD420" i="8"/>
  <c r="AE422" i="8"/>
  <c r="AF423" i="8"/>
  <c r="AE425" i="8"/>
  <c r="AF427" i="8"/>
  <c r="AE429" i="8"/>
  <c r="AE430" i="8"/>
  <c r="AF431" i="8"/>
  <c r="AD436" i="8"/>
  <c r="AD440" i="8"/>
  <c r="AE442" i="8"/>
  <c r="AD444" i="8"/>
  <c r="AE446" i="8"/>
  <c r="AD448" i="8"/>
  <c r="AD452" i="8"/>
  <c r="AE453" i="8"/>
  <c r="AE454" i="8"/>
  <c r="AD456" i="8"/>
  <c r="AE458" i="8"/>
  <c r="AE461" i="8"/>
  <c r="AD464" i="8"/>
  <c r="AE466" i="8"/>
  <c r="AD468" i="8"/>
  <c r="AE469" i="8"/>
  <c r="AE470" i="8"/>
  <c r="AD472" i="8"/>
  <c r="AE477" i="8"/>
  <c r="AE478" i="8"/>
  <c r="AD483" i="8"/>
  <c r="AD484" i="8"/>
  <c r="AE485" i="8"/>
  <c r="AE486" i="8"/>
  <c r="AD487" i="8"/>
  <c r="AE490" i="8"/>
  <c r="AD492" i="8"/>
  <c r="AE154" i="8"/>
  <c r="AD156" i="8"/>
  <c r="AD164" i="8"/>
  <c r="AE145" i="8"/>
  <c r="AD146" i="8"/>
  <c r="AD159" i="8"/>
  <c r="AE498" i="8"/>
  <c r="AD500" i="8"/>
  <c r="AE502" i="8"/>
  <c r="AE506" i="8"/>
  <c r="AD508" i="8"/>
  <c r="AE514" i="8"/>
  <c r="AD516" i="8"/>
  <c r="AE518" i="8"/>
  <c r="AE522" i="8"/>
  <c r="AD524" i="8"/>
  <c r="AD528" i="8"/>
  <c r="AE530" i="8"/>
  <c r="AD532" i="8"/>
  <c r="AE534" i="8"/>
  <c r="AD536" i="8"/>
  <c r="AE538" i="8"/>
  <c r="AE546" i="8"/>
  <c r="AD548" i="8"/>
  <c r="AE550" i="8"/>
  <c r="AD552" i="8"/>
  <c r="AE554" i="8"/>
  <c r="AD556" i="8"/>
  <c r="AE562" i="8"/>
  <c r="AE566" i="8"/>
  <c r="AE570" i="8"/>
  <c r="AD572" i="8"/>
  <c r="AE578" i="8"/>
  <c r="AD580" i="8"/>
  <c r="AE582" i="8"/>
  <c r="AE586" i="8"/>
  <c r="AD592" i="8"/>
  <c r="AE594" i="8"/>
  <c r="AD596" i="8"/>
  <c r="AE598" i="8"/>
  <c r="AD600" i="8"/>
  <c r="AE602" i="8"/>
  <c r="AD608" i="8"/>
  <c r="AE610" i="8"/>
  <c r="AD612" i="8"/>
  <c r="AE614" i="8"/>
  <c r="AD616" i="8"/>
  <c r="AE626" i="8"/>
  <c r="AE630" i="8"/>
  <c r="AE634" i="8"/>
  <c r="AD636" i="8"/>
  <c r="AD640" i="8"/>
  <c r="AE642" i="8"/>
  <c r="AD644" i="8"/>
  <c r="AE646" i="8"/>
  <c r="AD652" i="8"/>
  <c r="AE654" i="8"/>
  <c r="AD656" i="8"/>
  <c r="AD660" i="8"/>
  <c r="AE662" i="8"/>
  <c r="AE670" i="8"/>
  <c r="AD672" i="8"/>
  <c r="AD676" i="8"/>
  <c r="AD680" i="8"/>
  <c r="AE686" i="8"/>
  <c r="AD692" i="8"/>
  <c r="AD696" i="8"/>
  <c r="AE702" i="8"/>
  <c r="AD708" i="8"/>
  <c r="AD712" i="8"/>
  <c r="AD720" i="8"/>
  <c r="AD724" i="8"/>
  <c r="C786" i="14"/>
  <c r="C147" i="15" s="1"/>
  <c r="E11" i="18"/>
  <c r="F11" i="18" s="1"/>
  <c r="E11" i="21"/>
  <c r="E2" i="18"/>
  <c r="F2" i="18" s="1"/>
  <c r="E2" i="21"/>
  <c r="H11" i="18"/>
  <c r="I11" i="18" s="1"/>
  <c r="J11" i="18" s="1"/>
  <c r="H11" i="21"/>
  <c r="H2" i="18"/>
  <c r="I2" i="18" s="1"/>
  <c r="J2" i="18" s="1"/>
  <c r="H2" i="21"/>
  <c r="L11" i="18"/>
  <c r="L11" i="21"/>
  <c r="L2" i="18"/>
  <c r="L2" i="21"/>
  <c r="N9" i="18"/>
  <c r="O9" i="18" s="1"/>
  <c r="N9" i="21"/>
  <c r="O9" i="21" s="1"/>
  <c r="N7" i="18"/>
  <c r="O7" i="18" s="1"/>
  <c r="N7" i="21"/>
  <c r="O7" i="21" s="1"/>
  <c r="Q8" i="18"/>
  <c r="Q8" i="21"/>
  <c r="S2" i="18"/>
  <c r="S2" i="21"/>
  <c r="U3" i="18"/>
  <c r="U3" i="21"/>
  <c r="W16" i="18"/>
  <c r="W16" i="21"/>
  <c r="Y12" i="18"/>
  <c r="Y12" i="21"/>
  <c r="Y4" i="18"/>
  <c r="Y4" i="21"/>
  <c r="AA13" i="18"/>
  <c r="AA13" i="21"/>
  <c r="AG3" i="18"/>
  <c r="AG3" i="21"/>
  <c r="AI11" i="18"/>
  <c r="AI11" i="21"/>
  <c r="AI2" i="18"/>
  <c r="AI2" i="21"/>
  <c r="AK3" i="18"/>
  <c r="AK3" i="21"/>
  <c r="AR2" i="18"/>
  <c r="AR2" i="21"/>
  <c r="AN11" i="21"/>
  <c r="AT8" i="18"/>
  <c r="AV8" i="18"/>
  <c r="AV8" i="21"/>
  <c r="AX15" i="18"/>
  <c r="AX15" i="21"/>
  <c r="AX13" i="18"/>
  <c r="AX13" i="21"/>
  <c r="AZ8" i="18"/>
  <c r="AZ8" i="21"/>
  <c r="AZ28" i="21" s="1"/>
  <c r="BB11" i="18"/>
  <c r="BB11" i="21"/>
  <c r="BB2" i="18"/>
  <c r="BB2" i="21"/>
  <c r="E3" i="18"/>
  <c r="F3" i="18" s="1"/>
  <c r="E3" i="21"/>
  <c r="F3" i="21" s="1"/>
  <c r="H3" i="18"/>
  <c r="I3" i="18" s="1"/>
  <c r="J3" i="18" s="1"/>
  <c r="H3" i="21"/>
  <c r="I3" i="21" s="1"/>
  <c r="J3" i="21" s="1"/>
  <c r="L3" i="18"/>
  <c r="L3" i="21"/>
  <c r="N16" i="18"/>
  <c r="O16" i="18" s="1"/>
  <c r="N16" i="21"/>
  <c r="O16" i="21" s="1"/>
  <c r="Q12" i="18"/>
  <c r="Q12" i="21"/>
  <c r="Q4" i="18"/>
  <c r="Q4" i="21"/>
  <c r="S9" i="18"/>
  <c r="S9" i="21"/>
  <c r="S3" i="18"/>
  <c r="S3" i="21"/>
  <c r="U9" i="18"/>
  <c r="U9" i="21"/>
  <c r="U6" i="18"/>
  <c r="U6" i="21"/>
  <c r="W8" i="18"/>
  <c r="W8" i="21"/>
  <c r="Y15" i="18"/>
  <c r="Y15" i="21"/>
  <c r="Y13" i="18"/>
  <c r="Y13" i="21"/>
  <c r="AA11" i="18"/>
  <c r="AA11" i="21"/>
  <c r="AA2" i="18"/>
  <c r="AA2" i="21"/>
  <c r="AC6" i="18"/>
  <c r="AC6" i="21"/>
  <c r="AI3" i="18"/>
  <c r="AI3" i="21"/>
  <c r="AK9" i="18"/>
  <c r="AK9" i="21"/>
  <c r="AR6" i="18"/>
  <c r="AR6" i="21"/>
  <c r="AO6" i="18"/>
  <c r="AO6" i="21"/>
  <c r="AM3" i="18"/>
  <c r="AM3" i="21"/>
  <c r="AT11" i="18"/>
  <c r="AT11" i="21"/>
  <c r="AV12" i="18"/>
  <c r="AV12" i="21"/>
  <c r="AX11" i="18"/>
  <c r="AX11" i="21"/>
  <c r="AX2" i="18"/>
  <c r="AX2" i="21"/>
  <c r="AZ12" i="18"/>
  <c r="AZ12" i="21"/>
  <c r="AZ32" i="21" s="1"/>
  <c r="AZ4" i="18"/>
  <c r="AZ4" i="21"/>
  <c r="AZ24" i="21" s="1"/>
  <c r="BB3" i="18"/>
  <c r="BB3" i="21"/>
  <c r="BB23" i="21" s="1"/>
  <c r="AS161" i="1"/>
  <c r="AS157" i="1"/>
  <c r="AS153" i="1"/>
  <c r="AS149" i="1"/>
  <c r="AS145" i="1"/>
  <c r="AS141" i="1"/>
  <c r="AS133" i="1"/>
  <c r="AS129" i="1"/>
  <c r="AS125" i="1"/>
  <c r="AS121" i="1"/>
  <c r="AS117" i="1"/>
  <c r="AS113" i="1"/>
  <c r="AS97" i="1"/>
  <c r="AS93" i="1"/>
  <c r="AS89" i="1"/>
  <c r="AS65" i="1"/>
  <c r="AS61" i="1"/>
  <c r="AS49" i="1"/>
  <c r="AS41" i="1"/>
  <c r="C777" i="14"/>
  <c r="C767" i="14"/>
  <c r="C759" i="14"/>
  <c r="C752" i="14"/>
  <c r="C745" i="14"/>
  <c r="C734" i="14"/>
  <c r="C727" i="14"/>
  <c r="C135" i="15" s="1"/>
  <c r="C721" i="14"/>
  <c r="C712" i="14"/>
  <c r="C705" i="14"/>
  <c r="C697" i="14"/>
  <c r="C689" i="14"/>
  <c r="C672" i="14"/>
  <c r="C651" i="14"/>
  <c r="C643" i="14"/>
  <c r="C634" i="14"/>
  <c r="C625" i="14"/>
  <c r="E6" i="18"/>
  <c r="F6" i="18" s="1"/>
  <c r="E6" i="21"/>
  <c r="H6" i="18"/>
  <c r="I6" i="18" s="1"/>
  <c r="J6" i="18" s="1"/>
  <c r="H6" i="21"/>
  <c r="L6" i="18"/>
  <c r="L6" i="21"/>
  <c r="Q15" i="18"/>
  <c r="Q15" i="21"/>
  <c r="Q13" i="18"/>
  <c r="Q13" i="21"/>
  <c r="S6" i="18"/>
  <c r="S6" i="21"/>
  <c r="U16" i="18"/>
  <c r="U16" i="21"/>
  <c r="W12" i="18"/>
  <c r="W12" i="21"/>
  <c r="W4" i="18"/>
  <c r="W4" i="21"/>
  <c r="Y11" i="18"/>
  <c r="Y11" i="21"/>
  <c r="Y2" i="18"/>
  <c r="Y2" i="21"/>
  <c r="AA3" i="18"/>
  <c r="AA3" i="21"/>
  <c r="AC9" i="18"/>
  <c r="AC9" i="21"/>
  <c r="AC7" i="18"/>
  <c r="AC7" i="21"/>
  <c r="AG9" i="18"/>
  <c r="AG9" i="21"/>
  <c r="AI6" i="18"/>
  <c r="AI6" i="21"/>
  <c r="AK16" i="18"/>
  <c r="AK16" i="21"/>
  <c r="AK7" i="18"/>
  <c r="AK7" i="21"/>
  <c r="AQ6" i="18"/>
  <c r="AR7" i="18"/>
  <c r="AR7" i="21"/>
  <c r="AN6" i="21"/>
  <c r="AT4" i="18"/>
  <c r="AT4" i="21"/>
  <c r="AV15" i="18"/>
  <c r="AV15" i="21"/>
  <c r="AX3" i="18"/>
  <c r="AX3" i="21"/>
  <c r="AZ15" i="18"/>
  <c r="AZ15" i="21"/>
  <c r="AZ35" i="21" s="1"/>
  <c r="AZ13" i="18"/>
  <c r="AZ13" i="21"/>
  <c r="AZ33" i="21" s="1"/>
  <c r="BB6" i="18"/>
  <c r="BB6" i="21"/>
  <c r="BB26" i="21" s="1"/>
  <c r="E9" i="18"/>
  <c r="F9" i="18" s="1"/>
  <c r="E9" i="21"/>
  <c r="F9" i="21" s="1"/>
  <c r="E7" i="18"/>
  <c r="F7" i="18" s="1"/>
  <c r="E7" i="21"/>
  <c r="F7" i="21" s="1"/>
  <c r="L9" i="18"/>
  <c r="L9" i="21"/>
  <c r="L7" i="18"/>
  <c r="L7" i="21"/>
  <c r="N12" i="18"/>
  <c r="O12" i="18" s="1"/>
  <c r="N12" i="21"/>
  <c r="O12" i="21" s="1"/>
  <c r="N4" i="18"/>
  <c r="O4" i="18" s="1"/>
  <c r="N4" i="21"/>
  <c r="O4" i="21" s="1"/>
  <c r="Q11" i="18"/>
  <c r="Q11" i="21"/>
  <c r="S16" i="18"/>
  <c r="S16" i="21"/>
  <c r="S7" i="18"/>
  <c r="S7" i="21"/>
  <c r="U8" i="18"/>
  <c r="U8" i="21"/>
  <c r="W15" i="18"/>
  <c r="W15" i="21"/>
  <c r="W13" i="18"/>
  <c r="W13" i="21"/>
  <c r="Y3" i="18"/>
  <c r="Y3" i="21"/>
  <c r="AC16" i="18"/>
  <c r="AC16" i="21"/>
  <c r="AE16" i="18"/>
  <c r="AE16" i="21"/>
  <c r="AG16" i="18"/>
  <c r="AG16" i="21"/>
  <c r="AI9" i="18"/>
  <c r="AI9" i="21"/>
  <c r="AI7" i="18"/>
  <c r="AI7" i="21"/>
  <c r="AK8" i="18"/>
  <c r="AK8" i="21"/>
  <c r="AT13" i="18"/>
  <c r="AT13" i="21"/>
  <c r="AV13" i="18"/>
  <c r="AV13" i="21"/>
  <c r="AX6" i="18"/>
  <c r="AX6" i="21"/>
  <c r="AZ11" i="18"/>
  <c r="AZ11" i="21"/>
  <c r="AZ2" i="18"/>
  <c r="AZ2" i="21"/>
  <c r="BB9" i="18"/>
  <c r="BB9" i="21"/>
  <c r="BB29" i="21" s="1"/>
  <c r="L16" i="18"/>
  <c r="L16" i="21"/>
  <c r="N13" i="18"/>
  <c r="O13" i="18" s="1"/>
  <c r="N13" i="21"/>
  <c r="O13" i="21" s="1"/>
  <c r="Q3" i="18"/>
  <c r="Q3" i="21"/>
  <c r="S12" i="18"/>
  <c r="S8" i="18"/>
  <c r="S8" i="21"/>
  <c r="U12" i="18"/>
  <c r="V12" i="18" s="1"/>
  <c r="V14" i="18" s="1"/>
  <c r="V17" i="18" s="1"/>
  <c r="U12" i="21"/>
  <c r="V12" i="21" s="1"/>
  <c r="V14" i="21" s="1"/>
  <c r="V17" i="21" s="1"/>
  <c r="U4" i="18"/>
  <c r="W11" i="18"/>
  <c r="W11" i="21"/>
  <c r="W2" i="18"/>
  <c r="W2" i="21"/>
  <c r="Y6" i="18"/>
  <c r="Y6" i="21"/>
  <c r="AA9" i="18"/>
  <c r="AA9" i="21"/>
  <c r="AA7" i="18"/>
  <c r="AA7" i="21"/>
  <c r="AE8" i="18"/>
  <c r="AE8" i="21"/>
  <c r="AE10" i="21" s="1"/>
  <c r="AG8" i="18"/>
  <c r="AG8" i="21"/>
  <c r="AI16" i="18"/>
  <c r="AI16" i="21"/>
  <c r="AK12" i="18"/>
  <c r="AK12" i="21"/>
  <c r="AK14" i="21" s="1"/>
  <c r="AK4" i="18"/>
  <c r="AK4" i="21"/>
  <c r="AM6" i="18"/>
  <c r="AN6" i="18" s="1"/>
  <c r="AO7" i="18"/>
  <c r="A126" i="15"/>
  <c r="AR3" i="18"/>
  <c r="AR3" i="21"/>
  <c r="AT2" i="18"/>
  <c r="AT2" i="21"/>
  <c r="AV2" i="18"/>
  <c r="AV2" i="21"/>
  <c r="AX9" i="18"/>
  <c r="AX9" i="21"/>
  <c r="AX7" i="18"/>
  <c r="AX7" i="21"/>
  <c r="BB16" i="18"/>
  <c r="BB16" i="21"/>
  <c r="BB36" i="21" s="1"/>
  <c r="E8" i="18"/>
  <c r="F8" i="18" s="1"/>
  <c r="E8" i="21"/>
  <c r="F8" i="21" s="1"/>
  <c r="H8" i="18"/>
  <c r="I8" i="18" s="1"/>
  <c r="J8" i="18" s="1"/>
  <c r="H8" i="21"/>
  <c r="I8" i="21" s="1"/>
  <c r="J8" i="21" s="1"/>
  <c r="N11" i="18"/>
  <c r="O11" i="18" s="1"/>
  <c r="N11" i="21"/>
  <c r="N2" i="18"/>
  <c r="O2" i="18" s="1"/>
  <c r="N2" i="21"/>
  <c r="Q6" i="18"/>
  <c r="Q6" i="21"/>
  <c r="W3" i="18"/>
  <c r="W3" i="21"/>
  <c r="Y9" i="18"/>
  <c r="Y9" i="21"/>
  <c r="AA16" i="18"/>
  <c r="AA16" i="21"/>
  <c r="AC12" i="18"/>
  <c r="AC12" i="21"/>
  <c r="AC4" i="18"/>
  <c r="AC4" i="21"/>
  <c r="AE12" i="18"/>
  <c r="AE12" i="21"/>
  <c r="AE4" i="18"/>
  <c r="AE4" i="21"/>
  <c r="AE5" i="21" s="1"/>
  <c r="AG12" i="18"/>
  <c r="AG12" i="21"/>
  <c r="AG4" i="18"/>
  <c r="AG4" i="21"/>
  <c r="AI8" i="18"/>
  <c r="AI8" i="21"/>
  <c r="AK15" i="18"/>
  <c r="AK15" i="21"/>
  <c r="AQ11" i="18"/>
  <c r="AR12" i="18"/>
  <c r="AR12" i="21"/>
  <c r="AR14" i="21" s="1"/>
  <c r="AR8" i="18"/>
  <c r="AR8" i="21"/>
  <c r="AO8" i="18"/>
  <c r="AO8" i="21"/>
  <c r="AM8" i="18"/>
  <c r="AN8" i="18" s="1"/>
  <c r="AM8" i="21"/>
  <c r="AN8" i="21" s="1"/>
  <c r="AQ3" i="18"/>
  <c r="AQ3" i="21"/>
  <c r="AQ5" i="21" s="1"/>
  <c r="AT3" i="18"/>
  <c r="AT3" i="21"/>
  <c r="AV3" i="18"/>
  <c r="AV3" i="21"/>
  <c r="AX16" i="18"/>
  <c r="AX16" i="21"/>
  <c r="AZ6" i="18"/>
  <c r="AZ6" i="21"/>
  <c r="BB8" i="18"/>
  <c r="BB8" i="21"/>
  <c r="BB28" i="21" s="1"/>
  <c r="E12" i="18"/>
  <c r="F12" i="18" s="1"/>
  <c r="E12" i="21"/>
  <c r="F12" i="21" s="1"/>
  <c r="E4" i="18"/>
  <c r="F4" i="18" s="1"/>
  <c r="E4" i="21"/>
  <c r="F4" i="21" s="1"/>
  <c r="H12" i="18"/>
  <c r="I12" i="18" s="1"/>
  <c r="J12" i="18" s="1"/>
  <c r="H12" i="21"/>
  <c r="I12" i="21" s="1"/>
  <c r="J12" i="21" s="1"/>
  <c r="H4" i="18"/>
  <c r="K4" i="18" s="1"/>
  <c r="K5" i="18" s="1"/>
  <c r="K17" i="18" s="1"/>
  <c r="H4" i="21"/>
  <c r="Q9" i="18"/>
  <c r="Q9" i="21"/>
  <c r="Q7" i="18"/>
  <c r="Q7" i="21"/>
  <c r="S11" i="18"/>
  <c r="S11" i="21"/>
  <c r="S14" i="21" s="1"/>
  <c r="U11" i="18"/>
  <c r="U11" i="21"/>
  <c r="U13" i="18"/>
  <c r="U13" i="21"/>
  <c r="A116" i="15"/>
  <c r="W6" i="18"/>
  <c r="W6" i="21"/>
  <c r="Y16" i="18"/>
  <c r="Y16" i="21"/>
  <c r="AA8" i="18"/>
  <c r="AA8" i="21"/>
  <c r="AC13" i="18"/>
  <c r="AC13" i="21"/>
  <c r="AE13" i="18"/>
  <c r="AE13" i="21"/>
  <c r="AG15" i="18"/>
  <c r="AG15" i="21"/>
  <c r="AG13" i="18"/>
  <c r="AG13" i="21"/>
  <c r="AI12" i="18"/>
  <c r="AI12" i="21"/>
  <c r="AI4" i="18"/>
  <c r="AI4" i="21"/>
  <c r="AQ12" i="18"/>
  <c r="AQ12" i="21"/>
  <c r="AQ14" i="21" s="1"/>
  <c r="AO12" i="18"/>
  <c r="AO12" i="21"/>
  <c r="AO14" i="21" s="1"/>
  <c r="AO4" i="18"/>
  <c r="AO4" i="21"/>
  <c r="AM12" i="18"/>
  <c r="AN12" i="18" s="1"/>
  <c r="AM12" i="21"/>
  <c r="AN12" i="21" s="1"/>
  <c r="AM4" i="18"/>
  <c r="AM4" i="21"/>
  <c r="AO3" i="18"/>
  <c r="AO3" i="21"/>
  <c r="AT6" i="18"/>
  <c r="AT6" i="21"/>
  <c r="AV9" i="18"/>
  <c r="AV9" i="21"/>
  <c r="AV6" i="18"/>
  <c r="AV6" i="21"/>
  <c r="AX8" i="18"/>
  <c r="AX8" i="21"/>
  <c r="AZ9" i="18"/>
  <c r="AZ9" i="21"/>
  <c r="AZ29" i="21" s="1"/>
  <c r="AZ7" i="18"/>
  <c r="AZ7" i="21"/>
  <c r="AZ27" i="21" s="1"/>
  <c r="BB12" i="18"/>
  <c r="BB12" i="21"/>
  <c r="BB32" i="21" s="1"/>
  <c r="BB4" i="18"/>
  <c r="BB4" i="21"/>
  <c r="BB24" i="21" s="1"/>
  <c r="E15" i="18"/>
  <c r="F15" i="18" s="1"/>
  <c r="E15" i="21"/>
  <c r="F15" i="21" s="1"/>
  <c r="E13" i="18"/>
  <c r="F13" i="18" s="1"/>
  <c r="E13" i="21"/>
  <c r="F13" i="21" s="1"/>
  <c r="H15" i="18"/>
  <c r="I15" i="18" s="1"/>
  <c r="J15" i="18" s="1"/>
  <c r="H15" i="21"/>
  <c r="I15" i="21" s="1"/>
  <c r="J15" i="21" s="1"/>
  <c r="H13" i="18"/>
  <c r="I13" i="18" s="1"/>
  <c r="J13" i="18" s="1"/>
  <c r="H13" i="21"/>
  <c r="I13" i="21" s="1"/>
  <c r="J13" i="21" s="1"/>
  <c r="L15" i="18"/>
  <c r="L15" i="21"/>
  <c r="L13" i="18"/>
  <c r="L13" i="21"/>
  <c r="N6" i="18"/>
  <c r="O6" i="18" s="1"/>
  <c r="N6" i="21"/>
  <c r="Q16" i="18"/>
  <c r="Q16" i="21"/>
  <c r="S15" i="18"/>
  <c r="U2" i="18"/>
  <c r="U2" i="21"/>
  <c r="W9" i="18"/>
  <c r="W9" i="21"/>
  <c r="W7" i="18"/>
  <c r="W7" i="21"/>
  <c r="AA12" i="18"/>
  <c r="AA12" i="21"/>
  <c r="AC11" i="18"/>
  <c r="AC11" i="21"/>
  <c r="AC2" i="18"/>
  <c r="AC2" i="21"/>
  <c r="AE11" i="18"/>
  <c r="AE11" i="21"/>
  <c r="AE2" i="18"/>
  <c r="AG11" i="18"/>
  <c r="AG11" i="21"/>
  <c r="AG2" i="18"/>
  <c r="AG2" i="21"/>
  <c r="AI15" i="18"/>
  <c r="AI15" i="21"/>
  <c r="AI13" i="18"/>
  <c r="AI13" i="21"/>
  <c r="AQ8" i="18"/>
  <c r="A127" i="15"/>
  <c r="AT12" i="18"/>
  <c r="AT16" i="18"/>
  <c r="AT16" i="21"/>
  <c r="AT7" i="18"/>
  <c r="AT7" i="21"/>
  <c r="AV16" i="18"/>
  <c r="AV16" i="21"/>
  <c r="AV7" i="18"/>
  <c r="AV7" i="21"/>
  <c r="AX12" i="18"/>
  <c r="AX12" i="21"/>
  <c r="AX4" i="18"/>
  <c r="AX4" i="21"/>
  <c r="AZ16" i="18"/>
  <c r="AZ16" i="21"/>
  <c r="AZ36" i="21" s="1"/>
  <c r="BB15" i="18"/>
  <c r="BB15" i="21"/>
  <c r="BB35" i="21" s="1"/>
  <c r="BB13" i="18"/>
  <c r="BB13" i="21"/>
  <c r="BB33" i="21" s="1"/>
  <c r="J19" i="17"/>
  <c r="A20" i="17"/>
  <c r="A21" i="17" s="1"/>
  <c r="J21" i="17" s="1"/>
  <c r="AF76" i="8"/>
  <c r="AE78" i="8"/>
  <c r="AE82" i="8"/>
  <c r="A122" i="15"/>
  <c r="AD87" i="8"/>
  <c r="AE96" i="8"/>
  <c r="AG166" i="8"/>
  <c r="AF167" i="8"/>
  <c r="AC199" i="8"/>
  <c r="AC215" i="8"/>
  <c r="AC219" i="8"/>
  <c r="AC223" i="8"/>
  <c r="AE230" i="8"/>
  <c r="AF231" i="8"/>
  <c r="AE234" i="8"/>
  <c r="AG238" i="8"/>
  <c r="AE238" i="8"/>
  <c r="AC239" i="8"/>
  <c r="AE242" i="8"/>
  <c r="AE246" i="8"/>
  <c r="AE250" i="8"/>
  <c r="AF251" i="8"/>
  <c r="AG254" i="8"/>
  <c r="AE254" i="8"/>
  <c r="AF255" i="8"/>
  <c r="AD255" i="8"/>
  <c r="AD260" i="8"/>
  <c r="AE262" i="8"/>
  <c r="AD264" i="8"/>
  <c r="AE265" i="8"/>
  <c r="AE266" i="8"/>
  <c r="AF267" i="8"/>
  <c r="AD268" i="8"/>
  <c r="AF275" i="8"/>
  <c r="AD280" i="8"/>
  <c r="AF283" i="8"/>
  <c r="AF287" i="8"/>
  <c r="AD288" i="8"/>
  <c r="AC291" i="8"/>
  <c r="AF291" i="8"/>
  <c r="AD292" i="8"/>
  <c r="AE293" i="8"/>
  <c r="AE294" i="8"/>
  <c r="AF295" i="8"/>
  <c r="AD296" i="8"/>
  <c r="AE298" i="8"/>
  <c r="AF299" i="8"/>
  <c r="AE302" i="8"/>
  <c r="AF303" i="8"/>
  <c r="AD304" i="8"/>
  <c r="AE306" i="8"/>
  <c r="AF307" i="8"/>
  <c r="AD308" i="8"/>
  <c r="AE450" i="8"/>
  <c r="AE617" i="8"/>
  <c r="AE618" i="8"/>
  <c r="AD620" i="8"/>
  <c r="AC83" i="8"/>
  <c r="AF136" i="8"/>
  <c r="AF144" i="8"/>
  <c r="AF148" i="8"/>
  <c r="AC240" i="8"/>
  <c r="AC292" i="8"/>
  <c r="AC300" i="8"/>
  <c r="AC304" i="8"/>
  <c r="AC452" i="8"/>
  <c r="AC612" i="8"/>
  <c r="AC616" i="8"/>
  <c r="AC636" i="8"/>
  <c r="AC644" i="8"/>
  <c r="AC900" i="8"/>
  <c r="AC904" i="8"/>
  <c r="AC908" i="8"/>
  <c r="AC916" i="8"/>
  <c r="AC920" i="8"/>
  <c r="AC924" i="8"/>
  <c r="AC1020" i="8"/>
  <c r="AC1024" i="8"/>
  <c r="AC1032" i="8"/>
  <c r="AC1036" i="8"/>
  <c r="AC1044" i="8"/>
  <c r="AC1048" i="8"/>
  <c r="AF1061" i="8"/>
  <c r="AF1065" i="8"/>
  <c r="AD1066" i="8"/>
  <c r="AF1073" i="8"/>
  <c r="AD1082" i="8"/>
  <c r="AE1083" i="8"/>
  <c r="AC1084" i="8"/>
  <c r="AC1088" i="8"/>
  <c r="AF1089" i="8"/>
  <c r="AF1093" i="8"/>
  <c r="AC1096" i="8"/>
  <c r="AC1100" i="8"/>
  <c r="AD1106" i="8"/>
  <c r="AC1108" i="8"/>
  <c r="AF1109" i="8"/>
  <c r="AC1112" i="8"/>
  <c r="AF1113" i="8"/>
  <c r="AD1114" i="8"/>
  <c r="A115" i="15"/>
  <c r="Z183" i="16"/>
  <c r="AE25" i="8"/>
  <c r="AE41" i="8"/>
  <c r="AE49" i="8"/>
  <c r="AF54" i="8"/>
  <c r="AF55" i="8"/>
  <c r="AE57" i="8"/>
  <c r="AF58" i="8"/>
  <c r="AF66" i="8"/>
  <c r="AE73" i="8"/>
  <c r="A167" i="1"/>
  <c r="A163" i="1"/>
  <c r="A159" i="1"/>
  <c r="A155" i="1"/>
  <c r="A151" i="1"/>
  <c r="A147" i="1"/>
  <c r="A139" i="1"/>
  <c r="A135" i="1"/>
  <c r="A131" i="1"/>
  <c r="A127" i="1"/>
  <c r="A123" i="1"/>
  <c r="A119" i="1"/>
  <c r="A115" i="1"/>
  <c r="A107" i="1"/>
  <c r="A103" i="1"/>
  <c r="A99" i="1"/>
  <c r="A95" i="1"/>
  <c r="A91" i="1"/>
  <c r="A87" i="1"/>
  <c r="AS85" i="1"/>
  <c r="AT84" i="1"/>
  <c r="A83" i="1"/>
  <c r="AS81" i="1"/>
  <c r="AT80" i="1"/>
  <c r="A75" i="1"/>
  <c r="A71" i="1"/>
  <c r="AT68" i="1"/>
  <c r="A67" i="1"/>
  <c r="A63" i="1"/>
  <c r="AT60" i="1"/>
  <c r="A59" i="1"/>
  <c r="AS57" i="1"/>
  <c r="A55" i="1"/>
  <c r="A51" i="1"/>
  <c r="AS45" i="1"/>
  <c r="A43" i="1"/>
  <c r="A39" i="1"/>
  <c r="AS37" i="1"/>
  <c r="A35" i="1"/>
  <c r="AS33" i="1"/>
  <c r="A31" i="1"/>
  <c r="AS29" i="1"/>
  <c r="A27" i="1"/>
  <c r="A23" i="1"/>
  <c r="AS21" i="1"/>
  <c r="A19" i="1"/>
  <c r="AS17" i="1"/>
  <c r="AS13" i="1"/>
  <c r="A11" i="1"/>
  <c r="A7" i="1"/>
  <c r="A3" i="1"/>
  <c r="AD17" i="18"/>
  <c r="A130" i="15"/>
  <c r="AD3" i="8"/>
  <c r="C781" i="14"/>
  <c r="C146" i="15" s="1"/>
  <c r="AS240" i="1"/>
  <c r="AC171" i="8"/>
  <c r="AB134" i="8"/>
  <c r="AF134" i="8"/>
  <c r="AB138" i="8"/>
  <c r="AF138" i="8"/>
  <c r="AD139" i="8"/>
  <c r="AG140" i="8"/>
  <c r="AB141" i="8"/>
  <c r="AB142" i="8"/>
  <c r="AD143" i="8"/>
  <c r="AG144" i="8"/>
  <c r="AB145" i="8"/>
  <c r="AB146" i="8"/>
  <c r="AF146" i="8"/>
  <c r="AB147" i="8"/>
  <c r="AB148" i="8"/>
  <c r="AG148" i="8"/>
  <c r="AE148" i="8"/>
  <c r="AB149" i="8"/>
  <c r="AE149" i="8"/>
  <c r="AC84" i="8"/>
  <c r="AE101" i="8"/>
  <c r="AD107" i="8"/>
  <c r="AE109" i="8"/>
  <c r="AS223" i="1"/>
  <c r="T17" i="18"/>
  <c r="Z208" i="16"/>
  <c r="Z159" i="16"/>
  <c r="C669" i="14"/>
  <c r="C649" i="14"/>
  <c r="C650" i="14"/>
  <c r="C673" i="14"/>
  <c r="C694" i="14"/>
  <c r="C704" i="14"/>
  <c r="C693" i="14"/>
  <c r="C713" i="14"/>
  <c r="C710" i="14"/>
  <c r="C717" i="14"/>
  <c r="C133" i="15" s="1"/>
  <c r="C728" i="14"/>
  <c r="C735" i="14"/>
  <c r="C750" i="14"/>
  <c r="C753" i="14"/>
  <c r="C760" i="14"/>
  <c r="C761" i="14"/>
  <c r="C142" i="15" s="1"/>
  <c r="C768" i="14"/>
  <c r="C632" i="14"/>
  <c r="C624" i="14"/>
  <c r="C680" i="14"/>
  <c r="C686" i="14"/>
  <c r="C709" i="14"/>
  <c r="C719" i="14"/>
  <c r="C737" i="14"/>
  <c r="C137" i="15" s="1"/>
  <c r="C744" i="14"/>
  <c r="C659" i="14"/>
  <c r="C631" i="14"/>
  <c r="C647" i="14"/>
  <c r="C670" i="14"/>
  <c r="C623" i="14"/>
  <c r="C671" i="14"/>
  <c r="C678" i="14"/>
  <c r="C725" i="14"/>
  <c r="C751" i="14"/>
  <c r="C140" i="15" s="1"/>
  <c r="C679" i="14"/>
  <c r="C695" i="14"/>
  <c r="C702" i="14"/>
  <c r="C720" i="14"/>
  <c r="C741" i="14"/>
  <c r="C757" i="14"/>
  <c r="C640" i="14"/>
  <c r="C656" i="14"/>
  <c r="C635" i="14"/>
  <c r="C626" i="14"/>
  <c r="C681" i="14"/>
  <c r="C688" i="14"/>
  <c r="C696" i="14"/>
  <c r="C703" i="14"/>
  <c r="C733" i="14"/>
  <c r="C742" i="14"/>
  <c r="C138" i="15" s="1"/>
  <c r="C758" i="14"/>
  <c r="C765" i="14"/>
  <c r="C774" i="14"/>
  <c r="C633" i="14"/>
  <c r="C627" i="14"/>
  <c r="C711" i="14"/>
  <c r="C726" i="14"/>
  <c r="C743" i="14"/>
  <c r="C749" i="14"/>
  <c r="C766" i="14"/>
  <c r="C143" i="15" s="1"/>
  <c r="C775" i="14"/>
  <c r="C639" i="14"/>
  <c r="C641" i="14"/>
  <c r="C642" i="14"/>
  <c r="C776" i="14"/>
  <c r="C145" i="15" s="1"/>
  <c r="AB140" i="8"/>
  <c r="AB122" i="8"/>
  <c r="AB118" i="8"/>
  <c r="AC148" i="8"/>
  <c r="AF124" i="8"/>
  <c r="AB143" i="8"/>
  <c r="AB123" i="8"/>
  <c r="AG145" i="8"/>
  <c r="AB160" i="8"/>
  <c r="AB152" i="8"/>
  <c r="AB144" i="8"/>
  <c r="AG125" i="8"/>
  <c r="AF132" i="8"/>
  <c r="AB120" i="8"/>
  <c r="AB115" i="8"/>
  <c r="AG142" i="8"/>
  <c r="AC119" i="8"/>
  <c r="AB129" i="8"/>
  <c r="AC156" i="8"/>
  <c r="AG149" i="8"/>
  <c r="AB131" i="8"/>
  <c r="AG141" i="8"/>
  <c r="AC138" i="8"/>
  <c r="AF116" i="8"/>
  <c r="AB133" i="8"/>
  <c r="AD135" i="8"/>
  <c r="AB137" i="8"/>
  <c r="AC134" i="8"/>
  <c r="AC136" i="8"/>
  <c r="AC76" i="8"/>
  <c r="AE60" i="8"/>
  <c r="AC61" i="8"/>
  <c r="AD95" i="8"/>
  <c r="AD99" i="8"/>
  <c r="AC104" i="8"/>
  <c r="AE134" i="8"/>
  <c r="AD136" i="8"/>
  <c r="AE138" i="8"/>
  <c r="AE141" i="8"/>
  <c r="AE142" i="8"/>
  <c r="AD144" i="8"/>
  <c r="AD148" i="8"/>
  <c r="AF22" i="8"/>
  <c r="AC23" i="8"/>
  <c r="AD27" i="8"/>
  <c r="AF30" i="8"/>
  <c r="AF34" i="8"/>
  <c r="AD39" i="8"/>
  <c r="AF42" i="8"/>
  <c r="AD43" i="8"/>
  <c r="AD47" i="8"/>
  <c r="AE48" i="8"/>
  <c r="AF50" i="8"/>
  <c r="AE52" i="8"/>
  <c r="AE84" i="8"/>
  <c r="AG3" i="8"/>
  <c r="AC4" i="8"/>
  <c r="AG6" i="8"/>
  <c r="AE6" i="8"/>
  <c r="AC7" i="8"/>
  <c r="AD7" i="8"/>
  <c r="AC8" i="8"/>
  <c r="AD8" i="8"/>
  <c r="AG9" i="8"/>
  <c r="AE9" i="8"/>
  <c r="AC11" i="8"/>
  <c r="AF11" i="8"/>
  <c r="AD12" i="8"/>
  <c r="AB13" i="8"/>
  <c r="AE13" i="8"/>
  <c r="AB14" i="8"/>
  <c r="AG15" i="8"/>
  <c r="AE15" i="8"/>
  <c r="AD15" i="8"/>
  <c r="AE17" i="8"/>
  <c r="AD57" i="8"/>
  <c r="AG59" i="8"/>
  <c r="AG63" i="8"/>
  <c r="AB65" i="8"/>
  <c r="AE167" i="8"/>
  <c r="AC168" i="8"/>
  <c r="AG170" i="8"/>
  <c r="AC172" i="8"/>
  <c r="AG172" i="8"/>
  <c r="AF173" i="8"/>
  <c r="AG174" i="8"/>
  <c r="AD174" i="8"/>
  <c r="AE175" i="8"/>
  <c r="AC176" i="8"/>
  <c r="AF177" i="8"/>
  <c r="AG179" i="8"/>
  <c r="AF181" i="8"/>
  <c r="AG182" i="8"/>
  <c r="AD182" i="8"/>
  <c r="AF185" i="8"/>
  <c r="AG186" i="8"/>
  <c r="AG187" i="8"/>
  <c r="AC188" i="8"/>
  <c r="AB191" i="8"/>
  <c r="AE191" i="8"/>
  <c r="AC192" i="8"/>
  <c r="AF193" i="8"/>
  <c r="AG194" i="8"/>
  <c r="AD194" i="8"/>
  <c r="AE195" i="8"/>
  <c r="AC196" i="8"/>
  <c r="AG198" i="8"/>
  <c r="AG199" i="8"/>
  <c r="AE199" i="8"/>
  <c r="AC200" i="8"/>
  <c r="AF201" i="8"/>
  <c r="AG202" i="8"/>
  <c r="AC204" i="8"/>
  <c r="AG206" i="8"/>
  <c r="AE207" i="8"/>
  <c r="AF209" i="8"/>
  <c r="AB210" i="8"/>
  <c r="AE211" i="8"/>
  <c r="AG214" i="8"/>
  <c r="AE215" i="8"/>
  <c r="AF217" i="8"/>
  <c r="AC220" i="8"/>
  <c r="AE223" i="8"/>
  <c r="AC224" i="8"/>
  <c r="AF225" i="8"/>
  <c r="AG226" i="8"/>
  <c r="AG227" i="8"/>
  <c r="AE227" i="8"/>
  <c r="AC228" i="8"/>
  <c r="AG230" i="8"/>
  <c r="AD230" i="8"/>
  <c r="AG231" i="8"/>
  <c r="AE231" i="8"/>
  <c r="AF233" i="8"/>
  <c r="AG234" i="8"/>
  <c r="AB236" i="8"/>
  <c r="AF241" i="8"/>
  <c r="AG242" i="8"/>
  <c r="AG243" i="8"/>
  <c r="AE243" i="8"/>
  <c r="AF245" i="8"/>
  <c r="AB246" i="8"/>
  <c r="AG247" i="8"/>
  <c r="AD31" i="8"/>
  <c r="AF37" i="8"/>
  <c r="AC37" i="8"/>
  <c r="AE166" i="8"/>
  <c r="AE18" i="8"/>
  <c r="AD19" i="8"/>
  <c r="AC88" i="8"/>
  <c r="AE89" i="8"/>
  <c r="AF93" i="8"/>
  <c r="AE93" i="8"/>
  <c r="AE97" i="8"/>
  <c r="AF118" i="8"/>
  <c r="AD119" i="8"/>
  <c r="AF122" i="8"/>
  <c r="AD123" i="8"/>
  <c r="AF126" i="8"/>
  <c r="AC147" i="8"/>
  <c r="AF249" i="8"/>
  <c r="AG251" i="8"/>
  <c r="AE251" i="8"/>
  <c r="AC252" i="8"/>
  <c r="AF257" i="8"/>
  <c r="AB259" i="8"/>
  <c r="AE259" i="8"/>
  <c r="AF261" i="8"/>
  <c r="AG263" i="8"/>
  <c r="AF265" i="8"/>
  <c r="AG266" i="8"/>
  <c r="AE267" i="8"/>
  <c r="AC268" i="8"/>
  <c r="AG270" i="8"/>
  <c r="AC272" i="8"/>
  <c r="AF273" i="8"/>
  <c r="AE275" i="8"/>
  <c r="AF277" i="8"/>
  <c r="AG278" i="8"/>
  <c r="AE279" i="8"/>
  <c r="AE283" i="8"/>
  <c r="AF285" i="8"/>
  <c r="AG290" i="8"/>
  <c r="AF293" i="8"/>
  <c r="AG294" i="8"/>
  <c r="AE295" i="8"/>
  <c r="AE299" i="8"/>
  <c r="AF301" i="8"/>
  <c r="AG306" i="8"/>
  <c r="AF309" i="8"/>
  <c r="AG310" i="8"/>
  <c r="AF313" i="8"/>
  <c r="AF317" i="8"/>
  <c r="AG318" i="8"/>
  <c r="AE319" i="8"/>
  <c r="AG322" i="8"/>
  <c r="AE327" i="8"/>
  <c r="AF329" i="8"/>
  <c r="AF333" i="8"/>
  <c r="AD334" i="8"/>
  <c r="AE335" i="8"/>
  <c r="AG338" i="8"/>
  <c r="AD338" i="8"/>
  <c r="AG342" i="8"/>
  <c r="AF345" i="8"/>
  <c r="AE347" i="8"/>
  <c r="AG349" i="8"/>
  <c r="AG350" i="8"/>
  <c r="AF353" i="8"/>
  <c r="AE355" i="8"/>
  <c r="AG361" i="8"/>
  <c r="AG362" i="8"/>
  <c r="AF365" i="8"/>
  <c r="AG366" i="8"/>
  <c r="AE367" i="8"/>
  <c r="AG370" i="8"/>
  <c r="AE371" i="8"/>
  <c r="AF373" i="8"/>
  <c r="AG382" i="8"/>
  <c r="AG386" i="8"/>
  <c r="AG394" i="8"/>
  <c r="AG398" i="8"/>
  <c r="AG406" i="8"/>
  <c r="AG410" i="8"/>
  <c r="AG414" i="8"/>
  <c r="AG418" i="8"/>
  <c r="AG430" i="8"/>
  <c r="AG433" i="8"/>
  <c r="AG437" i="8"/>
  <c r="AG438" i="8"/>
  <c r="AG450" i="8"/>
  <c r="AG453" i="8"/>
  <c r="AF461" i="8"/>
  <c r="AE463" i="8"/>
  <c r="AC464" i="8"/>
  <c r="AC468" i="8"/>
  <c r="AF469" i="8"/>
  <c r="AC472" i="8"/>
  <c r="AC480" i="8"/>
  <c r="AC484" i="8"/>
  <c r="AC488" i="8"/>
  <c r="AC500" i="8"/>
  <c r="AC504" i="8"/>
  <c r="AD706" i="8"/>
  <c r="AF717" i="8"/>
  <c r="A45" i="2"/>
  <c r="A29" i="2"/>
  <c r="A13" i="2"/>
  <c r="BV12" i="2"/>
  <c r="CC12" i="2"/>
  <c r="BO11" i="1"/>
  <c r="AS184" i="1"/>
  <c r="AT27" i="1"/>
  <c r="AT23" i="1"/>
  <c r="AT19" i="1"/>
  <c r="AT15" i="1"/>
  <c r="AT11" i="1"/>
  <c r="AT7" i="1"/>
  <c r="AC63" i="8"/>
  <c r="AB204" i="8"/>
  <c r="AG14" i="8"/>
  <c r="AG246" i="8"/>
  <c r="AC20" i="8"/>
  <c r="AC24" i="8"/>
  <c r="AC48" i="8"/>
  <c r="AC52" i="8"/>
  <c r="AG210" i="8"/>
  <c r="AD67" i="8"/>
  <c r="AG259" i="8"/>
  <c r="AC13" i="8"/>
  <c r="AB7" i="8"/>
  <c r="AB194" i="8"/>
  <c r="AB172" i="8"/>
  <c r="AB4" i="8"/>
  <c r="AC89" i="8"/>
  <c r="AF135" i="8"/>
  <c r="AF143" i="8"/>
  <c r="AS168" i="1"/>
  <c r="AW166" i="1"/>
  <c r="AT155" i="1"/>
  <c r="AT119" i="1"/>
  <c r="AU112" i="1"/>
  <c r="AT111" i="1"/>
  <c r="AW110" i="1"/>
  <c r="AV108" i="1"/>
  <c r="AT107" i="1"/>
  <c r="AT103" i="1"/>
  <c r="AW102" i="1"/>
  <c r="AW98" i="1"/>
  <c r="AW95" i="1"/>
  <c r="AU92" i="1"/>
  <c r="AT91" i="1"/>
  <c r="AW91" i="1"/>
  <c r="AU88" i="1"/>
  <c r="AV84" i="1"/>
  <c r="AT83" i="1"/>
  <c r="AW82" i="1"/>
  <c r="AT79" i="1"/>
  <c r="AW78" i="1"/>
  <c r="AT67" i="1"/>
  <c r="AT63" i="1"/>
  <c r="AU60" i="1"/>
  <c r="AT59" i="1"/>
  <c r="AW58" i="1"/>
  <c r="AT51" i="1"/>
  <c r="AT43" i="1"/>
  <c r="AW42" i="1"/>
  <c r="AV42" i="1"/>
  <c r="AU40" i="1"/>
  <c r="AT39" i="1"/>
  <c r="AU36" i="1"/>
  <c r="AT35" i="1"/>
  <c r="AW34" i="1"/>
  <c r="AU32" i="1"/>
  <c r="AU28" i="1"/>
  <c r="AW27" i="1"/>
  <c r="AV26" i="1"/>
  <c r="AV24" i="1"/>
  <c r="AW18" i="1"/>
  <c r="AU16" i="1"/>
  <c r="AV12" i="1"/>
  <c r="AW11" i="1"/>
  <c r="AS246" i="1"/>
  <c r="A111" i="15"/>
  <c r="AS247" i="1"/>
  <c r="Z198" i="16"/>
  <c r="Z174" i="16"/>
  <c r="Z166" i="16"/>
  <c r="Z204" i="16"/>
  <c r="Z175" i="16"/>
  <c r="Z191" i="16"/>
  <c r="Z199" i="16"/>
  <c r="Z194" i="16"/>
  <c r="Z178" i="16"/>
  <c r="Z170" i="16"/>
  <c r="Z162" i="16"/>
  <c r="Z167" i="16"/>
  <c r="C787" i="14"/>
  <c r="AX65" i="10"/>
  <c r="AP65" i="10"/>
  <c r="BE65" i="10"/>
  <c r="AW65" i="10"/>
  <c r="BD63" i="10"/>
  <c r="AH95" i="3"/>
  <c r="AJ95" i="3" s="1"/>
  <c r="BN87" i="1" s="1"/>
  <c r="FX12" i="2"/>
  <c r="G17" i="18"/>
  <c r="AY17" i="18"/>
  <c r="BA17" i="18"/>
  <c r="AJ17" i="18"/>
  <c r="AL17" i="18"/>
  <c r="AW17" i="18"/>
  <c r="AT237" i="1"/>
  <c r="AU228" i="1"/>
  <c r="AW228" i="1"/>
  <c r="A243" i="1"/>
  <c r="AU5" i="1"/>
  <c r="AW233" i="1"/>
  <c r="AS243" i="1"/>
  <c r="AV227" i="1"/>
  <c r="AT228" i="1"/>
  <c r="AS239" i="1"/>
  <c r="AQ18" i="3"/>
  <c r="BL56" i="3"/>
  <c r="BR33" i="3"/>
  <c r="BD55" i="3"/>
  <c r="BR48" i="3"/>
  <c r="BM44" i="3"/>
  <c r="BR59" i="3"/>
  <c r="BL32" i="3"/>
  <c r="AY40" i="3"/>
  <c r="AX58" i="3"/>
  <c r="BF65" i="3"/>
  <c r="AP49" i="3"/>
  <c r="BE48" i="3"/>
  <c r="AJ60" i="3"/>
  <c r="AI13" i="3"/>
  <c r="BF44" i="3"/>
  <c r="AY43" i="3"/>
  <c r="AJ42" i="3"/>
  <c r="AX18" i="3"/>
  <c r="BF49" i="3"/>
  <c r="AQ47" i="3"/>
  <c r="BK59" i="3"/>
  <c r="AR53" i="3"/>
  <c r="AP62" i="3"/>
  <c r="BD48" i="3"/>
  <c r="AR57" i="3"/>
  <c r="BF41" i="3"/>
  <c r="AJ33" i="3"/>
  <c r="BM28" i="3"/>
  <c r="AR45" i="3"/>
  <c r="BF24" i="3"/>
  <c r="BD18" i="3"/>
  <c r="BF26" i="3"/>
  <c r="BK34" i="3"/>
  <c r="BS34" i="3"/>
  <c r="AQ17" i="3"/>
  <c r="BR35" i="3"/>
  <c r="AK39" i="3"/>
  <c r="AI44" i="3"/>
  <c r="BL54" i="3"/>
  <c r="BM45" i="3"/>
  <c r="BR63" i="3"/>
  <c r="AI65" i="3"/>
  <c r="BF43" i="3"/>
  <c r="AW40" i="3"/>
  <c r="AX30" i="3"/>
  <c r="AQ62" i="3"/>
  <c r="AP35" i="3"/>
  <c r="BT54" i="3"/>
  <c r="AW23" i="3"/>
  <c r="AX62" i="3"/>
  <c r="BS64" i="3"/>
  <c r="BT12" i="3" s="1"/>
  <c r="BM65" i="3"/>
  <c r="AK24" i="3"/>
  <c r="AJ64" i="3"/>
  <c r="AK12" i="3" s="1"/>
  <c r="BK51" i="3"/>
  <c r="AJ65" i="3"/>
  <c r="BS39" i="3"/>
  <c r="BK46" i="10"/>
  <c r="BL65" i="10"/>
  <c r="BT65" i="10"/>
  <c r="AQ65" i="10"/>
  <c r="BD65" i="10"/>
  <c r="BN11" i="10"/>
  <c r="BM65" i="10"/>
  <c r="AV225" i="1"/>
  <c r="A225" i="1"/>
  <c r="AT226" i="1"/>
  <c r="X17" i="18"/>
  <c r="AV234" i="1"/>
  <c r="A120" i="15"/>
  <c r="A239" i="1"/>
  <c r="AP17" i="18"/>
  <c r="Z200" i="16"/>
  <c r="AT183" i="1"/>
  <c r="AV181" i="1"/>
  <c r="AT181" i="1"/>
  <c r="AT180" i="1"/>
  <c r="AS178" i="1"/>
  <c r="AT177" i="1"/>
  <c r="AT176" i="1"/>
  <c r="AW173" i="1"/>
  <c r="AU187" i="1"/>
  <c r="AV187" i="1"/>
  <c r="AW227" i="1"/>
  <c r="AS224" i="1"/>
  <c r="D19" i="18"/>
  <c r="P17" i="18"/>
  <c r="R17" i="18"/>
  <c r="AH17" i="18"/>
  <c r="AU241" i="1"/>
  <c r="AU240" i="1"/>
  <c r="AU239" i="1"/>
  <c r="AT244" i="1"/>
  <c r="AU224" i="1"/>
  <c r="A117" i="15"/>
  <c r="Z17" i="18"/>
  <c r="AV237" i="1"/>
  <c r="AS241" i="1"/>
  <c r="AU244" i="1"/>
  <c r="A112" i="15"/>
  <c r="Q2" i="18"/>
  <c r="AF17" i="18"/>
  <c r="AT236" i="1"/>
  <c r="AU246" i="1"/>
  <c r="A247" i="1"/>
  <c r="A132" i="15"/>
  <c r="AW146" i="1"/>
  <c r="AW142" i="1"/>
  <c r="AW138" i="1"/>
  <c r="AT135" i="1"/>
  <c r="AT127" i="1"/>
  <c r="AV126" i="1"/>
  <c r="AW122" i="1"/>
  <c r="AV120" i="1"/>
  <c r="AW107" i="1"/>
  <c r="AS105" i="1"/>
  <c r="AS101" i="1"/>
  <c r="AS9" i="1"/>
  <c r="AU8" i="1"/>
  <c r="AS4" i="1"/>
  <c r="AW3" i="1"/>
  <c r="AS3" i="1"/>
  <c r="AB17" i="18"/>
  <c r="C782" i="14"/>
  <c r="AT225" i="1"/>
  <c r="AW226" i="1"/>
  <c r="Z182" i="16"/>
  <c r="Z186" i="16"/>
  <c r="AU17" i="18"/>
  <c r="Z196" i="16"/>
  <c r="AW246" i="1"/>
  <c r="AT247" i="1"/>
  <c r="AP22" i="3"/>
  <c r="BL47" i="3"/>
  <c r="AK37" i="3"/>
  <c r="AJ27" i="3"/>
  <c r="BF15" i="3"/>
  <c r="AI59" i="3"/>
  <c r="AQ15" i="3"/>
  <c r="AP52" i="3"/>
  <c r="AI34" i="3"/>
  <c r="AW47" i="3"/>
  <c r="BD62" i="3"/>
  <c r="AR13" i="3"/>
  <c r="BM59" i="3"/>
  <c r="AX39" i="3"/>
  <c r="BE42" i="3"/>
  <c r="AX22" i="3"/>
  <c r="AW15" i="3"/>
  <c r="BF20" i="3"/>
  <c r="BM48" i="3"/>
  <c r="BK52" i="3"/>
  <c r="BM13" i="3"/>
  <c r="AQ55" i="3"/>
  <c r="BE33" i="3"/>
  <c r="AJ50" i="3"/>
  <c r="BD32" i="3"/>
  <c r="AQ48" i="3"/>
  <c r="BT52" i="3"/>
  <c r="AJ30" i="3"/>
  <c r="BF51" i="3"/>
  <c r="AR22" i="3"/>
  <c r="BR39" i="3"/>
  <c r="AW43" i="3"/>
  <c r="AW49" i="3"/>
  <c r="AY34" i="3"/>
  <c r="AJ51" i="3"/>
  <c r="BE16" i="3"/>
  <c r="AK20" i="3"/>
  <c r="AY48" i="3"/>
  <c r="AJ63" i="3"/>
  <c r="BE20" i="3"/>
  <c r="BE47" i="3"/>
  <c r="BF45" i="3"/>
  <c r="BT28" i="3"/>
  <c r="AK45" i="3"/>
  <c r="AI49" i="3"/>
  <c r="AI63" i="3"/>
  <c r="BK60" i="3"/>
  <c r="AJ26" i="3"/>
  <c r="AI53" i="3"/>
  <c r="BF57" i="3"/>
  <c r="BF56" i="3"/>
  <c r="BS47" i="3"/>
  <c r="BM64" i="3"/>
  <c r="BN12" i="3" s="1"/>
  <c r="AY41" i="3"/>
  <c r="AX32" i="3"/>
  <c r="AW55" i="3"/>
  <c r="BE17" i="3"/>
  <c r="BR32" i="3"/>
  <c r="BF55" i="3"/>
  <c r="BD24" i="3"/>
  <c r="AJ49" i="3"/>
  <c r="AK33" i="3"/>
  <c r="BE27" i="3"/>
  <c r="BD33" i="3"/>
  <c r="AR63" i="3"/>
  <c r="BE52" i="3"/>
  <c r="AK28" i="3"/>
  <c r="BE61" i="3"/>
  <c r="AP20" i="3"/>
  <c r="AJ47" i="3"/>
  <c r="BL58" i="3"/>
  <c r="BE28" i="3"/>
  <c r="BR34" i="3"/>
  <c r="AJ46" i="3"/>
  <c r="AW27" i="3"/>
  <c r="AX31" i="3"/>
  <c r="AW60" i="3"/>
  <c r="AW31" i="3"/>
  <c r="BF35" i="3"/>
  <c r="AJ52" i="3"/>
  <c r="BK36" i="3"/>
  <c r="BD63" i="3"/>
  <c r="BM62" i="3"/>
  <c r="AR24" i="3"/>
  <c r="AK36" i="3"/>
  <c r="AX26" i="3"/>
  <c r="AX44" i="3"/>
  <c r="BE19" i="3"/>
  <c r="BS46" i="3"/>
  <c r="AK64" i="3"/>
  <c r="AL12" i="3" s="1"/>
  <c r="BR17" i="3"/>
  <c r="AP21" i="3"/>
  <c r="BK39" i="3"/>
  <c r="AK46" i="3"/>
  <c r="AJ25" i="3"/>
  <c r="BS24" i="3"/>
  <c r="AX28" i="3"/>
  <c r="AQ54" i="3"/>
  <c r="BL43" i="3"/>
  <c r="AP60" i="3"/>
  <c r="AW29" i="3"/>
  <c r="BS38" i="3"/>
  <c r="AR65" i="3"/>
  <c r="BL52" i="3"/>
  <c r="BK19" i="3"/>
  <c r="AX14" i="3"/>
  <c r="BM20" i="3"/>
  <c r="BT59" i="3"/>
  <c r="BE30" i="3"/>
  <c r="AQ40" i="3"/>
  <c r="BD37" i="3"/>
  <c r="BM29" i="3"/>
  <c r="BR20" i="3"/>
  <c r="BL14" i="3"/>
  <c r="AK41" i="3"/>
  <c r="BR57" i="3"/>
  <c r="AX38" i="3"/>
  <c r="AW24" i="3"/>
  <c r="AX16" i="3"/>
  <c r="BR36" i="3"/>
  <c r="BS37" i="3"/>
  <c r="BF40" i="3"/>
  <c r="AP43" i="3"/>
  <c r="BD36" i="3"/>
  <c r="BL60" i="3"/>
  <c r="BF33" i="3"/>
  <c r="AQ20" i="3"/>
  <c r="AP15" i="3"/>
  <c r="BK63" i="3"/>
  <c r="BE25" i="3"/>
  <c r="AJ39" i="3"/>
  <c r="AP13" i="3"/>
  <c r="AX13" i="3"/>
  <c r="AX50" i="3"/>
  <c r="AY52" i="3"/>
  <c r="BF59" i="3"/>
  <c r="BE65" i="3"/>
  <c r="AI57" i="3"/>
  <c r="BL25" i="3"/>
  <c r="BT35" i="3"/>
  <c r="BL35" i="3"/>
  <c r="BD23" i="3"/>
  <c r="AX45" i="3"/>
  <c r="AP17" i="3"/>
  <c r="BE15" i="3"/>
  <c r="AQ33" i="3"/>
  <c r="BT43" i="3"/>
  <c r="BD25" i="3"/>
  <c r="BT27" i="3"/>
  <c r="AQ27" i="3"/>
  <c r="BF21" i="3"/>
  <c r="BR31" i="3"/>
  <c r="BR16" i="3"/>
  <c r="AK14" i="3"/>
  <c r="AQ63" i="3"/>
  <c r="AK29" i="3"/>
  <c r="BT14" i="3"/>
  <c r="BD14" i="3"/>
  <c r="BL49" i="3"/>
  <c r="AR42" i="3"/>
  <c r="BT63" i="3"/>
  <c r="AQ60" i="3"/>
  <c r="BL41" i="3"/>
  <c r="AR54" i="3"/>
  <c r="AW57" i="3"/>
  <c r="BE53" i="3"/>
  <c r="AI47" i="3"/>
  <c r="BF38" i="3"/>
  <c r="BD57" i="3"/>
  <c r="BK50" i="3"/>
  <c r="BD47" i="3"/>
  <c r="AY58" i="3"/>
  <c r="BM58" i="3"/>
  <c r="AX20" i="3"/>
  <c r="BM38" i="3"/>
  <c r="BE40" i="3"/>
  <c r="AI41" i="3"/>
  <c r="BL23" i="3"/>
  <c r="BS60" i="3"/>
  <c r="AI56" i="3"/>
  <c r="AY22" i="3"/>
  <c r="AP55" i="3"/>
  <c r="AW18" i="3"/>
  <c r="AQ57" i="3"/>
  <c r="AY47" i="3"/>
  <c r="AJ53" i="3"/>
  <c r="BS56" i="3"/>
  <c r="BS51" i="3"/>
  <c r="BT24" i="3"/>
  <c r="BS53" i="3"/>
  <c r="BS58" i="3"/>
  <c r="AX49" i="3"/>
  <c r="AP19" i="3"/>
  <c r="BK45" i="3"/>
  <c r="BE44" i="3"/>
  <c r="BS36" i="3"/>
  <c r="BT29" i="3"/>
  <c r="AJ56" i="3"/>
  <c r="BK17" i="3"/>
  <c r="AJ59" i="3"/>
  <c r="AJ61" i="3"/>
  <c r="BT23" i="3"/>
  <c r="BD20" i="3"/>
  <c r="AJ18" i="3"/>
  <c r="AY49" i="3"/>
  <c r="BL17" i="3"/>
  <c r="AQ32" i="3"/>
  <c r="AP59" i="3"/>
  <c r="BK16" i="3"/>
  <c r="AY38" i="3"/>
  <c r="AK13" i="3"/>
  <c r="BL40" i="3"/>
  <c r="AP24" i="3"/>
  <c r="AI51" i="3"/>
  <c r="BF28" i="3"/>
  <c r="AR19" i="3"/>
  <c r="BL37" i="3"/>
  <c r="BR30" i="3"/>
  <c r="AY31" i="3"/>
  <c r="BD16" i="3"/>
  <c r="BL55" i="3"/>
  <c r="BR54" i="3"/>
  <c r="AI36" i="3"/>
  <c r="BS30" i="3"/>
  <c r="AW41" i="3"/>
  <c r="BT49" i="3"/>
  <c r="BM14" i="3"/>
  <c r="BL31" i="3"/>
  <c r="AQ45" i="3"/>
  <c r="BD64" i="3"/>
  <c r="BE12" i="3" s="1"/>
  <c r="BT18" i="3"/>
  <c r="BE18" i="3"/>
  <c r="AX52" i="3"/>
  <c r="BL45" i="3"/>
  <c r="BD13" i="3"/>
  <c r="AW35" i="3"/>
  <c r="AQ29" i="3"/>
  <c r="AJ58" i="3"/>
  <c r="AQ19" i="3"/>
  <c r="BL36" i="3"/>
  <c r="AX36" i="3"/>
  <c r="AR26" i="3"/>
  <c r="AW61" i="3"/>
  <c r="AW64" i="3"/>
  <c r="AX12" i="3" s="1"/>
  <c r="BL13" i="3"/>
  <c r="AY61" i="3"/>
  <c r="BL20" i="3"/>
  <c r="BL26" i="3"/>
  <c r="BM30" i="3"/>
  <c r="BS25" i="3"/>
  <c r="AJ36" i="3"/>
  <c r="BK48" i="3"/>
  <c r="AX41" i="3"/>
  <c r="AK35" i="3"/>
  <c r="BS35" i="3"/>
  <c r="AY16" i="3"/>
  <c r="AK42" i="3"/>
  <c r="AI46" i="3"/>
  <c r="AP36" i="3"/>
  <c r="AR38" i="3"/>
  <c r="AW59" i="3"/>
  <c r="BS44" i="3"/>
  <c r="BR28" i="3"/>
  <c r="BR65" i="3"/>
  <c r="BD31" i="3"/>
  <c r="BF60" i="3"/>
  <c r="BD40" i="3"/>
  <c r="AP41" i="3"/>
  <c r="BM42" i="3"/>
  <c r="BD58" i="3"/>
  <c r="BM21" i="3"/>
  <c r="AW14" i="3"/>
  <c r="AY23" i="3"/>
  <c r="BT56" i="3"/>
  <c r="BS18" i="3"/>
  <c r="BT36" i="3"/>
  <c r="AX65" i="3"/>
  <c r="BE26" i="3"/>
  <c r="BD19" i="3"/>
  <c r="BF25" i="3"/>
  <c r="AI48" i="3"/>
  <c r="BK21" i="3"/>
  <c r="AR43" i="3"/>
  <c r="AQ46" i="3"/>
  <c r="AJ43" i="3"/>
  <c r="BK54" i="3"/>
  <c r="AX60" i="3"/>
  <c r="AX23" i="3"/>
  <c r="AW28" i="3"/>
  <c r="BS59" i="3"/>
  <c r="AQ26" i="3"/>
  <c r="BK43" i="3"/>
  <c r="BR38" i="3"/>
  <c r="BL65" i="3"/>
  <c r="AJ57" i="3"/>
  <c r="BK44" i="3"/>
  <c r="AJ17" i="3"/>
  <c r="AK53" i="3"/>
  <c r="BD22" i="3"/>
  <c r="BS63" i="3"/>
  <c r="BK47" i="3"/>
  <c r="AI42" i="3"/>
  <c r="AW25" i="3"/>
  <c r="BK29" i="3"/>
  <c r="BT61" i="3"/>
  <c r="AQ50" i="3"/>
  <c r="AX47" i="3"/>
  <c r="AQ61" i="3"/>
  <c r="AW19" i="3"/>
  <c r="BF58" i="3"/>
  <c r="AW39" i="3"/>
  <c r="AP53" i="3"/>
  <c r="AQ39" i="3"/>
  <c r="AX25" i="3"/>
  <c r="AK31" i="3"/>
  <c r="BD30" i="3"/>
  <c r="BM63" i="3"/>
  <c r="AJ24" i="3"/>
  <c r="AK38" i="3"/>
  <c r="AW38" i="3"/>
  <c r="AI55" i="3"/>
  <c r="BE32" i="3"/>
  <c r="BM32" i="3"/>
  <c r="AP14" i="3"/>
  <c r="AR21" i="3"/>
  <c r="AR29" i="3"/>
  <c r="AQ34" i="3"/>
  <c r="BE31" i="3"/>
  <c r="BM43" i="3"/>
  <c r="AP30" i="3"/>
  <c r="AW46" i="3"/>
  <c r="AP40" i="3"/>
  <c r="AI18" i="3"/>
  <c r="AR61" i="3"/>
  <c r="AW22" i="3"/>
  <c r="AX55" i="3"/>
  <c r="BK26" i="3"/>
  <c r="BR61" i="3"/>
  <c r="AR34" i="3"/>
  <c r="AR44" i="3"/>
  <c r="BD49" i="3"/>
  <c r="BF18" i="3"/>
  <c r="BK22" i="3"/>
  <c r="BS52" i="3"/>
  <c r="AY54" i="3"/>
  <c r="BF48" i="3"/>
  <c r="AP46" i="3"/>
  <c r="BT44" i="3"/>
  <c r="BM50" i="3"/>
  <c r="BM60" i="3"/>
  <c r="BK28" i="3"/>
  <c r="AQ25" i="3"/>
  <c r="BD34" i="3"/>
  <c r="AK32" i="3"/>
  <c r="AQ65" i="3"/>
  <c r="BE64" i="3"/>
  <c r="BF12" i="3" s="1"/>
  <c r="BT50" i="3"/>
  <c r="BT26" i="3"/>
  <c r="AQ56" i="3"/>
  <c r="BF64" i="3"/>
  <c r="BG12" i="3" s="1"/>
  <c r="AR23" i="3"/>
  <c r="AP31" i="3"/>
  <c r="AR31" i="3"/>
  <c r="BT38" i="3"/>
  <c r="BR42" i="3"/>
  <c r="BT40" i="3"/>
  <c r="AX37" i="3"/>
  <c r="BS22" i="3"/>
  <c r="BL27" i="3"/>
  <c r="AY60" i="3"/>
  <c r="BT30" i="3"/>
  <c r="BT13" i="3"/>
  <c r="AJ45" i="3"/>
  <c r="BD54" i="3"/>
  <c r="BD59" i="3"/>
  <c r="BL46" i="3"/>
  <c r="BD39" i="3"/>
  <c r="BS57" i="3"/>
  <c r="AX15" i="3"/>
  <c r="BD43" i="3"/>
  <c r="BL39" i="3"/>
  <c r="BT58" i="3"/>
  <c r="AJ37" i="3"/>
  <c r="AK22" i="3"/>
  <c r="AR30" i="3"/>
  <c r="BD51" i="3"/>
  <c r="AQ21" i="3"/>
  <c r="AY35" i="3"/>
  <c r="AK63" i="3"/>
  <c r="BE35" i="3"/>
  <c r="BK41" i="3"/>
  <c r="AK61" i="3"/>
  <c r="BE36" i="3"/>
  <c r="AP27" i="3"/>
  <c r="AJ29" i="3"/>
  <c r="BD28" i="3"/>
  <c r="AY33" i="3"/>
  <c r="AK34" i="3"/>
  <c r="AR27" i="3"/>
  <c r="AK30" i="3"/>
  <c r="BS50" i="3"/>
  <c r="A159" i="16"/>
  <c r="E159" i="16" s="1"/>
  <c r="U159" i="16" s="1"/>
  <c r="Z188" i="16"/>
  <c r="C785" i="14"/>
  <c r="C784" i="14"/>
  <c r="C783" i="14"/>
  <c r="BM57" i="10"/>
  <c r="BM13" i="10"/>
  <c r="BK38" i="10"/>
  <c r="BM45" i="10"/>
  <c r="BM17" i="10"/>
  <c r="AO56" i="10"/>
  <c r="BM29" i="10"/>
  <c r="AR11" i="10"/>
  <c r="AY11" i="10"/>
  <c r="BF11" i="10"/>
  <c r="BU65" i="10"/>
  <c r="AK27" i="3"/>
  <c r="AK59" i="3"/>
  <c r="AK25" i="3"/>
  <c r="AL11" i="3"/>
  <c r="AK18" i="3"/>
  <c r="AK44" i="3"/>
  <c r="AK62" i="3"/>
  <c r="AK16" i="3"/>
  <c r="AK21" i="3"/>
  <c r="AK54" i="3"/>
  <c r="AK48" i="3"/>
  <c r="AK58" i="3"/>
  <c r="AK60" i="3"/>
  <c r="AK65" i="3"/>
  <c r="AK51" i="3"/>
  <c r="AK40" i="3"/>
  <c r="AK26" i="3"/>
  <c r="AK15" i="3"/>
  <c r="AK47" i="3"/>
  <c r="AK55" i="3"/>
  <c r="AK49" i="3"/>
  <c r="AK50" i="3"/>
  <c r="AK56" i="3"/>
  <c r="AK19" i="3"/>
  <c r="AK23" i="3"/>
  <c r="AK43" i="3"/>
  <c r="AK57" i="3"/>
  <c r="AK17" i="3"/>
  <c r="AK52" i="3"/>
  <c r="BL18" i="3"/>
  <c r="BS45" i="3"/>
  <c r="AX51" i="3"/>
  <c r="BK65" i="3"/>
  <c r="AJ34" i="3"/>
  <c r="BD65" i="3"/>
  <c r="AQ51" i="3"/>
  <c r="AJ15" i="3"/>
  <c r="AJ21" i="3"/>
  <c r="BK58" i="3"/>
  <c r="AI40" i="3"/>
  <c r="BS21" i="3"/>
  <c r="AJ32" i="3"/>
  <c r="AI26" i="3"/>
  <c r="BR14" i="3"/>
  <c r="BR25" i="3"/>
  <c r="AQ58" i="3"/>
  <c r="AW17" i="3"/>
  <c r="BR51" i="3"/>
  <c r="BD53" i="3"/>
  <c r="AI52" i="3"/>
  <c r="BL53" i="3"/>
  <c r="BK30" i="3"/>
  <c r="BS48" i="3"/>
  <c r="AJ38" i="3"/>
  <c r="AJ14" i="3"/>
  <c r="BE59" i="3"/>
  <c r="BS13" i="3"/>
  <c r="BL42" i="3"/>
  <c r="AJ20" i="3"/>
  <c r="AW48" i="3"/>
  <c r="BE34" i="3"/>
  <c r="BR47" i="3"/>
  <c r="AX61" i="3"/>
  <c r="AI32" i="3"/>
  <c r="AP18" i="3"/>
  <c r="AI21" i="3"/>
  <c r="BR43" i="3"/>
  <c r="AW26" i="3"/>
  <c r="BK61" i="3"/>
  <c r="AI62" i="3"/>
  <c r="AX17" i="3"/>
  <c r="BL34" i="3"/>
  <c r="BK20" i="3"/>
  <c r="BR27" i="3"/>
  <c r="BR18" i="3"/>
  <c r="AX24" i="3"/>
  <c r="AI20" i="3"/>
  <c r="AI14" i="3"/>
  <c r="BD15" i="3"/>
  <c r="BS15" i="3"/>
  <c r="BK57" i="3"/>
  <c r="AX46" i="3"/>
  <c r="AX34" i="3"/>
  <c r="AI17" i="3"/>
  <c r="BL51" i="3"/>
  <c r="BK24" i="3"/>
  <c r="BR53" i="3"/>
  <c r="AI50" i="3"/>
  <c r="AJ28" i="3"/>
  <c r="BR49" i="3"/>
  <c r="BS54" i="3"/>
  <c r="BE60" i="3"/>
  <c r="BR26" i="3"/>
  <c r="AW56" i="3"/>
  <c r="AX40" i="3"/>
  <c r="BE41" i="3"/>
  <c r="AX64" i="3"/>
  <c r="AY12" i="3" s="1"/>
  <c r="AJ19" i="3"/>
  <c r="AW54" i="3"/>
  <c r="BS40" i="3"/>
  <c r="BK27" i="3"/>
  <c r="AP23" i="3"/>
  <c r="BR22" i="3"/>
  <c r="AQ30" i="3"/>
  <c r="BR50" i="3"/>
  <c r="AP51" i="3"/>
  <c r="BK13" i="3"/>
  <c r="BD44" i="3"/>
  <c r="BE49" i="3"/>
  <c r="BK38" i="3"/>
  <c r="AX33" i="3"/>
  <c r="AJ16" i="3"/>
  <c r="AI39" i="3"/>
  <c r="BK42" i="3"/>
  <c r="AP63" i="3"/>
  <c r="AJ22" i="3"/>
  <c r="BL57" i="3"/>
  <c r="AX29" i="3"/>
  <c r="AX42" i="3"/>
  <c r="AX43" i="3"/>
  <c r="AQ14" i="3"/>
  <c r="AQ31" i="3"/>
  <c r="BL24" i="3"/>
  <c r="BS43" i="3"/>
  <c r="BL64" i="3"/>
  <c r="BM12" i="3" s="1"/>
  <c r="AI58" i="3"/>
  <c r="AI27" i="3"/>
  <c r="BS49" i="3"/>
  <c r="AQ41" i="3"/>
  <c r="BR40" i="3"/>
  <c r="BE51" i="3"/>
  <c r="BL28" i="3"/>
  <c r="AW45" i="3"/>
  <c r="AI37" i="3"/>
  <c r="BR46" i="3"/>
  <c r="BK15" i="3"/>
  <c r="BE24" i="3"/>
  <c r="AX53" i="3"/>
  <c r="BS17" i="3"/>
  <c r="AJ54" i="3"/>
  <c r="BD21" i="3"/>
  <c r="AW34" i="3"/>
  <c r="BK32" i="3"/>
  <c r="AQ64" i="3"/>
  <c r="AR12" i="3" s="1"/>
  <c r="AW65" i="3"/>
  <c r="BR13" i="3"/>
  <c r="AW33" i="3"/>
  <c r="AJ23" i="3"/>
  <c r="BK14" i="3"/>
  <c r="BR29" i="3"/>
  <c r="BE14" i="3"/>
  <c r="BS28" i="3"/>
  <c r="AP50" i="3"/>
  <c r="AJ35" i="3"/>
  <c r="AX59" i="3"/>
  <c r="AW63" i="3"/>
  <c r="AX54" i="3"/>
  <c r="BD17" i="3"/>
  <c r="BE63" i="3"/>
  <c r="BS41" i="3"/>
  <c r="AX35" i="3"/>
  <c r="BD41" i="3"/>
  <c r="BS65" i="3"/>
  <c r="AW16" i="3"/>
  <c r="AI60" i="3"/>
  <c r="BR45" i="3"/>
  <c r="BS29" i="3"/>
  <c r="AW44" i="3"/>
  <c r="AP29" i="3"/>
  <c r="BD38" i="3"/>
  <c r="BR21" i="3"/>
  <c r="BD29" i="3"/>
  <c r="AP37" i="3"/>
  <c r="BK35" i="3"/>
  <c r="AP58" i="3"/>
  <c r="BR62" i="3"/>
  <c r="BK53" i="3"/>
  <c r="BE62" i="3"/>
  <c r="AP26" i="3"/>
  <c r="AQ28" i="3"/>
  <c r="AI33" i="3"/>
  <c r="BS27" i="3"/>
  <c r="BE57" i="3"/>
  <c r="BK37" i="3"/>
  <c r="BE50" i="3"/>
  <c r="AX48" i="3"/>
  <c r="AJ41" i="3"/>
  <c r="AJ55" i="3"/>
  <c r="AP44" i="3"/>
  <c r="BS62" i="3"/>
  <c r="AP56" i="3"/>
  <c r="AW50" i="3"/>
  <c r="AI54" i="3"/>
  <c r="BL62" i="3"/>
  <c r="AP38" i="3"/>
  <c r="BE37" i="3"/>
  <c r="AI22" i="3"/>
  <c r="AI38" i="3"/>
  <c r="BD61" i="3"/>
  <c r="AW20" i="3"/>
  <c r="AJ31" i="3"/>
  <c r="BK18" i="3"/>
  <c r="BS42" i="3"/>
  <c r="BE46" i="3"/>
  <c r="BL48" i="3"/>
  <c r="AW51" i="3"/>
  <c r="BS14" i="3"/>
  <c r="BR58" i="3"/>
  <c r="AQ23" i="3"/>
  <c r="BL29" i="3"/>
  <c r="BE56" i="3"/>
  <c r="AW42" i="3"/>
  <c r="BR52" i="3"/>
  <c r="BK64" i="3"/>
  <c r="BL12" i="3" s="1"/>
  <c r="BL30" i="3"/>
  <c r="AJ44" i="3"/>
  <c r="AJ48" i="3"/>
  <c r="AQ35" i="3"/>
  <c r="AQ52" i="3"/>
  <c r="AW58" i="3"/>
  <c r="AP32" i="3"/>
  <c r="BE23" i="3"/>
  <c r="AP61" i="3"/>
  <c r="AP34" i="3"/>
  <c r="BR64" i="3"/>
  <c r="BS12" i="3" s="1"/>
  <c r="AX27" i="3"/>
  <c r="AW13" i="3"/>
  <c r="BL19" i="3"/>
  <c r="BK55" i="3"/>
  <c r="AX21" i="3"/>
  <c r="BK40" i="3"/>
  <c r="BD45" i="3"/>
  <c r="AP64" i="3"/>
  <c r="AQ12" i="3" s="1"/>
  <c r="BE55" i="3"/>
  <c r="AJ62" i="3"/>
  <c r="AW30" i="3"/>
  <c r="BD56" i="3"/>
  <c r="AW52" i="3"/>
  <c r="BR55" i="3"/>
  <c r="AI16" i="3"/>
  <c r="AP45" i="3"/>
  <c r="AI24" i="3"/>
  <c r="BL22" i="3"/>
  <c r="BR37" i="3"/>
  <c r="BE21" i="3"/>
  <c r="BR23" i="3"/>
  <c r="AQ42" i="3"/>
  <c r="BL21" i="3"/>
  <c r="BE29" i="3"/>
  <c r="BE54" i="3"/>
  <c r="AW32" i="3"/>
  <c r="AQ38" i="3"/>
  <c r="AQ16" i="3"/>
  <c r="BK62" i="3"/>
  <c r="AW36" i="3"/>
  <c r="BS32" i="3"/>
  <c r="BR19" i="3"/>
  <c r="BR44" i="3"/>
  <c r="BK33" i="3"/>
  <c r="BD27" i="3"/>
  <c r="AI64" i="3"/>
  <c r="AJ12" i="3" s="1"/>
  <c r="BK56" i="3"/>
  <c r="BS31" i="3"/>
  <c r="AP25" i="3"/>
  <c r="BL33" i="3"/>
  <c r="AW37" i="3"/>
  <c r="BL61" i="3"/>
  <c r="AQ53" i="3"/>
  <c r="BK49" i="3"/>
  <c r="AJ13" i="3"/>
  <c r="BD60" i="3"/>
  <c r="BS23" i="3"/>
  <c r="AW62" i="3"/>
  <c r="BL15" i="3"/>
  <c r="AI28" i="3"/>
  <c r="AX63" i="3"/>
  <c r="BS26" i="3"/>
  <c r="BK46" i="3"/>
  <c r="BS20" i="3"/>
  <c r="AX19" i="3"/>
  <c r="AQ37" i="3"/>
  <c r="AP47" i="3"/>
  <c r="BK31" i="3"/>
  <c r="AP39" i="3"/>
  <c r="AP48" i="3"/>
  <c r="BE38" i="3"/>
  <c r="BR41" i="3"/>
  <c r="BL38" i="3"/>
  <c r="BL63" i="3"/>
  <c r="BS55" i="3"/>
  <c r="BK25" i="3"/>
  <c r="AP54" i="3"/>
  <c r="AJ40" i="3"/>
  <c r="AP33" i="3"/>
  <c r="AX57" i="3"/>
  <c r="BE39" i="3"/>
  <c r="AI25" i="3"/>
  <c r="BR15" i="3"/>
  <c r="BK23" i="3"/>
  <c r="AI29" i="3"/>
  <c r="AI23" i="3"/>
  <c r="AQ13" i="3"/>
  <c r="BL59" i="3"/>
  <c r="BS19" i="3"/>
  <c r="BD42" i="3"/>
  <c r="BR24" i="3"/>
  <c r="AQ43" i="3"/>
  <c r="AQ49" i="3"/>
  <c r="BE45" i="3"/>
  <c r="AI15" i="3"/>
  <c r="BD26" i="3"/>
  <c r="BS33" i="3"/>
  <c r="AP65" i="3"/>
  <c r="AX56" i="3"/>
  <c r="AQ24" i="3"/>
  <c r="BS61" i="3"/>
  <c r="BD50" i="3"/>
  <c r="AW21" i="3"/>
  <c r="AI45" i="3"/>
  <c r="AI35" i="3"/>
  <c r="BL44" i="3"/>
  <c r="BS16" i="3"/>
  <c r="AQ59" i="3"/>
  <c r="BL50" i="3"/>
  <c r="AP57" i="3"/>
  <c r="BR56" i="3"/>
  <c r="AI43" i="3"/>
  <c r="BE58" i="3"/>
  <c r="AI30" i="3"/>
  <c r="BE43" i="3"/>
  <c r="AP42" i="3"/>
  <c r="AI61" i="3"/>
  <c r="BR60" i="3"/>
  <c r="AI19" i="3"/>
  <c r="AP28" i="3"/>
  <c r="BD46" i="3"/>
  <c r="AP16" i="3"/>
  <c r="AW53" i="3"/>
  <c r="BD35" i="3"/>
  <c r="AQ44" i="3"/>
  <c r="BE13" i="3"/>
  <c r="BL16" i="3"/>
  <c r="AI31" i="3"/>
  <c r="BE22" i="3"/>
  <c r="BD52" i="3"/>
  <c r="AQ36" i="3"/>
  <c r="AR39" i="3"/>
  <c r="AR55" i="3"/>
  <c r="AR49" i="3"/>
  <c r="AR20" i="3"/>
  <c r="AR16" i="3"/>
  <c r="AR50" i="3"/>
  <c r="AR41" i="3"/>
  <c r="AR46" i="3"/>
  <c r="AR51" i="3"/>
  <c r="AR18" i="3"/>
  <c r="AR47" i="3"/>
  <c r="AR33" i="3"/>
  <c r="AR48" i="3"/>
  <c r="AR64" i="3"/>
  <c r="AS12" i="3" s="1"/>
  <c r="AR60" i="3"/>
  <c r="AR62" i="3"/>
  <c r="AS11" i="3"/>
  <c r="AR14" i="3"/>
  <c r="AR25" i="3"/>
  <c r="AR52" i="3"/>
  <c r="AR32" i="3"/>
  <c r="AR28" i="3"/>
  <c r="AR17" i="3"/>
  <c r="AR36" i="3"/>
  <c r="AR15" i="3"/>
  <c r="AR56" i="3"/>
  <c r="AR40" i="3"/>
  <c r="AR35" i="3"/>
  <c r="AR58" i="3"/>
  <c r="AR37" i="3"/>
  <c r="AR59" i="3"/>
  <c r="AY32" i="3"/>
  <c r="AY45" i="3"/>
  <c r="AY28" i="3"/>
  <c r="AY29" i="3"/>
  <c r="AY20" i="3"/>
  <c r="AY46" i="3"/>
  <c r="AY56" i="3"/>
  <c r="AY17" i="3"/>
  <c r="AY36" i="3"/>
  <c r="AY42" i="3"/>
  <c r="AY21" i="3"/>
  <c r="AY44" i="3"/>
  <c r="AY57" i="3"/>
  <c r="AY37" i="3"/>
  <c r="AY24" i="3"/>
  <c r="AY65" i="3"/>
  <c r="AY26" i="3"/>
  <c r="AZ11" i="3"/>
  <c r="AY63" i="3"/>
  <c r="AY15" i="3"/>
  <c r="AY59" i="3"/>
  <c r="AY25" i="3"/>
  <c r="AY53" i="3"/>
  <c r="AY39" i="3"/>
  <c r="AY30" i="3"/>
  <c r="AY55" i="3"/>
  <c r="AY19" i="3"/>
  <c r="AY51" i="3"/>
  <c r="AY14" i="3"/>
  <c r="AY64" i="3"/>
  <c r="AZ12" i="3" s="1"/>
  <c r="AY62" i="3"/>
  <c r="AY50" i="3"/>
  <c r="AY18" i="3"/>
  <c r="AY27" i="3"/>
  <c r="AY13" i="3"/>
  <c r="BF50" i="3"/>
  <c r="BF22" i="3"/>
  <c r="BF63" i="3"/>
  <c r="BF30" i="3"/>
  <c r="BF19" i="3"/>
  <c r="BF17" i="3"/>
  <c r="BF62" i="3"/>
  <c r="BF14" i="3"/>
  <c r="BF61" i="3"/>
  <c r="BF36" i="3"/>
  <c r="BF13" i="3"/>
  <c r="BF32" i="3"/>
  <c r="BF34" i="3"/>
  <c r="BF39" i="3"/>
  <c r="BF27" i="3"/>
  <c r="BF16" i="3"/>
  <c r="BF46" i="3"/>
  <c r="BF37" i="3"/>
  <c r="BF54" i="3"/>
  <c r="BG11" i="3"/>
  <c r="BF47" i="3"/>
  <c r="BF52" i="3"/>
  <c r="BF23" i="3"/>
  <c r="BF53" i="3"/>
  <c r="BF29" i="3"/>
  <c r="BF42" i="3"/>
  <c r="BF31" i="3"/>
  <c r="BM17" i="3"/>
  <c r="BM39" i="3"/>
  <c r="BM56" i="3"/>
  <c r="BM57" i="3"/>
  <c r="BM49" i="3"/>
  <c r="BM26" i="3"/>
  <c r="BM18" i="3"/>
  <c r="BM16" i="3"/>
  <c r="BM33" i="3"/>
  <c r="BM46" i="3"/>
  <c r="BM24" i="3"/>
  <c r="BM40" i="3"/>
  <c r="BM37" i="3"/>
  <c r="BM31" i="3"/>
  <c r="BM27" i="3"/>
  <c r="BM25" i="3"/>
  <c r="BM52" i="3"/>
  <c r="BM61" i="3"/>
  <c r="BM34" i="3"/>
  <c r="BM53" i="3"/>
  <c r="BM41" i="3"/>
  <c r="BM22" i="3"/>
  <c r="BM54" i="3"/>
  <c r="BM15" i="3"/>
  <c r="BM19" i="3"/>
  <c r="BM35" i="3"/>
  <c r="BN11" i="3"/>
  <c r="BM23" i="3"/>
  <c r="BM47" i="3"/>
  <c r="BM51" i="3"/>
  <c r="BM55" i="3"/>
  <c r="BM36" i="3"/>
  <c r="BU11" i="3"/>
  <c r="BT51" i="3"/>
  <c r="BT22" i="3"/>
  <c r="BT60" i="3"/>
  <c r="BT15" i="3"/>
  <c r="BT48" i="3"/>
  <c r="BT53" i="3"/>
  <c r="BT17" i="3"/>
  <c r="BT21" i="3"/>
  <c r="BT45" i="3"/>
  <c r="BT64" i="3"/>
  <c r="BU12" i="3" s="1"/>
  <c r="BT57" i="3"/>
  <c r="BT46" i="3"/>
  <c r="BT62" i="3"/>
  <c r="BT34" i="3"/>
  <c r="BT20" i="3"/>
  <c r="BT55" i="3"/>
  <c r="BT19" i="3"/>
  <c r="BT33" i="3"/>
  <c r="BT32" i="3"/>
  <c r="BT16" i="3"/>
  <c r="BT37" i="3"/>
  <c r="BT41" i="3"/>
  <c r="BT42" i="3"/>
  <c r="BT31" i="3"/>
  <c r="BT65" i="3"/>
  <c r="BT25" i="3"/>
  <c r="BT47" i="3"/>
  <c r="BT39" i="3"/>
  <c r="FA12" i="2"/>
  <c r="GO12" i="2"/>
  <c r="GP12" i="2" s="1"/>
  <c r="DW12" i="2"/>
  <c r="DX12" i="2" s="1"/>
  <c r="DO12" i="2"/>
  <c r="DP12" i="2" s="1"/>
  <c r="DQ12" i="2" s="1"/>
  <c r="CG11" i="1"/>
  <c r="CH11" i="1" s="1"/>
  <c r="CO11" i="1"/>
  <c r="CP11" i="1" s="1"/>
  <c r="AS169" i="1"/>
  <c r="AS166" i="1"/>
  <c r="AT165" i="1"/>
  <c r="AR164" i="1"/>
  <c r="AS158" i="1"/>
  <c r="AR156" i="1"/>
  <c r="AV155" i="1"/>
  <c r="AV153" i="1"/>
  <c r="AR153" i="1"/>
  <c r="AT153" i="1"/>
  <c r="AR151" i="1"/>
  <c r="AS150" i="1"/>
  <c r="AR150" i="1"/>
  <c r="AV149" i="1"/>
  <c r="AT149" i="1"/>
  <c r="AS146" i="1"/>
  <c r="AV145" i="1"/>
  <c r="AR143" i="1"/>
  <c r="AS142" i="1"/>
  <c r="AT141" i="1"/>
  <c r="AW140" i="1"/>
  <c r="AT137" i="1"/>
  <c r="AR133" i="1"/>
  <c r="AT133" i="1"/>
  <c r="AR132" i="1"/>
  <c r="AV131" i="1"/>
  <c r="AS126" i="1"/>
  <c r="AR125" i="1"/>
  <c r="AR124" i="1"/>
  <c r="AS122" i="1"/>
  <c r="AR120" i="1"/>
  <c r="AR119" i="1"/>
  <c r="AT117" i="1"/>
  <c r="AR117" i="1"/>
  <c r="AW116" i="1"/>
  <c r="U15" i="18"/>
  <c r="AS230" i="1"/>
  <c r="AW223" i="1"/>
  <c r="AV223" i="1"/>
  <c r="AR223" i="1"/>
  <c r="AU223" i="1"/>
  <c r="N15" i="18"/>
  <c r="O15" i="18" s="1"/>
  <c r="AS227" i="1"/>
  <c r="N8" i="18"/>
  <c r="O8" i="18" s="1"/>
  <c r="AU227" i="1"/>
  <c r="AS185" i="1"/>
  <c r="AR185" i="1"/>
  <c r="AV184" i="1"/>
  <c r="AV183" i="1"/>
  <c r="AS179" i="1"/>
  <c r="AT178" i="1"/>
  <c r="AR176" i="1"/>
  <c r="AU175" i="1"/>
  <c r="AR175" i="1"/>
  <c r="AR172" i="1"/>
  <c r="AJ277" i="1"/>
  <c r="AJ278" i="1"/>
  <c r="AB277" i="1"/>
  <c r="AB278" i="1"/>
  <c r="T278" i="1"/>
  <c r="T277" i="1"/>
  <c r="L277" i="1"/>
  <c r="L278" i="1"/>
  <c r="D278" i="1"/>
  <c r="AQ277" i="1"/>
  <c r="AQ278" i="1"/>
  <c r="AI278" i="1"/>
  <c r="AI277" i="1"/>
  <c r="AA277" i="1"/>
  <c r="S278" i="1"/>
  <c r="S277" i="1"/>
  <c r="K278" i="1"/>
  <c r="C277" i="1"/>
  <c r="C278" i="1"/>
  <c r="AM278" i="1"/>
  <c r="AM277" i="1"/>
  <c r="AE278" i="1"/>
  <c r="AE277" i="1"/>
  <c r="W277" i="1"/>
  <c r="O278" i="1"/>
  <c r="O277" i="1"/>
  <c r="G277" i="1"/>
  <c r="G278" i="1"/>
  <c r="AO278" i="1"/>
  <c r="AO277" i="1"/>
  <c r="AG278" i="1"/>
  <c r="AG277" i="1"/>
  <c r="Y278" i="1"/>
  <c r="Y277" i="1"/>
  <c r="Q278" i="1"/>
  <c r="Q277" i="1"/>
  <c r="I277" i="1"/>
  <c r="AN278" i="1"/>
  <c r="AN277" i="1"/>
  <c r="AF277" i="1"/>
  <c r="X277" i="1"/>
  <c r="X278" i="1"/>
  <c r="P277" i="1"/>
  <c r="P278" i="1"/>
  <c r="H277" i="1"/>
  <c r="AP278" i="1"/>
  <c r="AP277" i="1"/>
  <c r="AH278" i="1"/>
  <c r="Z278" i="1"/>
  <c r="Z277" i="1"/>
  <c r="R278" i="1"/>
  <c r="R277" i="1"/>
  <c r="J277" i="1"/>
  <c r="J278" i="1"/>
  <c r="AT238" i="1"/>
  <c r="AT243" i="1"/>
  <c r="AK278" i="1"/>
  <c r="AC277" i="1"/>
  <c r="AC278" i="1"/>
  <c r="U277" i="1"/>
  <c r="M277" i="1"/>
  <c r="M278" i="1"/>
  <c r="E278" i="1"/>
  <c r="E277" i="1"/>
  <c r="H7" i="18"/>
  <c r="I7" i="18" s="1"/>
  <c r="J7" i="18" s="1"/>
  <c r="AR225" i="1"/>
  <c r="H19" i="21" s="1"/>
  <c r="S4" i="18"/>
  <c r="AT229" i="1"/>
  <c r="AU229" i="1"/>
  <c r="AR15" i="18"/>
  <c r="AS242" i="1"/>
  <c r="AR4" i="18"/>
  <c r="AT242" i="1"/>
  <c r="AR114" i="1"/>
  <c r="AR111" i="1"/>
  <c r="AS106" i="1"/>
  <c r="AR105" i="1"/>
  <c r="AR104" i="1"/>
  <c r="AV103" i="1"/>
  <c r="AT96" i="1"/>
  <c r="AR96" i="1"/>
  <c r="AR90" i="1"/>
  <c r="AT89" i="1"/>
  <c r="AR83" i="1"/>
  <c r="AR77" i="1"/>
  <c r="AR76" i="1"/>
  <c r="AT76" i="1"/>
  <c r="AV75" i="1"/>
  <c r="AT73" i="1"/>
  <c r="AT69" i="1"/>
  <c r="AS66" i="1"/>
  <c r="AT65" i="1"/>
  <c r="AR65" i="1"/>
  <c r="AW64" i="1"/>
  <c r="AT64" i="1"/>
  <c r="AR64" i="1"/>
  <c r="AS62" i="1"/>
  <c r="AT61" i="1"/>
  <c r="AV59" i="1"/>
  <c r="AS58" i="1"/>
  <c r="AT57" i="1"/>
  <c r="AR56" i="1"/>
  <c r="AS54" i="1"/>
  <c r="AR54" i="1"/>
  <c r="AT53" i="1"/>
  <c r="AR51" i="1"/>
  <c r="AS46" i="1"/>
  <c r="AT45" i="1"/>
  <c r="AR45" i="1"/>
  <c r="AW44" i="1"/>
  <c r="AR44" i="1"/>
  <c r="AV43" i="1"/>
  <c r="AR43" i="1"/>
  <c r="AS42" i="1"/>
  <c r="AR41" i="1"/>
  <c r="AT41" i="1"/>
  <c r="AW40" i="1"/>
  <c r="AW39" i="1"/>
  <c r="AR39" i="1"/>
  <c r="AS38" i="1"/>
  <c r="AR38" i="1"/>
  <c r="AR37" i="1"/>
  <c r="AT36" i="1"/>
  <c r="AR36" i="1"/>
  <c r="AR35" i="1"/>
  <c r="AS34" i="1"/>
  <c r="AR34" i="1"/>
  <c r="AT33" i="1"/>
  <c r="AR33" i="1"/>
  <c r="AW32" i="1"/>
  <c r="AR32" i="1"/>
  <c r="AR31" i="1"/>
  <c r="AS30" i="1"/>
  <c r="AR30" i="1"/>
  <c r="AV29" i="1"/>
  <c r="AT29" i="1"/>
  <c r="AR29" i="1"/>
  <c r="AW28" i="1"/>
  <c r="AR28" i="1"/>
  <c r="AS26" i="1"/>
  <c r="AR26" i="1"/>
  <c r="AU26" i="1"/>
  <c r="AT25" i="1"/>
  <c r="AR25" i="1"/>
  <c r="AW24" i="1"/>
  <c r="AR24" i="1"/>
  <c r="AV23" i="1"/>
  <c r="AW23" i="1"/>
  <c r="AR23" i="1"/>
  <c r="AS22" i="1"/>
  <c r="AU22" i="1"/>
  <c r="AR22" i="1"/>
  <c r="AV21" i="1"/>
  <c r="AR21" i="1"/>
  <c r="AW20" i="1"/>
  <c r="AR20" i="1"/>
  <c r="AV19" i="1"/>
  <c r="AW19" i="1"/>
  <c r="AR19" i="1"/>
  <c r="AU18" i="1"/>
  <c r="AR18" i="1"/>
  <c r="AV17" i="1"/>
  <c r="AT17" i="1"/>
  <c r="AW16" i="1"/>
  <c r="AR16" i="1"/>
  <c r="AV15" i="1"/>
  <c r="AW15" i="1"/>
  <c r="AR15" i="1"/>
  <c r="AS14" i="1"/>
  <c r="AU14" i="1"/>
  <c r="AR14" i="1"/>
  <c r="AR13" i="1"/>
  <c r="AW12" i="1"/>
  <c r="AT12" i="1"/>
  <c r="AR12" i="1"/>
  <c r="AS10" i="1"/>
  <c r="AU10" i="1"/>
  <c r="AR10" i="1"/>
  <c r="AV9" i="1"/>
  <c r="AR9" i="1"/>
  <c r="AT9" i="1"/>
  <c r="AW8" i="1"/>
  <c r="AT8" i="1"/>
  <c r="AR8" i="1"/>
  <c r="AV7" i="1"/>
  <c r="AR7" i="1"/>
  <c r="AS6" i="1"/>
  <c r="AR6" i="1"/>
  <c r="AV5" i="1"/>
  <c r="AT5" i="1"/>
  <c r="AR5" i="1"/>
  <c r="AR4" i="1"/>
  <c r="AT4" i="1"/>
  <c r="AR3" i="1"/>
  <c r="AV186" i="1"/>
  <c r="AR186" i="1"/>
  <c r="AT186" i="1"/>
  <c r="AW187" i="1"/>
  <c r="AT187" i="1"/>
  <c r="AR187" i="1"/>
  <c r="AS225" i="1"/>
  <c r="AU231" i="1"/>
  <c r="AS233" i="1"/>
  <c r="AW236" i="1"/>
  <c r="AU236" i="1"/>
  <c r="AS238" i="1"/>
  <c r="AS244" i="1"/>
  <c r="AV235" i="1"/>
  <c r="AV236" i="1"/>
  <c r="AV245" i="1"/>
  <c r="AR247" i="1"/>
  <c r="AR276" i="1" s="1"/>
  <c r="AT224" i="1"/>
  <c r="AW225" i="1"/>
  <c r="AS226" i="1"/>
  <c r="AW232" i="1"/>
  <c r="AS232" i="1"/>
  <c r="AU237" i="1"/>
  <c r="AS237" i="1"/>
  <c r="AW242" i="1"/>
  <c r="AS229" i="1"/>
  <c r="AW229" i="1"/>
  <c r="AV232" i="1"/>
  <c r="AT233" i="1"/>
  <c r="AW235" i="1"/>
  <c r="AS236" i="1"/>
  <c r="AW243" i="1"/>
  <c r="AW247" i="1"/>
  <c r="AW231" i="1"/>
  <c r="AS231" i="1"/>
  <c r="AW234" i="1"/>
  <c r="AT231" i="1"/>
  <c r="AV241" i="1"/>
  <c r="AR239" i="1"/>
  <c r="AM19" i="18" s="1"/>
  <c r="AT223" i="1"/>
  <c r="AW224" i="1"/>
  <c r="AV224" i="1"/>
  <c r="AT240" i="1"/>
  <c r="AT239" i="1"/>
  <c r="AV239" i="1"/>
  <c r="AQ22" i="3"/>
  <c r="AR224" i="1"/>
  <c r="E19" i="21" s="1"/>
  <c r="F19" i="21" s="1"/>
  <c r="AR227" i="1"/>
  <c r="N19" i="21" s="1"/>
  <c r="AT227" i="1"/>
  <c r="N3" i="18"/>
  <c r="O3" i="18" s="1"/>
  <c r="AV229" i="1"/>
  <c r="AR229" i="1"/>
  <c r="S19" i="21" s="1"/>
  <c r="AW230" i="1"/>
  <c r="AT232" i="1"/>
  <c r="AU234" i="1"/>
  <c r="AC8" i="18"/>
  <c r="AR234" i="1"/>
  <c r="AC19" i="21" s="1"/>
  <c r="AT235" i="1"/>
  <c r="AE3" i="18"/>
  <c r="AV246" i="1"/>
  <c r="AZ3" i="18"/>
  <c r="AT246" i="1"/>
  <c r="AR246" i="1"/>
  <c r="AZ19" i="21" s="1"/>
  <c r="AR233" i="1"/>
  <c r="AA19" i="21" s="1"/>
  <c r="AC15" i="18"/>
  <c r="AS234" i="1"/>
  <c r="AU238" i="1"/>
  <c r="AK6" i="18"/>
  <c r="AR238" i="1"/>
  <c r="AK19" i="21" s="1"/>
  <c r="A109" i="15"/>
  <c r="AU226" i="1"/>
  <c r="AR226" i="1"/>
  <c r="L19" i="21" s="1"/>
  <c r="L8" i="18"/>
  <c r="AR230" i="1"/>
  <c r="U19" i="21" s="1"/>
  <c r="AR235" i="1"/>
  <c r="AE19" i="21" s="1"/>
  <c r="AQ16" i="18"/>
  <c r="AW241" i="1"/>
  <c r="AV240" i="1"/>
  <c r="AO16" i="18"/>
  <c r="AR240" i="1"/>
  <c r="AO19" i="21" s="1"/>
  <c r="AW240" i="1"/>
  <c r="AW239" i="1"/>
  <c r="AM16" i="18"/>
  <c r="AV226" i="1"/>
  <c r="L12" i="18"/>
  <c r="AS235" i="1"/>
  <c r="AE15" i="18"/>
  <c r="AU235" i="1"/>
  <c r="AR236" i="1"/>
  <c r="AG19" i="21" s="1"/>
  <c r="AV247" i="1"/>
  <c r="A108" i="15"/>
  <c r="AS228" i="1"/>
  <c r="AR228" i="1"/>
  <c r="Q19" i="21" s="1"/>
  <c r="AU232" i="1"/>
  <c r="AR232" i="1"/>
  <c r="Y19" i="21" s="1"/>
  <c r="Y7" i="18"/>
  <c r="AV238" i="1"/>
  <c r="AK11" i="18"/>
  <c r="AR241" i="1"/>
  <c r="AQ19" i="21" s="1"/>
  <c r="AU245" i="1"/>
  <c r="AU225" i="1"/>
  <c r="AV228" i="1"/>
  <c r="AV231" i="1"/>
  <c r="AR231" i="1"/>
  <c r="W19" i="21" s="1"/>
  <c r="AV242" i="1"/>
  <c r="AR243" i="1"/>
  <c r="AT19" i="21" s="1"/>
  <c r="AV244" i="1"/>
  <c r="AV11" i="18"/>
  <c r="AT234" i="1"/>
  <c r="AC3" i="18"/>
  <c r="AU242" i="1"/>
  <c r="AR9" i="18"/>
  <c r="AU230" i="1"/>
  <c r="AU233" i="1"/>
  <c r="AA6" i="18"/>
  <c r="AR237" i="1"/>
  <c r="AI19" i="21" s="1"/>
  <c r="AW237" i="1"/>
  <c r="A240" i="1"/>
  <c r="A125" i="15"/>
  <c r="AW245" i="1"/>
  <c r="AS245" i="1"/>
  <c r="AR245" i="1"/>
  <c r="AX19" i="21" s="1"/>
  <c r="AV230" i="1"/>
  <c r="AV233" i="1"/>
  <c r="AT241" i="1"/>
  <c r="AR13" i="18"/>
  <c r="AR244" i="1"/>
  <c r="AV19" i="21" s="1"/>
  <c r="U7" i="18"/>
  <c r="AA4" i="18"/>
  <c r="AU247" i="1"/>
  <c r="AE7" i="18"/>
  <c r="A123" i="15"/>
  <c r="AR242" i="1"/>
  <c r="AR19" i="21" s="1"/>
  <c r="AV243" i="1"/>
  <c r="AW244" i="1"/>
  <c r="BB7" i="18"/>
  <c r="AT230" i="1"/>
  <c r="AW238" i="1"/>
  <c r="AU243" i="1"/>
  <c r="AT245" i="1"/>
  <c r="A129" i="15"/>
  <c r="BM21" i="2" l="1"/>
  <c r="BN21" i="2" s="1"/>
  <c r="BM20" i="2"/>
  <c r="BN20" i="2" s="1"/>
  <c r="C103" i="15"/>
  <c r="GH39" i="2"/>
  <c r="GH47" i="2"/>
  <c r="GH55" i="2"/>
  <c r="GH63" i="2"/>
  <c r="GH48" i="2"/>
  <c r="GH64" i="2"/>
  <c r="GH33" i="2"/>
  <c r="GH49" i="2"/>
  <c r="GH65" i="2"/>
  <c r="GH42" i="2"/>
  <c r="GH58" i="2"/>
  <c r="GH35" i="2"/>
  <c r="GH43" i="2"/>
  <c r="GH51" i="2"/>
  <c r="GH59" i="2"/>
  <c r="GH36" i="2"/>
  <c r="GH44" i="2"/>
  <c r="GH52" i="2"/>
  <c r="GH60" i="2"/>
  <c r="GH37" i="2"/>
  <c r="GH45" i="2"/>
  <c r="GH53" i="2"/>
  <c r="GH61" i="2"/>
  <c r="GH38" i="2"/>
  <c r="GH46" i="2"/>
  <c r="GH54" i="2"/>
  <c r="GH62" i="2"/>
  <c r="GH40" i="2"/>
  <c r="GH56" i="2"/>
  <c r="GH41" i="2"/>
  <c r="GH57" i="2"/>
  <c r="GH34" i="2"/>
  <c r="GH50" i="2"/>
  <c r="GH66" i="2"/>
  <c r="GH20" i="2"/>
  <c r="C105" i="15"/>
  <c r="C76" i="15"/>
  <c r="F159" i="16"/>
  <c r="C49" i="15"/>
  <c r="DJ13" i="1"/>
  <c r="DM14" i="1"/>
  <c r="DO14" i="1" s="1"/>
  <c r="DK16" i="1"/>
  <c r="DN17" i="1"/>
  <c r="DL19" i="1"/>
  <c r="DJ21" i="1"/>
  <c r="DM22" i="1"/>
  <c r="DK24" i="1"/>
  <c r="DN25" i="1"/>
  <c r="DL27" i="1"/>
  <c r="DJ29" i="1"/>
  <c r="DM30" i="1"/>
  <c r="DK32" i="1"/>
  <c r="DN33" i="1"/>
  <c r="DL35" i="1"/>
  <c r="DJ37" i="1"/>
  <c r="DM38" i="1"/>
  <c r="DK40" i="1"/>
  <c r="DN41" i="1"/>
  <c r="DL43" i="1"/>
  <c r="DJ45" i="1"/>
  <c r="DM46" i="1"/>
  <c r="DK48" i="1"/>
  <c r="DN49" i="1"/>
  <c r="DL51" i="1"/>
  <c r="DJ53" i="1"/>
  <c r="DM54" i="1"/>
  <c r="DK56" i="1"/>
  <c r="DN57" i="1"/>
  <c r="DL59" i="1"/>
  <c r="DJ61" i="1"/>
  <c r="DM62" i="1"/>
  <c r="DK64" i="1"/>
  <c r="DL12" i="1" s="1"/>
  <c r="DN65" i="1"/>
  <c r="DI21" i="1"/>
  <c r="DI29" i="1"/>
  <c r="DI37" i="1"/>
  <c r="DI45" i="1"/>
  <c r="DI53" i="1"/>
  <c r="DI61" i="1"/>
  <c r="DC13" i="1"/>
  <c r="DF14" i="1"/>
  <c r="DD16" i="1"/>
  <c r="DB18" i="1"/>
  <c r="DE19" i="1"/>
  <c r="DC21" i="1"/>
  <c r="DF22" i="1"/>
  <c r="DD24" i="1"/>
  <c r="DB26" i="1"/>
  <c r="DE27" i="1"/>
  <c r="DC29" i="1"/>
  <c r="DF30" i="1"/>
  <c r="DD32" i="1"/>
  <c r="DB34" i="1"/>
  <c r="DE35" i="1"/>
  <c r="DC37" i="1"/>
  <c r="DF38" i="1"/>
  <c r="DD40" i="1"/>
  <c r="DB42" i="1"/>
  <c r="DK13" i="1"/>
  <c r="DN14" i="1"/>
  <c r="DL16" i="1"/>
  <c r="DJ18" i="1"/>
  <c r="DM19" i="1"/>
  <c r="DK21" i="1"/>
  <c r="DN22" i="1"/>
  <c r="DL24" i="1"/>
  <c r="DJ26" i="1"/>
  <c r="DM27" i="1"/>
  <c r="DK29" i="1"/>
  <c r="DN30" i="1"/>
  <c r="DL32" i="1"/>
  <c r="DJ34" i="1"/>
  <c r="DM35" i="1"/>
  <c r="DK37" i="1"/>
  <c r="DN38" i="1"/>
  <c r="DL40" i="1"/>
  <c r="DJ42" i="1"/>
  <c r="DM43" i="1"/>
  <c r="DK45" i="1"/>
  <c r="DN46" i="1"/>
  <c r="DL48" i="1"/>
  <c r="DJ50" i="1"/>
  <c r="DM51" i="1"/>
  <c r="DK53" i="1"/>
  <c r="DN54" i="1"/>
  <c r="DL56" i="1"/>
  <c r="DJ58" i="1"/>
  <c r="DM59" i="1"/>
  <c r="DK61" i="1"/>
  <c r="DN62" i="1"/>
  <c r="DL64" i="1"/>
  <c r="DM12" i="1" s="1"/>
  <c r="DO12" i="1" s="1"/>
  <c r="DI14" i="1"/>
  <c r="DI22" i="1"/>
  <c r="DI30" i="1"/>
  <c r="DI38" i="1"/>
  <c r="DI46" i="1"/>
  <c r="DI54" i="1"/>
  <c r="DI62" i="1"/>
  <c r="DD13" i="1"/>
  <c r="DB15" i="1"/>
  <c r="DE16" i="1"/>
  <c r="DC18" i="1"/>
  <c r="DL13" i="1"/>
  <c r="DJ15" i="1"/>
  <c r="DM16" i="1"/>
  <c r="DK18" i="1"/>
  <c r="DN19" i="1"/>
  <c r="DL21" i="1"/>
  <c r="DJ23" i="1"/>
  <c r="DM24" i="1"/>
  <c r="DK26" i="1"/>
  <c r="DN27" i="1"/>
  <c r="DL29" i="1"/>
  <c r="DJ31" i="1"/>
  <c r="DM32" i="1"/>
  <c r="DK34" i="1"/>
  <c r="DN35" i="1"/>
  <c r="DL37" i="1"/>
  <c r="DJ39" i="1"/>
  <c r="DM40" i="1"/>
  <c r="DK42" i="1"/>
  <c r="DN43" i="1"/>
  <c r="DL45" i="1"/>
  <c r="DJ47" i="1"/>
  <c r="DM48" i="1"/>
  <c r="DK50" i="1"/>
  <c r="DN51" i="1"/>
  <c r="DL53" i="1"/>
  <c r="DJ55" i="1"/>
  <c r="DM56" i="1"/>
  <c r="DK58" i="1"/>
  <c r="DN59" i="1"/>
  <c r="DL61" i="1"/>
  <c r="DJ63" i="1"/>
  <c r="DM64" i="1"/>
  <c r="DN12" i="1" s="1"/>
  <c r="DI15" i="1"/>
  <c r="DI23" i="1"/>
  <c r="DI31" i="1"/>
  <c r="DI39" i="1"/>
  <c r="DI47" i="1"/>
  <c r="DI55" i="1"/>
  <c r="DI63" i="1"/>
  <c r="DE13" i="1"/>
  <c r="DG13" i="1" s="1"/>
  <c r="DC15" i="1"/>
  <c r="DF16" i="1"/>
  <c r="DD18" i="1"/>
  <c r="DM13" i="1"/>
  <c r="DO13" i="1" s="1"/>
  <c r="DK15" i="1"/>
  <c r="DN16" i="1"/>
  <c r="DL18" i="1"/>
  <c r="DJ20" i="1"/>
  <c r="DM21" i="1"/>
  <c r="DK23" i="1"/>
  <c r="DN24" i="1"/>
  <c r="DL26" i="1"/>
  <c r="DJ28" i="1"/>
  <c r="DM29" i="1"/>
  <c r="DK31" i="1"/>
  <c r="DN32" i="1"/>
  <c r="DL34" i="1"/>
  <c r="DJ36" i="1"/>
  <c r="DM37" i="1"/>
  <c r="DK39" i="1"/>
  <c r="DN40" i="1"/>
  <c r="DL42" i="1"/>
  <c r="DJ44" i="1"/>
  <c r="DM45" i="1"/>
  <c r="DK47" i="1"/>
  <c r="DN48" i="1"/>
  <c r="DN13" i="1"/>
  <c r="DL15" i="1"/>
  <c r="DJ17" i="1"/>
  <c r="DM18" i="1"/>
  <c r="DK20" i="1"/>
  <c r="DN21" i="1"/>
  <c r="DL23" i="1"/>
  <c r="DJ25" i="1"/>
  <c r="DM26" i="1"/>
  <c r="DK28" i="1"/>
  <c r="DN29" i="1"/>
  <c r="DL31" i="1"/>
  <c r="DJ33" i="1"/>
  <c r="DM34" i="1"/>
  <c r="DK36" i="1"/>
  <c r="DN37" i="1"/>
  <c r="DL39" i="1"/>
  <c r="DJ41" i="1"/>
  <c r="DM42" i="1"/>
  <c r="DK44" i="1"/>
  <c r="DN45" i="1"/>
  <c r="DL47" i="1"/>
  <c r="DJ49" i="1"/>
  <c r="DM50" i="1"/>
  <c r="DK52" i="1"/>
  <c r="DN53" i="1"/>
  <c r="DL55" i="1"/>
  <c r="DJ57" i="1"/>
  <c r="DM58" i="1"/>
  <c r="DK60" i="1"/>
  <c r="DN61" i="1"/>
  <c r="DL63" i="1"/>
  <c r="DJ65" i="1"/>
  <c r="DI17" i="1"/>
  <c r="DI25" i="1"/>
  <c r="DI33" i="1"/>
  <c r="DI41" i="1"/>
  <c r="DI49" i="1"/>
  <c r="DI57" i="1"/>
  <c r="DI65" i="1"/>
  <c r="DB14" i="1"/>
  <c r="DE15" i="1"/>
  <c r="DG15" i="1" s="1"/>
  <c r="DC17" i="1"/>
  <c r="DF18" i="1"/>
  <c r="DD20" i="1"/>
  <c r="DB22" i="1"/>
  <c r="DE23" i="1"/>
  <c r="DC25" i="1"/>
  <c r="DF26" i="1"/>
  <c r="DD28" i="1"/>
  <c r="DB30" i="1"/>
  <c r="DE31" i="1"/>
  <c r="DC33" i="1"/>
  <c r="DF34" i="1"/>
  <c r="DD36" i="1"/>
  <c r="DB38" i="1"/>
  <c r="DE39" i="1"/>
  <c r="DC41" i="1"/>
  <c r="DF42" i="1"/>
  <c r="DD44" i="1"/>
  <c r="DB46" i="1"/>
  <c r="DE47" i="1"/>
  <c r="DC49" i="1"/>
  <c r="DJ14" i="1"/>
  <c r="DM15" i="1"/>
  <c r="DO15" i="1" s="1"/>
  <c r="DK17" i="1"/>
  <c r="DN18" i="1"/>
  <c r="DL20" i="1"/>
  <c r="DJ22" i="1"/>
  <c r="DM23" i="1"/>
  <c r="DK25" i="1"/>
  <c r="DN26" i="1"/>
  <c r="DL28" i="1"/>
  <c r="DJ30" i="1"/>
  <c r="DM31" i="1"/>
  <c r="DK33" i="1"/>
  <c r="DN34" i="1"/>
  <c r="DL36" i="1"/>
  <c r="DJ38" i="1"/>
  <c r="DM39" i="1"/>
  <c r="DK41" i="1"/>
  <c r="DN42" i="1"/>
  <c r="DL44" i="1"/>
  <c r="DJ46" i="1"/>
  <c r="DK14" i="1"/>
  <c r="DN15" i="1"/>
  <c r="DL17" i="1"/>
  <c r="DJ19" i="1"/>
  <c r="DM20" i="1"/>
  <c r="DK22" i="1"/>
  <c r="DN23" i="1"/>
  <c r="DL25" i="1"/>
  <c r="DJ27" i="1"/>
  <c r="DM28" i="1"/>
  <c r="DK30" i="1"/>
  <c r="DN31" i="1"/>
  <c r="DL33" i="1"/>
  <c r="DJ35" i="1"/>
  <c r="DM36" i="1"/>
  <c r="DK38" i="1"/>
  <c r="DN39" i="1"/>
  <c r="DL41" i="1"/>
  <c r="DJ43" i="1"/>
  <c r="DM44" i="1"/>
  <c r="DK46" i="1"/>
  <c r="DN47" i="1"/>
  <c r="DL49" i="1"/>
  <c r="DJ51" i="1"/>
  <c r="DM52" i="1"/>
  <c r="DK54" i="1"/>
  <c r="DN55" i="1"/>
  <c r="DL57" i="1"/>
  <c r="DJ59" i="1"/>
  <c r="DM60" i="1"/>
  <c r="DK62" i="1"/>
  <c r="DN63" i="1"/>
  <c r="DL65" i="1"/>
  <c r="DI19" i="1"/>
  <c r="DI27" i="1"/>
  <c r="DI35" i="1"/>
  <c r="DI43" i="1"/>
  <c r="DI51" i="1"/>
  <c r="DI59" i="1"/>
  <c r="DD14" i="1"/>
  <c r="DB16" i="1"/>
  <c r="DE17" i="1"/>
  <c r="DC19" i="1"/>
  <c r="DF20" i="1"/>
  <c r="DD22" i="1"/>
  <c r="DB24" i="1"/>
  <c r="DE25" i="1"/>
  <c r="DC27" i="1"/>
  <c r="DF28" i="1"/>
  <c r="DD30" i="1"/>
  <c r="DB32" i="1"/>
  <c r="DE33" i="1"/>
  <c r="DC35" i="1"/>
  <c r="DF36" i="1"/>
  <c r="DD38" i="1"/>
  <c r="DB40" i="1"/>
  <c r="DE41" i="1"/>
  <c r="DC43" i="1"/>
  <c r="DF44" i="1"/>
  <c r="DD46" i="1"/>
  <c r="DB48" i="1"/>
  <c r="DE49" i="1"/>
  <c r="DC51" i="1"/>
  <c r="DF52" i="1"/>
  <c r="DD54" i="1"/>
  <c r="DB56" i="1"/>
  <c r="DE57" i="1"/>
  <c r="DC59" i="1"/>
  <c r="DF60" i="1"/>
  <c r="DD62" i="1"/>
  <c r="DB64" i="1"/>
  <c r="DC12" i="1" s="1"/>
  <c r="DE65" i="1"/>
  <c r="DA20" i="1"/>
  <c r="DA28" i="1"/>
  <c r="DA36" i="1"/>
  <c r="DA44" i="1"/>
  <c r="DA52" i="1"/>
  <c r="DA60" i="1"/>
  <c r="DL14" i="1"/>
  <c r="DJ16" i="1"/>
  <c r="DM17" i="1"/>
  <c r="DK19" i="1"/>
  <c r="DN20" i="1"/>
  <c r="DL22" i="1"/>
  <c r="DJ24" i="1"/>
  <c r="DM25" i="1"/>
  <c r="DK27" i="1"/>
  <c r="DN28" i="1"/>
  <c r="DL30" i="1"/>
  <c r="DJ32" i="1"/>
  <c r="DM33" i="1"/>
  <c r="DK35" i="1"/>
  <c r="DN36" i="1"/>
  <c r="DL38" i="1"/>
  <c r="DJ40" i="1"/>
  <c r="DM41" i="1"/>
  <c r="DK43" i="1"/>
  <c r="DN44" i="1"/>
  <c r="DL46" i="1"/>
  <c r="DJ48" i="1"/>
  <c r="DM49" i="1"/>
  <c r="DK51" i="1"/>
  <c r="DN52" i="1"/>
  <c r="DL54" i="1"/>
  <c r="DJ56" i="1"/>
  <c r="DM57" i="1"/>
  <c r="DK59" i="1"/>
  <c r="DN60" i="1"/>
  <c r="DL62" i="1"/>
  <c r="DJ64" i="1"/>
  <c r="DK12" i="1" s="1"/>
  <c r="DM65" i="1"/>
  <c r="DI20" i="1"/>
  <c r="DI28" i="1"/>
  <c r="DI36" i="1"/>
  <c r="DI44" i="1"/>
  <c r="DI52" i="1"/>
  <c r="DI60" i="1"/>
  <c r="DB13" i="1"/>
  <c r="DM47" i="1"/>
  <c r="DK55" i="1"/>
  <c r="DM61" i="1"/>
  <c r="DI24" i="1"/>
  <c r="DI56" i="1"/>
  <c r="DD15" i="1"/>
  <c r="DD19" i="1"/>
  <c r="DF21" i="1"/>
  <c r="DE24" i="1"/>
  <c r="DB27" i="1"/>
  <c r="DE29" i="1"/>
  <c r="DC32" i="1"/>
  <c r="DE34" i="1"/>
  <c r="DD37" i="1"/>
  <c r="DF39" i="1"/>
  <c r="DD42" i="1"/>
  <c r="DE44" i="1"/>
  <c r="DF46" i="1"/>
  <c r="DF48" i="1"/>
  <c r="DF50" i="1"/>
  <c r="DE52" i="1"/>
  <c r="DE54" i="1"/>
  <c r="DD56" i="1"/>
  <c r="DC58" i="1"/>
  <c r="DB60" i="1"/>
  <c r="DF61" i="1"/>
  <c r="DE63" i="1"/>
  <c r="DD65" i="1"/>
  <c r="DA21" i="1"/>
  <c r="DA30" i="1"/>
  <c r="DA39" i="1"/>
  <c r="DA48" i="1"/>
  <c r="DA57" i="1"/>
  <c r="DA13" i="1"/>
  <c r="DK49" i="1"/>
  <c r="DM55" i="1"/>
  <c r="DJ62" i="1"/>
  <c r="DI26" i="1"/>
  <c r="DI58" i="1"/>
  <c r="DF15" i="1"/>
  <c r="DF19" i="1"/>
  <c r="DC22" i="1"/>
  <c r="DF24" i="1"/>
  <c r="DD27" i="1"/>
  <c r="DF29" i="1"/>
  <c r="DE32" i="1"/>
  <c r="DB35" i="1"/>
  <c r="DE37" i="1"/>
  <c r="DC40" i="1"/>
  <c r="DE42" i="1"/>
  <c r="DB45" i="1"/>
  <c r="DB47" i="1"/>
  <c r="DB49" i="1"/>
  <c r="DB51" i="1"/>
  <c r="DB53" i="1"/>
  <c r="DF54" i="1"/>
  <c r="DE56" i="1"/>
  <c r="DD58" i="1"/>
  <c r="DC60" i="1"/>
  <c r="DB62" i="1"/>
  <c r="DF63" i="1"/>
  <c r="DF65" i="1"/>
  <c r="DA22" i="1"/>
  <c r="DA31" i="1"/>
  <c r="DA40" i="1"/>
  <c r="DA49" i="1"/>
  <c r="DA58" i="1"/>
  <c r="DL50" i="1"/>
  <c r="DN56" i="1"/>
  <c r="DK63" i="1"/>
  <c r="DI32" i="1"/>
  <c r="DI64" i="1"/>
  <c r="DJ12" i="1" s="1"/>
  <c r="DC16" i="1"/>
  <c r="DB20" i="1"/>
  <c r="DE22" i="1"/>
  <c r="DB25" i="1"/>
  <c r="DF27" i="1"/>
  <c r="DC30" i="1"/>
  <c r="DF32" i="1"/>
  <c r="DD35" i="1"/>
  <c r="DF37" i="1"/>
  <c r="DE40" i="1"/>
  <c r="DB43" i="1"/>
  <c r="DC45" i="1"/>
  <c r="DC47" i="1"/>
  <c r="DD49" i="1"/>
  <c r="DD51" i="1"/>
  <c r="DC53" i="1"/>
  <c r="DB55" i="1"/>
  <c r="DF56" i="1"/>
  <c r="DE58" i="1"/>
  <c r="DD60" i="1"/>
  <c r="DC62" i="1"/>
  <c r="DC64" i="1"/>
  <c r="DD12" i="1" s="1"/>
  <c r="DA14" i="1"/>
  <c r="DA23" i="1"/>
  <c r="DA32" i="1"/>
  <c r="DA41" i="1"/>
  <c r="DA50" i="1"/>
  <c r="DA59" i="1"/>
  <c r="DN50" i="1"/>
  <c r="DK57" i="1"/>
  <c r="DM63" i="1"/>
  <c r="DI34" i="1"/>
  <c r="DI13" i="1"/>
  <c r="DB17" i="1"/>
  <c r="DC20" i="1"/>
  <c r="DB23" i="1"/>
  <c r="DD25" i="1"/>
  <c r="DB28" i="1"/>
  <c r="DE30" i="1"/>
  <c r="DB33" i="1"/>
  <c r="DF35" i="1"/>
  <c r="DC38" i="1"/>
  <c r="DF40" i="1"/>
  <c r="DD43" i="1"/>
  <c r="DD45" i="1"/>
  <c r="DD47" i="1"/>
  <c r="DF49" i="1"/>
  <c r="DE51" i="1"/>
  <c r="DD53" i="1"/>
  <c r="DC55" i="1"/>
  <c r="DB57" i="1"/>
  <c r="DF58" i="1"/>
  <c r="DE60" i="1"/>
  <c r="DE62" i="1"/>
  <c r="DD64" i="1"/>
  <c r="DE12" i="1" s="1"/>
  <c r="DG12" i="1" s="1"/>
  <c r="DA15" i="1"/>
  <c r="DA24" i="1"/>
  <c r="DA33" i="1"/>
  <c r="DA42" i="1"/>
  <c r="DA51" i="1"/>
  <c r="DA61" i="1"/>
  <c r="DJ52" i="1"/>
  <c r="DL58" i="1"/>
  <c r="DN64" i="1"/>
  <c r="DI40" i="1"/>
  <c r="DD17" i="1"/>
  <c r="DE20" i="1"/>
  <c r="DC23" i="1"/>
  <c r="DF25" i="1"/>
  <c r="DC28" i="1"/>
  <c r="DB31" i="1"/>
  <c r="DD33" i="1"/>
  <c r="DB36" i="1"/>
  <c r="DE38" i="1"/>
  <c r="DB41" i="1"/>
  <c r="DE43" i="1"/>
  <c r="DE45" i="1"/>
  <c r="DF47" i="1"/>
  <c r="DB50" i="1"/>
  <c r="DF51" i="1"/>
  <c r="DE53" i="1"/>
  <c r="DD55" i="1"/>
  <c r="DC57" i="1"/>
  <c r="DB59" i="1"/>
  <c r="DB61" i="1"/>
  <c r="DF62" i="1"/>
  <c r="DE64" i="1"/>
  <c r="DF12" i="1" s="1"/>
  <c r="DA16" i="1"/>
  <c r="DA25" i="1"/>
  <c r="DA34" i="1"/>
  <c r="DA43" i="1"/>
  <c r="DA53" i="1"/>
  <c r="DA62" i="1"/>
  <c r="DL52" i="1"/>
  <c r="DN58" i="1"/>
  <c r="DK65" i="1"/>
  <c r="DI42" i="1"/>
  <c r="DF13" i="1"/>
  <c r="DF17" i="1"/>
  <c r="DB21" i="1"/>
  <c r="DD23" i="1"/>
  <c r="DC26" i="1"/>
  <c r="DE28" i="1"/>
  <c r="DC31" i="1"/>
  <c r="DF33" i="1"/>
  <c r="DC36" i="1"/>
  <c r="DB39" i="1"/>
  <c r="DD41" i="1"/>
  <c r="DF43" i="1"/>
  <c r="DF45" i="1"/>
  <c r="DC48" i="1"/>
  <c r="DC50" i="1"/>
  <c r="DB52" i="1"/>
  <c r="DF53" i="1"/>
  <c r="DE55" i="1"/>
  <c r="DD57" i="1"/>
  <c r="DD59" i="1"/>
  <c r="DC61" i="1"/>
  <c r="DB63" i="1"/>
  <c r="DF64" i="1"/>
  <c r="DA17" i="1"/>
  <c r="DA26" i="1"/>
  <c r="DA35" i="1"/>
  <c r="DA45" i="1"/>
  <c r="DA54" i="1"/>
  <c r="DA63" i="1"/>
  <c r="DM53" i="1"/>
  <c r="DJ60" i="1"/>
  <c r="DI16" i="1"/>
  <c r="DI48" i="1"/>
  <c r="DC14" i="1"/>
  <c r="DE18" i="1"/>
  <c r="DD21" i="1"/>
  <c r="DF23" i="1"/>
  <c r="DD26" i="1"/>
  <c r="DB29" i="1"/>
  <c r="DD31" i="1"/>
  <c r="DC34" i="1"/>
  <c r="DE36" i="1"/>
  <c r="DC39" i="1"/>
  <c r="DF41" i="1"/>
  <c r="DB44" i="1"/>
  <c r="DC46" i="1"/>
  <c r="DD48" i="1"/>
  <c r="DD50" i="1"/>
  <c r="DC52" i="1"/>
  <c r="DB54" i="1"/>
  <c r="DF55" i="1"/>
  <c r="DF57" i="1"/>
  <c r="DE59" i="1"/>
  <c r="DD61" i="1"/>
  <c r="DC63" i="1"/>
  <c r="DB65" i="1"/>
  <c r="DA18" i="1"/>
  <c r="DA27" i="1"/>
  <c r="DA37" i="1"/>
  <c r="DA46" i="1"/>
  <c r="DA55" i="1"/>
  <c r="DA64" i="1"/>
  <c r="DB12" i="1" s="1"/>
  <c r="DJ54" i="1"/>
  <c r="DL60" i="1"/>
  <c r="DI18" i="1"/>
  <c r="DI50" i="1"/>
  <c r="DE14" i="1"/>
  <c r="DG14" i="1" s="1"/>
  <c r="DB19" i="1"/>
  <c r="DE21" i="1"/>
  <c r="DC24" i="1"/>
  <c r="DE26" i="1"/>
  <c r="DD29" i="1"/>
  <c r="DF31" i="1"/>
  <c r="DD34" i="1"/>
  <c r="DB37" i="1"/>
  <c r="DD39" i="1"/>
  <c r="DC42" i="1"/>
  <c r="DC44" i="1"/>
  <c r="DE46" i="1"/>
  <c r="DE48" i="1"/>
  <c r="DE50" i="1"/>
  <c r="DD52" i="1"/>
  <c r="DC54" i="1"/>
  <c r="DC56" i="1"/>
  <c r="DB58" i="1"/>
  <c r="DF59" i="1"/>
  <c r="DE61" i="1"/>
  <c r="DD63" i="1"/>
  <c r="DC65" i="1"/>
  <c r="DA19" i="1"/>
  <c r="DA29" i="1"/>
  <c r="DA38" i="1"/>
  <c r="DA47" i="1"/>
  <c r="DA56" i="1"/>
  <c r="DA65" i="1"/>
  <c r="C131" i="15"/>
  <c r="DQ17" i="2"/>
  <c r="DQ21" i="2"/>
  <c r="DQ25" i="2"/>
  <c r="DQ29" i="2"/>
  <c r="DQ33" i="2"/>
  <c r="DQ37" i="2"/>
  <c r="DQ41" i="2"/>
  <c r="DQ45" i="2"/>
  <c r="DQ49" i="2"/>
  <c r="DQ53" i="2"/>
  <c r="DQ57" i="2"/>
  <c r="DQ61" i="2"/>
  <c r="DQ65" i="2"/>
  <c r="DJ15" i="2"/>
  <c r="DJ19" i="2"/>
  <c r="DJ23" i="2"/>
  <c r="DJ27" i="2"/>
  <c r="DJ31" i="2"/>
  <c r="DJ35" i="2"/>
  <c r="DJ39" i="2"/>
  <c r="DJ43" i="2"/>
  <c r="DJ47" i="2"/>
  <c r="DJ51" i="2"/>
  <c r="DJ55" i="2"/>
  <c r="DJ59" i="2"/>
  <c r="DJ63" i="2"/>
  <c r="DC17" i="2"/>
  <c r="DC21" i="2"/>
  <c r="DC25" i="2"/>
  <c r="DC29" i="2"/>
  <c r="DC33" i="2"/>
  <c r="DC37" i="2"/>
  <c r="DC41" i="2"/>
  <c r="DC45" i="2"/>
  <c r="DC49" i="2"/>
  <c r="DC53" i="2"/>
  <c r="DC57" i="2"/>
  <c r="DC61" i="2"/>
  <c r="DC65" i="2"/>
  <c r="CV15" i="2"/>
  <c r="CV19" i="2"/>
  <c r="CV23" i="2"/>
  <c r="CV27" i="2"/>
  <c r="CV31" i="2"/>
  <c r="CV35" i="2"/>
  <c r="CV39" i="2"/>
  <c r="CV43" i="2"/>
  <c r="CV47" i="2"/>
  <c r="CV51" i="2"/>
  <c r="CV55" i="2"/>
  <c r="CV59" i="2"/>
  <c r="CV63" i="2"/>
  <c r="CN14" i="2"/>
  <c r="CN18" i="2"/>
  <c r="CN22" i="2"/>
  <c r="CN26" i="2"/>
  <c r="CN30" i="2"/>
  <c r="CN34" i="2"/>
  <c r="CN38" i="2"/>
  <c r="CN42" i="2"/>
  <c r="CN46" i="2"/>
  <c r="CN50" i="2"/>
  <c r="CN54" i="2"/>
  <c r="CN58" i="2"/>
  <c r="CN62" i="2"/>
  <c r="CN66" i="2"/>
  <c r="DP37" i="2"/>
  <c r="DP45" i="2"/>
  <c r="DI19" i="2"/>
  <c r="DI47" i="2"/>
  <c r="DB25" i="2"/>
  <c r="DB53" i="2"/>
  <c r="CU27" i="2"/>
  <c r="CU55" i="2"/>
  <c r="CO41" i="2"/>
  <c r="DP14" i="2"/>
  <c r="DP18" i="2"/>
  <c r="DP22" i="2"/>
  <c r="DP26" i="2"/>
  <c r="DP30" i="2"/>
  <c r="DP34" i="2"/>
  <c r="DP38" i="2"/>
  <c r="DP42" i="2"/>
  <c r="DP46" i="2"/>
  <c r="DP50" i="2"/>
  <c r="DP54" i="2"/>
  <c r="DP58" i="2"/>
  <c r="DP62" i="2"/>
  <c r="DP66" i="2"/>
  <c r="DI16" i="2"/>
  <c r="DI20" i="2"/>
  <c r="DI24" i="2"/>
  <c r="DI28" i="2"/>
  <c r="DI32" i="2"/>
  <c r="DI36" i="2"/>
  <c r="DI40" i="2"/>
  <c r="DI44" i="2"/>
  <c r="DI48" i="2"/>
  <c r="DI52" i="2"/>
  <c r="DI56" i="2"/>
  <c r="DI60" i="2"/>
  <c r="DI64" i="2"/>
  <c r="DB14" i="2"/>
  <c r="DB18" i="2"/>
  <c r="DB22" i="2"/>
  <c r="DB26" i="2"/>
  <c r="DB30" i="2"/>
  <c r="DB34" i="2"/>
  <c r="DB38" i="2"/>
  <c r="DB42" i="2"/>
  <c r="DB46" i="2"/>
  <c r="DB50" i="2"/>
  <c r="DB54" i="2"/>
  <c r="DB58" i="2"/>
  <c r="DB62" i="2"/>
  <c r="DB66" i="2"/>
  <c r="CU16" i="2"/>
  <c r="CU20" i="2"/>
  <c r="CU24" i="2"/>
  <c r="CU28" i="2"/>
  <c r="CU32" i="2"/>
  <c r="CU36" i="2"/>
  <c r="CU40" i="2"/>
  <c r="CU44" i="2"/>
  <c r="CU48" i="2"/>
  <c r="CU52" i="2"/>
  <c r="CU56" i="2"/>
  <c r="CU60" i="2"/>
  <c r="CU64" i="2"/>
  <c r="CO14" i="2"/>
  <c r="CO18" i="2"/>
  <c r="CO22" i="2"/>
  <c r="CO26" i="2"/>
  <c r="CO30" i="2"/>
  <c r="CO34" i="2"/>
  <c r="CO38" i="2"/>
  <c r="CO42" i="2"/>
  <c r="CO46" i="2"/>
  <c r="CO50" i="2"/>
  <c r="CO54" i="2"/>
  <c r="CO58" i="2"/>
  <c r="CO62" i="2"/>
  <c r="CO66" i="2"/>
  <c r="DP33" i="2"/>
  <c r="DP65" i="2"/>
  <c r="DQ13" i="2" s="1"/>
  <c r="DI39" i="2"/>
  <c r="DB21" i="2"/>
  <c r="DB49" i="2"/>
  <c r="CU23" i="2"/>
  <c r="CU51" i="2"/>
  <c r="CO25" i="2"/>
  <c r="CO57" i="2"/>
  <c r="DQ14" i="2"/>
  <c r="DQ18" i="2"/>
  <c r="DQ22" i="2"/>
  <c r="DQ26" i="2"/>
  <c r="DQ30" i="2"/>
  <c r="DQ34" i="2"/>
  <c r="DQ38" i="2"/>
  <c r="DQ42" i="2"/>
  <c r="DQ46" i="2"/>
  <c r="DQ50" i="2"/>
  <c r="DQ54" i="2"/>
  <c r="DQ58" i="2"/>
  <c r="DQ62" i="2"/>
  <c r="DQ66" i="2"/>
  <c r="DJ16" i="2"/>
  <c r="DJ20" i="2"/>
  <c r="DJ24" i="2"/>
  <c r="DJ28" i="2"/>
  <c r="DJ32" i="2"/>
  <c r="DJ36" i="2"/>
  <c r="DJ40" i="2"/>
  <c r="DJ44" i="2"/>
  <c r="DJ48" i="2"/>
  <c r="DJ52" i="2"/>
  <c r="DJ56" i="2"/>
  <c r="DJ60" i="2"/>
  <c r="DJ64" i="2"/>
  <c r="DC14" i="2"/>
  <c r="DC18" i="2"/>
  <c r="DC22" i="2"/>
  <c r="DC26" i="2"/>
  <c r="DC30" i="2"/>
  <c r="DC34" i="2"/>
  <c r="DC38" i="2"/>
  <c r="DC42" i="2"/>
  <c r="DC46" i="2"/>
  <c r="DC50" i="2"/>
  <c r="DC54" i="2"/>
  <c r="DC58" i="2"/>
  <c r="DC62" i="2"/>
  <c r="DC66" i="2"/>
  <c r="CV16" i="2"/>
  <c r="CV20" i="2"/>
  <c r="CV24" i="2"/>
  <c r="CV28" i="2"/>
  <c r="CV32" i="2"/>
  <c r="CV36" i="2"/>
  <c r="CV40" i="2"/>
  <c r="CV44" i="2"/>
  <c r="CV48" i="2"/>
  <c r="CV52" i="2"/>
  <c r="CV56" i="2"/>
  <c r="CV60" i="2"/>
  <c r="CV64" i="2"/>
  <c r="CN15" i="2"/>
  <c r="CN19" i="2"/>
  <c r="CN23" i="2"/>
  <c r="CN27" i="2"/>
  <c r="CN31" i="2"/>
  <c r="CN35" i="2"/>
  <c r="CN39" i="2"/>
  <c r="CN43" i="2"/>
  <c r="CN47" i="2"/>
  <c r="CN51" i="2"/>
  <c r="CN55" i="2"/>
  <c r="CN59" i="2"/>
  <c r="CN63" i="2"/>
  <c r="DP29" i="2"/>
  <c r="DP49" i="2"/>
  <c r="DI23" i="2"/>
  <c r="DI55" i="2"/>
  <c r="DB41" i="2"/>
  <c r="CU15" i="2"/>
  <c r="CU43" i="2"/>
  <c r="CO21" i="2"/>
  <c r="CO49" i="2"/>
  <c r="DP15" i="2"/>
  <c r="DP19" i="2"/>
  <c r="DP23" i="2"/>
  <c r="DP27" i="2"/>
  <c r="DP31" i="2"/>
  <c r="DP35" i="2"/>
  <c r="DP39" i="2"/>
  <c r="DP43" i="2"/>
  <c r="DP47" i="2"/>
  <c r="DP51" i="2"/>
  <c r="DP55" i="2"/>
  <c r="DP59" i="2"/>
  <c r="DP63" i="2"/>
  <c r="DI17" i="2"/>
  <c r="DI21" i="2"/>
  <c r="DI25" i="2"/>
  <c r="DI29" i="2"/>
  <c r="DI33" i="2"/>
  <c r="DI37" i="2"/>
  <c r="DI41" i="2"/>
  <c r="DI45" i="2"/>
  <c r="DI49" i="2"/>
  <c r="DI53" i="2"/>
  <c r="DI57" i="2"/>
  <c r="DI61" i="2"/>
  <c r="DI65" i="2"/>
  <c r="DJ13" i="2" s="1"/>
  <c r="DB15" i="2"/>
  <c r="DB19" i="2"/>
  <c r="DB23" i="2"/>
  <c r="DB27" i="2"/>
  <c r="DB31" i="2"/>
  <c r="DB35" i="2"/>
  <c r="DB39" i="2"/>
  <c r="DB43" i="2"/>
  <c r="DB47" i="2"/>
  <c r="DB51" i="2"/>
  <c r="DB55" i="2"/>
  <c r="DB59" i="2"/>
  <c r="DB63" i="2"/>
  <c r="CU17" i="2"/>
  <c r="CU21" i="2"/>
  <c r="CU25" i="2"/>
  <c r="CU29" i="2"/>
  <c r="CU33" i="2"/>
  <c r="CU37" i="2"/>
  <c r="CU41" i="2"/>
  <c r="CU45" i="2"/>
  <c r="CU49" i="2"/>
  <c r="CU53" i="2"/>
  <c r="CU57" i="2"/>
  <c r="CU61" i="2"/>
  <c r="CU65" i="2"/>
  <c r="CV13" i="2" s="1"/>
  <c r="CO15" i="2"/>
  <c r="CO19" i="2"/>
  <c r="CO23" i="2"/>
  <c r="CO27" i="2"/>
  <c r="CO31" i="2"/>
  <c r="CO35" i="2"/>
  <c r="CO39" i="2"/>
  <c r="CO43" i="2"/>
  <c r="CO47" i="2"/>
  <c r="CO51" i="2"/>
  <c r="CO55" i="2"/>
  <c r="CO59" i="2"/>
  <c r="CO63" i="2"/>
  <c r="DP25" i="2"/>
  <c r="DP53" i="2"/>
  <c r="DI27" i="2"/>
  <c r="DI51" i="2"/>
  <c r="DB29" i="2"/>
  <c r="DB57" i="2"/>
  <c r="CU31" i="2"/>
  <c r="CU59" i="2"/>
  <c r="CO17" i="2"/>
  <c r="CO45" i="2"/>
  <c r="DQ15" i="2"/>
  <c r="DQ19" i="2"/>
  <c r="DQ23" i="2"/>
  <c r="DQ27" i="2"/>
  <c r="DQ31" i="2"/>
  <c r="DQ35" i="2"/>
  <c r="DQ39" i="2"/>
  <c r="DQ43" i="2"/>
  <c r="DQ47" i="2"/>
  <c r="DQ51" i="2"/>
  <c r="DQ55" i="2"/>
  <c r="DQ59" i="2"/>
  <c r="DQ63" i="2"/>
  <c r="DJ17" i="2"/>
  <c r="DJ21" i="2"/>
  <c r="DJ25" i="2"/>
  <c r="DJ29" i="2"/>
  <c r="DJ33" i="2"/>
  <c r="DJ37" i="2"/>
  <c r="DJ41" i="2"/>
  <c r="DJ45" i="2"/>
  <c r="DJ49" i="2"/>
  <c r="DJ53" i="2"/>
  <c r="DJ57" i="2"/>
  <c r="DJ61" i="2"/>
  <c r="DJ65" i="2"/>
  <c r="DC15" i="2"/>
  <c r="DC19" i="2"/>
  <c r="DC23" i="2"/>
  <c r="DC27" i="2"/>
  <c r="DC31" i="2"/>
  <c r="DC35" i="2"/>
  <c r="DC39" i="2"/>
  <c r="DC43" i="2"/>
  <c r="DC47" i="2"/>
  <c r="DC51" i="2"/>
  <c r="DC55" i="2"/>
  <c r="DC59" i="2"/>
  <c r="DC63" i="2"/>
  <c r="CV17" i="2"/>
  <c r="CV21" i="2"/>
  <c r="CV25" i="2"/>
  <c r="CV29" i="2"/>
  <c r="CV33" i="2"/>
  <c r="CV37" i="2"/>
  <c r="CV41" i="2"/>
  <c r="CV45" i="2"/>
  <c r="CV49" i="2"/>
  <c r="CV53" i="2"/>
  <c r="CV57" i="2"/>
  <c r="CV61" i="2"/>
  <c r="CV65" i="2"/>
  <c r="CN16" i="2"/>
  <c r="CN20" i="2"/>
  <c r="CN24" i="2"/>
  <c r="CN28" i="2"/>
  <c r="CN32" i="2"/>
  <c r="CN36" i="2"/>
  <c r="CN40" i="2"/>
  <c r="CN44" i="2"/>
  <c r="CN48" i="2"/>
  <c r="CN52" i="2"/>
  <c r="CN56" i="2"/>
  <c r="CN60" i="2"/>
  <c r="CN64" i="2"/>
  <c r="DP41" i="2"/>
  <c r="DP61" i="2"/>
  <c r="DI31" i="2"/>
  <c r="DI59" i="2"/>
  <c r="DB37" i="2"/>
  <c r="DB61" i="2"/>
  <c r="CU35" i="2"/>
  <c r="CU63" i="2"/>
  <c r="CO29" i="2"/>
  <c r="CO65" i="2"/>
  <c r="DP16" i="2"/>
  <c r="DP20" i="2"/>
  <c r="DP24" i="2"/>
  <c r="DP28" i="2"/>
  <c r="DP32" i="2"/>
  <c r="DP36" i="2"/>
  <c r="DP40" i="2"/>
  <c r="DP44" i="2"/>
  <c r="DP48" i="2"/>
  <c r="DP52" i="2"/>
  <c r="DP56" i="2"/>
  <c r="DP60" i="2"/>
  <c r="DP64" i="2"/>
  <c r="DI14" i="2"/>
  <c r="DI18" i="2"/>
  <c r="DI22" i="2"/>
  <c r="DI26" i="2"/>
  <c r="DI30" i="2"/>
  <c r="DI34" i="2"/>
  <c r="DI38" i="2"/>
  <c r="DI42" i="2"/>
  <c r="DI46" i="2"/>
  <c r="DI50" i="2"/>
  <c r="DI54" i="2"/>
  <c r="DI58" i="2"/>
  <c r="DI62" i="2"/>
  <c r="DI66" i="2"/>
  <c r="DB16" i="2"/>
  <c r="DB20" i="2"/>
  <c r="DB24" i="2"/>
  <c r="DB28" i="2"/>
  <c r="DB32" i="2"/>
  <c r="DB36" i="2"/>
  <c r="DB40" i="2"/>
  <c r="DB44" i="2"/>
  <c r="DB48" i="2"/>
  <c r="DB52" i="2"/>
  <c r="DB56" i="2"/>
  <c r="DB60" i="2"/>
  <c r="DB64" i="2"/>
  <c r="CU14" i="2"/>
  <c r="CU18" i="2"/>
  <c r="CU22" i="2"/>
  <c r="CU26" i="2"/>
  <c r="CU30" i="2"/>
  <c r="CU34" i="2"/>
  <c r="CU38" i="2"/>
  <c r="CU42" i="2"/>
  <c r="CU46" i="2"/>
  <c r="CU50" i="2"/>
  <c r="CU54" i="2"/>
  <c r="CU58" i="2"/>
  <c r="CU62" i="2"/>
  <c r="CU66" i="2"/>
  <c r="CO16" i="2"/>
  <c r="CO20" i="2"/>
  <c r="CO24" i="2"/>
  <c r="CO28" i="2"/>
  <c r="CO32" i="2"/>
  <c r="CO36" i="2"/>
  <c r="CO40" i="2"/>
  <c r="CO44" i="2"/>
  <c r="CO48" i="2"/>
  <c r="CO52" i="2"/>
  <c r="CO56" i="2"/>
  <c r="CO60" i="2"/>
  <c r="CO64" i="2"/>
  <c r="DP21" i="2"/>
  <c r="DI15" i="2"/>
  <c r="DI43" i="2"/>
  <c r="DB17" i="2"/>
  <c r="DB45" i="2"/>
  <c r="CU19" i="2"/>
  <c r="CU47" i="2"/>
  <c r="CO37" i="2"/>
  <c r="CO61" i="2"/>
  <c r="DQ16" i="2"/>
  <c r="DQ20" i="2"/>
  <c r="DQ24" i="2"/>
  <c r="DQ28" i="2"/>
  <c r="DQ32" i="2"/>
  <c r="DQ36" i="2"/>
  <c r="DQ40" i="2"/>
  <c r="DQ44" i="2"/>
  <c r="DQ48" i="2"/>
  <c r="DQ52" i="2"/>
  <c r="DQ56" i="2"/>
  <c r="DQ60" i="2"/>
  <c r="DQ64" i="2"/>
  <c r="DJ14" i="2"/>
  <c r="DJ18" i="2"/>
  <c r="DJ22" i="2"/>
  <c r="DJ26" i="2"/>
  <c r="DJ30" i="2"/>
  <c r="DJ34" i="2"/>
  <c r="DJ38" i="2"/>
  <c r="DJ42" i="2"/>
  <c r="DJ46" i="2"/>
  <c r="DJ50" i="2"/>
  <c r="DJ54" i="2"/>
  <c r="DJ58" i="2"/>
  <c r="DJ62" i="2"/>
  <c r="DJ66" i="2"/>
  <c r="DC16" i="2"/>
  <c r="DC20" i="2"/>
  <c r="DC24" i="2"/>
  <c r="DC28" i="2"/>
  <c r="DC32" i="2"/>
  <c r="DC36" i="2"/>
  <c r="DC40" i="2"/>
  <c r="DC44" i="2"/>
  <c r="DC48" i="2"/>
  <c r="DC52" i="2"/>
  <c r="DC56" i="2"/>
  <c r="DC60" i="2"/>
  <c r="DC64" i="2"/>
  <c r="CV14" i="2"/>
  <c r="CV18" i="2"/>
  <c r="CV22" i="2"/>
  <c r="CV26" i="2"/>
  <c r="CV30" i="2"/>
  <c r="CV34" i="2"/>
  <c r="CV38" i="2"/>
  <c r="CV42" i="2"/>
  <c r="CV46" i="2"/>
  <c r="CV50" i="2"/>
  <c r="CV54" i="2"/>
  <c r="CV58" i="2"/>
  <c r="CV62" i="2"/>
  <c r="CV66" i="2"/>
  <c r="CN17" i="2"/>
  <c r="CN21" i="2"/>
  <c r="CN25" i="2"/>
  <c r="CN29" i="2"/>
  <c r="CN33" i="2"/>
  <c r="CN37" i="2"/>
  <c r="CN41" i="2"/>
  <c r="CN45" i="2"/>
  <c r="CN49" i="2"/>
  <c r="CN53" i="2"/>
  <c r="CN57" i="2"/>
  <c r="CN61" i="2"/>
  <c r="CN65" i="2"/>
  <c r="CO13" i="2" s="1"/>
  <c r="DP17" i="2"/>
  <c r="DP57" i="2"/>
  <c r="DI35" i="2"/>
  <c r="DI63" i="2"/>
  <c r="DB33" i="2"/>
  <c r="DB65" i="2"/>
  <c r="DC13" i="2" s="1"/>
  <c r="CU39" i="2"/>
  <c r="CO33" i="2"/>
  <c r="CO53" i="2"/>
  <c r="C87" i="15"/>
  <c r="C129" i="15"/>
  <c r="C83" i="15"/>
  <c r="C98" i="15"/>
  <c r="C74" i="15"/>
  <c r="C70" i="15"/>
  <c r="C42" i="15"/>
  <c r="C54" i="15"/>
  <c r="C66" i="15"/>
  <c r="C57" i="15"/>
  <c r="C71" i="15"/>
  <c r="C82" i="15"/>
  <c r="C85" i="15"/>
  <c r="C113" i="15"/>
  <c r="C114" i="15"/>
  <c r="C38" i="15"/>
  <c r="C69" i="15"/>
  <c r="C100" i="15"/>
  <c r="C101" i="15"/>
  <c r="C30" i="15"/>
  <c r="C46" i="15"/>
  <c r="C58" i="15"/>
  <c r="C97" i="15"/>
  <c r="C16" i="15"/>
  <c r="C48" i="15"/>
  <c r="C41" i="15"/>
  <c r="C99" i="15"/>
  <c r="C55" i="15"/>
  <c r="C88" i="15"/>
  <c r="C63" i="15"/>
  <c r="C20" i="15"/>
  <c r="C52" i="15"/>
  <c r="C45" i="15"/>
  <c r="C123" i="15"/>
  <c r="C92" i="15"/>
  <c r="C24" i="15"/>
  <c r="C17" i="15"/>
  <c r="C93" i="15"/>
  <c r="C108" i="15"/>
  <c r="C117" i="15"/>
  <c r="C111" i="15"/>
  <c r="C115" i="15"/>
  <c r="C127" i="15"/>
  <c r="C116" i="15"/>
  <c r="C22" i="15"/>
  <c r="C50" i="15"/>
  <c r="C120" i="15"/>
  <c r="C130" i="15"/>
  <c r="C118" i="15"/>
  <c r="C34" i="15"/>
  <c r="C121" i="15"/>
  <c r="C61" i="15"/>
  <c r="C33" i="15"/>
  <c r="C64" i="15"/>
  <c r="C28" i="15"/>
  <c r="C51" i="15"/>
  <c r="C21" i="15"/>
  <c r="C35" i="15"/>
  <c r="C56" i="15"/>
  <c r="C47" i="15"/>
  <c r="C32" i="15"/>
  <c r="C25" i="15"/>
  <c r="C31" i="15"/>
  <c r="C112" i="15"/>
  <c r="C62" i="15"/>
  <c r="C65" i="15"/>
  <c r="C106" i="15"/>
  <c r="C94" i="15"/>
  <c r="C68" i="15"/>
  <c r="C104" i="15"/>
  <c r="C59" i="15"/>
  <c r="C36" i="15"/>
  <c r="C23" i="15"/>
  <c r="C89" i="15"/>
  <c r="C132" i="15"/>
  <c r="C122" i="15"/>
  <c r="C126" i="15"/>
  <c r="C78" i="15"/>
  <c r="C29" i="15"/>
  <c r="C91" i="15"/>
  <c r="C60" i="15"/>
  <c r="C80" i="15"/>
  <c r="C43" i="15"/>
  <c r="C40" i="15"/>
  <c r="C81" i="15"/>
  <c r="C125" i="15"/>
  <c r="C109" i="15"/>
  <c r="C119" i="15"/>
  <c r="C18" i="15"/>
  <c r="C53" i="15"/>
  <c r="C79" i="15"/>
  <c r="C84" i="15"/>
  <c r="C39" i="15"/>
  <c r="C44" i="15"/>
  <c r="C37" i="15"/>
  <c r="C72" i="15"/>
  <c r="C86" i="15"/>
  <c r="AX167" i="1"/>
  <c r="B52" i="15" s="1"/>
  <c r="AX17" i="1"/>
  <c r="AX85" i="1"/>
  <c r="AX42" i="1"/>
  <c r="AX116" i="1"/>
  <c r="F16" i="16" s="1"/>
  <c r="R16" i="16" s="1"/>
  <c r="AX49" i="1"/>
  <c r="AX57" i="1"/>
  <c r="AX86" i="1"/>
  <c r="AX92" i="1"/>
  <c r="AX112" i="1"/>
  <c r="F12" i="16" s="1"/>
  <c r="G12" i="16" s="1"/>
  <c r="AX155" i="1"/>
  <c r="E56" i="16" s="1"/>
  <c r="U56" i="16" s="1"/>
  <c r="AX118" i="1"/>
  <c r="E18" i="16" s="1"/>
  <c r="U18" i="16" s="1"/>
  <c r="AX162" i="1"/>
  <c r="B47" i="15" s="1"/>
  <c r="AX158" i="1"/>
  <c r="E60" i="16" s="1"/>
  <c r="U60" i="16" s="1"/>
  <c r="AX145" i="1"/>
  <c r="B30" i="15" s="1"/>
  <c r="AX67" i="1"/>
  <c r="AX98" i="1"/>
  <c r="AX154" i="1"/>
  <c r="E55" i="16" s="1"/>
  <c r="U55" i="16" s="1"/>
  <c r="AX101" i="1"/>
  <c r="AX55" i="1"/>
  <c r="AX73" i="1"/>
  <c r="AX130" i="1"/>
  <c r="B15" i="15" s="1"/>
  <c r="AX139" i="1"/>
  <c r="E39" i="16" s="1"/>
  <c r="U39" i="16" s="1"/>
  <c r="AX11" i="1"/>
  <c r="AX46" i="1"/>
  <c r="AX69" i="1"/>
  <c r="AX146" i="1"/>
  <c r="B31" i="15" s="1"/>
  <c r="AX131" i="1"/>
  <c r="B16" i="15" s="1"/>
  <c r="F158" i="16"/>
  <c r="AX84" i="1"/>
  <c r="AX122" i="1"/>
  <c r="E22" i="16" s="1"/>
  <c r="U22" i="16" s="1"/>
  <c r="AX135" i="1"/>
  <c r="E35" i="16" s="1"/>
  <c r="U35" i="16" s="1"/>
  <c r="AX48" i="1"/>
  <c r="AX79" i="1"/>
  <c r="AX109" i="1"/>
  <c r="F8" i="16" s="1"/>
  <c r="G8" i="16" s="1"/>
  <c r="AX52" i="1"/>
  <c r="AX106" i="1"/>
  <c r="F4" i="16" s="1"/>
  <c r="R4" i="16" s="1"/>
  <c r="AX138" i="1"/>
  <c r="E38" i="16" s="1"/>
  <c r="U38" i="16" s="1"/>
  <c r="AX78" i="1"/>
  <c r="AX60" i="1"/>
  <c r="AX91" i="1"/>
  <c r="AX103" i="1"/>
  <c r="AX144" i="1"/>
  <c r="E45" i="16" s="1"/>
  <c r="U45" i="16" s="1"/>
  <c r="AX165" i="1"/>
  <c r="E67" i="16" s="1"/>
  <c r="U67" i="16" s="1"/>
  <c r="AX126" i="1"/>
  <c r="B11" i="15" s="1"/>
  <c r="AX166" i="1"/>
  <c r="B51" i="15" s="1"/>
  <c r="AX74" i="1"/>
  <c r="AX50" i="1"/>
  <c r="AX63" i="1"/>
  <c r="AX93" i="1"/>
  <c r="AX107" i="1"/>
  <c r="F5" i="16" s="1"/>
  <c r="G5" i="16" s="1"/>
  <c r="AX27" i="1"/>
  <c r="AX40" i="1"/>
  <c r="AX152" i="1"/>
  <c r="B37" i="15" s="1"/>
  <c r="AX157" i="1"/>
  <c r="E58" i="16" s="1"/>
  <c r="U58" i="16" s="1"/>
  <c r="AX163" i="1"/>
  <c r="F65" i="16" s="1"/>
  <c r="G65" i="16" s="1"/>
  <c r="AX70" i="1"/>
  <c r="AX110" i="1"/>
  <c r="F10" i="16" s="1"/>
  <c r="R10" i="16" s="1"/>
  <c r="AX115" i="1"/>
  <c r="F15" i="16" s="1"/>
  <c r="G15" i="16" s="1"/>
  <c r="AX140" i="1"/>
  <c r="F40" i="16" s="1"/>
  <c r="R40" i="16" s="1"/>
  <c r="AX97" i="1"/>
  <c r="AX137" i="1"/>
  <c r="F37" i="16" s="1"/>
  <c r="R37" i="16" s="1"/>
  <c r="AX47" i="1"/>
  <c r="AX53" i="1"/>
  <c r="AX66" i="1"/>
  <c r="AX82" i="1"/>
  <c r="AX108" i="1"/>
  <c r="F6" i="16" s="1"/>
  <c r="R6" i="16" s="1"/>
  <c r="AX147" i="1"/>
  <c r="E48" i="16" s="1"/>
  <c r="U48" i="16" s="1"/>
  <c r="AX134" i="1"/>
  <c r="B19" i="15" s="1"/>
  <c r="AX71" i="1"/>
  <c r="AX61" i="1"/>
  <c r="AX89" i="1"/>
  <c r="AX95" i="1"/>
  <c r="AX127" i="1"/>
  <c r="E27" i="16" s="1"/>
  <c r="U27" i="16" s="1"/>
  <c r="GP21" i="2"/>
  <c r="GP29" i="2"/>
  <c r="GP37" i="2"/>
  <c r="GP45" i="2"/>
  <c r="GP53" i="2"/>
  <c r="GP61" i="2"/>
  <c r="GP54" i="2"/>
  <c r="GP50" i="2"/>
  <c r="GP35" i="2"/>
  <c r="GP14" i="2"/>
  <c r="GP22" i="2"/>
  <c r="GP30" i="2"/>
  <c r="GP38" i="2"/>
  <c r="GP46" i="2"/>
  <c r="GP62" i="2"/>
  <c r="GP66" i="2"/>
  <c r="GP15" i="2"/>
  <c r="GP23" i="2"/>
  <c r="GP31" i="2"/>
  <c r="GP39" i="2"/>
  <c r="GP47" i="2"/>
  <c r="GP55" i="2"/>
  <c r="GP63" i="2"/>
  <c r="GP58" i="2"/>
  <c r="GP59" i="2"/>
  <c r="GP16" i="2"/>
  <c r="GP24" i="2"/>
  <c r="GP32" i="2"/>
  <c r="GP40" i="2"/>
  <c r="GP48" i="2"/>
  <c r="GP56" i="2"/>
  <c r="GP64" i="2"/>
  <c r="GP26" i="2"/>
  <c r="GP43" i="2"/>
  <c r="GP17" i="2"/>
  <c r="GP25" i="2"/>
  <c r="GP33" i="2"/>
  <c r="GP41" i="2"/>
  <c r="GP49" i="2"/>
  <c r="GP57" i="2"/>
  <c r="GP65" i="2"/>
  <c r="GP34" i="2"/>
  <c r="GP27" i="2"/>
  <c r="GP18" i="2"/>
  <c r="GP19" i="2"/>
  <c r="GP20" i="2"/>
  <c r="GP28" i="2"/>
  <c r="GP36" i="2"/>
  <c r="GP44" i="2"/>
  <c r="GP52" i="2"/>
  <c r="GP60" i="2"/>
  <c r="GP42" i="2"/>
  <c r="GP51" i="2"/>
  <c r="E109" i="16"/>
  <c r="U109" i="16" s="1"/>
  <c r="E100" i="16"/>
  <c r="U100" i="16" s="1"/>
  <c r="E120" i="16"/>
  <c r="U120" i="16" s="1"/>
  <c r="E83" i="16"/>
  <c r="U83" i="16" s="1"/>
  <c r="E108" i="16"/>
  <c r="U108" i="16" s="1"/>
  <c r="E117" i="16"/>
  <c r="U117" i="16" s="1"/>
  <c r="E114" i="16"/>
  <c r="U114" i="16" s="1"/>
  <c r="E98" i="16"/>
  <c r="U98" i="16" s="1"/>
  <c r="E93" i="16"/>
  <c r="U93" i="16" s="1"/>
  <c r="E97" i="16"/>
  <c r="U97" i="16" s="1"/>
  <c r="E79" i="16"/>
  <c r="U79" i="16" s="1"/>
  <c r="E110" i="16"/>
  <c r="U110" i="16" s="1"/>
  <c r="E70" i="16"/>
  <c r="U70" i="16" s="1"/>
  <c r="E101" i="16"/>
  <c r="U101" i="16" s="1"/>
  <c r="E126" i="16"/>
  <c r="U126" i="16" s="1"/>
  <c r="E105" i="16"/>
  <c r="U105" i="16" s="1"/>
  <c r="E82" i="16"/>
  <c r="U82" i="16" s="1"/>
  <c r="E121" i="16"/>
  <c r="U121" i="16" s="1"/>
  <c r="E99" i="16"/>
  <c r="U99" i="16" s="1"/>
  <c r="E119" i="16"/>
  <c r="U119" i="16" s="1"/>
  <c r="E113" i="16"/>
  <c r="U113" i="16" s="1"/>
  <c r="E71" i="16"/>
  <c r="U71" i="16" s="1"/>
  <c r="E96" i="16"/>
  <c r="U96" i="16" s="1"/>
  <c r="E123" i="16"/>
  <c r="U123" i="16" s="1"/>
  <c r="E125" i="16"/>
  <c r="U125" i="16" s="1"/>
  <c r="E104" i="16"/>
  <c r="U104" i="16" s="1"/>
  <c r="A160" i="16"/>
  <c r="FQ59" i="2"/>
  <c r="CX42" i="1"/>
  <c r="FJ62" i="2"/>
  <c r="FJ53" i="2"/>
  <c r="FJ36" i="2"/>
  <c r="FJ19" i="2"/>
  <c r="FJ65" i="2"/>
  <c r="FJ56" i="2"/>
  <c r="CX48" i="1"/>
  <c r="CX30" i="1"/>
  <c r="CX27" i="1"/>
  <c r="CX56" i="1"/>
  <c r="CX46" i="1"/>
  <c r="CX52" i="1"/>
  <c r="CX34" i="1"/>
  <c r="FR30" i="2"/>
  <c r="FR60" i="2"/>
  <c r="FR43" i="2"/>
  <c r="FR34" i="2"/>
  <c r="FR25" i="2"/>
  <c r="FR15" i="2"/>
  <c r="FJ63" i="2"/>
  <c r="FJ54" i="2"/>
  <c r="FJ45" i="2"/>
  <c r="FJ28" i="2"/>
  <c r="FJ66" i="2"/>
  <c r="FJ57" i="2"/>
  <c r="FJ48" i="2"/>
  <c r="CX32" i="1"/>
  <c r="CX14" i="1"/>
  <c r="CX19" i="1"/>
  <c r="CX40" i="1"/>
  <c r="CX22" i="1"/>
  <c r="CX44" i="1"/>
  <c r="CX26" i="1"/>
  <c r="FR22" i="2"/>
  <c r="FR52" i="2"/>
  <c r="FR35" i="2"/>
  <c r="FR26" i="2"/>
  <c r="FR16" i="2"/>
  <c r="FR63" i="2"/>
  <c r="FJ55" i="2"/>
  <c r="FJ46" i="2"/>
  <c r="FJ37" i="2"/>
  <c r="FJ20" i="2"/>
  <c r="FJ58" i="2"/>
  <c r="FJ49" i="2"/>
  <c r="FJ40" i="2"/>
  <c r="CX16" i="1"/>
  <c r="CX53" i="1"/>
  <c r="CX57" i="1"/>
  <c r="CX24" i="1"/>
  <c r="CX61" i="1"/>
  <c r="CX36" i="1"/>
  <c r="CX18" i="1"/>
  <c r="FR61" i="2"/>
  <c r="FR44" i="2"/>
  <c r="FR27" i="2"/>
  <c r="FR17" i="2"/>
  <c r="FR18" i="2" s="1"/>
  <c r="FR64" i="2"/>
  <c r="FR55" i="2"/>
  <c r="FJ47" i="2"/>
  <c r="FJ38" i="2"/>
  <c r="FJ29" i="2"/>
  <c r="FJ59" i="2"/>
  <c r="FJ50" i="2"/>
  <c r="FJ41" i="2"/>
  <c r="FJ32" i="2"/>
  <c r="CX63" i="1"/>
  <c r="CX37" i="1"/>
  <c r="CX49" i="1"/>
  <c r="CX55" i="1"/>
  <c r="CX45" i="1"/>
  <c r="CX28" i="1"/>
  <c r="FR53" i="2"/>
  <c r="FR36" i="2"/>
  <c r="FR19" i="2"/>
  <c r="FR65" i="2"/>
  <c r="FR56" i="2"/>
  <c r="FR47" i="2"/>
  <c r="FJ39" i="2"/>
  <c r="FJ30" i="2"/>
  <c r="FJ21" i="2"/>
  <c r="FJ51" i="2"/>
  <c r="FJ42" i="2"/>
  <c r="FJ33" i="2"/>
  <c r="FJ24" i="2"/>
  <c r="CX39" i="1"/>
  <c r="CX59" i="1"/>
  <c r="CX41" i="1"/>
  <c r="CX47" i="1"/>
  <c r="CX29" i="1"/>
  <c r="CX20" i="1"/>
  <c r="FR62" i="2"/>
  <c r="FR45" i="2"/>
  <c r="FR28" i="2"/>
  <c r="FR66" i="2"/>
  <c r="FR57" i="2"/>
  <c r="FR48" i="2"/>
  <c r="FR39" i="2"/>
  <c r="DX17" i="2"/>
  <c r="DX25" i="2"/>
  <c r="DX33" i="2"/>
  <c r="DX41" i="2"/>
  <c r="DX49" i="2"/>
  <c r="DX57" i="2"/>
  <c r="DX65" i="2"/>
  <c r="DX18" i="2"/>
  <c r="DX26" i="2"/>
  <c r="DX34" i="2"/>
  <c r="DX42" i="2"/>
  <c r="DX50" i="2"/>
  <c r="DX58" i="2"/>
  <c r="DX66" i="2"/>
  <c r="DX19" i="2"/>
  <c r="DX27" i="2"/>
  <c r="DX35" i="2"/>
  <c r="DX43" i="2"/>
  <c r="DX51" i="2"/>
  <c r="DX59" i="2"/>
  <c r="DX20" i="2"/>
  <c r="DX28" i="2"/>
  <c r="DX36" i="2"/>
  <c r="DX44" i="2"/>
  <c r="DX52" i="2"/>
  <c r="DX60" i="2"/>
  <c r="DX21" i="2"/>
  <c r="DX29" i="2"/>
  <c r="DX37" i="2"/>
  <c r="DX45" i="2"/>
  <c r="DX53" i="2"/>
  <c r="DX61" i="2"/>
  <c r="DX14" i="2"/>
  <c r="DX22" i="2"/>
  <c r="DX30" i="2"/>
  <c r="DX38" i="2"/>
  <c r="DX46" i="2"/>
  <c r="DX54" i="2"/>
  <c r="DX62" i="2"/>
  <c r="DX15" i="2"/>
  <c r="DX23" i="2"/>
  <c r="DX31" i="2"/>
  <c r="DX39" i="2"/>
  <c r="DX47" i="2"/>
  <c r="DX55" i="2"/>
  <c r="DX63" i="2"/>
  <c r="DX16" i="2"/>
  <c r="DX24" i="2"/>
  <c r="DX32" i="2"/>
  <c r="DX40" i="2"/>
  <c r="DX48" i="2"/>
  <c r="DX56" i="2"/>
  <c r="DX64" i="2"/>
  <c r="FJ31" i="2"/>
  <c r="FJ22" i="2"/>
  <c r="FJ60" i="2"/>
  <c r="FJ43" i="2"/>
  <c r="FJ34" i="2"/>
  <c r="FJ25" i="2"/>
  <c r="FJ16" i="2"/>
  <c r="CX23" i="1"/>
  <c r="CX51" i="1"/>
  <c r="CX33" i="1"/>
  <c r="CX31" i="1"/>
  <c r="CX21" i="1"/>
  <c r="CX58" i="1"/>
  <c r="FR54" i="2"/>
  <c r="FR37" i="2"/>
  <c r="FR20" i="2"/>
  <c r="FR58" i="2"/>
  <c r="FR49" i="2"/>
  <c r="FR40" i="2"/>
  <c r="FR31" i="2"/>
  <c r="FJ23" i="2"/>
  <c r="FJ14" i="2"/>
  <c r="FJ52" i="2"/>
  <c r="FJ35" i="2"/>
  <c r="FJ26" i="2"/>
  <c r="FJ17" i="2"/>
  <c r="CX65" i="1"/>
  <c r="CX54" i="1"/>
  <c r="CX43" i="1"/>
  <c r="CX25" i="1"/>
  <c r="CX15" i="1"/>
  <c r="CX13" i="1"/>
  <c r="CX50" i="1"/>
  <c r="FR46" i="2"/>
  <c r="FR29" i="2"/>
  <c r="FR59" i="2"/>
  <c r="FR50" i="2"/>
  <c r="FR41" i="2"/>
  <c r="FR32" i="2"/>
  <c r="FR23" i="2"/>
  <c r="FJ15" i="2"/>
  <c r="FJ61" i="2"/>
  <c r="FJ44" i="2"/>
  <c r="FJ27" i="2"/>
  <c r="FJ18" i="2"/>
  <c r="FJ64" i="2"/>
  <c r="CX64" i="1"/>
  <c r="CX38" i="1"/>
  <c r="CX35" i="1"/>
  <c r="CX17" i="1"/>
  <c r="CX62" i="1"/>
  <c r="CX60" i="1"/>
  <c r="FR38" i="2"/>
  <c r="FR21" i="2"/>
  <c r="FR51" i="2"/>
  <c r="FR42" i="2"/>
  <c r="FR33" i="2"/>
  <c r="FR24" i="2"/>
  <c r="FR14" i="2"/>
  <c r="CP20" i="1"/>
  <c r="CP28" i="1"/>
  <c r="CP36" i="1"/>
  <c r="CP44" i="1"/>
  <c r="CP52" i="1"/>
  <c r="CP60" i="1"/>
  <c r="CP34" i="1"/>
  <c r="CP13" i="1"/>
  <c r="CP21" i="1"/>
  <c r="CP29" i="1"/>
  <c r="CP37" i="1"/>
  <c r="CP45" i="1"/>
  <c r="CP53" i="1"/>
  <c r="CP61" i="1"/>
  <c r="CP50" i="1"/>
  <c r="CP14" i="1"/>
  <c r="CP22" i="1"/>
  <c r="CP30" i="1"/>
  <c r="CP38" i="1"/>
  <c r="CP46" i="1"/>
  <c r="CP54" i="1"/>
  <c r="CP62" i="1"/>
  <c r="CP55" i="1"/>
  <c r="CP15" i="1"/>
  <c r="CP23" i="1"/>
  <c r="CP31" i="1"/>
  <c r="CP39" i="1"/>
  <c r="CP47" i="1"/>
  <c r="CP63" i="1"/>
  <c r="CP16" i="1"/>
  <c r="CP24" i="1"/>
  <c r="CP32" i="1"/>
  <c r="CP40" i="1"/>
  <c r="CP48" i="1"/>
  <c r="CP56" i="1"/>
  <c r="CP64" i="1"/>
  <c r="CP18" i="1"/>
  <c r="CP58" i="1"/>
  <c r="CP17" i="1"/>
  <c r="CP25" i="1"/>
  <c r="CP33" i="1"/>
  <c r="CP41" i="1"/>
  <c r="CP49" i="1"/>
  <c r="CP57" i="1"/>
  <c r="CP65" i="1"/>
  <c r="CP26" i="1"/>
  <c r="CP19" i="1"/>
  <c r="CP27" i="1"/>
  <c r="CP35" i="1"/>
  <c r="CP43" i="1"/>
  <c r="CP51" i="1"/>
  <c r="CP59" i="1"/>
  <c r="CP42" i="1"/>
  <c r="CH20" i="1"/>
  <c r="CH28" i="1"/>
  <c r="CH36" i="1"/>
  <c r="CH44" i="1"/>
  <c r="CH52" i="1"/>
  <c r="CH60" i="1"/>
  <c r="CH21" i="1"/>
  <c r="CH45" i="1"/>
  <c r="CH61" i="1"/>
  <c r="CH54" i="1"/>
  <c r="CH13" i="1"/>
  <c r="CH14" i="1"/>
  <c r="CH15" i="1"/>
  <c r="CH23" i="1"/>
  <c r="CH31" i="1"/>
  <c r="CH39" i="1"/>
  <c r="CH47" i="1"/>
  <c r="CH55" i="1"/>
  <c r="CH63" i="1"/>
  <c r="CH18" i="1"/>
  <c r="CH42" i="1"/>
  <c r="CH22" i="1"/>
  <c r="CH62" i="1"/>
  <c r="CH16" i="1"/>
  <c r="CH24" i="1"/>
  <c r="CH32" i="1"/>
  <c r="CH40" i="1"/>
  <c r="CH48" i="1"/>
  <c r="CH56" i="1"/>
  <c r="CH64" i="1"/>
  <c r="CH26" i="1"/>
  <c r="CH50" i="1"/>
  <c r="CH30" i="1"/>
  <c r="CH17" i="1"/>
  <c r="CH25" i="1"/>
  <c r="CH33" i="1"/>
  <c r="CH41" i="1"/>
  <c r="CH49" i="1"/>
  <c r="CH57" i="1"/>
  <c r="CH65" i="1"/>
  <c r="CH34" i="1"/>
  <c r="CH58" i="1"/>
  <c r="CH38" i="1"/>
  <c r="CH19" i="1"/>
  <c r="CH27" i="1"/>
  <c r="CH35" i="1"/>
  <c r="CH43" i="1"/>
  <c r="CH51" i="1"/>
  <c r="CH59" i="1"/>
  <c r="CH29" i="1"/>
  <c r="CH37" i="1"/>
  <c r="CH53" i="1"/>
  <c r="CH46" i="1"/>
  <c r="BZ20" i="1"/>
  <c r="BZ28" i="1"/>
  <c r="BZ36" i="1"/>
  <c r="BZ13" i="1"/>
  <c r="BZ21" i="1"/>
  <c r="BZ29" i="1"/>
  <c r="BZ37" i="1"/>
  <c r="BZ45" i="1"/>
  <c r="BZ53" i="1"/>
  <c r="BZ61" i="1"/>
  <c r="BZ42" i="1"/>
  <c r="BZ14" i="1"/>
  <c r="BZ22" i="1"/>
  <c r="BZ30" i="1"/>
  <c r="BZ38" i="1"/>
  <c r="BZ46" i="1"/>
  <c r="BZ54" i="1"/>
  <c r="BZ62" i="1"/>
  <c r="BZ50" i="1"/>
  <c r="BZ15" i="1"/>
  <c r="BZ23" i="1"/>
  <c r="BZ31" i="1"/>
  <c r="BZ39" i="1"/>
  <c r="BZ47" i="1"/>
  <c r="BZ55" i="1"/>
  <c r="BZ63" i="1"/>
  <c r="BZ34" i="1"/>
  <c r="BZ60" i="1"/>
  <c r="BZ16" i="1"/>
  <c r="BZ24" i="1"/>
  <c r="BZ32" i="1"/>
  <c r="BZ40" i="1"/>
  <c r="BZ48" i="1"/>
  <c r="BZ56" i="1"/>
  <c r="BZ64" i="1"/>
  <c r="BZ26" i="1"/>
  <c r="BZ17" i="1"/>
  <c r="BZ25" i="1"/>
  <c r="BZ33" i="1"/>
  <c r="BZ41" i="1"/>
  <c r="BZ49" i="1"/>
  <c r="BZ57" i="1"/>
  <c r="BZ65" i="1"/>
  <c r="BZ18" i="1"/>
  <c r="BZ58" i="1"/>
  <c r="BZ19" i="1"/>
  <c r="BZ27" i="1"/>
  <c r="BZ35" i="1"/>
  <c r="BZ43" i="1"/>
  <c r="BZ51" i="1"/>
  <c r="BZ59" i="1"/>
  <c r="BZ44" i="1"/>
  <c r="BZ52" i="1"/>
  <c r="BJ20" i="1"/>
  <c r="BJ28" i="1"/>
  <c r="BJ36" i="1"/>
  <c r="BJ44" i="1"/>
  <c r="BJ52" i="1"/>
  <c r="BJ60" i="1"/>
  <c r="BJ50" i="1"/>
  <c r="BJ13" i="1"/>
  <c r="BJ21" i="1"/>
  <c r="BJ29" i="1"/>
  <c r="BJ37" i="1"/>
  <c r="BJ45" i="1"/>
  <c r="BJ53" i="1"/>
  <c r="BJ61" i="1"/>
  <c r="BJ42" i="1"/>
  <c r="BJ14" i="1"/>
  <c r="BJ22" i="1"/>
  <c r="BJ30" i="1"/>
  <c r="BJ38" i="1"/>
  <c r="BJ46" i="1"/>
  <c r="BJ54" i="1"/>
  <c r="BJ62" i="1"/>
  <c r="BJ34" i="1"/>
  <c r="BJ15" i="1"/>
  <c r="BJ23" i="1"/>
  <c r="BJ31" i="1"/>
  <c r="BJ39" i="1"/>
  <c r="BJ47" i="1"/>
  <c r="BJ55" i="1"/>
  <c r="BJ63" i="1"/>
  <c r="BJ18" i="1"/>
  <c r="BJ16" i="1"/>
  <c r="BJ24" i="1"/>
  <c r="BJ32" i="1"/>
  <c r="BJ40" i="1"/>
  <c r="BJ48" i="1"/>
  <c r="BJ56" i="1"/>
  <c r="BJ64" i="1"/>
  <c r="BJ26" i="1"/>
  <c r="BJ17" i="1"/>
  <c r="BJ25" i="1"/>
  <c r="BJ33" i="1"/>
  <c r="BJ41" i="1"/>
  <c r="BJ49" i="1"/>
  <c r="BJ57" i="1"/>
  <c r="BJ65" i="1"/>
  <c r="BJ19" i="1"/>
  <c r="BJ27" i="1"/>
  <c r="BJ35" i="1"/>
  <c r="BJ43" i="1"/>
  <c r="BJ51" i="1"/>
  <c r="BJ59" i="1"/>
  <c r="BJ58" i="1"/>
  <c r="AR13" i="10"/>
  <c r="BY97" i="2"/>
  <c r="BS98" i="2"/>
  <c r="BS99" i="2" s="1"/>
  <c r="B66" i="15"/>
  <c r="F117" i="16"/>
  <c r="F169" i="16" s="1"/>
  <c r="BX97" i="2"/>
  <c r="BW97" i="2"/>
  <c r="F97" i="16"/>
  <c r="G97" i="16" s="1"/>
  <c r="F100" i="16"/>
  <c r="G100" i="16" s="1"/>
  <c r="BN13" i="10"/>
  <c r="BU97" i="2"/>
  <c r="EE54" i="2"/>
  <c r="F121" i="16"/>
  <c r="F173" i="16" s="1"/>
  <c r="AX62" i="1"/>
  <c r="F123" i="16"/>
  <c r="G123" i="16" s="1"/>
  <c r="O19" i="17"/>
  <c r="EE56" i="2"/>
  <c r="B102" i="15"/>
  <c r="B104" i="15"/>
  <c r="EL55" i="2"/>
  <c r="G125" i="16"/>
  <c r="G120" i="16"/>
  <c r="F172" i="16"/>
  <c r="R99" i="16"/>
  <c r="G99" i="16"/>
  <c r="G126" i="16"/>
  <c r="R104" i="16"/>
  <c r="G104" i="16"/>
  <c r="GM25" i="2"/>
  <c r="K16" i="17"/>
  <c r="GK43" i="2"/>
  <c r="GL49" i="2"/>
  <c r="F114" i="16"/>
  <c r="R114" i="16" s="1"/>
  <c r="O18" i="17"/>
  <c r="F109" i="16"/>
  <c r="M16" i="17"/>
  <c r="F70" i="16"/>
  <c r="G70" i="16" s="1"/>
  <c r="F98" i="16"/>
  <c r="F110" i="16"/>
  <c r="F101" i="16"/>
  <c r="B75" i="15"/>
  <c r="F93" i="16"/>
  <c r="F92" i="16"/>
  <c r="K17" i="17"/>
  <c r="GC50" i="2"/>
  <c r="BV97" i="2"/>
  <c r="O17" i="17"/>
  <c r="L17" i="17"/>
  <c r="K19" i="17"/>
  <c r="FI51" i="2"/>
  <c r="CQ36" i="2"/>
  <c r="CJ28" i="2"/>
  <c r="DU25" i="2"/>
  <c r="AX199" i="1"/>
  <c r="E102" i="16" s="1"/>
  <c r="U102" i="16" s="1"/>
  <c r="L18" i="17"/>
  <c r="K18" i="17"/>
  <c r="K20" i="17"/>
  <c r="N20" i="17"/>
  <c r="ES59" i="2"/>
  <c r="M17" i="17"/>
  <c r="O20" i="17"/>
  <c r="F71" i="16"/>
  <c r="AY13" i="10"/>
  <c r="BF13" i="10"/>
  <c r="FQ58" i="2"/>
  <c r="EL54" i="2"/>
  <c r="EW29" i="2"/>
  <c r="DU24" i="2"/>
  <c r="EE61" i="2"/>
  <c r="DS14" i="2"/>
  <c r="EE52" i="2"/>
  <c r="FQ54" i="2"/>
  <c r="EL56" i="2"/>
  <c r="EE53" i="2"/>
  <c r="FI53" i="2"/>
  <c r="FI55" i="2"/>
  <c r="GN60" i="2"/>
  <c r="GK18" i="2"/>
  <c r="DA53" i="2"/>
  <c r="EE59" i="2"/>
  <c r="EL53" i="2"/>
  <c r="GN61" i="2"/>
  <c r="GK15" i="2"/>
  <c r="DT33" i="2"/>
  <c r="CX25" i="2"/>
  <c r="FQ56" i="2"/>
  <c r="EL57" i="2"/>
  <c r="ES56" i="2"/>
  <c r="ES55" i="2"/>
  <c r="EL59" i="2"/>
  <c r="FI57" i="2"/>
  <c r="ES53" i="2"/>
  <c r="EL61" i="2"/>
  <c r="GN53" i="2"/>
  <c r="DS28" i="2"/>
  <c r="FE25" i="2"/>
  <c r="FQ55" i="2"/>
  <c r="EE58" i="2"/>
  <c r="FI54" i="2"/>
  <c r="FI59" i="2"/>
  <c r="ES54" i="2"/>
  <c r="ES57" i="2"/>
  <c r="EL60" i="2"/>
  <c r="GC58" i="2"/>
  <c r="FI56" i="2"/>
  <c r="FQ57" i="2"/>
  <c r="DL38" i="2"/>
  <c r="GN26" i="2"/>
  <c r="CX17" i="2"/>
  <c r="GL47" i="2"/>
  <c r="FI58" i="2"/>
  <c r="FQ53" i="2"/>
  <c r="EL58" i="2"/>
  <c r="EE55" i="2"/>
  <c r="N17" i="17"/>
  <c r="M20" i="17"/>
  <c r="N18" i="17"/>
  <c r="AX5" i="18"/>
  <c r="L19" i="17"/>
  <c r="F108" i="16"/>
  <c r="EE57" i="2"/>
  <c r="GM37" i="2"/>
  <c r="F82" i="16"/>
  <c r="G82" i="16" s="1"/>
  <c r="GM35" i="2"/>
  <c r="N16" i="17"/>
  <c r="GM65" i="2"/>
  <c r="GN13" i="2" s="1"/>
  <c r="DT16" i="2"/>
  <c r="BG88" i="1"/>
  <c r="GL22" i="2"/>
  <c r="CM53" i="2"/>
  <c r="GC62" i="2"/>
  <c r="GK23" i="2"/>
  <c r="EO15" i="2"/>
  <c r="GM48" i="2"/>
  <c r="EA15" i="2"/>
  <c r="BH87" i="1"/>
  <c r="GK46" i="2"/>
  <c r="BT24" i="2"/>
  <c r="GM31" i="2"/>
  <c r="DS34" i="2"/>
  <c r="DS33" i="2"/>
  <c r="GK60" i="2"/>
  <c r="EX15" i="2"/>
  <c r="B81" i="15"/>
  <c r="BB14" i="18"/>
  <c r="EH15" i="2"/>
  <c r="DS56" i="2"/>
  <c r="GL59" i="2"/>
  <c r="GN45" i="2"/>
  <c r="GL40" i="2"/>
  <c r="DS58" i="2"/>
  <c r="FN39" i="2"/>
  <c r="GL16" i="2"/>
  <c r="DU58" i="2"/>
  <c r="GC23" i="2"/>
  <c r="DA19" i="2"/>
  <c r="GM47" i="2"/>
  <c r="EO35" i="2"/>
  <c r="GK48" i="2"/>
  <c r="AI95" i="3"/>
  <c r="BM87" i="1" s="1"/>
  <c r="GC42" i="2"/>
  <c r="DE41" i="2"/>
  <c r="GN24" i="2"/>
  <c r="GN21" i="2"/>
  <c r="GK49" i="2"/>
  <c r="DU36" i="2"/>
  <c r="DT52" i="2"/>
  <c r="GL52" i="2"/>
  <c r="EQ66" i="2"/>
  <c r="GM20" i="2"/>
  <c r="DT55" i="2"/>
  <c r="GL61" i="2"/>
  <c r="CJ32" i="2"/>
  <c r="AX87" i="1"/>
  <c r="GC55" i="2"/>
  <c r="GF53" i="2"/>
  <c r="GN52" i="2"/>
  <c r="GN42" i="2"/>
  <c r="GK47" i="2"/>
  <c r="GC16" i="2"/>
  <c r="DE29" i="2"/>
  <c r="GC36" i="2"/>
  <c r="CK17" i="2"/>
  <c r="GL30" i="2"/>
  <c r="CQ28" i="2"/>
  <c r="GL15" i="2"/>
  <c r="EE62" i="2"/>
  <c r="GM33" i="2"/>
  <c r="GC30" i="2"/>
  <c r="GN32" i="2"/>
  <c r="CQ35" i="2"/>
  <c r="EW14" i="2"/>
  <c r="EL63" i="2"/>
  <c r="FM43" i="2"/>
  <c r="GM23" i="2"/>
  <c r="DU65" i="2"/>
  <c r="DV13" i="2" s="1"/>
  <c r="GL23" i="2"/>
  <c r="EW35" i="2"/>
  <c r="DU50" i="2"/>
  <c r="CQ16" i="2"/>
  <c r="R126" i="16"/>
  <c r="R120" i="16"/>
  <c r="GL14" i="2"/>
  <c r="GK51" i="2"/>
  <c r="GN55" i="2"/>
  <c r="EZ66" i="2"/>
  <c r="DN66" i="2"/>
  <c r="GL54" i="2"/>
  <c r="GC52" i="2"/>
  <c r="DL31" i="2"/>
  <c r="GK20" i="2"/>
  <c r="CQ37" i="2"/>
  <c r="EC66" i="2"/>
  <c r="GE53" i="2"/>
  <c r="EH38" i="2"/>
  <c r="B62" i="15"/>
  <c r="L20" i="17"/>
  <c r="F105" i="16"/>
  <c r="G105" i="16" s="1"/>
  <c r="F113" i="16"/>
  <c r="AX218" i="1"/>
  <c r="G17" i="17" s="1"/>
  <c r="M19" i="17"/>
  <c r="AM14" i="18"/>
  <c r="AN14" i="18"/>
  <c r="AX203" i="1"/>
  <c r="E106" i="16" s="1"/>
  <c r="U106" i="16" s="1"/>
  <c r="O16" i="17"/>
  <c r="FI49" i="2"/>
  <c r="BM16" i="1"/>
  <c r="CK20" i="1"/>
  <c r="AX141" i="1"/>
  <c r="N19" i="17"/>
  <c r="AX99" i="1"/>
  <c r="L16" i="17"/>
  <c r="AX170" i="1"/>
  <c r="F96" i="16"/>
  <c r="BJ87" i="1"/>
  <c r="AX80" i="1"/>
  <c r="BG87" i="1"/>
  <c r="F119" i="16"/>
  <c r="B86" i="15"/>
  <c r="BI87" i="1"/>
  <c r="BF87" i="1"/>
  <c r="J20" i="17"/>
  <c r="BK4" i="2"/>
  <c r="FW54" i="2"/>
  <c r="FI35" i="2"/>
  <c r="F91" i="16"/>
  <c r="G91" i="16" s="1"/>
  <c r="B74" i="15"/>
  <c r="AX5" i="21"/>
  <c r="AG5" i="18"/>
  <c r="GL41" i="2"/>
  <c r="AX10" i="18"/>
  <c r="Y14" i="18"/>
  <c r="G20" i="17"/>
  <c r="B106" i="15"/>
  <c r="B73" i="15"/>
  <c r="F90" i="16"/>
  <c r="G90" i="16" s="1"/>
  <c r="AI10" i="18"/>
  <c r="CS62" i="1"/>
  <c r="F115" i="16"/>
  <c r="B96" i="15"/>
  <c r="AM5" i="18"/>
  <c r="B101" i="15"/>
  <c r="G15" i="17"/>
  <c r="P16" i="17" s="1"/>
  <c r="AO14" i="18"/>
  <c r="DS27" i="2"/>
  <c r="GC60" i="2"/>
  <c r="GN37" i="2"/>
  <c r="GN25" i="2"/>
  <c r="FN38" i="2"/>
  <c r="GL32" i="2"/>
  <c r="GC27" i="2"/>
  <c r="EE66" i="2"/>
  <c r="GL27" i="2"/>
  <c r="GC29" i="2"/>
  <c r="BU65" i="2"/>
  <c r="BV13" i="2" s="1"/>
  <c r="GL45" i="2"/>
  <c r="DS31" i="2"/>
  <c r="GL57" i="2"/>
  <c r="GK61" i="2"/>
  <c r="DN41" i="2"/>
  <c r="EO32" i="2"/>
  <c r="GC59" i="2"/>
  <c r="GM14" i="2"/>
  <c r="GL26" i="2"/>
  <c r="DS37" i="2"/>
  <c r="CX26" i="2"/>
  <c r="GC47" i="2"/>
  <c r="GK57" i="2"/>
  <c r="GL43" i="2"/>
  <c r="GN58" i="2"/>
  <c r="GN63" i="2"/>
  <c r="GN15" i="2"/>
  <c r="GN35" i="2"/>
  <c r="GN54" i="2"/>
  <c r="GN50" i="2"/>
  <c r="GN34" i="2"/>
  <c r="GM49" i="2"/>
  <c r="GK30" i="2"/>
  <c r="EH37" i="2"/>
  <c r="DS54" i="2"/>
  <c r="ES18" i="2"/>
  <c r="GC49" i="2"/>
  <c r="GM41" i="2"/>
  <c r="GK33" i="2"/>
  <c r="DT21" i="2"/>
  <c r="ED53" i="2"/>
  <c r="EB66" i="2"/>
  <c r="DU27" i="2"/>
  <c r="GK35" i="2"/>
  <c r="GK45" i="2"/>
  <c r="DT44" i="2"/>
  <c r="BT25" i="2"/>
  <c r="EA31" i="2"/>
  <c r="DL30" i="2"/>
  <c r="GK52" i="2"/>
  <c r="CJ26" i="2"/>
  <c r="FM62" i="2"/>
  <c r="DU47" i="2"/>
  <c r="DT59" i="2"/>
  <c r="GC28" i="2"/>
  <c r="GM55" i="2"/>
  <c r="GL65" i="2"/>
  <c r="GM13" i="2" s="1"/>
  <c r="DL39" i="2"/>
  <c r="DL40" i="2"/>
  <c r="DT34" i="2"/>
  <c r="DT17" i="2"/>
  <c r="GM19" i="2"/>
  <c r="GK64" i="2"/>
  <c r="FN59" i="2"/>
  <c r="DH53" i="2"/>
  <c r="CQ20" i="2"/>
  <c r="CX40" i="2"/>
  <c r="CQ33" i="2"/>
  <c r="GC54" i="2"/>
  <c r="GL28" i="2"/>
  <c r="FI18" i="2"/>
  <c r="GG66" i="2"/>
  <c r="DE35" i="2"/>
  <c r="GC25" i="2"/>
  <c r="GM40" i="2"/>
  <c r="GL17" i="2"/>
  <c r="EA29" i="2"/>
  <c r="CJ22" i="2"/>
  <c r="GM16" i="2"/>
  <c r="GK28" i="2"/>
  <c r="GK24" i="2"/>
  <c r="GN38" i="2"/>
  <c r="GN17" i="2"/>
  <c r="GN16" i="2"/>
  <c r="GN23" i="2"/>
  <c r="GN64" i="2"/>
  <c r="GN48" i="2"/>
  <c r="GL66" i="2"/>
  <c r="GL37" i="2"/>
  <c r="DL27" i="2"/>
  <c r="EH21" i="2"/>
  <c r="CK53" i="2"/>
  <c r="GC53" i="2"/>
  <c r="GL34" i="2"/>
  <c r="GK53" i="2"/>
  <c r="EO30" i="2"/>
  <c r="BT36" i="2"/>
  <c r="GG18" i="2"/>
  <c r="GM57" i="2"/>
  <c r="GL18" i="2"/>
  <c r="DH66" i="2"/>
  <c r="DS21" i="2"/>
  <c r="CY17" i="2"/>
  <c r="GE66" i="2"/>
  <c r="GM53" i="2"/>
  <c r="GL36" i="2"/>
  <c r="DG53" i="2"/>
  <c r="DT29" i="2"/>
  <c r="DU18" i="2"/>
  <c r="EO36" i="2"/>
  <c r="GC56" i="2"/>
  <c r="GM29" i="2"/>
  <c r="GL21" i="2"/>
  <c r="FN56" i="2"/>
  <c r="CX34" i="2"/>
  <c r="DA66" i="2"/>
  <c r="DT64" i="2"/>
  <c r="GC20" i="2"/>
  <c r="GM34" i="2"/>
  <c r="GK62" i="2"/>
  <c r="EQ20" i="2"/>
  <c r="DT36" i="2"/>
  <c r="FE19" i="2"/>
  <c r="DH19" i="2"/>
  <c r="FE20" i="2"/>
  <c r="GM44" i="2"/>
  <c r="GK59" i="2"/>
  <c r="FW44" i="2"/>
  <c r="ES58" i="2"/>
  <c r="EW16" i="2"/>
  <c r="GL29" i="2"/>
  <c r="GN66" i="2"/>
  <c r="GK44" i="2"/>
  <c r="GM36" i="2"/>
  <c r="FM31" i="2"/>
  <c r="DE40" i="2"/>
  <c r="DS51" i="2"/>
  <c r="GL60" i="2"/>
  <c r="CY66" i="2"/>
  <c r="GL56" i="2"/>
  <c r="DU23" i="2"/>
  <c r="GE20" i="2"/>
  <c r="FX55" i="2"/>
  <c r="EO27" i="2"/>
  <c r="DE24" i="2"/>
  <c r="GK50" i="2"/>
  <c r="GK40" i="2"/>
  <c r="DE33" i="2"/>
  <c r="GC51" i="2"/>
  <c r="GM62" i="2"/>
  <c r="GL20" i="2"/>
  <c r="GN65" i="2"/>
  <c r="GO13" i="2" s="1"/>
  <c r="GN51" i="2"/>
  <c r="GN49" i="2"/>
  <c r="GN43" i="2"/>
  <c r="GN59" i="2"/>
  <c r="GN20" i="2"/>
  <c r="GM32" i="2"/>
  <c r="GK58" i="2"/>
  <c r="DT43" i="2"/>
  <c r="BT30" i="2"/>
  <c r="CS53" i="2"/>
  <c r="DU19" i="2"/>
  <c r="DU21" i="2" s="1"/>
  <c r="GM45" i="2"/>
  <c r="GK19" i="2"/>
  <c r="EH27" i="2"/>
  <c r="DL20" i="2"/>
  <c r="DU28" i="2"/>
  <c r="GC41" i="2"/>
  <c r="GM26" i="2"/>
  <c r="GL31" i="2"/>
  <c r="EP18" i="2"/>
  <c r="FN44" i="2"/>
  <c r="CJ39" i="2"/>
  <c r="GC33" i="2"/>
  <c r="GM61" i="2"/>
  <c r="GK56" i="2"/>
  <c r="DT38" i="2"/>
  <c r="EW32" i="2"/>
  <c r="CX39" i="2"/>
  <c r="DS29" i="2"/>
  <c r="DT45" i="2"/>
  <c r="GL24" i="2"/>
  <c r="FE30" i="2"/>
  <c r="DT39" i="2"/>
  <c r="FM33" i="2"/>
  <c r="CQ14" i="2"/>
  <c r="EA38" i="2"/>
  <c r="GC15" i="2"/>
  <c r="GL44" i="2"/>
  <c r="GK21" i="2"/>
  <c r="DG66" i="2"/>
  <c r="FN34" i="2"/>
  <c r="CQ38" i="2"/>
  <c r="DT25" i="2"/>
  <c r="GC44" i="2"/>
  <c r="GM39" i="2"/>
  <c r="GK38" i="2"/>
  <c r="FW39" i="2"/>
  <c r="GC38" i="2"/>
  <c r="GK54" i="2"/>
  <c r="GL64" i="2"/>
  <c r="GN29" i="2"/>
  <c r="GM24" i="2"/>
  <c r="EA28" i="2"/>
  <c r="EA19" i="2"/>
  <c r="GM17" i="2"/>
  <c r="GC19" i="2"/>
  <c r="CQ19" i="2"/>
  <c r="CR53" i="2"/>
  <c r="EH31" i="2"/>
  <c r="GC48" i="2"/>
  <c r="DS57" i="2"/>
  <c r="DV24" i="2"/>
  <c r="GF66" i="2"/>
  <c r="GM43" i="2"/>
  <c r="GL38" i="2"/>
  <c r="GL63" i="2"/>
  <c r="BT37" i="2"/>
  <c r="GC34" i="2"/>
  <c r="GM51" i="2"/>
  <c r="GK41" i="2"/>
  <c r="GN39" i="2"/>
  <c r="GN62" i="2"/>
  <c r="GN18" i="2"/>
  <c r="GN27" i="2"/>
  <c r="GN30" i="2"/>
  <c r="GN31" i="2"/>
  <c r="GM15" i="2"/>
  <c r="GK32" i="2"/>
  <c r="DS43" i="2"/>
  <c r="EA24" i="2"/>
  <c r="EI18" i="2"/>
  <c r="GD17" i="2"/>
  <c r="GM42" i="2"/>
  <c r="GL19" i="2"/>
  <c r="CQ26" i="2"/>
  <c r="DE27" i="2"/>
  <c r="DU52" i="2"/>
  <c r="GC39" i="2"/>
  <c r="GM52" i="2"/>
  <c r="GK25" i="2"/>
  <c r="DS48" i="2"/>
  <c r="DE38" i="2"/>
  <c r="EW31" i="2"/>
  <c r="GC31" i="2"/>
  <c r="GL46" i="2"/>
  <c r="GL51" i="2"/>
  <c r="DS36" i="2"/>
  <c r="EO31" i="2"/>
  <c r="ER53" i="2"/>
  <c r="GM66" i="2"/>
  <c r="GL58" i="2"/>
  <c r="BT39" i="2"/>
  <c r="DT56" i="2"/>
  <c r="FE40" i="2"/>
  <c r="BU53" i="2"/>
  <c r="DT66" i="2"/>
  <c r="GC21" i="2"/>
  <c r="GK65" i="2"/>
  <c r="GL13" i="2" s="1"/>
  <c r="DU63" i="2"/>
  <c r="DE22" i="2"/>
  <c r="ER66" i="2"/>
  <c r="DT63" i="2"/>
  <c r="BT18" i="2"/>
  <c r="GC26" i="2"/>
  <c r="GM18" i="2"/>
  <c r="GK63" i="2"/>
  <c r="GK14" i="2"/>
  <c r="GM27" i="2"/>
  <c r="GN57" i="2"/>
  <c r="GN56" i="2"/>
  <c r="CQ18" i="2"/>
  <c r="CX15" i="2"/>
  <c r="DU61" i="2"/>
  <c r="GK39" i="2"/>
  <c r="GM63" i="2"/>
  <c r="DU57" i="2"/>
  <c r="GK29" i="2"/>
  <c r="CJ21" i="2"/>
  <c r="DL41" i="2"/>
  <c r="GM28" i="2"/>
  <c r="FW58" i="2"/>
  <c r="GD66" i="2"/>
  <c r="GM30" i="2"/>
  <c r="GK26" i="2"/>
  <c r="GL33" i="2"/>
  <c r="DS59" i="2"/>
  <c r="GC17" i="2"/>
  <c r="GM38" i="2"/>
  <c r="GK55" i="2"/>
  <c r="GN47" i="2"/>
  <c r="GN19" i="2"/>
  <c r="GN44" i="2"/>
  <c r="GN41" i="2"/>
  <c r="GN40" i="2"/>
  <c r="GN36" i="2"/>
  <c r="GN46" i="2"/>
  <c r="GM59" i="2"/>
  <c r="GL53" i="2"/>
  <c r="BT66" i="2"/>
  <c r="DS32" i="2"/>
  <c r="EW28" i="2"/>
  <c r="GC35" i="2"/>
  <c r="GM54" i="2"/>
  <c r="GL35" i="2"/>
  <c r="CX19" i="2"/>
  <c r="EW25" i="2"/>
  <c r="BT22" i="2"/>
  <c r="GC45" i="2"/>
  <c r="GL62" i="2"/>
  <c r="GL55" i="2"/>
  <c r="DS15" i="2"/>
  <c r="EE65" i="2"/>
  <c r="EP66" i="2"/>
  <c r="GC37" i="2"/>
  <c r="GK66" i="2"/>
  <c r="GK37" i="2"/>
  <c r="EH44" i="2"/>
  <c r="CJ37" i="2"/>
  <c r="DT42" i="2"/>
  <c r="GF19" i="2"/>
  <c r="GM64" i="2"/>
  <c r="GK17" i="2"/>
  <c r="EH28" i="2"/>
  <c r="DT49" i="2"/>
  <c r="CJ20" i="2"/>
  <c r="DS65" i="2"/>
  <c r="DT13" i="2" s="1"/>
  <c r="EH30" i="2"/>
  <c r="GM60" i="2"/>
  <c r="GL42" i="2"/>
  <c r="DM66" i="2"/>
  <c r="FF17" i="2"/>
  <c r="EW22" i="2"/>
  <c r="CQ32" i="2"/>
  <c r="CR18" i="2"/>
  <c r="GC40" i="2"/>
  <c r="GK34" i="2"/>
  <c r="M18" i="17"/>
  <c r="N14" i="18"/>
  <c r="O14" i="18" s="1"/>
  <c r="BB10" i="18"/>
  <c r="U10" i="18"/>
  <c r="L14" i="18"/>
  <c r="AR5" i="18"/>
  <c r="Q14" i="18"/>
  <c r="H5" i="18"/>
  <c r="S14" i="18"/>
  <c r="AQ5" i="18"/>
  <c r="AG10" i="18"/>
  <c r="Q5" i="18"/>
  <c r="BN34" i="1"/>
  <c r="CF54" i="1"/>
  <c r="BV20" i="1"/>
  <c r="CS25" i="1"/>
  <c r="CS31" i="1"/>
  <c r="BM20" i="1"/>
  <c r="BU28" i="1"/>
  <c r="BF88" i="1"/>
  <c r="FQ52" i="2"/>
  <c r="BN14" i="1"/>
  <c r="FI52" i="2"/>
  <c r="AX128" i="1"/>
  <c r="ES52" i="2"/>
  <c r="AX136" i="1"/>
  <c r="EL52" i="2"/>
  <c r="FI42" i="2"/>
  <c r="Y10" i="18"/>
  <c r="BN29" i="1"/>
  <c r="BU63" i="1"/>
  <c r="CV20" i="1"/>
  <c r="BW46" i="1"/>
  <c r="CW15" i="1"/>
  <c r="CY15" i="1" s="1"/>
  <c r="CL33" i="1"/>
  <c r="BM55" i="1"/>
  <c r="CF57" i="1"/>
  <c r="FX61" i="2"/>
  <c r="CS64" i="1"/>
  <c r="CT12" i="1" s="1"/>
  <c r="CF20" i="1"/>
  <c r="BY43" i="1"/>
  <c r="CD14" i="1"/>
  <c r="BV28" i="1"/>
  <c r="CL13" i="1"/>
  <c r="CN61" i="1"/>
  <c r="CK36" i="1"/>
  <c r="CW35" i="1"/>
  <c r="CN47" i="1"/>
  <c r="CK34" i="1"/>
  <c r="BU47" i="1"/>
  <c r="BM57" i="1"/>
  <c r="CL19" i="1"/>
  <c r="BN26" i="1"/>
  <c r="BV49" i="1"/>
  <c r="CM42" i="1"/>
  <c r="BX13" i="1"/>
  <c r="CC65" i="1"/>
  <c r="CU15" i="1"/>
  <c r="CT14" i="1"/>
  <c r="CV49" i="1"/>
  <c r="B107" i="15"/>
  <c r="CD18" i="1"/>
  <c r="AX172" i="1"/>
  <c r="F74" i="16" s="1"/>
  <c r="G74" i="16" s="1"/>
  <c r="BN35" i="1"/>
  <c r="CL40" i="1"/>
  <c r="Y14" i="21"/>
  <c r="CD51" i="1"/>
  <c r="BN31" i="1"/>
  <c r="CT21" i="1"/>
  <c r="AX149" i="1"/>
  <c r="F26" i="16"/>
  <c r="G26" i="16" s="1"/>
  <c r="CC27" i="1"/>
  <c r="CN34" i="1"/>
  <c r="BI88" i="1"/>
  <c r="FW64" i="2"/>
  <c r="BM59" i="1"/>
  <c r="FW61" i="2"/>
  <c r="FX56" i="2"/>
  <c r="FW42" i="2"/>
  <c r="FW59" i="2"/>
  <c r="AE14" i="18"/>
  <c r="BJ88" i="1"/>
  <c r="BU24" i="1"/>
  <c r="AN10" i="18"/>
  <c r="BH88" i="1"/>
  <c r="Q5" i="21"/>
  <c r="Q10" i="18"/>
  <c r="AV5" i="18"/>
  <c r="P125" i="16"/>
  <c r="R125" i="16"/>
  <c r="S10" i="18"/>
  <c r="W10" i="18"/>
  <c r="U14" i="18"/>
  <c r="AT5" i="18"/>
  <c r="E14" i="18"/>
  <c r="AK14" i="18"/>
  <c r="CW41" i="1"/>
  <c r="BY34" i="1"/>
  <c r="CC25" i="1"/>
  <c r="CK28" i="1"/>
  <c r="CS39" i="1"/>
  <c r="CS43" i="1"/>
  <c r="BM53" i="1"/>
  <c r="BV21" i="1"/>
  <c r="BV29" i="1"/>
  <c r="BY49" i="1"/>
  <c r="CN44" i="1"/>
  <c r="BW28" i="1"/>
  <c r="CM57" i="1"/>
  <c r="CT62" i="1"/>
  <c r="CT18" i="1"/>
  <c r="BO60" i="1"/>
  <c r="CD37" i="1"/>
  <c r="CK61" i="1"/>
  <c r="CD35" i="1"/>
  <c r="BN28" i="1"/>
  <c r="BF13" i="1"/>
  <c r="CT13" i="1"/>
  <c r="BN36" i="1"/>
  <c r="CK65" i="1"/>
  <c r="CL27" i="1"/>
  <c r="BW57" i="1"/>
  <c r="CE64" i="1"/>
  <c r="CF12" i="1" s="1"/>
  <c r="CL18" i="1"/>
  <c r="BN49" i="1"/>
  <c r="BV54" i="1"/>
  <c r="CT22" i="1"/>
  <c r="BN13" i="1"/>
  <c r="CE55" i="1"/>
  <c r="BV23" i="1"/>
  <c r="BN62" i="1"/>
  <c r="CU49" i="1"/>
  <c r="BX38" i="1"/>
  <c r="BX57" i="1"/>
  <c r="BH56" i="1"/>
  <c r="BI16" i="1"/>
  <c r="CW33" i="1"/>
  <c r="CF61" i="1"/>
  <c r="CS29" i="1"/>
  <c r="CS28" i="1"/>
  <c r="BG57" i="1"/>
  <c r="BW47" i="1"/>
  <c r="AV14" i="21"/>
  <c r="B32" i="15"/>
  <c r="AX159" i="1"/>
  <c r="E61" i="16" s="1"/>
  <c r="U61" i="16" s="1"/>
  <c r="B63" i="15"/>
  <c r="F80" i="16"/>
  <c r="G80" i="16" s="1"/>
  <c r="BU14" i="1"/>
  <c r="CK17" i="1"/>
  <c r="CC21" i="1"/>
  <c r="BM25" i="1"/>
  <c r="CK32" i="1"/>
  <c r="CS35" i="1"/>
  <c r="BU64" i="1"/>
  <c r="BV12" i="1" s="1"/>
  <c r="BN22" i="1"/>
  <c r="BV33" i="1"/>
  <c r="CN45" i="1"/>
  <c r="BW44" i="1"/>
  <c r="BO58" i="1"/>
  <c r="CN13" i="1"/>
  <c r="CN22" i="1"/>
  <c r="BN27" i="1"/>
  <c r="CK64" i="1"/>
  <c r="CL12" i="1" s="1"/>
  <c r="CL25" i="1"/>
  <c r="BW24" i="1"/>
  <c r="BV22" i="1"/>
  <c r="CM23" i="1"/>
  <c r="CU32" i="1"/>
  <c r="CL22" i="1"/>
  <c r="CT29" i="1"/>
  <c r="BH22" i="1"/>
  <c r="CT26" i="1"/>
  <c r="CL30" i="1"/>
  <c r="BF51" i="1"/>
  <c r="CC63" i="1"/>
  <c r="CD26" i="1"/>
  <c r="BF44" i="1"/>
  <c r="CD31" i="1"/>
  <c r="BV13" i="1"/>
  <c r="BM62" i="1"/>
  <c r="CC61" i="1"/>
  <c r="CS65" i="1"/>
  <c r="CF26" i="1"/>
  <c r="BO14" i="1"/>
  <c r="CU54" i="1"/>
  <c r="BH49" i="1"/>
  <c r="BY32" i="1"/>
  <c r="CF60" i="1"/>
  <c r="CW21" i="1"/>
  <c r="CV56" i="1"/>
  <c r="CK35" i="1"/>
  <c r="BU50" i="1"/>
  <c r="CD20" i="1"/>
  <c r="CD48" i="1"/>
  <c r="BW16" i="1"/>
  <c r="BU17" i="1"/>
  <c r="BH21" i="1"/>
  <c r="BU31" i="1"/>
  <c r="CE49" i="1"/>
  <c r="ES51" i="2"/>
  <c r="EL51" i="2"/>
  <c r="EE51" i="2"/>
  <c r="AX59" i="1"/>
  <c r="AX88" i="1"/>
  <c r="B67" i="15"/>
  <c r="F84" i="16"/>
  <c r="G84" i="16" s="1"/>
  <c r="BM21" i="1"/>
  <c r="BU44" i="1"/>
  <c r="BM49" i="1"/>
  <c r="CL35" i="1"/>
  <c r="BV57" i="1"/>
  <c r="BW61" i="1"/>
  <c r="CN15" i="1"/>
  <c r="CN21" i="1"/>
  <c r="CT33" i="1"/>
  <c r="CD13" i="1"/>
  <c r="BO53" i="1"/>
  <c r="CT25" i="1"/>
  <c r="CT28" i="1"/>
  <c r="BV37" i="1"/>
  <c r="CM50" i="1"/>
  <c r="CD19" i="1"/>
  <c r="BV31" i="1"/>
  <c r="BI18" i="1"/>
  <c r="CL29" i="1"/>
  <c r="BN19" i="1"/>
  <c r="CT35" i="1"/>
  <c r="BM64" i="1"/>
  <c r="BN12" i="1" s="1"/>
  <c r="BU62" i="1"/>
  <c r="BW17" i="1"/>
  <c r="BV35" i="1"/>
  <c r="BN15" i="1"/>
  <c r="BG45" i="1"/>
  <c r="BX23" i="1"/>
  <c r="CD24" i="1"/>
  <c r="BE58" i="1"/>
  <c r="CU16" i="1"/>
  <c r="CU58" i="1"/>
  <c r="BX41" i="1"/>
  <c r="CF49" i="1"/>
  <c r="BI24" i="1"/>
  <c r="CN51" i="1"/>
  <c r="CF56" i="1"/>
  <c r="BU22" i="1"/>
  <c r="CC28" i="1"/>
  <c r="CC55" i="1"/>
  <c r="AX72" i="1"/>
  <c r="F9" i="16"/>
  <c r="G9" i="16" s="1"/>
  <c r="AX123" i="1"/>
  <c r="E23" i="16" s="1"/>
  <c r="U23" i="16" s="1"/>
  <c r="AX142" i="1"/>
  <c r="E43" i="16" s="1"/>
  <c r="U43" i="16" s="1"/>
  <c r="CW48" i="1"/>
  <c r="CW46" i="1"/>
  <c r="CC29" i="1"/>
  <c r="BU40" i="1"/>
  <c r="CK54" i="1"/>
  <c r="BY45" i="1"/>
  <c r="BY46" i="1"/>
  <c r="BY42" i="1"/>
  <c r="BY44" i="1"/>
  <c r="CW43" i="1"/>
  <c r="BX48" i="1"/>
  <c r="BU18" i="1"/>
  <c r="CS26" i="1"/>
  <c r="CC33" i="1"/>
  <c r="BU36" i="1"/>
  <c r="CK40" i="1"/>
  <c r="BM65" i="1"/>
  <c r="BV24" i="1"/>
  <c r="BV36" i="1"/>
  <c r="CL64" i="1"/>
  <c r="CM12" i="1" s="1"/>
  <c r="CW34" i="1"/>
  <c r="BO33" i="1"/>
  <c r="BW48" i="1"/>
  <c r="CM61" i="1"/>
  <c r="BW55" i="1"/>
  <c r="BU61" i="1"/>
  <c r="CD36" i="1"/>
  <c r="CT32" i="1"/>
  <c r="CL28" i="1"/>
  <c r="BU65" i="1"/>
  <c r="BF34" i="1"/>
  <c r="CD34" i="1"/>
  <c r="BG39" i="1"/>
  <c r="CT37" i="1"/>
  <c r="CL23" i="1"/>
  <c r="CT30" i="1"/>
  <c r="CE34" i="1"/>
  <c r="BF18" i="1"/>
  <c r="CC64" i="1"/>
  <c r="CD12" i="1" s="1"/>
  <c r="CL57" i="1"/>
  <c r="BM61" i="1"/>
  <c r="BE64" i="1"/>
  <c r="BF12" i="1" s="1"/>
  <c r="BG48" i="1"/>
  <c r="BX55" i="1"/>
  <c r="CD29" i="1"/>
  <c r="BM13" i="1"/>
  <c r="CM31" i="1"/>
  <c r="BX42" i="1"/>
  <c r="CN62" i="1"/>
  <c r="CV62" i="1"/>
  <c r="BI22" i="1"/>
  <c r="CF64" i="1"/>
  <c r="CG12" i="1" s="1"/>
  <c r="CI12" i="1" s="1"/>
  <c r="FW41" i="2"/>
  <c r="CC22" i="1"/>
  <c r="BU26" i="1"/>
  <c r="CU39" i="1"/>
  <c r="BU29" i="1"/>
  <c r="AA14" i="18"/>
  <c r="U5" i="18"/>
  <c r="AQ14" i="18"/>
  <c r="AQ10" i="18"/>
  <c r="AX68" i="1"/>
  <c r="AX148" i="1"/>
  <c r="E49" i="16" s="1"/>
  <c r="U49" i="16" s="1"/>
  <c r="AX160" i="1"/>
  <c r="E62" i="16" s="1"/>
  <c r="U62" i="16" s="1"/>
  <c r="F67" i="16"/>
  <c r="G67" i="16" s="1"/>
  <c r="B50" i="15"/>
  <c r="F75" i="16"/>
  <c r="G75" i="16" s="1"/>
  <c r="B58" i="15"/>
  <c r="BY38" i="1"/>
  <c r="CW45" i="1"/>
  <c r="CV48" i="1"/>
  <c r="CS18" i="1"/>
  <c r="CK26" i="1"/>
  <c r="BM33" i="1"/>
  <c r="CS50" i="1"/>
  <c r="CT24" i="1"/>
  <c r="CF36" i="1"/>
  <c r="CU51" i="1"/>
  <c r="BF15" i="1"/>
  <c r="CC62" i="1"/>
  <c r="CD33" i="1"/>
  <c r="CU50" i="1"/>
  <c r="BV19" i="1"/>
  <c r="CD58" i="1"/>
  <c r="CU45" i="1"/>
  <c r="CT31" i="1"/>
  <c r="CV38" i="1"/>
  <c r="CT34" i="1"/>
  <c r="BN33" i="1"/>
  <c r="BV14" i="1"/>
  <c r="BO46" i="1"/>
  <c r="CD23" i="1"/>
  <c r="BV30" i="1"/>
  <c r="BW27" i="1"/>
  <c r="CL32" i="1"/>
  <c r="CL31" i="1"/>
  <c r="CD25" i="1"/>
  <c r="BF28" i="1"/>
  <c r="CL14" i="1"/>
  <c r="CS13" i="1"/>
  <c r="CU33" i="1"/>
  <c r="CN48" i="1"/>
  <c r="CN42" i="1"/>
  <c r="CV58" i="1"/>
  <c r="CN46" i="1"/>
  <c r="CW19" i="1"/>
  <c r="BH51" i="1"/>
  <c r="CD60" i="1"/>
  <c r="CU14" i="1"/>
  <c r="F56" i="16"/>
  <c r="CW49" i="1"/>
  <c r="BU15" i="1"/>
  <c r="BU23" i="1"/>
  <c r="CS30" i="1"/>
  <c r="CC37" i="1"/>
  <c r="BM45" i="1"/>
  <c r="CS55" i="1"/>
  <c r="BY41" i="1"/>
  <c r="CW40" i="1"/>
  <c r="CW36" i="1"/>
  <c r="BX47" i="1"/>
  <c r="CK15" i="1"/>
  <c r="BU20" i="1"/>
  <c r="CS23" i="1"/>
  <c r="CK30" i="1"/>
  <c r="BM41" i="1"/>
  <c r="CS51" i="1"/>
  <c r="BV15" i="1"/>
  <c r="BW53" i="1"/>
  <c r="BO62" i="1"/>
  <c r="BN20" i="1"/>
  <c r="BN30" i="1"/>
  <c r="CT53" i="1"/>
  <c r="BF29" i="1"/>
  <c r="BV26" i="1"/>
  <c r="BN37" i="1"/>
  <c r="CD21" i="1"/>
  <c r="CL24" i="1"/>
  <c r="CT36" i="1"/>
  <c r="CL37" i="1"/>
  <c r="BF22" i="1"/>
  <c r="CL15" i="1"/>
  <c r="BV47" i="1"/>
  <c r="BF19" i="1"/>
  <c r="BF27" i="1"/>
  <c r="BH28" i="1"/>
  <c r="BF30" i="1"/>
  <c r="CD22" i="1"/>
  <c r="CL34" i="1"/>
  <c r="BE63" i="1"/>
  <c r="BV32" i="1"/>
  <c r="BM14" i="1"/>
  <c r="CM37" i="1"/>
  <c r="CF48" i="1"/>
  <c r="CW18" i="1"/>
  <c r="BI19" i="1"/>
  <c r="BY25" i="1"/>
  <c r="BI20" i="1"/>
  <c r="BY30" i="1"/>
  <c r="FW46" i="2"/>
  <c r="CS22" i="1"/>
  <c r="BU32" i="1"/>
  <c r="FQ51" i="2"/>
  <c r="AG10" i="21"/>
  <c r="Y10" i="21"/>
  <c r="AZ14" i="18"/>
  <c r="W5" i="18"/>
  <c r="AZ5" i="18"/>
  <c r="AV10" i="18"/>
  <c r="AI5" i="18"/>
  <c r="Y5" i="18"/>
  <c r="L5" i="18"/>
  <c r="AX100" i="1"/>
  <c r="CW42" i="1"/>
  <c r="BY35" i="1"/>
  <c r="CW47" i="1"/>
  <c r="CS27" i="1"/>
  <c r="CS34" i="1"/>
  <c r="BM37" i="1"/>
  <c r="BU52" i="1"/>
  <c r="BU56" i="1"/>
  <c r="BN18" i="1"/>
  <c r="BV25" i="1"/>
  <c r="BO15" i="1"/>
  <c r="BY40" i="1"/>
  <c r="BX39" i="1"/>
  <c r="CU27" i="1"/>
  <c r="BO37" i="1"/>
  <c r="BO54" i="1"/>
  <c r="BX26" i="1"/>
  <c r="BN32" i="1"/>
  <c r="CK63" i="1"/>
  <c r="CT19" i="1"/>
  <c r="BW30" i="1"/>
  <c r="CT27" i="1"/>
  <c r="CL26" i="1"/>
  <c r="CU56" i="1"/>
  <c r="BO21" i="1"/>
  <c r="CD30" i="1"/>
  <c r="CD55" i="1"/>
  <c r="CE53" i="1"/>
  <c r="BN58" i="1"/>
  <c r="BG32" i="1"/>
  <c r="CT23" i="1"/>
  <c r="CL21" i="1"/>
  <c r="CD27" i="1"/>
  <c r="BF35" i="1"/>
  <c r="BF32" i="1"/>
  <c r="CK62" i="1"/>
  <c r="BV34" i="1"/>
  <c r="BF31" i="1"/>
  <c r="BN24" i="1"/>
  <c r="CC18" i="1"/>
  <c r="BW38" i="1"/>
  <c r="CV34" i="1"/>
  <c r="CC15" i="1"/>
  <c r="BY24" i="1"/>
  <c r="CN60" i="1"/>
  <c r="BI14" i="1"/>
  <c r="BY31" i="1"/>
  <c r="BH54" i="1"/>
  <c r="CK23" i="1"/>
  <c r="CS45" i="1"/>
  <c r="FG41" i="2"/>
  <c r="BE28" i="1"/>
  <c r="BW40" i="1"/>
  <c r="AX81" i="1"/>
  <c r="AX113" i="1"/>
  <c r="AX58" i="1"/>
  <c r="AX75" i="1"/>
  <c r="AX94" i="1"/>
  <c r="AX183" i="1"/>
  <c r="E85" i="16" s="1"/>
  <c r="U85" i="16" s="1"/>
  <c r="AK95" i="3"/>
  <c r="BO87" i="1" s="1"/>
  <c r="AN95" i="3"/>
  <c r="BS87" i="1" s="1"/>
  <c r="AH96" i="3"/>
  <c r="AL96" i="3" s="1"/>
  <c r="BP88" i="1" s="1"/>
  <c r="BL87" i="1"/>
  <c r="BY86" i="1" s="1"/>
  <c r="AL95" i="3"/>
  <c r="BP87" i="1" s="1"/>
  <c r="AM95" i="3"/>
  <c r="BR87" i="1" s="1"/>
  <c r="FI40" i="2"/>
  <c r="AA5" i="18"/>
  <c r="AA10" i="18"/>
  <c r="AC5" i="18"/>
  <c r="H14" i="18"/>
  <c r="AV14" i="18"/>
  <c r="E10" i="18"/>
  <c r="I4" i="18"/>
  <c r="J4" i="18" s="1"/>
  <c r="AR14" i="18"/>
  <c r="E5" i="18"/>
  <c r="AG14" i="18"/>
  <c r="AZ10" i="18"/>
  <c r="AT10" i="18"/>
  <c r="AO5" i="18"/>
  <c r="AI14" i="18"/>
  <c r="AC14" i="18"/>
  <c r="L10" i="18"/>
  <c r="AM10" i="18"/>
  <c r="AE10" i="18"/>
  <c r="AR10" i="18"/>
  <c r="S5" i="18"/>
  <c r="AT14" i="18"/>
  <c r="W14" i="18"/>
  <c r="BM60" i="1"/>
  <c r="CU18" i="1"/>
  <c r="CL48" i="1"/>
  <c r="CC36" i="1"/>
  <c r="CM14" i="1"/>
  <c r="CC49" i="1"/>
  <c r="CM55" i="1"/>
  <c r="BV48" i="1"/>
  <c r="BG26" i="1"/>
  <c r="CT46" i="1"/>
  <c r="BG54" i="1"/>
  <c r="BW34" i="1"/>
  <c r="CV29" i="1"/>
  <c r="BM51" i="1"/>
  <c r="CS32" i="1"/>
  <c r="BW26" i="1"/>
  <c r="CE29" i="1"/>
  <c r="CK60" i="1"/>
  <c r="CM45" i="1"/>
  <c r="CE15" i="1"/>
  <c r="BW39" i="1"/>
  <c r="CF34" i="1"/>
  <c r="BF42" i="1"/>
  <c r="AX161" i="1"/>
  <c r="E63" i="16" s="1"/>
  <c r="U63" i="16" s="1"/>
  <c r="BF26" i="1"/>
  <c r="CK38" i="1"/>
  <c r="CN24" i="1"/>
  <c r="CV28" i="1"/>
  <c r="BM31" i="1"/>
  <c r="CM33" i="1"/>
  <c r="BG47" i="1"/>
  <c r="BU39" i="1"/>
  <c r="BN50" i="1"/>
  <c r="CE61" i="1"/>
  <c r="CT41" i="1"/>
  <c r="CU22" i="1"/>
  <c r="BU30" i="1"/>
  <c r="CC48" i="1"/>
  <c r="BM48" i="1"/>
  <c r="BX34" i="1"/>
  <c r="BU33" i="1"/>
  <c r="CC32" i="1"/>
  <c r="CE37" i="1"/>
  <c r="CK58" i="1"/>
  <c r="BN59" i="1"/>
  <c r="CL47" i="1"/>
  <c r="CU26" i="1"/>
  <c r="BG49" i="1"/>
  <c r="AX121" i="1"/>
  <c r="E21" i="16" s="1"/>
  <c r="U21" i="16" s="1"/>
  <c r="CT42" i="1"/>
  <c r="CT59" i="1"/>
  <c r="BX22" i="1"/>
  <c r="BU51" i="1"/>
  <c r="BV40" i="1"/>
  <c r="CK31" i="1"/>
  <c r="BM36" i="1"/>
  <c r="CE30" i="1"/>
  <c r="CD28" i="1"/>
  <c r="BN63" i="1"/>
  <c r="CU37" i="1"/>
  <c r="CM40" i="1"/>
  <c r="BW50" i="1"/>
  <c r="BU38" i="1"/>
  <c r="BG27" i="1"/>
  <c r="CC50" i="1"/>
  <c r="BM32" i="1"/>
  <c r="CL46" i="1"/>
  <c r="CS58" i="1"/>
  <c r="BE59" i="1"/>
  <c r="CT43" i="1"/>
  <c r="BF58" i="1"/>
  <c r="BN55" i="1"/>
  <c r="CE33" i="1"/>
  <c r="CM47" i="1"/>
  <c r="BG21" i="1"/>
  <c r="BU45" i="1"/>
  <c r="AX102" i="1"/>
  <c r="AX129" i="1"/>
  <c r="E29" i="16" s="1"/>
  <c r="U29" i="16" s="1"/>
  <c r="CK39" i="1"/>
  <c r="CK33" i="1"/>
  <c r="CM54" i="1"/>
  <c r="BG24" i="1"/>
  <c r="CC44" i="1"/>
  <c r="BF55" i="1"/>
  <c r="BF40" i="1"/>
  <c r="CC30" i="1"/>
  <c r="CL60" i="1"/>
  <c r="CN31" i="1"/>
  <c r="CM24" i="1"/>
  <c r="CD44" i="1"/>
  <c r="BN25" i="1"/>
  <c r="CN28" i="1"/>
  <c r="BW35" i="1"/>
  <c r="CN29" i="1"/>
  <c r="CE22" i="1"/>
  <c r="BV58" i="1"/>
  <c r="CT49" i="1"/>
  <c r="BW36" i="1"/>
  <c r="BF39" i="1"/>
  <c r="CE26" i="1"/>
  <c r="BX36" i="1"/>
  <c r="CM53" i="1"/>
  <c r="CU46" i="1"/>
  <c r="CD38" i="1"/>
  <c r="BW21" i="1"/>
  <c r="BH31" i="1"/>
  <c r="BW41" i="1"/>
  <c r="CN40" i="1"/>
  <c r="CV25" i="1"/>
  <c r="BX24" i="1"/>
  <c r="CD57" i="1"/>
  <c r="BN23" i="1"/>
  <c r="BN48" i="1"/>
  <c r="CE41" i="1"/>
  <c r="BX25" i="1"/>
  <c r="CK50" i="1"/>
  <c r="BU48" i="1"/>
  <c r="CD32" i="1"/>
  <c r="BG56" i="1"/>
  <c r="BG40" i="1"/>
  <c r="CC45" i="1"/>
  <c r="CS61" i="1"/>
  <c r="CT20" i="1"/>
  <c r="CM27" i="1"/>
  <c r="CE32" i="1"/>
  <c r="CL36" i="1"/>
  <c r="BM44" i="1"/>
  <c r="BV18" i="1"/>
  <c r="CF27" i="1"/>
  <c r="CD45" i="1"/>
  <c r="CT48" i="1"/>
  <c r="CM56" i="1"/>
  <c r="CL56" i="1"/>
  <c r="CV31" i="1"/>
  <c r="CE44" i="1"/>
  <c r="CM48" i="1"/>
  <c r="CV32" i="1"/>
  <c r="CK59" i="1"/>
  <c r="CC60" i="1"/>
  <c r="CK49" i="1"/>
  <c r="BI13" i="1"/>
  <c r="CW25" i="1"/>
  <c r="BY33" i="1"/>
  <c r="CW26" i="1"/>
  <c r="CV54" i="1"/>
  <c r="BH61" i="1"/>
  <c r="BX60" i="1"/>
  <c r="CF50" i="1"/>
  <c r="BX58" i="1"/>
  <c r="CV63" i="1"/>
  <c r="BY18" i="1"/>
  <c r="BH57" i="1"/>
  <c r="BY19" i="1"/>
  <c r="CN63" i="1"/>
  <c r="BY21" i="1"/>
  <c r="CU29" i="1"/>
  <c r="CL63" i="1"/>
  <c r="CE21" i="1"/>
  <c r="CE35" i="1"/>
  <c r="CL41" i="1"/>
  <c r="BH15" i="1"/>
  <c r="CE58" i="1"/>
  <c r="CU36" i="1"/>
  <c r="CM43" i="1"/>
  <c r="CM38" i="1"/>
  <c r="CD61" i="1"/>
  <c r="CM30" i="1"/>
  <c r="BN38" i="1"/>
  <c r="BN39" i="1"/>
  <c r="CS60" i="1"/>
  <c r="CM29" i="1"/>
  <c r="CE40" i="1"/>
  <c r="BF20" i="1"/>
  <c r="CK43" i="1"/>
  <c r="BU58" i="1"/>
  <c r="CN26" i="1"/>
  <c r="CF45" i="1"/>
  <c r="CC41" i="1"/>
  <c r="BE61" i="1"/>
  <c r="BW60" i="1"/>
  <c r="BF60" i="1"/>
  <c r="BM56" i="1"/>
  <c r="BM40" i="1"/>
  <c r="CE57" i="1"/>
  <c r="CM41" i="1"/>
  <c r="CM32" i="1"/>
  <c r="BM38" i="1"/>
  <c r="CE45" i="1"/>
  <c r="CE54" i="1"/>
  <c r="CM60" i="1"/>
  <c r="CS42" i="1"/>
  <c r="CE48" i="1"/>
  <c r="BH30" i="1"/>
  <c r="BW15" i="1"/>
  <c r="CK56" i="1"/>
  <c r="CS44" i="1"/>
  <c r="BI28" i="1"/>
  <c r="CV64" i="1"/>
  <c r="CW12" i="1" s="1"/>
  <c r="CY12" i="1" s="1"/>
  <c r="BY23" i="1"/>
  <c r="BI29" i="1"/>
  <c r="BI23" i="1"/>
  <c r="BY16" i="1"/>
  <c r="CW13" i="1"/>
  <c r="CY13" i="1" s="1"/>
  <c r="CW20" i="1"/>
  <c r="CN50" i="1"/>
  <c r="CV50" i="1"/>
  <c r="BI25" i="1"/>
  <c r="CV60" i="1"/>
  <c r="BI32" i="1"/>
  <c r="BH63" i="1"/>
  <c r="CW28" i="1"/>
  <c r="CV61" i="1"/>
  <c r="BH58" i="1"/>
  <c r="CV39" i="1"/>
  <c r="BW23" i="1"/>
  <c r="BG58" i="1"/>
  <c r="CF28" i="1"/>
  <c r="CM35" i="1"/>
  <c r="CT47" i="1"/>
  <c r="BW56" i="1"/>
  <c r="CU55" i="1"/>
  <c r="CF13" i="1"/>
  <c r="BN21" i="1"/>
  <c r="BN42" i="1"/>
  <c r="CN32" i="1"/>
  <c r="CF19" i="1"/>
  <c r="CM28" i="1"/>
  <c r="CK47" i="1"/>
  <c r="BE57" i="1"/>
  <c r="CD47" i="1"/>
  <c r="CV16" i="1"/>
  <c r="CU60" i="1"/>
  <c r="CN17" i="1"/>
  <c r="CK51" i="1"/>
  <c r="CF29" i="1"/>
  <c r="BV56" i="1"/>
  <c r="BH14" i="1"/>
  <c r="BE53" i="1"/>
  <c r="CC34" i="1"/>
  <c r="CF21" i="1"/>
  <c r="CL53" i="1"/>
  <c r="CV33" i="1"/>
  <c r="BU59" i="1"/>
  <c r="CK57" i="1"/>
  <c r="CD43" i="1"/>
  <c r="BW62" i="1"/>
  <c r="CL20" i="1"/>
  <c r="CK42" i="1"/>
  <c r="BG59" i="1"/>
  <c r="CM34" i="1"/>
  <c r="BG34" i="1"/>
  <c r="CK46" i="1"/>
  <c r="CS40" i="1"/>
  <c r="CW23" i="1"/>
  <c r="CW14" i="1"/>
  <c r="CY14" i="1" s="1"/>
  <c r="BX50" i="1"/>
  <c r="CW22" i="1"/>
  <c r="BX62" i="1"/>
  <c r="BY28" i="1"/>
  <c r="BX56" i="1"/>
  <c r="CN49" i="1"/>
  <c r="CF63" i="1"/>
  <c r="BX53" i="1"/>
  <c r="CN64" i="1"/>
  <c r="CO12" i="1" s="1"/>
  <c r="CQ12" i="1" s="1"/>
  <c r="CN57" i="1"/>
  <c r="BI33" i="1"/>
  <c r="BX54" i="1"/>
  <c r="CF59" i="1"/>
  <c r="BI27" i="1"/>
  <c r="BI26" i="1"/>
  <c r="CV21" i="1"/>
  <c r="BX27" i="1"/>
  <c r="CD63" i="1"/>
  <c r="BF61" i="1"/>
  <c r="CD50" i="1"/>
  <c r="BX21" i="1"/>
  <c r="CF15" i="1"/>
  <c r="BH27" i="1"/>
  <c r="BN43" i="1"/>
  <c r="BN60" i="1"/>
  <c r="BF46" i="1"/>
  <c r="CE59" i="1"/>
  <c r="CU62" i="1"/>
  <c r="CS57" i="1"/>
  <c r="CS49" i="1"/>
  <c r="CE43" i="1"/>
  <c r="BX16" i="1"/>
  <c r="CN23" i="1"/>
  <c r="CS63" i="1"/>
  <c r="CK45" i="1"/>
  <c r="BG64" i="1"/>
  <c r="BH12" i="1" s="1"/>
  <c r="BG41" i="1"/>
  <c r="CE39" i="1"/>
  <c r="BM63" i="1"/>
  <c r="CF23" i="1"/>
  <c r="CN16" i="1"/>
  <c r="BG60" i="1"/>
  <c r="BM54" i="1"/>
  <c r="CE31" i="1"/>
  <c r="CF31" i="1"/>
  <c r="BM43" i="1"/>
  <c r="BM52" i="1"/>
  <c r="BG23" i="1"/>
  <c r="CU63" i="1"/>
  <c r="CT15" i="1"/>
  <c r="CC38" i="1"/>
  <c r="CV59" i="1"/>
  <c r="CF51" i="1"/>
  <c r="CW24" i="1"/>
  <c r="BI15" i="1"/>
  <c r="CF53" i="1"/>
  <c r="CW29" i="1"/>
  <c r="CV57" i="1"/>
  <c r="BY22" i="1"/>
  <c r="CW32" i="1"/>
  <c r="CW16" i="1"/>
  <c r="BI30" i="1"/>
  <c r="CV46" i="1"/>
  <c r="BH60" i="1"/>
  <c r="CN54" i="1"/>
  <c r="BX51" i="1"/>
  <c r="BX61" i="1"/>
  <c r="BY27" i="1"/>
  <c r="BG50" i="1"/>
  <c r="CN20" i="1"/>
  <c r="BX29" i="1"/>
  <c r="BW59" i="1"/>
  <c r="CU28" i="1"/>
  <c r="BF64" i="1"/>
  <c r="BG12" i="1" s="1"/>
  <c r="BN53" i="1"/>
  <c r="BN40" i="1"/>
  <c r="BF62" i="1"/>
  <c r="CE16" i="1"/>
  <c r="CV14" i="1"/>
  <c r="BE60" i="1"/>
  <c r="BF45" i="1"/>
  <c r="CM64" i="1"/>
  <c r="CN12" i="1" s="1"/>
  <c r="CD46" i="1"/>
  <c r="CC58" i="1"/>
  <c r="BU57" i="1"/>
  <c r="CE28" i="1"/>
  <c r="BH17" i="1"/>
  <c r="BG17" i="1"/>
  <c r="BU37" i="1"/>
  <c r="BW14" i="1"/>
  <c r="CV15" i="1"/>
  <c r="CM62" i="1"/>
  <c r="BU43" i="1"/>
  <c r="BW51" i="1"/>
  <c r="CN30" i="1"/>
  <c r="CM25" i="1"/>
  <c r="BM35" i="1"/>
  <c r="CS52" i="1"/>
  <c r="BF41" i="1"/>
  <c r="BV53" i="1"/>
  <c r="CV26" i="1"/>
  <c r="BU60" i="1"/>
  <c r="CC42" i="1"/>
  <c r="CC40" i="1"/>
  <c r="BX63" i="1"/>
  <c r="BX59" i="1"/>
  <c r="CF47" i="1"/>
  <c r="BY20" i="1"/>
  <c r="CW27" i="1"/>
  <c r="BI31" i="1"/>
  <c r="CF46" i="1"/>
  <c r="CF62" i="1"/>
  <c r="BY13" i="1"/>
  <c r="CA13" i="1" s="1"/>
  <c r="BH55" i="1"/>
  <c r="BX46" i="1"/>
  <c r="CW31" i="1"/>
  <c r="CN53" i="1"/>
  <c r="CV47" i="1"/>
  <c r="BH53" i="1"/>
  <c r="BX49" i="1"/>
  <c r="CN55" i="1"/>
  <c r="CV51" i="1"/>
  <c r="CL55" i="1"/>
  <c r="BX33" i="1"/>
  <c r="CU47" i="1"/>
  <c r="BW45" i="1"/>
  <c r="BG18" i="1"/>
  <c r="CN14" i="1"/>
  <c r="CU41" i="1"/>
  <c r="CN43" i="1"/>
  <c r="BF38" i="1"/>
  <c r="CE42" i="1"/>
  <c r="CF32" i="1"/>
  <c r="BN44" i="1"/>
  <c r="BN57" i="1"/>
  <c r="CT60" i="1"/>
  <c r="BW43" i="1"/>
  <c r="CT50" i="1"/>
  <c r="BU42" i="1"/>
  <c r="BM42" i="1"/>
  <c r="CM22" i="1"/>
  <c r="BF59" i="1"/>
  <c r="CM59" i="1"/>
  <c r="BU49" i="1"/>
  <c r="CD49" i="1"/>
  <c r="BW64" i="1"/>
  <c r="BX12" i="1" s="1"/>
  <c r="BF48" i="1"/>
  <c r="BE38" i="1"/>
  <c r="CC57" i="1"/>
  <c r="BV63" i="1"/>
  <c r="CT40" i="1"/>
  <c r="CF16" i="1"/>
  <c r="BF33" i="1"/>
  <c r="BW63" i="1"/>
  <c r="CV19" i="1"/>
  <c r="CE36" i="1"/>
  <c r="CC53" i="1"/>
  <c r="BM46" i="1"/>
  <c r="BH34" i="1"/>
  <c r="CL42" i="1"/>
  <c r="BV41" i="1"/>
  <c r="CS46" i="1"/>
  <c r="BU35" i="1"/>
  <c r="BH64" i="1"/>
  <c r="BI12" i="1" s="1"/>
  <c r="CN59" i="1"/>
  <c r="BH62" i="1"/>
  <c r="BI21" i="1"/>
  <c r="CV53" i="1"/>
  <c r="BH50" i="1"/>
  <c r="BY26" i="1"/>
  <c r="CN58" i="1"/>
  <c r="BY15" i="1"/>
  <c r="CA15" i="1" s="1"/>
  <c r="CV55" i="1"/>
  <c r="BY14" i="1"/>
  <c r="CA14" i="1" s="1"/>
  <c r="CF55" i="1"/>
  <c r="BH59" i="1"/>
  <c r="CF58" i="1"/>
  <c r="BY29" i="1"/>
  <c r="CN56" i="1"/>
  <c r="BX64" i="1"/>
  <c r="BY12" i="1" s="1"/>
  <c r="CA12" i="1" s="1"/>
  <c r="CW30" i="1"/>
  <c r="CS47" i="1"/>
  <c r="CV24" i="1"/>
  <c r="BW31" i="1"/>
  <c r="CU53" i="1"/>
  <c r="BF56" i="1"/>
  <c r="CD59" i="1"/>
  <c r="CM26" i="1"/>
  <c r="FW57" i="2"/>
  <c r="FW53" i="2"/>
  <c r="FW48" i="2"/>
  <c r="FW52" i="2"/>
  <c r="EO65" i="2"/>
  <c r="EP13" i="2" s="1"/>
  <c r="FW49" i="2"/>
  <c r="FW47" i="2"/>
  <c r="FI20" i="2"/>
  <c r="FW66" i="2"/>
  <c r="FW43" i="2"/>
  <c r="FW63" i="2"/>
  <c r="FW56" i="2"/>
  <c r="FI65" i="2"/>
  <c r="FJ13" i="2" s="1"/>
  <c r="FW55" i="2"/>
  <c r="FW20" i="2"/>
  <c r="EC14" i="2"/>
  <c r="FI26" i="2"/>
  <c r="FW65" i="2"/>
  <c r="FX13" i="2" s="1"/>
  <c r="FI33" i="2"/>
  <c r="BX44" i="1"/>
  <c r="FW40" i="2"/>
  <c r="CS38" i="1"/>
  <c r="CK53" i="1"/>
  <c r="BV27" i="1"/>
  <c r="BV51" i="1"/>
  <c r="CU21" i="1"/>
  <c r="CL50" i="1"/>
  <c r="CM13" i="1"/>
  <c r="CD39" i="1"/>
  <c r="BV38" i="1"/>
  <c r="CD42" i="1"/>
  <c r="CU57" i="1"/>
  <c r="CD54" i="1"/>
  <c r="CK55" i="1"/>
  <c r="BM26" i="1"/>
  <c r="CC39" i="1"/>
  <c r="CS53" i="1"/>
  <c r="CT38" i="1"/>
  <c r="CD53" i="1"/>
  <c r="BW22" i="1"/>
  <c r="CM44" i="1"/>
  <c r="CF25" i="1"/>
  <c r="CU34" i="1"/>
  <c r="BX32" i="1"/>
  <c r="CV13" i="1"/>
  <c r="CM18" i="1"/>
  <c r="BV50" i="1"/>
  <c r="CE14" i="1"/>
  <c r="CN27" i="1"/>
  <c r="CE17" i="1"/>
  <c r="BX19" i="1"/>
  <c r="CU44" i="1"/>
  <c r="CC46" i="1"/>
  <c r="CS21" i="1"/>
  <c r="CK22" i="1"/>
  <c r="AC14" i="21"/>
  <c r="BX37" i="1"/>
  <c r="CC43" i="1"/>
  <c r="BU54" i="1"/>
  <c r="BV39" i="1"/>
  <c r="CT56" i="1"/>
  <c r="CE23" i="1"/>
  <c r="BG33" i="1"/>
  <c r="BH29" i="1"/>
  <c r="CE63" i="1"/>
  <c r="BG37" i="1"/>
  <c r="BV46" i="1"/>
  <c r="BW42" i="1"/>
  <c r="CU31" i="1"/>
  <c r="CU42" i="1"/>
  <c r="CT61" i="1"/>
  <c r="BF53" i="1"/>
  <c r="CK44" i="1"/>
  <c r="AK5" i="18"/>
  <c r="U14" i="21"/>
  <c r="FW45" i="2"/>
  <c r="BU46" i="1"/>
  <c r="BV43" i="1"/>
  <c r="CT63" i="1"/>
  <c r="BX15" i="1"/>
  <c r="CD56" i="1"/>
  <c r="BX14" i="1"/>
  <c r="CU48" i="1"/>
  <c r="CE50" i="1"/>
  <c r="BF63" i="1"/>
  <c r="BH23" i="1"/>
  <c r="BF54" i="1"/>
  <c r="CE46" i="1"/>
  <c r="CS59" i="1"/>
  <c r="CR28" i="2"/>
  <c r="AT10" i="21"/>
  <c r="AO5" i="21"/>
  <c r="AA10" i="21"/>
  <c r="FW60" i="2"/>
  <c r="FW62" i="2"/>
  <c r="CC47" i="1"/>
  <c r="CL44" i="1"/>
  <c r="BV64" i="1"/>
  <c r="BW12" i="1" s="1"/>
  <c r="CV27" i="1"/>
  <c r="BU34" i="1"/>
  <c r="CT57" i="1"/>
  <c r="BX31" i="1"/>
  <c r="CM46" i="1"/>
  <c r="CE56" i="1"/>
  <c r="CE38" i="1"/>
  <c r="CC31" i="1"/>
  <c r="CK37" i="1"/>
  <c r="CC51" i="1"/>
  <c r="CT51" i="1"/>
  <c r="CM17" i="1"/>
  <c r="AC5" i="21"/>
  <c r="AQ17" i="21"/>
  <c r="AQ18" i="21" s="1"/>
  <c r="AX14" i="18"/>
  <c r="AO10" i="18"/>
  <c r="BB5" i="18"/>
  <c r="P126" i="16"/>
  <c r="FG38" i="2"/>
  <c r="FG34" i="2"/>
  <c r="BT64" i="2"/>
  <c r="DU34" i="2"/>
  <c r="DU39" i="2"/>
  <c r="FG42" i="2"/>
  <c r="EC60" i="2"/>
  <c r="FG32" i="2"/>
  <c r="DU35" i="2"/>
  <c r="FG39" i="2"/>
  <c r="DU43" i="2"/>
  <c r="FG35" i="2"/>
  <c r="FG43" i="2"/>
  <c r="FW50" i="2"/>
  <c r="FG33" i="2"/>
  <c r="EJ35" i="2"/>
  <c r="FG40" i="2"/>
  <c r="FQ44" i="2"/>
  <c r="FX50" i="2"/>
  <c r="FW51" i="2"/>
  <c r="DU33" i="2"/>
  <c r="FG37" i="2"/>
  <c r="EZ23" i="2"/>
  <c r="EW65" i="2"/>
  <c r="EX13" i="2" s="1"/>
  <c r="AE14" i="21"/>
  <c r="AE17" i="21" s="1"/>
  <c r="AM10" i="21"/>
  <c r="AN10" i="21"/>
  <c r="AT14" i="21"/>
  <c r="AG5" i="21"/>
  <c r="AM5" i="21"/>
  <c r="AM14" i="21"/>
  <c r="S10" i="21"/>
  <c r="AO10" i="21"/>
  <c r="AT5" i="21"/>
  <c r="AK5" i="21"/>
  <c r="BB10" i="21"/>
  <c r="BB30" i="21" s="1"/>
  <c r="AC10" i="18"/>
  <c r="AK10" i="18"/>
  <c r="AE5" i="18"/>
  <c r="H10" i="21"/>
  <c r="I6" i="21"/>
  <c r="J6" i="21" s="1"/>
  <c r="AX14" i="21"/>
  <c r="AC10" i="21"/>
  <c r="BB5" i="21"/>
  <c r="BB22" i="21"/>
  <c r="H14" i="21"/>
  <c r="I11" i="21"/>
  <c r="J11" i="21" s="1"/>
  <c r="O6" i="21"/>
  <c r="N10" i="21"/>
  <c r="AV10" i="21"/>
  <c r="I4" i="21"/>
  <c r="J4" i="21" s="1"/>
  <c r="K4" i="21"/>
  <c r="K5" i="21" s="1"/>
  <c r="K17" i="21" s="1"/>
  <c r="N14" i="21"/>
  <c r="O14" i="21" s="1"/>
  <c r="O11" i="21"/>
  <c r="W14" i="21"/>
  <c r="AI5" i="21"/>
  <c r="B92" i="15"/>
  <c r="F111" i="16"/>
  <c r="DG30" i="2"/>
  <c r="E10" i="21"/>
  <c r="F6" i="21"/>
  <c r="AR10" i="21"/>
  <c r="AA5" i="21"/>
  <c r="BB14" i="21"/>
  <c r="BB34" i="21" s="1"/>
  <c r="BB31" i="21"/>
  <c r="S5" i="21"/>
  <c r="L5" i="21"/>
  <c r="F2" i="21"/>
  <c r="E5" i="21"/>
  <c r="BO4" i="2"/>
  <c r="BP4" i="2" s="1"/>
  <c r="GH32" i="2" s="1"/>
  <c r="BB19" i="21"/>
  <c r="AX239" i="1"/>
  <c r="AM19" i="21"/>
  <c r="AZ10" i="21"/>
  <c r="AZ30" i="21" s="1"/>
  <c r="AZ26" i="21"/>
  <c r="AZ5" i="21"/>
  <c r="AZ22" i="21"/>
  <c r="AI14" i="21"/>
  <c r="B59" i="15"/>
  <c r="F76" i="16"/>
  <c r="G76" i="16" s="1"/>
  <c r="CR42" i="2"/>
  <c r="BM22" i="1"/>
  <c r="U5" i="21"/>
  <c r="W10" i="21"/>
  <c r="AI10" i="21"/>
  <c r="AK10" i="21"/>
  <c r="AA14" i="21"/>
  <c r="L14" i="21"/>
  <c r="E14" i="21"/>
  <c r="F11" i="21"/>
  <c r="R79" i="16"/>
  <c r="CK24" i="1"/>
  <c r="CC14" i="1"/>
  <c r="AG14" i="21"/>
  <c r="Q10" i="21"/>
  <c r="AV5" i="21"/>
  <c r="AZ14" i="21"/>
  <c r="AZ34" i="21" s="1"/>
  <c r="AZ31" i="21"/>
  <c r="AR5" i="21"/>
  <c r="B76" i="15"/>
  <c r="F94" i="16"/>
  <c r="G94" i="16" s="1"/>
  <c r="B64" i="15"/>
  <c r="F81" i="16"/>
  <c r="G81" i="16" s="1"/>
  <c r="Y5" i="21"/>
  <c r="L10" i="21"/>
  <c r="U10" i="21"/>
  <c r="Q14" i="21"/>
  <c r="I2" i="21"/>
  <c r="J2" i="21" s="1"/>
  <c r="H5" i="21"/>
  <c r="N5" i="21"/>
  <c r="O5" i="21" s="1"/>
  <c r="O2" i="21"/>
  <c r="W5" i="21"/>
  <c r="AX10" i="21"/>
  <c r="AN14" i="21"/>
  <c r="B24" i="15"/>
  <c r="F39" i="16"/>
  <c r="G39" i="16" s="1"/>
  <c r="CT21" i="2"/>
  <c r="EZ25" i="2"/>
  <c r="CQ66" i="2"/>
  <c r="DH36" i="2"/>
  <c r="CC13" i="1"/>
  <c r="CS17" i="1"/>
  <c r="CK29" i="1"/>
  <c r="BM27" i="1"/>
  <c r="CC20" i="1"/>
  <c r="CK25" i="1"/>
  <c r="BM28" i="1"/>
  <c r="BF21" i="1"/>
  <c r="BH20" i="1"/>
  <c r="CU40" i="1"/>
  <c r="BN51" i="1"/>
  <c r="BV61" i="1"/>
  <c r="CN19" i="1"/>
  <c r="CU17" i="1"/>
  <c r="CM15" i="1"/>
  <c r="CV17" i="1"/>
  <c r="BH32" i="1"/>
  <c r="CE18" i="1"/>
  <c r="CE51" i="1"/>
  <c r="CV45" i="1"/>
  <c r="CV44" i="1"/>
  <c r="CN39" i="1"/>
  <c r="CS36" i="1"/>
  <c r="BU53" i="1"/>
  <c r="CM21" i="1"/>
  <c r="BV44" i="1"/>
  <c r="CF33" i="1"/>
  <c r="CM51" i="1"/>
  <c r="CV30" i="1"/>
  <c r="BH43" i="1"/>
  <c r="CK14" i="1"/>
  <c r="BU13" i="1"/>
  <c r="BU16" i="1"/>
  <c r="CK21" i="1"/>
  <c r="CC59" i="1"/>
  <c r="CD15" i="1"/>
  <c r="CK27" i="1"/>
  <c r="CK48" i="1"/>
  <c r="CL43" i="1"/>
  <c r="BN64" i="1"/>
  <c r="BO12" i="1" s="1"/>
  <c r="CF14" i="1"/>
  <c r="BV60" i="1"/>
  <c r="BW49" i="1"/>
  <c r="BG51" i="1"/>
  <c r="BV62" i="1"/>
  <c r="BG53" i="1"/>
  <c r="CT64" i="1"/>
  <c r="CU12" i="1" s="1"/>
  <c r="CT39" i="1"/>
  <c r="BW58" i="1"/>
  <c r="CU13" i="1"/>
  <c r="CF22" i="1"/>
  <c r="CU35" i="1"/>
  <c r="CS54" i="1"/>
  <c r="CF42" i="1"/>
  <c r="BX40" i="1"/>
  <c r="CF38" i="1"/>
  <c r="CN38" i="1"/>
  <c r="CS33" i="1"/>
  <c r="CS41" i="1"/>
  <c r="CS48" i="1"/>
  <c r="CU61" i="1"/>
  <c r="CM58" i="1"/>
  <c r="BV42" i="1"/>
  <c r="BX43" i="1"/>
  <c r="BF23" i="1"/>
  <c r="BH35" i="1"/>
  <c r="CS14" i="1"/>
  <c r="BM24" i="1"/>
  <c r="BM39" i="1"/>
  <c r="BE22" i="1"/>
  <c r="BM23" i="1"/>
  <c r="CK52" i="1"/>
  <c r="BW29" i="1"/>
  <c r="BX20" i="1"/>
  <c r="BV59" i="1"/>
  <c r="BG46" i="1"/>
  <c r="BN45" i="1"/>
  <c r="BF47" i="1"/>
  <c r="CU24" i="1"/>
  <c r="CN25" i="1"/>
  <c r="BG42" i="1"/>
  <c r="CU30" i="1"/>
  <c r="CT54" i="1"/>
  <c r="CE47" i="1"/>
  <c r="CD62" i="1"/>
  <c r="BG61" i="1"/>
  <c r="CD64" i="1"/>
  <c r="CE12" i="1" s="1"/>
  <c r="BH45" i="1"/>
  <c r="BH40" i="1"/>
  <c r="CV43" i="1"/>
  <c r="BH42" i="1"/>
  <c r="BH39" i="1"/>
  <c r="CK41" i="1"/>
  <c r="CL59" i="1"/>
  <c r="CL39" i="1"/>
  <c r="BG38" i="1"/>
  <c r="BW32" i="1"/>
  <c r="CN33" i="1"/>
  <c r="CL58" i="1"/>
  <c r="BV55" i="1"/>
  <c r="CV37" i="1"/>
  <c r="CV40" i="1"/>
  <c r="CK18" i="1"/>
  <c r="CS15" i="1"/>
  <c r="BU55" i="1"/>
  <c r="BM50" i="1"/>
  <c r="CC24" i="1"/>
  <c r="BU21" i="1"/>
  <c r="BM18" i="1"/>
  <c r="BX28" i="1"/>
  <c r="BX17" i="1"/>
  <c r="BG29" i="1"/>
  <c r="BN61" i="1"/>
  <c r="CU64" i="1"/>
  <c r="CV12" i="1" s="1"/>
  <c r="CM39" i="1"/>
  <c r="CL49" i="1"/>
  <c r="CF40" i="1"/>
  <c r="CN41" i="1"/>
  <c r="CC17" i="1"/>
  <c r="CC54" i="1"/>
  <c r="CS20" i="1"/>
  <c r="CC26" i="1"/>
  <c r="CC56" i="1"/>
  <c r="CS56" i="1"/>
  <c r="CL54" i="1"/>
  <c r="BW37" i="1"/>
  <c r="BH24" i="1"/>
  <c r="BW13" i="1"/>
  <c r="CM63" i="1"/>
  <c r="CL62" i="1"/>
  <c r="CD40" i="1"/>
  <c r="BF49" i="1"/>
  <c r="CE13" i="1"/>
  <c r="BN46" i="1"/>
  <c r="CF24" i="1"/>
  <c r="CT44" i="1"/>
  <c r="BN56" i="1"/>
  <c r="BH19" i="1"/>
  <c r="CF43" i="1"/>
  <c r="BX35" i="1"/>
  <c r="CV35" i="1"/>
  <c r="CV41" i="1"/>
  <c r="BH38" i="1"/>
  <c r="CV36" i="1"/>
  <c r="CK13" i="1"/>
  <c r="CK16" i="1"/>
  <c r="BM15" i="1"/>
  <c r="BM47" i="1"/>
  <c r="BM29" i="1"/>
  <c r="CC35" i="1"/>
  <c r="BM58" i="1"/>
  <c r="BM30" i="1"/>
  <c r="CF30" i="1"/>
  <c r="CT58" i="1"/>
  <c r="CM36" i="1"/>
  <c r="CE25" i="1"/>
  <c r="BN47" i="1"/>
  <c r="BH26" i="1"/>
  <c r="CT55" i="1"/>
  <c r="CU25" i="1"/>
  <c r="CV22" i="1"/>
  <c r="CF17" i="1"/>
  <c r="BG16" i="1"/>
  <c r="CE60" i="1"/>
  <c r="CV23" i="1"/>
  <c r="CM49" i="1"/>
  <c r="CE62" i="1"/>
  <c r="BX45" i="1"/>
  <c r="CF44" i="1"/>
  <c r="BH44" i="1"/>
  <c r="CF41" i="1"/>
  <c r="CL45" i="1"/>
  <c r="CD41" i="1"/>
  <c r="BN54" i="1"/>
  <c r="CF35" i="1"/>
  <c r="BM34" i="1"/>
  <c r="CU23" i="1"/>
  <c r="CM16" i="1"/>
  <c r="BG15" i="1"/>
  <c r="BN41" i="1"/>
  <c r="BX30" i="1"/>
  <c r="CV42" i="1"/>
  <c r="CN36" i="1"/>
  <c r="CS24" i="1"/>
  <c r="CU59" i="1"/>
  <c r="BH41" i="1"/>
  <c r="CC23" i="1"/>
  <c r="CL61" i="1"/>
  <c r="BW54" i="1"/>
  <c r="BV45" i="1"/>
  <c r="BW33" i="1"/>
  <c r="CS37" i="1"/>
  <c r="CE24" i="1"/>
  <c r="CU38" i="1"/>
  <c r="CF37" i="1"/>
  <c r="CS16" i="1"/>
  <c r="BU41" i="1"/>
  <c r="CL38" i="1"/>
  <c r="BW25" i="1"/>
  <c r="CC52" i="1"/>
  <c r="CT45" i="1"/>
  <c r="BW18" i="1"/>
  <c r="CE27" i="1"/>
  <c r="CN35" i="1"/>
  <c r="CU43" i="1"/>
  <c r="CN37" i="1"/>
  <c r="CL51" i="1"/>
  <c r="CF39" i="1"/>
  <c r="BU27" i="1"/>
  <c r="BE65" i="1"/>
  <c r="BF24" i="1"/>
  <c r="CC16" i="1"/>
  <c r="BM17" i="1"/>
  <c r="FQ62" i="2"/>
  <c r="BU25" i="1"/>
  <c r="BE51" i="1"/>
  <c r="DN35" i="2"/>
  <c r="BG14" i="1"/>
  <c r="B7" i="15"/>
  <c r="BV17" i="2"/>
  <c r="BV66" i="2"/>
  <c r="BV24" i="2"/>
  <c r="BV23" i="2"/>
  <c r="BV18" i="2"/>
  <c r="BV54" i="2"/>
  <c r="BW12" i="2"/>
  <c r="BV34" i="2"/>
  <c r="BV58" i="2"/>
  <c r="BV15" i="2"/>
  <c r="BV25" i="2"/>
  <c r="BV31" i="2"/>
  <c r="CD12" i="2"/>
  <c r="BV59" i="2"/>
  <c r="BV35" i="2"/>
  <c r="BV22" i="2"/>
  <c r="BV53" i="2"/>
  <c r="BV21" i="2"/>
  <c r="BV20" i="2"/>
  <c r="BV60" i="2"/>
  <c r="BV55" i="2"/>
  <c r="BV40" i="2"/>
  <c r="BV16" i="2"/>
  <c r="BV14" i="2"/>
  <c r="BV47" i="2"/>
  <c r="BV64" i="2"/>
  <c r="BV50" i="2"/>
  <c r="BV19" i="2"/>
  <c r="BV42" i="2"/>
  <c r="BV26" i="2"/>
  <c r="BV52" i="2"/>
  <c r="BV51" i="2"/>
  <c r="BV48" i="2"/>
  <c r="BV39" i="2"/>
  <c r="BV30" i="2"/>
  <c r="BV57" i="2"/>
  <c r="BV43" i="2"/>
  <c r="BV33" i="2"/>
  <c r="BV32" i="2"/>
  <c r="BV29" i="2"/>
  <c r="BV44" i="2"/>
  <c r="BV61" i="2"/>
  <c r="BV41" i="2"/>
  <c r="BV65" i="2"/>
  <c r="BV36" i="2"/>
  <c r="BV46" i="2"/>
  <c r="BV62" i="2"/>
  <c r="BV49" i="2"/>
  <c r="BV27" i="2"/>
  <c r="BV37" i="2"/>
  <c r="BV28" i="2"/>
  <c r="BV45" i="2"/>
  <c r="BV38" i="2"/>
  <c r="BV63" i="2"/>
  <c r="FX59" i="2"/>
  <c r="FX32" i="2"/>
  <c r="EX19" i="2"/>
  <c r="FQ24" i="2"/>
  <c r="FX35" i="2"/>
  <c r="FX48" i="2"/>
  <c r="CM48" i="2"/>
  <c r="CM47" i="2"/>
  <c r="GL48" i="2"/>
  <c r="GM22" i="2"/>
  <c r="GC22" i="2"/>
  <c r="GD18" i="2"/>
  <c r="CR66" i="2"/>
  <c r="DV60" i="2"/>
  <c r="EH24" i="2"/>
  <c r="DS35" i="2"/>
  <c r="EO26" i="2"/>
  <c r="DV16" i="2"/>
  <c r="DU54" i="2"/>
  <c r="CQ42" i="2"/>
  <c r="DT31" i="2"/>
  <c r="DS41" i="2"/>
  <c r="FE32" i="2"/>
  <c r="EY66" i="2"/>
  <c r="DU53" i="2"/>
  <c r="CX18" i="2"/>
  <c r="FN21" i="2"/>
  <c r="CK16" i="2"/>
  <c r="DV50" i="2"/>
  <c r="DU48" i="2"/>
  <c r="DV38" i="2"/>
  <c r="EA35" i="2"/>
  <c r="FM14" i="2"/>
  <c r="FN65" i="2"/>
  <c r="FO13" i="2" s="1"/>
  <c r="EZ19" i="2"/>
  <c r="EO18" i="2"/>
  <c r="DV49" i="2"/>
  <c r="DS40" i="2"/>
  <c r="DU22" i="2"/>
  <c r="DV45" i="2"/>
  <c r="ES46" i="2"/>
  <c r="EX66" i="2"/>
  <c r="FN40" i="2"/>
  <c r="EP17" i="2"/>
  <c r="EO34" i="2"/>
  <c r="DU15" i="2"/>
  <c r="DT28" i="2"/>
  <c r="DL14" i="2"/>
  <c r="CT53" i="2"/>
  <c r="DS60" i="2"/>
  <c r="ES60" i="2"/>
  <c r="FM38" i="2"/>
  <c r="DS45" i="2"/>
  <c r="ER19" i="2"/>
  <c r="EK19" i="2"/>
  <c r="DU45" i="2"/>
  <c r="DU26" i="2"/>
  <c r="DE39" i="2"/>
  <c r="EZ53" i="2"/>
  <c r="DT50" i="2"/>
  <c r="FM19" i="2"/>
  <c r="FN33" i="2"/>
  <c r="EW24" i="2"/>
  <c r="CJ34" i="2"/>
  <c r="CR17" i="2"/>
  <c r="DU31" i="2"/>
  <c r="CK18" i="2"/>
  <c r="GK27" i="2"/>
  <c r="GN28" i="2"/>
  <c r="GC46" i="2"/>
  <c r="GD53" i="2"/>
  <c r="DV64" i="2"/>
  <c r="EW37" i="2"/>
  <c r="DV39" i="2"/>
  <c r="EA26" i="2"/>
  <c r="DE18" i="2"/>
  <c r="DV62" i="2"/>
  <c r="EA40" i="2"/>
  <c r="DT61" i="2"/>
  <c r="DU30" i="2"/>
  <c r="FM46" i="2"/>
  <c r="DE17" i="2"/>
  <c r="CJ35" i="2"/>
  <c r="DS26" i="2"/>
  <c r="FN66" i="2"/>
  <c r="DS52" i="2"/>
  <c r="CX36" i="2"/>
  <c r="CT19" i="2"/>
  <c r="CX16" i="2"/>
  <c r="DT65" i="2"/>
  <c r="DU13" i="2" s="1"/>
  <c r="FM53" i="2"/>
  <c r="DV21" i="2"/>
  <c r="EO38" i="2"/>
  <c r="EW30" i="2"/>
  <c r="DL16" i="2"/>
  <c r="DV25" i="2"/>
  <c r="DL21" i="2"/>
  <c r="DT53" i="2"/>
  <c r="EJ53" i="2"/>
  <c r="DT62" i="2"/>
  <c r="FN15" i="2"/>
  <c r="EC20" i="2"/>
  <c r="BT20" i="2"/>
  <c r="DS16" i="2"/>
  <c r="DS25" i="2"/>
  <c r="DL35" i="2"/>
  <c r="DV56" i="2"/>
  <c r="EE64" i="2"/>
  <c r="DU62" i="2"/>
  <c r="FM39" i="2"/>
  <c r="EH32" i="2"/>
  <c r="CJ14" i="2"/>
  <c r="BT27" i="2"/>
  <c r="EA21" i="2"/>
  <c r="DT20" i="2"/>
  <c r="CX21" i="2"/>
  <c r="DN53" i="2"/>
  <c r="DS53" i="2"/>
  <c r="FE28" i="2"/>
  <c r="FN55" i="2"/>
  <c r="GL25" i="2"/>
  <c r="GL50" i="2"/>
  <c r="GN22" i="2"/>
  <c r="CX38" i="2"/>
  <c r="GC24" i="2"/>
  <c r="CQ34" i="2"/>
  <c r="ES62" i="2"/>
  <c r="DV31" i="2"/>
  <c r="DS49" i="2"/>
  <c r="DF66" i="2"/>
  <c r="BT23" i="2"/>
  <c r="DU55" i="2"/>
  <c r="FN35" i="2"/>
  <c r="DT15" i="2"/>
  <c r="EW26" i="2"/>
  <c r="FN16" i="2"/>
  <c r="FN17" i="2" s="1"/>
  <c r="FN18" i="2" s="1"/>
  <c r="DV51" i="2"/>
  <c r="DE21" i="2"/>
  <c r="DV37" i="2"/>
  <c r="FM66" i="2"/>
  <c r="ES61" i="2"/>
  <c r="EL65" i="2"/>
  <c r="DE28" i="2"/>
  <c r="EW20" i="2"/>
  <c r="CX22" i="2"/>
  <c r="FM24" i="2"/>
  <c r="CS66" i="2"/>
  <c r="DL37" i="2"/>
  <c r="CJ33" i="2"/>
  <c r="DV22" i="2"/>
  <c r="CJ16" i="2"/>
  <c r="DT51" i="2"/>
  <c r="DS55" i="2"/>
  <c r="DT54" i="2"/>
  <c r="FE27" i="2"/>
  <c r="FN43" i="2"/>
  <c r="EO22" i="2"/>
  <c r="DE23" i="2"/>
  <c r="DL32" i="2"/>
  <c r="DV40" i="2"/>
  <c r="CJ18" i="2"/>
  <c r="DU38" i="2"/>
  <c r="DS19" i="2"/>
  <c r="DV57" i="2"/>
  <c r="FE24" i="2"/>
  <c r="EA34" i="2"/>
  <c r="DV14" i="2"/>
  <c r="DT22" i="2"/>
  <c r="CJ23" i="2"/>
  <c r="DE37" i="2"/>
  <c r="EQ53" i="2"/>
  <c r="DT57" i="2"/>
  <c r="FM54" i="2"/>
  <c r="DE14" i="2"/>
  <c r="EB18" i="2"/>
  <c r="EL18" i="2"/>
  <c r="DL22" i="2"/>
  <c r="DL23" i="2"/>
  <c r="DE15" i="2"/>
  <c r="DU41" i="2"/>
  <c r="DV23" i="2"/>
  <c r="GK22" i="2"/>
  <c r="GM58" i="2"/>
  <c r="GN14" i="2"/>
  <c r="GK16" i="2"/>
  <c r="GM50" i="2"/>
  <c r="GC43" i="2"/>
  <c r="DS63" i="2"/>
  <c r="CK66" i="2"/>
  <c r="DV63" i="2"/>
  <c r="DE36" i="2"/>
  <c r="DT14" i="2"/>
  <c r="EI66" i="2"/>
  <c r="DT46" i="2"/>
  <c r="FN27" i="2"/>
  <c r="CX20" i="2"/>
  <c r="BT34" i="2"/>
  <c r="EA30" i="2"/>
  <c r="FM16" i="2"/>
  <c r="DU64" i="2"/>
  <c r="EW34" i="2"/>
  <c r="EW36" i="2"/>
  <c r="FM55" i="2"/>
  <c r="FN60" i="2"/>
  <c r="EW19" i="2"/>
  <c r="DE26" i="2"/>
  <c r="CJ25" i="2"/>
  <c r="CJ38" i="2"/>
  <c r="DV42" i="2"/>
  <c r="CQ27" i="2"/>
  <c r="CX28" i="2"/>
  <c r="DU16" i="2"/>
  <c r="FE17" i="2"/>
  <c r="ED66" i="2"/>
  <c r="BT16" i="2"/>
  <c r="DL15" i="2"/>
  <c r="EA25" i="2"/>
  <c r="DU14" i="2"/>
  <c r="CQ30" i="2"/>
  <c r="CZ53" i="2"/>
  <c r="DF53" i="2"/>
  <c r="FF53" i="2"/>
  <c r="FN23" i="2"/>
  <c r="EW23" i="2"/>
  <c r="EA33" i="2"/>
  <c r="CM19" i="2"/>
  <c r="BT14" i="2"/>
  <c r="GM46" i="2"/>
  <c r="GN33" i="2"/>
  <c r="CL53" i="2"/>
  <c r="DV36" i="2"/>
  <c r="EO29" i="2"/>
  <c r="BT28" i="2"/>
  <c r="CQ24" i="2"/>
  <c r="DV34" i="2"/>
  <c r="FM42" i="2"/>
  <c r="DL33" i="2"/>
  <c r="EO19" i="2"/>
  <c r="FM50" i="2"/>
  <c r="DS22" i="2"/>
  <c r="DS39" i="2"/>
  <c r="DV55" i="2"/>
  <c r="DV61" i="2"/>
  <c r="DE16" i="2"/>
  <c r="EW21" i="2"/>
  <c r="BT32" i="2"/>
  <c r="CQ17" i="2"/>
  <c r="CL66" i="2"/>
  <c r="EO25" i="2"/>
  <c r="DE31" i="2"/>
  <c r="CJ19" i="2"/>
  <c r="CJ31" i="2"/>
  <c r="ES64" i="2"/>
  <c r="FN54" i="2"/>
  <c r="EA14" i="2"/>
  <c r="DV26" i="2"/>
  <c r="DU20" i="2"/>
  <c r="DT35" i="2"/>
  <c r="EK53" i="2"/>
  <c r="CJ43" i="2"/>
  <c r="FM35" i="2"/>
  <c r="FE33" i="2"/>
  <c r="FN19" i="2"/>
  <c r="EH34" i="2"/>
  <c r="DL24" i="2"/>
  <c r="DT40" i="2"/>
  <c r="FM51" i="2"/>
  <c r="FE14" i="2"/>
  <c r="FF18" i="2"/>
  <c r="FM49" i="2"/>
  <c r="FN63" i="2"/>
  <c r="FU59" i="2"/>
  <c r="FU21" i="2"/>
  <c r="FU38" i="2"/>
  <c r="FU47" i="2"/>
  <c r="FU17" i="2"/>
  <c r="FU34" i="2"/>
  <c r="EK21" i="2"/>
  <c r="EL49" i="2"/>
  <c r="EC16" i="2"/>
  <c r="DF34" i="2"/>
  <c r="EC33" i="2"/>
  <c r="EK63" i="2"/>
  <c r="CS32" i="2"/>
  <c r="EP57" i="2"/>
  <c r="EL44" i="2"/>
  <c r="CR39" i="2"/>
  <c r="CY32" i="2"/>
  <c r="CY55" i="2"/>
  <c r="DN58" i="2"/>
  <c r="CZ31" i="2"/>
  <c r="EE43" i="2"/>
  <c r="CY24" i="2"/>
  <c r="CY61" i="2"/>
  <c r="EE44" i="2"/>
  <c r="BU51" i="2"/>
  <c r="DA26" i="2"/>
  <c r="EJ25" i="2"/>
  <c r="DH55" i="2"/>
  <c r="CM28" i="2"/>
  <c r="DA20" i="2"/>
  <c r="EK16" i="2"/>
  <c r="DN62" i="2"/>
  <c r="DM41" i="2"/>
  <c r="CZ27" i="2"/>
  <c r="CK55" i="2"/>
  <c r="DV32" i="2"/>
  <c r="FM65" i="2"/>
  <c r="FN13" i="2" s="1"/>
  <c r="DU29" i="2"/>
  <c r="EO16" i="2"/>
  <c r="ES66" i="2"/>
  <c r="DV43" i="2"/>
  <c r="FM29" i="2"/>
  <c r="EA16" i="2"/>
  <c r="FN36" i="2"/>
  <c r="EO33" i="2"/>
  <c r="CX33" i="2"/>
  <c r="BT15" i="2"/>
  <c r="DU59" i="2"/>
  <c r="DT47" i="2"/>
  <c r="EH19" i="2"/>
  <c r="DV19" i="2"/>
  <c r="DS50" i="2"/>
  <c r="DV65" i="2"/>
  <c r="DW13" i="2" s="1"/>
  <c r="EA37" i="2"/>
  <c r="DE34" i="2"/>
  <c r="CQ21" i="2"/>
  <c r="DS66" i="2"/>
  <c r="EL66" i="2"/>
  <c r="BT21" i="2"/>
  <c r="DV30" i="2"/>
  <c r="DV35" i="2"/>
  <c r="CJ36" i="2"/>
  <c r="DS61" i="2"/>
  <c r="BU63" i="2"/>
  <c r="EI50" i="2"/>
  <c r="FM28" i="2"/>
  <c r="FM58" i="2"/>
  <c r="CZ66" i="2"/>
  <c r="EO17" i="2"/>
  <c r="CQ15" i="2"/>
  <c r="DE32" i="2"/>
  <c r="FM44" i="2"/>
  <c r="FE18" i="2"/>
  <c r="FM59" i="2"/>
  <c r="FM18" i="2"/>
  <c r="CJ47" i="2"/>
  <c r="FU14" i="2"/>
  <c r="FU29" i="2"/>
  <c r="FU46" i="2"/>
  <c r="FU55" i="2"/>
  <c r="FU25" i="2"/>
  <c r="FU42" i="2"/>
  <c r="BU31" i="2"/>
  <c r="CZ63" i="2"/>
  <c r="BU58" i="2"/>
  <c r="BT60" i="2"/>
  <c r="GK31" i="2"/>
  <c r="GL39" i="2"/>
  <c r="GC57" i="2"/>
  <c r="EL64" i="2"/>
  <c r="DV44" i="2"/>
  <c r="DM53" i="2"/>
  <c r="EO21" i="2"/>
  <c r="EB53" i="2"/>
  <c r="EH22" i="2"/>
  <c r="DM18" i="2"/>
  <c r="DU32" i="2"/>
  <c r="FN53" i="2"/>
  <c r="EH20" i="2"/>
  <c r="DS38" i="2"/>
  <c r="CX27" i="2"/>
  <c r="DV59" i="2"/>
  <c r="FE21" i="2"/>
  <c r="EH23" i="2"/>
  <c r="CX23" i="2"/>
  <c r="DV46" i="2"/>
  <c r="DL34" i="2"/>
  <c r="FE35" i="2"/>
  <c r="EY20" i="2"/>
  <c r="DV17" i="2"/>
  <c r="DV15" i="2"/>
  <c r="DS64" i="2"/>
  <c r="BU66" i="2"/>
  <c r="EA32" i="2"/>
  <c r="EJ20" i="2"/>
  <c r="DU42" i="2"/>
  <c r="DS30" i="2"/>
  <c r="EC53" i="2"/>
  <c r="EL62" i="2"/>
  <c r="DS62" i="2"/>
  <c r="EH39" i="2"/>
  <c r="FE37" i="2"/>
  <c r="FN42" i="2"/>
  <c r="EO37" i="2"/>
  <c r="EX17" i="2"/>
  <c r="EA22" i="2"/>
  <c r="CQ29" i="2"/>
  <c r="FM22" i="2"/>
  <c r="FN46" i="2"/>
  <c r="FM45" i="2"/>
  <c r="FN32" i="2"/>
  <c r="FU19" i="2"/>
  <c r="FU28" i="2"/>
  <c r="FU45" i="2"/>
  <c r="FU62" i="2"/>
  <c r="FU24" i="2"/>
  <c r="FU41" i="2"/>
  <c r="FU58" i="2"/>
  <c r="ES45" i="2"/>
  <c r="BU39" i="2"/>
  <c r="CX59" i="2"/>
  <c r="EL47" i="2"/>
  <c r="CY25" i="2"/>
  <c r="DL58" i="2"/>
  <c r="EH59" i="2"/>
  <c r="BU54" i="2"/>
  <c r="CT50" i="2"/>
  <c r="ES37" i="2"/>
  <c r="BU52" i="2"/>
  <c r="CT37" i="2"/>
  <c r="CK40" i="2"/>
  <c r="CY65" i="2"/>
  <c r="CZ13" i="2" s="1"/>
  <c r="CS31" i="2"/>
  <c r="EQ56" i="2"/>
  <c r="BU33" i="2"/>
  <c r="CX60" i="2"/>
  <c r="DH24" i="2"/>
  <c r="DA61" i="2"/>
  <c r="DM35" i="2"/>
  <c r="DG14" i="2"/>
  <c r="CY36" i="2"/>
  <c r="DM45" i="2"/>
  <c r="CR38" i="2"/>
  <c r="CM54" i="2"/>
  <c r="EB63" i="2"/>
  <c r="EL41" i="2"/>
  <c r="GK42" i="2"/>
  <c r="GC18" i="2"/>
  <c r="DV48" i="2"/>
  <c r="DV18" i="2"/>
  <c r="DU46" i="2"/>
  <c r="DE19" i="2"/>
  <c r="ES38" i="2"/>
  <c r="FN24" i="2"/>
  <c r="CQ25" i="2"/>
  <c r="EA18" i="2"/>
  <c r="EI53" i="2"/>
  <c r="CX35" i="2"/>
  <c r="FN52" i="2"/>
  <c r="EA27" i="2"/>
  <c r="DU37" i="2"/>
  <c r="BT26" i="2"/>
  <c r="ES63" i="2"/>
  <c r="FM23" i="2"/>
  <c r="EW17" i="2"/>
  <c r="CX14" i="2"/>
  <c r="DF17" i="2"/>
  <c r="CJ40" i="2"/>
  <c r="FN22" i="2"/>
  <c r="CJ24" i="2"/>
  <c r="DT23" i="2"/>
  <c r="DV54" i="2"/>
  <c r="DS24" i="2"/>
  <c r="FE23" i="2"/>
  <c r="EA39" i="2"/>
  <c r="DV29" i="2"/>
  <c r="DV47" i="2"/>
  <c r="DS17" i="2"/>
  <c r="EW15" i="2"/>
  <c r="BT19" i="2"/>
  <c r="ES48" i="2"/>
  <c r="FM27" i="2"/>
  <c r="FE22" i="2"/>
  <c r="FN58" i="2"/>
  <c r="EW33" i="2"/>
  <c r="BT17" i="2"/>
  <c r="EA23" i="2"/>
  <c r="CJ30" i="2"/>
  <c r="FE38" i="2"/>
  <c r="FN62" i="2"/>
  <c r="FM30" i="2"/>
  <c r="FN48" i="2"/>
  <c r="FU27" i="2"/>
  <c r="FU36" i="2"/>
  <c r="FU53" i="2"/>
  <c r="FU15" i="2"/>
  <c r="FU32" i="2"/>
  <c r="FU49" i="2"/>
  <c r="FV17" i="2"/>
  <c r="BU60" i="2"/>
  <c r="BU40" i="2"/>
  <c r="BT61" i="2"/>
  <c r="DN27" i="2"/>
  <c r="GK36" i="2"/>
  <c r="GC14" i="2"/>
  <c r="FM36" i="2"/>
  <c r="CY18" i="2"/>
  <c r="BT33" i="2"/>
  <c r="ES44" i="2"/>
  <c r="DF18" i="2"/>
  <c r="FN20" i="2"/>
  <c r="EE60" i="2"/>
  <c r="EH17" i="2"/>
  <c r="CT66" i="2"/>
  <c r="DT30" i="2"/>
  <c r="FM26" i="2"/>
  <c r="ED19" i="2"/>
  <c r="CX32" i="2"/>
  <c r="CQ40" i="2"/>
  <c r="BU17" i="2"/>
  <c r="FM48" i="2"/>
  <c r="EW18" i="2"/>
  <c r="DS44" i="2"/>
  <c r="DL28" i="2"/>
  <c r="DS46" i="2"/>
  <c r="FN50" i="2"/>
  <c r="CX24" i="2"/>
  <c r="EH33" i="2"/>
  <c r="BT35" i="2"/>
  <c r="FM17" i="2"/>
  <c r="EH25" i="2"/>
  <c r="EO24" i="2"/>
  <c r="EH29" i="2"/>
  <c r="CQ31" i="2"/>
  <c r="CX29" i="2"/>
  <c r="CQ39" i="2"/>
  <c r="EK66" i="2"/>
  <c r="BT40" i="2"/>
  <c r="FM20" i="2"/>
  <c r="FM47" i="2"/>
  <c r="FN25" i="2"/>
  <c r="EO23" i="2"/>
  <c r="BT31" i="2"/>
  <c r="DL19" i="2"/>
  <c r="DU44" i="2"/>
  <c r="FM63" i="2"/>
  <c r="FN29" i="2"/>
  <c r="FE31" i="2"/>
  <c r="FN64" i="2"/>
  <c r="FU35" i="2"/>
  <c r="FU44" i="2"/>
  <c r="FU61" i="2"/>
  <c r="FU23" i="2"/>
  <c r="FU40" i="2"/>
  <c r="FU57" i="2"/>
  <c r="FV18" i="2"/>
  <c r="EL42" i="2"/>
  <c r="EE50" i="2"/>
  <c r="EO62" i="2"/>
  <c r="ES43" i="2"/>
  <c r="BT59" i="2"/>
  <c r="EJ14" i="2"/>
  <c r="EI57" i="2"/>
  <c r="DA31" i="2"/>
  <c r="EB65" i="2"/>
  <c r="EC13" i="2" s="1"/>
  <c r="EE46" i="2"/>
  <c r="EA57" i="2"/>
  <c r="DF31" i="2"/>
  <c r="EI52" i="2"/>
  <c r="EB57" i="2"/>
  <c r="EH61" i="2"/>
  <c r="DH47" i="2"/>
  <c r="DF52" i="2"/>
  <c r="DF51" i="2"/>
  <c r="DM21" i="2"/>
  <c r="EP36" i="2"/>
  <c r="ES35" i="2"/>
  <c r="EH56" i="2"/>
  <c r="EP27" i="2"/>
  <c r="CZ47" i="2"/>
  <c r="EB64" i="2"/>
  <c r="CQ51" i="2"/>
  <c r="CL55" i="2"/>
  <c r="CL32" i="2"/>
  <c r="EL33" i="2"/>
  <c r="EI65" i="2"/>
  <c r="EJ13" i="2" s="1"/>
  <c r="GM56" i="2"/>
  <c r="ES49" i="2"/>
  <c r="DS47" i="2"/>
  <c r="DE44" i="2"/>
  <c r="DE30" i="2"/>
  <c r="DS23" i="2"/>
  <c r="FE16" i="2"/>
  <c r="DL25" i="2"/>
  <c r="FM32" i="2"/>
  <c r="DV58" i="2"/>
  <c r="DL36" i="2"/>
  <c r="EB17" i="2"/>
  <c r="CJ41" i="2"/>
  <c r="EH14" i="2"/>
  <c r="CQ22" i="2"/>
  <c r="FE34" i="2"/>
  <c r="DV41" i="2"/>
  <c r="BU18" i="2"/>
  <c r="EY53" i="2"/>
  <c r="FN51" i="2"/>
  <c r="EE18" i="2"/>
  <c r="DT41" i="2"/>
  <c r="DU40" i="2"/>
  <c r="EH42" i="2"/>
  <c r="FM34" i="2"/>
  <c r="EA36" i="2"/>
  <c r="EH40" i="2"/>
  <c r="DU51" i="2"/>
  <c r="EE63" i="2"/>
  <c r="CJ17" i="2"/>
  <c r="DT18" i="2"/>
  <c r="DT19" i="2"/>
  <c r="EH26" i="2"/>
  <c r="DV20" i="2"/>
  <c r="ES65" i="2"/>
  <c r="FN57" i="2"/>
  <c r="DV33" i="2"/>
  <c r="FN30" i="2"/>
  <c r="FN47" i="2"/>
  <c r="FU22" i="2"/>
  <c r="FU33" i="2"/>
  <c r="ES50" i="2"/>
  <c r="DF48" i="2"/>
  <c r="EE48" i="2"/>
  <c r="CQ65" i="2"/>
  <c r="CR13" i="2" s="1"/>
  <c r="BT57" i="2"/>
  <c r="CS25" i="2"/>
  <c r="EK62" i="2"/>
  <c r="BT55" i="2"/>
  <c r="EJ24" i="2"/>
  <c r="EI60" i="2"/>
  <c r="EI51" i="2"/>
  <c r="CT34" i="2"/>
  <c r="CY33" i="2"/>
  <c r="DG17" i="2"/>
  <c r="CR64" i="2"/>
  <c r="EI14" i="2"/>
  <c r="EH63" i="2"/>
  <c r="EC34" i="2"/>
  <c r="EJ22" i="2"/>
  <c r="EC51" i="2"/>
  <c r="CK52" i="2"/>
  <c r="DL60" i="2"/>
  <c r="DG34" i="2"/>
  <c r="DA54" i="2"/>
  <c r="CK49" i="2"/>
  <c r="DH20" i="2"/>
  <c r="DH21" i="2"/>
  <c r="CS22" i="2"/>
  <c r="EL40" i="2"/>
  <c r="CM26" i="2"/>
  <c r="EO63" i="2"/>
  <c r="CJ52" i="2"/>
  <c r="CY49" i="2"/>
  <c r="CX49" i="2"/>
  <c r="BT52" i="2"/>
  <c r="CM51" i="2"/>
  <c r="DG24" i="2"/>
  <c r="ER37" i="2"/>
  <c r="EQ57" i="2"/>
  <c r="CS44" i="2"/>
  <c r="CK54" i="2"/>
  <c r="DM16" i="2"/>
  <c r="CL50" i="2"/>
  <c r="DF62" i="2"/>
  <c r="DN28" i="2"/>
  <c r="DM61" i="2"/>
  <c r="DF32" i="2"/>
  <c r="CJ55" i="2"/>
  <c r="EQ60" i="2"/>
  <c r="ER16" i="2"/>
  <c r="CZ15" i="2"/>
  <c r="ES23" i="2"/>
  <c r="EH64" i="2"/>
  <c r="EA58" i="2"/>
  <c r="EP19" i="2"/>
  <c r="ER33" i="2"/>
  <c r="DG46" i="2"/>
  <c r="CY63" i="2"/>
  <c r="EC28" i="2"/>
  <c r="DA62" i="2"/>
  <c r="CK21" i="2"/>
  <c r="ES29" i="2"/>
  <c r="DL48" i="2"/>
  <c r="CT18" i="2"/>
  <c r="DA50" i="2"/>
  <c r="EO53" i="2"/>
  <c r="CQ23" i="2"/>
  <c r="DS18" i="2"/>
  <c r="BT29" i="2"/>
  <c r="EI17" i="2"/>
  <c r="DV53" i="2"/>
  <c r="EH35" i="2"/>
  <c r="EW27" i="2"/>
  <c r="DU60" i="2"/>
  <c r="CX37" i="2"/>
  <c r="CJ27" i="2"/>
  <c r="CJ49" i="2"/>
  <c r="FE36" i="2"/>
  <c r="EJ66" i="2"/>
  <c r="DT32" i="2"/>
  <c r="FN45" i="2"/>
  <c r="FU30" i="2"/>
  <c r="FU18" i="2"/>
  <c r="EL50" i="2"/>
  <c r="CS61" i="2"/>
  <c r="EL46" i="2"/>
  <c r="EQ61" i="2"/>
  <c r="EH66" i="2"/>
  <c r="EO59" i="2"/>
  <c r="CX55" i="2"/>
  <c r="EK48" i="2"/>
  <c r="DF55" i="2"/>
  <c r="EB61" i="2"/>
  <c r="DH61" i="2"/>
  <c r="CX54" i="2"/>
  <c r="CK51" i="2"/>
  <c r="CL26" i="2"/>
  <c r="ER40" i="2"/>
  <c r="DG45" i="2"/>
  <c r="DN36" i="2"/>
  <c r="DM37" i="2"/>
  <c r="EB51" i="2"/>
  <c r="DH58" i="2"/>
  <c r="CK27" i="2"/>
  <c r="ES39" i="2"/>
  <c r="CS30" i="2"/>
  <c r="DM47" i="2"/>
  <c r="EH55" i="2"/>
  <c r="CL49" i="2"/>
  <c r="CX62" i="2"/>
  <c r="CR50" i="2"/>
  <c r="DG64" i="2"/>
  <c r="DG35" i="2"/>
  <c r="EP39" i="2"/>
  <c r="EH54" i="2"/>
  <c r="EC63" i="2"/>
  <c r="CL35" i="2"/>
  <c r="BU48" i="2"/>
  <c r="ED17" i="2"/>
  <c r="CM20" i="2"/>
  <c r="EJ50" i="2"/>
  <c r="EP21" i="2"/>
  <c r="DG51" i="2"/>
  <c r="ES34" i="2"/>
  <c r="CX52" i="2"/>
  <c r="CT48" i="2"/>
  <c r="DH50" i="2"/>
  <c r="DN60" i="2"/>
  <c r="CK44" i="2"/>
  <c r="CJ61" i="2"/>
  <c r="DV66" i="2"/>
  <c r="CJ44" i="2"/>
  <c r="DL18" i="2"/>
  <c r="CJ15" i="2"/>
  <c r="DL17" i="2"/>
  <c r="DS20" i="2"/>
  <c r="DT60" i="2"/>
  <c r="CJ29" i="2"/>
  <c r="DS42" i="2"/>
  <c r="EO39" i="2"/>
  <c r="FE29" i="2"/>
  <c r="EO28" i="2"/>
  <c r="DL26" i="2"/>
  <c r="FN61" i="2"/>
  <c r="FU43" i="2"/>
  <c r="FU54" i="2"/>
  <c r="FU26" i="2"/>
  <c r="ES40" i="2"/>
  <c r="DE64" i="2"/>
  <c r="CM27" i="2"/>
  <c r="EP35" i="2"/>
  <c r="EL43" i="2"/>
  <c r="CJ64" i="2"/>
  <c r="EI48" i="2"/>
  <c r="DA56" i="2"/>
  <c r="DN24" i="2"/>
  <c r="CT24" i="2"/>
  <c r="CR37" i="2"/>
  <c r="DH27" i="2"/>
  <c r="CT42" i="2"/>
  <c r="CZ29" i="2"/>
  <c r="EB36" i="2"/>
  <c r="EP32" i="2"/>
  <c r="CQ55" i="2"/>
  <c r="EA60" i="2"/>
  <c r="DH29" i="2"/>
  <c r="CM17" i="2"/>
  <c r="DG55" i="2"/>
  <c r="DE55" i="2"/>
  <c r="CL42" i="2"/>
  <c r="EJ19" i="2"/>
  <c r="EC29" i="2"/>
  <c r="EK43" i="2"/>
  <c r="CM42" i="2"/>
  <c r="CL14" i="2"/>
  <c r="CS43" i="2"/>
  <c r="CS60" i="2"/>
  <c r="CZ56" i="2"/>
  <c r="EP34" i="2"/>
  <c r="EH52" i="2"/>
  <c r="DE49" i="2"/>
  <c r="EJ18" i="2"/>
  <c r="CS45" i="2"/>
  <c r="EL39" i="2"/>
  <c r="CS26" i="2"/>
  <c r="ED21" i="2"/>
  <c r="CS27" i="2"/>
  <c r="DG59" i="2"/>
  <c r="CR52" i="2"/>
  <c r="DM29" i="2"/>
  <c r="CR56" i="2"/>
  <c r="EI31" i="2"/>
  <c r="DA30" i="2"/>
  <c r="BU19" i="2"/>
  <c r="EQ34" i="2"/>
  <c r="EH45" i="2"/>
  <c r="ER55" i="2"/>
  <c r="DE45" i="2"/>
  <c r="CY22" i="2"/>
  <c r="CL34" i="2"/>
  <c r="EP46" i="2"/>
  <c r="DF33" i="2"/>
  <c r="DA21" i="2"/>
  <c r="CZ24" i="2"/>
  <c r="DL49" i="2"/>
  <c r="EB21" i="2"/>
  <c r="CZ34" i="2"/>
  <c r="EQ22" i="2"/>
  <c r="FN49" i="2"/>
  <c r="FM61" i="2"/>
  <c r="FM57" i="2"/>
  <c r="DT58" i="2"/>
  <c r="CX30" i="2"/>
  <c r="EW38" i="2"/>
  <c r="CY53" i="2"/>
  <c r="DT24" i="2"/>
  <c r="BT47" i="2"/>
  <c r="FM21" i="2"/>
  <c r="EH16" i="2"/>
  <c r="DU49" i="2"/>
  <c r="FM52" i="2"/>
  <c r="FU51" i="2"/>
  <c r="FU31" i="2"/>
  <c r="FU50" i="2"/>
  <c r="EL48" i="2"/>
  <c r="BT58" i="2"/>
  <c r="EO58" i="2"/>
  <c r="BU35" i="2"/>
  <c r="EQ58" i="2"/>
  <c r="EP38" i="2"/>
  <c r="EI61" i="2"/>
  <c r="CM29" i="2"/>
  <c r="CQ61" i="2"/>
  <c r="CY56" i="2"/>
  <c r="CQ62" i="2"/>
  <c r="EE42" i="2"/>
  <c r="FF27" i="2"/>
  <c r="ED35" i="2"/>
  <c r="CR16" i="2"/>
  <c r="EK20" i="2"/>
  <c r="EI40" i="2"/>
  <c r="DA52" i="2"/>
  <c r="CM60" i="2"/>
  <c r="CM22" i="2"/>
  <c r="CR55" i="2"/>
  <c r="EK18" i="2"/>
  <c r="DL64" i="2"/>
  <c r="EQ44" i="2"/>
  <c r="CK60" i="2"/>
  <c r="EA63" i="2"/>
  <c r="DF15" i="2"/>
  <c r="DN19" i="2"/>
  <c r="EE40" i="2"/>
  <c r="FF25" i="2"/>
  <c r="CT61" i="2"/>
  <c r="EH57" i="2"/>
  <c r="CQ60" i="2"/>
  <c r="DH49" i="2"/>
  <c r="EE41" i="2"/>
  <c r="DF49" i="2"/>
  <c r="EA59" i="2"/>
  <c r="CQ59" i="2"/>
  <c r="DM48" i="2"/>
  <c r="CR47" i="2"/>
  <c r="EH51" i="2"/>
  <c r="CY29" i="2"/>
  <c r="EP47" i="2"/>
  <c r="EP29" i="2"/>
  <c r="DG31" i="2"/>
  <c r="CT55" i="2"/>
  <c r="EL38" i="2"/>
  <c r="BT51" i="2"/>
  <c r="EP49" i="2"/>
  <c r="EI47" i="2"/>
  <c r="EK55" i="2"/>
  <c r="DF28" i="2"/>
  <c r="CT29" i="2"/>
  <c r="EE38" i="2"/>
  <c r="CY40" i="2"/>
  <c r="DA40" i="2"/>
  <c r="DG56" i="2"/>
  <c r="DL63" i="2"/>
  <c r="DF65" i="2"/>
  <c r="DG13" i="2" s="1"/>
  <c r="CX56" i="2"/>
  <c r="EK40" i="2"/>
  <c r="EO14" i="2"/>
  <c r="EX53" i="2"/>
  <c r="DE25" i="2"/>
  <c r="FN14" i="2"/>
  <c r="DT48" i="2"/>
  <c r="BU64" i="2"/>
  <c r="CX31" i="2"/>
  <c r="BT43" i="2"/>
  <c r="FM25" i="2"/>
  <c r="DL29" i="2"/>
  <c r="FM37" i="2"/>
  <c r="FM64" i="2"/>
  <c r="FU52" i="2"/>
  <c r="FU16" i="2"/>
  <c r="FV53" i="2"/>
  <c r="DE61" i="2"/>
  <c r="EE47" i="2"/>
  <c r="BU55" i="2"/>
  <c r="CM40" i="2"/>
  <c r="EE45" i="2"/>
  <c r="BT56" i="2"/>
  <c r="CL15" i="2"/>
  <c r="EB41" i="2"/>
  <c r="EP37" i="2"/>
  <c r="EP50" i="2"/>
  <c r="DM57" i="2"/>
  <c r="EQ59" i="2"/>
  <c r="CR23" i="2"/>
  <c r="DF24" i="2"/>
  <c r="BU50" i="2"/>
  <c r="DG61" i="2"/>
  <c r="DM26" i="2"/>
  <c r="EQ26" i="2"/>
  <c r="EK44" i="2"/>
  <c r="CS59" i="2"/>
  <c r="EH65" i="2"/>
  <c r="EI13" i="2" s="1"/>
  <c r="DL50" i="2"/>
  <c r="CL45" i="2"/>
  <c r="EP31" i="2"/>
  <c r="CL40" i="2"/>
  <c r="ER65" i="2"/>
  <c r="ES13" i="2" s="1"/>
  <c r="DM55" i="2"/>
  <c r="BT53" i="2"/>
  <c r="CS57" i="2"/>
  <c r="EP40" i="2"/>
  <c r="CR22" i="2"/>
  <c r="ER35" i="2"/>
  <c r="EP30" i="2"/>
  <c r="CK28" i="2"/>
  <c r="ER56" i="2"/>
  <c r="CR41" i="2"/>
  <c r="EQ52" i="2"/>
  <c r="EQ35" i="2"/>
  <c r="DG39" i="2"/>
  <c r="CL51" i="2"/>
  <c r="CR21" i="2"/>
  <c r="DL56" i="2"/>
  <c r="DA16" i="2"/>
  <c r="BU47" i="2"/>
  <c r="CT32" i="2"/>
  <c r="CL16" i="2"/>
  <c r="CM33" i="2"/>
  <c r="CK20" i="2"/>
  <c r="EB22" i="2"/>
  <c r="CL57" i="2"/>
  <c r="EQ41" i="2"/>
  <c r="DF38" i="2"/>
  <c r="CM36" i="2"/>
  <c r="EP28" i="2"/>
  <c r="CK15" i="2"/>
  <c r="EQ50" i="2"/>
  <c r="DA42" i="2"/>
  <c r="CY46" i="2"/>
  <c r="CX51" i="2"/>
  <c r="EQ33" i="2"/>
  <c r="DF57" i="2"/>
  <c r="CM66" i="2"/>
  <c r="BT42" i="2"/>
  <c r="EH36" i="2"/>
  <c r="FU60" i="2"/>
  <c r="EQ32" i="2"/>
  <c r="BU36" i="2"/>
  <c r="EI63" i="2"/>
  <c r="DA25" i="2"/>
  <c r="CS56" i="2"/>
  <c r="EJ57" i="2"/>
  <c r="CR40" i="2"/>
  <c r="CR20" i="2"/>
  <c r="CJ53" i="2"/>
  <c r="DH44" i="2"/>
  <c r="DE52" i="2"/>
  <c r="DN45" i="2"/>
  <c r="CT27" i="2"/>
  <c r="CZ23" i="2"/>
  <c r="ES32" i="2"/>
  <c r="EB59" i="2"/>
  <c r="CY45" i="2"/>
  <c r="CS49" i="2"/>
  <c r="ED32" i="2"/>
  <c r="ED30" i="2"/>
  <c r="CT46" i="2"/>
  <c r="DA29" i="2"/>
  <c r="EL37" i="2"/>
  <c r="BU28" i="2"/>
  <c r="DM23" i="2"/>
  <c r="CM30" i="2"/>
  <c r="CR15" i="2"/>
  <c r="EQ14" i="2"/>
  <c r="EB29" i="2"/>
  <c r="EK28" i="2"/>
  <c r="DN43" i="2"/>
  <c r="EB35" i="2"/>
  <c r="DE59" i="2"/>
  <c r="CT51" i="2"/>
  <c r="EI62" i="2"/>
  <c r="EB27" i="2"/>
  <c r="EJ47" i="2"/>
  <c r="DG50" i="2"/>
  <c r="EI29" i="2"/>
  <c r="EA42" i="2"/>
  <c r="CL33" i="2"/>
  <c r="CS62" i="2"/>
  <c r="DF22" i="2"/>
  <c r="DG16" i="2"/>
  <c r="EO60" i="2"/>
  <c r="DH23" i="2"/>
  <c r="EA49" i="2"/>
  <c r="EQ49" i="2"/>
  <c r="FF51" i="2"/>
  <c r="CL65" i="2"/>
  <c r="CM13" i="2" s="1"/>
  <c r="CT41" i="2"/>
  <c r="CY62" i="2"/>
  <c r="DM64" i="2"/>
  <c r="CK22" i="2"/>
  <c r="DN32" i="2"/>
  <c r="CM38" i="2"/>
  <c r="CL27" i="2"/>
  <c r="CY37" i="2"/>
  <c r="CS36" i="2"/>
  <c r="FE42" i="2"/>
  <c r="DA55" i="2"/>
  <c r="CQ48" i="2"/>
  <c r="CJ56" i="2"/>
  <c r="DG26" i="2"/>
  <c r="FF54" i="2"/>
  <c r="CR35" i="2"/>
  <c r="CX64" i="2"/>
  <c r="ED27" i="2"/>
  <c r="FF45" i="2"/>
  <c r="DA39" i="2"/>
  <c r="BU61" i="2"/>
  <c r="EH18" i="2"/>
  <c r="DM17" i="2"/>
  <c r="BU62" i="2"/>
  <c r="FF66" i="2"/>
  <c r="FU37" i="2"/>
  <c r="EL45" i="2"/>
  <c r="EC15" i="2"/>
  <c r="CT26" i="2"/>
  <c r="DA22" i="2"/>
  <c r="ED24" i="2"/>
  <c r="DH42" i="2"/>
  <c r="ES41" i="2"/>
  <c r="EB32" i="2"/>
  <c r="EC30" i="2"/>
  <c r="CM35" i="2"/>
  <c r="CM15" i="2"/>
  <c r="EB54" i="2"/>
  <c r="EA45" i="2"/>
  <c r="DA65" i="2"/>
  <c r="DB13" i="2" s="1"/>
  <c r="CS33" i="2"/>
  <c r="ER36" i="2"/>
  <c r="EO55" i="2"/>
  <c r="FF32" i="2"/>
  <c r="EQ23" i="2"/>
  <c r="ER63" i="2"/>
  <c r="EO54" i="2"/>
  <c r="DA33" i="2"/>
  <c r="ED15" i="2"/>
  <c r="BT50" i="2"/>
  <c r="CK31" i="2"/>
  <c r="EO61" i="2"/>
  <c r="DF50" i="2"/>
  <c r="EP16" i="2"/>
  <c r="CJ51" i="2"/>
  <c r="CQ52" i="2"/>
  <c r="EP33" i="2"/>
  <c r="DL61" i="2"/>
  <c r="DH56" i="2"/>
  <c r="EK15" i="2"/>
  <c r="CY41" i="2"/>
  <c r="DL42" i="2"/>
  <c r="ER20" i="2"/>
  <c r="CS48" i="2"/>
  <c r="DF58" i="2"/>
  <c r="CZ25" i="2"/>
  <c r="EK54" i="2"/>
  <c r="DN61" i="2"/>
  <c r="ED45" i="2"/>
  <c r="EC25" i="2"/>
  <c r="CS64" i="2"/>
  <c r="EB49" i="2"/>
  <c r="EJ49" i="2"/>
  <c r="DM32" i="2"/>
  <c r="EP65" i="2"/>
  <c r="EQ13" i="2" s="1"/>
  <c r="CL38" i="2"/>
  <c r="DN46" i="2"/>
  <c r="CL62" i="2"/>
  <c r="EK42" i="2"/>
  <c r="EH58" i="2"/>
  <c r="ED14" i="2"/>
  <c r="EC27" i="2"/>
  <c r="CL61" i="2"/>
  <c r="FF15" i="2"/>
  <c r="DM50" i="2"/>
  <c r="FF14" i="2"/>
  <c r="FE62" i="2"/>
  <c r="CQ58" i="2"/>
  <c r="DF63" i="2"/>
  <c r="DM34" i="2"/>
  <c r="CM55" i="2"/>
  <c r="FF37" i="2"/>
  <c r="FF40" i="2"/>
  <c r="DF40" i="2"/>
  <c r="DN37" i="2"/>
  <c r="CL58" i="2"/>
  <c r="CJ60" i="2"/>
  <c r="DA32" i="2"/>
  <c r="DF59" i="2"/>
  <c r="CS14" i="2"/>
  <c r="EE36" i="2"/>
  <c r="DV28" i="2"/>
  <c r="DT27" i="2"/>
  <c r="FM56" i="2"/>
  <c r="FU39" i="2"/>
  <c r="BU59" i="2"/>
  <c r="BU34" i="2"/>
  <c r="EP51" i="2"/>
  <c r="EI59" i="2"/>
  <c r="DF30" i="2"/>
  <c r="DF60" i="2"/>
  <c r="BT54" i="2"/>
  <c r="CL56" i="2"/>
  <c r="CR61" i="2"/>
  <c r="DL51" i="2"/>
  <c r="ER38" i="2"/>
  <c r="CS40" i="2"/>
  <c r="ER34" i="2"/>
  <c r="EK31" i="2"/>
  <c r="EQ54" i="2"/>
  <c r="ED33" i="2"/>
  <c r="CK48" i="2"/>
  <c r="CS54" i="2"/>
  <c r="CM41" i="2"/>
  <c r="ED16" i="2"/>
  <c r="EK41" i="2"/>
  <c r="ER17" i="2"/>
  <c r="CZ49" i="2"/>
  <c r="CK25" i="2"/>
  <c r="ED22" i="2"/>
  <c r="DH31" i="2"/>
  <c r="CT40" i="2"/>
  <c r="ES22" i="2"/>
  <c r="DN30" i="2"/>
  <c r="CS24" i="2"/>
  <c r="CT16" i="2"/>
  <c r="DF25" i="2"/>
  <c r="DA17" i="2"/>
  <c r="EP55" i="2"/>
  <c r="DF43" i="2"/>
  <c r="EC32" i="2"/>
  <c r="DF42" i="2"/>
  <c r="DE65" i="2"/>
  <c r="DF13" i="2" s="1"/>
  <c r="ED41" i="2"/>
  <c r="FM15" i="2"/>
  <c r="EP53" i="2"/>
  <c r="DU56" i="2"/>
  <c r="FN28" i="2"/>
  <c r="FM40" i="2"/>
  <c r="FM41" i="2"/>
  <c r="FU48" i="2"/>
  <c r="EA62" i="2"/>
  <c r="CK62" i="2"/>
  <c r="EI58" i="2"/>
  <c r="CS55" i="2"/>
  <c r="CK42" i="2"/>
  <c r="CR58" i="2"/>
  <c r="CR60" i="2"/>
  <c r="CX48" i="2"/>
  <c r="CM39" i="2"/>
  <c r="BU49" i="2"/>
  <c r="BU25" i="2"/>
  <c r="CK45" i="2"/>
  <c r="EP48" i="2"/>
  <c r="FF63" i="2"/>
  <c r="CR43" i="2"/>
  <c r="DN59" i="2"/>
  <c r="CR26" i="2"/>
  <c r="CR33" i="2"/>
  <c r="EB37" i="2"/>
  <c r="EL27" i="2"/>
  <c r="DM15" i="2"/>
  <c r="CR54" i="2"/>
  <c r="DH33" i="2"/>
  <c r="EA43" i="2"/>
  <c r="DA51" i="2"/>
  <c r="CK57" i="2"/>
  <c r="CS65" i="2"/>
  <c r="CT13" i="2" s="1"/>
  <c r="CS35" i="2"/>
  <c r="EJ17" i="2"/>
  <c r="CY31" i="2"/>
  <c r="FF52" i="2"/>
  <c r="CQ57" i="2"/>
  <c r="CZ64" i="2"/>
  <c r="DM46" i="2"/>
  <c r="CL29" i="2"/>
  <c r="ER23" i="2"/>
  <c r="EC55" i="2"/>
  <c r="ER14" i="2"/>
  <c r="CS28" i="2"/>
  <c r="CX57" i="2"/>
  <c r="EP45" i="2"/>
  <c r="DF47" i="2"/>
  <c r="CJ50" i="2"/>
  <c r="CT43" i="2"/>
  <c r="EC23" i="2"/>
  <c r="CS15" i="2"/>
  <c r="CS29" i="2"/>
  <c r="CZ46" i="2"/>
  <c r="FE54" i="2"/>
  <c r="DH26" i="2"/>
  <c r="FE49" i="2"/>
  <c r="CY43" i="2"/>
  <c r="EL36" i="2"/>
  <c r="DA41" i="2"/>
  <c r="CT20" i="2"/>
  <c r="DH37" i="2"/>
  <c r="DF45" i="2"/>
  <c r="CZ54" i="2"/>
  <c r="EB38" i="2"/>
  <c r="FE47" i="2"/>
  <c r="DM43" i="2"/>
  <c r="CY59" i="2"/>
  <c r="EA41" i="2"/>
  <c r="EI36" i="2"/>
  <c r="CM21" i="2"/>
  <c r="DN47" i="2"/>
  <c r="FF56" i="2"/>
  <c r="CZ55" i="2"/>
  <c r="CR31" i="2"/>
  <c r="EC45" i="2"/>
  <c r="DG37" i="2"/>
  <c r="FF39" i="2"/>
  <c r="BU44" i="2"/>
  <c r="ER22" i="2"/>
  <c r="DN33" i="2"/>
  <c r="FN37" i="2"/>
  <c r="DU66" i="2"/>
  <c r="DU17" i="2"/>
  <c r="FN41" i="2"/>
  <c r="FE26" i="2"/>
  <c r="FV66" i="2"/>
  <c r="CX61" i="2"/>
  <c r="BU37" i="2"/>
  <c r="EH62" i="2"/>
  <c r="CQ50" i="2"/>
  <c r="BU57" i="2"/>
  <c r="EI54" i="2"/>
  <c r="BU56" i="2"/>
  <c r="ER64" i="2"/>
  <c r="BU32" i="2"/>
  <c r="ER54" i="2"/>
  <c r="CM37" i="2"/>
  <c r="CR29" i="2"/>
  <c r="EH53" i="2"/>
  <c r="BU21" i="2"/>
  <c r="CT31" i="2"/>
  <c r="CY15" i="2"/>
  <c r="EP20" i="2"/>
  <c r="CT14" i="2"/>
  <c r="EQ43" i="2"/>
  <c r="CL60" i="2"/>
  <c r="DM20" i="2"/>
  <c r="DH46" i="2"/>
  <c r="CX63" i="2"/>
  <c r="CJ54" i="2"/>
  <c r="EK32" i="2"/>
  <c r="EB28" i="2"/>
  <c r="EP52" i="2"/>
  <c r="DN55" i="2"/>
  <c r="ED31" i="2"/>
  <c r="DA34" i="2"/>
  <c r="CT54" i="2"/>
  <c r="ER62" i="2"/>
  <c r="CY38" i="2"/>
  <c r="EB50" i="2"/>
  <c r="CM56" i="2"/>
  <c r="CM52" i="2"/>
  <c r="ED20" i="2"/>
  <c r="DM52" i="2"/>
  <c r="EB39" i="2"/>
  <c r="DN63" i="2"/>
  <c r="ES31" i="2"/>
  <c r="CY21" i="2"/>
  <c r="DM38" i="2"/>
  <c r="CZ43" i="2"/>
  <c r="DN18" i="2"/>
  <c r="CQ56" i="2"/>
  <c r="CT15" i="2"/>
  <c r="CT44" i="2"/>
  <c r="CY35" i="2"/>
  <c r="EH43" i="2"/>
  <c r="BU27" i="2"/>
  <c r="CQ54" i="2"/>
  <c r="DF37" i="2"/>
  <c r="EK30" i="2"/>
  <c r="CJ46" i="2"/>
  <c r="CR62" i="2"/>
  <c r="DN25" i="2"/>
  <c r="EL30" i="2"/>
  <c r="CY16" i="2"/>
  <c r="CR65" i="2"/>
  <c r="CS13" i="2" s="1"/>
  <c r="EI49" i="2"/>
  <c r="CL17" i="2"/>
  <c r="DH16" i="2"/>
  <c r="EQ65" i="2"/>
  <c r="ER13" i="2" s="1"/>
  <c r="CM18" i="2"/>
  <c r="DM33" i="2"/>
  <c r="CK14" i="2"/>
  <c r="DA15" i="2"/>
  <c r="DG62" i="2"/>
  <c r="EI33" i="2"/>
  <c r="CR24" i="2"/>
  <c r="DN48" i="2"/>
  <c r="EC65" i="2"/>
  <c r="ED13" i="2" s="1"/>
  <c r="FE57" i="2"/>
  <c r="CQ41" i="2"/>
  <c r="DV27" i="2"/>
  <c r="FM60" i="2"/>
  <c r="DT37" i="2"/>
  <c r="EO20" i="2"/>
  <c r="FN31" i="2"/>
  <c r="CS50" i="2"/>
  <c r="CJ62" i="2"/>
  <c r="EI56" i="2"/>
  <c r="CT22" i="2"/>
  <c r="CL19" i="2"/>
  <c r="CY60" i="2"/>
  <c r="DG27" i="2"/>
  <c r="CL18" i="2"/>
  <c r="DG38" i="2"/>
  <c r="EI64" i="2"/>
  <c r="DM30" i="2"/>
  <c r="CZ37" i="2"/>
  <c r="EI37" i="2"/>
  <c r="CT38" i="2"/>
  <c r="DA27" i="2"/>
  <c r="CZ59" i="2"/>
  <c r="CK65" i="2"/>
  <c r="CL13" i="2" s="1"/>
  <c r="BU29" i="2"/>
  <c r="EB60" i="2"/>
  <c r="CZ50" i="2"/>
  <c r="EJ59" i="2"/>
  <c r="DA14" i="2"/>
  <c r="DG49" i="2"/>
  <c r="DA45" i="2"/>
  <c r="EI46" i="2"/>
  <c r="CL28" i="2"/>
  <c r="ES30" i="2"/>
  <c r="EP54" i="2"/>
  <c r="DN22" i="2"/>
  <c r="DA37" i="2"/>
  <c r="CT58" i="2"/>
  <c r="FE43" i="2"/>
  <c r="CR34" i="2"/>
  <c r="EQ40" i="2"/>
  <c r="FE66" i="2"/>
  <c r="CZ52" i="2"/>
  <c r="CK39" i="2"/>
  <c r="CM43" i="2"/>
  <c r="CR63" i="2"/>
  <c r="DF39" i="2"/>
  <c r="CK24" i="2"/>
  <c r="CM32" i="2"/>
  <c r="EC36" i="2"/>
  <c r="FE56" i="2"/>
  <c r="EP22" i="2"/>
  <c r="EK22" i="2"/>
  <c r="CY51" i="2"/>
  <c r="EA56" i="2"/>
  <c r="FF65" i="2"/>
  <c r="FG13" i="2" s="1"/>
  <c r="EJ56" i="2"/>
  <c r="ES28" i="2"/>
  <c r="DG32" i="2"/>
  <c r="CX50" i="2"/>
  <c r="FF57" i="2"/>
  <c r="EC58" i="2"/>
  <c r="CY58" i="2"/>
  <c r="FF60" i="2"/>
  <c r="CS52" i="2"/>
  <c r="EI39" i="2"/>
  <c r="FF31" i="2"/>
  <c r="DF27" i="2"/>
  <c r="FF22" i="2"/>
  <c r="CS23" i="2"/>
  <c r="DH30" i="2"/>
  <c r="CM14" i="2"/>
  <c r="CS16" i="2"/>
  <c r="CR51" i="2"/>
  <c r="FF59" i="2"/>
  <c r="CK30" i="2"/>
  <c r="BT41" i="2"/>
  <c r="DF44" i="2"/>
  <c r="FF35" i="2"/>
  <c r="FF47" i="2"/>
  <c r="DM36" i="2"/>
  <c r="CM59" i="2"/>
  <c r="DT26" i="2"/>
  <c r="FN26" i="2"/>
  <c r="ES42" i="2"/>
  <c r="CQ53" i="2"/>
  <c r="CT52" i="2"/>
  <c r="CT59" i="2"/>
  <c r="BU30" i="2"/>
  <c r="DM60" i="2"/>
  <c r="EC31" i="2"/>
  <c r="BU46" i="2"/>
  <c r="DH18" i="2"/>
  <c r="CJ57" i="2"/>
  <c r="EJ23" i="2"/>
  <c r="DG54" i="2"/>
  <c r="ER52" i="2"/>
  <c r="EK14" i="2"/>
  <c r="EI45" i="2"/>
  <c r="CR57" i="2"/>
  <c r="DF20" i="2"/>
  <c r="CL48" i="2"/>
  <c r="FF34" i="2"/>
  <c r="DM42" i="2"/>
  <c r="EB62" i="2"/>
  <c r="EK52" i="2"/>
  <c r="CM65" i="2"/>
  <c r="CN13" i="2" s="1"/>
  <c r="EL29" i="2"/>
  <c r="DM19" i="2"/>
  <c r="CS37" i="2"/>
  <c r="FF64" i="2"/>
  <c r="CY39" i="2"/>
  <c r="EK29" i="2"/>
  <c r="DG23" i="2"/>
  <c r="DM31" i="2"/>
  <c r="CZ51" i="2"/>
  <c r="CM44" i="2"/>
  <c r="BU14" i="2"/>
  <c r="DE47" i="2"/>
  <c r="DM49" i="2"/>
  <c r="CS58" i="2"/>
  <c r="ER60" i="2"/>
  <c r="CK38" i="2"/>
  <c r="FE41" i="2"/>
  <c r="DA48" i="2"/>
  <c r="CZ32" i="2"/>
  <c r="FF26" i="2"/>
  <c r="EC61" i="2"/>
  <c r="DE58" i="2"/>
  <c r="FO26" i="2"/>
  <c r="FO42" i="2"/>
  <c r="FO58" i="2"/>
  <c r="FO23" i="2"/>
  <c r="FO39" i="2"/>
  <c r="FO55" i="2"/>
  <c r="FG46" i="2"/>
  <c r="FG62" i="2"/>
  <c r="FG25" i="2"/>
  <c r="FG53" i="2"/>
  <c r="FG17" i="2"/>
  <c r="CZ30" i="2"/>
  <c r="DG28" i="2"/>
  <c r="DG65" i="2"/>
  <c r="DH13" i="2" s="1"/>
  <c r="DH45" i="2"/>
  <c r="EA61" i="2"/>
  <c r="CR45" i="2"/>
  <c r="EQ38" i="2"/>
  <c r="DN50" i="2"/>
  <c r="DL66" i="2"/>
  <c r="CK36" i="2"/>
  <c r="EB25" i="2"/>
  <c r="DN39" i="2"/>
  <c r="EB16" i="2"/>
  <c r="DN40" i="2"/>
  <c r="CK33" i="2"/>
  <c r="DH34" i="2"/>
  <c r="EK37" i="2"/>
  <c r="EC38" i="2"/>
  <c r="EC57" i="2"/>
  <c r="CM57" i="2"/>
  <c r="EK47" i="2"/>
  <c r="DL45" i="2"/>
  <c r="CZ35" i="2"/>
  <c r="EA20" i="2"/>
  <c r="CS63" i="2"/>
  <c r="CR32" i="2"/>
  <c r="ER18" i="2"/>
  <c r="CY44" i="2"/>
  <c r="EK60" i="2"/>
  <c r="CM31" i="2"/>
  <c r="DF29" i="2"/>
  <c r="DA23" i="2"/>
  <c r="CQ49" i="2"/>
  <c r="ED34" i="2"/>
  <c r="CL22" i="2"/>
  <c r="CK29" i="2"/>
  <c r="EI30" i="2"/>
  <c r="EK39" i="2"/>
  <c r="EB58" i="2"/>
  <c r="EL28" i="2"/>
  <c r="CT28" i="2"/>
  <c r="EB30" i="2"/>
  <c r="FF20" i="2"/>
  <c r="CT36" i="2"/>
  <c r="CT47" i="2"/>
  <c r="CL36" i="2"/>
  <c r="ER32" i="2"/>
  <c r="EJ30" i="2"/>
  <c r="EP64" i="2"/>
  <c r="DH60" i="2"/>
  <c r="CS41" i="2"/>
  <c r="DE50" i="2"/>
  <c r="FF28" i="2"/>
  <c r="CS17" i="2"/>
  <c r="EQ48" i="2"/>
  <c r="ER39" i="2"/>
  <c r="EA55" i="2"/>
  <c r="CL54" i="2"/>
  <c r="CK59" i="2"/>
  <c r="FF44" i="2"/>
  <c r="CZ22" i="2"/>
  <c r="CY64" i="2"/>
  <c r="CM16" i="2"/>
  <c r="CZ14" i="2"/>
  <c r="CJ65" i="2"/>
  <c r="CK13" i="2" s="1"/>
  <c r="FE44" i="2"/>
  <c r="DM59" i="2"/>
  <c r="DG29" i="2"/>
  <c r="FE59" i="2"/>
  <c r="EI35" i="2"/>
  <c r="DM28" i="2"/>
  <c r="FO28" i="2"/>
  <c r="FO44" i="2"/>
  <c r="FO60" i="2"/>
  <c r="FO25" i="2"/>
  <c r="FO41" i="2"/>
  <c r="FO57" i="2"/>
  <c r="FG22" i="2"/>
  <c r="FG48" i="2"/>
  <c r="FG64" i="2"/>
  <c r="FG27" i="2"/>
  <c r="FG55" i="2"/>
  <c r="FG19" i="2"/>
  <c r="CL24" i="2"/>
  <c r="DA49" i="2"/>
  <c r="EH41" i="2"/>
  <c r="DA24" i="2"/>
  <c r="EO66" i="2"/>
  <c r="EP63" i="2"/>
  <c r="CZ17" i="2"/>
  <c r="DM44" i="2"/>
  <c r="CK63" i="2"/>
  <c r="DE48" i="2"/>
  <c r="EH47" i="2"/>
  <c r="EK51" i="2"/>
  <c r="DH62" i="2"/>
  <c r="CX42" i="2"/>
  <c r="CL59" i="2"/>
  <c r="CJ42" i="2"/>
  <c r="EO56" i="2"/>
  <c r="EJ44" i="2"/>
  <c r="ER58" i="2"/>
  <c r="ED52" i="2"/>
  <c r="DE20" i="2"/>
  <c r="DV52" i="2"/>
  <c r="FE15" i="2"/>
  <c r="EK23" i="2"/>
  <c r="EJ52" i="2"/>
  <c r="DF56" i="2"/>
  <c r="EQ42" i="2"/>
  <c r="ES21" i="2"/>
  <c r="EE39" i="2"/>
  <c r="EB31" i="2"/>
  <c r="DG43" i="2"/>
  <c r="DM25" i="2"/>
  <c r="ER61" i="2"/>
  <c r="ED49" i="2"/>
  <c r="FF43" i="2"/>
  <c r="CJ59" i="2"/>
  <c r="EO52" i="2"/>
  <c r="FF46" i="2"/>
  <c r="CQ63" i="2"/>
  <c r="CL52" i="2"/>
  <c r="CX58" i="2"/>
  <c r="FE50" i="2"/>
  <c r="CT30" i="2"/>
  <c r="CS46" i="2"/>
  <c r="EQ19" i="2"/>
  <c r="FF55" i="2"/>
  <c r="EO51" i="2"/>
  <c r="DA64" i="2"/>
  <c r="CY42" i="2"/>
  <c r="DE57" i="2"/>
  <c r="CT23" i="2"/>
  <c r="CS51" i="2"/>
  <c r="FF49" i="2"/>
  <c r="ED29" i="2"/>
  <c r="DM54" i="2"/>
  <c r="EC26" i="2"/>
  <c r="DA47" i="2"/>
  <c r="CK47" i="2"/>
  <c r="DG58" i="2"/>
  <c r="CT33" i="2"/>
  <c r="FE53" i="2"/>
  <c r="CY26" i="2"/>
  <c r="EI44" i="2"/>
  <c r="DF54" i="2"/>
  <c r="DM27" i="2"/>
  <c r="FE61" i="2"/>
  <c r="EI28" i="2"/>
  <c r="DM63" i="2"/>
  <c r="CS19" i="2"/>
  <c r="FO30" i="2"/>
  <c r="FO46" i="2"/>
  <c r="FO62" i="2"/>
  <c r="FO27" i="2"/>
  <c r="FO43" i="2"/>
  <c r="FO59" i="2"/>
  <c r="FG24" i="2"/>
  <c r="FG50" i="2"/>
  <c r="FG66" i="2"/>
  <c r="FG29" i="2"/>
  <c r="FG57" i="2"/>
  <c r="DN38" i="2"/>
  <c r="CR44" i="2"/>
  <c r="DG25" i="2"/>
  <c r="DE42" i="2"/>
  <c r="DN17" i="2"/>
  <c r="EP59" i="2"/>
  <c r="EC52" i="2"/>
  <c r="EQ30" i="2"/>
  <c r="EJ29" i="2"/>
  <c r="CZ45" i="2"/>
  <c r="CR46" i="2"/>
  <c r="CX46" i="2"/>
  <c r="ER59" i="2"/>
  <c r="DF23" i="2"/>
  <c r="EE20" i="2"/>
  <c r="EB52" i="2"/>
  <c r="CX45" i="2"/>
  <c r="EB43" i="2"/>
  <c r="DH48" i="2"/>
  <c r="BU22" i="2"/>
  <c r="BU20" i="2"/>
  <c r="CQ44" i="2"/>
  <c r="FU20" i="2"/>
  <c r="BT62" i="2"/>
  <c r="EJ60" i="2"/>
  <c r="EB34" i="2"/>
  <c r="CZ61" i="2"/>
  <c r="EQ25" i="2"/>
  <c r="DN51" i="2"/>
  <c r="CJ58" i="2"/>
  <c r="EK17" i="2"/>
  <c r="BU16" i="2"/>
  <c r="EJ61" i="2"/>
  <c r="DH52" i="2"/>
  <c r="BT49" i="2"/>
  <c r="DE63" i="2"/>
  <c r="CT45" i="2"/>
  <c r="BU45" i="2"/>
  <c r="BU15" i="2"/>
  <c r="DA38" i="2"/>
  <c r="EC49" i="2"/>
  <c r="FF24" i="2"/>
  <c r="DA46" i="2"/>
  <c r="EJ65" i="2"/>
  <c r="EK13" i="2" s="1"/>
  <c r="EQ24" i="2"/>
  <c r="CM34" i="2"/>
  <c r="CX47" i="2"/>
  <c r="FE64" i="2"/>
  <c r="ED48" i="2"/>
  <c r="DM65" i="2"/>
  <c r="DN13" i="2" s="1"/>
  <c r="DF21" i="2"/>
  <c r="DN23" i="2"/>
  <c r="CL46" i="2"/>
  <c r="EL35" i="2"/>
  <c r="CZ40" i="2"/>
  <c r="EE37" i="2"/>
  <c r="DM24" i="2"/>
  <c r="EC59" i="2"/>
  <c r="CS38" i="2"/>
  <c r="CX53" i="2"/>
  <c r="DH35" i="2"/>
  <c r="FE48" i="2"/>
  <c r="CK41" i="2"/>
  <c r="DF36" i="2"/>
  <c r="BU26" i="2"/>
  <c r="DH15" i="2"/>
  <c r="DE51" i="2"/>
  <c r="CQ47" i="2"/>
  <c r="EQ55" i="2"/>
  <c r="CZ62" i="2"/>
  <c r="FO32" i="2"/>
  <c r="FO48" i="2"/>
  <c r="FO64" i="2"/>
  <c r="FO29" i="2"/>
  <c r="FO45" i="2"/>
  <c r="FO61" i="2"/>
  <c r="FG26" i="2"/>
  <c r="FG52" i="2"/>
  <c r="FG14" i="2"/>
  <c r="FG31" i="2"/>
  <c r="FG59" i="2"/>
  <c r="DE43" i="2"/>
  <c r="DH57" i="2"/>
  <c r="CS34" i="2"/>
  <c r="DG15" i="2"/>
  <c r="DH64" i="2"/>
  <c r="DA36" i="2"/>
  <c r="EC64" i="2"/>
  <c r="ED43" i="2"/>
  <c r="EI43" i="2"/>
  <c r="EJ64" i="2"/>
  <c r="ER28" i="2"/>
  <c r="CY19" i="2"/>
  <c r="CM63" i="2"/>
  <c r="ES19" i="2"/>
  <c r="EE14" i="2"/>
  <c r="ED47" i="2"/>
  <c r="ES26" i="2"/>
  <c r="EA50" i="2"/>
  <c r="DA57" i="2"/>
  <c r="CX41" i="2"/>
  <c r="EX18" i="2"/>
  <c r="CY34" i="2"/>
  <c r="EJ55" i="2"/>
  <c r="EQ51" i="2"/>
  <c r="CY30" i="2"/>
  <c r="EH50" i="2"/>
  <c r="CT35" i="2"/>
  <c r="EJ54" i="2"/>
  <c r="DL52" i="2"/>
  <c r="CL47" i="2"/>
  <c r="DM39" i="2"/>
  <c r="EK61" i="2"/>
  <c r="DN26" i="2"/>
  <c r="CY47" i="2"/>
  <c r="DE60" i="2"/>
  <c r="CZ26" i="2"/>
  <c r="DG60" i="2"/>
  <c r="FE63" i="2"/>
  <c r="CZ58" i="2"/>
  <c r="DH38" i="2"/>
  <c r="FE45" i="2"/>
  <c r="CK50" i="2"/>
  <c r="ER51" i="2"/>
  <c r="CK19" i="2"/>
  <c r="EJ48" i="2"/>
  <c r="FF62" i="2"/>
  <c r="FE51" i="2"/>
  <c r="DH28" i="2"/>
  <c r="DM56" i="2"/>
  <c r="EB19" i="2"/>
  <c r="FF41" i="2"/>
  <c r="CT39" i="2"/>
  <c r="ER27" i="2"/>
  <c r="DF46" i="2"/>
  <c r="CR49" i="2"/>
  <c r="CL31" i="2"/>
  <c r="ED61" i="2"/>
  <c r="DA35" i="2"/>
  <c r="EP14" i="2"/>
  <c r="CZ44" i="2"/>
  <c r="CR27" i="2"/>
  <c r="EA48" i="2"/>
  <c r="CK61" i="2"/>
  <c r="DN56" i="2"/>
  <c r="FO19" i="2"/>
  <c r="FO20" i="2" s="1"/>
  <c r="FO36" i="2"/>
  <c r="FO52" i="2"/>
  <c r="FO17" i="2"/>
  <c r="FO33" i="2"/>
  <c r="FO49" i="2"/>
  <c r="FO65" i="2"/>
  <c r="FP13" i="2" s="1"/>
  <c r="FG30" i="2"/>
  <c r="FG56" i="2"/>
  <c r="FG18" i="2"/>
  <c r="FG47" i="2"/>
  <c r="FG63" i="2"/>
  <c r="EP58" i="2"/>
  <c r="ES17" i="2"/>
  <c r="EC24" i="2"/>
  <c r="EI32" i="2"/>
  <c r="DN44" i="2"/>
  <c r="EB46" i="2"/>
  <c r="EC62" i="2"/>
  <c r="CT25" i="2"/>
  <c r="ER43" i="2"/>
  <c r="DM51" i="2"/>
  <c r="EO50" i="2"/>
  <c r="DE53" i="2"/>
  <c r="DF35" i="2"/>
  <c r="ED28" i="2"/>
  <c r="EI22" i="2"/>
  <c r="DF41" i="2"/>
  <c r="BT63" i="2"/>
  <c r="DN64" i="2"/>
  <c r="CY14" i="2"/>
  <c r="EJ63" i="2"/>
  <c r="EK25" i="2"/>
  <c r="EI55" i="2"/>
  <c r="CK56" i="2"/>
  <c r="CZ60" i="2"/>
  <c r="CR48" i="2"/>
  <c r="CY54" i="2"/>
  <c r="DN15" i="2"/>
  <c r="EB20" i="2"/>
  <c r="DH32" i="2"/>
  <c r="EB56" i="2"/>
  <c r="CQ43" i="2"/>
  <c r="CM49" i="2"/>
  <c r="DA18" i="2"/>
  <c r="EC48" i="2"/>
  <c r="FE65" i="2"/>
  <c r="FF13" i="2" s="1"/>
  <c r="DN49" i="2"/>
  <c r="DM22" i="2"/>
  <c r="DL59" i="2"/>
  <c r="CZ38" i="2"/>
  <c r="EK38" i="2"/>
  <c r="FF23" i="2"/>
  <c r="CZ16" i="2"/>
  <c r="EB26" i="2"/>
  <c r="FO38" i="2"/>
  <c r="FO31" i="2"/>
  <c r="FO16" i="2"/>
  <c r="FG16" i="2"/>
  <c r="FG15" i="2"/>
  <c r="EL23" i="2"/>
  <c r="CJ66" i="2"/>
  <c r="DN54" i="2"/>
  <c r="CT49" i="2"/>
  <c r="BU43" i="2"/>
  <c r="EL26" i="2"/>
  <c r="EB33" i="2"/>
  <c r="CM64" i="2"/>
  <c r="ER29" i="2"/>
  <c r="EI34" i="2"/>
  <c r="CL44" i="2"/>
  <c r="EP42" i="2"/>
  <c r="CX43" i="2"/>
  <c r="ED65" i="2"/>
  <c r="EE13" i="2" s="1"/>
  <c r="ED42" i="2"/>
  <c r="EK46" i="2"/>
  <c r="EL22" i="2"/>
  <c r="CT64" i="2"/>
  <c r="ED26" i="2"/>
  <c r="BU41" i="2"/>
  <c r="EJ51" i="2"/>
  <c r="DL65" i="2"/>
  <c r="DM13" i="2" s="1"/>
  <c r="EO44" i="2"/>
  <c r="EI16" i="2"/>
  <c r="DN57" i="2"/>
  <c r="EB23" i="2"/>
  <c r="ED58" i="2"/>
  <c r="ED62" i="2"/>
  <c r="EI19" i="2"/>
  <c r="EK34" i="2"/>
  <c r="EC35" i="2"/>
  <c r="EP60" i="2"/>
  <c r="EO47" i="2"/>
  <c r="EJ26" i="2"/>
  <c r="EW62" i="2"/>
  <c r="EW52" i="2"/>
  <c r="EZ63" i="2"/>
  <c r="EX16" i="2"/>
  <c r="EZ49" i="2"/>
  <c r="EX14" i="2"/>
  <c r="FP24" i="2"/>
  <c r="FP40" i="2"/>
  <c r="FP56" i="2"/>
  <c r="FP15" i="2"/>
  <c r="FP33" i="2"/>
  <c r="FP49" i="2"/>
  <c r="FP65" i="2"/>
  <c r="FQ13" i="2" s="1"/>
  <c r="FH34" i="2"/>
  <c r="FH50" i="2"/>
  <c r="FH66" i="2"/>
  <c r="FH27" i="2"/>
  <c r="FH43" i="2"/>
  <c r="FH59" i="2"/>
  <c r="CZ57" i="2"/>
  <c r="DA43" i="2"/>
  <c r="EJ58" i="2"/>
  <c r="CQ64" i="2"/>
  <c r="CL41" i="2"/>
  <c r="CM45" i="2"/>
  <c r="FF30" i="2"/>
  <c r="CZ41" i="2"/>
  <c r="CS39" i="2"/>
  <c r="ER15" i="2"/>
  <c r="FF58" i="2"/>
  <c r="DN16" i="2"/>
  <c r="CL23" i="2"/>
  <c r="DL47" i="2"/>
  <c r="CS42" i="2"/>
  <c r="CR25" i="2"/>
  <c r="DM58" i="2"/>
  <c r="FF61" i="2"/>
  <c r="CL39" i="2"/>
  <c r="ER21" i="2"/>
  <c r="FO40" i="2"/>
  <c r="FO35" i="2"/>
  <c r="FG20" i="2"/>
  <c r="CT60" i="2"/>
  <c r="CZ18" i="2"/>
  <c r="DH43" i="2"/>
  <c r="CR59" i="2"/>
  <c r="DG63" i="2"/>
  <c r="CS47" i="2"/>
  <c r="CJ63" i="2"/>
  <c r="EL34" i="2"/>
  <c r="EI38" i="2"/>
  <c r="EC56" i="2"/>
  <c r="DA44" i="2"/>
  <c r="DN29" i="2"/>
  <c r="DG42" i="2"/>
  <c r="ED64" i="2"/>
  <c r="DL44" i="2"/>
  <c r="EO45" i="2"/>
  <c r="ED59" i="2"/>
  <c r="EW39" i="2"/>
  <c r="EC19" i="2"/>
  <c r="EK58" i="2"/>
  <c r="BT45" i="2"/>
  <c r="EQ45" i="2"/>
  <c r="ER41" i="2"/>
  <c r="EB44" i="2"/>
  <c r="EK57" i="2"/>
  <c r="EK35" i="2"/>
  <c r="EQ28" i="2"/>
  <c r="EO42" i="2"/>
  <c r="ED54" i="2"/>
  <c r="EE29" i="2"/>
  <c r="ED44" i="2"/>
  <c r="EL17" i="2"/>
  <c r="EX21" i="2"/>
  <c r="FP26" i="2"/>
  <c r="FP42" i="2"/>
  <c r="FP58" i="2"/>
  <c r="FP18" i="2"/>
  <c r="FP19" i="2" s="1"/>
  <c r="FP35" i="2"/>
  <c r="FP51" i="2"/>
  <c r="FH36" i="2"/>
  <c r="FH52" i="2"/>
  <c r="FH14" i="2"/>
  <c r="FH29" i="2"/>
  <c r="FH45" i="2"/>
  <c r="FH61" i="2"/>
  <c r="DG36" i="2"/>
  <c r="CK32" i="2"/>
  <c r="CR30" i="2"/>
  <c r="CK23" i="2"/>
  <c r="EK33" i="2"/>
  <c r="DE56" i="2"/>
  <c r="EC50" i="2"/>
  <c r="CK34" i="2"/>
  <c r="EK64" i="2"/>
  <c r="EC22" i="2"/>
  <c r="FE58" i="2"/>
  <c r="FF19" i="2"/>
  <c r="CY23" i="2"/>
  <c r="EP44" i="2"/>
  <c r="CR36" i="2"/>
  <c r="DL46" i="2"/>
  <c r="EK56" i="2"/>
  <c r="FO50" i="2"/>
  <c r="FO37" i="2"/>
  <c r="FG28" i="2"/>
  <c r="FG23" i="2"/>
  <c r="DM14" i="2"/>
  <c r="DH25" i="2"/>
  <c r="CM23" i="2"/>
  <c r="ED18" i="2"/>
  <c r="DF19" i="2"/>
  <c r="CR14" i="2"/>
  <c r="EE25" i="2"/>
  <c r="DF61" i="2"/>
  <c r="EP56" i="2"/>
  <c r="DA60" i="2"/>
  <c r="CZ36" i="2"/>
  <c r="EI27" i="2"/>
  <c r="BT46" i="2"/>
  <c r="DN65" i="2"/>
  <c r="DO13" i="2" s="1"/>
  <c r="BU24" i="2"/>
  <c r="EB15" i="2"/>
  <c r="EK50" i="2"/>
  <c r="EO46" i="2"/>
  <c r="CL64" i="2"/>
  <c r="DH59" i="2"/>
  <c r="EI20" i="2"/>
  <c r="EC18" i="2"/>
  <c r="BU23" i="2"/>
  <c r="ES16" i="2"/>
  <c r="EI41" i="2"/>
  <c r="EK26" i="2"/>
  <c r="EB42" i="2"/>
  <c r="ED57" i="2"/>
  <c r="ED23" i="2"/>
  <c r="EE32" i="2"/>
  <c r="EO40" i="2"/>
  <c r="EE33" i="2"/>
  <c r="EO43" i="2"/>
  <c r="EJ31" i="2"/>
  <c r="EY30" i="2"/>
  <c r="FP28" i="2"/>
  <c r="FP44" i="2"/>
  <c r="FP60" i="2"/>
  <c r="FP21" i="2"/>
  <c r="FP37" i="2"/>
  <c r="FP53" i="2"/>
  <c r="FH22" i="2"/>
  <c r="FH38" i="2"/>
  <c r="FH54" i="2"/>
  <c r="FH16" i="2"/>
  <c r="FH31" i="2"/>
  <c r="FH47" i="2"/>
  <c r="FH63" i="2"/>
  <c r="EZ28" i="2"/>
  <c r="FI34" i="2"/>
  <c r="FI23" i="2"/>
  <c r="FI43" i="2"/>
  <c r="EA17" i="2"/>
  <c r="ES47" i="2"/>
  <c r="CT17" i="2"/>
  <c r="DL62" i="2"/>
  <c r="ES36" i="2"/>
  <c r="CX65" i="2"/>
  <c r="CY13" i="2" s="1"/>
  <c r="CZ42" i="2"/>
  <c r="FF50" i="2"/>
  <c r="EH60" i="2"/>
  <c r="EQ31" i="2"/>
  <c r="DG22" i="2"/>
  <c r="FF16" i="2"/>
  <c r="ES27" i="2"/>
  <c r="EQ39" i="2"/>
  <c r="DH41" i="2"/>
  <c r="CY20" i="2"/>
  <c r="DH39" i="2"/>
  <c r="ER31" i="2"/>
  <c r="CX66" i="2"/>
  <c r="FO54" i="2"/>
  <c r="FO47" i="2"/>
  <c r="FG36" i="2"/>
  <c r="FG45" i="2"/>
  <c r="CY27" i="2"/>
  <c r="DH65" i="2"/>
  <c r="DI13" i="2" s="1"/>
  <c r="CL25" i="2"/>
  <c r="DG48" i="2"/>
  <c r="ED39" i="2"/>
  <c r="EA54" i="2"/>
  <c r="EK59" i="2"/>
  <c r="ED60" i="2"/>
  <c r="CJ45" i="2"/>
  <c r="CX44" i="2"/>
  <c r="EA46" i="2"/>
  <c r="BT44" i="2"/>
  <c r="CM24" i="2"/>
  <c r="CM58" i="2"/>
  <c r="EB45" i="2"/>
  <c r="EC43" i="2"/>
  <c r="EK27" i="2"/>
  <c r="EI26" i="2"/>
  <c r="EJ46" i="2"/>
  <c r="ER42" i="2"/>
  <c r="ER46" i="2"/>
  <c r="EQ46" i="2"/>
  <c r="EI23" i="2"/>
  <c r="EJ27" i="2"/>
  <c r="EQ36" i="2"/>
  <c r="EW43" i="2"/>
  <c r="ES24" i="2"/>
  <c r="ER48" i="2"/>
  <c r="EC42" i="2"/>
  <c r="EB14" i="2"/>
  <c r="ER47" i="2"/>
  <c r="EC17" i="2"/>
  <c r="EL20" i="2"/>
  <c r="EA64" i="2"/>
  <c r="EA44" i="2"/>
  <c r="EI15" i="2"/>
  <c r="EW46" i="2"/>
  <c r="EW53" i="2"/>
  <c r="EW51" i="2"/>
  <c r="EW48" i="2"/>
  <c r="FP30" i="2"/>
  <c r="FP46" i="2"/>
  <c r="FP62" i="2"/>
  <c r="FP23" i="2"/>
  <c r="FP39" i="2"/>
  <c r="FP55" i="2"/>
  <c r="FH24" i="2"/>
  <c r="GC32" i="2"/>
  <c r="FE39" i="2"/>
  <c r="FU56" i="2"/>
  <c r="CJ48" i="2"/>
  <c r="CT57" i="2"/>
  <c r="DL53" i="2"/>
  <c r="CY28" i="2"/>
  <c r="CK46" i="2"/>
  <c r="DG40" i="2"/>
  <c r="EB47" i="2"/>
  <c r="CT56" i="2"/>
  <c r="EJ16" i="2"/>
  <c r="FE46" i="2"/>
  <c r="DE46" i="2"/>
  <c r="CK43" i="2"/>
  <c r="BT48" i="2"/>
  <c r="EE21" i="2"/>
  <c r="CY57" i="2"/>
  <c r="DF26" i="2"/>
  <c r="DG47" i="2"/>
  <c r="FO56" i="2"/>
  <c r="FO51" i="2"/>
  <c r="FG44" i="2"/>
  <c r="FG49" i="2"/>
  <c r="EC47" i="2"/>
  <c r="EP43" i="2"/>
  <c r="ER50" i="2"/>
  <c r="CK37" i="2"/>
  <c r="EQ64" i="2"/>
  <c r="DH63" i="2"/>
  <c r="BT38" i="2"/>
  <c r="ER30" i="2"/>
  <c r="EE34" i="2"/>
  <c r="EC37" i="2"/>
  <c r="EK36" i="2"/>
  <c r="EI42" i="2"/>
  <c r="ES25" i="2"/>
  <c r="ED46" i="2"/>
  <c r="EC46" i="2"/>
  <c r="EJ45" i="2"/>
  <c r="ER45" i="2"/>
  <c r="EC40" i="2"/>
  <c r="EP23" i="2"/>
  <c r="EK24" i="2"/>
  <c r="EE23" i="2"/>
  <c r="EL16" i="2"/>
  <c r="EP61" i="2"/>
  <c r="CM46" i="2"/>
  <c r="DA59" i="2"/>
  <c r="EH49" i="2"/>
  <c r="CK35" i="2"/>
  <c r="CL43" i="2"/>
  <c r="CR19" i="2"/>
  <c r="DN52" i="2"/>
  <c r="CZ39" i="2"/>
  <c r="EP26" i="2"/>
  <c r="FF21" i="2"/>
  <c r="DE62" i="2"/>
  <c r="CK64" i="2"/>
  <c r="CY50" i="2"/>
  <c r="FF33" i="2"/>
  <c r="EB55" i="2"/>
  <c r="FO22" i="2"/>
  <c r="FO66" i="2"/>
  <c r="FO53" i="2"/>
  <c r="FG54" i="2"/>
  <c r="FG51" i="2"/>
  <c r="DF16" i="2"/>
  <c r="CZ48" i="2"/>
  <c r="DH40" i="2"/>
  <c r="EH48" i="2"/>
  <c r="DH22" i="2"/>
  <c r="DG57" i="2"/>
  <c r="EP25" i="2"/>
  <c r="DH54" i="2"/>
  <c r="DM40" i="2"/>
  <c r="ES33" i="2"/>
  <c r="CQ45" i="2"/>
  <c r="DG44" i="2"/>
  <c r="EH46" i="2"/>
  <c r="EL14" i="2"/>
  <c r="EP62" i="2"/>
  <c r="EL25" i="2"/>
  <c r="EP24" i="2"/>
  <c r="EI21" i="2"/>
  <c r="EB24" i="2"/>
  <c r="ER25" i="2"/>
  <c r="EE35" i="2"/>
  <c r="ES15" i="2"/>
  <c r="EW42" i="2"/>
  <c r="ED51" i="2"/>
  <c r="ED37" i="2"/>
  <c r="CT62" i="2"/>
  <c r="EQ16" i="2"/>
  <c r="CT63" i="2"/>
  <c r="ER24" i="2"/>
  <c r="CM62" i="2"/>
  <c r="EE24" i="2"/>
  <c r="EL32" i="2"/>
  <c r="EA65" i="2"/>
  <c r="EB13" i="2" s="1"/>
  <c r="EC41" i="2"/>
  <c r="EL15" i="2"/>
  <c r="ED40" i="2"/>
  <c r="EO41" i="2"/>
  <c r="EQ27" i="2"/>
  <c r="EW57" i="2"/>
  <c r="EW49" i="2"/>
  <c r="EW60" i="2"/>
  <c r="EX26" i="2"/>
  <c r="FP14" i="2"/>
  <c r="FP34" i="2"/>
  <c r="FP50" i="2"/>
  <c r="FP66" i="2"/>
  <c r="FP27" i="2"/>
  <c r="FP43" i="2"/>
  <c r="FP59" i="2"/>
  <c r="FH28" i="2"/>
  <c r="FH44" i="2"/>
  <c r="FH60" i="2"/>
  <c r="FH21" i="2"/>
  <c r="FH37" i="2"/>
  <c r="FH53" i="2"/>
  <c r="FH17" i="2"/>
  <c r="FI19" i="2"/>
  <c r="FI44" i="2"/>
  <c r="FI64" i="2"/>
  <c r="FI29" i="2"/>
  <c r="DE54" i="2"/>
  <c r="DL54" i="2"/>
  <c r="DF14" i="2"/>
  <c r="EJ15" i="2"/>
  <c r="CK58" i="2"/>
  <c r="CK26" i="2"/>
  <c r="DA28" i="2"/>
  <c r="FE60" i="2"/>
  <c r="CM25" i="2"/>
  <c r="FE55" i="2"/>
  <c r="FF48" i="2"/>
  <c r="CQ46" i="2"/>
  <c r="FE52" i="2"/>
  <c r="DN14" i="2"/>
  <c r="FF29" i="2"/>
  <c r="DG33" i="2"/>
  <c r="DL57" i="2"/>
  <c r="ER44" i="2"/>
  <c r="FO24" i="2"/>
  <c r="FO15" i="2"/>
  <c r="FO63" i="2"/>
  <c r="FG58" i="2"/>
  <c r="FG61" i="2"/>
  <c r="DL43" i="2"/>
  <c r="CM50" i="2"/>
  <c r="CL30" i="2"/>
  <c r="EQ18" i="2"/>
  <c r="DH17" i="2"/>
  <c r="DF64" i="2"/>
  <c r="DA58" i="2"/>
  <c r="DG41" i="2"/>
  <c r="DG19" i="2"/>
  <c r="EQ63" i="2"/>
  <c r="EQ17" i="2"/>
  <c r="ED25" i="2"/>
  <c r="EJ28" i="2"/>
  <c r="DA63" i="2"/>
  <c r="EO49" i="2"/>
  <c r="EQ29" i="2"/>
  <c r="EE30" i="2"/>
  <c r="EQ62" i="2"/>
  <c r="EO48" i="2"/>
  <c r="EK49" i="2"/>
  <c r="EO64" i="2"/>
  <c r="EI25" i="2"/>
  <c r="ER57" i="2"/>
  <c r="ER26" i="2"/>
  <c r="CT65" i="2"/>
  <c r="CU13" i="2" s="1"/>
  <c r="EL24" i="2"/>
  <c r="EP41" i="2"/>
  <c r="ED55" i="2"/>
  <c r="EQ15" i="2"/>
  <c r="EE28" i="2"/>
  <c r="EI24" i="2"/>
  <c r="EA66" i="2"/>
  <c r="ED63" i="2"/>
  <c r="ED36" i="2"/>
  <c r="CL37" i="2"/>
  <c r="DL55" i="2"/>
  <c r="ES20" i="2"/>
  <c r="EP15" i="2"/>
  <c r="DN31" i="2"/>
  <c r="FF42" i="2"/>
  <c r="CS18" i="2"/>
  <c r="EC54" i="2"/>
  <c r="FF38" i="2"/>
  <c r="DH51" i="2"/>
  <c r="CZ28" i="2"/>
  <c r="DG18" i="2"/>
  <c r="DN34" i="2"/>
  <c r="DG52" i="2"/>
  <c r="EE15" i="2"/>
  <c r="CY52" i="2"/>
  <c r="FF36" i="2"/>
  <c r="FO34" i="2"/>
  <c r="FO18" i="2"/>
  <c r="FO14" i="2"/>
  <c r="FG60" i="2"/>
  <c r="FG65" i="2"/>
  <c r="FH13" i="2" s="1"/>
  <c r="EQ47" i="2"/>
  <c r="CZ33" i="2"/>
  <c r="DN42" i="2"/>
  <c r="DH14" i="2"/>
  <c r="CL63" i="2"/>
  <c r="EO57" i="2"/>
  <c r="EA47" i="2"/>
  <c r="EE19" i="2"/>
  <c r="CZ19" i="2"/>
  <c r="BU42" i="2"/>
  <c r="ED38" i="2"/>
  <c r="BT65" i="2"/>
  <c r="BU13" i="2" s="1"/>
  <c r="EA53" i="2"/>
  <c r="ER49" i="2"/>
  <c r="DM62" i="2"/>
  <c r="EQ37" i="2"/>
  <c r="EE31" i="2"/>
  <c r="EK45" i="2"/>
  <c r="EK65" i="2"/>
  <c r="EL13" i="2" s="1"/>
  <c r="EA52" i="2"/>
  <c r="CM61" i="2"/>
  <c r="ED56" i="2"/>
  <c r="EE17" i="2"/>
  <c r="EE27" i="2"/>
  <c r="EJ62" i="2"/>
  <c r="EC44" i="2"/>
  <c r="EE22" i="2"/>
  <c r="EC39" i="2"/>
  <c r="ED50" i="2"/>
  <c r="EB40" i="2"/>
  <c r="EW59" i="2"/>
  <c r="EW54" i="2"/>
  <c r="EW56" i="2"/>
  <c r="EX29" i="2"/>
  <c r="EL19" i="2"/>
  <c r="EE16" i="2"/>
  <c r="FP22" i="2"/>
  <c r="FP17" i="2"/>
  <c r="FP57" i="2"/>
  <c r="FH42" i="2"/>
  <c r="FH20" i="2"/>
  <c r="FH51" i="2"/>
  <c r="FI15" i="2"/>
  <c r="FI46" i="2"/>
  <c r="FI14" i="2"/>
  <c r="FI41" i="2"/>
  <c r="FI63" i="2"/>
  <c r="FQ32" i="2"/>
  <c r="FQ50" i="2"/>
  <c r="FQ17" i="2"/>
  <c r="FQ18" i="2" s="1"/>
  <c r="FQ31" i="2"/>
  <c r="FQ47" i="2"/>
  <c r="FQ63" i="2"/>
  <c r="ES14" i="2"/>
  <c r="EW61" i="2"/>
  <c r="FP32" i="2"/>
  <c r="FP20" i="2"/>
  <c r="FP61" i="2"/>
  <c r="FH46" i="2"/>
  <c r="FH23" i="2"/>
  <c r="FH55" i="2"/>
  <c r="FI17" i="2"/>
  <c r="FI48" i="2"/>
  <c r="FI16" i="2"/>
  <c r="FI45" i="2"/>
  <c r="FQ14" i="2"/>
  <c r="FQ34" i="2"/>
  <c r="FQ20" i="2"/>
  <c r="FQ33" i="2"/>
  <c r="FQ49" i="2"/>
  <c r="FQ65" i="2"/>
  <c r="FR13" i="2" s="1"/>
  <c r="FP29" i="2"/>
  <c r="FH56" i="2"/>
  <c r="FH65" i="2"/>
  <c r="FI13" i="2" s="1"/>
  <c r="FQ22" i="2"/>
  <c r="FQ21" i="2"/>
  <c r="EE26" i="2"/>
  <c r="GC61" i="2"/>
  <c r="EW55" i="2"/>
  <c r="FP36" i="2"/>
  <c r="FP25" i="2"/>
  <c r="FP63" i="2"/>
  <c r="FH48" i="2"/>
  <c r="FH25" i="2"/>
  <c r="FH57" i="2"/>
  <c r="EW66" i="2"/>
  <c r="EZ40" i="2"/>
  <c r="FI22" i="2"/>
  <c r="FI50" i="2"/>
  <c r="FI21" i="2"/>
  <c r="FI47" i="2"/>
  <c r="FP64" i="2"/>
  <c r="EJ36" i="2"/>
  <c r="EL31" i="2"/>
  <c r="FP38" i="2"/>
  <c r="FH33" i="2"/>
  <c r="FI28" i="2"/>
  <c r="FI25" i="2"/>
  <c r="FQ40" i="2"/>
  <c r="FQ37" i="2"/>
  <c r="EW50" i="2"/>
  <c r="FP48" i="2"/>
  <c r="FP31" i="2"/>
  <c r="FH26" i="2"/>
  <c r="FH58" i="2"/>
  <c r="FH35" i="2"/>
  <c r="FH15" i="2"/>
  <c r="EW63" i="2"/>
  <c r="FI30" i="2"/>
  <c r="FI27" i="2"/>
  <c r="FI31" i="2"/>
  <c r="FP45" i="2"/>
  <c r="FH41" i="2"/>
  <c r="EW44" i="2"/>
  <c r="FI62" i="2"/>
  <c r="FI37" i="2"/>
  <c r="FQ46" i="2"/>
  <c r="FQ27" i="2"/>
  <c r="FQ43" i="2"/>
  <c r="FI66" i="2"/>
  <c r="EL21" i="2"/>
  <c r="EX20" i="2"/>
  <c r="EW41" i="2"/>
  <c r="FP52" i="2"/>
  <c r="FP41" i="2"/>
  <c r="FH30" i="2"/>
  <c r="FH62" i="2"/>
  <c r="FH39" i="2"/>
  <c r="FH19" i="2"/>
  <c r="EW64" i="2"/>
  <c r="FI32" i="2"/>
  <c r="FI60" i="2"/>
  <c r="FH32" i="2"/>
  <c r="FI36" i="2"/>
  <c r="FQ64" i="2"/>
  <c r="EW58" i="2"/>
  <c r="EZ65" i="2"/>
  <c r="FA13" i="2" s="1"/>
  <c r="FP54" i="2"/>
  <c r="FH64" i="2"/>
  <c r="EW40" i="2"/>
  <c r="FQ28" i="2"/>
  <c r="FI39" i="2"/>
  <c r="EA51" i="2"/>
  <c r="FP16" i="2"/>
  <c r="FP47" i="2"/>
  <c r="FH40" i="2"/>
  <c r="FH18" i="2"/>
  <c r="FH49" i="2"/>
  <c r="EW47" i="2"/>
  <c r="EW45" i="2"/>
  <c r="FI38" i="2"/>
  <c r="FI61" i="2"/>
  <c r="FQ30" i="2"/>
  <c r="FQ48" i="2"/>
  <c r="FQ66" i="2"/>
  <c r="FQ29" i="2"/>
  <c r="FQ45" i="2"/>
  <c r="FQ61" i="2"/>
  <c r="EB48" i="2"/>
  <c r="FQ42" i="2"/>
  <c r="FQ25" i="2"/>
  <c r="FX45" i="2"/>
  <c r="FQ16" i="2"/>
  <c r="FQ60" i="2"/>
  <c r="FQ41" i="2"/>
  <c r="FX24" i="2"/>
  <c r="FX23" i="2"/>
  <c r="BV56" i="2"/>
  <c r="DE66" i="2"/>
  <c r="FQ38" i="2"/>
  <c r="FQ23" i="2"/>
  <c r="CY48" i="2"/>
  <c r="FI24" i="2"/>
  <c r="FQ39" i="2"/>
  <c r="FX38" i="2"/>
  <c r="EX23" i="2"/>
  <c r="FQ15" i="2"/>
  <c r="FQ36" i="2"/>
  <c r="CZ65" i="2"/>
  <c r="DA13" i="2" s="1"/>
  <c r="EE49" i="2"/>
  <c r="BU38" i="2"/>
  <c r="EZ34" i="2"/>
  <c r="FQ35" i="2"/>
  <c r="FQ26" i="2"/>
  <c r="FQ19" i="2"/>
  <c r="BP11" i="1"/>
  <c r="BP27" i="1" s="1"/>
  <c r="BO39" i="1"/>
  <c r="BO18" i="1"/>
  <c r="BO32" i="1"/>
  <c r="BO28" i="1"/>
  <c r="BO49" i="1"/>
  <c r="BO29" i="1"/>
  <c r="BO34" i="1"/>
  <c r="BO23" i="1"/>
  <c r="BO36" i="1"/>
  <c r="BO30" i="1"/>
  <c r="BO27" i="1"/>
  <c r="BO64" i="1"/>
  <c r="BP12" i="1" s="1"/>
  <c r="BO42" i="1"/>
  <c r="BO25" i="1"/>
  <c r="BO13" i="1"/>
  <c r="BO43" i="1"/>
  <c r="BO47" i="1"/>
  <c r="BO63" i="1"/>
  <c r="BO61" i="1"/>
  <c r="BO56" i="1"/>
  <c r="BO40" i="1"/>
  <c r="BO31" i="1"/>
  <c r="BO26" i="1"/>
  <c r="BO44" i="1"/>
  <c r="BO50" i="1"/>
  <c r="BO16" i="1"/>
  <c r="BO55" i="1"/>
  <c r="BO35" i="1"/>
  <c r="BO22" i="1"/>
  <c r="BO45" i="1"/>
  <c r="BO57" i="1"/>
  <c r="BO48" i="1"/>
  <c r="BO17" i="1"/>
  <c r="BO38" i="1"/>
  <c r="BO41" i="1"/>
  <c r="BO51" i="1"/>
  <c r="BO24" i="1"/>
  <c r="BO59" i="1"/>
  <c r="CO41" i="1"/>
  <c r="EJ33" i="2"/>
  <c r="EJ37" i="2"/>
  <c r="B56" i="15"/>
  <c r="F73" i="16"/>
  <c r="G73" i="16" s="1"/>
  <c r="EJ34" i="2"/>
  <c r="EJ41" i="2"/>
  <c r="EJ38" i="2"/>
  <c r="EJ42" i="2"/>
  <c r="F107" i="16"/>
  <c r="B89" i="15"/>
  <c r="B69" i="15"/>
  <c r="F86" i="16"/>
  <c r="G86" i="16" s="1"/>
  <c r="B77" i="15"/>
  <c r="F95" i="16"/>
  <c r="G95" i="16" s="1"/>
  <c r="EJ32" i="2"/>
  <c r="EJ39" i="2"/>
  <c r="B93" i="15"/>
  <c r="F112" i="16"/>
  <c r="EJ43" i="2"/>
  <c r="N5" i="18"/>
  <c r="O5" i="18" s="1"/>
  <c r="EJ40" i="2"/>
  <c r="FW38" i="2"/>
  <c r="FY12" i="2"/>
  <c r="FZ12" i="2" s="1"/>
  <c r="FX29" i="2"/>
  <c r="FX34" i="2"/>
  <c r="FX22" i="2"/>
  <c r="FX51" i="2"/>
  <c r="FX60" i="2"/>
  <c r="FX30" i="2"/>
  <c r="FX16" i="2"/>
  <c r="FX20" i="2"/>
  <c r="FX17" i="2"/>
  <c r="FX42" i="2"/>
  <c r="FX47" i="2"/>
  <c r="FX66" i="2"/>
  <c r="FX54" i="2"/>
  <c r="FX46" i="2"/>
  <c r="FX64" i="2"/>
  <c r="FX36" i="2"/>
  <c r="FX33" i="2"/>
  <c r="FX58" i="2"/>
  <c r="FX14" i="2"/>
  <c r="FX26" i="2"/>
  <c r="FX62" i="2"/>
  <c r="FX27" i="2"/>
  <c r="FX52" i="2"/>
  <c r="FX49" i="2"/>
  <c r="FX21" i="2"/>
  <c r="FX25" i="2"/>
  <c r="FX43" i="2"/>
  <c r="FX15" i="2"/>
  <c r="FX65" i="2"/>
  <c r="FY13" i="2" s="1"/>
  <c r="FX37" i="2"/>
  <c r="FX41" i="2"/>
  <c r="FX53" i="2"/>
  <c r="FX31" i="2"/>
  <c r="FX40" i="2"/>
  <c r="FX28" i="2"/>
  <c r="FX57" i="2"/>
  <c r="FX18" i="2"/>
  <c r="FX63" i="2"/>
  <c r="FX19" i="2"/>
  <c r="FX44" i="2"/>
  <c r="FX39" i="2"/>
  <c r="H10" i="18"/>
  <c r="CG44" i="1"/>
  <c r="CG45" i="1"/>
  <c r="CW50" i="1"/>
  <c r="CG41" i="1"/>
  <c r="CG49" i="1"/>
  <c r="BY50" i="1"/>
  <c r="CO39" i="1"/>
  <c r="AX124" i="1"/>
  <c r="E24" i="16" s="1"/>
  <c r="U24" i="16" s="1"/>
  <c r="B3" i="15"/>
  <c r="F18" i="16"/>
  <c r="G18" i="16" s="1"/>
  <c r="CO49" i="1"/>
  <c r="B42" i="15"/>
  <c r="F58" i="16"/>
  <c r="G58" i="16" s="1"/>
  <c r="AX77" i="1"/>
  <c r="N10" i="18"/>
  <c r="O10" i="18" s="1"/>
  <c r="B85" i="15"/>
  <c r="F103" i="16"/>
  <c r="G103" i="16" s="1"/>
  <c r="CG36" i="1"/>
  <c r="CG43" i="1"/>
  <c r="CG37" i="1"/>
  <c r="AX51" i="1"/>
  <c r="GC63" i="2"/>
  <c r="H19" i="18"/>
  <c r="K19" i="18" s="1"/>
  <c r="BY47" i="1"/>
  <c r="CW37" i="1"/>
  <c r="CW39" i="1"/>
  <c r="CW44" i="1"/>
  <c r="BY39" i="1"/>
  <c r="BY36" i="1"/>
  <c r="BY48" i="1"/>
  <c r="CW38" i="1"/>
  <c r="BY37" i="1"/>
  <c r="B99" i="15"/>
  <c r="F118" i="16"/>
  <c r="BB19" i="18"/>
  <c r="CO37" i="1"/>
  <c r="CO40" i="1"/>
  <c r="BI50" i="1"/>
  <c r="CO44" i="1"/>
  <c r="CO42" i="1"/>
  <c r="CG46" i="1"/>
  <c r="FW37" i="2"/>
  <c r="AZ40" i="3"/>
  <c r="AZ34" i="3"/>
  <c r="AZ49" i="3"/>
  <c r="AZ50" i="3"/>
  <c r="AZ38" i="3"/>
  <c r="AZ30" i="3"/>
  <c r="AZ45" i="3"/>
  <c r="AZ22" i="3"/>
  <c r="AZ33" i="3"/>
  <c r="AZ35" i="3"/>
  <c r="AZ23" i="3"/>
  <c r="AZ27" i="3"/>
  <c r="AZ21" i="3"/>
  <c r="AZ37" i="3"/>
  <c r="AZ63" i="3"/>
  <c r="AZ25" i="3"/>
  <c r="AZ28" i="3"/>
  <c r="AZ17" i="3"/>
  <c r="AZ31" i="3"/>
  <c r="AZ13" i="3"/>
  <c r="AZ44" i="3"/>
  <c r="AZ55" i="3"/>
  <c r="AZ46" i="3"/>
  <c r="AZ36" i="3"/>
  <c r="AZ53" i="3"/>
  <c r="AZ47" i="3"/>
  <c r="AZ20" i="3"/>
  <c r="AZ64" i="3"/>
  <c r="AZ58" i="3"/>
  <c r="AZ62" i="3"/>
  <c r="AZ24" i="3"/>
  <c r="AZ51" i="3"/>
  <c r="AZ48" i="3"/>
  <c r="AZ19" i="3"/>
  <c r="AZ26" i="3"/>
  <c r="AZ65" i="3"/>
  <c r="AZ52" i="3"/>
  <c r="AZ14" i="3"/>
  <c r="AZ54" i="3"/>
  <c r="AZ61" i="3"/>
  <c r="AZ41" i="3"/>
  <c r="AZ39" i="3"/>
  <c r="AZ60" i="3"/>
  <c r="AZ32" i="3"/>
  <c r="AZ16" i="3"/>
  <c r="AZ56" i="3"/>
  <c r="AZ29" i="3"/>
  <c r="AZ42" i="3"/>
  <c r="AZ57" i="3"/>
  <c r="AZ18" i="3"/>
  <c r="AZ59" i="3"/>
  <c r="AZ15" i="3"/>
  <c r="AZ43" i="3"/>
  <c r="AL50" i="3"/>
  <c r="AL18" i="3"/>
  <c r="AL17" i="3"/>
  <c r="AL22" i="3"/>
  <c r="AL56" i="3"/>
  <c r="AL23" i="3"/>
  <c r="AL52" i="3"/>
  <c r="AL30" i="3"/>
  <c r="AL53" i="3"/>
  <c r="AL32" i="3"/>
  <c r="AL33" i="3"/>
  <c r="AL39" i="3"/>
  <c r="AL49" i="3"/>
  <c r="AL29" i="3"/>
  <c r="AL15" i="3"/>
  <c r="AL54" i="3"/>
  <c r="AL42" i="3"/>
  <c r="AL58" i="3"/>
  <c r="AL57" i="3"/>
  <c r="AL65" i="3"/>
  <c r="AL37" i="3"/>
  <c r="AL19" i="3"/>
  <c r="AL55" i="3"/>
  <c r="AL44" i="3"/>
  <c r="AL47" i="3"/>
  <c r="AL13" i="3"/>
  <c r="AL41" i="3"/>
  <c r="AL46" i="3"/>
  <c r="AL59" i="3"/>
  <c r="AL21" i="3"/>
  <c r="AL61" i="3"/>
  <c r="AL60" i="3"/>
  <c r="AL64" i="3"/>
  <c r="AL63" i="3"/>
  <c r="AL16" i="3"/>
  <c r="AL28" i="3"/>
  <c r="AL35" i="3"/>
  <c r="AL40" i="3"/>
  <c r="AL62" i="3"/>
  <c r="AL25" i="3"/>
  <c r="AL51" i="3"/>
  <c r="AL20" i="3"/>
  <c r="AL48" i="3"/>
  <c r="AL27" i="3"/>
  <c r="AL14" i="3"/>
  <c r="AL45" i="3"/>
  <c r="AL43" i="3"/>
  <c r="AL36" i="3"/>
  <c r="AL31" i="3"/>
  <c r="AL26" i="3"/>
  <c r="AL38" i="3"/>
  <c r="AL34" i="3"/>
  <c r="AL24" i="3"/>
  <c r="AS45" i="3"/>
  <c r="AS17" i="3"/>
  <c r="AS30" i="3"/>
  <c r="AS38" i="3"/>
  <c r="AS64" i="3"/>
  <c r="AS55" i="3"/>
  <c r="AS63" i="3"/>
  <c r="AS35" i="3"/>
  <c r="AS29" i="3"/>
  <c r="AS60" i="3"/>
  <c r="AS42" i="3"/>
  <c r="AS31" i="3"/>
  <c r="AS40" i="3"/>
  <c r="AS57" i="3"/>
  <c r="AS58" i="3"/>
  <c r="AS49" i="3"/>
  <c r="AS39" i="3"/>
  <c r="AS36" i="3"/>
  <c r="AS34" i="3"/>
  <c r="AS43" i="3"/>
  <c r="AS20" i="3"/>
  <c r="AS28" i="3"/>
  <c r="AS48" i="3"/>
  <c r="AS50" i="3"/>
  <c r="AS18" i="3"/>
  <c r="AS46" i="3"/>
  <c r="AS32" i="3"/>
  <c r="AS59" i="3"/>
  <c r="AS24" i="3"/>
  <c r="AS21" i="3"/>
  <c r="AS56" i="3"/>
  <c r="AS61" i="3"/>
  <c r="AS44" i="3"/>
  <c r="AS41" i="3"/>
  <c r="AS53" i="3"/>
  <c r="AS14" i="3"/>
  <c r="AS62" i="3"/>
  <c r="AS19" i="3"/>
  <c r="AS22" i="3"/>
  <c r="AS52" i="3"/>
  <c r="AS27" i="3"/>
  <c r="AS33" i="3"/>
  <c r="AS16" i="3"/>
  <c r="AS15" i="3"/>
  <c r="AS23" i="3"/>
  <c r="AS26" i="3"/>
  <c r="AS65" i="3"/>
  <c r="AS25" i="3"/>
  <c r="AS54" i="3"/>
  <c r="AS47" i="3"/>
  <c r="AS51" i="3"/>
  <c r="AS37" i="3"/>
  <c r="AS13" i="3"/>
  <c r="BN39" i="3"/>
  <c r="BN44" i="3"/>
  <c r="BN52" i="3"/>
  <c r="BN16" i="3"/>
  <c r="BN28" i="3"/>
  <c r="BN60" i="3"/>
  <c r="BN61" i="3"/>
  <c r="BN34" i="3"/>
  <c r="BN23" i="3"/>
  <c r="BN35" i="3"/>
  <c r="BN13" i="3"/>
  <c r="BN42" i="3"/>
  <c r="BN32" i="3"/>
  <c r="BN31" i="3"/>
  <c r="BN63" i="3"/>
  <c r="BN36" i="3"/>
  <c r="BN58" i="3"/>
  <c r="BN55" i="3"/>
  <c r="BN19" i="3"/>
  <c r="BN45" i="3"/>
  <c r="BN33" i="3"/>
  <c r="BN41" i="3"/>
  <c r="BN17" i="3"/>
  <c r="BN40" i="3"/>
  <c r="BN38" i="3"/>
  <c r="BN29" i="3"/>
  <c r="BN27" i="3"/>
  <c r="BN51" i="3"/>
  <c r="BN62" i="3"/>
  <c r="BN65" i="3"/>
  <c r="BN54" i="3"/>
  <c r="BN43" i="3"/>
  <c r="BN46" i="3"/>
  <c r="BN15" i="3"/>
  <c r="BN64" i="3"/>
  <c r="BN18" i="3"/>
  <c r="BN48" i="3"/>
  <c r="BN30" i="3"/>
  <c r="BN47" i="3"/>
  <c r="BN56" i="3"/>
  <c r="BN24" i="3"/>
  <c r="BN49" i="3"/>
  <c r="BN22" i="3"/>
  <c r="BN37" i="3"/>
  <c r="BN14" i="3"/>
  <c r="BN20" i="3"/>
  <c r="BN53" i="3"/>
  <c r="BN50" i="3"/>
  <c r="BN59" i="3"/>
  <c r="BN21" i="3"/>
  <c r="BN26" i="3"/>
  <c r="BN25" i="3"/>
  <c r="BN57" i="3"/>
  <c r="BU45" i="3"/>
  <c r="BU64" i="3"/>
  <c r="BU32" i="3"/>
  <c r="BU40" i="3"/>
  <c r="BU55" i="3"/>
  <c r="BU16" i="3"/>
  <c r="BU56" i="3"/>
  <c r="BU37" i="3"/>
  <c r="BU48" i="3"/>
  <c r="BU43" i="3"/>
  <c r="BU38" i="3"/>
  <c r="BU30" i="3"/>
  <c r="BU61" i="3"/>
  <c r="BU34" i="3"/>
  <c r="BU42" i="3"/>
  <c r="BU44" i="3"/>
  <c r="BU46" i="3"/>
  <c r="BU14" i="3"/>
  <c r="BU53" i="3"/>
  <c r="BU24" i="3"/>
  <c r="BU21" i="3"/>
  <c r="BU59" i="3"/>
  <c r="BU54" i="3"/>
  <c r="BU18" i="3"/>
  <c r="BU65" i="3"/>
  <c r="BU17" i="3"/>
  <c r="BU15" i="3"/>
  <c r="BU52" i="3"/>
  <c r="BU51" i="3"/>
  <c r="BU41" i="3"/>
  <c r="BU58" i="3"/>
  <c r="BU49" i="3"/>
  <c r="BU25" i="3"/>
  <c r="BU22" i="3"/>
  <c r="BU29" i="3"/>
  <c r="BU28" i="3"/>
  <c r="BU27" i="3"/>
  <c r="BU19" i="3"/>
  <c r="BU62" i="3"/>
  <c r="BU50" i="3"/>
  <c r="BU47" i="3"/>
  <c r="BU39" i="3"/>
  <c r="BU13" i="3"/>
  <c r="BU57" i="3"/>
  <c r="BU31" i="3"/>
  <c r="BU63" i="3"/>
  <c r="BU23" i="3"/>
  <c r="BU36" i="3"/>
  <c r="BU20" i="3"/>
  <c r="BU33" i="3"/>
  <c r="BU60" i="3"/>
  <c r="BU35" i="3"/>
  <c r="BU26" i="3"/>
  <c r="BG53" i="3"/>
  <c r="BG36" i="3"/>
  <c r="BG15" i="3"/>
  <c r="BG27" i="3"/>
  <c r="BG54" i="3"/>
  <c r="BG14" i="3"/>
  <c r="BG49" i="3"/>
  <c r="BG35" i="3"/>
  <c r="BG22" i="3"/>
  <c r="BG57" i="3"/>
  <c r="BG33" i="3"/>
  <c r="BG20" i="3"/>
  <c r="BG13" i="3"/>
  <c r="BG21" i="3"/>
  <c r="BG51" i="3"/>
  <c r="BG63" i="3"/>
  <c r="BG65" i="3"/>
  <c r="BG45" i="3"/>
  <c r="BG41" i="3"/>
  <c r="BG24" i="3"/>
  <c r="BG25" i="3"/>
  <c r="BG52" i="3"/>
  <c r="BG47" i="3"/>
  <c r="BG44" i="3"/>
  <c r="BG29" i="3"/>
  <c r="BG48" i="3"/>
  <c r="BG16" i="3"/>
  <c r="BG62" i="3"/>
  <c r="BG32" i="3"/>
  <c r="BG46" i="3"/>
  <c r="BG28" i="3"/>
  <c r="BG55" i="3"/>
  <c r="BG19" i="3"/>
  <c r="BG42" i="3"/>
  <c r="BG40" i="3"/>
  <c r="BG56" i="3"/>
  <c r="BG23" i="3"/>
  <c r="BG60" i="3"/>
  <c r="BG31" i="3"/>
  <c r="BG50" i="3"/>
  <c r="BG64" i="3"/>
  <c r="BG37" i="3"/>
  <c r="BG38" i="3"/>
  <c r="BG59" i="3"/>
  <c r="BG61" i="3"/>
  <c r="BG17" i="3"/>
  <c r="BG58" i="3"/>
  <c r="BG18" i="3"/>
  <c r="BG34" i="3"/>
  <c r="BG30" i="3"/>
  <c r="BG39" i="3"/>
  <c r="BG43" i="3"/>
  <c r="BG26" i="3"/>
  <c r="DO15" i="2"/>
  <c r="DO33" i="2"/>
  <c r="DO41" i="2"/>
  <c r="DO52" i="2"/>
  <c r="DO39" i="2"/>
  <c r="DO27" i="2"/>
  <c r="DO48" i="2"/>
  <c r="DO66" i="2"/>
  <c r="DO38" i="2"/>
  <c r="DO50" i="2"/>
  <c r="DO23" i="2"/>
  <c r="DO28" i="2"/>
  <c r="DO32" i="2"/>
  <c r="DO31" i="2"/>
  <c r="DO19" i="2"/>
  <c r="DO14" i="2"/>
  <c r="DO42" i="2"/>
  <c r="DO17" i="2"/>
  <c r="DO26" i="2"/>
  <c r="DO56" i="2"/>
  <c r="DO43" i="2"/>
  <c r="DO36" i="2"/>
  <c r="DO24" i="2"/>
  <c r="DO59" i="2"/>
  <c r="DO45" i="2"/>
  <c r="DO51" i="2"/>
  <c r="DO47" i="2"/>
  <c r="DO60" i="2"/>
  <c r="DO58" i="2"/>
  <c r="DO63" i="2"/>
  <c r="DO40" i="2"/>
  <c r="DO20" i="2"/>
  <c r="DO34" i="2"/>
  <c r="DO64" i="2"/>
  <c r="DO62" i="2"/>
  <c r="DO55" i="2"/>
  <c r="DO65" i="2"/>
  <c r="DP13" i="2" s="1"/>
  <c r="DO35" i="2"/>
  <c r="DO29" i="2"/>
  <c r="DO22" i="2"/>
  <c r="DO37" i="2"/>
  <c r="DO18" i="2"/>
  <c r="DO49" i="2"/>
  <c r="DO44" i="2"/>
  <c r="DO30" i="2"/>
  <c r="DO16" i="2"/>
  <c r="DO61" i="2"/>
  <c r="DO46" i="2"/>
  <c r="DO53" i="2"/>
  <c r="DO25" i="2"/>
  <c r="DO21" i="2"/>
  <c r="DO54" i="2"/>
  <c r="DO57" i="2"/>
  <c r="BW99" i="2"/>
  <c r="BT99" i="2"/>
  <c r="BV99" i="2"/>
  <c r="BU99" i="2"/>
  <c r="BY99" i="2"/>
  <c r="BS100" i="2"/>
  <c r="BX99" i="2"/>
  <c r="DW53" i="2"/>
  <c r="DW51" i="2"/>
  <c r="DW47" i="2"/>
  <c r="DW40" i="2"/>
  <c r="DW18" i="2"/>
  <c r="DW32" i="2"/>
  <c r="DW27" i="2"/>
  <c r="DW22" i="2"/>
  <c r="DW61" i="2"/>
  <c r="DW54" i="2"/>
  <c r="DW65" i="2"/>
  <c r="DX13" i="2" s="1"/>
  <c r="DW52" i="2"/>
  <c r="DW31" i="2"/>
  <c r="DW37" i="2"/>
  <c r="DW63" i="2"/>
  <c r="DW66" i="2"/>
  <c r="DW36" i="2"/>
  <c r="DW58" i="2"/>
  <c r="DW39" i="2"/>
  <c r="DW17" i="2"/>
  <c r="DW59" i="2"/>
  <c r="DW25" i="2"/>
  <c r="DW46" i="2"/>
  <c r="DW50" i="2"/>
  <c r="DW19" i="2"/>
  <c r="DW55" i="2"/>
  <c r="DW20" i="2"/>
  <c r="DW43" i="2"/>
  <c r="DW28" i="2"/>
  <c r="DW44" i="2"/>
  <c r="DW56" i="2"/>
  <c r="DW26" i="2"/>
  <c r="DW62" i="2"/>
  <c r="DW30" i="2"/>
  <c r="DW38" i="2"/>
  <c r="DW35" i="2"/>
  <c r="DW24" i="2"/>
  <c r="DW21" i="2"/>
  <c r="DW15" i="2"/>
  <c r="DW23" i="2"/>
  <c r="DW42" i="2"/>
  <c r="DW49" i="2"/>
  <c r="DW14" i="2"/>
  <c r="DW41" i="2"/>
  <c r="DW16" i="2"/>
  <c r="DW34" i="2"/>
  <c r="DW29" i="2"/>
  <c r="DW60" i="2"/>
  <c r="DW45" i="2"/>
  <c r="DW48" i="2"/>
  <c r="DW64" i="2"/>
  <c r="DW33" i="2"/>
  <c r="DW57" i="2"/>
  <c r="GO52" i="2"/>
  <c r="GO38" i="2"/>
  <c r="GO24" i="2"/>
  <c r="GO64" i="2"/>
  <c r="GO46" i="2"/>
  <c r="GO51" i="2"/>
  <c r="GO17" i="2"/>
  <c r="GO16" i="2"/>
  <c r="GO54" i="2"/>
  <c r="GO40" i="2"/>
  <c r="GO26" i="2"/>
  <c r="GO57" i="2"/>
  <c r="GO65" i="2"/>
  <c r="GP13" i="2" s="1"/>
  <c r="GO30" i="2"/>
  <c r="GO22" i="2"/>
  <c r="GO20" i="2"/>
  <c r="GO15" i="2"/>
  <c r="GO49" i="2"/>
  <c r="GO14" i="2"/>
  <c r="GO18" i="2"/>
  <c r="GO63" i="2"/>
  <c r="GO33" i="2"/>
  <c r="GO53" i="2"/>
  <c r="GO36" i="2"/>
  <c r="GO47" i="2"/>
  <c r="GO61" i="2"/>
  <c r="GO35" i="2"/>
  <c r="GO34" i="2"/>
  <c r="GO31" i="2"/>
  <c r="GO59" i="2"/>
  <c r="GO55" i="2"/>
  <c r="GO28" i="2"/>
  <c r="GO50" i="2"/>
  <c r="GO43" i="2"/>
  <c r="GO39" i="2"/>
  <c r="GO41" i="2"/>
  <c r="GO44" i="2"/>
  <c r="GO66" i="2"/>
  <c r="GO23" i="2"/>
  <c r="GO37" i="2"/>
  <c r="GO42" i="2"/>
  <c r="GO60" i="2"/>
  <c r="GO45" i="2"/>
  <c r="GO32" i="2"/>
  <c r="GO56" i="2"/>
  <c r="GO19" i="2"/>
  <c r="GO21" i="2"/>
  <c r="GO29" i="2"/>
  <c r="GO27" i="2"/>
  <c r="GO62" i="2"/>
  <c r="GO48" i="2"/>
  <c r="GO58" i="2"/>
  <c r="GO25" i="2"/>
  <c r="FA66" i="2"/>
  <c r="FA64" i="2"/>
  <c r="FA18" i="2"/>
  <c r="FA37" i="2"/>
  <c r="FA22" i="2"/>
  <c r="FA41" i="2"/>
  <c r="FA60" i="2"/>
  <c r="FA32" i="2"/>
  <c r="FA63" i="2"/>
  <c r="FA21" i="2"/>
  <c r="FA25" i="2"/>
  <c r="FA24" i="2"/>
  <c r="BE15" i="1"/>
  <c r="AX5" i="1"/>
  <c r="BE23" i="1"/>
  <c r="AX12" i="1"/>
  <c r="AX19" i="1"/>
  <c r="BE30" i="1"/>
  <c r="BE45" i="1"/>
  <c r="AX34" i="1"/>
  <c r="BE50" i="1"/>
  <c r="AX39" i="1"/>
  <c r="AX44" i="1"/>
  <c r="BE55" i="1"/>
  <c r="AX175" i="1"/>
  <c r="E77" i="16" s="1"/>
  <c r="U77" i="16" s="1"/>
  <c r="BH36" i="1"/>
  <c r="BH16" i="1"/>
  <c r="AX156" i="1"/>
  <c r="E57" i="16" s="1"/>
  <c r="U57" i="16" s="1"/>
  <c r="AX30" i="1"/>
  <c r="BE41" i="1"/>
  <c r="AX56" i="1"/>
  <c r="BF14" i="1"/>
  <c r="AX76" i="1"/>
  <c r="BF36" i="1"/>
  <c r="AX104" i="1"/>
  <c r="BG13" i="1"/>
  <c r="AX150" i="1"/>
  <c r="E51" i="16" s="1"/>
  <c r="U51" i="16" s="1"/>
  <c r="BG62" i="1"/>
  <c r="AX16" i="1"/>
  <c r="BE27" i="1"/>
  <c r="AX23" i="1"/>
  <c r="BE34" i="1"/>
  <c r="BE37" i="1"/>
  <c r="AX26" i="1"/>
  <c r="BE46" i="1"/>
  <c r="AX35" i="1"/>
  <c r="AX45" i="1"/>
  <c r="BE56" i="1"/>
  <c r="AX65" i="1"/>
  <c r="BF25" i="1"/>
  <c r="AX105" i="1"/>
  <c r="AX176" i="1"/>
  <c r="E78" i="16" s="1"/>
  <c r="U78" i="16" s="1"/>
  <c r="BH37" i="1"/>
  <c r="AX125" i="1"/>
  <c r="E25" i="16" s="1"/>
  <c r="U25" i="16" s="1"/>
  <c r="BG36" i="1"/>
  <c r="AX164" i="1"/>
  <c r="E66" i="16" s="1"/>
  <c r="U66" i="16" s="1"/>
  <c r="BH25" i="1"/>
  <c r="BE62" i="1"/>
  <c r="AX186" i="1"/>
  <c r="E88" i="16" s="1"/>
  <c r="U88" i="16" s="1"/>
  <c r="BH47" i="1"/>
  <c r="BE16" i="1"/>
  <c r="AX6" i="1"/>
  <c r="BE20" i="1"/>
  <c r="AX9" i="1"/>
  <c r="BE24" i="1"/>
  <c r="AX13" i="1"/>
  <c r="AX20" i="1"/>
  <c r="BE31" i="1"/>
  <c r="AX31" i="1"/>
  <c r="BE42" i="1"/>
  <c r="BE47" i="1"/>
  <c r="AX36" i="1"/>
  <c r="AX83" i="1"/>
  <c r="BF43" i="1"/>
  <c r="AX151" i="1"/>
  <c r="E52" i="16" s="1"/>
  <c r="U52" i="16" s="1"/>
  <c r="BG63" i="1"/>
  <c r="CO16" i="1"/>
  <c r="CO19" i="1"/>
  <c r="CO30" i="1"/>
  <c r="CO20" i="1"/>
  <c r="CO36" i="1"/>
  <c r="CO13" i="1"/>
  <c r="CQ13" i="1" s="1"/>
  <c r="CO14" i="1"/>
  <c r="CQ14" i="1" s="1"/>
  <c r="CO34" i="1"/>
  <c r="CO26" i="1"/>
  <c r="CO47" i="1"/>
  <c r="CO31" i="1"/>
  <c r="CO48" i="1"/>
  <c r="CO45" i="1"/>
  <c r="CO25" i="1"/>
  <c r="CO38" i="1"/>
  <c r="CO21" i="1"/>
  <c r="CO46" i="1"/>
  <c r="CO50" i="1"/>
  <c r="CO43" i="1"/>
  <c r="CO32" i="1"/>
  <c r="CO33" i="1"/>
  <c r="CO27" i="1"/>
  <c r="CO29" i="1"/>
  <c r="CO23" i="1"/>
  <c r="CO28" i="1"/>
  <c r="CO35" i="1"/>
  <c r="CO18" i="1"/>
  <c r="CO24" i="1"/>
  <c r="CO15" i="1"/>
  <c r="CQ15" i="1" s="1"/>
  <c r="CO22" i="1"/>
  <c r="BF37" i="1"/>
  <c r="AX247" i="1"/>
  <c r="E151" i="16" s="1"/>
  <c r="U151" i="16" s="1"/>
  <c r="BE87" i="1"/>
  <c r="AX14" i="1"/>
  <c r="BE25" i="1"/>
  <c r="AX28" i="1"/>
  <c r="BE39" i="1"/>
  <c r="AX32" i="1"/>
  <c r="BE43" i="1"/>
  <c r="AX41" i="1"/>
  <c r="BE52" i="1"/>
  <c r="AX111" i="1"/>
  <c r="BG22" i="1"/>
  <c r="AX117" i="1"/>
  <c r="E17" i="16" s="1"/>
  <c r="U17" i="16" s="1"/>
  <c r="BG28" i="1"/>
  <c r="AX143" i="1"/>
  <c r="E44" i="16" s="1"/>
  <c r="U44" i="16" s="1"/>
  <c r="BG55" i="1"/>
  <c r="CG23" i="1"/>
  <c r="CG29" i="1"/>
  <c r="CG24" i="1"/>
  <c r="CG40" i="1"/>
  <c r="CG50" i="1"/>
  <c r="CG34" i="1"/>
  <c r="CG33" i="1"/>
  <c r="CG42" i="1"/>
  <c r="CG27" i="1"/>
  <c r="CG22" i="1"/>
  <c r="CG30" i="1"/>
  <c r="CG19" i="1"/>
  <c r="CG20" i="1"/>
  <c r="CG35" i="1"/>
  <c r="CG15" i="1"/>
  <c r="CI15" i="1" s="1"/>
  <c r="CG48" i="1"/>
  <c r="CG21" i="1"/>
  <c r="CG16" i="1"/>
  <c r="CG13" i="1"/>
  <c r="CI13" i="1" s="1"/>
  <c r="CG31" i="1"/>
  <c r="CG18" i="1"/>
  <c r="CG25" i="1"/>
  <c r="CG32" i="1"/>
  <c r="CG26" i="1"/>
  <c r="CG38" i="1"/>
  <c r="CG14" i="1"/>
  <c r="CI14" i="1" s="1"/>
  <c r="CG28" i="1"/>
  <c r="CG39" i="1"/>
  <c r="CG47" i="1"/>
  <c r="BE13" i="1"/>
  <c r="AX3" i="1"/>
  <c r="AX7" i="1"/>
  <c r="BE17" i="1"/>
  <c r="AX10" i="1"/>
  <c r="BE21" i="1"/>
  <c r="AX21" i="1"/>
  <c r="BE32" i="1"/>
  <c r="AX24" i="1"/>
  <c r="BE35" i="1"/>
  <c r="AX37" i="1"/>
  <c r="BE48" i="1"/>
  <c r="AX90" i="1"/>
  <c r="BF50" i="1"/>
  <c r="AX114" i="1"/>
  <c r="BG25" i="1"/>
  <c r="AX225" i="1"/>
  <c r="E129" i="16" s="1"/>
  <c r="U129" i="16" s="1"/>
  <c r="BI36" i="1"/>
  <c r="AX132" i="1"/>
  <c r="E32" i="16" s="1"/>
  <c r="U32" i="16" s="1"/>
  <c r="BG43" i="1"/>
  <c r="AX153" i="1"/>
  <c r="E54" i="16" s="1"/>
  <c r="U54" i="16" s="1"/>
  <c r="BH13" i="1"/>
  <c r="AX18" i="1"/>
  <c r="BE29" i="1"/>
  <c r="BE40" i="1"/>
  <c r="AX29" i="1"/>
  <c r="BE44" i="1"/>
  <c r="AX33" i="1"/>
  <c r="BE49" i="1"/>
  <c r="AX38" i="1"/>
  <c r="AX43" i="1"/>
  <c r="BE54" i="1"/>
  <c r="BF57" i="1"/>
  <c r="AX96" i="1"/>
  <c r="AX223" i="1"/>
  <c r="E127" i="16" s="1"/>
  <c r="U127" i="16" s="1"/>
  <c r="BI34" i="1"/>
  <c r="AX119" i="1"/>
  <c r="E19" i="16" s="1"/>
  <c r="U19" i="16" s="1"/>
  <c r="BG30" i="1"/>
  <c r="AR277" i="1"/>
  <c r="BG35" i="1"/>
  <c r="AX187" i="1"/>
  <c r="E89" i="16" s="1"/>
  <c r="U89" i="16" s="1"/>
  <c r="BH48" i="1"/>
  <c r="AX4" i="1"/>
  <c r="BE14" i="1"/>
  <c r="BE18" i="1"/>
  <c r="AX8" i="1"/>
  <c r="BE26" i="1"/>
  <c r="AX15" i="1"/>
  <c r="BE33" i="1"/>
  <c r="AX22" i="1"/>
  <c r="AX25" i="1"/>
  <c r="BE36" i="1"/>
  <c r="AX54" i="1"/>
  <c r="AX64" i="1"/>
  <c r="BH33" i="1"/>
  <c r="AX185" i="1"/>
  <c r="E87" i="16" s="1"/>
  <c r="U87" i="16" s="1"/>
  <c r="BH46" i="1"/>
  <c r="AX120" i="1"/>
  <c r="E20" i="16" s="1"/>
  <c r="U20" i="16" s="1"/>
  <c r="BG31" i="1"/>
  <c r="AX133" i="1"/>
  <c r="E33" i="16" s="1"/>
  <c r="U33" i="16" s="1"/>
  <c r="BG44" i="1"/>
  <c r="AR278" i="1"/>
  <c r="AQ19" i="18"/>
  <c r="AX241" i="1"/>
  <c r="E145" i="16" s="1"/>
  <c r="U145" i="16" s="1"/>
  <c r="AO19" i="18"/>
  <c r="AX240" i="1"/>
  <c r="E144" i="16" s="1"/>
  <c r="U144" i="16" s="1"/>
  <c r="GH22" i="2"/>
  <c r="AK19" i="18"/>
  <c r="AX238" i="1"/>
  <c r="E142" i="16" s="1"/>
  <c r="U142" i="16" s="1"/>
  <c r="BI49" i="1"/>
  <c r="AX246" i="1"/>
  <c r="E150" i="16" s="1"/>
  <c r="U150" i="16" s="1"/>
  <c r="AZ19" i="18"/>
  <c r="GH31" i="2"/>
  <c r="BE88" i="1"/>
  <c r="AC19" i="18"/>
  <c r="AX234" i="1"/>
  <c r="E138" i="16" s="1"/>
  <c r="U138" i="16" s="1"/>
  <c r="BI45" i="1"/>
  <c r="AX245" i="1"/>
  <c r="E149" i="16" s="1"/>
  <c r="U149" i="16" s="1"/>
  <c r="AX19" i="18"/>
  <c r="AX243" i="1"/>
  <c r="E147" i="16" s="1"/>
  <c r="U147" i="16" s="1"/>
  <c r="AT19" i="18"/>
  <c r="AX228" i="1"/>
  <c r="E132" i="16" s="1"/>
  <c r="U132" i="16" s="1"/>
  <c r="Q19" i="18"/>
  <c r="BI39" i="1"/>
  <c r="AX227" i="1"/>
  <c r="E131" i="16" s="1"/>
  <c r="U131" i="16" s="1"/>
  <c r="N19" i="18"/>
  <c r="BI38" i="1"/>
  <c r="AX244" i="1"/>
  <c r="E148" i="16" s="1"/>
  <c r="U148" i="16" s="1"/>
  <c r="AV19" i="18"/>
  <c r="AX236" i="1"/>
  <c r="E140" i="16" s="1"/>
  <c r="U140" i="16" s="1"/>
  <c r="AG19" i="18"/>
  <c r="BI47" i="1"/>
  <c r="AX226" i="1"/>
  <c r="E130" i="16" s="1"/>
  <c r="U130" i="16" s="1"/>
  <c r="L19" i="18"/>
  <c r="BI37" i="1"/>
  <c r="R83" i="16"/>
  <c r="AX224" i="1"/>
  <c r="E128" i="16" s="1"/>
  <c r="U128" i="16" s="1"/>
  <c r="E19" i="18"/>
  <c r="F19" i="18" s="1"/>
  <c r="BI35" i="1"/>
  <c r="B55" i="15"/>
  <c r="AX242" i="1"/>
  <c r="E146" i="16" s="1"/>
  <c r="U146" i="16" s="1"/>
  <c r="AR19" i="18"/>
  <c r="AX232" i="1"/>
  <c r="E136" i="16" s="1"/>
  <c r="U136" i="16" s="1"/>
  <c r="Y19" i="18"/>
  <c r="BI43" i="1"/>
  <c r="AX229" i="1"/>
  <c r="E133" i="16" s="1"/>
  <c r="U133" i="16" s="1"/>
  <c r="S19" i="18"/>
  <c r="BI40" i="1"/>
  <c r="B97" i="15"/>
  <c r="F116" i="16"/>
  <c r="AX235" i="1"/>
  <c r="E139" i="16" s="1"/>
  <c r="U139" i="16" s="1"/>
  <c r="AE19" i="18"/>
  <c r="GH16" i="2"/>
  <c r="BI46" i="1"/>
  <c r="AX233" i="1"/>
  <c r="E137" i="16" s="1"/>
  <c r="U137" i="16" s="1"/>
  <c r="AA19" i="18"/>
  <c r="BI44" i="1"/>
  <c r="F124" i="16"/>
  <c r="F176" i="16" s="1"/>
  <c r="G19" i="17"/>
  <c r="B105" i="15"/>
  <c r="BH65" i="1"/>
  <c r="BI62" i="1"/>
  <c r="BI57" i="1"/>
  <c r="CW51" i="1"/>
  <c r="BF65" i="1"/>
  <c r="BN52" i="1"/>
  <c r="CF52" i="1"/>
  <c r="CD52" i="1"/>
  <c r="CW63" i="1"/>
  <c r="BO65" i="1"/>
  <c r="BH52" i="1"/>
  <c r="BI53" i="1"/>
  <c r="CK19" i="1"/>
  <c r="CU52" i="1"/>
  <c r="CN18" i="1"/>
  <c r="BN65" i="1"/>
  <c r="CW62" i="1"/>
  <c r="CM19" i="1"/>
  <c r="BI54" i="1"/>
  <c r="CE19" i="1"/>
  <c r="CW52" i="1"/>
  <c r="BV16" i="1"/>
  <c r="CU65" i="1"/>
  <c r="CW55" i="1"/>
  <c r="CU19" i="1"/>
  <c r="CD16" i="1"/>
  <c r="CW61" i="1"/>
  <c r="CL65" i="1"/>
  <c r="CE20" i="1"/>
  <c r="BF52" i="1"/>
  <c r="CW17" i="1"/>
  <c r="BE19" i="1"/>
  <c r="CT17" i="1"/>
  <c r="CU20" i="1"/>
  <c r="CE52" i="1"/>
  <c r="CT52" i="1"/>
  <c r="BI64" i="1"/>
  <c r="BJ12" i="1" s="1"/>
  <c r="CN52" i="1"/>
  <c r="BO19" i="1"/>
  <c r="CN65" i="1"/>
  <c r="CW57" i="1"/>
  <c r="CF18" i="1"/>
  <c r="BV52" i="1"/>
  <c r="BH18" i="1"/>
  <c r="BI55" i="1"/>
  <c r="BX18" i="1"/>
  <c r="BF16" i="1"/>
  <c r="CT16" i="1"/>
  <c r="CV52" i="1"/>
  <c r="BN16" i="1"/>
  <c r="CW58" i="1"/>
  <c r="CV65" i="1"/>
  <c r="BW65" i="1"/>
  <c r="BW52" i="1"/>
  <c r="BI59" i="1"/>
  <c r="CM65" i="1"/>
  <c r="CW53" i="1"/>
  <c r="BI61" i="1"/>
  <c r="CS19" i="1"/>
  <c r="CF65" i="1"/>
  <c r="CD65" i="1"/>
  <c r="CW56" i="1"/>
  <c r="BO52" i="1"/>
  <c r="CO64" i="1"/>
  <c r="CP12" i="1" s="1"/>
  <c r="CO58" i="1"/>
  <c r="CG56" i="1"/>
  <c r="CG62" i="1"/>
  <c r="CG57" i="1"/>
  <c r="BY51" i="1"/>
  <c r="BY57" i="1"/>
  <c r="CT65" i="1"/>
  <c r="BI65" i="1"/>
  <c r="BG65" i="1"/>
  <c r="CW59" i="1"/>
  <c r="BV17" i="1"/>
  <c r="CW60" i="1"/>
  <c r="BW20" i="1"/>
  <c r="CO61" i="1"/>
  <c r="CG65" i="1"/>
  <c r="CG54" i="1"/>
  <c r="CG58" i="1"/>
  <c r="BY60" i="1"/>
  <c r="BY62" i="1"/>
  <c r="BY53" i="1"/>
  <c r="BN17" i="1"/>
  <c r="CW64" i="1"/>
  <c r="CX12" i="1" s="1"/>
  <c r="CD17" i="1"/>
  <c r="BI60" i="1"/>
  <c r="CW54" i="1"/>
  <c r="CW65" i="1"/>
  <c r="BI17" i="1"/>
  <c r="BX65" i="1"/>
  <c r="CM52" i="1"/>
  <c r="CL52" i="1"/>
  <c r="CO56" i="1"/>
  <c r="CG60" i="1"/>
  <c r="BY63" i="1"/>
  <c r="BU19" i="1"/>
  <c r="BI52" i="1"/>
  <c r="BM19" i="1"/>
  <c r="CC19" i="1"/>
  <c r="BV65" i="1"/>
  <c r="CO62" i="1"/>
  <c r="CO63" i="1"/>
  <c r="CG59" i="1"/>
  <c r="CG17" i="1"/>
  <c r="CG52" i="1"/>
  <c r="BY56" i="1"/>
  <c r="BY59" i="1"/>
  <c r="BY58" i="1"/>
  <c r="CL16" i="1"/>
  <c r="CE65" i="1"/>
  <c r="BX52" i="1"/>
  <c r="BI63" i="1"/>
  <c r="BW19" i="1"/>
  <c r="CO17" i="1"/>
  <c r="CO52" i="1"/>
  <c r="CG64" i="1"/>
  <c r="CH12" i="1" s="1"/>
  <c r="CG53" i="1"/>
  <c r="BY64" i="1"/>
  <c r="BZ12" i="1" s="1"/>
  <c r="BG20" i="1"/>
  <c r="CV18" i="1"/>
  <c r="BO20" i="1"/>
  <c r="BI58" i="1"/>
  <c r="CL17" i="1"/>
  <c r="CO65" i="1"/>
  <c r="CO55" i="1"/>
  <c r="CO59" i="1"/>
  <c r="CG55" i="1"/>
  <c r="BY61" i="1"/>
  <c r="BY17" i="1"/>
  <c r="BY55" i="1"/>
  <c r="BY65" i="1"/>
  <c r="BI51" i="1"/>
  <c r="CO60" i="1"/>
  <c r="BI56" i="1"/>
  <c r="CO53" i="1"/>
  <c r="BG52" i="1"/>
  <c r="CG61" i="1"/>
  <c r="BY54" i="1"/>
  <c r="BF17" i="1"/>
  <c r="CM20" i="1"/>
  <c r="CO57" i="1"/>
  <c r="BY52" i="1"/>
  <c r="BG19" i="1"/>
  <c r="CO54" i="1"/>
  <c r="CO51" i="1"/>
  <c r="CG63" i="1"/>
  <c r="CG51" i="1"/>
  <c r="AX231" i="1"/>
  <c r="E135" i="16" s="1"/>
  <c r="U135" i="16" s="1"/>
  <c r="W19" i="18"/>
  <c r="BI42" i="1"/>
  <c r="AX237" i="1"/>
  <c r="E141" i="16" s="1"/>
  <c r="U141" i="16" s="1"/>
  <c r="AI19" i="18"/>
  <c r="BI48" i="1"/>
  <c r="U19" i="18"/>
  <c r="AX230" i="1"/>
  <c r="E134" i="16" s="1"/>
  <c r="U134" i="16" s="1"/>
  <c r="BI41" i="1"/>
  <c r="BM19" i="2" l="1"/>
  <c r="BN19" i="2" s="1"/>
  <c r="F175" i="16"/>
  <c r="GH15" i="2"/>
  <c r="GH19" i="2"/>
  <c r="GH27" i="2"/>
  <c r="GH24" i="2"/>
  <c r="FW35" i="2"/>
  <c r="GH26" i="2"/>
  <c r="GH21" i="2"/>
  <c r="GH29" i="2"/>
  <c r="FW36" i="2"/>
  <c r="GH18" i="2"/>
  <c r="GH14" i="2"/>
  <c r="GH28" i="2"/>
  <c r="GH30" i="2"/>
  <c r="GH17" i="2"/>
  <c r="GH23" i="2"/>
  <c r="GH25" i="2"/>
  <c r="EZ33" i="2"/>
  <c r="FA15" i="2"/>
  <c r="EX61" i="2"/>
  <c r="B20" i="15"/>
  <c r="F59" i="16"/>
  <c r="G59" i="16" s="1"/>
  <c r="F22" i="16"/>
  <c r="G22" i="16" s="1"/>
  <c r="F46" i="16"/>
  <c r="G46" i="16" s="1"/>
  <c r="EX55" i="2"/>
  <c r="FA44" i="2"/>
  <c r="EZ43" i="2"/>
  <c r="FA45" i="2"/>
  <c r="FW34" i="2"/>
  <c r="EZ62" i="2"/>
  <c r="F41" i="16"/>
  <c r="R41" i="16" s="1"/>
  <c r="BV98" i="2"/>
  <c r="BT98" i="2"/>
  <c r="BX98" i="2"/>
  <c r="CC27" i="2"/>
  <c r="FW32" i="2"/>
  <c r="FW33" i="2"/>
  <c r="FA61" i="2"/>
  <c r="FA14" i="2"/>
  <c r="FA26" i="2"/>
  <c r="E46" i="16"/>
  <c r="U46" i="16" s="1"/>
  <c r="F69" i="16"/>
  <c r="G69" i="16" s="1"/>
  <c r="EY61" i="2"/>
  <c r="F38" i="16"/>
  <c r="G38" i="16" s="1"/>
  <c r="Q142" i="16" s="1"/>
  <c r="B43" i="15"/>
  <c r="F30" i="16"/>
  <c r="G30" i="16" s="1"/>
  <c r="Q134" i="16" s="1"/>
  <c r="FA34" i="2"/>
  <c r="FA23" i="2"/>
  <c r="B23" i="15"/>
  <c r="F53" i="16"/>
  <c r="G53" i="16" s="1"/>
  <c r="B22" i="15"/>
  <c r="F60" i="16"/>
  <c r="G60" i="16" s="1"/>
  <c r="EZ20" i="2"/>
  <c r="F68" i="16"/>
  <c r="G68" i="16" s="1"/>
  <c r="E68" i="16"/>
  <c r="U68" i="16" s="1"/>
  <c r="EY63" i="2"/>
  <c r="FA31" i="2"/>
  <c r="EZ18" i="2"/>
  <c r="E59" i="16"/>
  <c r="U59" i="16" s="1"/>
  <c r="EY24" i="2"/>
  <c r="E53" i="16"/>
  <c r="U53" i="16" s="1"/>
  <c r="E30" i="16"/>
  <c r="U30" i="16" s="1"/>
  <c r="E37" i="16"/>
  <c r="U37" i="16" s="1"/>
  <c r="G37" i="16"/>
  <c r="FW30" i="2"/>
  <c r="FA47" i="2"/>
  <c r="EZ32" i="2"/>
  <c r="FW31" i="2"/>
  <c r="EZ38" i="2"/>
  <c r="EZ52" i="2"/>
  <c r="EZ17" i="2"/>
  <c r="FA49" i="2"/>
  <c r="EZ51" i="2"/>
  <c r="FA16" i="2"/>
  <c r="EX64" i="2"/>
  <c r="FA50" i="2"/>
  <c r="EZ64" i="2"/>
  <c r="B39" i="15"/>
  <c r="CB25" i="2"/>
  <c r="G10" i="16"/>
  <c r="R12" i="16"/>
  <c r="E160" i="16"/>
  <c r="U160" i="16" s="1"/>
  <c r="F160" i="16"/>
  <c r="G160" i="16" s="1"/>
  <c r="BW98" i="2"/>
  <c r="BY98" i="2"/>
  <c r="G40" i="16"/>
  <c r="F35" i="16"/>
  <c r="G35" i="16" s="1"/>
  <c r="DO19" i="1"/>
  <c r="DG23" i="1"/>
  <c r="DG18" i="1"/>
  <c r="DG16" i="1"/>
  <c r="DG19" i="1"/>
  <c r="DO21" i="1"/>
  <c r="DG20" i="1"/>
  <c r="DG22" i="1"/>
  <c r="DO20" i="1"/>
  <c r="DG21" i="1"/>
  <c r="DG17" i="1"/>
  <c r="DO22" i="1"/>
  <c r="DO17" i="1"/>
  <c r="DO18" i="1"/>
  <c r="DO16" i="1"/>
  <c r="DO23" i="1"/>
  <c r="R15" i="16"/>
  <c r="E12" i="16"/>
  <c r="U12" i="16" s="1"/>
  <c r="E7" i="16"/>
  <c r="U7" i="16" s="1"/>
  <c r="GG28" i="2"/>
  <c r="B29" i="15"/>
  <c r="E10" i="16"/>
  <c r="U10" i="16" s="1"/>
  <c r="B12" i="15"/>
  <c r="E15" i="16"/>
  <c r="U15" i="16" s="1"/>
  <c r="F45" i="16"/>
  <c r="G45" i="16" s="1"/>
  <c r="Q149" i="16" s="1"/>
  <c r="S149" i="16" s="1"/>
  <c r="F27" i="16"/>
  <c r="G27" i="16" s="1"/>
  <c r="Q131" i="16" s="1"/>
  <c r="B40" i="15"/>
  <c r="F7" i="16"/>
  <c r="G7" i="16" s="1"/>
  <c r="F47" i="16"/>
  <c r="R47" i="16" s="1"/>
  <c r="F55" i="16"/>
  <c r="G55" i="16" s="1"/>
  <c r="E6" i="16"/>
  <c r="U6" i="16" s="1"/>
  <c r="R109" i="16"/>
  <c r="F34" i="16"/>
  <c r="G34" i="16" s="1"/>
  <c r="Q138" i="16" s="1"/>
  <c r="E16" i="16"/>
  <c r="U16" i="16" s="1"/>
  <c r="E34" i="16"/>
  <c r="U34" i="16" s="1"/>
  <c r="G16" i="16"/>
  <c r="E26" i="16"/>
  <c r="U26" i="16" s="1"/>
  <c r="F64" i="16"/>
  <c r="G64" i="16" s="1"/>
  <c r="E64" i="16"/>
  <c r="U64" i="16" s="1"/>
  <c r="G4" i="16"/>
  <c r="EZ42" i="2"/>
  <c r="EZ41" i="2"/>
  <c r="FA28" i="2"/>
  <c r="EZ16" i="2"/>
  <c r="E69" i="16"/>
  <c r="U69" i="16" s="1"/>
  <c r="CB37" i="2"/>
  <c r="B48" i="15"/>
  <c r="EX58" i="2"/>
  <c r="EX60" i="2"/>
  <c r="F102" i="16"/>
  <c r="G102" i="16" s="1"/>
  <c r="R5" i="16"/>
  <c r="G6" i="16"/>
  <c r="R8" i="16"/>
  <c r="EY17" i="2"/>
  <c r="F48" i="16"/>
  <c r="G48" i="16" s="1"/>
  <c r="Q152" i="16" s="1"/>
  <c r="S152" i="16" s="1"/>
  <c r="E5" i="16"/>
  <c r="U5" i="16" s="1"/>
  <c r="B25" i="15"/>
  <c r="F31" i="16"/>
  <c r="G31" i="16" s="1"/>
  <c r="Q135" i="16" s="1"/>
  <c r="E8" i="16"/>
  <c r="U8" i="16" s="1"/>
  <c r="E47" i="16"/>
  <c r="U47" i="16" s="1"/>
  <c r="E31" i="16"/>
  <c r="U31" i="16" s="1"/>
  <c r="E9" i="16"/>
  <c r="U9" i="16" s="1"/>
  <c r="FA59" i="2"/>
  <c r="EX27" i="2"/>
  <c r="FA46" i="2"/>
  <c r="EZ57" i="2"/>
  <c r="FA19" i="2"/>
  <c r="EZ48" i="2"/>
  <c r="BJ89" i="1"/>
  <c r="BE89" i="1"/>
  <c r="BH89" i="1"/>
  <c r="BG89" i="1"/>
  <c r="BF89" i="1"/>
  <c r="BE90" i="1"/>
  <c r="BI89" i="1"/>
  <c r="R65" i="16"/>
  <c r="E65" i="16"/>
  <c r="U65" i="16" s="1"/>
  <c r="E4" i="16"/>
  <c r="U4" i="16" s="1"/>
  <c r="E41" i="16"/>
  <c r="U41" i="16" s="1"/>
  <c r="EZ27" i="2"/>
  <c r="E40" i="16"/>
  <c r="U40" i="16" s="1"/>
  <c r="B84" i="15"/>
  <c r="EZ56" i="2"/>
  <c r="FA52" i="2"/>
  <c r="EX25" i="2"/>
  <c r="EY65" i="2"/>
  <c r="EZ13" i="2" s="1"/>
  <c r="FA33" i="2"/>
  <c r="EZ26" i="2"/>
  <c r="FA29" i="2"/>
  <c r="GG34" i="2"/>
  <c r="FA42" i="2"/>
  <c r="FA48" i="2"/>
  <c r="GG31" i="2"/>
  <c r="FA54" i="2"/>
  <c r="FA65" i="2"/>
  <c r="FA55" i="2"/>
  <c r="GE59" i="2"/>
  <c r="FA53" i="2"/>
  <c r="EZ31" i="2"/>
  <c r="F13" i="16"/>
  <c r="G13" i="16" s="1"/>
  <c r="E13" i="16"/>
  <c r="U13" i="16" s="1"/>
  <c r="F14" i="16"/>
  <c r="G14" i="16" s="1"/>
  <c r="E14" i="16"/>
  <c r="U14" i="16" s="1"/>
  <c r="F50" i="16"/>
  <c r="G50" i="16" s="1"/>
  <c r="E50" i="16"/>
  <c r="U50" i="16" s="1"/>
  <c r="F36" i="16"/>
  <c r="G36" i="16" s="1"/>
  <c r="E36" i="16"/>
  <c r="U36" i="16" s="1"/>
  <c r="F72" i="16"/>
  <c r="G72" i="16" s="1"/>
  <c r="E72" i="16"/>
  <c r="U72" i="16" s="1"/>
  <c r="FA30" i="2"/>
  <c r="EX24" i="2"/>
  <c r="EZ30" i="2"/>
  <c r="F11" i="16"/>
  <c r="G11" i="16" s="1"/>
  <c r="E11" i="16"/>
  <c r="U11" i="16" s="1"/>
  <c r="GF58" i="2"/>
  <c r="B57" i="15"/>
  <c r="E74" i="16"/>
  <c r="U74" i="16" s="1"/>
  <c r="GD36" i="2"/>
  <c r="EX48" i="2"/>
  <c r="EZ36" i="2"/>
  <c r="EY22" i="2"/>
  <c r="EZ21" i="2"/>
  <c r="FA35" i="2"/>
  <c r="FA43" i="2"/>
  <c r="E2" i="16"/>
  <c r="U2" i="16" s="1"/>
  <c r="F2" i="16"/>
  <c r="G2" i="16" s="1"/>
  <c r="F3" i="16"/>
  <c r="G3" i="16" s="1"/>
  <c r="E3" i="16"/>
  <c r="U3" i="16" s="1"/>
  <c r="F143" i="16"/>
  <c r="G143" i="16" s="1"/>
  <c r="E143" i="16"/>
  <c r="U143" i="16" s="1"/>
  <c r="GF56" i="2"/>
  <c r="GF54" i="2"/>
  <c r="F28" i="16"/>
  <c r="G28" i="16" s="1"/>
  <c r="E28" i="16"/>
  <c r="U28" i="16" s="1"/>
  <c r="EZ24" i="2"/>
  <c r="GG32" i="2"/>
  <c r="FA20" i="2"/>
  <c r="EY55" i="2"/>
  <c r="F122" i="16"/>
  <c r="R122" i="16" s="1"/>
  <c r="E122" i="16"/>
  <c r="U122" i="16" s="1"/>
  <c r="EZ37" i="2"/>
  <c r="EZ15" i="2"/>
  <c r="B26" i="15"/>
  <c r="E42" i="16"/>
  <c r="U42" i="16" s="1"/>
  <c r="CC53" i="2"/>
  <c r="EX43" i="2"/>
  <c r="CB18" i="2"/>
  <c r="GG27" i="2"/>
  <c r="GD49" i="2"/>
  <c r="EZ59" i="2"/>
  <c r="EX62" i="2"/>
  <c r="R110" i="16"/>
  <c r="EZ61" i="2"/>
  <c r="B103" i="15"/>
  <c r="GE18" i="2"/>
  <c r="GF65" i="2"/>
  <c r="GG13" i="2" s="1"/>
  <c r="GF27" i="2"/>
  <c r="R121" i="16"/>
  <c r="R70" i="16"/>
  <c r="R123" i="16"/>
  <c r="GF55" i="2"/>
  <c r="EZ14" i="2"/>
  <c r="EZ29" i="2"/>
  <c r="FA51" i="2"/>
  <c r="GE60" i="2"/>
  <c r="EZ39" i="2"/>
  <c r="GF64" i="2"/>
  <c r="FA27" i="2"/>
  <c r="CD49" i="2"/>
  <c r="CB64" i="2"/>
  <c r="GE51" i="2"/>
  <c r="GD65" i="2"/>
  <c r="GE13" i="2" s="1"/>
  <c r="FA38" i="2"/>
  <c r="CB29" i="2"/>
  <c r="GF29" i="2"/>
  <c r="A161" i="16"/>
  <c r="GG20" i="2"/>
  <c r="GE55" i="2"/>
  <c r="EY26" i="2"/>
  <c r="EX46" i="2"/>
  <c r="GF46" i="2"/>
  <c r="GD35" i="2"/>
  <c r="EX59" i="2"/>
  <c r="EZ22" i="2"/>
  <c r="FA40" i="2"/>
  <c r="GG30" i="2"/>
  <c r="FA36" i="2"/>
  <c r="FA62" i="2"/>
  <c r="FA17" i="2"/>
  <c r="GG33" i="2"/>
  <c r="FA57" i="2"/>
  <c r="CB30" i="2"/>
  <c r="CB36" i="2"/>
  <c r="EZ44" i="2"/>
  <c r="EX22" i="2"/>
  <c r="EY18" i="2"/>
  <c r="EZ47" i="2"/>
  <c r="EX56" i="2"/>
  <c r="CC45" i="2"/>
  <c r="FZ37" i="2"/>
  <c r="FZ45" i="2"/>
  <c r="FZ53" i="2"/>
  <c r="FZ61" i="2"/>
  <c r="FZ38" i="2"/>
  <c r="FZ46" i="2"/>
  <c r="FZ54" i="2"/>
  <c r="FZ62" i="2"/>
  <c r="FZ39" i="2"/>
  <c r="FZ47" i="2"/>
  <c r="FZ55" i="2"/>
  <c r="FZ63" i="2"/>
  <c r="FZ40" i="2"/>
  <c r="FZ48" i="2"/>
  <c r="FZ56" i="2"/>
  <c r="FZ64" i="2"/>
  <c r="FZ33" i="2"/>
  <c r="FZ41" i="2"/>
  <c r="FZ49" i="2"/>
  <c r="FZ57" i="2"/>
  <c r="FZ65" i="2"/>
  <c r="FZ34" i="2"/>
  <c r="FZ42" i="2"/>
  <c r="FZ50" i="2"/>
  <c r="FZ58" i="2"/>
  <c r="FZ66" i="2"/>
  <c r="FZ35" i="2"/>
  <c r="FZ43" i="2"/>
  <c r="FZ51" i="2"/>
  <c r="FZ59" i="2"/>
  <c r="FZ20" i="2"/>
  <c r="FZ36" i="2"/>
  <c r="FZ44" i="2"/>
  <c r="FZ52" i="2"/>
  <c r="FZ60" i="2"/>
  <c r="FZ15" i="2"/>
  <c r="FZ14" i="2"/>
  <c r="FA39" i="2"/>
  <c r="EZ55" i="2"/>
  <c r="B13" i="15"/>
  <c r="AN17" i="18"/>
  <c r="CB58" i="2"/>
  <c r="B34" i="15"/>
  <c r="GE54" i="2"/>
  <c r="GE42" i="2"/>
  <c r="CC32" i="2"/>
  <c r="CD46" i="2"/>
  <c r="GF63" i="2"/>
  <c r="GF43" i="2"/>
  <c r="GF34" i="2"/>
  <c r="EZ60" i="2"/>
  <c r="GF42" i="2"/>
  <c r="EZ45" i="2"/>
  <c r="EZ54" i="2"/>
  <c r="EZ46" i="2"/>
  <c r="EZ35" i="2"/>
  <c r="FA56" i="2"/>
  <c r="GD57" i="2"/>
  <c r="GF31" i="2"/>
  <c r="EX45" i="2"/>
  <c r="P123" i="16"/>
  <c r="EY23" i="2"/>
  <c r="GG14" i="2"/>
  <c r="GG29" i="2"/>
  <c r="EY56" i="2"/>
  <c r="EY29" i="2"/>
  <c r="EX30" i="2"/>
  <c r="GF62" i="2"/>
  <c r="GG35" i="2"/>
  <c r="CB22" i="2"/>
  <c r="EZ58" i="2"/>
  <c r="CB24" i="2"/>
  <c r="FA58" i="2"/>
  <c r="BU98" i="2"/>
  <c r="GE63" i="2"/>
  <c r="R117" i="16"/>
  <c r="G117" i="16"/>
  <c r="EY48" i="2"/>
  <c r="GF44" i="2"/>
  <c r="GF57" i="2"/>
  <c r="EX44" i="2"/>
  <c r="GD51" i="2"/>
  <c r="EX65" i="2"/>
  <c r="EY13" i="2" s="1"/>
  <c r="EX57" i="2"/>
  <c r="GF41" i="2"/>
  <c r="EY49" i="2"/>
  <c r="F42" i="16"/>
  <c r="G42" i="16" s="1"/>
  <c r="R100" i="16"/>
  <c r="GD31" i="2"/>
  <c r="GG64" i="2"/>
  <c r="GD64" i="2"/>
  <c r="GF22" i="2"/>
  <c r="GF30" i="2"/>
  <c r="EY62" i="2"/>
  <c r="EY21" i="2"/>
  <c r="GD50" i="2"/>
  <c r="GG21" i="2"/>
  <c r="GE43" i="2"/>
  <c r="GG65" i="2"/>
  <c r="GH13" i="2" s="1"/>
  <c r="GG23" i="2"/>
  <c r="GE22" i="2"/>
  <c r="GD58" i="2"/>
  <c r="EY50" i="2"/>
  <c r="AX17" i="18"/>
  <c r="AX18" i="18" s="1"/>
  <c r="G121" i="16"/>
  <c r="CD33" i="2"/>
  <c r="GD34" i="2"/>
  <c r="R97" i="16"/>
  <c r="GD32" i="2"/>
  <c r="GF60" i="2"/>
  <c r="EX42" i="2"/>
  <c r="EY19" i="2"/>
  <c r="EY46" i="2"/>
  <c r="EY32" i="2"/>
  <c r="EY57" i="2"/>
  <c r="EY28" i="2"/>
  <c r="EZ50" i="2"/>
  <c r="EX63" i="2"/>
  <c r="GG17" i="2"/>
  <c r="GG24" i="2"/>
  <c r="EX50" i="2"/>
  <c r="EY25" i="2"/>
  <c r="GG62" i="2"/>
  <c r="GG22" i="2"/>
  <c r="GF45" i="2"/>
  <c r="GF59" i="2"/>
  <c r="GE41" i="2"/>
  <c r="GF52" i="2"/>
  <c r="GF24" i="2"/>
  <c r="GG15" i="2"/>
  <c r="GD24" i="2"/>
  <c r="GG26" i="2"/>
  <c r="GD48" i="2"/>
  <c r="GG25" i="2"/>
  <c r="GF23" i="2"/>
  <c r="GG63" i="2"/>
  <c r="R82" i="16"/>
  <c r="GF33" i="2"/>
  <c r="GG19" i="2"/>
  <c r="GE61" i="2"/>
  <c r="GG16" i="2"/>
  <c r="R26" i="16"/>
  <c r="L17" i="18"/>
  <c r="M19" i="18" s="1"/>
  <c r="O19" i="18" s="1"/>
  <c r="CC43" i="2"/>
  <c r="GF32" i="2"/>
  <c r="CC31" i="2"/>
  <c r="CB60" i="2"/>
  <c r="G112" i="16"/>
  <c r="G119" i="16"/>
  <c r="F171" i="16"/>
  <c r="R93" i="16"/>
  <c r="G93" i="16"/>
  <c r="R71" i="16"/>
  <c r="G71" i="16"/>
  <c r="G109" i="16"/>
  <c r="R96" i="16"/>
  <c r="G96" i="16"/>
  <c r="G113" i="16"/>
  <c r="G110" i="16"/>
  <c r="G114" i="16"/>
  <c r="G111" i="16"/>
  <c r="R98" i="16"/>
  <c r="G98" i="16"/>
  <c r="G115" i="16"/>
  <c r="G124" i="16"/>
  <c r="G116" i="16"/>
  <c r="F168" i="16"/>
  <c r="G107" i="16"/>
  <c r="G159" i="16"/>
  <c r="R101" i="16"/>
  <c r="G101" i="16"/>
  <c r="G118" i="16"/>
  <c r="F170" i="16"/>
  <c r="G108" i="16"/>
  <c r="R56" i="16"/>
  <c r="G56" i="16"/>
  <c r="R92" i="16"/>
  <c r="G92" i="16"/>
  <c r="EX54" i="2"/>
  <c r="CB59" i="2"/>
  <c r="CD27" i="2"/>
  <c r="CC30" i="2"/>
  <c r="CC59" i="2"/>
  <c r="CC60" i="2"/>
  <c r="CD38" i="2"/>
  <c r="CC23" i="2"/>
  <c r="CC41" i="2"/>
  <c r="CC16" i="2"/>
  <c r="CB54" i="2"/>
  <c r="CD28" i="2"/>
  <c r="CD50" i="2"/>
  <c r="EY51" i="2"/>
  <c r="GE36" i="2"/>
  <c r="EY64" i="2"/>
  <c r="CB62" i="2"/>
  <c r="CC36" i="2"/>
  <c r="CC54" i="2"/>
  <c r="EY27" i="2"/>
  <c r="EX49" i="2"/>
  <c r="CD35" i="2"/>
  <c r="B21" i="15"/>
  <c r="EX33" i="2"/>
  <c r="CC39" i="2"/>
  <c r="GD56" i="2"/>
  <c r="CC62" i="2"/>
  <c r="CD19" i="2"/>
  <c r="CC42" i="2"/>
  <c r="CC49" i="2"/>
  <c r="GE23" i="2"/>
  <c r="GE33" i="2"/>
  <c r="GF39" i="2"/>
  <c r="CC65" i="2"/>
  <c r="GF25" i="2"/>
  <c r="GF61" i="2"/>
  <c r="R108" i="16"/>
  <c r="EY47" i="2"/>
  <c r="GE48" i="2"/>
  <c r="EY14" i="2"/>
  <c r="GE21" i="2"/>
  <c r="GF16" i="2"/>
  <c r="EX37" i="2"/>
  <c r="GE19" i="2"/>
  <c r="GE40" i="2"/>
  <c r="GD43" i="2"/>
  <c r="GF40" i="2"/>
  <c r="EY31" i="2"/>
  <c r="GE49" i="2"/>
  <c r="GD59" i="2"/>
  <c r="EX41" i="2"/>
  <c r="GD19" i="2"/>
  <c r="GD42" i="2"/>
  <c r="EY60" i="2"/>
  <c r="GD46" i="2"/>
  <c r="CB39" i="2"/>
  <c r="CB66" i="2"/>
  <c r="CC13" i="2" s="1"/>
  <c r="GE58" i="2"/>
  <c r="EX36" i="2"/>
  <c r="AH19" i="21"/>
  <c r="S17" i="18"/>
  <c r="T19" i="18" s="1"/>
  <c r="CC14" i="2"/>
  <c r="CC56" i="2"/>
  <c r="GE29" i="2"/>
  <c r="CC57" i="2"/>
  <c r="CC63" i="2"/>
  <c r="CD48" i="2"/>
  <c r="CD58" i="2"/>
  <c r="GE14" i="2"/>
  <c r="GE47" i="2"/>
  <c r="CD40" i="2"/>
  <c r="EX32" i="2"/>
  <c r="EX40" i="2"/>
  <c r="GF50" i="2"/>
  <c r="GF17" i="2"/>
  <c r="GF26" i="2"/>
  <c r="GD40" i="2"/>
  <c r="GD61" i="2"/>
  <c r="GG61" i="2"/>
  <c r="EY38" i="2"/>
  <c r="EY37" i="2"/>
  <c r="EY59" i="2"/>
  <c r="GD28" i="2"/>
  <c r="GF51" i="2"/>
  <c r="GC66" i="2"/>
  <c r="GF21" i="2"/>
  <c r="GF49" i="2"/>
  <c r="AK96" i="3"/>
  <c r="BO88" i="1" s="1"/>
  <c r="CC52" i="2"/>
  <c r="CD51" i="2"/>
  <c r="GD33" i="2"/>
  <c r="GD47" i="2"/>
  <c r="GD22" i="2"/>
  <c r="EX28" i="2"/>
  <c r="EY36" i="2"/>
  <c r="GD20" i="2"/>
  <c r="GD41" i="2"/>
  <c r="EX52" i="2"/>
  <c r="GD21" i="2"/>
  <c r="GD55" i="2"/>
  <c r="GD23" i="2"/>
  <c r="CD42" i="2"/>
  <c r="GE39" i="2"/>
  <c r="GE35" i="2"/>
  <c r="BL88" i="1"/>
  <c r="BL89" i="1" s="1"/>
  <c r="BL90" i="1" s="1"/>
  <c r="BL91" i="1" s="1"/>
  <c r="AJ96" i="3"/>
  <c r="BN88" i="1" s="1"/>
  <c r="AN96" i="3"/>
  <c r="BS88" i="1" s="1"/>
  <c r="AI96" i="3"/>
  <c r="BM88" i="1" s="1"/>
  <c r="AM96" i="3"/>
  <c r="BR88" i="1" s="1"/>
  <c r="AH97" i="3"/>
  <c r="AN97" i="3" s="1"/>
  <c r="BS89" i="1" s="1"/>
  <c r="CD36" i="2"/>
  <c r="GD54" i="2"/>
  <c r="AQ17" i="18"/>
  <c r="AQ18" i="18" s="1"/>
  <c r="AN17" i="21"/>
  <c r="CI23" i="1"/>
  <c r="BB17" i="18"/>
  <c r="BB18" i="18" s="1"/>
  <c r="AG17" i="18"/>
  <c r="AG18" i="18" s="1"/>
  <c r="GD62" i="2"/>
  <c r="CC35" i="2"/>
  <c r="AM17" i="18"/>
  <c r="AM18" i="18" s="1"/>
  <c r="AP18" i="18" s="1"/>
  <c r="AP19" i="18" s="1"/>
  <c r="CI22" i="1"/>
  <c r="CC47" i="2"/>
  <c r="R119" i="16"/>
  <c r="CD60" i="2"/>
  <c r="CD61" i="2"/>
  <c r="CI21" i="1"/>
  <c r="AO17" i="21"/>
  <c r="AO18" i="21" s="1"/>
  <c r="CC48" i="2"/>
  <c r="GE44" i="2"/>
  <c r="CD25" i="2"/>
  <c r="R113" i="16"/>
  <c r="B88" i="15"/>
  <c r="F106" i="16"/>
  <c r="R105" i="16"/>
  <c r="B124" i="15"/>
  <c r="CA19" i="1"/>
  <c r="CB20" i="2"/>
  <c r="EY16" i="2"/>
  <c r="GD25" i="2"/>
  <c r="CC29" i="2"/>
  <c r="CC55" i="2"/>
  <c r="EX51" i="2"/>
  <c r="CA20" i="1"/>
  <c r="CA18" i="1"/>
  <c r="Y17" i="18"/>
  <c r="Y18" i="18" s="1"/>
  <c r="GD29" i="2"/>
  <c r="EX47" i="2"/>
  <c r="Y17" i="21"/>
  <c r="Z19" i="21" s="1"/>
  <c r="AZ17" i="18"/>
  <c r="AZ18" i="18" s="1"/>
  <c r="R91" i="16"/>
  <c r="CC58" i="2"/>
  <c r="CD62" i="2"/>
  <c r="E17" i="18"/>
  <c r="G19" i="18" s="1"/>
  <c r="I19" i="18" s="1"/>
  <c r="J19" i="18" s="1"/>
  <c r="CD54" i="2"/>
  <c r="CC19" i="2"/>
  <c r="U17" i="18"/>
  <c r="U18" i="18" s="1"/>
  <c r="W17" i="18"/>
  <c r="W18" i="18" s="1"/>
  <c r="R90" i="16"/>
  <c r="AC17" i="18"/>
  <c r="AC18" i="18" s="1"/>
  <c r="AR17" i="18"/>
  <c r="AR18" i="18" s="1"/>
  <c r="AA17" i="18"/>
  <c r="AA18" i="18" s="1"/>
  <c r="CC28" i="2"/>
  <c r="R115" i="16"/>
  <c r="GD63" i="2"/>
  <c r="CY16" i="1"/>
  <c r="GD60" i="2"/>
  <c r="GD37" i="2"/>
  <c r="GF28" i="2"/>
  <c r="CC20" i="2"/>
  <c r="CD24" i="2"/>
  <c r="CQ16" i="1"/>
  <c r="CB61" i="2"/>
  <c r="EX35" i="2"/>
  <c r="GE56" i="2"/>
  <c r="GE26" i="2"/>
  <c r="GF37" i="2"/>
  <c r="GD30" i="2"/>
  <c r="GE65" i="2"/>
  <c r="GF13" i="2" s="1"/>
  <c r="H17" i="18"/>
  <c r="I17" i="18" s="1"/>
  <c r="J17" i="18" s="1"/>
  <c r="Q17" i="18"/>
  <c r="BP52" i="1"/>
  <c r="BP40" i="1"/>
  <c r="BP65" i="1"/>
  <c r="CA16" i="1"/>
  <c r="BP18" i="1"/>
  <c r="EY58" i="2"/>
  <c r="EY54" i="2"/>
  <c r="CD55" i="2"/>
  <c r="CD18" i="2"/>
  <c r="GE31" i="2"/>
  <c r="GF20" i="2"/>
  <c r="EY43" i="2"/>
  <c r="GC65" i="2"/>
  <c r="GD13" i="2" s="1"/>
  <c r="EX31" i="2"/>
  <c r="CD57" i="2"/>
  <c r="GE34" i="2"/>
  <c r="EX39" i="2"/>
  <c r="GF36" i="2"/>
  <c r="GF14" i="2"/>
  <c r="GE28" i="2"/>
  <c r="GD27" i="2"/>
  <c r="GE62" i="2"/>
  <c r="EY45" i="2"/>
  <c r="GF48" i="2"/>
  <c r="GE50" i="2"/>
  <c r="GE52" i="2"/>
  <c r="GE17" i="2"/>
  <c r="GE25" i="2"/>
  <c r="GF38" i="2"/>
  <c r="CB56" i="2"/>
  <c r="AI17" i="18"/>
  <c r="AI18" i="18" s="1"/>
  <c r="CD45" i="2"/>
  <c r="CC24" i="2"/>
  <c r="AG17" i="21"/>
  <c r="AG18" i="21" s="1"/>
  <c r="CD23" i="2"/>
  <c r="CB26" i="2"/>
  <c r="CD21" i="2"/>
  <c r="CB34" i="2"/>
  <c r="GE15" i="2"/>
  <c r="CD43" i="2"/>
  <c r="CD22" i="2"/>
  <c r="CD34" i="2"/>
  <c r="AE17" i="18"/>
  <c r="AE18" i="18" s="1"/>
  <c r="CB42" i="2"/>
  <c r="GG49" i="2"/>
  <c r="GG45" i="2"/>
  <c r="CD66" i="2"/>
  <c r="CE13" i="2" s="1"/>
  <c r="CB17" i="2"/>
  <c r="CC26" i="2"/>
  <c r="CD44" i="2"/>
  <c r="CB49" i="2"/>
  <c r="CD64" i="2"/>
  <c r="CB32" i="2"/>
  <c r="GG41" i="2"/>
  <c r="AT17" i="21"/>
  <c r="AT18" i="21" s="1"/>
  <c r="CC21" i="2"/>
  <c r="CC61" i="2"/>
  <c r="CY20" i="1"/>
  <c r="CB50" i="2"/>
  <c r="CA17" i="1"/>
  <c r="CY22" i="1"/>
  <c r="CB47" i="2"/>
  <c r="CD16" i="2"/>
  <c r="CC18" i="2"/>
  <c r="CC37" i="2"/>
  <c r="AV17" i="18"/>
  <c r="AV18" i="18" s="1"/>
  <c r="GG42" i="2"/>
  <c r="GG36" i="2"/>
  <c r="GG54" i="2"/>
  <c r="CD17" i="2"/>
  <c r="FU65" i="2"/>
  <c r="FV13" i="2" s="1"/>
  <c r="FV20" i="2"/>
  <c r="CI19" i="1"/>
  <c r="GG56" i="2"/>
  <c r="EY34" i="2"/>
  <c r="EY44" i="2"/>
  <c r="CD15" i="2"/>
  <c r="AR17" i="21"/>
  <c r="AR18" i="21" s="1"/>
  <c r="CQ17" i="1"/>
  <c r="CA23" i="1"/>
  <c r="CI17" i="1"/>
  <c r="GG40" i="2"/>
  <c r="CI18" i="1"/>
  <c r="CD52" i="2"/>
  <c r="CI16" i="1"/>
  <c r="CC33" i="2"/>
  <c r="CD59" i="2"/>
  <c r="CA21" i="1"/>
  <c r="CQ18" i="1"/>
  <c r="CY21" i="1"/>
  <c r="GD52" i="2"/>
  <c r="CY23" i="1"/>
  <c r="CQ20" i="1"/>
  <c r="CC46" i="2"/>
  <c r="CD41" i="2"/>
  <c r="GD38" i="2"/>
  <c r="CC50" i="2"/>
  <c r="CC64" i="2"/>
  <c r="CA22" i="1"/>
  <c r="CC34" i="2"/>
  <c r="FV16" i="2"/>
  <c r="GG38" i="2"/>
  <c r="CB55" i="2"/>
  <c r="CB53" i="2"/>
  <c r="GG43" i="2"/>
  <c r="EX34" i="2"/>
  <c r="EY52" i="2"/>
  <c r="FU64" i="2"/>
  <c r="GG44" i="2"/>
  <c r="GG50" i="2"/>
  <c r="CB33" i="2"/>
  <c r="CB51" i="2"/>
  <c r="FV15" i="2"/>
  <c r="EY40" i="2"/>
  <c r="EY41" i="2"/>
  <c r="EX38" i="2"/>
  <c r="BP29" i="1"/>
  <c r="BP39" i="1"/>
  <c r="BP19" i="1"/>
  <c r="BP30" i="1"/>
  <c r="BP46" i="1"/>
  <c r="GG46" i="2"/>
  <c r="GG51" i="2"/>
  <c r="GF35" i="2"/>
  <c r="GE64" i="2"/>
  <c r="EY35" i="2"/>
  <c r="AT17" i="18"/>
  <c r="AT18" i="18" s="1"/>
  <c r="AO17" i="18"/>
  <c r="AO18" i="18" s="1"/>
  <c r="R75" i="16"/>
  <c r="GD44" i="2"/>
  <c r="GD45" i="2"/>
  <c r="B68" i="15"/>
  <c r="F85" i="16"/>
  <c r="G85" i="16" s="1"/>
  <c r="B44" i="15"/>
  <c r="F61" i="16"/>
  <c r="G61" i="16" s="1"/>
  <c r="EY33" i="2"/>
  <c r="GF15" i="2"/>
  <c r="GC64" i="2"/>
  <c r="CY17" i="1"/>
  <c r="R67" i="16"/>
  <c r="GD15" i="2"/>
  <c r="GD16" i="2"/>
  <c r="GE45" i="2"/>
  <c r="GE46" i="2"/>
  <c r="AV17" i="21"/>
  <c r="AV18" i="21" s="1"/>
  <c r="B27" i="15"/>
  <c r="F43" i="16"/>
  <c r="G43" i="16" s="1"/>
  <c r="GG52" i="2"/>
  <c r="GG57" i="2"/>
  <c r="B6" i="15"/>
  <c r="F21" i="16"/>
  <c r="G21" i="16" s="1"/>
  <c r="F62" i="16"/>
  <c r="G62" i="16" s="1"/>
  <c r="B45" i="15"/>
  <c r="GF18" i="2"/>
  <c r="FV19" i="2"/>
  <c r="GG58" i="2"/>
  <c r="FU66" i="2"/>
  <c r="GE16" i="2"/>
  <c r="B14" i="15"/>
  <c r="F29" i="16"/>
  <c r="G29" i="16" s="1"/>
  <c r="B8" i="15"/>
  <c r="F23" i="16"/>
  <c r="G23" i="16" s="1"/>
  <c r="GG59" i="2"/>
  <c r="B46" i="15"/>
  <c r="F63" i="16"/>
  <c r="G63" i="16" s="1"/>
  <c r="B33" i="15"/>
  <c r="F49" i="16"/>
  <c r="G49" i="16" s="1"/>
  <c r="GF47" i="2"/>
  <c r="R80" i="16"/>
  <c r="CI20" i="1"/>
  <c r="CB46" i="2"/>
  <c r="GG37" i="2"/>
  <c r="EY39" i="2"/>
  <c r="GD39" i="2"/>
  <c r="GE27" i="2"/>
  <c r="GG60" i="2"/>
  <c r="GE37" i="2"/>
  <c r="GE38" i="2"/>
  <c r="GG47" i="2"/>
  <c r="GG53" i="2"/>
  <c r="GE32" i="2"/>
  <c r="CD37" i="2"/>
  <c r="CB31" i="2"/>
  <c r="GD14" i="2"/>
  <c r="GE24" i="2"/>
  <c r="CD53" i="2"/>
  <c r="GG48" i="2"/>
  <c r="GG39" i="2"/>
  <c r="GG55" i="2"/>
  <c r="CB15" i="2"/>
  <c r="FV14" i="2"/>
  <c r="EY42" i="2"/>
  <c r="EY15" i="2"/>
  <c r="CB23" i="2"/>
  <c r="GD26" i="2"/>
  <c r="GE57" i="2"/>
  <c r="R9" i="16"/>
  <c r="R84" i="16"/>
  <c r="GE30" i="2"/>
  <c r="CB21" i="2"/>
  <c r="CD20" i="2"/>
  <c r="CB14" i="2"/>
  <c r="AC17" i="21"/>
  <c r="AC18" i="21" s="1"/>
  <c r="Q17" i="21"/>
  <c r="AK17" i="18"/>
  <c r="AK18" i="18" s="1"/>
  <c r="CY19" i="1"/>
  <c r="CC44" i="2"/>
  <c r="CB65" i="2"/>
  <c r="CD31" i="2"/>
  <c r="CQ23" i="1"/>
  <c r="CD56" i="2"/>
  <c r="CC22" i="2"/>
  <c r="CB52" i="2"/>
  <c r="CD30" i="2"/>
  <c r="CC25" i="2"/>
  <c r="CC40" i="2"/>
  <c r="CD39" i="2"/>
  <c r="CQ21" i="1"/>
  <c r="AK17" i="21"/>
  <c r="AK18" i="21" s="1"/>
  <c r="AM17" i="21"/>
  <c r="AM18" i="21" s="1"/>
  <c r="AP18" i="21" s="1"/>
  <c r="AP19" i="21" s="1"/>
  <c r="CD47" i="2"/>
  <c r="CY18" i="1"/>
  <c r="S17" i="21"/>
  <c r="T19" i="21" s="1"/>
  <c r="CD14" i="2"/>
  <c r="CB28" i="2"/>
  <c r="CB48" i="2"/>
  <c r="CC15" i="2"/>
  <c r="CB45" i="2"/>
  <c r="CD29" i="2"/>
  <c r="CB40" i="2"/>
  <c r="CC38" i="2"/>
  <c r="CD26" i="2"/>
  <c r="CC17" i="2"/>
  <c r="W17" i="21"/>
  <c r="W18" i="21" s="1"/>
  <c r="H17" i="21"/>
  <c r="I17" i="21" s="1"/>
  <c r="J17" i="21" s="1"/>
  <c r="AX17" i="21"/>
  <c r="AX18" i="21" s="1"/>
  <c r="AI17" i="21"/>
  <c r="AI18" i="21" s="1"/>
  <c r="R94" i="16"/>
  <c r="P18" i="17"/>
  <c r="P17" i="17"/>
  <c r="AZ17" i="21"/>
  <c r="AZ25" i="21"/>
  <c r="AA17" i="21"/>
  <c r="CB41" i="2"/>
  <c r="R111" i="16"/>
  <c r="E17" i="21"/>
  <c r="N17" i="21"/>
  <c r="O10" i="21"/>
  <c r="R76" i="16"/>
  <c r="BB17" i="21"/>
  <c r="BB25" i="21"/>
  <c r="Q143" i="16"/>
  <c r="R39" i="16"/>
  <c r="L17" i="21"/>
  <c r="M19" i="21" s="1"/>
  <c r="O19" i="21" s="1"/>
  <c r="AE18" i="21"/>
  <c r="AF19" i="21"/>
  <c r="R81" i="16"/>
  <c r="K19" i="21"/>
  <c r="U17" i="21"/>
  <c r="CC51" i="2"/>
  <c r="CD32" i="2"/>
  <c r="CB27" i="2"/>
  <c r="CB35" i="2"/>
  <c r="CC66" i="2"/>
  <c r="CD13" i="2" s="1"/>
  <c r="CB43" i="2"/>
  <c r="CB63" i="2"/>
  <c r="CD63" i="2"/>
  <c r="CQ19" i="1"/>
  <c r="CB38" i="2"/>
  <c r="CB19" i="2"/>
  <c r="CB57" i="2"/>
  <c r="CB16" i="2"/>
  <c r="CQ22" i="1"/>
  <c r="CZ21" i="2"/>
  <c r="CZ20" i="2"/>
  <c r="DG20" i="2"/>
  <c r="DG21" i="2"/>
  <c r="BW21" i="2"/>
  <c r="CE21" i="2" s="1"/>
  <c r="BW27" i="2"/>
  <c r="CE27" i="2" s="1"/>
  <c r="BW23" i="2"/>
  <c r="CE23" i="2" s="1"/>
  <c r="BW50" i="2"/>
  <c r="CE50" i="2" s="1"/>
  <c r="BW46" i="2"/>
  <c r="CE46" i="2" s="1"/>
  <c r="BW48" i="2"/>
  <c r="CE48" i="2" s="1"/>
  <c r="BW61" i="2"/>
  <c r="CE61" i="2" s="1"/>
  <c r="BW18" i="2"/>
  <c r="CE18" i="2" s="1"/>
  <c r="BW63" i="2"/>
  <c r="CE63" i="2" s="1"/>
  <c r="BW51" i="2"/>
  <c r="CE51" i="2" s="1"/>
  <c r="BW43" i="2"/>
  <c r="CE43" i="2" s="1"/>
  <c r="BW60" i="2"/>
  <c r="CE60" i="2" s="1"/>
  <c r="BW14" i="2"/>
  <c r="CE14" i="2" s="1"/>
  <c r="BW56" i="2"/>
  <c r="CE56" i="2" s="1"/>
  <c r="BW39" i="2"/>
  <c r="CE39" i="2" s="1"/>
  <c r="BW40" i="2"/>
  <c r="CE40" i="2" s="1"/>
  <c r="BW47" i="2"/>
  <c r="CE47" i="2" s="1"/>
  <c r="BW34" i="2"/>
  <c r="CE34" i="2" s="1"/>
  <c r="BW28" i="2"/>
  <c r="CE28" i="2" s="1"/>
  <c r="BW30" i="2"/>
  <c r="CE30" i="2" s="1"/>
  <c r="BW37" i="2"/>
  <c r="CE37" i="2" s="1"/>
  <c r="BW35" i="2"/>
  <c r="CE35" i="2" s="1"/>
  <c r="BW44" i="2"/>
  <c r="CE44" i="2" s="1"/>
  <c r="BW38" i="2"/>
  <c r="CE38" i="2" s="1"/>
  <c r="BW55" i="2"/>
  <c r="CE55" i="2" s="1"/>
  <c r="BW19" i="2"/>
  <c r="CE19" i="2" s="1"/>
  <c r="BW54" i="2"/>
  <c r="CE54" i="2" s="1"/>
  <c r="BW59" i="2"/>
  <c r="CE59" i="2" s="1"/>
  <c r="BW49" i="2"/>
  <c r="CE49" i="2" s="1"/>
  <c r="BW57" i="2"/>
  <c r="CE57" i="2" s="1"/>
  <c r="BW36" i="2"/>
  <c r="CE36" i="2" s="1"/>
  <c r="BW31" i="2"/>
  <c r="CE31" i="2" s="1"/>
  <c r="BW17" i="2"/>
  <c r="CE17" i="2" s="1"/>
  <c r="BW32" i="2"/>
  <c r="CE32" i="2" s="1"/>
  <c r="BW33" i="2"/>
  <c r="CE33" i="2" s="1"/>
  <c r="BX12" i="2"/>
  <c r="BY12" i="2" s="1"/>
  <c r="CG12" i="2" s="1"/>
  <c r="BW66" i="2"/>
  <c r="CE66" i="2" s="1"/>
  <c r="CF13" i="2" s="1"/>
  <c r="BW58" i="2"/>
  <c r="CE58" i="2" s="1"/>
  <c r="BW25" i="2"/>
  <c r="CE25" i="2" s="1"/>
  <c r="BW41" i="2"/>
  <c r="CE41" i="2" s="1"/>
  <c r="BW26" i="2"/>
  <c r="CE26" i="2" s="1"/>
  <c r="BW52" i="2"/>
  <c r="CE52" i="2" s="1"/>
  <c r="BW22" i="2"/>
  <c r="CE22" i="2" s="1"/>
  <c r="BW16" i="2"/>
  <c r="CE16" i="2" s="1"/>
  <c r="BW53" i="2"/>
  <c r="CE53" i="2" s="1"/>
  <c r="BW42" i="2"/>
  <c r="CE42" i="2" s="1"/>
  <c r="BW62" i="2"/>
  <c r="CE62" i="2" s="1"/>
  <c r="BW15" i="2"/>
  <c r="CE15" i="2" s="1"/>
  <c r="CE12" i="2"/>
  <c r="BW29" i="2"/>
  <c r="CE29" i="2" s="1"/>
  <c r="BW65" i="2"/>
  <c r="BW45" i="2"/>
  <c r="CE45" i="2" s="1"/>
  <c r="BW20" i="2"/>
  <c r="CE20" i="2" s="1"/>
  <c r="BW24" i="2"/>
  <c r="CE24" i="2" s="1"/>
  <c r="BW64" i="2"/>
  <c r="CE64" i="2" s="1"/>
  <c r="CB44" i="2"/>
  <c r="CS21" i="2"/>
  <c r="CS20" i="2"/>
  <c r="CL21" i="2"/>
  <c r="CL20" i="2"/>
  <c r="DN21" i="2"/>
  <c r="DN20" i="2"/>
  <c r="BW13" i="2"/>
  <c r="CD65" i="2"/>
  <c r="BP24" i="1"/>
  <c r="BP15" i="1"/>
  <c r="BP25" i="1"/>
  <c r="BP33" i="1"/>
  <c r="BQ11" i="1"/>
  <c r="BR11" i="1" s="1"/>
  <c r="BP32" i="1"/>
  <c r="BP14" i="1"/>
  <c r="BP23" i="1"/>
  <c r="BP20" i="1"/>
  <c r="BP17" i="1"/>
  <c r="BP21" i="1"/>
  <c r="BP22" i="1"/>
  <c r="BP16" i="1"/>
  <c r="BP34" i="1"/>
  <c r="BP35" i="1"/>
  <c r="BP36" i="1"/>
  <c r="BP43" i="1"/>
  <c r="BP44" i="1"/>
  <c r="BP42" i="1"/>
  <c r="BP45" i="1"/>
  <c r="BP13" i="1"/>
  <c r="BP26" i="1"/>
  <c r="BP38" i="1"/>
  <c r="BP41" i="1"/>
  <c r="BP37" i="1"/>
  <c r="BP47" i="1"/>
  <c r="BP48" i="1"/>
  <c r="BP28" i="1"/>
  <c r="BP63" i="1"/>
  <c r="BP62" i="1"/>
  <c r="BP53" i="1"/>
  <c r="BP31" i="1"/>
  <c r="BP55" i="1"/>
  <c r="BP54" i="1"/>
  <c r="BP51" i="1"/>
  <c r="BP61" i="1"/>
  <c r="BP57" i="1"/>
  <c r="BP50" i="1"/>
  <c r="BP49" i="1"/>
  <c r="BP56" i="1"/>
  <c r="BP64" i="1"/>
  <c r="BQ12" i="1" s="1"/>
  <c r="BS12" i="1" s="1"/>
  <c r="BK12" i="1" s="1"/>
  <c r="BP59" i="1"/>
  <c r="BP60" i="1"/>
  <c r="BP58" i="1"/>
  <c r="R95" i="16"/>
  <c r="R86" i="16"/>
  <c r="R107" i="16"/>
  <c r="R73" i="16"/>
  <c r="R112" i="16"/>
  <c r="FY64" i="2"/>
  <c r="FY66" i="2"/>
  <c r="FY47" i="2"/>
  <c r="FY19" i="2"/>
  <c r="FY28" i="2"/>
  <c r="FY14" i="2"/>
  <c r="FY65" i="2"/>
  <c r="FZ13" i="2" s="1"/>
  <c r="FY45" i="2"/>
  <c r="FY54" i="2"/>
  <c r="FY51" i="2"/>
  <c r="FY60" i="2"/>
  <c r="FY43" i="2"/>
  <c r="FY29" i="2"/>
  <c r="FY44" i="2"/>
  <c r="FY30" i="2"/>
  <c r="FY32" i="2"/>
  <c r="FY61" i="2"/>
  <c r="FY17" i="2"/>
  <c r="FY26" i="2"/>
  <c r="FY23" i="2"/>
  <c r="FY22" i="2"/>
  <c r="FY46" i="2"/>
  <c r="FY48" i="2"/>
  <c r="FY31" i="2"/>
  <c r="FY33" i="2"/>
  <c r="FY42" i="2"/>
  <c r="FY39" i="2"/>
  <c r="FY62" i="2"/>
  <c r="FY18" i="2"/>
  <c r="FY63" i="2"/>
  <c r="FY49" i="2"/>
  <c r="FY58" i="2"/>
  <c r="FY55" i="2"/>
  <c r="FY41" i="2"/>
  <c r="FY34" i="2"/>
  <c r="FY20" i="2"/>
  <c r="FY40" i="2"/>
  <c r="FY21" i="2"/>
  <c r="FY57" i="2"/>
  <c r="FY50" i="2"/>
  <c r="FY15" i="2"/>
  <c r="FY56" i="2"/>
  <c r="FY37" i="2"/>
  <c r="FY35" i="2"/>
  <c r="FY52" i="2"/>
  <c r="FY36" i="2"/>
  <c r="FY53" i="2"/>
  <c r="FY16" i="2"/>
  <c r="FY25" i="2"/>
  <c r="FY59" i="2"/>
  <c r="FY27" i="2"/>
  <c r="FY24" i="2"/>
  <c r="FY38" i="2"/>
  <c r="N17" i="18"/>
  <c r="O17" i="18" s="1"/>
  <c r="B18" i="15"/>
  <c r="F33" i="16"/>
  <c r="G33" i="16" s="1"/>
  <c r="F44" i="16"/>
  <c r="G44" i="16" s="1"/>
  <c r="B28" i="15"/>
  <c r="F25" i="16"/>
  <c r="B10" i="15"/>
  <c r="R103" i="16"/>
  <c r="B38" i="15"/>
  <c r="F54" i="16"/>
  <c r="G54" i="16" s="1"/>
  <c r="B60" i="15"/>
  <c r="F77" i="16"/>
  <c r="G77" i="16" s="1"/>
  <c r="R18" i="16"/>
  <c r="F20" i="16"/>
  <c r="G20" i="16" s="1"/>
  <c r="B5" i="15"/>
  <c r="F17" i="16"/>
  <c r="G17" i="16" s="1"/>
  <c r="B2" i="15"/>
  <c r="F78" i="16"/>
  <c r="G78" i="16" s="1"/>
  <c r="B61" i="15"/>
  <c r="B35" i="15"/>
  <c r="F51" i="16"/>
  <c r="G51" i="16" s="1"/>
  <c r="F19" i="16"/>
  <c r="G19" i="16" s="1"/>
  <c r="B4" i="15"/>
  <c r="F32" i="16"/>
  <c r="G32" i="16" s="1"/>
  <c r="B17" i="15"/>
  <c r="B36" i="15"/>
  <c r="F52" i="16"/>
  <c r="G52" i="16" s="1"/>
  <c r="F88" i="16"/>
  <c r="B71" i="15"/>
  <c r="R58" i="16"/>
  <c r="B70" i="15"/>
  <c r="F87" i="16"/>
  <c r="G87" i="16" s="1"/>
  <c r="B108" i="15"/>
  <c r="F127" i="16"/>
  <c r="F179" i="16" s="1"/>
  <c r="B110" i="15"/>
  <c r="F129" i="16"/>
  <c r="F181" i="16" s="1"/>
  <c r="B132" i="15"/>
  <c r="F155" i="16"/>
  <c r="F152" i="16"/>
  <c r="F154" i="16"/>
  <c r="F157" i="16"/>
  <c r="R157" i="16" s="1"/>
  <c r="F156" i="16"/>
  <c r="R156" i="16" s="1"/>
  <c r="F151" i="16"/>
  <c r="F153" i="16"/>
  <c r="F66" i="16"/>
  <c r="G66" i="16" s="1"/>
  <c r="B49" i="15"/>
  <c r="B41" i="15"/>
  <c r="F57" i="16"/>
  <c r="G57" i="16" s="1"/>
  <c r="R118" i="16"/>
  <c r="F24" i="16"/>
  <c r="G24" i="16" s="1"/>
  <c r="B9" i="15"/>
  <c r="B72" i="15"/>
  <c r="F89" i="16"/>
  <c r="G89" i="16" s="1"/>
  <c r="BT100" i="2"/>
  <c r="BX100" i="2"/>
  <c r="BV100" i="2"/>
  <c r="BY100" i="2"/>
  <c r="BW100" i="2"/>
  <c r="BU100" i="2"/>
  <c r="BS101" i="2"/>
  <c r="BI90" i="1"/>
  <c r="BJ90" i="1"/>
  <c r="BH90" i="1"/>
  <c r="BG90" i="1"/>
  <c r="B129" i="15"/>
  <c r="F148" i="16"/>
  <c r="R116" i="16"/>
  <c r="B125" i="15"/>
  <c r="F144" i="16"/>
  <c r="B116" i="15"/>
  <c r="F135" i="16"/>
  <c r="F187" i="16" s="1"/>
  <c r="P20" i="17"/>
  <c r="P19" i="17"/>
  <c r="B117" i="15"/>
  <c r="F136" i="16"/>
  <c r="F188" i="16" s="1"/>
  <c r="AH19" i="18"/>
  <c r="R74" i="16"/>
  <c r="B122" i="15"/>
  <c r="F141" i="16"/>
  <c r="R124" i="16"/>
  <c r="P124" i="16"/>
  <c r="B121" i="15"/>
  <c r="F140" i="16"/>
  <c r="B113" i="15"/>
  <c r="F132" i="16"/>
  <c r="F184" i="16" s="1"/>
  <c r="B130" i="15"/>
  <c r="F149" i="16"/>
  <c r="B131" i="15"/>
  <c r="F150" i="16"/>
  <c r="B109" i="15"/>
  <c r="F128" i="16"/>
  <c r="F180" i="16" s="1"/>
  <c r="B126" i="15"/>
  <c r="F145" i="16"/>
  <c r="B120" i="15"/>
  <c r="F139" i="16"/>
  <c r="B115" i="15"/>
  <c r="F134" i="16"/>
  <c r="F186" i="16" s="1"/>
  <c r="B114" i="15"/>
  <c r="F133" i="16"/>
  <c r="F185" i="16" s="1"/>
  <c r="B127" i="15"/>
  <c r="F146" i="16"/>
  <c r="B128" i="15"/>
  <c r="F147" i="16"/>
  <c r="B119" i="15"/>
  <c r="F138" i="16"/>
  <c r="B123" i="15"/>
  <c r="F142" i="16"/>
  <c r="B118" i="15"/>
  <c r="F137" i="16"/>
  <c r="F189" i="16" s="1"/>
  <c r="B111" i="15"/>
  <c r="F130" i="16"/>
  <c r="F182" i="16" s="1"/>
  <c r="B112" i="15"/>
  <c r="F131" i="16"/>
  <c r="F183" i="16" s="1"/>
  <c r="Q150" i="16" l="1"/>
  <c r="S150" i="16" s="1"/>
  <c r="R59" i="16"/>
  <c r="R30" i="16"/>
  <c r="G41" i="16"/>
  <c r="R22" i="16"/>
  <c r="R27" i="16"/>
  <c r="R68" i="16"/>
  <c r="R46" i="16"/>
  <c r="R38" i="16"/>
  <c r="R60" i="16"/>
  <c r="R45" i="16"/>
  <c r="R69" i="16"/>
  <c r="R34" i="16"/>
  <c r="R53" i="16"/>
  <c r="Q144" i="16"/>
  <c r="R35" i="16"/>
  <c r="R55" i="16"/>
  <c r="R102" i="16"/>
  <c r="R7" i="16"/>
  <c r="G47" i="16"/>
  <c r="Q151" i="16" s="1"/>
  <c r="S151" i="16" s="1"/>
  <c r="F161" i="16"/>
  <c r="R28" i="16"/>
  <c r="R31" i="16"/>
  <c r="R50" i="16"/>
  <c r="R64" i="16"/>
  <c r="BF90" i="1"/>
  <c r="BD91" i="1"/>
  <c r="BF91" i="1" s="1"/>
  <c r="R143" i="16"/>
  <c r="P143" i="16"/>
  <c r="R11" i="16"/>
  <c r="R48" i="16"/>
  <c r="R13" i="16"/>
  <c r="R72" i="16"/>
  <c r="R2" i="16"/>
  <c r="R14" i="16"/>
  <c r="F195" i="16"/>
  <c r="R3" i="16"/>
  <c r="F174" i="16"/>
  <c r="R36" i="16"/>
  <c r="G122" i="16"/>
  <c r="E161" i="16"/>
  <c r="U161" i="16" s="1"/>
  <c r="R42" i="16"/>
  <c r="A162" i="16"/>
  <c r="BY18" i="2"/>
  <c r="CG18" i="2" s="1"/>
  <c r="BY26" i="2"/>
  <c r="CG26" i="2" s="1"/>
  <c r="BY34" i="2"/>
  <c r="CG34" i="2" s="1"/>
  <c r="BY42" i="2"/>
  <c r="CG42" i="2" s="1"/>
  <c r="BY50" i="2"/>
  <c r="CG50" i="2" s="1"/>
  <c r="BY58" i="2"/>
  <c r="CG58" i="2" s="1"/>
  <c r="BY19" i="2"/>
  <c r="CG19" i="2" s="1"/>
  <c r="BY27" i="2"/>
  <c r="CG27" i="2" s="1"/>
  <c r="BY35" i="2"/>
  <c r="CG35" i="2" s="1"/>
  <c r="BY43" i="2"/>
  <c r="CG43" i="2" s="1"/>
  <c r="BY51" i="2"/>
  <c r="CG51" i="2" s="1"/>
  <c r="BY59" i="2"/>
  <c r="CG59" i="2" s="1"/>
  <c r="BY20" i="2"/>
  <c r="CG20" i="2" s="1"/>
  <c r="BY28" i="2"/>
  <c r="CG28" i="2" s="1"/>
  <c r="BY36" i="2"/>
  <c r="CG36" i="2" s="1"/>
  <c r="BY44" i="2"/>
  <c r="CG44" i="2" s="1"/>
  <c r="BY52" i="2"/>
  <c r="CG52" i="2" s="1"/>
  <c r="BY60" i="2"/>
  <c r="CG60" i="2" s="1"/>
  <c r="BY21" i="2"/>
  <c r="CG21" i="2" s="1"/>
  <c r="BY29" i="2"/>
  <c r="CG29" i="2" s="1"/>
  <c r="BY37" i="2"/>
  <c r="CG37" i="2" s="1"/>
  <c r="BY45" i="2"/>
  <c r="CG45" i="2" s="1"/>
  <c r="BY53" i="2"/>
  <c r="CG53" i="2" s="1"/>
  <c r="BY61" i="2"/>
  <c r="CG61" i="2" s="1"/>
  <c r="BY14" i="2"/>
  <c r="CG14" i="2" s="1"/>
  <c r="BY22" i="2"/>
  <c r="CG22" i="2" s="1"/>
  <c r="BY30" i="2"/>
  <c r="CG30" i="2" s="1"/>
  <c r="BY38" i="2"/>
  <c r="CG38" i="2" s="1"/>
  <c r="BY46" i="2"/>
  <c r="CG46" i="2" s="1"/>
  <c r="BY54" i="2"/>
  <c r="CG54" i="2" s="1"/>
  <c r="BY62" i="2"/>
  <c r="CG62" i="2" s="1"/>
  <c r="BY15" i="2"/>
  <c r="CG15" i="2" s="1"/>
  <c r="BY23" i="2"/>
  <c r="CG23" i="2" s="1"/>
  <c r="BY31" i="2"/>
  <c r="CG31" i="2" s="1"/>
  <c r="BY39" i="2"/>
  <c r="CG39" i="2" s="1"/>
  <c r="BY47" i="2"/>
  <c r="CG47" i="2" s="1"/>
  <c r="BY55" i="2"/>
  <c r="CG55" i="2" s="1"/>
  <c r="BY63" i="2"/>
  <c r="CG63" i="2" s="1"/>
  <c r="BY16" i="2"/>
  <c r="CG16" i="2" s="1"/>
  <c r="BY24" i="2"/>
  <c r="CG24" i="2" s="1"/>
  <c r="BY32" i="2"/>
  <c r="CG32" i="2" s="1"/>
  <c r="BY40" i="2"/>
  <c r="CG40" i="2" s="1"/>
  <c r="BY48" i="2"/>
  <c r="CG48" i="2" s="1"/>
  <c r="BY56" i="2"/>
  <c r="CG56" i="2" s="1"/>
  <c r="BY64" i="2"/>
  <c r="CG64" i="2" s="1"/>
  <c r="BY17" i="2"/>
  <c r="CG17" i="2" s="1"/>
  <c r="BY25" i="2"/>
  <c r="CG25" i="2" s="1"/>
  <c r="BY33" i="2"/>
  <c r="CG33" i="2" s="1"/>
  <c r="BY41" i="2"/>
  <c r="CG41" i="2" s="1"/>
  <c r="BY49" i="2"/>
  <c r="CG49" i="2" s="1"/>
  <c r="BY57" i="2"/>
  <c r="CG57" i="2" s="1"/>
  <c r="BY65" i="2"/>
  <c r="CG65" i="2" s="1"/>
  <c r="BY66" i="2"/>
  <c r="CG66" i="2" s="1"/>
  <c r="BR15" i="1"/>
  <c r="BR23" i="1"/>
  <c r="BR31" i="1"/>
  <c r="BR39" i="1"/>
  <c r="BR47" i="1"/>
  <c r="BR55" i="1"/>
  <c r="BR63" i="1"/>
  <c r="BR16" i="1"/>
  <c r="BR24" i="1"/>
  <c r="BR32" i="1"/>
  <c r="BR40" i="1"/>
  <c r="BR48" i="1"/>
  <c r="BR56" i="1"/>
  <c r="BR64" i="1"/>
  <c r="BR17" i="1"/>
  <c r="BR25" i="1"/>
  <c r="BR33" i="1"/>
  <c r="BR41" i="1"/>
  <c r="BR49" i="1"/>
  <c r="BR57" i="1"/>
  <c r="BR65" i="1"/>
  <c r="BR26" i="1"/>
  <c r="BR34" i="1"/>
  <c r="BR42" i="1"/>
  <c r="BR50" i="1"/>
  <c r="BR58" i="1"/>
  <c r="BR46" i="1"/>
  <c r="BR62" i="1"/>
  <c r="BR18" i="1"/>
  <c r="BR19" i="1"/>
  <c r="BR27" i="1"/>
  <c r="BR35" i="1"/>
  <c r="BR43" i="1"/>
  <c r="BR51" i="1"/>
  <c r="BR59" i="1"/>
  <c r="BR20" i="1"/>
  <c r="BR28" i="1"/>
  <c r="BR36" i="1"/>
  <c r="BR44" i="1"/>
  <c r="BR52" i="1"/>
  <c r="BR60" i="1"/>
  <c r="BR13" i="1"/>
  <c r="BR21" i="1"/>
  <c r="BR29" i="1"/>
  <c r="BR37" i="1"/>
  <c r="BR45" i="1"/>
  <c r="BR53" i="1"/>
  <c r="BR61" i="1"/>
  <c r="BR14" i="1"/>
  <c r="BR22" i="1"/>
  <c r="BR30" i="1"/>
  <c r="BR38" i="1"/>
  <c r="BR54" i="1"/>
  <c r="F209" i="16"/>
  <c r="G157" i="16"/>
  <c r="F208" i="16"/>
  <c r="G156" i="16"/>
  <c r="F17" i="18"/>
  <c r="AN19" i="18"/>
  <c r="AN18" i="18" s="1"/>
  <c r="G145" i="16"/>
  <c r="F197" i="16"/>
  <c r="R154" i="16"/>
  <c r="G154" i="16"/>
  <c r="F206" i="16"/>
  <c r="G134" i="16"/>
  <c r="G148" i="16"/>
  <c r="F200" i="16"/>
  <c r="R88" i="16"/>
  <c r="G88" i="16"/>
  <c r="Q140" i="16" s="1"/>
  <c r="G130" i="16"/>
  <c r="G147" i="16"/>
  <c r="F199" i="16"/>
  <c r="G139" i="16"/>
  <c r="F191" i="16"/>
  <c r="G149" i="16"/>
  <c r="F201" i="16"/>
  <c r="G127" i="16"/>
  <c r="G135" i="16"/>
  <c r="G146" i="16"/>
  <c r="F198" i="16"/>
  <c r="G152" i="16"/>
  <c r="F204" i="16"/>
  <c r="R25" i="16"/>
  <c r="G25" i="16"/>
  <c r="G132" i="16"/>
  <c r="G142" i="16"/>
  <c r="F194" i="16"/>
  <c r="G133" i="16"/>
  <c r="G128" i="16"/>
  <c r="G140" i="16"/>
  <c r="F192" i="16"/>
  <c r="G144" i="16"/>
  <c r="F196" i="16"/>
  <c r="R155" i="16"/>
  <c r="G155" i="16"/>
  <c r="F207" i="16"/>
  <c r="Q145" i="16"/>
  <c r="G158" i="16"/>
  <c r="G106" i="16"/>
  <c r="G138" i="16"/>
  <c r="F190" i="16"/>
  <c r="G136" i="16"/>
  <c r="R153" i="16"/>
  <c r="G153" i="16"/>
  <c r="F205" i="16"/>
  <c r="G129" i="16"/>
  <c r="G141" i="16"/>
  <c r="F193" i="16"/>
  <c r="G137" i="16"/>
  <c r="G131" i="16"/>
  <c r="G150" i="16"/>
  <c r="F202" i="16"/>
  <c r="G151" i="16"/>
  <c r="F203" i="16"/>
  <c r="AJ19" i="18"/>
  <c r="AM97" i="3"/>
  <c r="BR89" i="1" s="1"/>
  <c r="AJ97" i="3"/>
  <c r="BN89" i="1" s="1"/>
  <c r="AL97" i="3"/>
  <c r="BP89" i="1" s="1"/>
  <c r="AI97" i="3"/>
  <c r="BM89" i="1" s="1"/>
  <c r="AK97" i="3"/>
  <c r="BO89" i="1" s="1"/>
  <c r="AH98" i="3"/>
  <c r="AL98" i="3" s="1"/>
  <c r="BP90" i="1" s="1"/>
  <c r="Q157" i="16"/>
  <c r="S157" i="16" s="1"/>
  <c r="AB19" i="18"/>
  <c r="P154" i="16"/>
  <c r="P155" i="16"/>
  <c r="P153" i="16"/>
  <c r="P156" i="16"/>
  <c r="P157" i="16"/>
  <c r="R106" i="16"/>
  <c r="Q132" i="16"/>
  <c r="V19" i="18"/>
  <c r="Y18" i="21"/>
  <c r="X19" i="18"/>
  <c r="AD19" i="18"/>
  <c r="Z19" i="18"/>
  <c r="Q126" i="16"/>
  <c r="AF19" i="18"/>
  <c r="AJ19" i="21"/>
  <c r="P152" i="16"/>
  <c r="R152" i="16"/>
  <c r="Q136" i="16"/>
  <c r="AS18" i="18"/>
  <c r="AU18" i="18" s="1"/>
  <c r="AL19" i="21"/>
  <c r="AL18" i="21" s="1"/>
  <c r="Q153" i="16"/>
  <c r="S153" i="16" s="1"/>
  <c r="R49" i="16"/>
  <c r="R85" i="16"/>
  <c r="AD19" i="21"/>
  <c r="Q133" i="16"/>
  <c r="R29" i="16"/>
  <c r="R63" i="16"/>
  <c r="R62" i="16"/>
  <c r="Q147" i="16"/>
  <c r="R43" i="16"/>
  <c r="Q146" i="16"/>
  <c r="R23" i="16"/>
  <c r="Q127" i="16"/>
  <c r="Q125" i="16"/>
  <c r="R21" i="16"/>
  <c r="R61" i="16"/>
  <c r="AN19" i="21"/>
  <c r="AN18" i="21" s="1"/>
  <c r="P19" i="18"/>
  <c r="R19" i="18" s="1"/>
  <c r="BS23" i="1"/>
  <c r="BK23" i="1" s="1"/>
  <c r="AS18" i="21"/>
  <c r="AU18" i="21" s="1"/>
  <c r="AW18" i="21" s="1"/>
  <c r="BS17" i="1"/>
  <c r="BK17" i="1" s="1"/>
  <c r="G19" i="21"/>
  <c r="I19" i="21" s="1"/>
  <c r="J19" i="21" s="1"/>
  <c r="F17" i="21"/>
  <c r="AA18" i="21"/>
  <c r="AB19" i="21"/>
  <c r="AZ18" i="21"/>
  <c r="AZ37" i="21"/>
  <c r="U18" i="21"/>
  <c r="X19" i="21"/>
  <c r="V19" i="21"/>
  <c r="BB18" i="21"/>
  <c r="BB37" i="21"/>
  <c r="P19" i="21"/>
  <c r="R19" i="21" s="1"/>
  <c r="O17" i="21"/>
  <c r="BS21" i="1"/>
  <c r="BK21" i="1" s="1"/>
  <c r="R20" i="16"/>
  <c r="Q154" i="16"/>
  <c r="S154" i="16" s="1"/>
  <c r="BX56" i="2"/>
  <c r="CF56" i="2" s="1"/>
  <c r="BX57" i="2"/>
  <c r="CF57" i="2" s="1"/>
  <c r="BX40" i="2"/>
  <c r="CF40" i="2" s="1"/>
  <c r="BX49" i="2"/>
  <c r="CF49" i="2" s="1"/>
  <c r="BX45" i="2"/>
  <c r="CF45" i="2" s="1"/>
  <c r="BX30" i="2"/>
  <c r="CF30" i="2" s="1"/>
  <c r="CF12" i="2"/>
  <c r="BX48" i="2"/>
  <c r="CF48" i="2" s="1"/>
  <c r="BX50" i="2"/>
  <c r="CF50" i="2" s="1"/>
  <c r="BX39" i="2"/>
  <c r="CF39" i="2" s="1"/>
  <c r="BX41" i="2"/>
  <c r="CF41" i="2" s="1"/>
  <c r="BX29" i="2"/>
  <c r="CF29" i="2" s="1"/>
  <c r="BX23" i="2"/>
  <c r="CF23" i="2" s="1"/>
  <c r="BX38" i="2"/>
  <c r="CF38" i="2" s="1"/>
  <c r="BX43" i="2"/>
  <c r="CF43" i="2" s="1"/>
  <c r="BX64" i="2"/>
  <c r="CF64" i="2" s="1"/>
  <c r="BX66" i="2"/>
  <c r="CF66" i="2" s="1"/>
  <c r="CG13" i="2" s="1"/>
  <c r="BX31" i="2"/>
  <c r="CF31" i="2" s="1"/>
  <c r="BX32" i="2"/>
  <c r="CF32" i="2" s="1"/>
  <c r="BX36" i="2"/>
  <c r="CF36" i="2" s="1"/>
  <c r="BX51" i="2"/>
  <c r="CF51" i="2" s="1"/>
  <c r="BX34" i="2"/>
  <c r="CF34" i="2" s="1"/>
  <c r="BX17" i="2"/>
  <c r="CF17" i="2" s="1"/>
  <c r="BX18" i="2"/>
  <c r="CF18" i="2" s="1"/>
  <c r="BX22" i="2"/>
  <c r="CF22" i="2" s="1"/>
  <c r="BX44" i="2"/>
  <c r="CF44" i="2" s="1"/>
  <c r="BX47" i="2"/>
  <c r="CF47" i="2" s="1"/>
  <c r="BX65" i="2"/>
  <c r="BX62" i="2"/>
  <c r="CF62" i="2" s="1"/>
  <c r="BX24" i="2"/>
  <c r="CF24" i="2" s="1"/>
  <c r="BX63" i="2"/>
  <c r="CF63" i="2" s="1"/>
  <c r="BX52" i="2"/>
  <c r="CF52" i="2" s="1"/>
  <c r="BX15" i="2"/>
  <c r="CF15" i="2" s="1"/>
  <c r="BX35" i="2"/>
  <c r="CF35" i="2" s="1"/>
  <c r="BX58" i="2"/>
  <c r="CF58" i="2" s="1"/>
  <c r="BX42" i="2"/>
  <c r="CF42" i="2" s="1"/>
  <c r="BX16" i="2"/>
  <c r="CF16" i="2" s="1"/>
  <c r="BX26" i="2"/>
  <c r="CF26" i="2" s="1"/>
  <c r="BX33" i="2"/>
  <c r="CF33" i="2" s="1"/>
  <c r="BX14" i="2"/>
  <c r="CF14" i="2" s="1"/>
  <c r="BX61" i="2"/>
  <c r="CF61" i="2" s="1"/>
  <c r="BX21" i="2"/>
  <c r="CF21" i="2" s="1"/>
  <c r="BX19" i="2"/>
  <c r="CF19" i="2" s="1"/>
  <c r="BX54" i="2"/>
  <c r="CF54" i="2" s="1"/>
  <c r="BX53" i="2"/>
  <c r="CF53" i="2" s="1"/>
  <c r="BX46" i="2"/>
  <c r="CF46" i="2" s="1"/>
  <c r="BX28" i="2"/>
  <c r="CF28" i="2" s="1"/>
  <c r="BX20" i="2"/>
  <c r="CF20" i="2" s="1"/>
  <c r="BX55" i="2"/>
  <c r="CF55" i="2" s="1"/>
  <c r="BX60" i="2"/>
  <c r="CF60" i="2" s="1"/>
  <c r="BX37" i="2"/>
  <c r="CF37" i="2" s="1"/>
  <c r="BX59" i="2"/>
  <c r="CF59" i="2" s="1"/>
  <c r="BX25" i="2"/>
  <c r="CF25" i="2" s="1"/>
  <c r="BX27" i="2"/>
  <c r="CF27" i="2" s="1"/>
  <c r="BX13" i="2"/>
  <c r="CE65" i="2"/>
  <c r="BS16" i="1"/>
  <c r="BK16" i="1" s="1"/>
  <c r="BQ13" i="1"/>
  <c r="BS13" i="1" s="1"/>
  <c r="BK13" i="1" s="1"/>
  <c r="BQ30" i="1"/>
  <c r="BQ32" i="1"/>
  <c r="BQ18" i="1"/>
  <c r="BQ20" i="1"/>
  <c r="BQ26" i="1"/>
  <c r="BQ15" i="1"/>
  <c r="BS15" i="1" s="1"/>
  <c r="BK15" i="1" s="1"/>
  <c r="BQ21" i="1"/>
  <c r="BQ33" i="1"/>
  <c r="BQ25" i="1"/>
  <c r="BQ22" i="1"/>
  <c r="BQ14" i="1"/>
  <c r="BS14" i="1" s="1"/>
  <c r="BK14" i="1" s="1"/>
  <c r="BQ19" i="1"/>
  <c r="BQ23" i="1"/>
  <c r="BQ28" i="1"/>
  <c r="BQ31" i="1"/>
  <c r="BQ24" i="1"/>
  <c r="BQ34" i="1"/>
  <c r="BQ29" i="1"/>
  <c r="BQ27" i="1"/>
  <c r="BQ16" i="1"/>
  <c r="BQ39" i="1"/>
  <c r="BQ43" i="1"/>
  <c r="BQ41" i="1"/>
  <c r="BQ45" i="1"/>
  <c r="BQ47" i="1"/>
  <c r="BQ35" i="1"/>
  <c r="BQ61" i="1"/>
  <c r="BQ62" i="1"/>
  <c r="BQ17" i="1"/>
  <c r="BQ54" i="1"/>
  <c r="BQ55" i="1"/>
  <c r="BQ42" i="1"/>
  <c r="BQ38" i="1"/>
  <c r="BQ36" i="1"/>
  <c r="BQ57" i="1"/>
  <c r="BQ52" i="1"/>
  <c r="BQ60" i="1"/>
  <c r="BQ56" i="1"/>
  <c r="BQ44" i="1"/>
  <c r="BQ59" i="1"/>
  <c r="BQ65" i="1"/>
  <c r="BQ53" i="1"/>
  <c r="BQ46" i="1"/>
  <c r="BQ58" i="1"/>
  <c r="BQ40" i="1"/>
  <c r="BQ37" i="1"/>
  <c r="BQ51" i="1"/>
  <c r="BQ48" i="1"/>
  <c r="BQ49" i="1"/>
  <c r="BQ50" i="1"/>
  <c r="BQ63" i="1"/>
  <c r="BQ64" i="1"/>
  <c r="BR12" i="1" s="1"/>
  <c r="BS19" i="1"/>
  <c r="BK19" i="1" s="1"/>
  <c r="BS18" i="1"/>
  <c r="BK18" i="1" s="1"/>
  <c r="BS22" i="1"/>
  <c r="BK22" i="1" s="1"/>
  <c r="BS20" i="1"/>
  <c r="BK20" i="1" s="1"/>
  <c r="R66" i="16"/>
  <c r="R32" i="16"/>
  <c r="AL19" i="18"/>
  <c r="AL18" i="18" s="1"/>
  <c r="P151" i="16"/>
  <c r="R151" i="16"/>
  <c r="P127" i="16"/>
  <c r="R127" i="16"/>
  <c r="R78" i="16"/>
  <c r="Q130" i="16"/>
  <c r="R77" i="16"/>
  <c r="R89" i="16"/>
  <c r="Q141" i="16"/>
  <c r="R57" i="16"/>
  <c r="R87" i="16"/>
  <c r="Q139" i="16"/>
  <c r="Q156" i="16"/>
  <c r="S156" i="16" s="1"/>
  <c r="R52" i="16"/>
  <c r="R19" i="16"/>
  <c r="Q123" i="16"/>
  <c r="R17" i="16"/>
  <c r="R54" i="16"/>
  <c r="R44" i="16"/>
  <c r="Q148" i="16"/>
  <c r="S148" i="16" s="1"/>
  <c r="Q128" i="16"/>
  <c r="R24" i="16"/>
  <c r="R51" i="16"/>
  <c r="Q155" i="16"/>
  <c r="S155" i="16" s="1"/>
  <c r="R33" i="16"/>
  <c r="R129" i="16"/>
  <c r="P129" i="16"/>
  <c r="Q124" i="16"/>
  <c r="BX101" i="2"/>
  <c r="BT101" i="2"/>
  <c r="BW101" i="2"/>
  <c r="BU101" i="2"/>
  <c r="BV101" i="2"/>
  <c r="BY101" i="2"/>
  <c r="R134" i="16"/>
  <c r="P134" i="16"/>
  <c r="R147" i="16"/>
  <c r="P147" i="16"/>
  <c r="R141" i="16"/>
  <c r="P141" i="16"/>
  <c r="R150" i="16"/>
  <c r="P150" i="16"/>
  <c r="P148" i="16"/>
  <c r="R148" i="16"/>
  <c r="P139" i="16"/>
  <c r="R139" i="16"/>
  <c r="P146" i="16"/>
  <c r="R146" i="16"/>
  <c r="R142" i="16"/>
  <c r="P142" i="16"/>
  <c r="R149" i="16"/>
  <c r="P149" i="16"/>
  <c r="R135" i="16"/>
  <c r="P135" i="16"/>
  <c r="R131" i="16"/>
  <c r="P131" i="16"/>
  <c r="R130" i="16"/>
  <c r="P130" i="16"/>
  <c r="R133" i="16"/>
  <c r="P133" i="16"/>
  <c r="P145" i="16"/>
  <c r="R145" i="16"/>
  <c r="R138" i="16"/>
  <c r="P138" i="16"/>
  <c r="P132" i="16"/>
  <c r="R132" i="16"/>
  <c r="R136" i="16"/>
  <c r="P136" i="16"/>
  <c r="R144" i="16"/>
  <c r="P144" i="16"/>
  <c r="R128" i="16"/>
  <c r="P128" i="16"/>
  <c r="R137" i="16"/>
  <c r="P137" i="16"/>
  <c r="R140" i="16"/>
  <c r="P140" i="16"/>
  <c r="BI91" i="1" l="1"/>
  <c r="BE91" i="1"/>
  <c r="F162" i="16"/>
  <c r="BH91" i="1"/>
  <c r="BJ91" i="1"/>
  <c r="BG91" i="1"/>
  <c r="G161" i="16"/>
  <c r="A163" i="16"/>
  <c r="F163" i="16" s="1"/>
  <c r="E162" i="16"/>
  <c r="U162" i="16" s="1"/>
  <c r="FU63" i="2"/>
  <c r="CF65" i="2"/>
  <c r="BY13" i="2"/>
  <c r="AI98" i="3"/>
  <c r="BM90" i="1" s="1"/>
  <c r="AM98" i="3"/>
  <c r="BR90" i="1" s="1"/>
  <c r="AK98" i="3"/>
  <c r="BO90" i="1" s="1"/>
  <c r="AW18" i="18"/>
  <c r="AW19" i="18" s="1"/>
  <c r="AH99" i="3"/>
  <c r="AI99" i="3" s="1"/>
  <c r="BM91" i="1" s="1"/>
  <c r="AN98" i="3"/>
  <c r="BS90" i="1" s="1"/>
  <c r="AJ98" i="3"/>
  <c r="BN90" i="1" s="1"/>
  <c r="AS19" i="18"/>
  <c r="AU19" i="18"/>
  <c r="V138" i="16"/>
  <c r="W138" i="16" s="1"/>
  <c r="X138" i="16" s="1"/>
  <c r="V139" i="16"/>
  <c r="W139" i="16" s="1"/>
  <c r="X139" i="16" s="1"/>
  <c r="V140" i="16"/>
  <c r="W140" i="16" s="1"/>
  <c r="X140" i="16" s="1"/>
  <c r="V137" i="16"/>
  <c r="W137" i="16" s="1"/>
  <c r="X137" i="16" s="1"/>
  <c r="Q137" i="16"/>
  <c r="AU19" i="21"/>
  <c r="AS19" i="21"/>
  <c r="AW19" i="21"/>
  <c r="AY18" i="21"/>
  <c r="BA18" i="21" s="1"/>
  <c r="BA19" i="21" s="1"/>
  <c r="BB39" i="21" s="1"/>
  <c r="Q129" i="16"/>
  <c r="G162" i="16" l="1"/>
  <c r="E163" i="16"/>
  <c r="U163" i="16" s="1"/>
  <c r="A164" i="16"/>
  <c r="FW29" i="2"/>
  <c r="AK99" i="3"/>
  <c r="BO91" i="1" s="1"/>
  <c r="AL99" i="3"/>
  <c r="BP91" i="1" s="1"/>
  <c r="AM99" i="3"/>
  <c r="BR91" i="1" s="1"/>
  <c r="AY18" i="18"/>
  <c r="BA18" i="18" s="1"/>
  <c r="BA19" i="18" s="1"/>
  <c r="AJ99" i="3"/>
  <c r="BN91" i="1" s="1"/>
  <c r="AN99" i="3"/>
  <c r="BS91" i="1" s="1"/>
  <c r="AZ38" i="21"/>
  <c r="AY19" i="21"/>
  <c r="AZ39" i="21" s="1"/>
  <c r="BC18" i="21"/>
  <c r="BC19" i="21" s="1"/>
  <c r="BB38" i="21"/>
  <c r="E164" i="16" l="1"/>
  <c r="U164" i="16" s="1"/>
  <c r="F164" i="16"/>
  <c r="G164" i="16" s="1"/>
  <c r="A165" i="16"/>
  <c r="G163" i="16"/>
  <c r="BC18" i="18"/>
  <c r="BE18" i="18" s="1"/>
  <c r="AY19" i="18"/>
  <c r="F165" i="16" l="1"/>
  <c r="G165" i="16" s="1"/>
  <c r="E165" i="16"/>
  <c r="U165" i="16" s="1"/>
  <c r="A166" i="16"/>
  <c r="BC19" i="18"/>
  <c r="BE19" i="18"/>
  <c r="BG18" i="18"/>
  <c r="F166" i="16" l="1"/>
  <c r="G166" i="16" s="1"/>
  <c r="E166" i="16"/>
  <c r="U166" i="16" s="1"/>
  <c r="A167" i="16"/>
  <c r="FW27" i="2"/>
  <c r="BG19" i="18"/>
  <c r="BI18" i="18"/>
  <c r="E167" i="16" l="1"/>
  <c r="U167" i="16" s="1"/>
  <c r="F167" i="16"/>
  <c r="G167" i="16" s="1"/>
  <c r="A168" i="16"/>
  <c r="BI19" i="18"/>
  <c r="BK18" i="18"/>
  <c r="FW26" i="2" l="1"/>
  <c r="FW28" i="2"/>
  <c r="FW24" i="2"/>
  <c r="FW25" i="2"/>
  <c r="E168" i="16"/>
  <c r="U168" i="16" s="1"/>
  <c r="A169" i="16"/>
  <c r="FV25" i="2"/>
  <c r="FV23" i="2"/>
  <c r="FV24" i="2"/>
  <c r="FV26" i="2"/>
  <c r="FV21" i="2"/>
  <c r="FV22" i="2"/>
  <c r="BK19" i="18"/>
  <c r="BM18" i="18"/>
  <c r="E169" i="16" l="1"/>
  <c r="U169" i="16" s="1"/>
  <c r="A170" i="16"/>
  <c r="E170" i="16" s="1"/>
  <c r="BM19" i="18"/>
  <c r="BO18" i="18"/>
  <c r="A171" i="16" l="1"/>
  <c r="BO19" i="18"/>
  <c r="BQ18" i="18"/>
  <c r="BQ19" i="18" s="1"/>
  <c r="E171" i="16" l="1"/>
  <c r="A172" i="16"/>
  <c r="E172" i="16" s="1"/>
  <c r="BS18" i="18"/>
  <c r="BU18" i="18" s="1"/>
  <c r="BW18" i="18" s="1"/>
  <c r="A173" i="16" l="1"/>
  <c r="E173" i="16" s="1"/>
  <c r="BW19" i="18"/>
  <c r="BY18" i="18"/>
  <c r="BS19" i="18"/>
  <c r="BU19" i="18"/>
  <c r="FZ16" i="2" l="1"/>
  <c r="A174" i="16"/>
  <c r="E174" i="16" s="1"/>
  <c r="BY19" i="18"/>
  <c r="CA18" i="18"/>
  <c r="CA19" i="18" l="1"/>
  <c r="CC18" i="18"/>
  <c r="A175" i="16"/>
  <c r="E175" i="16" l="1"/>
  <c r="BM4" i="2"/>
  <c r="BN4" i="2" s="1"/>
  <c r="FZ32" i="2" s="1"/>
  <c r="CC19" i="18"/>
  <c r="CE18" i="18"/>
  <c r="A176" i="16"/>
  <c r="E176" i="16" s="1"/>
  <c r="CE19" i="18" l="1"/>
  <c r="CG18" i="18"/>
  <c r="A177" i="16"/>
  <c r="CG19" i="18" l="1"/>
  <c r="CI18" i="18"/>
  <c r="A178" i="16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FW23" i="2"/>
  <c r="BM18" i="2" l="1"/>
  <c r="BN18" i="2" s="1"/>
  <c r="FZ17" i="2" s="1"/>
  <c r="BM197" i="2"/>
  <c r="BN197" i="2" s="1"/>
  <c r="BM196" i="2"/>
  <c r="BN196" i="2" s="1"/>
  <c r="BM5" i="2"/>
  <c r="BN5" i="2" s="1"/>
  <c r="FZ31" i="2" s="1"/>
  <c r="BM14" i="2"/>
  <c r="BN14" i="2" s="1"/>
  <c r="FZ22" i="2" s="1"/>
  <c r="BM191" i="2"/>
  <c r="BN191" i="2" s="1"/>
  <c r="BM6" i="2"/>
  <c r="BN6" i="2" s="1"/>
  <c r="FZ30" i="2" s="1"/>
  <c r="BM193" i="2"/>
  <c r="BN193" i="2" s="1"/>
  <c r="BM7" i="2"/>
  <c r="BN7" i="2" s="1"/>
  <c r="FZ29" i="2" s="1"/>
  <c r="BM179" i="2"/>
  <c r="BN179" i="2" s="1"/>
  <c r="BM181" i="2"/>
  <c r="BN181" i="2" s="1"/>
  <c r="BM16" i="2"/>
  <c r="BN16" i="2" s="1"/>
  <c r="FZ19" i="2" s="1"/>
  <c r="BM182" i="2"/>
  <c r="BN182" i="2" s="1"/>
  <c r="BM176" i="2"/>
  <c r="BN176" i="2" s="1"/>
  <c r="BM15" i="2"/>
  <c r="BN15" i="2" s="1"/>
  <c r="FZ21" i="2" s="1"/>
  <c r="BM200" i="2"/>
  <c r="BN200" i="2" s="1"/>
  <c r="BM8" i="2"/>
  <c r="BN8" i="2" s="1"/>
  <c r="FZ28" i="2" s="1"/>
  <c r="BM201" i="2"/>
  <c r="BN201" i="2" s="1"/>
  <c r="BM178" i="2"/>
  <c r="BN178" i="2" s="1"/>
  <c r="BM10" i="2"/>
  <c r="BN10" i="2" s="1"/>
  <c r="FZ26" i="2" s="1"/>
  <c r="BM180" i="2"/>
  <c r="BN180" i="2" s="1"/>
  <c r="BM187" i="2"/>
  <c r="BN187" i="2" s="1"/>
  <c r="BM13" i="2"/>
  <c r="BN13" i="2" s="1"/>
  <c r="FZ23" i="2" s="1"/>
  <c r="BM175" i="2"/>
  <c r="BN175" i="2" s="1"/>
  <c r="BM17" i="2"/>
  <c r="BN17" i="2" s="1"/>
  <c r="FZ18" i="2" s="1"/>
  <c r="BM185" i="2"/>
  <c r="BN185" i="2" s="1"/>
  <c r="BM186" i="2"/>
  <c r="BN186" i="2" s="1"/>
  <c r="BM194" i="2"/>
  <c r="BN194" i="2" s="1"/>
  <c r="BM188" i="2"/>
  <c r="BN188" i="2" s="1"/>
  <c r="BM198" i="2"/>
  <c r="BN198" i="2" s="1"/>
  <c r="BM192" i="2"/>
  <c r="BN192" i="2" s="1"/>
  <c r="BM9" i="2"/>
  <c r="BN9" i="2" s="1"/>
  <c r="FZ27" i="2" s="1"/>
  <c r="BM12" i="2"/>
  <c r="BN12" i="2" s="1"/>
  <c r="FZ24" i="2" s="1"/>
  <c r="BM11" i="2"/>
  <c r="BN11" i="2" s="1"/>
  <c r="FZ25" i="2" s="1"/>
  <c r="BM189" i="2"/>
  <c r="BN189" i="2" s="1"/>
  <c r="BM173" i="2"/>
  <c r="BN173" i="2" s="1"/>
  <c r="BM195" i="2"/>
  <c r="BN195" i="2" s="1"/>
  <c r="BM199" i="2"/>
  <c r="BN199" i="2" s="1"/>
  <c r="BM177" i="2"/>
  <c r="BN177" i="2" s="1"/>
  <c r="BM184" i="2"/>
  <c r="BN184" i="2" s="1"/>
  <c r="BM190" i="2"/>
  <c r="BN190" i="2" s="1"/>
  <c r="BM183" i="2"/>
  <c r="BN183" i="2" s="1"/>
  <c r="BM174" i="2"/>
  <c r="BN174" i="2" s="1"/>
  <c r="FV27" i="2"/>
  <c r="CI19" i="18"/>
  <c r="CK18" i="18"/>
  <c r="FV30" i="2"/>
  <c r="FV28" i="2"/>
  <c r="FV29" i="2"/>
  <c r="FW21" i="2"/>
  <c r="FW19" i="2" l="1"/>
  <c r="FW22" i="2"/>
  <c r="FW17" i="2"/>
  <c r="FW18" i="2"/>
  <c r="CK19" i="18"/>
  <c r="CM18" i="18"/>
  <c r="FW14" i="2"/>
  <c r="FW16" i="2"/>
  <c r="FV62" i="2"/>
  <c r="FV44" i="2"/>
  <c r="FV61" i="2"/>
  <c r="FV60" i="2"/>
  <c r="FV45" i="2"/>
  <c r="FV48" i="2"/>
  <c r="FV34" i="2"/>
  <c r="FW15" i="2"/>
  <c r="FV40" i="2"/>
  <c r="FV42" i="2"/>
  <c r="FV63" i="2"/>
  <c r="FV57" i="2"/>
  <c r="FV52" i="2"/>
  <c r="FV37" i="2"/>
  <c r="FV35" i="2"/>
  <c r="FV31" i="2"/>
  <c r="FV59" i="2"/>
  <c r="FV47" i="2"/>
  <c r="FV43" i="2"/>
  <c r="FV33" i="2"/>
  <c r="FV50" i="2"/>
  <c r="FV38" i="2"/>
  <c r="FV55" i="2"/>
  <c r="FV64" i="2"/>
  <c r="FV49" i="2"/>
  <c r="FV39" i="2"/>
  <c r="FV51" i="2"/>
  <c r="FV32" i="2"/>
  <c r="FV36" i="2"/>
  <c r="FV65" i="2"/>
  <c r="FW13" i="2" s="1"/>
  <c r="FV58" i="2"/>
  <c r="FV41" i="2"/>
  <c r="FV46" i="2"/>
  <c r="FV54" i="2"/>
  <c r="FV56" i="2"/>
  <c r="CM19" i="18" l="1"/>
  <c r="CO18" i="18"/>
  <c r="T148" i="16"/>
  <c r="CO19" i="18" l="1"/>
  <c r="CQ18" i="18"/>
  <c r="T157" i="16"/>
  <c r="CQ19" i="18" l="1"/>
  <c r="CS18" i="18"/>
  <c r="CS19" i="18" s="1"/>
  <c r="V178" i="16"/>
  <c r="Y178" i="16" l="1"/>
  <c r="X178" i="16"/>
  <c r="V177" i="16"/>
  <c r="V164" i="16"/>
  <c r="Y177" i="16" l="1"/>
  <c r="X177" i="16"/>
  <c r="X164" i="16"/>
  <c r="W164" i="16"/>
  <c r="T143" i="16"/>
  <c r="T150" i="16"/>
  <c r="V165" i="16"/>
  <c r="T152" i="16"/>
  <c r="T151" i="16"/>
  <c r="T149" i="16"/>
  <c r="V209" i="16"/>
  <c r="V208" i="16"/>
  <c r="V197" i="16"/>
  <c r="V206" i="16"/>
  <c r="V200" i="16"/>
  <c r="V199" i="16"/>
  <c r="V179" i="16"/>
  <c r="V198" i="16"/>
  <c r="V185" i="16"/>
  <c r="V192" i="16"/>
  <c r="V196" i="16"/>
  <c r="V207" i="16"/>
  <c r="V188" i="16"/>
  <c r="V181" i="16"/>
  <c r="V189" i="16"/>
  <c r="Y164" i="16" l="1"/>
  <c r="X196" i="16"/>
  <c r="Y196" i="16"/>
  <c r="X179" i="16"/>
  <c r="Y179" i="16"/>
  <c r="Y197" i="16"/>
  <c r="X197" i="16"/>
  <c r="X189" i="16"/>
  <c r="Y189" i="16"/>
  <c r="X192" i="16"/>
  <c r="Y192" i="16"/>
  <c r="X208" i="16"/>
  <c r="Y208" i="16"/>
  <c r="X209" i="16"/>
  <c r="Y209" i="16"/>
  <c r="X181" i="16"/>
  <c r="Y181" i="16"/>
  <c r="Y185" i="16"/>
  <c r="X185" i="16"/>
  <c r="X199" i="16"/>
  <c r="Y199" i="16"/>
  <c r="X165" i="16"/>
  <c r="W165" i="16"/>
  <c r="X188" i="16"/>
  <c r="Y188" i="16"/>
  <c r="Y200" i="16"/>
  <c r="X200" i="16"/>
  <c r="X207" i="16"/>
  <c r="Y207" i="16"/>
  <c r="X198" i="16"/>
  <c r="Y198" i="16"/>
  <c r="X206" i="16"/>
  <c r="Y206" i="16"/>
  <c r="V190" i="16"/>
  <c r="V194" i="16"/>
  <c r="V191" i="16"/>
  <c r="T153" i="16"/>
  <c r="V202" i="16"/>
  <c r="T146" i="16"/>
  <c r="V184" i="16"/>
  <c r="V186" i="16"/>
  <c r="V187" i="16"/>
  <c r="V195" i="16"/>
  <c r="T145" i="16"/>
  <c r="T147" i="16"/>
  <c r="V183" i="16"/>
  <c r="V205" i="16"/>
  <c r="V180" i="16"/>
  <c r="V182" i="16"/>
  <c r="V161" i="16"/>
  <c r="T144" i="16"/>
  <c r="V204" i="16"/>
  <c r="V201" i="16"/>
  <c r="V203" i="16"/>
  <c r="V193" i="16"/>
  <c r="Y165" i="16" l="1"/>
  <c r="X190" i="16"/>
  <c r="Y190" i="16"/>
  <c r="X186" i="16"/>
  <c r="Y186" i="16"/>
  <c r="X205" i="16"/>
  <c r="Y205" i="16"/>
  <c r="X184" i="16"/>
  <c r="Y184" i="16"/>
  <c r="Y183" i="16"/>
  <c r="X183" i="16"/>
  <c r="X182" i="16"/>
  <c r="Y182" i="16"/>
  <c r="X202" i="16"/>
  <c r="Y202" i="16"/>
  <c r="X187" i="16"/>
  <c r="Y187" i="16"/>
  <c r="W161" i="16"/>
  <c r="X161" i="16"/>
  <c r="Y201" i="16"/>
  <c r="X201" i="16"/>
  <c r="Y180" i="16"/>
  <c r="X180" i="16"/>
  <c r="X204" i="16"/>
  <c r="Y204" i="16"/>
  <c r="X191" i="16"/>
  <c r="Y191" i="16"/>
  <c r="Y203" i="16"/>
  <c r="X203" i="16"/>
  <c r="Y193" i="16"/>
  <c r="X193" i="16"/>
  <c r="X195" i="16"/>
  <c r="Y195" i="16"/>
  <c r="Y194" i="16"/>
  <c r="X194" i="16"/>
  <c r="T155" i="16"/>
  <c r="V162" i="16"/>
  <c r="T154" i="16"/>
  <c r="T156" i="16"/>
  <c r="Y161" i="16" l="1"/>
  <c r="W162" i="16"/>
  <c r="X162" i="16"/>
  <c r="Y162" i="16" l="1"/>
  <c r="V163" i="16"/>
  <c r="X163" i="16" l="1"/>
  <c r="W163" i="16"/>
  <c r="Y163" i="16" l="1"/>
  <c r="AA161" i="16" l="1"/>
  <c r="AA164" i="16" l="1"/>
  <c r="AA165" i="16" l="1"/>
  <c r="AA162" i="16" l="1"/>
  <c r="AA163" i="16" l="1"/>
  <c r="V159" i="16" l="1"/>
  <c r="W159" i="16" l="1"/>
  <c r="X159" i="16"/>
  <c r="Y159" i="16" l="1"/>
  <c r="T159" i="16"/>
  <c r="AA159" i="16" l="1"/>
  <c r="V171" i="16"/>
  <c r="Y171" i="16" l="1"/>
  <c r="X171" i="16"/>
  <c r="V172" i="16"/>
  <c r="X172" i="16" l="1"/>
  <c r="Y172" i="16"/>
  <c r="V173" i="16"/>
  <c r="X173" i="16" l="1"/>
  <c r="Y173" i="16"/>
  <c r="AA171" i="16"/>
  <c r="AA172" i="16" l="1"/>
  <c r="Y174" i="16" l="1"/>
  <c r="X174" i="16"/>
  <c r="V175" i="16" l="1"/>
  <c r="V176" i="16"/>
  <c r="X175" i="16" l="1"/>
  <c r="Y175" i="16"/>
  <c r="Y176" i="16"/>
  <c r="X176" i="16"/>
  <c r="V169" i="16" l="1"/>
  <c r="V168" i="16"/>
  <c r="V158" i="16"/>
  <c r="V167" i="16"/>
  <c r="V170" i="16"/>
  <c r="V160" i="16"/>
  <c r="V166" i="16"/>
  <c r="X168" i="16" l="1"/>
  <c r="W160" i="16"/>
  <c r="X160" i="16"/>
  <c r="X169" i="16"/>
  <c r="W158" i="16"/>
  <c r="X158" i="16"/>
  <c r="Y158" i="16" s="1"/>
  <c r="AC167" i="16"/>
  <c r="W166" i="16"/>
  <c r="X166" i="16"/>
  <c r="Y170" i="16"/>
  <c r="X170" i="16"/>
  <c r="W167" i="16"/>
  <c r="X167" i="16"/>
  <c r="Y168" i="16" l="1"/>
  <c r="Y167" i="16"/>
  <c r="AA167" i="16"/>
  <c r="Y169" i="16"/>
  <c r="Y160" i="16"/>
  <c r="Y166" i="16"/>
  <c r="AB167" i="16"/>
  <c r="AA169" i="16"/>
  <c r="AA168" i="16"/>
  <c r="AA170" i="16"/>
  <c r="AA160" i="16" l="1"/>
  <c r="T160" i="16"/>
  <c r="AA158" i="16"/>
  <c r="T158" i="16"/>
  <c r="AA166" i="16"/>
  <c r="H202" i="16" l="1"/>
  <c r="I202" i="16" s="1"/>
  <c r="J202" i="16" s="1"/>
  <c r="H201" i="16"/>
  <c r="I201" i="16" s="1"/>
  <c r="J201" i="16" s="1"/>
  <c r="H186" i="16"/>
  <c r="I186" i="16" s="1"/>
  <c r="J186" i="16" s="1"/>
  <c r="H191" i="16"/>
  <c r="I191" i="16" s="1"/>
  <c r="J191" i="16" s="1"/>
  <c r="H185" i="16"/>
  <c r="I185" i="16" s="1"/>
  <c r="J185" i="16" s="1"/>
  <c r="H183" i="16"/>
  <c r="I183" i="16" s="1"/>
  <c r="J183" i="16" s="1"/>
  <c r="H182" i="16"/>
  <c r="I182" i="16" s="1"/>
  <c r="J182" i="16" s="1"/>
  <c r="H189" i="16" l="1"/>
  <c r="I189" i="16" s="1"/>
  <c r="J189" i="16" s="1"/>
  <c r="H203" i="16"/>
  <c r="I203" i="16" s="1"/>
  <c r="J203" i="16" s="1"/>
  <c r="H184" i="16"/>
  <c r="I184" i="16" s="1"/>
  <c r="J184" i="16" s="1"/>
  <c r="K186" i="16" s="1"/>
  <c r="H198" i="16"/>
  <c r="I198" i="16" s="1"/>
  <c r="J198" i="16" s="1"/>
  <c r="H199" i="16"/>
  <c r="I199" i="16" s="1"/>
  <c r="J199" i="16" s="1"/>
  <c r="H204" i="16"/>
  <c r="I204" i="16" s="1"/>
  <c r="J204" i="16" s="1"/>
  <c r="H205" i="16"/>
  <c r="I205" i="16" s="1"/>
  <c r="J205" i="16" s="1"/>
  <c r="H192" i="16"/>
  <c r="I192" i="16" s="1"/>
  <c r="J192" i="16" s="1"/>
  <c r="H209" i="16"/>
  <c r="I209" i="16" s="1"/>
  <c r="J209" i="16" s="1"/>
  <c r="H195" i="16"/>
  <c r="I195" i="16" s="1"/>
  <c r="J195" i="16" s="1"/>
  <c r="H193" i="16"/>
  <c r="I193" i="16" s="1"/>
  <c r="J193" i="16" s="1"/>
  <c r="H194" i="16"/>
  <c r="I194" i="16" s="1"/>
  <c r="J194" i="16" s="1"/>
  <c r="H190" i="16"/>
  <c r="I190" i="16" s="1"/>
  <c r="J190" i="16" s="1"/>
  <c r="H207" i="16"/>
  <c r="I207" i="16" s="1"/>
  <c r="J207" i="16" s="1"/>
  <c r="H188" i="16"/>
  <c r="I188" i="16" s="1"/>
  <c r="J188" i="16" s="1"/>
  <c r="H196" i="16"/>
  <c r="I196" i="16" s="1"/>
  <c r="J196" i="16" s="1"/>
  <c r="H208" i="16"/>
  <c r="I208" i="16" s="1"/>
  <c r="J208" i="16" s="1"/>
  <c r="H197" i="16"/>
  <c r="I197" i="16" s="1"/>
  <c r="J197" i="16" s="1"/>
  <c r="H206" i="16"/>
  <c r="I206" i="16" s="1"/>
  <c r="J206" i="16" s="1"/>
  <c r="H200" i="16"/>
  <c r="I200" i="16" s="1"/>
  <c r="J200" i="16" s="1"/>
  <c r="H187" i="16"/>
  <c r="I187" i="16" s="1"/>
  <c r="J187" i="16" s="1"/>
  <c r="K204" i="16" l="1"/>
  <c r="K199" i="16"/>
  <c r="K203" i="16"/>
  <c r="K191" i="16"/>
  <c r="K190" i="16"/>
  <c r="K209" i="16"/>
  <c r="K195" i="16"/>
  <c r="K185" i="16"/>
  <c r="K198" i="16"/>
  <c r="K202" i="16"/>
  <c r="K206" i="16"/>
  <c r="K200" i="16"/>
  <c r="K194" i="16"/>
  <c r="K208" i="16"/>
  <c r="K192" i="16"/>
  <c r="K205" i="16"/>
  <c r="K193" i="16"/>
  <c r="K188" i="16"/>
  <c r="K197" i="16"/>
  <c r="K207" i="16"/>
  <c r="K201" i="16"/>
  <c r="K187" i="16"/>
  <c r="K196" i="16"/>
  <c r="K189" i="16"/>
  <c r="H2" i="16" l="1"/>
  <c r="I2" i="16" s="1"/>
  <c r="J2" i="16" s="1"/>
  <c r="H3" i="16" l="1"/>
  <c r="I3" i="16" s="1"/>
  <c r="J3" i="16" s="1"/>
  <c r="H4" i="16" l="1"/>
  <c r="I4" i="16" s="1"/>
  <c r="J4" i="16" s="1"/>
  <c r="H5" i="16" l="1"/>
  <c r="I5" i="16" s="1"/>
  <c r="J5" i="16" s="1"/>
  <c r="H6" i="16" l="1"/>
  <c r="I6" i="16" s="1"/>
  <c r="J6" i="16" s="1"/>
  <c r="K5" i="16"/>
  <c r="H7" i="16"/>
  <c r="I7" i="16" s="1"/>
  <c r="J7" i="16" s="1"/>
  <c r="K7" i="16" l="1"/>
  <c r="H8" i="16"/>
  <c r="I8" i="16" s="1"/>
  <c r="J8" i="16" s="1"/>
  <c r="K8" i="16" s="1"/>
  <c r="K6" i="16"/>
  <c r="H9" i="16" l="1"/>
  <c r="I9" i="16" s="1"/>
  <c r="J9" i="16" s="1"/>
  <c r="K9" i="16" l="1"/>
  <c r="H11" i="16" l="1"/>
  <c r="I11" i="16" s="1"/>
  <c r="J11" i="16" s="1"/>
  <c r="H10" i="16"/>
  <c r="I10" i="16" s="1"/>
  <c r="J10" i="16" s="1"/>
  <c r="K10" i="16" l="1"/>
  <c r="K11" i="16"/>
  <c r="H12" i="16"/>
  <c r="I12" i="16" s="1"/>
  <c r="J12" i="16" s="1"/>
  <c r="K12" i="16" l="1"/>
  <c r="H13" i="16" l="1"/>
  <c r="I13" i="16" s="1"/>
  <c r="J13" i="16" s="1"/>
  <c r="H14" i="16"/>
  <c r="I14" i="16" s="1"/>
  <c r="J14" i="16" s="1"/>
  <c r="K13" i="16" l="1"/>
  <c r="K14" i="16"/>
  <c r="H15" i="16"/>
  <c r="I15" i="16" s="1"/>
  <c r="J15" i="16" s="1"/>
  <c r="K15" i="16" l="1"/>
  <c r="H16" i="16"/>
  <c r="I16" i="16" s="1"/>
  <c r="J16" i="16" s="1"/>
  <c r="H17" i="16" l="1"/>
  <c r="I17" i="16" s="1"/>
  <c r="J17" i="16" s="1"/>
  <c r="K16" i="16"/>
  <c r="H18" i="16" l="1"/>
  <c r="I18" i="16" s="1"/>
  <c r="J18" i="16" s="1"/>
  <c r="K17" i="16"/>
  <c r="K18" i="16" l="1"/>
  <c r="H19" i="16" l="1"/>
  <c r="I19" i="16" s="1"/>
  <c r="J19" i="16" s="1"/>
  <c r="H20" i="16" l="1"/>
  <c r="I20" i="16" s="1"/>
  <c r="J20" i="16" s="1"/>
  <c r="K20" i="16" s="1"/>
  <c r="K19" i="16"/>
  <c r="H21" i="16"/>
  <c r="I21" i="16" s="1"/>
  <c r="J21" i="16" s="1"/>
  <c r="K21" i="16" l="1"/>
  <c r="H22" i="16"/>
  <c r="I22" i="16" s="1"/>
  <c r="J22" i="16" s="1"/>
  <c r="H23" i="16"/>
  <c r="I23" i="16" s="1"/>
  <c r="J23" i="16" s="1"/>
  <c r="K22" i="16" l="1"/>
  <c r="H24" i="16"/>
  <c r="I24" i="16" s="1"/>
  <c r="J24" i="16" s="1"/>
  <c r="K24" i="16" s="1"/>
  <c r="K23" i="16"/>
  <c r="H26" i="16" l="1"/>
  <c r="I26" i="16" s="1"/>
  <c r="J26" i="16" s="1"/>
  <c r="H25" i="16"/>
  <c r="I25" i="16" s="1"/>
  <c r="J25" i="16" s="1"/>
  <c r="K25" i="16" l="1"/>
  <c r="K26" i="16"/>
  <c r="H28" i="16" l="1"/>
  <c r="I28" i="16" s="1"/>
  <c r="J28" i="16" s="1"/>
  <c r="H27" i="16"/>
  <c r="I27" i="16" s="1"/>
  <c r="J27" i="16" s="1"/>
  <c r="K27" i="16" l="1"/>
  <c r="K28" i="16"/>
  <c r="H29" i="16" l="1"/>
  <c r="I29" i="16" s="1"/>
  <c r="J29" i="16" s="1"/>
  <c r="H30" i="16"/>
  <c r="I30" i="16" s="1"/>
  <c r="J30" i="16" s="1"/>
  <c r="K30" i="16" l="1"/>
  <c r="K29" i="16"/>
  <c r="H31" i="16" l="1"/>
  <c r="I31" i="16" s="1"/>
  <c r="J31" i="16" s="1"/>
  <c r="H32" i="16"/>
  <c r="I32" i="16" s="1"/>
  <c r="J32" i="16" s="1"/>
  <c r="K32" i="16" l="1"/>
  <c r="K31" i="16"/>
  <c r="H33" i="16"/>
  <c r="I33" i="16" s="1"/>
  <c r="J33" i="16" s="1"/>
  <c r="K33" i="16" l="1"/>
  <c r="H34" i="16" l="1"/>
  <c r="I34" i="16" s="1"/>
  <c r="J34" i="16" s="1"/>
  <c r="H35" i="16"/>
  <c r="I35" i="16" s="1"/>
  <c r="J35" i="16" s="1"/>
  <c r="K35" i="16" l="1"/>
  <c r="K34" i="16"/>
  <c r="H36" i="16" l="1"/>
  <c r="I36" i="16" s="1"/>
  <c r="J36" i="16" s="1"/>
  <c r="H37" i="16"/>
  <c r="I37" i="16" s="1"/>
  <c r="J37" i="16" s="1"/>
  <c r="K36" i="16" l="1"/>
  <c r="K37" i="16"/>
  <c r="H38" i="16"/>
  <c r="I38" i="16" s="1"/>
  <c r="J38" i="16" s="1"/>
  <c r="K38" i="16" l="1"/>
  <c r="H39" i="16"/>
  <c r="I39" i="16" s="1"/>
  <c r="J39" i="16" s="1"/>
  <c r="K39" i="16" l="1"/>
  <c r="H40" i="16" l="1"/>
  <c r="I40" i="16" s="1"/>
  <c r="J40" i="16" s="1"/>
  <c r="H41" i="16"/>
  <c r="I41" i="16" s="1"/>
  <c r="J41" i="16" s="1"/>
  <c r="K40" i="16" l="1"/>
  <c r="K41" i="16"/>
  <c r="H43" i="16" l="1"/>
  <c r="I43" i="16" s="1"/>
  <c r="J43" i="16" s="1"/>
  <c r="H42" i="16"/>
  <c r="I42" i="16" s="1"/>
  <c r="J42" i="16" s="1"/>
  <c r="K43" i="16" l="1"/>
  <c r="K42" i="16"/>
  <c r="H45" i="16" l="1"/>
  <c r="I45" i="16" s="1"/>
  <c r="J45" i="16" s="1"/>
  <c r="H44" i="16"/>
  <c r="I44" i="16" s="1"/>
  <c r="J44" i="16" s="1"/>
  <c r="K45" i="16" l="1"/>
  <c r="K44" i="16"/>
  <c r="H47" i="16" l="1"/>
  <c r="I47" i="16" s="1"/>
  <c r="J47" i="16" s="1"/>
  <c r="H46" i="16"/>
  <c r="I46" i="16" s="1"/>
  <c r="J46" i="16" s="1"/>
  <c r="H48" i="16" l="1"/>
  <c r="I48" i="16" s="1"/>
  <c r="J48" i="16" s="1"/>
  <c r="K47" i="16"/>
  <c r="K46" i="16"/>
  <c r="K48" i="16" l="1"/>
  <c r="H49" i="16" l="1"/>
  <c r="I49" i="16" s="1"/>
  <c r="J49" i="16" s="1"/>
  <c r="H50" i="16" l="1"/>
  <c r="I50" i="16" s="1"/>
  <c r="J50" i="16" s="1"/>
  <c r="H51" i="16"/>
  <c r="I51" i="16" s="1"/>
  <c r="J51" i="16" s="1"/>
  <c r="K51" i="16" s="1"/>
  <c r="K49" i="16"/>
  <c r="K50" i="16" l="1"/>
  <c r="H53" i="16" l="1"/>
  <c r="I53" i="16" s="1"/>
  <c r="J53" i="16" s="1"/>
  <c r="H52" i="16"/>
  <c r="I52" i="16" s="1"/>
  <c r="J52" i="16" s="1"/>
  <c r="K52" i="16" l="1"/>
  <c r="K53" i="16"/>
  <c r="H55" i="16" l="1"/>
  <c r="I55" i="16" s="1"/>
  <c r="J55" i="16" s="1"/>
  <c r="H54" i="16"/>
  <c r="I54" i="16" s="1"/>
  <c r="J54" i="16" s="1"/>
  <c r="K55" i="16" l="1"/>
  <c r="K54" i="16"/>
  <c r="H57" i="16" l="1"/>
  <c r="I57" i="16" s="1"/>
  <c r="J57" i="16" s="1"/>
  <c r="H56" i="16"/>
  <c r="I56" i="16" s="1"/>
  <c r="J56" i="16" s="1"/>
  <c r="K56" i="16" l="1"/>
  <c r="H58" i="16"/>
  <c r="I58" i="16" s="1"/>
  <c r="J58" i="16" s="1"/>
  <c r="K58" i="16" s="1"/>
  <c r="K57" i="16"/>
  <c r="H60" i="16" l="1"/>
  <c r="I60" i="16" s="1"/>
  <c r="J60" i="16" s="1"/>
  <c r="H59" i="16"/>
  <c r="I59" i="16" s="1"/>
  <c r="J59" i="16" s="1"/>
  <c r="H61" i="16" l="1"/>
  <c r="I61" i="16" s="1"/>
  <c r="J61" i="16" s="1"/>
  <c r="K59" i="16"/>
  <c r="K60" i="16"/>
  <c r="K61" i="16" l="1"/>
  <c r="H63" i="16" l="1"/>
  <c r="I63" i="16" s="1"/>
  <c r="J63" i="16" s="1"/>
  <c r="H62" i="16"/>
  <c r="I62" i="16" s="1"/>
  <c r="J62" i="16" s="1"/>
  <c r="K62" i="16" l="1"/>
  <c r="K63" i="16"/>
  <c r="H64" i="16" l="1"/>
  <c r="I64" i="16" s="1"/>
  <c r="J64" i="16" s="1"/>
  <c r="H65" i="16" l="1"/>
  <c r="I65" i="16" s="1"/>
  <c r="J65" i="16" s="1"/>
  <c r="K64" i="16"/>
  <c r="H66" i="16" l="1"/>
  <c r="I66" i="16" s="1"/>
  <c r="J66" i="16" s="1"/>
  <c r="K65" i="16"/>
  <c r="H67" i="16"/>
  <c r="I67" i="16" s="1"/>
  <c r="J67" i="16" s="1"/>
  <c r="K66" i="16" l="1"/>
  <c r="K67" i="16"/>
  <c r="H68" i="16" l="1"/>
  <c r="I68" i="16" s="1"/>
  <c r="J68" i="16" s="1"/>
  <c r="H69" i="16"/>
  <c r="I69" i="16" s="1"/>
  <c r="J69" i="16" s="1"/>
  <c r="K69" i="16" l="1"/>
  <c r="K68" i="16"/>
  <c r="H70" i="16"/>
  <c r="I70" i="16" s="1"/>
  <c r="J70" i="16" s="1"/>
  <c r="K70" i="16" s="1"/>
  <c r="H71" i="16" l="1"/>
  <c r="I71" i="16" s="1"/>
  <c r="J71" i="16" s="1"/>
  <c r="K71" i="16" s="1"/>
  <c r="H72" i="16" l="1"/>
  <c r="I72" i="16" s="1"/>
  <c r="J72" i="16" s="1"/>
  <c r="K72" i="16" l="1"/>
  <c r="H73" i="16"/>
  <c r="I73" i="16" s="1"/>
  <c r="J73" i="16" s="1"/>
  <c r="K73" i="16" s="1"/>
  <c r="H74" i="16"/>
  <c r="I74" i="16" s="1"/>
  <c r="J74" i="16" s="1"/>
  <c r="K74" i="16" l="1"/>
  <c r="H75" i="16" l="1"/>
  <c r="I75" i="16" s="1"/>
  <c r="J75" i="16" s="1"/>
  <c r="H76" i="16"/>
  <c r="I76" i="16" s="1"/>
  <c r="J76" i="16" s="1"/>
  <c r="K75" i="16" l="1"/>
  <c r="K76" i="16"/>
  <c r="H77" i="16"/>
  <c r="I77" i="16" s="1"/>
  <c r="J77" i="16" s="1"/>
  <c r="K77" i="16" l="1"/>
  <c r="H79" i="16" l="1"/>
  <c r="I79" i="16" s="1"/>
  <c r="J79" i="16" s="1"/>
  <c r="H78" i="16"/>
  <c r="I78" i="16" s="1"/>
  <c r="J78" i="16" s="1"/>
  <c r="K78" i="16" l="1"/>
  <c r="K79" i="16"/>
  <c r="H80" i="16"/>
  <c r="I80" i="16" s="1"/>
  <c r="J80" i="16" s="1"/>
  <c r="K80" i="16" s="1"/>
  <c r="H81" i="16" l="1"/>
  <c r="I81" i="16" s="1"/>
  <c r="J81" i="16" s="1"/>
  <c r="K81" i="16" s="1"/>
  <c r="H82" i="16" l="1"/>
  <c r="I82" i="16" s="1"/>
  <c r="J82" i="16" s="1"/>
  <c r="H83" i="16" l="1"/>
  <c r="I83" i="16" s="1"/>
  <c r="J83" i="16" s="1"/>
  <c r="K83" i="16" s="1"/>
  <c r="K82" i="16"/>
  <c r="H84" i="16" l="1"/>
  <c r="I84" i="16" s="1"/>
  <c r="J84" i="16" s="1"/>
  <c r="K84" i="16" l="1"/>
  <c r="H85" i="16"/>
  <c r="I85" i="16" s="1"/>
  <c r="J85" i="16" s="1"/>
  <c r="K85" i="16" s="1"/>
  <c r="H86" i="16"/>
  <c r="I86" i="16" s="1"/>
  <c r="J86" i="16" s="1"/>
  <c r="K86" i="16" l="1"/>
  <c r="H87" i="16"/>
  <c r="I87" i="16" s="1"/>
  <c r="J87" i="16" s="1"/>
  <c r="K87" i="16" l="1"/>
  <c r="H88" i="16"/>
  <c r="I88" i="16" s="1"/>
  <c r="J88" i="16" s="1"/>
  <c r="K88" i="16" s="1"/>
  <c r="H89" i="16" l="1"/>
  <c r="I89" i="16" s="1"/>
  <c r="J89" i="16" s="1"/>
  <c r="K89" i="16" l="1"/>
  <c r="H90" i="16"/>
  <c r="I90" i="16" s="1"/>
  <c r="J90" i="16" s="1"/>
  <c r="H91" i="16"/>
  <c r="I91" i="16" s="1"/>
  <c r="J91" i="16" s="1"/>
  <c r="K91" i="16" l="1"/>
  <c r="H92" i="16"/>
  <c r="I92" i="16" s="1"/>
  <c r="J92" i="16" s="1"/>
  <c r="K90" i="16"/>
  <c r="K92" i="16" l="1"/>
  <c r="H93" i="16" l="1"/>
  <c r="I93" i="16" s="1"/>
  <c r="J93" i="16" s="1"/>
  <c r="H94" i="16"/>
  <c r="I94" i="16" s="1"/>
  <c r="J94" i="16" s="1"/>
  <c r="K93" i="16" l="1"/>
  <c r="K94" i="16"/>
  <c r="H95" i="16"/>
  <c r="I95" i="16" s="1"/>
  <c r="J95" i="16" s="1"/>
  <c r="K95" i="16" l="1"/>
  <c r="H96" i="16"/>
  <c r="I96" i="16" s="1"/>
  <c r="J96" i="16" s="1"/>
  <c r="K96" i="16" l="1"/>
  <c r="H97" i="16" l="1"/>
  <c r="I97" i="16" s="1"/>
  <c r="J97" i="16" s="1"/>
  <c r="H98" i="16"/>
  <c r="I98" i="16" s="1"/>
  <c r="J98" i="16" s="1"/>
  <c r="K98" i="16" l="1"/>
  <c r="K97" i="16"/>
  <c r="H99" i="16" l="1"/>
  <c r="I99" i="16" s="1"/>
  <c r="J99" i="16" s="1"/>
  <c r="H100" i="16"/>
  <c r="I100" i="16" s="1"/>
  <c r="J100" i="16" s="1"/>
  <c r="K100" i="16" l="1"/>
  <c r="K99" i="16"/>
  <c r="H101" i="16" l="1"/>
  <c r="I101" i="16" s="1"/>
  <c r="J101" i="16" s="1"/>
  <c r="H102" i="16"/>
  <c r="I102" i="16" s="1"/>
  <c r="J102" i="16" s="1"/>
  <c r="K102" i="16" l="1"/>
  <c r="K101" i="16"/>
  <c r="H103" i="16"/>
  <c r="I103" i="16" s="1"/>
  <c r="J103" i="16" s="1"/>
  <c r="K103" i="16" s="1"/>
  <c r="H105" i="16" l="1"/>
  <c r="I105" i="16" s="1"/>
  <c r="J105" i="16" s="1"/>
  <c r="H104" i="16"/>
  <c r="I104" i="16" s="1"/>
  <c r="J104" i="16" s="1"/>
  <c r="K105" i="16" l="1"/>
  <c r="K104" i="16"/>
  <c r="H106" i="16" l="1"/>
  <c r="I106" i="16" s="1"/>
  <c r="J106" i="16" s="1"/>
  <c r="H107" i="16" l="1"/>
  <c r="I107" i="16" s="1"/>
  <c r="J107" i="16" s="1"/>
  <c r="K106" i="16"/>
  <c r="H108" i="16" l="1"/>
  <c r="I108" i="16" s="1"/>
  <c r="J108" i="16" s="1"/>
  <c r="K108" i="16" s="1"/>
  <c r="K107" i="16"/>
  <c r="H109" i="16" l="1"/>
  <c r="I109" i="16" s="1"/>
  <c r="J109" i="16" s="1"/>
  <c r="H110" i="16" l="1"/>
  <c r="I110" i="16" s="1"/>
  <c r="J110" i="16" s="1"/>
  <c r="K110" i="16" s="1"/>
  <c r="H111" i="16"/>
  <c r="I111" i="16" s="1"/>
  <c r="J111" i="16" s="1"/>
  <c r="K109" i="16"/>
  <c r="K111" i="16" l="1"/>
  <c r="H112" i="16"/>
  <c r="I112" i="16" s="1"/>
  <c r="J112" i="16" s="1"/>
  <c r="H113" i="16"/>
  <c r="I113" i="16" s="1"/>
  <c r="J113" i="16" s="1"/>
  <c r="H114" i="16" l="1"/>
  <c r="I114" i="16" s="1"/>
  <c r="J114" i="16" s="1"/>
  <c r="K112" i="16"/>
  <c r="K113" i="16"/>
  <c r="K114" i="16" l="1"/>
  <c r="H115" i="16" l="1"/>
  <c r="I115" i="16" s="1"/>
  <c r="J115" i="16" s="1"/>
  <c r="K115" i="16" l="1"/>
  <c r="H116" i="16"/>
  <c r="I116" i="16" s="1"/>
  <c r="J116" i="16" s="1"/>
  <c r="K116" i="16" s="1"/>
  <c r="H117" i="16" l="1"/>
  <c r="I117" i="16" s="1"/>
  <c r="J117" i="16" s="1"/>
  <c r="H118" i="16" l="1"/>
  <c r="I118" i="16" s="1"/>
  <c r="J118" i="16" s="1"/>
  <c r="K118" i="16" s="1"/>
  <c r="H119" i="16"/>
  <c r="I119" i="16" s="1"/>
  <c r="J119" i="16" s="1"/>
  <c r="K117" i="16"/>
  <c r="K119" i="16" l="1"/>
  <c r="H120" i="16"/>
  <c r="I120" i="16" s="1"/>
  <c r="J120" i="16" s="1"/>
  <c r="K120" i="16" s="1"/>
  <c r="H121" i="16" l="1"/>
  <c r="I121" i="16" s="1"/>
  <c r="J121" i="16" s="1"/>
  <c r="K121" i="16" s="1"/>
  <c r="H122" i="16" l="1"/>
  <c r="I122" i="16" s="1"/>
  <c r="J122" i="16" s="1"/>
  <c r="H123" i="16"/>
  <c r="I123" i="16" s="1"/>
  <c r="J123" i="16" s="1"/>
  <c r="H124" i="16" l="1"/>
  <c r="I124" i="16" s="1"/>
  <c r="J124" i="16" s="1"/>
  <c r="K122" i="16"/>
  <c r="K123" i="16"/>
  <c r="K124" i="16" l="1"/>
  <c r="H125" i="16"/>
  <c r="I125" i="16" s="1"/>
  <c r="J125" i="16" s="1"/>
  <c r="K125" i="16" s="1"/>
  <c r="H126" i="16" l="1"/>
  <c r="I126" i="16" s="1"/>
  <c r="J126" i="16" s="1"/>
  <c r="K126" i="16" l="1"/>
  <c r="H127" i="16" l="1"/>
  <c r="I127" i="16" s="1"/>
  <c r="J127" i="16" s="1"/>
  <c r="H128" i="16" l="1"/>
  <c r="I128" i="16" s="1"/>
  <c r="J128" i="16" s="1"/>
  <c r="K128" i="16" s="1"/>
  <c r="K127" i="16"/>
  <c r="H129" i="16"/>
  <c r="I129" i="16" s="1"/>
  <c r="J129" i="16" s="1"/>
  <c r="K129" i="16" l="1"/>
  <c r="H130" i="16"/>
  <c r="I130" i="16" s="1"/>
  <c r="J130" i="16" s="1"/>
  <c r="H131" i="16" l="1"/>
  <c r="I131" i="16" s="1"/>
  <c r="J131" i="16" s="1"/>
  <c r="K130" i="16"/>
  <c r="H132" i="16" l="1"/>
  <c r="I132" i="16" s="1"/>
  <c r="J132" i="16" s="1"/>
  <c r="K131" i="16"/>
  <c r="H133" i="16" l="1"/>
  <c r="I133" i="16" s="1"/>
  <c r="J133" i="16" s="1"/>
  <c r="K133" i="16" s="1"/>
  <c r="K132" i="16"/>
  <c r="H134" i="16" l="1"/>
  <c r="I134" i="16" s="1"/>
  <c r="J134" i="16" s="1"/>
  <c r="H135" i="16" l="1"/>
  <c r="I135" i="16" s="1"/>
  <c r="J135" i="16" s="1"/>
  <c r="K135" i="16" s="1"/>
  <c r="K134" i="16"/>
  <c r="H136" i="16" l="1"/>
  <c r="I136" i="16" s="1"/>
  <c r="J136" i="16" s="1"/>
  <c r="K136" i="16" s="1"/>
  <c r="H137" i="16" l="1"/>
  <c r="I137" i="16" s="1"/>
  <c r="J137" i="16" s="1"/>
  <c r="K137" i="16" s="1"/>
  <c r="H138" i="16" l="1"/>
  <c r="I138" i="16" s="1"/>
  <c r="J138" i="16" s="1"/>
  <c r="K138" i="16" s="1"/>
  <c r="H139" i="16"/>
  <c r="I139" i="16" s="1"/>
  <c r="J139" i="16" s="1"/>
  <c r="H140" i="16" l="1"/>
  <c r="I140" i="16" s="1"/>
  <c r="J140" i="16" s="1"/>
  <c r="K140" i="16" s="1"/>
  <c r="K139" i="16"/>
  <c r="H142" i="16" l="1"/>
  <c r="I142" i="16" s="1"/>
  <c r="J142" i="16" s="1"/>
  <c r="H141" i="16"/>
  <c r="I141" i="16" s="1"/>
  <c r="J141" i="16" s="1"/>
  <c r="K141" i="16" l="1"/>
  <c r="K142" i="16"/>
  <c r="H143" i="16"/>
  <c r="I143" i="16" s="1"/>
  <c r="J143" i="16" s="1"/>
  <c r="K143" i="16" l="1"/>
  <c r="H144" i="16"/>
  <c r="I144" i="16" s="1"/>
  <c r="J144" i="16" s="1"/>
  <c r="K144" i="16" l="1"/>
  <c r="H145" i="16"/>
  <c r="I145" i="16" s="1"/>
  <c r="J145" i="16" s="1"/>
  <c r="K145" i="16" l="1"/>
  <c r="H146" i="16" l="1"/>
  <c r="I146" i="16" s="1"/>
  <c r="J146" i="16" s="1"/>
  <c r="H147" i="16"/>
  <c r="I147" i="16" s="1"/>
  <c r="J147" i="16" s="1"/>
  <c r="K147" i="16" l="1"/>
  <c r="K146" i="16"/>
  <c r="H148" i="16"/>
  <c r="I148" i="16" s="1"/>
  <c r="J148" i="16" s="1"/>
  <c r="K148" i="16" s="1"/>
  <c r="H149" i="16" l="1"/>
  <c r="I149" i="16" s="1"/>
  <c r="J149" i="16" s="1"/>
  <c r="K149" i="16" s="1"/>
  <c r="H150" i="16"/>
  <c r="I150" i="16" s="1"/>
  <c r="J150" i="16" s="1"/>
  <c r="K150" i="16" l="1"/>
  <c r="H152" i="16" l="1"/>
  <c r="I152" i="16" s="1"/>
  <c r="J152" i="16" s="1"/>
  <c r="H151" i="16"/>
  <c r="I151" i="16" s="1"/>
  <c r="J151" i="16" s="1"/>
  <c r="H153" i="16" l="1"/>
  <c r="I153" i="16" s="1"/>
  <c r="J153" i="16" s="1"/>
  <c r="K153" i="16" s="1"/>
  <c r="K151" i="16"/>
  <c r="K152" i="16"/>
  <c r="H154" i="16" l="1"/>
  <c r="I154" i="16" s="1"/>
  <c r="J154" i="16" s="1"/>
  <c r="H155" i="16" l="1"/>
  <c r="I155" i="16" s="1"/>
  <c r="J155" i="16" s="1"/>
  <c r="K155" i="16" s="1"/>
  <c r="K154" i="16"/>
  <c r="H156" i="16" l="1"/>
  <c r="I156" i="16" s="1"/>
  <c r="J156" i="16" s="1"/>
  <c r="K156" i="16" l="1"/>
  <c r="H157" i="16"/>
  <c r="I157" i="16" s="1"/>
  <c r="J157" i="16" s="1"/>
  <c r="K157" i="16" s="1"/>
  <c r="H159" i="16" l="1"/>
  <c r="I159" i="16" s="1"/>
  <c r="J159" i="16" s="1"/>
  <c r="H158" i="16"/>
  <c r="I158" i="16" s="1"/>
  <c r="J158" i="16" s="1"/>
  <c r="K158" i="16" l="1"/>
  <c r="H161" i="16"/>
  <c r="I161" i="16" s="1"/>
  <c r="J161" i="16" s="1"/>
  <c r="K159" i="16"/>
  <c r="H160" i="16" l="1"/>
  <c r="I160" i="16" s="1"/>
  <c r="J160" i="16" s="1"/>
  <c r="K161" i="16" l="1"/>
  <c r="K160" i="16"/>
  <c r="H163" i="16"/>
  <c r="I163" i="16" s="1"/>
  <c r="J163" i="16" s="1"/>
  <c r="H162" i="16"/>
  <c r="I162" i="16" s="1"/>
  <c r="J162" i="16" s="1"/>
  <c r="K162" i="16" s="1"/>
  <c r="K163" i="16" l="1"/>
  <c r="H165" i="16" l="1"/>
  <c r="I165" i="16" s="1"/>
  <c r="J165" i="16" s="1"/>
  <c r="H164" i="16" l="1"/>
  <c r="I164" i="16" s="1"/>
  <c r="J164" i="16" s="1"/>
  <c r="H166" i="16" l="1"/>
  <c r="I166" i="16" s="1"/>
  <c r="J166" i="16" s="1"/>
  <c r="K166" i="16" s="1"/>
  <c r="K165" i="16"/>
  <c r="K164" i="16"/>
  <c r="H167" i="16" l="1"/>
  <c r="I167" i="16" s="1"/>
  <c r="J167" i="16" s="1"/>
  <c r="K167" i="16" s="1"/>
  <c r="H168" i="16"/>
  <c r="I168" i="16" s="1"/>
  <c r="J168" i="16" s="1"/>
  <c r="K168" i="16" l="1"/>
  <c r="H169" i="16" l="1"/>
  <c r="I169" i="16" s="1"/>
  <c r="J169" i="16" s="1"/>
  <c r="H170" i="16"/>
  <c r="I170" i="16" s="1"/>
  <c r="J170" i="16" s="1"/>
  <c r="H171" i="16"/>
  <c r="I171" i="16" s="1"/>
  <c r="J171" i="16" s="1"/>
  <c r="H173" i="16"/>
  <c r="I173" i="16" s="1"/>
  <c r="J173" i="16" s="1"/>
  <c r="H174" i="16"/>
  <c r="I174" i="16" s="1"/>
  <c r="J174" i="16" s="1"/>
  <c r="H172" i="16"/>
  <c r="I172" i="16" s="1"/>
  <c r="J172" i="16" s="1"/>
  <c r="K172" i="16" l="1"/>
  <c r="K171" i="16"/>
  <c r="K169" i="16"/>
  <c r="H175" i="16"/>
  <c r="I175" i="16" s="1"/>
  <c r="J175" i="16" s="1"/>
  <c r="K170" i="16"/>
  <c r="K173" i="16"/>
  <c r="K174" i="16"/>
  <c r="K175" i="16" l="1"/>
  <c r="AE178" i="3" l="1"/>
  <c r="AE173" i="3"/>
  <c r="AE172" i="3"/>
  <c r="AE171" i="3"/>
  <c r="AE170" i="3"/>
  <c r="AE165" i="3"/>
  <c r="AE164" i="3"/>
  <c r="AE163" i="3"/>
  <c r="AE162" i="3"/>
  <c r="AE157" i="3"/>
  <c r="AE156" i="3"/>
  <c r="AE155" i="3"/>
  <c r="AE151" i="3"/>
  <c r="AE147" i="3"/>
  <c r="AE143" i="3"/>
  <c r="AE139" i="3"/>
  <c r="AE135" i="3"/>
  <c r="AE131" i="3"/>
  <c r="AE127" i="3"/>
  <c r="AE123" i="3"/>
  <c r="AE119" i="3"/>
  <c r="AE115" i="3"/>
  <c r="AE111" i="3"/>
  <c r="AE107" i="3"/>
  <c r="AE103" i="3"/>
  <c r="AE99" i="3"/>
  <c r="AE95" i="3"/>
  <c r="AE91" i="3"/>
  <c r="AE87" i="3"/>
  <c r="AE83" i="3"/>
  <c r="AE79" i="3"/>
  <c r="AE75" i="3"/>
  <c r="AE71" i="3"/>
  <c r="AE67" i="3"/>
  <c r="AE63" i="3"/>
  <c r="AE59" i="3"/>
  <c r="AE55" i="3"/>
  <c r="AE51" i="3"/>
  <c r="AE47" i="3"/>
  <c r="AE43" i="3"/>
  <c r="AE39" i="3"/>
  <c r="AE35" i="3"/>
  <c r="AE31" i="3"/>
  <c r="AE27" i="3"/>
  <c r="AE23" i="3"/>
  <c r="AE19" i="3"/>
  <c r="AE15" i="3"/>
  <c r="AE11" i="3"/>
  <c r="AE7" i="3"/>
  <c r="AE3" i="3"/>
  <c r="AE159" i="3" l="1"/>
  <c r="AE167" i="3"/>
  <c r="AE175" i="3"/>
  <c r="AE6" i="3"/>
  <c r="AE10" i="3"/>
  <c r="AE14" i="3"/>
  <c r="AE18" i="3"/>
  <c r="AE22" i="3"/>
  <c r="AE26" i="3"/>
  <c r="AE30" i="3"/>
  <c r="AE34" i="3"/>
  <c r="AE38" i="3"/>
  <c r="AE42" i="3"/>
  <c r="AE46" i="3"/>
  <c r="AE50" i="3"/>
  <c r="AE54" i="3"/>
  <c r="AE58" i="3"/>
  <c r="AE62" i="3"/>
  <c r="AE66" i="3"/>
  <c r="AE70" i="3"/>
  <c r="AE74" i="3"/>
  <c r="AE78" i="3"/>
  <c r="AE82" i="3"/>
  <c r="AE86" i="3"/>
  <c r="AE90" i="3"/>
  <c r="AE94" i="3"/>
  <c r="AE98" i="3"/>
  <c r="AE102" i="3"/>
  <c r="AE106" i="3"/>
  <c r="AE110" i="3"/>
  <c r="AE114" i="3"/>
  <c r="AE118" i="3"/>
  <c r="AE122" i="3"/>
  <c r="AE126" i="3"/>
  <c r="AE130" i="3"/>
  <c r="AE134" i="3"/>
  <c r="AE138" i="3"/>
  <c r="AE142" i="3"/>
  <c r="AE146" i="3"/>
  <c r="AE150" i="3"/>
  <c r="AE154" i="3"/>
  <c r="AE160" i="3"/>
  <c r="AE168" i="3"/>
  <c r="AE176" i="3"/>
  <c r="AE161" i="3"/>
  <c r="AE169" i="3"/>
  <c r="AE177" i="3"/>
  <c r="AA3" i="3"/>
  <c r="Y3" i="3"/>
  <c r="AC3" i="3"/>
  <c r="AD3" i="3"/>
  <c r="Z3" i="3"/>
  <c r="AB3" i="3"/>
  <c r="AB7" i="3"/>
  <c r="AD7" i="3"/>
  <c r="Y7" i="3"/>
  <c r="Z7" i="3"/>
  <c r="AA7" i="3"/>
  <c r="AC7" i="3"/>
  <c r="AD11" i="3"/>
  <c r="AB11" i="3"/>
  <c r="Z11" i="3"/>
  <c r="Y11" i="3"/>
  <c r="AA11" i="3"/>
  <c r="AC11" i="3"/>
  <c r="Z15" i="3"/>
  <c r="Y15" i="3"/>
  <c r="AB15" i="3"/>
  <c r="AD15" i="3"/>
  <c r="AA15" i="3"/>
  <c r="AC15" i="3"/>
  <c r="Y19" i="3"/>
  <c r="AC19" i="3"/>
  <c r="AB19" i="3"/>
  <c r="Z19" i="3"/>
  <c r="AD19" i="3"/>
  <c r="AA19" i="3"/>
  <c r="Z23" i="3"/>
  <c r="AC23" i="3"/>
  <c r="AB23" i="3"/>
  <c r="Y23" i="3"/>
  <c r="AD23" i="3"/>
  <c r="AA23" i="3"/>
  <c r="Z27" i="3"/>
  <c r="Y27" i="3"/>
  <c r="AD27" i="3"/>
  <c r="AC27" i="3"/>
  <c r="AB27" i="3"/>
  <c r="AA27" i="3"/>
  <c r="AB31" i="3"/>
  <c r="Y31" i="3"/>
  <c r="AD31" i="3"/>
  <c r="Z31" i="3"/>
  <c r="AA31" i="3"/>
  <c r="AC31" i="3"/>
  <c r="AA35" i="3"/>
  <c r="Z35" i="3"/>
  <c r="AB35" i="3"/>
  <c r="AD35" i="3"/>
  <c r="Y35" i="3"/>
  <c r="AC35" i="3"/>
  <c r="AA39" i="3"/>
  <c r="Y39" i="3"/>
  <c r="AC39" i="3"/>
  <c r="Z39" i="3"/>
  <c r="AB39" i="3"/>
  <c r="AD39" i="3"/>
  <c r="AD43" i="3"/>
  <c r="AC43" i="3"/>
  <c r="Y43" i="3"/>
  <c r="Z43" i="3"/>
  <c r="AA43" i="3"/>
  <c r="AB43" i="3"/>
  <c r="AC47" i="3"/>
  <c r="Y47" i="3"/>
  <c r="Z47" i="3"/>
  <c r="AD47" i="3"/>
  <c r="AA47" i="3"/>
  <c r="AB47" i="3"/>
  <c r="AB51" i="3"/>
  <c r="Z51" i="3"/>
  <c r="AA51" i="3"/>
  <c r="Y51" i="3"/>
  <c r="AD51" i="3"/>
  <c r="AC51" i="3"/>
  <c r="Y55" i="3"/>
  <c r="AD55" i="3"/>
  <c r="AB55" i="3"/>
  <c r="AA55" i="3"/>
  <c r="Z55" i="3"/>
  <c r="AC55" i="3"/>
  <c r="Z59" i="3"/>
  <c r="AA59" i="3"/>
  <c r="AC59" i="3"/>
  <c r="AB59" i="3"/>
  <c r="AD59" i="3"/>
  <c r="Y59" i="3"/>
  <c r="Y63" i="3"/>
  <c r="AA63" i="3"/>
  <c r="AD63" i="3"/>
  <c r="AB63" i="3"/>
  <c r="Z63" i="3"/>
  <c r="AC63" i="3"/>
  <c r="Z67" i="3"/>
  <c r="AA67" i="3"/>
  <c r="AC67" i="3"/>
  <c r="Y67" i="3"/>
  <c r="AB67" i="3"/>
  <c r="AD67" i="3"/>
  <c r="AC71" i="3"/>
  <c r="AD71" i="3"/>
  <c r="AB71" i="3"/>
  <c r="Y71" i="3"/>
  <c r="AA71" i="3"/>
  <c r="Z71" i="3"/>
  <c r="AB75" i="3"/>
  <c r="AC75" i="3"/>
  <c r="AD75" i="3"/>
  <c r="Y75" i="3"/>
  <c r="Z75" i="3"/>
  <c r="AA75" i="3"/>
  <c r="AA79" i="3"/>
  <c r="AB79" i="3"/>
  <c r="AD79" i="3"/>
  <c r="Z79" i="3"/>
  <c r="Y79" i="3"/>
  <c r="AC79" i="3"/>
  <c r="AA83" i="3"/>
  <c r="Y83" i="3"/>
  <c r="AB83" i="3"/>
  <c r="AD83" i="3"/>
  <c r="Z83" i="3"/>
  <c r="AC83" i="3"/>
  <c r="Z87" i="3"/>
  <c r="Y87" i="3"/>
  <c r="AC87" i="3"/>
  <c r="AB87" i="3"/>
  <c r="AA87" i="3"/>
  <c r="AD87" i="3"/>
  <c r="AD91" i="3"/>
  <c r="AC91" i="3"/>
  <c r="Z91" i="3"/>
  <c r="AB91" i="3"/>
  <c r="Y91" i="3"/>
  <c r="AA91" i="3"/>
  <c r="Z95" i="3"/>
  <c r="AD95" i="3"/>
  <c r="Y95" i="3"/>
  <c r="AA95" i="3"/>
  <c r="AC95" i="3"/>
  <c r="AB95" i="3"/>
  <c r="AD99" i="3"/>
  <c r="AA99" i="3"/>
  <c r="Z99" i="3"/>
  <c r="Y99" i="3"/>
  <c r="AC99" i="3"/>
  <c r="AB99" i="3"/>
  <c r="Y103" i="3"/>
  <c r="AC103" i="3"/>
  <c r="AD103" i="3"/>
  <c r="AA103" i="3"/>
  <c r="AB103" i="3"/>
  <c r="Z103" i="3"/>
  <c r="Y107" i="3"/>
  <c r="Z107" i="3"/>
  <c r="AD107" i="3"/>
  <c r="AC107" i="3"/>
  <c r="AB107" i="3"/>
  <c r="AA107" i="3"/>
  <c r="AA111" i="3"/>
  <c r="AB111" i="3"/>
  <c r="AD111" i="3"/>
  <c r="Z111" i="3"/>
  <c r="Y111" i="3"/>
  <c r="AC111" i="3"/>
  <c r="AA115" i="3"/>
  <c r="Z115" i="3"/>
  <c r="AB115" i="3"/>
  <c r="AC115" i="3"/>
  <c r="Y115" i="3"/>
  <c r="AD115" i="3"/>
  <c r="Z119" i="3"/>
  <c r="AB119" i="3"/>
  <c r="AD119" i="3"/>
  <c r="Y119" i="3"/>
  <c r="AC119" i="3"/>
  <c r="AA119" i="3"/>
  <c r="AC123" i="3"/>
  <c r="Y123" i="3"/>
  <c r="AA123" i="3"/>
  <c r="Z123" i="3"/>
  <c r="AD123" i="3"/>
  <c r="AB123" i="3"/>
  <c r="Z127" i="3"/>
  <c r="AA127" i="3"/>
  <c r="AD127" i="3"/>
  <c r="AC127" i="3"/>
  <c r="AB127" i="3"/>
  <c r="Y127" i="3"/>
  <c r="AB131" i="3"/>
  <c r="Y131" i="3"/>
  <c r="AA131" i="3"/>
  <c r="AD131" i="3"/>
  <c r="AC131" i="3"/>
  <c r="Z131" i="3"/>
  <c r="AB135" i="3"/>
  <c r="Z135" i="3"/>
  <c r="Y135" i="3"/>
  <c r="AD135" i="3"/>
  <c r="AC135" i="3"/>
  <c r="AA135" i="3"/>
  <c r="AA139" i="3"/>
  <c r="AD139" i="3"/>
  <c r="Z139" i="3"/>
  <c r="AB139" i="3"/>
  <c r="AC139" i="3"/>
  <c r="Y139" i="3"/>
  <c r="AC143" i="3"/>
  <c r="AA143" i="3"/>
  <c r="AB143" i="3"/>
  <c r="Z143" i="3"/>
  <c r="AD143" i="3"/>
  <c r="Y143" i="3"/>
  <c r="Z147" i="3"/>
  <c r="AD147" i="3"/>
  <c r="Y147" i="3"/>
  <c r="AB147" i="3"/>
  <c r="AA147" i="3"/>
  <c r="AC147" i="3"/>
  <c r="AA151" i="3"/>
  <c r="AB151" i="3"/>
  <c r="Z151" i="3"/>
  <c r="AD151" i="3"/>
  <c r="Y151" i="3"/>
  <c r="AC151" i="3"/>
  <c r="AB155" i="3"/>
  <c r="AD155" i="3"/>
  <c r="Y155" i="3"/>
  <c r="AA155" i="3"/>
  <c r="AC155" i="3"/>
  <c r="Z155" i="3"/>
  <c r="AC162" i="3"/>
  <c r="AA162" i="3"/>
  <c r="Z162" i="3"/>
  <c r="Y162" i="3"/>
  <c r="AB162" i="3"/>
  <c r="AD162" i="3"/>
  <c r="AA170" i="3"/>
  <c r="AB170" i="3"/>
  <c r="Z170" i="3"/>
  <c r="AD170" i="3"/>
  <c r="AC170" i="3"/>
  <c r="Y170" i="3"/>
  <c r="Y178" i="3"/>
  <c r="AA178" i="3"/>
  <c r="AD178" i="3"/>
  <c r="Z178" i="3"/>
  <c r="AB178" i="3"/>
  <c r="AC178" i="3"/>
  <c r="AB156" i="3"/>
  <c r="AD156" i="3"/>
  <c r="AA156" i="3"/>
  <c r="AC156" i="3"/>
  <c r="Z156" i="3"/>
  <c r="Y156" i="3"/>
  <c r="AA163" i="3"/>
  <c r="Z163" i="3"/>
  <c r="AD163" i="3"/>
  <c r="Y163" i="3"/>
  <c r="AB163" i="3"/>
  <c r="AC163" i="3"/>
  <c r="AB171" i="3"/>
  <c r="AC171" i="3"/>
  <c r="Z171" i="3"/>
  <c r="AD171" i="3"/>
  <c r="AA171" i="3"/>
  <c r="Y171" i="3"/>
  <c r="AE4" i="3"/>
  <c r="AE8" i="3"/>
  <c r="AE12" i="3"/>
  <c r="AE16" i="3"/>
  <c r="AE20" i="3"/>
  <c r="AE24" i="3"/>
  <c r="AE28" i="3"/>
  <c r="AE32" i="3"/>
  <c r="AE36" i="3"/>
  <c r="AE40" i="3"/>
  <c r="AE44" i="3"/>
  <c r="AE48" i="3"/>
  <c r="AE52" i="3"/>
  <c r="AE56" i="3"/>
  <c r="AE60" i="3"/>
  <c r="AE64" i="3"/>
  <c r="AE68" i="3"/>
  <c r="AE72" i="3"/>
  <c r="AE76" i="3"/>
  <c r="AE80" i="3"/>
  <c r="AE84" i="3"/>
  <c r="AE88" i="3"/>
  <c r="AE92" i="3"/>
  <c r="AE96" i="3"/>
  <c r="AE100" i="3"/>
  <c r="AE104" i="3"/>
  <c r="AE108" i="3"/>
  <c r="AE112" i="3"/>
  <c r="AE116" i="3"/>
  <c r="AE120" i="3"/>
  <c r="AE124" i="3"/>
  <c r="AE128" i="3"/>
  <c r="AE132" i="3"/>
  <c r="AE136" i="3"/>
  <c r="AE140" i="3"/>
  <c r="AE144" i="3"/>
  <c r="AE148" i="3"/>
  <c r="AE152" i="3"/>
  <c r="AD157" i="3"/>
  <c r="AB157" i="3"/>
  <c r="Z157" i="3"/>
  <c r="Y157" i="3"/>
  <c r="AA157" i="3"/>
  <c r="AC157" i="3"/>
  <c r="AD164" i="3"/>
  <c r="Z164" i="3"/>
  <c r="Y164" i="3"/>
  <c r="AC164" i="3"/>
  <c r="AB164" i="3"/>
  <c r="AA164" i="3"/>
  <c r="Z172" i="3"/>
  <c r="AD172" i="3"/>
  <c r="Y172" i="3"/>
  <c r="AA172" i="3"/>
  <c r="AC172" i="3"/>
  <c r="AB172" i="3"/>
  <c r="AE158" i="3"/>
  <c r="AC165" i="3"/>
  <c r="Y165" i="3"/>
  <c r="AA165" i="3"/>
  <c r="Z165" i="3"/>
  <c r="AB165" i="3"/>
  <c r="AD165" i="3"/>
  <c r="AA173" i="3"/>
  <c r="Y173" i="3"/>
  <c r="AC173" i="3"/>
  <c r="AD173" i="3"/>
  <c r="AB173" i="3"/>
  <c r="Z173" i="3"/>
  <c r="AE5" i="3"/>
  <c r="AE9" i="3"/>
  <c r="AE13" i="3"/>
  <c r="AE17" i="3"/>
  <c r="AE21" i="3"/>
  <c r="AE25" i="3"/>
  <c r="AE29" i="3"/>
  <c r="AE33" i="3"/>
  <c r="AE37" i="3"/>
  <c r="AE41" i="3"/>
  <c r="AE45" i="3"/>
  <c r="AE49" i="3"/>
  <c r="AE53" i="3"/>
  <c r="AE57" i="3"/>
  <c r="AE61" i="3"/>
  <c r="AE65" i="3"/>
  <c r="AE69" i="3"/>
  <c r="AE73" i="3"/>
  <c r="AE77" i="3"/>
  <c r="AE81" i="3"/>
  <c r="AE85" i="3"/>
  <c r="AE89" i="3"/>
  <c r="AE93" i="3"/>
  <c r="AE97" i="3"/>
  <c r="AE101" i="3"/>
  <c r="AE105" i="3"/>
  <c r="AE109" i="3"/>
  <c r="AE113" i="3"/>
  <c r="AE117" i="3"/>
  <c r="AE121" i="3"/>
  <c r="AE125" i="3"/>
  <c r="AE129" i="3"/>
  <c r="AE133" i="3"/>
  <c r="AE137" i="3"/>
  <c r="AE141" i="3"/>
  <c r="AE145" i="3"/>
  <c r="AE149" i="3"/>
  <c r="AE153" i="3"/>
  <c r="AE166" i="3"/>
  <c r="AE174" i="3"/>
  <c r="Z153" i="3" l="1"/>
  <c r="AA153" i="3"/>
  <c r="AC153" i="3"/>
  <c r="Y153" i="3"/>
  <c r="AB153" i="3"/>
  <c r="AD153" i="3"/>
  <c r="AA121" i="3"/>
  <c r="Z121" i="3"/>
  <c r="AB121" i="3"/>
  <c r="AD121" i="3"/>
  <c r="Y121" i="3"/>
  <c r="AC121" i="3"/>
  <c r="AA89" i="3"/>
  <c r="AB89" i="3"/>
  <c r="AC89" i="3"/>
  <c r="Y89" i="3"/>
  <c r="Z89" i="3"/>
  <c r="AD89" i="3"/>
  <c r="Y57" i="3"/>
  <c r="AA57" i="3"/>
  <c r="AC57" i="3"/>
  <c r="Z57" i="3"/>
  <c r="AB57" i="3"/>
  <c r="AD57" i="3"/>
  <c r="AC25" i="3"/>
  <c r="Y25" i="3"/>
  <c r="AB25" i="3"/>
  <c r="Z25" i="3"/>
  <c r="AD25" i="3"/>
  <c r="AA25" i="3"/>
  <c r="AD140" i="3"/>
  <c r="AA140" i="3"/>
  <c r="AB140" i="3"/>
  <c r="Y140" i="3"/>
  <c r="AC140" i="3"/>
  <c r="Z140" i="3"/>
  <c r="Y108" i="3"/>
  <c r="AB108" i="3"/>
  <c r="Z108" i="3"/>
  <c r="AD108" i="3"/>
  <c r="AA108" i="3"/>
  <c r="AC108" i="3"/>
  <c r="AD76" i="3"/>
  <c r="AC76" i="3"/>
  <c r="Z76" i="3"/>
  <c r="Y76" i="3"/>
  <c r="AB76" i="3"/>
  <c r="AA76" i="3"/>
  <c r="AA44" i="3"/>
  <c r="AC44" i="3"/>
  <c r="Z44" i="3"/>
  <c r="AD44" i="3"/>
  <c r="AB44" i="3"/>
  <c r="Y44" i="3"/>
  <c r="Z12" i="3"/>
  <c r="AC12" i="3"/>
  <c r="AB12" i="3"/>
  <c r="AA12" i="3"/>
  <c r="AD12" i="3"/>
  <c r="Y12" i="3"/>
  <c r="AB150" i="3"/>
  <c r="AD150" i="3"/>
  <c r="Y150" i="3"/>
  <c r="AA150" i="3"/>
  <c r="AC150" i="3"/>
  <c r="Z150" i="3"/>
  <c r="Y118" i="3"/>
  <c r="AC118" i="3"/>
  <c r="AB118" i="3"/>
  <c r="AA118" i="3"/>
  <c r="Z118" i="3"/>
  <c r="AD118" i="3"/>
  <c r="AB86" i="3"/>
  <c r="AC86" i="3"/>
  <c r="AD86" i="3"/>
  <c r="AA86" i="3"/>
  <c r="Z86" i="3"/>
  <c r="Y86" i="3"/>
  <c r="Y54" i="3"/>
  <c r="AC54" i="3"/>
  <c r="Z54" i="3"/>
  <c r="AA54" i="3"/>
  <c r="AB54" i="3"/>
  <c r="AD54" i="3"/>
  <c r="AD22" i="3"/>
  <c r="AA22" i="3"/>
  <c r="AC22" i="3"/>
  <c r="Z22" i="3"/>
  <c r="AB22" i="3"/>
  <c r="Y22" i="3"/>
  <c r="AC149" i="3"/>
  <c r="AD149" i="3"/>
  <c r="AA149" i="3"/>
  <c r="AB149" i="3"/>
  <c r="Z149" i="3"/>
  <c r="Y149" i="3"/>
  <c r="Z117" i="3"/>
  <c r="AC117" i="3"/>
  <c r="AB117" i="3"/>
  <c r="AD117" i="3"/>
  <c r="AA117" i="3"/>
  <c r="Y117" i="3"/>
  <c r="AB85" i="3"/>
  <c r="AC85" i="3"/>
  <c r="AD85" i="3"/>
  <c r="Z85" i="3"/>
  <c r="AA85" i="3"/>
  <c r="Y85" i="3"/>
  <c r="AB53" i="3"/>
  <c r="Y53" i="3"/>
  <c r="AD53" i="3"/>
  <c r="AC53" i="3"/>
  <c r="Z53" i="3"/>
  <c r="AA53" i="3"/>
  <c r="AD21" i="3"/>
  <c r="AB21" i="3"/>
  <c r="AA21" i="3"/>
  <c r="AC21" i="3"/>
  <c r="Y21" i="3"/>
  <c r="Z21" i="3"/>
  <c r="AA136" i="3"/>
  <c r="AB136" i="3"/>
  <c r="Z136" i="3"/>
  <c r="Y136" i="3"/>
  <c r="AC136" i="3"/>
  <c r="AD136" i="3"/>
  <c r="AB104" i="3"/>
  <c r="AD104" i="3"/>
  <c r="AC104" i="3"/>
  <c r="AA104" i="3"/>
  <c r="Y104" i="3"/>
  <c r="Z104" i="3"/>
  <c r="AB72" i="3"/>
  <c r="AC72" i="3"/>
  <c r="Z72" i="3"/>
  <c r="AA72" i="3"/>
  <c r="AD72" i="3"/>
  <c r="Y72" i="3"/>
  <c r="Y40" i="3"/>
  <c r="AB40" i="3"/>
  <c r="AD40" i="3"/>
  <c r="Z40" i="3"/>
  <c r="AA40" i="3"/>
  <c r="AC40" i="3"/>
  <c r="AA8" i="3"/>
  <c r="Y8" i="3"/>
  <c r="Z8" i="3"/>
  <c r="AB8" i="3"/>
  <c r="AD8" i="3"/>
  <c r="AC8" i="3"/>
  <c r="Y177" i="3"/>
  <c r="AA177" i="3"/>
  <c r="AC177" i="3"/>
  <c r="AB177" i="3"/>
  <c r="Z177" i="3"/>
  <c r="AD177" i="3"/>
  <c r="AB146" i="3"/>
  <c r="AC146" i="3"/>
  <c r="AA146" i="3"/>
  <c r="Z146" i="3"/>
  <c r="Y146" i="3"/>
  <c r="AD146" i="3"/>
  <c r="Z114" i="3"/>
  <c r="AB114" i="3"/>
  <c r="AA114" i="3"/>
  <c r="Y114" i="3"/>
  <c r="AC114" i="3"/>
  <c r="AD114" i="3"/>
  <c r="AA82" i="3"/>
  <c r="Z82" i="3"/>
  <c r="AC82" i="3"/>
  <c r="AB82" i="3"/>
  <c r="AD82" i="3"/>
  <c r="Y82" i="3"/>
  <c r="AB50" i="3"/>
  <c r="AA50" i="3"/>
  <c r="Z50" i="3"/>
  <c r="AD50" i="3"/>
  <c r="Y50" i="3"/>
  <c r="AC50" i="3"/>
  <c r="AD18" i="3"/>
  <c r="AB18" i="3"/>
  <c r="AC18" i="3"/>
  <c r="Z18" i="3"/>
  <c r="Y18" i="3"/>
  <c r="AA18" i="3"/>
  <c r="AC145" i="3"/>
  <c r="Y145" i="3"/>
  <c r="AA145" i="3"/>
  <c r="AD145" i="3"/>
  <c r="Z145" i="3"/>
  <c r="AB145" i="3"/>
  <c r="Y113" i="3"/>
  <c r="AD113" i="3"/>
  <c r="AB113" i="3"/>
  <c r="AC113" i="3"/>
  <c r="Z113" i="3"/>
  <c r="AA113" i="3"/>
  <c r="AB81" i="3"/>
  <c r="AD81" i="3"/>
  <c r="AC81" i="3"/>
  <c r="Z81" i="3"/>
  <c r="AA81" i="3"/>
  <c r="Y81" i="3"/>
  <c r="AD49" i="3"/>
  <c r="Y49" i="3"/>
  <c r="AA49" i="3"/>
  <c r="Z49" i="3"/>
  <c r="AB49" i="3"/>
  <c r="AC49" i="3"/>
  <c r="AC17" i="3"/>
  <c r="AD17" i="3"/>
  <c r="AB17" i="3"/>
  <c r="AA17" i="3"/>
  <c r="Y17" i="3"/>
  <c r="Z17" i="3"/>
  <c r="Y158" i="3"/>
  <c r="AC158" i="3"/>
  <c r="AB158" i="3"/>
  <c r="AD158" i="3"/>
  <c r="AA158" i="3"/>
  <c r="Z158" i="3"/>
  <c r="AD132" i="3"/>
  <c r="Y132" i="3"/>
  <c r="AA132" i="3"/>
  <c r="AC132" i="3"/>
  <c r="AB132" i="3"/>
  <c r="Z132" i="3"/>
  <c r="AB100" i="3"/>
  <c r="AD100" i="3"/>
  <c r="AC100" i="3"/>
  <c r="Y100" i="3"/>
  <c r="AA100" i="3"/>
  <c r="Z100" i="3"/>
  <c r="AC68" i="3"/>
  <c r="Y68" i="3"/>
  <c r="AD68" i="3"/>
  <c r="AA68" i="3"/>
  <c r="AB68" i="3"/>
  <c r="Z68" i="3"/>
  <c r="Y36" i="3"/>
  <c r="AB36" i="3"/>
  <c r="AD36" i="3"/>
  <c r="AA36" i="3"/>
  <c r="Z36" i="3"/>
  <c r="AC36" i="3"/>
  <c r="AC4" i="3"/>
  <c r="AD4" i="3"/>
  <c r="Y4" i="3"/>
  <c r="AB4" i="3"/>
  <c r="AA4" i="3"/>
  <c r="Z4" i="3"/>
  <c r="Z169" i="3"/>
  <c r="AD169" i="3"/>
  <c r="AC169" i="3"/>
  <c r="AA169" i="3"/>
  <c r="Y169" i="3"/>
  <c r="AB169" i="3"/>
  <c r="AA142" i="3"/>
  <c r="Y142" i="3"/>
  <c r="AD142" i="3"/>
  <c r="AC142" i="3"/>
  <c r="AB142" i="3"/>
  <c r="Z142" i="3"/>
  <c r="AA110" i="3"/>
  <c r="Z110" i="3"/>
  <c r="AC110" i="3"/>
  <c r="Y110" i="3"/>
  <c r="AD110" i="3"/>
  <c r="AB110" i="3"/>
  <c r="AC78" i="3"/>
  <c r="Y78" i="3"/>
  <c r="AA78" i="3"/>
  <c r="AB78" i="3"/>
  <c r="AD78" i="3"/>
  <c r="Z78" i="3"/>
  <c r="AD46" i="3"/>
  <c r="AA46" i="3"/>
  <c r="Z46" i="3"/>
  <c r="Y46" i="3"/>
  <c r="AB46" i="3"/>
  <c r="AC46" i="3"/>
  <c r="AC14" i="3"/>
  <c r="Z14" i="3"/>
  <c r="AA14" i="3"/>
  <c r="AD14" i="3"/>
  <c r="Y14" i="3"/>
  <c r="AB14" i="3"/>
  <c r="AB141" i="3"/>
  <c r="AC141" i="3"/>
  <c r="Z141" i="3"/>
  <c r="AA141" i="3"/>
  <c r="AD141" i="3"/>
  <c r="Y141" i="3"/>
  <c r="Y109" i="3"/>
  <c r="Z109" i="3"/>
  <c r="AA109" i="3"/>
  <c r="AB109" i="3"/>
  <c r="AD109" i="3"/>
  <c r="AC109" i="3"/>
  <c r="AA77" i="3"/>
  <c r="Y77" i="3"/>
  <c r="AB77" i="3"/>
  <c r="AD77" i="3"/>
  <c r="Z77" i="3"/>
  <c r="AC77" i="3"/>
  <c r="Y45" i="3"/>
  <c r="AC45" i="3"/>
  <c r="Z45" i="3"/>
  <c r="AB45" i="3"/>
  <c r="AD45" i="3"/>
  <c r="AA45" i="3"/>
  <c r="AB13" i="3"/>
  <c r="Y13" i="3"/>
  <c r="AC13" i="3"/>
  <c r="Z13" i="3"/>
  <c r="AA13" i="3"/>
  <c r="AD13" i="3"/>
  <c r="AC128" i="3"/>
  <c r="Z128" i="3"/>
  <c r="Y128" i="3"/>
  <c r="AB128" i="3"/>
  <c r="AD128" i="3"/>
  <c r="AA128" i="3"/>
  <c r="AB96" i="3"/>
  <c r="Y96" i="3"/>
  <c r="Z96" i="3"/>
  <c r="AC96" i="3"/>
  <c r="AA96" i="3"/>
  <c r="AD96" i="3"/>
  <c r="Y64" i="3"/>
  <c r="AB64" i="3"/>
  <c r="AA64" i="3"/>
  <c r="AD64" i="3"/>
  <c r="AC64" i="3"/>
  <c r="Z64" i="3"/>
  <c r="AC32" i="3"/>
  <c r="AA32" i="3"/>
  <c r="Y32" i="3"/>
  <c r="AD32" i="3"/>
  <c r="Z32" i="3"/>
  <c r="AB32" i="3"/>
  <c r="AA161" i="3"/>
  <c r="AC161" i="3"/>
  <c r="Z161" i="3"/>
  <c r="AB161" i="3"/>
  <c r="Y161" i="3"/>
  <c r="AD161" i="3"/>
  <c r="AD138" i="3"/>
  <c r="AA138" i="3"/>
  <c r="AB138" i="3"/>
  <c r="Y138" i="3"/>
  <c r="AC138" i="3"/>
  <c r="Z138" i="3"/>
  <c r="Z106" i="3"/>
  <c r="AC106" i="3"/>
  <c r="AB106" i="3"/>
  <c r="AA106" i="3"/>
  <c r="AD106" i="3"/>
  <c r="Y106" i="3"/>
  <c r="AA74" i="3"/>
  <c r="AD74" i="3"/>
  <c r="Z74" i="3"/>
  <c r="Y74" i="3"/>
  <c r="AB74" i="3"/>
  <c r="AC74" i="3"/>
  <c r="Z42" i="3"/>
  <c r="AD42" i="3"/>
  <c r="Y42" i="3"/>
  <c r="AB42" i="3"/>
  <c r="AA42" i="3"/>
  <c r="AC42" i="3"/>
  <c r="AC10" i="3"/>
  <c r="Y10" i="3"/>
  <c r="AA10" i="3"/>
  <c r="Z10" i="3"/>
  <c r="AB10" i="3"/>
  <c r="AD10" i="3"/>
  <c r="AB137" i="3"/>
  <c r="Z137" i="3"/>
  <c r="AD137" i="3"/>
  <c r="AA137" i="3"/>
  <c r="AC137" i="3"/>
  <c r="Y137" i="3"/>
  <c r="AD105" i="3"/>
  <c r="Z105" i="3"/>
  <c r="Y105" i="3"/>
  <c r="AA105" i="3"/>
  <c r="AB105" i="3"/>
  <c r="AC105" i="3"/>
  <c r="AD73" i="3"/>
  <c r="AC73" i="3"/>
  <c r="Y73" i="3"/>
  <c r="AA73" i="3"/>
  <c r="Z73" i="3"/>
  <c r="AB73" i="3"/>
  <c r="AA41" i="3"/>
  <c r="AD41" i="3"/>
  <c r="AC41" i="3"/>
  <c r="Z41" i="3"/>
  <c r="Y41" i="3"/>
  <c r="AB41" i="3"/>
  <c r="AA9" i="3"/>
  <c r="Y9" i="3"/>
  <c r="AC9" i="3"/>
  <c r="AB9" i="3"/>
  <c r="Z9" i="3"/>
  <c r="AD9" i="3"/>
  <c r="AA124" i="3"/>
  <c r="Y124" i="3"/>
  <c r="AD124" i="3"/>
  <c r="Z124" i="3"/>
  <c r="AC124" i="3"/>
  <c r="AB124" i="3"/>
  <c r="AD92" i="3"/>
  <c r="AA92" i="3"/>
  <c r="Y92" i="3"/>
  <c r="AB92" i="3"/>
  <c r="AC92" i="3"/>
  <c r="Z92" i="3"/>
  <c r="Y60" i="3"/>
  <c r="AD60" i="3"/>
  <c r="AC60" i="3"/>
  <c r="AB60" i="3"/>
  <c r="Z60" i="3"/>
  <c r="AA60" i="3"/>
  <c r="AC28" i="3"/>
  <c r="AD28" i="3"/>
  <c r="AA28" i="3"/>
  <c r="Y28" i="3"/>
  <c r="Z28" i="3"/>
  <c r="AB28" i="3"/>
  <c r="AC176" i="3"/>
  <c r="AA176" i="3"/>
  <c r="AB176" i="3"/>
  <c r="AD176" i="3"/>
  <c r="Y176" i="3"/>
  <c r="Z176" i="3"/>
  <c r="AC134" i="3"/>
  <c r="AA134" i="3"/>
  <c r="Z134" i="3"/>
  <c r="AB134" i="3"/>
  <c r="Y134" i="3"/>
  <c r="AD134" i="3"/>
  <c r="AB102" i="3"/>
  <c r="AD102" i="3"/>
  <c r="Y102" i="3"/>
  <c r="Z102" i="3"/>
  <c r="AC102" i="3"/>
  <c r="AA102" i="3"/>
  <c r="AA70" i="3"/>
  <c r="AB70" i="3"/>
  <c r="Z70" i="3"/>
  <c r="AC70" i="3"/>
  <c r="Y70" i="3"/>
  <c r="AD70" i="3"/>
  <c r="Z38" i="3"/>
  <c r="AB38" i="3"/>
  <c r="AA38" i="3"/>
  <c r="Y38" i="3"/>
  <c r="AD38" i="3"/>
  <c r="AC38" i="3"/>
  <c r="AB6" i="3"/>
  <c r="AC6" i="3"/>
  <c r="AA6" i="3"/>
  <c r="Z6" i="3"/>
  <c r="Y6" i="3"/>
  <c r="AD6" i="3"/>
  <c r="AD133" i="3"/>
  <c r="Z133" i="3"/>
  <c r="AC133" i="3"/>
  <c r="AB133" i="3"/>
  <c r="AA133" i="3"/>
  <c r="Y133" i="3"/>
  <c r="Z101" i="3"/>
  <c r="AA101" i="3"/>
  <c r="AB101" i="3"/>
  <c r="Y101" i="3"/>
  <c r="AD101" i="3"/>
  <c r="AC101" i="3"/>
  <c r="AA69" i="3"/>
  <c r="AB69" i="3"/>
  <c r="Z69" i="3"/>
  <c r="Y69" i="3"/>
  <c r="AD69" i="3"/>
  <c r="AC69" i="3"/>
  <c r="AD37" i="3"/>
  <c r="AC37" i="3"/>
  <c r="AB37" i="3"/>
  <c r="Y37" i="3"/>
  <c r="AA37" i="3"/>
  <c r="Z37" i="3"/>
  <c r="Y5" i="3"/>
  <c r="AC5" i="3"/>
  <c r="AA5" i="3"/>
  <c r="AB5" i="3"/>
  <c r="AD5" i="3"/>
  <c r="Z5" i="3"/>
  <c r="Z152" i="3"/>
  <c r="AD152" i="3"/>
  <c r="AC152" i="3"/>
  <c r="Y152" i="3"/>
  <c r="AB152" i="3"/>
  <c r="AA152" i="3"/>
  <c r="AB120" i="3"/>
  <c r="AD120" i="3"/>
  <c r="Z120" i="3"/>
  <c r="AA120" i="3"/>
  <c r="AC120" i="3"/>
  <c r="Y120" i="3"/>
  <c r="AC88" i="3"/>
  <c r="AD88" i="3"/>
  <c r="AA88" i="3"/>
  <c r="Z88" i="3"/>
  <c r="Y88" i="3"/>
  <c r="AB88" i="3"/>
  <c r="AC56" i="3"/>
  <c r="Z56" i="3"/>
  <c r="AA56" i="3"/>
  <c r="AB56" i="3"/>
  <c r="Y56" i="3"/>
  <c r="AD56" i="3"/>
  <c r="AC24" i="3"/>
  <c r="Y24" i="3"/>
  <c r="Z24" i="3"/>
  <c r="AA24" i="3"/>
  <c r="AD24" i="3"/>
  <c r="AB24" i="3"/>
  <c r="AA168" i="3"/>
  <c r="AB168" i="3"/>
  <c r="AD168" i="3"/>
  <c r="Y168" i="3"/>
  <c r="AC168" i="3"/>
  <c r="Z168" i="3"/>
  <c r="Z130" i="3"/>
  <c r="AC130" i="3"/>
  <c r="AA130" i="3"/>
  <c r="Y130" i="3"/>
  <c r="AD130" i="3"/>
  <c r="AB130" i="3"/>
  <c r="AA98" i="3"/>
  <c r="AB98" i="3"/>
  <c r="Y98" i="3"/>
  <c r="AC98" i="3"/>
  <c r="Z98" i="3"/>
  <c r="AD98" i="3"/>
  <c r="AB66" i="3"/>
  <c r="AA66" i="3"/>
  <c r="AC66" i="3"/>
  <c r="AD66" i="3"/>
  <c r="Z66" i="3"/>
  <c r="Y66" i="3"/>
  <c r="AD34" i="3"/>
  <c r="Y34" i="3"/>
  <c r="Z34" i="3"/>
  <c r="AC34" i="3"/>
  <c r="AA34" i="3"/>
  <c r="AB34" i="3"/>
  <c r="AD175" i="3"/>
  <c r="Z175" i="3"/>
  <c r="AC175" i="3"/>
  <c r="Y175" i="3"/>
  <c r="AB175" i="3"/>
  <c r="AA175" i="3"/>
  <c r="AC174" i="3"/>
  <c r="Z174" i="3"/>
  <c r="AD174" i="3"/>
  <c r="Y174" i="3"/>
  <c r="AA174" i="3"/>
  <c r="AB174" i="3"/>
  <c r="AD129" i="3"/>
  <c r="Z129" i="3"/>
  <c r="AC129" i="3"/>
  <c r="Y129" i="3"/>
  <c r="AA129" i="3"/>
  <c r="AB129" i="3"/>
  <c r="AA97" i="3"/>
  <c r="Z97" i="3"/>
  <c r="AB97" i="3"/>
  <c r="Y97" i="3"/>
  <c r="AC97" i="3"/>
  <c r="AD97" i="3"/>
  <c r="AD65" i="3"/>
  <c r="AB65" i="3"/>
  <c r="Z65" i="3"/>
  <c r="AC65" i="3"/>
  <c r="Y65" i="3"/>
  <c r="AA65" i="3"/>
  <c r="AD33" i="3"/>
  <c r="Y33" i="3"/>
  <c r="AC33" i="3"/>
  <c r="Z33" i="3"/>
  <c r="AA33" i="3"/>
  <c r="AB33" i="3"/>
  <c r="AB148" i="3"/>
  <c r="Y148" i="3"/>
  <c r="Z148" i="3"/>
  <c r="AA148" i="3"/>
  <c r="AC148" i="3"/>
  <c r="AD148" i="3"/>
  <c r="AB116" i="3"/>
  <c r="Y116" i="3"/>
  <c r="AC116" i="3"/>
  <c r="AD116" i="3"/>
  <c r="AA116" i="3"/>
  <c r="Z116" i="3"/>
  <c r="AC84" i="3"/>
  <c r="AA84" i="3"/>
  <c r="Y84" i="3"/>
  <c r="AB84" i="3"/>
  <c r="Z84" i="3"/>
  <c r="AD84" i="3"/>
  <c r="Y52" i="3"/>
  <c r="AD52" i="3"/>
  <c r="AA52" i="3"/>
  <c r="AC52" i="3"/>
  <c r="Z52" i="3"/>
  <c r="AB52" i="3"/>
  <c r="Z20" i="3"/>
  <c r="AB20" i="3"/>
  <c r="Y20" i="3"/>
  <c r="AA20" i="3"/>
  <c r="AD20" i="3"/>
  <c r="AC20" i="3"/>
  <c r="AC160" i="3"/>
  <c r="Z160" i="3"/>
  <c r="Y160" i="3"/>
  <c r="AA160" i="3"/>
  <c r="AB160" i="3"/>
  <c r="AD160" i="3"/>
  <c r="AC126" i="3"/>
  <c r="AB126" i="3"/>
  <c r="AA126" i="3"/>
  <c r="Z126" i="3"/>
  <c r="AD126" i="3"/>
  <c r="Y126" i="3"/>
  <c r="Z94" i="3"/>
  <c r="AB94" i="3"/>
  <c r="AA94" i="3"/>
  <c r="Y94" i="3"/>
  <c r="AC94" i="3"/>
  <c r="AD94" i="3"/>
  <c r="Y62" i="3"/>
  <c r="AD62" i="3"/>
  <c r="AB62" i="3"/>
  <c r="AA62" i="3"/>
  <c r="Z62" i="3"/>
  <c r="AC62" i="3"/>
  <c r="AA30" i="3"/>
  <c r="AD30" i="3"/>
  <c r="Y30" i="3"/>
  <c r="Z30" i="3"/>
  <c r="AC30" i="3"/>
  <c r="AB30" i="3"/>
  <c r="AB167" i="3"/>
  <c r="AD167" i="3"/>
  <c r="AA167" i="3"/>
  <c r="Y167" i="3"/>
  <c r="AC167" i="3"/>
  <c r="Z167" i="3"/>
  <c r="AC166" i="3"/>
  <c r="AA166" i="3"/>
  <c r="Y166" i="3"/>
  <c r="Z166" i="3"/>
  <c r="AD166" i="3"/>
  <c r="AB166" i="3"/>
  <c r="AD125" i="3"/>
  <c r="AA125" i="3"/>
  <c r="AC125" i="3"/>
  <c r="AB125" i="3"/>
  <c r="Z125" i="3"/>
  <c r="Y125" i="3"/>
  <c r="Y93" i="3"/>
  <c r="AC93" i="3"/>
  <c r="AA93" i="3"/>
  <c r="AB93" i="3"/>
  <c r="Z93" i="3"/>
  <c r="AD93" i="3"/>
  <c r="Y61" i="3"/>
  <c r="AB61" i="3"/>
  <c r="Z61" i="3"/>
  <c r="AA61" i="3"/>
  <c r="AD61" i="3"/>
  <c r="AC61" i="3"/>
  <c r="Z29" i="3"/>
  <c r="Y29" i="3"/>
  <c r="AD29" i="3"/>
  <c r="AB29" i="3"/>
  <c r="AA29" i="3"/>
  <c r="AC29" i="3"/>
  <c r="AA144" i="3"/>
  <c r="Y144" i="3"/>
  <c r="AB144" i="3"/>
  <c r="Z144" i="3"/>
  <c r="AC144" i="3"/>
  <c r="AD144" i="3"/>
  <c r="AD112" i="3"/>
  <c r="Z112" i="3"/>
  <c r="Y112" i="3"/>
  <c r="AC112" i="3"/>
  <c r="AA112" i="3"/>
  <c r="AB112" i="3"/>
  <c r="AD80" i="3"/>
  <c r="AB80" i="3"/>
  <c r="Z80" i="3"/>
  <c r="Y80" i="3"/>
  <c r="AC80" i="3"/>
  <c r="AA80" i="3"/>
  <c r="AD48" i="3"/>
  <c r="AC48" i="3"/>
  <c r="Z48" i="3"/>
  <c r="AB48" i="3"/>
  <c r="AA48" i="3"/>
  <c r="Y48" i="3"/>
  <c r="AD16" i="3"/>
  <c r="Z16" i="3"/>
  <c r="Y16" i="3"/>
  <c r="AA16" i="3"/>
  <c r="AC16" i="3"/>
  <c r="AB16" i="3"/>
  <c r="AD154" i="3"/>
  <c r="AA154" i="3"/>
  <c r="Y154" i="3"/>
  <c r="AC154" i="3"/>
  <c r="Z154" i="3"/>
  <c r="AB154" i="3"/>
  <c r="AD122" i="3"/>
  <c r="AB122" i="3"/>
  <c r="Y122" i="3"/>
  <c r="Z122" i="3"/>
  <c r="AA122" i="3"/>
  <c r="AC122" i="3"/>
  <c r="AD90" i="3"/>
  <c r="Y90" i="3"/>
  <c r="AA90" i="3"/>
  <c r="AC90" i="3"/>
  <c r="Z90" i="3"/>
  <c r="AB90" i="3"/>
  <c r="Y58" i="3"/>
  <c r="Z58" i="3"/>
  <c r="AC58" i="3"/>
  <c r="AB58" i="3"/>
  <c r="AA58" i="3"/>
  <c r="AD58" i="3"/>
  <c r="Z26" i="3"/>
  <c r="AB26" i="3"/>
  <c r="AC26" i="3"/>
  <c r="AA26" i="3"/>
  <c r="Y26" i="3"/>
  <c r="AD26" i="3"/>
  <c r="AA159" i="3"/>
  <c r="AB159" i="3"/>
  <c r="Z159" i="3"/>
  <c r="AC159" i="3"/>
  <c r="AD159" i="3"/>
  <c r="Y159" i="3"/>
  <c r="H181" i="16" l="1"/>
  <c r="I181" i="16" s="1"/>
  <c r="J181" i="16" s="1"/>
  <c r="K184" i="16" s="1"/>
  <c r="H180" i="16" l="1"/>
  <c r="I180" i="16" s="1"/>
  <c r="J180" i="16" s="1"/>
  <c r="K183" i="16" s="1"/>
  <c r="H178" i="16"/>
  <c r="I178" i="16" s="1"/>
  <c r="J178" i="16" s="1"/>
  <c r="K181" i="16" s="1"/>
  <c r="H179" i="16"/>
  <c r="I179" i="16" s="1"/>
  <c r="J179" i="16" s="1"/>
  <c r="K182" i="16" s="1"/>
  <c r="H177" i="16" l="1"/>
  <c r="I177" i="16" s="1"/>
  <c r="J177" i="16" s="1"/>
  <c r="K180" i="16" s="1"/>
  <c r="H176" i="16"/>
  <c r="I176" i="16" s="1"/>
  <c r="J176" i="16" s="1"/>
  <c r="K176" i="16" l="1"/>
  <c r="K179" i="16"/>
  <c r="K178" i="16"/>
  <c r="K177" i="16"/>
</calcChain>
</file>

<file path=xl/sharedStrings.xml><?xml version="1.0" encoding="utf-8"?>
<sst xmlns="http://schemas.openxmlformats.org/spreadsheetml/2006/main" count="871" uniqueCount="383">
  <si>
    <t>Qingdao</t>
    <phoneticPr fontId="2" type="noConversion"/>
  </si>
  <si>
    <t>Rizhao</t>
    <phoneticPr fontId="2" type="noConversion"/>
  </si>
  <si>
    <t>Caofeidian</t>
    <phoneticPr fontId="2" type="noConversion"/>
  </si>
  <si>
    <t>Jingtang</t>
    <phoneticPr fontId="2" type="noConversion"/>
  </si>
  <si>
    <t>Lianyungang</t>
    <phoneticPr fontId="2" type="noConversion"/>
  </si>
  <si>
    <t>Tianjin</t>
    <phoneticPr fontId="2" type="noConversion"/>
  </si>
  <si>
    <t>Lanshan</t>
    <phoneticPr fontId="2" type="noConversion"/>
  </si>
  <si>
    <t>Fangcheng</t>
    <phoneticPr fontId="2" type="noConversion"/>
  </si>
  <si>
    <t>Zhenjiang</t>
    <phoneticPr fontId="2" type="noConversion"/>
  </si>
  <si>
    <t>Dalian</t>
    <phoneticPr fontId="2" type="noConversion"/>
  </si>
  <si>
    <t>Yantai</t>
    <phoneticPr fontId="2" type="noConversion"/>
  </si>
  <si>
    <t>Beilun</t>
    <phoneticPr fontId="2" type="noConversion"/>
  </si>
  <si>
    <t>Bayuquan</t>
    <phoneticPr fontId="2" type="noConversion"/>
  </si>
  <si>
    <t>Taicang</t>
    <phoneticPr fontId="2" type="noConversion"/>
  </si>
  <si>
    <t>Nantong</t>
    <phoneticPr fontId="2" type="noConversion"/>
  </si>
  <si>
    <t>Rugao</t>
    <phoneticPr fontId="2" type="noConversion"/>
  </si>
  <si>
    <t>Zhanjiang</t>
    <phoneticPr fontId="2" type="noConversion"/>
  </si>
  <si>
    <t>Luojing</t>
    <phoneticPr fontId="2" type="noConversion"/>
  </si>
  <si>
    <t>Nanjing</t>
    <phoneticPr fontId="2" type="noConversion"/>
  </si>
  <si>
    <t>Jiangyin</t>
    <phoneticPr fontId="2" type="noConversion"/>
  </si>
  <si>
    <t>Xiamen</t>
    <phoneticPr fontId="2" type="noConversion"/>
  </si>
  <si>
    <t>Fuzhou</t>
    <phoneticPr fontId="2" type="noConversion"/>
  </si>
  <si>
    <t>Zhangjiagang</t>
    <phoneticPr fontId="2" type="noConversion"/>
  </si>
  <si>
    <t>Qinhuangdao</t>
    <phoneticPr fontId="2" type="noConversion"/>
  </si>
  <si>
    <t>Quanzhou</t>
    <phoneticPr fontId="2" type="noConversion"/>
  </si>
  <si>
    <t>Qinzhou</t>
    <phoneticPr fontId="2" type="noConversion"/>
  </si>
  <si>
    <t>Changzhou</t>
    <phoneticPr fontId="2" type="noConversion"/>
  </si>
  <si>
    <t>Dandong</t>
    <phoneticPr fontId="2" type="noConversion"/>
  </si>
  <si>
    <t>Longkou</t>
    <phoneticPr fontId="2" type="noConversion"/>
  </si>
  <si>
    <t>Guangzhou</t>
    <phoneticPr fontId="2" type="noConversion"/>
  </si>
  <si>
    <t>Gaolan</t>
    <phoneticPr fontId="2" type="noConversion"/>
  </si>
  <si>
    <t>Taizhou</t>
    <phoneticPr fontId="2" type="noConversion"/>
  </si>
  <si>
    <t>Majishan</t>
    <phoneticPr fontId="2" type="noConversion"/>
  </si>
  <si>
    <t>Jinzhou</t>
    <phoneticPr fontId="2" type="noConversion"/>
  </si>
  <si>
    <t>Yangzhou</t>
    <phoneticPr fontId="2" type="noConversion"/>
  </si>
  <si>
    <t>Huanghua</t>
    <phoneticPr fontId="2" type="noConversion"/>
  </si>
  <si>
    <t>Zhoushanwu</t>
    <phoneticPr fontId="2" type="noConversion"/>
  </si>
  <si>
    <t>Weifang</t>
    <phoneticPr fontId="2" type="noConversion"/>
  </si>
  <si>
    <t>Laizhou</t>
    <phoneticPr fontId="2" type="noConversion"/>
  </si>
  <si>
    <t>Meijin</t>
    <phoneticPr fontId="2" type="noConversion"/>
  </si>
  <si>
    <t>Lanqiao</t>
    <phoneticPr fontId="2" type="noConversion"/>
  </si>
  <si>
    <t>Total</t>
    <phoneticPr fontId="2" type="noConversion"/>
  </si>
  <si>
    <t>Total Inventory</t>
    <phoneticPr fontId="2" type="noConversion"/>
  </si>
  <si>
    <t>Total Lump</t>
    <phoneticPr fontId="2" type="noConversion"/>
  </si>
  <si>
    <t>Total Pellets</t>
    <phoneticPr fontId="2" type="noConversion"/>
  </si>
  <si>
    <t>Total Concentrate</t>
    <phoneticPr fontId="2" type="noConversion"/>
  </si>
  <si>
    <t>Mawan</t>
    <phoneticPr fontId="2" type="noConversion"/>
  </si>
  <si>
    <t>Shekou</t>
    <phoneticPr fontId="2" type="noConversion"/>
  </si>
  <si>
    <t>Putian</t>
    <phoneticPr fontId="2" type="noConversion"/>
  </si>
  <si>
    <t>Mawei</t>
    <phoneticPr fontId="2" type="noConversion"/>
  </si>
  <si>
    <t>total</t>
    <phoneticPr fontId="2" type="noConversion"/>
  </si>
  <si>
    <t>Date</t>
  </si>
  <si>
    <t>Liaoning</t>
  </si>
  <si>
    <t>Bohai</t>
  </si>
  <si>
    <t>Shandong</t>
  </si>
  <si>
    <t>Jiangsu</t>
  </si>
  <si>
    <t>Shanghai</t>
  </si>
  <si>
    <t>Zhejiang</t>
  </si>
  <si>
    <t>Fujian</t>
  </si>
  <si>
    <t>Guangdong</t>
  </si>
  <si>
    <t>Guangxi</t>
  </si>
  <si>
    <t>Other China</t>
  </si>
  <si>
    <t>China Total</t>
  </si>
  <si>
    <t>Bayuquan</t>
  </si>
  <si>
    <t>Dandong</t>
  </si>
  <si>
    <t>Dalian</t>
  </si>
  <si>
    <t>Caofeidian</t>
  </si>
  <si>
    <t>Huanghua</t>
  </si>
  <si>
    <t>Jingtang</t>
  </si>
  <si>
    <t>Tianjin</t>
  </si>
  <si>
    <t>Qinhuangdao</t>
  </si>
  <si>
    <t>Yantai</t>
  </si>
  <si>
    <t>Qingdao</t>
  </si>
  <si>
    <t>Rizhao</t>
  </si>
  <si>
    <t>Lianyungang</t>
  </si>
  <si>
    <t>CJK</t>
  </si>
  <si>
    <t>Beilun</t>
  </si>
  <si>
    <t>Zhoushan</t>
  </si>
  <si>
    <t>Wenzhou</t>
  </si>
  <si>
    <t>Kemen</t>
  </si>
  <si>
    <t>Quanzhou</t>
  </si>
  <si>
    <t>Xiamen</t>
  </si>
  <si>
    <t>Guangzhou</t>
  </si>
  <si>
    <t>Zhuhai</t>
  </si>
  <si>
    <t>Zhanjiang</t>
  </si>
  <si>
    <t>Fangcheng</t>
  </si>
  <si>
    <t>Unknown</t>
  </si>
  <si>
    <t>week ending</t>
  </si>
  <si>
    <t>Nationwide</t>
  </si>
  <si>
    <t>East</t>
  </si>
  <si>
    <t>South</t>
  </si>
  <si>
    <t>North</t>
  </si>
  <si>
    <t>Direct delivery to end user</t>
  </si>
  <si>
    <t>WR Mill Outstock</t>
  </si>
  <si>
    <t>Rebar Mill Outstock</t>
  </si>
  <si>
    <t>Reported longs Daily Outstock</t>
  </si>
  <si>
    <t>Northeast China</t>
    <phoneticPr fontId="2" type="noConversion"/>
  </si>
  <si>
    <t>North China</t>
    <phoneticPr fontId="2" type="noConversion"/>
  </si>
  <si>
    <t>Shandong</t>
    <phoneticPr fontId="2" type="noConversion"/>
  </si>
  <si>
    <t>East China</t>
    <phoneticPr fontId="2" type="noConversion"/>
  </si>
  <si>
    <t>South China</t>
    <phoneticPr fontId="2" type="noConversion"/>
  </si>
  <si>
    <t>Northeast China arrivals</t>
    <phoneticPr fontId="2" type="noConversion"/>
  </si>
  <si>
    <t>North China arrivals</t>
    <phoneticPr fontId="2" type="noConversion"/>
  </si>
  <si>
    <t>Shandong arrivals</t>
    <phoneticPr fontId="2" type="noConversion"/>
  </si>
  <si>
    <t>East China arrivals</t>
    <phoneticPr fontId="2" type="noConversion"/>
  </si>
  <si>
    <t>South China arrivals</t>
    <phoneticPr fontId="2" type="noConversion"/>
  </si>
  <si>
    <t>National Weekly Arrivals</t>
    <phoneticPr fontId="2" type="noConversion"/>
  </si>
  <si>
    <t>NE China Weekly Arrivals</t>
    <phoneticPr fontId="2" type="noConversion"/>
  </si>
  <si>
    <t>North China Weekly Arrivals</t>
    <phoneticPr fontId="2" type="noConversion"/>
  </si>
  <si>
    <t>Shandong Weekly Arrivals</t>
    <phoneticPr fontId="2" type="noConversion"/>
  </si>
  <si>
    <t>East China Weekly Arrivals</t>
    <phoneticPr fontId="2" type="noConversion"/>
  </si>
  <si>
    <t>South China Weekly Arrivals</t>
    <phoneticPr fontId="2" type="noConversion"/>
  </si>
  <si>
    <t>National Weekly Removals</t>
    <phoneticPr fontId="2" type="noConversion"/>
  </si>
  <si>
    <t>Northeast China Weekly Removals</t>
    <phoneticPr fontId="2" type="noConversion"/>
  </si>
  <si>
    <t>North China Weekly Removals</t>
    <phoneticPr fontId="2" type="noConversion"/>
  </si>
  <si>
    <t>Shandong Weekly Removals</t>
    <phoneticPr fontId="2" type="noConversion"/>
  </si>
  <si>
    <t>East China Weekly Removals</t>
    <phoneticPr fontId="2" type="noConversion"/>
  </si>
  <si>
    <t>South China Weekly Removals</t>
    <phoneticPr fontId="2" type="noConversion"/>
  </si>
  <si>
    <t>NE China</t>
    <phoneticPr fontId="2" type="noConversion"/>
  </si>
  <si>
    <t>North China</t>
    <phoneticPr fontId="2" type="noConversion"/>
  </si>
  <si>
    <t xml:space="preserve">Shandong </t>
    <phoneticPr fontId="2" type="noConversion"/>
  </si>
  <si>
    <t>East China</t>
    <phoneticPr fontId="2" type="noConversion"/>
  </si>
  <si>
    <t>South China</t>
    <phoneticPr fontId="2" type="noConversion"/>
  </si>
  <si>
    <t>Date/Million ton</t>
    <phoneticPr fontId="2" type="noConversion"/>
  </si>
  <si>
    <t>National</t>
    <phoneticPr fontId="2" type="noConversion"/>
  </si>
  <si>
    <t>Adjust Ratio</t>
    <phoneticPr fontId="2" type="noConversion"/>
  </si>
  <si>
    <t>Regional Weekly Arrivals Data</t>
    <phoneticPr fontId="2" type="noConversion"/>
  </si>
  <si>
    <t>National Port Inventory</t>
    <phoneticPr fontId="2" type="noConversion"/>
  </si>
  <si>
    <t>Northeast Port Inventory</t>
    <phoneticPr fontId="2" type="noConversion"/>
  </si>
  <si>
    <t>North Port Inventory</t>
    <phoneticPr fontId="2" type="noConversion"/>
  </si>
  <si>
    <t>Shandong Port Inventory</t>
    <phoneticPr fontId="2" type="noConversion"/>
  </si>
  <si>
    <t>East Port Inventory</t>
    <phoneticPr fontId="2" type="noConversion"/>
  </si>
  <si>
    <t>South Port Inventory</t>
    <phoneticPr fontId="2" type="noConversion"/>
  </si>
  <si>
    <t>Port Inventory</t>
    <phoneticPr fontId="2" type="noConversion"/>
  </si>
  <si>
    <t>AUS inventory</t>
  </si>
  <si>
    <t>BZL inventory</t>
  </si>
  <si>
    <t>Pellets Port Inventory</t>
  </si>
  <si>
    <t>Regional Weekly Removals Data</t>
  </si>
  <si>
    <t>2020 forecast</t>
  </si>
  <si>
    <t>Weekly Natioal</t>
  </si>
  <si>
    <t>lump</t>
  </si>
  <si>
    <t>pellet</t>
  </si>
  <si>
    <t>concentrate</t>
  </si>
  <si>
    <t>lump ratio</t>
  </si>
  <si>
    <t>pellet ratio</t>
  </si>
  <si>
    <t>concentrate ratio</t>
  </si>
  <si>
    <t>fines</t>
  </si>
  <si>
    <t>National fines</t>
  </si>
  <si>
    <t>Main port daily transaction</t>
  </si>
  <si>
    <t>Main port daily transaction (5 days moving average)</t>
  </si>
  <si>
    <t>weekly removals</t>
  </si>
  <si>
    <t>National lumps</t>
  </si>
  <si>
    <t>Mysteel Nationwide CU</t>
  </si>
  <si>
    <t>weekly removals/CU</t>
  </si>
  <si>
    <t>Dalin</t>
  </si>
  <si>
    <t>Jinzhou</t>
  </si>
  <si>
    <t>CFD</t>
  </si>
  <si>
    <t>JT</t>
  </si>
  <si>
    <t>TianJin</t>
  </si>
  <si>
    <t>Lanshan</t>
  </si>
  <si>
    <t>Longkou</t>
  </si>
  <si>
    <t>Lanqiao</t>
  </si>
  <si>
    <t>Weifang</t>
  </si>
  <si>
    <t>ZhenJiang</t>
  </si>
  <si>
    <t>Taicang</t>
  </si>
  <si>
    <t>RuGao</t>
  </si>
  <si>
    <t>Jiangyin</t>
  </si>
  <si>
    <t>Nanjing</t>
  </si>
  <si>
    <t>Majishan</t>
  </si>
  <si>
    <t>ZhanJiang</t>
  </si>
  <si>
    <t xml:space="preserve">Xiamen </t>
  </si>
  <si>
    <t>Fuzhou</t>
  </si>
  <si>
    <t>Total</t>
  </si>
  <si>
    <t>Actual</t>
  </si>
  <si>
    <t>Prediction</t>
  </si>
  <si>
    <t>in Charge</t>
  </si>
  <si>
    <t>Evan</t>
  </si>
  <si>
    <t>Andy/Dennis</t>
  </si>
  <si>
    <t>Jenson</t>
  </si>
  <si>
    <t>Alex/Kim</t>
  </si>
  <si>
    <t>QD</t>
  </si>
  <si>
    <t>RZ</t>
  </si>
  <si>
    <t>LanShan</t>
  </si>
  <si>
    <t>LanQiao</t>
  </si>
  <si>
    <t>JingTang</t>
  </si>
  <si>
    <t>JiangYin</t>
  </si>
  <si>
    <t>TaiCang</t>
  </si>
  <si>
    <t>Average in 2020</t>
  </si>
  <si>
    <t>average</t>
  </si>
  <si>
    <t>max</t>
  </si>
  <si>
    <t>min</t>
  </si>
  <si>
    <t>National</t>
  </si>
  <si>
    <t>2020/6/4 Forecast</t>
  </si>
  <si>
    <t>2020/6/5 Actual</t>
  </si>
  <si>
    <t>difference</t>
  </si>
  <si>
    <t>FangCheng</t>
  </si>
  <si>
    <t>2020/6/11 Forecast</t>
  </si>
  <si>
    <t>2020/6/11 Actual</t>
  </si>
  <si>
    <t>Forecast-Actual for 6/11</t>
  </si>
  <si>
    <t>East China</t>
  </si>
  <si>
    <t xml:space="preserve">North China </t>
  </si>
  <si>
    <t xml:space="preserve">Shandong </t>
  </si>
  <si>
    <t>Sum from Cargill sample</t>
  </si>
  <si>
    <t>2020/6/18 Forecast</t>
  </si>
  <si>
    <t>2020/6/18 Actual</t>
  </si>
  <si>
    <t>2020/6/25 Forecast</t>
  </si>
  <si>
    <t>2020/7/2 Forecast</t>
  </si>
  <si>
    <t>2020/6/26Actual</t>
  </si>
  <si>
    <t>2020/7/3 Actual</t>
  </si>
  <si>
    <t>2020/7/10 Forecast</t>
  </si>
  <si>
    <t>2020/7/11 Actual</t>
  </si>
  <si>
    <t>2020/7/17 Forecast</t>
  </si>
  <si>
    <t>National Port Inventory/ Weekly Removals</t>
  </si>
  <si>
    <t>2020/7/17 Actual</t>
  </si>
  <si>
    <t>2020/7/24 Forecast</t>
  </si>
  <si>
    <t>Steel mills</t>
  </si>
  <si>
    <t>KaiHeng</t>
  </si>
  <si>
    <t>RuiFeng</t>
  </si>
  <si>
    <t>LongTeng</t>
  </si>
  <si>
    <t>MaGang</t>
  </si>
  <si>
    <t>YongFeng</t>
  </si>
  <si>
    <t>ShiHeng</t>
  </si>
  <si>
    <t>GaoYi</t>
  </si>
  <si>
    <t>Region</t>
  </si>
  <si>
    <t>Andy</t>
  </si>
  <si>
    <t>Hebei</t>
  </si>
  <si>
    <t>River</t>
  </si>
  <si>
    <t>Shanxi</t>
  </si>
  <si>
    <t>Sintering</t>
  </si>
  <si>
    <t>PBF</t>
  </si>
  <si>
    <t>JMBF</t>
  </si>
  <si>
    <t>NF</t>
  </si>
  <si>
    <t>MF</t>
  </si>
  <si>
    <t>SSF</t>
  </si>
  <si>
    <t>FBF</t>
  </si>
  <si>
    <t>IOCJ</t>
  </si>
  <si>
    <t>Lump</t>
  </si>
  <si>
    <t>Pellets</t>
  </si>
  <si>
    <t>Reporter</t>
  </si>
  <si>
    <t>Dennis</t>
  </si>
  <si>
    <t>JinXi</t>
  </si>
  <si>
    <t>2020/7/24 Actual</t>
  </si>
  <si>
    <t>2020/7/31 Forecast</t>
  </si>
  <si>
    <t>HIY</t>
  </si>
  <si>
    <t>India Fine</t>
  </si>
  <si>
    <t>BRBF</t>
  </si>
  <si>
    <t>YF</t>
  </si>
  <si>
    <t>Wenfeng</t>
  </si>
  <si>
    <t>Jingye</t>
  </si>
  <si>
    <t>RBVF</t>
  </si>
  <si>
    <t>WPF</t>
  </si>
  <si>
    <t>Domestic fines</t>
  </si>
  <si>
    <t>2020/7/31 Actual</t>
  </si>
  <si>
    <t>2020/8/7 Forecast</t>
  </si>
  <si>
    <t>7% </t>
  </si>
  <si>
    <t> 12%</t>
  </si>
  <si>
    <t>JinMa</t>
  </si>
  <si>
    <t>Kim</t>
  </si>
  <si>
    <t>LaiGang</t>
  </si>
  <si>
    <t>HeGang</t>
  </si>
  <si>
    <t>MengKai</t>
  </si>
  <si>
    <t>Wayne</t>
  </si>
  <si>
    <t>BaoSteel</t>
  </si>
  <si>
    <t>SFHG</t>
  </si>
  <si>
    <t>Import concentrate</t>
  </si>
  <si>
    <t>2020/8/7 Actual</t>
  </si>
  <si>
    <t>2020/8/14 Forecast</t>
  </si>
  <si>
    <t>2020/8/14 Actual</t>
  </si>
  <si>
    <t>2020/8/21 Forecast</t>
  </si>
  <si>
    <t>PORT NAME</t>
  </si>
  <si>
    <t>ANCHOR VESSEL /  IRON ORE (KMT)</t>
  </si>
  <si>
    <t>COMING VESSEL / IRON ORE (KMT)</t>
  </si>
  <si>
    <t>JIANGYIN</t>
  </si>
  <si>
    <t>Days</t>
  </si>
  <si>
    <t>KMT</t>
  </si>
  <si>
    <t>LIANYUNGANG</t>
  </si>
  <si>
    <t>RIZHAO</t>
  </si>
  <si>
    <t>QINGDAO DJK</t>
  </si>
  <si>
    <t>QINGDAO QG</t>
  </si>
  <si>
    <t>JINGTANG</t>
  </si>
  <si>
    <t>CAOFEIDIAN HY</t>
  </si>
  <si>
    <t>CAOFEIDIAN K3</t>
  </si>
  <si>
    <t>CAOFEIDIAN SY</t>
  </si>
  <si>
    <t>TIANJIN</t>
  </si>
  <si>
    <t>BAYUQUAN</t>
  </si>
  <si>
    <t>WAITING TIME FOR BERTH（ DAYS ）</t>
  </si>
  <si>
    <t>2020/8/21 Actual</t>
  </si>
  <si>
    <t>2020/8/28 Forecast</t>
  </si>
  <si>
    <t>2020/8/28 Actual</t>
  </si>
  <si>
    <t>2020/9/4 Forecast</t>
  </si>
  <si>
    <t>2020/9/4 Actual</t>
  </si>
  <si>
    <t>2020/9/11 Forecast</t>
  </si>
  <si>
    <t>2020/9/11 Actual</t>
  </si>
  <si>
    <t>2020/9/18 Forecast</t>
  </si>
  <si>
    <t xml:space="preserve">Others </t>
  </si>
  <si>
    <t>2020/9/18 Actual</t>
  </si>
  <si>
    <t>2020/9/25 Forecast</t>
  </si>
  <si>
    <t>2020/9/25 Actual</t>
  </si>
  <si>
    <t>2020/10/2 Forecast</t>
  </si>
  <si>
    <t>2020/10/2 Actual</t>
  </si>
  <si>
    <t>2020/10/16 Forecast</t>
  </si>
  <si>
    <t>BF CU</t>
  </si>
  <si>
    <t>Port Inventory/BF CU</t>
  </si>
  <si>
    <t>National Port Inventory/BF CU</t>
  </si>
  <si>
    <t>2020/10/9 Actual</t>
  </si>
  <si>
    <t>removals</t>
  </si>
  <si>
    <t>Port Inventory/Removals</t>
  </si>
  <si>
    <t>National Port Inventory/Daily removals</t>
  </si>
  <si>
    <t>2020/10/16 Actual</t>
  </si>
  <si>
    <t>2020/10/23 Forecast</t>
  </si>
  <si>
    <t>National Concentrates Port Inventory</t>
  </si>
  <si>
    <t>weekly removals bear case</t>
  </si>
  <si>
    <t>weekly removals bull case</t>
  </si>
  <si>
    <t>2020/10/23 Actual</t>
  </si>
  <si>
    <t>2020/10/30 Forecast</t>
  </si>
  <si>
    <t>2020/10/30 Actual</t>
  </si>
  <si>
    <t>2020/11/6 Forecast</t>
  </si>
  <si>
    <t>2020/11/6 Actual</t>
  </si>
  <si>
    <t>2020/11/13 Forecast</t>
  </si>
  <si>
    <t>2020/11/13 Actual</t>
    <phoneticPr fontId="2" type="noConversion"/>
  </si>
  <si>
    <t>2020/11/20 Forecast</t>
    <phoneticPr fontId="2" type="noConversion"/>
  </si>
  <si>
    <t>Unit (10kt)</t>
  </si>
  <si>
    <t>2020/11/20 Actual</t>
  </si>
  <si>
    <t>2020/11/27 Forecast</t>
  </si>
  <si>
    <t>2020/11/27 Actual</t>
  </si>
  <si>
    <t>2020/12/04 Forecast</t>
  </si>
  <si>
    <t>2020/12/04 Actual</t>
  </si>
  <si>
    <t>2020/12/11 Forecast</t>
  </si>
  <si>
    <t>2020/12/11 Actual</t>
  </si>
  <si>
    <t>2020/12/18 Forecast</t>
  </si>
  <si>
    <t>weekly arrivals</t>
  </si>
  <si>
    <t>Implied BF CU if port inventory flat</t>
  </si>
  <si>
    <t>BF CU cut to keep port inventory flat</t>
  </si>
  <si>
    <t>Rebar BOF Margin (RHS)</t>
  </si>
  <si>
    <t>HRC BOF Margin (RHS)</t>
  </si>
  <si>
    <t>weekly removals (10kt, rhs)</t>
  </si>
  <si>
    <t>2020/12/18 Actual</t>
  </si>
  <si>
    <t>2020/12/25 Forecast</t>
  </si>
  <si>
    <t>2020/12/25 Actual</t>
  </si>
  <si>
    <t>2021/1/7 Forecast</t>
  </si>
  <si>
    <t>2021/1/7 Actual</t>
  </si>
  <si>
    <t>2021/1/14 Forecast</t>
  </si>
  <si>
    <t>BF CU Bear case</t>
  </si>
  <si>
    <t>weekly removals base case projection</t>
  </si>
  <si>
    <t>2021/1/14 Actual</t>
  </si>
  <si>
    <t>2021/1/21 Forecast</t>
  </si>
  <si>
    <t>2021/1/21 Actual</t>
  </si>
  <si>
    <t>2021/1/28 Forecast</t>
  </si>
  <si>
    <t>bf cu new sample projection</t>
  </si>
  <si>
    <t>Weekly actual removals</t>
  </si>
  <si>
    <t>Actual BF CU</t>
  </si>
  <si>
    <t>2021/1/28 Actual</t>
  </si>
  <si>
    <t>2021/2/4 Forecast</t>
  </si>
  <si>
    <t>2021/2/4 Actual</t>
  </si>
  <si>
    <t>2021/2/11 Forecast</t>
  </si>
  <si>
    <t>2021/2/19 Actual</t>
  </si>
  <si>
    <t>2021/2/25 Forecast</t>
  </si>
  <si>
    <t>2021/2/25 Actual</t>
  </si>
  <si>
    <t>2021/3/4 Forecast</t>
  </si>
  <si>
    <t>2021/3/4 Actual</t>
  </si>
  <si>
    <t>daily transaction(kt,rhs)</t>
  </si>
  <si>
    <t>2021/3/11 Forecast</t>
  </si>
  <si>
    <t>CFD Weekly Removals</t>
  </si>
  <si>
    <t>JT Weekly Removals</t>
  </si>
  <si>
    <t>2021/3/11 Actual</t>
  </si>
  <si>
    <t>2021/3/18 Forecast</t>
  </si>
  <si>
    <t>BF CU EP case</t>
  </si>
  <si>
    <t>2021/3/18 Actual</t>
  </si>
  <si>
    <t>2021/3/25 Forecast</t>
  </si>
  <si>
    <t>weekly removals after TS policy projection</t>
  </si>
  <si>
    <t>2021/3/25 Actual</t>
  </si>
  <si>
    <t>2021/4/1 Forecast</t>
  </si>
  <si>
    <t>2021/4/1 Actual</t>
  </si>
  <si>
    <t>2021/4/8 Forecast</t>
  </si>
  <si>
    <t>2021/4/8 Actual</t>
  </si>
  <si>
    <t>2021/4/15 Forecast</t>
  </si>
  <si>
    <t>2021/4/15 Actual</t>
  </si>
  <si>
    <t>2021/4/22 Forecast</t>
  </si>
  <si>
    <t>2021/4/22 Actual</t>
  </si>
  <si>
    <t>2021/4/29 Forecast</t>
  </si>
  <si>
    <t>2021/4/29 Actual</t>
  </si>
  <si>
    <t>2021/5/7 Actual</t>
  </si>
  <si>
    <t>2021/5/14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</si>
</sst>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 * #,##0.00_ ;_ * \-#,##0.00_ ;_ * &quot;-&quot;??_ ;_ @_ "/>
    <numFmt numFmtId="165" formatCode="_ * #,##0_ ;_ * \-#,##0_ ;_ * &quot;-&quot;??_ ;_ @_ "/>
    <numFmt numFmtId="166" formatCode="0_);[Red]\(0\)"/>
    <numFmt numFmtId="167" formatCode="0.0"/>
    <numFmt numFmtId="168" formatCode="0.000"/>
    <numFmt numFmtId="169" formatCode="[$¥-804]#,##0.0;[Red][$¥-804]\-#,##0.0"/>
    <numFmt numFmtId="170" formatCode="0.00_ "/>
    <numFmt numFmtId="171" formatCode="yyyy\-mm\-dd"/>
    <numFmt numFmtId="172" formatCode="_ * #,##0.0_ ;_ * \-#,##0.0_ ;_ * &quot;-&quot;??_ ;_ @_ "/>
    <numFmt numFmtId="173" formatCode="0.0%"/>
    <numFmt numFmtId="174" formatCode="_ * #,##0.0_ ;_ * \-#,##0.0_ ;_ * &quot;-&quot;?_ ;_ @_ "/>
    <numFmt numFmtId="175" formatCode="_ * #,##0.000_ ;_ * \-#,##0.000_ ;_ * &quot;-&quot;??_ ;_ @_ 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Calibri"/>
      <family val="2"/>
      <scheme val="minor"/>
    </font>
    <font>
      <b/>
      <sz val="10"/>
      <color theme="0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theme="0" tint="-0.34998626667073579"/>
      <name val="Calibri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color rgb="FFFF0000"/>
      <name val="Times New Roman"/>
      <family val="1"/>
    </font>
    <font>
      <b/>
      <sz val="9"/>
      <color theme="1"/>
      <name val="Times New Roman"/>
      <family val="1"/>
    </font>
    <font>
      <b/>
      <sz val="9"/>
      <color indexed="8"/>
      <name val="Times New Roman"/>
      <family val="1"/>
    </font>
    <font>
      <sz val="9"/>
      <color rgb="FFFF0000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  <charset val="134"/>
    </font>
    <font>
      <b/>
      <sz val="11"/>
      <color rgb="FFFF0000"/>
      <name val="Calibri"/>
      <family val="2"/>
      <charset val="134"/>
      <scheme val="minor"/>
    </font>
    <font>
      <b/>
      <sz val="11"/>
      <color rgb="FFFF0000"/>
      <name val="Times New Roman"/>
      <family val="1"/>
      <charset val="134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charset val="134"/>
    </font>
    <font>
      <sz val="10"/>
      <name val="Times New Roman"/>
      <family val="1"/>
      <charset val="134"/>
    </font>
    <font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9E331"/>
        <bgColor indexed="64"/>
      </patternFill>
    </fill>
    <fill>
      <patternFill patternType="solid">
        <fgColor rgb="FF1A9A48"/>
        <bgColor indexed="64"/>
      </patternFill>
    </fill>
    <fill>
      <patternFill patternType="solid">
        <fgColor rgb="FFA3F17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>
      <alignment vertical="center"/>
    </xf>
    <xf numFmtId="169" fontId="9" fillId="0" borderId="0">
      <alignment vertical="center"/>
    </xf>
    <xf numFmtId="169" fontId="9" fillId="0" borderId="0"/>
    <xf numFmtId="9" fontId="1" fillId="0" borderId="0" applyFont="0" applyFill="0" applyBorder="0" applyAlignment="0" applyProtection="0"/>
  </cellStyleXfs>
  <cellXfs count="305">
    <xf numFmtId="0" fontId="0" fillId="0" borderId="0" xfId="0"/>
    <xf numFmtId="14" fontId="0" fillId="0" borderId="0" xfId="0" applyNumberFormat="1"/>
    <xf numFmtId="165" fontId="0" fillId="0" borderId="0" xfId="1" applyNumberFormat="1" applyFont="1" applyAlignment="1"/>
    <xf numFmtId="0" fontId="3" fillId="0" borderId="0" xfId="0" applyFont="1"/>
    <xf numFmtId="0" fontId="4" fillId="2" borderId="0" xfId="0" applyFont="1" applyFill="1" applyAlignment="1">
      <alignment horizontal="left" vertical="center" wrapText="1"/>
    </xf>
    <xf numFmtId="165" fontId="4" fillId="2" borderId="0" xfId="1" applyNumberFormat="1" applyFont="1" applyFill="1" applyAlignment="1"/>
    <xf numFmtId="0" fontId="4" fillId="2" borderId="0" xfId="0" applyFont="1" applyFill="1"/>
    <xf numFmtId="0" fontId="4" fillId="2" borderId="0" xfId="0" applyFont="1" applyFill="1" applyAlignment="1">
      <alignment vertical="center" wrapText="1"/>
    </xf>
    <xf numFmtId="164" fontId="4" fillId="2" borderId="0" xfId="1" applyFont="1" applyFill="1" applyAlignment="1"/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165" fontId="3" fillId="2" borderId="0" xfId="1" applyNumberFormat="1" applyFont="1" applyFill="1" applyAlignment="1"/>
    <xf numFmtId="0" fontId="4" fillId="0" borderId="0" xfId="0" applyFont="1"/>
    <xf numFmtId="14" fontId="4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14" fontId="4" fillId="0" borderId="0" xfId="0" applyNumberFormat="1" applyFont="1"/>
    <xf numFmtId="164" fontId="4" fillId="0" borderId="0" xfId="1" applyFont="1" applyFill="1" applyAlignment="1"/>
    <xf numFmtId="164" fontId="4" fillId="0" borderId="0" xfId="0" applyNumberFormat="1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/>
    <xf numFmtId="165" fontId="3" fillId="0" borderId="0" xfId="1" applyNumberFormat="1" applyFont="1" applyFill="1" applyAlignment="1"/>
    <xf numFmtId="0" fontId="6" fillId="4" borderId="2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0" borderId="0" xfId="0" applyFont="1"/>
    <xf numFmtId="0" fontId="7" fillId="6" borderId="2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4" fontId="7" fillId="0" borderId="8" xfId="0" applyNumberFormat="1" applyFont="1" applyBorder="1" applyAlignment="1">
      <alignment horizontal="center"/>
    </xf>
    <xf numFmtId="2" fontId="7" fillId="0" borderId="8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9" xfId="0" applyNumberFormat="1" applyFont="1" applyBorder="1" applyAlignment="1">
      <alignment horizontal="center"/>
    </xf>
    <xf numFmtId="2" fontId="7" fillId="0" borderId="10" xfId="0" applyNumberFormat="1" applyFont="1" applyBorder="1" applyAlignment="1">
      <alignment horizontal="center"/>
    </xf>
    <xf numFmtId="2" fontId="7" fillId="0" borderId="11" xfId="0" applyNumberFormat="1" applyFont="1" applyBorder="1" applyAlignment="1">
      <alignment horizontal="center"/>
    </xf>
    <xf numFmtId="167" fontId="7" fillId="0" borderId="10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2" fontId="8" fillId="0" borderId="8" xfId="0" applyNumberFormat="1" applyFont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8" fillId="0" borderId="9" xfId="0" applyNumberFormat="1" applyFont="1" applyBorder="1" applyAlignment="1">
      <alignment horizontal="center"/>
    </xf>
    <xf numFmtId="2" fontId="8" fillId="0" borderId="10" xfId="0" applyNumberFormat="1" applyFont="1" applyBorder="1" applyAlignment="1">
      <alignment horizontal="center"/>
    </xf>
    <xf numFmtId="167" fontId="8" fillId="0" borderId="10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0" fontId="4" fillId="7" borderId="0" xfId="0" applyFont="1" applyFill="1"/>
    <xf numFmtId="168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0" fontId="11" fillId="8" borderId="0" xfId="2" applyNumberFormat="1" applyFont="1" applyFill="1" applyAlignment="1">
      <alignment horizontal="center" vertical="center" wrapText="1"/>
    </xf>
    <xf numFmtId="170" fontId="12" fillId="8" borderId="1" xfId="2" applyNumberFormat="1" applyFont="1" applyFill="1" applyBorder="1" applyAlignment="1">
      <alignment horizontal="center" vertical="center"/>
    </xf>
    <xf numFmtId="170" fontId="12" fillId="8" borderId="0" xfId="2" applyNumberFormat="1" applyFont="1" applyFill="1" applyAlignment="1">
      <alignment horizontal="center" vertical="center"/>
    </xf>
    <xf numFmtId="14" fontId="13" fillId="8" borderId="5" xfId="3" applyNumberFormat="1" applyFont="1" applyFill="1" applyBorder="1" applyAlignment="1">
      <alignment horizontal="center" vertical="center" wrapText="1"/>
    </xf>
    <xf numFmtId="168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7" fillId="0" borderId="0" xfId="0" applyNumberFormat="1" applyFont="1"/>
    <xf numFmtId="166" fontId="4" fillId="0" borderId="0" xfId="0" applyNumberFormat="1" applyFont="1" applyAlignment="1">
      <alignment vertical="center" wrapText="1"/>
    </xf>
    <xf numFmtId="166" fontId="4" fillId="0" borderId="0" xfId="0" applyNumberFormat="1" applyFont="1" applyAlignment="1">
      <alignment vertical="center"/>
    </xf>
    <xf numFmtId="171" fontId="0" fillId="0" borderId="0" xfId="0" applyNumberFormat="1" applyAlignment="1">
      <alignment vertical="center"/>
    </xf>
    <xf numFmtId="164" fontId="4" fillId="0" borderId="0" xfId="1" applyFont="1" applyAlignment="1">
      <alignment vertical="center"/>
    </xf>
    <xf numFmtId="1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7" fillId="0" borderId="8" xfId="0" applyFont="1" applyBorder="1" applyAlignment="1">
      <alignment vertical="center"/>
    </xf>
    <xf numFmtId="0" fontId="7" fillId="0" borderId="0" xfId="0" applyFont="1" applyAlignment="1">
      <alignment vertical="center"/>
    </xf>
    <xf numFmtId="165" fontId="4" fillId="0" borderId="0" xfId="1" applyNumberFormat="1" applyFont="1" applyFill="1" applyAlignment="1"/>
    <xf numFmtId="165" fontId="4" fillId="0" borderId="0" xfId="0" applyNumberFormat="1" applyFont="1"/>
    <xf numFmtId="172" fontId="4" fillId="0" borderId="0" xfId="1" applyNumberFormat="1" applyFont="1" applyAlignment="1">
      <alignment vertical="center"/>
    </xf>
    <xf numFmtId="165" fontId="4" fillId="0" borderId="0" xfId="1" applyNumberFormat="1" applyFont="1" applyAlignment="1">
      <alignment vertical="center"/>
    </xf>
    <xf numFmtId="14" fontId="3" fillId="0" borderId="17" xfId="0" applyNumberFormat="1" applyFont="1" applyBorder="1" applyAlignment="1">
      <alignment horizontal="left"/>
    </xf>
    <xf numFmtId="164" fontId="3" fillId="0" borderId="0" xfId="1" applyFont="1" applyBorder="1" applyAlignment="1"/>
    <xf numFmtId="164" fontId="3" fillId="0" borderId="18" xfId="1" applyFont="1" applyBorder="1" applyAlignment="1"/>
    <xf numFmtId="14" fontId="3" fillId="0" borderId="19" xfId="0" applyNumberFormat="1" applyFont="1" applyBorder="1" applyAlignment="1">
      <alignment horizontal="left"/>
    </xf>
    <xf numFmtId="164" fontId="3" fillId="0" borderId="20" xfId="1" applyFont="1" applyBorder="1" applyAlignment="1"/>
    <xf numFmtId="164" fontId="3" fillId="0" borderId="21" xfId="1" applyFont="1" applyBorder="1" applyAlignment="1"/>
    <xf numFmtId="0" fontId="3" fillId="9" borderId="14" xfId="0" applyFont="1" applyFill="1" applyBorder="1" applyAlignment="1">
      <alignment horizontal="left"/>
    </xf>
    <xf numFmtId="0" fontId="3" fillId="9" borderId="15" xfId="0" applyFont="1" applyFill="1" applyBorder="1" applyAlignment="1">
      <alignment horizontal="left"/>
    </xf>
    <xf numFmtId="0" fontId="4" fillId="9" borderId="15" xfId="0" applyFont="1" applyFill="1" applyBorder="1" applyAlignment="1">
      <alignment horizontal="left"/>
    </xf>
    <xf numFmtId="0" fontId="4" fillId="9" borderId="16" xfId="0" applyFont="1" applyFill="1" applyBorder="1" applyAlignment="1">
      <alignment horizontal="left"/>
    </xf>
    <xf numFmtId="165" fontId="3" fillId="0" borderId="0" xfId="0" applyNumberFormat="1" applyFont="1"/>
    <xf numFmtId="0" fontId="3" fillId="7" borderId="0" xfId="0" applyFont="1" applyFill="1"/>
    <xf numFmtId="0" fontId="3" fillId="7" borderId="0" xfId="0" applyFont="1" applyFill="1" applyAlignment="1">
      <alignment vertical="center" wrapText="1"/>
    </xf>
    <xf numFmtId="165" fontId="3" fillId="7" borderId="0" xfId="1" applyNumberFormat="1" applyFont="1" applyFill="1" applyAlignment="1"/>
    <xf numFmtId="0" fontId="3" fillId="10" borderId="0" xfId="0" applyFont="1" applyFill="1"/>
    <xf numFmtId="0" fontId="3" fillId="10" borderId="0" xfId="0" applyFont="1" applyFill="1" applyAlignment="1">
      <alignment vertical="center" wrapText="1"/>
    </xf>
    <xf numFmtId="165" fontId="3" fillId="10" borderId="0" xfId="1" applyNumberFormat="1" applyFont="1" applyFill="1" applyAlignment="1"/>
    <xf numFmtId="0" fontId="3" fillId="11" borderId="0" xfId="0" applyFont="1" applyFill="1"/>
    <xf numFmtId="0" fontId="3" fillId="11" borderId="0" xfId="0" applyFont="1" applyFill="1" applyAlignment="1">
      <alignment vertical="center" wrapText="1"/>
    </xf>
    <xf numFmtId="165" fontId="3" fillId="11" borderId="0" xfId="1" applyNumberFormat="1" applyFont="1" applyFill="1" applyAlignment="1"/>
    <xf numFmtId="0" fontId="3" fillId="9" borderId="0" xfId="0" applyFont="1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4" fillId="12" borderId="0" xfId="0" applyFont="1" applyFill="1"/>
    <xf numFmtId="0" fontId="4" fillId="13" borderId="0" xfId="0" applyFont="1" applyFill="1"/>
    <xf numFmtId="0" fontId="4" fillId="0" borderId="8" xfId="0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2" borderId="0" xfId="0" applyNumberFormat="1" applyFont="1" applyFill="1"/>
    <xf numFmtId="0" fontId="14" fillId="2" borderId="0" xfId="0" applyFont="1" applyFill="1"/>
    <xf numFmtId="14" fontId="14" fillId="2" borderId="0" xfId="0" applyNumberFormat="1" applyFont="1" applyFill="1"/>
    <xf numFmtId="164" fontId="4" fillId="12" borderId="0" xfId="1" applyFont="1" applyFill="1" applyAlignment="1"/>
    <xf numFmtId="164" fontId="14" fillId="12" borderId="0" xfId="1" applyFont="1" applyFill="1" applyAlignment="1"/>
    <xf numFmtId="164" fontId="14" fillId="2" borderId="0" xfId="1" applyFont="1" applyFill="1" applyAlignment="1"/>
    <xf numFmtId="164" fontId="4" fillId="2" borderId="0" xfId="0" applyNumberFormat="1" applyFont="1" applyFill="1"/>
    <xf numFmtId="172" fontId="4" fillId="2" borderId="0" xfId="0" applyNumberFormat="1" applyFont="1" applyFill="1"/>
    <xf numFmtId="164" fontId="15" fillId="14" borderId="0" xfId="1" applyFont="1" applyFill="1" applyAlignment="1"/>
    <xf numFmtId="171" fontId="16" fillId="14" borderId="0" xfId="0" applyNumberFormat="1" applyFont="1" applyFill="1" applyAlignment="1">
      <alignment vertical="center"/>
    </xf>
    <xf numFmtId="14" fontId="15" fillId="14" borderId="0" xfId="0" applyNumberFormat="1" applyFont="1" applyFill="1"/>
    <xf numFmtId="164" fontId="15" fillId="14" borderId="0" xfId="0" applyNumberFormat="1" applyFont="1" applyFill="1"/>
    <xf numFmtId="165" fontId="15" fillId="14" borderId="0" xfId="0" applyNumberFormat="1" applyFont="1" applyFill="1"/>
    <xf numFmtId="0" fontId="15" fillId="14" borderId="0" xfId="0" applyFont="1" applyFill="1"/>
    <xf numFmtId="0" fontId="17" fillId="14" borderId="0" xfId="0" applyFont="1" applyFill="1"/>
    <xf numFmtId="173" fontId="3" fillId="0" borderId="0" xfId="4" applyNumberFormat="1" applyFont="1" applyFill="1" applyAlignment="1"/>
    <xf numFmtId="9" fontId="4" fillId="0" borderId="0" xfId="4" applyFont="1" applyAlignment="1">
      <alignment vertical="center"/>
    </xf>
    <xf numFmtId="14" fontId="0" fillId="2" borderId="0" xfId="0" applyNumberFormat="1" applyFill="1"/>
    <xf numFmtId="0" fontId="0" fillId="2" borderId="0" xfId="0" applyFill="1"/>
    <xf numFmtId="167" fontId="0" fillId="0" borderId="0" xfId="0" applyNumberFormat="1"/>
    <xf numFmtId="172" fontId="0" fillId="0" borderId="0" xfId="1" applyNumberFormat="1" applyFont="1" applyAlignment="1"/>
    <xf numFmtId="164" fontId="0" fillId="0" borderId="0" xfId="0" applyNumberFormat="1"/>
    <xf numFmtId="165" fontId="0" fillId="2" borderId="0" xfId="1" applyNumberFormat="1" applyFont="1" applyFill="1" applyAlignment="1"/>
    <xf numFmtId="164" fontId="0" fillId="2" borderId="0" xfId="0" applyNumberFormat="1" applyFill="1"/>
    <xf numFmtId="164" fontId="0" fillId="0" borderId="0" xfId="1" applyFont="1" applyAlignment="1"/>
    <xf numFmtId="0" fontId="18" fillId="0" borderId="0" xfId="0" applyFont="1"/>
    <xf numFmtId="14" fontId="18" fillId="0" borderId="0" xfId="0" applyNumberFormat="1" applyFont="1"/>
    <xf numFmtId="164" fontId="18" fillId="0" borderId="0" xfId="0" applyNumberFormat="1" applyFont="1"/>
    <xf numFmtId="0" fontId="4" fillId="9" borderId="0" xfId="0" applyFont="1" applyFill="1" applyAlignment="1">
      <alignment horizontal="right"/>
    </xf>
    <xf numFmtId="173" fontId="18" fillId="0" borderId="0" xfId="4" applyNumberFormat="1" applyFont="1" applyBorder="1"/>
    <xf numFmtId="0" fontId="18" fillId="2" borderId="0" xfId="0" applyFont="1" applyFill="1"/>
    <xf numFmtId="0" fontId="0" fillId="12" borderId="17" xfId="0" applyFill="1" applyBorder="1"/>
    <xf numFmtId="164" fontId="0" fillId="12" borderId="0" xfId="1" applyFont="1" applyFill="1" applyBorder="1" applyAlignment="1"/>
    <xf numFmtId="164" fontId="0" fillId="12" borderId="18" xfId="1" applyFont="1" applyFill="1" applyBorder="1" applyAlignment="1"/>
    <xf numFmtId="0" fontId="0" fillId="2" borderId="17" xfId="0" applyFill="1" applyBorder="1"/>
    <xf numFmtId="164" fontId="0" fillId="2" borderId="0" xfId="1" applyFont="1" applyFill="1" applyBorder="1" applyAlignment="1"/>
    <xf numFmtId="164" fontId="0" fillId="2" borderId="18" xfId="1" applyFont="1" applyFill="1" applyBorder="1" applyAlignment="1"/>
    <xf numFmtId="0" fontId="0" fillId="15" borderId="17" xfId="0" applyFill="1" applyBorder="1"/>
    <xf numFmtId="164" fontId="0" fillId="15" borderId="0" xfId="1" applyFont="1" applyFill="1" applyBorder="1" applyAlignment="1"/>
    <xf numFmtId="164" fontId="0" fillId="15" borderId="18" xfId="1" applyFont="1" applyFill="1" applyBorder="1" applyAlignment="1"/>
    <xf numFmtId="0" fontId="0" fillId="16" borderId="17" xfId="0" applyFill="1" applyBorder="1"/>
    <xf numFmtId="164" fontId="0" fillId="16" borderId="0" xfId="1" applyFont="1" applyFill="1" applyBorder="1" applyAlignment="1"/>
    <xf numFmtId="164" fontId="0" fillId="16" borderId="18" xfId="1" applyFont="1" applyFill="1" applyBorder="1" applyAlignment="1"/>
    <xf numFmtId="0" fontId="0" fillId="15" borderId="19" xfId="0" applyFill="1" applyBorder="1"/>
    <xf numFmtId="0" fontId="0" fillId="15" borderId="20" xfId="0" applyFill="1" applyBorder="1"/>
    <xf numFmtId="164" fontId="0" fillId="15" borderId="21" xfId="1" applyFont="1" applyFill="1" applyBorder="1" applyAlignment="1"/>
    <xf numFmtId="164" fontId="0" fillId="15" borderId="20" xfId="1" applyFont="1" applyFill="1" applyBorder="1" applyAlignment="1"/>
    <xf numFmtId="164" fontId="0" fillId="12" borderId="18" xfId="0" applyNumberFormat="1" applyFill="1" applyBorder="1"/>
    <xf numFmtId="164" fontId="0" fillId="2" borderId="18" xfId="0" applyNumberFormat="1" applyFill="1" applyBorder="1"/>
    <xf numFmtId="164" fontId="0" fillId="15" borderId="18" xfId="0" applyNumberFormat="1" applyFill="1" applyBorder="1"/>
    <xf numFmtId="164" fontId="0" fillId="16" borderId="18" xfId="0" applyNumberFormat="1" applyFill="1" applyBorder="1"/>
    <xf numFmtId="164" fontId="0" fillId="0" borderId="18" xfId="0" applyNumberFormat="1" applyBorder="1"/>
    <xf numFmtId="164" fontId="0" fillId="0" borderId="21" xfId="0" applyNumberFormat="1" applyBorder="1"/>
    <xf numFmtId="14" fontId="0" fillId="0" borderId="16" xfId="0" applyNumberFormat="1" applyBorder="1"/>
    <xf numFmtId="0" fontId="0" fillId="0" borderId="14" xfId="0" applyBorder="1"/>
    <xf numFmtId="0" fontId="0" fillId="0" borderId="15" xfId="0" applyBorder="1"/>
    <xf numFmtId="14" fontId="0" fillId="0" borderId="15" xfId="0" applyNumberFormat="1" applyBorder="1"/>
    <xf numFmtId="0" fontId="0" fillId="12" borderId="14" xfId="0" applyFill="1" applyBorder="1"/>
    <xf numFmtId="164" fontId="0" fillId="12" borderId="15" xfId="1" applyFont="1" applyFill="1" applyBorder="1" applyAlignment="1"/>
    <xf numFmtId="164" fontId="0" fillId="12" borderId="16" xfId="1" applyFont="1" applyFill="1" applyBorder="1" applyAlignment="1"/>
    <xf numFmtId="164" fontId="0" fillId="12" borderId="16" xfId="0" applyNumberFormat="1" applyFill="1" applyBorder="1"/>
    <xf numFmtId="164" fontId="0" fillId="0" borderId="16" xfId="0" applyNumberFormat="1" applyBorder="1"/>
    <xf numFmtId="164" fontId="0" fillId="0" borderId="15" xfId="0" applyNumberFormat="1" applyBorder="1"/>
    <xf numFmtId="173" fontId="0" fillId="0" borderId="15" xfId="4" applyNumberFormat="1" applyFont="1" applyBorder="1" applyAlignment="1"/>
    <xf numFmtId="173" fontId="0" fillId="0" borderId="0" xfId="4" applyNumberFormat="1" applyFont="1" applyBorder="1" applyAlignment="1"/>
    <xf numFmtId="0" fontId="0" fillId="12" borderId="19" xfId="0" applyFill="1" applyBorder="1"/>
    <xf numFmtId="164" fontId="0" fillId="12" borderId="20" xfId="1" applyFont="1" applyFill="1" applyBorder="1" applyAlignment="1"/>
    <xf numFmtId="164" fontId="0" fillId="12" borderId="21" xfId="1" applyFont="1" applyFill="1" applyBorder="1" applyAlignment="1"/>
    <xf numFmtId="164" fontId="0" fillId="12" borderId="21" xfId="0" applyNumberFormat="1" applyFill="1" applyBorder="1"/>
    <xf numFmtId="164" fontId="0" fillId="0" borderId="20" xfId="0" applyNumberFormat="1" applyBorder="1"/>
    <xf numFmtId="173" fontId="0" fillId="0" borderId="20" xfId="4" applyNumberFormat="1" applyFont="1" applyBorder="1" applyAlignment="1"/>
    <xf numFmtId="0" fontId="0" fillId="0" borderId="20" xfId="0" applyBorder="1"/>
    <xf numFmtId="0" fontId="0" fillId="2" borderId="19" xfId="0" applyFill="1" applyBorder="1"/>
    <xf numFmtId="164" fontId="0" fillId="2" borderId="20" xfId="1" applyFont="1" applyFill="1" applyBorder="1" applyAlignment="1"/>
    <xf numFmtId="164" fontId="0" fillId="2" borderId="21" xfId="1" applyFont="1" applyFill="1" applyBorder="1" applyAlignment="1"/>
    <xf numFmtId="164" fontId="0" fillId="2" borderId="21" xfId="0" applyNumberFormat="1" applyFill="1" applyBorder="1"/>
    <xf numFmtId="0" fontId="0" fillId="2" borderId="14" xfId="0" applyFill="1" applyBorder="1"/>
    <xf numFmtId="164" fontId="0" fillId="2" borderId="15" xfId="1" applyFont="1" applyFill="1" applyBorder="1" applyAlignment="1"/>
    <xf numFmtId="164" fontId="0" fillId="2" borderId="16" xfId="1" applyFont="1" applyFill="1" applyBorder="1" applyAlignment="1"/>
    <xf numFmtId="164" fontId="0" fillId="2" borderId="16" xfId="0" applyNumberFormat="1" applyFill="1" applyBorder="1"/>
    <xf numFmtId="0" fontId="0" fillId="15" borderId="14" xfId="0" applyFill="1" applyBorder="1"/>
    <xf numFmtId="164" fontId="0" fillId="15" borderId="15" xfId="1" applyFont="1" applyFill="1" applyBorder="1" applyAlignment="1"/>
    <xf numFmtId="164" fontId="0" fillId="15" borderId="16" xfId="1" applyFont="1" applyFill="1" applyBorder="1" applyAlignment="1"/>
    <xf numFmtId="164" fontId="0" fillId="15" borderId="16" xfId="0" applyNumberFormat="1" applyFill="1" applyBorder="1"/>
    <xf numFmtId="164" fontId="0" fillId="15" borderId="21" xfId="0" applyNumberFormat="1" applyFill="1" applyBorder="1"/>
    <xf numFmtId="0" fontId="0" fillId="15" borderId="22" xfId="0" applyFill="1" applyBorder="1"/>
    <xf numFmtId="164" fontId="0" fillId="15" borderId="23" xfId="1" applyFont="1" applyFill="1" applyBorder="1" applyAlignment="1"/>
    <xf numFmtId="164" fontId="0" fillId="15" borderId="24" xfId="1" applyFont="1" applyFill="1" applyBorder="1" applyAlignment="1"/>
    <xf numFmtId="164" fontId="0" fillId="15" borderId="24" xfId="0" applyNumberFormat="1" applyFill="1" applyBorder="1"/>
    <xf numFmtId="164" fontId="0" fillId="0" borderId="24" xfId="0" applyNumberFormat="1" applyBorder="1"/>
    <xf numFmtId="164" fontId="0" fillId="0" borderId="23" xfId="0" applyNumberFormat="1" applyBorder="1"/>
    <xf numFmtId="173" fontId="0" fillId="0" borderId="23" xfId="4" applyNumberFormat="1" applyFont="1" applyBorder="1" applyAlignment="1"/>
    <xf numFmtId="0" fontId="0" fillId="0" borderId="23" xfId="0" applyBorder="1"/>
    <xf numFmtId="0" fontId="4" fillId="9" borderId="0" xfId="0" applyFont="1" applyFill="1" applyAlignment="1">
      <alignment horizontal="left"/>
    </xf>
    <xf numFmtId="166" fontId="3" fillId="0" borderId="0" xfId="0" applyNumberFormat="1" applyFont="1"/>
    <xf numFmtId="174" fontId="3" fillId="0" borderId="0" xfId="0" applyNumberFormat="1" applyFont="1"/>
    <xf numFmtId="0" fontId="0" fillId="8" borderId="17" xfId="0" applyFill="1" applyBorder="1"/>
    <xf numFmtId="0" fontId="0" fillId="8" borderId="0" xfId="0" applyFill="1"/>
    <xf numFmtId="0" fontId="0" fillId="8" borderId="19" xfId="0" applyFill="1" applyBorder="1"/>
    <xf numFmtId="0" fontId="0" fillId="8" borderId="20" xfId="0" applyFill="1" applyBorder="1"/>
    <xf numFmtId="0" fontId="0" fillId="8" borderId="22" xfId="0" applyFill="1" applyBorder="1"/>
    <xf numFmtId="0" fontId="0" fillId="8" borderId="23" xfId="0" applyFill="1" applyBorder="1"/>
    <xf numFmtId="0" fontId="0" fillId="8" borderId="24" xfId="0" applyFill="1" applyBorder="1"/>
    <xf numFmtId="0" fontId="0" fillId="8" borderId="23" xfId="0" applyFill="1" applyBorder="1" applyAlignment="1">
      <alignment horizontal="center" wrapText="1"/>
    </xf>
    <xf numFmtId="172" fontId="0" fillId="2" borderId="0" xfId="1" applyNumberFormat="1" applyFont="1" applyFill="1" applyAlignment="1"/>
    <xf numFmtId="0" fontId="0" fillId="0" borderId="17" xfId="0" applyBorder="1"/>
    <xf numFmtId="0" fontId="0" fillId="0" borderId="18" xfId="0" applyBorder="1"/>
    <xf numFmtId="9" fontId="19" fillId="17" borderId="0" xfId="0" applyNumberFormat="1" applyFont="1" applyFill="1" applyAlignment="1">
      <alignment horizontal="right" vertical="center"/>
    </xf>
    <xf numFmtId="0" fontId="0" fillId="8" borderId="0" xfId="0" applyFill="1" applyAlignment="1">
      <alignment horizontal="right"/>
    </xf>
    <xf numFmtId="9" fontId="19" fillId="17" borderId="18" xfId="0" applyNumberFormat="1" applyFont="1" applyFill="1" applyBorder="1" applyAlignment="1">
      <alignment horizontal="right" vertical="center"/>
    </xf>
    <xf numFmtId="9" fontId="0" fillId="8" borderId="0" xfId="0" applyNumberFormat="1" applyFill="1" applyAlignment="1">
      <alignment horizontal="right"/>
    </xf>
    <xf numFmtId="9" fontId="19" fillId="17" borderId="20" xfId="0" applyNumberFormat="1" applyFont="1" applyFill="1" applyBorder="1" applyAlignment="1">
      <alignment horizontal="right" vertical="center"/>
    </xf>
    <xf numFmtId="9" fontId="0" fillId="8" borderId="20" xfId="0" applyNumberFormat="1" applyFill="1" applyBorder="1" applyAlignment="1">
      <alignment horizontal="right"/>
    </xf>
    <xf numFmtId="0" fontId="0" fillId="8" borderId="20" xfId="0" applyFill="1" applyBorder="1" applyAlignment="1">
      <alignment horizontal="right"/>
    </xf>
    <xf numFmtId="9" fontId="19" fillId="17" borderId="21" xfId="0" applyNumberFormat="1" applyFont="1" applyFill="1" applyBorder="1" applyAlignment="1">
      <alignment horizontal="right" vertical="center"/>
    </xf>
    <xf numFmtId="14" fontId="0" fillId="2" borderId="22" xfId="0" applyNumberFormat="1" applyFill="1" applyBorder="1"/>
    <xf numFmtId="9" fontId="20" fillId="17" borderId="18" xfId="0" applyNumberFormat="1" applyFont="1" applyFill="1" applyBorder="1" applyAlignment="1">
      <alignment horizontal="right" vertical="center"/>
    </xf>
    <xf numFmtId="9" fontId="20" fillId="17" borderId="0" xfId="0" applyNumberFormat="1" applyFont="1" applyFill="1" applyAlignment="1">
      <alignment horizontal="right" vertical="center"/>
    </xf>
    <xf numFmtId="0" fontId="21" fillId="8" borderId="17" xfId="0" applyFont="1" applyFill="1" applyBorder="1"/>
    <xf numFmtId="0" fontId="21" fillId="8" borderId="0" xfId="0" applyFont="1" applyFill="1"/>
    <xf numFmtId="0" fontId="21" fillId="8" borderId="0" xfId="0" applyFont="1" applyFill="1" applyAlignment="1">
      <alignment horizontal="right"/>
    </xf>
    <xf numFmtId="0" fontId="21" fillId="0" borderId="0" xfId="0" applyFont="1"/>
    <xf numFmtId="0" fontId="22" fillId="8" borderId="0" xfId="0" applyFont="1" applyFill="1"/>
    <xf numFmtId="9" fontId="23" fillId="17" borderId="0" xfId="0" applyNumberFormat="1" applyFont="1" applyFill="1" applyAlignment="1">
      <alignment horizontal="right" vertical="center"/>
    </xf>
    <xf numFmtId="0" fontId="23" fillId="17" borderId="0" xfId="0" applyFont="1" applyFill="1" applyAlignment="1">
      <alignment horizontal="right" vertical="center"/>
    </xf>
    <xf numFmtId="9" fontId="23" fillId="17" borderId="18" xfId="0" applyNumberFormat="1" applyFont="1" applyFill="1" applyBorder="1" applyAlignment="1">
      <alignment horizontal="right" vertical="center"/>
    </xf>
    <xf numFmtId="0" fontId="22" fillId="0" borderId="0" xfId="0" applyFont="1"/>
    <xf numFmtId="0" fontId="22" fillId="8" borderId="23" xfId="0" applyFont="1" applyFill="1" applyBorder="1"/>
    <xf numFmtId="0" fontId="22" fillId="8" borderId="24" xfId="0" applyFont="1" applyFill="1" applyBorder="1"/>
    <xf numFmtId="0" fontId="22" fillId="8" borderId="20" xfId="0" applyFont="1" applyFill="1" applyBorder="1"/>
    <xf numFmtId="0" fontId="22" fillId="8" borderId="23" xfId="0" applyFont="1" applyFill="1" applyBorder="1" applyAlignment="1">
      <alignment horizontal="center" wrapText="1"/>
    </xf>
    <xf numFmtId="9" fontId="22" fillId="8" borderId="0" xfId="0" applyNumberFormat="1" applyFont="1" applyFill="1" applyAlignment="1">
      <alignment horizontal="right"/>
    </xf>
    <xf numFmtId="0" fontId="22" fillId="8" borderId="0" xfId="0" applyFont="1" applyFill="1" applyAlignment="1">
      <alignment horizontal="right"/>
    </xf>
    <xf numFmtId="0" fontId="22" fillId="8" borderId="18" xfId="0" applyFont="1" applyFill="1" applyBorder="1"/>
    <xf numFmtId="9" fontId="24" fillId="8" borderId="0" xfId="0" applyNumberFormat="1" applyFont="1" applyFill="1" applyAlignment="1">
      <alignment horizontal="right" vertical="center"/>
    </xf>
    <xf numFmtId="0" fontId="25" fillId="8" borderId="0" xfId="0" applyFont="1" applyFill="1"/>
    <xf numFmtId="0" fontId="24" fillId="8" borderId="0" xfId="0" applyFont="1" applyFill="1" applyAlignment="1">
      <alignment horizontal="right" vertical="center"/>
    </xf>
    <xf numFmtId="9" fontId="24" fillId="8" borderId="18" xfId="0" applyNumberFormat="1" applyFont="1" applyFill="1" applyBorder="1" applyAlignment="1">
      <alignment horizontal="right" vertical="center"/>
    </xf>
    <xf numFmtId="9" fontId="23" fillId="8" borderId="0" xfId="0" applyNumberFormat="1" applyFont="1" applyFill="1" applyAlignment="1">
      <alignment horizontal="right" vertical="center"/>
    </xf>
    <xf numFmtId="0" fontId="23" fillId="8" borderId="0" xfId="0" applyFont="1" applyFill="1" applyAlignment="1">
      <alignment horizontal="right" vertical="center"/>
    </xf>
    <xf numFmtId="9" fontId="23" fillId="8" borderId="18" xfId="0" applyNumberFormat="1" applyFont="1" applyFill="1" applyBorder="1" applyAlignment="1">
      <alignment horizontal="right" vertical="center"/>
    </xf>
    <xf numFmtId="0" fontId="22" fillId="8" borderId="21" xfId="0" applyFont="1" applyFill="1" applyBorder="1"/>
    <xf numFmtId="14" fontId="22" fillId="8" borderId="25" xfId="0" applyNumberFormat="1" applyFont="1" applyFill="1" applyBorder="1"/>
    <xf numFmtId="0" fontId="22" fillId="8" borderId="26" xfId="0" applyFont="1" applyFill="1" applyBorder="1"/>
    <xf numFmtId="0" fontId="22" fillId="8" borderId="27" xfId="0" applyFont="1" applyFill="1" applyBorder="1"/>
    <xf numFmtId="0" fontId="22" fillId="8" borderId="24" xfId="0" applyFont="1" applyFill="1" applyBorder="1" applyAlignment="1">
      <alignment horizontal="center" wrapText="1"/>
    </xf>
    <xf numFmtId="0" fontId="24" fillId="8" borderId="18" xfId="0" applyFont="1" applyFill="1" applyBorder="1" applyAlignment="1">
      <alignment horizontal="right" vertical="center"/>
    </xf>
    <xf numFmtId="0" fontId="23" fillId="8" borderId="18" xfId="0" applyFont="1" applyFill="1" applyBorder="1" applyAlignment="1">
      <alignment horizontal="right" vertical="center"/>
    </xf>
    <xf numFmtId="9" fontId="23" fillId="8" borderId="20" xfId="0" applyNumberFormat="1" applyFont="1" applyFill="1" applyBorder="1" applyAlignment="1">
      <alignment horizontal="right" vertical="center"/>
    </xf>
    <xf numFmtId="9" fontId="22" fillId="8" borderId="20" xfId="0" applyNumberFormat="1" applyFont="1" applyFill="1" applyBorder="1" applyAlignment="1">
      <alignment horizontal="right"/>
    </xf>
    <xf numFmtId="0" fontId="22" fillId="8" borderId="20" xfId="0" applyFont="1" applyFill="1" applyBorder="1" applyAlignment="1">
      <alignment horizontal="right"/>
    </xf>
    <xf numFmtId="9" fontId="23" fillId="8" borderId="21" xfId="0" applyNumberFormat="1" applyFont="1" applyFill="1" applyBorder="1" applyAlignment="1">
      <alignment horizontal="right" vertical="center"/>
    </xf>
    <xf numFmtId="0" fontId="0" fillId="0" borderId="21" xfId="0" applyBorder="1"/>
    <xf numFmtId="0" fontId="26" fillId="0" borderId="25" xfId="0" applyFont="1" applyBorder="1" applyAlignment="1">
      <alignment horizontal="center" vertical="center"/>
    </xf>
    <xf numFmtId="0" fontId="26" fillId="0" borderId="26" xfId="0" applyFont="1" applyBorder="1" applyAlignment="1">
      <alignment horizontal="left" vertical="center"/>
    </xf>
    <xf numFmtId="0" fontId="27" fillId="0" borderId="21" xfId="0" applyFont="1" applyBorder="1" applyAlignment="1">
      <alignment horizontal="right" vertical="center"/>
    </xf>
    <xf numFmtId="0" fontId="26" fillId="0" borderId="21" xfId="0" applyFont="1" applyBorder="1" applyAlignment="1">
      <alignment horizontal="right" vertical="center"/>
    </xf>
    <xf numFmtId="0" fontId="26" fillId="0" borderId="21" xfId="0" applyFont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164" fontId="0" fillId="7" borderId="0" xfId="0" applyNumberFormat="1" applyFill="1"/>
    <xf numFmtId="167" fontId="0" fillId="7" borderId="0" xfId="0" applyNumberFormat="1" applyFill="1"/>
    <xf numFmtId="164" fontId="3" fillId="0" borderId="0" xfId="1" applyFont="1" applyFill="1" applyAlignment="1"/>
    <xf numFmtId="164" fontId="21" fillId="0" borderId="0" xfId="1" applyFont="1" applyAlignment="1"/>
    <xf numFmtId="2" fontId="0" fillId="2" borderId="0" xfId="0" applyNumberFormat="1" applyFill="1"/>
    <xf numFmtId="164" fontId="0" fillId="10" borderId="0" xfId="0" applyNumberFormat="1" applyFill="1"/>
    <xf numFmtId="167" fontId="0" fillId="2" borderId="0" xfId="0" applyNumberFormat="1" applyFill="1"/>
    <xf numFmtId="173" fontId="0" fillId="12" borderId="16" xfId="4" applyNumberFormat="1" applyFont="1" applyFill="1" applyBorder="1"/>
    <xf numFmtId="173" fontId="0" fillId="12" borderId="18" xfId="4" applyNumberFormat="1" applyFont="1" applyFill="1" applyBorder="1"/>
    <xf numFmtId="173" fontId="0" fillId="12" borderId="21" xfId="4" applyNumberFormat="1" applyFont="1" applyFill="1" applyBorder="1"/>
    <xf numFmtId="173" fontId="0" fillId="2" borderId="16" xfId="4" applyNumberFormat="1" applyFont="1" applyFill="1" applyBorder="1"/>
    <xf numFmtId="173" fontId="0" fillId="2" borderId="18" xfId="4" applyNumberFormat="1" applyFont="1" applyFill="1" applyBorder="1"/>
    <xf numFmtId="173" fontId="0" fillId="2" borderId="21" xfId="4" applyNumberFormat="1" applyFont="1" applyFill="1" applyBorder="1"/>
    <xf numFmtId="173" fontId="0" fillId="15" borderId="16" xfId="4" applyNumberFormat="1" applyFont="1" applyFill="1" applyBorder="1"/>
    <xf numFmtId="173" fontId="0" fillId="15" borderId="18" xfId="4" applyNumberFormat="1" applyFont="1" applyFill="1" applyBorder="1"/>
    <xf numFmtId="173" fontId="0" fillId="15" borderId="21" xfId="4" applyNumberFormat="1" applyFont="1" applyFill="1" applyBorder="1"/>
    <xf numFmtId="173" fontId="0" fillId="15" borderId="24" xfId="4" applyNumberFormat="1" applyFont="1" applyFill="1" applyBorder="1"/>
    <xf numFmtId="173" fontId="0" fillId="16" borderId="18" xfId="4" applyNumberFormat="1" applyFont="1" applyFill="1" applyBorder="1"/>
    <xf numFmtId="173" fontId="0" fillId="15" borderId="21" xfId="4" applyNumberFormat="1" applyFont="1" applyFill="1" applyBorder="1" applyAlignment="1"/>
    <xf numFmtId="165" fontId="0" fillId="2" borderId="0" xfId="0" applyNumberFormat="1" applyFill="1"/>
    <xf numFmtId="0" fontId="3" fillId="0" borderId="24" xfId="0" applyFont="1" applyBorder="1"/>
    <xf numFmtId="167" fontId="0" fillId="10" borderId="0" xfId="0" applyNumberFormat="1" applyFill="1"/>
    <xf numFmtId="172" fontId="4" fillId="2" borderId="0" xfId="1" applyNumberFormat="1" applyFont="1" applyFill="1" applyAlignment="1">
      <alignment vertical="center"/>
    </xf>
    <xf numFmtId="2" fontId="0" fillId="0" borderId="0" xfId="0" applyNumberFormat="1"/>
    <xf numFmtId="175" fontId="0" fillId="0" borderId="0" xfId="1" applyNumberFormat="1" applyFont="1" applyFill="1" applyAlignment="1"/>
    <xf numFmtId="164" fontId="0" fillId="2" borderId="0" xfId="1" applyFont="1" applyFill="1" applyAlignment="1"/>
    <xf numFmtId="167" fontId="0" fillId="18" borderId="0" xfId="0" applyNumberFormat="1" applyFill="1"/>
    <xf numFmtId="165" fontId="0" fillId="10" borderId="0" xfId="0" applyNumberFormat="1" applyFill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167" fontId="6" fillId="5" borderId="1" xfId="0" applyNumberFormat="1" applyFont="1" applyFill="1" applyBorder="1" applyAlignment="1">
      <alignment horizontal="center" vertical="center" wrapText="1"/>
    </xf>
    <xf numFmtId="167" fontId="6" fillId="5" borderId="7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70" fontId="11" fillId="8" borderId="2" xfId="2" applyNumberFormat="1" applyFont="1" applyFill="1" applyBorder="1" applyAlignment="1">
      <alignment horizontal="center" vertical="center" wrapText="1"/>
    </xf>
    <xf numFmtId="170" fontId="11" fillId="8" borderId="3" xfId="2" applyNumberFormat="1" applyFont="1" applyFill="1" applyBorder="1" applyAlignment="1">
      <alignment horizontal="center" vertical="center" wrapText="1"/>
    </xf>
    <xf numFmtId="170" fontId="11" fillId="8" borderId="4" xfId="2" applyNumberFormat="1" applyFont="1" applyFill="1" applyBorder="1" applyAlignment="1">
      <alignment horizontal="center" vertical="center" wrapText="1"/>
    </xf>
    <xf numFmtId="170" fontId="12" fillId="8" borderId="1" xfId="2" applyNumberFormat="1" applyFont="1" applyFill="1" applyBorder="1" applyAlignment="1">
      <alignment horizontal="center" vertical="center"/>
    </xf>
    <xf numFmtId="170" fontId="12" fillId="8" borderId="10" xfId="2" applyNumberFormat="1" applyFont="1" applyFill="1" applyBorder="1" applyAlignment="1">
      <alignment horizontal="center" vertical="center"/>
    </xf>
    <xf numFmtId="0" fontId="0" fillId="8" borderId="23" xfId="0" applyFill="1" applyBorder="1" applyAlignment="1">
      <alignment horizontal="center" wrapText="1"/>
    </xf>
    <xf numFmtId="0" fontId="22" fillId="8" borderId="23" xfId="0" applyFont="1" applyFill="1" applyBorder="1" applyAlignment="1">
      <alignment horizontal="center" wrapText="1"/>
    </xf>
    <xf numFmtId="0" fontId="26" fillId="0" borderId="22" xfId="0" applyFont="1" applyBorder="1" applyAlignment="1">
      <alignment horizontal="center" vertical="center" wrapText="1"/>
    </xf>
    <xf numFmtId="0" fontId="26" fillId="0" borderId="24" xfId="0" applyFont="1" applyBorder="1" applyAlignment="1">
      <alignment horizontal="center" vertical="center" wrapText="1"/>
    </xf>
    <xf numFmtId="0" fontId="26" fillId="0" borderId="23" xfId="0" applyFont="1" applyBorder="1" applyAlignment="1">
      <alignment horizontal="center" vertical="center" wrapText="1"/>
    </xf>
    <xf numFmtId="0" fontId="26" fillId="0" borderId="28" xfId="0" applyFont="1" applyBorder="1" applyAlignment="1">
      <alignment horizontal="center" vertical="center" wrapText="1"/>
    </xf>
    <xf numFmtId="0" fontId="26" fillId="0" borderId="29" xfId="0" applyFont="1" applyBorder="1" applyAlignment="1">
      <alignment horizontal="center" vertical="center" wrapText="1"/>
    </xf>
  </cellXfs>
  <cellStyles count="5">
    <cellStyle name="Comma" xfId="1" builtinId="3"/>
    <cellStyle name="Normal" xfId="0" builtinId="0"/>
    <cellStyle name="Percent" xfId="4" builtinId="5"/>
    <cellStyle name="常规 2 3" xfId="2" xr:uid="{1BC98C16-7958-42F5-9EB8-861E28E98D59}"/>
    <cellStyle name="常规 3" xfId="3" xr:uid="{6C4DD7E9-3336-4308-9505-0187159A95D4}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removals!$BJ$11</c:f>
              <c:strCache>
                <c:ptCount val="1"/>
                <c:pt idx="0">
                  <c:v>2021 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removals!$BC$12:$BC$65</c:f>
              <c:numCache>
                <c:formatCode>m/d/yyyy</c:formatCode>
                <c:ptCount val="54"/>
                <c:pt idx="0">
                  <c:v>43825</c:v>
                </c:pt>
                <c:pt idx="1">
                  <c:v>43832</c:v>
                </c:pt>
                <c:pt idx="2">
                  <c:v>43839</c:v>
                </c:pt>
                <c:pt idx="3">
                  <c:v>43846</c:v>
                </c:pt>
                <c:pt idx="4">
                  <c:v>43853</c:v>
                </c:pt>
                <c:pt idx="5">
                  <c:v>43860</c:v>
                </c:pt>
                <c:pt idx="6">
                  <c:v>43867</c:v>
                </c:pt>
                <c:pt idx="7">
                  <c:v>43874</c:v>
                </c:pt>
                <c:pt idx="8">
                  <c:v>43881</c:v>
                </c:pt>
                <c:pt idx="9">
                  <c:v>43888</c:v>
                </c:pt>
                <c:pt idx="10">
                  <c:v>43895</c:v>
                </c:pt>
                <c:pt idx="11">
                  <c:v>43902</c:v>
                </c:pt>
                <c:pt idx="12">
                  <c:v>43909</c:v>
                </c:pt>
                <c:pt idx="13">
                  <c:v>43916</c:v>
                </c:pt>
                <c:pt idx="14">
                  <c:v>43923</c:v>
                </c:pt>
                <c:pt idx="15">
                  <c:v>43930</c:v>
                </c:pt>
                <c:pt idx="16">
                  <c:v>43937</c:v>
                </c:pt>
                <c:pt idx="17">
                  <c:v>43944</c:v>
                </c:pt>
                <c:pt idx="18">
                  <c:v>43951</c:v>
                </c:pt>
                <c:pt idx="19">
                  <c:v>43958</c:v>
                </c:pt>
                <c:pt idx="20">
                  <c:v>43965</c:v>
                </c:pt>
                <c:pt idx="21">
                  <c:v>43972</c:v>
                </c:pt>
                <c:pt idx="22">
                  <c:v>43979</c:v>
                </c:pt>
                <c:pt idx="23">
                  <c:v>43986</c:v>
                </c:pt>
                <c:pt idx="24">
                  <c:v>43993</c:v>
                </c:pt>
                <c:pt idx="25">
                  <c:v>44000</c:v>
                </c:pt>
                <c:pt idx="26">
                  <c:v>44007</c:v>
                </c:pt>
                <c:pt idx="27">
                  <c:v>44014</c:v>
                </c:pt>
                <c:pt idx="28">
                  <c:v>44021</c:v>
                </c:pt>
                <c:pt idx="29">
                  <c:v>44028</c:v>
                </c:pt>
                <c:pt idx="30">
                  <c:v>44035</c:v>
                </c:pt>
                <c:pt idx="31">
                  <c:v>44042</c:v>
                </c:pt>
                <c:pt idx="32">
                  <c:v>44049</c:v>
                </c:pt>
                <c:pt idx="33">
                  <c:v>44056</c:v>
                </c:pt>
                <c:pt idx="34">
                  <c:v>44063</c:v>
                </c:pt>
                <c:pt idx="35">
                  <c:v>44070</c:v>
                </c:pt>
                <c:pt idx="36">
                  <c:v>44077</c:v>
                </c:pt>
                <c:pt idx="37">
                  <c:v>44084</c:v>
                </c:pt>
                <c:pt idx="38">
                  <c:v>44091</c:v>
                </c:pt>
                <c:pt idx="39">
                  <c:v>44098</c:v>
                </c:pt>
                <c:pt idx="40">
                  <c:v>44105</c:v>
                </c:pt>
                <c:pt idx="41">
                  <c:v>44112</c:v>
                </c:pt>
                <c:pt idx="42">
                  <c:v>44119</c:v>
                </c:pt>
                <c:pt idx="43">
                  <c:v>44126</c:v>
                </c:pt>
                <c:pt idx="44">
                  <c:v>44133</c:v>
                </c:pt>
                <c:pt idx="45">
                  <c:v>44140</c:v>
                </c:pt>
                <c:pt idx="46">
                  <c:v>44147</c:v>
                </c:pt>
                <c:pt idx="47">
                  <c:v>44154</c:v>
                </c:pt>
                <c:pt idx="48">
                  <c:v>44161</c:v>
                </c:pt>
                <c:pt idx="49">
                  <c:v>44168</c:v>
                </c:pt>
                <c:pt idx="50">
                  <c:v>44175</c:v>
                </c:pt>
                <c:pt idx="51">
                  <c:v>44182</c:v>
                </c:pt>
                <c:pt idx="52">
                  <c:v>44189</c:v>
                </c:pt>
                <c:pt idx="53">
                  <c:v>44196</c:v>
                </c:pt>
              </c:numCache>
            </c:numRef>
          </c:cat>
          <c:val>
            <c:numRef>
              <c:f>removals!$BJ$12:$BJ$65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21.277200000000008</c:v>
                </c:pt>
                <c:pt idx="1">
                  <c:v>19.606999999999999</c:v>
                </c:pt>
                <c:pt idx="2">
                  <c:v>21.158199999999994</c:v>
                </c:pt>
                <c:pt idx="3">
                  <c:v>20.755000000000006</c:v>
                </c:pt>
                <c:pt idx="4">
                  <c:v>22.313200000000002</c:v>
                </c:pt>
                <c:pt idx="5">
                  <c:v>21.284900000000004</c:v>
                </c:pt>
                <c:pt idx="6">
                  <c:v>22.960699999999999</c:v>
                </c:pt>
                <c:pt idx="7">
                  <c:v>#N/A</c:v>
                </c:pt>
                <c:pt idx="8">
                  <c:v>19.939499999999999</c:v>
                </c:pt>
                <c:pt idx="9">
                  <c:v>20.647900000000003</c:v>
                </c:pt>
                <c:pt idx="10">
                  <c:v>19.006399999999999</c:v>
                </c:pt>
                <c:pt idx="11">
                  <c:v>19.4999</c:v>
                </c:pt>
                <c:pt idx="12">
                  <c:v>19.761700000000001</c:v>
                </c:pt>
                <c:pt idx="13">
                  <c:v>21.457800000000002</c:v>
                </c:pt>
                <c:pt idx="14">
                  <c:v>20.564599999999999</c:v>
                </c:pt>
                <c:pt idx="15">
                  <c:v>19.663700000000002</c:v>
                </c:pt>
                <c:pt idx="16">
                  <c:v>20.300700000000003</c:v>
                </c:pt>
                <c:pt idx="17">
                  <c:v>19.908000000000001</c:v>
                </c:pt>
                <c:pt idx="18">
                  <c:v>21.2408</c:v>
                </c:pt>
                <c:pt idx="19">
                  <c:v>20.729099999999999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A-4BD8-B622-D3568403A552}"/>
            </c:ext>
          </c:extLst>
        </c:ser>
        <c:ser>
          <c:idx val="1"/>
          <c:order val="1"/>
          <c:tx>
            <c:strRef>
              <c:f>removals!$BG$11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removals!$BC$12:$BC$65</c:f>
              <c:numCache>
                <c:formatCode>m/d/yyyy</c:formatCode>
                <c:ptCount val="54"/>
                <c:pt idx="0">
                  <c:v>43825</c:v>
                </c:pt>
                <c:pt idx="1">
                  <c:v>43832</c:v>
                </c:pt>
                <c:pt idx="2">
                  <c:v>43839</c:v>
                </c:pt>
                <c:pt idx="3">
                  <c:v>43846</c:v>
                </c:pt>
                <c:pt idx="4">
                  <c:v>43853</c:v>
                </c:pt>
                <c:pt idx="5">
                  <c:v>43860</c:v>
                </c:pt>
                <c:pt idx="6">
                  <c:v>43867</c:v>
                </c:pt>
                <c:pt idx="7">
                  <c:v>43874</c:v>
                </c:pt>
                <c:pt idx="8">
                  <c:v>43881</c:v>
                </c:pt>
                <c:pt idx="9">
                  <c:v>43888</c:v>
                </c:pt>
                <c:pt idx="10">
                  <c:v>43895</c:v>
                </c:pt>
                <c:pt idx="11">
                  <c:v>43902</c:v>
                </c:pt>
                <c:pt idx="12">
                  <c:v>43909</c:v>
                </c:pt>
                <c:pt idx="13">
                  <c:v>43916</c:v>
                </c:pt>
                <c:pt idx="14">
                  <c:v>43923</c:v>
                </c:pt>
                <c:pt idx="15">
                  <c:v>43930</c:v>
                </c:pt>
                <c:pt idx="16">
                  <c:v>43937</c:v>
                </c:pt>
                <c:pt idx="17">
                  <c:v>43944</c:v>
                </c:pt>
                <c:pt idx="18">
                  <c:v>43951</c:v>
                </c:pt>
                <c:pt idx="19">
                  <c:v>43958</c:v>
                </c:pt>
                <c:pt idx="20">
                  <c:v>43965</c:v>
                </c:pt>
                <c:pt idx="21">
                  <c:v>43972</c:v>
                </c:pt>
                <c:pt idx="22">
                  <c:v>43979</c:v>
                </c:pt>
                <c:pt idx="23">
                  <c:v>43986</c:v>
                </c:pt>
                <c:pt idx="24">
                  <c:v>43993</c:v>
                </c:pt>
                <c:pt idx="25">
                  <c:v>44000</c:v>
                </c:pt>
                <c:pt idx="26">
                  <c:v>44007</c:v>
                </c:pt>
                <c:pt idx="27">
                  <c:v>44014</c:v>
                </c:pt>
                <c:pt idx="28">
                  <c:v>44021</c:v>
                </c:pt>
                <c:pt idx="29">
                  <c:v>44028</c:v>
                </c:pt>
                <c:pt idx="30">
                  <c:v>44035</c:v>
                </c:pt>
                <c:pt idx="31">
                  <c:v>44042</c:v>
                </c:pt>
                <c:pt idx="32">
                  <c:v>44049</c:v>
                </c:pt>
                <c:pt idx="33">
                  <c:v>44056</c:v>
                </c:pt>
                <c:pt idx="34">
                  <c:v>44063</c:v>
                </c:pt>
                <c:pt idx="35">
                  <c:v>44070</c:v>
                </c:pt>
                <c:pt idx="36">
                  <c:v>44077</c:v>
                </c:pt>
                <c:pt idx="37">
                  <c:v>44084</c:v>
                </c:pt>
                <c:pt idx="38">
                  <c:v>44091</c:v>
                </c:pt>
                <c:pt idx="39">
                  <c:v>44098</c:v>
                </c:pt>
                <c:pt idx="40">
                  <c:v>44105</c:v>
                </c:pt>
                <c:pt idx="41">
                  <c:v>44112</c:v>
                </c:pt>
                <c:pt idx="42">
                  <c:v>44119</c:v>
                </c:pt>
                <c:pt idx="43">
                  <c:v>44126</c:v>
                </c:pt>
                <c:pt idx="44">
                  <c:v>44133</c:v>
                </c:pt>
                <c:pt idx="45">
                  <c:v>44140</c:v>
                </c:pt>
                <c:pt idx="46">
                  <c:v>44147</c:v>
                </c:pt>
                <c:pt idx="47">
                  <c:v>44154</c:v>
                </c:pt>
                <c:pt idx="48">
                  <c:v>44161</c:v>
                </c:pt>
                <c:pt idx="49">
                  <c:v>44168</c:v>
                </c:pt>
                <c:pt idx="50">
                  <c:v>44175</c:v>
                </c:pt>
                <c:pt idx="51">
                  <c:v>44182</c:v>
                </c:pt>
                <c:pt idx="52">
                  <c:v>44189</c:v>
                </c:pt>
                <c:pt idx="53">
                  <c:v>44196</c:v>
                </c:pt>
              </c:numCache>
            </c:numRef>
          </c:cat>
          <c:val>
            <c:numRef>
              <c:f>removals!$BG$12:$BG$65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18.655000000000005</c:v>
                </c:pt>
                <c:pt idx="1">
                  <c:v>18.113900000000001</c:v>
                </c:pt>
                <c:pt idx="2">
                  <c:v>18.778900000000004</c:v>
                </c:pt>
                <c:pt idx="3">
                  <c:v>17.629499999999997</c:v>
                </c:pt>
                <c:pt idx="4">
                  <c:v>19.217100000000006</c:v>
                </c:pt>
                <c:pt idx="5">
                  <c:v>19.224099999999996</c:v>
                </c:pt>
                <c:pt idx="6">
                  <c:v>21.636300000000006</c:v>
                </c:pt>
                <c:pt idx="7">
                  <c:v>#N/A</c:v>
                </c:pt>
                <c:pt idx="8">
                  <c:v>#N/A</c:v>
                </c:pt>
                <c:pt idx="9">
                  <c:v>20.234900000000003</c:v>
                </c:pt>
                <c:pt idx="10">
                  <c:v>18.818799999999996</c:v>
                </c:pt>
                <c:pt idx="11">
                  <c:v>17.488100000000003</c:v>
                </c:pt>
                <c:pt idx="12">
                  <c:v>17.8962</c:v>
                </c:pt>
                <c:pt idx="13">
                  <c:v>18.553500000000007</c:v>
                </c:pt>
                <c:pt idx="14">
                  <c:v>19.059600000000007</c:v>
                </c:pt>
                <c:pt idx="15">
                  <c:v>19.026700000000002</c:v>
                </c:pt>
                <c:pt idx="16">
                  <c:v>19.394200000000001</c:v>
                </c:pt>
                <c:pt idx="17">
                  <c:v>19.501999999999995</c:v>
                </c:pt>
                <c:pt idx="18">
                  <c:v>18.788700000000002</c:v>
                </c:pt>
                <c:pt idx="19">
                  <c:v>19.028100000000002</c:v>
                </c:pt>
                <c:pt idx="20">
                  <c:v>19.844999999999999</c:v>
                </c:pt>
                <c:pt idx="21">
                  <c:v>20.033300000000001</c:v>
                </c:pt>
                <c:pt idx="22">
                  <c:v>19.988500000000002</c:v>
                </c:pt>
                <c:pt idx="23">
                  <c:v>19.278000000000006</c:v>
                </c:pt>
                <c:pt idx="24">
                  <c:v>18.669699999999999</c:v>
                </c:pt>
                <c:pt idx="25">
                  <c:v>19.697300000000002</c:v>
                </c:pt>
                <c:pt idx="26">
                  <c:v>18.888100000000001</c:v>
                </c:pt>
                <c:pt idx="27">
                  <c:v>20.105399999999999</c:v>
                </c:pt>
                <c:pt idx="28">
                  <c:v>19.524400000000004</c:v>
                </c:pt>
                <c:pt idx="29">
                  <c:v>19.191199999999998</c:v>
                </c:pt>
                <c:pt idx="30">
                  <c:v>18.342100000000002</c:v>
                </c:pt>
                <c:pt idx="31">
                  <c:v>19.541900000000002</c:v>
                </c:pt>
                <c:pt idx="32">
                  <c:v>19.3781</c:v>
                </c:pt>
                <c:pt idx="33">
                  <c:v>19.069400000000002</c:v>
                </c:pt>
                <c:pt idx="34">
                  <c:v>18.408599999999996</c:v>
                </c:pt>
                <c:pt idx="35">
                  <c:v>19.715500000000006</c:v>
                </c:pt>
                <c:pt idx="36">
                  <c:v>19.763100000000005</c:v>
                </c:pt>
                <c:pt idx="37">
                  <c:v>20.116600000000005</c:v>
                </c:pt>
                <c:pt idx="38">
                  <c:v>19.943700000000003</c:v>
                </c:pt>
                <c:pt idx="39">
                  <c:v>20.569499999999998</c:v>
                </c:pt>
                <c:pt idx="40">
                  <c:v>#N/A</c:v>
                </c:pt>
                <c:pt idx="41">
                  <c:v>20.297900000000006</c:v>
                </c:pt>
                <c:pt idx="42">
                  <c:v>20.435100000000006</c:v>
                </c:pt>
                <c:pt idx="43">
                  <c:v>21.308700000000005</c:v>
                </c:pt>
                <c:pt idx="44">
                  <c:v>21.552300000000002</c:v>
                </c:pt>
                <c:pt idx="45">
                  <c:v>20.738200000000006</c:v>
                </c:pt>
                <c:pt idx="46">
                  <c:v>20.110299999999999</c:v>
                </c:pt>
                <c:pt idx="47">
                  <c:v>19.499200000000005</c:v>
                </c:pt>
                <c:pt idx="48">
                  <c:v>19.336100000000005</c:v>
                </c:pt>
                <c:pt idx="49">
                  <c:v>18.817400000000003</c:v>
                </c:pt>
                <c:pt idx="50">
                  <c:v>18.735500000000009</c:v>
                </c:pt>
                <c:pt idx="51">
                  <c:v>19.038599999999999</c:v>
                </c:pt>
                <c:pt idx="52">
                  <c:v>18.566100000000006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A-4BD8-B622-D3568403A552}"/>
            </c:ext>
          </c:extLst>
        </c:ser>
        <c:ser>
          <c:idx val="2"/>
          <c:order val="2"/>
          <c:tx>
            <c:strRef>
              <c:f>removals!$BH$11</c:f>
              <c:strCache>
                <c:ptCount val="1"/>
                <c:pt idx="0">
                  <c:v>2019 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removals!$BC$12:$BC$65</c:f>
              <c:numCache>
                <c:formatCode>m/d/yyyy</c:formatCode>
                <c:ptCount val="54"/>
                <c:pt idx="0">
                  <c:v>43825</c:v>
                </c:pt>
                <c:pt idx="1">
                  <c:v>43832</c:v>
                </c:pt>
                <c:pt idx="2">
                  <c:v>43839</c:v>
                </c:pt>
                <c:pt idx="3">
                  <c:v>43846</c:v>
                </c:pt>
                <c:pt idx="4">
                  <c:v>43853</c:v>
                </c:pt>
                <c:pt idx="5">
                  <c:v>43860</c:v>
                </c:pt>
                <c:pt idx="6">
                  <c:v>43867</c:v>
                </c:pt>
                <c:pt idx="7">
                  <c:v>43874</c:v>
                </c:pt>
                <c:pt idx="8">
                  <c:v>43881</c:v>
                </c:pt>
                <c:pt idx="9">
                  <c:v>43888</c:v>
                </c:pt>
                <c:pt idx="10">
                  <c:v>43895</c:v>
                </c:pt>
                <c:pt idx="11">
                  <c:v>43902</c:v>
                </c:pt>
                <c:pt idx="12">
                  <c:v>43909</c:v>
                </c:pt>
                <c:pt idx="13">
                  <c:v>43916</c:v>
                </c:pt>
                <c:pt idx="14">
                  <c:v>43923</c:v>
                </c:pt>
                <c:pt idx="15">
                  <c:v>43930</c:v>
                </c:pt>
                <c:pt idx="16">
                  <c:v>43937</c:v>
                </c:pt>
                <c:pt idx="17">
                  <c:v>43944</c:v>
                </c:pt>
                <c:pt idx="18">
                  <c:v>43951</c:v>
                </c:pt>
                <c:pt idx="19">
                  <c:v>43958</c:v>
                </c:pt>
                <c:pt idx="20">
                  <c:v>43965</c:v>
                </c:pt>
                <c:pt idx="21">
                  <c:v>43972</c:v>
                </c:pt>
                <c:pt idx="22">
                  <c:v>43979</c:v>
                </c:pt>
                <c:pt idx="23">
                  <c:v>43986</c:v>
                </c:pt>
                <c:pt idx="24">
                  <c:v>43993</c:v>
                </c:pt>
                <c:pt idx="25">
                  <c:v>44000</c:v>
                </c:pt>
                <c:pt idx="26">
                  <c:v>44007</c:v>
                </c:pt>
                <c:pt idx="27">
                  <c:v>44014</c:v>
                </c:pt>
                <c:pt idx="28">
                  <c:v>44021</c:v>
                </c:pt>
                <c:pt idx="29">
                  <c:v>44028</c:v>
                </c:pt>
                <c:pt idx="30">
                  <c:v>44035</c:v>
                </c:pt>
                <c:pt idx="31">
                  <c:v>44042</c:v>
                </c:pt>
                <c:pt idx="32">
                  <c:v>44049</c:v>
                </c:pt>
                <c:pt idx="33">
                  <c:v>44056</c:v>
                </c:pt>
                <c:pt idx="34">
                  <c:v>44063</c:v>
                </c:pt>
                <c:pt idx="35">
                  <c:v>44070</c:v>
                </c:pt>
                <c:pt idx="36">
                  <c:v>44077</c:v>
                </c:pt>
                <c:pt idx="37">
                  <c:v>44084</c:v>
                </c:pt>
                <c:pt idx="38">
                  <c:v>44091</c:v>
                </c:pt>
                <c:pt idx="39">
                  <c:v>44098</c:v>
                </c:pt>
                <c:pt idx="40">
                  <c:v>44105</c:v>
                </c:pt>
                <c:pt idx="41">
                  <c:v>44112</c:v>
                </c:pt>
                <c:pt idx="42">
                  <c:v>44119</c:v>
                </c:pt>
                <c:pt idx="43">
                  <c:v>44126</c:v>
                </c:pt>
                <c:pt idx="44">
                  <c:v>44133</c:v>
                </c:pt>
                <c:pt idx="45">
                  <c:v>44140</c:v>
                </c:pt>
                <c:pt idx="46">
                  <c:v>44147</c:v>
                </c:pt>
                <c:pt idx="47">
                  <c:v>44154</c:v>
                </c:pt>
                <c:pt idx="48">
                  <c:v>44161</c:v>
                </c:pt>
                <c:pt idx="49">
                  <c:v>44168</c:v>
                </c:pt>
                <c:pt idx="50">
                  <c:v>44175</c:v>
                </c:pt>
                <c:pt idx="51">
                  <c:v>44182</c:v>
                </c:pt>
                <c:pt idx="52">
                  <c:v>44189</c:v>
                </c:pt>
                <c:pt idx="53">
                  <c:v>44196</c:v>
                </c:pt>
              </c:numCache>
            </c:numRef>
          </c:cat>
          <c:val>
            <c:numRef>
              <c:f>removals!$BH$12:$BH$65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18.566100000000006</c:v>
                </c:pt>
                <c:pt idx="1">
                  <c:v>18.482100000000003</c:v>
                </c:pt>
                <c:pt idx="2">
                  <c:v>19.562900000000003</c:v>
                </c:pt>
                <c:pt idx="3">
                  <c:v>20.144600000000001</c:v>
                </c:pt>
                <c:pt idx="4">
                  <c:v>21.095899999999997</c:v>
                </c:pt>
                <c:pt idx="5">
                  <c:v>21.947800000000004</c:v>
                </c:pt>
                <c:pt idx="6">
                  <c:v>#N/A</c:v>
                </c:pt>
                <c:pt idx="7">
                  <c:v>18.673200000000008</c:v>
                </c:pt>
                <c:pt idx="8">
                  <c:v>19.831000000000003</c:v>
                </c:pt>
                <c:pt idx="9">
                  <c:v>20.461700000000008</c:v>
                </c:pt>
                <c:pt idx="10">
                  <c:v>18.627700000000004</c:v>
                </c:pt>
                <c:pt idx="11">
                  <c:v>17.411100000000001</c:v>
                </c:pt>
                <c:pt idx="12">
                  <c:v>20.496000000000002</c:v>
                </c:pt>
                <c:pt idx="13">
                  <c:v>19.399799999999995</c:v>
                </c:pt>
                <c:pt idx="14">
                  <c:v>19.360600000000002</c:v>
                </c:pt>
                <c:pt idx="15">
                  <c:v>20.288100000000004</c:v>
                </c:pt>
                <c:pt idx="16">
                  <c:v>19.617500000000007</c:v>
                </c:pt>
                <c:pt idx="17">
                  <c:v>19.8261</c:v>
                </c:pt>
                <c:pt idx="18">
                  <c:v>20.497400000000006</c:v>
                </c:pt>
                <c:pt idx="19">
                  <c:v>20.853000000000005</c:v>
                </c:pt>
                <c:pt idx="20">
                  <c:v>20.545000000000002</c:v>
                </c:pt>
                <c:pt idx="21">
                  <c:v>20.799800000000008</c:v>
                </c:pt>
                <c:pt idx="22">
                  <c:v>20.292300000000004</c:v>
                </c:pt>
                <c:pt idx="23">
                  <c:v>20.705300000000005</c:v>
                </c:pt>
                <c:pt idx="24">
                  <c:v>20.412700000000008</c:v>
                </c:pt>
                <c:pt idx="25">
                  <c:v>19.717599999999997</c:v>
                </c:pt>
                <c:pt idx="26">
                  <c:v>20.141099999999998</c:v>
                </c:pt>
                <c:pt idx="27">
                  <c:v>19.671399999999995</c:v>
                </c:pt>
                <c:pt idx="28">
                  <c:v>20.320999999999998</c:v>
                </c:pt>
                <c:pt idx="29">
                  <c:v>20.429500000000008</c:v>
                </c:pt>
                <c:pt idx="30">
                  <c:v>20.064800000000005</c:v>
                </c:pt>
                <c:pt idx="31">
                  <c:v>18.346999999999998</c:v>
                </c:pt>
                <c:pt idx="32">
                  <c:v>20.572300000000002</c:v>
                </c:pt>
                <c:pt idx="33">
                  <c:v>17.825500000000005</c:v>
                </c:pt>
                <c:pt idx="34">
                  <c:v>21.595000000000002</c:v>
                </c:pt>
                <c:pt idx="35">
                  <c:v>21.728000000000005</c:v>
                </c:pt>
                <c:pt idx="36">
                  <c:v>22.255100000000006</c:v>
                </c:pt>
                <c:pt idx="37">
                  <c:v>22.142399999999999</c:v>
                </c:pt>
                <c:pt idx="38">
                  <c:v>21.996100000000002</c:v>
                </c:pt>
                <c:pt idx="39">
                  <c:v>20.097700000000003</c:v>
                </c:pt>
                <c:pt idx="40">
                  <c:v>#N/A</c:v>
                </c:pt>
                <c:pt idx="41">
                  <c:v>21.665000000000003</c:v>
                </c:pt>
                <c:pt idx="42">
                  <c:v>21.0854</c:v>
                </c:pt>
                <c:pt idx="43">
                  <c:v>18.790800000000001</c:v>
                </c:pt>
                <c:pt idx="44">
                  <c:v>21.853300000000001</c:v>
                </c:pt>
                <c:pt idx="45">
                  <c:v>20.666799999999995</c:v>
                </c:pt>
                <c:pt idx="46">
                  <c:v>22.150099999999998</c:v>
                </c:pt>
                <c:pt idx="47">
                  <c:v>21.429100000000002</c:v>
                </c:pt>
                <c:pt idx="48">
                  <c:v>21.304500000000001</c:v>
                </c:pt>
                <c:pt idx="49">
                  <c:v>21.979300000000002</c:v>
                </c:pt>
                <c:pt idx="50">
                  <c:v>22.26</c:v>
                </c:pt>
                <c:pt idx="51">
                  <c:v>19.000100000000003</c:v>
                </c:pt>
                <c:pt idx="52">
                  <c:v>21.407400000000006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A-4BD8-B622-D3568403A552}"/>
            </c:ext>
          </c:extLst>
        </c:ser>
        <c:ser>
          <c:idx val="3"/>
          <c:order val="3"/>
          <c:tx>
            <c:strRef>
              <c:f>removals!$BI$11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removals!$BC$12:$BC$65</c:f>
              <c:numCache>
                <c:formatCode>m/d/yyyy</c:formatCode>
                <c:ptCount val="54"/>
                <c:pt idx="0">
                  <c:v>43825</c:v>
                </c:pt>
                <c:pt idx="1">
                  <c:v>43832</c:v>
                </c:pt>
                <c:pt idx="2">
                  <c:v>43839</c:v>
                </c:pt>
                <c:pt idx="3">
                  <c:v>43846</c:v>
                </c:pt>
                <c:pt idx="4">
                  <c:v>43853</c:v>
                </c:pt>
                <c:pt idx="5">
                  <c:v>43860</c:v>
                </c:pt>
                <c:pt idx="6">
                  <c:v>43867</c:v>
                </c:pt>
                <c:pt idx="7">
                  <c:v>43874</c:v>
                </c:pt>
                <c:pt idx="8">
                  <c:v>43881</c:v>
                </c:pt>
                <c:pt idx="9">
                  <c:v>43888</c:v>
                </c:pt>
                <c:pt idx="10">
                  <c:v>43895</c:v>
                </c:pt>
                <c:pt idx="11">
                  <c:v>43902</c:v>
                </c:pt>
                <c:pt idx="12">
                  <c:v>43909</c:v>
                </c:pt>
                <c:pt idx="13">
                  <c:v>43916</c:v>
                </c:pt>
                <c:pt idx="14">
                  <c:v>43923</c:v>
                </c:pt>
                <c:pt idx="15">
                  <c:v>43930</c:v>
                </c:pt>
                <c:pt idx="16">
                  <c:v>43937</c:v>
                </c:pt>
                <c:pt idx="17">
                  <c:v>43944</c:v>
                </c:pt>
                <c:pt idx="18">
                  <c:v>43951</c:v>
                </c:pt>
                <c:pt idx="19">
                  <c:v>43958</c:v>
                </c:pt>
                <c:pt idx="20">
                  <c:v>43965</c:v>
                </c:pt>
                <c:pt idx="21">
                  <c:v>43972</c:v>
                </c:pt>
                <c:pt idx="22">
                  <c:v>43979</c:v>
                </c:pt>
                <c:pt idx="23">
                  <c:v>43986</c:v>
                </c:pt>
                <c:pt idx="24">
                  <c:v>43993</c:v>
                </c:pt>
                <c:pt idx="25">
                  <c:v>44000</c:v>
                </c:pt>
                <c:pt idx="26">
                  <c:v>44007</c:v>
                </c:pt>
                <c:pt idx="27">
                  <c:v>44014</c:v>
                </c:pt>
                <c:pt idx="28">
                  <c:v>44021</c:v>
                </c:pt>
                <c:pt idx="29">
                  <c:v>44028</c:v>
                </c:pt>
                <c:pt idx="30">
                  <c:v>44035</c:v>
                </c:pt>
                <c:pt idx="31">
                  <c:v>44042</c:v>
                </c:pt>
                <c:pt idx="32">
                  <c:v>44049</c:v>
                </c:pt>
                <c:pt idx="33">
                  <c:v>44056</c:v>
                </c:pt>
                <c:pt idx="34">
                  <c:v>44063</c:v>
                </c:pt>
                <c:pt idx="35">
                  <c:v>44070</c:v>
                </c:pt>
                <c:pt idx="36">
                  <c:v>44077</c:v>
                </c:pt>
                <c:pt idx="37">
                  <c:v>44084</c:v>
                </c:pt>
                <c:pt idx="38">
                  <c:v>44091</c:v>
                </c:pt>
                <c:pt idx="39">
                  <c:v>44098</c:v>
                </c:pt>
                <c:pt idx="40">
                  <c:v>44105</c:v>
                </c:pt>
                <c:pt idx="41">
                  <c:v>44112</c:v>
                </c:pt>
                <c:pt idx="42">
                  <c:v>44119</c:v>
                </c:pt>
                <c:pt idx="43">
                  <c:v>44126</c:v>
                </c:pt>
                <c:pt idx="44">
                  <c:v>44133</c:v>
                </c:pt>
                <c:pt idx="45">
                  <c:v>44140</c:v>
                </c:pt>
                <c:pt idx="46">
                  <c:v>44147</c:v>
                </c:pt>
                <c:pt idx="47">
                  <c:v>44154</c:v>
                </c:pt>
                <c:pt idx="48">
                  <c:v>44161</c:v>
                </c:pt>
                <c:pt idx="49">
                  <c:v>44168</c:v>
                </c:pt>
                <c:pt idx="50">
                  <c:v>44175</c:v>
                </c:pt>
                <c:pt idx="51">
                  <c:v>44182</c:v>
                </c:pt>
                <c:pt idx="52">
                  <c:v>44189</c:v>
                </c:pt>
                <c:pt idx="53">
                  <c:v>44196</c:v>
                </c:pt>
              </c:numCache>
            </c:numRef>
          </c:cat>
          <c:val>
            <c:numRef>
              <c:f>removals!$BI$12:$BI$65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21.407400000000006</c:v>
                </c:pt>
                <c:pt idx="1">
                  <c:v>21.569800000000004</c:v>
                </c:pt>
                <c:pt idx="2">
                  <c:v>21.309400000000007</c:v>
                </c:pt>
                <c:pt idx="3">
                  <c:v>22.206100000000003</c:v>
                </c:pt>
                <c:pt idx="4">
                  <c:v>21.0105</c:v>
                </c:pt>
                <c:pt idx="5">
                  <c:v>#N/A</c:v>
                </c:pt>
                <c:pt idx="6">
                  <c:v>18.494700000000009</c:v>
                </c:pt>
                <c:pt idx="7">
                  <c:v>19.313000000000006</c:v>
                </c:pt>
                <c:pt idx="8">
                  <c:v>19.835900000000002</c:v>
                </c:pt>
                <c:pt idx="9">
                  <c:v>20.736800000000002</c:v>
                </c:pt>
                <c:pt idx="10">
                  <c:v>20.013000000000005</c:v>
                </c:pt>
                <c:pt idx="11">
                  <c:v>21.07798</c:v>
                </c:pt>
                <c:pt idx="12">
                  <c:v>20.95310000000001</c:v>
                </c:pt>
                <c:pt idx="13">
                  <c:v>21.739200000000004</c:v>
                </c:pt>
                <c:pt idx="14">
                  <c:v>21.225750000000009</c:v>
                </c:pt>
                <c:pt idx="15">
                  <c:v>21.287700000000005</c:v>
                </c:pt>
                <c:pt idx="16">
                  <c:v>21.290009999999992</c:v>
                </c:pt>
                <c:pt idx="17">
                  <c:v>21.398160000000008</c:v>
                </c:pt>
                <c:pt idx="18">
                  <c:v>22.290100000000006</c:v>
                </c:pt>
                <c:pt idx="19">
                  <c:v>22.150799999999997</c:v>
                </c:pt>
                <c:pt idx="20">
                  <c:v>21.042490000000001</c:v>
                </c:pt>
                <c:pt idx="21">
                  <c:v>21.569800000000001</c:v>
                </c:pt>
                <c:pt idx="22">
                  <c:v>21.135800000000003</c:v>
                </c:pt>
                <c:pt idx="23">
                  <c:v>21.985600000000002</c:v>
                </c:pt>
                <c:pt idx="24">
                  <c:v>20.741000000000003</c:v>
                </c:pt>
                <c:pt idx="25">
                  <c:v>21.720440000000004</c:v>
                </c:pt>
                <c:pt idx="26">
                  <c:v>22.376899999999996</c:v>
                </c:pt>
                <c:pt idx="27">
                  <c:v>22.076600000000006</c:v>
                </c:pt>
                <c:pt idx="28">
                  <c:v>22.118600000000001</c:v>
                </c:pt>
                <c:pt idx="29">
                  <c:v>21.741300000000006</c:v>
                </c:pt>
                <c:pt idx="30">
                  <c:v>19.624500000000001</c:v>
                </c:pt>
                <c:pt idx="31">
                  <c:v>21.760900000000003</c:v>
                </c:pt>
                <c:pt idx="32">
                  <c:v>22.110899999999997</c:v>
                </c:pt>
                <c:pt idx="33">
                  <c:v>23.003399999999999</c:v>
                </c:pt>
                <c:pt idx="34">
                  <c:v>22.915200000000006</c:v>
                </c:pt>
                <c:pt idx="35">
                  <c:v>21.746200000000012</c:v>
                </c:pt>
                <c:pt idx="36">
                  <c:v>22.788500000000003</c:v>
                </c:pt>
                <c:pt idx="37">
                  <c:v>21.968100000000003</c:v>
                </c:pt>
                <c:pt idx="38">
                  <c:v>22.232000000000006</c:v>
                </c:pt>
                <c:pt idx="39">
                  <c:v>21.902300000000015</c:v>
                </c:pt>
                <c:pt idx="40">
                  <c:v>20.496700000000001</c:v>
                </c:pt>
                <c:pt idx="41">
                  <c:v>22.239000000000004</c:v>
                </c:pt>
                <c:pt idx="42">
                  <c:v>21.829499999999999</c:v>
                </c:pt>
                <c:pt idx="43">
                  <c:v>21.580300000000008</c:v>
                </c:pt>
                <c:pt idx="44">
                  <c:v>21.914200000000001</c:v>
                </c:pt>
                <c:pt idx="45">
                  <c:v>22.390200000000004</c:v>
                </c:pt>
                <c:pt idx="46">
                  <c:v>22.218699999999998</c:v>
                </c:pt>
                <c:pt idx="47">
                  <c:v>22.563100000000006</c:v>
                </c:pt>
                <c:pt idx="48">
                  <c:v>22.493100000000005</c:v>
                </c:pt>
                <c:pt idx="49">
                  <c:v>22.337700000000009</c:v>
                </c:pt>
                <c:pt idx="50">
                  <c:v>21.430500000000006</c:v>
                </c:pt>
                <c:pt idx="51">
                  <c:v>20.801200000000001</c:v>
                </c:pt>
                <c:pt idx="52">
                  <c:v>21.277200000000008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7A-4BD8-B622-D3568403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Northeast</a:t>
            </a:r>
            <a:r>
              <a:rPr lang="en-US" altLang="zh-CN" baseline="0"/>
              <a:t> China</a:t>
            </a:r>
            <a:r>
              <a:rPr lang="en-US" altLang="zh-CN"/>
              <a:t>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removals!$BR$11</c:f>
              <c:strCache>
                <c:ptCount val="1"/>
                <c:pt idx="0">
                  <c:v>2021 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removals!$BR$12:$BR$65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1.6891000000000003</c:v>
                </c:pt>
                <c:pt idx="1">
                  <c:v>1.5750000000000002</c:v>
                </c:pt>
                <c:pt idx="2">
                  <c:v>1.5890000000000002</c:v>
                </c:pt>
                <c:pt idx="3">
                  <c:v>1.3440000000000001</c:v>
                </c:pt>
                <c:pt idx="4">
                  <c:v>1.5568000000000002</c:v>
                </c:pt>
                <c:pt idx="5">
                  <c:v>1.6240000000000001</c:v>
                </c:pt>
                <c:pt idx="6">
                  <c:v>1.7192000000000001</c:v>
                </c:pt>
                <c:pt idx="7">
                  <c:v>#N/A</c:v>
                </c:pt>
                <c:pt idx="8">
                  <c:v>1.6926000000000001</c:v>
                </c:pt>
                <c:pt idx="9">
                  <c:v>1.9369000000000003</c:v>
                </c:pt>
                <c:pt idx="10">
                  <c:v>1.6155999999999999</c:v>
                </c:pt>
                <c:pt idx="11">
                  <c:v>1.6079000000000001</c:v>
                </c:pt>
                <c:pt idx="12">
                  <c:v>1.7829000000000002</c:v>
                </c:pt>
                <c:pt idx="13">
                  <c:v>1.6506000000000003</c:v>
                </c:pt>
                <c:pt idx="14">
                  <c:v>1.7500000000000002</c:v>
                </c:pt>
                <c:pt idx="15">
                  <c:v>1.3720000000000003</c:v>
                </c:pt>
                <c:pt idx="16">
                  <c:v>1.4140000000000001</c:v>
                </c:pt>
                <c:pt idx="17">
                  <c:v>1.4070000000000003</c:v>
                </c:pt>
                <c:pt idx="18">
                  <c:v>1.4896000000000003</c:v>
                </c:pt>
                <c:pt idx="19">
                  <c:v>1.6016000000000001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4-489C-833A-A122967E0B8B}"/>
            </c:ext>
          </c:extLst>
        </c:ser>
        <c:ser>
          <c:idx val="1"/>
          <c:order val="1"/>
          <c:tx>
            <c:strRef>
              <c:f>removals!$BO$11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removals!$BO$12:$BO$65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0.88200000000000001</c:v>
                </c:pt>
                <c:pt idx="1">
                  <c:v>1.0080000000000002</c:v>
                </c:pt>
                <c:pt idx="2">
                  <c:v>1.0850000000000002</c:v>
                </c:pt>
                <c:pt idx="3">
                  <c:v>1.1235000000000002</c:v>
                </c:pt>
                <c:pt idx="4">
                  <c:v>1.1760000000000002</c:v>
                </c:pt>
                <c:pt idx="5">
                  <c:v>1.0430000000000001</c:v>
                </c:pt>
                <c:pt idx="6">
                  <c:v>1.099</c:v>
                </c:pt>
                <c:pt idx="7">
                  <c:v>#N/A</c:v>
                </c:pt>
                <c:pt idx="8">
                  <c:v>#N/A</c:v>
                </c:pt>
                <c:pt idx="9">
                  <c:v>0.94500000000000006</c:v>
                </c:pt>
                <c:pt idx="10">
                  <c:v>1.0430000000000001</c:v>
                </c:pt>
                <c:pt idx="11">
                  <c:v>1.0052000000000001</c:v>
                </c:pt>
                <c:pt idx="12">
                  <c:v>1.2180000000000002</c:v>
                </c:pt>
                <c:pt idx="13">
                  <c:v>0.77350000000000008</c:v>
                </c:pt>
                <c:pt idx="14">
                  <c:v>0.91000000000000014</c:v>
                </c:pt>
                <c:pt idx="15">
                  <c:v>0.9415</c:v>
                </c:pt>
                <c:pt idx="16">
                  <c:v>1.0150000000000001</c:v>
                </c:pt>
                <c:pt idx="17">
                  <c:v>0.93590000000000018</c:v>
                </c:pt>
                <c:pt idx="18">
                  <c:v>0.79380000000000006</c:v>
                </c:pt>
                <c:pt idx="19">
                  <c:v>0.79380000000000006</c:v>
                </c:pt>
                <c:pt idx="20">
                  <c:v>0.81900000000000006</c:v>
                </c:pt>
                <c:pt idx="21">
                  <c:v>0.88900000000000001</c:v>
                </c:pt>
                <c:pt idx="22">
                  <c:v>0.88900000000000012</c:v>
                </c:pt>
                <c:pt idx="23">
                  <c:v>0.95900000000000007</c:v>
                </c:pt>
                <c:pt idx="24">
                  <c:v>0.98000000000000009</c:v>
                </c:pt>
                <c:pt idx="25">
                  <c:v>0.89250000000000007</c:v>
                </c:pt>
                <c:pt idx="26">
                  <c:v>0.83650000000000002</c:v>
                </c:pt>
                <c:pt idx="27">
                  <c:v>0.80500000000000005</c:v>
                </c:pt>
                <c:pt idx="28">
                  <c:v>1.05</c:v>
                </c:pt>
                <c:pt idx="29">
                  <c:v>1.0710000000000002</c:v>
                </c:pt>
                <c:pt idx="30">
                  <c:v>1.1200000000000001</c:v>
                </c:pt>
                <c:pt idx="31">
                  <c:v>1.1270000000000002</c:v>
                </c:pt>
                <c:pt idx="32">
                  <c:v>1.0710000000000002</c:v>
                </c:pt>
                <c:pt idx="33">
                  <c:v>1.022</c:v>
                </c:pt>
                <c:pt idx="34">
                  <c:v>1.05</c:v>
                </c:pt>
                <c:pt idx="35">
                  <c:v>1.2950000000000002</c:v>
                </c:pt>
                <c:pt idx="36">
                  <c:v>1.3440000000000001</c:v>
                </c:pt>
                <c:pt idx="37">
                  <c:v>1.4700000000000002</c:v>
                </c:pt>
                <c:pt idx="38">
                  <c:v>1.4910000000000001</c:v>
                </c:pt>
                <c:pt idx="39">
                  <c:v>1.6450000000000002</c:v>
                </c:pt>
                <c:pt idx="40">
                  <c:v>#N/A</c:v>
                </c:pt>
                <c:pt idx="41">
                  <c:v>1.6800000000000002</c:v>
                </c:pt>
                <c:pt idx="42">
                  <c:v>1.554</c:v>
                </c:pt>
                <c:pt idx="43">
                  <c:v>1.6450000000000002</c:v>
                </c:pt>
                <c:pt idx="44">
                  <c:v>1.6520000000000004</c:v>
                </c:pt>
                <c:pt idx="45">
                  <c:v>1.6870000000000003</c:v>
                </c:pt>
                <c:pt idx="46">
                  <c:v>1.8200000000000003</c:v>
                </c:pt>
                <c:pt idx="47">
                  <c:v>1.6660000000000001</c:v>
                </c:pt>
                <c:pt idx="48">
                  <c:v>1.54</c:v>
                </c:pt>
                <c:pt idx="49">
                  <c:v>1.7150000000000001</c:v>
                </c:pt>
                <c:pt idx="50">
                  <c:v>1.4700000000000002</c:v>
                </c:pt>
                <c:pt idx="51">
                  <c:v>1.4560000000000002</c:v>
                </c:pt>
                <c:pt idx="52">
                  <c:v>1.4910000000000001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4-489C-833A-A122967E0B8B}"/>
            </c:ext>
          </c:extLst>
        </c:ser>
        <c:ser>
          <c:idx val="2"/>
          <c:order val="2"/>
          <c:tx>
            <c:strRef>
              <c:f>removals!$BP$11</c:f>
              <c:strCache>
                <c:ptCount val="1"/>
                <c:pt idx="0">
                  <c:v>2019 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removals!$BP$12:$BP$65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1.4910000000000001</c:v>
                </c:pt>
                <c:pt idx="1">
                  <c:v>1.4700000000000002</c:v>
                </c:pt>
                <c:pt idx="2">
                  <c:v>1.4420000000000002</c:v>
                </c:pt>
                <c:pt idx="3">
                  <c:v>1.4420000000000002</c:v>
                </c:pt>
                <c:pt idx="4">
                  <c:v>1.6940000000000002</c:v>
                </c:pt>
                <c:pt idx="5">
                  <c:v>1.6800000000000002</c:v>
                </c:pt>
                <c:pt idx="6">
                  <c:v>#N/A</c:v>
                </c:pt>
                <c:pt idx="7">
                  <c:v>1.2810000000000001</c:v>
                </c:pt>
                <c:pt idx="8">
                  <c:v>1.6520000000000004</c:v>
                </c:pt>
                <c:pt idx="9">
                  <c:v>1.6800000000000002</c:v>
                </c:pt>
                <c:pt idx="10">
                  <c:v>1.4490000000000001</c:v>
                </c:pt>
                <c:pt idx="11">
                  <c:v>1.484</c:v>
                </c:pt>
                <c:pt idx="12">
                  <c:v>1.2880000000000003</c:v>
                </c:pt>
                <c:pt idx="13">
                  <c:v>1.2530000000000003</c:v>
                </c:pt>
                <c:pt idx="14">
                  <c:v>1.2390000000000003</c:v>
                </c:pt>
                <c:pt idx="15">
                  <c:v>1.33</c:v>
                </c:pt>
                <c:pt idx="16">
                  <c:v>1.0920000000000001</c:v>
                </c:pt>
                <c:pt idx="17">
                  <c:v>1.0920000000000001</c:v>
                </c:pt>
                <c:pt idx="18">
                  <c:v>1.1655000000000002</c:v>
                </c:pt>
                <c:pt idx="19">
                  <c:v>1.0675000000000001</c:v>
                </c:pt>
                <c:pt idx="20">
                  <c:v>1.1381999999999999</c:v>
                </c:pt>
                <c:pt idx="21">
                  <c:v>1.0402</c:v>
                </c:pt>
                <c:pt idx="22">
                  <c:v>1.0822000000000001</c:v>
                </c:pt>
                <c:pt idx="23">
                  <c:v>0.94640000000000002</c:v>
                </c:pt>
                <c:pt idx="24">
                  <c:v>1.1039000000000001</c:v>
                </c:pt>
                <c:pt idx="25">
                  <c:v>1.0108000000000001</c:v>
                </c:pt>
                <c:pt idx="26">
                  <c:v>1.0808</c:v>
                </c:pt>
                <c:pt idx="27">
                  <c:v>1.0318000000000001</c:v>
                </c:pt>
                <c:pt idx="28">
                  <c:v>0.92680000000000007</c:v>
                </c:pt>
                <c:pt idx="29">
                  <c:v>1.1830000000000003</c:v>
                </c:pt>
                <c:pt idx="30">
                  <c:v>1.3335000000000001</c:v>
                </c:pt>
                <c:pt idx="31">
                  <c:v>0.85820000000000007</c:v>
                </c:pt>
                <c:pt idx="32">
                  <c:v>0.93520000000000014</c:v>
                </c:pt>
                <c:pt idx="33">
                  <c:v>0.66500000000000004</c:v>
                </c:pt>
                <c:pt idx="34">
                  <c:v>1.0850000000000002</c:v>
                </c:pt>
                <c:pt idx="35">
                  <c:v>1.2320000000000002</c:v>
                </c:pt>
                <c:pt idx="36">
                  <c:v>1.2320000000000002</c:v>
                </c:pt>
                <c:pt idx="37">
                  <c:v>1.2110000000000001</c:v>
                </c:pt>
                <c:pt idx="38">
                  <c:v>1.2950000000000002</c:v>
                </c:pt>
                <c:pt idx="39">
                  <c:v>1.2530000000000001</c:v>
                </c:pt>
                <c:pt idx="40">
                  <c:v>#N/A</c:v>
                </c:pt>
                <c:pt idx="41">
                  <c:v>1.2026000000000001</c:v>
                </c:pt>
                <c:pt idx="42">
                  <c:v>1.33</c:v>
                </c:pt>
                <c:pt idx="43">
                  <c:v>1.3076000000000001</c:v>
                </c:pt>
                <c:pt idx="44">
                  <c:v>1.8130000000000002</c:v>
                </c:pt>
                <c:pt idx="45">
                  <c:v>1.4700000000000002</c:v>
                </c:pt>
                <c:pt idx="46">
                  <c:v>1.8410000000000002</c:v>
                </c:pt>
                <c:pt idx="47">
                  <c:v>1.6170000000000002</c:v>
                </c:pt>
                <c:pt idx="48">
                  <c:v>1.5015000000000001</c:v>
                </c:pt>
                <c:pt idx="49">
                  <c:v>1.4168000000000003</c:v>
                </c:pt>
                <c:pt idx="50">
                  <c:v>1.6380000000000001</c:v>
                </c:pt>
                <c:pt idx="51">
                  <c:v>1.764</c:v>
                </c:pt>
                <c:pt idx="52">
                  <c:v>1.5260000000000002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4-489C-833A-A122967E0B8B}"/>
            </c:ext>
          </c:extLst>
        </c:ser>
        <c:ser>
          <c:idx val="3"/>
          <c:order val="3"/>
          <c:tx>
            <c:strRef>
              <c:f>removals!$BQ$11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removals!$BQ$12:$BQ$65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1.5260000000000002</c:v>
                </c:pt>
                <c:pt idx="1">
                  <c:v>1.5960000000000003</c:v>
                </c:pt>
                <c:pt idx="2">
                  <c:v>1.3650000000000002</c:v>
                </c:pt>
                <c:pt idx="3">
                  <c:v>1.274</c:v>
                </c:pt>
                <c:pt idx="4">
                  <c:v>1.274</c:v>
                </c:pt>
                <c:pt idx="5">
                  <c:v>#N/A</c:v>
                </c:pt>
                <c:pt idx="6">
                  <c:v>1.204</c:v>
                </c:pt>
                <c:pt idx="7">
                  <c:v>1.3160000000000005</c:v>
                </c:pt>
                <c:pt idx="8">
                  <c:v>1.5295000000000003</c:v>
                </c:pt>
                <c:pt idx="9">
                  <c:v>1.554</c:v>
                </c:pt>
                <c:pt idx="10">
                  <c:v>1.3719999999999999</c:v>
                </c:pt>
                <c:pt idx="11">
                  <c:v>1.5680000000000001</c:v>
                </c:pt>
                <c:pt idx="12">
                  <c:v>1.4630000000000001</c:v>
                </c:pt>
                <c:pt idx="13">
                  <c:v>1.4419999999999999</c:v>
                </c:pt>
                <c:pt idx="14">
                  <c:v>1.4924000000000002</c:v>
                </c:pt>
                <c:pt idx="15">
                  <c:v>1.2530000000000003</c:v>
                </c:pt>
                <c:pt idx="16">
                  <c:v>1.4427000000000001</c:v>
                </c:pt>
                <c:pt idx="17">
                  <c:v>1.2950000000000002</c:v>
                </c:pt>
                <c:pt idx="18">
                  <c:v>1.1941999999999999</c:v>
                </c:pt>
                <c:pt idx="19">
                  <c:v>1.2600000000000002</c:v>
                </c:pt>
                <c:pt idx="20">
                  <c:v>1.5337000000000001</c:v>
                </c:pt>
                <c:pt idx="21">
                  <c:v>1.5792000000000002</c:v>
                </c:pt>
                <c:pt idx="22">
                  <c:v>1.5008000000000001</c:v>
                </c:pt>
                <c:pt idx="23">
                  <c:v>1.7976000000000001</c:v>
                </c:pt>
                <c:pt idx="24">
                  <c:v>1.7017000000000002</c:v>
                </c:pt>
                <c:pt idx="25">
                  <c:v>1.5771000000000002</c:v>
                </c:pt>
                <c:pt idx="26">
                  <c:v>1.7044999999999999</c:v>
                </c:pt>
                <c:pt idx="27">
                  <c:v>1.6996000000000002</c:v>
                </c:pt>
                <c:pt idx="28">
                  <c:v>1.6632</c:v>
                </c:pt>
                <c:pt idx="29">
                  <c:v>1.5477000000000001</c:v>
                </c:pt>
                <c:pt idx="30">
                  <c:v>1.68</c:v>
                </c:pt>
                <c:pt idx="31">
                  <c:v>1.7199000000000002</c:v>
                </c:pt>
                <c:pt idx="32">
                  <c:v>1.526</c:v>
                </c:pt>
                <c:pt idx="33">
                  <c:v>1.5757000000000001</c:v>
                </c:pt>
                <c:pt idx="34">
                  <c:v>1.5568</c:v>
                </c:pt>
                <c:pt idx="35">
                  <c:v>1.3587000000000002</c:v>
                </c:pt>
                <c:pt idx="36">
                  <c:v>1.5309000000000001</c:v>
                </c:pt>
                <c:pt idx="37">
                  <c:v>1.4420000000000002</c:v>
                </c:pt>
                <c:pt idx="38">
                  <c:v>1.5414000000000001</c:v>
                </c:pt>
                <c:pt idx="39">
                  <c:v>1.5680000000000001</c:v>
                </c:pt>
                <c:pt idx="40">
                  <c:v>1.5960000000000003</c:v>
                </c:pt>
                <c:pt idx="41">
                  <c:v>1.6940000000000004</c:v>
                </c:pt>
                <c:pt idx="42">
                  <c:v>1.722</c:v>
                </c:pt>
                <c:pt idx="43">
                  <c:v>1.4980000000000002</c:v>
                </c:pt>
                <c:pt idx="44">
                  <c:v>1.5190000000000001</c:v>
                </c:pt>
                <c:pt idx="45">
                  <c:v>1.3860000000000001</c:v>
                </c:pt>
                <c:pt idx="46">
                  <c:v>1.61</c:v>
                </c:pt>
                <c:pt idx="47">
                  <c:v>1.6800000000000004</c:v>
                </c:pt>
                <c:pt idx="48">
                  <c:v>1.4245000000000003</c:v>
                </c:pt>
                <c:pt idx="49">
                  <c:v>1.6135000000000002</c:v>
                </c:pt>
                <c:pt idx="50">
                  <c:v>1.7486000000000002</c:v>
                </c:pt>
                <c:pt idx="51">
                  <c:v>1.5764</c:v>
                </c:pt>
                <c:pt idx="52">
                  <c:v>1.6891000000000003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74-489C-833A-A122967E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North</a:t>
            </a:r>
            <a:r>
              <a:rPr lang="en-US" altLang="zh-CN" baseline="0"/>
              <a:t> China</a:t>
            </a:r>
            <a:r>
              <a:rPr lang="en-US" altLang="zh-CN"/>
              <a:t>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removals!$BZ$11</c:f>
              <c:strCache>
                <c:ptCount val="1"/>
                <c:pt idx="0">
                  <c:v>2021 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removals!$BZ$12:$BZ$65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6.0550000000000006</c:v>
                </c:pt>
                <c:pt idx="1">
                  <c:v>5.9150000000000009</c:v>
                </c:pt>
                <c:pt idx="2">
                  <c:v>6.6360000000000001</c:v>
                </c:pt>
                <c:pt idx="3">
                  <c:v>6.3350000000000009</c:v>
                </c:pt>
                <c:pt idx="4">
                  <c:v>6.86</c:v>
                </c:pt>
                <c:pt idx="5">
                  <c:v>6.23</c:v>
                </c:pt>
                <c:pt idx="6">
                  <c:v>7.5250000000000004</c:v>
                </c:pt>
                <c:pt idx="7">
                  <c:v>#N/A</c:v>
                </c:pt>
                <c:pt idx="8">
                  <c:v>6.23</c:v>
                </c:pt>
                <c:pt idx="9">
                  <c:v>6.1950000000000003</c:v>
                </c:pt>
                <c:pt idx="10">
                  <c:v>4.8650000000000002</c:v>
                </c:pt>
                <c:pt idx="11">
                  <c:v>5.1100000000000003</c:v>
                </c:pt>
                <c:pt idx="12">
                  <c:v>5.1100000000000003</c:v>
                </c:pt>
                <c:pt idx="13">
                  <c:v>6.5100000000000007</c:v>
                </c:pt>
                <c:pt idx="14">
                  <c:v>5.9850000000000003</c:v>
                </c:pt>
                <c:pt idx="15">
                  <c:v>5.3900000000000006</c:v>
                </c:pt>
                <c:pt idx="16">
                  <c:v>5.32</c:v>
                </c:pt>
                <c:pt idx="17">
                  <c:v>5.9150000000000009</c:v>
                </c:pt>
                <c:pt idx="18">
                  <c:v>5.6350000000000007</c:v>
                </c:pt>
                <c:pt idx="19">
                  <c:v>5.6000000000000005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F-4FC5-A32B-1BC61834856A}"/>
            </c:ext>
          </c:extLst>
        </c:ser>
        <c:ser>
          <c:idx val="1"/>
          <c:order val="1"/>
          <c:tx>
            <c:strRef>
              <c:f>removals!$BW$11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removals!$BW$12:$BW$65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5.6490000000000009</c:v>
                </c:pt>
                <c:pt idx="1">
                  <c:v>5.3620000000000001</c:v>
                </c:pt>
                <c:pt idx="2">
                  <c:v>5.5230000000000006</c:v>
                </c:pt>
                <c:pt idx="3">
                  <c:v>3.8640000000000008</c:v>
                </c:pt>
                <c:pt idx="4">
                  <c:v>5.32</c:v>
                </c:pt>
                <c:pt idx="5">
                  <c:v>5.8450000000000006</c:v>
                </c:pt>
                <c:pt idx="6">
                  <c:v>6.8810000000000002</c:v>
                </c:pt>
                <c:pt idx="7">
                  <c:v>#N/A</c:v>
                </c:pt>
                <c:pt idx="8">
                  <c:v>#N/A</c:v>
                </c:pt>
                <c:pt idx="9">
                  <c:v>5.2843000000000009</c:v>
                </c:pt>
                <c:pt idx="10">
                  <c:v>5.1239999999999997</c:v>
                </c:pt>
                <c:pt idx="11">
                  <c:v>3.6330000000000005</c:v>
                </c:pt>
                <c:pt idx="12">
                  <c:v>5.4110000000000005</c:v>
                </c:pt>
                <c:pt idx="13">
                  <c:v>5.7848000000000006</c:v>
                </c:pt>
                <c:pt idx="14">
                  <c:v>6.4680000000000009</c:v>
                </c:pt>
                <c:pt idx="15">
                  <c:v>6.6010000000000009</c:v>
                </c:pt>
                <c:pt idx="16">
                  <c:v>6.5450000000000008</c:v>
                </c:pt>
                <c:pt idx="17">
                  <c:v>6.6360000000000001</c:v>
                </c:pt>
                <c:pt idx="18">
                  <c:v>6.8810000000000002</c:v>
                </c:pt>
                <c:pt idx="19">
                  <c:v>6.9510000000000005</c:v>
                </c:pt>
                <c:pt idx="20">
                  <c:v>7.1050000000000004</c:v>
                </c:pt>
                <c:pt idx="21">
                  <c:v>7.2170000000000005</c:v>
                </c:pt>
                <c:pt idx="22">
                  <c:v>7.2800000000000011</c:v>
                </c:pt>
                <c:pt idx="23">
                  <c:v>6.8110000000000008</c:v>
                </c:pt>
                <c:pt idx="24">
                  <c:v>6.3350000000000009</c:v>
                </c:pt>
                <c:pt idx="25">
                  <c:v>6.5940000000000012</c:v>
                </c:pt>
                <c:pt idx="26">
                  <c:v>6.4581999999999997</c:v>
                </c:pt>
                <c:pt idx="27">
                  <c:v>7.150500000000001</c:v>
                </c:pt>
                <c:pt idx="28">
                  <c:v>7.2225999999999999</c:v>
                </c:pt>
                <c:pt idx="29">
                  <c:v>6.1180000000000003</c:v>
                </c:pt>
                <c:pt idx="30">
                  <c:v>6.1250000000000009</c:v>
                </c:pt>
                <c:pt idx="31">
                  <c:v>5.9150000000000009</c:v>
                </c:pt>
                <c:pt idx="32">
                  <c:v>6.3000000000000007</c:v>
                </c:pt>
                <c:pt idx="33">
                  <c:v>5.8100000000000005</c:v>
                </c:pt>
                <c:pt idx="34">
                  <c:v>5.4600000000000009</c:v>
                </c:pt>
                <c:pt idx="35">
                  <c:v>6.1250000000000009</c:v>
                </c:pt>
                <c:pt idx="36">
                  <c:v>6.0900000000000007</c:v>
                </c:pt>
                <c:pt idx="37">
                  <c:v>6.16</c:v>
                </c:pt>
                <c:pt idx="38">
                  <c:v>6.1320000000000006</c:v>
                </c:pt>
                <c:pt idx="39">
                  <c:v>6.391</c:v>
                </c:pt>
                <c:pt idx="40">
                  <c:v>#N/A</c:v>
                </c:pt>
                <c:pt idx="41">
                  <c:v>6.6850000000000005</c:v>
                </c:pt>
                <c:pt idx="42">
                  <c:v>6.370000000000001</c:v>
                </c:pt>
                <c:pt idx="43">
                  <c:v>6.7900000000000009</c:v>
                </c:pt>
                <c:pt idx="44">
                  <c:v>6.7900000000000009</c:v>
                </c:pt>
                <c:pt idx="45">
                  <c:v>6.5100000000000007</c:v>
                </c:pt>
                <c:pt idx="46">
                  <c:v>5.8800000000000008</c:v>
                </c:pt>
                <c:pt idx="47">
                  <c:v>6.16</c:v>
                </c:pt>
                <c:pt idx="48">
                  <c:v>5.7750000000000004</c:v>
                </c:pt>
                <c:pt idx="49">
                  <c:v>5.74</c:v>
                </c:pt>
                <c:pt idx="50">
                  <c:v>5.3550000000000004</c:v>
                </c:pt>
                <c:pt idx="51">
                  <c:v>5.6000000000000005</c:v>
                </c:pt>
                <c:pt idx="52">
                  <c:v>5.0890000000000004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F-4FC5-A32B-1BC61834856A}"/>
            </c:ext>
          </c:extLst>
        </c:ser>
        <c:ser>
          <c:idx val="2"/>
          <c:order val="2"/>
          <c:tx>
            <c:strRef>
              <c:f>removals!$BX$11</c:f>
              <c:strCache>
                <c:ptCount val="1"/>
                <c:pt idx="0">
                  <c:v>2019 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removals!$BX$12:$BX$65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5.0890000000000004</c:v>
                </c:pt>
                <c:pt idx="1">
                  <c:v>4.7950000000000008</c:v>
                </c:pt>
                <c:pt idx="2">
                  <c:v>5.6700000000000008</c:v>
                </c:pt>
                <c:pt idx="3">
                  <c:v>5.9850000000000003</c:v>
                </c:pt>
                <c:pt idx="4">
                  <c:v>6.44</c:v>
                </c:pt>
                <c:pt idx="5">
                  <c:v>7.4200000000000008</c:v>
                </c:pt>
                <c:pt idx="6">
                  <c:v>#N/A</c:v>
                </c:pt>
                <c:pt idx="7">
                  <c:v>5.8100000000000005</c:v>
                </c:pt>
                <c:pt idx="8">
                  <c:v>5.8100000000000005</c:v>
                </c:pt>
                <c:pt idx="9">
                  <c:v>6.0760000000000005</c:v>
                </c:pt>
                <c:pt idx="10">
                  <c:v>5.3550000000000004</c:v>
                </c:pt>
                <c:pt idx="11">
                  <c:v>3.8150000000000004</c:v>
                </c:pt>
                <c:pt idx="12">
                  <c:v>6.1320000000000006</c:v>
                </c:pt>
                <c:pt idx="13">
                  <c:v>6.0550000000000006</c:v>
                </c:pt>
                <c:pt idx="14">
                  <c:v>5.8450000000000006</c:v>
                </c:pt>
                <c:pt idx="15">
                  <c:v>6.1669999999999998</c:v>
                </c:pt>
                <c:pt idx="16">
                  <c:v>5.8100000000000005</c:v>
                </c:pt>
                <c:pt idx="17">
                  <c:v>5.4460000000000006</c:v>
                </c:pt>
                <c:pt idx="18">
                  <c:v>6.2650000000000006</c:v>
                </c:pt>
                <c:pt idx="19">
                  <c:v>6.3350000000000009</c:v>
                </c:pt>
                <c:pt idx="20">
                  <c:v>6.3350000000000009</c:v>
                </c:pt>
                <c:pt idx="21">
                  <c:v>6.4750000000000005</c:v>
                </c:pt>
                <c:pt idx="22">
                  <c:v>6.2650000000000006</c:v>
                </c:pt>
                <c:pt idx="23">
                  <c:v>6.4750000000000005</c:v>
                </c:pt>
                <c:pt idx="24">
                  <c:v>6.44</c:v>
                </c:pt>
                <c:pt idx="25">
                  <c:v>5.8100000000000005</c:v>
                </c:pt>
                <c:pt idx="26">
                  <c:v>5.7169000000000008</c:v>
                </c:pt>
                <c:pt idx="27">
                  <c:v>5.6700000000000008</c:v>
                </c:pt>
                <c:pt idx="28">
                  <c:v>5.6700000000000008</c:v>
                </c:pt>
                <c:pt idx="29">
                  <c:v>5.5629000000000008</c:v>
                </c:pt>
                <c:pt idx="30">
                  <c:v>5.0050000000000008</c:v>
                </c:pt>
                <c:pt idx="31">
                  <c:v>3.8500000000000005</c:v>
                </c:pt>
                <c:pt idx="32">
                  <c:v>5.7806000000000006</c:v>
                </c:pt>
                <c:pt idx="33">
                  <c:v>4.41</c:v>
                </c:pt>
                <c:pt idx="34">
                  <c:v>6.5380000000000011</c:v>
                </c:pt>
                <c:pt idx="35">
                  <c:v>7.0280000000000014</c:v>
                </c:pt>
                <c:pt idx="36">
                  <c:v>7.0917000000000012</c:v>
                </c:pt>
                <c:pt idx="37">
                  <c:v>6.9650000000000007</c:v>
                </c:pt>
                <c:pt idx="38">
                  <c:v>7.3577000000000004</c:v>
                </c:pt>
                <c:pt idx="39">
                  <c:v>5.1807000000000007</c:v>
                </c:pt>
                <c:pt idx="40">
                  <c:v>#N/A</c:v>
                </c:pt>
                <c:pt idx="41">
                  <c:v>6.5765000000000011</c:v>
                </c:pt>
                <c:pt idx="42">
                  <c:v>6.5590000000000011</c:v>
                </c:pt>
                <c:pt idx="43">
                  <c:v>4.2945000000000002</c:v>
                </c:pt>
                <c:pt idx="44">
                  <c:v>6.8355000000000015</c:v>
                </c:pt>
                <c:pt idx="45">
                  <c:v>6.4820000000000002</c:v>
                </c:pt>
                <c:pt idx="46">
                  <c:v>7.2569000000000008</c:v>
                </c:pt>
                <c:pt idx="47">
                  <c:v>6.4540000000000006</c:v>
                </c:pt>
                <c:pt idx="48">
                  <c:v>6.7144000000000004</c:v>
                </c:pt>
                <c:pt idx="49">
                  <c:v>7.0245000000000006</c:v>
                </c:pt>
                <c:pt idx="50">
                  <c:v>7.1442000000000005</c:v>
                </c:pt>
                <c:pt idx="51">
                  <c:v>4.2629999999999999</c:v>
                </c:pt>
                <c:pt idx="52">
                  <c:v>7.4130000000000011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F-4FC5-A32B-1BC61834856A}"/>
            </c:ext>
          </c:extLst>
        </c:ser>
        <c:ser>
          <c:idx val="3"/>
          <c:order val="3"/>
          <c:tx>
            <c:strRef>
              <c:f>removals!$BY$11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removals!$BY$12:$BY$65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7.4130000000000011</c:v>
                </c:pt>
                <c:pt idx="1">
                  <c:v>7.0210000000000008</c:v>
                </c:pt>
                <c:pt idx="2">
                  <c:v>6.9860000000000007</c:v>
                </c:pt>
                <c:pt idx="3">
                  <c:v>7.1386000000000003</c:v>
                </c:pt>
                <c:pt idx="4">
                  <c:v>6.4260000000000002</c:v>
                </c:pt>
                <c:pt idx="5">
                  <c:v>#N/A</c:v>
                </c:pt>
                <c:pt idx="6">
                  <c:v>5.2780000000000005</c:v>
                </c:pt>
                <c:pt idx="7">
                  <c:v>5.6210000000000004</c:v>
                </c:pt>
                <c:pt idx="8">
                  <c:v>5.705000000000001</c:v>
                </c:pt>
                <c:pt idx="9">
                  <c:v>6.8235999999999999</c:v>
                </c:pt>
                <c:pt idx="10">
                  <c:v>6.871900000000001</c:v>
                </c:pt>
                <c:pt idx="11">
                  <c:v>6.7760000000000007</c:v>
                </c:pt>
                <c:pt idx="12">
                  <c:v>6.7018000000000013</c:v>
                </c:pt>
                <c:pt idx="13">
                  <c:v>7.0266000000000002</c:v>
                </c:pt>
                <c:pt idx="14">
                  <c:v>6.5821000000000005</c:v>
                </c:pt>
                <c:pt idx="15">
                  <c:v>6.4792000000000005</c:v>
                </c:pt>
                <c:pt idx="16">
                  <c:v>6.4420999999999999</c:v>
                </c:pt>
                <c:pt idx="17">
                  <c:v>6.8418000000000001</c:v>
                </c:pt>
                <c:pt idx="18">
                  <c:v>7.2310000000000008</c:v>
                </c:pt>
                <c:pt idx="19">
                  <c:v>7.3220000000000001</c:v>
                </c:pt>
                <c:pt idx="20">
                  <c:v>6.8110000000000008</c:v>
                </c:pt>
                <c:pt idx="21">
                  <c:v>7.0693000000000001</c:v>
                </c:pt>
                <c:pt idx="22">
                  <c:v>6.6430000000000007</c:v>
                </c:pt>
                <c:pt idx="23">
                  <c:v>6.9020000000000001</c:v>
                </c:pt>
                <c:pt idx="24">
                  <c:v>5.6686000000000005</c:v>
                </c:pt>
                <c:pt idx="25">
                  <c:v>6.9510000000000005</c:v>
                </c:pt>
                <c:pt idx="26">
                  <c:v>7.5334000000000012</c:v>
                </c:pt>
                <c:pt idx="27">
                  <c:v>6.9447000000000001</c:v>
                </c:pt>
                <c:pt idx="28">
                  <c:v>7.1400000000000006</c:v>
                </c:pt>
                <c:pt idx="29">
                  <c:v>7.1190000000000007</c:v>
                </c:pt>
                <c:pt idx="30">
                  <c:v>4.9210000000000003</c:v>
                </c:pt>
                <c:pt idx="31">
                  <c:v>6.8880000000000008</c:v>
                </c:pt>
                <c:pt idx="32">
                  <c:v>7.2100000000000009</c:v>
                </c:pt>
                <c:pt idx="33">
                  <c:v>7.2800000000000011</c:v>
                </c:pt>
                <c:pt idx="34">
                  <c:v>7.035000000000001</c:v>
                </c:pt>
                <c:pt idx="35">
                  <c:v>7.0000000000000009</c:v>
                </c:pt>
                <c:pt idx="36">
                  <c:v>7.2660000000000009</c:v>
                </c:pt>
                <c:pt idx="37">
                  <c:v>7.1050000000000004</c:v>
                </c:pt>
                <c:pt idx="38">
                  <c:v>6.7423999999999999</c:v>
                </c:pt>
                <c:pt idx="39">
                  <c:v>6.3350000000000009</c:v>
                </c:pt>
                <c:pt idx="40">
                  <c:v>5.1100000000000003</c:v>
                </c:pt>
                <c:pt idx="41">
                  <c:v>7.07</c:v>
                </c:pt>
                <c:pt idx="42">
                  <c:v>7.1400000000000006</c:v>
                </c:pt>
                <c:pt idx="43">
                  <c:v>6.86</c:v>
                </c:pt>
                <c:pt idx="44">
                  <c:v>6.8950000000000005</c:v>
                </c:pt>
                <c:pt idx="45">
                  <c:v>6.9300000000000006</c:v>
                </c:pt>
                <c:pt idx="46">
                  <c:v>6.8250000000000011</c:v>
                </c:pt>
                <c:pt idx="47">
                  <c:v>7.1400000000000006</c:v>
                </c:pt>
                <c:pt idx="48">
                  <c:v>7.07</c:v>
                </c:pt>
                <c:pt idx="49">
                  <c:v>6.9300000000000006</c:v>
                </c:pt>
                <c:pt idx="50">
                  <c:v>6.580000000000001</c:v>
                </c:pt>
                <c:pt idx="51">
                  <c:v>5.74</c:v>
                </c:pt>
                <c:pt idx="52">
                  <c:v>6.0550000000000006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0F-4FC5-A32B-1BC618348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Shandong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removals!$CH$11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removals!$CH$12:$CH$65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5.2282999999999991</c:v>
                </c:pt>
                <c:pt idx="1">
                  <c:v>4.7158999999999995</c:v>
                </c:pt>
                <c:pt idx="2">
                  <c:v>5.1618000000000004</c:v>
                </c:pt>
                <c:pt idx="3">
                  <c:v>5.2689000000000004</c:v>
                </c:pt>
                <c:pt idx="4">
                  <c:v>5.3942000000000005</c:v>
                </c:pt>
                <c:pt idx="5">
                  <c:v>5.3403</c:v>
                </c:pt>
                <c:pt idx="6">
                  <c:v>5.4642000000000008</c:v>
                </c:pt>
                <c:pt idx="7">
                  <c:v>#N/A</c:v>
                </c:pt>
                <c:pt idx="8">
                  <c:v>4.5240999999999998</c:v>
                </c:pt>
                <c:pt idx="9">
                  <c:v>4.7740000000000009</c:v>
                </c:pt>
                <c:pt idx="10">
                  <c:v>5.0995000000000008</c:v>
                </c:pt>
                <c:pt idx="11">
                  <c:v>5.4319999999999995</c:v>
                </c:pt>
                <c:pt idx="12">
                  <c:v>5.3718000000000012</c:v>
                </c:pt>
                <c:pt idx="13">
                  <c:v>5.5047999999999995</c:v>
                </c:pt>
                <c:pt idx="14">
                  <c:v>5.1807000000000007</c:v>
                </c:pt>
                <c:pt idx="15">
                  <c:v>5.3038999999999996</c:v>
                </c:pt>
                <c:pt idx="16">
                  <c:v>5.8660000000000005</c:v>
                </c:pt>
                <c:pt idx="17">
                  <c:v>5.3571</c:v>
                </c:pt>
                <c:pt idx="18">
                  <c:v>5.8814000000000011</c:v>
                </c:pt>
                <c:pt idx="19">
                  <c:v>5.7113000000000014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1-433F-B7CE-FF6E42D19901}"/>
            </c:ext>
          </c:extLst>
        </c:ser>
        <c:ser>
          <c:idx val="1"/>
          <c:order val="1"/>
          <c:tx>
            <c:strRef>
              <c:f>removals!$CE$11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removals!$CE$12:$CE$65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4.9056000000000006</c:v>
                </c:pt>
                <c:pt idx="1">
                  <c:v>4.6809000000000012</c:v>
                </c:pt>
                <c:pt idx="2">
                  <c:v>4.8089999999999993</c:v>
                </c:pt>
                <c:pt idx="3">
                  <c:v>5.2990000000000004</c:v>
                </c:pt>
                <c:pt idx="4">
                  <c:v>5.18</c:v>
                </c:pt>
                <c:pt idx="5">
                  <c:v>4.9889000000000001</c:v>
                </c:pt>
                <c:pt idx="6">
                  <c:v>5.5650000000000013</c:v>
                </c:pt>
                <c:pt idx="7">
                  <c:v>#N/A</c:v>
                </c:pt>
                <c:pt idx="8">
                  <c:v>#N/A</c:v>
                </c:pt>
                <c:pt idx="9">
                  <c:v>6.3210000000000015</c:v>
                </c:pt>
                <c:pt idx="10">
                  <c:v>5.1800000000000006</c:v>
                </c:pt>
                <c:pt idx="11">
                  <c:v>5.0610000000000017</c:v>
                </c:pt>
                <c:pt idx="12">
                  <c:v>4.4751000000000003</c:v>
                </c:pt>
                <c:pt idx="13">
                  <c:v>4.6549999999999994</c:v>
                </c:pt>
                <c:pt idx="14">
                  <c:v>4.7305999999999999</c:v>
                </c:pt>
                <c:pt idx="15">
                  <c:v>4.7460000000000004</c:v>
                </c:pt>
                <c:pt idx="16">
                  <c:v>5.3473000000000015</c:v>
                </c:pt>
                <c:pt idx="17">
                  <c:v>5.1422000000000008</c:v>
                </c:pt>
                <c:pt idx="18">
                  <c:v>4.8229999999999995</c:v>
                </c:pt>
                <c:pt idx="19">
                  <c:v>5.0042999999999997</c:v>
                </c:pt>
                <c:pt idx="20">
                  <c:v>5.229000000000001</c:v>
                </c:pt>
                <c:pt idx="21">
                  <c:v>5.0260000000000007</c:v>
                </c:pt>
                <c:pt idx="22">
                  <c:v>5.0120000000000013</c:v>
                </c:pt>
                <c:pt idx="23">
                  <c:v>4.6760000000000002</c:v>
                </c:pt>
                <c:pt idx="24">
                  <c:v>4.1818000000000008</c:v>
                </c:pt>
                <c:pt idx="25">
                  <c:v>5.0673000000000004</c:v>
                </c:pt>
                <c:pt idx="26">
                  <c:v>4.97</c:v>
                </c:pt>
                <c:pt idx="27">
                  <c:v>5.1723000000000008</c:v>
                </c:pt>
                <c:pt idx="28">
                  <c:v>4.7460000000000004</c:v>
                </c:pt>
                <c:pt idx="29">
                  <c:v>5.1162999999999998</c:v>
                </c:pt>
                <c:pt idx="30">
                  <c:v>4.2587999999999999</c:v>
                </c:pt>
                <c:pt idx="31">
                  <c:v>5.1176999999999992</c:v>
                </c:pt>
                <c:pt idx="32">
                  <c:v>5.3256000000000006</c:v>
                </c:pt>
                <c:pt idx="33">
                  <c:v>5.1688000000000009</c:v>
                </c:pt>
                <c:pt idx="34">
                  <c:v>5.0155000000000012</c:v>
                </c:pt>
                <c:pt idx="35">
                  <c:v>5.0007999999999999</c:v>
                </c:pt>
                <c:pt idx="36">
                  <c:v>5.1715999999999998</c:v>
                </c:pt>
                <c:pt idx="37">
                  <c:v>5.3605999999999998</c:v>
                </c:pt>
                <c:pt idx="38">
                  <c:v>4.9958999999999998</c:v>
                </c:pt>
                <c:pt idx="39">
                  <c:v>5.3781000000000017</c:v>
                </c:pt>
                <c:pt idx="40">
                  <c:v>#N/A</c:v>
                </c:pt>
                <c:pt idx="41">
                  <c:v>5.2037999999999993</c:v>
                </c:pt>
                <c:pt idx="42">
                  <c:v>5.1450000000000005</c:v>
                </c:pt>
                <c:pt idx="43">
                  <c:v>5.2829000000000006</c:v>
                </c:pt>
                <c:pt idx="44">
                  <c:v>5.4390000000000009</c:v>
                </c:pt>
                <c:pt idx="45">
                  <c:v>5.0091999999999999</c:v>
                </c:pt>
                <c:pt idx="46">
                  <c:v>4.9560000000000013</c:v>
                </c:pt>
                <c:pt idx="47">
                  <c:v>4.5010000000000003</c:v>
                </c:pt>
                <c:pt idx="48">
                  <c:v>4.9539</c:v>
                </c:pt>
                <c:pt idx="49">
                  <c:v>4.7012</c:v>
                </c:pt>
                <c:pt idx="50">
                  <c:v>4.8069000000000006</c:v>
                </c:pt>
                <c:pt idx="51">
                  <c:v>5.0050000000000008</c:v>
                </c:pt>
                <c:pt idx="52">
                  <c:v>4.9378000000000002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1-433F-B7CE-FF6E42D19901}"/>
            </c:ext>
          </c:extLst>
        </c:ser>
        <c:ser>
          <c:idx val="2"/>
          <c:order val="2"/>
          <c:tx>
            <c:strRef>
              <c:f>removals!$CF$11</c:f>
              <c:strCache>
                <c:ptCount val="1"/>
                <c:pt idx="0">
                  <c:v>2019 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removals!$CF$12:$CF$65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4.9378000000000002</c:v>
                </c:pt>
                <c:pt idx="1">
                  <c:v>4.8929999999999998</c:v>
                </c:pt>
                <c:pt idx="2">
                  <c:v>5.3711000000000011</c:v>
                </c:pt>
                <c:pt idx="3">
                  <c:v>5.327</c:v>
                </c:pt>
                <c:pt idx="4">
                  <c:v>5.838000000000001</c:v>
                </c:pt>
                <c:pt idx="5">
                  <c:v>5.0819999999999999</c:v>
                </c:pt>
                <c:pt idx="6">
                  <c:v>#N/A</c:v>
                </c:pt>
                <c:pt idx="7">
                  <c:v>4.7837999999999994</c:v>
                </c:pt>
                <c:pt idx="8">
                  <c:v>5.3970000000000002</c:v>
                </c:pt>
                <c:pt idx="9">
                  <c:v>5.3129999999999997</c:v>
                </c:pt>
                <c:pt idx="10">
                  <c:v>4.9279999999999999</c:v>
                </c:pt>
                <c:pt idx="11">
                  <c:v>4.8719999999999999</c:v>
                </c:pt>
                <c:pt idx="12">
                  <c:v>5.2983000000000002</c:v>
                </c:pt>
                <c:pt idx="13">
                  <c:v>4.8510000000000009</c:v>
                </c:pt>
                <c:pt idx="14">
                  <c:v>5.2346000000000004</c:v>
                </c:pt>
                <c:pt idx="15">
                  <c:v>5.3550000000000004</c:v>
                </c:pt>
                <c:pt idx="16">
                  <c:v>5.2016999999999998</c:v>
                </c:pt>
                <c:pt idx="17">
                  <c:v>5.5258000000000012</c:v>
                </c:pt>
                <c:pt idx="18">
                  <c:v>5.6420000000000003</c:v>
                </c:pt>
                <c:pt idx="19">
                  <c:v>5.7652000000000001</c:v>
                </c:pt>
                <c:pt idx="20">
                  <c:v>5.782</c:v>
                </c:pt>
                <c:pt idx="21">
                  <c:v>5.6245000000000003</c:v>
                </c:pt>
                <c:pt idx="22">
                  <c:v>5.9031000000000011</c:v>
                </c:pt>
                <c:pt idx="23">
                  <c:v>6.1005000000000011</c:v>
                </c:pt>
                <c:pt idx="24">
                  <c:v>5.6125999999999996</c:v>
                </c:pt>
                <c:pt idx="25">
                  <c:v>5.7197000000000005</c:v>
                </c:pt>
                <c:pt idx="26">
                  <c:v>5.5579999999999998</c:v>
                </c:pt>
                <c:pt idx="27">
                  <c:v>5.7750000000000012</c:v>
                </c:pt>
                <c:pt idx="28">
                  <c:v>5.5650000000000013</c:v>
                </c:pt>
                <c:pt idx="29">
                  <c:v>5.8660000000000005</c:v>
                </c:pt>
                <c:pt idx="30">
                  <c:v>5.8373000000000008</c:v>
                </c:pt>
                <c:pt idx="31">
                  <c:v>5.7119999999999997</c:v>
                </c:pt>
                <c:pt idx="32">
                  <c:v>5.6140000000000008</c:v>
                </c:pt>
                <c:pt idx="33">
                  <c:v>4.6130000000000004</c:v>
                </c:pt>
                <c:pt idx="34">
                  <c:v>5.6650999999999998</c:v>
                </c:pt>
                <c:pt idx="35">
                  <c:v>5.7890000000000006</c:v>
                </c:pt>
                <c:pt idx="36">
                  <c:v>5.7469999999999999</c:v>
                </c:pt>
                <c:pt idx="37">
                  <c:v>5.4250000000000007</c:v>
                </c:pt>
                <c:pt idx="38">
                  <c:v>5.3970000000000011</c:v>
                </c:pt>
                <c:pt idx="39">
                  <c:v>5.2948000000000013</c:v>
                </c:pt>
                <c:pt idx="40">
                  <c:v>#N/A</c:v>
                </c:pt>
                <c:pt idx="41">
                  <c:v>5.2899000000000003</c:v>
                </c:pt>
                <c:pt idx="42">
                  <c:v>5.2360000000000015</c:v>
                </c:pt>
                <c:pt idx="43">
                  <c:v>4.9840000000000009</c:v>
                </c:pt>
                <c:pt idx="44">
                  <c:v>5.3130000000000006</c:v>
                </c:pt>
                <c:pt idx="45">
                  <c:v>5.3270000000000008</c:v>
                </c:pt>
                <c:pt idx="46">
                  <c:v>5.3501000000000012</c:v>
                </c:pt>
                <c:pt idx="47">
                  <c:v>5.516</c:v>
                </c:pt>
                <c:pt idx="48">
                  <c:v>5.782</c:v>
                </c:pt>
                <c:pt idx="49">
                  <c:v>5.5369999999999999</c:v>
                </c:pt>
                <c:pt idx="50">
                  <c:v>5.4670000000000005</c:v>
                </c:pt>
                <c:pt idx="51">
                  <c:v>5.5790000000000006</c:v>
                </c:pt>
                <c:pt idx="52">
                  <c:v>5.1589999999999998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1-433F-B7CE-FF6E42D19901}"/>
            </c:ext>
          </c:extLst>
        </c:ser>
        <c:ser>
          <c:idx val="3"/>
          <c:order val="3"/>
          <c:tx>
            <c:strRef>
              <c:f>removals!$CG$11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removals!$CG$12:$CG$65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5.1589999999999998</c:v>
                </c:pt>
                <c:pt idx="1">
                  <c:v>5.0679999999999996</c:v>
                </c:pt>
                <c:pt idx="2">
                  <c:v>4.7767999999999997</c:v>
                </c:pt>
                <c:pt idx="3">
                  <c:v>5.5510000000000002</c:v>
                </c:pt>
                <c:pt idx="4">
                  <c:v>5.229000000000001</c:v>
                </c:pt>
                <c:pt idx="5">
                  <c:v>#N/A</c:v>
                </c:pt>
                <c:pt idx="6">
                  <c:v>4.0389999999999997</c:v>
                </c:pt>
                <c:pt idx="7">
                  <c:v>4.7110000000000003</c:v>
                </c:pt>
                <c:pt idx="8">
                  <c:v>4.8475000000000001</c:v>
                </c:pt>
                <c:pt idx="9">
                  <c:v>4.7859000000000007</c:v>
                </c:pt>
                <c:pt idx="10">
                  <c:v>4.5850000000000009</c:v>
                </c:pt>
                <c:pt idx="11">
                  <c:v>5.5013000000000005</c:v>
                </c:pt>
                <c:pt idx="12">
                  <c:v>5.4977999999999998</c:v>
                </c:pt>
                <c:pt idx="13">
                  <c:v>5.8037000000000001</c:v>
                </c:pt>
                <c:pt idx="14">
                  <c:v>5.4960500000000003</c:v>
                </c:pt>
                <c:pt idx="15">
                  <c:v>6.0375000000000005</c:v>
                </c:pt>
                <c:pt idx="16">
                  <c:v>5.7190000000000003</c:v>
                </c:pt>
                <c:pt idx="17">
                  <c:v>5.7469999999999999</c:v>
                </c:pt>
                <c:pt idx="18">
                  <c:v>6.02</c:v>
                </c:pt>
                <c:pt idx="19">
                  <c:v>5.9899000000000004</c:v>
                </c:pt>
                <c:pt idx="20">
                  <c:v>5.3074000000000012</c:v>
                </c:pt>
                <c:pt idx="21">
                  <c:v>5.6</c:v>
                </c:pt>
                <c:pt idx="22">
                  <c:v>5.3549999999999995</c:v>
                </c:pt>
                <c:pt idx="23">
                  <c:v>5.46</c:v>
                </c:pt>
                <c:pt idx="24">
                  <c:v>5.7253000000000007</c:v>
                </c:pt>
                <c:pt idx="25">
                  <c:v>5.4040000000000008</c:v>
                </c:pt>
                <c:pt idx="26">
                  <c:v>5.5930000000000009</c:v>
                </c:pt>
                <c:pt idx="27">
                  <c:v>5.6350000000000007</c:v>
                </c:pt>
                <c:pt idx="28">
                  <c:v>5.4971000000000005</c:v>
                </c:pt>
                <c:pt idx="29">
                  <c:v>5.3858000000000006</c:v>
                </c:pt>
                <c:pt idx="30">
                  <c:v>5.6770000000000014</c:v>
                </c:pt>
                <c:pt idx="31">
                  <c:v>5.5860000000000003</c:v>
                </c:pt>
                <c:pt idx="32">
                  <c:v>5.4985000000000017</c:v>
                </c:pt>
                <c:pt idx="33">
                  <c:v>5.6028000000000011</c:v>
                </c:pt>
                <c:pt idx="34">
                  <c:v>5.5125000000000002</c:v>
                </c:pt>
                <c:pt idx="35">
                  <c:v>5.3970000000000002</c:v>
                </c:pt>
                <c:pt idx="36">
                  <c:v>5.6770000000000005</c:v>
                </c:pt>
                <c:pt idx="37">
                  <c:v>5.3620000000000001</c:v>
                </c:pt>
                <c:pt idx="38">
                  <c:v>5.7610000000000001</c:v>
                </c:pt>
                <c:pt idx="39">
                  <c:v>5.9856999999999996</c:v>
                </c:pt>
                <c:pt idx="40">
                  <c:v>6.1208000000000018</c:v>
                </c:pt>
                <c:pt idx="41">
                  <c:v>5.516</c:v>
                </c:pt>
                <c:pt idx="42">
                  <c:v>5.3046000000000015</c:v>
                </c:pt>
                <c:pt idx="43">
                  <c:v>5.3851000000000013</c:v>
                </c:pt>
                <c:pt idx="44">
                  <c:v>5.4340999999999999</c:v>
                </c:pt>
                <c:pt idx="45">
                  <c:v>5.6672000000000002</c:v>
                </c:pt>
                <c:pt idx="46">
                  <c:v>5.4852000000000007</c:v>
                </c:pt>
                <c:pt idx="47">
                  <c:v>5.7022000000000004</c:v>
                </c:pt>
                <c:pt idx="48">
                  <c:v>5.7337000000000025</c:v>
                </c:pt>
                <c:pt idx="49">
                  <c:v>5.5628999999999991</c:v>
                </c:pt>
                <c:pt idx="50">
                  <c:v>5.3501000000000003</c:v>
                </c:pt>
                <c:pt idx="51">
                  <c:v>5.6210000000000004</c:v>
                </c:pt>
                <c:pt idx="52">
                  <c:v>5.2282999999999991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1-433F-B7CE-FF6E42D19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East China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removals!$CP$11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removals!$CP$12:$CP$65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6.0480000000000009</c:v>
                </c:pt>
                <c:pt idx="1">
                  <c:v>5.3620000000000001</c:v>
                </c:pt>
                <c:pt idx="2">
                  <c:v>5.7833999999999994</c:v>
                </c:pt>
                <c:pt idx="3">
                  <c:v>5.7750000000000004</c:v>
                </c:pt>
                <c:pt idx="4">
                  <c:v>6.3420000000000014</c:v>
                </c:pt>
                <c:pt idx="5">
                  <c:v>6.1110000000000007</c:v>
                </c:pt>
                <c:pt idx="6">
                  <c:v>6.1320000000000014</c:v>
                </c:pt>
                <c:pt idx="7">
                  <c:v>#N/A</c:v>
                </c:pt>
                <c:pt idx="8">
                  <c:v>5.2010000000000014</c:v>
                </c:pt>
                <c:pt idx="9">
                  <c:v>5.8170000000000002</c:v>
                </c:pt>
                <c:pt idx="10">
                  <c:v>5.4670000000000014</c:v>
                </c:pt>
                <c:pt idx="11">
                  <c:v>5.5930000000000009</c:v>
                </c:pt>
                <c:pt idx="12">
                  <c:v>5.7119999999999997</c:v>
                </c:pt>
                <c:pt idx="13">
                  <c:v>6.027000000000001</c:v>
                </c:pt>
                <c:pt idx="14">
                  <c:v>5.7820000000000009</c:v>
                </c:pt>
                <c:pt idx="15">
                  <c:v>5.4879999999999995</c:v>
                </c:pt>
                <c:pt idx="16">
                  <c:v>5.7539999999999996</c:v>
                </c:pt>
                <c:pt idx="17">
                  <c:v>5.2569999999999997</c:v>
                </c:pt>
                <c:pt idx="18">
                  <c:v>6.1110000000000007</c:v>
                </c:pt>
                <c:pt idx="19">
                  <c:v>5.74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1-4F80-BBD5-0E285431798D}"/>
            </c:ext>
          </c:extLst>
        </c:ser>
        <c:ser>
          <c:idx val="1"/>
          <c:order val="1"/>
          <c:tx>
            <c:strRef>
              <c:f>removals!$CM$11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removals!$CM$12:$CM$65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5.4404000000000003</c:v>
                </c:pt>
                <c:pt idx="1">
                  <c:v>5.327</c:v>
                </c:pt>
                <c:pt idx="2">
                  <c:v>5.5908999999999995</c:v>
                </c:pt>
                <c:pt idx="3">
                  <c:v>5.8029999999999999</c:v>
                </c:pt>
                <c:pt idx="4">
                  <c:v>5.6931000000000003</c:v>
                </c:pt>
                <c:pt idx="5">
                  <c:v>5.2822000000000005</c:v>
                </c:pt>
                <c:pt idx="6">
                  <c:v>5.7616999999999994</c:v>
                </c:pt>
                <c:pt idx="7">
                  <c:v>#N/A</c:v>
                </c:pt>
                <c:pt idx="8">
                  <c:v>#N/A</c:v>
                </c:pt>
                <c:pt idx="9">
                  <c:v>5.4025999999999996</c:v>
                </c:pt>
                <c:pt idx="10">
                  <c:v>5.5587</c:v>
                </c:pt>
                <c:pt idx="11">
                  <c:v>5.6762999999999995</c:v>
                </c:pt>
                <c:pt idx="12">
                  <c:v>4.9504000000000001</c:v>
                </c:pt>
                <c:pt idx="13">
                  <c:v>5.7232000000000003</c:v>
                </c:pt>
                <c:pt idx="14">
                  <c:v>5.306</c:v>
                </c:pt>
                <c:pt idx="15">
                  <c:v>5.1352000000000002</c:v>
                </c:pt>
                <c:pt idx="16">
                  <c:v>5.0799000000000003</c:v>
                </c:pt>
                <c:pt idx="17">
                  <c:v>5.1569000000000003</c:v>
                </c:pt>
                <c:pt idx="18">
                  <c:v>4.5688999999999993</c:v>
                </c:pt>
                <c:pt idx="19">
                  <c:v>4.543000000000001</c:v>
                </c:pt>
                <c:pt idx="20">
                  <c:v>4.8510000000000009</c:v>
                </c:pt>
                <c:pt idx="21">
                  <c:v>5.1246999999999989</c:v>
                </c:pt>
                <c:pt idx="22">
                  <c:v>4.8650000000000002</c:v>
                </c:pt>
                <c:pt idx="23">
                  <c:v>5.0826999999999991</c:v>
                </c:pt>
                <c:pt idx="24">
                  <c:v>5.4019000000000004</c:v>
                </c:pt>
                <c:pt idx="25">
                  <c:v>5.4123999999999999</c:v>
                </c:pt>
                <c:pt idx="26">
                  <c:v>4.8349000000000002</c:v>
                </c:pt>
                <c:pt idx="27">
                  <c:v>5.1925999999999997</c:v>
                </c:pt>
                <c:pt idx="28">
                  <c:v>5.0042999999999997</c:v>
                </c:pt>
                <c:pt idx="29">
                  <c:v>5.0519000000000016</c:v>
                </c:pt>
                <c:pt idx="30">
                  <c:v>5.0575000000000001</c:v>
                </c:pt>
                <c:pt idx="31">
                  <c:v>5.3417000000000012</c:v>
                </c:pt>
                <c:pt idx="32">
                  <c:v>4.9490000000000007</c:v>
                </c:pt>
                <c:pt idx="33">
                  <c:v>5.2101000000000006</c:v>
                </c:pt>
                <c:pt idx="34">
                  <c:v>5.1296000000000008</c:v>
                </c:pt>
                <c:pt idx="35">
                  <c:v>5.6203000000000012</c:v>
                </c:pt>
                <c:pt idx="36">
                  <c:v>5.3781000000000008</c:v>
                </c:pt>
                <c:pt idx="37">
                  <c:v>5.4557999999999991</c:v>
                </c:pt>
                <c:pt idx="38">
                  <c:v>5.7666000000000013</c:v>
                </c:pt>
                <c:pt idx="39">
                  <c:v>5.4369000000000005</c:v>
                </c:pt>
                <c:pt idx="40">
                  <c:v>#N/A</c:v>
                </c:pt>
                <c:pt idx="41">
                  <c:v>5.1170000000000009</c:v>
                </c:pt>
                <c:pt idx="42">
                  <c:v>5.2311000000000005</c:v>
                </c:pt>
                <c:pt idx="43">
                  <c:v>5.4012000000000011</c:v>
                </c:pt>
                <c:pt idx="44">
                  <c:v>5.53</c:v>
                </c:pt>
                <c:pt idx="45">
                  <c:v>5.4180000000000001</c:v>
                </c:pt>
                <c:pt idx="46">
                  <c:v>5.2983000000000002</c:v>
                </c:pt>
                <c:pt idx="47">
                  <c:v>5.1106999999999996</c:v>
                </c:pt>
                <c:pt idx="48">
                  <c:v>4.9741999999999997</c:v>
                </c:pt>
                <c:pt idx="49">
                  <c:v>4.757200000000001</c:v>
                </c:pt>
                <c:pt idx="50">
                  <c:v>5.4264000000000001</c:v>
                </c:pt>
                <c:pt idx="51">
                  <c:v>5.0736000000000008</c:v>
                </c:pt>
                <c:pt idx="52">
                  <c:v>5.1093000000000002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1-4F80-BBD5-0E285431798D}"/>
            </c:ext>
          </c:extLst>
        </c:ser>
        <c:ser>
          <c:idx val="2"/>
          <c:order val="2"/>
          <c:tx>
            <c:strRef>
              <c:f>removals!$CN$11</c:f>
              <c:strCache>
                <c:ptCount val="1"/>
                <c:pt idx="0">
                  <c:v>2019 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removals!$CN$12:$CN$65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5.1093000000000002</c:v>
                </c:pt>
                <c:pt idx="1">
                  <c:v>5.353600000000001</c:v>
                </c:pt>
                <c:pt idx="2">
                  <c:v>5.1338000000000008</c:v>
                </c:pt>
                <c:pt idx="3">
                  <c:v>5.696600000000001</c:v>
                </c:pt>
                <c:pt idx="4">
                  <c:v>5.5909000000000004</c:v>
                </c:pt>
                <c:pt idx="5">
                  <c:v>6.2013000000000007</c:v>
                </c:pt>
                <c:pt idx="6">
                  <c:v>#N/A</c:v>
                </c:pt>
                <c:pt idx="7">
                  <c:v>5.0624000000000002</c:v>
                </c:pt>
                <c:pt idx="8">
                  <c:v>5.3900000000000006</c:v>
                </c:pt>
                <c:pt idx="9">
                  <c:v>5.5481999999999996</c:v>
                </c:pt>
                <c:pt idx="10">
                  <c:v>5.2822000000000005</c:v>
                </c:pt>
                <c:pt idx="11">
                  <c:v>5.4656000000000002</c:v>
                </c:pt>
                <c:pt idx="12">
                  <c:v>6.0557000000000007</c:v>
                </c:pt>
                <c:pt idx="13">
                  <c:v>5.3193000000000001</c:v>
                </c:pt>
                <c:pt idx="14">
                  <c:v>5.2430000000000012</c:v>
                </c:pt>
                <c:pt idx="15">
                  <c:v>5.8261000000000003</c:v>
                </c:pt>
                <c:pt idx="16">
                  <c:v>5.8058000000000005</c:v>
                </c:pt>
                <c:pt idx="17">
                  <c:v>6.0368000000000004</c:v>
                </c:pt>
                <c:pt idx="18">
                  <c:v>5.7239000000000004</c:v>
                </c:pt>
                <c:pt idx="19">
                  <c:v>5.8653000000000004</c:v>
                </c:pt>
                <c:pt idx="20">
                  <c:v>5.4417999999999997</c:v>
                </c:pt>
                <c:pt idx="21">
                  <c:v>5.8856000000000002</c:v>
                </c:pt>
                <c:pt idx="22">
                  <c:v>5.2150000000000007</c:v>
                </c:pt>
                <c:pt idx="23">
                  <c:v>5.2744999999999997</c:v>
                </c:pt>
                <c:pt idx="24">
                  <c:v>5.4747000000000003</c:v>
                </c:pt>
                <c:pt idx="25">
                  <c:v>5.6406000000000018</c:v>
                </c:pt>
                <c:pt idx="26">
                  <c:v>6.0620000000000003</c:v>
                </c:pt>
                <c:pt idx="27">
                  <c:v>5.4061000000000003</c:v>
                </c:pt>
                <c:pt idx="28">
                  <c:v>6.2188000000000008</c:v>
                </c:pt>
                <c:pt idx="29">
                  <c:v>6.0326000000000013</c:v>
                </c:pt>
                <c:pt idx="30">
                  <c:v>6.2593999999999994</c:v>
                </c:pt>
                <c:pt idx="31">
                  <c:v>6.1593</c:v>
                </c:pt>
                <c:pt idx="32">
                  <c:v>6.5289000000000001</c:v>
                </c:pt>
                <c:pt idx="33">
                  <c:v>6.2229999999999999</c:v>
                </c:pt>
                <c:pt idx="34">
                  <c:v>6.4449000000000014</c:v>
                </c:pt>
                <c:pt idx="35">
                  <c:v>5.9290000000000012</c:v>
                </c:pt>
                <c:pt idx="36">
                  <c:v>6.4449000000000005</c:v>
                </c:pt>
                <c:pt idx="37">
                  <c:v>6.8894000000000011</c:v>
                </c:pt>
                <c:pt idx="38">
                  <c:v>6.4134000000000011</c:v>
                </c:pt>
                <c:pt idx="39">
                  <c:v>6.5842000000000001</c:v>
                </c:pt>
                <c:pt idx="40">
                  <c:v>#N/A</c:v>
                </c:pt>
                <c:pt idx="41">
                  <c:v>6.8810000000000002</c:v>
                </c:pt>
                <c:pt idx="42">
                  <c:v>6.1369000000000007</c:v>
                </c:pt>
                <c:pt idx="43">
                  <c:v>6.2831999999999999</c:v>
                </c:pt>
                <c:pt idx="44">
                  <c:v>6.0788000000000011</c:v>
                </c:pt>
                <c:pt idx="45">
                  <c:v>5.3332999999999995</c:v>
                </c:pt>
                <c:pt idx="46">
                  <c:v>5.6721000000000004</c:v>
                </c:pt>
                <c:pt idx="47">
                  <c:v>5.8541000000000016</c:v>
                </c:pt>
                <c:pt idx="48">
                  <c:v>5.4096000000000002</c:v>
                </c:pt>
                <c:pt idx="49">
                  <c:v>6.2160000000000011</c:v>
                </c:pt>
                <c:pt idx="50">
                  <c:v>5.9878000000000009</c:v>
                </c:pt>
                <c:pt idx="51">
                  <c:v>5.4621000000000004</c:v>
                </c:pt>
                <c:pt idx="52">
                  <c:v>5.6084000000000005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1-4F80-BBD5-0E285431798D}"/>
            </c:ext>
          </c:extLst>
        </c:ser>
        <c:ser>
          <c:idx val="3"/>
          <c:order val="3"/>
          <c:tx>
            <c:strRef>
              <c:f>removals!$CO$11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removals!$CO$12:$CO$65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5.6084000000000005</c:v>
                </c:pt>
                <c:pt idx="1">
                  <c:v>6.1908000000000003</c:v>
                </c:pt>
                <c:pt idx="2">
                  <c:v>6.3266000000000009</c:v>
                </c:pt>
                <c:pt idx="3">
                  <c:v>6.1684000000000001</c:v>
                </c:pt>
                <c:pt idx="4">
                  <c:v>6.2475000000000005</c:v>
                </c:pt>
                <c:pt idx="5">
                  <c:v>#N/A</c:v>
                </c:pt>
                <c:pt idx="6">
                  <c:v>6.1978000000000009</c:v>
                </c:pt>
                <c:pt idx="7">
                  <c:v>5.9640000000000004</c:v>
                </c:pt>
                <c:pt idx="8">
                  <c:v>5.7379000000000016</c:v>
                </c:pt>
                <c:pt idx="9">
                  <c:v>5.5362999999999998</c:v>
                </c:pt>
                <c:pt idx="10">
                  <c:v>5.2941000000000003</c:v>
                </c:pt>
                <c:pt idx="11">
                  <c:v>5.3846800000000012</c:v>
                </c:pt>
                <c:pt idx="12">
                  <c:v>5.4390000000000001</c:v>
                </c:pt>
                <c:pt idx="13">
                  <c:v>5.7497999999999996</c:v>
                </c:pt>
                <c:pt idx="14">
                  <c:v>5.7721999999999998</c:v>
                </c:pt>
                <c:pt idx="15">
                  <c:v>5.6840000000000011</c:v>
                </c:pt>
                <c:pt idx="16">
                  <c:v>5.7738100000000001</c:v>
                </c:pt>
                <c:pt idx="17">
                  <c:v>5.5063400000000007</c:v>
                </c:pt>
                <c:pt idx="18">
                  <c:v>5.9528000000000008</c:v>
                </c:pt>
                <c:pt idx="19">
                  <c:v>5.4908000000000001</c:v>
                </c:pt>
                <c:pt idx="20">
                  <c:v>5.4243000000000006</c:v>
                </c:pt>
                <c:pt idx="21">
                  <c:v>5.4705000000000004</c:v>
                </c:pt>
                <c:pt idx="22">
                  <c:v>5.7330000000000005</c:v>
                </c:pt>
                <c:pt idx="23">
                  <c:v>5.8100000000000005</c:v>
                </c:pt>
                <c:pt idx="24">
                  <c:v>5.8744000000000014</c:v>
                </c:pt>
                <c:pt idx="25">
                  <c:v>5.8793000000000006</c:v>
                </c:pt>
                <c:pt idx="26">
                  <c:v>5.6252000000000004</c:v>
                </c:pt>
                <c:pt idx="27">
                  <c:v>5.7981000000000016</c:v>
                </c:pt>
                <c:pt idx="28">
                  <c:v>5.5475000000000012</c:v>
                </c:pt>
                <c:pt idx="29">
                  <c:v>5.5299999999999994</c:v>
                </c:pt>
                <c:pt idx="30">
                  <c:v>5.2387999999999995</c:v>
                </c:pt>
                <c:pt idx="31">
                  <c:v>5.5188000000000006</c:v>
                </c:pt>
                <c:pt idx="32">
                  <c:v>5.9255000000000013</c:v>
                </c:pt>
                <c:pt idx="33">
                  <c:v>6.4847999999999999</c:v>
                </c:pt>
                <c:pt idx="34">
                  <c:v>6.6171000000000006</c:v>
                </c:pt>
                <c:pt idx="35">
                  <c:v>5.9591000000000003</c:v>
                </c:pt>
                <c:pt idx="36">
                  <c:v>6.0179000000000009</c:v>
                </c:pt>
                <c:pt idx="37">
                  <c:v>6.1894000000000009</c:v>
                </c:pt>
                <c:pt idx="38">
                  <c:v>6.2131999999999996</c:v>
                </c:pt>
                <c:pt idx="39">
                  <c:v>5.9031000000000002</c:v>
                </c:pt>
                <c:pt idx="40">
                  <c:v>5.5741000000000005</c:v>
                </c:pt>
                <c:pt idx="41">
                  <c:v>5.7084999999999999</c:v>
                </c:pt>
                <c:pt idx="42">
                  <c:v>5.5789999999999997</c:v>
                </c:pt>
                <c:pt idx="43">
                  <c:v>5.7589000000000006</c:v>
                </c:pt>
                <c:pt idx="44">
                  <c:v>6.0200000000000005</c:v>
                </c:pt>
                <c:pt idx="45">
                  <c:v>6.2020000000000008</c:v>
                </c:pt>
                <c:pt idx="46">
                  <c:v>5.9885000000000002</c:v>
                </c:pt>
                <c:pt idx="47">
                  <c:v>5.649</c:v>
                </c:pt>
                <c:pt idx="48">
                  <c:v>6.0270000000000001</c:v>
                </c:pt>
                <c:pt idx="49">
                  <c:v>6.0963000000000012</c:v>
                </c:pt>
                <c:pt idx="50">
                  <c:v>5.6378000000000013</c:v>
                </c:pt>
                <c:pt idx="51">
                  <c:v>5.8548000000000009</c:v>
                </c:pt>
                <c:pt idx="52">
                  <c:v>6.0480000000000009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1-4F80-BBD5-0E2854317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South China Weekly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removals!$CY$11</c:f>
              <c:strCache>
                <c:ptCount val="1"/>
                <c:pt idx="0">
                  <c:v>2020 forecast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removals!$CX$12:$CX$65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2.2568000000000001</c:v>
                </c:pt>
                <c:pt idx="1">
                  <c:v>2.0390999999999999</c:v>
                </c:pt>
                <c:pt idx="2">
                  <c:v>1.988</c:v>
                </c:pt>
                <c:pt idx="3">
                  <c:v>2.0321000000000002</c:v>
                </c:pt>
                <c:pt idx="4">
                  <c:v>2.1602000000000001</c:v>
                </c:pt>
                <c:pt idx="5">
                  <c:v>1.9796000000000002</c:v>
                </c:pt>
                <c:pt idx="6">
                  <c:v>2.1203000000000003</c:v>
                </c:pt>
                <c:pt idx="7">
                  <c:v>#N/A</c:v>
                </c:pt>
                <c:pt idx="8">
                  <c:v>2.2918000000000003</c:v>
                </c:pt>
                <c:pt idx="9">
                  <c:v>1.9250000000000003</c:v>
                </c:pt>
                <c:pt idx="10">
                  <c:v>1.9593000000000003</c:v>
                </c:pt>
                <c:pt idx="11">
                  <c:v>1.7570000000000003</c:v>
                </c:pt>
                <c:pt idx="12">
                  <c:v>1.7850000000000001</c:v>
                </c:pt>
                <c:pt idx="13">
                  <c:v>1.7654000000000003</c:v>
                </c:pt>
                <c:pt idx="14">
                  <c:v>1.8669000000000002</c:v>
                </c:pt>
                <c:pt idx="15">
                  <c:v>2.1098000000000003</c:v>
                </c:pt>
                <c:pt idx="16">
                  <c:v>1.9467000000000003</c:v>
                </c:pt>
                <c:pt idx="17">
                  <c:v>1.9719000000000002</c:v>
                </c:pt>
                <c:pt idx="18">
                  <c:v>2.1238000000000001</c:v>
                </c:pt>
                <c:pt idx="19">
                  <c:v>2.0762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3-40D0-8BB4-8F680622B4C1}"/>
            </c:ext>
          </c:extLst>
        </c:ser>
        <c:ser>
          <c:idx val="1"/>
          <c:order val="1"/>
          <c:tx>
            <c:strRef>
              <c:f>removals!$CU$11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removals!$CU$12:$CU$65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1.7780000000000002</c:v>
                </c:pt>
                <c:pt idx="1">
                  <c:v>1.736</c:v>
                </c:pt>
                <c:pt idx="2">
                  <c:v>1.7710000000000001</c:v>
                </c:pt>
                <c:pt idx="3">
                  <c:v>1.54</c:v>
                </c:pt>
                <c:pt idx="4">
                  <c:v>1.8480000000000005</c:v>
                </c:pt>
                <c:pt idx="5">
                  <c:v>2.0649999999999999</c:v>
                </c:pt>
                <c:pt idx="6">
                  <c:v>2.3296000000000001</c:v>
                </c:pt>
                <c:pt idx="7">
                  <c:v>#N/A</c:v>
                </c:pt>
                <c:pt idx="8">
                  <c:v>#N/A</c:v>
                </c:pt>
                <c:pt idx="9">
                  <c:v>2.2820000000000005</c:v>
                </c:pt>
                <c:pt idx="10">
                  <c:v>1.9131000000000002</c:v>
                </c:pt>
                <c:pt idx="11">
                  <c:v>2.1126000000000005</c:v>
                </c:pt>
                <c:pt idx="12">
                  <c:v>1.8417000000000003</c:v>
                </c:pt>
                <c:pt idx="13">
                  <c:v>1.6170000000000004</c:v>
                </c:pt>
                <c:pt idx="14">
                  <c:v>1.6450000000000002</c:v>
                </c:pt>
                <c:pt idx="15">
                  <c:v>1.6030000000000002</c:v>
                </c:pt>
                <c:pt idx="16">
                  <c:v>1.4070000000000003</c:v>
                </c:pt>
                <c:pt idx="17">
                  <c:v>1.6310000000000002</c:v>
                </c:pt>
                <c:pt idx="18">
                  <c:v>1.7220000000000002</c:v>
                </c:pt>
                <c:pt idx="19">
                  <c:v>1.7360000000000002</c:v>
                </c:pt>
                <c:pt idx="20">
                  <c:v>1.8410000000000002</c:v>
                </c:pt>
                <c:pt idx="21">
                  <c:v>1.7766000000000004</c:v>
                </c:pt>
                <c:pt idx="22">
                  <c:v>1.9425000000000001</c:v>
                </c:pt>
                <c:pt idx="23">
                  <c:v>1.7493000000000003</c:v>
                </c:pt>
                <c:pt idx="24">
                  <c:v>1.7709999999999999</c:v>
                </c:pt>
                <c:pt idx="25">
                  <c:v>1.7310999999999999</c:v>
                </c:pt>
                <c:pt idx="26">
                  <c:v>1.7885000000000002</c:v>
                </c:pt>
                <c:pt idx="27">
                  <c:v>1.7850000000000001</c:v>
                </c:pt>
                <c:pt idx="28">
                  <c:v>1.5015000000000001</c:v>
                </c:pt>
                <c:pt idx="29">
                  <c:v>1.8340000000000001</c:v>
                </c:pt>
                <c:pt idx="30">
                  <c:v>1.7807999999999999</c:v>
                </c:pt>
                <c:pt idx="31">
                  <c:v>2.0405000000000002</c:v>
                </c:pt>
                <c:pt idx="32">
                  <c:v>1.7325000000000002</c:v>
                </c:pt>
                <c:pt idx="33">
                  <c:v>1.8585000000000003</c:v>
                </c:pt>
                <c:pt idx="34">
                  <c:v>1.7535000000000001</c:v>
                </c:pt>
                <c:pt idx="35">
                  <c:v>1.6744000000000003</c:v>
                </c:pt>
                <c:pt idx="36">
                  <c:v>1.7794000000000003</c:v>
                </c:pt>
                <c:pt idx="37">
                  <c:v>1.6702000000000001</c:v>
                </c:pt>
                <c:pt idx="38">
                  <c:v>1.5582000000000003</c:v>
                </c:pt>
                <c:pt idx="39">
                  <c:v>1.7184999999999999</c:v>
                </c:pt>
                <c:pt idx="40">
                  <c:v>#N/A</c:v>
                </c:pt>
                <c:pt idx="41">
                  <c:v>1.6121000000000001</c:v>
                </c:pt>
                <c:pt idx="42">
                  <c:v>2.1350000000000002</c:v>
                </c:pt>
                <c:pt idx="43">
                  <c:v>2.1896000000000004</c:v>
                </c:pt>
                <c:pt idx="44">
                  <c:v>2.1413000000000006</c:v>
                </c:pt>
                <c:pt idx="45">
                  <c:v>2.1140000000000003</c:v>
                </c:pt>
                <c:pt idx="46">
                  <c:v>2.1560000000000001</c:v>
                </c:pt>
                <c:pt idx="47">
                  <c:v>2.0615000000000001</c:v>
                </c:pt>
                <c:pt idx="48">
                  <c:v>2.0930000000000004</c:v>
                </c:pt>
                <c:pt idx="49">
                  <c:v>1.9040000000000001</c:v>
                </c:pt>
                <c:pt idx="50">
                  <c:v>1.6772000000000002</c:v>
                </c:pt>
                <c:pt idx="51">
                  <c:v>1.9040000000000001</c:v>
                </c:pt>
                <c:pt idx="52">
                  <c:v>1.9390000000000001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73-40D0-8BB4-8F680622B4C1}"/>
            </c:ext>
          </c:extLst>
        </c:ser>
        <c:ser>
          <c:idx val="2"/>
          <c:order val="2"/>
          <c:tx>
            <c:strRef>
              <c:f>removals!$CV$11</c:f>
              <c:strCache>
                <c:ptCount val="1"/>
                <c:pt idx="0">
                  <c:v>2019 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removals!$CV$12:$CV$65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1.9390000000000001</c:v>
                </c:pt>
                <c:pt idx="1">
                  <c:v>1.9705000000000001</c:v>
                </c:pt>
                <c:pt idx="2">
                  <c:v>1.946</c:v>
                </c:pt>
                <c:pt idx="3">
                  <c:v>1.6940000000000002</c:v>
                </c:pt>
                <c:pt idx="4">
                  <c:v>1.5330000000000001</c:v>
                </c:pt>
                <c:pt idx="5">
                  <c:v>1.5645000000000002</c:v>
                </c:pt>
                <c:pt idx="6">
                  <c:v>#N/A</c:v>
                </c:pt>
                <c:pt idx="7">
                  <c:v>1.7360000000000002</c:v>
                </c:pt>
                <c:pt idx="8">
                  <c:v>1.5820000000000003</c:v>
                </c:pt>
                <c:pt idx="9">
                  <c:v>1.8445</c:v>
                </c:pt>
                <c:pt idx="10">
                  <c:v>1.6134999999999999</c:v>
                </c:pt>
                <c:pt idx="11">
                  <c:v>1.7745</c:v>
                </c:pt>
                <c:pt idx="12">
                  <c:v>1.722</c:v>
                </c:pt>
                <c:pt idx="13">
                  <c:v>1.9215000000000002</c:v>
                </c:pt>
                <c:pt idx="14">
                  <c:v>1.7990000000000002</c:v>
                </c:pt>
                <c:pt idx="15">
                  <c:v>1.61</c:v>
                </c:pt>
                <c:pt idx="16">
                  <c:v>1.708</c:v>
                </c:pt>
                <c:pt idx="17">
                  <c:v>1.7255000000000003</c:v>
                </c:pt>
                <c:pt idx="18">
                  <c:v>1.7010000000000003</c:v>
                </c:pt>
                <c:pt idx="19">
                  <c:v>1.8200000000000003</c:v>
                </c:pt>
                <c:pt idx="20">
                  <c:v>1.8480000000000001</c:v>
                </c:pt>
                <c:pt idx="21">
                  <c:v>1.7745000000000002</c:v>
                </c:pt>
                <c:pt idx="22">
                  <c:v>1.8270000000000002</c:v>
                </c:pt>
                <c:pt idx="23">
                  <c:v>1.9089</c:v>
                </c:pt>
                <c:pt idx="24">
                  <c:v>1.7815000000000001</c:v>
                </c:pt>
                <c:pt idx="25">
                  <c:v>1.5365000000000002</c:v>
                </c:pt>
                <c:pt idx="26">
                  <c:v>1.7234000000000003</c:v>
                </c:pt>
                <c:pt idx="27">
                  <c:v>1.7885</c:v>
                </c:pt>
                <c:pt idx="28">
                  <c:v>1.9404000000000003</c:v>
                </c:pt>
                <c:pt idx="29">
                  <c:v>1.7850000000000001</c:v>
                </c:pt>
                <c:pt idx="30">
                  <c:v>1.6296000000000002</c:v>
                </c:pt>
                <c:pt idx="31">
                  <c:v>1.7674999999999998</c:v>
                </c:pt>
                <c:pt idx="32">
                  <c:v>1.7136000000000002</c:v>
                </c:pt>
                <c:pt idx="33">
                  <c:v>1.9145000000000003</c:v>
                </c:pt>
                <c:pt idx="34">
                  <c:v>1.8620000000000003</c:v>
                </c:pt>
                <c:pt idx="35">
                  <c:v>1.7500000000000002</c:v>
                </c:pt>
                <c:pt idx="36">
                  <c:v>1.7395</c:v>
                </c:pt>
                <c:pt idx="37">
                  <c:v>1.6519999999999999</c:v>
                </c:pt>
                <c:pt idx="38">
                  <c:v>1.5330000000000004</c:v>
                </c:pt>
                <c:pt idx="39">
                  <c:v>1.7850000000000001</c:v>
                </c:pt>
                <c:pt idx="40">
                  <c:v>#N/A</c:v>
                </c:pt>
                <c:pt idx="41">
                  <c:v>1.7150000000000001</c:v>
                </c:pt>
                <c:pt idx="42">
                  <c:v>1.8234999999999999</c:v>
                </c:pt>
                <c:pt idx="43">
                  <c:v>1.9215000000000002</c:v>
                </c:pt>
                <c:pt idx="44">
                  <c:v>1.8130000000000004</c:v>
                </c:pt>
                <c:pt idx="45">
                  <c:v>2.0545</c:v>
                </c:pt>
                <c:pt idx="46">
                  <c:v>2.0300000000000002</c:v>
                </c:pt>
                <c:pt idx="47">
                  <c:v>1.988</c:v>
                </c:pt>
                <c:pt idx="48">
                  <c:v>1.8970000000000002</c:v>
                </c:pt>
                <c:pt idx="49">
                  <c:v>1.7850000000000001</c:v>
                </c:pt>
                <c:pt idx="50">
                  <c:v>2.0230000000000001</c:v>
                </c:pt>
                <c:pt idx="51">
                  <c:v>1.9320000000000004</c:v>
                </c:pt>
                <c:pt idx="52">
                  <c:v>1.7010000000000003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73-40D0-8BB4-8F680622B4C1}"/>
            </c:ext>
          </c:extLst>
        </c:ser>
        <c:ser>
          <c:idx val="3"/>
          <c:order val="3"/>
          <c:tx>
            <c:strRef>
              <c:f>removals!$CW$11</c:f>
              <c:strCache>
                <c:ptCount val="1"/>
                <c:pt idx="0">
                  <c:v>2020 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removals!$BD$12:$BD$65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removals!$CW$12:$CW$65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1.7010000000000003</c:v>
                </c:pt>
                <c:pt idx="1">
                  <c:v>1.6940000000000002</c:v>
                </c:pt>
                <c:pt idx="2">
                  <c:v>1.8550000000000002</c:v>
                </c:pt>
                <c:pt idx="3">
                  <c:v>2.0741000000000005</c:v>
                </c:pt>
                <c:pt idx="4">
                  <c:v>1.8340000000000001</c:v>
                </c:pt>
                <c:pt idx="5">
                  <c:v>#N/A</c:v>
                </c:pt>
                <c:pt idx="6">
                  <c:v>1.7759000000000003</c:v>
                </c:pt>
                <c:pt idx="7">
                  <c:v>1.7010000000000003</c:v>
                </c:pt>
                <c:pt idx="8">
                  <c:v>2.016</c:v>
                </c:pt>
                <c:pt idx="9">
                  <c:v>2.0370000000000004</c:v>
                </c:pt>
                <c:pt idx="10">
                  <c:v>1.8900000000000001</c:v>
                </c:pt>
                <c:pt idx="11">
                  <c:v>1.8480000000000003</c:v>
                </c:pt>
                <c:pt idx="12">
                  <c:v>1.8515000000000001</c:v>
                </c:pt>
                <c:pt idx="13">
                  <c:v>1.7171000000000003</c:v>
                </c:pt>
                <c:pt idx="14">
                  <c:v>1.8830000000000002</c:v>
                </c:pt>
                <c:pt idx="15">
                  <c:v>1.8340000000000003</c:v>
                </c:pt>
                <c:pt idx="16">
                  <c:v>1.9123999999999999</c:v>
                </c:pt>
                <c:pt idx="17">
                  <c:v>2.0080200000000001</c:v>
                </c:pt>
                <c:pt idx="18">
                  <c:v>1.8921000000000001</c:v>
                </c:pt>
                <c:pt idx="19">
                  <c:v>2.0881000000000003</c:v>
                </c:pt>
                <c:pt idx="20">
                  <c:v>1.9660900000000003</c:v>
                </c:pt>
                <c:pt idx="21">
                  <c:v>1.8508000000000002</c:v>
                </c:pt>
                <c:pt idx="22">
                  <c:v>1.9040000000000001</c:v>
                </c:pt>
                <c:pt idx="23">
                  <c:v>2.0160000000000005</c:v>
                </c:pt>
                <c:pt idx="24">
                  <c:v>1.7710000000000001</c:v>
                </c:pt>
                <c:pt idx="25">
                  <c:v>1.9090400000000001</c:v>
                </c:pt>
                <c:pt idx="26">
                  <c:v>1.9208000000000003</c:v>
                </c:pt>
                <c:pt idx="27">
                  <c:v>1.9992000000000001</c:v>
                </c:pt>
                <c:pt idx="28">
                  <c:v>2.2707999999999999</c:v>
                </c:pt>
                <c:pt idx="29">
                  <c:v>2.1588000000000003</c:v>
                </c:pt>
                <c:pt idx="30">
                  <c:v>2.1077000000000004</c:v>
                </c:pt>
                <c:pt idx="31">
                  <c:v>2.0482000000000005</c:v>
                </c:pt>
                <c:pt idx="32">
                  <c:v>1.9509000000000003</c:v>
                </c:pt>
                <c:pt idx="33">
                  <c:v>2.0601000000000003</c:v>
                </c:pt>
                <c:pt idx="34">
                  <c:v>2.1938000000000004</c:v>
                </c:pt>
                <c:pt idx="35">
                  <c:v>2.0314000000000001</c:v>
                </c:pt>
                <c:pt idx="36">
                  <c:v>2.2967000000000004</c:v>
                </c:pt>
                <c:pt idx="37">
                  <c:v>1.8697000000000001</c:v>
                </c:pt>
                <c:pt idx="38">
                  <c:v>1.9740000000000004</c:v>
                </c:pt>
                <c:pt idx="39">
                  <c:v>2.1105</c:v>
                </c:pt>
                <c:pt idx="40">
                  <c:v>2.0958000000000001</c:v>
                </c:pt>
                <c:pt idx="41">
                  <c:v>2.2505000000000002</c:v>
                </c:pt>
                <c:pt idx="42">
                  <c:v>2.0839000000000003</c:v>
                </c:pt>
                <c:pt idx="43">
                  <c:v>2.0783</c:v>
                </c:pt>
                <c:pt idx="44">
                  <c:v>2.0461</c:v>
                </c:pt>
                <c:pt idx="45">
                  <c:v>2.2050000000000001</c:v>
                </c:pt>
                <c:pt idx="46">
                  <c:v>2.31</c:v>
                </c:pt>
                <c:pt idx="47">
                  <c:v>2.3919000000000001</c:v>
                </c:pt>
                <c:pt idx="48">
                  <c:v>2.2379000000000002</c:v>
                </c:pt>
                <c:pt idx="49">
                  <c:v>2.1350000000000002</c:v>
                </c:pt>
                <c:pt idx="50">
                  <c:v>2.1140000000000003</c:v>
                </c:pt>
                <c:pt idx="51">
                  <c:v>2.0090000000000003</c:v>
                </c:pt>
                <c:pt idx="52">
                  <c:v>2.2568000000000001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73-40D0-8BB4-8F680622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CFD </a:t>
            </a:r>
            <a:r>
              <a:rPr lang="en-US" altLang="zh-CN"/>
              <a:t>weekly removals (kt)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removals!$DD$11</c:f>
              <c:strCache>
                <c:ptCount val="1"/>
                <c:pt idx="0">
                  <c:v>2019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removals!$DD$12:$DD$65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130</c:v>
                </c:pt>
                <c:pt idx="1">
                  <c:v>120</c:v>
                </c:pt>
                <c:pt idx="2">
                  <c:v>250</c:v>
                </c:pt>
                <c:pt idx="3">
                  <c:v>310</c:v>
                </c:pt>
                <c:pt idx="4">
                  <c:v>330</c:v>
                </c:pt>
                <c:pt idx="5">
                  <c:v>330</c:v>
                </c:pt>
                <c:pt idx="6">
                  <c:v>#N/A</c:v>
                </c:pt>
                <c:pt idx="7">
                  <c:v>260</c:v>
                </c:pt>
                <c:pt idx="8">
                  <c:v>260</c:v>
                </c:pt>
                <c:pt idx="9">
                  <c:v>280</c:v>
                </c:pt>
                <c:pt idx="10">
                  <c:v>260</c:v>
                </c:pt>
                <c:pt idx="11">
                  <c:v>220</c:v>
                </c:pt>
                <c:pt idx="12">
                  <c:v>250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300</c:v>
                </c:pt>
                <c:pt idx="17">
                  <c:v>260</c:v>
                </c:pt>
                <c:pt idx="18">
                  <c:v>300</c:v>
                </c:pt>
                <c:pt idx="19">
                  <c:v>310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310</c:v>
                </c:pt>
                <c:pt idx="24">
                  <c:v>300</c:v>
                </c:pt>
                <c:pt idx="25">
                  <c:v>280</c:v>
                </c:pt>
                <c:pt idx="26">
                  <c:v>270</c:v>
                </c:pt>
                <c:pt idx="27">
                  <c:v>250</c:v>
                </c:pt>
                <c:pt idx="28">
                  <c:v>250</c:v>
                </c:pt>
                <c:pt idx="29">
                  <c:v>235</c:v>
                </c:pt>
                <c:pt idx="30">
                  <c:v>150</c:v>
                </c:pt>
                <c:pt idx="31">
                  <c:v>100</c:v>
                </c:pt>
                <c:pt idx="32">
                  <c:v>240</c:v>
                </c:pt>
                <c:pt idx="33">
                  <c:v>220</c:v>
                </c:pt>
                <c:pt idx="34">
                  <c:v>280</c:v>
                </c:pt>
                <c:pt idx="35">
                  <c:v>290</c:v>
                </c:pt>
                <c:pt idx="36">
                  <c:v>300</c:v>
                </c:pt>
                <c:pt idx="37">
                  <c:v>290</c:v>
                </c:pt>
                <c:pt idx="38">
                  <c:v>310</c:v>
                </c:pt>
                <c:pt idx="39">
                  <c:v>190</c:v>
                </c:pt>
                <c:pt idx="40">
                  <c:v>#N/A</c:v>
                </c:pt>
                <c:pt idx="41">
                  <c:v>240</c:v>
                </c:pt>
                <c:pt idx="42">
                  <c:v>285</c:v>
                </c:pt>
                <c:pt idx="43">
                  <c:v>130</c:v>
                </c:pt>
                <c:pt idx="44">
                  <c:v>260</c:v>
                </c:pt>
                <c:pt idx="45">
                  <c:v>300</c:v>
                </c:pt>
                <c:pt idx="46">
                  <c:v>340</c:v>
                </c:pt>
                <c:pt idx="47">
                  <c:v>300</c:v>
                </c:pt>
                <c:pt idx="48">
                  <c:v>300</c:v>
                </c:pt>
                <c:pt idx="49">
                  <c:v>320</c:v>
                </c:pt>
                <c:pt idx="50">
                  <c:v>350</c:v>
                </c:pt>
                <c:pt idx="51">
                  <c:v>130</c:v>
                </c:pt>
                <c:pt idx="52">
                  <c:v>380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2-430F-BD8E-D4C9D45D2634}"/>
            </c:ext>
          </c:extLst>
        </c:ser>
        <c:ser>
          <c:idx val="1"/>
          <c:order val="1"/>
          <c:tx>
            <c:strRef>
              <c:f>removals!$DE$11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removals!$DE$12:$DE$65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380</c:v>
                </c:pt>
                <c:pt idx="1">
                  <c:v>350</c:v>
                </c:pt>
                <c:pt idx="2">
                  <c:v>350</c:v>
                </c:pt>
                <c:pt idx="3">
                  <c:v>360</c:v>
                </c:pt>
                <c:pt idx="4">
                  <c:v>280</c:v>
                </c:pt>
                <c:pt idx="5">
                  <c:v>#N/A</c:v>
                </c:pt>
                <c:pt idx="6">
                  <c:v>230</c:v>
                </c:pt>
                <c:pt idx="7">
                  <c:v>240</c:v>
                </c:pt>
                <c:pt idx="8">
                  <c:v>280</c:v>
                </c:pt>
                <c:pt idx="9">
                  <c:v>340</c:v>
                </c:pt>
                <c:pt idx="10">
                  <c:v>380</c:v>
                </c:pt>
                <c:pt idx="11">
                  <c:v>360</c:v>
                </c:pt>
                <c:pt idx="12">
                  <c:v>320</c:v>
                </c:pt>
                <c:pt idx="13">
                  <c:v>330</c:v>
                </c:pt>
                <c:pt idx="14">
                  <c:v>315</c:v>
                </c:pt>
                <c:pt idx="15">
                  <c:v>320</c:v>
                </c:pt>
                <c:pt idx="16">
                  <c:v>330</c:v>
                </c:pt>
                <c:pt idx="17">
                  <c:v>345</c:v>
                </c:pt>
                <c:pt idx="18">
                  <c:v>370</c:v>
                </c:pt>
                <c:pt idx="19">
                  <c:v>350</c:v>
                </c:pt>
                <c:pt idx="20">
                  <c:v>320</c:v>
                </c:pt>
                <c:pt idx="21">
                  <c:v>330</c:v>
                </c:pt>
                <c:pt idx="22">
                  <c:v>320</c:v>
                </c:pt>
                <c:pt idx="23">
                  <c:v>320</c:v>
                </c:pt>
                <c:pt idx="24">
                  <c:v>210</c:v>
                </c:pt>
                <c:pt idx="25">
                  <c:v>315</c:v>
                </c:pt>
                <c:pt idx="26">
                  <c:v>361.2</c:v>
                </c:pt>
                <c:pt idx="27">
                  <c:v>340</c:v>
                </c:pt>
                <c:pt idx="28">
                  <c:v>335</c:v>
                </c:pt>
                <c:pt idx="29">
                  <c:v>340</c:v>
                </c:pt>
                <c:pt idx="30">
                  <c:v>190</c:v>
                </c:pt>
                <c:pt idx="31">
                  <c:v>335</c:v>
                </c:pt>
                <c:pt idx="32">
                  <c:v>350</c:v>
                </c:pt>
                <c:pt idx="33">
                  <c:v>350</c:v>
                </c:pt>
                <c:pt idx="34">
                  <c:v>330</c:v>
                </c:pt>
                <c:pt idx="35">
                  <c:v>325</c:v>
                </c:pt>
                <c:pt idx="36">
                  <c:v>340</c:v>
                </c:pt>
                <c:pt idx="37">
                  <c:v>335</c:v>
                </c:pt>
                <c:pt idx="38">
                  <c:v>300</c:v>
                </c:pt>
                <c:pt idx="39">
                  <c:v>275</c:v>
                </c:pt>
                <c:pt idx="40">
                  <c:v>190</c:v>
                </c:pt>
                <c:pt idx="41">
                  <c:v>300</c:v>
                </c:pt>
                <c:pt idx="42">
                  <c:v>330</c:v>
                </c:pt>
                <c:pt idx="43">
                  <c:v>250</c:v>
                </c:pt>
                <c:pt idx="44">
                  <c:v>310</c:v>
                </c:pt>
                <c:pt idx="45">
                  <c:v>300</c:v>
                </c:pt>
                <c:pt idx="46">
                  <c:v>280</c:v>
                </c:pt>
                <c:pt idx="47">
                  <c:v>330</c:v>
                </c:pt>
                <c:pt idx="48">
                  <c:v>330</c:v>
                </c:pt>
                <c:pt idx="49">
                  <c:v>330</c:v>
                </c:pt>
                <c:pt idx="50">
                  <c:v>310</c:v>
                </c:pt>
                <c:pt idx="51">
                  <c:v>260</c:v>
                </c:pt>
                <c:pt idx="52">
                  <c:v>295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2-430F-BD8E-D4C9D45D2634}"/>
            </c:ext>
          </c:extLst>
        </c:ser>
        <c:ser>
          <c:idx val="2"/>
          <c:order val="2"/>
          <c:tx>
            <c:strRef>
              <c:f>removals!$DF$11</c:f>
              <c:strCache>
                <c:ptCount val="1"/>
                <c:pt idx="0">
                  <c:v>2021 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removals!$DF$12:$DF$65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295</c:v>
                </c:pt>
                <c:pt idx="1">
                  <c:v>275</c:v>
                </c:pt>
                <c:pt idx="2">
                  <c:v>333</c:v>
                </c:pt>
                <c:pt idx="3">
                  <c:v>300</c:v>
                </c:pt>
                <c:pt idx="4">
                  <c:v>335</c:v>
                </c:pt>
                <c:pt idx="5">
                  <c:v>260</c:v>
                </c:pt>
                <c:pt idx="6">
                  <c:v>315</c:v>
                </c:pt>
                <c:pt idx="7">
                  <c:v>#N/A</c:v>
                </c:pt>
                <c:pt idx="8">
                  <c:v>310</c:v>
                </c:pt>
                <c:pt idx="9">
                  <c:v>270</c:v>
                </c:pt>
                <c:pt idx="10">
                  <c:v>220</c:v>
                </c:pt>
                <c:pt idx="11">
                  <c:v>190</c:v>
                </c:pt>
                <c:pt idx="12">
                  <c:v>200</c:v>
                </c:pt>
                <c:pt idx="13">
                  <c:v>320</c:v>
                </c:pt>
                <c:pt idx="14">
                  <c:v>290</c:v>
                </c:pt>
                <c:pt idx="15">
                  <c:v>200</c:v>
                </c:pt>
                <c:pt idx="16">
                  <c:v>190</c:v>
                </c:pt>
                <c:pt idx="17">
                  <c:v>230</c:v>
                </c:pt>
                <c:pt idx="18">
                  <c:v>230</c:v>
                </c:pt>
                <c:pt idx="19">
                  <c:v>230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2-430F-BD8E-D4C9D45D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347888"/>
        <c:axId val="1816348216"/>
      </c:lineChart>
      <c:catAx>
        <c:axId val="1816347888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48216"/>
        <c:crosses val="autoZero"/>
        <c:auto val="1"/>
        <c:lblAlgn val="ctr"/>
        <c:lblOffset val="100"/>
        <c:noMultiLvlLbl val="0"/>
      </c:catAx>
      <c:valAx>
        <c:axId val="18163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JingTang </a:t>
            </a:r>
            <a:r>
              <a:rPr lang="en-US" altLang="zh-CN"/>
              <a:t>weekly removals (kt)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removals!$DL$11</c:f>
              <c:strCache>
                <c:ptCount val="1"/>
                <c:pt idx="0">
                  <c:v>2019 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removals!$DL$12:$DL$65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307</c:v>
                </c:pt>
                <c:pt idx="1">
                  <c:v>265</c:v>
                </c:pt>
                <c:pt idx="2">
                  <c:v>260</c:v>
                </c:pt>
                <c:pt idx="3">
                  <c:v>265</c:v>
                </c:pt>
                <c:pt idx="4">
                  <c:v>280</c:v>
                </c:pt>
                <c:pt idx="5">
                  <c:v>380</c:v>
                </c:pt>
                <c:pt idx="6">
                  <c:v>#N/A</c:v>
                </c:pt>
                <c:pt idx="7">
                  <c:v>260</c:v>
                </c:pt>
                <c:pt idx="8">
                  <c:v>260</c:v>
                </c:pt>
                <c:pt idx="9">
                  <c:v>320</c:v>
                </c:pt>
                <c:pt idx="10">
                  <c:v>255</c:v>
                </c:pt>
                <c:pt idx="11">
                  <c:v>85</c:v>
                </c:pt>
                <c:pt idx="12">
                  <c:v>366</c:v>
                </c:pt>
                <c:pt idx="13">
                  <c:v>295</c:v>
                </c:pt>
                <c:pt idx="14">
                  <c:v>270</c:v>
                </c:pt>
                <c:pt idx="15">
                  <c:v>290</c:v>
                </c:pt>
                <c:pt idx="16">
                  <c:v>245</c:v>
                </c:pt>
                <c:pt idx="17">
                  <c:v>228</c:v>
                </c:pt>
                <c:pt idx="18">
                  <c:v>280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310</c:v>
                </c:pt>
                <c:pt idx="23">
                  <c:v>305</c:v>
                </c:pt>
                <c:pt idx="24">
                  <c:v>300</c:v>
                </c:pt>
                <c:pt idx="25">
                  <c:v>240</c:v>
                </c:pt>
                <c:pt idx="26">
                  <c:v>241.70000000000002</c:v>
                </c:pt>
                <c:pt idx="27">
                  <c:v>240</c:v>
                </c:pt>
                <c:pt idx="28">
                  <c:v>255</c:v>
                </c:pt>
                <c:pt idx="29">
                  <c:v>229.7</c:v>
                </c:pt>
                <c:pt idx="30">
                  <c:v>245</c:v>
                </c:pt>
                <c:pt idx="31">
                  <c:v>130</c:v>
                </c:pt>
                <c:pt idx="32">
                  <c:v>305.79999999999995</c:v>
                </c:pt>
                <c:pt idx="33">
                  <c:v>155</c:v>
                </c:pt>
                <c:pt idx="34">
                  <c:v>299</c:v>
                </c:pt>
                <c:pt idx="35">
                  <c:v>344</c:v>
                </c:pt>
                <c:pt idx="36">
                  <c:v>338.1</c:v>
                </c:pt>
                <c:pt idx="37">
                  <c:v>365</c:v>
                </c:pt>
                <c:pt idx="38">
                  <c:v>351.1</c:v>
                </c:pt>
                <c:pt idx="39">
                  <c:v>220.10000000000002</c:v>
                </c:pt>
                <c:pt idx="40">
                  <c:v>#N/A</c:v>
                </c:pt>
                <c:pt idx="41">
                  <c:v>349.5</c:v>
                </c:pt>
                <c:pt idx="42">
                  <c:v>322</c:v>
                </c:pt>
                <c:pt idx="43">
                  <c:v>173.5</c:v>
                </c:pt>
                <c:pt idx="44">
                  <c:v>386.5</c:v>
                </c:pt>
                <c:pt idx="45">
                  <c:v>356</c:v>
                </c:pt>
                <c:pt idx="46">
                  <c:v>386.70000000000005</c:v>
                </c:pt>
                <c:pt idx="47">
                  <c:v>345</c:v>
                </c:pt>
                <c:pt idx="48">
                  <c:v>351.2</c:v>
                </c:pt>
                <c:pt idx="49">
                  <c:v>363.5</c:v>
                </c:pt>
                <c:pt idx="50">
                  <c:v>390.6</c:v>
                </c:pt>
                <c:pt idx="51">
                  <c:v>190</c:v>
                </c:pt>
                <c:pt idx="52">
                  <c:v>380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D-4B99-ABCC-3900578AA376}"/>
            </c:ext>
          </c:extLst>
        </c:ser>
        <c:ser>
          <c:idx val="1"/>
          <c:order val="1"/>
          <c:tx>
            <c:strRef>
              <c:f>removals!$DM$11</c:f>
              <c:strCache>
                <c:ptCount val="1"/>
                <c:pt idx="0">
                  <c:v>2020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removals!$DM$12:$DM$65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380</c:v>
                </c:pt>
                <c:pt idx="1">
                  <c:v>390</c:v>
                </c:pt>
                <c:pt idx="2">
                  <c:v>395</c:v>
                </c:pt>
                <c:pt idx="3">
                  <c:v>389.79999999999995</c:v>
                </c:pt>
                <c:pt idx="4">
                  <c:v>345</c:v>
                </c:pt>
                <c:pt idx="5">
                  <c:v>#N/A</c:v>
                </c:pt>
                <c:pt idx="6">
                  <c:v>244</c:v>
                </c:pt>
                <c:pt idx="7">
                  <c:v>260</c:v>
                </c:pt>
                <c:pt idx="8">
                  <c:v>240</c:v>
                </c:pt>
                <c:pt idx="9">
                  <c:v>339.79999999999995</c:v>
                </c:pt>
                <c:pt idx="10">
                  <c:v>316.70000000000005</c:v>
                </c:pt>
                <c:pt idx="11">
                  <c:v>315</c:v>
                </c:pt>
                <c:pt idx="12">
                  <c:v>322.40000000000003</c:v>
                </c:pt>
                <c:pt idx="13">
                  <c:v>333.8</c:v>
                </c:pt>
                <c:pt idx="14">
                  <c:v>297.3</c:v>
                </c:pt>
                <c:pt idx="15">
                  <c:v>278.60000000000002</c:v>
                </c:pt>
                <c:pt idx="16">
                  <c:v>278.29999999999995</c:v>
                </c:pt>
                <c:pt idx="17">
                  <c:v>307.39999999999998</c:v>
                </c:pt>
                <c:pt idx="18">
                  <c:v>308</c:v>
                </c:pt>
                <c:pt idx="19">
                  <c:v>326</c:v>
                </c:pt>
                <c:pt idx="20">
                  <c:v>317</c:v>
                </c:pt>
                <c:pt idx="21">
                  <c:v>341.9</c:v>
                </c:pt>
                <c:pt idx="22">
                  <c:v>277</c:v>
                </c:pt>
                <c:pt idx="23">
                  <c:v>301</c:v>
                </c:pt>
                <c:pt idx="24">
                  <c:v>224.8</c:v>
                </c:pt>
                <c:pt idx="25">
                  <c:v>318</c:v>
                </c:pt>
                <c:pt idx="26">
                  <c:v>355</c:v>
                </c:pt>
                <c:pt idx="27">
                  <c:v>324.09999999999997</c:v>
                </c:pt>
                <c:pt idx="28">
                  <c:v>320</c:v>
                </c:pt>
                <c:pt idx="29">
                  <c:v>317</c:v>
                </c:pt>
                <c:pt idx="30">
                  <c:v>143</c:v>
                </c:pt>
                <c:pt idx="31">
                  <c:v>284</c:v>
                </c:pt>
                <c:pt idx="32">
                  <c:v>320</c:v>
                </c:pt>
                <c:pt idx="33">
                  <c:v>315</c:v>
                </c:pt>
                <c:pt idx="34">
                  <c:v>320</c:v>
                </c:pt>
                <c:pt idx="35">
                  <c:v>310</c:v>
                </c:pt>
                <c:pt idx="36">
                  <c:v>313</c:v>
                </c:pt>
                <c:pt idx="37">
                  <c:v>320</c:v>
                </c:pt>
                <c:pt idx="38">
                  <c:v>310.2</c:v>
                </c:pt>
                <c:pt idx="39">
                  <c:v>280</c:v>
                </c:pt>
                <c:pt idx="40">
                  <c:v>180</c:v>
                </c:pt>
                <c:pt idx="41">
                  <c:v>350</c:v>
                </c:pt>
                <c:pt idx="42">
                  <c:v>320</c:v>
                </c:pt>
                <c:pt idx="43">
                  <c:v>370</c:v>
                </c:pt>
                <c:pt idx="44">
                  <c:v>335</c:v>
                </c:pt>
                <c:pt idx="45">
                  <c:v>350</c:v>
                </c:pt>
                <c:pt idx="46">
                  <c:v>330</c:v>
                </c:pt>
                <c:pt idx="47">
                  <c:v>360</c:v>
                </c:pt>
                <c:pt idx="48">
                  <c:v>340</c:v>
                </c:pt>
                <c:pt idx="49">
                  <c:v>315</c:v>
                </c:pt>
                <c:pt idx="50">
                  <c:v>300</c:v>
                </c:pt>
                <c:pt idx="51">
                  <c:v>220</c:v>
                </c:pt>
                <c:pt idx="52">
                  <c:v>245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D-4B99-ABCC-3900578AA376}"/>
            </c:ext>
          </c:extLst>
        </c:ser>
        <c:ser>
          <c:idx val="2"/>
          <c:order val="2"/>
          <c:tx>
            <c:strRef>
              <c:f>removals!$DN$11</c:f>
              <c:strCache>
                <c:ptCount val="1"/>
                <c:pt idx="0">
                  <c:v>2021 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removals!$CZ$12:$CZ$65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removals!$DN$12:$DN$65</c:f>
              <c:numCache>
                <c:formatCode>_ * #,##0.0_ ;_ * \-#,##0.0_ ;_ * "-"??_ ;_ @_ </c:formatCode>
                <c:ptCount val="54"/>
                <c:pt idx="0" formatCode="_ * #,##0_ ;_ * \-#,##0_ ;_ * &quot;-&quot;??_ ;_ @_ ">
                  <c:v>245</c:v>
                </c:pt>
                <c:pt idx="1">
                  <c:v>245</c:v>
                </c:pt>
                <c:pt idx="2">
                  <c:v>290</c:v>
                </c:pt>
                <c:pt idx="3">
                  <c:v>300</c:v>
                </c:pt>
                <c:pt idx="4">
                  <c:v>340</c:v>
                </c:pt>
                <c:pt idx="5">
                  <c:v>270</c:v>
                </c:pt>
                <c:pt idx="6">
                  <c:v>400</c:v>
                </c:pt>
                <c:pt idx="7">
                  <c:v>#N/A</c:v>
                </c:pt>
                <c:pt idx="8">
                  <c:v>290</c:v>
                </c:pt>
                <c:pt idx="9">
                  <c:v>295</c:v>
                </c:pt>
                <c:pt idx="10">
                  <c:v>180</c:v>
                </c:pt>
                <c:pt idx="11">
                  <c:v>220</c:v>
                </c:pt>
                <c:pt idx="12">
                  <c:v>220</c:v>
                </c:pt>
                <c:pt idx="13">
                  <c:v>300</c:v>
                </c:pt>
                <c:pt idx="14">
                  <c:v>250</c:v>
                </c:pt>
                <c:pt idx="15">
                  <c:v>240</c:v>
                </c:pt>
                <c:pt idx="16">
                  <c:v>250</c:v>
                </c:pt>
                <c:pt idx="17">
                  <c:v>295</c:v>
                </c:pt>
                <c:pt idx="18">
                  <c:v>240</c:v>
                </c:pt>
                <c:pt idx="19">
                  <c:v>250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8D-4B99-ABCC-3900578AA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347888"/>
        <c:axId val="1816348216"/>
      </c:lineChart>
      <c:catAx>
        <c:axId val="1816347888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48216"/>
        <c:crosses val="autoZero"/>
        <c:auto val="1"/>
        <c:lblAlgn val="ctr"/>
        <c:lblOffset val="100"/>
        <c:noMultiLvlLbl val="0"/>
      </c:catAx>
      <c:valAx>
        <c:axId val="18163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Port!$BV$12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Port!$BV$13:$BV$66</c:f>
              <c:numCache>
                <c:formatCode>_ * #,##0.0_ ;_ * \-#,##0.0_ ;_ * "-"??_ ;_ @_ </c:formatCode>
                <c:ptCount val="54"/>
                <c:pt idx="0">
                  <c:v>146.55100000000002</c:v>
                </c:pt>
                <c:pt idx="1">
                  <c:v>149.232</c:v>
                </c:pt>
                <c:pt idx="2">
                  <c:v>151.97</c:v>
                </c:pt>
                <c:pt idx="3">
                  <c:v>153.6086</c:v>
                </c:pt>
                <c:pt idx="4">
                  <c:v>151.822</c:v>
                </c:pt>
                <c:pt idx="5">
                  <c:v>151.428</c:v>
                </c:pt>
                <c:pt idx="6">
                  <c:v>152.381</c:v>
                </c:pt>
                <c:pt idx="7">
                  <c:v>#N/A</c:v>
                </c:pt>
                <c:pt idx="8">
                  <c:v>157.47999999999999</c:v>
                </c:pt>
                <c:pt idx="9">
                  <c:v>159.56200000000001</c:v>
                </c:pt>
                <c:pt idx="10">
                  <c:v>158.32169999999999</c:v>
                </c:pt>
                <c:pt idx="11">
                  <c:v>159.7259</c:v>
                </c:pt>
                <c:pt idx="12">
                  <c:v>161.35399999999998</c:v>
                </c:pt>
                <c:pt idx="13">
                  <c:v>162.81799999999998</c:v>
                </c:pt>
                <c:pt idx="14">
                  <c:v>161.16129999999998</c:v>
                </c:pt>
                <c:pt idx="15">
                  <c:v>160.4297</c:v>
                </c:pt>
                <c:pt idx="16">
                  <c:v>159.83180000000002</c:v>
                </c:pt>
                <c:pt idx="17">
                  <c:v>159.08410000000001</c:v>
                </c:pt>
                <c:pt idx="18">
                  <c:v>160.15989999999999</c:v>
                </c:pt>
                <c:pt idx="19">
                  <c:v>158.76390000000001</c:v>
                </c:pt>
                <c:pt idx="20">
                  <c:v>157.56469999999999</c:v>
                </c:pt>
                <c:pt idx="21">
                  <c:v>158.89440000000002</c:v>
                </c:pt>
                <c:pt idx="22">
                  <c:v>160.4016</c:v>
                </c:pt>
                <c:pt idx="23">
                  <c:v>159.14610000000002</c:v>
                </c:pt>
                <c:pt idx="24">
                  <c:v>157.2347</c:v>
                </c:pt>
                <c:pt idx="25">
                  <c:v>154.88409999999999</c:v>
                </c:pt>
                <c:pt idx="26">
                  <c:v>155.7928</c:v>
                </c:pt>
                <c:pt idx="27">
                  <c:v>153.42070000000001</c:v>
                </c:pt>
                <c:pt idx="28">
                  <c:v>153.51730000000001</c:v>
                </c:pt>
                <c:pt idx="29">
                  <c:v>153.6523</c:v>
                </c:pt>
                <c:pt idx="30">
                  <c:v>153.45480000000001</c:v>
                </c:pt>
                <c:pt idx="31">
                  <c:v>154.10389999999998</c:v>
                </c:pt>
                <c:pt idx="32">
                  <c:v>152.869</c:v>
                </c:pt>
                <c:pt idx="33">
                  <c:v>151.45930000000001</c:v>
                </c:pt>
                <c:pt idx="34">
                  <c:v>149.6191</c:v>
                </c:pt>
                <c:pt idx="35">
                  <c:v>147.3323</c:v>
                </c:pt>
                <c:pt idx="36">
                  <c:v>147.74360000000001</c:v>
                </c:pt>
                <c:pt idx="37">
                  <c:v>147.56610000000001</c:v>
                </c:pt>
                <c:pt idx="38">
                  <c:v>147.8443</c:v>
                </c:pt>
                <c:pt idx="39">
                  <c:v>145.16540000000001</c:v>
                </c:pt>
                <c:pt idx="40">
                  <c:v>#N/A</c:v>
                </c:pt>
                <c:pt idx="41">
                  <c:v>143.5318</c:v>
                </c:pt>
                <c:pt idx="42">
                  <c:v>145.2765</c:v>
                </c:pt>
                <c:pt idx="43">
                  <c:v>145.18639999999999</c:v>
                </c:pt>
                <c:pt idx="44">
                  <c:v>143.57399999999998</c:v>
                </c:pt>
                <c:pt idx="45">
                  <c:v>142.81870000000001</c:v>
                </c:pt>
                <c:pt idx="46">
                  <c:v>142.73009999999999</c:v>
                </c:pt>
                <c:pt idx="47">
                  <c:v>143.14080000000001</c:v>
                </c:pt>
                <c:pt idx="48">
                  <c:v>140.3492</c:v>
                </c:pt>
                <c:pt idx="49">
                  <c:v>138.6002</c:v>
                </c:pt>
                <c:pt idx="50">
                  <c:v>139.41329999999999</c:v>
                </c:pt>
                <c:pt idx="51">
                  <c:v>138.85379999999998</c:v>
                </c:pt>
                <c:pt idx="52">
                  <c:v>141.5643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A-4BD8-B622-D3568403A552}"/>
            </c:ext>
          </c:extLst>
        </c:ser>
        <c:ser>
          <c:idx val="1"/>
          <c:order val="1"/>
          <c:tx>
            <c:strRef>
              <c:f>Port!$BW$12</c:f>
              <c:strCache>
                <c:ptCount val="1"/>
                <c:pt idx="0">
                  <c:v>2019 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Port!$BW$13:$BW$66</c:f>
              <c:numCache>
                <c:formatCode>_ * #,##0.0_ ;_ * \-#,##0.0_ ;_ * "-"??_ ;_ @_ </c:formatCode>
                <c:ptCount val="54"/>
                <c:pt idx="0">
                  <c:v>141.5643</c:v>
                </c:pt>
                <c:pt idx="1">
                  <c:v>142.88159999999999</c:v>
                </c:pt>
                <c:pt idx="2">
                  <c:v>141.822</c:v>
                </c:pt>
                <c:pt idx="3">
                  <c:v>143.73500000000001</c:v>
                </c:pt>
                <c:pt idx="4">
                  <c:v>142.0575</c:v>
                </c:pt>
                <c:pt idx="5">
                  <c:v>139.72999999999999</c:v>
                </c:pt>
                <c:pt idx="6">
                  <c:v>#N/A</c:v>
                </c:pt>
                <c:pt idx="7">
                  <c:v>144.1421</c:v>
                </c:pt>
                <c:pt idx="8">
                  <c:v>145.76499999999999</c:v>
                </c:pt>
                <c:pt idx="9">
                  <c:v>146.87729999999999</c:v>
                </c:pt>
                <c:pt idx="10">
                  <c:v>147.45650000000001</c:v>
                </c:pt>
                <c:pt idx="11">
                  <c:v>147.69999999999999</c:v>
                </c:pt>
                <c:pt idx="12">
                  <c:v>147.88559999999998</c:v>
                </c:pt>
                <c:pt idx="13">
                  <c:v>147.02930000000001</c:v>
                </c:pt>
                <c:pt idx="14">
                  <c:v>148.43430000000001</c:v>
                </c:pt>
                <c:pt idx="15">
                  <c:v>141.8613</c:v>
                </c:pt>
                <c:pt idx="16">
                  <c:v>138.3629</c:v>
                </c:pt>
                <c:pt idx="17">
                  <c:v>134.26</c:v>
                </c:pt>
                <c:pt idx="18">
                  <c:v>134.37479999999999</c:v>
                </c:pt>
                <c:pt idx="19">
                  <c:v>133.3083</c:v>
                </c:pt>
                <c:pt idx="20">
                  <c:v>132.0692</c:v>
                </c:pt>
                <c:pt idx="21">
                  <c:v>127.6782</c:v>
                </c:pt>
                <c:pt idx="22">
                  <c:v>123.98100000000001</c:v>
                </c:pt>
                <c:pt idx="23">
                  <c:v>121.58</c:v>
                </c:pt>
                <c:pt idx="24">
                  <c:v>117.95729999999999</c:v>
                </c:pt>
                <c:pt idx="25">
                  <c:v>117.523</c:v>
                </c:pt>
                <c:pt idx="26">
                  <c:v>115.6503</c:v>
                </c:pt>
                <c:pt idx="27">
                  <c:v>114.9315</c:v>
                </c:pt>
                <c:pt idx="28">
                  <c:v>114.13510000000001</c:v>
                </c:pt>
                <c:pt idx="29">
                  <c:v>116.82089999999999</c:v>
                </c:pt>
                <c:pt idx="30">
                  <c:v>116.4181</c:v>
                </c:pt>
                <c:pt idx="31">
                  <c:v>118.69280000000001</c:v>
                </c:pt>
                <c:pt idx="32">
                  <c:v>118.50749999999999</c:v>
                </c:pt>
                <c:pt idx="33">
                  <c:v>116.0124</c:v>
                </c:pt>
                <c:pt idx="34">
                  <c:v>119.8433</c:v>
                </c:pt>
                <c:pt idx="35">
                  <c:v>121.31399999999999</c:v>
                </c:pt>
                <c:pt idx="36">
                  <c:v>120.9166</c:v>
                </c:pt>
                <c:pt idx="37">
                  <c:v>119.44</c:v>
                </c:pt>
                <c:pt idx="38">
                  <c:v>122.5429</c:v>
                </c:pt>
                <c:pt idx="39">
                  <c:v>120.33</c:v>
                </c:pt>
                <c:pt idx="40">
                  <c:v>#N/A</c:v>
                </c:pt>
                <c:pt idx="41">
                  <c:v>126.696</c:v>
                </c:pt>
                <c:pt idx="42">
                  <c:v>127.2403</c:v>
                </c:pt>
                <c:pt idx="43">
                  <c:v>128.36000000000001</c:v>
                </c:pt>
                <c:pt idx="44">
                  <c:v>126.485</c:v>
                </c:pt>
                <c:pt idx="45">
                  <c:v>125.85</c:v>
                </c:pt>
                <c:pt idx="46">
                  <c:v>123.7375</c:v>
                </c:pt>
                <c:pt idx="47">
                  <c:v>125.1725</c:v>
                </c:pt>
                <c:pt idx="48">
                  <c:v>123.83409999999999</c:v>
                </c:pt>
                <c:pt idx="49">
                  <c:v>123.43879999999999</c:v>
                </c:pt>
                <c:pt idx="50">
                  <c:v>123.0754</c:v>
                </c:pt>
                <c:pt idx="51">
                  <c:v>126.9251</c:v>
                </c:pt>
                <c:pt idx="52">
                  <c:v>126.95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A-4BD8-B622-D3568403A552}"/>
            </c:ext>
          </c:extLst>
        </c:ser>
        <c:ser>
          <c:idx val="2"/>
          <c:order val="2"/>
          <c:tx>
            <c:strRef>
              <c:f>Port!$BX$12</c:f>
              <c:strCache>
                <c:ptCount val="1"/>
                <c:pt idx="0">
                  <c:v>2020 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Port!$BX$13:$BX$66</c:f>
              <c:numCache>
                <c:formatCode>_ * #,##0.0_ ;_ * \-#,##0.0_ ;_ * "-"??_ ;_ @_ </c:formatCode>
                <c:ptCount val="54"/>
                <c:pt idx="0">
                  <c:v>126.95</c:v>
                </c:pt>
                <c:pt idx="1">
                  <c:v>125.134</c:v>
                </c:pt>
                <c:pt idx="2">
                  <c:v>123.37860000000001</c:v>
                </c:pt>
                <c:pt idx="3">
                  <c:v>123.7393</c:v>
                </c:pt>
                <c:pt idx="4">
                  <c:v>123.52590000000001</c:v>
                </c:pt>
                <c:pt idx="5">
                  <c:v>#N/A</c:v>
                </c:pt>
                <c:pt idx="6">
                  <c:v>125.57</c:v>
                </c:pt>
                <c:pt idx="7">
                  <c:v>124.68959999999998</c:v>
                </c:pt>
                <c:pt idx="8">
                  <c:v>123.94229999999999</c:v>
                </c:pt>
                <c:pt idx="9">
                  <c:v>121.7016</c:v>
                </c:pt>
                <c:pt idx="10">
                  <c:v>120.77466</c:v>
                </c:pt>
                <c:pt idx="11">
                  <c:v>119.11129999999999</c:v>
                </c:pt>
                <c:pt idx="12">
                  <c:v>118.4413</c:v>
                </c:pt>
                <c:pt idx="13">
                  <c:v>116.94889999999999</c:v>
                </c:pt>
                <c:pt idx="14">
                  <c:v>115.363</c:v>
                </c:pt>
                <c:pt idx="15">
                  <c:v>116.09350000000001</c:v>
                </c:pt>
                <c:pt idx="16">
                  <c:v>116.35780000000001</c:v>
                </c:pt>
                <c:pt idx="17">
                  <c:v>115.8536</c:v>
                </c:pt>
                <c:pt idx="18">
                  <c:v>113.9803</c:v>
                </c:pt>
                <c:pt idx="19">
                  <c:v>111.88959999999999</c:v>
                </c:pt>
                <c:pt idx="20">
                  <c:v>110.949</c:v>
                </c:pt>
                <c:pt idx="21">
                  <c:v>109.2608</c:v>
                </c:pt>
                <c:pt idx="22">
                  <c:v>107.8485</c:v>
                </c:pt>
                <c:pt idx="23">
                  <c:v>107.53700000000001</c:v>
                </c:pt>
                <c:pt idx="24">
                  <c:v>106.977</c:v>
                </c:pt>
                <c:pt idx="25">
                  <c:v>106.1716</c:v>
                </c:pt>
                <c:pt idx="26">
                  <c:v>107.81100000000001</c:v>
                </c:pt>
                <c:pt idx="27">
                  <c:v>108.08750000000001</c:v>
                </c:pt>
                <c:pt idx="28">
                  <c:v>108.7808</c:v>
                </c:pt>
                <c:pt idx="29">
                  <c:v>110.4744</c:v>
                </c:pt>
                <c:pt idx="30">
                  <c:v>113.25129999999999</c:v>
                </c:pt>
                <c:pt idx="31">
                  <c:v>114.02719999999999</c:v>
                </c:pt>
                <c:pt idx="32">
                  <c:v>113.4576</c:v>
                </c:pt>
                <c:pt idx="33">
                  <c:v>113.23049999999999</c:v>
                </c:pt>
                <c:pt idx="34">
                  <c:v>112.41719999999999</c:v>
                </c:pt>
                <c:pt idx="35">
                  <c:v>113.1048</c:v>
                </c:pt>
                <c:pt idx="36">
                  <c:v>113.73989999999999</c:v>
                </c:pt>
                <c:pt idx="37">
                  <c:v>114.56450000000001</c:v>
                </c:pt>
                <c:pt idx="38">
                  <c:v>114.9281</c:v>
                </c:pt>
                <c:pt idx="39">
                  <c:v>116.1605</c:v>
                </c:pt>
                <c:pt idx="40">
                  <c:v>119.06639999999999</c:v>
                </c:pt>
                <c:pt idx="41">
                  <c:v>120.60899999999999</c:v>
                </c:pt>
                <c:pt idx="42">
                  <c:v>122.3852</c:v>
                </c:pt>
                <c:pt idx="43">
                  <c:v>124.1558</c:v>
                </c:pt>
                <c:pt idx="44">
                  <c:v>127.63249999999999</c:v>
                </c:pt>
                <c:pt idx="45">
                  <c:v>128.11500000000001</c:v>
                </c:pt>
                <c:pt idx="46">
                  <c:v>127.777</c:v>
                </c:pt>
                <c:pt idx="47">
                  <c:v>127.514</c:v>
                </c:pt>
                <c:pt idx="48">
                  <c:v>126.054</c:v>
                </c:pt>
                <c:pt idx="49">
                  <c:v>124.46600000000001</c:v>
                </c:pt>
                <c:pt idx="50">
                  <c:v>122.03200000000001</c:v>
                </c:pt>
                <c:pt idx="51">
                  <c:v>124.04450000000001</c:v>
                </c:pt>
                <c:pt idx="52">
                  <c:v>124.0868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A-4BD8-B622-D3568403A552}"/>
            </c:ext>
          </c:extLst>
        </c:ser>
        <c:ser>
          <c:idx val="3"/>
          <c:order val="3"/>
          <c:tx>
            <c:strRef>
              <c:f>Port!$BY$12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Port!$BY$13:$BY$66</c:f>
              <c:numCache>
                <c:formatCode>_ * #,##0.0_ ;_ * \-#,##0.0_ ;_ * "-"??_ ;_ @_ </c:formatCode>
                <c:ptCount val="54"/>
                <c:pt idx="0">
                  <c:v>124.0868</c:v>
                </c:pt>
                <c:pt idx="1">
                  <c:v>124.15950000000001</c:v>
                </c:pt>
                <c:pt idx="2">
                  <c:v>122.67200000000001</c:v>
                </c:pt>
                <c:pt idx="3">
                  <c:v>124.1187</c:v>
                </c:pt>
                <c:pt idx="4">
                  <c:v>124.38200000000001</c:v>
                </c:pt>
                <c:pt idx="5">
                  <c:v>125.00709999999999</c:v>
                </c:pt>
                <c:pt idx="6">
                  <c:v>125.194</c:v>
                </c:pt>
                <c:pt idx="7">
                  <c:v>#N/A</c:v>
                </c:pt>
                <c:pt idx="8">
                  <c:v>127.069</c:v>
                </c:pt>
                <c:pt idx="9">
                  <c:v>126.4473</c:v>
                </c:pt>
                <c:pt idx="10">
                  <c:v>127.89200000000001</c:v>
                </c:pt>
                <c:pt idx="11">
                  <c:v>128.82399999999998</c:v>
                </c:pt>
                <c:pt idx="12">
                  <c:v>130.21100000000001</c:v>
                </c:pt>
                <c:pt idx="13">
                  <c:v>130.661</c:v>
                </c:pt>
                <c:pt idx="14">
                  <c:v>131.32900000000001</c:v>
                </c:pt>
                <c:pt idx="15">
                  <c:v>130.98820000000001</c:v>
                </c:pt>
                <c:pt idx="16">
                  <c:v>133.15370000000001</c:v>
                </c:pt>
                <c:pt idx="17">
                  <c:v>133.202</c:v>
                </c:pt>
                <c:pt idx="18">
                  <c:v>130.26689999999999</c:v>
                </c:pt>
                <c:pt idx="19">
                  <c:v>129.5778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7A-4BD8-B622-D3568403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72091609163995185"/>
          <c:h val="6.1057261220169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NE China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Port!$CJ$12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Port!$CJ$13:$CJ$66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A-4E96-BA42-FFCB139546BD}"/>
            </c:ext>
          </c:extLst>
        </c:ser>
        <c:ser>
          <c:idx val="1"/>
          <c:order val="1"/>
          <c:tx>
            <c:strRef>
              <c:f>Port!$CK$12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Port!$CK$13:$CK$66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9.1999999999999993</c:v>
                </c:pt>
                <c:pt idx="24">
                  <c:v>9.01</c:v>
                </c:pt>
                <c:pt idx="25">
                  <c:v>9.35</c:v>
                </c:pt>
                <c:pt idx="26">
                  <c:v>9.35</c:v>
                </c:pt>
                <c:pt idx="27">
                  <c:v>9.31</c:v>
                </c:pt>
                <c:pt idx="28">
                  <c:v>9.17</c:v>
                </c:pt>
                <c:pt idx="29">
                  <c:v>8.92</c:v>
                </c:pt>
                <c:pt idx="30">
                  <c:v>9.2799999999999994</c:v>
                </c:pt>
                <c:pt idx="31">
                  <c:v>9.31</c:v>
                </c:pt>
                <c:pt idx="32">
                  <c:v>8.9250000000000007</c:v>
                </c:pt>
                <c:pt idx="33">
                  <c:v>8.73</c:v>
                </c:pt>
                <c:pt idx="34">
                  <c:v>8.64</c:v>
                </c:pt>
                <c:pt idx="35">
                  <c:v>8.56</c:v>
                </c:pt>
                <c:pt idx="36">
                  <c:v>8.4700000000000006</c:v>
                </c:pt>
                <c:pt idx="37">
                  <c:v>8.07</c:v>
                </c:pt>
                <c:pt idx="38">
                  <c:v>7.87</c:v>
                </c:pt>
                <c:pt idx="39">
                  <c:v>7.78</c:v>
                </c:pt>
                <c:pt idx="40">
                  <c:v>#N/A</c:v>
                </c:pt>
                <c:pt idx="41">
                  <c:v>7.29</c:v>
                </c:pt>
                <c:pt idx="42">
                  <c:v>4.97</c:v>
                </c:pt>
                <c:pt idx="43">
                  <c:v>7.27</c:v>
                </c:pt>
                <c:pt idx="44">
                  <c:v>7.13</c:v>
                </c:pt>
                <c:pt idx="45">
                  <c:v>7.6</c:v>
                </c:pt>
                <c:pt idx="46">
                  <c:v>7.43</c:v>
                </c:pt>
                <c:pt idx="47">
                  <c:v>7.41</c:v>
                </c:pt>
                <c:pt idx="48">
                  <c:v>7.65</c:v>
                </c:pt>
                <c:pt idx="49">
                  <c:v>7.55</c:v>
                </c:pt>
                <c:pt idx="50">
                  <c:v>7.76</c:v>
                </c:pt>
                <c:pt idx="51">
                  <c:v>7.92</c:v>
                </c:pt>
                <c:pt idx="52">
                  <c:v>8.3000000000000007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A-4E96-BA42-FFCB139546BD}"/>
            </c:ext>
          </c:extLst>
        </c:ser>
        <c:ser>
          <c:idx val="2"/>
          <c:order val="2"/>
          <c:tx>
            <c:strRef>
              <c:f>Port!$CL$12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Port!$CL$13:$CL$66</c:f>
              <c:numCache>
                <c:formatCode>_ * #,##0.0_ ;_ * \-#,##0.0_ ;_ * "-"??_ ;_ @_ </c:formatCode>
                <c:ptCount val="54"/>
                <c:pt idx="0">
                  <c:v>8.3000000000000007</c:v>
                </c:pt>
                <c:pt idx="1">
                  <c:v>8.5749999999999993</c:v>
                </c:pt>
                <c:pt idx="2">
                  <c:v>8.77</c:v>
                </c:pt>
                <c:pt idx="3">
                  <c:v>9.34</c:v>
                </c:pt>
                <c:pt idx="4">
                  <c:v>9.42</c:v>
                </c:pt>
                <c:pt idx="5">
                  <c:v>9.14</c:v>
                </c:pt>
                <c:pt idx="6">
                  <c:v>9.2799999999999994</c:v>
                </c:pt>
                <c:pt idx="7">
                  <c:v>9.2799999999999994</c:v>
                </c:pt>
                <c:pt idx="8">
                  <c:v>9.2799999999999994</c:v>
                </c:pt>
                <c:pt idx="9">
                  <c:v>9.82</c:v>
                </c:pt>
                <c:pt idx="10">
                  <c:v>9.6349999999999998</c:v>
                </c:pt>
                <c:pt idx="11">
                  <c:v>9.49</c:v>
                </c:pt>
                <c:pt idx="12">
                  <c:v>9.0399999999999991</c:v>
                </c:pt>
                <c:pt idx="13">
                  <c:v>9.5500000000000007</c:v>
                </c:pt>
                <c:pt idx="14">
                  <c:v>9.98</c:v>
                </c:pt>
                <c:pt idx="15">
                  <c:v>9.65</c:v>
                </c:pt>
                <c:pt idx="16">
                  <c:v>9.8000000000000007</c:v>
                </c:pt>
                <c:pt idx="17">
                  <c:v>9.94</c:v>
                </c:pt>
                <c:pt idx="18">
                  <c:v>9.5629999999999988</c:v>
                </c:pt>
                <c:pt idx="19">
                  <c:v>9.85</c:v>
                </c:pt>
                <c:pt idx="20">
                  <c:v>10.005000000000001</c:v>
                </c:pt>
                <c:pt idx="21">
                  <c:v>9.58</c:v>
                </c:pt>
                <c:pt idx="22">
                  <c:v>9.7200000000000006</c:v>
                </c:pt>
                <c:pt idx="23">
                  <c:v>9.35</c:v>
                </c:pt>
                <c:pt idx="24">
                  <c:v>9.1560000000000006</c:v>
                </c:pt>
                <c:pt idx="25">
                  <c:v>8.5299999999999994</c:v>
                </c:pt>
                <c:pt idx="26">
                  <c:v>8.82</c:v>
                </c:pt>
                <c:pt idx="27">
                  <c:v>9.1449999999999996</c:v>
                </c:pt>
                <c:pt idx="28">
                  <c:v>8.8350000000000009</c:v>
                </c:pt>
                <c:pt idx="29">
                  <c:v>8.83</c:v>
                </c:pt>
                <c:pt idx="30">
                  <c:v>8.76</c:v>
                </c:pt>
                <c:pt idx="31">
                  <c:v>8.66</c:v>
                </c:pt>
                <c:pt idx="32">
                  <c:v>9.2100000000000009</c:v>
                </c:pt>
                <c:pt idx="33">
                  <c:v>8.7100000000000009</c:v>
                </c:pt>
                <c:pt idx="34">
                  <c:v>8.77</c:v>
                </c:pt>
                <c:pt idx="35">
                  <c:v>8.1999999999999993</c:v>
                </c:pt>
                <c:pt idx="36">
                  <c:v>8.9</c:v>
                </c:pt>
                <c:pt idx="37">
                  <c:v>8.8699999999999992</c:v>
                </c:pt>
                <c:pt idx="38">
                  <c:v>8.9600000000000009</c:v>
                </c:pt>
                <c:pt idx="39">
                  <c:v>8.26</c:v>
                </c:pt>
                <c:pt idx="40">
                  <c:v>#N/A</c:v>
                </c:pt>
                <c:pt idx="41">
                  <c:v>8.85</c:v>
                </c:pt>
                <c:pt idx="42">
                  <c:v>9.32</c:v>
                </c:pt>
                <c:pt idx="43">
                  <c:v>10.1</c:v>
                </c:pt>
                <c:pt idx="44">
                  <c:v>10</c:v>
                </c:pt>
                <c:pt idx="45">
                  <c:v>9.75</c:v>
                </c:pt>
                <c:pt idx="46">
                  <c:v>9.1199999999999992</c:v>
                </c:pt>
                <c:pt idx="47">
                  <c:v>9.44</c:v>
                </c:pt>
                <c:pt idx="48">
                  <c:v>9.2200000000000006</c:v>
                </c:pt>
                <c:pt idx="49">
                  <c:v>9.4649999999999999</c:v>
                </c:pt>
                <c:pt idx="50">
                  <c:v>9.65</c:v>
                </c:pt>
                <c:pt idx="51">
                  <c:v>9.61</c:v>
                </c:pt>
                <c:pt idx="52">
                  <c:v>10.01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A-4E96-BA42-FFCB139546BD}"/>
            </c:ext>
          </c:extLst>
        </c:ser>
        <c:ser>
          <c:idx val="3"/>
          <c:order val="3"/>
          <c:tx>
            <c:strRef>
              <c:f>Port!$CM$12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Port!$CM$13:$CM$66</c:f>
              <c:numCache>
                <c:formatCode>_ * #,##0.0_ ;_ * \-#,##0.0_ ;_ * "-"??_ ;_ @_ </c:formatCode>
                <c:ptCount val="54"/>
                <c:pt idx="0">
                  <c:v>10.01</c:v>
                </c:pt>
                <c:pt idx="1">
                  <c:v>10.44</c:v>
                </c:pt>
                <c:pt idx="2">
                  <c:v>10.039999999999999</c:v>
                </c:pt>
                <c:pt idx="3">
                  <c:v>10.02</c:v>
                </c:pt>
                <c:pt idx="4">
                  <c:v>9.6999999999999993</c:v>
                </c:pt>
                <c:pt idx="5">
                  <c:v>9.36</c:v>
                </c:pt>
                <c:pt idx="6">
                  <c:v>#N/A</c:v>
                </c:pt>
                <c:pt idx="7">
                  <c:v>10.16</c:v>
                </c:pt>
                <c:pt idx="8">
                  <c:v>9.85</c:v>
                </c:pt>
                <c:pt idx="9">
                  <c:v>9.89</c:v>
                </c:pt>
                <c:pt idx="10">
                  <c:v>9.7899999999999991</c:v>
                </c:pt>
                <c:pt idx="11">
                  <c:v>9.65</c:v>
                </c:pt>
                <c:pt idx="12">
                  <c:v>9.4600000000000009</c:v>
                </c:pt>
                <c:pt idx="13">
                  <c:v>8.85</c:v>
                </c:pt>
                <c:pt idx="14">
                  <c:v>9.14</c:v>
                </c:pt>
                <c:pt idx="15">
                  <c:v>8.6950000000000003</c:v>
                </c:pt>
                <c:pt idx="16">
                  <c:v>8.7799999999999994</c:v>
                </c:pt>
                <c:pt idx="17">
                  <c:v>8.84</c:v>
                </c:pt>
                <c:pt idx="18">
                  <c:v>8.7799999999999994</c:v>
                </c:pt>
                <c:pt idx="19">
                  <c:v>8.7899999999999991</c:v>
                </c:pt>
                <c:pt idx="20">
                  <c:v>9.0299999999999994</c:v>
                </c:pt>
                <c:pt idx="21">
                  <c:v>8.59</c:v>
                </c:pt>
                <c:pt idx="22">
                  <c:v>9.2129999999999992</c:v>
                </c:pt>
                <c:pt idx="23">
                  <c:v>8.92</c:v>
                </c:pt>
                <c:pt idx="24">
                  <c:v>8.4149999999999991</c:v>
                </c:pt>
                <c:pt idx="25">
                  <c:v>8.5279999999999987</c:v>
                </c:pt>
                <c:pt idx="26">
                  <c:v>7.9249999999999998</c:v>
                </c:pt>
                <c:pt idx="27">
                  <c:v>7.21</c:v>
                </c:pt>
                <c:pt idx="28">
                  <c:v>7.415</c:v>
                </c:pt>
                <c:pt idx="29">
                  <c:v>7.54</c:v>
                </c:pt>
                <c:pt idx="30">
                  <c:v>7.35</c:v>
                </c:pt>
                <c:pt idx="31">
                  <c:v>7.62</c:v>
                </c:pt>
                <c:pt idx="32">
                  <c:v>8.34</c:v>
                </c:pt>
                <c:pt idx="33">
                  <c:v>8.4949999999999992</c:v>
                </c:pt>
                <c:pt idx="34">
                  <c:v>8.42</c:v>
                </c:pt>
                <c:pt idx="35">
                  <c:v>8.65</c:v>
                </c:pt>
                <c:pt idx="36">
                  <c:v>8.59</c:v>
                </c:pt>
                <c:pt idx="37">
                  <c:v>8.48</c:v>
                </c:pt>
                <c:pt idx="38">
                  <c:v>8.7100000000000009</c:v>
                </c:pt>
                <c:pt idx="39">
                  <c:v>8.17</c:v>
                </c:pt>
                <c:pt idx="40">
                  <c:v>#N/A</c:v>
                </c:pt>
                <c:pt idx="41">
                  <c:v>8.36</c:v>
                </c:pt>
                <c:pt idx="42">
                  <c:v>8.2320000000000011</c:v>
                </c:pt>
                <c:pt idx="43">
                  <c:v>8.8520000000000003</c:v>
                </c:pt>
                <c:pt idx="44">
                  <c:v>7.95</c:v>
                </c:pt>
                <c:pt idx="45">
                  <c:v>7.7520000000000007</c:v>
                </c:pt>
                <c:pt idx="46">
                  <c:v>7.08</c:v>
                </c:pt>
                <c:pt idx="47">
                  <c:v>7.0460000000000003</c:v>
                </c:pt>
                <c:pt idx="48">
                  <c:v>7.1</c:v>
                </c:pt>
                <c:pt idx="49">
                  <c:v>7.66</c:v>
                </c:pt>
                <c:pt idx="50">
                  <c:v>7.86</c:v>
                </c:pt>
                <c:pt idx="51">
                  <c:v>7.79</c:v>
                </c:pt>
                <c:pt idx="52">
                  <c:v>8.0339999999999989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A-4E96-BA42-FFCB13954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North China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Port!$CQ$12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Port!$CQ$13:$CQ$66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1-491C-B89A-54C019FBC801}"/>
            </c:ext>
          </c:extLst>
        </c:ser>
        <c:ser>
          <c:idx val="1"/>
          <c:order val="1"/>
          <c:tx>
            <c:strRef>
              <c:f>Port!$CR$12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Port!$CR$13:$CR$66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45.71</c:v>
                </c:pt>
                <c:pt idx="24">
                  <c:v>44.21</c:v>
                </c:pt>
                <c:pt idx="25">
                  <c:v>45.652000000000001</c:v>
                </c:pt>
                <c:pt idx="26">
                  <c:v>45.876000000000005</c:v>
                </c:pt>
                <c:pt idx="27">
                  <c:v>45.116999999999997</c:v>
                </c:pt>
                <c:pt idx="28">
                  <c:v>46.755000000000003</c:v>
                </c:pt>
                <c:pt idx="29">
                  <c:v>47.99</c:v>
                </c:pt>
                <c:pt idx="30">
                  <c:v>47.695</c:v>
                </c:pt>
                <c:pt idx="31">
                  <c:v>46.68</c:v>
                </c:pt>
                <c:pt idx="32">
                  <c:v>46.45</c:v>
                </c:pt>
                <c:pt idx="33">
                  <c:v>45.43</c:v>
                </c:pt>
                <c:pt idx="34">
                  <c:v>43.92</c:v>
                </c:pt>
                <c:pt idx="35">
                  <c:v>44.7</c:v>
                </c:pt>
                <c:pt idx="36">
                  <c:v>43.435000000000002</c:v>
                </c:pt>
                <c:pt idx="37">
                  <c:v>43.295000000000002</c:v>
                </c:pt>
                <c:pt idx="38">
                  <c:v>43.37</c:v>
                </c:pt>
                <c:pt idx="39">
                  <c:v>44.24</c:v>
                </c:pt>
                <c:pt idx="40">
                  <c:v>#N/A</c:v>
                </c:pt>
                <c:pt idx="41">
                  <c:v>44.34</c:v>
                </c:pt>
                <c:pt idx="42">
                  <c:v>45.82</c:v>
                </c:pt>
                <c:pt idx="43">
                  <c:v>48.99</c:v>
                </c:pt>
                <c:pt idx="44">
                  <c:v>50.13</c:v>
                </c:pt>
                <c:pt idx="45">
                  <c:v>50.28</c:v>
                </c:pt>
                <c:pt idx="46">
                  <c:v>48.225000000000001</c:v>
                </c:pt>
                <c:pt idx="47">
                  <c:v>49.02</c:v>
                </c:pt>
                <c:pt idx="48">
                  <c:v>48.325000000000003</c:v>
                </c:pt>
                <c:pt idx="49">
                  <c:v>48.414999999999999</c:v>
                </c:pt>
                <c:pt idx="50">
                  <c:v>47.711000000000006</c:v>
                </c:pt>
                <c:pt idx="51">
                  <c:v>48.826000000000001</c:v>
                </c:pt>
                <c:pt idx="52">
                  <c:v>49.013999999999996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1-491C-B89A-54C019FBC801}"/>
            </c:ext>
          </c:extLst>
        </c:ser>
        <c:ser>
          <c:idx val="2"/>
          <c:order val="2"/>
          <c:tx>
            <c:strRef>
              <c:f>Port!$CS$12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Port!$CS$13:$CS$66</c:f>
              <c:numCache>
                <c:formatCode>_ * #,##0.0_ ;_ * \-#,##0.0_ ;_ * "-"??_ ;_ @_ </c:formatCode>
                <c:ptCount val="54"/>
                <c:pt idx="0">
                  <c:v>49.013999999999996</c:v>
                </c:pt>
                <c:pt idx="1">
                  <c:v>49.448999999999998</c:v>
                </c:pt>
                <c:pt idx="2">
                  <c:v>49.98</c:v>
                </c:pt>
                <c:pt idx="3">
                  <c:v>52.921000000000006</c:v>
                </c:pt>
                <c:pt idx="4">
                  <c:v>52.796000000000006</c:v>
                </c:pt>
                <c:pt idx="5">
                  <c:v>53.321000000000005</c:v>
                </c:pt>
                <c:pt idx="6">
                  <c:v>53.786000000000001</c:v>
                </c:pt>
                <c:pt idx="7">
                  <c:v>53.786000000000001</c:v>
                </c:pt>
                <c:pt idx="8">
                  <c:v>53.786000000000001</c:v>
                </c:pt>
                <c:pt idx="9">
                  <c:v>57.198999999999998</c:v>
                </c:pt>
                <c:pt idx="10">
                  <c:v>56.903999999999996</c:v>
                </c:pt>
                <c:pt idx="11">
                  <c:v>58.256999999999998</c:v>
                </c:pt>
                <c:pt idx="12">
                  <c:v>59.768999999999998</c:v>
                </c:pt>
                <c:pt idx="13">
                  <c:v>59.403999999999996</c:v>
                </c:pt>
                <c:pt idx="14">
                  <c:v>57.06</c:v>
                </c:pt>
                <c:pt idx="15">
                  <c:v>56.84</c:v>
                </c:pt>
                <c:pt idx="16">
                  <c:v>56.51</c:v>
                </c:pt>
                <c:pt idx="17">
                  <c:v>55.231000000000002</c:v>
                </c:pt>
                <c:pt idx="18">
                  <c:v>55.07</c:v>
                </c:pt>
                <c:pt idx="19">
                  <c:v>53.7</c:v>
                </c:pt>
                <c:pt idx="20">
                  <c:v>51.645000000000003</c:v>
                </c:pt>
                <c:pt idx="21">
                  <c:v>51.835000000000001</c:v>
                </c:pt>
                <c:pt idx="22">
                  <c:v>51.975000000000001</c:v>
                </c:pt>
                <c:pt idx="23">
                  <c:v>51.73</c:v>
                </c:pt>
                <c:pt idx="24">
                  <c:v>51.524999999999999</c:v>
                </c:pt>
                <c:pt idx="25">
                  <c:v>50.945</c:v>
                </c:pt>
                <c:pt idx="26">
                  <c:v>50.674999999999997</c:v>
                </c:pt>
                <c:pt idx="27">
                  <c:v>49.03</c:v>
                </c:pt>
                <c:pt idx="28">
                  <c:v>49.248999999999995</c:v>
                </c:pt>
                <c:pt idx="29">
                  <c:v>49.268000000000001</c:v>
                </c:pt>
                <c:pt idx="30">
                  <c:v>49.523000000000003</c:v>
                </c:pt>
                <c:pt idx="31">
                  <c:v>49.748000000000005</c:v>
                </c:pt>
                <c:pt idx="32">
                  <c:v>48.858000000000004</c:v>
                </c:pt>
                <c:pt idx="33">
                  <c:v>48.078000000000003</c:v>
                </c:pt>
                <c:pt idx="34">
                  <c:v>48.138000000000005</c:v>
                </c:pt>
                <c:pt idx="35">
                  <c:v>46.138000000000005</c:v>
                </c:pt>
                <c:pt idx="36">
                  <c:v>46.868000000000002</c:v>
                </c:pt>
                <c:pt idx="37">
                  <c:v>47.108000000000004</c:v>
                </c:pt>
                <c:pt idx="38">
                  <c:v>47.776000000000003</c:v>
                </c:pt>
                <c:pt idx="39">
                  <c:v>47.67</c:v>
                </c:pt>
                <c:pt idx="40">
                  <c:v>#N/A</c:v>
                </c:pt>
                <c:pt idx="41">
                  <c:v>45.87</c:v>
                </c:pt>
                <c:pt idx="42">
                  <c:v>46.18</c:v>
                </c:pt>
                <c:pt idx="43">
                  <c:v>45.22</c:v>
                </c:pt>
                <c:pt idx="44">
                  <c:v>45.42</c:v>
                </c:pt>
                <c:pt idx="45">
                  <c:v>44.93</c:v>
                </c:pt>
                <c:pt idx="46">
                  <c:v>45.91</c:v>
                </c:pt>
                <c:pt idx="47">
                  <c:v>45.88</c:v>
                </c:pt>
                <c:pt idx="48">
                  <c:v>45.35</c:v>
                </c:pt>
                <c:pt idx="49">
                  <c:v>44.74</c:v>
                </c:pt>
                <c:pt idx="50">
                  <c:v>45.26</c:v>
                </c:pt>
                <c:pt idx="51">
                  <c:v>44.39</c:v>
                </c:pt>
                <c:pt idx="52">
                  <c:v>45.72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1-491C-B89A-54C019FBC801}"/>
            </c:ext>
          </c:extLst>
        </c:ser>
        <c:ser>
          <c:idx val="3"/>
          <c:order val="3"/>
          <c:tx>
            <c:strRef>
              <c:f>Port!$CT$12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Port!$CT$13:$CT$66</c:f>
              <c:numCache>
                <c:formatCode>_ * #,##0.0_ ;_ * \-#,##0.0_ ;_ * "-"??_ ;_ @_ </c:formatCode>
                <c:ptCount val="54"/>
                <c:pt idx="0">
                  <c:v>45.72</c:v>
                </c:pt>
                <c:pt idx="1">
                  <c:v>45.8</c:v>
                </c:pt>
                <c:pt idx="2">
                  <c:v>45.06</c:v>
                </c:pt>
                <c:pt idx="3">
                  <c:v>44.93</c:v>
                </c:pt>
                <c:pt idx="4">
                  <c:v>44.08</c:v>
                </c:pt>
                <c:pt idx="5">
                  <c:v>43</c:v>
                </c:pt>
                <c:pt idx="6">
                  <c:v>#N/A</c:v>
                </c:pt>
                <c:pt idx="7">
                  <c:v>44.52</c:v>
                </c:pt>
                <c:pt idx="8">
                  <c:v>45.07</c:v>
                </c:pt>
                <c:pt idx="9">
                  <c:v>44.64</c:v>
                </c:pt>
                <c:pt idx="10">
                  <c:v>45.84</c:v>
                </c:pt>
                <c:pt idx="11">
                  <c:v>46.91</c:v>
                </c:pt>
                <c:pt idx="12">
                  <c:v>46.38</c:v>
                </c:pt>
                <c:pt idx="13">
                  <c:v>46.97</c:v>
                </c:pt>
                <c:pt idx="14">
                  <c:v>46.82</c:v>
                </c:pt>
                <c:pt idx="15">
                  <c:v>44.91</c:v>
                </c:pt>
                <c:pt idx="16">
                  <c:v>42.72</c:v>
                </c:pt>
                <c:pt idx="17">
                  <c:v>42.1</c:v>
                </c:pt>
                <c:pt idx="18">
                  <c:v>42.09</c:v>
                </c:pt>
                <c:pt idx="19">
                  <c:v>42.24</c:v>
                </c:pt>
                <c:pt idx="20">
                  <c:v>42.23</c:v>
                </c:pt>
                <c:pt idx="21">
                  <c:v>39.72</c:v>
                </c:pt>
                <c:pt idx="22">
                  <c:v>37.97</c:v>
                </c:pt>
                <c:pt idx="23">
                  <c:v>38.78</c:v>
                </c:pt>
                <c:pt idx="24">
                  <c:v>37.590000000000003</c:v>
                </c:pt>
                <c:pt idx="25">
                  <c:v>37.119999999999997</c:v>
                </c:pt>
                <c:pt idx="26">
                  <c:v>35.57</c:v>
                </c:pt>
                <c:pt idx="27">
                  <c:v>35.299999999999997</c:v>
                </c:pt>
                <c:pt idx="28">
                  <c:v>34.74</c:v>
                </c:pt>
                <c:pt idx="29">
                  <c:v>35.33</c:v>
                </c:pt>
                <c:pt idx="30">
                  <c:v>35.049999999999997</c:v>
                </c:pt>
                <c:pt idx="31">
                  <c:v>36.79</c:v>
                </c:pt>
                <c:pt idx="32">
                  <c:v>37.36</c:v>
                </c:pt>
                <c:pt idx="33">
                  <c:v>37</c:v>
                </c:pt>
                <c:pt idx="34">
                  <c:v>38.68</c:v>
                </c:pt>
                <c:pt idx="35">
                  <c:v>38.71</c:v>
                </c:pt>
                <c:pt idx="36">
                  <c:v>37.299999999999997</c:v>
                </c:pt>
                <c:pt idx="37">
                  <c:v>36.909999999999997</c:v>
                </c:pt>
                <c:pt idx="38">
                  <c:v>37.06</c:v>
                </c:pt>
                <c:pt idx="39">
                  <c:v>37.200000000000003</c:v>
                </c:pt>
                <c:pt idx="40">
                  <c:v>#N/A</c:v>
                </c:pt>
                <c:pt idx="41">
                  <c:v>42.313699999999997</c:v>
                </c:pt>
                <c:pt idx="42">
                  <c:v>43.05</c:v>
                </c:pt>
                <c:pt idx="43">
                  <c:v>43.298999999999999</c:v>
                </c:pt>
                <c:pt idx="44">
                  <c:v>42.3</c:v>
                </c:pt>
                <c:pt idx="45">
                  <c:v>41.874899999999997</c:v>
                </c:pt>
                <c:pt idx="46">
                  <c:v>40.115000000000002</c:v>
                </c:pt>
                <c:pt idx="47">
                  <c:v>38.905000000000001</c:v>
                </c:pt>
                <c:pt idx="48">
                  <c:v>38.139600000000002</c:v>
                </c:pt>
                <c:pt idx="49">
                  <c:v>37.943199999999997</c:v>
                </c:pt>
                <c:pt idx="50">
                  <c:v>37.552300000000002</c:v>
                </c:pt>
                <c:pt idx="51">
                  <c:v>41.387599999999999</c:v>
                </c:pt>
                <c:pt idx="52">
                  <c:v>41.679499999999997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A1-491C-B89A-54C019FB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Shandong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Port!$CX$12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Port!$CX$13:$CX$66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6-4D95-856F-AFBF9AB6B1B8}"/>
            </c:ext>
          </c:extLst>
        </c:ser>
        <c:ser>
          <c:idx val="1"/>
          <c:order val="1"/>
          <c:tx>
            <c:strRef>
              <c:f>Port!$CY$12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Port!$CY$13:$CY$66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43.65</c:v>
                </c:pt>
                <c:pt idx="24">
                  <c:v>43.846000000000004</c:v>
                </c:pt>
                <c:pt idx="25">
                  <c:v>44.59</c:v>
                </c:pt>
                <c:pt idx="26">
                  <c:v>43.62</c:v>
                </c:pt>
                <c:pt idx="27">
                  <c:v>43.3</c:v>
                </c:pt>
                <c:pt idx="28">
                  <c:v>43.093000000000004</c:v>
                </c:pt>
                <c:pt idx="29">
                  <c:v>43.093999999999994</c:v>
                </c:pt>
                <c:pt idx="30">
                  <c:v>43.163000000000004</c:v>
                </c:pt>
                <c:pt idx="31">
                  <c:v>42.758000000000003</c:v>
                </c:pt>
                <c:pt idx="32">
                  <c:v>42.545000000000002</c:v>
                </c:pt>
                <c:pt idx="33">
                  <c:v>42.085000000000001</c:v>
                </c:pt>
                <c:pt idx="34">
                  <c:v>42.097999999999999</c:v>
                </c:pt>
                <c:pt idx="35">
                  <c:v>40.935000000000002</c:v>
                </c:pt>
                <c:pt idx="36">
                  <c:v>40.247</c:v>
                </c:pt>
                <c:pt idx="37">
                  <c:v>39.747</c:v>
                </c:pt>
                <c:pt idx="38">
                  <c:v>39.930999999999997</c:v>
                </c:pt>
                <c:pt idx="39">
                  <c:v>39.56</c:v>
                </c:pt>
                <c:pt idx="40">
                  <c:v>#N/A</c:v>
                </c:pt>
                <c:pt idx="41">
                  <c:v>38.299999999999997</c:v>
                </c:pt>
                <c:pt idx="42">
                  <c:v>39.25</c:v>
                </c:pt>
                <c:pt idx="43">
                  <c:v>40.81</c:v>
                </c:pt>
                <c:pt idx="44">
                  <c:v>41.33</c:v>
                </c:pt>
                <c:pt idx="45">
                  <c:v>41.966999999999999</c:v>
                </c:pt>
                <c:pt idx="46">
                  <c:v>42.586000000000006</c:v>
                </c:pt>
                <c:pt idx="47">
                  <c:v>43.064999999999998</c:v>
                </c:pt>
                <c:pt idx="48">
                  <c:v>43.994999999999997</c:v>
                </c:pt>
                <c:pt idx="49">
                  <c:v>44.051000000000002</c:v>
                </c:pt>
                <c:pt idx="50">
                  <c:v>44.215000000000003</c:v>
                </c:pt>
                <c:pt idx="51">
                  <c:v>44.725000000000001</c:v>
                </c:pt>
                <c:pt idx="52">
                  <c:v>44.994999999999997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06-4D95-856F-AFBF9AB6B1B8}"/>
            </c:ext>
          </c:extLst>
        </c:ser>
        <c:ser>
          <c:idx val="2"/>
          <c:order val="2"/>
          <c:tx>
            <c:strRef>
              <c:f>Port!$CZ$12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Port!$CZ$13:$CZ$66</c:f>
              <c:numCache>
                <c:formatCode>_ * #,##0.0_ ;_ * \-#,##0.0_ ;_ * "-"??_ ;_ @_ </c:formatCode>
                <c:ptCount val="54"/>
                <c:pt idx="0">
                  <c:v>44.994999999999997</c:v>
                </c:pt>
                <c:pt idx="1">
                  <c:v>46.664999999999999</c:v>
                </c:pt>
                <c:pt idx="2">
                  <c:v>47.808</c:v>
                </c:pt>
                <c:pt idx="3">
                  <c:v>47.854999999999997</c:v>
                </c:pt>
                <c:pt idx="4">
                  <c:v>46.942</c:v>
                </c:pt>
                <c:pt idx="5">
                  <c:v>47.024999999999999</c:v>
                </c:pt>
                <c:pt idx="6">
                  <c:v>47.283999999999999</c:v>
                </c:pt>
                <c:pt idx="7">
                  <c:v>47.283999999999999</c:v>
                </c:pt>
                <c:pt idx="8">
                  <c:v>47.283999999999999</c:v>
                </c:pt>
                <c:pt idx="9">
                  <c:v>49.045000000000002</c:v>
                </c:pt>
                <c:pt idx="10">
                  <c:v>49.195</c:v>
                </c:pt>
                <c:pt idx="11">
                  <c:v>49.263000000000005</c:v>
                </c:pt>
                <c:pt idx="12">
                  <c:v>50.128999999999998</c:v>
                </c:pt>
                <c:pt idx="13">
                  <c:v>50.93</c:v>
                </c:pt>
                <c:pt idx="14">
                  <c:v>51.241000000000007</c:v>
                </c:pt>
                <c:pt idx="15">
                  <c:v>51.097999999999999</c:v>
                </c:pt>
                <c:pt idx="16">
                  <c:v>50.468999999999994</c:v>
                </c:pt>
                <c:pt idx="17">
                  <c:v>50.465000000000003</c:v>
                </c:pt>
                <c:pt idx="18">
                  <c:v>51.823999999999998</c:v>
                </c:pt>
                <c:pt idx="19">
                  <c:v>51.433999999999997</c:v>
                </c:pt>
                <c:pt idx="20">
                  <c:v>51.005000000000003</c:v>
                </c:pt>
                <c:pt idx="21">
                  <c:v>51.634999999999998</c:v>
                </c:pt>
                <c:pt idx="22">
                  <c:v>51.792000000000002</c:v>
                </c:pt>
                <c:pt idx="23">
                  <c:v>52.02</c:v>
                </c:pt>
                <c:pt idx="24">
                  <c:v>51.281000000000006</c:v>
                </c:pt>
                <c:pt idx="25">
                  <c:v>50.972000000000001</c:v>
                </c:pt>
                <c:pt idx="26">
                  <c:v>51.48</c:v>
                </c:pt>
                <c:pt idx="27">
                  <c:v>50.792999999999999</c:v>
                </c:pt>
                <c:pt idx="28">
                  <c:v>50.596000000000004</c:v>
                </c:pt>
                <c:pt idx="29">
                  <c:v>50.722000000000001</c:v>
                </c:pt>
                <c:pt idx="30">
                  <c:v>50.225000000000001</c:v>
                </c:pt>
                <c:pt idx="31">
                  <c:v>50.195</c:v>
                </c:pt>
                <c:pt idx="32">
                  <c:v>49.228000000000002</c:v>
                </c:pt>
                <c:pt idx="33">
                  <c:v>48.725000000000001</c:v>
                </c:pt>
                <c:pt idx="34">
                  <c:v>47.703000000000003</c:v>
                </c:pt>
                <c:pt idx="35">
                  <c:v>48.358000000000004</c:v>
                </c:pt>
                <c:pt idx="36">
                  <c:v>47.344999999999999</c:v>
                </c:pt>
                <c:pt idx="37">
                  <c:v>47.171000000000006</c:v>
                </c:pt>
                <c:pt idx="38">
                  <c:v>47.835000000000001</c:v>
                </c:pt>
                <c:pt idx="39">
                  <c:v>45.704999999999998</c:v>
                </c:pt>
                <c:pt idx="40">
                  <c:v>#N/A</c:v>
                </c:pt>
                <c:pt idx="41">
                  <c:v>45.164999999999999</c:v>
                </c:pt>
                <c:pt idx="42">
                  <c:v>45.625</c:v>
                </c:pt>
                <c:pt idx="43">
                  <c:v>45.805</c:v>
                </c:pt>
                <c:pt idx="44">
                  <c:v>44.255000000000003</c:v>
                </c:pt>
                <c:pt idx="45">
                  <c:v>43.902000000000001</c:v>
                </c:pt>
                <c:pt idx="46">
                  <c:v>43.015000000000001</c:v>
                </c:pt>
                <c:pt idx="47">
                  <c:v>43.585000000000001</c:v>
                </c:pt>
                <c:pt idx="48">
                  <c:v>42.573</c:v>
                </c:pt>
                <c:pt idx="49">
                  <c:v>41.774999999999999</c:v>
                </c:pt>
                <c:pt idx="50">
                  <c:v>42.701000000000001</c:v>
                </c:pt>
                <c:pt idx="51">
                  <c:v>42.311000000000007</c:v>
                </c:pt>
                <c:pt idx="52">
                  <c:v>42.505000000000003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6-4D95-856F-AFBF9AB6B1B8}"/>
            </c:ext>
          </c:extLst>
        </c:ser>
        <c:ser>
          <c:idx val="3"/>
          <c:order val="3"/>
          <c:tx>
            <c:strRef>
              <c:f>Port!$DA$12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Port!$DA$13:$DA$66</c:f>
              <c:numCache>
                <c:formatCode>_ * #,##0.0_ ;_ * \-#,##0.0_ ;_ * "-"??_ ;_ @_ </c:formatCode>
                <c:ptCount val="54"/>
                <c:pt idx="0">
                  <c:v>42.505000000000003</c:v>
                </c:pt>
                <c:pt idx="1">
                  <c:v>43.755000000000003</c:v>
                </c:pt>
                <c:pt idx="2">
                  <c:v>43.884999999999998</c:v>
                </c:pt>
                <c:pt idx="3">
                  <c:v>44.954999999999998</c:v>
                </c:pt>
                <c:pt idx="4">
                  <c:v>44.655000000000001</c:v>
                </c:pt>
                <c:pt idx="5">
                  <c:v>44.094999999999999</c:v>
                </c:pt>
                <c:pt idx="6">
                  <c:v>#N/A</c:v>
                </c:pt>
                <c:pt idx="7">
                  <c:v>46.354999999999997</c:v>
                </c:pt>
                <c:pt idx="8">
                  <c:v>47.545000000000002</c:v>
                </c:pt>
                <c:pt idx="9">
                  <c:v>48.598999999999997</c:v>
                </c:pt>
                <c:pt idx="10">
                  <c:v>48.045000000000002</c:v>
                </c:pt>
                <c:pt idx="11">
                  <c:v>47.354999999999997</c:v>
                </c:pt>
                <c:pt idx="12">
                  <c:v>47.408999999999999</c:v>
                </c:pt>
                <c:pt idx="13">
                  <c:v>47.115000000000002</c:v>
                </c:pt>
                <c:pt idx="14">
                  <c:v>47.494999999999997</c:v>
                </c:pt>
                <c:pt idx="15">
                  <c:v>45.305</c:v>
                </c:pt>
                <c:pt idx="16">
                  <c:v>44.808</c:v>
                </c:pt>
                <c:pt idx="17">
                  <c:v>43.18</c:v>
                </c:pt>
                <c:pt idx="18">
                  <c:v>42.533000000000001</c:v>
                </c:pt>
                <c:pt idx="19">
                  <c:v>41.846000000000004</c:v>
                </c:pt>
                <c:pt idx="20">
                  <c:v>40.564999999999998</c:v>
                </c:pt>
                <c:pt idx="21">
                  <c:v>40.304000000000002</c:v>
                </c:pt>
                <c:pt idx="22">
                  <c:v>38.76</c:v>
                </c:pt>
                <c:pt idx="23">
                  <c:v>36.505000000000003</c:v>
                </c:pt>
                <c:pt idx="24">
                  <c:v>34.914999999999999</c:v>
                </c:pt>
                <c:pt idx="25">
                  <c:v>35.524999999999999</c:v>
                </c:pt>
                <c:pt idx="26">
                  <c:v>35.725000000000001</c:v>
                </c:pt>
                <c:pt idx="27">
                  <c:v>34.895000000000003</c:v>
                </c:pt>
                <c:pt idx="28">
                  <c:v>34.465000000000003</c:v>
                </c:pt>
                <c:pt idx="29">
                  <c:v>34.814999999999998</c:v>
                </c:pt>
                <c:pt idx="30">
                  <c:v>35.051000000000002</c:v>
                </c:pt>
                <c:pt idx="31">
                  <c:v>35.034999999999997</c:v>
                </c:pt>
                <c:pt idx="32">
                  <c:v>34.534999999999997</c:v>
                </c:pt>
                <c:pt idx="33">
                  <c:v>33.005000000000003</c:v>
                </c:pt>
                <c:pt idx="34">
                  <c:v>34.204999999999998</c:v>
                </c:pt>
                <c:pt idx="35">
                  <c:v>34.305</c:v>
                </c:pt>
                <c:pt idx="36">
                  <c:v>35.125</c:v>
                </c:pt>
                <c:pt idx="37">
                  <c:v>34.524999999999999</c:v>
                </c:pt>
                <c:pt idx="38">
                  <c:v>36.055</c:v>
                </c:pt>
                <c:pt idx="39">
                  <c:v>35.783999999999999</c:v>
                </c:pt>
                <c:pt idx="40">
                  <c:v>#N/A</c:v>
                </c:pt>
                <c:pt idx="41">
                  <c:v>37.975000000000001</c:v>
                </c:pt>
                <c:pt idx="42">
                  <c:v>37.354999999999997</c:v>
                </c:pt>
                <c:pt idx="43">
                  <c:v>37.615000000000002</c:v>
                </c:pt>
                <c:pt idx="44">
                  <c:v>37.549999999999997</c:v>
                </c:pt>
                <c:pt idx="45">
                  <c:v>37.145000000000003</c:v>
                </c:pt>
                <c:pt idx="46">
                  <c:v>37.984999999999999</c:v>
                </c:pt>
                <c:pt idx="47">
                  <c:v>38.704999999999998</c:v>
                </c:pt>
                <c:pt idx="48">
                  <c:v>37.774999999999999</c:v>
                </c:pt>
                <c:pt idx="49">
                  <c:v>37.615000000000002</c:v>
                </c:pt>
                <c:pt idx="50">
                  <c:v>36.799999999999997</c:v>
                </c:pt>
                <c:pt idx="51">
                  <c:v>36.375</c:v>
                </c:pt>
                <c:pt idx="52">
                  <c:v>36.28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06-4D95-856F-AFBF9AB6B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East China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Port!$DE$12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Port!$DE$13:$DE$66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0-407A-AEF2-D6BDDE297989}"/>
            </c:ext>
          </c:extLst>
        </c:ser>
        <c:ser>
          <c:idx val="1"/>
          <c:order val="1"/>
          <c:tx>
            <c:strRef>
              <c:f>Port!$DF$12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Port!$DF$13:$DF$66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34.479999999999997</c:v>
                </c:pt>
                <c:pt idx="24">
                  <c:v>34.604999999999997</c:v>
                </c:pt>
                <c:pt idx="25">
                  <c:v>34.979999999999997</c:v>
                </c:pt>
                <c:pt idx="26">
                  <c:v>34.968100000000007</c:v>
                </c:pt>
                <c:pt idx="27">
                  <c:v>34.744999999999997</c:v>
                </c:pt>
                <c:pt idx="28">
                  <c:v>33.986999999999995</c:v>
                </c:pt>
                <c:pt idx="29">
                  <c:v>33.107199999999999</c:v>
                </c:pt>
                <c:pt idx="30">
                  <c:v>32.247199999999999</c:v>
                </c:pt>
                <c:pt idx="31">
                  <c:v>31.527799999999999</c:v>
                </c:pt>
                <c:pt idx="32">
                  <c:v>30.4344</c:v>
                </c:pt>
                <c:pt idx="33">
                  <c:v>30.131700000000002</c:v>
                </c:pt>
                <c:pt idx="34">
                  <c:v>30.539899999999999</c:v>
                </c:pt>
                <c:pt idx="35">
                  <c:v>30.8279</c:v>
                </c:pt>
                <c:pt idx="36">
                  <c:v>31.910900000000002</c:v>
                </c:pt>
                <c:pt idx="37">
                  <c:v>31.5168</c:v>
                </c:pt>
                <c:pt idx="38">
                  <c:v>30.6433</c:v>
                </c:pt>
                <c:pt idx="39">
                  <c:v>32.17</c:v>
                </c:pt>
                <c:pt idx="40">
                  <c:v>#N/A</c:v>
                </c:pt>
                <c:pt idx="41">
                  <c:v>31.73</c:v>
                </c:pt>
                <c:pt idx="42">
                  <c:v>30.32</c:v>
                </c:pt>
                <c:pt idx="43">
                  <c:v>29.33</c:v>
                </c:pt>
                <c:pt idx="44">
                  <c:v>29.06</c:v>
                </c:pt>
                <c:pt idx="45">
                  <c:v>28.925700000000003</c:v>
                </c:pt>
                <c:pt idx="46">
                  <c:v>30.104400000000002</c:v>
                </c:pt>
                <c:pt idx="47">
                  <c:v>30.597399999999997</c:v>
                </c:pt>
                <c:pt idx="48">
                  <c:v>31.0992</c:v>
                </c:pt>
                <c:pt idx="49">
                  <c:v>31.076900000000002</c:v>
                </c:pt>
                <c:pt idx="50">
                  <c:v>31.836399999999998</c:v>
                </c:pt>
                <c:pt idx="51">
                  <c:v>32.2697</c:v>
                </c:pt>
                <c:pt idx="52">
                  <c:v>32.687899999999999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0-407A-AEF2-D6BDDE297989}"/>
            </c:ext>
          </c:extLst>
        </c:ser>
        <c:ser>
          <c:idx val="2"/>
          <c:order val="2"/>
          <c:tx>
            <c:strRef>
              <c:f>Port!$DG$12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Port!$DG$13:$DG$66</c:f>
              <c:numCache>
                <c:formatCode>_ * #,##0.0_ ;_ * \-#,##0.0_ ;_ * "-"??_ ;_ @_ </c:formatCode>
                <c:ptCount val="54"/>
                <c:pt idx="0">
                  <c:v>32.687899999999999</c:v>
                </c:pt>
                <c:pt idx="1">
                  <c:v>32.977100000000007</c:v>
                </c:pt>
                <c:pt idx="2">
                  <c:v>32.9983</c:v>
                </c:pt>
                <c:pt idx="3">
                  <c:v>31.522500000000004</c:v>
                </c:pt>
                <c:pt idx="4">
                  <c:v>29.813200000000002</c:v>
                </c:pt>
                <c:pt idx="5">
                  <c:v>29.4361</c:v>
                </c:pt>
                <c:pt idx="6">
                  <c:v>29.240200000000002</c:v>
                </c:pt>
                <c:pt idx="7">
                  <c:v>29.240200000000002</c:v>
                </c:pt>
                <c:pt idx="8">
                  <c:v>29.240200000000002</c:v>
                </c:pt>
                <c:pt idx="9">
                  <c:v>31.0763</c:v>
                </c:pt>
                <c:pt idx="10">
                  <c:v>30.720199999999995</c:v>
                </c:pt>
                <c:pt idx="11">
                  <c:v>31.451900000000002</c:v>
                </c:pt>
                <c:pt idx="12">
                  <c:v>31.221899999999994</c:v>
                </c:pt>
                <c:pt idx="13">
                  <c:v>31.544</c:v>
                </c:pt>
                <c:pt idx="14">
                  <c:v>31.136300000000002</c:v>
                </c:pt>
                <c:pt idx="15">
                  <c:v>31.277699999999999</c:v>
                </c:pt>
                <c:pt idx="16">
                  <c:v>31.241800000000001</c:v>
                </c:pt>
                <c:pt idx="17">
                  <c:v>31.674100000000003</c:v>
                </c:pt>
                <c:pt idx="18">
                  <c:v>32.127900000000004</c:v>
                </c:pt>
                <c:pt idx="19">
                  <c:v>32.5259</c:v>
                </c:pt>
                <c:pt idx="20">
                  <c:v>32.856700000000004</c:v>
                </c:pt>
                <c:pt idx="21">
                  <c:v>33.496400000000001</c:v>
                </c:pt>
                <c:pt idx="22">
                  <c:v>34.8506</c:v>
                </c:pt>
                <c:pt idx="23">
                  <c:v>34.231100000000005</c:v>
                </c:pt>
                <c:pt idx="24">
                  <c:v>33.7517</c:v>
                </c:pt>
                <c:pt idx="25">
                  <c:v>32.774100000000004</c:v>
                </c:pt>
                <c:pt idx="26">
                  <c:v>33.087199999999996</c:v>
                </c:pt>
                <c:pt idx="27">
                  <c:v>32.2117</c:v>
                </c:pt>
                <c:pt idx="28">
                  <c:v>32.9313</c:v>
                </c:pt>
                <c:pt idx="29">
                  <c:v>32.765300000000003</c:v>
                </c:pt>
                <c:pt idx="30">
                  <c:v>32.849800000000002</c:v>
                </c:pt>
                <c:pt idx="31">
                  <c:v>33.294900000000005</c:v>
                </c:pt>
                <c:pt idx="32">
                  <c:v>33.347999999999999</c:v>
                </c:pt>
                <c:pt idx="33">
                  <c:v>33.4193</c:v>
                </c:pt>
                <c:pt idx="34">
                  <c:v>32.542099999999998</c:v>
                </c:pt>
                <c:pt idx="35">
                  <c:v>32.407299999999999</c:v>
                </c:pt>
                <c:pt idx="36">
                  <c:v>32.633599999999994</c:v>
                </c:pt>
                <c:pt idx="37">
                  <c:v>32.502099999999999</c:v>
                </c:pt>
                <c:pt idx="38">
                  <c:v>31.613299999999999</c:v>
                </c:pt>
                <c:pt idx="39">
                  <c:v>31.818399999999997</c:v>
                </c:pt>
                <c:pt idx="40">
                  <c:v>#N/A</c:v>
                </c:pt>
                <c:pt idx="41">
                  <c:v>30.889800000000001</c:v>
                </c:pt>
                <c:pt idx="42">
                  <c:v>31.909500000000001</c:v>
                </c:pt>
                <c:pt idx="43">
                  <c:v>32.552399999999999</c:v>
                </c:pt>
                <c:pt idx="44">
                  <c:v>32.36</c:v>
                </c:pt>
                <c:pt idx="45">
                  <c:v>32.471699999999998</c:v>
                </c:pt>
                <c:pt idx="46">
                  <c:v>32.692100000000003</c:v>
                </c:pt>
                <c:pt idx="47">
                  <c:v>32.565799999999996</c:v>
                </c:pt>
                <c:pt idx="48">
                  <c:v>32.2532</c:v>
                </c:pt>
                <c:pt idx="49">
                  <c:v>30.959199999999999</c:v>
                </c:pt>
                <c:pt idx="50">
                  <c:v>29.819299999999998</c:v>
                </c:pt>
                <c:pt idx="51">
                  <c:v>30.053800000000003</c:v>
                </c:pt>
                <c:pt idx="52">
                  <c:v>30.543299999999999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0-407A-AEF2-D6BDDE297989}"/>
            </c:ext>
          </c:extLst>
        </c:ser>
        <c:ser>
          <c:idx val="3"/>
          <c:order val="3"/>
          <c:tx>
            <c:strRef>
              <c:f>Port!$DH$12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Port!$DH$13:$DH$66</c:f>
              <c:numCache>
                <c:formatCode>_ * #,##0.0_ ;_ * \-#,##0.0_ ;_ * "-"??_ ;_ @_ </c:formatCode>
                <c:ptCount val="54"/>
                <c:pt idx="0">
                  <c:v>30.543299999999999</c:v>
                </c:pt>
                <c:pt idx="1">
                  <c:v>30.101599999999998</c:v>
                </c:pt>
                <c:pt idx="2">
                  <c:v>30.596999999999998</c:v>
                </c:pt>
                <c:pt idx="3">
                  <c:v>30.851999999999997</c:v>
                </c:pt>
                <c:pt idx="4">
                  <c:v>31.0975</c:v>
                </c:pt>
                <c:pt idx="5">
                  <c:v>29.977499999999999</c:v>
                </c:pt>
                <c:pt idx="6">
                  <c:v>#N/A</c:v>
                </c:pt>
                <c:pt idx="7">
                  <c:v>30.9771</c:v>
                </c:pt>
                <c:pt idx="8">
                  <c:v>31.763999999999999</c:v>
                </c:pt>
                <c:pt idx="9">
                  <c:v>32.322299999999998</c:v>
                </c:pt>
                <c:pt idx="10">
                  <c:v>33.025500000000001</c:v>
                </c:pt>
                <c:pt idx="11">
                  <c:v>32.823</c:v>
                </c:pt>
                <c:pt idx="12">
                  <c:v>33.645599999999995</c:v>
                </c:pt>
                <c:pt idx="13">
                  <c:v>32.8733</c:v>
                </c:pt>
                <c:pt idx="14">
                  <c:v>33.249300000000005</c:v>
                </c:pt>
                <c:pt idx="15">
                  <c:v>31.6693</c:v>
                </c:pt>
                <c:pt idx="16">
                  <c:v>30.734899999999996</c:v>
                </c:pt>
                <c:pt idx="17">
                  <c:v>29.447099999999999</c:v>
                </c:pt>
                <c:pt idx="18">
                  <c:v>29.6508</c:v>
                </c:pt>
                <c:pt idx="19">
                  <c:v>29.087299999999999</c:v>
                </c:pt>
                <c:pt idx="20">
                  <c:v>29.626200000000004</c:v>
                </c:pt>
                <c:pt idx="21">
                  <c:v>29.062199999999997</c:v>
                </c:pt>
                <c:pt idx="22">
                  <c:v>28.109000000000002</c:v>
                </c:pt>
                <c:pt idx="23">
                  <c:v>27.722100000000001</c:v>
                </c:pt>
                <c:pt idx="24">
                  <c:v>27.533300000000001</c:v>
                </c:pt>
                <c:pt idx="25">
                  <c:v>26.948</c:v>
                </c:pt>
                <c:pt idx="26">
                  <c:v>26.944300000000002</c:v>
                </c:pt>
                <c:pt idx="27">
                  <c:v>27.564500000000002</c:v>
                </c:pt>
                <c:pt idx="28">
                  <c:v>28.332100000000001</c:v>
                </c:pt>
                <c:pt idx="29">
                  <c:v>29.503400000000003</c:v>
                </c:pt>
                <c:pt idx="30">
                  <c:v>28.908100000000005</c:v>
                </c:pt>
                <c:pt idx="31">
                  <c:v>29.4908</c:v>
                </c:pt>
                <c:pt idx="32">
                  <c:v>29.295500000000001</c:v>
                </c:pt>
                <c:pt idx="33">
                  <c:v>28.657399999999999</c:v>
                </c:pt>
                <c:pt idx="34">
                  <c:v>29.234300000000005</c:v>
                </c:pt>
                <c:pt idx="35">
                  <c:v>29.793000000000003</c:v>
                </c:pt>
                <c:pt idx="36">
                  <c:v>30.147599999999997</c:v>
                </c:pt>
                <c:pt idx="37">
                  <c:v>29.738800000000001</c:v>
                </c:pt>
                <c:pt idx="38">
                  <c:v>30.235900000000001</c:v>
                </c:pt>
                <c:pt idx="39">
                  <c:v>28.949099999999998</c:v>
                </c:pt>
                <c:pt idx="40">
                  <c:v>#N/A</c:v>
                </c:pt>
                <c:pt idx="41">
                  <c:v>28.040300000000002</c:v>
                </c:pt>
                <c:pt idx="42">
                  <c:v>28.380299999999998</c:v>
                </c:pt>
                <c:pt idx="43">
                  <c:v>27.974499999999999</c:v>
                </c:pt>
                <c:pt idx="44">
                  <c:v>28.145</c:v>
                </c:pt>
                <c:pt idx="45">
                  <c:v>29.026999999999997</c:v>
                </c:pt>
                <c:pt idx="46">
                  <c:v>29.023499999999999</c:v>
                </c:pt>
                <c:pt idx="47">
                  <c:v>30.6875</c:v>
                </c:pt>
                <c:pt idx="48">
                  <c:v>31.050500000000003</c:v>
                </c:pt>
                <c:pt idx="49">
                  <c:v>30.743599999999997</c:v>
                </c:pt>
                <c:pt idx="50">
                  <c:v>31.109100000000002</c:v>
                </c:pt>
                <c:pt idx="51">
                  <c:v>31.846500000000002</c:v>
                </c:pt>
                <c:pt idx="52">
                  <c:v>31.466899999999999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0-407A-AEF2-D6BDDE297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South China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Port!$DL$12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Port!$DL$13:$DL$66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8-46EA-B008-D0EB49D8EB4D}"/>
            </c:ext>
          </c:extLst>
        </c:ser>
        <c:ser>
          <c:idx val="1"/>
          <c:order val="1"/>
          <c:tx>
            <c:strRef>
              <c:f>Port!$DM$12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Port!$DM$13:$DM$66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11.07</c:v>
                </c:pt>
                <c:pt idx="24">
                  <c:v>10.686</c:v>
                </c:pt>
                <c:pt idx="25">
                  <c:v>10.821</c:v>
                </c:pt>
                <c:pt idx="26">
                  <c:v>10.312999999999999</c:v>
                </c:pt>
                <c:pt idx="27">
                  <c:v>9.822000000000001</c:v>
                </c:pt>
                <c:pt idx="28">
                  <c:v>9.8670000000000009</c:v>
                </c:pt>
                <c:pt idx="29">
                  <c:v>10.086</c:v>
                </c:pt>
                <c:pt idx="30">
                  <c:v>9.9269999999999996</c:v>
                </c:pt>
                <c:pt idx="31">
                  <c:v>10.092000000000001</c:v>
                </c:pt>
                <c:pt idx="32">
                  <c:v>9.99</c:v>
                </c:pt>
                <c:pt idx="33">
                  <c:v>9.9760000000000009</c:v>
                </c:pt>
                <c:pt idx="34">
                  <c:v>9.5359999999999996</c:v>
                </c:pt>
                <c:pt idx="35">
                  <c:v>9.1690000000000005</c:v>
                </c:pt>
                <c:pt idx="36">
                  <c:v>9.8410000000000011</c:v>
                </c:pt>
                <c:pt idx="37">
                  <c:v>9.9830000000000005</c:v>
                </c:pt>
                <c:pt idx="38">
                  <c:v>9.9219999999999988</c:v>
                </c:pt>
                <c:pt idx="39">
                  <c:v>9.84</c:v>
                </c:pt>
                <c:pt idx="40">
                  <c:v>#N/A</c:v>
                </c:pt>
                <c:pt idx="41">
                  <c:v>9.81</c:v>
                </c:pt>
                <c:pt idx="42">
                  <c:v>8.98</c:v>
                </c:pt>
                <c:pt idx="43">
                  <c:v>9.5500000000000007</c:v>
                </c:pt>
                <c:pt idx="44">
                  <c:v>9.7799999999999994</c:v>
                </c:pt>
                <c:pt idx="45">
                  <c:v>9.6440000000000001</c:v>
                </c:pt>
                <c:pt idx="46">
                  <c:v>9.8079999999999998</c:v>
                </c:pt>
                <c:pt idx="47">
                  <c:v>9.7569999999999997</c:v>
                </c:pt>
                <c:pt idx="48">
                  <c:v>10.286000000000001</c:v>
                </c:pt>
                <c:pt idx="49">
                  <c:v>11.083000000000002</c:v>
                </c:pt>
                <c:pt idx="50">
                  <c:v>11.8644</c:v>
                </c:pt>
                <c:pt idx="51">
                  <c:v>11.625</c:v>
                </c:pt>
                <c:pt idx="52">
                  <c:v>11.554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8-46EA-B008-D0EB49D8EB4D}"/>
            </c:ext>
          </c:extLst>
        </c:ser>
        <c:ser>
          <c:idx val="2"/>
          <c:order val="2"/>
          <c:tx>
            <c:strRef>
              <c:f>Port!$DN$12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Port!$DN$13:$DN$66</c:f>
              <c:numCache>
                <c:formatCode>_ * #,##0.0_ ;_ * \-#,##0.0_ ;_ * "-"??_ ;_ @_ </c:formatCode>
                <c:ptCount val="54"/>
                <c:pt idx="0">
                  <c:v>11.554</c:v>
                </c:pt>
                <c:pt idx="1">
                  <c:v>11.566000000000001</c:v>
                </c:pt>
                <c:pt idx="2">
                  <c:v>12.413999999999998</c:v>
                </c:pt>
                <c:pt idx="3">
                  <c:v>11.9701</c:v>
                </c:pt>
                <c:pt idx="4">
                  <c:v>12.850999999999999</c:v>
                </c:pt>
                <c:pt idx="5">
                  <c:v>12.505999999999998</c:v>
                </c:pt>
                <c:pt idx="6">
                  <c:v>12.790999999999999</c:v>
                </c:pt>
                <c:pt idx="7">
                  <c:v>12.790999999999999</c:v>
                </c:pt>
                <c:pt idx="8">
                  <c:v>12.790999999999999</c:v>
                </c:pt>
                <c:pt idx="9">
                  <c:v>12.422000000000001</c:v>
                </c:pt>
                <c:pt idx="10">
                  <c:v>11.8675</c:v>
                </c:pt>
                <c:pt idx="11">
                  <c:v>11.264000000000001</c:v>
                </c:pt>
                <c:pt idx="12">
                  <c:v>11.194099999999999</c:v>
                </c:pt>
                <c:pt idx="13">
                  <c:v>11.39</c:v>
                </c:pt>
                <c:pt idx="14">
                  <c:v>11.743999999999996</c:v>
                </c:pt>
                <c:pt idx="15">
                  <c:v>11.563999999999998</c:v>
                </c:pt>
                <c:pt idx="16">
                  <c:v>11.810999999999996</c:v>
                </c:pt>
                <c:pt idx="17">
                  <c:v>11.774000000000001</c:v>
                </c:pt>
                <c:pt idx="18">
                  <c:v>11.574999999999999</c:v>
                </c:pt>
                <c:pt idx="19">
                  <c:v>11.254000000000001</c:v>
                </c:pt>
                <c:pt idx="20">
                  <c:v>12.053000000000003</c:v>
                </c:pt>
                <c:pt idx="21">
                  <c:v>12.347999999999999</c:v>
                </c:pt>
                <c:pt idx="22">
                  <c:v>12.064</c:v>
                </c:pt>
                <c:pt idx="23">
                  <c:v>11.814999999999998</c:v>
                </c:pt>
                <c:pt idx="24">
                  <c:v>11.520999999999999</c:v>
                </c:pt>
                <c:pt idx="25">
                  <c:v>11.663</c:v>
                </c:pt>
                <c:pt idx="26">
                  <c:v>11.730599999999999</c:v>
                </c:pt>
                <c:pt idx="27">
                  <c:v>12.241000000000001</c:v>
                </c:pt>
                <c:pt idx="28">
                  <c:v>11.905999999999999</c:v>
                </c:pt>
                <c:pt idx="29">
                  <c:v>12.066999999999998</c:v>
                </c:pt>
                <c:pt idx="30">
                  <c:v>12.096999999999998</c:v>
                </c:pt>
                <c:pt idx="31">
                  <c:v>12.206</c:v>
                </c:pt>
                <c:pt idx="32">
                  <c:v>12.225000000000001</c:v>
                </c:pt>
                <c:pt idx="33">
                  <c:v>12.527000000000001</c:v>
                </c:pt>
                <c:pt idx="34">
                  <c:v>12.465999999999999</c:v>
                </c:pt>
                <c:pt idx="35">
                  <c:v>12.229000000000001</c:v>
                </c:pt>
                <c:pt idx="36">
                  <c:v>11.996999999999998</c:v>
                </c:pt>
                <c:pt idx="37">
                  <c:v>11.914999999999999</c:v>
                </c:pt>
                <c:pt idx="38">
                  <c:v>11.66</c:v>
                </c:pt>
                <c:pt idx="39">
                  <c:v>11.712</c:v>
                </c:pt>
                <c:pt idx="40">
                  <c:v>#N/A</c:v>
                </c:pt>
                <c:pt idx="41">
                  <c:v>12.757</c:v>
                </c:pt>
                <c:pt idx="42">
                  <c:v>12.242000000000001</c:v>
                </c:pt>
                <c:pt idx="43">
                  <c:v>11.509</c:v>
                </c:pt>
                <c:pt idx="44">
                  <c:v>11.538999999999998</c:v>
                </c:pt>
                <c:pt idx="45">
                  <c:v>11.765000000000001</c:v>
                </c:pt>
                <c:pt idx="46">
                  <c:v>11.993</c:v>
                </c:pt>
                <c:pt idx="47">
                  <c:v>11.67</c:v>
                </c:pt>
                <c:pt idx="48">
                  <c:v>10.952999999999999</c:v>
                </c:pt>
                <c:pt idx="49">
                  <c:v>11.661</c:v>
                </c:pt>
                <c:pt idx="50">
                  <c:v>11.983000000000002</c:v>
                </c:pt>
                <c:pt idx="51">
                  <c:v>12.488999999999999</c:v>
                </c:pt>
                <c:pt idx="52">
                  <c:v>12.786000000000001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8-46EA-B008-D0EB49D8EB4D}"/>
            </c:ext>
          </c:extLst>
        </c:ser>
        <c:ser>
          <c:idx val="3"/>
          <c:order val="3"/>
          <c:tx>
            <c:strRef>
              <c:f>Port!$DO$12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Port!$DO$13:$DO$66</c:f>
              <c:numCache>
                <c:formatCode>_ * #,##0.0_ ;_ * \-#,##0.0_ ;_ * "-"??_ ;_ @_ </c:formatCode>
                <c:ptCount val="54"/>
                <c:pt idx="0">
                  <c:v>12.786000000000001</c:v>
                </c:pt>
                <c:pt idx="1">
                  <c:v>12.785</c:v>
                </c:pt>
                <c:pt idx="2">
                  <c:v>12.24</c:v>
                </c:pt>
                <c:pt idx="3">
                  <c:v>12.978</c:v>
                </c:pt>
                <c:pt idx="4">
                  <c:v>12.525</c:v>
                </c:pt>
                <c:pt idx="5">
                  <c:v>13.307</c:v>
                </c:pt>
                <c:pt idx="6">
                  <c:v>#N/A</c:v>
                </c:pt>
                <c:pt idx="7">
                  <c:v>12.13</c:v>
                </c:pt>
                <c:pt idx="8">
                  <c:v>11.536</c:v>
                </c:pt>
                <c:pt idx="9">
                  <c:v>11.426000000000002</c:v>
                </c:pt>
                <c:pt idx="10">
                  <c:v>10.755999999999998</c:v>
                </c:pt>
                <c:pt idx="11">
                  <c:v>10.962</c:v>
                </c:pt>
                <c:pt idx="12">
                  <c:v>10.991</c:v>
                </c:pt>
                <c:pt idx="13">
                  <c:v>11.221000000000002</c:v>
                </c:pt>
                <c:pt idx="14">
                  <c:v>11.73</c:v>
                </c:pt>
                <c:pt idx="15">
                  <c:v>11.282</c:v>
                </c:pt>
                <c:pt idx="16">
                  <c:v>11.320000000000002</c:v>
                </c:pt>
                <c:pt idx="17">
                  <c:v>10.698</c:v>
                </c:pt>
                <c:pt idx="18">
                  <c:v>11.321</c:v>
                </c:pt>
                <c:pt idx="19">
                  <c:v>11.345000000000001</c:v>
                </c:pt>
                <c:pt idx="20">
                  <c:v>10.618</c:v>
                </c:pt>
                <c:pt idx="21">
                  <c:v>10.002000000000001</c:v>
                </c:pt>
                <c:pt idx="22">
                  <c:v>9.9290000000000003</c:v>
                </c:pt>
                <c:pt idx="23">
                  <c:v>9.66</c:v>
                </c:pt>
                <c:pt idx="24">
                  <c:v>9.5040000000000013</c:v>
                </c:pt>
                <c:pt idx="25">
                  <c:v>9.4019999999999992</c:v>
                </c:pt>
                <c:pt idx="26">
                  <c:v>9.4859999999999989</c:v>
                </c:pt>
                <c:pt idx="27">
                  <c:v>9.9619999999999997</c:v>
                </c:pt>
                <c:pt idx="28">
                  <c:v>9.1829999999999998</c:v>
                </c:pt>
                <c:pt idx="29">
                  <c:v>9.6325000000000003</c:v>
                </c:pt>
                <c:pt idx="30">
                  <c:v>10.058999999999999</c:v>
                </c:pt>
                <c:pt idx="31">
                  <c:v>9.7569999999999997</c:v>
                </c:pt>
                <c:pt idx="32">
                  <c:v>8.9770000000000003</c:v>
                </c:pt>
                <c:pt idx="33">
                  <c:v>8.8550000000000004</c:v>
                </c:pt>
                <c:pt idx="34">
                  <c:v>9.3040000000000003</c:v>
                </c:pt>
                <c:pt idx="35">
                  <c:v>9.8559999999999999</c:v>
                </c:pt>
                <c:pt idx="36">
                  <c:v>9.7539999999999996</c:v>
                </c:pt>
                <c:pt idx="37">
                  <c:v>9.7940000000000005</c:v>
                </c:pt>
                <c:pt idx="38">
                  <c:v>10.482000000000001</c:v>
                </c:pt>
                <c:pt idx="39">
                  <c:v>10.234000000000002</c:v>
                </c:pt>
                <c:pt idx="40">
                  <c:v>#N/A</c:v>
                </c:pt>
                <c:pt idx="41">
                  <c:v>10.006999999999998</c:v>
                </c:pt>
                <c:pt idx="42">
                  <c:v>10.222999999999999</c:v>
                </c:pt>
                <c:pt idx="43">
                  <c:v>10.623999999999999</c:v>
                </c:pt>
                <c:pt idx="44">
                  <c:v>10.54</c:v>
                </c:pt>
                <c:pt idx="45">
                  <c:v>10.058</c:v>
                </c:pt>
                <c:pt idx="46">
                  <c:v>9.5339999999999989</c:v>
                </c:pt>
                <c:pt idx="47">
                  <c:v>9.8289999999999988</c:v>
                </c:pt>
                <c:pt idx="48">
                  <c:v>9.7690000000000001</c:v>
                </c:pt>
                <c:pt idx="49">
                  <c:v>9.4769999999999985</c:v>
                </c:pt>
                <c:pt idx="50">
                  <c:v>9.7540000000000013</c:v>
                </c:pt>
                <c:pt idx="51">
                  <c:v>9.5259999999999998</c:v>
                </c:pt>
                <c:pt idx="52">
                  <c:v>9.4949999999999992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8-46EA-B008-D0EB49D8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Pellets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32319378847999"/>
          <c:y val="0.13471602842950858"/>
          <c:w val="0.8558997622144856"/>
          <c:h val="0.60759039079150823"/>
        </c:manualLayout>
      </c:layout>
      <c:lineChart>
        <c:grouping val="standard"/>
        <c:varyColors val="0"/>
        <c:ser>
          <c:idx val="0"/>
          <c:order val="0"/>
          <c:tx>
            <c:strRef>
              <c:f>Port!$DW$12</c:f>
              <c:strCache>
                <c:ptCount val="1"/>
                <c:pt idx="0">
                  <c:v>2020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Port!$DW$13:$DW$66</c:f>
              <c:numCache>
                <c:formatCode>_ * #,##0.0_ ;_ * \-#,##0.0_ ;_ * "-"??_ ;_ @_ </c:formatCode>
                <c:ptCount val="54"/>
                <c:pt idx="0">
                  <c:v>5.0491999999999999</c:v>
                </c:pt>
                <c:pt idx="1">
                  <c:v>4.8125</c:v>
                </c:pt>
                <c:pt idx="2">
                  <c:v>4.5823</c:v>
                </c:pt>
                <c:pt idx="3">
                  <c:v>4.3812999999999995</c:v>
                </c:pt>
                <c:pt idx="4">
                  <c:v>4.3964999999999996</c:v>
                </c:pt>
                <c:pt idx="5">
                  <c:v>#N/A</c:v>
                </c:pt>
                <c:pt idx="6">
                  <c:v>4.5349000000000004</c:v>
                </c:pt>
                <c:pt idx="7">
                  <c:v>4.625</c:v>
                </c:pt>
                <c:pt idx="8">
                  <c:v>4.5276999999999994</c:v>
                </c:pt>
                <c:pt idx="9">
                  <c:v>4.5943000000000005</c:v>
                </c:pt>
                <c:pt idx="10">
                  <c:v>4.6478000000000002</c:v>
                </c:pt>
                <c:pt idx="11">
                  <c:v>4.5587999999999997</c:v>
                </c:pt>
                <c:pt idx="12">
                  <c:v>4.5201000000000002</c:v>
                </c:pt>
                <c:pt idx="13">
                  <c:v>4.4989999999999997</c:v>
                </c:pt>
                <c:pt idx="14">
                  <c:v>4.8521999999999998</c:v>
                </c:pt>
                <c:pt idx="15">
                  <c:v>5.1382000000000003</c:v>
                </c:pt>
                <c:pt idx="16">
                  <c:v>5.3616999999999999</c:v>
                </c:pt>
                <c:pt idx="17">
                  <c:v>5.4992999999999999</c:v>
                </c:pt>
                <c:pt idx="18">
                  <c:v>5.7805999999999997</c:v>
                </c:pt>
                <c:pt idx="19">
                  <c:v>6.1367999999999991</c:v>
                </c:pt>
                <c:pt idx="20">
                  <c:v>6.4526000000000003</c:v>
                </c:pt>
                <c:pt idx="21">
                  <c:v>6.57</c:v>
                </c:pt>
                <c:pt idx="22">
                  <c:v>7.1594000000000007</c:v>
                </c:pt>
                <c:pt idx="23">
                  <c:v>7.3390999999999993</c:v>
                </c:pt>
                <c:pt idx="24">
                  <c:v>7.7191000000000001</c:v>
                </c:pt>
                <c:pt idx="25">
                  <c:v>7.9182000000000006</c:v>
                </c:pt>
                <c:pt idx="26">
                  <c:v>8.4175000000000004</c:v>
                </c:pt>
                <c:pt idx="27">
                  <c:v>8.9328000000000003</c:v>
                </c:pt>
                <c:pt idx="28">
                  <c:v>8.9969000000000001</c:v>
                </c:pt>
                <c:pt idx="29">
                  <c:v>9.0079999999999991</c:v>
                </c:pt>
                <c:pt idx="30">
                  <c:v>9.6686999999999994</c:v>
                </c:pt>
                <c:pt idx="31">
                  <c:v>10.2342</c:v>
                </c:pt>
                <c:pt idx="32">
                  <c:v>10.4887</c:v>
                </c:pt>
                <c:pt idx="33">
                  <c:v>11.022600000000001</c:v>
                </c:pt>
                <c:pt idx="34">
                  <c:v>10.675699999999999</c:v>
                </c:pt>
                <c:pt idx="35">
                  <c:v>10.3919</c:v>
                </c:pt>
                <c:pt idx="36">
                  <c:v>10.457000000000001</c:v>
                </c:pt>
                <c:pt idx="37">
                  <c:v>9.9964999999999993</c:v>
                </c:pt>
                <c:pt idx="38">
                  <c:v>10.0466</c:v>
                </c:pt>
                <c:pt idx="39">
                  <c:v>10.237299999999999</c:v>
                </c:pt>
                <c:pt idx="40">
                  <c:v>10.2783</c:v>
                </c:pt>
                <c:pt idx="41">
                  <c:v>10.321</c:v>
                </c:pt>
                <c:pt idx="42">
                  <c:v>9.8907000000000007</c:v>
                </c:pt>
                <c:pt idx="43">
                  <c:v>9.7696000000000005</c:v>
                </c:pt>
                <c:pt idx="44">
                  <c:v>9.5040999999999993</c:v>
                </c:pt>
                <c:pt idx="45">
                  <c:v>8.7658000000000005</c:v>
                </c:pt>
                <c:pt idx="46">
                  <c:v>8.3410000000000011</c:v>
                </c:pt>
                <c:pt idx="47">
                  <c:v>8.0949000000000009</c:v>
                </c:pt>
                <c:pt idx="48">
                  <c:v>7.9304999999999994</c:v>
                </c:pt>
                <c:pt idx="49">
                  <c:v>7.6448</c:v>
                </c:pt>
                <c:pt idx="50">
                  <c:v>7.2711000000000006</c:v>
                </c:pt>
                <c:pt idx="51">
                  <c:v>7.3204999999999991</c:v>
                </c:pt>
                <c:pt idx="52">
                  <c:v>6.6414999999999997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8-4529-9391-574F94D0CEE4}"/>
            </c:ext>
          </c:extLst>
        </c:ser>
        <c:ser>
          <c:idx val="1"/>
          <c:order val="1"/>
          <c:tx>
            <c:strRef>
              <c:f>Port!$DX$12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Port!$DX$13:$DX$66</c:f>
              <c:numCache>
                <c:formatCode>_ * #,##0.0_ ;_ * \-#,##0.0_ ;_ * "-"??_ ;_ @_ </c:formatCode>
                <c:ptCount val="54"/>
                <c:pt idx="0">
                  <c:v>6.6414999999999997</c:v>
                </c:pt>
                <c:pt idx="1">
                  <c:v>6.5026000000000002</c:v>
                </c:pt>
                <c:pt idx="2">
                  <c:v>5.9724000000000004</c:v>
                </c:pt>
                <c:pt idx="3">
                  <c:v>5.7846000000000002</c:v>
                </c:pt>
                <c:pt idx="4">
                  <c:v>5.6303999999999998</c:v>
                </c:pt>
                <c:pt idx="5">
                  <c:v>5.6298000000000004</c:v>
                </c:pt>
                <c:pt idx="6">
                  <c:v>5.6276000000000002</c:v>
                </c:pt>
                <c:pt idx="7">
                  <c:v>#N/A</c:v>
                </c:pt>
                <c:pt idx="8">
                  <c:v>5.6966999999999999</c:v>
                </c:pt>
                <c:pt idx="9">
                  <c:v>5.0881999999999996</c:v>
                </c:pt>
                <c:pt idx="10">
                  <c:v>5.1726000000000001</c:v>
                </c:pt>
                <c:pt idx="11">
                  <c:v>4.9716000000000005</c:v>
                </c:pt>
                <c:pt idx="12">
                  <c:v>4.9586000000000006</c:v>
                </c:pt>
                <c:pt idx="13">
                  <c:v>5.0595999999999997</c:v>
                </c:pt>
                <c:pt idx="14">
                  <c:v>4.9695999999999998</c:v>
                </c:pt>
                <c:pt idx="15">
                  <c:v>5.0017000000000005</c:v>
                </c:pt>
                <c:pt idx="16">
                  <c:v>5.0766999999999998</c:v>
                </c:pt>
                <c:pt idx="17">
                  <c:v>4.8762999999999996</c:v>
                </c:pt>
                <c:pt idx="18">
                  <c:v>4.5198</c:v>
                </c:pt>
                <c:pt idx="19">
                  <c:v>4.8762999999999996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8-4529-9391-574F94D0CEE4}"/>
            </c:ext>
          </c:extLst>
        </c:ser>
        <c:ser>
          <c:idx val="2"/>
          <c:order val="2"/>
          <c:tx>
            <c:strRef>
              <c:f>Port!$DU$12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Port!$DU$13:$DU$66</c:f>
              <c:numCache>
                <c:formatCode>_ * #,##0.0_ ;_ * \-#,##0.0_ ;_ * "-"??_ ;_ @_ </c:formatCode>
                <c:ptCount val="54"/>
                <c:pt idx="0">
                  <c:v>2.4300000000000002</c:v>
                </c:pt>
                <c:pt idx="1">
                  <c:v>2.23</c:v>
                </c:pt>
                <c:pt idx="2">
                  <c:v>2.2599999999999998</c:v>
                </c:pt>
                <c:pt idx="3">
                  <c:v>2.11</c:v>
                </c:pt>
                <c:pt idx="4">
                  <c:v>1.99</c:v>
                </c:pt>
                <c:pt idx="5">
                  <c:v>2.2799999999999998</c:v>
                </c:pt>
                <c:pt idx="6">
                  <c:v>2.15</c:v>
                </c:pt>
                <c:pt idx="7">
                  <c:v>#N/A</c:v>
                </c:pt>
                <c:pt idx="8">
                  <c:v>2.15</c:v>
                </c:pt>
                <c:pt idx="9">
                  <c:v>2.12</c:v>
                </c:pt>
                <c:pt idx="10">
                  <c:v>2.1046999999999998</c:v>
                </c:pt>
                <c:pt idx="11">
                  <c:v>2.0314999999999999</c:v>
                </c:pt>
                <c:pt idx="12">
                  <c:v>2.0375000000000001</c:v>
                </c:pt>
                <c:pt idx="13">
                  <c:v>1.9942</c:v>
                </c:pt>
                <c:pt idx="14">
                  <c:v>1.9052</c:v>
                </c:pt>
                <c:pt idx="15">
                  <c:v>2.3066999999999998</c:v>
                </c:pt>
                <c:pt idx="16">
                  <c:v>2.2397</c:v>
                </c:pt>
                <c:pt idx="17">
                  <c:v>2.2157</c:v>
                </c:pt>
                <c:pt idx="18">
                  <c:v>2.4529000000000001</c:v>
                </c:pt>
                <c:pt idx="19">
                  <c:v>2.2157</c:v>
                </c:pt>
                <c:pt idx="20">
                  <c:v>2.2610000000000001</c:v>
                </c:pt>
                <c:pt idx="21">
                  <c:v>2.5331999999999999</c:v>
                </c:pt>
                <c:pt idx="22">
                  <c:v>2.4969999999999999</c:v>
                </c:pt>
                <c:pt idx="23">
                  <c:v>2.3690000000000002</c:v>
                </c:pt>
                <c:pt idx="24">
                  <c:v>2.3402000000000003</c:v>
                </c:pt>
                <c:pt idx="25">
                  <c:v>2.3609</c:v>
                </c:pt>
                <c:pt idx="26">
                  <c:v>2.0972999999999997</c:v>
                </c:pt>
                <c:pt idx="27">
                  <c:v>2.2465999999999999</c:v>
                </c:pt>
                <c:pt idx="28">
                  <c:v>2.371</c:v>
                </c:pt>
                <c:pt idx="29">
                  <c:v>2.3976999999999999</c:v>
                </c:pt>
                <c:pt idx="30">
                  <c:v>2.4858000000000002</c:v>
                </c:pt>
                <c:pt idx="31">
                  <c:v>2.2840000000000003</c:v>
                </c:pt>
                <c:pt idx="32">
                  <c:v>2.0381</c:v>
                </c:pt>
                <c:pt idx="33">
                  <c:v>1.9308000000000001</c:v>
                </c:pt>
                <c:pt idx="34">
                  <c:v>2.0316999999999998</c:v>
                </c:pt>
                <c:pt idx="35">
                  <c:v>2.0552999999999999</c:v>
                </c:pt>
                <c:pt idx="36">
                  <c:v>1.8702000000000001</c:v>
                </c:pt>
                <c:pt idx="37">
                  <c:v>1.9258000000000002</c:v>
                </c:pt>
                <c:pt idx="38">
                  <c:v>1.8691</c:v>
                </c:pt>
                <c:pt idx="39">
                  <c:v>1.9991999999999999</c:v>
                </c:pt>
                <c:pt idx="40">
                  <c:v>#N/A</c:v>
                </c:pt>
                <c:pt idx="41">
                  <c:v>2.2374000000000001</c:v>
                </c:pt>
                <c:pt idx="42">
                  <c:v>2.2766999999999999</c:v>
                </c:pt>
                <c:pt idx="43">
                  <c:v>2.3845000000000001</c:v>
                </c:pt>
                <c:pt idx="44">
                  <c:v>2.3927</c:v>
                </c:pt>
                <c:pt idx="45">
                  <c:v>2.3418000000000001</c:v>
                </c:pt>
                <c:pt idx="46">
                  <c:v>2.407</c:v>
                </c:pt>
                <c:pt idx="47">
                  <c:v>2.4658000000000002</c:v>
                </c:pt>
                <c:pt idx="48">
                  <c:v>2.4678999999999998</c:v>
                </c:pt>
                <c:pt idx="49">
                  <c:v>2.548</c:v>
                </c:pt>
                <c:pt idx="50">
                  <c:v>2.7814999999999999</c:v>
                </c:pt>
                <c:pt idx="51">
                  <c:v>2.8757000000000001</c:v>
                </c:pt>
                <c:pt idx="52">
                  <c:v>3.4943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8-4529-9391-574F94D0CEE4}"/>
            </c:ext>
          </c:extLst>
        </c:ser>
        <c:ser>
          <c:idx val="3"/>
          <c:order val="3"/>
          <c:tx>
            <c:strRef>
              <c:f>Port!$DV$12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Port!$DV$13:$DV$66</c:f>
              <c:numCache>
                <c:formatCode>_ * #,##0.0_ ;_ * \-#,##0.0_ ;_ * "-"??_ ;_ @_ </c:formatCode>
                <c:ptCount val="54"/>
                <c:pt idx="0">
                  <c:v>3.4943</c:v>
                </c:pt>
                <c:pt idx="1">
                  <c:v>3.6292</c:v>
                </c:pt>
                <c:pt idx="2">
                  <c:v>3.9617</c:v>
                </c:pt>
                <c:pt idx="3">
                  <c:v>4.0102000000000002</c:v>
                </c:pt>
                <c:pt idx="4">
                  <c:v>4.0407999999999999</c:v>
                </c:pt>
                <c:pt idx="5">
                  <c:v>4.2972000000000001</c:v>
                </c:pt>
                <c:pt idx="6">
                  <c:v>#N/A</c:v>
                </c:pt>
                <c:pt idx="7">
                  <c:v>4.6629000000000005</c:v>
                </c:pt>
                <c:pt idx="8">
                  <c:v>4.5006000000000004</c:v>
                </c:pt>
                <c:pt idx="9">
                  <c:v>4.8386000000000005</c:v>
                </c:pt>
                <c:pt idx="10">
                  <c:v>5.1080000000000005</c:v>
                </c:pt>
                <c:pt idx="11">
                  <c:v>5.1971000000000007</c:v>
                </c:pt>
                <c:pt idx="12">
                  <c:v>5.2666999999999993</c:v>
                </c:pt>
                <c:pt idx="13">
                  <c:v>5.4689999999999994</c:v>
                </c:pt>
                <c:pt idx="14">
                  <c:v>5.4687000000000001</c:v>
                </c:pt>
                <c:pt idx="15">
                  <c:v>5.1519000000000004</c:v>
                </c:pt>
                <c:pt idx="16">
                  <c:v>5.4253</c:v>
                </c:pt>
                <c:pt idx="17">
                  <c:v>5.7594000000000003</c:v>
                </c:pt>
                <c:pt idx="18">
                  <c:v>5.8360000000000003</c:v>
                </c:pt>
                <c:pt idx="19">
                  <c:v>5.7913999999999994</c:v>
                </c:pt>
                <c:pt idx="20">
                  <c:v>5.7767999999999997</c:v>
                </c:pt>
                <c:pt idx="21">
                  <c:v>5.6154999999999999</c:v>
                </c:pt>
                <c:pt idx="22">
                  <c:v>5.4888000000000003</c:v>
                </c:pt>
                <c:pt idx="23">
                  <c:v>5.6020000000000003</c:v>
                </c:pt>
                <c:pt idx="24">
                  <c:v>5.4523000000000001</c:v>
                </c:pt>
                <c:pt idx="25">
                  <c:v>5.6123000000000003</c:v>
                </c:pt>
                <c:pt idx="26">
                  <c:v>5.3119000000000005</c:v>
                </c:pt>
                <c:pt idx="27">
                  <c:v>5.2969000000000008</c:v>
                </c:pt>
                <c:pt idx="28">
                  <c:v>4.9480000000000004</c:v>
                </c:pt>
                <c:pt idx="29">
                  <c:v>4.9615</c:v>
                </c:pt>
                <c:pt idx="30">
                  <c:v>4.8623000000000003</c:v>
                </c:pt>
                <c:pt idx="31">
                  <c:v>4.9363999999999999</c:v>
                </c:pt>
                <c:pt idx="32">
                  <c:v>4.6966999999999999</c:v>
                </c:pt>
                <c:pt idx="33">
                  <c:v>4.5822000000000003</c:v>
                </c:pt>
                <c:pt idx="34">
                  <c:v>4.9931000000000001</c:v>
                </c:pt>
                <c:pt idx="35">
                  <c:v>5.4212999999999996</c:v>
                </c:pt>
                <c:pt idx="36">
                  <c:v>5.5042</c:v>
                </c:pt>
                <c:pt idx="37">
                  <c:v>5.4428000000000001</c:v>
                </c:pt>
                <c:pt idx="38">
                  <c:v>6.1677</c:v>
                </c:pt>
                <c:pt idx="39">
                  <c:v>6.8720000000000008</c:v>
                </c:pt>
                <c:pt idx="40">
                  <c:v>#N/A</c:v>
                </c:pt>
                <c:pt idx="41">
                  <c:v>6.9100999999999999</c:v>
                </c:pt>
                <c:pt idx="42">
                  <c:v>7.1821000000000002</c:v>
                </c:pt>
                <c:pt idx="43">
                  <c:v>7.4039999999999999</c:v>
                </c:pt>
                <c:pt idx="44">
                  <c:v>7.4620000000000006</c:v>
                </c:pt>
                <c:pt idx="45">
                  <c:v>7.0061999999999998</c:v>
                </c:pt>
                <c:pt idx="46">
                  <c:v>6.4084000000000003</c:v>
                </c:pt>
                <c:pt idx="47">
                  <c:v>6.3457000000000008</c:v>
                </c:pt>
                <c:pt idx="48">
                  <c:v>6.4269000000000007</c:v>
                </c:pt>
                <c:pt idx="49">
                  <c:v>5.8963999999999999</c:v>
                </c:pt>
                <c:pt idx="50">
                  <c:v>5.7258000000000004</c:v>
                </c:pt>
                <c:pt idx="51">
                  <c:v>5.7295000000000007</c:v>
                </c:pt>
                <c:pt idx="52">
                  <c:v>5.0491999999999999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8-4529-9391-574F94D0CEE4}"/>
            </c:ext>
          </c:extLst>
        </c:ser>
        <c:ser>
          <c:idx val="4"/>
          <c:order val="4"/>
          <c:tx>
            <c:v>2016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Port!$DS$13:$DS$66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F-4E9B-88FD-263DB621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2153015526760353"/>
          <c:w val="0.99587232712904461"/>
          <c:h val="0.1399192484504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lump ratio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Port!$EB$12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Port!$EB$13:$EB$66</c:f>
              <c:numCache>
                <c:formatCode>0%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9.8466449240163761E-2</c:v>
                </c:pt>
                <c:pt idx="24">
                  <c:v>9.8974431019949419E-2</c:v>
                </c:pt>
                <c:pt idx="25">
                  <c:v>9.608638833482358E-2</c:v>
                </c:pt>
                <c:pt idx="26">
                  <c:v>0.10310136682161937</c:v>
                </c:pt>
                <c:pt idx="27">
                  <c:v>0.10338042026846581</c:v>
                </c:pt>
                <c:pt idx="28">
                  <c:v>0.10653041226289633</c:v>
                </c:pt>
                <c:pt idx="29">
                  <c:v>0.10293296089385474</c:v>
                </c:pt>
                <c:pt idx="30">
                  <c:v>0.10224158527159019</c:v>
                </c:pt>
                <c:pt idx="31">
                  <c:v>0.1045807508726936</c:v>
                </c:pt>
                <c:pt idx="32">
                  <c:v>0.10213965592019662</c:v>
                </c:pt>
                <c:pt idx="33">
                  <c:v>0.10524385771910524</c:v>
                </c:pt>
                <c:pt idx="34">
                  <c:v>0.10205596377941067</c:v>
                </c:pt>
                <c:pt idx="35">
                  <c:v>9.6803040465012299E-2</c:v>
                </c:pt>
                <c:pt idx="36">
                  <c:v>9.9850634802091109E-2</c:v>
                </c:pt>
                <c:pt idx="37">
                  <c:v>0.10134982278862831</c:v>
                </c:pt>
                <c:pt idx="38">
                  <c:v>9.9134659177167142E-2</c:v>
                </c:pt>
                <c:pt idx="39">
                  <c:v>9.328442015422625E-2</c:v>
                </c:pt>
                <c:pt idx="40">
                  <c:v>#N/A</c:v>
                </c:pt>
                <c:pt idx="41">
                  <c:v>0.10154407849699551</c:v>
                </c:pt>
                <c:pt idx="42">
                  <c:v>0.10297465472757626</c:v>
                </c:pt>
                <c:pt idx="43">
                  <c:v>9.8720023539796975E-2</c:v>
                </c:pt>
                <c:pt idx="44">
                  <c:v>0.10646194149323243</c:v>
                </c:pt>
                <c:pt idx="45">
                  <c:v>0.10605633701062731</c:v>
                </c:pt>
                <c:pt idx="46">
                  <c:v>0.11074678074308919</c:v>
                </c:pt>
                <c:pt idx="47">
                  <c:v>0.11197791904125164</c:v>
                </c:pt>
                <c:pt idx="48">
                  <c:v>0.11389763361748788</c:v>
                </c:pt>
                <c:pt idx="49">
                  <c:v>0.12864337159576864</c:v>
                </c:pt>
                <c:pt idx="50">
                  <c:v>0.13404283512452314</c:v>
                </c:pt>
                <c:pt idx="51">
                  <c:v>0.13985003783449129</c:v>
                </c:pt>
                <c:pt idx="52">
                  <c:v>0.13995127975926469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1-44F4-BB67-AD419B720551}"/>
            </c:ext>
          </c:extLst>
        </c:ser>
        <c:ser>
          <c:idx val="1"/>
          <c:order val="1"/>
          <c:tx>
            <c:strRef>
              <c:f>Port!$EC$12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Port!$EC$13:$EC$66</c:f>
              <c:numCache>
                <c:formatCode>0%</c:formatCode>
                <c:ptCount val="54"/>
                <c:pt idx="0">
                  <c:v>0.13995127975926469</c:v>
                </c:pt>
                <c:pt idx="1">
                  <c:v>0.1397823523104964</c:v>
                </c:pt>
                <c:pt idx="2">
                  <c:v>0.14081726656576957</c:v>
                </c:pt>
                <c:pt idx="3">
                  <c:v>0.13638559299414224</c:v>
                </c:pt>
                <c:pt idx="4">
                  <c:v>0.14167907154430845</c:v>
                </c:pt>
                <c:pt idx="5">
                  <c:v>0.14310431360118342</c:v>
                </c:pt>
                <c:pt idx="6">
                  <c:v>0.13538433269239603</c:v>
                </c:pt>
                <c:pt idx="7">
                  <c:v>#N/A</c:v>
                </c:pt>
                <c:pt idx="9">
                  <c:v>0.1386921698148682</c:v>
                </c:pt>
                <c:pt idx="10">
                  <c:v>0.13977869110804142</c:v>
                </c:pt>
                <c:pt idx="11">
                  <c:v>0.14406054371895854</c:v>
                </c:pt>
                <c:pt idx="12">
                  <c:v>0.14563010523445344</c:v>
                </c:pt>
                <c:pt idx="13">
                  <c:v>0.14734550234003613</c:v>
                </c:pt>
                <c:pt idx="14">
                  <c:v>0.15212026708645315</c:v>
                </c:pt>
                <c:pt idx="15">
                  <c:v>0.14657635088764737</c:v>
                </c:pt>
                <c:pt idx="16">
                  <c:v>0.14691506946677696</c:v>
                </c:pt>
                <c:pt idx="17">
                  <c:v>0.14639929446123151</c:v>
                </c:pt>
                <c:pt idx="18">
                  <c:v>0.14169214641118033</c:v>
                </c:pt>
                <c:pt idx="19">
                  <c:v>0.14712034662791729</c:v>
                </c:pt>
                <c:pt idx="20">
                  <c:v>0.14402591443388019</c:v>
                </c:pt>
                <c:pt idx="21">
                  <c:v>0.13854484487810773</c:v>
                </c:pt>
                <c:pt idx="22">
                  <c:v>0.13972616233254531</c:v>
                </c:pt>
                <c:pt idx="23">
                  <c:v>0.14317535899403125</c:v>
                </c:pt>
                <c:pt idx="24">
                  <c:v>0.14621200027729248</c:v>
                </c:pt>
                <c:pt idx="25">
                  <c:v>0.14452677841043721</c:v>
                </c:pt>
                <c:pt idx="26">
                  <c:v>0.14139870391956494</c:v>
                </c:pt>
                <c:pt idx="27">
                  <c:v>0.14160540266078828</c:v>
                </c:pt>
                <c:pt idx="28">
                  <c:v>0.14187065561992038</c:v>
                </c:pt>
                <c:pt idx="29">
                  <c:v>0.13766146032308008</c:v>
                </c:pt>
                <c:pt idx="30">
                  <c:v>0.13508212190169352</c:v>
                </c:pt>
                <c:pt idx="31">
                  <c:v>0.13497322261149783</c:v>
                </c:pt>
                <c:pt idx="32">
                  <c:v>0.13873970523781801</c:v>
                </c:pt>
                <c:pt idx="33">
                  <c:v>0.13732336013701368</c:v>
                </c:pt>
                <c:pt idx="34">
                  <c:v>0.13588104727270783</c:v>
                </c:pt>
                <c:pt idx="35">
                  <c:v>0.13447831873933958</c:v>
                </c:pt>
                <c:pt idx="36">
                  <c:v>0.13524579068061154</c:v>
                </c:pt>
                <c:pt idx="37">
                  <c:v>0.13473487474426715</c:v>
                </c:pt>
                <c:pt idx="38">
                  <c:v>0.13293579799829958</c:v>
                </c:pt>
                <c:pt idx="39">
                  <c:v>0.13244409480496042</c:v>
                </c:pt>
                <c:pt idx="40">
                  <c:v>#N/A</c:v>
                </c:pt>
                <c:pt idx="41">
                  <c:v>0.12799393583860857</c:v>
                </c:pt>
                <c:pt idx="42">
                  <c:v>0.12200527958754513</c:v>
                </c:pt>
                <c:pt idx="43">
                  <c:v>0.11593165751062084</c:v>
                </c:pt>
                <c:pt idx="44">
                  <c:v>0.11440163260757519</c:v>
                </c:pt>
                <c:pt idx="45">
                  <c:v>0.11190341320849441</c:v>
                </c:pt>
                <c:pt idx="46">
                  <c:v>0.11337132111586834</c:v>
                </c:pt>
                <c:pt idx="47">
                  <c:v>0.1112512994198719</c:v>
                </c:pt>
                <c:pt idx="48">
                  <c:v>0.11675235769067439</c:v>
                </c:pt>
                <c:pt idx="49">
                  <c:v>0.11477833365319819</c:v>
                </c:pt>
                <c:pt idx="50">
                  <c:v>0.11065945645071167</c:v>
                </c:pt>
                <c:pt idx="51">
                  <c:v>0.11216401711728452</c:v>
                </c:pt>
                <c:pt idx="52">
                  <c:v>0.10847720788362603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1-44F4-BB67-AD419B720551}"/>
            </c:ext>
          </c:extLst>
        </c:ser>
        <c:ser>
          <c:idx val="2"/>
          <c:order val="2"/>
          <c:tx>
            <c:strRef>
              <c:f>Port!$ED$12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Port!$ED$13:$ED$66</c:f>
              <c:numCache>
                <c:formatCode>0%</c:formatCode>
                <c:ptCount val="54"/>
                <c:pt idx="0">
                  <c:v>0.10847720788362603</c:v>
                </c:pt>
                <c:pt idx="1">
                  <c:v>0.10648327006416503</c:v>
                </c:pt>
                <c:pt idx="2">
                  <c:v>0.10996037286175628</c:v>
                </c:pt>
                <c:pt idx="3">
                  <c:v>0.10828608202595054</c:v>
                </c:pt>
                <c:pt idx="4">
                  <c:v>0.10652939830702356</c:v>
                </c:pt>
                <c:pt idx="5">
                  <c:v>0.10521648894296143</c:v>
                </c:pt>
                <c:pt idx="6">
                  <c:v>#N/A</c:v>
                </c:pt>
                <c:pt idx="7">
                  <c:v>0.10182035643992977</c:v>
                </c:pt>
                <c:pt idx="8">
                  <c:v>0.11005385380578328</c:v>
                </c:pt>
                <c:pt idx="9">
                  <c:v>0.10952543381448325</c:v>
                </c:pt>
                <c:pt idx="10">
                  <c:v>0.111584094292215</c:v>
                </c:pt>
                <c:pt idx="11">
                  <c:v>0.11367433987813134</c:v>
                </c:pt>
                <c:pt idx="12">
                  <c:v>0.11402597683614903</c:v>
                </c:pt>
                <c:pt idx="13">
                  <c:v>0.1138684602320762</c:v>
                </c:pt>
                <c:pt idx="14">
                  <c:v>0.11535137094323886</c:v>
                </c:pt>
                <c:pt idx="15">
                  <c:v>0.12522160730234391</c:v>
                </c:pt>
                <c:pt idx="16">
                  <c:v>0.12659607452575797</c:v>
                </c:pt>
                <c:pt idx="17">
                  <c:v>0.12603158051541785</c:v>
                </c:pt>
                <c:pt idx="18">
                  <c:v>0.12102566850332057</c:v>
                </c:pt>
                <c:pt idx="19">
                  <c:v>0.11871353846684715</c:v>
                </c:pt>
                <c:pt idx="20">
                  <c:v>0.11641775675176347</c:v>
                </c:pt>
                <c:pt idx="21">
                  <c:v>0.11666987786481951</c:v>
                </c:pt>
                <c:pt idx="22">
                  <c:v>0.11929489195925182</c:v>
                </c:pt>
                <c:pt idx="23">
                  <c:v>0.11655453199539398</c:v>
                </c:pt>
                <c:pt idx="24">
                  <c:v>0.11792063738318867</c:v>
                </c:pt>
                <c:pt idx="25">
                  <c:v>0.11762888966415086</c:v>
                </c:pt>
                <c:pt idx="26">
                  <c:v>0.12258420427789637</c:v>
                </c:pt>
                <c:pt idx="27">
                  <c:v>0.12893941173655613</c:v>
                </c:pt>
                <c:pt idx="28">
                  <c:v>0.13025002825598786</c:v>
                </c:pt>
                <c:pt idx="29">
                  <c:v>0.12701922344375022</c:v>
                </c:pt>
                <c:pt idx="30">
                  <c:v>0.13325075739940784</c:v>
                </c:pt>
                <c:pt idx="31">
                  <c:v>0.12873906420608494</c:v>
                </c:pt>
                <c:pt idx="32">
                  <c:v>0.14253612640550176</c:v>
                </c:pt>
                <c:pt idx="33">
                  <c:v>0.15532822353472561</c:v>
                </c:pt>
                <c:pt idx="34">
                  <c:v>0.15260677901893557</c:v>
                </c:pt>
                <c:pt idx="35">
                  <c:v>0.15749707370954713</c:v>
                </c:pt>
                <c:pt idx="36">
                  <c:v>0.16480284758254862</c:v>
                </c:pt>
                <c:pt idx="37">
                  <c:v>0.17107250502344273</c:v>
                </c:pt>
                <c:pt idx="38">
                  <c:v>0.16189677247723042</c:v>
                </c:pt>
                <c:pt idx="39">
                  <c:v>0.16007313221972908</c:v>
                </c:pt>
                <c:pt idx="40">
                  <c:v>#N/A</c:v>
                </c:pt>
                <c:pt idx="41">
                  <c:v>0.15401591210456525</c:v>
                </c:pt>
                <c:pt idx="42">
                  <c:v>0.15834527268483334</c:v>
                </c:pt>
                <c:pt idx="43">
                  <c:v>0.15334060454970397</c:v>
                </c:pt>
                <c:pt idx="44">
                  <c:v>0.15602798750840022</c:v>
                </c:pt>
                <c:pt idx="45">
                  <c:v>0.15637584425903853</c:v>
                </c:pt>
                <c:pt idx="46">
                  <c:v>0.15729103949893927</c:v>
                </c:pt>
                <c:pt idx="47">
                  <c:v>0.14853102718248817</c:v>
                </c:pt>
                <c:pt idx="48">
                  <c:v>0.1564657876949887</c:v>
                </c:pt>
                <c:pt idx="49">
                  <c:v>0.15180721134683747</c:v>
                </c:pt>
                <c:pt idx="50">
                  <c:v>0.14820183399769571</c:v>
                </c:pt>
                <c:pt idx="51">
                  <c:v>0.14454115064711393</c:v>
                </c:pt>
                <c:pt idx="52">
                  <c:v>0.14892241039779441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1-44F4-BB67-AD419B720551}"/>
            </c:ext>
          </c:extLst>
        </c:ser>
        <c:ser>
          <c:idx val="3"/>
          <c:order val="3"/>
          <c:tx>
            <c:strRef>
              <c:f>Port!$EE$12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Port!$EE$13:$EE$66</c:f>
              <c:numCache>
                <c:formatCode>0%</c:formatCode>
                <c:ptCount val="54"/>
                <c:pt idx="0">
                  <c:v>0.14892241039779441</c:v>
                </c:pt>
                <c:pt idx="1">
                  <c:v>0.14486150846292775</c:v>
                </c:pt>
                <c:pt idx="2">
                  <c:v>0.15142820553969649</c:v>
                </c:pt>
                <c:pt idx="3">
                  <c:v>0.15499602793938547</c:v>
                </c:pt>
                <c:pt idx="4">
                  <c:v>0.15909457045040756</c:v>
                </c:pt>
                <c:pt idx="5">
                  <c:v>#N/A</c:v>
                </c:pt>
                <c:pt idx="6">
                  <c:v>0.15789360516046827</c:v>
                </c:pt>
                <c:pt idx="7">
                  <c:v>0.1639326776250786</c:v>
                </c:pt>
                <c:pt idx="8">
                  <c:v>0.16295243835236237</c:v>
                </c:pt>
                <c:pt idx="9">
                  <c:v>0.16570529886213495</c:v>
                </c:pt>
                <c:pt idx="10">
                  <c:v>0.16429356952857493</c:v>
                </c:pt>
                <c:pt idx="11">
                  <c:v>0.1656064537957356</c:v>
                </c:pt>
                <c:pt idx="12">
                  <c:v>0.16099958376005669</c:v>
                </c:pt>
                <c:pt idx="13">
                  <c:v>0.16266506140716158</c:v>
                </c:pt>
                <c:pt idx="14">
                  <c:v>0.16395378067491312</c:v>
                </c:pt>
                <c:pt idx="15">
                  <c:v>0.16547351918927417</c:v>
                </c:pt>
                <c:pt idx="16">
                  <c:v>0.16786841965042307</c:v>
                </c:pt>
                <c:pt idx="17">
                  <c:v>0.17305288743724839</c:v>
                </c:pt>
                <c:pt idx="18">
                  <c:v>0.17711920393260938</c:v>
                </c:pt>
                <c:pt idx="19">
                  <c:v>0.18294551057470937</c:v>
                </c:pt>
                <c:pt idx="20">
                  <c:v>0.1851310061379553</c:v>
                </c:pt>
                <c:pt idx="21">
                  <c:v>0.18948607368791004</c:v>
                </c:pt>
                <c:pt idx="22">
                  <c:v>0.19286638200809467</c:v>
                </c:pt>
                <c:pt idx="23">
                  <c:v>0.19513004826245847</c:v>
                </c:pt>
                <c:pt idx="24">
                  <c:v>0.20026080372416499</c:v>
                </c:pt>
                <c:pt idx="25">
                  <c:v>0.20075990189466864</c:v>
                </c:pt>
                <c:pt idx="26">
                  <c:v>0.20534268302863345</c:v>
                </c:pt>
                <c:pt idx="27">
                  <c:v>0.2107237192089742</c:v>
                </c:pt>
                <c:pt idx="28">
                  <c:v>0.22085515090898394</c:v>
                </c:pt>
                <c:pt idx="29">
                  <c:v>0.22199894274148579</c:v>
                </c:pt>
                <c:pt idx="30">
                  <c:v>0.21456795639431958</c:v>
                </c:pt>
                <c:pt idx="31">
                  <c:v>0.22078416377846691</c:v>
                </c:pt>
                <c:pt idx="32">
                  <c:v>0.22511581418961799</c:v>
                </c:pt>
                <c:pt idx="33">
                  <c:v>0.22411541060050078</c:v>
                </c:pt>
                <c:pt idx="34">
                  <c:v>0.22894094497994971</c:v>
                </c:pt>
                <c:pt idx="35">
                  <c:v>0.22599571370976299</c:v>
                </c:pt>
                <c:pt idx="36">
                  <c:v>0.22461247108534471</c:v>
                </c:pt>
                <c:pt idx="37">
                  <c:v>0.20974734756403596</c:v>
                </c:pt>
                <c:pt idx="38">
                  <c:v>0.21738286807142904</c:v>
                </c:pt>
                <c:pt idx="39">
                  <c:v>0.20957812681591417</c:v>
                </c:pt>
                <c:pt idx="40">
                  <c:v>0.20037306914461175</c:v>
                </c:pt>
                <c:pt idx="41">
                  <c:v>0.20535946736976513</c:v>
                </c:pt>
                <c:pt idx="42">
                  <c:v>0.20750548268908331</c:v>
                </c:pt>
                <c:pt idx="43">
                  <c:v>0.20352653681906122</c:v>
                </c:pt>
                <c:pt idx="44">
                  <c:v>0.20024210134566037</c:v>
                </c:pt>
                <c:pt idx="45">
                  <c:v>0.20130117472583225</c:v>
                </c:pt>
                <c:pt idx="46">
                  <c:v>0.20131948629252525</c:v>
                </c:pt>
                <c:pt idx="47">
                  <c:v>0.19972003074172248</c:v>
                </c:pt>
                <c:pt idx="48">
                  <c:v>0.20077030479001062</c:v>
                </c:pt>
                <c:pt idx="49">
                  <c:v>0.19544293220638567</c:v>
                </c:pt>
                <c:pt idx="50">
                  <c:v>0.19428510554608627</c:v>
                </c:pt>
                <c:pt idx="51">
                  <c:v>0.18733760868075569</c:v>
                </c:pt>
                <c:pt idx="52">
                  <c:v>0.1892328595789399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1-44F4-BB67-AD419B720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Pellets ratio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Port!$EI$12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Port!$EI$13:$EI$66</c:f>
              <c:numCache>
                <c:formatCode>0%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1.1865935743529248E-2</c:v>
                </c:pt>
                <c:pt idx="24">
                  <c:v>1.2152289969092442E-2</c:v>
                </c:pt>
                <c:pt idx="25">
                  <c:v>1.1211224981085356E-2</c:v>
                </c:pt>
                <c:pt idx="26">
                  <c:v>1.0337889405397904E-2</c:v>
                </c:pt>
                <c:pt idx="27">
                  <c:v>1.1666315271628364E-2</c:v>
                </c:pt>
                <c:pt idx="28">
                  <c:v>1.0919017288444041E-2</c:v>
                </c:pt>
                <c:pt idx="29">
                  <c:v>1.068435754189944E-2</c:v>
                </c:pt>
                <c:pt idx="30">
                  <c:v>1.1243060923336379E-2</c:v>
                </c:pt>
                <c:pt idx="31">
                  <c:v>1.1398446961601482E-2</c:v>
                </c:pt>
                <c:pt idx="32">
                  <c:v>1.1204279311840393E-2</c:v>
                </c:pt>
                <c:pt idx="33">
                  <c:v>1.1954528786211954E-2</c:v>
                </c:pt>
                <c:pt idx="34">
                  <c:v>1.1059155347732502E-2</c:v>
                </c:pt>
                <c:pt idx="35">
                  <c:v>1.0134883374319994E-2</c:v>
                </c:pt>
                <c:pt idx="36">
                  <c:v>1.0007468259895444E-2</c:v>
                </c:pt>
                <c:pt idx="37">
                  <c:v>1.0255636829801674E-2</c:v>
                </c:pt>
                <c:pt idx="38">
                  <c:v>1.1006528009716108E-2</c:v>
                </c:pt>
                <c:pt idx="39">
                  <c:v>1.2053604851388785E-2</c:v>
                </c:pt>
                <c:pt idx="40">
                  <c:v>#N/A</c:v>
                </c:pt>
                <c:pt idx="41">
                  <c:v>1.3919525367003879E-2</c:v>
                </c:pt>
                <c:pt idx="42">
                  <c:v>1.4569737441189862E-2</c:v>
                </c:pt>
                <c:pt idx="43">
                  <c:v>1.3608945122848316E-2</c:v>
                </c:pt>
                <c:pt idx="44">
                  <c:v>1.2006985882695387E-2</c:v>
                </c:pt>
                <c:pt idx="45">
                  <c:v>1.2931937551023356E-2</c:v>
                </c:pt>
                <c:pt idx="46">
                  <c:v>1.4114785780981956E-2</c:v>
                </c:pt>
                <c:pt idx="47">
                  <c:v>1.4158127694870896E-2</c:v>
                </c:pt>
                <c:pt idx="48">
                  <c:v>1.3299847900675604E-2</c:v>
                </c:pt>
                <c:pt idx="49">
                  <c:v>1.2871370695476029E-2</c:v>
                </c:pt>
                <c:pt idx="50">
                  <c:v>1.5343092470028663E-2</c:v>
                </c:pt>
                <c:pt idx="51">
                  <c:v>1.6096856297723051E-2</c:v>
                </c:pt>
                <c:pt idx="52">
                  <c:v>1.6581258401512103E-2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9-4594-AFF6-82C08B41DAC4}"/>
            </c:ext>
          </c:extLst>
        </c:ser>
        <c:ser>
          <c:idx val="1"/>
          <c:order val="1"/>
          <c:tx>
            <c:strRef>
              <c:f>Port!$EJ$12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Port!$EJ$13:$EJ$66</c:f>
              <c:numCache>
                <c:formatCode>0%</c:formatCode>
                <c:ptCount val="54"/>
                <c:pt idx="0">
                  <c:v>1.6581258401512103E-2</c:v>
                </c:pt>
                <c:pt idx="1">
                  <c:v>1.4943175726385762E-2</c:v>
                </c:pt>
                <c:pt idx="2">
                  <c:v>1.4871356188721457E-2</c:v>
                </c:pt>
                <c:pt idx="3">
                  <c:v>1.3736210081987596E-2</c:v>
                </c:pt>
                <c:pt idx="4">
                  <c:v>1.3107454782574329E-2</c:v>
                </c:pt>
                <c:pt idx="5">
                  <c:v>1.5056660591172043E-2</c:v>
                </c:pt>
                <c:pt idx="6">
                  <c:v>1.410937059082169E-2</c:v>
                </c:pt>
                <c:pt idx="7">
                  <c:v>#N/A</c:v>
                </c:pt>
                <c:pt idx="9">
                  <c:v>1.3286371441821987E-2</c:v>
                </c:pt>
                <c:pt idx="10">
                  <c:v>1.3293818851111376E-2</c:v>
                </c:pt>
                <c:pt idx="11">
                  <c:v>1.2718663660683709E-2</c:v>
                </c:pt>
                <c:pt idx="12">
                  <c:v>1.2627514657213332E-2</c:v>
                </c:pt>
                <c:pt idx="13">
                  <c:v>1.2248031544423835E-2</c:v>
                </c:pt>
                <c:pt idx="14">
                  <c:v>1.1821696648016616E-2</c:v>
                </c:pt>
                <c:pt idx="15">
                  <c:v>1.4378260384454998E-2</c:v>
                </c:pt>
                <c:pt idx="16">
                  <c:v>1.4012856014885649E-2</c:v>
                </c:pt>
                <c:pt idx="17">
                  <c:v>1.3927853254976455E-2</c:v>
                </c:pt>
                <c:pt idx="18">
                  <c:v>1.5315319252821711E-2</c:v>
                </c:pt>
                <c:pt idx="19">
                  <c:v>1.3955943385114626E-2</c:v>
                </c:pt>
                <c:pt idx="20">
                  <c:v>1.4349660806005407E-2</c:v>
                </c:pt>
                <c:pt idx="21">
                  <c:v>1.5942663806905719E-2</c:v>
                </c:pt>
                <c:pt idx="22">
                  <c:v>1.5567176387267958E-2</c:v>
                </c:pt>
                <c:pt idx="23">
                  <c:v>1.4885693083273796E-2</c:v>
                </c:pt>
                <c:pt idx="24">
                  <c:v>1.4883483098832511E-2</c:v>
                </c:pt>
                <c:pt idx="25">
                  <c:v>1.5243010741580318E-2</c:v>
                </c:pt>
                <c:pt idx="26">
                  <c:v>1.3462111214382178E-2</c:v>
                </c:pt>
                <c:pt idx="27">
                  <c:v>1.4643395578302016E-2</c:v>
                </c:pt>
                <c:pt idx="28">
                  <c:v>1.5444513419660195E-2</c:v>
                </c:pt>
                <c:pt idx="29">
                  <c:v>1.5604712718260645E-2</c:v>
                </c:pt>
                <c:pt idx="30">
                  <c:v>1.6198906779064586E-2</c:v>
                </c:pt>
                <c:pt idx="31">
                  <c:v>1.4821169353922907E-2</c:v>
                </c:pt>
                <c:pt idx="32">
                  <c:v>1.3332330295874245E-2</c:v>
                </c:pt>
                <c:pt idx="33">
                  <c:v>1.2747979160077989E-2</c:v>
                </c:pt>
                <c:pt idx="34">
                  <c:v>1.3579148651475647E-2</c:v>
                </c:pt>
                <c:pt idx="35">
                  <c:v>1.3950097840052725E-2</c:v>
                </c:pt>
                <c:pt idx="36">
                  <c:v>1.2658416337492791E-2</c:v>
                </c:pt>
                <c:pt idx="37">
                  <c:v>1.3050422827465116E-2</c:v>
                </c:pt>
                <c:pt idx="38">
                  <c:v>1.2642354152307529E-2</c:v>
                </c:pt>
                <c:pt idx="39">
                  <c:v>1.3771876769533235E-2</c:v>
                </c:pt>
                <c:pt idx="40">
                  <c:v>#N/A</c:v>
                </c:pt>
                <c:pt idx="41">
                  <c:v>1.5588183245803369E-2</c:v>
                </c:pt>
                <c:pt idx="42">
                  <c:v>1.5671495389825606E-2</c:v>
                </c:pt>
                <c:pt idx="43">
                  <c:v>1.6423714617898096E-2</c:v>
                </c:pt>
                <c:pt idx="44">
                  <c:v>1.6665273656790228E-2</c:v>
                </c:pt>
                <c:pt idx="45">
                  <c:v>1.6397012436046538E-2</c:v>
                </c:pt>
                <c:pt idx="46">
                  <c:v>1.6863997152667867E-2</c:v>
                </c:pt>
                <c:pt idx="47">
                  <c:v>1.7226395269552778E-2</c:v>
                </c:pt>
                <c:pt idx="48">
                  <c:v>1.7583997628771664E-2</c:v>
                </c:pt>
                <c:pt idx="49">
                  <c:v>1.8383811855971349E-2</c:v>
                </c:pt>
                <c:pt idx="50">
                  <c:v>1.9951468045014353E-2</c:v>
                </c:pt>
                <c:pt idx="51">
                  <c:v>2.0710272243179517E-2</c:v>
                </c:pt>
                <c:pt idx="52">
                  <c:v>2.4683483053283915E-2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9-4594-AFF6-82C08B41DAC4}"/>
            </c:ext>
          </c:extLst>
        </c:ser>
        <c:ser>
          <c:idx val="2"/>
          <c:order val="2"/>
          <c:tx>
            <c:strRef>
              <c:f>Port!$EK$12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Port!$EK$13:$EK$66</c:f>
              <c:numCache>
                <c:formatCode>0%</c:formatCode>
                <c:ptCount val="54"/>
                <c:pt idx="0">
                  <c:v>2.4683483053283915E-2</c:v>
                </c:pt>
                <c:pt idx="1">
                  <c:v>2.5400051511181288E-2</c:v>
                </c:pt>
                <c:pt idx="2">
                  <c:v>2.7934312024932663E-2</c:v>
                </c:pt>
                <c:pt idx="3">
                  <c:v>2.7899954777889865E-2</c:v>
                </c:pt>
                <c:pt idx="4">
                  <c:v>2.8444819879274236E-2</c:v>
                </c:pt>
                <c:pt idx="5">
                  <c:v>3.0753596221283905E-2</c:v>
                </c:pt>
                <c:pt idx="6">
                  <c:v>#N/A</c:v>
                </c:pt>
                <c:pt idx="7">
                  <c:v>3.2349327503900668E-2</c:v>
                </c:pt>
                <c:pt idx="8">
                  <c:v>3.0875724625252975E-2</c:v>
                </c:pt>
                <c:pt idx="9">
                  <c:v>3.294314369885612E-2</c:v>
                </c:pt>
                <c:pt idx="10">
                  <c:v>3.4640724552664683E-2</c:v>
                </c:pt>
                <c:pt idx="11">
                  <c:v>3.5186865267433989E-2</c:v>
                </c:pt>
                <c:pt idx="12">
                  <c:v>3.5613338959303679E-2</c:v>
                </c:pt>
                <c:pt idx="13">
                  <c:v>3.7196667602987975E-2</c:v>
                </c:pt>
                <c:pt idx="14">
                  <c:v>3.6842562669140488E-2</c:v>
                </c:pt>
                <c:pt idx="15">
                  <c:v>3.6316458399859586E-2</c:v>
                </c:pt>
                <c:pt idx="16">
                  <c:v>3.9210655457496191E-2</c:v>
                </c:pt>
                <c:pt idx="17">
                  <c:v>4.2897363324892003E-2</c:v>
                </c:pt>
                <c:pt idx="18">
                  <c:v>4.343076231555322E-2</c:v>
                </c:pt>
                <c:pt idx="19">
                  <c:v>4.3443656546516607E-2</c:v>
                </c:pt>
                <c:pt idx="20">
                  <c:v>4.3740705630078772E-2</c:v>
                </c:pt>
                <c:pt idx="21">
                  <c:v>4.3981666408204376E-2</c:v>
                </c:pt>
                <c:pt idx="22">
                  <c:v>4.4271299634621432E-2</c:v>
                </c:pt>
                <c:pt idx="23">
                  <c:v>4.6076657344958055E-2</c:v>
                </c:pt>
                <c:pt idx="24">
                  <c:v>4.6222658538301577E-2</c:v>
                </c:pt>
                <c:pt idx="25">
                  <c:v>4.7754907550011494E-2</c:v>
                </c:pt>
                <c:pt idx="26">
                  <c:v>4.5930706621599773E-2</c:v>
                </c:pt>
                <c:pt idx="27">
                  <c:v>4.6087452091028137E-2</c:v>
                </c:pt>
                <c:pt idx="28">
                  <c:v>4.3352132691871298E-2</c:v>
                </c:pt>
                <c:pt idx="29">
                  <c:v>4.2470996200166235E-2</c:v>
                </c:pt>
                <c:pt idx="30">
                  <c:v>4.1765842253051723E-2</c:v>
                </c:pt>
                <c:pt idx="31">
                  <c:v>4.1589717320679939E-2</c:v>
                </c:pt>
                <c:pt idx="32">
                  <c:v>3.963209079594119E-2</c:v>
                </c:pt>
                <c:pt idx="33">
                  <c:v>3.9497501991166466E-2</c:v>
                </c:pt>
                <c:pt idx="34">
                  <c:v>4.1663572348224723E-2</c:v>
                </c:pt>
                <c:pt idx="35">
                  <c:v>4.468816459765567E-2</c:v>
                </c:pt>
                <c:pt idx="36">
                  <c:v>4.552063157581341E-2</c:v>
                </c:pt>
                <c:pt idx="37">
                  <c:v>4.556932350971199E-2</c:v>
                </c:pt>
                <c:pt idx="38">
                  <c:v>5.0330945326085799E-2</c:v>
                </c:pt>
                <c:pt idx="39">
                  <c:v>5.7109615224798474E-2</c:v>
                </c:pt>
                <c:pt idx="40">
                  <c:v>#N/A</c:v>
                </c:pt>
                <c:pt idx="41">
                  <c:v>5.4540790553766497E-2</c:v>
                </c:pt>
                <c:pt idx="42">
                  <c:v>5.644516713651257E-2</c:v>
                </c:pt>
                <c:pt idx="43">
                  <c:v>5.7681520722966652E-2</c:v>
                </c:pt>
                <c:pt idx="44">
                  <c:v>5.8995137763371154E-2</c:v>
                </c:pt>
                <c:pt idx="45">
                  <c:v>5.567103694874851E-2</c:v>
                </c:pt>
                <c:pt idx="46">
                  <c:v>5.179028184665118E-2</c:v>
                </c:pt>
                <c:pt idx="47">
                  <c:v>5.0695640016776851E-2</c:v>
                </c:pt>
                <c:pt idx="48">
                  <c:v>5.1899274917005904E-2</c:v>
                </c:pt>
                <c:pt idx="49">
                  <c:v>4.7767800723921491E-2</c:v>
                </c:pt>
                <c:pt idx="50">
                  <c:v>4.6522700718421392E-2</c:v>
                </c:pt>
                <c:pt idx="51">
                  <c:v>4.5140795634590794E-2</c:v>
                </c:pt>
                <c:pt idx="52">
                  <c:v>3.977313903111461E-2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89-4594-AFF6-82C08B41DAC4}"/>
            </c:ext>
          </c:extLst>
        </c:ser>
        <c:ser>
          <c:idx val="3"/>
          <c:order val="3"/>
          <c:tx>
            <c:strRef>
              <c:f>Port!$EL$12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Port!$EL$13:$EL$66</c:f>
              <c:numCache>
                <c:formatCode>0%</c:formatCode>
                <c:ptCount val="54"/>
                <c:pt idx="0">
                  <c:v>3.977313903111461E-2</c:v>
                </c:pt>
                <c:pt idx="1">
                  <c:v>3.8458772196205672E-2</c:v>
                </c:pt>
                <c:pt idx="2">
                  <c:v>3.7140152344085603E-2</c:v>
                </c:pt>
                <c:pt idx="3">
                  <c:v>3.540750594192791E-2</c:v>
                </c:pt>
                <c:pt idx="4">
                  <c:v>3.5591726107642198E-2</c:v>
                </c:pt>
                <c:pt idx="5">
                  <c:v>#N/A</c:v>
                </c:pt>
                <c:pt idx="6">
                  <c:v>3.6114517798837301E-2</c:v>
                </c:pt>
                <c:pt idx="7">
                  <c:v>3.7092107120401382E-2</c:v>
                </c:pt>
                <c:pt idx="8">
                  <c:v>3.6530708240850786E-2</c:v>
                </c:pt>
                <c:pt idx="9">
                  <c:v>3.7750530806497207E-2</c:v>
                </c:pt>
                <c:pt idx="10">
                  <c:v>3.8483238122963871E-2</c:v>
                </c:pt>
                <c:pt idx="11">
                  <c:v>3.8273446767854942E-2</c:v>
                </c:pt>
                <c:pt idx="12">
                  <c:v>3.8163208272789982E-2</c:v>
                </c:pt>
                <c:pt idx="13">
                  <c:v>3.8469793217379554E-2</c:v>
                </c:pt>
                <c:pt idx="14">
                  <c:v>4.2060279292320764E-2</c:v>
                </c:pt>
                <c:pt idx="15">
                  <c:v>4.4259153182564057E-2</c:v>
                </c:pt>
                <c:pt idx="16">
                  <c:v>4.607942054593675E-2</c:v>
                </c:pt>
                <c:pt idx="17">
                  <c:v>4.7467666088926018E-2</c:v>
                </c:pt>
                <c:pt idx="18">
                  <c:v>5.0715781586818068E-2</c:v>
                </c:pt>
                <c:pt idx="19">
                  <c:v>5.484692053595687E-2</c:v>
                </c:pt>
                <c:pt idx="20">
                  <c:v>5.8158252890967925E-2</c:v>
                </c:pt>
                <c:pt idx="21">
                  <c:v>6.0131355435801309E-2</c:v>
                </c:pt>
                <c:pt idx="22">
                  <c:v>6.6383862547926026E-2</c:v>
                </c:pt>
                <c:pt idx="23">
                  <c:v>6.8247207937733048E-2</c:v>
                </c:pt>
                <c:pt idx="24">
                  <c:v>7.2156631799358731E-2</c:v>
                </c:pt>
                <c:pt idx="25">
                  <c:v>7.4579266018407947E-2</c:v>
                </c:pt>
                <c:pt idx="26">
                  <c:v>7.8076448599864581E-2</c:v>
                </c:pt>
                <c:pt idx="27">
                  <c:v>8.2644154041864232E-2</c:v>
                </c:pt>
                <c:pt idx="28">
                  <c:v>8.2706690886627063E-2</c:v>
                </c:pt>
                <c:pt idx="29">
                  <c:v>8.1539252532713449E-2</c:v>
                </c:pt>
                <c:pt idx="30">
                  <c:v>8.5373854428161103E-2</c:v>
                </c:pt>
                <c:pt idx="31">
                  <c:v>8.9752269633911905E-2</c:v>
                </c:pt>
                <c:pt idx="32">
                  <c:v>9.2445988633639342E-2</c:v>
                </c:pt>
                <c:pt idx="33">
                  <c:v>9.7346562984354928E-2</c:v>
                </c:pt>
                <c:pt idx="34">
                  <c:v>9.4965005355052423E-2</c:v>
                </c:pt>
                <c:pt idx="35">
                  <c:v>9.1878505598347732E-2</c:v>
                </c:pt>
                <c:pt idx="36">
                  <c:v>9.1937833601049415E-2</c:v>
                </c:pt>
                <c:pt idx="37">
                  <c:v>8.725652361770006E-2</c:v>
                </c:pt>
                <c:pt idx="38">
                  <c:v>8.7416393379860971E-2</c:v>
                </c:pt>
                <c:pt idx="39">
                  <c:v>8.813064682056293E-2</c:v>
                </c:pt>
                <c:pt idx="40">
                  <c:v>8.6324101509745815E-2</c:v>
                </c:pt>
                <c:pt idx="41">
                  <c:v>8.5574045054680817E-2</c:v>
                </c:pt>
                <c:pt idx="42">
                  <c:v>8.0816144435765111E-2</c:v>
                </c:pt>
                <c:pt idx="43">
                  <c:v>7.8688228822173439E-2</c:v>
                </c:pt>
                <c:pt idx="44">
                  <c:v>7.4464576028832774E-2</c:v>
                </c:pt>
                <c:pt idx="45">
                  <c:v>6.8421340202162118E-2</c:v>
                </c:pt>
                <c:pt idx="46">
                  <c:v>6.5277788647409157E-2</c:v>
                </c:pt>
                <c:pt idx="47">
                  <c:v>6.3482441143717552E-2</c:v>
                </c:pt>
                <c:pt idx="48">
                  <c:v>6.2913513256223519E-2</c:v>
                </c:pt>
                <c:pt idx="49">
                  <c:v>6.1420789613227708E-2</c:v>
                </c:pt>
                <c:pt idx="50">
                  <c:v>5.9583551855251077E-2</c:v>
                </c:pt>
                <c:pt idx="51">
                  <c:v>5.9015111512400784E-2</c:v>
                </c:pt>
                <c:pt idx="52">
                  <c:v>5.352301775853676E-2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89-4594-AFF6-82C08B41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concentrate ratio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Port!$EP$12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Port!$EP$13:$EP$66</c:f>
              <c:numCache>
                <c:formatCode>0%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6.7032128235375757E-2</c:v>
                </c:pt>
                <c:pt idx="24">
                  <c:v>6.9752739533576844E-2</c:v>
                </c:pt>
                <c:pt idx="25">
                  <c:v>7.0843936997042431E-2</c:v>
                </c:pt>
                <c:pt idx="26">
                  <c:v>7.2503989453965176E-2</c:v>
                </c:pt>
                <c:pt idx="27">
                  <c:v>7.5760770257923965E-2</c:v>
                </c:pt>
                <c:pt idx="28">
                  <c:v>7.1183593476587106E-2</c:v>
                </c:pt>
                <c:pt idx="29">
                  <c:v>6.7039106145251395E-2</c:v>
                </c:pt>
                <c:pt idx="30">
                  <c:v>6.6474597709226341E-2</c:v>
                </c:pt>
                <c:pt idx="31">
                  <c:v>6.782075942152882E-2</c:v>
                </c:pt>
                <c:pt idx="32">
                  <c:v>6.570767673847043E-2</c:v>
                </c:pt>
                <c:pt idx="33">
                  <c:v>6.8206820682068209E-2</c:v>
                </c:pt>
                <c:pt idx="34">
                  <c:v>7.036294811845914E-2</c:v>
                </c:pt>
                <c:pt idx="35">
                  <c:v>7.0869662418958188E-2</c:v>
                </c:pt>
                <c:pt idx="36">
                  <c:v>6.9380134428678117E-2</c:v>
                </c:pt>
                <c:pt idx="37">
                  <c:v>6.7114093959731544E-2</c:v>
                </c:pt>
                <c:pt idx="38">
                  <c:v>6.6039168058296641E-2</c:v>
                </c:pt>
                <c:pt idx="39">
                  <c:v>6.13161638092386E-2</c:v>
                </c:pt>
                <c:pt idx="40">
                  <c:v>#N/A</c:v>
                </c:pt>
                <c:pt idx="41">
                  <c:v>5.2483456301817902E-2</c:v>
                </c:pt>
                <c:pt idx="42">
                  <c:v>5.2208225830930335E-2</c:v>
                </c:pt>
                <c:pt idx="43">
                  <c:v>4.9360011769898487E-2</c:v>
                </c:pt>
                <c:pt idx="44">
                  <c:v>4.7518556250909623E-2</c:v>
                </c:pt>
                <c:pt idx="45">
                  <c:v>4.4430958625024379E-2</c:v>
                </c:pt>
                <c:pt idx="46">
                  <c:v>4.5456848566444455E-2</c:v>
                </c:pt>
                <c:pt idx="47">
                  <c:v>4.2045348912040842E-2</c:v>
                </c:pt>
                <c:pt idx="48">
                  <c:v>4.2092603728202047E-2</c:v>
                </c:pt>
                <c:pt idx="49">
                  <c:v>4.0302160702228224E-2</c:v>
                </c:pt>
                <c:pt idx="50">
                  <c:v>4.1217125680849724E-2</c:v>
                </c:pt>
                <c:pt idx="51">
                  <c:v>4.0654880649377452E-2</c:v>
                </c:pt>
                <c:pt idx="52">
                  <c:v>4.2783740813778136E-2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F-43EE-9B59-477522111119}"/>
            </c:ext>
          </c:extLst>
        </c:ser>
        <c:ser>
          <c:idx val="1"/>
          <c:order val="1"/>
          <c:tx>
            <c:strRef>
              <c:f>Port!$EQ$12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Port!$EQ$13:$EQ$66</c:f>
              <c:numCache>
                <c:formatCode>0%</c:formatCode>
                <c:ptCount val="54"/>
                <c:pt idx="0">
                  <c:v>4.2783740813778136E-2</c:v>
                </c:pt>
                <c:pt idx="1">
                  <c:v>3.7860512490618635E-2</c:v>
                </c:pt>
                <c:pt idx="2">
                  <c:v>3.7507402776863853E-2</c:v>
                </c:pt>
                <c:pt idx="3">
                  <c:v>4.107842920253163E-2</c:v>
                </c:pt>
                <c:pt idx="4">
                  <c:v>4.9004755569021612E-2</c:v>
                </c:pt>
                <c:pt idx="5">
                  <c:v>4.3915260057585122E-2</c:v>
                </c:pt>
                <c:pt idx="6">
                  <c:v>4.3706236341801145E-2</c:v>
                </c:pt>
                <c:pt idx="7">
                  <c:v>#N/A</c:v>
                </c:pt>
                <c:pt idx="9">
                  <c:v>4.3494065002945559E-2</c:v>
                </c:pt>
                <c:pt idx="10">
                  <c:v>4.1495890961251683E-2</c:v>
                </c:pt>
                <c:pt idx="11">
                  <c:v>4.2917272652713181E-2</c:v>
                </c:pt>
                <c:pt idx="12">
                  <c:v>4.0502869467134377E-2</c:v>
                </c:pt>
                <c:pt idx="13">
                  <c:v>4.338279551400951E-2</c:v>
                </c:pt>
                <c:pt idx="14">
                  <c:v>4.4716690669534188E-2</c:v>
                </c:pt>
                <c:pt idx="15">
                  <c:v>4.1742270913677451E-2</c:v>
                </c:pt>
                <c:pt idx="16">
                  <c:v>4.3938064890716361E-2</c:v>
                </c:pt>
                <c:pt idx="17">
                  <c:v>4.2824518603681951E-2</c:v>
                </c:pt>
                <c:pt idx="18">
                  <c:v>4.4885767286318233E-2</c:v>
                </c:pt>
                <c:pt idx="19">
                  <c:v>4.2910888432445914E-2</c:v>
                </c:pt>
                <c:pt idx="20">
                  <c:v>4.4508700235522294E-2</c:v>
                </c:pt>
                <c:pt idx="21">
                  <c:v>4.6516428521080663E-2</c:v>
                </c:pt>
                <c:pt idx="22">
                  <c:v>4.9495765628273035E-2</c:v>
                </c:pt>
                <c:pt idx="23">
                  <c:v>5.1066284376431466E-2</c:v>
                </c:pt>
                <c:pt idx="24">
                  <c:v>4.8408525598993099E-2</c:v>
                </c:pt>
                <c:pt idx="25">
                  <c:v>4.8939174518236539E-2</c:v>
                </c:pt>
                <c:pt idx="26">
                  <c:v>4.9785355934292209E-2</c:v>
                </c:pt>
                <c:pt idx="27">
                  <c:v>5.0300252834200344E-2</c:v>
                </c:pt>
                <c:pt idx="28">
                  <c:v>5.065878568734599E-2</c:v>
                </c:pt>
                <c:pt idx="29">
                  <c:v>5.0774378255320614E-2</c:v>
                </c:pt>
                <c:pt idx="30">
                  <c:v>5.2663715960660731E-2</c:v>
                </c:pt>
                <c:pt idx="31">
                  <c:v>5.3238107536538661E-2</c:v>
                </c:pt>
                <c:pt idx="32">
                  <c:v>5.3048688746573869E-2</c:v>
                </c:pt>
                <c:pt idx="33">
                  <c:v>5.3883782639956739E-2</c:v>
                </c:pt>
                <c:pt idx="34">
                  <c:v>5.2998581063513954E-2</c:v>
                </c:pt>
                <c:pt idx="35">
                  <c:v>5.501509173480628E-2</c:v>
                </c:pt>
                <c:pt idx="36">
                  <c:v>5.4981738633687008E-2</c:v>
                </c:pt>
                <c:pt idx="37">
                  <c:v>5.3978522167354152E-2</c:v>
                </c:pt>
                <c:pt idx="38">
                  <c:v>5.5756630455147747E-2</c:v>
                </c:pt>
                <c:pt idx="39">
                  <c:v>5.4266374769745405E-2</c:v>
                </c:pt>
                <c:pt idx="40">
                  <c:v>#N/A</c:v>
                </c:pt>
                <c:pt idx="41">
                  <c:v>5.7784407357811998E-2</c:v>
                </c:pt>
                <c:pt idx="42">
                  <c:v>5.4732183112891623E-2</c:v>
                </c:pt>
                <c:pt idx="43">
                  <c:v>5.4661455893940482E-2</c:v>
                </c:pt>
                <c:pt idx="44">
                  <c:v>5.3880925515761909E-2</c:v>
                </c:pt>
                <c:pt idx="45">
                  <c:v>6.0795260004467194E-2</c:v>
                </c:pt>
                <c:pt idx="46">
                  <c:v>5.494566317826443E-2</c:v>
                </c:pt>
                <c:pt idx="47">
                  <c:v>5.6090925857617116E-2</c:v>
                </c:pt>
                <c:pt idx="48">
                  <c:v>5.4291011277584768E-2</c:v>
                </c:pt>
                <c:pt idx="49">
                  <c:v>5.4287078950824019E-2</c:v>
                </c:pt>
                <c:pt idx="50">
                  <c:v>5.6227777407177076E-2</c:v>
                </c:pt>
                <c:pt idx="51">
                  <c:v>5.5266762594901979E-2</c:v>
                </c:pt>
                <c:pt idx="52">
                  <c:v>5.4058826978270649E-2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F-43EE-9B59-477522111119}"/>
            </c:ext>
          </c:extLst>
        </c:ser>
        <c:ser>
          <c:idx val="2"/>
          <c:order val="2"/>
          <c:tx>
            <c:strRef>
              <c:f>Port!$ER$12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Port!$ER$13:$ER$66</c:f>
              <c:numCache>
                <c:formatCode>0%</c:formatCode>
                <c:ptCount val="54"/>
                <c:pt idx="0">
                  <c:v>5.4058826978270649E-2</c:v>
                </c:pt>
                <c:pt idx="1">
                  <c:v>5.4134332202326961E-2</c:v>
                </c:pt>
                <c:pt idx="2">
                  <c:v>5.1927768611357901E-2</c:v>
                </c:pt>
                <c:pt idx="3">
                  <c:v>5.5513966674783449E-2</c:v>
                </c:pt>
                <c:pt idx="4">
                  <c:v>5.5585238371786069E-2</c:v>
                </c:pt>
                <c:pt idx="5">
                  <c:v>5.6590567523080226E-2</c:v>
                </c:pt>
                <c:pt idx="6">
                  <c:v>#N/A</c:v>
                </c:pt>
                <c:pt idx="7">
                  <c:v>5.6885531707946538E-2</c:v>
                </c:pt>
                <c:pt idx="8">
                  <c:v>5.7637292902960241E-2</c:v>
                </c:pt>
                <c:pt idx="9">
                  <c:v>5.5784658350881998E-2</c:v>
                </c:pt>
                <c:pt idx="10">
                  <c:v>5.4037631437067885E-2</c:v>
                </c:pt>
                <c:pt idx="11">
                  <c:v>5.7941096817874065E-2</c:v>
                </c:pt>
                <c:pt idx="12">
                  <c:v>5.9067279031900337E-2</c:v>
                </c:pt>
                <c:pt idx="13">
                  <c:v>5.7630689937311817E-2</c:v>
                </c:pt>
                <c:pt idx="14">
                  <c:v>5.7499513252664648E-2</c:v>
                </c:pt>
                <c:pt idx="15">
                  <c:v>6.0053728536253369E-2</c:v>
                </c:pt>
                <c:pt idx="16">
                  <c:v>6.1194149587786899E-2</c:v>
                </c:pt>
                <c:pt idx="17">
                  <c:v>6.0164605988380755E-2</c:v>
                </c:pt>
                <c:pt idx="18">
                  <c:v>6.1678975522196124E-2</c:v>
                </c:pt>
                <c:pt idx="19">
                  <c:v>6.470339806298632E-2</c:v>
                </c:pt>
                <c:pt idx="20">
                  <c:v>6.9460555526951018E-2</c:v>
                </c:pt>
                <c:pt idx="21">
                  <c:v>7.0834331937636968E-2</c:v>
                </c:pt>
                <c:pt idx="22">
                  <c:v>7.9999354739839171E-2</c:v>
                </c:pt>
                <c:pt idx="23">
                  <c:v>8.0428524428359932E-2</c:v>
                </c:pt>
                <c:pt idx="24">
                  <c:v>8.0522358514479406E-2</c:v>
                </c:pt>
                <c:pt idx="25">
                  <c:v>8.2131157305378524E-2</c:v>
                </c:pt>
                <c:pt idx="26">
                  <c:v>8.6802195930317516E-2</c:v>
                </c:pt>
                <c:pt idx="27">
                  <c:v>9.4079516929649401E-2</c:v>
                </c:pt>
                <c:pt idx="28">
                  <c:v>9.3582955637660975E-2</c:v>
                </c:pt>
                <c:pt idx="29">
                  <c:v>9.4234850099596895E-2</c:v>
                </c:pt>
                <c:pt idx="30">
                  <c:v>8.902223966891748E-2</c:v>
                </c:pt>
                <c:pt idx="31">
                  <c:v>9.2126902390035445E-2</c:v>
                </c:pt>
                <c:pt idx="32">
                  <c:v>9.3189882496888379E-2</c:v>
                </c:pt>
                <c:pt idx="33">
                  <c:v>8.9362861211387756E-2</c:v>
                </c:pt>
                <c:pt idx="34">
                  <c:v>8.8594022360866234E-2</c:v>
                </c:pt>
                <c:pt idx="35">
                  <c:v>9.0594655192310858E-2</c:v>
                </c:pt>
                <c:pt idx="36">
                  <c:v>8.5525891399526627E-2</c:v>
                </c:pt>
                <c:pt idx="37">
                  <c:v>7.8251004688546552E-2</c:v>
                </c:pt>
                <c:pt idx="38">
                  <c:v>7.4360489265391946E-2</c:v>
                </c:pt>
                <c:pt idx="39">
                  <c:v>6.783345799052605E-2</c:v>
                </c:pt>
                <c:pt idx="40">
                  <c:v>#N/A</c:v>
                </c:pt>
                <c:pt idx="41">
                  <c:v>6.9170297404811523E-2</c:v>
                </c:pt>
                <c:pt idx="42">
                  <c:v>6.786607702119532E-2</c:v>
                </c:pt>
                <c:pt idx="43">
                  <c:v>6.7451698348395137E-2</c:v>
                </c:pt>
                <c:pt idx="44">
                  <c:v>6.7202435071352332E-2</c:v>
                </c:pt>
                <c:pt idx="45">
                  <c:v>6.3297576479936432E-2</c:v>
                </c:pt>
                <c:pt idx="46">
                  <c:v>6.9527831094049905E-2</c:v>
                </c:pt>
                <c:pt idx="47">
                  <c:v>6.9350696039465545E-2</c:v>
                </c:pt>
                <c:pt idx="48">
                  <c:v>7.0982871438481004E-2</c:v>
                </c:pt>
                <c:pt idx="49">
                  <c:v>7.1322793157418907E-2</c:v>
                </c:pt>
                <c:pt idx="50">
                  <c:v>6.8576661136181549E-2</c:v>
                </c:pt>
                <c:pt idx="51">
                  <c:v>6.7211292329098032E-2</c:v>
                </c:pt>
                <c:pt idx="52">
                  <c:v>6.5736904293028753E-2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F-43EE-9B59-477522111119}"/>
            </c:ext>
          </c:extLst>
        </c:ser>
        <c:ser>
          <c:idx val="3"/>
          <c:order val="3"/>
          <c:tx>
            <c:strRef>
              <c:f>Port!$ES$12</c:f>
              <c:strCache>
                <c:ptCount val="1"/>
                <c:pt idx="0">
                  <c:v>2020 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Port!$ES$13:$ES$66</c:f>
              <c:numCache>
                <c:formatCode>0%</c:formatCode>
                <c:ptCount val="54"/>
                <c:pt idx="0">
                  <c:v>6.5736904293028753E-2</c:v>
                </c:pt>
                <c:pt idx="1">
                  <c:v>6.7172790768296381E-2</c:v>
                </c:pt>
                <c:pt idx="2">
                  <c:v>6.6654995274707279E-2</c:v>
                </c:pt>
                <c:pt idx="3">
                  <c:v>6.5431920174107983E-2</c:v>
                </c:pt>
                <c:pt idx="4">
                  <c:v>6.6134308675346629E-2</c:v>
                </c:pt>
                <c:pt idx="5">
                  <c:v>#N/A</c:v>
                </c:pt>
                <c:pt idx="6">
                  <c:v>6.587560723102652E-2</c:v>
                </c:pt>
                <c:pt idx="7">
                  <c:v>6.4431997536282093E-2</c:v>
                </c:pt>
                <c:pt idx="8">
                  <c:v>6.291960049151904E-2</c:v>
                </c:pt>
                <c:pt idx="9">
                  <c:v>5.9396096682377227E-2</c:v>
                </c:pt>
                <c:pt idx="10">
                  <c:v>5.8070956275099429E-2</c:v>
                </c:pt>
                <c:pt idx="11">
                  <c:v>5.708862215423726E-2</c:v>
                </c:pt>
                <c:pt idx="12">
                  <c:v>5.6699816702450917E-2</c:v>
                </c:pt>
                <c:pt idx="13">
                  <c:v>5.7211311949064939E-2</c:v>
                </c:pt>
                <c:pt idx="14">
                  <c:v>5.8615847368740419E-2</c:v>
                </c:pt>
                <c:pt idx="15">
                  <c:v>5.8775900459543388E-2</c:v>
                </c:pt>
                <c:pt idx="16">
                  <c:v>5.5633571621326629E-2</c:v>
                </c:pt>
                <c:pt idx="17">
                  <c:v>5.5585670190654413E-2</c:v>
                </c:pt>
                <c:pt idx="18">
                  <c:v>5.6653649797377262E-2</c:v>
                </c:pt>
                <c:pt idx="19">
                  <c:v>5.4609186197823574E-2</c:v>
                </c:pt>
                <c:pt idx="20">
                  <c:v>5.4844117567531034E-2</c:v>
                </c:pt>
                <c:pt idx="21">
                  <c:v>5.9874172621836932E-2</c:v>
                </c:pt>
                <c:pt idx="22">
                  <c:v>6.1710640389064285E-2</c:v>
                </c:pt>
                <c:pt idx="23">
                  <c:v>6.4681923431005137E-2</c:v>
                </c:pt>
                <c:pt idx="24">
                  <c:v>6.4245585499686841E-2</c:v>
                </c:pt>
                <c:pt idx="25">
                  <c:v>7.0326716372363221E-2</c:v>
                </c:pt>
                <c:pt idx="26">
                  <c:v>6.9145077960504953E-2</c:v>
                </c:pt>
                <c:pt idx="27">
                  <c:v>6.834092748930265E-2</c:v>
                </c:pt>
                <c:pt idx="28">
                  <c:v>7.1851834147202448E-2</c:v>
                </c:pt>
                <c:pt idx="29">
                  <c:v>7.1317879979434146E-2</c:v>
                </c:pt>
                <c:pt idx="30">
                  <c:v>7.5584121330174586E-2</c:v>
                </c:pt>
                <c:pt idx="31">
                  <c:v>8.2305800721231434E-2</c:v>
                </c:pt>
                <c:pt idx="32">
                  <c:v>8.8937188870556044E-2</c:v>
                </c:pt>
                <c:pt idx="33">
                  <c:v>8.814851122268294E-2</c:v>
                </c:pt>
                <c:pt idx="34">
                  <c:v>9.2292816401760583E-2</c:v>
                </c:pt>
                <c:pt idx="35">
                  <c:v>9.122689753220023E-2</c:v>
                </c:pt>
                <c:pt idx="36">
                  <c:v>8.7704490684447578E-2</c:v>
                </c:pt>
                <c:pt idx="37">
                  <c:v>9.1183569081172616E-2</c:v>
                </c:pt>
                <c:pt idx="38">
                  <c:v>9.586602406200051E-2</c:v>
                </c:pt>
                <c:pt idx="39">
                  <c:v>9.5442082291312458E-2</c:v>
                </c:pt>
                <c:pt idx="40">
                  <c:v>9.8079726942277581E-2</c:v>
                </c:pt>
                <c:pt idx="41">
                  <c:v>9.8015902627498791E-2</c:v>
                </c:pt>
                <c:pt idx="42">
                  <c:v>9.9489153917303716E-2</c:v>
                </c:pt>
                <c:pt idx="43">
                  <c:v>9.7308381887918252E-2</c:v>
                </c:pt>
                <c:pt idx="44">
                  <c:v>9.6009245294106135E-2</c:v>
                </c:pt>
                <c:pt idx="45">
                  <c:v>9.4287163876204977E-2</c:v>
                </c:pt>
                <c:pt idx="46">
                  <c:v>9.5042143734787948E-2</c:v>
                </c:pt>
                <c:pt idx="47">
                  <c:v>8.9843468168201143E-2</c:v>
                </c:pt>
                <c:pt idx="48">
                  <c:v>8.8756405984736692E-2</c:v>
                </c:pt>
                <c:pt idx="49">
                  <c:v>8.6852313081484098E-2</c:v>
                </c:pt>
                <c:pt idx="50">
                  <c:v>8.4323783925527723E-2</c:v>
                </c:pt>
                <c:pt idx="51">
                  <c:v>8.4159313794646279E-2</c:v>
                </c:pt>
                <c:pt idx="52">
                  <c:v>8.113594677274294E-2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F-43EE-9B59-477522111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Fines ratio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Port!$EP$12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Port!$EP$13:$EP$66</c:f>
              <c:numCache>
                <c:formatCode>0%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6.7032128235375757E-2</c:v>
                </c:pt>
                <c:pt idx="24">
                  <c:v>6.9752739533576844E-2</c:v>
                </c:pt>
                <c:pt idx="25">
                  <c:v>7.0843936997042431E-2</c:v>
                </c:pt>
                <c:pt idx="26">
                  <c:v>7.2503989453965176E-2</c:v>
                </c:pt>
                <c:pt idx="27">
                  <c:v>7.5760770257923965E-2</c:v>
                </c:pt>
                <c:pt idx="28">
                  <c:v>7.1183593476587106E-2</c:v>
                </c:pt>
                <c:pt idx="29">
                  <c:v>6.7039106145251395E-2</c:v>
                </c:pt>
                <c:pt idx="30">
                  <c:v>6.6474597709226341E-2</c:v>
                </c:pt>
                <c:pt idx="31">
                  <c:v>6.782075942152882E-2</c:v>
                </c:pt>
                <c:pt idx="32">
                  <c:v>6.570767673847043E-2</c:v>
                </c:pt>
                <c:pt idx="33">
                  <c:v>6.8206820682068209E-2</c:v>
                </c:pt>
                <c:pt idx="34">
                  <c:v>7.036294811845914E-2</c:v>
                </c:pt>
                <c:pt idx="35">
                  <c:v>7.0869662418958188E-2</c:v>
                </c:pt>
                <c:pt idx="36">
                  <c:v>6.9380134428678117E-2</c:v>
                </c:pt>
                <c:pt idx="37">
                  <c:v>6.7114093959731544E-2</c:v>
                </c:pt>
                <c:pt idx="38">
                  <c:v>6.6039168058296641E-2</c:v>
                </c:pt>
                <c:pt idx="39">
                  <c:v>6.13161638092386E-2</c:v>
                </c:pt>
                <c:pt idx="40">
                  <c:v>#N/A</c:v>
                </c:pt>
                <c:pt idx="41">
                  <c:v>5.2483456301817902E-2</c:v>
                </c:pt>
                <c:pt idx="42">
                  <c:v>5.2208225830930335E-2</c:v>
                </c:pt>
                <c:pt idx="43">
                  <c:v>4.9360011769898487E-2</c:v>
                </c:pt>
                <c:pt idx="44">
                  <c:v>4.7518556250909623E-2</c:v>
                </c:pt>
                <c:pt idx="45">
                  <c:v>4.4430958625024379E-2</c:v>
                </c:pt>
                <c:pt idx="46">
                  <c:v>4.5456848566444455E-2</c:v>
                </c:pt>
                <c:pt idx="47">
                  <c:v>4.2045348912040842E-2</c:v>
                </c:pt>
                <c:pt idx="48">
                  <c:v>4.2092603728202047E-2</c:v>
                </c:pt>
                <c:pt idx="49">
                  <c:v>4.0302160702228224E-2</c:v>
                </c:pt>
                <c:pt idx="50">
                  <c:v>4.1217125680849724E-2</c:v>
                </c:pt>
                <c:pt idx="51">
                  <c:v>4.0654880649377452E-2</c:v>
                </c:pt>
                <c:pt idx="52">
                  <c:v>4.2783740813778136E-2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C-43A2-A0FD-F676826835F7}"/>
            </c:ext>
          </c:extLst>
        </c:ser>
        <c:ser>
          <c:idx val="1"/>
          <c:order val="1"/>
          <c:tx>
            <c:strRef>
              <c:f>Port!$EQ$12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Port!$EQ$13:$EQ$66</c:f>
              <c:numCache>
                <c:formatCode>0%</c:formatCode>
                <c:ptCount val="54"/>
                <c:pt idx="0">
                  <c:v>4.2783740813778136E-2</c:v>
                </c:pt>
                <c:pt idx="1">
                  <c:v>3.7860512490618635E-2</c:v>
                </c:pt>
                <c:pt idx="2">
                  <c:v>3.7507402776863853E-2</c:v>
                </c:pt>
                <c:pt idx="3">
                  <c:v>4.107842920253163E-2</c:v>
                </c:pt>
                <c:pt idx="4">
                  <c:v>4.9004755569021612E-2</c:v>
                </c:pt>
                <c:pt idx="5">
                  <c:v>4.3915260057585122E-2</c:v>
                </c:pt>
                <c:pt idx="6">
                  <c:v>4.3706236341801145E-2</c:v>
                </c:pt>
                <c:pt idx="7">
                  <c:v>#N/A</c:v>
                </c:pt>
                <c:pt idx="9">
                  <c:v>4.3494065002945559E-2</c:v>
                </c:pt>
                <c:pt idx="10">
                  <c:v>4.1495890961251683E-2</c:v>
                </c:pt>
                <c:pt idx="11">
                  <c:v>4.2917272652713181E-2</c:v>
                </c:pt>
                <c:pt idx="12">
                  <c:v>4.0502869467134377E-2</c:v>
                </c:pt>
                <c:pt idx="13">
                  <c:v>4.338279551400951E-2</c:v>
                </c:pt>
                <c:pt idx="14">
                  <c:v>4.4716690669534188E-2</c:v>
                </c:pt>
                <c:pt idx="15">
                  <c:v>4.1742270913677451E-2</c:v>
                </c:pt>
                <c:pt idx="16">
                  <c:v>4.3938064890716361E-2</c:v>
                </c:pt>
                <c:pt idx="17">
                  <c:v>4.2824518603681951E-2</c:v>
                </c:pt>
                <c:pt idx="18">
                  <c:v>4.4885767286318233E-2</c:v>
                </c:pt>
                <c:pt idx="19">
                  <c:v>4.2910888432445914E-2</c:v>
                </c:pt>
                <c:pt idx="20">
                  <c:v>4.4508700235522294E-2</c:v>
                </c:pt>
                <c:pt idx="21">
                  <c:v>4.6516428521080663E-2</c:v>
                </c:pt>
                <c:pt idx="22">
                  <c:v>4.9495765628273035E-2</c:v>
                </c:pt>
                <c:pt idx="23">
                  <c:v>5.1066284376431466E-2</c:v>
                </c:pt>
                <c:pt idx="24">
                  <c:v>4.8408525598993099E-2</c:v>
                </c:pt>
                <c:pt idx="25">
                  <c:v>4.8939174518236539E-2</c:v>
                </c:pt>
                <c:pt idx="26">
                  <c:v>4.9785355934292209E-2</c:v>
                </c:pt>
                <c:pt idx="27">
                  <c:v>5.0300252834200344E-2</c:v>
                </c:pt>
                <c:pt idx="28">
                  <c:v>5.065878568734599E-2</c:v>
                </c:pt>
                <c:pt idx="29">
                  <c:v>5.0774378255320614E-2</c:v>
                </c:pt>
                <c:pt idx="30">
                  <c:v>5.2663715960660731E-2</c:v>
                </c:pt>
                <c:pt idx="31">
                  <c:v>5.3238107536538661E-2</c:v>
                </c:pt>
                <c:pt idx="32">
                  <c:v>5.3048688746573869E-2</c:v>
                </c:pt>
                <c:pt idx="33">
                  <c:v>5.3883782639956739E-2</c:v>
                </c:pt>
                <c:pt idx="34">
                  <c:v>5.2998581063513954E-2</c:v>
                </c:pt>
                <c:pt idx="35">
                  <c:v>5.501509173480628E-2</c:v>
                </c:pt>
                <c:pt idx="36">
                  <c:v>5.4981738633687008E-2</c:v>
                </c:pt>
                <c:pt idx="37">
                  <c:v>5.3978522167354152E-2</c:v>
                </c:pt>
                <c:pt idx="38">
                  <c:v>5.5756630455147747E-2</c:v>
                </c:pt>
                <c:pt idx="39">
                  <c:v>5.4266374769745405E-2</c:v>
                </c:pt>
                <c:pt idx="40">
                  <c:v>#N/A</c:v>
                </c:pt>
                <c:pt idx="41">
                  <c:v>5.7784407357811998E-2</c:v>
                </c:pt>
                <c:pt idx="42">
                  <c:v>5.4732183112891623E-2</c:v>
                </c:pt>
                <c:pt idx="43">
                  <c:v>5.4661455893940482E-2</c:v>
                </c:pt>
                <c:pt idx="44">
                  <c:v>5.3880925515761909E-2</c:v>
                </c:pt>
                <c:pt idx="45">
                  <c:v>6.0795260004467194E-2</c:v>
                </c:pt>
                <c:pt idx="46">
                  <c:v>5.494566317826443E-2</c:v>
                </c:pt>
                <c:pt idx="47">
                  <c:v>5.6090925857617116E-2</c:v>
                </c:pt>
                <c:pt idx="48">
                  <c:v>5.4291011277584768E-2</c:v>
                </c:pt>
                <c:pt idx="49">
                  <c:v>5.4287078950824019E-2</c:v>
                </c:pt>
                <c:pt idx="50">
                  <c:v>5.6227777407177076E-2</c:v>
                </c:pt>
                <c:pt idx="51">
                  <c:v>5.5266762594901979E-2</c:v>
                </c:pt>
                <c:pt idx="52">
                  <c:v>5.4058826978270649E-2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C-43A2-A0FD-F676826835F7}"/>
            </c:ext>
          </c:extLst>
        </c:ser>
        <c:ser>
          <c:idx val="2"/>
          <c:order val="2"/>
          <c:tx>
            <c:strRef>
              <c:f>Port!$ER$12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Port!$ER$13:$ER$66</c:f>
              <c:numCache>
                <c:formatCode>0%</c:formatCode>
                <c:ptCount val="54"/>
                <c:pt idx="0">
                  <c:v>5.4058826978270649E-2</c:v>
                </c:pt>
                <c:pt idx="1">
                  <c:v>5.4134332202326961E-2</c:v>
                </c:pt>
                <c:pt idx="2">
                  <c:v>5.1927768611357901E-2</c:v>
                </c:pt>
                <c:pt idx="3">
                  <c:v>5.5513966674783449E-2</c:v>
                </c:pt>
                <c:pt idx="4">
                  <c:v>5.5585238371786069E-2</c:v>
                </c:pt>
                <c:pt idx="5">
                  <c:v>5.6590567523080226E-2</c:v>
                </c:pt>
                <c:pt idx="6">
                  <c:v>#N/A</c:v>
                </c:pt>
                <c:pt idx="7">
                  <c:v>5.6885531707946538E-2</c:v>
                </c:pt>
                <c:pt idx="8">
                  <c:v>5.7637292902960241E-2</c:v>
                </c:pt>
                <c:pt idx="9">
                  <c:v>5.5784658350881998E-2</c:v>
                </c:pt>
                <c:pt idx="10">
                  <c:v>5.4037631437067885E-2</c:v>
                </c:pt>
                <c:pt idx="11">
                  <c:v>5.7941096817874065E-2</c:v>
                </c:pt>
                <c:pt idx="12">
                  <c:v>5.9067279031900337E-2</c:v>
                </c:pt>
                <c:pt idx="13">
                  <c:v>5.7630689937311817E-2</c:v>
                </c:pt>
                <c:pt idx="14">
                  <c:v>5.7499513252664648E-2</c:v>
                </c:pt>
                <c:pt idx="15">
                  <c:v>6.0053728536253369E-2</c:v>
                </c:pt>
                <c:pt idx="16">
                  <c:v>6.1194149587786899E-2</c:v>
                </c:pt>
                <c:pt idx="17">
                  <c:v>6.0164605988380755E-2</c:v>
                </c:pt>
                <c:pt idx="18">
                  <c:v>6.1678975522196124E-2</c:v>
                </c:pt>
                <c:pt idx="19">
                  <c:v>6.470339806298632E-2</c:v>
                </c:pt>
                <c:pt idx="20">
                  <c:v>6.9460555526951018E-2</c:v>
                </c:pt>
                <c:pt idx="21">
                  <c:v>7.0834331937636968E-2</c:v>
                </c:pt>
                <c:pt idx="22">
                  <c:v>7.9999354739839171E-2</c:v>
                </c:pt>
                <c:pt idx="23">
                  <c:v>8.0428524428359932E-2</c:v>
                </c:pt>
                <c:pt idx="24">
                  <c:v>8.0522358514479406E-2</c:v>
                </c:pt>
                <c:pt idx="25">
                  <c:v>8.2131157305378524E-2</c:v>
                </c:pt>
                <c:pt idx="26">
                  <c:v>8.6802195930317516E-2</c:v>
                </c:pt>
                <c:pt idx="27">
                  <c:v>9.4079516929649401E-2</c:v>
                </c:pt>
                <c:pt idx="28">
                  <c:v>9.3582955637660975E-2</c:v>
                </c:pt>
                <c:pt idx="29">
                  <c:v>9.4234850099596895E-2</c:v>
                </c:pt>
                <c:pt idx="30">
                  <c:v>8.902223966891748E-2</c:v>
                </c:pt>
                <c:pt idx="31">
                  <c:v>9.2126902390035445E-2</c:v>
                </c:pt>
                <c:pt idx="32">
                  <c:v>9.3189882496888379E-2</c:v>
                </c:pt>
                <c:pt idx="33">
                  <c:v>8.9362861211387756E-2</c:v>
                </c:pt>
                <c:pt idx="34">
                  <c:v>8.8594022360866234E-2</c:v>
                </c:pt>
                <c:pt idx="35">
                  <c:v>9.0594655192310858E-2</c:v>
                </c:pt>
                <c:pt idx="36">
                  <c:v>8.5525891399526627E-2</c:v>
                </c:pt>
                <c:pt idx="37">
                  <c:v>7.8251004688546552E-2</c:v>
                </c:pt>
                <c:pt idx="38">
                  <c:v>7.4360489265391946E-2</c:v>
                </c:pt>
                <c:pt idx="39">
                  <c:v>6.783345799052605E-2</c:v>
                </c:pt>
                <c:pt idx="40">
                  <c:v>#N/A</c:v>
                </c:pt>
                <c:pt idx="41">
                  <c:v>6.9170297404811523E-2</c:v>
                </c:pt>
                <c:pt idx="42">
                  <c:v>6.786607702119532E-2</c:v>
                </c:pt>
                <c:pt idx="43">
                  <c:v>6.7451698348395137E-2</c:v>
                </c:pt>
                <c:pt idx="44">
                  <c:v>6.7202435071352332E-2</c:v>
                </c:pt>
                <c:pt idx="45">
                  <c:v>6.3297576479936432E-2</c:v>
                </c:pt>
                <c:pt idx="46">
                  <c:v>6.9527831094049905E-2</c:v>
                </c:pt>
                <c:pt idx="47">
                  <c:v>6.9350696039465545E-2</c:v>
                </c:pt>
                <c:pt idx="48">
                  <c:v>7.0982871438481004E-2</c:v>
                </c:pt>
                <c:pt idx="49">
                  <c:v>7.1322793157418907E-2</c:v>
                </c:pt>
                <c:pt idx="50">
                  <c:v>6.8576661136181549E-2</c:v>
                </c:pt>
                <c:pt idx="51">
                  <c:v>6.7211292329098032E-2</c:v>
                </c:pt>
                <c:pt idx="52">
                  <c:v>6.5736904293028753E-2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C-43A2-A0FD-F676826835F7}"/>
            </c:ext>
          </c:extLst>
        </c:ser>
        <c:ser>
          <c:idx val="3"/>
          <c:order val="3"/>
          <c:tx>
            <c:strRef>
              <c:f>Port!$ES$12</c:f>
              <c:strCache>
                <c:ptCount val="1"/>
                <c:pt idx="0">
                  <c:v>2020 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Port!$BS$13:$BS$66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Port!$ES$13:$ES$66</c:f>
              <c:numCache>
                <c:formatCode>0%</c:formatCode>
                <c:ptCount val="54"/>
                <c:pt idx="0">
                  <c:v>6.5736904293028753E-2</c:v>
                </c:pt>
                <c:pt idx="1">
                  <c:v>6.7172790768296381E-2</c:v>
                </c:pt>
                <c:pt idx="2">
                  <c:v>6.6654995274707279E-2</c:v>
                </c:pt>
                <c:pt idx="3">
                  <c:v>6.5431920174107983E-2</c:v>
                </c:pt>
                <c:pt idx="4">
                  <c:v>6.6134308675346629E-2</c:v>
                </c:pt>
                <c:pt idx="5">
                  <c:v>#N/A</c:v>
                </c:pt>
                <c:pt idx="6">
                  <c:v>6.587560723102652E-2</c:v>
                </c:pt>
                <c:pt idx="7">
                  <c:v>6.4431997536282093E-2</c:v>
                </c:pt>
                <c:pt idx="8">
                  <c:v>6.291960049151904E-2</c:v>
                </c:pt>
                <c:pt idx="9">
                  <c:v>5.9396096682377227E-2</c:v>
                </c:pt>
                <c:pt idx="10">
                  <c:v>5.8070956275099429E-2</c:v>
                </c:pt>
                <c:pt idx="11">
                  <c:v>5.708862215423726E-2</c:v>
                </c:pt>
                <c:pt idx="12">
                  <c:v>5.6699816702450917E-2</c:v>
                </c:pt>
                <c:pt idx="13">
                  <c:v>5.7211311949064939E-2</c:v>
                </c:pt>
                <c:pt idx="14">
                  <c:v>5.8615847368740419E-2</c:v>
                </c:pt>
                <c:pt idx="15">
                  <c:v>5.8775900459543388E-2</c:v>
                </c:pt>
                <c:pt idx="16">
                  <c:v>5.5633571621326629E-2</c:v>
                </c:pt>
                <c:pt idx="17">
                  <c:v>5.5585670190654413E-2</c:v>
                </c:pt>
                <c:pt idx="18">
                  <c:v>5.6653649797377262E-2</c:v>
                </c:pt>
                <c:pt idx="19">
                  <c:v>5.4609186197823574E-2</c:v>
                </c:pt>
                <c:pt idx="20">
                  <c:v>5.4844117567531034E-2</c:v>
                </c:pt>
                <c:pt idx="21">
                  <c:v>5.9874172621836932E-2</c:v>
                </c:pt>
                <c:pt idx="22">
                  <c:v>6.1710640389064285E-2</c:v>
                </c:pt>
                <c:pt idx="23">
                  <c:v>6.4681923431005137E-2</c:v>
                </c:pt>
                <c:pt idx="24">
                  <c:v>6.4245585499686841E-2</c:v>
                </c:pt>
                <c:pt idx="25">
                  <c:v>7.0326716372363221E-2</c:v>
                </c:pt>
                <c:pt idx="26">
                  <c:v>6.9145077960504953E-2</c:v>
                </c:pt>
                <c:pt idx="27">
                  <c:v>6.834092748930265E-2</c:v>
                </c:pt>
                <c:pt idx="28">
                  <c:v>7.1851834147202448E-2</c:v>
                </c:pt>
                <c:pt idx="29">
                  <c:v>7.1317879979434146E-2</c:v>
                </c:pt>
                <c:pt idx="30">
                  <c:v>7.5584121330174586E-2</c:v>
                </c:pt>
                <c:pt idx="31">
                  <c:v>8.2305800721231434E-2</c:v>
                </c:pt>
                <c:pt idx="32">
                  <c:v>8.8937188870556044E-2</c:v>
                </c:pt>
                <c:pt idx="33">
                  <c:v>8.814851122268294E-2</c:v>
                </c:pt>
                <c:pt idx="34">
                  <c:v>9.2292816401760583E-2</c:v>
                </c:pt>
                <c:pt idx="35">
                  <c:v>9.122689753220023E-2</c:v>
                </c:pt>
                <c:pt idx="36">
                  <c:v>8.7704490684447578E-2</c:v>
                </c:pt>
                <c:pt idx="37">
                  <c:v>9.1183569081172616E-2</c:v>
                </c:pt>
                <c:pt idx="38">
                  <c:v>9.586602406200051E-2</c:v>
                </c:pt>
                <c:pt idx="39">
                  <c:v>9.5442082291312458E-2</c:v>
                </c:pt>
                <c:pt idx="40">
                  <c:v>9.8079726942277581E-2</c:v>
                </c:pt>
                <c:pt idx="41">
                  <c:v>9.8015902627498791E-2</c:v>
                </c:pt>
                <c:pt idx="42">
                  <c:v>9.9489153917303716E-2</c:v>
                </c:pt>
                <c:pt idx="43">
                  <c:v>9.7308381887918252E-2</c:v>
                </c:pt>
                <c:pt idx="44">
                  <c:v>9.6009245294106135E-2</c:v>
                </c:pt>
                <c:pt idx="45">
                  <c:v>9.4287163876204977E-2</c:v>
                </c:pt>
                <c:pt idx="46">
                  <c:v>9.5042143734787948E-2</c:v>
                </c:pt>
                <c:pt idx="47">
                  <c:v>8.9843468168201143E-2</c:v>
                </c:pt>
                <c:pt idx="48">
                  <c:v>8.8756405984736692E-2</c:v>
                </c:pt>
                <c:pt idx="49">
                  <c:v>8.6852313081484098E-2</c:v>
                </c:pt>
                <c:pt idx="50">
                  <c:v>8.4323783925527723E-2</c:v>
                </c:pt>
                <c:pt idx="51">
                  <c:v>8.4159313794646279E-2</c:v>
                </c:pt>
                <c:pt idx="52">
                  <c:v>8.113594677274294E-2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C-43A2-A0FD-F67682683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9"/>
          <c:h val="7.3450714494021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Fines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Port!$FG$12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Port!$FG$13:$FG$66</c:f>
              <c:numCache>
                <c:formatCode>_ * #,##0_ ;_ * \-#,##0_ ;_ * "-"??_ ;_ @_ </c:formatCode>
                <c:ptCount val="54"/>
                <c:pt idx="0">
                  <c:v>117.34100000000001</c:v>
                </c:pt>
                <c:pt idx="1">
                  <c:v>120.492</c:v>
                </c:pt>
                <c:pt idx="2">
                  <c:v>122.61</c:v>
                </c:pt>
                <c:pt idx="3">
                  <c:v>124.23860000000001</c:v>
                </c:pt>
                <c:pt idx="4">
                  <c:v>120.88200000000001</c:v>
                </c:pt>
                <c:pt idx="5">
                  <c:v>120.82799999999999</c:v>
                </c:pt>
                <c:pt idx="6">
                  <c:v>122.941</c:v>
                </c:pt>
                <c:pt idx="7">
                  <c:v>#N/A</c:v>
                </c:pt>
                <c:pt idx="8">
                  <c:v>126</c:v>
                </c:pt>
                <c:pt idx="9">
                  <c:v>128.37200000000001</c:v>
                </c:pt>
                <c:pt idx="10">
                  <c:v>127.51730000000002</c:v>
                </c:pt>
                <c:pt idx="11">
                  <c:v>127.8292</c:v>
                </c:pt>
                <c:pt idx="12">
                  <c:v>129.28319999999997</c:v>
                </c:pt>
                <c:pt idx="13">
                  <c:v>129.7698</c:v>
                </c:pt>
                <c:pt idx="14">
                  <c:v>127.53359999999999</c:v>
                </c:pt>
                <c:pt idx="15">
                  <c:v>127.91109999999999</c:v>
                </c:pt>
                <c:pt idx="16">
                  <c:v>127.0877</c:v>
                </c:pt>
                <c:pt idx="17">
                  <c:v>126.7659</c:v>
                </c:pt>
                <c:pt idx="18">
                  <c:v>127.82469999999999</c:v>
                </c:pt>
                <c:pt idx="19">
                  <c:v>126.37809999999999</c:v>
                </c:pt>
                <c:pt idx="20">
                  <c:v>125.59729999999999</c:v>
                </c:pt>
                <c:pt idx="21">
                  <c:v>126.956</c:v>
                </c:pt>
                <c:pt idx="22">
                  <c:v>127.5531</c:v>
                </c:pt>
                <c:pt idx="23">
                  <c:v>125.8643</c:v>
                </c:pt>
                <c:pt idx="24">
                  <c:v>124.29339999999998</c:v>
                </c:pt>
                <c:pt idx="25">
                  <c:v>122.55840000000001</c:v>
                </c:pt>
                <c:pt idx="26">
                  <c:v>123.91040000000001</c:v>
                </c:pt>
                <c:pt idx="27">
                  <c:v>121.73180000000001</c:v>
                </c:pt>
                <c:pt idx="28">
                  <c:v>121.58969999999999</c:v>
                </c:pt>
                <c:pt idx="29">
                  <c:v>122.30099999999999</c:v>
                </c:pt>
                <c:pt idx="30">
                  <c:v>122.1585</c:v>
                </c:pt>
                <c:pt idx="31">
                  <c:v>122.8158</c:v>
                </c:pt>
                <c:pt idx="32">
                  <c:v>121.5124</c:v>
                </c:pt>
                <c:pt idx="33">
                  <c:v>120.5684</c:v>
                </c:pt>
                <c:pt idx="34">
                  <c:v>119.32739999999998</c:v>
                </c:pt>
                <c:pt idx="35">
                  <c:v>117.35850000000001</c:v>
                </c:pt>
                <c:pt idx="36">
                  <c:v>117.7685</c:v>
                </c:pt>
                <c:pt idx="37">
                  <c:v>117.79260000000002</c:v>
                </c:pt>
                <c:pt idx="38">
                  <c:v>118.07809999999999</c:v>
                </c:pt>
                <c:pt idx="39">
                  <c:v>116.06229999999999</c:v>
                </c:pt>
                <c:pt idx="40">
                  <c:v>#N/A</c:v>
                </c:pt>
                <c:pt idx="41">
                  <c:v>114.62930000000001</c:v>
                </c:pt>
                <c:pt idx="42">
                  <c:v>117.324</c:v>
                </c:pt>
                <c:pt idx="43">
                  <c:v>118.03409999999998</c:v>
                </c:pt>
                <c:pt idx="44">
                  <c:v>117.02029999999999</c:v>
                </c:pt>
                <c:pt idx="45">
                  <c:v>115.81229999999999</c:v>
                </c:pt>
                <c:pt idx="46">
                  <c:v>116.2992</c:v>
                </c:pt>
                <c:pt idx="47">
                  <c:v>116.72149999999999</c:v>
                </c:pt>
                <c:pt idx="48">
                  <c:v>113.87549999999999</c:v>
                </c:pt>
                <c:pt idx="49">
                  <c:v>112.61970000000001</c:v>
                </c:pt>
                <c:pt idx="50">
                  <c:v>113.36550000000001</c:v>
                </c:pt>
                <c:pt idx="51">
                  <c:v>112.72969999999999</c:v>
                </c:pt>
                <c:pt idx="52">
                  <c:v>115.0607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1-428C-9B28-8A8E2BDF4F02}"/>
            </c:ext>
          </c:extLst>
        </c:ser>
        <c:ser>
          <c:idx val="1"/>
          <c:order val="1"/>
          <c:tx>
            <c:strRef>
              <c:f>Port!$FH$12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Port!$FH$13:$FH$66</c:f>
              <c:numCache>
                <c:formatCode>_ * #,##0_ ;_ * \-#,##0_ ;_ * "-"??_ ;_ @_ </c:formatCode>
                <c:ptCount val="54"/>
                <c:pt idx="0">
                  <c:v>115.0607</c:v>
                </c:pt>
                <c:pt idx="1">
                  <c:v>116.3031</c:v>
                </c:pt>
                <c:pt idx="2">
                  <c:v>114.90100000000001</c:v>
                </c:pt>
                <c:pt idx="3">
                  <c:v>116.18099999999998</c:v>
                </c:pt>
                <c:pt idx="4">
                  <c:v>114.98710000000001</c:v>
                </c:pt>
                <c:pt idx="5">
                  <c:v>112.82350000000001</c:v>
                </c:pt>
                <c:pt idx="6">
                  <c:v>#N/A</c:v>
                </c:pt>
                <c:pt idx="7">
                  <c:v>116.60299999999999</c:v>
                </c:pt>
                <c:pt idx="8">
                  <c:v>116.82089999999999</c:v>
                </c:pt>
                <c:pt idx="9">
                  <c:v>117.75839999999998</c:v>
                </c:pt>
                <c:pt idx="10">
                  <c:v>117.92650000000002</c:v>
                </c:pt>
                <c:pt idx="11">
                  <c:v>117.15529999999998</c:v>
                </c:pt>
                <c:pt idx="12">
                  <c:v>117.02089999999998</c:v>
                </c:pt>
                <c:pt idx="13">
                  <c:v>116.3449</c:v>
                </c:pt>
                <c:pt idx="14">
                  <c:v>117.30860000000001</c:v>
                </c:pt>
                <c:pt idx="15">
                  <c:v>110.42599999999999</c:v>
                </c:pt>
                <c:pt idx="16">
                  <c:v>106.95440000000001</c:v>
                </c:pt>
                <c:pt idx="17">
                  <c:v>103.50189999999999</c:v>
                </c:pt>
                <c:pt idx="18">
                  <c:v>103.9879</c:v>
                </c:pt>
                <c:pt idx="19">
                  <c:v>103.06590000000001</c:v>
                </c:pt>
                <c:pt idx="20">
                  <c:v>101.74359999999999</c:v>
                </c:pt>
                <c:pt idx="21">
                  <c:v>98.122500000000016</c:v>
                </c:pt>
                <c:pt idx="22">
                  <c:v>93.783500000000004</c:v>
                </c:pt>
                <c:pt idx="23">
                  <c:v>92.02879999999999</c:v>
                </c:pt>
                <c:pt idx="24">
                  <c:v>89.097200000000015</c:v>
                </c:pt>
                <c:pt idx="25">
                  <c:v>88.434300000000007</c:v>
                </c:pt>
                <c:pt idx="26">
                  <c:v>86.122799999999984</c:v>
                </c:pt>
                <c:pt idx="27">
                  <c:v>84.00269999999999</c:v>
                </c:pt>
                <c:pt idx="28">
                  <c:v>83.639899999999997</c:v>
                </c:pt>
                <c:pt idx="29">
                  <c:v>86.012299999999996</c:v>
                </c:pt>
                <c:pt idx="30">
                  <c:v>85.67919999999998</c:v>
                </c:pt>
                <c:pt idx="31">
                  <c:v>87.541200000000032</c:v>
                </c:pt>
                <c:pt idx="32">
                  <c:v>85.875499999999988</c:v>
                </c:pt>
                <c:pt idx="33">
                  <c:v>83.043000000000006</c:v>
                </c:pt>
                <c:pt idx="34">
                  <c:v>85.943900000000014</c:v>
                </c:pt>
                <c:pt idx="35">
                  <c:v>85.795699999999997</c:v>
                </c:pt>
                <c:pt idx="36">
                  <c:v>85.143500000000003</c:v>
                </c:pt>
                <c:pt idx="37">
                  <c:v>84.217999999999989</c:v>
                </c:pt>
                <c:pt idx="38">
                  <c:v>87.423549999999992</c:v>
                </c:pt>
                <c:pt idx="39">
                  <c:v>86.033999999999992</c:v>
                </c:pt>
                <c:pt idx="40">
                  <c:v>#N/A</c:v>
                </c:pt>
                <c:pt idx="41">
                  <c:v>91.509100000000004</c:v>
                </c:pt>
                <c:pt idx="42">
                  <c:v>91.27500000000002</c:v>
                </c:pt>
                <c:pt idx="43">
                  <c:v>92.615099999999998</c:v>
                </c:pt>
                <c:pt idx="44">
                  <c:v>90.787699999999987</c:v>
                </c:pt>
                <c:pt idx="45">
                  <c:v>91.19789999999999</c:v>
                </c:pt>
                <c:pt idx="46">
                  <c:v>89.263099999999994</c:v>
                </c:pt>
                <c:pt idx="47">
                  <c:v>91.554000000000002</c:v>
                </c:pt>
                <c:pt idx="48">
                  <c:v>89.241299999999995</c:v>
                </c:pt>
                <c:pt idx="49">
                  <c:v>89.999500000000012</c:v>
                </c:pt>
                <c:pt idx="50">
                  <c:v>90.669500000000014</c:v>
                </c:pt>
                <c:pt idx="51">
                  <c:v>94.318899999999999</c:v>
                </c:pt>
                <c:pt idx="52">
                  <c:v>94.649799999999999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1-428C-9B28-8A8E2BDF4F02}"/>
            </c:ext>
          </c:extLst>
        </c:ser>
        <c:ser>
          <c:idx val="2"/>
          <c:order val="2"/>
          <c:tx>
            <c:strRef>
              <c:f>Port!$FI$12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Port!$FI$13:$FI$66</c:f>
              <c:numCache>
                <c:formatCode>_ * #,##0_ ;_ * \-#,##0_ ;_ * "-"??_ ;_ @_ </c:formatCode>
                <c:ptCount val="54"/>
                <c:pt idx="0">
                  <c:v>94.649799999999999</c:v>
                </c:pt>
                <c:pt idx="1">
                  <c:v>93.788799999999995</c:v>
                </c:pt>
                <c:pt idx="2">
                  <c:v>91.889500000000027</c:v>
                </c:pt>
                <c:pt idx="3">
                  <c:v>92.082400000000021</c:v>
                </c:pt>
                <c:pt idx="4">
                  <c:v>91.3078</c:v>
                </c:pt>
                <c:pt idx="5">
                  <c:v>#N/A</c:v>
                </c:pt>
                <c:pt idx="6">
                  <c:v>92.936399999999992</c:v>
                </c:pt>
                <c:pt idx="7">
                  <c:v>91.5899</c:v>
                </c:pt>
                <c:pt idx="8">
                  <c:v>91.419499999999985</c:v>
                </c:pt>
                <c:pt idx="9">
                  <c:v>89.712099999999992</c:v>
                </c:pt>
                <c:pt idx="10">
                  <c:v>89.270859999999999</c:v>
                </c:pt>
                <c:pt idx="11">
                  <c:v>88.027000000000001</c:v>
                </c:pt>
                <c:pt idx="12">
                  <c:v>88.136600000000001</c:v>
                </c:pt>
                <c:pt idx="13">
                  <c:v>86.735599999999991</c:v>
                </c:pt>
                <c:pt idx="14">
                  <c:v>84.834500000000006</c:v>
                </c:pt>
                <c:pt idx="15">
                  <c:v>84.921400000000006</c:v>
                </c:pt>
                <c:pt idx="16">
                  <c:v>84.989899999999992</c:v>
                </c:pt>
                <c:pt idx="17">
                  <c:v>83.865700000000004</c:v>
                </c:pt>
                <c:pt idx="18">
                  <c:v>81.554200000000023</c:v>
                </c:pt>
                <c:pt idx="19">
                  <c:v>79.172899999999984</c:v>
                </c:pt>
                <c:pt idx="20">
                  <c:v>77.871399999999994</c:v>
                </c:pt>
                <c:pt idx="21">
                  <c:v>75.445499999999996</c:v>
                </c:pt>
                <c:pt idx="22">
                  <c:v>73.233350000000002</c:v>
                </c:pt>
                <c:pt idx="23">
                  <c:v>72.258500000000026</c:v>
                </c:pt>
                <c:pt idx="24">
                  <c:v>70.961800000000011</c:v>
                </c:pt>
                <c:pt idx="25">
                  <c:v>69.471699999999998</c:v>
                </c:pt>
                <c:pt idx="26">
                  <c:v>69.800700000000006</c:v>
                </c:pt>
                <c:pt idx="27">
                  <c:v>68.991299999999995</c:v>
                </c:pt>
                <c:pt idx="28">
                  <c:v>67.942999999999998</c:v>
                </c:pt>
                <c:pt idx="29">
                  <c:v>69.062399999999997</c:v>
                </c:pt>
                <c:pt idx="30">
                  <c:v>70.722499999999997</c:v>
                </c:pt>
                <c:pt idx="31">
                  <c:v>69.232500000000002</c:v>
                </c:pt>
                <c:pt idx="32">
                  <c:v>67.337199999999996</c:v>
                </c:pt>
                <c:pt idx="33">
                  <c:v>66.850099999999998</c:v>
                </c:pt>
                <c:pt idx="34">
                  <c:v>65.629300000000001</c:v>
                </c:pt>
                <c:pt idx="35">
                  <c:v>66.833500000000001</c:v>
                </c:pt>
                <c:pt idx="36">
                  <c:v>67.760000000000005</c:v>
                </c:pt>
                <c:pt idx="37">
                  <c:v>70.092000000000013</c:v>
                </c:pt>
                <c:pt idx="38">
                  <c:v>68.880399999999995</c:v>
                </c:pt>
                <c:pt idx="39">
                  <c:v>70.491900000000001</c:v>
                </c:pt>
                <c:pt idx="40">
                  <c:v>73.252399999999994</c:v>
                </c:pt>
                <c:pt idx="41">
                  <c:v>73.6982</c:v>
                </c:pt>
                <c:pt idx="42">
                  <c:v>74.922900000000013</c:v>
                </c:pt>
                <c:pt idx="43">
                  <c:v>77.035800000000009</c:v>
                </c:pt>
                <c:pt idx="44">
                  <c:v>80.317099999999996</c:v>
                </c:pt>
                <c:pt idx="45">
                  <c:v>81.479900000000001</c:v>
                </c:pt>
                <c:pt idx="46">
                  <c:v>81.567800000000005</c:v>
                </c:pt>
                <c:pt idx="47">
                  <c:v>82.495699999999999</c:v>
                </c:pt>
                <c:pt idx="48">
                  <c:v>81.627500000000012</c:v>
                </c:pt>
                <c:pt idx="49">
                  <c:v>81.685040000000015</c:v>
                </c:pt>
                <c:pt idx="50">
                  <c:v>80.761700000000005</c:v>
                </c:pt>
                <c:pt idx="51">
                  <c:v>83.046300000000016</c:v>
                </c:pt>
                <c:pt idx="52">
                  <c:v>83.896100000000004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1-428C-9B28-8A8E2BDF4F02}"/>
            </c:ext>
          </c:extLst>
        </c:ser>
        <c:ser>
          <c:idx val="3"/>
          <c:order val="3"/>
          <c:tx>
            <c:strRef>
              <c:f>Port!$FJ$12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Port!$FJ$13:$FJ$66</c:f>
              <c:numCache>
                <c:formatCode>_ * #,##0_ ;_ * \-#,##0_ ;_ * "-"??_ ;_ @_ </c:formatCode>
                <c:ptCount val="54"/>
                <c:pt idx="0">
                  <c:v>83.896100000000004</c:v>
                </c:pt>
                <c:pt idx="1">
                  <c:v>84.459900000000019</c:v>
                </c:pt>
                <c:pt idx="2">
                  <c:v>84.351799999999997</c:v>
                </c:pt>
                <c:pt idx="3">
                  <c:v>88.312300000000036</c:v>
                </c:pt>
                <c:pt idx="4">
                  <c:v>89.337199999999996</c:v>
                </c:pt>
                <c:pt idx="5">
                  <c:v>89.588999999999999</c:v>
                </c:pt>
                <c:pt idx="6">
                  <c:v>89.683499999999981</c:v>
                </c:pt>
                <c:pt idx="7">
                  <c:v>#N/A</c:v>
                </c:pt>
                <c:pt idx="8">
                  <c:v>92.9328</c:v>
                </c:pt>
                <c:pt idx="9">
                  <c:v>93.1494</c:v>
                </c:pt>
                <c:pt idx="10">
                  <c:v>94.746899999999982</c:v>
                </c:pt>
                <c:pt idx="11">
                  <c:v>96.434699999999992</c:v>
                </c:pt>
                <c:pt idx="12">
                  <c:v>98.503800000000012</c:v>
                </c:pt>
                <c:pt idx="13">
                  <c:v>97.722100000000026</c:v>
                </c:pt>
                <c:pt idx="14">
                  <c:v>98.12230000000001</c:v>
                </c:pt>
                <c:pt idx="15">
                  <c:v>98.003100000000018</c:v>
                </c:pt>
                <c:pt idx="16">
                  <c:v>100.6482</c:v>
                </c:pt>
                <c:pt idx="17">
                  <c:v>99.914100000000019</c:v>
                </c:pt>
                <c:pt idx="18">
                  <c:v>97.336900000000028</c:v>
                </c:pt>
                <c:pt idx="19">
                  <c:v>96.289900000000017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31-428C-9B28-8A8E2BDF4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66404294378085016"/>
          <c:h val="5.4298542544008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Lumps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Port!$FO$12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Port!$FO$13:$FO$66</c:f>
              <c:numCache>
                <c:formatCode>_ * #,##0_ ;_ * \-#,##0_ ;_ * "-"??_ ;_ @_ </c:formatCode>
                <c:ptCount val="54"/>
                <c:pt idx="0">
                  <c:v>20.51</c:v>
                </c:pt>
                <c:pt idx="1">
                  <c:v>20.86</c:v>
                </c:pt>
                <c:pt idx="2">
                  <c:v>21.4</c:v>
                </c:pt>
                <c:pt idx="3">
                  <c:v>20.95</c:v>
                </c:pt>
                <c:pt idx="4">
                  <c:v>21.51</c:v>
                </c:pt>
                <c:pt idx="5">
                  <c:v>21.67</c:v>
                </c:pt>
                <c:pt idx="6">
                  <c:v>20.63</c:v>
                </c:pt>
                <c:pt idx="7">
                  <c:v>20.63</c:v>
                </c:pt>
                <c:pt idx="8">
                  <c:v>22</c:v>
                </c:pt>
                <c:pt idx="9">
                  <c:v>22.13</c:v>
                </c:pt>
                <c:pt idx="10">
                  <c:v>22.13</c:v>
                </c:pt>
                <c:pt idx="11">
                  <c:v>23.010200000000001</c:v>
                </c:pt>
                <c:pt idx="12">
                  <c:v>23.498000000000001</c:v>
                </c:pt>
                <c:pt idx="13">
                  <c:v>23.990500000000001</c:v>
                </c:pt>
                <c:pt idx="14">
                  <c:v>24.515900000000002</c:v>
                </c:pt>
                <c:pt idx="15">
                  <c:v>23.5152</c:v>
                </c:pt>
                <c:pt idx="16">
                  <c:v>23.4817</c:v>
                </c:pt>
                <c:pt idx="17">
                  <c:v>23.2898</c:v>
                </c:pt>
                <c:pt idx="18">
                  <c:v>22.6934</c:v>
                </c:pt>
                <c:pt idx="19">
                  <c:v>23.357399999999998</c:v>
                </c:pt>
                <c:pt idx="20">
                  <c:v>22.6934</c:v>
                </c:pt>
                <c:pt idx="21">
                  <c:v>22.013999999999999</c:v>
                </c:pt>
                <c:pt idx="22">
                  <c:v>22.412300000000002</c:v>
                </c:pt>
                <c:pt idx="23">
                  <c:v>22.785799999999998</c:v>
                </c:pt>
                <c:pt idx="24">
                  <c:v>22.989599999999999</c:v>
                </c:pt>
                <c:pt idx="25">
                  <c:v>22.384899999999998</c:v>
                </c:pt>
                <c:pt idx="26">
                  <c:v>22.0289</c:v>
                </c:pt>
                <c:pt idx="27">
                  <c:v>21.725200000000001</c:v>
                </c:pt>
                <c:pt idx="28">
                  <c:v>21.779600000000002</c:v>
                </c:pt>
                <c:pt idx="29">
                  <c:v>21.151999999999997</c:v>
                </c:pt>
                <c:pt idx="30">
                  <c:v>20.728999999999999</c:v>
                </c:pt>
                <c:pt idx="31">
                  <c:v>20.799899999999997</c:v>
                </c:pt>
                <c:pt idx="32">
                  <c:v>21.209</c:v>
                </c:pt>
                <c:pt idx="33">
                  <c:v>20.7989</c:v>
                </c:pt>
                <c:pt idx="34">
                  <c:v>20.330400000000001</c:v>
                </c:pt>
                <c:pt idx="35">
                  <c:v>19.812999999999999</c:v>
                </c:pt>
                <c:pt idx="36">
                  <c:v>19.9817</c:v>
                </c:pt>
                <c:pt idx="37">
                  <c:v>19.882300000000001</c:v>
                </c:pt>
                <c:pt idx="38">
                  <c:v>19.6538</c:v>
                </c:pt>
                <c:pt idx="39">
                  <c:v>19.226300000000002</c:v>
                </c:pt>
                <c:pt idx="40">
                  <c:v>#N/A</c:v>
                </c:pt>
                <c:pt idx="41">
                  <c:v>18.371199999999998</c:v>
                </c:pt>
                <c:pt idx="42">
                  <c:v>17.724499999999999</c:v>
                </c:pt>
                <c:pt idx="43">
                  <c:v>16.831700000000001</c:v>
                </c:pt>
                <c:pt idx="44">
                  <c:v>16.4251</c:v>
                </c:pt>
                <c:pt idx="45">
                  <c:v>15.981900000000001</c:v>
                </c:pt>
                <c:pt idx="46">
                  <c:v>16.1815</c:v>
                </c:pt>
                <c:pt idx="47">
                  <c:v>15.9246</c:v>
                </c:pt>
                <c:pt idx="48">
                  <c:v>16.386099999999999</c:v>
                </c:pt>
                <c:pt idx="49">
                  <c:v>15.908299999999999</c:v>
                </c:pt>
                <c:pt idx="50">
                  <c:v>15.4274</c:v>
                </c:pt>
                <c:pt idx="51">
                  <c:v>15.574400000000001</c:v>
                </c:pt>
                <c:pt idx="52">
                  <c:v>15.3565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6-4CED-8B2B-B85ACFAE0995}"/>
            </c:ext>
          </c:extLst>
        </c:ser>
        <c:ser>
          <c:idx val="1"/>
          <c:order val="1"/>
          <c:tx>
            <c:strRef>
              <c:f>Port!$FP$12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Port!$FP$13:$FP$66</c:f>
              <c:numCache>
                <c:formatCode>_ * #,##0_ ;_ * \-#,##0_ ;_ * "-"??_ ;_ @_ </c:formatCode>
                <c:ptCount val="54"/>
                <c:pt idx="0">
                  <c:v>15.3565</c:v>
                </c:pt>
                <c:pt idx="1">
                  <c:v>15.214500000000001</c:v>
                </c:pt>
                <c:pt idx="2">
                  <c:v>15.594799999999999</c:v>
                </c:pt>
                <c:pt idx="3">
                  <c:v>15.564500000000001</c:v>
                </c:pt>
                <c:pt idx="4">
                  <c:v>15.133299999999998</c:v>
                </c:pt>
                <c:pt idx="5">
                  <c:v>14.7019</c:v>
                </c:pt>
                <c:pt idx="6">
                  <c:v>14.7019</c:v>
                </c:pt>
                <c:pt idx="7">
                  <c:v>14.676600000000001</c:v>
                </c:pt>
                <c:pt idx="8">
                  <c:v>16.042000000000002</c:v>
                </c:pt>
                <c:pt idx="9">
                  <c:v>16.0868</c:v>
                </c:pt>
                <c:pt idx="10">
                  <c:v>16.453800000000001</c:v>
                </c:pt>
                <c:pt idx="11">
                  <c:v>16.7897</c:v>
                </c:pt>
                <c:pt idx="12">
                  <c:v>16.8628</c:v>
                </c:pt>
                <c:pt idx="13">
                  <c:v>16.742000000000001</c:v>
                </c:pt>
                <c:pt idx="14">
                  <c:v>17.1221</c:v>
                </c:pt>
                <c:pt idx="15">
                  <c:v>17.764099999999999</c:v>
                </c:pt>
                <c:pt idx="16">
                  <c:v>17.516199999999998</c:v>
                </c:pt>
                <c:pt idx="17">
                  <c:v>16.920999999999999</c:v>
                </c:pt>
                <c:pt idx="18">
                  <c:v>16.262799999999999</c:v>
                </c:pt>
                <c:pt idx="19">
                  <c:v>15.8255</c:v>
                </c:pt>
                <c:pt idx="20">
                  <c:v>15.3752</c:v>
                </c:pt>
                <c:pt idx="21">
                  <c:v>14.896199999999999</c:v>
                </c:pt>
                <c:pt idx="22">
                  <c:v>14.7903</c:v>
                </c:pt>
                <c:pt idx="23">
                  <c:v>14.1707</c:v>
                </c:pt>
                <c:pt idx="24">
                  <c:v>13.909600000000001</c:v>
                </c:pt>
                <c:pt idx="25">
                  <c:v>13.824100000000001</c:v>
                </c:pt>
                <c:pt idx="26">
                  <c:v>14.1769</c:v>
                </c:pt>
                <c:pt idx="27">
                  <c:v>14.8192</c:v>
                </c:pt>
                <c:pt idx="28">
                  <c:v>14.866099999999999</c:v>
                </c:pt>
                <c:pt idx="29">
                  <c:v>14.8385</c:v>
                </c:pt>
                <c:pt idx="30">
                  <c:v>15.5128</c:v>
                </c:pt>
                <c:pt idx="31">
                  <c:v>15.2804</c:v>
                </c:pt>
                <c:pt idx="32">
                  <c:v>16.8916</c:v>
                </c:pt>
                <c:pt idx="33">
                  <c:v>18.02</c:v>
                </c:pt>
                <c:pt idx="34">
                  <c:v>18.288900000000002</c:v>
                </c:pt>
                <c:pt idx="35">
                  <c:v>19.1066</c:v>
                </c:pt>
                <c:pt idx="36">
                  <c:v>19.927399999999999</c:v>
                </c:pt>
                <c:pt idx="37">
                  <c:v>20.4329</c:v>
                </c:pt>
                <c:pt idx="38">
                  <c:v>19.839300000000001</c:v>
                </c:pt>
                <c:pt idx="39">
                  <c:v>19.261600000000001</c:v>
                </c:pt>
                <c:pt idx="40">
                  <c:v>#N/A</c:v>
                </c:pt>
                <c:pt idx="41">
                  <c:v>19.513199999999998</c:v>
                </c:pt>
                <c:pt idx="42">
                  <c:v>20.1479</c:v>
                </c:pt>
                <c:pt idx="43">
                  <c:v>19.6828</c:v>
                </c:pt>
                <c:pt idx="44">
                  <c:v>19.735199999999999</c:v>
                </c:pt>
                <c:pt idx="45">
                  <c:v>19.6799</c:v>
                </c:pt>
                <c:pt idx="46">
                  <c:v>19.462800000000001</c:v>
                </c:pt>
                <c:pt idx="47">
                  <c:v>18.591999999999999</c:v>
                </c:pt>
                <c:pt idx="48">
                  <c:v>19.375799999999998</c:v>
                </c:pt>
                <c:pt idx="49">
                  <c:v>18.738900000000001</c:v>
                </c:pt>
                <c:pt idx="50">
                  <c:v>18.239999999999998</c:v>
                </c:pt>
                <c:pt idx="51">
                  <c:v>18.3459</c:v>
                </c:pt>
                <c:pt idx="52">
                  <c:v>18.9057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6-4CED-8B2B-B85ACFAE0995}"/>
            </c:ext>
          </c:extLst>
        </c:ser>
        <c:ser>
          <c:idx val="2"/>
          <c:order val="2"/>
          <c:tx>
            <c:strRef>
              <c:f>Port!$FQ$12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Port!$FQ$13:$FQ$66</c:f>
              <c:numCache>
                <c:formatCode>_ * #,##0_ ;_ * \-#,##0_ ;_ * "-"??_ ;_ @_ </c:formatCode>
                <c:ptCount val="54"/>
                <c:pt idx="0">
                  <c:v>18.9057</c:v>
                </c:pt>
                <c:pt idx="1">
                  <c:v>18.127099999999999</c:v>
                </c:pt>
                <c:pt idx="2">
                  <c:v>18.683</c:v>
                </c:pt>
                <c:pt idx="3">
                  <c:v>19.179100000000002</c:v>
                </c:pt>
                <c:pt idx="4">
                  <c:v>19.6523</c:v>
                </c:pt>
                <c:pt idx="5">
                  <c:v>19.6523</c:v>
                </c:pt>
                <c:pt idx="6">
                  <c:v>19.826700000000002</c:v>
                </c:pt>
                <c:pt idx="7">
                  <c:v>20.4407</c:v>
                </c:pt>
                <c:pt idx="8">
                  <c:v>20.1967</c:v>
                </c:pt>
                <c:pt idx="9">
                  <c:v>20.166600000000003</c:v>
                </c:pt>
                <c:pt idx="10">
                  <c:v>19.842500000000001</c:v>
                </c:pt>
                <c:pt idx="11">
                  <c:v>19.7256</c:v>
                </c:pt>
                <c:pt idx="12">
                  <c:v>19.069000000000003</c:v>
                </c:pt>
                <c:pt idx="13">
                  <c:v>19.023499999999999</c:v>
                </c:pt>
                <c:pt idx="14">
                  <c:v>18.914200000000001</c:v>
                </c:pt>
                <c:pt idx="15">
                  <c:v>19.2104</c:v>
                </c:pt>
                <c:pt idx="16">
                  <c:v>19.532799999999998</c:v>
                </c:pt>
                <c:pt idx="17">
                  <c:v>20.0488</c:v>
                </c:pt>
                <c:pt idx="18">
                  <c:v>20.188099999999999</c:v>
                </c:pt>
                <c:pt idx="19">
                  <c:v>20.4697</c:v>
                </c:pt>
                <c:pt idx="20">
                  <c:v>20.540100000000002</c:v>
                </c:pt>
                <c:pt idx="21">
                  <c:v>20.703400000000002</c:v>
                </c:pt>
                <c:pt idx="22">
                  <c:v>20.800349999999998</c:v>
                </c:pt>
                <c:pt idx="23">
                  <c:v>20.983699999999999</c:v>
                </c:pt>
                <c:pt idx="24">
                  <c:v>21.423299999999998</c:v>
                </c:pt>
                <c:pt idx="25">
                  <c:v>21.315000000000001</c:v>
                </c:pt>
                <c:pt idx="26">
                  <c:v>22.138200000000001</c:v>
                </c:pt>
                <c:pt idx="27">
                  <c:v>22.776599999999998</c:v>
                </c:pt>
                <c:pt idx="28">
                  <c:v>24.024799999999999</c:v>
                </c:pt>
                <c:pt idx="29">
                  <c:v>24.525199999999998</c:v>
                </c:pt>
                <c:pt idx="30">
                  <c:v>24.3001</c:v>
                </c:pt>
                <c:pt idx="31">
                  <c:v>25.1754</c:v>
                </c:pt>
                <c:pt idx="32">
                  <c:v>25.5411</c:v>
                </c:pt>
                <c:pt idx="33">
                  <c:v>25.3767</c:v>
                </c:pt>
                <c:pt idx="34">
                  <c:v>25.736900000000002</c:v>
                </c:pt>
                <c:pt idx="35">
                  <c:v>25.561199999999999</c:v>
                </c:pt>
                <c:pt idx="36">
                  <c:v>25.547399999999996</c:v>
                </c:pt>
                <c:pt idx="37">
                  <c:v>24.029600000000002</c:v>
                </c:pt>
                <c:pt idx="38">
                  <c:v>24.983400000000003</c:v>
                </c:pt>
                <c:pt idx="39">
                  <c:v>24.3447</c:v>
                </c:pt>
                <c:pt idx="40">
                  <c:v>23.857700000000001</c:v>
                </c:pt>
                <c:pt idx="41">
                  <c:v>24.7682</c:v>
                </c:pt>
                <c:pt idx="42">
                  <c:v>25.395599999999998</c:v>
                </c:pt>
                <c:pt idx="43">
                  <c:v>25.269000000000002</c:v>
                </c:pt>
                <c:pt idx="44">
                  <c:v>25.557399999999998</c:v>
                </c:pt>
                <c:pt idx="45">
                  <c:v>25.789699999999996</c:v>
                </c:pt>
                <c:pt idx="46">
                  <c:v>25.724</c:v>
                </c:pt>
                <c:pt idx="47">
                  <c:v>25.467100000000002</c:v>
                </c:pt>
                <c:pt idx="48">
                  <c:v>25.3079</c:v>
                </c:pt>
                <c:pt idx="49">
                  <c:v>24.326000000000001</c:v>
                </c:pt>
                <c:pt idx="50">
                  <c:v>23.709</c:v>
                </c:pt>
                <c:pt idx="51">
                  <c:v>23.238200000000003</c:v>
                </c:pt>
                <c:pt idx="52">
                  <c:v>23.481300000000001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6-4CED-8B2B-B85ACFAE0995}"/>
            </c:ext>
          </c:extLst>
        </c:ser>
        <c:ser>
          <c:idx val="3"/>
          <c:order val="3"/>
          <c:tx>
            <c:strRef>
              <c:f>Port!$FR$12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Port!$FR$13:$FR$66</c:f>
              <c:numCache>
                <c:formatCode>_ * #,##0_ ;_ * \-#,##0_ ;_ * "-"??_ ;_ @_ </c:formatCode>
                <c:ptCount val="54"/>
                <c:pt idx="0">
                  <c:v>23.481300000000001</c:v>
                </c:pt>
                <c:pt idx="1">
                  <c:v>23.133099999999999</c:v>
                </c:pt>
                <c:pt idx="2">
                  <c:v>22.512800000000002</c:v>
                </c:pt>
                <c:pt idx="3">
                  <c:v>20.789699999999996</c:v>
                </c:pt>
                <c:pt idx="4">
                  <c:v>19.931799999999999</c:v>
                </c:pt>
                <c:pt idx="5">
                  <c:v>19.931799999999999</c:v>
                </c:pt>
                <c:pt idx="6">
                  <c:v>20.215</c:v>
                </c:pt>
                <c:pt idx="7">
                  <c:v>#N/A</c:v>
                </c:pt>
                <c:pt idx="8">
                  <c:v>18.8873</c:v>
                </c:pt>
                <c:pt idx="9">
                  <c:v>18.854200000000002</c:v>
                </c:pt>
                <c:pt idx="10">
                  <c:v>18.4788</c:v>
                </c:pt>
                <c:pt idx="11">
                  <c:v>18.1799</c:v>
                </c:pt>
                <c:pt idx="12">
                  <c:v>17.7454</c:v>
                </c:pt>
                <c:pt idx="13">
                  <c:v>18.6114</c:v>
                </c:pt>
                <c:pt idx="14">
                  <c:v>18.9222</c:v>
                </c:pt>
                <c:pt idx="15">
                  <c:v>18.715499999999999</c:v>
                </c:pt>
                <c:pt idx="16">
                  <c:v>18.446199999999997</c:v>
                </c:pt>
                <c:pt idx="17">
                  <c:v>19.332999999999998</c:v>
                </c:pt>
                <c:pt idx="18">
                  <c:v>19.5198</c:v>
                </c:pt>
                <c:pt idx="19">
                  <c:v>19.332999999999998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16-4CED-8B2B-B85ACFAE0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67504203712582089"/>
          <c:h val="5.4298527911367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Port Inventory /Weekly</a:t>
            </a:r>
            <a:r>
              <a:rPr lang="en-US" altLang="zh-CN" baseline="0"/>
              <a:t>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Port!$CG$12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Port!$CG$13:$CG$66</c:f>
              <c:numCache>
                <c:formatCode>_ * #,##0.0_ ;_ * \-#,##0.0_ ;_ * "-"?_ ;_ @_ </c:formatCode>
                <c:ptCount val="54"/>
                <c:pt idx="0">
                  <c:v>#N/A</c:v>
                </c:pt>
                <c:pt idx="1">
                  <c:v>6.3324067934921207</c:v>
                </c:pt>
                <c:pt idx="2">
                  <c:v>5.7978466977342142</c:v>
                </c:pt>
                <c:pt idx="3">
                  <c:v>5.9801830884124287</c:v>
                </c:pt>
                <c:pt idx="4">
                  <c:v>5.5743685352168217</c:v>
                </c:pt>
                <c:pt idx="5">
                  <c:v>5.8730414519213134</c:v>
                </c:pt>
                <c:pt idx="6">
                  <c:v>5.4525341126359388</c:v>
                </c:pt>
                <c:pt idx="7">
                  <c:v>#N/A</c:v>
                </c:pt>
                <c:pt idx="8">
                  <c:v>6.372727500689586</c:v>
                </c:pt>
                <c:pt idx="9">
                  <c:v>6.1239787096992906</c:v>
                </c:pt>
                <c:pt idx="10">
                  <c:v>6.7288913208182519</c:v>
                </c:pt>
                <c:pt idx="11">
                  <c:v>6.6063928532966827</c:v>
                </c:pt>
                <c:pt idx="12">
                  <c:v>6.5890586336195778</c:v>
                </c:pt>
                <c:pt idx="13">
                  <c:v>6.0892076540931495</c:v>
                </c:pt>
                <c:pt idx="14">
                  <c:v>6.3861684642541077</c:v>
                </c:pt>
                <c:pt idx="15">
                  <c:v>6.6614218076964145</c:v>
                </c:pt>
                <c:pt idx="16">
                  <c:v>6.5590693916958527</c:v>
                </c:pt>
                <c:pt idx="17">
                  <c:v>6.6908780389793039</c:v>
                </c:pt>
                <c:pt idx="18">
                  <c:v>6.1328622274113966</c:v>
                </c:pt>
                <c:pt idx="19">
                  <c:v>6.2510094504826546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1-4A72-BCE0-ECA57038EEE8}"/>
            </c:ext>
          </c:extLst>
        </c:ser>
        <c:ser>
          <c:idx val="2"/>
          <c:order val="1"/>
          <c:tx>
            <c:strRef>
              <c:f>Port!$CD$12</c:f>
              <c:strCache>
                <c:ptCount val="1"/>
                <c:pt idx="0">
                  <c:v>2018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Port!$CD$13:$CD$66</c:f>
              <c:numCache>
                <c:formatCode>_ * #,##0.0_ ;_ * \-#,##0.0_ ;_ * "-"?_ ;_ @_ </c:formatCode>
                <c:ptCount val="54"/>
                <c:pt idx="0">
                  <c:v>#N/A</c:v>
                </c:pt>
                <c:pt idx="1">
                  <c:v>8.2385350476705721</c:v>
                </c:pt>
                <c:pt idx="2">
                  <c:v>8.0925932828866429</c:v>
                </c:pt>
                <c:pt idx="3">
                  <c:v>8.7131569244731857</c:v>
                </c:pt>
                <c:pt idx="4">
                  <c:v>7.9003595755863243</c:v>
                </c:pt>
                <c:pt idx="5">
                  <c:v>7.8769877393480074</c:v>
                </c:pt>
                <c:pt idx="6">
                  <c:v>7.0428400419665085</c:v>
                </c:pt>
                <c:pt idx="7">
                  <c:v>#N/A</c:v>
                </c:pt>
                <c:pt idx="8">
                  <c:v>#N/A</c:v>
                </c:pt>
                <c:pt idx="9">
                  <c:v>7.8854849789225536</c:v>
                </c:pt>
                <c:pt idx="10">
                  <c:v>8.4129540672093874</c:v>
                </c:pt>
                <c:pt idx="11">
                  <c:v>9.1334050011150421</c:v>
                </c:pt>
                <c:pt idx="12">
                  <c:v>9.0161039773806717</c:v>
                </c:pt>
                <c:pt idx="13">
                  <c:v>8.7755949012315693</c:v>
                </c:pt>
                <c:pt idx="14">
                  <c:v>8.4556496463724287</c:v>
                </c:pt>
                <c:pt idx="15">
                  <c:v>8.4318194957612196</c:v>
                </c:pt>
                <c:pt idx="16">
                  <c:v>8.2412164461540058</c:v>
                </c:pt>
                <c:pt idx="17">
                  <c:v>8.1573223259152936</c:v>
                </c:pt>
                <c:pt idx="18">
                  <c:v>8.5242672457381286</c:v>
                </c:pt>
                <c:pt idx="19">
                  <c:v>8.3436549103694002</c:v>
                </c:pt>
                <c:pt idx="20">
                  <c:v>7.9397682035777271</c:v>
                </c:pt>
                <c:pt idx="21">
                  <c:v>7.9315140291414803</c:v>
                </c:pt>
                <c:pt idx="22">
                  <c:v>8.0246941991645198</c:v>
                </c:pt>
                <c:pt idx="23">
                  <c:v>8.2553221288515388</c:v>
                </c:pt>
                <c:pt idx="24">
                  <c:v>8.4219189381725474</c:v>
                </c:pt>
                <c:pt idx="25">
                  <c:v>7.8632147553217937</c:v>
                </c:pt>
                <c:pt idx="26">
                  <c:v>8.248198601235698</c:v>
                </c:pt>
                <c:pt idx="27">
                  <c:v>7.630820575566764</c:v>
                </c:pt>
                <c:pt idx="28">
                  <c:v>7.8628434164430141</c:v>
                </c:pt>
                <c:pt idx="29">
                  <c:v>8.0063935553795496</c:v>
                </c:pt>
                <c:pt idx="30">
                  <c:v>8.3662612241782561</c:v>
                </c:pt>
                <c:pt idx="31">
                  <c:v>7.8858197002338546</c:v>
                </c:pt>
                <c:pt idx="32">
                  <c:v>7.8887507031133079</c:v>
                </c:pt>
                <c:pt idx="33">
                  <c:v>7.942530965840561</c:v>
                </c:pt>
                <c:pt idx="34">
                  <c:v>8.1276740219245376</c:v>
                </c:pt>
                <c:pt idx="35">
                  <c:v>7.472917247850674</c:v>
                </c:pt>
                <c:pt idx="36">
                  <c:v>7.4757300221119145</c:v>
                </c:pt>
                <c:pt idx="37">
                  <c:v>7.3355388087450146</c:v>
                </c:pt>
                <c:pt idx="38">
                  <c:v>7.4130828281612731</c:v>
                </c:pt>
                <c:pt idx="39">
                  <c:v>7.057313011983763</c:v>
                </c:pt>
                <c:pt idx="40">
                  <c:v>#N/A</c:v>
                </c:pt>
                <c:pt idx="41">
                  <c:v>7.0712635297247477</c:v>
                </c:pt>
                <c:pt idx="42">
                  <c:v>7.1091651129673927</c:v>
                </c:pt>
                <c:pt idx="43">
                  <c:v>6.813479940118353</c:v>
                </c:pt>
                <c:pt idx="44">
                  <c:v>6.6616556005623515</c:v>
                </c:pt>
                <c:pt idx="45">
                  <c:v>6.8867452334339507</c:v>
                </c:pt>
                <c:pt idx="46">
                  <c:v>7.0973630428188539</c:v>
                </c:pt>
                <c:pt idx="47">
                  <c:v>7.3408550094362832</c:v>
                </c:pt>
                <c:pt idx="48">
                  <c:v>7.2584026768583092</c:v>
                </c:pt>
                <c:pt idx="49">
                  <c:v>7.3655340270175467</c:v>
                </c:pt>
                <c:pt idx="50">
                  <c:v>7.441130474233403</c:v>
                </c:pt>
                <c:pt idx="51">
                  <c:v>7.2932778670700573</c:v>
                </c:pt>
                <c:pt idx="52">
                  <c:v>7.624880831192332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1-4A72-BCE0-ECA57038EEE8}"/>
            </c:ext>
          </c:extLst>
        </c:ser>
        <c:ser>
          <c:idx val="3"/>
          <c:order val="2"/>
          <c:tx>
            <c:strRef>
              <c:f>Port!$CE$12</c:f>
              <c:strCache>
                <c:ptCount val="1"/>
                <c:pt idx="0">
                  <c:v>2019 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Port!$CE$13:$CE$66</c:f>
              <c:numCache>
                <c:formatCode>_ * #,##0.0_ ;_ * \-#,##0.0_ ;_ * "-"?_ ;_ @_ </c:formatCode>
                <c:ptCount val="54"/>
                <c:pt idx="0">
                  <c:v>#N/A</c:v>
                </c:pt>
                <c:pt idx="1">
                  <c:v>7.7308098105734722</c:v>
                </c:pt>
                <c:pt idx="2">
                  <c:v>7.2495386675799596</c:v>
                </c:pt>
                <c:pt idx="3">
                  <c:v>7.1351627731501255</c:v>
                </c:pt>
                <c:pt idx="4">
                  <c:v>6.7338914196597459</c:v>
                </c:pt>
                <c:pt idx="5">
                  <c:v>6.3664695322538005</c:v>
                </c:pt>
                <c:pt idx="6">
                  <c:v>#N/A</c:v>
                </c:pt>
                <c:pt idx="7">
                  <c:v>7.7191964955122812</c:v>
                </c:pt>
                <c:pt idx="8">
                  <c:v>7.3503605466189281</c:v>
                </c:pt>
                <c:pt idx="9">
                  <c:v>7.1781572401120108</c:v>
                </c:pt>
                <c:pt idx="10">
                  <c:v>7.9159799653204619</c:v>
                </c:pt>
                <c:pt idx="11">
                  <c:v>8.4830941181200483</c:v>
                </c:pt>
                <c:pt idx="12">
                  <c:v>7.2153395784543308</c:v>
                </c:pt>
                <c:pt idx="13">
                  <c:v>7.5789080299796927</c:v>
                </c:pt>
                <c:pt idx="14">
                  <c:v>7.6668233422517895</c:v>
                </c:pt>
                <c:pt idx="15">
                  <c:v>6.9923403374391873</c:v>
                </c:pt>
                <c:pt idx="16">
                  <c:v>7.0530342806167932</c:v>
                </c:pt>
                <c:pt idx="17">
                  <c:v>6.7718815097270761</c:v>
                </c:pt>
                <c:pt idx="18">
                  <c:v>6.5556997472850194</c:v>
                </c:pt>
                <c:pt idx="19">
                  <c:v>6.39276363113221</c:v>
                </c:pt>
                <c:pt idx="20">
                  <c:v>6.4282891214407387</c:v>
                </c:pt>
                <c:pt idx="21">
                  <c:v>6.1384340234040691</c:v>
                </c:pt>
                <c:pt idx="22">
                  <c:v>6.1097559172691112</c:v>
                </c:pt>
                <c:pt idx="23">
                  <c:v>5.8719265115694999</c:v>
                </c:pt>
                <c:pt idx="24">
                  <c:v>5.7786231120821814</c:v>
                </c:pt>
                <c:pt idx="25">
                  <c:v>5.9603095711445615</c:v>
                </c:pt>
                <c:pt idx="26">
                  <c:v>5.7420051536410632</c:v>
                </c:pt>
                <c:pt idx="27">
                  <c:v>5.8425683987921566</c:v>
                </c:pt>
                <c:pt idx="28">
                  <c:v>5.6166084346242817</c:v>
                </c:pt>
                <c:pt idx="29">
                  <c:v>5.7182456741476759</c:v>
                </c:pt>
                <c:pt idx="30">
                  <c:v>5.8021061759897909</c:v>
                </c:pt>
                <c:pt idx="31">
                  <c:v>6.4693301357170121</c:v>
                </c:pt>
                <c:pt idx="32">
                  <c:v>5.7605372272424562</c:v>
                </c:pt>
                <c:pt idx="33">
                  <c:v>6.5082269782053777</c:v>
                </c:pt>
                <c:pt idx="34">
                  <c:v>5.549585552211159</c:v>
                </c:pt>
                <c:pt idx="35">
                  <c:v>5.5833026509572887</c:v>
                </c:pt>
                <c:pt idx="36">
                  <c:v>5.4332085679237556</c:v>
                </c:pt>
                <c:pt idx="37">
                  <c:v>5.3941758797600983</c:v>
                </c:pt>
                <c:pt idx="38">
                  <c:v>5.5711194257163763</c:v>
                </c:pt>
                <c:pt idx="39">
                  <c:v>5.9872522726481128</c:v>
                </c:pt>
                <c:pt idx="40">
                  <c:v>#N/A</c:v>
                </c:pt>
                <c:pt idx="41">
                  <c:v>5.8479575351950146</c:v>
                </c:pt>
                <c:pt idx="42">
                  <c:v>6.0345215172583879</c:v>
                </c:pt>
                <c:pt idx="43">
                  <c:v>6.8310024054324465</c:v>
                </c:pt>
                <c:pt idx="44">
                  <c:v>5.7879130383054269</c:v>
                </c:pt>
                <c:pt idx="45">
                  <c:v>6.089476842084891</c:v>
                </c:pt>
                <c:pt idx="46">
                  <c:v>5.5863178947273378</c:v>
                </c:pt>
                <c:pt idx="47">
                  <c:v>5.8412392494318466</c:v>
                </c:pt>
                <c:pt idx="48">
                  <c:v>5.8125795019831488</c:v>
                </c:pt>
                <c:pt idx="49">
                  <c:v>5.6161388215275272</c:v>
                </c:pt>
                <c:pt idx="50">
                  <c:v>5.5289937106918234</c:v>
                </c:pt>
                <c:pt idx="51">
                  <c:v>6.6802332619301996</c:v>
                </c:pt>
                <c:pt idx="52">
                  <c:v>5.9301923633883593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31-4A72-BCE0-ECA57038EEE8}"/>
            </c:ext>
          </c:extLst>
        </c:ser>
        <c:ser>
          <c:idx val="4"/>
          <c:order val="3"/>
          <c:tx>
            <c:strRef>
              <c:f>Port!$CF$12</c:f>
              <c:strCache>
                <c:ptCount val="1"/>
                <c:pt idx="0">
                  <c:v>2020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Port!$CF$13:$CF$66</c:f>
              <c:numCache>
                <c:formatCode>_ * #,##0.0_ ;_ * \-#,##0.0_ ;_ * "-"?_ ;_ @_ </c:formatCode>
                <c:ptCount val="54"/>
                <c:pt idx="0">
                  <c:v>#N/A</c:v>
                </c:pt>
                <c:pt idx="1">
                  <c:v>5.8013518901426986</c:v>
                </c:pt>
                <c:pt idx="2">
                  <c:v>5.7898673824697067</c:v>
                </c:pt>
                <c:pt idx="3">
                  <c:v>5.5723112117841485</c:v>
                </c:pt>
                <c:pt idx="4">
                  <c:v>5.8792460912400948</c:v>
                </c:pt>
                <c:pt idx="5">
                  <c:v>#N/A</c:v>
                </c:pt>
                <c:pt idx="6">
                  <c:v>6.7895126711976905</c:v>
                </c:pt>
                <c:pt idx="7">
                  <c:v>6.456252265313517</c:v>
                </c:pt>
                <c:pt idx="8">
                  <c:v>6.2483829823703472</c:v>
                </c:pt>
                <c:pt idx="9">
                  <c:v>5.8688707997376639</c:v>
                </c:pt>
                <c:pt idx="10">
                  <c:v>6.0348103732573808</c:v>
                </c:pt>
                <c:pt idx="11">
                  <c:v>5.6509826842989694</c:v>
                </c:pt>
                <c:pt idx="12">
                  <c:v>5.6526862373586697</c:v>
                </c:pt>
                <c:pt idx="13">
                  <c:v>5.3796321851770061</c:v>
                </c:pt>
                <c:pt idx="14">
                  <c:v>5.4350494093259343</c:v>
                </c:pt>
                <c:pt idx="15">
                  <c:v>5.4535482931458059</c:v>
                </c:pt>
                <c:pt idx="16">
                  <c:v>5.4653708476416902</c:v>
                </c:pt>
                <c:pt idx="17">
                  <c:v>5.4141851448909604</c:v>
                </c:pt>
                <c:pt idx="18">
                  <c:v>5.1134943315642358</c:v>
                </c:pt>
                <c:pt idx="19">
                  <c:v>5.0512667714032906</c:v>
                </c:pt>
                <c:pt idx="20">
                  <c:v>5.2726174516418922</c:v>
                </c:pt>
                <c:pt idx="21">
                  <c:v>5.0654526235755544</c:v>
                </c:pt>
                <c:pt idx="22">
                  <c:v>5.102645747972633</c:v>
                </c:pt>
                <c:pt idx="23">
                  <c:v>4.8912469980350775</c:v>
                </c:pt>
                <c:pt idx="24">
                  <c:v>5.1577551709175058</c:v>
                </c:pt>
                <c:pt idx="25">
                  <c:v>4.8880961895799526</c:v>
                </c:pt>
                <c:pt idx="26">
                  <c:v>4.8179595922580889</c:v>
                </c:pt>
                <c:pt idx="27">
                  <c:v>4.8960211264415703</c:v>
                </c:pt>
                <c:pt idx="28">
                  <c:v>4.918068955539681</c:v>
                </c:pt>
                <c:pt idx="29">
                  <c:v>5.0813152847345826</c:v>
                </c:pt>
                <c:pt idx="30">
                  <c:v>5.770913908634614</c:v>
                </c:pt>
                <c:pt idx="31">
                  <c:v>5.2400038601344603</c:v>
                </c:pt>
                <c:pt idx="32">
                  <c:v>5.1312972334911748</c:v>
                </c:pt>
                <c:pt idx="33">
                  <c:v>4.9223375674900227</c:v>
                </c:pt>
                <c:pt idx="34">
                  <c:v>4.9057917888563036</c:v>
                </c:pt>
                <c:pt idx="35">
                  <c:v>5.2011293927214837</c:v>
                </c:pt>
                <c:pt idx="36">
                  <c:v>4.9911095508699557</c:v>
                </c:pt>
                <c:pt idx="37">
                  <c:v>5.2150390793923913</c:v>
                </c:pt>
                <c:pt idx="38">
                  <c:v>5.1694899244332477</c:v>
                </c:pt>
                <c:pt idx="39">
                  <c:v>5.3035754235856469</c:v>
                </c:pt>
                <c:pt idx="40">
                  <c:v>5.8090521888889421</c:v>
                </c:pt>
                <c:pt idx="41">
                  <c:v>5.4233104006475097</c:v>
                </c:pt>
                <c:pt idx="42">
                  <c:v>5.6064133397466733</c:v>
                </c:pt>
                <c:pt idx="43">
                  <c:v>5.7532008359475979</c:v>
                </c:pt>
                <c:pt idx="44">
                  <c:v>5.8241916200454495</c:v>
                </c:pt>
                <c:pt idx="45">
                  <c:v>5.7219229841627133</c:v>
                </c:pt>
                <c:pt idx="46">
                  <c:v>5.7508765139274578</c:v>
                </c:pt>
                <c:pt idx="47">
                  <c:v>5.6514397401066327</c:v>
                </c:pt>
                <c:pt idx="48">
                  <c:v>5.6041185963695517</c:v>
                </c:pt>
                <c:pt idx="49">
                  <c:v>5.5720150239281558</c:v>
                </c:pt>
                <c:pt idx="50">
                  <c:v>5.6943141783906102</c:v>
                </c:pt>
                <c:pt idx="51">
                  <c:v>5.9633338461242626</c:v>
                </c:pt>
                <c:pt idx="52">
                  <c:v>5.8319139736431467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31-4A72-BCE0-ECA57038E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72091609163995185"/>
          <c:h val="6.1057261220169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Port Inventory/BF CU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Port!$FW$12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Port!$FW$13:$FW$66</c:f>
              <c:numCache>
                <c:formatCode>_ * #,##0.00_ ;_ * \-#,##0.00_ ;_ * "-"??_ ;_ @_ </c:formatCode>
                <c:ptCount val="54"/>
                <c:pt idx="0">
                  <c:v>#N/A</c:v>
                </c:pt>
                <c:pt idx="1">
                  <c:v>192.94454657516491</c:v>
                </c:pt>
                <c:pt idx="2">
                  <c:v>194.67922271297269</c:v>
                </c:pt>
                <c:pt idx="3">
                  <c:v>195.4382435679473</c:v>
                </c:pt>
                <c:pt idx="4">
                  <c:v>194.06381721185235</c:v>
                </c:pt>
                <c:pt idx="5">
                  <c:v>193.5409729423975</c:v>
                </c:pt>
                <c:pt idx="6">
                  <c:v>195.28147854944919</c:v>
                </c:pt>
                <c:pt idx="7">
                  <c:v>#N/A</c:v>
                </c:pt>
                <c:pt idx="8">
                  <c:v>200.93456514996103</c:v>
                </c:pt>
                <c:pt idx="9">
                  <c:v>203.1635294967729</c:v>
                </c:pt>
                <c:pt idx="10">
                  <c:v>200.58916207569203</c:v>
                </c:pt>
                <c:pt idx="11">
                  <c:v>203.50865289729762</c:v>
                </c:pt>
                <c:pt idx="12">
                  <c:v>204.67677727734375</c:v>
                </c:pt>
                <c:pt idx="13">
                  <c:v>203.73071987154628</c:v>
                </c:pt>
                <c:pt idx="14">
                  <c:v>199.32019850637178</c:v>
                </c:pt>
                <c:pt idx="15">
                  <c:v>195.51247989098002</c:v>
                </c:pt>
                <c:pt idx="16">
                  <c:v>193.96237849186167</c:v>
                </c:pt>
                <c:pt idx="17">
                  <c:v>195.17512739002007</c:v>
                </c:pt>
                <c:pt idx="18">
                  <c:v>195.50986432685832</c:v>
                </c:pt>
                <c:pt idx="19">
                  <c:v>191.75971523085605</c:v>
                </c:pt>
                <c:pt idx="20">
                  <c:v>186.09792682511522</c:v>
                </c:pt>
                <c:pt idx="21">
                  <c:v>185.15819159382391</c:v>
                </c:pt>
                <c:pt idx="22">
                  <c:v>186.59394915711238</c:v>
                </c:pt>
                <c:pt idx="23">
                  <c:v>185.17880593320774</c:v>
                </c:pt>
                <c:pt idx="24">
                  <c:v>183.60718967772266</c:v>
                </c:pt>
                <c:pt idx="25">
                  <c:v>180.9290778909438</c:v>
                </c:pt>
                <c:pt idx="26">
                  <c:v>182.41694804711508</c:v>
                </c:pt>
                <c:pt idx="27">
                  <c:v>178.91146915653076</c:v>
                </c:pt>
                <c:pt idx="28">
                  <c:v>178.82647235200756</c:v>
                </c:pt>
                <c:pt idx="29">
                  <c:v>178.67687442628309</c:v>
                </c:pt>
                <c:pt idx="30">
                  <c:v>182.14998817672679</c:v>
                </c:pt>
                <c:pt idx="31">
                  <c:v>183.63204039798586</c:v>
                </c:pt>
                <c:pt idx="32">
                  <c:v>183.47284818756162</c:v>
                </c:pt>
                <c:pt idx="33">
                  <c:v>181.68907615211748</c:v>
                </c:pt>
                <c:pt idx="34">
                  <c:v>179.30038743922898</c:v>
                </c:pt>
                <c:pt idx="35">
                  <c:v>176.53765548595555</c:v>
                </c:pt>
                <c:pt idx="36">
                  <c:v>176.22994675270945</c:v>
                </c:pt>
                <c:pt idx="37">
                  <c:v>175.53314218351832</c:v>
                </c:pt>
                <c:pt idx="38">
                  <c:v>174.5521383546635</c:v>
                </c:pt>
                <c:pt idx="39">
                  <c:v>169.30534689412278</c:v>
                </c:pt>
                <c:pt idx="40">
                  <c:v>#N/A</c:v>
                </c:pt>
                <c:pt idx="41">
                  <c:v>166.35805468128078</c:v>
                </c:pt>
                <c:pt idx="42">
                  <c:v>168.15445331962763</c:v>
                </c:pt>
                <c:pt idx="43">
                  <c:v>168.83217603123489</c:v>
                </c:pt>
                <c:pt idx="44">
                  <c:v>166.85500811565359</c:v>
                </c:pt>
                <c:pt idx="45">
                  <c:v>167.95046146791995</c:v>
                </c:pt>
                <c:pt idx="46">
                  <c:v>168.36753226373744</c:v>
                </c:pt>
                <c:pt idx="47">
                  <c:v>171.55857926569365</c:v>
                </c:pt>
                <c:pt idx="48">
                  <c:v>168.04308599128589</c:v>
                </c:pt>
                <c:pt idx="49">
                  <c:v>167.00181314034438</c:v>
                </c:pt>
                <c:pt idx="50">
                  <c:v>169.4435492805498</c:v>
                </c:pt>
                <c:pt idx="51">
                  <c:v>169.50115228136829</c:v>
                </c:pt>
                <c:pt idx="52">
                  <c:v>175.03753257233976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5-496A-B8E0-14714220B94F}"/>
            </c:ext>
          </c:extLst>
        </c:ser>
        <c:ser>
          <c:idx val="1"/>
          <c:order val="1"/>
          <c:tx>
            <c:strRef>
              <c:f>Port!$FX$12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Port!$FX$13:$FX$66</c:f>
              <c:numCache>
                <c:formatCode>_ * #,##0.00_ ;_ * \-#,##0.00_ ;_ * "-"??_ ;_ @_ </c:formatCode>
                <c:ptCount val="54"/>
                <c:pt idx="0">
                  <c:v>175.03753257233976</c:v>
                </c:pt>
                <c:pt idx="1">
                  <c:v>178.51274362818589</c:v>
                </c:pt>
                <c:pt idx="2">
                  <c:v>176.24207779296634</c:v>
                </c:pt>
                <c:pt idx="3">
                  <c:v>178.46411720884032</c:v>
                </c:pt>
                <c:pt idx="4">
                  <c:v>174.58215558559664</c:v>
                </c:pt>
                <c:pt idx="5">
                  <c:v>170.52721503539175</c:v>
                </c:pt>
                <c:pt idx="6">
                  <c:v>#N/A</c:v>
                </c:pt>
                <c:pt idx="7">
                  <c:v>173.47707305331568</c:v>
                </c:pt>
                <c:pt idx="8">
                  <c:v>174.44351364289133</c:v>
                </c:pt>
                <c:pt idx="9">
                  <c:v>176.36563400576372</c:v>
                </c:pt>
                <c:pt idx="10">
                  <c:v>181.46258921978833</c:v>
                </c:pt>
                <c:pt idx="11">
                  <c:v>182.63880301718808</c:v>
                </c:pt>
                <c:pt idx="12">
                  <c:v>180.65673100415341</c:v>
                </c:pt>
                <c:pt idx="13">
                  <c:v>178.1525505876651</c:v>
                </c:pt>
                <c:pt idx="14">
                  <c:v>175.45425531914896</c:v>
                </c:pt>
                <c:pt idx="15">
                  <c:v>163.26539302566462</c:v>
                </c:pt>
                <c:pt idx="16">
                  <c:v>156.51911764705883</c:v>
                </c:pt>
                <c:pt idx="17">
                  <c:v>150.97267513774878</c:v>
                </c:pt>
                <c:pt idx="18">
                  <c:v>150.35783820073848</c:v>
                </c:pt>
                <c:pt idx="19">
                  <c:v>149.96996287546406</c:v>
                </c:pt>
                <c:pt idx="20">
                  <c:v>148.12606550022431</c:v>
                </c:pt>
                <c:pt idx="21">
                  <c:v>142.57755443886097</c:v>
                </c:pt>
                <c:pt idx="22">
                  <c:v>138.09423034083315</c:v>
                </c:pt>
                <c:pt idx="23">
                  <c:v>134.32769859684012</c:v>
                </c:pt>
                <c:pt idx="24">
                  <c:v>130.22444248178405</c:v>
                </c:pt>
                <c:pt idx="25">
                  <c:v>130.42170680279656</c:v>
                </c:pt>
                <c:pt idx="26">
                  <c:v>129.21821229050281</c:v>
                </c:pt>
                <c:pt idx="27">
                  <c:v>132.39430941135814</c:v>
                </c:pt>
                <c:pt idx="28">
                  <c:v>132.03968070337808</c:v>
                </c:pt>
                <c:pt idx="29">
                  <c:v>135.75932597327136</c:v>
                </c:pt>
                <c:pt idx="30">
                  <c:v>134.80558128763315</c:v>
                </c:pt>
                <c:pt idx="31">
                  <c:v>141.20009517011658</c:v>
                </c:pt>
                <c:pt idx="32">
                  <c:v>134.77482088024564</c:v>
                </c:pt>
                <c:pt idx="33">
                  <c:v>131.63780778395554</c:v>
                </c:pt>
                <c:pt idx="34">
                  <c:v>136.26299033541784</c:v>
                </c:pt>
                <c:pt idx="35">
                  <c:v>138.67626886145405</c:v>
                </c:pt>
                <c:pt idx="36">
                  <c:v>136.09071468767587</c:v>
                </c:pt>
                <c:pt idx="37">
                  <c:v>134.09677781520153</c:v>
                </c:pt>
                <c:pt idx="38">
                  <c:v>137.73507924019333</c:v>
                </c:pt>
                <c:pt idx="39">
                  <c:v>142.18362282878414</c:v>
                </c:pt>
                <c:pt idx="40">
                  <c:v>#N/A</c:v>
                </c:pt>
                <c:pt idx="41">
                  <c:v>153.62677337213532</c:v>
                </c:pt>
                <c:pt idx="42">
                  <c:v>152.21952386649122</c:v>
                </c:pt>
                <c:pt idx="43">
                  <c:v>155.08034311948774</c:v>
                </c:pt>
                <c:pt idx="44">
                  <c:v>150.57738095238096</c:v>
                </c:pt>
                <c:pt idx="45">
                  <c:v>151.17117117117118</c:v>
                </c:pt>
                <c:pt idx="46">
                  <c:v>146.08913813459267</c:v>
                </c:pt>
                <c:pt idx="47">
                  <c:v>148.02802743614001</c:v>
                </c:pt>
                <c:pt idx="48">
                  <c:v>143.85931691449815</c:v>
                </c:pt>
                <c:pt idx="49">
                  <c:v>141.5744924876706</c:v>
                </c:pt>
                <c:pt idx="50">
                  <c:v>142.36599190283403</c:v>
                </c:pt>
                <c:pt idx="51">
                  <c:v>148.57204729017909</c:v>
                </c:pt>
                <c:pt idx="52">
                  <c:v>148.44480823199251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5-496A-B8E0-14714220B94F}"/>
            </c:ext>
          </c:extLst>
        </c:ser>
        <c:ser>
          <c:idx val="2"/>
          <c:order val="2"/>
          <c:tx>
            <c:strRef>
              <c:f>Port!$FY$12</c:f>
              <c:strCache>
                <c:ptCount val="1"/>
                <c:pt idx="0">
                  <c:v>2020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Port!$FY$13:$FY$66</c:f>
              <c:numCache>
                <c:formatCode>_ * #,##0.00_ ;_ * \-#,##0.00_ ;_ * "-"??_ ;_ @_ </c:formatCode>
                <c:ptCount val="54"/>
                <c:pt idx="0">
                  <c:v>148.44480823199251</c:v>
                </c:pt>
                <c:pt idx="1">
                  <c:v>144.94845360824743</c:v>
                </c:pt>
                <c:pt idx="2">
                  <c:v>143.46348837209302</c:v>
                </c:pt>
                <c:pt idx="3">
                  <c:v>144.6397428404442</c:v>
                </c:pt>
                <c:pt idx="4">
                  <c:v>142.55729948066934</c:v>
                </c:pt>
                <c:pt idx="5">
                  <c:v>#N/A</c:v>
                </c:pt>
                <c:pt idx="6">
                  <c:v>149.02682174222645</c:v>
                </c:pt>
                <c:pt idx="7">
                  <c:v>153.97579649296119</c:v>
                </c:pt>
                <c:pt idx="8">
                  <c:v>154.75377700087401</c:v>
                </c:pt>
                <c:pt idx="9">
                  <c:v>152.01299025730702</c:v>
                </c:pt>
                <c:pt idx="10">
                  <c:v>150.47926738101171</c:v>
                </c:pt>
                <c:pt idx="11">
                  <c:v>148.40680289060552</c:v>
                </c:pt>
                <c:pt idx="12">
                  <c:v>144.79376528117359</c:v>
                </c:pt>
                <c:pt idx="13">
                  <c:v>141.27675767093501</c:v>
                </c:pt>
                <c:pt idx="14">
                  <c:v>136.5727477210844</c:v>
                </c:pt>
                <c:pt idx="15">
                  <c:v>135.75011693171189</c:v>
                </c:pt>
                <c:pt idx="16">
                  <c:v>134.20738177623991</c:v>
                </c:pt>
                <c:pt idx="17">
                  <c:v>132.78349570200572</c:v>
                </c:pt>
                <c:pt idx="18">
                  <c:v>128.68951112114712</c:v>
                </c:pt>
                <c:pt idx="19">
                  <c:v>125.53528553797824</c:v>
                </c:pt>
                <c:pt idx="20">
                  <c:v>123.35890593729152</c:v>
                </c:pt>
                <c:pt idx="21">
                  <c:v>120.13282023089609</c:v>
                </c:pt>
                <c:pt idx="22">
                  <c:v>118.0219960604071</c:v>
                </c:pt>
                <c:pt idx="23">
                  <c:v>117.0152339499456</c:v>
                </c:pt>
                <c:pt idx="24">
                  <c:v>115.83865728207907</c:v>
                </c:pt>
                <c:pt idx="25">
                  <c:v>114.58191236779625</c:v>
                </c:pt>
                <c:pt idx="26">
                  <c:v>115.40462427745665</c:v>
                </c:pt>
                <c:pt idx="27">
                  <c:v>115.78735940010715</c:v>
                </c:pt>
                <c:pt idx="28">
                  <c:v>116.86807047700903</c:v>
                </c:pt>
                <c:pt idx="29">
                  <c:v>118.84079173838211</c:v>
                </c:pt>
                <c:pt idx="30">
                  <c:v>121.67092823377739</c:v>
                </c:pt>
                <c:pt idx="31">
                  <c:v>120.6637037037037</c:v>
                </c:pt>
                <c:pt idx="32">
                  <c:v>119.74416886543536</c:v>
                </c:pt>
                <c:pt idx="33">
                  <c:v>118.98959646910467</c:v>
                </c:pt>
                <c:pt idx="34">
                  <c:v>118.58354430379747</c:v>
                </c:pt>
                <c:pt idx="35">
                  <c:v>119.5105663567202</c:v>
                </c:pt>
                <c:pt idx="36">
                  <c:v>120.33421498095642</c:v>
                </c:pt>
                <c:pt idx="37">
                  <c:v>121.47651362527834</c:v>
                </c:pt>
                <c:pt idx="38">
                  <c:v>121.93962864721485</c:v>
                </c:pt>
                <c:pt idx="39">
                  <c:v>123.98388301846515</c:v>
                </c:pt>
                <c:pt idx="40">
                  <c:v>127.97334479793636</c:v>
                </c:pt>
                <c:pt idx="41">
                  <c:v>129.4087982832618</c:v>
                </c:pt>
                <c:pt idx="42">
                  <c:v>131.72446453557208</c:v>
                </c:pt>
                <c:pt idx="43">
                  <c:v>134.45505739657787</c:v>
                </c:pt>
                <c:pt idx="44">
                  <c:v>138.02584622039581</c:v>
                </c:pt>
                <c:pt idx="45">
                  <c:v>138.84794624471661</c:v>
                </c:pt>
                <c:pt idx="46">
                  <c:v>138.72218000217131</c:v>
                </c:pt>
                <c:pt idx="47">
                  <c:v>139.14666084679178</c:v>
                </c:pt>
                <c:pt idx="48">
                  <c:v>136.31880609927543</c:v>
                </c:pt>
                <c:pt idx="49">
                  <c:v>134.7034632034632</c:v>
                </c:pt>
                <c:pt idx="50">
                  <c:v>133.41204766590141</c:v>
                </c:pt>
                <c:pt idx="51">
                  <c:v>135.28773724860903</c:v>
                </c:pt>
                <c:pt idx="52">
                  <c:v>135.06781321432459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5-496A-B8E0-14714220B94F}"/>
            </c:ext>
          </c:extLst>
        </c:ser>
        <c:ser>
          <c:idx val="3"/>
          <c:order val="3"/>
          <c:tx>
            <c:strRef>
              <c:f>Port!$FZ$12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Port!$FZ$13:$FZ$66</c:f>
              <c:numCache>
                <c:formatCode>_ * #,##0.00_ ;_ * \-#,##0.00_ ;_ * "-"??_ ;_ @_ </c:formatCode>
                <c:ptCount val="54"/>
                <c:pt idx="0">
                  <c:v>135.06781321432459</c:v>
                </c:pt>
                <c:pt idx="1">
                  <c:v>134.1104990278678</c:v>
                </c:pt>
                <c:pt idx="2">
                  <c:v>132.94895415628051</c:v>
                </c:pt>
                <c:pt idx="3">
                  <c:v>135.29398299542186</c:v>
                </c:pt>
                <c:pt idx="4">
                  <c:v>135.75856799825365</c:v>
                </c:pt>
                <c:pt idx="5">
                  <c:v>138.38935016052253</c:v>
                </c:pt>
                <c:pt idx="6">
                  <c:v>137.36449418477068</c:v>
                </c:pt>
                <c:pt idx="7">
                  <c:v>#N/A</c:v>
                </c:pt>
                <c:pt idx="8">
                  <c:v>137.83382145568933</c:v>
                </c:pt>
                <c:pt idx="9">
                  <c:v>137.02568270481143</c:v>
                </c:pt>
                <c:pt idx="10">
                  <c:v>138.9375339489408</c:v>
                </c:pt>
                <c:pt idx="11">
                  <c:v>142.52019028653612</c:v>
                </c:pt>
                <c:pt idx="12">
                  <c:v>149.39307021569527</c:v>
                </c:pt>
                <c:pt idx="13">
                  <c:v>149.27982779121439</c:v>
                </c:pt>
                <c:pt idx="14">
                  <c:v>149.1101037413321</c:v>
                </c:pt>
                <c:pt idx="15">
                  <c:v>150.62334808328683</c:v>
                </c:pt>
                <c:pt idx="16">
                  <c:v>151.37282055384563</c:v>
                </c:pt>
                <c:pt idx="17">
                  <c:v>149.72560709066914</c:v>
                </c:pt>
                <c:pt idx="18">
                  <c:v>144.94380202752825</c:v>
                </c:pt>
                <c:pt idx="19">
                  <c:v>143.26783783783785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E-4F9E-A73E-4174230B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2770186335403724"/>
          <c:h val="5.37808621379954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Port Inventory/Daily Removals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Port!$GE$12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Port!$GE$13:$GE$66</c:f>
              <c:numCache>
                <c:formatCode>_ * #,##0.00_ ;_ * \-#,##0.00_ ;_ * "-"??_ ;_ @_ </c:formatCode>
                <c:ptCount val="54"/>
                <c:pt idx="0">
                  <c:v>54.990994371482167</c:v>
                </c:pt>
                <c:pt idx="1">
                  <c:v>57.669745333694024</c:v>
                </c:pt>
                <c:pt idx="2">
                  <c:v>56.648152980206497</c:v>
                </c:pt>
                <c:pt idx="3">
                  <c:v>60.992098471312303</c:v>
                </c:pt>
                <c:pt idx="4">
                  <c:v>55.302517029104287</c:v>
                </c:pt>
                <c:pt idx="5">
                  <c:v>55.138914175436049</c:v>
                </c:pt>
                <c:pt idx="6">
                  <c:v>49.299880293765568</c:v>
                </c:pt>
                <c:pt idx="7">
                  <c:v>#N/A</c:v>
                </c:pt>
                <c:pt idx="8">
                  <c:v>#N/A</c:v>
                </c:pt>
                <c:pt idx="9">
                  <c:v>55.198394852457888</c:v>
                </c:pt>
                <c:pt idx="10">
                  <c:v>58.890678470465723</c:v>
                </c:pt>
                <c:pt idx="11">
                  <c:v>63.9338350078053</c:v>
                </c:pt>
                <c:pt idx="12">
                  <c:v>63.112727841664707</c:v>
                </c:pt>
                <c:pt idx="13">
                  <c:v>61.429164308620997</c:v>
                </c:pt>
                <c:pt idx="14">
                  <c:v>59.189547524607001</c:v>
                </c:pt>
                <c:pt idx="15">
                  <c:v>59.022736470328539</c:v>
                </c:pt>
                <c:pt idx="16">
                  <c:v>57.688515123078034</c:v>
                </c:pt>
                <c:pt idx="17">
                  <c:v>57.101256281407053</c:v>
                </c:pt>
                <c:pt idx="18">
                  <c:v>59.669870720166905</c:v>
                </c:pt>
                <c:pt idx="19">
                  <c:v>58.405584372585807</c:v>
                </c:pt>
                <c:pt idx="20">
                  <c:v>55.578377425044103</c:v>
                </c:pt>
                <c:pt idx="21">
                  <c:v>55.52059820399036</c:v>
                </c:pt>
                <c:pt idx="22">
                  <c:v>56.172859394151637</c:v>
                </c:pt>
                <c:pt idx="23">
                  <c:v>57.787254901960779</c:v>
                </c:pt>
                <c:pt idx="24">
                  <c:v>58.953432567207834</c:v>
                </c:pt>
                <c:pt idx="25">
                  <c:v>55.042503287252572</c:v>
                </c:pt>
                <c:pt idx="26">
                  <c:v>57.737390208649899</c:v>
                </c:pt>
                <c:pt idx="27">
                  <c:v>53.415744028967346</c:v>
                </c:pt>
                <c:pt idx="28">
                  <c:v>55.0399039151011</c:v>
                </c:pt>
                <c:pt idx="29">
                  <c:v>56.04475488765685</c:v>
                </c:pt>
                <c:pt idx="30">
                  <c:v>58.563828569247789</c:v>
                </c:pt>
                <c:pt idx="31">
                  <c:v>55.200737901636991</c:v>
                </c:pt>
                <c:pt idx="32">
                  <c:v>55.221254921793161</c:v>
                </c:pt>
                <c:pt idx="33">
                  <c:v>55.597716760883927</c:v>
                </c:pt>
                <c:pt idx="34">
                  <c:v>56.893718153471767</c:v>
                </c:pt>
                <c:pt idx="35">
                  <c:v>52.310420734954725</c:v>
                </c:pt>
                <c:pt idx="36">
                  <c:v>52.330110154783405</c:v>
                </c:pt>
                <c:pt idx="37">
                  <c:v>51.34877166121511</c:v>
                </c:pt>
                <c:pt idx="38">
                  <c:v>51.891579797128912</c:v>
                </c:pt>
                <c:pt idx="39">
                  <c:v>49.401191083886346</c:v>
                </c:pt>
                <c:pt idx="40">
                  <c:v>#N/A</c:v>
                </c:pt>
                <c:pt idx="41">
                  <c:v>49.498844708073243</c:v>
                </c:pt>
                <c:pt idx="42">
                  <c:v>49.764155790771746</c:v>
                </c:pt>
                <c:pt idx="43">
                  <c:v>47.694359580828483</c:v>
                </c:pt>
                <c:pt idx="44">
                  <c:v>46.631589203936471</c:v>
                </c:pt>
                <c:pt idx="45">
                  <c:v>48.207216634037664</c:v>
                </c:pt>
                <c:pt idx="46">
                  <c:v>49.681541299731983</c:v>
                </c:pt>
                <c:pt idx="47">
                  <c:v>51.385985066053983</c:v>
                </c:pt>
                <c:pt idx="48">
                  <c:v>50.808818738008171</c:v>
                </c:pt>
                <c:pt idx="49">
                  <c:v>51.558738189122835</c:v>
                </c:pt>
                <c:pt idx="50">
                  <c:v>52.087913319633834</c:v>
                </c:pt>
                <c:pt idx="51">
                  <c:v>51.052945069490406</c:v>
                </c:pt>
                <c:pt idx="52">
                  <c:v>53.374165818346327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0-4FC9-8C17-ED16AA3689CD}"/>
            </c:ext>
          </c:extLst>
        </c:ser>
        <c:ser>
          <c:idx val="1"/>
          <c:order val="1"/>
          <c:tx>
            <c:strRef>
              <c:f>Port!$GF$12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Port!$GF$13:$GF$66</c:f>
              <c:numCache>
                <c:formatCode>_ * #,##0.00_ ;_ * \-#,##0.00_ ;_ * "-"??_ ;_ @_ </c:formatCode>
                <c:ptCount val="54"/>
                <c:pt idx="0">
                  <c:v>53.374165818346327</c:v>
                </c:pt>
                <c:pt idx="1">
                  <c:v>54.115668674014309</c:v>
                </c:pt>
                <c:pt idx="2">
                  <c:v>50.746770673059714</c:v>
                </c:pt>
                <c:pt idx="3">
                  <c:v>49.946139412050876</c:v>
                </c:pt>
                <c:pt idx="4">
                  <c:v>47.137239937618219</c:v>
                </c:pt>
                <c:pt idx="5">
                  <c:v>44.565286725776609</c:v>
                </c:pt>
                <c:pt idx="6">
                  <c:v>#N/A</c:v>
                </c:pt>
                <c:pt idx="7">
                  <c:v>54.034375468585971</c:v>
                </c:pt>
                <c:pt idx="8">
                  <c:v>51.452523826332509</c:v>
                </c:pt>
                <c:pt idx="9">
                  <c:v>50.247100680784087</c:v>
                </c:pt>
                <c:pt idx="10">
                  <c:v>55.411859757243242</c:v>
                </c:pt>
                <c:pt idx="11">
                  <c:v>59.381658826840351</c:v>
                </c:pt>
                <c:pt idx="12">
                  <c:v>50.507377049180327</c:v>
                </c:pt>
                <c:pt idx="13">
                  <c:v>53.052356209857848</c:v>
                </c:pt>
                <c:pt idx="14">
                  <c:v>53.667763395762535</c:v>
                </c:pt>
                <c:pt idx="15">
                  <c:v>48.94638236207431</c:v>
                </c:pt>
                <c:pt idx="16">
                  <c:v>49.371239964317567</c:v>
                </c:pt>
                <c:pt idx="17">
                  <c:v>47.403170568089543</c:v>
                </c:pt>
                <c:pt idx="18">
                  <c:v>45.889898230995144</c:v>
                </c:pt>
                <c:pt idx="19">
                  <c:v>44.749345417925475</c:v>
                </c:pt>
                <c:pt idx="20">
                  <c:v>44.998023850085183</c:v>
                </c:pt>
                <c:pt idx="21">
                  <c:v>42.969038163828486</c:v>
                </c:pt>
                <c:pt idx="22">
                  <c:v>42.768291420883777</c:v>
                </c:pt>
                <c:pt idx="23">
                  <c:v>41.103485580986508</c:v>
                </c:pt>
                <c:pt idx="24">
                  <c:v>40.450361784575279</c:v>
                </c:pt>
                <c:pt idx="25">
                  <c:v>41.722166998011936</c:v>
                </c:pt>
                <c:pt idx="26">
                  <c:v>40.194036075487446</c:v>
                </c:pt>
                <c:pt idx="27">
                  <c:v>40.897978791545093</c:v>
                </c:pt>
                <c:pt idx="28">
                  <c:v>39.316259042369971</c:v>
                </c:pt>
                <c:pt idx="29">
                  <c:v>40.02771971903374</c:v>
                </c:pt>
                <c:pt idx="30">
                  <c:v>40.614743231928543</c:v>
                </c:pt>
                <c:pt idx="31">
                  <c:v>45.285310950019088</c:v>
                </c:pt>
                <c:pt idx="32">
                  <c:v>40.323760590697205</c:v>
                </c:pt>
                <c:pt idx="33">
                  <c:v>45.55758884743765</c:v>
                </c:pt>
                <c:pt idx="34">
                  <c:v>38.847098865478117</c:v>
                </c:pt>
                <c:pt idx="35">
                  <c:v>39.083118556701024</c:v>
                </c:pt>
                <c:pt idx="36">
                  <c:v>38.032459975466288</c:v>
                </c:pt>
                <c:pt idx="37">
                  <c:v>37.759231158320695</c:v>
                </c:pt>
                <c:pt idx="38">
                  <c:v>38.997835980014642</c:v>
                </c:pt>
                <c:pt idx="39">
                  <c:v>41.910765908536796</c:v>
                </c:pt>
                <c:pt idx="40">
                  <c:v>#N/A</c:v>
                </c:pt>
                <c:pt idx="41">
                  <c:v>40.935702746365109</c:v>
                </c:pt>
                <c:pt idx="42">
                  <c:v>42.24165062080872</c:v>
                </c:pt>
                <c:pt idx="43">
                  <c:v>47.817016838027122</c:v>
                </c:pt>
                <c:pt idx="44">
                  <c:v>40.515391268137996</c:v>
                </c:pt>
                <c:pt idx="45">
                  <c:v>42.626337894594243</c:v>
                </c:pt>
                <c:pt idx="46">
                  <c:v>39.104225263091372</c:v>
                </c:pt>
                <c:pt idx="47">
                  <c:v>40.888674746022929</c:v>
                </c:pt>
                <c:pt idx="48">
                  <c:v>40.688056513882046</c:v>
                </c:pt>
                <c:pt idx="49">
                  <c:v>39.312971750692697</c:v>
                </c:pt>
                <c:pt idx="50">
                  <c:v>38.702955974842773</c:v>
                </c:pt>
                <c:pt idx="51">
                  <c:v>46.761632833511399</c:v>
                </c:pt>
                <c:pt idx="52">
                  <c:v>41.511346543718517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0-4FC9-8C17-ED16AA3689CD}"/>
            </c:ext>
          </c:extLst>
        </c:ser>
        <c:ser>
          <c:idx val="2"/>
          <c:order val="2"/>
          <c:tx>
            <c:strRef>
              <c:f>Port!$GG$12</c:f>
              <c:strCache>
                <c:ptCount val="1"/>
                <c:pt idx="0">
                  <c:v>2020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Port!$GG$13:$GG$66</c:f>
              <c:numCache>
                <c:formatCode>_ * #,##0.00_ ;_ * \-#,##0.00_ ;_ * "-"??_ ;_ @_ </c:formatCode>
                <c:ptCount val="54"/>
                <c:pt idx="0">
                  <c:v>41.511346543718517</c:v>
                </c:pt>
                <c:pt idx="1">
                  <c:v>40.609463230998891</c:v>
                </c:pt>
                <c:pt idx="2">
                  <c:v>40.529071677287952</c:v>
                </c:pt>
                <c:pt idx="3">
                  <c:v>39.006178482489041</c:v>
                </c:pt>
                <c:pt idx="4">
                  <c:v>41.15472263868066</c:v>
                </c:pt>
                <c:pt idx="5">
                  <c:v>#N/A</c:v>
                </c:pt>
                <c:pt idx="6">
                  <c:v>47.526588698383847</c:v>
                </c:pt>
                <c:pt idx="7">
                  <c:v>45.193765857194627</c:v>
                </c:pt>
                <c:pt idx="8">
                  <c:v>43.73868087659244</c:v>
                </c:pt>
                <c:pt idx="9">
                  <c:v>41.082095598163647</c:v>
                </c:pt>
                <c:pt idx="10">
                  <c:v>42.243672612801674</c:v>
                </c:pt>
                <c:pt idx="11">
                  <c:v>39.556878790092789</c:v>
                </c:pt>
                <c:pt idx="12">
                  <c:v>39.568803661510692</c:v>
                </c:pt>
                <c:pt idx="13">
                  <c:v>37.657425296239047</c:v>
                </c:pt>
                <c:pt idx="14">
                  <c:v>38.045345865281547</c:v>
                </c:pt>
                <c:pt idx="15">
                  <c:v>38.174838052020647</c:v>
                </c:pt>
                <c:pt idx="16">
                  <c:v>38.257595933491828</c:v>
                </c:pt>
                <c:pt idx="17">
                  <c:v>37.899296014236725</c:v>
                </c:pt>
                <c:pt idx="18">
                  <c:v>35.794460320949653</c:v>
                </c:pt>
                <c:pt idx="19">
                  <c:v>35.358867399823033</c:v>
                </c:pt>
                <c:pt idx="20">
                  <c:v>36.908322161493246</c:v>
                </c:pt>
                <c:pt idx="21">
                  <c:v>35.458168365028882</c:v>
                </c:pt>
                <c:pt idx="22">
                  <c:v>35.718520235808441</c:v>
                </c:pt>
                <c:pt idx="23">
                  <c:v>34.238728986245548</c:v>
                </c:pt>
                <c:pt idx="24">
                  <c:v>36.104286196422542</c:v>
                </c:pt>
                <c:pt idx="25">
                  <c:v>34.216673327059667</c:v>
                </c:pt>
                <c:pt idx="26">
                  <c:v>33.725717145806627</c:v>
                </c:pt>
                <c:pt idx="27">
                  <c:v>34.272147885090995</c:v>
                </c:pt>
                <c:pt idx="28">
                  <c:v>34.426482688777774</c:v>
                </c:pt>
                <c:pt idx="29">
                  <c:v>35.569206993142082</c:v>
                </c:pt>
                <c:pt idx="30">
                  <c:v>40.396397360442307</c:v>
                </c:pt>
                <c:pt idx="31">
                  <c:v>36.680027020941225</c:v>
                </c:pt>
                <c:pt idx="32">
                  <c:v>35.919080634438224</c:v>
                </c:pt>
                <c:pt idx="33">
                  <c:v>34.456362972430163</c:v>
                </c:pt>
                <c:pt idx="34">
                  <c:v>34.340542521994124</c:v>
                </c:pt>
                <c:pt idx="35">
                  <c:v>36.407905749050393</c:v>
                </c:pt>
                <c:pt idx="36">
                  <c:v>34.937766856089695</c:v>
                </c:pt>
                <c:pt idx="37">
                  <c:v>36.50527355574674</c:v>
                </c:pt>
                <c:pt idx="38">
                  <c:v>36.186429471032731</c:v>
                </c:pt>
                <c:pt idx="39">
                  <c:v>37.125027965099534</c:v>
                </c:pt>
                <c:pt idx="40">
                  <c:v>40.663365322222596</c:v>
                </c:pt>
                <c:pt idx="41">
                  <c:v>37.963172804532569</c:v>
                </c:pt>
                <c:pt idx="42">
                  <c:v>39.24489337822672</c:v>
                </c:pt>
                <c:pt idx="43">
                  <c:v>40.272405851633195</c:v>
                </c:pt>
                <c:pt idx="44">
                  <c:v>40.769341340318149</c:v>
                </c:pt>
                <c:pt idx="45">
                  <c:v>40.053460889138996</c:v>
                </c:pt>
                <c:pt idx="46">
                  <c:v>40.256135597492211</c:v>
                </c:pt>
                <c:pt idx="47">
                  <c:v>39.560078180746437</c:v>
                </c:pt>
                <c:pt idx="48">
                  <c:v>39.228830174586868</c:v>
                </c:pt>
                <c:pt idx="49">
                  <c:v>39.004105167497094</c:v>
                </c:pt>
                <c:pt idx="50">
                  <c:v>39.860199248734276</c:v>
                </c:pt>
                <c:pt idx="51">
                  <c:v>41.743336922869844</c:v>
                </c:pt>
                <c:pt idx="52">
                  <c:v>40.823397815502027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0-4FC9-8C17-ED16AA368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50183105043626419"/>
          <c:h val="5.4298527911367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Port!$C$2</c:f>
              <c:strCache>
                <c:ptCount val="1"/>
                <c:pt idx="0">
                  <c:v>Total Inventory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Port!$B$3:$B$93</c:f>
              <c:numCache>
                <c:formatCode>m/d/yyyy</c:formatCode>
                <c:ptCount val="91"/>
                <c:pt idx="1">
                  <c:v>44323</c:v>
                </c:pt>
                <c:pt idx="2">
                  <c:v>44316</c:v>
                </c:pt>
                <c:pt idx="3">
                  <c:v>44309</c:v>
                </c:pt>
                <c:pt idx="4">
                  <c:v>44302</c:v>
                </c:pt>
                <c:pt idx="5">
                  <c:v>44295</c:v>
                </c:pt>
                <c:pt idx="6">
                  <c:v>44288</c:v>
                </c:pt>
                <c:pt idx="7">
                  <c:v>44281</c:v>
                </c:pt>
                <c:pt idx="8">
                  <c:v>44274</c:v>
                </c:pt>
                <c:pt idx="9">
                  <c:v>44267</c:v>
                </c:pt>
                <c:pt idx="10">
                  <c:v>44260</c:v>
                </c:pt>
                <c:pt idx="11">
                  <c:v>44253</c:v>
                </c:pt>
                <c:pt idx="12">
                  <c:v>44246</c:v>
                </c:pt>
                <c:pt idx="13">
                  <c:v>44232</c:v>
                </c:pt>
                <c:pt idx="14">
                  <c:v>44225</c:v>
                </c:pt>
                <c:pt idx="15">
                  <c:v>44218</c:v>
                </c:pt>
                <c:pt idx="16">
                  <c:v>44211</c:v>
                </c:pt>
                <c:pt idx="17">
                  <c:v>44204</c:v>
                </c:pt>
                <c:pt idx="18">
                  <c:v>44197</c:v>
                </c:pt>
                <c:pt idx="19">
                  <c:v>44190</c:v>
                </c:pt>
                <c:pt idx="20">
                  <c:v>44183</c:v>
                </c:pt>
                <c:pt idx="21">
                  <c:v>44176</c:v>
                </c:pt>
                <c:pt idx="22">
                  <c:v>44169</c:v>
                </c:pt>
                <c:pt idx="23">
                  <c:v>44162</c:v>
                </c:pt>
                <c:pt idx="24">
                  <c:v>44155</c:v>
                </c:pt>
                <c:pt idx="25">
                  <c:v>44148</c:v>
                </c:pt>
                <c:pt idx="26">
                  <c:v>44141</c:v>
                </c:pt>
                <c:pt idx="27">
                  <c:v>44134</c:v>
                </c:pt>
                <c:pt idx="28">
                  <c:v>44127</c:v>
                </c:pt>
                <c:pt idx="29">
                  <c:v>44120</c:v>
                </c:pt>
                <c:pt idx="30">
                  <c:v>44113</c:v>
                </c:pt>
                <c:pt idx="31">
                  <c:v>44106</c:v>
                </c:pt>
                <c:pt idx="32">
                  <c:v>44099</c:v>
                </c:pt>
                <c:pt idx="33">
                  <c:v>44092</c:v>
                </c:pt>
                <c:pt idx="34">
                  <c:v>44085</c:v>
                </c:pt>
                <c:pt idx="35">
                  <c:v>44078</c:v>
                </c:pt>
                <c:pt idx="36">
                  <c:v>44071</c:v>
                </c:pt>
                <c:pt idx="37">
                  <c:v>44064</c:v>
                </c:pt>
                <c:pt idx="38">
                  <c:v>44057</c:v>
                </c:pt>
                <c:pt idx="39">
                  <c:v>44050</c:v>
                </c:pt>
                <c:pt idx="40">
                  <c:v>44043</c:v>
                </c:pt>
                <c:pt idx="41">
                  <c:v>44036</c:v>
                </c:pt>
                <c:pt idx="42">
                  <c:v>44029</c:v>
                </c:pt>
                <c:pt idx="43">
                  <c:v>44022</c:v>
                </c:pt>
                <c:pt idx="44">
                  <c:v>44015</c:v>
                </c:pt>
                <c:pt idx="45">
                  <c:v>44008</c:v>
                </c:pt>
                <c:pt idx="46">
                  <c:v>44001</c:v>
                </c:pt>
                <c:pt idx="47">
                  <c:v>43994</c:v>
                </c:pt>
                <c:pt idx="48">
                  <c:v>43987</c:v>
                </c:pt>
                <c:pt idx="49">
                  <c:v>43980</c:v>
                </c:pt>
                <c:pt idx="50">
                  <c:v>43973</c:v>
                </c:pt>
                <c:pt idx="51">
                  <c:v>43966</c:v>
                </c:pt>
                <c:pt idx="52">
                  <c:v>43959</c:v>
                </c:pt>
                <c:pt idx="53">
                  <c:v>43952</c:v>
                </c:pt>
                <c:pt idx="54">
                  <c:v>43945</c:v>
                </c:pt>
                <c:pt idx="55">
                  <c:v>43938</c:v>
                </c:pt>
                <c:pt idx="56">
                  <c:v>43931</c:v>
                </c:pt>
                <c:pt idx="57">
                  <c:v>43924</c:v>
                </c:pt>
                <c:pt idx="58">
                  <c:v>43917</c:v>
                </c:pt>
                <c:pt idx="59">
                  <c:v>43910</c:v>
                </c:pt>
                <c:pt idx="60">
                  <c:v>43903</c:v>
                </c:pt>
                <c:pt idx="61">
                  <c:v>43896</c:v>
                </c:pt>
                <c:pt idx="62">
                  <c:v>43889</c:v>
                </c:pt>
                <c:pt idx="63">
                  <c:v>43882</c:v>
                </c:pt>
                <c:pt idx="64">
                  <c:v>43875</c:v>
                </c:pt>
                <c:pt idx="65">
                  <c:v>43868</c:v>
                </c:pt>
                <c:pt idx="66">
                  <c:v>43854</c:v>
                </c:pt>
                <c:pt idx="67">
                  <c:v>43847</c:v>
                </c:pt>
                <c:pt idx="68">
                  <c:v>43840</c:v>
                </c:pt>
                <c:pt idx="69">
                  <c:v>43833</c:v>
                </c:pt>
                <c:pt idx="70">
                  <c:v>43826</c:v>
                </c:pt>
                <c:pt idx="71">
                  <c:v>43819</c:v>
                </c:pt>
                <c:pt idx="72">
                  <c:v>43812</c:v>
                </c:pt>
                <c:pt idx="73">
                  <c:v>43805</c:v>
                </c:pt>
                <c:pt idx="74">
                  <c:v>43798</c:v>
                </c:pt>
                <c:pt idx="75">
                  <c:v>43791</c:v>
                </c:pt>
                <c:pt idx="76">
                  <c:v>43784</c:v>
                </c:pt>
                <c:pt idx="77">
                  <c:v>43777</c:v>
                </c:pt>
                <c:pt idx="78">
                  <c:v>43770</c:v>
                </c:pt>
                <c:pt idx="79">
                  <c:v>43763</c:v>
                </c:pt>
                <c:pt idx="80">
                  <c:v>43756</c:v>
                </c:pt>
                <c:pt idx="81">
                  <c:v>43749</c:v>
                </c:pt>
                <c:pt idx="82">
                  <c:v>43735</c:v>
                </c:pt>
                <c:pt idx="83">
                  <c:v>43728</c:v>
                </c:pt>
                <c:pt idx="84">
                  <c:v>43721</c:v>
                </c:pt>
                <c:pt idx="85">
                  <c:v>43714</c:v>
                </c:pt>
                <c:pt idx="86">
                  <c:v>43707</c:v>
                </c:pt>
                <c:pt idx="87">
                  <c:v>43700</c:v>
                </c:pt>
                <c:pt idx="88">
                  <c:v>43693</c:v>
                </c:pt>
                <c:pt idx="89">
                  <c:v>43686</c:v>
                </c:pt>
                <c:pt idx="90">
                  <c:v>43679</c:v>
                </c:pt>
              </c:numCache>
            </c:numRef>
          </c:cat>
          <c:val>
            <c:numRef>
              <c:f>Port!$C$3:$C$93</c:f>
              <c:numCache>
                <c:formatCode>_ * #,##0_ ;_ * \-#,##0_ ;_ * "-"??_ ;_ @_ </c:formatCode>
                <c:ptCount val="91"/>
                <c:pt idx="1">
                  <c:v>12957.78</c:v>
                </c:pt>
                <c:pt idx="2">
                  <c:v>13026.69</c:v>
                </c:pt>
                <c:pt idx="3">
                  <c:v>13320.2</c:v>
                </c:pt>
                <c:pt idx="4">
                  <c:v>13315.37</c:v>
                </c:pt>
                <c:pt idx="5">
                  <c:v>13098.82</c:v>
                </c:pt>
                <c:pt idx="6">
                  <c:v>13132.9</c:v>
                </c:pt>
                <c:pt idx="7">
                  <c:v>13066.1</c:v>
                </c:pt>
                <c:pt idx="8">
                  <c:v>13021.1</c:v>
                </c:pt>
                <c:pt idx="9">
                  <c:v>12882.4</c:v>
                </c:pt>
                <c:pt idx="10">
                  <c:v>12789.2</c:v>
                </c:pt>
                <c:pt idx="11">
                  <c:v>12644.73</c:v>
                </c:pt>
                <c:pt idx="12">
                  <c:v>12706.9</c:v>
                </c:pt>
                <c:pt idx="13">
                  <c:v>12519.4</c:v>
                </c:pt>
                <c:pt idx="14">
                  <c:v>12500.71</c:v>
                </c:pt>
                <c:pt idx="15">
                  <c:v>12438.2</c:v>
                </c:pt>
                <c:pt idx="16">
                  <c:v>12411.87</c:v>
                </c:pt>
                <c:pt idx="17">
                  <c:v>12267.2</c:v>
                </c:pt>
                <c:pt idx="18">
                  <c:v>12415.95</c:v>
                </c:pt>
                <c:pt idx="19">
                  <c:v>12408.68</c:v>
                </c:pt>
                <c:pt idx="20">
                  <c:v>12404.45</c:v>
                </c:pt>
                <c:pt idx="21">
                  <c:v>12203.2</c:v>
                </c:pt>
                <c:pt idx="22">
                  <c:v>12446.6</c:v>
                </c:pt>
                <c:pt idx="23">
                  <c:v>12605.4</c:v>
                </c:pt>
                <c:pt idx="24">
                  <c:v>12751.4</c:v>
                </c:pt>
                <c:pt idx="25">
                  <c:v>12777.7</c:v>
                </c:pt>
                <c:pt idx="26">
                  <c:v>12811.5</c:v>
                </c:pt>
                <c:pt idx="27">
                  <c:v>12763.25</c:v>
                </c:pt>
                <c:pt idx="28">
                  <c:v>12415.58</c:v>
                </c:pt>
                <c:pt idx="29">
                  <c:v>12238.52</c:v>
                </c:pt>
                <c:pt idx="30">
                  <c:v>12060.9</c:v>
                </c:pt>
                <c:pt idx="31">
                  <c:v>11906.64</c:v>
                </c:pt>
                <c:pt idx="32">
                  <c:v>11616.05</c:v>
                </c:pt>
                <c:pt idx="33">
                  <c:v>11492.81</c:v>
                </c:pt>
                <c:pt idx="34">
                  <c:v>11456.45</c:v>
                </c:pt>
                <c:pt idx="35">
                  <c:v>11373.99</c:v>
                </c:pt>
                <c:pt idx="36">
                  <c:v>11310.48</c:v>
                </c:pt>
                <c:pt idx="37">
                  <c:v>11241.72</c:v>
                </c:pt>
                <c:pt idx="38">
                  <c:v>11323.05</c:v>
                </c:pt>
                <c:pt idx="39">
                  <c:v>11345.76</c:v>
                </c:pt>
                <c:pt idx="40">
                  <c:v>11402.72</c:v>
                </c:pt>
                <c:pt idx="41">
                  <c:v>11325.13</c:v>
                </c:pt>
                <c:pt idx="42">
                  <c:v>11047.44</c:v>
                </c:pt>
                <c:pt idx="43">
                  <c:v>10878.08</c:v>
                </c:pt>
                <c:pt idx="44">
                  <c:v>10808.75</c:v>
                </c:pt>
                <c:pt idx="45">
                  <c:v>10781.1</c:v>
                </c:pt>
                <c:pt idx="46">
                  <c:v>10617.16</c:v>
                </c:pt>
                <c:pt idx="47">
                  <c:v>10697.7</c:v>
                </c:pt>
                <c:pt idx="48">
                  <c:v>10753.7</c:v>
                </c:pt>
                <c:pt idx="49">
                  <c:v>10784.85</c:v>
                </c:pt>
                <c:pt idx="50">
                  <c:v>10926.08</c:v>
                </c:pt>
                <c:pt idx="51">
                  <c:v>11094.9</c:v>
                </c:pt>
                <c:pt idx="52">
                  <c:v>11188.96</c:v>
                </c:pt>
                <c:pt idx="53">
                  <c:v>11398.03</c:v>
                </c:pt>
                <c:pt idx="54">
                  <c:v>11585.36</c:v>
                </c:pt>
                <c:pt idx="55">
                  <c:v>11635.78</c:v>
                </c:pt>
                <c:pt idx="56">
                  <c:v>11609.35</c:v>
                </c:pt>
                <c:pt idx="57">
                  <c:v>11536.3</c:v>
                </c:pt>
                <c:pt idx="58">
                  <c:v>11694.89</c:v>
                </c:pt>
                <c:pt idx="59">
                  <c:v>11844.13</c:v>
                </c:pt>
                <c:pt idx="60">
                  <c:v>11911.13</c:v>
                </c:pt>
                <c:pt idx="61">
                  <c:v>12077.466</c:v>
                </c:pt>
                <c:pt idx="62">
                  <c:v>12170.16</c:v>
                </c:pt>
                <c:pt idx="63">
                  <c:v>12394.23</c:v>
                </c:pt>
                <c:pt idx="64">
                  <c:v>12468.96</c:v>
                </c:pt>
                <c:pt idx="65">
                  <c:v>12557</c:v>
                </c:pt>
                <c:pt idx="66">
                  <c:v>12352.59</c:v>
                </c:pt>
                <c:pt idx="67">
                  <c:v>12373.93</c:v>
                </c:pt>
                <c:pt idx="68">
                  <c:v>12337.86</c:v>
                </c:pt>
                <c:pt idx="69">
                  <c:v>12513.4</c:v>
                </c:pt>
                <c:pt idx="70">
                  <c:v>12695</c:v>
                </c:pt>
                <c:pt idx="71">
                  <c:v>12692.51</c:v>
                </c:pt>
                <c:pt idx="72">
                  <c:v>12307.54</c:v>
                </c:pt>
                <c:pt idx="73">
                  <c:v>12343.88</c:v>
                </c:pt>
                <c:pt idx="74">
                  <c:v>12383.41</c:v>
                </c:pt>
                <c:pt idx="75">
                  <c:v>12517.25</c:v>
                </c:pt>
                <c:pt idx="76">
                  <c:v>12373.75</c:v>
                </c:pt>
                <c:pt idx="77">
                  <c:v>12585</c:v>
                </c:pt>
                <c:pt idx="78">
                  <c:v>12648.5</c:v>
                </c:pt>
                <c:pt idx="79">
                  <c:v>12836</c:v>
                </c:pt>
                <c:pt idx="80">
                  <c:v>12724.03</c:v>
                </c:pt>
                <c:pt idx="81">
                  <c:v>12669.6</c:v>
                </c:pt>
                <c:pt idx="82">
                  <c:v>12033</c:v>
                </c:pt>
                <c:pt idx="83">
                  <c:v>12254.29</c:v>
                </c:pt>
                <c:pt idx="84">
                  <c:v>11944</c:v>
                </c:pt>
                <c:pt idx="85">
                  <c:v>12091.66</c:v>
                </c:pt>
                <c:pt idx="86">
                  <c:v>12131.4</c:v>
                </c:pt>
                <c:pt idx="87">
                  <c:v>11984.33</c:v>
                </c:pt>
                <c:pt idx="88">
                  <c:v>11601.24</c:v>
                </c:pt>
                <c:pt idx="89">
                  <c:v>11850.75</c:v>
                </c:pt>
                <c:pt idx="90">
                  <c:v>11869.28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E63-95C4-0028482B9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551536"/>
        <c:axId val="2024238096"/>
      </c:lineChart>
      <c:lineChart>
        <c:grouping val="standard"/>
        <c:varyColors val="0"/>
        <c:ser>
          <c:idx val="1"/>
          <c:order val="1"/>
          <c:tx>
            <c:v>BF CU (rhs)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Port!$B$3:$B$93</c:f>
              <c:numCache>
                <c:formatCode>m/d/yyyy</c:formatCode>
                <c:ptCount val="91"/>
                <c:pt idx="1">
                  <c:v>44323</c:v>
                </c:pt>
                <c:pt idx="2">
                  <c:v>44316</c:v>
                </c:pt>
                <c:pt idx="3">
                  <c:v>44309</c:v>
                </c:pt>
                <c:pt idx="4">
                  <c:v>44302</c:v>
                </c:pt>
                <c:pt idx="5">
                  <c:v>44295</c:v>
                </c:pt>
                <c:pt idx="6">
                  <c:v>44288</c:v>
                </c:pt>
                <c:pt idx="7">
                  <c:v>44281</c:v>
                </c:pt>
                <c:pt idx="8">
                  <c:v>44274</c:v>
                </c:pt>
                <c:pt idx="9">
                  <c:v>44267</c:v>
                </c:pt>
                <c:pt idx="10">
                  <c:v>44260</c:v>
                </c:pt>
                <c:pt idx="11">
                  <c:v>44253</c:v>
                </c:pt>
                <c:pt idx="12">
                  <c:v>44246</c:v>
                </c:pt>
                <c:pt idx="13">
                  <c:v>44232</c:v>
                </c:pt>
                <c:pt idx="14">
                  <c:v>44225</c:v>
                </c:pt>
                <c:pt idx="15">
                  <c:v>44218</c:v>
                </c:pt>
                <c:pt idx="16">
                  <c:v>44211</c:v>
                </c:pt>
                <c:pt idx="17">
                  <c:v>44204</c:v>
                </c:pt>
                <c:pt idx="18">
                  <c:v>44197</c:v>
                </c:pt>
                <c:pt idx="19">
                  <c:v>44190</c:v>
                </c:pt>
                <c:pt idx="20">
                  <c:v>44183</c:v>
                </c:pt>
                <c:pt idx="21">
                  <c:v>44176</c:v>
                </c:pt>
                <c:pt idx="22">
                  <c:v>44169</c:v>
                </c:pt>
                <c:pt idx="23">
                  <c:v>44162</c:v>
                </c:pt>
                <c:pt idx="24">
                  <c:v>44155</c:v>
                </c:pt>
                <c:pt idx="25">
                  <c:v>44148</c:v>
                </c:pt>
                <c:pt idx="26">
                  <c:v>44141</c:v>
                </c:pt>
                <c:pt idx="27">
                  <c:v>44134</c:v>
                </c:pt>
                <c:pt idx="28">
                  <c:v>44127</c:v>
                </c:pt>
                <c:pt idx="29">
                  <c:v>44120</c:v>
                </c:pt>
                <c:pt idx="30">
                  <c:v>44113</c:v>
                </c:pt>
                <c:pt idx="31">
                  <c:v>44106</c:v>
                </c:pt>
                <c:pt idx="32">
                  <c:v>44099</c:v>
                </c:pt>
                <c:pt idx="33">
                  <c:v>44092</c:v>
                </c:pt>
                <c:pt idx="34">
                  <c:v>44085</c:v>
                </c:pt>
                <c:pt idx="35">
                  <c:v>44078</c:v>
                </c:pt>
                <c:pt idx="36">
                  <c:v>44071</c:v>
                </c:pt>
                <c:pt idx="37">
                  <c:v>44064</c:v>
                </c:pt>
                <c:pt idx="38">
                  <c:v>44057</c:v>
                </c:pt>
                <c:pt idx="39">
                  <c:v>44050</c:v>
                </c:pt>
                <c:pt idx="40">
                  <c:v>44043</c:v>
                </c:pt>
                <c:pt idx="41">
                  <c:v>44036</c:v>
                </c:pt>
                <c:pt idx="42">
                  <c:v>44029</c:v>
                </c:pt>
                <c:pt idx="43">
                  <c:v>44022</c:v>
                </c:pt>
                <c:pt idx="44">
                  <c:v>44015</c:v>
                </c:pt>
                <c:pt idx="45">
                  <c:v>44008</c:v>
                </c:pt>
                <c:pt idx="46">
                  <c:v>44001</c:v>
                </c:pt>
                <c:pt idx="47">
                  <c:v>43994</c:v>
                </c:pt>
                <c:pt idx="48">
                  <c:v>43987</c:v>
                </c:pt>
                <c:pt idx="49">
                  <c:v>43980</c:v>
                </c:pt>
                <c:pt idx="50">
                  <c:v>43973</c:v>
                </c:pt>
                <c:pt idx="51">
                  <c:v>43966</c:v>
                </c:pt>
                <c:pt idx="52">
                  <c:v>43959</c:v>
                </c:pt>
                <c:pt idx="53">
                  <c:v>43952</c:v>
                </c:pt>
                <c:pt idx="54">
                  <c:v>43945</c:v>
                </c:pt>
                <c:pt idx="55">
                  <c:v>43938</c:v>
                </c:pt>
                <c:pt idx="56">
                  <c:v>43931</c:v>
                </c:pt>
                <c:pt idx="57">
                  <c:v>43924</c:v>
                </c:pt>
                <c:pt idx="58">
                  <c:v>43917</c:v>
                </c:pt>
                <c:pt idx="59">
                  <c:v>43910</c:v>
                </c:pt>
                <c:pt idx="60">
                  <c:v>43903</c:v>
                </c:pt>
                <c:pt idx="61">
                  <c:v>43896</c:v>
                </c:pt>
                <c:pt idx="62">
                  <c:v>43889</c:v>
                </c:pt>
                <c:pt idx="63">
                  <c:v>43882</c:v>
                </c:pt>
                <c:pt idx="64">
                  <c:v>43875</c:v>
                </c:pt>
                <c:pt idx="65">
                  <c:v>43868</c:v>
                </c:pt>
                <c:pt idx="66">
                  <c:v>43854</c:v>
                </c:pt>
                <c:pt idx="67">
                  <c:v>43847</c:v>
                </c:pt>
                <c:pt idx="68">
                  <c:v>43840</c:v>
                </c:pt>
                <c:pt idx="69">
                  <c:v>43833</c:v>
                </c:pt>
                <c:pt idx="70">
                  <c:v>43826</c:v>
                </c:pt>
                <c:pt idx="71">
                  <c:v>43819</c:v>
                </c:pt>
                <c:pt idx="72">
                  <c:v>43812</c:v>
                </c:pt>
                <c:pt idx="73">
                  <c:v>43805</c:v>
                </c:pt>
                <c:pt idx="74">
                  <c:v>43798</c:v>
                </c:pt>
                <c:pt idx="75">
                  <c:v>43791</c:v>
                </c:pt>
                <c:pt idx="76">
                  <c:v>43784</c:v>
                </c:pt>
                <c:pt idx="77">
                  <c:v>43777</c:v>
                </c:pt>
                <c:pt idx="78">
                  <c:v>43770</c:v>
                </c:pt>
                <c:pt idx="79">
                  <c:v>43763</c:v>
                </c:pt>
                <c:pt idx="80">
                  <c:v>43756</c:v>
                </c:pt>
                <c:pt idx="81">
                  <c:v>43749</c:v>
                </c:pt>
                <c:pt idx="82">
                  <c:v>43735</c:v>
                </c:pt>
                <c:pt idx="83">
                  <c:v>43728</c:v>
                </c:pt>
                <c:pt idx="84">
                  <c:v>43721</c:v>
                </c:pt>
                <c:pt idx="85">
                  <c:v>43714</c:v>
                </c:pt>
                <c:pt idx="86">
                  <c:v>43707</c:v>
                </c:pt>
                <c:pt idx="87">
                  <c:v>43700</c:v>
                </c:pt>
                <c:pt idx="88">
                  <c:v>43693</c:v>
                </c:pt>
                <c:pt idx="89">
                  <c:v>43686</c:v>
                </c:pt>
                <c:pt idx="90">
                  <c:v>43679</c:v>
                </c:pt>
              </c:numCache>
            </c:numRef>
          </c:cat>
          <c:val>
            <c:numRef>
              <c:f>Port!$BM$3:$BM$93</c:f>
              <c:numCache>
                <c:formatCode>_ * #,##0.00_ ;_ * \-#,##0.00_ ;_ * "-"??_ ;_ @_ </c:formatCode>
                <c:ptCount val="91"/>
                <c:pt idx="1">
                  <c:v>90.444444444444443</c:v>
                </c:pt>
                <c:pt idx="2">
                  <c:v>89.874074074074073</c:v>
                </c:pt>
                <c:pt idx="3">
                  <c:v>88.964074074074077</c:v>
                </c:pt>
                <c:pt idx="4">
                  <c:v>87.964074074074077</c:v>
                </c:pt>
                <c:pt idx="5">
                  <c:v>86.964074074074077</c:v>
                </c:pt>
                <c:pt idx="6">
                  <c:v>88.075185185185191</c:v>
                </c:pt>
                <c:pt idx="7">
                  <c:v>87.52756613756614</c:v>
                </c:pt>
                <c:pt idx="8">
                  <c:v>87.16</c:v>
                </c:pt>
                <c:pt idx="9">
                  <c:v>90.39</c:v>
                </c:pt>
                <c:pt idx="10">
                  <c:v>92.05</c:v>
                </c:pt>
                <c:pt idx="11">
                  <c:v>92.28</c:v>
                </c:pt>
                <c:pt idx="12">
                  <c:v>92.19</c:v>
                </c:pt>
                <c:pt idx="13">
                  <c:v>91.14</c:v>
                </c:pt>
                <c:pt idx="14">
                  <c:v>90.33</c:v>
                </c:pt>
                <c:pt idx="15">
                  <c:v>91.62</c:v>
                </c:pt>
                <c:pt idx="16">
                  <c:v>91.74</c:v>
                </c:pt>
                <c:pt idx="17">
                  <c:v>92.27</c:v>
                </c:pt>
                <c:pt idx="18">
                  <c:v>92.58</c:v>
                </c:pt>
                <c:pt idx="19">
                  <c:v>91.87</c:v>
                </c:pt>
                <c:pt idx="20">
                  <c:v>91.689389240099345</c:v>
                </c:pt>
                <c:pt idx="21">
                  <c:v>91.47</c:v>
                </c:pt>
                <c:pt idx="22">
                  <c:v>92.4</c:v>
                </c:pt>
                <c:pt idx="23">
                  <c:v>92.47</c:v>
                </c:pt>
                <c:pt idx="24">
                  <c:v>91.64</c:v>
                </c:pt>
                <c:pt idx="25">
                  <c:v>92.11</c:v>
                </c:pt>
                <c:pt idx="26">
                  <c:v>92.27</c:v>
                </c:pt>
                <c:pt idx="27">
                  <c:v>92.47</c:v>
                </c:pt>
                <c:pt idx="28">
                  <c:v>92.34</c:v>
                </c:pt>
                <c:pt idx="29">
                  <c:v>92.91</c:v>
                </c:pt>
                <c:pt idx="30">
                  <c:v>93.2</c:v>
                </c:pt>
                <c:pt idx="31">
                  <c:v>93.04</c:v>
                </c:pt>
                <c:pt idx="32">
                  <c:v>93.69</c:v>
                </c:pt>
                <c:pt idx="33">
                  <c:v>94.25</c:v>
                </c:pt>
                <c:pt idx="34">
                  <c:v>94.31</c:v>
                </c:pt>
                <c:pt idx="35">
                  <c:v>94.52</c:v>
                </c:pt>
                <c:pt idx="36">
                  <c:v>94.64</c:v>
                </c:pt>
                <c:pt idx="37">
                  <c:v>94.8</c:v>
                </c:pt>
                <c:pt idx="38">
                  <c:v>95.16</c:v>
                </c:pt>
                <c:pt idx="39">
                  <c:v>94.75</c:v>
                </c:pt>
                <c:pt idx="40">
                  <c:v>94.5</c:v>
                </c:pt>
                <c:pt idx="41">
                  <c:v>93.08</c:v>
                </c:pt>
                <c:pt idx="42">
                  <c:v>92.96</c:v>
                </c:pt>
                <c:pt idx="43">
                  <c:v>93.08</c:v>
                </c:pt>
                <c:pt idx="44">
                  <c:v>93.35</c:v>
                </c:pt>
                <c:pt idx="45">
                  <c:v>93.42</c:v>
                </c:pt>
                <c:pt idx="46">
                  <c:v>92.66</c:v>
                </c:pt>
                <c:pt idx="47">
                  <c:v>92.35</c:v>
                </c:pt>
                <c:pt idx="48">
                  <c:v>91.9</c:v>
                </c:pt>
                <c:pt idx="49">
                  <c:v>91.38</c:v>
                </c:pt>
                <c:pt idx="50">
                  <c:v>90.95</c:v>
                </c:pt>
                <c:pt idx="51">
                  <c:v>89.94</c:v>
                </c:pt>
                <c:pt idx="52">
                  <c:v>89.13</c:v>
                </c:pt>
                <c:pt idx="53">
                  <c:v>88.57</c:v>
                </c:pt>
                <c:pt idx="54">
                  <c:v>87.25</c:v>
                </c:pt>
                <c:pt idx="55">
                  <c:v>86.7</c:v>
                </c:pt>
                <c:pt idx="56">
                  <c:v>85.52</c:v>
                </c:pt>
                <c:pt idx="57">
                  <c:v>84.47</c:v>
                </c:pt>
                <c:pt idx="58">
                  <c:v>82.78</c:v>
                </c:pt>
                <c:pt idx="59">
                  <c:v>81.8</c:v>
                </c:pt>
                <c:pt idx="60">
                  <c:v>80.260000000000005</c:v>
                </c:pt>
                <c:pt idx="61">
                  <c:v>80.260000000000005</c:v>
                </c:pt>
                <c:pt idx="62">
                  <c:v>80.06</c:v>
                </c:pt>
                <c:pt idx="63">
                  <c:v>80.09</c:v>
                </c:pt>
                <c:pt idx="64">
                  <c:v>80.98</c:v>
                </c:pt>
                <c:pt idx="65">
                  <c:v>84.26</c:v>
                </c:pt>
                <c:pt idx="66">
                  <c:v>86.65</c:v>
                </c:pt>
                <c:pt idx="67">
                  <c:v>85.55</c:v>
                </c:pt>
                <c:pt idx="68">
                  <c:v>86</c:v>
                </c:pt>
                <c:pt idx="69">
                  <c:v>86.33</c:v>
                </c:pt>
                <c:pt idx="70">
                  <c:v>85.52</c:v>
                </c:pt>
                <c:pt idx="71">
                  <c:v>85.43</c:v>
                </c:pt>
                <c:pt idx="72">
                  <c:v>86.45</c:v>
                </c:pt>
                <c:pt idx="73">
                  <c:v>87.19</c:v>
                </c:pt>
                <c:pt idx="74">
                  <c:v>86.08</c:v>
                </c:pt>
                <c:pt idx="75">
                  <c:v>84.56</c:v>
                </c:pt>
                <c:pt idx="76">
                  <c:v>84.7</c:v>
                </c:pt>
                <c:pt idx="77">
                  <c:v>83.25</c:v>
                </c:pt>
                <c:pt idx="78">
                  <c:v>84</c:v>
                </c:pt>
                <c:pt idx="79">
                  <c:v>82.77</c:v>
                </c:pt>
                <c:pt idx="80">
                  <c:v>83.59</c:v>
                </c:pt>
                <c:pt idx="81">
                  <c:v>82.47</c:v>
                </c:pt>
                <c:pt idx="82">
                  <c:v>84.63</c:v>
                </c:pt>
                <c:pt idx="83">
                  <c:v>88.97</c:v>
                </c:pt>
                <c:pt idx="84">
                  <c:v>89.07</c:v>
                </c:pt>
                <c:pt idx="85">
                  <c:v>88.85</c:v>
                </c:pt>
                <c:pt idx="86">
                  <c:v>87.48</c:v>
                </c:pt>
                <c:pt idx="87">
                  <c:v>87.95</c:v>
                </c:pt>
                <c:pt idx="88">
                  <c:v>88.13</c:v>
                </c:pt>
                <c:pt idx="89">
                  <c:v>87.93</c:v>
                </c:pt>
                <c:pt idx="90">
                  <c:v>84.06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C-4E63-95C4-0028482B9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923592"/>
        <c:axId val="1900921296"/>
      </c:lineChart>
      <c:dateAx>
        <c:axId val="953551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24238096"/>
        <c:crosses val="autoZero"/>
        <c:auto val="1"/>
        <c:lblOffset val="100"/>
        <c:baseTimeUnit val="days"/>
      </c:dateAx>
      <c:valAx>
        <c:axId val="2024238096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53551536"/>
        <c:crosses val="autoZero"/>
        <c:crossBetween val="between"/>
      </c:valAx>
      <c:valAx>
        <c:axId val="1900921296"/>
        <c:scaling>
          <c:orientation val="minMax"/>
        </c:scaling>
        <c:delete val="0"/>
        <c:axPos val="r"/>
        <c:numFmt formatCode="_ * #,##0.00_ ;_ * \-#,##0.00_ ;_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00923592"/>
        <c:crosses val="max"/>
        <c:crossBetween val="between"/>
      </c:valAx>
      <c:dateAx>
        <c:axId val="1900923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009212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Total port inventory/BF CU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Port!$B$3:$B$93</c:f>
              <c:numCache>
                <c:formatCode>m/d/yyyy</c:formatCode>
                <c:ptCount val="91"/>
                <c:pt idx="1">
                  <c:v>44323</c:v>
                </c:pt>
                <c:pt idx="2">
                  <c:v>44316</c:v>
                </c:pt>
                <c:pt idx="3">
                  <c:v>44309</c:v>
                </c:pt>
                <c:pt idx="4">
                  <c:v>44302</c:v>
                </c:pt>
                <c:pt idx="5">
                  <c:v>44295</c:v>
                </c:pt>
                <c:pt idx="6">
                  <c:v>44288</c:v>
                </c:pt>
                <c:pt idx="7">
                  <c:v>44281</c:v>
                </c:pt>
                <c:pt idx="8">
                  <c:v>44274</c:v>
                </c:pt>
                <c:pt idx="9">
                  <c:v>44267</c:v>
                </c:pt>
                <c:pt idx="10">
                  <c:v>44260</c:v>
                </c:pt>
                <c:pt idx="11">
                  <c:v>44253</c:v>
                </c:pt>
                <c:pt idx="12">
                  <c:v>44246</c:v>
                </c:pt>
                <c:pt idx="13">
                  <c:v>44232</c:v>
                </c:pt>
                <c:pt idx="14">
                  <c:v>44225</c:v>
                </c:pt>
                <c:pt idx="15">
                  <c:v>44218</c:v>
                </c:pt>
                <c:pt idx="16">
                  <c:v>44211</c:v>
                </c:pt>
                <c:pt idx="17">
                  <c:v>44204</c:v>
                </c:pt>
                <c:pt idx="18">
                  <c:v>44197</c:v>
                </c:pt>
                <c:pt idx="19">
                  <c:v>44190</c:v>
                </c:pt>
                <c:pt idx="20">
                  <c:v>44183</c:v>
                </c:pt>
                <c:pt idx="21">
                  <c:v>44176</c:v>
                </c:pt>
                <c:pt idx="22">
                  <c:v>44169</c:v>
                </c:pt>
                <c:pt idx="23">
                  <c:v>44162</c:v>
                </c:pt>
                <c:pt idx="24">
                  <c:v>44155</c:v>
                </c:pt>
                <c:pt idx="25">
                  <c:v>44148</c:v>
                </c:pt>
                <c:pt idx="26">
                  <c:v>44141</c:v>
                </c:pt>
                <c:pt idx="27">
                  <c:v>44134</c:v>
                </c:pt>
                <c:pt idx="28">
                  <c:v>44127</c:v>
                </c:pt>
                <c:pt idx="29">
                  <c:v>44120</c:v>
                </c:pt>
                <c:pt idx="30">
                  <c:v>44113</c:v>
                </c:pt>
                <c:pt idx="31">
                  <c:v>44106</c:v>
                </c:pt>
                <c:pt idx="32">
                  <c:v>44099</c:v>
                </c:pt>
                <c:pt idx="33">
                  <c:v>44092</c:v>
                </c:pt>
                <c:pt idx="34">
                  <c:v>44085</c:v>
                </c:pt>
                <c:pt idx="35">
                  <c:v>44078</c:v>
                </c:pt>
                <c:pt idx="36">
                  <c:v>44071</c:v>
                </c:pt>
                <c:pt idx="37">
                  <c:v>44064</c:v>
                </c:pt>
                <c:pt idx="38">
                  <c:v>44057</c:v>
                </c:pt>
                <c:pt idx="39">
                  <c:v>44050</c:v>
                </c:pt>
                <c:pt idx="40">
                  <c:v>44043</c:v>
                </c:pt>
                <c:pt idx="41">
                  <c:v>44036</c:v>
                </c:pt>
                <c:pt idx="42">
                  <c:v>44029</c:v>
                </c:pt>
                <c:pt idx="43">
                  <c:v>44022</c:v>
                </c:pt>
                <c:pt idx="44">
                  <c:v>44015</c:v>
                </c:pt>
                <c:pt idx="45">
                  <c:v>44008</c:v>
                </c:pt>
                <c:pt idx="46">
                  <c:v>44001</c:v>
                </c:pt>
                <c:pt idx="47">
                  <c:v>43994</c:v>
                </c:pt>
                <c:pt idx="48">
                  <c:v>43987</c:v>
                </c:pt>
                <c:pt idx="49">
                  <c:v>43980</c:v>
                </c:pt>
                <c:pt idx="50">
                  <c:v>43973</c:v>
                </c:pt>
                <c:pt idx="51">
                  <c:v>43966</c:v>
                </c:pt>
                <c:pt idx="52">
                  <c:v>43959</c:v>
                </c:pt>
                <c:pt idx="53">
                  <c:v>43952</c:v>
                </c:pt>
                <c:pt idx="54">
                  <c:v>43945</c:v>
                </c:pt>
                <c:pt idx="55">
                  <c:v>43938</c:v>
                </c:pt>
                <c:pt idx="56">
                  <c:v>43931</c:v>
                </c:pt>
                <c:pt idx="57">
                  <c:v>43924</c:v>
                </c:pt>
                <c:pt idx="58">
                  <c:v>43917</c:v>
                </c:pt>
                <c:pt idx="59">
                  <c:v>43910</c:v>
                </c:pt>
                <c:pt idx="60">
                  <c:v>43903</c:v>
                </c:pt>
                <c:pt idx="61">
                  <c:v>43896</c:v>
                </c:pt>
                <c:pt idx="62">
                  <c:v>43889</c:v>
                </c:pt>
                <c:pt idx="63">
                  <c:v>43882</c:v>
                </c:pt>
                <c:pt idx="64">
                  <c:v>43875</c:v>
                </c:pt>
                <c:pt idx="65">
                  <c:v>43868</c:v>
                </c:pt>
                <c:pt idx="66">
                  <c:v>43854</c:v>
                </c:pt>
                <c:pt idx="67">
                  <c:v>43847</c:v>
                </c:pt>
                <c:pt idx="68">
                  <c:v>43840</c:v>
                </c:pt>
                <c:pt idx="69">
                  <c:v>43833</c:v>
                </c:pt>
                <c:pt idx="70">
                  <c:v>43826</c:v>
                </c:pt>
                <c:pt idx="71">
                  <c:v>43819</c:v>
                </c:pt>
                <c:pt idx="72">
                  <c:v>43812</c:v>
                </c:pt>
                <c:pt idx="73">
                  <c:v>43805</c:v>
                </c:pt>
                <c:pt idx="74">
                  <c:v>43798</c:v>
                </c:pt>
                <c:pt idx="75">
                  <c:v>43791</c:v>
                </c:pt>
                <c:pt idx="76">
                  <c:v>43784</c:v>
                </c:pt>
                <c:pt idx="77">
                  <c:v>43777</c:v>
                </c:pt>
                <c:pt idx="78">
                  <c:v>43770</c:v>
                </c:pt>
                <c:pt idx="79">
                  <c:v>43763</c:v>
                </c:pt>
                <c:pt idx="80">
                  <c:v>43756</c:v>
                </c:pt>
                <c:pt idx="81">
                  <c:v>43749</c:v>
                </c:pt>
                <c:pt idx="82">
                  <c:v>43735</c:v>
                </c:pt>
                <c:pt idx="83">
                  <c:v>43728</c:v>
                </c:pt>
                <c:pt idx="84">
                  <c:v>43721</c:v>
                </c:pt>
                <c:pt idx="85">
                  <c:v>43714</c:v>
                </c:pt>
                <c:pt idx="86">
                  <c:v>43707</c:v>
                </c:pt>
                <c:pt idx="87">
                  <c:v>43700</c:v>
                </c:pt>
                <c:pt idx="88">
                  <c:v>43693</c:v>
                </c:pt>
                <c:pt idx="89">
                  <c:v>43686</c:v>
                </c:pt>
                <c:pt idx="90">
                  <c:v>43679</c:v>
                </c:pt>
              </c:numCache>
            </c:numRef>
          </c:cat>
          <c:val>
            <c:numRef>
              <c:f>Port!$BN$3:$BN$93</c:f>
              <c:numCache>
                <c:formatCode>_ * #,##0_ ;_ * \-#,##0_ ;_ * "-"??_ ;_ @_ </c:formatCode>
                <c:ptCount val="91"/>
                <c:pt idx="1">
                  <c:v>14326.783783783785</c:v>
                </c:pt>
                <c:pt idx="2">
                  <c:v>14494.380202752825</c:v>
                </c:pt>
                <c:pt idx="3">
                  <c:v>14972.560709066915</c:v>
                </c:pt>
                <c:pt idx="4">
                  <c:v>15137.282055384563</c:v>
                </c:pt>
                <c:pt idx="5">
                  <c:v>15062.334808328684</c:v>
                </c:pt>
                <c:pt idx="6">
                  <c:v>14911.01037413321</c:v>
                </c:pt>
                <c:pt idx="7">
                  <c:v>14927.982779121439</c:v>
                </c:pt>
                <c:pt idx="8">
                  <c:v>14939.307021569528</c:v>
                </c:pt>
                <c:pt idx="9">
                  <c:v>14252.019028653613</c:v>
                </c:pt>
                <c:pt idx="10">
                  <c:v>13893.75339489408</c:v>
                </c:pt>
                <c:pt idx="11">
                  <c:v>13702.568270481142</c:v>
                </c:pt>
                <c:pt idx="12">
                  <c:v>13783.382145568934</c:v>
                </c:pt>
                <c:pt idx="13">
                  <c:v>13736.449418477068</c:v>
                </c:pt>
                <c:pt idx="14">
                  <c:v>13838.935016052252</c:v>
                </c:pt>
                <c:pt idx="15">
                  <c:v>13575.856799825366</c:v>
                </c:pt>
                <c:pt idx="16">
                  <c:v>13529.398299542187</c:v>
                </c:pt>
                <c:pt idx="17">
                  <c:v>13294.895415628051</c:v>
                </c:pt>
                <c:pt idx="18">
                  <c:v>13411.049902786781</c:v>
                </c:pt>
                <c:pt idx="19">
                  <c:v>13506.78132143246</c:v>
                </c:pt>
                <c:pt idx="20">
                  <c:v>13528.773724860903</c:v>
                </c:pt>
                <c:pt idx="21">
                  <c:v>13341.204766590141</c:v>
                </c:pt>
                <c:pt idx="22">
                  <c:v>13470.34632034632</c:v>
                </c:pt>
                <c:pt idx="23">
                  <c:v>13631.880609927543</c:v>
                </c:pt>
                <c:pt idx="24">
                  <c:v>13914.666084679178</c:v>
                </c:pt>
                <c:pt idx="25">
                  <c:v>13872.218000217132</c:v>
                </c:pt>
                <c:pt idx="26">
                  <c:v>13884.79462447166</c:v>
                </c:pt>
                <c:pt idx="27">
                  <c:v>13802.58462203958</c:v>
                </c:pt>
                <c:pt idx="28">
                  <c:v>13445.505739657787</c:v>
                </c:pt>
                <c:pt idx="29">
                  <c:v>13172.446453557208</c:v>
                </c:pt>
                <c:pt idx="30">
                  <c:v>12940.87982832618</c:v>
                </c:pt>
                <c:pt idx="31">
                  <c:v>12797.334479793637</c:v>
                </c:pt>
                <c:pt idx="32">
                  <c:v>12398.388301846515</c:v>
                </c:pt>
                <c:pt idx="33">
                  <c:v>12193.962864721485</c:v>
                </c:pt>
                <c:pt idx="34">
                  <c:v>12147.651362527835</c:v>
                </c:pt>
                <c:pt idx="35">
                  <c:v>12033.421498095642</c:v>
                </c:pt>
                <c:pt idx="36">
                  <c:v>11951.056635672021</c:v>
                </c:pt>
                <c:pt idx="37">
                  <c:v>11858.354430379746</c:v>
                </c:pt>
                <c:pt idx="38">
                  <c:v>11898.959646910467</c:v>
                </c:pt>
                <c:pt idx="39">
                  <c:v>11974.416886543535</c:v>
                </c:pt>
                <c:pt idx="40">
                  <c:v>12066.37037037037</c:v>
                </c:pt>
                <c:pt idx="41">
                  <c:v>12167.092823377739</c:v>
                </c:pt>
                <c:pt idx="42">
                  <c:v>11884.07917383821</c:v>
                </c:pt>
                <c:pt idx="43">
                  <c:v>11686.807047700902</c:v>
                </c:pt>
                <c:pt idx="44">
                  <c:v>11578.735940010714</c:v>
                </c:pt>
                <c:pt idx="45">
                  <c:v>11540.462427745664</c:v>
                </c:pt>
                <c:pt idx="46">
                  <c:v>11458.191236779625</c:v>
                </c:pt>
                <c:pt idx="47">
                  <c:v>11583.865728207908</c:v>
                </c:pt>
                <c:pt idx="48">
                  <c:v>11701.52339499456</c:v>
                </c:pt>
                <c:pt idx="49">
                  <c:v>11802.199606040711</c:v>
                </c:pt>
                <c:pt idx="50">
                  <c:v>12013.282023089609</c:v>
                </c:pt>
                <c:pt idx="51">
                  <c:v>12335.890593729153</c:v>
                </c:pt>
                <c:pt idx="52">
                  <c:v>12553.528553797823</c:v>
                </c:pt>
                <c:pt idx="53">
                  <c:v>12868.951112114712</c:v>
                </c:pt>
                <c:pt idx="54">
                  <c:v>13278.349570200573</c:v>
                </c:pt>
                <c:pt idx="55">
                  <c:v>13420.738177623991</c:v>
                </c:pt>
                <c:pt idx="56">
                  <c:v>13575.011693171189</c:v>
                </c:pt>
                <c:pt idx="57">
                  <c:v>13657.27477210844</c:v>
                </c:pt>
                <c:pt idx="58">
                  <c:v>14127.6757670935</c:v>
                </c:pt>
                <c:pt idx="59">
                  <c:v>14479.376528117358</c:v>
                </c:pt>
                <c:pt idx="60">
                  <c:v>14840.680289060552</c:v>
                </c:pt>
                <c:pt idx="61">
                  <c:v>15047.92673810117</c:v>
                </c:pt>
                <c:pt idx="62">
                  <c:v>15201.299025730703</c:v>
                </c:pt>
                <c:pt idx="63">
                  <c:v>15475.377700087402</c:v>
                </c:pt>
                <c:pt idx="64">
                  <c:v>15397.57964929612</c:v>
                </c:pt>
                <c:pt idx="65">
                  <c:v>14902.682174222644</c:v>
                </c:pt>
                <c:pt idx="66">
                  <c:v>14255.729948066934</c:v>
                </c:pt>
                <c:pt idx="67">
                  <c:v>14463.97428404442</c:v>
                </c:pt>
                <c:pt idx="68">
                  <c:v>14346.348837209302</c:v>
                </c:pt>
                <c:pt idx="69">
                  <c:v>14494.845360824744</c:v>
                </c:pt>
                <c:pt idx="70">
                  <c:v>14844.48082319925</c:v>
                </c:pt>
                <c:pt idx="71">
                  <c:v>14857.204729017909</c:v>
                </c:pt>
                <c:pt idx="72">
                  <c:v>14236.599190283403</c:v>
                </c:pt>
                <c:pt idx="73">
                  <c:v>14157.44924876706</c:v>
                </c:pt>
                <c:pt idx="74">
                  <c:v>14385.931691449816</c:v>
                </c:pt>
                <c:pt idx="75">
                  <c:v>14802.802743614</c:v>
                </c:pt>
                <c:pt idx="76">
                  <c:v>14608.913813459267</c:v>
                </c:pt>
                <c:pt idx="77">
                  <c:v>15117.117117117119</c:v>
                </c:pt>
                <c:pt idx="78">
                  <c:v>15057.738095238095</c:v>
                </c:pt>
                <c:pt idx="79">
                  <c:v>15508.034311948773</c:v>
                </c:pt>
                <c:pt idx="80">
                  <c:v>15221.952386649122</c:v>
                </c:pt>
                <c:pt idx="81">
                  <c:v>15362.677337213532</c:v>
                </c:pt>
                <c:pt idx="82">
                  <c:v>14218.362282878414</c:v>
                </c:pt>
                <c:pt idx="83">
                  <c:v>13773.507924019334</c:v>
                </c:pt>
                <c:pt idx="84">
                  <c:v>13409.677781520153</c:v>
                </c:pt>
                <c:pt idx="85">
                  <c:v>13609.071468767586</c:v>
                </c:pt>
                <c:pt idx="86">
                  <c:v>13867.626886145405</c:v>
                </c:pt>
                <c:pt idx="87">
                  <c:v>13626.299033541784</c:v>
                </c:pt>
                <c:pt idx="88">
                  <c:v>13163.780778395554</c:v>
                </c:pt>
                <c:pt idx="89">
                  <c:v>13477.482088024564</c:v>
                </c:pt>
                <c:pt idx="90">
                  <c:v>14120.009517011658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8-424B-8993-D56861961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551536"/>
        <c:axId val="2024238096"/>
      </c:lineChart>
      <c:dateAx>
        <c:axId val="953551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24238096"/>
        <c:crosses val="autoZero"/>
        <c:auto val="1"/>
        <c:lblOffset val="100"/>
        <c:baseTimeUnit val="days"/>
      </c:dateAx>
      <c:valAx>
        <c:axId val="2024238096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535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National Concentrates Port Inventory (Mio)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Port!$GL$12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Port!$GL$13:$GL$66</c:f>
              <c:numCache>
                <c:formatCode>_ * #,##0.00_ ;_ * \-#,##0.00_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9.66</c:v>
                </c:pt>
                <c:pt idx="24">
                  <c:v>9.93</c:v>
                </c:pt>
                <c:pt idx="25">
                  <c:v>10.3</c:v>
                </c:pt>
                <c:pt idx="26">
                  <c:v>10.45</c:v>
                </c:pt>
                <c:pt idx="27">
                  <c:v>10.78</c:v>
                </c:pt>
                <c:pt idx="28">
                  <c:v>10.17</c:v>
                </c:pt>
                <c:pt idx="29">
                  <c:v>9.6</c:v>
                </c:pt>
                <c:pt idx="30">
                  <c:v>9.4600000000000009</c:v>
                </c:pt>
                <c:pt idx="31">
                  <c:v>9.52</c:v>
                </c:pt>
                <c:pt idx="32">
                  <c:v>9.09</c:v>
                </c:pt>
                <c:pt idx="33">
                  <c:v>9.3000000000000007</c:v>
                </c:pt>
                <c:pt idx="34">
                  <c:v>9.48</c:v>
                </c:pt>
                <c:pt idx="35">
                  <c:v>9.51</c:v>
                </c:pt>
                <c:pt idx="36">
                  <c:v>9.2899999999999991</c:v>
                </c:pt>
                <c:pt idx="37">
                  <c:v>8.9</c:v>
                </c:pt>
                <c:pt idx="38">
                  <c:v>8.6999999999999993</c:v>
                </c:pt>
                <c:pt idx="39">
                  <c:v>8.19</c:v>
                </c:pt>
                <c:pt idx="40">
                  <c:v>#N/A</c:v>
                </c:pt>
                <c:pt idx="41">
                  <c:v>6.9</c:v>
                </c:pt>
                <c:pt idx="42">
                  <c:v>6.88</c:v>
                </c:pt>
                <c:pt idx="43">
                  <c:v>6.71</c:v>
                </c:pt>
                <c:pt idx="44">
                  <c:v>6.53</c:v>
                </c:pt>
                <c:pt idx="45">
                  <c:v>6.15</c:v>
                </c:pt>
                <c:pt idx="46">
                  <c:v>6.28</c:v>
                </c:pt>
                <c:pt idx="47">
                  <c:v>5.88</c:v>
                </c:pt>
                <c:pt idx="48">
                  <c:v>5.95</c:v>
                </c:pt>
                <c:pt idx="49">
                  <c:v>5.73</c:v>
                </c:pt>
                <c:pt idx="50">
                  <c:v>5.91</c:v>
                </c:pt>
                <c:pt idx="51">
                  <c:v>5.91</c:v>
                </c:pt>
                <c:pt idx="52">
                  <c:v>6.27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C-42D7-B76B-4BB2191038B3}"/>
            </c:ext>
          </c:extLst>
        </c:ser>
        <c:ser>
          <c:idx val="2"/>
          <c:order val="1"/>
          <c:tx>
            <c:strRef>
              <c:f>Port!$GM$12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Port!$GM$13:$GM$66</c:f>
              <c:numCache>
                <c:formatCode>_ * #,##0.00_ ;_ * \-#,##0.00_ ;_ * "-"??_ ;_ @_ </c:formatCode>
                <c:ptCount val="54"/>
                <c:pt idx="0">
                  <c:v>6.27</c:v>
                </c:pt>
                <c:pt idx="1">
                  <c:v>5.65</c:v>
                </c:pt>
                <c:pt idx="2">
                  <c:v>5.7</c:v>
                </c:pt>
                <c:pt idx="3">
                  <c:v>6.31</c:v>
                </c:pt>
                <c:pt idx="4">
                  <c:v>7.44</c:v>
                </c:pt>
                <c:pt idx="5">
                  <c:v>6.65</c:v>
                </c:pt>
                <c:pt idx="6">
                  <c:v>6.66</c:v>
                </c:pt>
                <c:pt idx="7">
                  <c:v>#N/A</c:v>
                </c:pt>
                <c:pt idx="8">
                  <c:v>6.8</c:v>
                </c:pt>
                <c:pt idx="9">
                  <c:v>6.94</c:v>
                </c:pt>
                <c:pt idx="10">
                  <c:v>6.5697000000000001</c:v>
                </c:pt>
                <c:pt idx="11">
                  <c:v>6.8550000000000004</c:v>
                </c:pt>
                <c:pt idx="12">
                  <c:v>6.5352999999999994</c:v>
                </c:pt>
                <c:pt idx="13">
                  <c:v>7.0635000000000003</c:v>
                </c:pt>
                <c:pt idx="14">
                  <c:v>7.2065999999999999</c:v>
                </c:pt>
                <c:pt idx="15">
                  <c:v>6.6966999999999999</c:v>
                </c:pt>
                <c:pt idx="16">
                  <c:v>7.0226999999999995</c:v>
                </c:pt>
                <c:pt idx="17">
                  <c:v>6.8126999999999995</c:v>
                </c:pt>
                <c:pt idx="18">
                  <c:v>7.1889000000000003</c:v>
                </c:pt>
                <c:pt idx="19">
                  <c:v>6.8126999999999995</c:v>
                </c:pt>
                <c:pt idx="20">
                  <c:v>7.0129999999999999</c:v>
                </c:pt>
                <c:pt idx="21">
                  <c:v>7.3912000000000004</c:v>
                </c:pt>
                <c:pt idx="22">
                  <c:v>7.9391999999999996</c:v>
                </c:pt>
                <c:pt idx="23">
                  <c:v>8.1270000000000007</c:v>
                </c:pt>
                <c:pt idx="24">
                  <c:v>7.6114999999999995</c:v>
                </c:pt>
                <c:pt idx="25">
                  <c:v>7.5799000000000003</c:v>
                </c:pt>
                <c:pt idx="26">
                  <c:v>7.7561999999999998</c:v>
                </c:pt>
                <c:pt idx="27">
                  <c:v>7.7171000000000003</c:v>
                </c:pt>
                <c:pt idx="28">
                  <c:v>7.7770000000000001</c:v>
                </c:pt>
                <c:pt idx="29">
                  <c:v>7.8015999999999996</c:v>
                </c:pt>
                <c:pt idx="30">
                  <c:v>8.0815000000000001</c:v>
                </c:pt>
                <c:pt idx="31">
                  <c:v>8.2042000000000002</c:v>
                </c:pt>
                <c:pt idx="32">
                  <c:v>8.1095000000000006</c:v>
                </c:pt>
                <c:pt idx="33">
                  <c:v>8.1612000000000009</c:v>
                </c:pt>
                <c:pt idx="34">
                  <c:v>7.9296000000000006</c:v>
                </c:pt>
                <c:pt idx="35">
                  <c:v>8.1054999999999993</c:v>
                </c:pt>
                <c:pt idx="36">
                  <c:v>8.1232000000000006</c:v>
                </c:pt>
                <c:pt idx="37">
                  <c:v>7.9653999999999998</c:v>
                </c:pt>
                <c:pt idx="38">
                  <c:v>8.2432999999999996</c:v>
                </c:pt>
                <c:pt idx="39">
                  <c:v>7.8776000000000002</c:v>
                </c:pt>
                <c:pt idx="40">
                  <c:v>#N/A</c:v>
                </c:pt>
                <c:pt idx="41">
                  <c:v>8.2939000000000007</c:v>
                </c:pt>
                <c:pt idx="42">
                  <c:v>7.9512999999999998</c:v>
                </c:pt>
                <c:pt idx="43">
                  <c:v>7.9360999999999997</c:v>
                </c:pt>
                <c:pt idx="44">
                  <c:v>7.7359</c:v>
                </c:pt>
                <c:pt idx="45">
                  <c:v>8.6827000000000005</c:v>
                </c:pt>
                <c:pt idx="46">
                  <c:v>7.8424000000000005</c:v>
                </c:pt>
                <c:pt idx="47">
                  <c:v>8.0289000000000001</c:v>
                </c:pt>
                <c:pt idx="48">
                  <c:v>7.6196999999999999</c:v>
                </c:pt>
                <c:pt idx="49">
                  <c:v>7.5241999999999996</c:v>
                </c:pt>
                <c:pt idx="50">
                  <c:v>7.8388999999999998</c:v>
                </c:pt>
                <c:pt idx="51">
                  <c:v>7.6739999999999995</c:v>
                </c:pt>
                <c:pt idx="52">
                  <c:v>7.6528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C-42D7-B76B-4BB2191038B3}"/>
            </c:ext>
          </c:extLst>
        </c:ser>
        <c:ser>
          <c:idx val="3"/>
          <c:order val="2"/>
          <c:tx>
            <c:strRef>
              <c:f>Port!$GN$12</c:f>
              <c:strCache>
                <c:ptCount val="1"/>
                <c:pt idx="0">
                  <c:v>2019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Port!$GN$13:$GN$66</c:f>
              <c:numCache>
                <c:formatCode>_ * #,##0.00_ ;_ * \-#,##0.00_ ;_ * "-"??_ ;_ @_ </c:formatCode>
                <c:ptCount val="54"/>
                <c:pt idx="0">
                  <c:v>7.6528</c:v>
                </c:pt>
                <c:pt idx="1">
                  <c:v>7.7347999999999999</c:v>
                </c:pt>
                <c:pt idx="2">
                  <c:v>7.3645000000000005</c:v>
                </c:pt>
                <c:pt idx="3">
                  <c:v>7.9792999999999994</c:v>
                </c:pt>
                <c:pt idx="4">
                  <c:v>7.8963000000000001</c:v>
                </c:pt>
                <c:pt idx="5">
                  <c:v>7.9074</c:v>
                </c:pt>
                <c:pt idx="6">
                  <c:v>#N/A</c:v>
                </c:pt>
                <c:pt idx="7">
                  <c:v>8.1996000000000002</c:v>
                </c:pt>
                <c:pt idx="8">
                  <c:v>8.4015000000000004</c:v>
                </c:pt>
                <c:pt idx="9">
                  <c:v>8.1935000000000002</c:v>
                </c:pt>
                <c:pt idx="10">
                  <c:v>7.9682000000000004</c:v>
                </c:pt>
                <c:pt idx="11">
                  <c:v>8.5579000000000001</c:v>
                </c:pt>
                <c:pt idx="12">
                  <c:v>8.735199999999999</c:v>
                </c:pt>
                <c:pt idx="13">
                  <c:v>8.4733999999999998</c:v>
                </c:pt>
                <c:pt idx="14">
                  <c:v>8.5349000000000004</c:v>
                </c:pt>
                <c:pt idx="15">
                  <c:v>8.5192999999999994</c:v>
                </c:pt>
                <c:pt idx="16">
                  <c:v>8.4670000000000005</c:v>
                </c:pt>
                <c:pt idx="17">
                  <c:v>8.0777000000000001</c:v>
                </c:pt>
                <c:pt idx="18">
                  <c:v>8.2881</c:v>
                </c:pt>
                <c:pt idx="19">
                  <c:v>8.6254999999999988</c:v>
                </c:pt>
                <c:pt idx="20">
                  <c:v>9.1736000000000004</c:v>
                </c:pt>
                <c:pt idx="21">
                  <c:v>9.0440000000000005</c:v>
                </c:pt>
                <c:pt idx="22">
                  <c:v>9.9184000000000001</c:v>
                </c:pt>
                <c:pt idx="23">
                  <c:v>9.7785000000000011</c:v>
                </c:pt>
                <c:pt idx="24">
                  <c:v>9.4982000000000006</c:v>
                </c:pt>
                <c:pt idx="25">
                  <c:v>9.6523000000000003</c:v>
                </c:pt>
                <c:pt idx="26">
                  <c:v>10.0387</c:v>
                </c:pt>
                <c:pt idx="27">
                  <c:v>10.8127</c:v>
                </c:pt>
                <c:pt idx="28">
                  <c:v>10.681099999999999</c:v>
                </c:pt>
                <c:pt idx="29">
                  <c:v>11.008599999999999</c:v>
                </c:pt>
                <c:pt idx="30">
                  <c:v>10.363800000000001</c:v>
                </c:pt>
                <c:pt idx="31">
                  <c:v>10.934800000000001</c:v>
                </c:pt>
                <c:pt idx="32">
                  <c:v>11.043699999999999</c:v>
                </c:pt>
                <c:pt idx="33">
                  <c:v>10.3672</c:v>
                </c:pt>
                <c:pt idx="34">
                  <c:v>10.6174</c:v>
                </c:pt>
                <c:pt idx="35">
                  <c:v>10.990399999999999</c:v>
                </c:pt>
                <c:pt idx="36">
                  <c:v>10.341500000000002</c:v>
                </c:pt>
                <c:pt idx="37">
                  <c:v>9.3462999999999994</c:v>
                </c:pt>
                <c:pt idx="38">
                  <c:v>9.1123499999999993</c:v>
                </c:pt>
                <c:pt idx="39">
                  <c:v>8.1623999999999999</c:v>
                </c:pt>
                <c:pt idx="40">
                  <c:v>#N/A</c:v>
                </c:pt>
                <c:pt idx="41">
                  <c:v>8.7636000000000003</c:v>
                </c:pt>
                <c:pt idx="42">
                  <c:v>8.6352999999999991</c:v>
                </c:pt>
                <c:pt idx="43">
                  <c:v>8.6580999999999992</c:v>
                </c:pt>
                <c:pt idx="44">
                  <c:v>8.5000999999999998</c:v>
                </c:pt>
                <c:pt idx="45">
                  <c:v>7.9660000000000002</c:v>
                </c:pt>
                <c:pt idx="46">
                  <c:v>8.6032000000000011</c:v>
                </c:pt>
                <c:pt idx="47">
                  <c:v>8.6807999999999996</c:v>
                </c:pt>
                <c:pt idx="48">
                  <c:v>8.7901000000000007</c:v>
                </c:pt>
                <c:pt idx="49">
                  <c:v>8.8040000000000003</c:v>
                </c:pt>
                <c:pt idx="50">
                  <c:v>8.4400999999999993</c:v>
                </c:pt>
                <c:pt idx="51">
                  <c:v>8.530800000000001</c:v>
                </c:pt>
                <c:pt idx="52">
                  <c:v>8.3452999999999999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C-42D7-B76B-4BB2191038B3}"/>
            </c:ext>
          </c:extLst>
        </c:ser>
        <c:ser>
          <c:idx val="4"/>
          <c:order val="3"/>
          <c:tx>
            <c:strRef>
              <c:f>Port!$GO$12</c:f>
              <c:strCache>
                <c:ptCount val="1"/>
                <c:pt idx="0">
                  <c:v>2020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Port!$GO$13:$GO$66</c:f>
              <c:numCache>
                <c:formatCode>_ * #,##0.00_ ;_ * \-#,##0.00_ ;_ * "-"??_ ;_ @_ </c:formatCode>
                <c:ptCount val="54"/>
                <c:pt idx="0">
                  <c:v>8.3452999999999999</c:v>
                </c:pt>
                <c:pt idx="1">
                  <c:v>8.4055999999999997</c:v>
                </c:pt>
                <c:pt idx="2">
                  <c:v>8.2238000000000007</c:v>
                </c:pt>
                <c:pt idx="3">
                  <c:v>8.0964999999999989</c:v>
                </c:pt>
                <c:pt idx="4">
                  <c:v>8.1692999999999998</c:v>
                </c:pt>
                <c:pt idx="5">
                  <c:v>#N/A</c:v>
                </c:pt>
                <c:pt idx="6">
                  <c:v>8.2720000000000002</c:v>
                </c:pt>
                <c:pt idx="7">
                  <c:v>8.0339999999999989</c:v>
                </c:pt>
                <c:pt idx="8">
                  <c:v>7.7984</c:v>
                </c:pt>
                <c:pt idx="9">
                  <c:v>7.2286000000000001</c:v>
                </c:pt>
                <c:pt idx="10">
                  <c:v>7.0135000000000005</c:v>
                </c:pt>
                <c:pt idx="11">
                  <c:v>6.7999000000000001</c:v>
                </c:pt>
                <c:pt idx="12">
                  <c:v>6.7155999999999993</c:v>
                </c:pt>
                <c:pt idx="13">
                  <c:v>6.6908000000000003</c:v>
                </c:pt>
                <c:pt idx="14">
                  <c:v>6.7621000000000002</c:v>
                </c:pt>
                <c:pt idx="15">
                  <c:v>6.8235000000000001</c:v>
                </c:pt>
                <c:pt idx="16">
                  <c:v>6.4734000000000007</c:v>
                </c:pt>
                <c:pt idx="17">
                  <c:v>6.4398</c:v>
                </c:pt>
                <c:pt idx="18">
                  <c:v>6.4573999999999998</c:v>
                </c:pt>
                <c:pt idx="19">
                  <c:v>6.1101999999999999</c:v>
                </c:pt>
                <c:pt idx="20">
                  <c:v>6.0849000000000002</c:v>
                </c:pt>
                <c:pt idx="21">
                  <c:v>6.5419000000000009</c:v>
                </c:pt>
                <c:pt idx="22">
                  <c:v>6.6553999999999993</c:v>
                </c:pt>
                <c:pt idx="23">
                  <c:v>6.9557000000000002</c:v>
                </c:pt>
                <c:pt idx="24">
                  <c:v>6.8727999999999998</c:v>
                </c:pt>
                <c:pt idx="25">
                  <c:v>7.4666999999999994</c:v>
                </c:pt>
                <c:pt idx="26">
                  <c:v>7.4546000000000001</c:v>
                </c:pt>
                <c:pt idx="27">
                  <c:v>7.3867999999999991</c:v>
                </c:pt>
                <c:pt idx="28">
                  <c:v>7.8161000000000005</c:v>
                </c:pt>
                <c:pt idx="29">
                  <c:v>7.8788</c:v>
                </c:pt>
                <c:pt idx="30">
                  <c:v>8.56</c:v>
                </c:pt>
                <c:pt idx="31">
                  <c:v>9.3850999999999996</c:v>
                </c:pt>
                <c:pt idx="32">
                  <c:v>10.0906</c:v>
                </c:pt>
                <c:pt idx="33">
                  <c:v>9.9810999999999996</c:v>
                </c:pt>
                <c:pt idx="34">
                  <c:v>10.375299999999999</c:v>
                </c:pt>
                <c:pt idx="35">
                  <c:v>10.318199999999999</c:v>
                </c:pt>
                <c:pt idx="36">
                  <c:v>9.9755000000000003</c:v>
                </c:pt>
                <c:pt idx="37">
                  <c:v>10.446400000000001</c:v>
                </c:pt>
                <c:pt idx="38">
                  <c:v>11.0177</c:v>
                </c:pt>
                <c:pt idx="39">
                  <c:v>11.086600000000001</c:v>
                </c:pt>
                <c:pt idx="40">
                  <c:v>11.677999999999999</c:v>
                </c:pt>
                <c:pt idx="41">
                  <c:v>11.8216</c:v>
                </c:pt>
                <c:pt idx="42">
                  <c:v>12.175999999999998</c:v>
                </c:pt>
                <c:pt idx="43">
                  <c:v>12.0814</c:v>
                </c:pt>
                <c:pt idx="44">
                  <c:v>12.253900000000002</c:v>
                </c:pt>
                <c:pt idx="45">
                  <c:v>12.079600000000001</c:v>
                </c:pt>
                <c:pt idx="46">
                  <c:v>12.144200000000001</c:v>
                </c:pt>
                <c:pt idx="47">
                  <c:v>11.456300000000001</c:v>
                </c:pt>
                <c:pt idx="48">
                  <c:v>11.188099999999999</c:v>
                </c:pt>
                <c:pt idx="49">
                  <c:v>10.810160000000002</c:v>
                </c:pt>
                <c:pt idx="50">
                  <c:v>10.2902</c:v>
                </c:pt>
                <c:pt idx="51">
                  <c:v>10.439500000000001</c:v>
                </c:pt>
                <c:pt idx="52">
                  <c:v>10.0679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C-42D7-B76B-4BB2191038B3}"/>
            </c:ext>
          </c:extLst>
        </c:ser>
        <c:ser>
          <c:idx val="0"/>
          <c:order val="4"/>
          <c:tx>
            <c:strRef>
              <c:f>Port!$GP$12</c:f>
              <c:strCache>
                <c:ptCount val="1"/>
                <c:pt idx="0">
                  <c:v>2021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Port!$BR$13:$BR$66</c:f>
              <c:numCache>
                <c:formatCode>m/d/yyyy</c:formatCode>
                <c:ptCount val="54"/>
                <c:pt idx="0">
                  <c:v>43826</c:v>
                </c:pt>
                <c:pt idx="1">
                  <c:v>43833</c:v>
                </c:pt>
                <c:pt idx="2">
                  <c:v>43840</c:v>
                </c:pt>
                <c:pt idx="3">
                  <c:v>43847</c:v>
                </c:pt>
                <c:pt idx="4">
                  <c:v>43854</c:v>
                </c:pt>
                <c:pt idx="5">
                  <c:v>43861</c:v>
                </c:pt>
                <c:pt idx="6">
                  <c:v>43868</c:v>
                </c:pt>
                <c:pt idx="7">
                  <c:v>43875</c:v>
                </c:pt>
                <c:pt idx="8">
                  <c:v>43882</c:v>
                </c:pt>
                <c:pt idx="9">
                  <c:v>43889</c:v>
                </c:pt>
                <c:pt idx="10">
                  <c:v>43896</c:v>
                </c:pt>
                <c:pt idx="11">
                  <c:v>43903</c:v>
                </c:pt>
                <c:pt idx="12">
                  <c:v>43910</c:v>
                </c:pt>
                <c:pt idx="13">
                  <c:v>43917</c:v>
                </c:pt>
                <c:pt idx="14">
                  <c:v>43924</c:v>
                </c:pt>
                <c:pt idx="15">
                  <c:v>43931</c:v>
                </c:pt>
                <c:pt idx="16">
                  <c:v>43938</c:v>
                </c:pt>
                <c:pt idx="17">
                  <c:v>43945</c:v>
                </c:pt>
                <c:pt idx="18">
                  <c:v>43952</c:v>
                </c:pt>
                <c:pt idx="19">
                  <c:v>43959</c:v>
                </c:pt>
                <c:pt idx="20">
                  <c:v>43966</c:v>
                </c:pt>
                <c:pt idx="21">
                  <c:v>43973</c:v>
                </c:pt>
                <c:pt idx="22">
                  <c:v>43980</c:v>
                </c:pt>
                <c:pt idx="23">
                  <c:v>43987</c:v>
                </c:pt>
                <c:pt idx="24">
                  <c:v>43994</c:v>
                </c:pt>
                <c:pt idx="25">
                  <c:v>44001</c:v>
                </c:pt>
                <c:pt idx="26">
                  <c:v>44008</c:v>
                </c:pt>
                <c:pt idx="27">
                  <c:v>44015</c:v>
                </c:pt>
                <c:pt idx="28">
                  <c:v>44022</c:v>
                </c:pt>
                <c:pt idx="29">
                  <c:v>44029</c:v>
                </c:pt>
                <c:pt idx="30">
                  <c:v>44036</c:v>
                </c:pt>
                <c:pt idx="31">
                  <c:v>44043</c:v>
                </c:pt>
                <c:pt idx="32">
                  <c:v>44050</c:v>
                </c:pt>
                <c:pt idx="33">
                  <c:v>44057</c:v>
                </c:pt>
                <c:pt idx="34">
                  <c:v>44064</c:v>
                </c:pt>
                <c:pt idx="35">
                  <c:v>44071</c:v>
                </c:pt>
                <c:pt idx="36">
                  <c:v>44078</c:v>
                </c:pt>
                <c:pt idx="37">
                  <c:v>44085</c:v>
                </c:pt>
                <c:pt idx="38">
                  <c:v>44092</c:v>
                </c:pt>
                <c:pt idx="39">
                  <c:v>44099</c:v>
                </c:pt>
                <c:pt idx="40">
                  <c:v>44106</c:v>
                </c:pt>
                <c:pt idx="41">
                  <c:v>44113</c:v>
                </c:pt>
                <c:pt idx="42">
                  <c:v>44120</c:v>
                </c:pt>
                <c:pt idx="43">
                  <c:v>44127</c:v>
                </c:pt>
                <c:pt idx="44">
                  <c:v>44134</c:v>
                </c:pt>
                <c:pt idx="45">
                  <c:v>44141</c:v>
                </c:pt>
                <c:pt idx="46">
                  <c:v>44148</c:v>
                </c:pt>
                <c:pt idx="47">
                  <c:v>44155</c:v>
                </c:pt>
                <c:pt idx="48">
                  <c:v>44162</c:v>
                </c:pt>
                <c:pt idx="49">
                  <c:v>44169</c:v>
                </c:pt>
                <c:pt idx="50">
                  <c:v>44176</c:v>
                </c:pt>
                <c:pt idx="51">
                  <c:v>44183</c:v>
                </c:pt>
                <c:pt idx="52">
                  <c:v>44190</c:v>
                </c:pt>
                <c:pt idx="53">
                  <c:v>44197</c:v>
                </c:pt>
              </c:numCache>
            </c:numRef>
          </c:cat>
          <c:val>
            <c:numRef>
              <c:f>Port!$GP$13:$GP$66</c:f>
              <c:numCache>
                <c:formatCode>_ * #,##0.00_ ;_ * \-#,##0.00_ ;_ * "-"??_ ;_ @_ </c:formatCode>
                <c:ptCount val="54"/>
                <c:pt idx="0">
                  <c:v>10.0679</c:v>
                </c:pt>
                <c:pt idx="1">
                  <c:v>10.0639</c:v>
                </c:pt>
                <c:pt idx="2">
                  <c:v>9.8350000000000009</c:v>
                </c:pt>
                <c:pt idx="3">
                  <c:v>9.2321000000000009</c:v>
                </c:pt>
                <c:pt idx="4">
                  <c:v>9.4825999999999997</c:v>
                </c:pt>
                <c:pt idx="5">
                  <c:v>9.7805999999999997</c:v>
                </c:pt>
                <c:pt idx="6">
                  <c:v>9.6678999999999995</c:v>
                </c:pt>
                <c:pt idx="7">
                  <c:v>#N/A</c:v>
                </c:pt>
                <c:pt idx="8">
                  <c:v>9.5522000000000009</c:v>
                </c:pt>
                <c:pt idx="9">
                  <c:v>9.3554999999999993</c:v>
                </c:pt>
                <c:pt idx="10">
                  <c:v>9.4937000000000005</c:v>
                </c:pt>
                <c:pt idx="11">
                  <c:v>9.2378</c:v>
                </c:pt>
                <c:pt idx="12">
                  <c:v>9.0031999999999996</c:v>
                </c:pt>
                <c:pt idx="13">
                  <c:v>9.2678999999999991</c:v>
                </c:pt>
                <c:pt idx="14">
                  <c:v>9.3148999999999997</c:v>
                </c:pt>
                <c:pt idx="15">
                  <c:v>9.2678999999999991</c:v>
                </c:pt>
                <c:pt idx="16">
                  <c:v>8.9825999999999997</c:v>
                </c:pt>
                <c:pt idx="17">
                  <c:v>9.0785999999999998</c:v>
                </c:pt>
                <c:pt idx="18">
                  <c:v>8.8903999999999996</c:v>
                </c:pt>
                <c:pt idx="19">
                  <c:v>9.0785999999999998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6-4E2E-8554-D9F214367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dateAx>
        <c:axId val="2045579224"/>
        <c:scaling>
          <c:orientation val="minMax"/>
        </c:scaling>
        <c:delete val="0"/>
        <c:axPos val="b"/>
        <c:numFmt formatCode="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Offset val="100"/>
        <c:baseTimeUnit val="days"/>
        <c:majorUnit val="1"/>
        <c:majorTimeUnit val="months"/>
      </c:date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33333333333335"/>
          <c:y val="0.89877150772820069"/>
          <c:w val="0.77944945119416875"/>
          <c:h val="5.4298527911367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National weekly arrivals (mio)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arrivals!$AJ$11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arrivals!$AJ$12:$AJ$65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E-420F-837E-6ECD74CC43BA}"/>
            </c:ext>
          </c:extLst>
        </c:ser>
        <c:ser>
          <c:idx val="2"/>
          <c:order val="1"/>
          <c:tx>
            <c:strRef>
              <c:f>arrivals!$AK$11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arrivals!$AK$12:$AK$65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E-420F-837E-6ECD74CC43BA}"/>
            </c:ext>
          </c:extLst>
        </c:ser>
        <c:ser>
          <c:idx val="3"/>
          <c:order val="2"/>
          <c:tx>
            <c:strRef>
              <c:f>arrivals!$AL$11</c:f>
              <c:strCache>
                <c:ptCount val="1"/>
                <c:pt idx="0">
                  <c:v>2019 </c:v>
                </c:pt>
              </c:strCache>
            </c:strRef>
          </c:tx>
          <c:spPr>
            <a:ln w="412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arrivals!$AL$12:$AL$65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E-420F-837E-6ECD74CC4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NE China weekly arrivals (mio)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arrivals!$AP$11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arrivals!$AP$12:$AP$65</c:f>
              <c:numCache>
                <c:formatCode>_ * #,##0.00_ ;_ * \-#,##0.00_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A-405F-A5C4-03CD20C1EB4C}"/>
            </c:ext>
          </c:extLst>
        </c:ser>
        <c:ser>
          <c:idx val="1"/>
          <c:order val="1"/>
          <c:tx>
            <c:strRef>
              <c:f>arrivals!$AQ$11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arrivals!$AQ$12:$AQ$65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A-405F-A5C4-03CD20C1EB4C}"/>
            </c:ext>
          </c:extLst>
        </c:ser>
        <c:ser>
          <c:idx val="2"/>
          <c:order val="2"/>
          <c:tx>
            <c:strRef>
              <c:f>arrivals!$AR$11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arrivals!$AR$12:$AR$65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A-405F-A5C4-03CD20C1EB4C}"/>
            </c:ext>
          </c:extLst>
        </c:ser>
        <c:ser>
          <c:idx val="3"/>
          <c:order val="3"/>
          <c:tx>
            <c:strRef>
              <c:f>arrivals!$AS$11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arrivals!$AS$12:$AS$65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A-405F-A5C4-03CD20C1E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North  China weekly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arrivals!$AW$11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arrivals!$AW$12:$AW$65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0-4042-BFE9-763773A5EBE8}"/>
            </c:ext>
          </c:extLst>
        </c:ser>
        <c:ser>
          <c:idx val="1"/>
          <c:order val="1"/>
          <c:tx>
            <c:strRef>
              <c:f>arrivals!$AX$11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arrivals!$AX$12:$AX$65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0-4042-BFE9-763773A5EBE8}"/>
            </c:ext>
          </c:extLst>
        </c:ser>
        <c:ser>
          <c:idx val="2"/>
          <c:order val="2"/>
          <c:tx>
            <c:strRef>
              <c:f>arrivals!$AY$11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arrivals!$AY$12:$AY$65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0-4042-BFE9-763773A5EBE8}"/>
            </c:ext>
          </c:extLst>
        </c:ser>
        <c:ser>
          <c:idx val="3"/>
          <c:order val="3"/>
          <c:tx>
            <c:strRef>
              <c:f>arrivals!$AZ$11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arrivals!$AZ$12:$AZ$65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0-4042-BFE9-763773A5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Shandong</a:t>
            </a:r>
            <a:r>
              <a:rPr lang="en-US" baseline="0"/>
              <a:t> </a:t>
            </a:r>
            <a:r>
              <a:rPr lang="en-US"/>
              <a:t>weekly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arrivals!$BD$11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arrivals!$BD$12:$BD$65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0-4042-BFE9-763773A5EBE8}"/>
            </c:ext>
          </c:extLst>
        </c:ser>
        <c:ser>
          <c:idx val="1"/>
          <c:order val="1"/>
          <c:tx>
            <c:strRef>
              <c:f>arrivals!$BE$11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arrivals!$BE$12:$BE$65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0-4042-BFE9-763773A5EBE8}"/>
            </c:ext>
          </c:extLst>
        </c:ser>
        <c:ser>
          <c:idx val="2"/>
          <c:order val="2"/>
          <c:tx>
            <c:strRef>
              <c:f>arrivals!$BF$11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arrivals!$BF$12:$BF$65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0-4042-BFE9-763773A5EBE8}"/>
            </c:ext>
          </c:extLst>
        </c:ser>
        <c:ser>
          <c:idx val="3"/>
          <c:order val="3"/>
          <c:tx>
            <c:strRef>
              <c:f>arrivals!$BG$11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arrivals!$BG$12:$BG$65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0-4042-BFE9-763773A5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East China</a:t>
            </a:r>
            <a:r>
              <a:rPr lang="en-US" baseline="0"/>
              <a:t> </a:t>
            </a:r>
            <a:r>
              <a:rPr lang="en-US"/>
              <a:t>weekly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arrivals!$BK$11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arrivals!$BK$12:$BK$65</c:f>
              <c:numCache>
                <c:formatCode>_ * #,##0.00_ ;_ * \-#,##0.00_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E-41D9-8007-4D81F2E75F54}"/>
            </c:ext>
          </c:extLst>
        </c:ser>
        <c:ser>
          <c:idx val="1"/>
          <c:order val="1"/>
          <c:tx>
            <c:strRef>
              <c:f>arrivals!$BL$11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arrivals!$BL$12:$BL$65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E-41D9-8007-4D81F2E75F54}"/>
            </c:ext>
          </c:extLst>
        </c:ser>
        <c:ser>
          <c:idx val="2"/>
          <c:order val="2"/>
          <c:tx>
            <c:strRef>
              <c:f>arrivals!$BM$11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arrivals!$BM$12:$BM$65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E-41D9-8007-4D81F2E75F54}"/>
            </c:ext>
          </c:extLst>
        </c:ser>
        <c:ser>
          <c:idx val="3"/>
          <c:order val="3"/>
          <c:tx>
            <c:strRef>
              <c:f>arrivals!$BN$11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arrivals!$BN$12:$BN$65</c:f>
              <c:numCache>
                <c:formatCode>_ * #,##0.00_ ;_ * \-#,##0.00_ ;_ * "-"??_ ;_ @_ </c:formatCode>
                <c:ptCount val="54"/>
                <c:pt idx="0" formatCode="_ * #,##0.0_ ;_ * \-#,##0.0_ ;_ * &quot;-&quot;??_ ;_ @_ 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E-41D9-8007-4D81F2E75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South China</a:t>
            </a:r>
            <a:r>
              <a:rPr lang="en-US" baseline="0"/>
              <a:t> </a:t>
            </a:r>
            <a:r>
              <a:rPr lang="en-US"/>
              <a:t>weekly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arrivals!$BR$11</c:f>
              <c:strCache>
                <c:ptCount val="1"/>
                <c:pt idx="0">
                  <c:v>2016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arrivals!$BR$12:$BR$65</c:f>
              <c:numCache>
                <c:formatCode>_ * #,##0.0_ ;_ * \-#,##0.0_ ;_ * "-"??_ ;_ @_ 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3-4F2F-870A-174897A8036D}"/>
            </c:ext>
          </c:extLst>
        </c:ser>
        <c:ser>
          <c:idx val="1"/>
          <c:order val="1"/>
          <c:tx>
            <c:strRef>
              <c:f>arrivals!$BS$11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arrivals!$BS$12:$BS$65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3-4F2F-870A-174897A8036D}"/>
            </c:ext>
          </c:extLst>
        </c:ser>
        <c:ser>
          <c:idx val="2"/>
          <c:order val="2"/>
          <c:tx>
            <c:strRef>
              <c:f>arrivals!$BT$11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arrivals!$BT$12:$BT$65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73-4F2F-870A-174897A8036D}"/>
            </c:ext>
          </c:extLst>
        </c:ser>
        <c:ser>
          <c:idx val="3"/>
          <c:order val="3"/>
          <c:tx>
            <c:strRef>
              <c:f>arrivals!$BU$11</c:f>
              <c:strCache>
                <c:ptCount val="1"/>
                <c:pt idx="0">
                  <c:v>2019 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arrivals!$AH$12:$AH$65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arrivals!$BU$12:$BU$65</c:f>
              <c:numCache>
                <c:formatCode>_ * #,##0.0_ ;_ * \-#,##0.0_ ;_ * "-"??_ ;_ @_ </c:formatCode>
                <c:ptCount val="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73-4F2F-870A-174897A8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579224"/>
        <c:axId val="2045578568"/>
      </c:lineChart>
      <c:catAx>
        <c:axId val="204557922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8568"/>
        <c:crosses val="autoZero"/>
        <c:auto val="1"/>
        <c:lblAlgn val="ctr"/>
        <c:lblOffset val="100"/>
        <c:noMultiLvlLbl val="0"/>
      </c:catAx>
      <c:valAx>
        <c:axId val="20455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455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'arrival(oliver)'!$AB$1</c:f>
              <c:strCache>
                <c:ptCount val="1"/>
                <c:pt idx="0">
                  <c:v>Northeast 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'arrival(oliver)'!$B$2:$B$278</c:f>
              <c:numCache>
                <c:formatCode>m/d/yyyy</c:formatCode>
                <c:ptCount val="277"/>
                <c:pt idx="1">
                  <c:v>42370</c:v>
                </c:pt>
                <c:pt idx="2">
                  <c:v>42377</c:v>
                </c:pt>
                <c:pt idx="3">
                  <c:v>42384</c:v>
                </c:pt>
                <c:pt idx="4">
                  <c:v>42391</c:v>
                </c:pt>
                <c:pt idx="5">
                  <c:v>42398</c:v>
                </c:pt>
                <c:pt idx="6">
                  <c:v>42405</c:v>
                </c:pt>
                <c:pt idx="7">
                  <c:v>42412</c:v>
                </c:pt>
                <c:pt idx="8">
                  <c:v>42419</c:v>
                </c:pt>
                <c:pt idx="9">
                  <c:v>42426</c:v>
                </c:pt>
                <c:pt idx="10">
                  <c:v>42433</c:v>
                </c:pt>
                <c:pt idx="11">
                  <c:v>42440</c:v>
                </c:pt>
                <c:pt idx="12">
                  <c:v>42447</c:v>
                </c:pt>
                <c:pt idx="13">
                  <c:v>42454</c:v>
                </c:pt>
                <c:pt idx="14">
                  <c:v>42461</c:v>
                </c:pt>
                <c:pt idx="15">
                  <c:v>42468</c:v>
                </c:pt>
                <c:pt idx="16">
                  <c:v>42475</c:v>
                </c:pt>
                <c:pt idx="17">
                  <c:v>42482</c:v>
                </c:pt>
                <c:pt idx="18">
                  <c:v>42489</c:v>
                </c:pt>
                <c:pt idx="19">
                  <c:v>42496</c:v>
                </c:pt>
                <c:pt idx="20">
                  <c:v>42503</c:v>
                </c:pt>
                <c:pt idx="21">
                  <c:v>42510</c:v>
                </c:pt>
                <c:pt idx="22">
                  <c:v>42517</c:v>
                </c:pt>
                <c:pt idx="23">
                  <c:v>42524</c:v>
                </c:pt>
                <c:pt idx="24">
                  <c:v>42531</c:v>
                </c:pt>
                <c:pt idx="25">
                  <c:v>42538</c:v>
                </c:pt>
                <c:pt idx="26">
                  <c:v>42545</c:v>
                </c:pt>
                <c:pt idx="27">
                  <c:v>42552</c:v>
                </c:pt>
                <c:pt idx="28">
                  <c:v>42559</c:v>
                </c:pt>
                <c:pt idx="29">
                  <c:v>42566</c:v>
                </c:pt>
                <c:pt idx="30">
                  <c:v>42573</c:v>
                </c:pt>
                <c:pt idx="31">
                  <c:v>42580</c:v>
                </c:pt>
                <c:pt idx="32">
                  <c:v>42587</c:v>
                </c:pt>
                <c:pt idx="33">
                  <c:v>42594</c:v>
                </c:pt>
                <c:pt idx="34">
                  <c:v>42601</c:v>
                </c:pt>
                <c:pt idx="35">
                  <c:v>42608</c:v>
                </c:pt>
                <c:pt idx="36">
                  <c:v>42615</c:v>
                </c:pt>
                <c:pt idx="37">
                  <c:v>42622</c:v>
                </c:pt>
                <c:pt idx="38">
                  <c:v>42629</c:v>
                </c:pt>
                <c:pt idx="39">
                  <c:v>42636</c:v>
                </c:pt>
                <c:pt idx="40">
                  <c:v>42643</c:v>
                </c:pt>
                <c:pt idx="41">
                  <c:v>42650</c:v>
                </c:pt>
                <c:pt idx="42">
                  <c:v>42657</c:v>
                </c:pt>
                <c:pt idx="43">
                  <c:v>42664</c:v>
                </c:pt>
                <c:pt idx="44">
                  <c:v>42671</c:v>
                </c:pt>
                <c:pt idx="45">
                  <c:v>42678</c:v>
                </c:pt>
                <c:pt idx="46">
                  <c:v>42685</c:v>
                </c:pt>
                <c:pt idx="47">
                  <c:v>42692</c:v>
                </c:pt>
                <c:pt idx="48">
                  <c:v>42699</c:v>
                </c:pt>
                <c:pt idx="49">
                  <c:v>42706</c:v>
                </c:pt>
                <c:pt idx="50">
                  <c:v>42713</c:v>
                </c:pt>
                <c:pt idx="51">
                  <c:v>42720</c:v>
                </c:pt>
                <c:pt idx="52">
                  <c:v>42727</c:v>
                </c:pt>
                <c:pt idx="53">
                  <c:v>42734</c:v>
                </c:pt>
                <c:pt idx="54">
                  <c:v>42741</c:v>
                </c:pt>
                <c:pt idx="55">
                  <c:v>42748</c:v>
                </c:pt>
                <c:pt idx="56">
                  <c:v>42755</c:v>
                </c:pt>
                <c:pt idx="57">
                  <c:v>42762</c:v>
                </c:pt>
                <c:pt idx="58">
                  <c:v>42769</c:v>
                </c:pt>
                <c:pt idx="59">
                  <c:v>42776</c:v>
                </c:pt>
                <c:pt idx="60">
                  <c:v>42783</c:v>
                </c:pt>
                <c:pt idx="61">
                  <c:v>42790</c:v>
                </c:pt>
                <c:pt idx="62">
                  <c:v>42797</c:v>
                </c:pt>
                <c:pt idx="63">
                  <c:v>42804</c:v>
                </c:pt>
                <c:pt idx="64">
                  <c:v>42811</c:v>
                </c:pt>
                <c:pt idx="65">
                  <c:v>42818</c:v>
                </c:pt>
                <c:pt idx="66">
                  <c:v>42825</c:v>
                </c:pt>
                <c:pt idx="67">
                  <c:v>42832</c:v>
                </c:pt>
                <c:pt idx="68">
                  <c:v>42839</c:v>
                </c:pt>
                <c:pt idx="69">
                  <c:v>42846</c:v>
                </c:pt>
                <c:pt idx="70">
                  <c:v>42853</c:v>
                </c:pt>
                <c:pt idx="71">
                  <c:v>42860</c:v>
                </c:pt>
                <c:pt idx="72">
                  <c:v>42867</c:v>
                </c:pt>
                <c:pt idx="73">
                  <c:v>42874</c:v>
                </c:pt>
                <c:pt idx="74">
                  <c:v>42881</c:v>
                </c:pt>
                <c:pt idx="75">
                  <c:v>42888</c:v>
                </c:pt>
                <c:pt idx="76">
                  <c:v>42895</c:v>
                </c:pt>
                <c:pt idx="77">
                  <c:v>42902</c:v>
                </c:pt>
                <c:pt idx="78">
                  <c:v>42909</c:v>
                </c:pt>
                <c:pt idx="79">
                  <c:v>42916</c:v>
                </c:pt>
                <c:pt idx="80">
                  <c:v>42923</c:v>
                </c:pt>
                <c:pt idx="81">
                  <c:v>42930</c:v>
                </c:pt>
                <c:pt idx="82">
                  <c:v>42937</c:v>
                </c:pt>
                <c:pt idx="83">
                  <c:v>42944</c:v>
                </c:pt>
                <c:pt idx="84">
                  <c:v>42951</c:v>
                </c:pt>
                <c:pt idx="85">
                  <c:v>42958</c:v>
                </c:pt>
                <c:pt idx="86">
                  <c:v>42965</c:v>
                </c:pt>
                <c:pt idx="87">
                  <c:v>42972</c:v>
                </c:pt>
                <c:pt idx="88">
                  <c:v>42979</c:v>
                </c:pt>
                <c:pt idx="89">
                  <c:v>42986</c:v>
                </c:pt>
                <c:pt idx="90">
                  <c:v>42993</c:v>
                </c:pt>
                <c:pt idx="91">
                  <c:v>43000</c:v>
                </c:pt>
                <c:pt idx="92">
                  <c:v>43007</c:v>
                </c:pt>
                <c:pt idx="93">
                  <c:v>43014</c:v>
                </c:pt>
                <c:pt idx="94">
                  <c:v>43021</c:v>
                </c:pt>
                <c:pt idx="95">
                  <c:v>43028</c:v>
                </c:pt>
                <c:pt idx="96">
                  <c:v>43035</c:v>
                </c:pt>
                <c:pt idx="97">
                  <c:v>43042</c:v>
                </c:pt>
                <c:pt idx="98">
                  <c:v>43049</c:v>
                </c:pt>
                <c:pt idx="99">
                  <c:v>43056</c:v>
                </c:pt>
                <c:pt idx="100">
                  <c:v>43063</c:v>
                </c:pt>
                <c:pt idx="101">
                  <c:v>43070</c:v>
                </c:pt>
                <c:pt idx="102">
                  <c:v>43077</c:v>
                </c:pt>
                <c:pt idx="103">
                  <c:v>43084</c:v>
                </c:pt>
                <c:pt idx="104">
                  <c:v>43091</c:v>
                </c:pt>
                <c:pt idx="105">
                  <c:v>43098</c:v>
                </c:pt>
                <c:pt idx="106">
                  <c:v>43105</c:v>
                </c:pt>
                <c:pt idx="107">
                  <c:v>43112</c:v>
                </c:pt>
                <c:pt idx="108">
                  <c:v>43119</c:v>
                </c:pt>
                <c:pt idx="109">
                  <c:v>43126</c:v>
                </c:pt>
                <c:pt idx="110">
                  <c:v>43133</c:v>
                </c:pt>
                <c:pt idx="111">
                  <c:v>43140</c:v>
                </c:pt>
                <c:pt idx="112">
                  <c:v>43147</c:v>
                </c:pt>
                <c:pt idx="113">
                  <c:v>43154</c:v>
                </c:pt>
                <c:pt idx="114">
                  <c:v>43161</c:v>
                </c:pt>
                <c:pt idx="115">
                  <c:v>43168</c:v>
                </c:pt>
                <c:pt idx="116">
                  <c:v>43175</c:v>
                </c:pt>
                <c:pt idx="117">
                  <c:v>43182</c:v>
                </c:pt>
                <c:pt idx="118">
                  <c:v>43189</c:v>
                </c:pt>
                <c:pt idx="119">
                  <c:v>43196</c:v>
                </c:pt>
                <c:pt idx="120">
                  <c:v>43203</c:v>
                </c:pt>
                <c:pt idx="121">
                  <c:v>43210</c:v>
                </c:pt>
                <c:pt idx="122">
                  <c:v>43217</c:v>
                </c:pt>
                <c:pt idx="123">
                  <c:v>43224</c:v>
                </c:pt>
                <c:pt idx="124">
                  <c:v>43231</c:v>
                </c:pt>
                <c:pt idx="125">
                  <c:v>43238</c:v>
                </c:pt>
                <c:pt idx="126">
                  <c:v>43245</c:v>
                </c:pt>
                <c:pt idx="127">
                  <c:v>43252</c:v>
                </c:pt>
                <c:pt idx="128">
                  <c:v>43259</c:v>
                </c:pt>
                <c:pt idx="129">
                  <c:v>43266</c:v>
                </c:pt>
                <c:pt idx="130">
                  <c:v>43273</c:v>
                </c:pt>
                <c:pt idx="131">
                  <c:v>43280</c:v>
                </c:pt>
                <c:pt idx="132">
                  <c:v>43287</c:v>
                </c:pt>
                <c:pt idx="133">
                  <c:v>43294</c:v>
                </c:pt>
                <c:pt idx="134">
                  <c:v>43301</c:v>
                </c:pt>
                <c:pt idx="135">
                  <c:v>43308</c:v>
                </c:pt>
                <c:pt idx="136">
                  <c:v>43315</c:v>
                </c:pt>
                <c:pt idx="137">
                  <c:v>43322</c:v>
                </c:pt>
                <c:pt idx="138">
                  <c:v>43329</c:v>
                </c:pt>
                <c:pt idx="139">
                  <c:v>43336</c:v>
                </c:pt>
                <c:pt idx="140">
                  <c:v>43343</c:v>
                </c:pt>
                <c:pt idx="141">
                  <c:v>43350</c:v>
                </c:pt>
                <c:pt idx="142">
                  <c:v>43357</c:v>
                </c:pt>
                <c:pt idx="143">
                  <c:v>43364</c:v>
                </c:pt>
                <c:pt idx="144">
                  <c:v>43371</c:v>
                </c:pt>
                <c:pt idx="145">
                  <c:v>43378</c:v>
                </c:pt>
                <c:pt idx="146">
                  <c:v>43385</c:v>
                </c:pt>
                <c:pt idx="147">
                  <c:v>43392</c:v>
                </c:pt>
                <c:pt idx="148">
                  <c:v>43399</c:v>
                </c:pt>
                <c:pt idx="149">
                  <c:v>43406</c:v>
                </c:pt>
                <c:pt idx="150">
                  <c:v>43413</c:v>
                </c:pt>
                <c:pt idx="151">
                  <c:v>43420</c:v>
                </c:pt>
                <c:pt idx="152">
                  <c:v>43427</c:v>
                </c:pt>
                <c:pt idx="153">
                  <c:v>43434</c:v>
                </c:pt>
                <c:pt idx="154">
                  <c:v>43441</c:v>
                </c:pt>
                <c:pt idx="155">
                  <c:v>43448</c:v>
                </c:pt>
                <c:pt idx="156">
                  <c:v>43455</c:v>
                </c:pt>
                <c:pt idx="157">
                  <c:v>43462</c:v>
                </c:pt>
                <c:pt idx="158">
                  <c:v>43469</c:v>
                </c:pt>
                <c:pt idx="159">
                  <c:v>43476</c:v>
                </c:pt>
                <c:pt idx="160">
                  <c:v>43483</c:v>
                </c:pt>
              </c:numCache>
            </c:numRef>
          </c:cat>
          <c:val>
            <c:numRef>
              <c:f>'arrival(oliver)'!$AB$2:$AB$278</c:f>
              <c:numCache>
                <c:formatCode>0.00</c:formatCode>
                <c:ptCount val="277"/>
                <c:pt idx="1">
                  <c:v>0.177979</c:v>
                </c:pt>
                <c:pt idx="2">
                  <c:v>0.73518499999999998</c:v>
                </c:pt>
                <c:pt idx="3">
                  <c:v>0.78584700000000007</c:v>
                </c:pt>
                <c:pt idx="4">
                  <c:v>0.36157</c:v>
                </c:pt>
                <c:pt idx="5">
                  <c:v>0.90795599999999999</c:v>
                </c:pt>
                <c:pt idx="6">
                  <c:v>0.57746399999999998</c:v>
                </c:pt>
                <c:pt idx="7">
                  <c:v>0.53731300000000004</c:v>
                </c:pt>
                <c:pt idx="8">
                  <c:v>0.92148200000000002</c:v>
                </c:pt>
                <c:pt idx="9">
                  <c:v>0.60519900000000004</c:v>
                </c:pt>
                <c:pt idx="10">
                  <c:v>0.77278699999999989</c:v>
                </c:pt>
                <c:pt idx="11">
                  <c:v>1.43865</c:v>
                </c:pt>
                <c:pt idx="12">
                  <c:v>1.1281140000000001</c:v>
                </c:pt>
                <c:pt idx="13">
                  <c:v>0.95965100000000003</c:v>
                </c:pt>
                <c:pt idx="14">
                  <c:v>0.45888799999999996</c:v>
                </c:pt>
                <c:pt idx="15">
                  <c:v>1.042178</c:v>
                </c:pt>
                <c:pt idx="16">
                  <c:v>1.1054379999999999</c:v>
                </c:pt>
                <c:pt idx="17">
                  <c:v>1.0266010000000001</c:v>
                </c:pt>
                <c:pt idx="18">
                  <c:v>1.235071</c:v>
                </c:pt>
                <c:pt idx="19">
                  <c:v>1.0821750000000001</c:v>
                </c:pt>
                <c:pt idx="20">
                  <c:v>0.35779899999999998</c:v>
                </c:pt>
                <c:pt idx="21">
                  <c:v>0.38309199999999999</c:v>
                </c:pt>
                <c:pt idx="22">
                  <c:v>1.4484940000000002</c:v>
                </c:pt>
                <c:pt idx="23">
                  <c:v>1.3391770000000001</c:v>
                </c:pt>
                <c:pt idx="24">
                  <c:v>1.111224</c:v>
                </c:pt>
                <c:pt idx="25">
                  <c:v>1.208853</c:v>
                </c:pt>
                <c:pt idx="26">
                  <c:v>1.537434</c:v>
                </c:pt>
                <c:pt idx="27">
                  <c:v>1.04748</c:v>
                </c:pt>
                <c:pt idx="28">
                  <c:v>0.73635699999999993</c:v>
                </c:pt>
                <c:pt idx="29">
                  <c:v>0.82496900000000006</c:v>
                </c:pt>
                <c:pt idx="30">
                  <c:v>0.75591399999999997</c:v>
                </c:pt>
                <c:pt idx="31">
                  <c:v>1.571002</c:v>
                </c:pt>
                <c:pt idx="32">
                  <c:v>1.2286220000000001</c:v>
                </c:pt>
                <c:pt idx="33">
                  <c:v>0.84537399999999996</c:v>
                </c:pt>
                <c:pt idx="34">
                  <c:v>0.34911700000000001</c:v>
                </c:pt>
                <c:pt idx="35">
                  <c:v>0.38188</c:v>
                </c:pt>
                <c:pt idx="36">
                  <c:v>1.4227890000000001</c:v>
                </c:pt>
                <c:pt idx="37">
                  <c:v>1.3327070000000001</c:v>
                </c:pt>
                <c:pt idx="38">
                  <c:v>0.71316500000000005</c:v>
                </c:pt>
                <c:pt idx="39">
                  <c:v>0.99237099999999989</c:v>
                </c:pt>
                <c:pt idx="40">
                  <c:v>0.86027100000000001</c:v>
                </c:pt>
                <c:pt idx="41">
                  <c:v>0.89962900000000001</c:v>
                </c:pt>
                <c:pt idx="42">
                  <c:v>0.73906399999999994</c:v>
                </c:pt>
                <c:pt idx="43">
                  <c:v>1.122919</c:v>
                </c:pt>
                <c:pt idx="44">
                  <c:v>0</c:v>
                </c:pt>
                <c:pt idx="45">
                  <c:v>1.3169040000000001</c:v>
                </c:pt>
                <c:pt idx="46">
                  <c:v>1.646434</c:v>
                </c:pt>
                <c:pt idx="47">
                  <c:v>0.53151499999999996</c:v>
                </c:pt>
                <c:pt idx="48">
                  <c:v>1.3979520000000001</c:v>
                </c:pt>
                <c:pt idx="49">
                  <c:v>0.67668299999999992</c:v>
                </c:pt>
                <c:pt idx="50">
                  <c:v>1.4905930000000001</c:v>
                </c:pt>
                <c:pt idx="51">
                  <c:v>0.91095700000000002</c:v>
                </c:pt>
                <c:pt idx="52">
                  <c:v>1.0149429999999999</c:v>
                </c:pt>
                <c:pt idx="53">
                  <c:v>0.91260699999999995</c:v>
                </c:pt>
                <c:pt idx="54">
                  <c:v>0.359788</c:v>
                </c:pt>
                <c:pt idx="55">
                  <c:v>1.0518609999999999</c:v>
                </c:pt>
                <c:pt idx="56">
                  <c:v>0.55774900000000005</c:v>
                </c:pt>
                <c:pt idx="57">
                  <c:v>0.992031</c:v>
                </c:pt>
                <c:pt idx="58">
                  <c:v>1.595383</c:v>
                </c:pt>
                <c:pt idx="59">
                  <c:v>0.649841</c:v>
                </c:pt>
                <c:pt idx="60">
                  <c:v>0</c:v>
                </c:pt>
                <c:pt idx="61">
                  <c:v>0.54357699999999998</c:v>
                </c:pt>
                <c:pt idx="62">
                  <c:v>0.34728199999999998</c:v>
                </c:pt>
                <c:pt idx="63">
                  <c:v>0.766988</c:v>
                </c:pt>
                <c:pt idx="64">
                  <c:v>1.5969500000000001</c:v>
                </c:pt>
                <c:pt idx="65">
                  <c:v>1.068827</c:v>
                </c:pt>
                <c:pt idx="66">
                  <c:v>0.65761700000000001</c:v>
                </c:pt>
                <c:pt idx="67">
                  <c:v>1.3931210000000001</c:v>
                </c:pt>
                <c:pt idx="68">
                  <c:v>1.527911</c:v>
                </c:pt>
                <c:pt idx="69">
                  <c:v>1.0391560000000002</c:v>
                </c:pt>
                <c:pt idx="70">
                  <c:v>0.97393099999999988</c:v>
                </c:pt>
                <c:pt idx="71">
                  <c:v>1.7363499999999998</c:v>
                </c:pt>
                <c:pt idx="72">
                  <c:v>0.68184599999999995</c:v>
                </c:pt>
                <c:pt idx="73">
                  <c:v>0.96635099999999996</c:v>
                </c:pt>
                <c:pt idx="74">
                  <c:v>0.77691099999999991</c:v>
                </c:pt>
                <c:pt idx="75">
                  <c:v>0.59400700000000006</c:v>
                </c:pt>
                <c:pt idx="76">
                  <c:v>0.911721</c:v>
                </c:pt>
                <c:pt idx="77">
                  <c:v>0.88656400000000002</c:v>
                </c:pt>
                <c:pt idx="78">
                  <c:v>1.2786309999999999</c:v>
                </c:pt>
                <c:pt idx="79">
                  <c:v>0.53094299999999994</c:v>
                </c:pt>
                <c:pt idx="80">
                  <c:v>0.96239400000000008</c:v>
                </c:pt>
                <c:pt idx="81">
                  <c:v>1.1134330000000001</c:v>
                </c:pt>
                <c:pt idx="82">
                  <c:v>0.98382700000000001</c:v>
                </c:pt>
                <c:pt idx="83">
                  <c:v>1.2376070000000001</c:v>
                </c:pt>
                <c:pt idx="84">
                  <c:v>0.82594800000000002</c:v>
                </c:pt>
                <c:pt idx="85">
                  <c:v>0.942581</c:v>
                </c:pt>
                <c:pt idx="86">
                  <c:v>1.6371609999999999</c:v>
                </c:pt>
                <c:pt idx="87">
                  <c:v>1.2094019999999999</c:v>
                </c:pt>
                <c:pt idx="88">
                  <c:v>0.80283800000000016</c:v>
                </c:pt>
                <c:pt idx="89">
                  <c:v>1.0638209999999999</c:v>
                </c:pt>
                <c:pt idx="90">
                  <c:v>0.46945700000000001</c:v>
                </c:pt>
                <c:pt idx="91">
                  <c:v>1.7592500000000002</c:v>
                </c:pt>
                <c:pt idx="92">
                  <c:v>0.34855199999999997</c:v>
                </c:pt>
                <c:pt idx="93">
                  <c:v>1.4979349999999998</c:v>
                </c:pt>
                <c:pt idx="94">
                  <c:v>1.0354789999999998</c:v>
                </c:pt>
                <c:pt idx="95">
                  <c:v>0.35989400000000005</c:v>
                </c:pt>
                <c:pt idx="96">
                  <c:v>0.96679700000000002</c:v>
                </c:pt>
                <c:pt idx="97">
                  <c:v>1.8923030000000001</c:v>
                </c:pt>
                <c:pt idx="98">
                  <c:v>0.71187</c:v>
                </c:pt>
                <c:pt idx="99">
                  <c:v>1.2354179999999999</c:v>
                </c:pt>
                <c:pt idx="100">
                  <c:v>0.87777299999999991</c:v>
                </c:pt>
                <c:pt idx="101">
                  <c:v>1.1736949999999999</c:v>
                </c:pt>
                <c:pt idx="102">
                  <c:v>1.2027729999999999</c:v>
                </c:pt>
                <c:pt idx="103">
                  <c:v>1.9057109999999999</c:v>
                </c:pt>
                <c:pt idx="104">
                  <c:v>1.5231790000000001</c:v>
                </c:pt>
                <c:pt idx="105">
                  <c:v>1.8454640000000002</c:v>
                </c:pt>
                <c:pt idx="106">
                  <c:v>0.93440899999999993</c:v>
                </c:pt>
                <c:pt idx="107">
                  <c:v>1.8740970000000001</c:v>
                </c:pt>
                <c:pt idx="108">
                  <c:v>1.6364740000000002</c:v>
                </c:pt>
                <c:pt idx="109">
                  <c:v>1.0752839999999999</c:v>
                </c:pt>
                <c:pt idx="110">
                  <c:v>1.2401410000000002</c:v>
                </c:pt>
                <c:pt idx="111">
                  <c:v>1.5111289999999999</c:v>
                </c:pt>
                <c:pt idx="112">
                  <c:v>0.75053099999999995</c:v>
                </c:pt>
                <c:pt idx="113">
                  <c:v>1.480261</c:v>
                </c:pt>
                <c:pt idx="114">
                  <c:v>0.77622100000000005</c:v>
                </c:pt>
                <c:pt idx="115">
                  <c:v>1.0465059999999999</c:v>
                </c:pt>
                <c:pt idx="116">
                  <c:v>1.291442</c:v>
                </c:pt>
                <c:pt idx="117">
                  <c:v>1.3905409999999998</c:v>
                </c:pt>
                <c:pt idx="118">
                  <c:v>1.2590330000000001</c:v>
                </c:pt>
                <c:pt idx="119">
                  <c:v>1.5208460000000001</c:v>
                </c:pt>
                <c:pt idx="120">
                  <c:v>1.036478</c:v>
                </c:pt>
                <c:pt idx="121">
                  <c:v>1.5079670000000001</c:v>
                </c:pt>
                <c:pt idx="122">
                  <c:v>1.539112</c:v>
                </c:pt>
                <c:pt idx="123">
                  <c:v>1.35242</c:v>
                </c:pt>
                <c:pt idx="124">
                  <c:v>0.92313500000000004</c:v>
                </c:pt>
                <c:pt idx="125">
                  <c:v>1.1377169999999999</c:v>
                </c:pt>
                <c:pt idx="126">
                  <c:v>0.9479280000000001</c:v>
                </c:pt>
                <c:pt idx="127">
                  <c:v>0.611958</c:v>
                </c:pt>
                <c:pt idx="128">
                  <c:v>1.132287</c:v>
                </c:pt>
                <c:pt idx="129">
                  <c:v>0.585642</c:v>
                </c:pt>
                <c:pt idx="130">
                  <c:v>1.66676</c:v>
                </c:pt>
                <c:pt idx="131">
                  <c:v>1.5560240000000001</c:v>
                </c:pt>
                <c:pt idx="132">
                  <c:v>1.658744</c:v>
                </c:pt>
                <c:pt idx="133">
                  <c:v>1.535785</c:v>
                </c:pt>
                <c:pt idx="134">
                  <c:v>0.89736799999999994</c:v>
                </c:pt>
                <c:pt idx="135">
                  <c:v>1.520432</c:v>
                </c:pt>
                <c:pt idx="136">
                  <c:v>1.3265829999999998</c:v>
                </c:pt>
                <c:pt idx="137">
                  <c:v>1.277272</c:v>
                </c:pt>
                <c:pt idx="138">
                  <c:v>0.89776000000000011</c:v>
                </c:pt>
                <c:pt idx="139">
                  <c:v>1.3775040000000001</c:v>
                </c:pt>
                <c:pt idx="140">
                  <c:v>1.567437</c:v>
                </c:pt>
                <c:pt idx="141">
                  <c:v>1.992915</c:v>
                </c:pt>
                <c:pt idx="142">
                  <c:v>1.5113829999999999</c:v>
                </c:pt>
                <c:pt idx="143">
                  <c:v>1.2611129999999999</c:v>
                </c:pt>
                <c:pt idx="144">
                  <c:v>1.7568860000000002</c:v>
                </c:pt>
                <c:pt idx="145">
                  <c:v>1.4162690000000002</c:v>
                </c:pt>
                <c:pt idx="146">
                  <c:v>1.6037569999999999</c:v>
                </c:pt>
                <c:pt idx="147">
                  <c:v>1.3101430000000001</c:v>
                </c:pt>
                <c:pt idx="148">
                  <c:v>1.739554</c:v>
                </c:pt>
                <c:pt idx="149">
                  <c:v>1.514105</c:v>
                </c:pt>
                <c:pt idx="150">
                  <c:v>1.062211</c:v>
                </c:pt>
                <c:pt idx="151">
                  <c:v>2.2953869999999998</c:v>
                </c:pt>
                <c:pt idx="152">
                  <c:v>1.8977719999999998</c:v>
                </c:pt>
                <c:pt idx="153">
                  <c:v>1.4030300000000002</c:v>
                </c:pt>
                <c:pt idx="154">
                  <c:v>1.3252059999999999</c:v>
                </c:pt>
                <c:pt idx="155">
                  <c:v>1.5490089999999999</c:v>
                </c:pt>
                <c:pt idx="156">
                  <c:v>1.7053480000000001</c:v>
                </c:pt>
                <c:pt idx="157">
                  <c:v>1.7332620000000001</c:v>
                </c:pt>
                <c:pt idx="158">
                  <c:v>1.09446</c:v>
                </c:pt>
                <c:pt idx="159">
                  <c:v>2.2385570000000001</c:v>
                </c:pt>
                <c:pt idx="160">
                  <c:v>0.58916100000000005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5-4892-948F-2F0AD6BD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41696"/>
        <c:axId val="505139728"/>
      </c:lineChart>
      <c:dateAx>
        <c:axId val="505141696"/>
        <c:scaling>
          <c:orientation val="minMax"/>
        </c:scaling>
        <c:delete val="0"/>
        <c:axPos val="b"/>
        <c:numFmt formatCode="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5139728"/>
        <c:crosses val="autoZero"/>
        <c:auto val="1"/>
        <c:lblOffset val="100"/>
        <c:baseTimeUnit val="days"/>
        <c:majorUnit val="3"/>
        <c:majorTimeUnit val="months"/>
      </c:dateAx>
      <c:valAx>
        <c:axId val="50513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514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NE</a:t>
            </a:r>
            <a:r>
              <a:rPr lang="en-US" altLang="zh-CN" baseline="0"/>
              <a:t> China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1741032370955E-2"/>
          <c:y val="5.5393700787401572E-2"/>
          <c:w val="0.86724978127734031"/>
          <c:h val="0.74239792942548843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'arrival(oliver)'!$AR$11</c:f>
              <c:strCache>
                <c:ptCount val="1"/>
                <c:pt idx="0">
                  <c:v>2019 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'arrival(oliver)'!$AR$12:$AR$65</c:f>
              <c:numCache>
                <c:formatCode>_ * #,##0.00_ ;_ * \-#,##0.00_ ;_ * "-"??_ ;_ @_ </c:formatCode>
                <c:ptCount val="54"/>
                <c:pt idx="0">
                  <c:v>1.7332620000000001</c:v>
                </c:pt>
                <c:pt idx="1">
                  <c:v>1.09446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91-4542-B915-E9C3AD34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454480"/>
        <c:axId val="696453168"/>
      </c:barChart>
      <c:lineChart>
        <c:grouping val="standard"/>
        <c:varyColors val="0"/>
        <c:ser>
          <c:idx val="1"/>
          <c:order val="0"/>
          <c:tx>
            <c:strRef>
              <c:f>'arrival(oliver)'!$AP$11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'arrival(oliver)'!$AP$12:$AP$65</c:f>
              <c:numCache>
                <c:formatCode>_ * #,##0.00_ ;_ * \-#,##0.00_ ;_ * "-"??_ ;_ @_ </c:formatCode>
                <c:ptCount val="54"/>
                <c:pt idx="0">
                  <c:v>1.0149429999999999</c:v>
                </c:pt>
                <c:pt idx="1">
                  <c:v>0.359788</c:v>
                </c:pt>
                <c:pt idx="2">
                  <c:v>1.0518609999999999</c:v>
                </c:pt>
                <c:pt idx="3">
                  <c:v>0.55774900000000005</c:v>
                </c:pt>
                <c:pt idx="4">
                  <c:v>0.992031</c:v>
                </c:pt>
                <c:pt idx="5">
                  <c:v>1.595383</c:v>
                </c:pt>
                <c:pt idx="6">
                  <c:v>0.649841</c:v>
                </c:pt>
                <c:pt idx="7">
                  <c:v>0</c:v>
                </c:pt>
                <c:pt idx="8">
                  <c:v>0.54357699999999998</c:v>
                </c:pt>
                <c:pt idx="9">
                  <c:v>0.34728199999999998</c:v>
                </c:pt>
                <c:pt idx="10">
                  <c:v>0.766988</c:v>
                </c:pt>
                <c:pt idx="11">
                  <c:v>1.5969500000000001</c:v>
                </c:pt>
                <c:pt idx="12">
                  <c:v>1.068827</c:v>
                </c:pt>
                <c:pt idx="13">
                  <c:v>0.65761700000000001</c:v>
                </c:pt>
                <c:pt idx="14">
                  <c:v>1.3931210000000001</c:v>
                </c:pt>
                <c:pt idx="15">
                  <c:v>1.527911</c:v>
                </c:pt>
                <c:pt idx="16">
                  <c:v>1.0391560000000002</c:v>
                </c:pt>
                <c:pt idx="17">
                  <c:v>0.97393099999999988</c:v>
                </c:pt>
                <c:pt idx="18">
                  <c:v>1.7363499999999998</c:v>
                </c:pt>
                <c:pt idx="19">
                  <c:v>0.68184599999999995</c:v>
                </c:pt>
                <c:pt idx="20">
                  <c:v>0.96635099999999996</c:v>
                </c:pt>
                <c:pt idx="21">
                  <c:v>0.77691099999999991</c:v>
                </c:pt>
                <c:pt idx="22">
                  <c:v>0.59400700000000006</c:v>
                </c:pt>
                <c:pt idx="23">
                  <c:v>0.911721</c:v>
                </c:pt>
                <c:pt idx="24">
                  <c:v>0.88656400000000002</c:v>
                </c:pt>
                <c:pt idx="25">
                  <c:v>1.2786309999999999</c:v>
                </c:pt>
                <c:pt idx="26">
                  <c:v>0.53094299999999994</c:v>
                </c:pt>
                <c:pt idx="27">
                  <c:v>0.96239400000000008</c:v>
                </c:pt>
                <c:pt idx="28">
                  <c:v>1.1134330000000001</c:v>
                </c:pt>
                <c:pt idx="29">
                  <c:v>0.98382700000000001</c:v>
                </c:pt>
                <c:pt idx="30">
                  <c:v>1.2376070000000001</c:v>
                </c:pt>
                <c:pt idx="31">
                  <c:v>0.82594800000000002</c:v>
                </c:pt>
                <c:pt idx="32">
                  <c:v>0.942581</c:v>
                </c:pt>
                <c:pt idx="33">
                  <c:v>1.6371609999999999</c:v>
                </c:pt>
                <c:pt idx="34">
                  <c:v>1.2094019999999999</c:v>
                </c:pt>
                <c:pt idx="35">
                  <c:v>0.80283800000000016</c:v>
                </c:pt>
                <c:pt idx="36">
                  <c:v>1.0638209999999999</c:v>
                </c:pt>
                <c:pt idx="37">
                  <c:v>0.46945700000000001</c:v>
                </c:pt>
                <c:pt idx="38">
                  <c:v>1.7592500000000002</c:v>
                </c:pt>
                <c:pt idx="39">
                  <c:v>0.34855199999999997</c:v>
                </c:pt>
                <c:pt idx="40">
                  <c:v>1.4979349999999998</c:v>
                </c:pt>
                <c:pt idx="41">
                  <c:v>1.0354789999999998</c:v>
                </c:pt>
                <c:pt idx="42">
                  <c:v>0.35989400000000005</c:v>
                </c:pt>
                <c:pt idx="43">
                  <c:v>0.96679700000000002</c:v>
                </c:pt>
                <c:pt idx="44">
                  <c:v>1.8923030000000001</c:v>
                </c:pt>
                <c:pt idx="45">
                  <c:v>0.71187</c:v>
                </c:pt>
                <c:pt idx="46">
                  <c:v>1.2354179999999999</c:v>
                </c:pt>
                <c:pt idx="47">
                  <c:v>0.87777299999999991</c:v>
                </c:pt>
                <c:pt idx="48">
                  <c:v>1.1736949999999999</c:v>
                </c:pt>
                <c:pt idx="49">
                  <c:v>1.2027729999999999</c:v>
                </c:pt>
                <c:pt idx="50">
                  <c:v>1.9057109999999999</c:v>
                </c:pt>
                <c:pt idx="51">
                  <c:v>1.5231790000000001</c:v>
                </c:pt>
                <c:pt idx="52">
                  <c:v>1.8454640000000002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1-4542-B915-E9C3AD34858C}"/>
            </c:ext>
          </c:extLst>
        </c:ser>
        <c:ser>
          <c:idx val="2"/>
          <c:order val="1"/>
          <c:tx>
            <c:strRef>
              <c:f>'arrival(oliver)'!$AQ$11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'arrival(oliver)'!$AQ$12:$AQ$65</c:f>
              <c:numCache>
                <c:formatCode>_ * #,##0.00_ ;_ * \-#,##0.00_ ;_ * "-"??_ ;_ @_ </c:formatCode>
                <c:ptCount val="54"/>
                <c:pt idx="0">
                  <c:v>1.8454640000000002</c:v>
                </c:pt>
                <c:pt idx="1">
                  <c:v>0.93440899999999993</c:v>
                </c:pt>
                <c:pt idx="2">
                  <c:v>1.8740970000000001</c:v>
                </c:pt>
                <c:pt idx="3">
                  <c:v>1.6364740000000002</c:v>
                </c:pt>
                <c:pt idx="4">
                  <c:v>1.0752839999999999</c:v>
                </c:pt>
                <c:pt idx="5">
                  <c:v>1.2401410000000002</c:v>
                </c:pt>
                <c:pt idx="6">
                  <c:v>1.5111289999999999</c:v>
                </c:pt>
                <c:pt idx="7">
                  <c:v>0.75053099999999995</c:v>
                </c:pt>
                <c:pt idx="8">
                  <c:v>1.480261</c:v>
                </c:pt>
                <c:pt idx="9">
                  <c:v>0.77622100000000005</c:v>
                </c:pt>
                <c:pt idx="10">
                  <c:v>1.0465059999999999</c:v>
                </c:pt>
                <c:pt idx="11">
                  <c:v>1.291442</c:v>
                </c:pt>
                <c:pt idx="12">
                  <c:v>1.3905409999999998</c:v>
                </c:pt>
                <c:pt idx="13">
                  <c:v>1.2590330000000001</c:v>
                </c:pt>
                <c:pt idx="14">
                  <c:v>1.5208460000000001</c:v>
                </c:pt>
                <c:pt idx="15">
                  <c:v>1.036478</c:v>
                </c:pt>
                <c:pt idx="16">
                  <c:v>1.5079670000000001</c:v>
                </c:pt>
                <c:pt idx="17">
                  <c:v>1.539112</c:v>
                </c:pt>
                <c:pt idx="18">
                  <c:v>1.35242</c:v>
                </c:pt>
                <c:pt idx="19">
                  <c:v>0.92313500000000004</c:v>
                </c:pt>
                <c:pt idx="20">
                  <c:v>1.1377169999999999</c:v>
                </c:pt>
                <c:pt idx="21">
                  <c:v>0.9479280000000001</c:v>
                </c:pt>
                <c:pt idx="22">
                  <c:v>0.611958</c:v>
                </c:pt>
                <c:pt idx="23">
                  <c:v>1.132287</c:v>
                </c:pt>
                <c:pt idx="24">
                  <c:v>0.585642</c:v>
                </c:pt>
                <c:pt idx="25">
                  <c:v>1.66676</c:v>
                </c:pt>
                <c:pt idx="26">
                  <c:v>1.5560240000000001</c:v>
                </c:pt>
                <c:pt idx="27">
                  <c:v>1.658744</c:v>
                </c:pt>
                <c:pt idx="28">
                  <c:v>1.535785</c:v>
                </c:pt>
                <c:pt idx="29">
                  <c:v>0.89736799999999994</c:v>
                </c:pt>
                <c:pt idx="30">
                  <c:v>1.520432</c:v>
                </c:pt>
                <c:pt idx="31">
                  <c:v>1.3265829999999998</c:v>
                </c:pt>
                <c:pt idx="32">
                  <c:v>1.277272</c:v>
                </c:pt>
                <c:pt idx="33">
                  <c:v>0.89776000000000011</c:v>
                </c:pt>
                <c:pt idx="34">
                  <c:v>1.3775040000000001</c:v>
                </c:pt>
                <c:pt idx="35">
                  <c:v>1.567437</c:v>
                </c:pt>
                <c:pt idx="36">
                  <c:v>1.992915</c:v>
                </c:pt>
                <c:pt idx="37">
                  <c:v>1.5113829999999999</c:v>
                </c:pt>
                <c:pt idx="38">
                  <c:v>1.2611129999999999</c:v>
                </c:pt>
                <c:pt idx="39">
                  <c:v>1.7568860000000002</c:v>
                </c:pt>
                <c:pt idx="40">
                  <c:v>1.4162690000000002</c:v>
                </c:pt>
                <c:pt idx="41">
                  <c:v>1.6037569999999999</c:v>
                </c:pt>
                <c:pt idx="42">
                  <c:v>1.3101430000000001</c:v>
                </c:pt>
                <c:pt idx="43">
                  <c:v>1.739554</c:v>
                </c:pt>
                <c:pt idx="44">
                  <c:v>1.514105</c:v>
                </c:pt>
                <c:pt idx="45">
                  <c:v>1.062211</c:v>
                </c:pt>
                <c:pt idx="46">
                  <c:v>2.2953869999999998</c:v>
                </c:pt>
                <c:pt idx="47">
                  <c:v>1.8977719999999998</c:v>
                </c:pt>
                <c:pt idx="48">
                  <c:v>1.4030300000000002</c:v>
                </c:pt>
                <c:pt idx="49">
                  <c:v>1.3252059999999999</c:v>
                </c:pt>
                <c:pt idx="50">
                  <c:v>1.5490089999999999</c:v>
                </c:pt>
                <c:pt idx="51">
                  <c:v>1.7053480000000001</c:v>
                </c:pt>
                <c:pt idx="52">
                  <c:v>1.7332620000000001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91-4542-B915-E9C3AD34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54480"/>
        <c:axId val="696453168"/>
      </c:lineChart>
      <c:catAx>
        <c:axId val="696454480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3168"/>
        <c:crosses val="autoZero"/>
        <c:auto val="1"/>
        <c:lblAlgn val="ctr"/>
        <c:lblOffset val="100"/>
        <c:noMultiLvlLbl val="0"/>
      </c:catAx>
      <c:valAx>
        <c:axId val="696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North </a:t>
            </a:r>
            <a:r>
              <a:rPr lang="en-US" altLang="zh-CN" baseline="0"/>
              <a:t> China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1741032370955E-2"/>
          <c:y val="5.5393700787401572E-2"/>
          <c:w val="0.86724978127734031"/>
          <c:h val="0.74239792942548843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'arrival(oliver)'!$AY$11</c:f>
              <c:strCache>
                <c:ptCount val="1"/>
                <c:pt idx="0">
                  <c:v>2019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'arrival(oliver)'!$AY$12:$AY$65</c:f>
              <c:numCache>
                <c:formatCode>_ * #,##0.00_ ;_ * \-#,##0.00_ ;_ * "-"??_ ;_ @_ </c:formatCode>
                <c:ptCount val="54"/>
                <c:pt idx="0">
                  <c:v>6.7001229999999996</c:v>
                </c:pt>
                <c:pt idx="1">
                  <c:v>5.8696609999999998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3-439A-8AC7-03119C2C8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454480"/>
        <c:axId val="696453168"/>
      </c:barChart>
      <c:lineChart>
        <c:grouping val="standard"/>
        <c:varyColors val="0"/>
        <c:ser>
          <c:idx val="1"/>
          <c:order val="0"/>
          <c:tx>
            <c:strRef>
              <c:f>'arrival(oliver)'!$AW$11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'arrival(oliver)'!$AW$12:$AW$65</c:f>
              <c:numCache>
                <c:formatCode>_ * #,##0.00_ ;_ * \-#,##0.00_ ;_ * "-"??_ ;_ @_ </c:formatCode>
                <c:ptCount val="54"/>
                <c:pt idx="0">
                  <c:v>8.179862</c:v>
                </c:pt>
                <c:pt idx="1">
                  <c:v>7.0027200000000001</c:v>
                </c:pt>
                <c:pt idx="2">
                  <c:v>7.8446739999999995</c:v>
                </c:pt>
                <c:pt idx="3">
                  <c:v>7.7848420000000011</c:v>
                </c:pt>
                <c:pt idx="4">
                  <c:v>7.5172190000000016</c:v>
                </c:pt>
                <c:pt idx="5">
                  <c:v>5.9791570000000007</c:v>
                </c:pt>
                <c:pt idx="6">
                  <c:v>8.3770129999999998</c:v>
                </c:pt>
                <c:pt idx="7">
                  <c:v>7.2844629999999988</c:v>
                </c:pt>
                <c:pt idx="8">
                  <c:v>7.9294180000000001</c:v>
                </c:pt>
                <c:pt idx="9">
                  <c:v>5.5824580000000008</c:v>
                </c:pt>
                <c:pt idx="10">
                  <c:v>7.3852500000000001</c:v>
                </c:pt>
                <c:pt idx="11">
                  <c:v>7.4472500000000004</c:v>
                </c:pt>
                <c:pt idx="12">
                  <c:v>6.8450299999999995</c:v>
                </c:pt>
                <c:pt idx="13">
                  <c:v>5.1419259999999998</c:v>
                </c:pt>
                <c:pt idx="14">
                  <c:v>6.6433350000000004</c:v>
                </c:pt>
                <c:pt idx="15">
                  <c:v>5.6914629999999997</c:v>
                </c:pt>
                <c:pt idx="16">
                  <c:v>7.4498919999999993</c:v>
                </c:pt>
                <c:pt idx="17">
                  <c:v>6.6840919999999997</c:v>
                </c:pt>
                <c:pt idx="18">
                  <c:v>7.9636139999999997</c:v>
                </c:pt>
                <c:pt idx="19">
                  <c:v>6.3527360000000002</c:v>
                </c:pt>
                <c:pt idx="20">
                  <c:v>5.2240849999999996</c:v>
                </c:pt>
                <c:pt idx="21">
                  <c:v>7.0431100000000004</c:v>
                </c:pt>
                <c:pt idx="22">
                  <c:v>6.751506</c:v>
                </c:pt>
                <c:pt idx="23">
                  <c:v>6.6619260000000011</c:v>
                </c:pt>
                <c:pt idx="24">
                  <c:v>7.2721289999999996</c:v>
                </c:pt>
                <c:pt idx="25">
                  <c:v>7.1608959999999993</c:v>
                </c:pt>
                <c:pt idx="26">
                  <c:v>8.4408519999999996</c:v>
                </c:pt>
                <c:pt idx="27">
                  <c:v>8.4441069999999989</c:v>
                </c:pt>
                <c:pt idx="28">
                  <c:v>8.2848419999999994</c:v>
                </c:pt>
                <c:pt idx="29">
                  <c:v>6.7352229999999995</c:v>
                </c:pt>
                <c:pt idx="30">
                  <c:v>6.0130370000000006</c:v>
                </c:pt>
                <c:pt idx="31">
                  <c:v>6.6997809999999998</c:v>
                </c:pt>
                <c:pt idx="32">
                  <c:v>7.4131100000000005</c:v>
                </c:pt>
                <c:pt idx="33">
                  <c:v>6.6689869999999996</c:v>
                </c:pt>
                <c:pt idx="34">
                  <c:v>7.2979570000000002</c:v>
                </c:pt>
                <c:pt idx="35">
                  <c:v>6.4108350000000005</c:v>
                </c:pt>
                <c:pt idx="36">
                  <c:v>8.1409190000000002</c:v>
                </c:pt>
                <c:pt idx="37">
                  <c:v>6.3474650000000006</c:v>
                </c:pt>
                <c:pt idx="38">
                  <c:v>7.407527</c:v>
                </c:pt>
                <c:pt idx="39">
                  <c:v>7.6060100000000004</c:v>
                </c:pt>
                <c:pt idx="40">
                  <c:v>6.5388780000000004</c:v>
                </c:pt>
                <c:pt idx="41">
                  <c:v>7.0480410000000004</c:v>
                </c:pt>
                <c:pt idx="42">
                  <c:v>7.5350499999999991</c:v>
                </c:pt>
                <c:pt idx="43">
                  <c:v>6.7947389999999999</c:v>
                </c:pt>
                <c:pt idx="44">
                  <c:v>7.7258629999999995</c:v>
                </c:pt>
                <c:pt idx="45">
                  <c:v>5.0808880000000007</c:v>
                </c:pt>
                <c:pt idx="46">
                  <c:v>4.0190839999999994</c:v>
                </c:pt>
                <c:pt idx="47">
                  <c:v>4.9049860000000001</c:v>
                </c:pt>
                <c:pt idx="48">
                  <c:v>4.8314019999999998</c:v>
                </c:pt>
                <c:pt idx="49">
                  <c:v>2.9409039999999997</c:v>
                </c:pt>
                <c:pt idx="50">
                  <c:v>5.9250910000000001</c:v>
                </c:pt>
                <c:pt idx="51">
                  <c:v>5.2949189999999993</c:v>
                </c:pt>
                <c:pt idx="52">
                  <c:v>7.9695010000000002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3-439A-8AC7-03119C2C82E6}"/>
            </c:ext>
          </c:extLst>
        </c:ser>
        <c:ser>
          <c:idx val="2"/>
          <c:order val="1"/>
          <c:tx>
            <c:strRef>
              <c:f>'arrival(oliver)'!$AX$11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'arrival(oliver)'!$AX$12:$AX$65</c:f>
              <c:numCache>
                <c:formatCode>_ * #,##0.00_ ;_ * \-#,##0.00_ ;_ * "-"??_ ;_ @_ </c:formatCode>
                <c:ptCount val="54"/>
                <c:pt idx="0">
                  <c:v>7.9695010000000002</c:v>
                </c:pt>
                <c:pt idx="1">
                  <c:v>2.4455070000000001</c:v>
                </c:pt>
                <c:pt idx="2">
                  <c:v>6.9504419999999998</c:v>
                </c:pt>
                <c:pt idx="3">
                  <c:v>5.4561630000000001</c:v>
                </c:pt>
                <c:pt idx="4">
                  <c:v>7.8225129999999998</c:v>
                </c:pt>
                <c:pt idx="5">
                  <c:v>7.9062289999999997</c:v>
                </c:pt>
                <c:pt idx="6">
                  <c:v>5.9125310000000004</c:v>
                </c:pt>
                <c:pt idx="7">
                  <c:v>7.5442750000000007</c:v>
                </c:pt>
                <c:pt idx="8">
                  <c:v>4.3478069999999995</c:v>
                </c:pt>
                <c:pt idx="9">
                  <c:v>5.7559020000000007</c:v>
                </c:pt>
                <c:pt idx="10">
                  <c:v>5.338152</c:v>
                </c:pt>
                <c:pt idx="11">
                  <c:v>6.1600359999999998</c:v>
                </c:pt>
                <c:pt idx="12">
                  <c:v>5.6611260000000003</c:v>
                </c:pt>
                <c:pt idx="13">
                  <c:v>4.3234010000000005</c:v>
                </c:pt>
                <c:pt idx="14">
                  <c:v>5.5682880000000008</c:v>
                </c:pt>
                <c:pt idx="15">
                  <c:v>7.3688170000000008</c:v>
                </c:pt>
                <c:pt idx="16">
                  <c:v>4.7541159999999998</c:v>
                </c:pt>
                <c:pt idx="17">
                  <c:v>8.0397069999999999</c:v>
                </c:pt>
                <c:pt idx="18">
                  <c:v>7.3525710000000002</c:v>
                </c:pt>
                <c:pt idx="19">
                  <c:v>7.0825180000000003</c:v>
                </c:pt>
                <c:pt idx="20">
                  <c:v>7.126428999999999</c:v>
                </c:pt>
                <c:pt idx="21">
                  <c:v>7.4390579999999993</c:v>
                </c:pt>
                <c:pt idx="22">
                  <c:v>5.4763150000000005</c:v>
                </c:pt>
                <c:pt idx="23">
                  <c:v>6.3885519999999998</c:v>
                </c:pt>
                <c:pt idx="24">
                  <c:v>6.1412230000000001</c:v>
                </c:pt>
                <c:pt idx="25">
                  <c:v>7.3981539999999999</c:v>
                </c:pt>
                <c:pt idx="26">
                  <c:v>5.7062650000000001</c:v>
                </c:pt>
                <c:pt idx="27">
                  <c:v>7.025129999999999</c:v>
                </c:pt>
                <c:pt idx="28">
                  <c:v>6.2865289999999998</c:v>
                </c:pt>
                <c:pt idx="29">
                  <c:v>5.1177820000000001</c:v>
                </c:pt>
                <c:pt idx="30">
                  <c:v>5.7890280000000001</c:v>
                </c:pt>
                <c:pt idx="31">
                  <c:v>5.7665369999999996</c:v>
                </c:pt>
                <c:pt idx="32">
                  <c:v>6.0436560000000004</c:v>
                </c:pt>
                <c:pt idx="33">
                  <c:v>5.4051900000000002</c:v>
                </c:pt>
                <c:pt idx="34">
                  <c:v>6.0072890000000001</c:v>
                </c:pt>
                <c:pt idx="35">
                  <c:v>7.3665190000000003</c:v>
                </c:pt>
                <c:pt idx="36">
                  <c:v>8.0679780000000001</c:v>
                </c:pt>
                <c:pt idx="37">
                  <c:v>6.7112020000000001</c:v>
                </c:pt>
                <c:pt idx="38">
                  <c:v>6.8494799999999998</c:v>
                </c:pt>
                <c:pt idx="39">
                  <c:v>6.0361010000000004</c:v>
                </c:pt>
                <c:pt idx="40">
                  <c:v>6.4515950000000011</c:v>
                </c:pt>
                <c:pt idx="41">
                  <c:v>7.9211919999999996</c:v>
                </c:pt>
                <c:pt idx="42">
                  <c:v>6.9220130000000006</c:v>
                </c:pt>
                <c:pt idx="43">
                  <c:v>6.9613459999999989</c:v>
                </c:pt>
                <c:pt idx="44">
                  <c:v>7.2671720000000004</c:v>
                </c:pt>
                <c:pt idx="45">
                  <c:v>7.1246279999999995</c:v>
                </c:pt>
                <c:pt idx="46">
                  <c:v>7.5353130000000004</c:v>
                </c:pt>
                <c:pt idx="47">
                  <c:v>6.2176019999999994</c:v>
                </c:pt>
                <c:pt idx="48">
                  <c:v>5.6303580000000002</c:v>
                </c:pt>
                <c:pt idx="49">
                  <c:v>6.4210450000000003</c:v>
                </c:pt>
                <c:pt idx="50">
                  <c:v>5.5432700000000006</c:v>
                </c:pt>
                <c:pt idx="51">
                  <c:v>4.4065699999999994</c:v>
                </c:pt>
                <c:pt idx="52">
                  <c:v>6.7001229999999996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03-439A-8AC7-03119C2C8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54480"/>
        <c:axId val="696453168"/>
      </c:lineChart>
      <c:catAx>
        <c:axId val="696454480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3168"/>
        <c:crosses val="autoZero"/>
        <c:auto val="1"/>
        <c:lblAlgn val="ctr"/>
        <c:lblOffset val="100"/>
        <c:noMultiLvlLbl val="0"/>
      </c:catAx>
      <c:valAx>
        <c:axId val="696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Shandong</a:t>
            </a:r>
            <a:r>
              <a:rPr lang="en-US" altLang="zh-CN" baseline="0"/>
              <a:t>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1741032370955E-2"/>
          <c:y val="5.5393700787401572E-2"/>
          <c:w val="0.86724978127734031"/>
          <c:h val="0.74239792942548843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'arrival(oliver)'!$BF$11</c:f>
              <c:strCache>
                <c:ptCount val="1"/>
                <c:pt idx="0">
                  <c:v>2019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'arrival(oliver)'!$BF$12:$BF$65</c:f>
              <c:numCache>
                <c:formatCode>_ * #,##0.00_ ;_ * \-#,##0.00_ ;_ * "-"??_ ;_ @_ </c:formatCode>
                <c:ptCount val="54"/>
                <c:pt idx="0">
                  <c:v>6.3345070000000003</c:v>
                </c:pt>
                <c:pt idx="1">
                  <c:v>4.6220020000000011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5-4FC1-8DCC-0EB4539AA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454480"/>
        <c:axId val="696453168"/>
      </c:barChart>
      <c:lineChart>
        <c:grouping val="standard"/>
        <c:varyColors val="0"/>
        <c:ser>
          <c:idx val="1"/>
          <c:order val="0"/>
          <c:tx>
            <c:strRef>
              <c:f>'arrival(oliver)'!$BD$11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'arrival(oliver)'!$BD$12:$BD$65</c:f>
              <c:numCache>
                <c:formatCode>_ * #,##0.00_ ;_ * \-#,##0.00_ ;_ * "-"??_ ;_ @_ </c:formatCode>
                <c:ptCount val="54"/>
                <c:pt idx="0">
                  <c:v>4.079294</c:v>
                </c:pt>
                <c:pt idx="1">
                  <c:v>3.9373040000000001</c:v>
                </c:pt>
                <c:pt idx="2">
                  <c:v>2.2024509999999999</c:v>
                </c:pt>
                <c:pt idx="3">
                  <c:v>4.1968579999999998</c:v>
                </c:pt>
                <c:pt idx="4">
                  <c:v>4.309024</c:v>
                </c:pt>
                <c:pt idx="5">
                  <c:v>3.9052930000000003</c:v>
                </c:pt>
                <c:pt idx="6">
                  <c:v>2.2419009999999999</c:v>
                </c:pt>
                <c:pt idx="7">
                  <c:v>2.9973290000000001</c:v>
                </c:pt>
                <c:pt idx="8">
                  <c:v>2.9696340000000001</c:v>
                </c:pt>
                <c:pt idx="9">
                  <c:v>4.2128579999999998</c:v>
                </c:pt>
                <c:pt idx="10">
                  <c:v>3.859648</c:v>
                </c:pt>
                <c:pt idx="11">
                  <c:v>3.3509349999999998</c:v>
                </c:pt>
                <c:pt idx="12">
                  <c:v>3.340741</c:v>
                </c:pt>
                <c:pt idx="13">
                  <c:v>3.0487419999999998</c:v>
                </c:pt>
                <c:pt idx="14">
                  <c:v>1.8350519999999997</c:v>
                </c:pt>
                <c:pt idx="15">
                  <c:v>3.7672440000000003</c:v>
                </c:pt>
                <c:pt idx="16">
                  <c:v>3.762486</c:v>
                </c:pt>
                <c:pt idx="17">
                  <c:v>2.7574500000000004</c:v>
                </c:pt>
                <c:pt idx="18">
                  <c:v>1.5322529999999999</c:v>
                </c:pt>
                <c:pt idx="19">
                  <c:v>4.0321369999999996</c:v>
                </c:pt>
                <c:pt idx="20">
                  <c:v>3.7085249999999998</c:v>
                </c:pt>
                <c:pt idx="21">
                  <c:v>3.3341180000000001</c:v>
                </c:pt>
                <c:pt idx="22">
                  <c:v>3.2380739999999997</c:v>
                </c:pt>
                <c:pt idx="23">
                  <c:v>4.6839910000000007</c:v>
                </c:pt>
                <c:pt idx="24">
                  <c:v>2.6849470000000002</c:v>
                </c:pt>
                <c:pt idx="25">
                  <c:v>3.1525299999999996</c:v>
                </c:pt>
                <c:pt idx="26">
                  <c:v>2.882015</c:v>
                </c:pt>
                <c:pt idx="27">
                  <c:v>2.2142930000000001</c:v>
                </c:pt>
                <c:pt idx="28">
                  <c:v>3.2136800000000001</c:v>
                </c:pt>
                <c:pt idx="29">
                  <c:v>3.5131139999999998</c:v>
                </c:pt>
                <c:pt idx="30">
                  <c:v>3.3130110000000004</c:v>
                </c:pt>
                <c:pt idx="31">
                  <c:v>3.068063</c:v>
                </c:pt>
                <c:pt idx="32">
                  <c:v>3.2467569999999997</c:v>
                </c:pt>
                <c:pt idx="33">
                  <c:v>3.053388</c:v>
                </c:pt>
                <c:pt idx="34">
                  <c:v>3.4887609999999998</c:v>
                </c:pt>
                <c:pt idx="35">
                  <c:v>4.151859</c:v>
                </c:pt>
                <c:pt idx="36">
                  <c:v>3.8645200000000002</c:v>
                </c:pt>
                <c:pt idx="37">
                  <c:v>3.645661</c:v>
                </c:pt>
                <c:pt idx="38">
                  <c:v>2.7668749999999998</c:v>
                </c:pt>
                <c:pt idx="39">
                  <c:v>2.6326399999999999</c:v>
                </c:pt>
                <c:pt idx="40">
                  <c:v>3.8142849999999999</c:v>
                </c:pt>
                <c:pt idx="41">
                  <c:v>4.4245409999999996</c:v>
                </c:pt>
                <c:pt idx="42">
                  <c:v>5.5989960000000005</c:v>
                </c:pt>
                <c:pt idx="43">
                  <c:v>3.9487130000000001</c:v>
                </c:pt>
                <c:pt idx="44">
                  <c:v>6.6829140000000002</c:v>
                </c:pt>
                <c:pt idx="45">
                  <c:v>3.9617769999999997</c:v>
                </c:pt>
                <c:pt idx="46">
                  <c:v>2.3728799999999999</c:v>
                </c:pt>
                <c:pt idx="47">
                  <c:v>4.0585810000000002</c:v>
                </c:pt>
                <c:pt idx="48">
                  <c:v>4.5932350000000008</c:v>
                </c:pt>
                <c:pt idx="49">
                  <c:v>3.9381589999999997</c:v>
                </c:pt>
                <c:pt idx="50">
                  <c:v>3.3942380000000001</c:v>
                </c:pt>
                <c:pt idx="51">
                  <c:v>4.0773019999999995</c:v>
                </c:pt>
                <c:pt idx="52">
                  <c:v>4.2959119999999995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5-4FC1-8DCC-0EB4539AA9F2}"/>
            </c:ext>
          </c:extLst>
        </c:ser>
        <c:ser>
          <c:idx val="2"/>
          <c:order val="1"/>
          <c:tx>
            <c:strRef>
              <c:f>'arrival(oliver)'!$BE$11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'arrival(oliver)'!$BE$12:$BE$65</c:f>
              <c:numCache>
                <c:formatCode>_ * #,##0.00_ ;_ * \-#,##0.00_ ;_ * "-"??_ ;_ @_ </c:formatCode>
                <c:ptCount val="54"/>
                <c:pt idx="0">
                  <c:v>4.2959119999999995</c:v>
                </c:pt>
                <c:pt idx="1">
                  <c:v>2.6340479999999999</c:v>
                </c:pt>
                <c:pt idx="2">
                  <c:v>2.868277</c:v>
                </c:pt>
                <c:pt idx="3">
                  <c:v>2.4749530000000002</c:v>
                </c:pt>
                <c:pt idx="4">
                  <c:v>3.5424920000000002</c:v>
                </c:pt>
                <c:pt idx="5">
                  <c:v>4.8997159999999997</c:v>
                </c:pt>
                <c:pt idx="6">
                  <c:v>4.0432949999999996</c:v>
                </c:pt>
                <c:pt idx="7">
                  <c:v>3.7093929999999999</c:v>
                </c:pt>
                <c:pt idx="8">
                  <c:v>3.9727010000000003</c:v>
                </c:pt>
                <c:pt idx="9">
                  <c:v>3.4012369999999996</c:v>
                </c:pt>
                <c:pt idx="10">
                  <c:v>3.812087</c:v>
                </c:pt>
                <c:pt idx="11">
                  <c:v>3.3225839999999991</c:v>
                </c:pt>
                <c:pt idx="12">
                  <c:v>3.8331490000000006</c:v>
                </c:pt>
                <c:pt idx="13">
                  <c:v>2.8443450000000001</c:v>
                </c:pt>
                <c:pt idx="14">
                  <c:v>3.6372230000000001</c:v>
                </c:pt>
                <c:pt idx="15">
                  <c:v>3.8659340000000002</c:v>
                </c:pt>
                <c:pt idx="16">
                  <c:v>4.3633049999999995</c:v>
                </c:pt>
                <c:pt idx="17">
                  <c:v>3.8829639999999999</c:v>
                </c:pt>
                <c:pt idx="18">
                  <c:v>3.6395980000000003</c:v>
                </c:pt>
                <c:pt idx="19">
                  <c:v>3.4512770000000002</c:v>
                </c:pt>
                <c:pt idx="20">
                  <c:v>4.3453010000000001</c:v>
                </c:pt>
                <c:pt idx="21">
                  <c:v>4.8299260000000004</c:v>
                </c:pt>
                <c:pt idx="22">
                  <c:v>2.7851859999999999</c:v>
                </c:pt>
                <c:pt idx="23">
                  <c:v>2.8372109999999999</c:v>
                </c:pt>
                <c:pt idx="24">
                  <c:v>5.2026680000000001</c:v>
                </c:pt>
                <c:pt idx="25">
                  <c:v>3.2462650000000002</c:v>
                </c:pt>
                <c:pt idx="26">
                  <c:v>3.5857830000000002</c:v>
                </c:pt>
                <c:pt idx="27">
                  <c:v>3.9110999999999994</c:v>
                </c:pt>
                <c:pt idx="28">
                  <c:v>4.0778180000000006</c:v>
                </c:pt>
                <c:pt idx="29">
                  <c:v>1.712647</c:v>
                </c:pt>
                <c:pt idx="30">
                  <c:v>4.4808829999999995</c:v>
                </c:pt>
                <c:pt idx="31">
                  <c:v>4.5209690000000009</c:v>
                </c:pt>
                <c:pt idx="32">
                  <c:v>3.5144460000000004</c:v>
                </c:pt>
                <c:pt idx="33">
                  <c:v>1.4627829999999999</c:v>
                </c:pt>
                <c:pt idx="34">
                  <c:v>4.0384510000000002</c:v>
                </c:pt>
                <c:pt idx="35">
                  <c:v>4.0575849999999996</c:v>
                </c:pt>
                <c:pt idx="36">
                  <c:v>4.3413510000000004</c:v>
                </c:pt>
                <c:pt idx="37">
                  <c:v>4.1710839999999996</c:v>
                </c:pt>
                <c:pt idx="38">
                  <c:v>3.5569579999999998</c:v>
                </c:pt>
                <c:pt idx="39">
                  <c:v>2.895807</c:v>
                </c:pt>
                <c:pt idx="40">
                  <c:v>3.306794</c:v>
                </c:pt>
                <c:pt idx="41">
                  <c:v>5.725498</c:v>
                </c:pt>
                <c:pt idx="42">
                  <c:v>3.8123640000000001</c:v>
                </c:pt>
                <c:pt idx="43">
                  <c:v>1.7690859999999999</c:v>
                </c:pt>
                <c:pt idx="44">
                  <c:v>2.9408970000000005</c:v>
                </c:pt>
                <c:pt idx="45">
                  <c:v>3.4729070000000002</c:v>
                </c:pt>
                <c:pt idx="46">
                  <c:v>3.2709380000000001</c:v>
                </c:pt>
                <c:pt idx="47">
                  <c:v>3.6846519999999998</c:v>
                </c:pt>
                <c:pt idx="48">
                  <c:v>3.7363379999999999</c:v>
                </c:pt>
                <c:pt idx="49">
                  <c:v>5.0404629999999999</c:v>
                </c:pt>
                <c:pt idx="50">
                  <c:v>5.2245340000000002</c:v>
                </c:pt>
                <c:pt idx="51">
                  <c:v>3.5615249999999996</c:v>
                </c:pt>
                <c:pt idx="52">
                  <c:v>6.3345070000000003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5-4FC1-8DCC-0EB4539AA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54480"/>
        <c:axId val="696453168"/>
      </c:lineChart>
      <c:catAx>
        <c:axId val="696454480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3168"/>
        <c:crosses val="autoZero"/>
        <c:auto val="1"/>
        <c:lblAlgn val="ctr"/>
        <c:lblOffset val="100"/>
        <c:noMultiLvlLbl val="0"/>
      </c:catAx>
      <c:valAx>
        <c:axId val="696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East China</a:t>
            </a:r>
            <a:r>
              <a:rPr lang="en-US" altLang="zh-CN" baseline="0"/>
              <a:t>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1741032370955E-2"/>
          <c:y val="5.5393700787401572E-2"/>
          <c:w val="0.86724978127734031"/>
          <c:h val="0.74239792942548843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'arrival(oliver)'!$BN$11</c:f>
              <c:strCache>
                <c:ptCount val="1"/>
                <c:pt idx="0">
                  <c:v>2019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'arrival(oliver)'!$BN$12:$BN$65</c:f>
              <c:numCache>
                <c:formatCode>_ * #,##0.00_ ;_ * \-#,##0.00_ ;_ * "-"??_ ;_ @_ </c:formatCode>
                <c:ptCount val="54"/>
                <c:pt idx="0">
                  <c:v>3.8851089999999999</c:v>
                </c:pt>
                <c:pt idx="1">
                  <c:v>4.2651469999999998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5-4B57-A8AA-659BCECD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454480"/>
        <c:axId val="696453168"/>
      </c:barChart>
      <c:lineChart>
        <c:grouping val="standard"/>
        <c:varyColors val="0"/>
        <c:ser>
          <c:idx val="1"/>
          <c:order val="0"/>
          <c:tx>
            <c:strRef>
              <c:f>'arrival(oliver)'!$BL$11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'arrival(oliver)'!$BL$12:$BL$65</c:f>
              <c:numCache>
                <c:formatCode>_ * #,##0.00_ ;_ * \-#,##0.00_ ;_ * "-"??_ ;_ @_ </c:formatCode>
                <c:ptCount val="54"/>
                <c:pt idx="0">
                  <c:v>2.834203</c:v>
                </c:pt>
                <c:pt idx="1">
                  <c:v>4.7550739999999996</c:v>
                </c:pt>
                <c:pt idx="2">
                  <c:v>5.5682560000000008</c:v>
                </c:pt>
                <c:pt idx="3">
                  <c:v>5.964068000000001</c:v>
                </c:pt>
                <c:pt idx="4">
                  <c:v>3.2562310000000001</c:v>
                </c:pt>
                <c:pt idx="5">
                  <c:v>3.0588510000000002</c:v>
                </c:pt>
                <c:pt idx="6">
                  <c:v>4.9454219999999989</c:v>
                </c:pt>
                <c:pt idx="7">
                  <c:v>3.1816909999999998</c:v>
                </c:pt>
                <c:pt idx="8">
                  <c:v>4.696556000000002</c:v>
                </c:pt>
                <c:pt idx="9">
                  <c:v>3.8029590000000004</c:v>
                </c:pt>
                <c:pt idx="10">
                  <c:v>3.3184820000000004</c:v>
                </c:pt>
                <c:pt idx="11">
                  <c:v>3.870352</c:v>
                </c:pt>
                <c:pt idx="12">
                  <c:v>4.7171770000000013</c:v>
                </c:pt>
                <c:pt idx="13">
                  <c:v>3.9827600000000003</c:v>
                </c:pt>
                <c:pt idx="14">
                  <c:v>5.2148900000000014</c:v>
                </c:pt>
                <c:pt idx="15">
                  <c:v>4.1569060000000002</c:v>
                </c:pt>
                <c:pt idx="16">
                  <c:v>5.0938369999999997</c:v>
                </c:pt>
                <c:pt idx="17">
                  <c:v>4.8980519999999999</c:v>
                </c:pt>
                <c:pt idx="18">
                  <c:v>2.8447839999999998</c:v>
                </c:pt>
                <c:pt idx="19">
                  <c:v>4.0341549999999993</c:v>
                </c:pt>
                <c:pt idx="20">
                  <c:v>4.1489919999999998</c:v>
                </c:pt>
                <c:pt idx="21">
                  <c:v>5.8058840000000016</c:v>
                </c:pt>
                <c:pt idx="22">
                  <c:v>4.914994000000001</c:v>
                </c:pt>
                <c:pt idx="23">
                  <c:v>4.018052</c:v>
                </c:pt>
                <c:pt idx="24">
                  <c:v>4.921507000000001</c:v>
                </c:pt>
                <c:pt idx="25">
                  <c:v>4.6657749999999982</c:v>
                </c:pt>
                <c:pt idx="26">
                  <c:v>3.2662279999999999</c:v>
                </c:pt>
                <c:pt idx="27">
                  <c:v>2.9162460000000001</c:v>
                </c:pt>
                <c:pt idx="28">
                  <c:v>3.464817</c:v>
                </c:pt>
                <c:pt idx="29">
                  <c:v>4.1248260000000005</c:v>
                </c:pt>
                <c:pt idx="30">
                  <c:v>2.6818489999999997</c:v>
                </c:pt>
                <c:pt idx="31">
                  <c:v>4.0765320000000003</c:v>
                </c:pt>
                <c:pt idx="32">
                  <c:v>4.3588060000000004</c:v>
                </c:pt>
                <c:pt idx="33">
                  <c:v>6.0377120000000017</c:v>
                </c:pt>
                <c:pt idx="34">
                  <c:v>5.6395359999999988</c:v>
                </c:pt>
                <c:pt idx="35">
                  <c:v>5.3671790000000001</c:v>
                </c:pt>
                <c:pt idx="36">
                  <c:v>3.356255</c:v>
                </c:pt>
                <c:pt idx="37">
                  <c:v>3.7079309999999994</c:v>
                </c:pt>
                <c:pt idx="38">
                  <c:v>5.4684259999999991</c:v>
                </c:pt>
                <c:pt idx="39">
                  <c:v>5.3592940000000002</c:v>
                </c:pt>
                <c:pt idx="40">
                  <c:v>3.5963080000000001</c:v>
                </c:pt>
                <c:pt idx="41">
                  <c:v>1.9279220000000001</c:v>
                </c:pt>
                <c:pt idx="42">
                  <c:v>4.2309829999999993</c:v>
                </c:pt>
                <c:pt idx="43">
                  <c:v>5.9847330000000003</c:v>
                </c:pt>
                <c:pt idx="44">
                  <c:v>7.5682849999999995</c:v>
                </c:pt>
                <c:pt idx="45">
                  <c:v>5.9752580000000002</c:v>
                </c:pt>
                <c:pt idx="46">
                  <c:v>5.701293999999999</c:v>
                </c:pt>
                <c:pt idx="47">
                  <c:v>4.8814519999999995</c:v>
                </c:pt>
                <c:pt idx="48">
                  <c:v>5.0605609999999999</c:v>
                </c:pt>
                <c:pt idx="49">
                  <c:v>6.1595119999999994</c:v>
                </c:pt>
                <c:pt idx="50">
                  <c:v>5.4549429999999992</c:v>
                </c:pt>
                <c:pt idx="51">
                  <c:v>4.2580919999999995</c:v>
                </c:pt>
                <c:pt idx="52">
                  <c:v>4.9960139999999997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5-4B57-A8AA-659BCECD36DF}"/>
            </c:ext>
          </c:extLst>
        </c:ser>
        <c:ser>
          <c:idx val="2"/>
          <c:order val="1"/>
          <c:tx>
            <c:strRef>
              <c:f>'arrival(oliver)'!$BM$11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'arrival(oliver)'!$BM$12:$BM$65</c:f>
              <c:numCache>
                <c:formatCode>_ * #,##0.00_ ;_ * \-#,##0.00_ ;_ * "-"??_ ;_ @_ </c:formatCode>
                <c:ptCount val="54"/>
                <c:pt idx="0">
                  <c:v>4.9960139999999997</c:v>
                </c:pt>
                <c:pt idx="1">
                  <c:v>2.7163700000000004</c:v>
                </c:pt>
                <c:pt idx="2">
                  <c:v>3.3068980000000008</c:v>
                </c:pt>
                <c:pt idx="3">
                  <c:v>4.799701999999999</c:v>
                </c:pt>
                <c:pt idx="4">
                  <c:v>3.4882660000000003</c:v>
                </c:pt>
                <c:pt idx="5">
                  <c:v>4.9986059999999997</c:v>
                </c:pt>
                <c:pt idx="6">
                  <c:v>6.6096479999999982</c:v>
                </c:pt>
                <c:pt idx="7">
                  <c:v>4.6334889999999991</c:v>
                </c:pt>
                <c:pt idx="8">
                  <c:v>6.0277949999999993</c:v>
                </c:pt>
                <c:pt idx="9">
                  <c:v>2.3019290000000003</c:v>
                </c:pt>
                <c:pt idx="10">
                  <c:v>4.8167450000000009</c:v>
                </c:pt>
                <c:pt idx="11">
                  <c:v>4.4104850000000004</c:v>
                </c:pt>
                <c:pt idx="12">
                  <c:v>5.4754969999999998</c:v>
                </c:pt>
                <c:pt idx="13">
                  <c:v>4.1458630000000003</c:v>
                </c:pt>
                <c:pt idx="14">
                  <c:v>6.1687960000000004</c:v>
                </c:pt>
                <c:pt idx="15">
                  <c:v>5.1702539999999999</c:v>
                </c:pt>
                <c:pt idx="16">
                  <c:v>5.259049000000001</c:v>
                </c:pt>
                <c:pt idx="17">
                  <c:v>5.0486810000000011</c:v>
                </c:pt>
                <c:pt idx="18">
                  <c:v>4.6676519999999995</c:v>
                </c:pt>
                <c:pt idx="19">
                  <c:v>6.183787999999999</c:v>
                </c:pt>
                <c:pt idx="20">
                  <c:v>4.6452879999999999</c:v>
                </c:pt>
                <c:pt idx="21">
                  <c:v>4.9559490000000004</c:v>
                </c:pt>
                <c:pt idx="22">
                  <c:v>4.5486089999999999</c:v>
                </c:pt>
                <c:pt idx="23">
                  <c:v>4.9141159999999999</c:v>
                </c:pt>
                <c:pt idx="24">
                  <c:v>6.2396319999999994</c:v>
                </c:pt>
                <c:pt idx="25">
                  <c:v>4.6387910000000012</c:v>
                </c:pt>
                <c:pt idx="26">
                  <c:v>5.0599609999999995</c:v>
                </c:pt>
                <c:pt idx="27">
                  <c:v>4.8687890000000005</c:v>
                </c:pt>
                <c:pt idx="28">
                  <c:v>4.4924369999999998</c:v>
                </c:pt>
                <c:pt idx="29">
                  <c:v>3.6749080000000003</c:v>
                </c:pt>
                <c:pt idx="30">
                  <c:v>5.3837950000000001</c:v>
                </c:pt>
                <c:pt idx="31">
                  <c:v>6.1310970000000005</c:v>
                </c:pt>
                <c:pt idx="32">
                  <c:v>3.6713819999999999</c:v>
                </c:pt>
                <c:pt idx="33">
                  <c:v>3.7118400000000005</c:v>
                </c:pt>
                <c:pt idx="34">
                  <c:v>6.102714999999999</c:v>
                </c:pt>
                <c:pt idx="35">
                  <c:v>5.8148440000000008</c:v>
                </c:pt>
                <c:pt idx="36">
                  <c:v>6.4917559999999987</c:v>
                </c:pt>
                <c:pt idx="37">
                  <c:v>4.0332249999999998</c:v>
                </c:pt>
                <c:pt idx="38">
                  <c:v>5.3940600000000005</c:v>
                </c:pt>
                <c:pt idx="39">
                  <c:v>2.7916279999999998</c:v>
                </c:pt>
                <c:pt idx="40">
                  <c:v>4.4190749999999994</c:v>
                </c:pt>
                <c:pt idx="41">
                  <c:v>5.5571330000000012</c:v>
                </c:pt>
                <c:pt idx="42">
                  <c:v>6.6903460000000026</c:v>
                </c:pt>
                <c:pt idx="43">
                  <c:v>4.3820170000000003</c:v>
                </c:pt>
                <c:pt idx="44">
                  <c:v>4.4126770000000004</c:v>
                </c:pt>
                <c:pt idx="45">
                  <c:v>4.030894</c:v>
                </c:pt>
                <c:pt idx="46">
                  <c:v>3.7210300000000003</c:v>
                </c:pt>
                <c:pt idx="47">
                  <c:v>4.0214240000000006</c:v>
                </c:pt>
                <c:pt idx="48">
                  <c:v>2.448118</c:v>
                </c:pt>
                <c:pt idx="49">
                  <c:v>2.3053459999999997</c:v>
                </c:pt>
                <c:pt idx="50">
                  <c:v>5.8739169999999987</c:v>
                </c:pt>
                <c:pt idx="51">
                  <c:v>3.1975789999999997</c:v>
                </c:pt>
                <c:pt idx="52">
                  <c:v>3.8851089999999999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5-4B57-A8AA-659BCECD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54480"/>
        <c:axId val="696453168"/>
      </c:lineChart>
      <c:catAx>
        <c:axId val="696454480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3168"/>
        <c:crosses val="autoZero"/>
        <c:auto val="1"/>
        <c:lblAlgn val="ctr"/>
        <c:lblOffset val="100"/>
        <c:noMultiLvlLbl val="0"/>
      </c:catAx>
      <c:valAx>
        <c:axId val="696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South</a:t>
            </a:r>
            <a:r>
              <a:rPr lang="en-US" altLang="zh-CN" baseline="0"/>
              <a:t> </a:t>
            </a:r>
            <a:r>
              <a:rPr lang="en-US" altLang="zh-CN"/>
              <a:t>China</a:t>
            </a:r>
            <a:r>
              <a:rPr lang="en-US" altLang="zh-CN" baseline="0"/>
              <a:t> arrivals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1741032370955E-2"/>
          <c:y val="5.5393700787401572E-2"/>
          <c:w val="0.86724978127734031"/>
          <c:h val="0.74239792942548843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'arrival(oliver)'!$BV$11</c:f>
              <c:strCache>
                <c:ptCount val="1"/>
                <c:pt idx="0">
                  <c:v>2019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'arrival(oliver)'!$BV$12:$BV$65</c:f>
              <c:numCache>
                <c:formatCode>_ * #,##0.00_ ;_ * \-#,##0.00_ ;_ * "-"??_ ;_ @_ </c:formatCode>
                <c:ptCount val="54"/>
                <c:pt idx="0">
                  <c:v>2.4732749999999997</c:v>
                </c:pt>
                <c:pt idx="1">
                  <c:v>3.8191310000000001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0-41E8-BE17-B0D36972B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454480"/>
        <c:axId val="696453168"/>
      </c:barChart>
      <c:lineChart>
        <c:grouping val="standard"/>
        <c:varyColors val="0"/>
        <c:ser>
          <c:idx val="1"/>
          <c:order val="0"/>
          <c:tx>
            <c:strRef>
              <c:f>'arrival(oliver)'!$BT$11</c:f>
              <c:strCache>
                <c:ptCount val="1"/>
                <c:pt idx="0">
                  <c:v>2017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'arrival(oliver)'!$BT$12:$BT$65</c:f>
              <c:numCache>
                <c:formatCode>_ * #,##0.00_ ;_ * \-#,##0.00_ ;_ * "-"??_ ;_ @_ </c:formatCode>
                <c:ptCount val="54"/>
                <c:pt idx="0">
                  <c:v>1.377515</c:v>
                </c:pt>
                <c:pt idx="1">
                  <c:v>0.70835899999999996</c:v>
                </c:pt>
                <c:pt idx="2">
                  <c:v>1.9069039999999999</c:v>
                </c:pt>
                <c:pt idx="3">
                  <c:v>1.3288229999999999</c:v>
                </c:pt>
                <c:pt idx="4">
                  <c:v>1.0050490000000001</c:v>
                </c:pt>
                <c:pt idx="5">
                  <c:v>0.95388899999999988</c:v>
                </c:pt>
                <c:pt idx="6">
                  <c:v>1.1862159999999999</c:v>
                </c:pt>
                <c:pt idx="7">
                  <c:v>1.4509460000000001</c:v>
                </c:pt>
                <c:pt idx="8">
                  <c:v>1.376787</c:v>
                </c:pt>
                <c:pt idx="9">
                  <c:v>1.078255</c:v>
                </c:pt>
                <c:pt idx="10">
                  <c:v>2.8901660000000002</c:v>
                </c:pt>
                <c:pt idx="11">
                  <c:v>2.4758640000000001</c:v>
                </c:pt>
                <c:pt idx="12">
                  <c:v>0.52585099999999996</c:v>
                </c:pt>
                <c:pt idx="13">
                  <c:v>0.35773500000000003</c:v>
                </c:pt>
                <c:pt idx="14">
                  <c:v>1.2039360000000001</c:v>
                </c:pt>
                <c:pt idx="15">
                  <c:v>1.2728629999999999</c:v>
                </c:pt>
                <c:pt idx="16">
                  <c:v>1.268875</c:v>
                </c:pt>
                <c:pt idx="17">
                  <c:v>0.89601200000000003</c:v>
                </c:pt>
                <c:pt idx="18">
                  <c:v>1.8286929999999999</c:v>
                </c:pt>
                <c:pt idx="19">
                  <c:v>1.8287390000000001</c:v>
                </c:pt>
                <c:pt idx="20">
                  <c:v>1.9060199999999998</c:v>
                </c:pt>
                <c:pt idx="21">
                  <c:v>1.5282529999999999</c:v>
                </c:pt>
                <c:pt idx="22">
                  <c:v>0.75065399999999993</c:v>
                </c:pt>
                <c:pt idx="23">
                  <c:v>1.294797</c:v>
                </c:pt>
                <c:pt idx="24">
                  <c:v>0.94089699999999998</c:v>
                </c:pt>
                <c:pt idx="25">
                  <c:v>1.2728280000000001</c:v>
                </c:pt>
                <c:pt idx="26">
                  <c:v>0.94746900000000001</c:v>
                </c:pt>
                <c:pt idx="27">
                  <c:v>2.726213</c:v>
                </c:pt>
                <c:pt idx="28">
                  <c:v>1.1826509999999999</c:v>
                </c:pt>
                <c:pt idx="29">
                  <c:v>1.213328</c:v>
                </c:pt>
                <c:pt idx="30">
                  <c:v>1.5090940000000002</c:v>
                </c:pt>
                <c:pt idx="31">
                  <c:v>1.510651</c:v>
                </c:pt>
                <c:pt idx="32">
                  <c:v>0.83238699999999999</c:v>
                </c:pt>
                <c:pt idx="33">
                  <c:v>1.0319389999999999</c:v>
                </c:pt>
                <c:pt idx="34">
                  <c:v>2.1404649999999998</c:v>
                </c:pt>
                <c:pt idx="35">
                  <c:v>1.5127610000000002</c:v>
                </c:pt>
                <c:pt idx="36">
                  <c:v>1.647445</c:v>
                </c:pt>
                <c:pt idx="37">
                  <c:v>1.4480629999999999</c:v>
                </c:pt>
                <c:pt idx="38">
                  <c:v>1.575078</c:v>
                </c:pt>
                <c:pt idx="39">
                  <c:v>1.9047840000000003</c:v>
                </c:pt>
                <c:pt idx="40">
                  <c:v>0.78973000000000004</c:v>
                </c:pt>
                <c:pt idx="41">
                  <c:v>0.17929400000000001</c:v>
                </c:pt>
                <c:pt idx="42">
                  <c:v>1.4007209999999999</c:v>
                </c:pt>
                <c:pt idx="43">
                  <c:v>1.4088859999999999</c:v>
                </c:pt>
                <c:pt idx="44">
                  <c:v>1.7009409999999998</c:v>
                </c:pt>
                <c:pt idx="45">
                  <c:v>1.8677830000000002</c:v>
                </c:pt>
                <c:pt idx="46">
                  <c:v>1.7501640000000001</c:v>
                </c:pt>
                <c:pt idx="47">
                  <c:v>0.89758300000000002</c:v>
                </c:pt>
                <c:pt idx="48">
                  <c:v>3.1400250000000001</c:v>
                </c:pt>
                <c:pt idx="49">
                  <c:v>1.1194389999999999</c:v>
                </c:pt>
                <c:pt idx="50">
                  <c:v>1.7061860000000002</c:v>
                </c:pt>
                <c:pt idx="51">
                  <c:v>1.3416049999999999</c:v>
                </c:pt>
                <c:pt idx="52">
                  <c:v>3.2547800000000002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0-41E8-BE17-B0D36972B2D4}"/>
            </c:ext>
          </c:extLst>
        </c:ser>
        <c:ser>
          <c:idx val="2"/>
          <c:order val="1"/>
          <c:tx>
            <c:strRef>
              <c:f>'arrival(oliver)'!$BU$11</c:f>
              <c:strCache>
                <c:ptCount val="1"/>
                <c:pt idx="0">
                  <c:v>2018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'arrival(oliver)'!$AN$12:$AN$65</c:f>
              <c:numCache>
                <c:formatCode>0_);[Red]\(0\)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'arrival(oliver)'!$BU$12:$BU$65</c:f>
              <c:numCache>
                <c:formatCode>_ * #,##0.00_ ;_ * \-#,##0.00_ ;_ * "-"??_ ;_ @_ </c:formatCode>
                <c:ptCount val="54"/>
                <c:pt idx="0">
                  <c:v>3.2547800000000002</c:v>
                </c:pt>
                <c:pt idx="1">
                  <c:v>1.7016979999999999</c:v>
                </c:pt>
                <c:pt idx="2">
                  <c:v>1.3654979999999999</c:v>
                </c:pt>
                <c:pt idx="3">
                  <c:v>1.9561029999999997</c:v>
                </c:pt>
                <c:pt idx="4">
                  <c:v>0.7363019999999999</c:v>
                </c:pt>
                <c:pt idx="5">
                  <c:v>0.92270099999999999</c:v>
                </c:pt>
                <c:pt idx="6">
                  <c:v>1.306764</c:v>
                </c:pt>
                <c:pt idx="7">
                  <c:v>1.1978599999999999</c:v>
                </c:pt>
                <c:pt idx="8">
                  <c:v>1.5382340000000001</c:v>
                </c:pt>
                <c:pt idx="9">
                  <c:v>0.91354800000000003</c:v>
                </c:pt>
                <c:pt idx="10">
                  <c:v>0.94345699999999999</c:v>
                </c:pt>
                <c:pt idx="11">
                  <c:v>1.7114060000000002</c:v>
                </c:pt>
                <c:pt idx="12">
                  <c:v>1.6613850000000001</c:v>
                </c:pt>
                <c:pt idx="13">
                  <c:v>0.88566400000000001</c:v>
                </c:pt>
                <c:pt idx="14">
                  <c:v>0.72059499999999999</c:v>
                </c:pt>
                <c:pt idx="15">
                  <c:v>1.4007700000000001</c:v>
                </c:pt>
                <c:pt idx="16">
                  <c:v>2.485106</c:v>
                </c:pt>
                <c:pt idx="17">
                  <c:v>1.657985</c:v>
                </c:pt>
                <c:pt idx="18">
                  <c:v>1.0187140000000001</c:v>
                </c:pt>
                <c:pt idx="19">
                  <c:v>1.233679</c:v>
                </c:pt>
                <c:pt idx="20">
                  <c:v>1.710636</c:v>
                </c:pt>
                <c:pt idx="21">
                  <c:v>1.152533</c:v>
                </c:pt>
                <c:pt idx="22">
                  <c:v>1.1329359999999999</c:v>
                </c:pt>
                <c:pt idx="23">
                  <c:v>1.45543</c:v>
                </c:pt>
                <c:pt idx="24">
                  <c:v>2.096714</c:v>
                </c:pt>
                <c:pt idx="25">
                  <c:v>1.2114280000000002</c:v>
                </c:pt>
                <c:pt idx="26">
                  <c:v>1.6168529999999999</c:v>
                </c:pt>
                <c:pt idx="27">
                  <c:v>2.2936329999999998</c:v>
                </c:pt>
                <c:pt idx="28">
                  <c:v>1.5387789999999999</c:v>
                </c:pt>
                <c:pt idx="29">
                  <c:v>0.533586</c:v>
                </c:pt>
                <c:pt idx="30">
                  <c:v>1.8295569999999999</c:v>
                </c:pt>
                <c:pt idx="31">
                  <c:v>1.6325540000000001</c:v>
                </c:pt>
                <c:pt idx="32">
                  <c:v>1.5319319999999998</c:v>
                </c:pt>
                <c:pt idx="33">
                  <c:v>2.6875979999999999</c:v>
                </c:pt>
                <c:pt idx="34">
                  <c:v>1.5461379999999998</c:v>
                </c:pt>
                <c:pt idx="35">
                  <c:v>1.1300759999999999</c:v>
                </c:pt>
                <c:pt idx="36">
                  <c:v>2.019749</c:v>
                </c:pt>
                <c:pt idx="37">
                  <c:v>1.561218</c:v>
                </c:pt>
                <c:pt idx="38">
                  <c:v>2.8304929999999997</c:v>
                </c:pt>
                <c:pt idx="39">
                  <c:v>2.2300870000000002</c:v>
                </c:pt>
                <c:pt idx="40">
                  <c:v>1.8223319999999998</c:v>
                </c:pt>
                <c:pt idx="41">
                  <c:v>1.6529089999999997</c:v>
                </c:pt>
                <c:pt idx="42">
                  <c:v>1.48685</c:v>
                </c:pt>
                <c:pt idx="43">
                  <c:v>2.1850579999999997</c:v>
                </c:pt>
                <c:pt idx="44">
                  <c:v>0.74024000000000012</c:v>
                </c:pt>
                <c:pt idx="45">
                  <c:v>1.1878070000000001</c:v>
                </c:pt>
                <c:pt idx="46">
                  <c:v>1.6871500000000001</c:v>
                </c:pt>
                <c:pt idx="47">
                  <c:v>1.4385219999999999</c:v>
                </c:pt>
                <c:pt idx="48">
                  <c:v>2.5763190000000002</c:v>
                </c:pt>
                <c:pt idx="49">
                  <c:v>1.719848</c:v>
                </c:pt>
                <c:pt idx="50">
                  <c:v>2.1195149999999998</c:v>
                </c:pt>
                <c:pt idx="51">
                  <c:v>2.6354859999999998</c:v>
                </c:pt>
                <c:pt idx="52">
                  <c:v>2.4732749999999997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0-41E8-BE17-B0D36972B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54480"/>
        <c:axId val="696453168"/>
      </c:lineChart>
      <c:catAx>
        <c:axId val="696454480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3168"/>
        <c:crosses val="autoZero"/>
        <c:auto val="1"/>
        <c:lblAlgn val="ctr"/>
        <c:lblOffset val="100"/>
        <c:noMultiLvlLbl val="0"/>
      </c:catAx>
      <c:valAx>
        <c:axId val="696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4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'daily transaction'!$B$1</c:f>
              <c:strCache>
                <c:ptCount val="1"/>
                <c:pt idx="0">
                  <c:v> Main port daily transaction 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transaction'!$A$144:$A$5771</c:f>
              <c:numCache>
                <c:formatCode>m/d/yyyy</c:formatCode>
                <c:ptCount val="5628"/>
                <c:pt idx="0">
                  <c:v>43301</c:v>
                </c:pt>
                <c:pt idx="1">
                  <c:v>43304</c:v>
                </c:pt>
                <c:pt idx="2">
                  <c:v>43305</c:v>
                </c:pt>
                <c:pt idx="3">
                  <c:v>43306</c:v>
                </c:pt>
                <c:pt idx="4">
                  <c:v>43307</c:v>
                </c:pt>
                <c:pt idx="5">
                  <c:v>43308</c:v>
                </c:pt>
                <c:pt idx="6">
                  <c:v>43311</c:v>
                </c:pt>
                <c:pt idx="7">
                  <c:v>43312</c:v>
                </c:pt>
                <c:pt idx="8">
                  <c:v>43313</c:v>
                </c:pt>
                <c:pt idx="9">
                  <c:v>43314</c:v>
                </c:pt>
                <c:pt idx="10">
                  <c:v>43315</c:v>
                </c:pt>
                <c:pt idx="11">
                  <c:v>43318</c:v>
                </c:pt>
                <c:pt idx="12">
                  <c:v>43319</c:v>
                </c:pt>
                <c:pt idx="13">
                  <c:v>43320</c:v>
                </c:pt>
                <c:pt idx="14">
                  <c:v>43321</c:v>
                </c:pt>
                <c:pt idx="15">
                  <c:v>43322</c:v>
                </c:pt>
                <c:pt idx="16">
                  <c:v>43325</c:v>
                </c:pt>
                <c:pt idx="17">
                  <c:v>43326</c:v>
                </c:pt>
                <c:pt idx="18">
                  <c:v>43327</c:v>
                </c:pt>
                <c:pt idx="19">
                  <c:v>43328</c:v>
                </c:pt>
                <c:pt idx="20">
                  <c:v>43329</c:v>
                </c:pt>
                <c:pt idx="21">
                  <c:v>43332</c:v>
                </c:pt>
                <c:pt idx="22">
                  <c:v>43333</c:v>
                </c:pt>
                <c:pt idx="23">
                  <c:v>43334</c:v>
                </c:pt>
                <c:pt idx="24">
                  <c:v>43335</c:v>
                </c:pt>
                <c:pt idx="25">
                  <c:v>43336</c:v>
                </c:pt>
                <c:pt idx="26">
                  <c:v>43339</c:v>
                </c:pt>
                <c:pt idx="27">
                  <c:v>43340</c:v>
                </c:pt>
                <c:pt idx="28">
                  <c:v>43341</c:v>
                </c:pt>
                <c:pt idx="29">
                  <c:v>43342</c:v>
                </c:pt>
                <c:pt idx="30">
                  <c:v>43343</c:v>
                </c:pt>
                <c:pt idx="31">
                  <c:v>43346</c:v>
                </c:pt>
                <c:pt idx="32">
                  <c:v>43347</c:v>
                </c:pt>
                <c:pt idx="33">
                  <c:v>43348</c:v>
                </c:pt>
                <c:pt idx="34">
                  <c:v>43349</c:v>
                </c:pt>
                <c:pt idx="35">
                  <c:v>43350</c:v>
                </c:pt>
                <c:pt idx="36">
                  <c:v>43353</c:v>
                </c:pt>
                <c:pt idx="37">
                  <c:v>43354</c:v>
                </c:pt>
                <c:pt idx="38">
                  <c:v>43355</c:v>
                </c:pt>
                <c:pt idx="39">
                  <c:v>43356</c:v>
                </c:pt>
                <c:pt idx="40">
                  <c:v>43357</c:v>
                </c:pt>
                <c:pt idx="41">
                  <c:v>43360</c:v>
                </c:pt>
                <c:pt idx="42">
                  <c:v>43361</c:v>
                </c:pt>
                <c:pt idx="43">
                  <c:v>43362</c:v>
                </c:pt>
                <c:pt idx="44">
                  <c:v>43363</c:v>
                </c:pt>
                <c:pt idx="45">
                  <c:v>43364</c:v>
                </c:pt>
                <c:pt idx="46">
                  <c:v>43368</c:v>
                </c:pt>
                <c:pt idx="47">
                  <c:v>43369</c:v>
                </c:pt>
                <c:pt idx="48">
                  <c:v>43370</c:v>
                </c:pt>
                <c:pt idx="49">
                  <c:v>43371</c:v>
                </c:pt>
                <c:pt idx="50">
                  <c:v>43372</c:v>
                </c:pt>
                <c:pt idx="51">
                  <c:v>43381</c:v>
                </c:pt>
                <c:pt idx="52">
                  <c:v>43382</c:v>
                </c:pt>
                <c:pt idx="53">
                  <c:v>43383</c:v>
                </c:pt>
                <c:pt idx="54">
                  <c:v>43384</c:v>
                </c:pt>
                <c:pt idx="55">
                  <c:v>43385</c:v>
                </c:pt>
                <c:pt idx="56">
                  <c:v>43388</c:v>
                </c:pt>
                <c:pt idx="57">
                  <c:v>43389</c:v>
                </c:pt>
                <c:pt idx="58">
                  <c:v>43390</c:v>
                </c:pt>
                <c:pt idx="59">
                  <c:v>43391</c:v>
                </c:pt>
                <c:pt idx="60">
                  <c:v>43392</c:v>
                </c:pt>
                <c:pt idx="61">
                  <c:v>43395</c:v>
                </c:pt>
                <c:pt idx="62">
                  <c:v>43396</c:v>
                </c:pt>
                <c:pt idx="63">
                  <c:v>43397</c:v>
                </c:pt>
                <c:pt idx="64">
                  <c:v>43398</c:v>
                </c:pt>
                <c:pt idx="65">
                  <c:v>43399</c:v>
                </c:pt>
                <c:pt idx="66">
                  <c:v>43402</c:v>
                </c:pt>
                <c:pt idx="67">
                  <c:v>43403</c:v>
                </c:pt>
                <c:pt idx="68">
                  <c:v>43404</c:v>
                </c:pt>
                <c:pt idx="69">
                  <c:v>43405</c:v>
                </c:pt>
                <c:pt idx="70">
                  <c:v>43406</c:v>
                </c:pt>
                <c:pt idx="71">
                  <c:v>43409</c:v>
                </c:pt>
                <c:pt idx="72">
                  <c:v>43410</c:v>
                </c:pt>
                <c:pt idx="73">
                  <c:v>43411</c:v>
                </c:pt>
                <c:pt idx="74">
                  <c:v>43412</c:v>
                </c:pt>
                <c:pt idx="75">
                  <c:v>43413</c:v>
                </c:pt>
                <c:pt idx="76">
                  <c:v>43416</c:v>
                </c:pt>
                <c:pt idx="77">
                  <c:v>43417</c:v>
                </c:pt>
                <c:pt idx="78">
                  <c:v>43418</c:v>
                </c:pt>
                <c:pt idx="79">
                  <c:v>43419</c:v>
                </c:pt>
                <c:pt idx="80">
                  <c:v>43420</c:v>
                </c:pt>
                <c:pt idx="81">
                  <c:v>43423</c:v>
                </c:pt>
                <c:pt idx="82">
                  <c:v>43424</c:v>
                </c:pt>
                <c:pt idx="83">
                  <c:v>43425</c:v>
                </c:pt>
                <c:pt idx="84">
                  <c:v>43426</c:v>
                </c:pt>
                <c:pt idx="85">
                  <c:v>43427</c:v>
                </c:pt>
                <c:pt idx="86">
                  <c:v>43430</c:v>
                </c:pt>
                <c:pt idx="87">
                  <c:v>43431</c:v>
                </c:pt>
                <c:pt idx="88">
                  <c:v>43432</c:v>
                </c:pt>
                <c:pt idx="89">
                  <c:v>43433</c:v>
                </c:pt>
                <c:pt idx="90">
                  <c:v>43434</c:v>
                </c:pt>
                <c:pt idx="91">
                  <c:v>43437</c:v>
                </c:pt>
                <c:pt idx="92">
                  <c:v>43438</c:v>
                </c:pt>
                <c:pt idx="93">
                  <c:v>43439</c:v>
                </c:pt>
                <c:pt idx="94">
                  <c:v>43440</c:v>
                </c:pt>
                <c:pt idx="95">
                  <c:v>43441</c:v>
                </c:pt>
                <c:pt idx="96">
                  <c:v>43444</c:v>
                </c:pt>
                <c:pt idx="97">
                  <c:v>43445</c:v>
                </c:pt>
                <c:pt idx="98">
                  <c:v>43446</c:v>
                </c:pt>
                <c:pt idx="99">
                  <c:v>43447</c:v>
                </c:pt>
                <c:pt idx="100">
                  <c:v>43448</c:v>
                </c:pt>
                <c:pt idx="101">
                  <c:v>43451</c:v>
                </c:pt>
                <c:pt idx="102">
                  <c:v>43452</c:v>
                </c:pt>
                <c:pt idx="103">
                  <c:v>43453</c:v>
                </c:pt>
                <c:pt idx="104">
                  <c:v>43454</c:v>
                </c:pt>
                <c:pt idx="105">
                  <c:v>43455</c:v>
                </c:pt>
                <c:pt idx="106">
                  <c:v>43458</c:v>
                </c:pt>
                <c:pt idx="107">
                  <c:v>43459</c:v>
                </c:pt>
                <c:pt idx="108">
                  <c:v>43460</c:v>
                </c:pt>
                <c:pt idx="109">
                  <c:v>43461</c:v>
                </c:pt>
                <c:pt idx="110">
                  <c:v>43462</c:v>
                </c:pt>
                <c:pt idx="111">
                  <c:v>43467</c:v>
                </c:pt>
                <c:pt idx="112">
                  <c:v>43468</c:v>
                </c:pt>
                <c:pt idx="113">
                  <c:v>43469</c:v>
                </c:pt>
                <c:pt idx="114">
                  <c:v>43472</c:v>
                </c:pt>
                <c:pt idx="115">
                  <c:v>43473</c:v>
                </c:pt>
                <c:pt idx="116">
                  <c:v>43474</c:v>
                </c:pt>
                <c:pt idx="117">
                  <c:v>43475</c:v>
                </c:pt>
                <c:pt idx="118">
                  <c:v>43476</c:v>
                </c:pt>
                <c:pt idx="119">
                  <c:v>43479</c:v>
                </c:pt>
                <c:pt idx="120">
                  <c:v>43480</c:v>
                </c:pt>
                <c:pt idx="121">
                  <c:v>43481</c:v>
                </c:pt>
                <c:pt idx="122">
                  <c:v>43482</c:v>
                </c:pt>
                <c:pt idx="123">
                  <c:v>43483</c:v>
                </c:pt>
                <c:pt idx="124">
                  <c:v>43486</c:v>
                </c:pt>
                <c:pt idx="125">
                  <c:v>43487</c:v>
                </c:pt>
                <c:pt idx="126">
                  <c:v>43488</c:v>
                </c:pt>
                <c:pt idx="127">
                  <c:v>43489</c:v>
                </c:pt>
                <c:pt idx="128">
                  <c:v>43490</c:v>
                </c:pt>
                <c:pt idx="129">
                  <c:v>43493</c:v>
                </c:pt>
                <c:pt idx="130">
                  <c:v>43494</c:v>
                </c:pt>
                <c:pt idx="131">
                  <c:v>43495</c:v>
                </c:pt>
                <c:pt idx="132">
                  <c:v>43507</c:v>
                </c:pt>
                <c:pt idx="133">
                  <c:v>43508</c:v>
                </c:pt>
                <c:pt idx="134">
                  <c:v>43509</c:v>
                </c:pt>
                <c:pt idx="135">
                  <c:v>43510</c:v>
                </c:pt>
                <c:pt idx="136">
                  <c:v>43511</c:v>
                </c:pt>
                <c:pt idx="137">
                  <c:v>43514</c:v>
                </c:pt>
                <c:pt idx="138">
                  <c:v>43515</c:v>
                </c:pt>
                <c:pt idx="139">
                  <c:v>43516</c:v>
                </c:pt>
                <c:pt idx="140">
                  <c:v>43517</c:v>
                </c:pt>
                <c:pt idx="141">
                  <c:v>43518</c:v>
                </c:pt>
                <c:pt idx="142">
                  <c:v>43521</c:v>
                </c:pt>
                <c:pt idx="143">
                  <c:v>43522</c:v>
                </c:pt>
                <c:pt idx="144">
                  <c:v>43523</c:v>
                </c:pt>
                <c:pt idx="145">
                  <c:v>43524</c:v>
                </c:pt>
                <c:pt idx="146">
                  <c:v>43525</c:v>
                </c:pt>
                <c:pt idx="147">
                  <c:v>43528</c:v>
                </c:pt>
                <c:pt idx="148">
                  <c:v>43529</c:v>
                </c:pt>
                <c:pt idx="149">
                  <c:v>43530</c:v>
                </c:pt>
                <c:pt idx="150">
                  <c:v>43531</c:v>
                </c:pt>
                <c:pt idx="151">
                  <c:v>43532</c:v>
                </c:pt>
                <c:pt idx="152">
                  <c:v>43535</c:v>
                </c:pt>
                <c:pt idx="153">
                  <c:v>43536</c:v>
                </c:pt>
                <c:pt idx="154">
                  <c:v>43537</c:v>
                </c:pt>
                <c:pt idx="155">
                  <c:v>43538</c:v>
                </c:pt>
                <c:pt idx="156">
                  <c:v>43539</c:v>
                </c:pt>
                <c:pt idx="157">
                  <c:v>43542</c:v>
                </c:pt>
                <c:pt idx="158">
                  <c:v>43543</c:v>
                </c:pt>
                <c:pt idx="159">
                  <c:v>43544</c:v>
                </c:pt>
                <c:pt idx="160">
                  <c:v>43545</c:v>
                </c:pt>
                <c:pt idx="161">
                  <c:v>43546</c:v>
                </c:pt>
                <c:pt idx="162">
                  <c:v>43549</c:v>
                </c:pt>
                <c:pt idx="163">
                  <c:v>43550</c:v>
                </c:pt>
                <c:pt idx="164">
                  <c:v>43551</c:v>
                </c:pt>
                <c:pt idx="165">
                  <c:v>43552</c:v>
                </c:pt>
                <c:pt idx="166">
                  <c:v>43553</c:v>
                </c:pt>
                <c:pt idx="167">
                  <c:v>43556</c:v>
                </c:pt>
                <c:pt idx="168">
                  <c:v>43557</c:v>
                </c:pt>
                <c:pt idx="169">
                  <c:v>43558</c:v>
                </c:pt>
                <c:pt idx="170">
                  <c:v>43559</c:v>
                </c:pt>
                <c:pt idx="171">
                  <c:v>43563</c:v>
                </c:pt>
                <c:pt idx="172">
                  <c:v>43564</c:v>
                </c:pt>
                <c:pt idx="173">
                  <c:v>43565</c:v>
                </c:pt>
                <c:pt idx="174">
                  <c:v>43566</c:v>
                </c:pt>
                <c:pt idx="175">
                  <c:v>43567</c:v>
                </c:pt>
                <c:pt idx="176">
                  <c:v>43570</c:v>
                </c:pt>
                <c:pt idx="177">
                  <c:v>43571</c:v>
                </c:pt>
                <c:pt idx="178">
                  <c:v>43572</c:v>
                </c:pt>
                <c:pt idx="179">
                  <c:v>43573</c:v>
                </c:pt>
                <c:pt idx="180">
                  <c:v>43574</c:v>
                </c:pt>
                <c:pt idx="181">
                  <c:v>43577</c:v>
                </c:pt>
                <c:pt idx="182">
                  <c:v>43578</c:v>
                </c:pt>
                <c:pt idx="183">
                  <c:v>43579</c:v>
                </c:pt>
                <c:pt idx="184">
                  <c:v>43580</c:v>
                </c:pt>
                <c:pt idx="185">
                  <c:v>43581</c:v>
                </c:pt>
                <c:pt idx="186">
                  <c:v>43583</c:v>
                </c:pt>
                <c:pt idx="187">
                  <c:v>43584</c:v>
                </c:pt>
                <c:pt idx="188">
                  <c:v>43585</c:v>
                </c:pt>
                <c:pt idx="189">
                  <c:v>43590</c:v>
                </c:pt>
                <c:pt idx="190">
                  <c:v>43591</c:v>
                </c:pt>
                <c:pt idx="191">
                  <c:v>43592</c:v>
                </c:pt>
                <c:pt idx="192">
                  <c:v>43593</c:v>
                </c:pt>
                <c:pt idx="193">
                  <c:v>43594</c:v>
                </c:pt>
                <c:pt idx="194">
                  <c:v>43595</c:v>
                </c:pt>
                <c:pt idx="195">
                  <c:v>43598</c:v>
                </c:pt>
                <c:pt idx="196">
                  <c:v>43599</c:v>
                </c:pt>
                <c:pt idx="197">
                  <c:v>43600</c:v>
                </c:pt>
                <c:pt idx="198">
                  <c:v>43601</c:v>
                </c:pt>
                <c:pt idx="199">
                  <c:v>43602</c:v>
                </c:pt>
                <c:pt idx="200">
                  <c:v>43605</c:v>
                </c:pt>
                <c:pt idx="201">
                  <c:v>43606</c:v>
                </c:pt>
                <c:pt idx="202">
                  <c:v>43607</c:v>
                </c:pt>
                <c:pt idx="203">
                  <c:v>43608</c:v>
                </c:pt>
                <c:pt idx="204">
                  <c:v>43609</c:v>
                </c:pt>
                <c:pt idx="205">
                  <c:v>43612</c:v>
                </c:pt>
                <c:pt idx="206">
                  <c:v>43613</c:v>
                </c:pt>
                <c:pt idx="207">
                  <c:v>43614</c:v>
                </c:pt>
                <c:pt idx="208">
                  <c:v>43615</c:v>
                </c:pt>
                <c:pt idx="209">
                  <c:v>43616</c:v>
                </c:pt>
                <c:pt idx="210">
                  <c:v>43619</c:v>
                </c:pt>
                <c:pt idx="211">
                  <c:v>43620</c:v>
                </c:pt>
                <c:pt idx="212">
                  <c:v>43621</c:v>
                </c:pt>
                <c:pt idx="213">
                  <c:v>43622</c:v>
                </c:pt>
                <c:pt idx="214">
                  <c:v>43626</c:v>
                </c:pt>
                <c:pt idx="215">
                  <c:v>43627</c:v>
                </c:pt>
                <c:pt idx="216">
                  <c:v>43628</c:v>
                </c:pt>
                <c:pt idx="217">
                  <c:v>43629</c:v>
                </c:pt>
                <c:pt idx="218">
                  <c:v>43630</c:v>
                </c:pt>
                <c:pt idx="219">
                  <c:v>43633</c:v>
                </c:pt>
                <c:pt idx="220">
                  <c:v>43634</c:v>
                </c:pt>
                <c:pt idx="221">
                  <c:v>43635</c:v>
                </c:pt>
                <c:pt idx="222">
                  <c:v>43636</c:v>
                </c:pt>
                <c:pt idx="223">
                  <c:v>43637</c:v>
                </c:pt>
                <c:pt idx="224">
                  <c:v>43640</c:v>
                </c:pt>
                <c:pt idx="225">
                  <c:v>43641</c:v>
                </c:pt>
                <c:pt idx="226">
                  <c:v>43642</c:v>
                </c:pt>
                <c:pt idx="227">
                  <c:v>43643</c:v>
                </c:pt>
                <c:pt idx="228">
                  <c:v>43644</c:v>
                </c:pt>
                <c:pt idx="229">
                  <c:v>43647</c:v>
                </c:pt>
                <c:pt idx="230">
                  <c:v>43648</c:v>
                </c:pt>
                <c:pt idx="231">
                  <c:v>43649</c:v>
                </c:pt>
                <c:pt idx="232">
                  <c:v>43650</c:v>
                </c:pt>
                <c:pt idx="233">
                  <c:v>43651</c:v>
                </c:pt>
                <c:pt idx="234">
                  <c:v>43654</c:v>
                </c:pt>
                <c:pt idx="235">
                  <c:v>43655</c:v>
                </c:pt>
                <c:pt idx="236">
                  <c:v>43656</c:v>
                </c:pt>
                <c:pt idx="237">
                  <c:v>43657</c:v>
                </c:pt>
                <c:pt idx="238">
                  <c:v>43658</c:v>
                </c:pt>
                <c:pt idx="239">
                  <c:v>43661</c:v>
                </c:pt>
                <c:pt idx="240">
                  <c:v>43662</c:v>
                </c:pt>
                <c:pt idx="241">
                  <c:v>43663</c:v>
                </c:pt>
                <c:pt idx="242">
                  <c:v>43664</c:v>
                </c:pt>
                <c:pt idx="243">
                  <c:v>43665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43675</c:v>
                </c:pt>
                <c:pt idx="250">
                  <c:v>43676</c:v>
                </c:pt>
                <c:pt idx="251">
                  <c:v>43677</c:v>
                </c:pt>
                <c:pt idx="252">
                  <c:v>43678</c:v>
                </c:pt>
                <c:pt idx="253">
                  <c:v>43679</c:v>
                </c:pt>
                <c:pt idx="254">
                  <c:v>43682</c:v>
                </c:pt>
                <c:pt idx="255">
                  <c:v>43683</c:v>
                </c:pt>
                <c:pt idx="256">
                  <c:v>43684</c:v>
                </c:pt>
                <c:pt idx="257">
                  <c:v>43685</c:v>
                </c:pt>
                <c:pt idx="258">
                  <c:v>43686</c:v>
                </c:pt>
                <c:pt idx="259">
                  <c:v>43689</c:v>
                </c:pt>
                <c:pt idx="260">
                  <c:v>43690</c:v>
                </c:pt>
                <c:pt idx="261">
                  <c:v>43691</c:v>
                </c:pt>
                <c:pt idx="262">
                  <c:v>43692</c:v>
                </c:pt>
                <c:pt idx="263">
                  <c:v>43693</c:v>
                </c:pt>
                <c:pt idx="264">
                  <c:v>43696</c:v>
                </c:pt>
                <c:pt idx="265">
                  <c:v>43697</c:v>
                </c:pt>
                <c:pt idx="266">
                  <c:v>43698</c:v>
                </c:pt>
                <c:pt idx="267">
                  <c:v>43699</c:v>
                </c:pt>
                <c:pt idx="268">
                  <c:v>43700</c:v>
                </c:pt>
                <c:pt idx="269">
                  <c:v>43703</c:v>
                </c:pt>
                <c:pt idx="270">
                  <c:v>43704</c:v>
                </c:pt>
                <c:pt idx="271">
                  <c:v>43705</c:v>
                </c:pt>
                <c:pt idx="272">
                  <c:v>43706</c:v>
                </c:pt>
                <c:pt idx="273">
                  <c:v>43707</c:v>
                </c:pt>
                <c:pt idx="274">
                  <c:v>43710</c:v>
                </c:pt>
                <c:pt idx="275">
                  <c:v>43711</c:v>
                </c:pt>
                <c:pt idx="276">
                  <c:v>43712</c:v>
                </c:pt>
                <c:pt idx="277">
                  <c:v>43713</c:v>
                </c:pt>
                <c:pt idx="278">
                  <c:v>43714</c:v>
                </c:pt>
                <c:pt idx="279">
                  <c:v>43717</c:v>
                </c:pt>
                <c:pt idx="280">
                  <c:v>43718</c:v>
                </c:pt>
                <c:pt idx="281">
                  <c:v>43719</c:v>
                </c:pt>
                <c:pt idx="282">
                  <c:v>43720</c:v>
                </c:pt>
                <c:pt idx="283">
                  <c:v>43724</c:v>
                </c:pt>
                <c:pt idx="284">
                  <c:v>43725</c:v>
                </c:pt>
                <c:pt idx="285">
                  <c:v>43726</c:v>
                </c:pt>
                <c:pt idx="286">
                  <c:v>43727</c:v>
                </c:pt>
                <c:pt idx="287">
                  <c:v>43728</c:v>
                </c:pt>
                <c:pt idx="288">
                  <c:v>43731</c:v>
                </c:pt>
                <c:pt idx="289">
                  <c:v>43732</c:v>
                </c:pt>
                <c:pt idx="290">
                  <c:v>43733</c:v>
                </c:pt>
                <c:pt idx="291">
                  <c:v>43734</c:v>
                </c:pt>
                <c:pt idx="292">
                  <c:v>43735</c:v>
                </c:pt>
                <c:pt idx="293">
                  <c:v>43737</c:v>
                </c:pt>
                <c:pt idx="294">
                  <c:v>43746</c:v>
                </c:pt>
                <c:pt idx="295">
                  <c:v>43747</c:v>
                </c:pt>
                <c:pt idx="296">
                  <c:v>43748</c:v>
                </c:pt>
                <c:pt idx="297">
                  <c:v>43749</c:v>
                </c:pt>
                <c:pt idx="298">
                  <c:v>43750</c:v>
                </c:pt>
                <c:pt idx="299">
                  <c:v>43752</c:v>
                </c:pt>
                <c:pt idx="300">
                  <c:v>43753</c:v>
                </c:pt>
                <c:pt idx="301">
                  <c:v>43754</c:v>
                </c:pt>
                <c:pt idx="302">
                  <c:v>43755</c:v>
                </c:pt>
                <c:pt idx="303">
                  <c:v>43756</c:v>
                </c:pt>
                <c:pt idx="304">
                  <c:v>43759</c:v>
                </c:pt>
                <c:pt idx="305">
                  <c:v>43760</c:v>
                </c:pt>
                <c:pt idx="306">
                  <c:v>43761</c:v>
                </c:pt>
                <c:pt idx="307">
                  <c:v>43762</c:v>
                </c:pt>
                <c:pt idx="308">
                  <c:v>43763</c:v>
                </c:pt>
                <c:pt idx="309">
                  <c:v>43766</c:v>
                </c:pt>
                <c:pt idx="310">
                  <c:v>43767</c:v>
                </c:pt>
                <c:pt idx="311">
                  <c:v>43768</c:v>
                </c:pt>
                <c:pt idx="312">
                  <c:v>43769</c:v>
                </c:pt>
                <c:pt idx="313">
                  <c:v>43770</c:v>
                </c:pt>
                <c:pt idx="314">
                  <c:v>43773</c:v>
                </c:pt>
                <c:pt idx="315">
                  <c:v>43774</c:v>
                </c:pt>
                <c:pt idx="316">
                  <c:v>43775</c:v>
                </c:pt>
                <c:pt idx="317">
                  <c:v>43776</c:v>
                </c:pt>
                <c:pt idx="318">
                  <c:v>43777</c:v>
                </c:pt>
                <c:pt idx="319">
                  <c:v>43780</c:v>
                </c:pt>
                <c:pt idx="320">
                  <c:v>43781</c:v>
                </c:pt>
                <c:pt idx="321">
                  <c:v>43782</c:v>
                </c:pt>
                <c:pt idx="322">
                  <c:v>43783</c:v>
                </c:pt>
                <c:pt idx="323">
                  <c:v>43784</c:v>
                </c:pt>
                <c:pt idx="324">
                  <c:v>43787</c:v>
                </c:pt>
                <c:pt idx="325">
                  <c:v>43788</c:v>
                </c:pt>
                <c:pt idx="326">
                  <c:v>43789</c:v>
                </c:pt>
                <c:pt idx="327">
                  <c:v>43790</c:v>
                </c:pt>
                <c:pt idx="328">
                  <c:v>43791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43801</c:v>
                </c:pt>
                <c:pt idx="335">
                  <c:v>43802</c:v>
                </c:pt>
                <c:pt idx="336">
                  <c:v>43803</c:v>
                </c:pt>
                <c:pt idx="337">
                  <c:v>43804</c:v>
                </c:pt>
                <c:pt idx="338">
                  <c:v>43805</c:v>
                </c:pt>
                <c:pt idx="339">
                  <c:v>43808</c:v>
                </c:pt>
                <c:pt idx="340">
                  <c:v>43809</c:v>
                </c:pt>
                <c:pt idx="341">
                  <c:v>43810</c:v>
                </c:pt>
                <c:pt idx="342">
                  <c:v>43811</c:v>
                </c:pt>
                <c:pt idx="343">
                  <c:v>43812</c:v>
                </c:pt>
                <c:pt idx="344">
                  <c:v>43815</c:v>
                </c:pt>
                <c:pt idx="345">
                  <c:v>43816</c:v>
                </c:pt>
                <c:pt idx="346">
                  <c:v>43817</c:v>
                </c:pt>
                <c:pt idx="347">
                  <c:v>43818</c:v>
                </c:pt>
                <c:pt idx="348">
                  <c:v>43819</c:v>
                </c:pt>
                <c:pt idx="349">
                  <c:v>43822</c:v>
                </c:pt>
                <c:pt idx="350">
                  <c:v>43823</c:v>
                </c:pt>
                <c:pt idx="351">
                  <c:v>43824</c:v>
                </c:pt>
                <c:pt idx="352">
                  <c:v>43825</c:v>
                </c:pt>
                <c:pt idx="353">
                  <c:v>43826</c:v>
                </c:pt>
                <c:pt idx="354">
                  <c:v>43829</c:v>
                </c:pt>
                <c:pt idx="355">
                  <c:v>43830</c:v>
                </c:pt>
                <c:pt idx="356">
                  <c:v>43832</c:v>
                </c:pt>
                <c:pt idx="357">
                  <c:v>43833</c:v>
                </c:pt>
                <c:pt idx="358">
                  <c:v>43836</c:v>
                </c:pt>
                <c:pt idx="359">
                  <c:v>43837</c:v>
                </c:pt>
                <c:pt idx="360">
                  <c:v>43838</c:v>
                </c:pt>
                <c:pt idx="361">
                  <c:v>43839</c:v>
                </c:pt>
                <c:pt idx="362">
                  <c:v>43840</c:v>
                </c:pt>
                <c:pt idx="363">
                  <c:v>43843</c:v>
                </c:pt>
                <c:pt idx="364">
                  <c:v>43844</c:v>
                </c:pt>
                <c:pt idx="365">
                  <c:v>43845</c:v>
                </c:pt>
                <c:pt idx="366">
                  <c:v>43846</c:v>
                </c:pt>
                <c:pt idx="367">
                  <c:v>43847</c:v>
                </c:pt>
                <c:pt idx="368">
                  <c:v>43849</c:v>
                </c:pt>
                <c:pt idx="369">
                  <c:v>43850</c:v>
                </c:pt>
                <c:pt idx="370">
                  <c:v>43851</c:v>
                </c:pt>
                <c:pt idx="371">
                  <c:v>43864</c:v>
                </c:pt>
                <c:pt idx="372">
                  <c:v>43865</c:v>
                </c:pt>
                <c:pt idx="373">
                  <c:v>43866</c:v>
                </c:pt>
                <c:pt idx="374">
                  <c:v>43867</c:v>
                </c:pt>
                <c:pt idx="375">
                  <c:v>43868</c:v>
                </c:pt>
                <c:pt idx="376">
                  <c:v>43871</c:v>
                </c:pt>
                <c:pt idx="377">
                  <c:v>43872</c:v>
                </c:pt>
                <c:pt idx="378">
                  <c:v>43873</c:v>
                </c:pt>
                <c:pt idx="379">
                  <c:v>43874</c:v>
                </c:pt>
                <c:pt idx="380">
                  <c:v>43875</c:v>
                </c:pt>
                <c:pt idx="381">
                  <c:v>43878</c:v>
                </c:pt>
                <c:pt idx="382">
                  <c:v>43879</c:v>
                </c:pt>
                <c:pt idx="383">
                  <c:v>43880</c:v>
                </c:pt>
                <c:pt idx="384">
                  <c:v>43881</c:v>
                </c:pt>
                <c:pt idx="385">
                  <c:v>43882</c:v>
                </c:pt>
                <c:pt idx="386">
                  <c:v>43885</c:v>
                </c:pt>
                <c:pt idx="387">
                  <c:v>43886</c:v>
                </c:pt>
                <c:pt idx="388">
                  <c:v>43887</c:v>
                </c:pt>
                <c:pt idx="389">
                  <c:v>43888</c:v>
                </c:pt>
                <c:pt idx="390">
                  <c:v>43889</c:v>
                </c:pt>
                <c:pt idx="391">
                  <c:v>43892</c:v>
                </c:pt>
                <c:pt idx="392">
                  <c:v>43893</c:v>
                </c:pt>
                <c:pt idx="393">
                  <c:v>43894</c:v>
                </c:pt>
                <c:pt idx="394">
                  <c:v>43895</c:v>
                </c:pt>
                <c:pt idx="395">
                  <c:v>43896</c:v>
                </c:pt>
                <c:pt idx="396">
                  <c:v>43899</c:v>
                </c:pt>
                <c:pt idx="397">
                  <c:v>43900</c:v>
                </c:pt>
                <c:pt idx="398">
                  <c:v>43901</c:v>
                </c:pt>
                <c:pt idx="399">
                  <c:v>43902</c:v>
                </c:pt>
                <c:pt idx="400">
                  <c:v>43903</c:v>
                </c:pt>
                <c:pt idx="401">
                  <c:v>43906</c:v>
                </c:pt>
                <c:pt idx="402">
                  <c:v>43907</c:v>
                </c:pt>
                <c:pt idx="403">
                  <c:v>43908</c:v>
                </c:pt>
                <c:pt idx="404">
                  <c:v>43909</c:v>
                </c:pt>
                <c:pt idx="405">
                  <c:v>43910</c:v>
                </c:pt>
                <c:pt idx="406">
                  <c:v>43913</c:v>
                </c:pt>
                <c:pt idx="407">
                  <c:v>43914</c:v>
                </c:pt>
                <c:pt idx="408">
                  <c:v>43915</c:v>
                </c:pt>
                <c:pt idx="409">
                  <c:v>43916</c:v>
                </c:pt>
                <c:pt idx="410">
                  <c:v>43917</c:v>
                </c:pt>
                <c:pt idx="411">
                  <c:v>43920</c:v>
                </c:pt>
                <c:pt idx="412">
                  <c:v>43921</c:v>
                </c:pt>
                <c:pt idx="413">
                  <c:v>43922</c:v>
                </c:pt>
                <c:pt idx="414">
                  <c:v>43923</c:v>
                </c:pt>
                <c:pt idx="415">
                  <c:v>43924</c:v>
                </c:pt>
                <c:pt idx="416">
                  <c:v>43928</c:v>
                </c:pt>
                <c:pt idx="417">
                  <c:v>43929</c:v>
                </c:pt>
                <c:pt idx="418">
                  <c:v>43930</c:v>
                </c:pt>
                <c:pt idx="419">
                  <c:v>43931</c:v>
                </c:pt>
                <c:pt idx="420">
                  <c:v>43934</c:v>
                </c:pt>
                <c:pt idx="421">
                  <c:v>43935</c:v>
                </c:pt>
                <c:pt idx="422">
                  <c:v>43936</c:v>
                </c:pt>
                <c:pt idx="423">
                  <c:v>43937</c:v>
                </c:pt>
                <c:pt idx="424">
                  <c:v>43938</c:v>
                </c:pt>
                <c:pt idx="425">
                  <c:v>43941</c:v>
                </c:pt>
                <c:pt idx="426">
                  <c:v>43942</c:v>
                </c:pt>
                <c:pt idx="427">
                  <c:v>43943</c:v>
                </c:pt>
                <c:pt idx="428">
                  <c:v>43944</c:v>
                </c:pt>
                <c:pt idx="429">
                  <c:v>43945</c:v>
                </c:pt>
                <c:pt idx="430">
                  <c:v>43947</c:v>
                </c:pt>
                <c:pt idx="431">
                  <c:v>43948</c:v>
                </c:pt>
                <c:pt idx="432">
                  <c:v>43949</c:v>
                </c:pt>
                <c:pt idx="433">
                  <c:v>43950</c:v>
                </c:pt>
                <c:pt idx="434">
                  <c:v>43951</c:v>
                </c:pt>
                <c:pt idx="435">
                  <c:v>43957</c:v>
                </c:pt>
                <c:pt idx="436">
                  <c:v>43958</c:v>
                </c:pt>
                <c:pt idx="437">
                  <c:v>43959</c:v>
                </c:pt>
                <c:pt idx="438">
                  <c:v>43960</c:v>
                </c:pt>
                <c:pt idx="439">
                  <c:v>43962</c:v>
                </c:pt>
                <c:pt idx="440">
                  <c:v>43963</c:v>
                </c:pt>
                <c:pt idx="441">
                  <c:v>43964</c:v>
                </c:pt>
                <c:pt idx="442">
                  <c:v>43965</c:v>
                </c:pt>
                <c:pt idx="443">
                  <c:v>43966</c:v>
                </c:pt>
                <c:pt idx="444">
                  <c:v>43969</c:v>
                </c:pt>
                <c:pt idx="445">
                  <c:v>43970</c:v>
                </c:pt>
                <c:pt idx="446">
                  <c:v>43971</c:v>
                </c:pt>
                <c:pt idx="447">
                  <c:v>43972</c:v>
                </c:pt>
                <c:pt idx="448">
                  <c:v>43973</c:v>
                </c:pt>
                <c:pt idx="449">
                  <c:v>43976</c:v>
                </c:pt>
                <c:pt idx="450">
                  <c:v>43977</c:v>
                </c:pt>
                <c:pt idx="451">
                  <c:v>43978</c:v>
                </c:pt>
                <c:pt idx="452">
                  <c:v>43979</c:v>
                </c:pt>
                <c:pt idx="453">
                  <c:v>43980</c:v>
                </c:pt>
                <c:pt idx="454">
                  <c:v>43983</c:v>
                </c:pt>
                <c:pt idx="455">
                  <c:v>43984</c:v>
                </c:pt>
                <c:pt idx="456">
                  <c:v>43985</c:v>
                </c:pt>
                <c:pt idx="457">
                  <c:v>43986</c:v>
                </c:pt>
                <c:pt idx="458">
                  <c:v>43987</c:v>
                </c:pt>
                <c:pt idx="459">
                  <c:v>43990</c:v>
                </c:pt>
                <c:pt idx="460">
                  <c:v>43991</c:v>
                </c:pt>
                <c:pt idx="461">
                  <c:v>43992</c:v>
                </c:pt>
                <c:pt idx="462">
                  <c:v>43993</c:v>
                </c:pt>
                <c:pt idx="463">
                  <c:v>43994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44004</c:v>
                </c:pt>
                <c:pt idx="470">
                  <c:v>44005</c:v>
                </c:pt>
                <c:pt idx="471">
                  <c:v>44006</c:v>
                </c:pt>
                <c:pt idx="472">
                  <c:v>44010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44018</c:v>
                </c:pt>
                <c:pt idx="479">
                  <c:v>44019</c:v>
                </c:pt>
                <c:pt idx="480">
                  <c:v>44020</c:v>
                </c:pt>
                <c:pt idx="481">
                  <c:v>44021</c:v>
                </c:pt>
                <c:pt idx="482">
                  <c:v>44022</c:v>
                </c:pt>
                <c:pt idx="483">
                  <c:v>44025</c:v>
                </c:pt>
                <c:pt idx="484">
                  <c:v>44026</c:v>
                </c:pt>
                <c:pt idx="485">
                  <c:v>44027</c:v>
                </c:pt>
                <c:pt idx="486">
                  <c:v>44028</c:v>
                </c:pt>
                <c:pt idx="487">
                  <c:v>44029</c:v>
                </c:pt>
                <c:pt idx="488">
                  <c:v>44032</c:v>
                </c:pt>
                <c:pt idx="489">
                  <c:v>44033</c:v>
                </c:pt>
                <c:pt idx="490">
                  <c:v>44034</c:v>
                </c:pt>
                <c:pt idx="491">
                  <c:v>44035</c:v>
                </c:pt>
                <c:pt idx="492">
                  <c:v>44036</c:v>
                </c:pt>
                <c:pt idx="493">
                  <c:v>44039</c:v>
                </c:pt>
                <c:pt idx="494">
                  <c:v>44040</c:v>
                </c:pt>
                <c:pt idx="495">
                  <c:v>44041</c:v>
                </c:pt>
                <c:pt idx="496">
                  <c:v>44042</c:v>
                </c:pt>
                <c:pt idx="497">
                  <c:v>44043</c:v>
                </c:pt>
                <c:pt idx="498">
                  <c:v>44046</c:v>
                </c:pt>
                <c:pt idx="499">
                  <c:v>44047</c:v>
                </c:pt>
                <c:pt idx="500">
                  <c:v>44048</c:v>
                </c:pt>
                <c:pt idx="501">
                  <c:v>44049</c:v>
                </c:pt>
                <c:pt idx="502">
                  <c:v>44050</c:v>
                </c:pt>
                <c:pt idx="503">
                  <c:v>44053</c:v>
                </c:pt>
                <c:pt idx="504">
                  <c:v>44054</c:v>
                </c:pt>
                <c:pt idx="505">
                  <c:v>44055</c:v>
                </c:pt>
                <c:pt idx="506">
                  <c:v>44056</c:v>
                </c:pt>
                <c:pt idx="507">
                  <c:v>44057</c:v>
                </c:pt>
                <c:pt idx="508">
                  <c:v>44060</c:v>
                </c:pt>
                <c:pt idx="509">
                  <c:v>44061</c:v>
                </c:pt>
                <c:pt idx="510">
                  <c:v>44062</c:v>
                </c:pt>
                <c:pt idx="511">
                  <c:v>44063</c:v>
                </c:pt>
                <c:pt idx="512">
                  <c:v>44064</c:v>
                </c:pt>
                <c:pt idx="513">
                  <c:v>44067</c:v>
                </c:pt>
                <c:pt idx="514">
                  <c:v>44068</c:v>
                </c:pt>
                <c:pt idx="515">
                  <c:v>44069</c:v>
                </c:pt>
                <c:pt idx="516">
                  <c:v>44070</c:v>
                </c:pt>
                <c:pt idx="517">
                  <c:v>44071</c:v>
                </c:pt>
                <c:pt idx="518">
                  <c:v>44074</c:v>
                </c:pt>
                <c:pt idx="519">
                  <c:v>44075</c:v>
                </c:pt>
                <c:pt idx="520">
                  <c:v>44076</c:v>
                </c:pt>
                <c:pt idx="521">
                  <c:v>44077</c:v>
                </c:pt>
                <c:pt idx="522">
                  <c:v>44078</c:v>
                </c:pt>
                <c:pt idx="523">
                  <c:v>44081</c:v>
                </c:pt>
                <c:pt idx="524">
                  <c:v>44082</c:v>
                </c:pt>
                <c:pt idx="525">
                  <c:v>44083</c:v>
                </c:pt>
                <c:pt idx="526">
                  <c:v>44084</c:v>
                </c:pt>
                <c:pt idx="527">
                  <c:v>44085</c:v>
                </c:pt>
                <c:pt idx="528">
                  <c:v>44088</c:v>
                </c:pt>
                <c:pt idx="529">
                  <c:v>44089</c:v>
                </c:pt>
                <c:pt idx="530">
                  <c:v>44090</c:v>
                </c:pt>
                <c:pt idx="531">
                  <c:v>44091</c:v>
                </c:pt>
                <c:pt idx="532">
                  <c:v>44092</c:v>
                </c:pt>
                <c:pt idx="533">
                  <c:v>44095</c:v>
                </c:pt>
                <c:pt idx="534">
                  <c:v>44096</c:v>
                </c:pt>
                <c:pt idx="535">
                  <c:v>44097</c:v>
                </c:pt>
                <c:pt idx="536">
                  <c:v>44098</c:v>
                </c:pt>
                <c:pt idx="537">
                  <c:v>44099</c:v>
                </c:pt>
                <c:pt idx="538">
                  <c:v>44101</c:v>
                </c:pt>
                <c:pt idx="539">
                  <c:v>44102</c:v>
                </c:pt>
                <c:pt idx="540">
                  <c:v>44103</c:v>
                </c:pt>
                <c:pt idx="541">
                  <c:v>44104</c:v>
                </c:pt>
                <c:pt idx="542">
                  <c:v>44113</c:v>
                </c:pt>
                <c:pt idx="543">
                  <c:v>44114</c:v>
                </c:pt>
                <c:pt idx="544">
                  <c:v>44116</c:v>
                </c:pt>
                <c:pt idx="545">
                  <c:v>44117</c:v>
                </c:pt>
                <c:pt idx="546">
                  <c:v>44118</c:v>
                </c:pt>
                <c:pt idx="547">
                  <c:v>44119</c:v>
                </c:pt>
                <c:pt idx="548">
                  <c:v>44120</c:v>
                </c:pt>
                <c:pt idx="549">
                  <c:v>44123</c:v>
                </c:pt>
                <c:pt idx="550">
                  <c:v>44124</c:v>
                </c:pt>
                <c:pt idx="551">
                  <c:v>44125</c:v>
                </c:pt>
                <c:pt idx="552">
                  <c:v>44126</c:v>
                </c:pt>
                <c:pt idx="553">
                  <c:v>44127</c:v>
                </c:pt>
                <c:pt idx="554">
                  <c:v>44130</c:v>
                </c:pt>
                <c:pt idx="555">
                  <c:v>44131</c:v>
                </c:pt>
                <c:pt idx="556">
                  <c:v>44132</c:v>
                </c:pt>
                <c:pt idx="557">
                  <c:v>44133</c:v>
                </c:pt>
                <c:pt idx="558">
                  <c:v>44134</c:v>
                </c:pt>
                <c:pt idx="559">
                  <c:v>44137</c:v>
                </c:pt>
                <c:pt idx="560">
                  <c:v>44138</c:v>
                </c:pt>
                <c:pt idx="561">
                  <c:v>44139</c:v>
                </c:pt>
                <c:pt idx="562">
                  <c:v>44140</c:v>
                </c:pt>
                <c:pt idx="563">
                  <c:v>44141</c:v>
                </c:pt>
                <c:pt idx="564">
                  <c:v>44144</c:v>
                </c:pt>
                <c:pt idx="565">
                  <c:v>44145</c:v>
                </c:pt>
                <c:pt idx="566">
                  <c:v>44146</c:v>
                </c:pt>
                <c:pt idx="567">
                  <c:v>44147</c:v>
                </c:pt>
                <c:pt idx="568">
                  <c:v>44148</c:v>
                </c:pt>
                <c:pt idx="569">
                  <c:v>44151</c:v>
                </c:pt>
                <c:pt idx="570">
                  <c:v>44152</c:v>
                </c:pt>
                <c:pt idx="571">
                  <c:v>44153</c:v>
                </c:pt>
                <c:pt idx="572">
                  <c:v>44154</c:v>
                </c:pt>
                <c:pt idx="573">
                  <c:v>44155</c:v>
                </c:pt>
                <c:pt idx="574">
                  <c:v>44158</c:v>
                </c:pt>
                <c:pt idx="575">
                  <c:v>44159</c:v>
                </c:pt>
                <c:pt idx="576">
                  <c:v>44160</c:v>
                </c:pt>
                <c:pt idx="577">
                  <c:v>44161</c:v>
                </c:pt>
                <c:pt idx="578">
                  <c:v>44162</c:v>
                </c:pt>
                <c:pt idx="579">
                  <c:v>44165</c:v>
                </c:pt>
                <c:pt idx="580">
                  <c:v>44166</c:v>
                </c:pt>
                <c:pt idx="581">
                  <c:v>44167</c:v>
                </c:pt>
                <c:pt idx="582">
                  <c:v>44168</c:v>
                </c:pt>
                <c:pt idx="583">
                  <c:v>44169</c:v>
                </c:pt>
                <c:pt idx="584">
                  <c:v>44172</c:v>
                </c:pt>
                <c:pt idx="585">
                  <c:v>44173</c:v>
                </c:pt>
                <c:pt idx="586">
                  <c:v>44174</c:v>
                </c:pt>
                <c:pt idx="587">
                  <c:v>44175</c:v>
                </c:pt>
                <c:pt idx="588">
                  <c:v>44176</c:v>
                </c:pt>
                <c:pt idx="589">
                  <c:v>44179</c:v>
                </c:pt>
                <c:pt idx="590">
                  <c:v>44180</c:v>
                </c:pt>
                <c:pt idx="591">
                  <c:v>44181</c:v>
                </c:pt>
                <c:pt idx="592">
                  <c:v>44182</c:v>
                </c:pt>
                <c:pt idx="593">
                  <c:v>44183</c:v>
                </c:pt>
                <c:pt idx="594">
                  <c:v>44186</c:v>
                </c:pt>
                <c:pt idx="595">
                  <c:v>44187</c:v>
                </c:pt>
                <c:pt idx="596">
                  <c:v>44188</c:v>
                </c:pt>
                <c:pt idx="597">
                  <c:v>44189</c:v>
                </c:pt>
                <c:pt idx="598">
                  <c:v>44190</c:v>
                </c:pt>
                <c:pt idx="599">
                  <c:v>44193</c:v>
                </c:pt>
                <c:pt idx="600">
                  <c:v>44194</c:v>
                </c:pt>
                <c:pt idx="601">
                  <c:v>44195</c:v>
                </c:pt>
                <c:pt idx="602">
                  <c:v>44196</c:v>
                </c:pt>
                <c:pt idx="603">
                  <c:v>44200</c:v>
                </c:pt>
                <c:pt idx="604">
                  <c:v>44201</c:v>
                </c:pt>
                <c:pt idx="605">
                  <c:v>44202</c:v>
                </c:pt>
                <c:pt idx="606">
                  <c:v>44203</c:v>
                </c:pt>
                <c:pt idx="607">
                  <c:v>44204</c:v>
                </c:pt>
                <c:pt idx="608">
                  <c:v>44207</c:v>
                </c:pt>
                <c:pt idx="609">
                  <c:v>44208</c:v>
                </c:pt>
                <c:pt idx="610">
                  <c:v>44209</c:v>
                </c:pt>
                <c:pt idx="611">
                  <c:v>44210</c:v>
                </c:pt>
                <c:pt idx="612">
                  <c:v>44211</c:v>
                </c:pt>
                <c:pt idx="613">
                  <c:v>44214</c:v>
                </c:pt>
                <c:pt idx="614">
                  <c:v>44215</c:v>
                </c:pt>
                <c:pt idx="615">
                  <c:v>44216</c:v>
                </c:pt>
                <c:pt idx="616">
                  <c:v>44217</c:v>
                </c:pt>
                <c:pt idx="617">
                  <c:v>44218</c:v>
                </c:pt>
                <c:pt idx="618">
                  <c:v>44221</c:v>
                </c:pt>
                <c:pt idx="619">
                  <c:v>44222</c:v>
                </c:pt>
                <c:pt idx="620">
                  <c:v>44223</c:v>
                </c:pt>
                <c:pt idx="621">
                  <c:v>44224</c:v>
                </c:pt>
                <c:pt idx="622">
                  <c:v>44225</c:v>
                </c:pt>
                <c:pt idx="623">
                  <c:v>44228</c:v>
                </c:pt>
                <c:pt idx="624">
                  <c:v>44229</c:v>
                </c:pt>
                <c:pt idx="625">
                  <c:v>44230</c:v>
                </c:pt>
                <c:pt idx="626">
                  <c:v>44231</c:v>
                </c:pt>
                <c:pt idx="627">
                  <c:v>44232</c:v>
                </c:pt>
                <c:pt idx="628">
                  <c:v>44234</c:v>
                </c:pt>
                <c:pt idx="629">
                  <c:v>44235</c:v>
                </c:pt>
                <c:pt idx="630">
                  <c:v>44236</c:v>
                </c:pt>
                <c:pt idx="631">
                  <c:v>44245</c:v>
                </c:pt>
                <c:pt idx="632">
                  <c:v>44246</c:v>
                </c:pt>
                <c:pt idx="633">
                  <c:v>44247</c:v>
                </c:pt>
                <c:pt idx="634">
                  <c:v>44249</c:v>
                </c:pt>
                <c:pt idx="635">
                  <c:v>44250</c:v>
                </c:pt>
                <c:pt idx="636">
                  <c:v>44251</c:v>
                </c:pt>
                <c:pt idx="637">
                  <c:v>44252</c:v>
                </c:pt>
                <c:pt idx="638">
                  <c:v>44253</c:v>
                </c:pt>
                <c:pt idx="639">
                  <c:v>44256</c:v>
                </c:pt>
                <c:pt idx="640">
                  <c:v>44257</c:v>
                </c:pt>
                <c:pt idx="641">
                  <c:v>44258</c:v>
                </c:pt>
                <c:pt idx="642">
                  <c:v>44259</c:v>
                </c:pt>
                <c:pt idx="643">
                  <c:v>44260</c:v>
                </c:pt>
                <c:pt idx="644">
                  <c:v>44263</c:v>
                </c:pt>
                <c:pt idx="645">
                  <c:v>44264</c:v>
                </c:pt>
                <c:pt idx="646">
                  <c:v>44265</c:v>
                </c:pt>
                <c:pt idx="647">
                  <c:v>44266</c:v>
                </c:pt>
                <c:pt idx="648">
                  <c:v>44267</c:v>
                </c:pt>
                <c:pt idx="649">
                  <c:v>44270</c:v>
                </c:pt>
                <c:pt idx="650">
                  <c:v>44271</c:v>
                </c:pt>
                <c:pt idx="651">
                  <c:v>44272</c:v>
                </c:pt>
                <c:pt idx="652">
                  <c:v>44273</c:v>
                </c:pt>
                <c:pt idx="653">
                  <c:v>44274</c:v>
                </c:pt>
                <c:pt idx="654">
                  <c:v>44277</c:v>
                </c:pt>
                <c:pt idx="655">
                  <c:v>44278</c:v>
                </c:pt>
                <c:pt idx="656">
                  <c:v>44279</c:v>
                </c:pt>
                <c:pt idx="657">
                  <c:v>44280</c:v>
                </c:pt>
                <c:pt idx="658">
                  <c:v>44281</c:v>
                </c:pt>
                <c:pt idx="659">
                  <c:v>44284</c:v>
                </c:pt>
                <c:pt idx="660">
                  <c:v>44285</c:v>
                </c:pt>
                <c:pt idx="661">
                  <c:v>44286</c:v>
                </c:pt>
                <c:pt idx="662">
                  <c:v>44287</c:v>
                </c:pt>
                <c:pt idx="663">
                  <c:v>44288</c:v>
                </c:pt>
                <c:pt idx="664">
                  <c:v>44291</c:v>
                </c:pt>
                <c:pt idx="665">
                  <c:v>44292</c:v>
                </c:pt>
                <c:pt idx="666">
                  <c:v>44293</c:v>
                </c:pt>
                <c:pt idx="667">
                  <c:v>44294</c:v>
                </c:pt>
                <c:pt idx="668">
                  <c:v>44295</c:v>
                </c:pt>
                <c:pt idx="669">
                  <c:v>44298</c:v>
                </c:pt>
                <c:pt idx="670">
                  <c:v>44299</c:v>
                </c:pt>
                <c:pt idx="671">
                  <c:v>44300</c:v>
                </c:pt>
                <c:pt idx="672">
                  <c:v>44301</c:v>
                </c:pt>
                <c:pt idx="673">
                  <c:v>44302</c:v>
                </c:pt>
                <c:pt idx="674">
                  <c:v>44305</c:v>
                </c:pt>
                <c:pt idx="675">
                  <c:v>44306</c:v>
                </c:pt>
                <c:pt idx="676">
                  <c:v>44307</c:v>
                </c:pt>
                <c:pt idx="677">
                  <c:v>44308</c:v>
                </c:pt>
                <c:pt idx="678">
                  <c:v>44309</c:v>
                </c:pt>
                <c:pt idx="679">
                  <c:v>44312</c:v>
                </c:pt>
                <c:pt idx="680">
                  <c:v>44313</c:v>
                </c:pt>
                <c:pt idx="681">
                  <c:v>44314</c:v>
                </c:pt>
                <c:pt idx="682">
                  <c:v>44315</c:v>
                </c:pt>
                <c:pt idx="683">
                  <c:v>44316</c:v>
                </c:pt>
                <c:pt idx="684">
                  <c:v>44319</c:v>
                </c:pt>
                <c:pt idx="685">
                  <c:v>44320</c:v>
                </c:pt>
                <c:pt idx="686">
                  <c:v>44321</c:v>
                </c:pt>
                <c:pt idx="687">
                  <c:v>44322</c:v>
                </c:pt>
                <c:pt idx="688">
                  <c:v>44323</c:v>
                </c:pt>
                <c:pt idx="689">
                  <c:v>44326</c:v>
                </c:pt>
                <c:pt idx="690">
                  <c:v>44327</c:v>
                </c:pt>
                <c:pt idx="691">
                  <c:v>44328</c:v>
                </c:pt>
                <c:pt idx="692">
                  <c:v>44329</c:v>
                </c:pt>
                <c:pt idx="693">
                  <c:v>44330</c:v>
                </c:pt>
                <c:pt idx="694">
                  <c:v>44333</c:v>
                </c:pt>
                <c:pt idx="695">
                  <c:v>44334</c:v>
                </c:pt>
                <c:pt idx="696">
                  <c:v>44335</c:v>
                </c:pt>
                <c:pt idx="697">
                  <c:v>44336</c:v>
                </c:pt>
                <c:pt idx="698">
                  <c:v>44337</c:v>
                </c:pt>
                <c:pt idx="699">
                  <c:v>44340</c:v>
                </c:pt>
                <c:pt idx="700">
                  <c:v>44341</c:v>
                </c:pt>
                <c:pt idx="701">
                  <c:v>44342</c:v>
                </c:pt>
                <c:pt idx="702">
                  <c:v>44343</c:v>
                </c:pt>
                <c:pt idx="703">
                  <c:v>44344</c:v>
                </c:pt>
                <c:pt idx="704">
                  <c:v>44347</c:v>
                </c:pt>
                <c:pt idx="705">
                  <c:v>44348</c:v>
                </c:pt>
                <c:pt idx="706">
                  <c:v>44349</c:v>
                </c:pt>
                <c:pt idx="707">
                  <c:v>44350</c:v>
                </c:pt>
                <c:pt idx="708">
                  <c:v>44351</c:v>
                </c:pt>
                <c:pt idx="709">
                  <c:v>44354</c:v>
                </c:pt>
                <c:pt idx="710">
                  <c:v>44355</c:v>
                </c:pt>
                <c:pt idx="711">
                  <c:v>44356</c:v>
                </c:pt>
                <c:pt idx="712">
                  <c:v>44357</c:v>
                </c:pt>
                <c:pt idx="713">
                  <c:v>44358</c:v>
                </c:pt>
                <c:pt idx="714">
                  <c:v>44361</c:v>
                </c:pt>
                <c:pt idx="715">
                  <c:v>44362</c:v>
                </c:pt>
                <c:pt idx="716">
                  <c:v>44363</c:v>
                </c:pt>
                <c:pt idx="717">
                  <c:v>44364</c:v>
                </c:pt>
                <c:pt idx="718">
                  <c:v>44365</c:v>
                </c:pt>
                <c:pt idx="719">
                  <c:v>44368</c:v>
                </c:pt>
                <c:pt idx="720">
                  <c:v>44369</c:v>
                </c:pt>
                <c:pt idx="721">
                  <c:v>44370</c:v>
                </c:pt>
                <c:pt idx="722">
                  <c:v>44371</c:v>
                </c:pt>
                <c:pt idx="723">
                  <c:v>44372</c:v>
                </c:pt>
                <c:pt idx="724">
                  <c:v>44375</c:v>
                </c:pt>
                <c:pt idx="725">
                  <c:v>44376</c:v>
                </c:pt>
                <c:pt idx="726">
                  <c:v>44377</c:v>
                </c:pt>
                <c:pt idx="727">
                  <c:v>44378</c:v>
                </c:pt>
                <c:pt idx="728">
                  <c:v>44379</c:v>
                </c:pt>
                <c:pt idx="729">
                  <c:v>44382</c:v>
                </c:pt>
                <c:pt idx="730">
                  <c:v>44383</c:v>
                </c:pt>
                <c:pt idx="731">
                  <c:v>44384</c:v>
                </c:pt>
                <c:pt idx="732">
                  <c:v>44385</c:v>
                </c:pt>
                <c:pt idx="733">
                  <c:v>44386</c:v>
                </c:pt>
                <c:pt idx="734">
                  <c:v>44389</c:v>
                </c:pt>
                <c:pt idx="735">
                  <c:v>44390</c:v>
                </c:pt>
                <c:pt idx="736">
                  <c:v>44391</c:v>
                </c:pt>
                <c:pt idx="737">
                  <c:v>44392</c:v>
                </c:pt>
                <c:pt idx="738">
                  <c:v>44393</c:v>
                </c:pt>
                <c:pt idx="739">
                  <c:v>44396</c:v>
                </c:pt>
                <c:pt idx="740">
                  <c:v>44397</c:v>
                </c:pt>
                <c:pt idx="741">
                  <c:v>44398</c:v>
                </c:pt>
                <c:pt idx="742">
                  <c:v>44399</c:v>
                </c:pt>
                <c:pt idx="743">
                  <c:v>44400</c:v>
                </c:pt>
                <c:pt idx="744">
                  <c:v>44403</c:v>
                </c:pt>
                <c:pt idx="745">
                  <c:v>44404</c:v>
                </c:pt>
                <c:pt idx="746">
                  <c:v>44405</c:v>
                </c:pt>
                <c:pt idx="747">
                  <c:v>44406</c:v>
                </c:pt>
                <c:pt idx="748">
                  <c:v>44407</c:v>
                </c:pt>
                <c:pt idx="749">
                  <c:v>44410</c:v>
                </c:pt>
                <c:pt idx="750">
                  <c:v>44411</c:v>
                </c:pt>
                <c:pt idx="751">
                  <c:v>44412</c:v>
                </c:pt>
                <c:pt idx="752">
                  <c:v>44413</c:v>
                </c:pt>
                <c:pt idx="753">
                  <c:v>44414</c:v>
                </c:pt>
                <c:pt idx="754">
                  <c:v>44417</c:v>
                </c:pt>
                <c:pt idx="755">
                  <c:v>44418</c:v>
                </c:pt>
                <c:pt idx="756">
                  <c:v>44419</c:v>
                </c:pt>
                <c:pt idx="757">
                  <c:v>44420</c:v>
                </c:pt>
                <c:pt idx="758">
                  <c:v>44421</c:v>
                </c:pt>
                <c:pt idx="759">
                  <c:v>44424</c:v>
                </c:pt>
                <c:pt idx="760">
                  <c:v>44425</c:v>
                </c:pt>
                <c:pt idx="761">
                  <c:v>44426</c:v>
                </c:pt>
                <c:pt idx="762">
                  <c:v>44427</c:v>
                </c:pt>
                <c:pt idx="763">
                  <c:v>44428</c:v>
                </c:pt>
                <c:pt idx="764">
                  <c:v>44431</c:v>
                </c:pt>
                <c:pt idx="765">
                  <c:v>44432</c:v>
                </c:pt>
                <c:pt idx="766">
                  <c:v>44433</c:v>
                </c:pt>
                <c:pt idx="767">
                  <c:v>44434</c:v>
                </c:pt>
                <c:pt idx="768">
                  <c:v>44435</c:v>
                </c:pt>
                <c:pt idx="769">
                  <c:v>44438</c:v>
                </c:pt>
                <c:pt idx="770">
                  <c:v>44439</c:v>
                </c:pt>
                <c:pt idx="771">
                  <c:v>44440</c:v>
                </c:pt>
                <c:pt idx="772">
                  <c:v>44441</c:v>
                </c:pt>
                <c:pt idx="773">
                  <c:v>44442</c:v>
                </c:pt>
                <c:pt idx="774">
                  <c:v>44445</c:v>
                </c:pt>
                <c:pt idx="775">
                  <c:v>44446</c:v>
                </c:pt>
                <c:pt idx="776">
                  <c:v>44447</c:v>
                </c:pt>
                <c:pt idx="777">
                  <c:v>44448</c:v>
                </c:pt>
                <c:pt idx="778">
                  <c:v>44449</c:v>
                </c:pt>
                <c:pt idx="779">
                  <c:v>44452</c:v>
                </c:pt>
                <c:pt idx="780">
                  <c:v>44453</c:v>
                </c:pt>
                <c:pt idx="781">
                  <c:v>44454</c:v>
                </c:pt>
                <c:pt idx="782">
                  <c:v>44455</c:v>
                </c:pt>
                <c:pt idx="783">
                  <c:v>44456</c:v>
                </c:pt>
                <c:pt idx="784">
                  <c:v>44459</c:v>
                </c:pt>
                <c:pt idx="785">
                  <c:v>44460</c:v>
                </c:pt>
                <c:pt idx="786">
                  <c:v>44461</c:v>
                </c:pt>
                <c:pt idx="787">
                  <c:v>44462</c:v>
                </c:pt>
                <c:pt idx="788">
                  <c:v>44463</c:v>
                </c:pt>
                <c:pt idx="789">
                  <c:v>44466</c:v>
                </c:pt>
                <c:pt idx="790">
                  <c:v>44467</c:v>
                </c:pt>
                <c:pt idx="791">
                  <c:v>44468</c:v>
                </c:pt>
                <c:pt idx="792">
                  <c:v>44469</c:v>
                </c:pt>
                <c:pt idx="793">
                  <c:v>44470</c:v>
                </c:pt>
                <c:pt idx="794">
                  <c:v>44473</c:v>
                </c:pt>
                <c:pt idx="795">
                  <c:v>44474</c:v>
                </c:pt>
                <c:pt idx="796">
                  <c:v>44475</c:v>
                </c:pt>
                <c:pt idx="797">
                  <c:v>44476</c:v>
                </c:pt>
                <c:pt idx="798">
                  <c:v>44477</c:v>
                </c:pt>
                <c:pt idx="799">
                  <c:v>44480</c:v>
                </c:pt>
                <c:pt idx="800">
                  <c:v>44481</c:v>
                </c:pt>
                <c:pt idx="801">
                  <c:v>44482</c:v>
                </c:pt>
                <c:pt idx="802">
                  <c:v>44483</c:v>
                </c:pt>
                <c:pt idx="803">
                  <c:v>44484</c:v>
                </c:pt>
                <c:pt idx="804">
                  <c:v>44487</c:v>
                </c:pt>
                <c:pt idx="805">
                  <c:v>44488</c:v>
                </c:pt>
                <c:pt idx="806">
                  <c:v>44489</c:v>
                </c:pt>
                <c:pt idx="807">
                  <c:v>44490</c:v>
                </c:pt>
                <c:pt idx="808">
                  <c:v>44491</c:v>
                </c:pt>
                <c:pt idx="809">
                  <c:v>44494</c:v>
                </c:pt>
                <c:pt idx="810">
                  <c:v>44495</c:v>
                </c:pt>
                <c:pt idx="811">
                  <c:v>44496</c:v>
                </c:pt>
                <c:pt idx="812">
                  <c:v>44497</c:v>
                </c:pt>
                <c:pt idx="813">
                  <c:v>44498</c:v>
                </c:pt>
                <c:pt idx="814">
                  <c:v>44501</c:v>
                </c:pt>
                <c:pt idx="815">
                  <c:v>44502</c:v>
                </c:pt>
                <c:pt idx="816">
                  <c:v>44503</c:v>
                </c:pt>
                <c:pt idx="817">
                  <c:v>44504</c:v>
                </c:pt>
                <c:pt idx="818">
                  <c:v>44505</c:v>
                </c:pt>
                <c:pt idx="819">
                  <c:v>44508</c:v>
                </c:pt>
                <c:pt idx="820">
                  <c:v>44509</c:v>
                </c:pt>
                <c:pt idx="821">
                  <c:v>44510</c:v>
                </c:pt>
                <c:pt idx="822">
                  <c:v>44511</c:v>
                </c:pt>
                <c:pt idx="823">
                  <c:v>44512</c:v>
                </c:pt>
                <c:pt idx="824">
                  <c:v>44515</c:v>
                </c:pt>
                <c:pt idx="825">
                  <c:v>44516</c:v>
                </c:pt>
                <c:pt idx="826">
                  <c:v>44517</c:v>
                </c:pt>
                <c:pt idx="827">
                  <c:v>44518</c:v>
                </c:pt>
                <c:pt idx="828">
                  <c:v>44519</c:v>
                </c:pt>
                <c:pt idx="829">
                  <c:v>44522</c:v>
                </c:pt>
                <c:pt idx="830">
                  <c:v>44523</c:v>
                </c:pt>
                <c:pt idx="831">
                  <c:v>44524</c:v>
                </c:pt>
                <c:pt idx="832">
                  <c:v>44525</c:v>
                </c:pt>
                <c:pt idx="833">
                  <c:v>44526</c:v>
                </c:pt>
                <c:pt idx="834">
                  <c:v>44529</c:v>
                </c:pt>
                <c:pt idx="835">
                  <c:v>44530</c:v>
                </c:pt>
                <c:pt idx="836">
                  <c:v>44531</c:v>
                </c:pt>
                <c:pt idx="837">
                  <c:v>44532</c:v>
                </c:pt>
                <c:pt idx="838">
                  <c:v>44533</c:v>
                </c:pt>
                <c:pt idx="839">
                  <c:v>44536</c:v>
                </c:pt>
                <c:pt idx="840">
                  <c:v>44537</c:v>
                </c:pt>
                <c:pt idx="841">
                  <c:v>44538</c:v>
                </c:pt>
                <c:pt idx="842">
                  <c:v>44539</c:v>
                </c:pt>
                <c:pt idx="843">
                  <c:v>44540</c:v>
                </c:pt>
                <c:pt idx="844">
                  <c:v>44543</c:v>
                </c:pt>
                <c:pt idx="845">
                  <c:v>44544</c:v>
                </c:pt>
                <c:pt idx="846">
                  <c:v>44545</c:v>
                </c:pt>
                <c:pt idx="847">
                  <c:v>44546</c:v>
                </c:pt>
                <c:pt idx="848">
                  <c:v>44547</c:v>
                </c:pt>
                <c:pt idx="849">
                  <c:v>44550</c:v>
                </c:pt>
                <c:pt idx="850">
                  <c:v>44551</c:v>
                </c:pt>
                <c:pt idx="851">
                  <c:v>44552</c:v>
                </c:pt>
                <c:pt idx="852">
                  <c:v>44553</c:v>
                </c:pt>
                <c:pt idx="853">
                  <c:v>44554</c:v>
                </c:pt>
                <c:pt idx="854">
                  <c:v>44557</c:v>
                </c:pt>
                <c:pt idx="855">
                  <c:v>44558</c:v>
                </c:pt>
                <c:pt idx="856">
                  <c:v>44559</c:v>
                </c:pt>
                <c:pt idx="857">
                  <c:v>44560</c:v>
                </c:pt>
                <c:pt idx="858">
                  <c:v>44561</c:v>
                </c:pt>
              </c:numCache>
            </c:numRef>
          </c:cat>
          <c:val>
            <c:numRef>
              <c:f>'daily transaction'!$B$144:$B$5771</c:f>
              <c:numCache>
                <c:formatCode>_ * #,##0.0_ ;_ * \-#,##0.0_ ;_ * "-"??_ ;_ @_ </c:formatCode>
                <c:ptCount val="5628"/>
                <c:pt idx="0">
                  <c:v>74.5</c:v>
                </c:pt>
                <c:pt idx="1">
                  <c:v>76.12</c:v>
                </c:pt>
                <c:pt idx="2">
                  <c:v>86.9</c:v>
                </c:pt>
                <c:pt idx="3">
                  <c:v>113.25</c:v>
                </c:pt>
                <c:pt idx="4">
                  <c:v>55.9</c:v>
                </c:pt>
                <c:pt idx="5">
                  <c:v>75.599999999999994</c:v>
                </c:pt>
                <c:pt idx="6">
                  <c:v>72.5</c:v>
                </c:pt>
                <c:pt idx="7">
                  <c:v>95.45</c:v>
                </c:pt>
                <c:pt idx="8">
                  <c:v>69.150000000000006</c:v>
                </c:pt>
                <c:pt idx="9">
                  <c:v>74</c:v>
                </c:pt>
                <c:pt idx="10">
                  <c:v>105</c:v>
                </c:pt>
                <c:pt idx="11">
                  <c:v>130.16</c:v>
                </c:pt>
                <c:pt idx="12">
                  <c:v>123</c:v>
                </c:pt>
                <c:pt idx="13">
                  <c:v>71.849999999999994</c:v>
                </c:pt>
                <c:pt idx="14">
                  <c:v>75.400000000000006</c:v>
                </c:pt>
                <c:pt idx="15">
                  <c:v>89.8</c:v>
                </c:pt>
                <c:pt idx="16">
                  <c:v>104.1</c:v>
                </c:pt>
                <c:pt idx="17">
                  <c:v>76.8</c:v>
                </c:pt>
                <c:pt idx="18">
                  <c:v>64.05</c:v>
                </c:pt>
                <c:pt idx="19">
                  <c:v>73.7</c:v>
                </c:pt>
                <c:pt idx="20">
                  <c:v>91.22</c:v>
                </c:pt>
                <c:pt idx="21">
                  <c:v>116.3</c:v>
                </c:pt>
                <c:pt idx="22">
                  <c:v>66.099999999999994</c:v>
                </c:pt>
                <c:pt idx="23">
                  <c:v>71.8</c:v>
                </c:pt>
                <c:pt idx="24">
                  <c:v>77.599999999999994</c:v>
                </c:pt>
                <c:pt idx="25">
                  <c:v>63.5</c:v>
                </c:pt>
                <c:pt idx="26">
                  <c:v>61</c:v>
                </c:pt>
                <c:pt idx="27">
                  <c:v>115.34</c:v>
                </c:pt>
                <c:pt idx="28">
                  <c:v>126.3</c:v>
                </c:pt>
                <c:pt idx="29">
                  <c:v>95.98</c:v>
                </c:pt>
                <c:pt idx="30">
                  <c:v>113.63</c:v>
                </c:pt>
                <c:pt idx="31">
                  <c:v>84.05</c:v>
                </c:pt>
                <c:pt idx="32">
                  <c:v>143.5</c:v>
                </c:pt>
                <c:pt idx="33">
                  <c:v>124.9</c:v>
                </c:pt>
                <c:pt idx="34">
                  <c:v>138.94999999999999</c:v>
                </c:pt>
                <c:pt idx="35">
                  <c:v>104.75</c:v>
                </c:pt>
                <c:pt idx="36">
                  <c:v>108.6</c:v>
                </c:pt>
                <c:pt idx="37">
                  <c:v>82.67</c:v>
                </c:pt>
                <c:pt idx="38">
                  <c:v>134</c:v>
                </c:pt>
                <c:pt idx="39">
                  <c:v>152.69999999999999</c:v>
                </c:pt>
                <c:pt idx="40">
                  <c:v>86.6</c:v>
                </c:pt>
                <c:pt idx="41">
                  <c:v>95.6</c:v>
                </c:pt>
                <c:pt idx="42">
                  <c:v>158.34</c:v>
                </c:pt>
                <c:pt idx="43">
                  <c:v>107.9</c:v>
                </c:pt>
                <c:pt idx="44">
                  <c:v>127.5</c:v>
                </c:pt>
                <c:pt idx="45">
                  <c:v>134</c:v>
                </c:pt>
                <c:pt idx="46">
                  <c:v>223.2</c:v>
                </c:pt>
                <c:pt idx="47">
                  <c:v>254.7</c:v>
                </c:pt>
                <c:pt idx="48">
                  <c:v>137.5</c:v>
                </c:pt>
                <c:pt idx="49">
                  <c:v>146.37</c:v>
                </c:pt>
                <c:pt idx="50">
                  <c:v>57.7</c:v>
                </c:pt>
                <c:pt idx="51">
                  <c:v>123.6</c:v>
                </c:pt>
                <c:pt idx="52">
                  <c:v>217.7</c:v>
                </c:pt>
                <c:pt idx="53">
                  <c:v>141.9</c:v>
                </c:pt>
                <c:pt idx="54">
                  <c:v>123.5</c:v>
                </c:pt>
                <c:pt idx="55">
                  <c:v>105.3</c:v>
                </c:pt>
                <c:pt idx="56">
                  <c:v>154</c:v>
                </c:pt>
                <c:pt idx="57">
                  <c:v>117.3</c:v>
                </c:pt>
                <c:pt idx="58">
                  <c:v>192.7</c:v>
                </c:pt>
                <c:pt idx="59">
                  <c:v>88.8</c:v>
                </c:pt>
                <c:pt idx="60">
                  <c:v>86.3</c:v>
                </c:pt>
                <c:pt idx="61">
                  <c:v>120.5</c:v>
                </c:pt>
                <c:pt idx="62">
                  <c:v>125</c:v>
                </c:pt>
                <c:pt idx="63">
                  <c:v>181</c:v>
                </c:pt>
                <c:pt idx="64">
                  <c:v>159.5</c:v>
                </c:pt>
                <c:pt idx="65">
                  <c:v>104</c:v>
                </c:pt>
                <c:pt idx="66">
                  <c:v>92.8</c:v>
                </c:pt>
                <c:pt idx="67">
                  <c:v>146.69999999999999</c:v>
                </c:pt>
                <c:pt idx="68">
                  <c:v>82</c:v>
                </c:pt>
                <c:pt idx="69">
                  <c:v>70.8</c:v>
                </c:pt>
                <c:pt idx="70">
                  <c:v>60.5</c:v>
                </c:pt>
                <c:pt idx="71">
                  <c:v>113.39</c:v>
                </c:pt>
                <c:pt idx="72">
                  <c:v>119</c:v>
                </c:pt>
                <c:pt idx="73">
                  <c:v>85.5</c:v>
                </c:pt>
                <c:pt idx="74">
                  <c:v>104</c:v>
                </c:pt>
                <c:pt idx="75">
                  <c:v>99</c:v>
                </c:pt>
                <c:pt idx="76">
                  <c:v>54</c:v>
                </c:pt>
                <c:pt idx="77">
                  <c:v>59.3</c:v>
                </c:pt>
                <c:pt idx="78">
                  <c:v>64.5</c:v>
                </c:pt>
                <c:pt idx="79">
                  <c:v>57</c:v>
                </c:pt>
                <c:pt idx="80">
                  <c:v>53.5</c:v>
                </c:pt>
                <c:pt idx="81">
                  <c:v>113.5</c:v>
                </c:pt>
                <c:pt idx="82">
                  <c:v>77.8</c:v>
                </c:pt>
                <c:pt idx="83">
                  <c:v>73.599999999999994</c:v>
                </c:pt>
                <c:pt idx="84">
                  <c:v>102.4</c:v>
                </c:pt>
                <c:pt idx="85">
                  <c:v>60.5</c:v>
                </c:pt>
                <c:pt idx="86">
                  <c:v>33.5</c:v>
                </c:pt>
                <c:pt idx="87">
                  <c:v>57.91</c:v>
                </c:pt>
                <c:pt idx="88">
                  <c:v>111</c:v>
                </c:pt>
                <c:pt idx="89">
                  <c:v>89</c:v>
                </c:pt>
                <c:pt idx="90">
                  <c:v>58</c:v>
                </c:pt>
                <c:pt idx="91">
                  <c:v>95.2</c:v>
                </c:pt>
                <c:pt idx="92">
                  <c:v>101.4</c:v>
                </c:pt>
                <c:pt idx="93">
                  <c:v>112</c:v>
                </c:pt>
                <c:pt idx="94">
                  <c:v>72</c:v>
                </c:pt>
                <c:pt idx="95">
                  <c:v>87.7</c:v>
                </c:pt>
                <c:pt idx="96">
                  <c:v>65.8</c:v>
                </c:pt>
                <c:pt idx="97">
                  <c:v>78</c:v>
                </c:pt>
                <c:pt idx="98">
                  <c:v>119.5</c:v>
                </c:pt>
                <c:pt idx="99">
                  <c:v>92</c:v>
                </c:pt>
                <c:pt idx="100">
                  <c:v>99.5</c:v>
                </c:pt>
                <c:pt idx="101">
                  <c:v>75</c:v>
                </c:pt>
                <c:pt idx="102">
                  <c:v>88.5</c:v>
                </c:pt>
                <c:pt idx="103">
                  <c:v>107.8</c:v>
                </c:pt>
                <c:pt idx="104">
                  <c:v>173.7</c:v>
                </c:pt>
                <c:pt idx="105">
                  <c:v>80</c:v>
                </c:pt>
                <c:pt idx="106">
                  <c:v>106.3</c:v>
                </c:pt>
                <c:pt idx="107">
                  <c:v>76.8</c:v>
                </c:pt>
                <c:pt idx="108">
                  <c:v>85</c:v>
                </c:pt>
                <c:pt idx="109">
                  <c:v>62.8</c:v>
                </c:pt>
                <c:pt idx="110">
                  <c:v>57</c:v>
                </c:pt>
                <c:pt idx="111">
                  <c:v>87.5</c:v>
                </c:pt>
                <c:pt idx="112">
                  <c:v>111</c:v>
                </c:pt>
                <c:pt idx="113">
                  <c:v>153.30000000000001</c:v>
                </c:pt>
                <c:pt idx="114">
                  <c:v>133.30000000000001</c:v>
                </c:pt>
                <c:pt idx="115">
                  <c:v>153.69999999999999</c:v>
                </c:pt>
                <c:pt idx="116">
                  <c:v>99.6</c:v>
                </c:pt>
                <c:pt idx="117">
                  <c:v>90.9</c:v>
                </c:pt>
                <c:pt idx="118">
                  <c:v>89</c:v>
                </c:pt>
                <c:pt idx="119">
                  <c:v>148.30000000000001</c:v>
                </c:pt>
                <c:pt idx="120">
                  <c:v>140.5</c:v>
                </c:pt>
                <c:pt idx="121">
                  <c:v>149.80000000000001</c:v>
                </c:pt>
                <c:pt idx="122">
                  <c:v>117.5</c:v>
                </c:pt>
                <c:pt idx="123">
                  <c:v>121.8</c:v>
                </c:pt>
                <c:pt idx="124">
                  <c:v>74.5</c:v>
                </c:pt>
                <c:pt idx="125">
                  <c:v>111</c:v>
                </c:pt>
                <c:pt idx="126">
                  <c:v>95.8</c:v>
                </c:pt>
                <c:pt idx="127">
                  <c:v>106.8</c:v>
                </c:pt>
                <c:pt idx="128">
                  <c:v>63</c:v>
                </c:pt>
                <c:pt idx="129">
                  <c:v>65.75</c:v>
                </c:pt>
                <c:pt idx="130">
                  <c:v>58</c:v>
                </c:pt>
                <c:pt idx="131">
                  <c:v>49</c:v>
                </c:pt>
                <c:pt idx="132">
                  <c:v>58</c:v>
                </c:pt>
                <c:pt idx="133">
                  <c:v>53.5</c:v>
                </c:pt>
                <c:pt idx="134">
                  <c:v>49.5</c:v>
                </c:pt>
                <c:pt idx="135">
                  <c:v>86.9</c:v>
                </c:pt>
                <c:pt idx="136">
                  <c:v>76</c:v>
                </c:pt>
                <c:pt idx="137">
                  <c:v>97.5</c:v>
                </c:pt>
                <c:pt idx="138">
                  <c:v>83.9</c:v>
                </c:pt>
                <c:pt idx="139">
                  <c:v>71</c:v>
                </c:pt>
                <c:pt idx="140">
                  <c:v>82</c:v>
                </c:pt>
                <c:pt idx="141">
                  <c:v>95.9</c:v>
                </c:pt>
                <c:pt idx="142">
                  <c:v>58</c:v>
                </c:pt>
                <c:pt idx="143">
                  <c:v>63.6</c:v>
                </c:pt>
                <c:pt idx="144">
                  <c:v>103.3</c:v>
                </c:pt>
                <c:pt idx="145">
                  <c:v>137.69999999999999</c:v>
                </c:pt>
                <c:pt idx="146">
                  <c:v>151.44999999999999</c:v>
                </c:pt>
                <c:pt idx="147">
                  <c:v>77.599999999999994</c:v>
                </c:pt>
                <c:pt idx="148">
                  <c:v>90.5</c:v>
                </c:pt>
                <c:pt idx="149">
                  <c:v>62</c:v>
                </c:pt>
                <c:pt idx="150">
                  <c:v>110.3</c:v>
                </c:pt>
                <c:pt idx="151">
                  <c:v>68.3</c:v>
                </c:pt>
                <c:pt idx="152">
                  <c:v>70.5</c:v>
                </c:pt>
                <c:pt idx="153">
                  <c:v>138</c:v>
                </c:pt>
                <c:pt idx="154">
                  <c:v>80.599999999999994</c:v>
                </c:pt>
                <c:pt idx="155">
                  <c:v>60.9</c:v>
                </c:pt>
                <c:pt idx="156">
                  <c:v>52</c:v>
                </c:pt>
                <c:pt idx="157">
                  <c:v>82.3</c:v>
                </c:pt>
                <c:pt idx="158">
                  <c:v>92</c:v>
                </c:pt>
                <c:pt idx="159">
                  <c:v>72.099999999999994</c:v>
                </c:pt>
                <c:pt idx="160">
                  <c:v>101.7</c:v>
                </c:pt>
                <c:pt idx="161">
                  <c:v>64.5</c:v>
                </c:pt>
                <c:pt idx="162">
                  <c:v>71.78</c:v>
                </c:pt>
                <c:pt idx="163">
                  <c:v>78.400000000000006</c:v>
                </c:pt>
                <c:pt idx="164">
                  <c:v>110.5</c:v>
                </c:pt>
                <c:pt idx="165">
                  <c:v>121.6</c:v>
                </c:pt>
                <c:pt idx="166">
                  <c:v>150.5</c:v>
                </c:pt>
                <c:pt idx="167">
                  <c:v>137.9</c:v>
                </c:pt>
                <c:pt idx="168">
                  <c:v>224.2</c:v>
                </c:pt>
                <c:pt idx="169">
                  <c:v>157</c:v>
                </c:pt>
                <c:pt idx="170">
                  <c:v>151</c:v>
                </c:pt>
                <c:pt idx="171">
                  <c:v>309.5</c:v>
                </c:pt>
                <c:pt idx="172">
                  <c:v>145.6</c:v>
                </c:pt>
                <c:pt idx="173">
                  <c:v>203.2</c:v>
                </c:pt>
                <c:pt idx="174">
                  <c:v>178.5</c:v>
                </c:pt>
                <c:pt idx="175">
                  <c:v>165.5</c:v>
                </c:pt>
                <c:pt idx="176">
                  <c:v>189.4</c:v>
                </c:pt>
                <c:pt idx="177">
                  <c:v>113.4</c:v>
                </c:pt>
                <c:pt idx="178">
                  <c:v>123.3</c:v>
                </c:pt>
                <c:pt idx="179">
                  <c:v>151.30000000000001</c:v>
                </c:pt>
                <c:pt idx="180">
                  <c:v>113.65</c:v>
                </c:pt>
                <c:pt idx="181">
                  <c:v>90</c:v>
                </c:pt>
                <c:pt idx="182">
                  <c:v>193.3</c:v>
                </c:pt>
                <c:pt idx="183">
                  <c:v>170.86</c:v>
                </c:pt>
                <c:pt idx="184">
                  <c:v>214.3</c:v>
                </c:pt>
                <c:pt idx="185">
                  <c:v>136</c:v>
                </c:pt>
                <c:pt idx="186">
                  <c:v>94.2</c:v>
                </c:pt>
                <c:pt idx="187">
                  <c:v>168.55</c:v>
                </c:pt>
                <c:pt idx="188">
                  <c:v>57</c:v>
                </c:pt>
                <c:pt idx="189">
                  <c:v>73</c:v>
                </c:pt>
                <c:pt idx="190">
                  <c:v>122.3</c:v>
                </c:pt>
                <c:pt idx="191">
                  <c:v>233.75</c:v>
                </c:pt>
                <c:pt idx="192">
                  <c:v>88.5</c:v>
                </c:pt>
                <c:pt idx="193">
                  <c:v>122.45</c:v>
                </c:pt>
                <c:pt idx="194">
                  <c:v>114.8</c:v>
                </c:pt>
                <c:pt idx="195">
                  <c:v>156.6</c:v>
                </c:pt>
                <c:pt idx="196">
                  <c:v>138.80000000000001</c:v>
                </c:pt>
                <c:pt idx="197">
                  <c:v>307</c:v>
                </c:pt>
                <c:pt idx="198">
                  <c:v>112.9</c:v>
                </c:pt>
                <c:pt idx="199">
                  <c:v>107.2</c:v>
                </c:pt>
                <c:pt idx="200">
                  <c:v>104.3</c:v>
                </c:pt>
                <c:pt idx="201">
                  <c:v>233.1</c:v>
                </c:pt>
                <c:pt idx="202">
                  <c:v>140.6</c:v>
                </c:pt>
                <c:pt idx="203">
                  <c:v>150.5</c:v>
                </c:pt>
                <c:pt idx="204">
                  <c:v>156.25</c:v>
                </c:pt>
                <c:pt idx="205">
                  <c:v>258.5</c:v>
                </c:pt>
                <c:pt idx="206">
                  <c:v>122</c:v>
                </c:pt>
                <c:pt idx="207">
                  <c:v>117.5</c:v>
                </c:pt>
                <c:pt idx="208">
                  <c:v>113.05</c:v>
                </c:pt>
                <c:pt idx="209">
                  <c:v>101.3</c:v>
                </c:pt>
                <c:pt idx="210">
                  <c:v>76.5</c:v>
                </c:pt>
                <c:pt idx="211">
                  <c:v>136.80000000000001</c:v>
                </c:pt>
                <c:pt idx="212">
                  <c:v>150.5</c:v>
                </c:pt>
                <c:pt idx="213">
                  <c:v>89.2</c:v>
                </c:pt>
                <c:pt idx="214">
                  <c:v>193.9</c:v>
                </c:pt>
                <c:pt idx="215">
                  <c:v>229.7</c:v>
                </c:pt>
                <c:pt idx="216">
                  <c:v>89.3</c:v>
                </c:pt>
                <c:pt idx="217">
                  <c:v>201.1</c:v>
                </c:pt>
                <c:pt idx="218">
                  <c:v>106.5</c:v>
                </c:pt>
                <c:pt idx="219">
                  <c:v>80.5</c:v>
                </c:pt>
                <c:pt idx="220">
                  <c:v>174.3</c:v>
                </c:pt>
                <c:pt idx="221">
                  <c:v>130.9</c:v>
                </c:pt>
                <c:pt idx="222">
                  <c:v>192.6</c:v>
                </c:pt>
                <c:pt idx="223">
                  <c:v>168.3</c:v>
                </c:pt>
                <c:pt idx="224">
                  <c:v>84.3</c:v>
                </c:pt>
                <c:pt idx="225">
                  <c:v>110.8</c:v>
                </c:pt>
                <c:pt idx="226">
                  <c:v>122.4</c:v>
                </c:pt>
                <c:pt idx="227">
                  <c:v>211.8</c:v>
                </c:pt>
                <c:pt idx="228">
                  <c:v>119</c:v>
                </c:pt>
                <c:pt idx="229">
                  <c:v>216</c:v>
                </c:pt>
                <c:pt idx="230">
                  <c:v>125.9</c:v>
                </c:pt>
                <c:pt idx="231">
                  <c:v>104</c:v>
                </c:pt>
                <c:pt idx="232">
                  <c:v>96.48</c:v>
                </c:pt>
                <c:pt idx="233">
                  <c:v>112</c:v>
                </c:pt>
                <c:pt idx="234">
                  <c:v>147.80000000000001</c:v>
                </c:pt>
                <c:pt idx="235">
                  <c:v>114.68</c:v>
                </c:pt>
                <c:pt idx="236">
                  <c:v>101.5</c:v>
                </c:pt>
                <c:pt idx="237">
                  <c:v>90.5</c:v>
                </c:pt>
                <c:pt idx="238">
                  <c:v>88.2</c:v>
                </c:pt>
                <c:pt idx="239">
                  <c:v>134.1</c:v>
                </c:pt>
                <c:pt idx="240">
                  <c:v>72.8</c:v>
                </c:pt>
                <c:pt idx="241">
                  <c:v>112.5</c:v>
                </c:pt>
                <c:pt idx="242">
                  <c:v>88.6</c:v>
                </c:pt>
                <c:pt idx="243">
                  <c:v>122.3</c:v>
                </c:pt>
                <c:pt idx="244">
                  <c:v>83.6</c:v>
                </c:pt>
                <c:pt idx="245">
                  <c:v>119.85</c:v>
                </c:pt>
                <c:pt idx="246">
                  <c:v>110.1</c:v>
                </c:pt>
                <c:pt idx="247">
                  <c:v>149</c:v>
                </c:pt>
                <c:pt idx="248">
                  <c:v>89</c:v>
                </c:pt>
                <c:pt idx="249">
                  <c:v>85</c:v>
                </c:pt>
                <c:pt idx="250">
                  <c:v>114</c:v>
                </c:pt>
                <c:pt idx="251">
                  <c:v>118.5</c:v>
                </c:pt>
                <c:pt idx="252">
                  <c:v>90.5</c:v>
                </c:pt>
                <c:pt idx="253">
                  <c:v>66.400000000000006</c:v>
                </c:pt>
                <c:pt idx="254">
                  <c:v>57.5</c:v>
                </c:pt>
                <c:pt idx="255">
                  <c:v>94.8</c:v>
                </c:pt>
                <c:pt idx="256">
                  <c:v>105.9</c:v>
                </c:pt>
                <c:pt idx="257">
                  <c:v>206.3</c:v>
                </c:pt>
                <c:pt idx="258">
                  <c:v>67</c:v>
                </c:pt>
                <c:pt idx="259">
                  <c:v>124</c:v>
                </c:pt>
                <c:pt idx="260">
                  <c:v>153.9</c:v>
                </c:pt>
                <c:pt idx="261">
                  <c:v>173.6</c:v>
                </c:pt>
                <c:pt idx="262">
                  <c:v>120.8</c:v>
                </c:pt>
                <c:pt idx="263">
                  <c:v>82.4</c:v>
                </c:pt>
                <c:pt idx="264">
                  <c:v>104.5</c:v>
                </c:pt>
                <c:pt idx="265">
                  <c:v>122.5</c:v>
                </c:pt>
                <c:pt idx="266">
                  <c:v>130</c:v>
                </c:pt>
                <c:pt idx="267">
                  <c:v>164.9</c:v>
                </c:pt>
                <c:pt idx="268">
                  <c:v>135.5</c:v>
                </c:pt>
                <c:pt idx="269">
                  <c:v>103.6</c:v>
                </c:pt>
                <c:pt idx="270">
                  <c:v>95.7</c:v>
                </c:pt>
                <c:pt idx="271">
                  <c:v>174.28</c:v>
                </c:pt>
                <c:pt idx="272">
                  <c:v>143.69999999999999</c:v>
                </c:pt>
                <c:pt idx="273">
                  <c:v>151</c:v>
                </c:pt>
                <c:pt idx="274">
                  <c:v>237.6</c:v>
                </c:pt>
                <c:pt idx="275">
                  <c:v>145.5</c:v>
                </c:pt>
                <c:pt idx="276">
                  <c:v>170.7</c:v>
                </c:pt>
                <c:pt idx="277">
                  <c:v>163.4</c:v>
                </c:pt>
                <c:pt idx="278">
                  <c:v>77.8</c:v>
                </c:pt>
                <c:pt idx="279">
                  <c:v>215.3</c:v>
                </c:pt>
                <c:pt idx="280">
                  <c:v>147.5</c:v>
                </c:pt>
                <c:pt idx="281">
                  <c:v>118</c:v>
                </c:pt>
                <c:pt idx="282">
                  <c:v>88.4</c:v>
                </c:pt>
                <c:pt idx="283">
                  <c:v>161.5</c:v>
                </c:pt>
                <c:pt idx="284">
                  <c:v>171.4</c:v>
                </c:pt>
                <c:pt idx="285">
                  <c:v>134</c:v>
                </c:pt>
                <c:pt idx="286">
                  <c:v>112.7</c:v>
                </c:pt>
                <c:pt idx="287">
                  <c:v>153.6</c:v>
                </c:pt>
                <c:pt idx="288">
                  <c:v>195</c:v>
                </c:pt>
                <c:pt idx="289">
                  <c:v>72.099999999999994</c:v>
                </c:pt>
                <c:pt idx="290">
                  <c:v>68</c:v>
                </c:pt>
                <c:pt idx="291">
                  <c:v>113.5</c:v>
                </c:pt>
                <c:pt idx="292">
                  <c:v>119</c:v>
                </c:pt>
                <c:pt idx="293">
                  <c:v>47</c:v>
                </c:pt>
                <c:pt idx="294">
                  <c:v>145</c:v>
                </c:pt>
                <c:pt idx="295">
                  <c:v>77.5</c:v>
                </c:pt>
                <c:pt idx="296">
                  <c:v>118.7</c:v>
                </c:pt>
                <c:pt idx="297">
                  <c:v>90.5</c:v>
                </c:pt>
                <c:pt idx="298">
                  <c:v>63.5</c:v>
                </c:pt>
                <c:pt idx="299">
                  <c:v>109.2</c:v>
                </c:pt>
                <c:pt idx="300">
                  <c:v>96.83</c:v>
                </c:pt>
                <c:pt idx="301">
                  <c:v>81</c:v>
                </c:pt>
                <c:pt idx="302">
                  <c:v>92.8</c:v>
                </c:pt>
                <c:pt idx="303">
                  <c:v>74.5</c:v>
                </c:pt>
                <c:pt idx="304">
                  <c:v>75.400000000000006</c:v>
                </c:pt>
                <c:pt idx="305">
                  <c:v>83.2</c:v>
                </c:pt>
                <c:pt idx="306">
                  <c:v>119.9</c:v>
                </c:pt>
                <c:pt idx="307">
                  <c:v>143</c:v>
                </c:pt>
                <c:pt idx="308">
                  <c:v>98.2</c:v>
                </c:pt>
                <c:pt idx="309">
                  <c:v>71.8</c:v>
                </c:pt>
                <c:pt idx="310">
                  <c:v>91.5</c:v>
                </c:pt>
                <c:pt idx="311">
                  <c:v>78.349999999999994</c:v>
                </c:pt>
                <c:pt idx="312">
                  <c:v>68.900000000000006</c:v>
                </c:pt>
                <c:pt idx="313">
                  <c:v>58.6</c:v>
                </c:pt>
                <c:pt idx="314">
                  <c:v>85</c:v>
                </c:pt>
                <c:pt idx="315">
                  <c:v>134.1</c:v>
                </c:pt>
                <c:pt idx="316">
                  <c:v>120.23</c:v>
                </c:pt>
                <c:pt idx="317">
                  <c:v>93.5</c:v>
                </c:pt>
                <c:pt idx="318">
                  <c:v>81.5</c:v>
                </c:pt>
                <c:pt idx="319">
                  <c:v>78.2</c:v>
                </c:pt>
                <c:pt idx="320">
                  <c:v>233.8</c:v>
                </c:pt>
                <c:pt idx="321">
                  <c:v>122.1</c:v>
                </c:pt>
                <c:pt idx="322">
                  <c:v>129.1</c:v>
                </c:pt>
                <c:pt idx="323">
                  <c:v>114.6</c:v>
                </c:pt>
                <c:pt idx="324">
                  <c:v>122.2</c:v>
                </c:pt>
                <c:pt idx="325">
                  <c:v>227.3</c:v>
                </c:pt>
                <c:pt idx="326">
                  <c:v>166.9</c:v>
                </c:pt>
                <c:pt idx="327">
                  <c:v>159.69999999999999</c:v>
                </c:pt>
                <c:pt idx="328">
                  <c:v>94.4</c:v>
                </c:pt>
                <c:pt idx="329">
                  <c:v>262.3</c:v>
                </c:pt>
                <c:pt idx="330">
                  <c:v>76.7</c:v>
                </c:pt>
                <c:pt idx="331">
                  <c:v>103.7</c:v>
                </c:pt>
                <c:pt idx="332">
                  <c:v>132.1</c:v>
                </c:pt>
                <c:pt idx="333">
                  <c:v>71.8</c:v>
                </c:pt>
                <c:pt idx="334">
                  <c:v>122.42</c:v>
                </c:pt>
                <c:pt idx="335">
                  <c:v>157.30000000000001</c:v>
                </c:pt>
                <c:pt idx="336">
                  <c:v>150.19999999999999</c:v>
                </c:pt>
                <c:pt idx="337">
                  <c:v>100.3</c:v>
                </c:pt>
                <c:pt idx="338">
                  <c:v>98.72</c:v>
                </c:pt>
                <c:pt idx="339">
                  <c:v>213.2</c:v>
                </c:pt>
                <c:pt idx="340">
                  <c:v>83.7</c:v>
                </c:pt>
                <c:pt idx="341">
                  <c:v>139.08000000000001</c:v>
                </c:pt>
                <c:pt idx="342">
                  <c:v>110.8</c:v>
                </c:pt>
                <c:pt idx="343">
                  <c:v>102.5</c:v>
                </c:pt>
                <c:pt idx="344">
                  <c:v>140.30000000000001</c:v>
                </c:pt>
                <c:pt idx="345">
                  <c:v>99.2</c:v>
                </c:pt>
                <c:pt idx="346">
                  <c:v>143.19999999999999</c:v>
                </c:pt>
                <c:pt idx="347">
                  <c:v>168</c:v>
                </c:pt>
                <c:pt idx="348">
                  <c:v>114.4</c:v>
                </c:pt>
                <c:pt idx="349">
                  <c:v>103.5</c:v>
                </c:pt>
                <c:pt idx="350">
                  <c:v>182</c:v>
                </c:pt>
                <c:pt idx="351">
                  <c:v>121.1</c:v>
                </c:pt>
                <c:pt idx="352">
                  <c:v>135.80000000000001</c:v>
                </c:pt>
                <c:pt idx="353">
                  <c:v>125.7</c:v>
                </c:pt>
                <c:pt idx="354">
                  <c:v>184.8</c:v>
                </c:pt>
                <c:pt idx="355">
                  <c:v>212.65</c:v>
                </c:pt>
                <c:pt idx="356">
                  <c:v>217.7</c:v>
                </c:pt>
                <c:pt idx="357">
                  <c:v>171.8</c:v>
                </c:pt>
                <c:pt idx="358">
                  <c:v>213</c:v>
                </c:pt>
                <c:pt idx="359">
                  <c:v>240.6</c:v>
                </c:pt>
                <c:pt idx="360">
                  <c:v>206</c:v>
                </c:pt>
                <c:pt idx="361">
                  <c:v>108</c:v>
                </c:pt>
                <c:pt idx="362">
                  <c:v>83.3</c:v>
                </c:pt>
                <c:pt idx="363">
                  <c:v>170.8</c:v>
                </c:pt>
                <c:pt idx="364">
                  <c:v>233.5</c:v>
                </c:pt>
                <c:pt idx="365">
                  <c:v>120.9</c:v>
                </c:pt>
                <c:pt idx="366">
                  <c:v>112.8</c:v>
                </c:pt>
                <c:pt idx="367">
                  <c:v>89.5</c:v>
                </c:pt>
                <c:pt idx="368">
                  <c:v>52.5</c:v>
                </c:pt>
                <c:pt idx="369">
                  <c:v>60.3</c:v>
                </c:pt>
                <c:pt idx="370">
                  <c:v>50.5</c:v>
                </c:pt>
                <c:pt idx="371">
                  <c:v>63</c:v>
                </c:pt>
                <c:pt idx="372">
                  <c:v>53.3</c:v>
                </c:pt>
                <c:pt idx="373">
                  <c:v>43.8</c:v>
                </c:pt>
                <c:pt idx="374">
                  <c:v>56</c:v>
                </c:pt>
                <c:pt idx="375">
                  <c:v>53.5</c:v>
                </c:pt>
                <c:pt idx="376">
                  <c:v>97.9</c:v>
                </c:pt>
                <c:pt idx="377">
                  <c:v>112.9</c:v>
                </c:pt>
                <c:pt idx="378">
                  <c:v>68</c:v>
                </c:pt>
                <c:pt idx="379">
                  <c:v>99.5</c:v>
                </c:pt>
                <c:pt idx="380">
                  <c:v>65.8</c:v>
                </c:pt>
                <c:pt idx="381">
                  <c:v>128</c:v>
                </c:pt>
                <c:pt idx="382">
                  <c:v>73.5</c:v>
                </c:pt>
                <c:pt idx="383">
                  <c:v>101</c:v>
                </c:pt>
                <c:pt idx="384">
                  <c:v>96.4</c:v>
                </c:pt>
                <c:pt idx="385">
                  <c:v>94.3</c:v>
                </c:pt>
                <c:pt idx="386">
                  <c:v>105.35</c:v>
                </c:pt>
                <c:pt idx="387">
                  <c:v>89.7</c:v>
                </c:pt>
                <c:pt idx="388">
                  <c:v>115.5</c:v>
                </c:pt>
                <c:pt idx="389">
                  <c:v>101</c:v>
                </c:pt>
                <c:pt idx="390">
                  <c:v>108.2</c:v>
                </c:pt>
                <c:pt idx="391">
                  <c:v>150.80000000000001</c:v>
                </c:pt>
                <c:pt idx="392">
                  <c:v>87.25</c:v>
                </c:pt>
                <c:pt idx="393">
                  <c:v>154.30000000000001</c:v>
                </c:pt>
                <c:pt idx="394">
                  <c:v>127.3</c:v>
                </c:pt>
                <c:pt idx="395">
                  <c:v>115</c:v>
                </c:pt>
                <c:pt idx="396">
                  <c:v>158.30000000000001</c:v>
                </c:pt>
                <c:pt idx="397">
                  <c:v>116.5</c:v>
                </c:pt>
                <c:pt idx="398">
                  <c:v>153</c:v>
                </c:pt>
                <c:pt idx="399">
                  <c:v>134.19999999999999</c:v>
                </c:pt>
                <c:pt idx="400">
                  <c:v>181</c:v>
                </c:pt>
                <c:pt idx="401">
                  <c:v>186.42</c:v>
                </c:pt>
                <c:pt idx="402">
                  <c:v>140</c:v>
                </c:pt>
                <c:pt idx="403">
                  <c:v>185</c:v>
                </c:pt>
                <c:pt idx="404">
                  <c:v>155.6</c:v>
                </c:pt>
                <c:pt idx="405">
                  <c:v>158</c:v>
                </c:pt>
                <c:pt idx="406">
                  <c:v>138.6</c:v>
                </c:pt>
                <c:pt idx="407">
                  <c:v>142.5</c:v>
                </c:pt>
                <c:pt idx="408">
                  <c:v>105.2</c:v>
                </c:pt>
                <c:pt idx="409">
                  <c:v>93.2</c:v>
                </c:pt>
                <c:pt idx="410">
                  <c:v>109.85</c:v>
                </c:pt>
                <c:pt idx="411">
                  <c:v>125.8</c:v>
                </c:pt>
                <c:pt idx="412">
                  <c:v>165.3</c:v>
                </c:pt>
                <c:pt idx="413">
                  <c:v>150.80000000000001</c:v>
                </c:pt>
                <c:pt idx="414">
                  <c:v>171</c:v>
                </c:pt>
                <c:pt idx="415">
                  <c:v>119.5</c:v>
                </c:pt>
                <c:pt idx="416">
                  <c:v>146.69999999999999</c:v>
                </c:pt>
                <c:pt idx="417">
                  <c:v>137.1</c:v>
                </c:pt>
                <c:pt idx="418">
                  <c:v>127.4</c:v>
                </c:pt>
                <c:pt idx="419">
                  <c:v>115.7</c:v>
                </c:pt>
                <c:pt idx="420">
                  <c:v>165.5</c:v>
                </c:pt>
                <c:pt idx="421">
                  <c:v>184.2</c:v>
                </c:pt>
                <c:pt idx="422">
                  <c:v>154</c:v>
                </c:pt>
                <c:pt idx="423">
                  <c:v>136</c:v>
                </c:pt>
                <c:pt idx="424">
                  <c:v>150.30000000000001</c:v>
                </c:pt>
                <c:pt idx="425">
                  <c:v>180.6</c:v>
                </c:pt>
                <c:pt idx="426">
                  <c:v>177.2</c:v>
                </c:pt>
                <c:pt idx="427">
                  <c:v>220.3</c:v>
                </c:pt>
                <c:pt idx="428">
                  <c:v>113.2</c:v>
                </c:pt>
                <c:pt idx="429">
                  <c:v>153.5</c:v>
                </c:pt>
                <c:pt idx="430">
                  <c:v>49.3</c:v>
                </c:pt>
                <c:pt idx="431">
                  <c:v>262</c:v>
                </c:pt>
                <c:pt idx="432">
                  <c:v>138.19999999999999</c:v>
                </c:pt>
                <c:pt idx="433">
                  <c:v>172</c:v>
                </c:pt>
                <c:pt idx="434">
                  <c:v>74.5</c:v>
                </c:pt>
                <c:pt idx="435">
                  <c:v>170.93</c:v>
                </c:pt>
                <c:pt idx="436">
                  <c:v>175.9</c:v>
                </c:pt>
                <c:pt idx="437">
                  <c:v>94.2</c:v>
                </c:pt>
                <c:pt idx="438">
                  <c:v>82.2</c:v>
                </c:pt>
                <c:pt idx="439">
                  <c:v>115</c:v>
                </c:pt>
                <c:pt idx="440">
                  <c:v>171.2</c:v>
                </c:pt>
                <c:pt idx="441">
                  <c:v>150</c:v>
                </c:pt>
                <c:pt idx="442">
                  <c:v>123.4</c:v>
                </c:pt>
                <c:pt idx="443">
                  <c:v>129</c:v>
                </c:pt>
                <c:pt idx="444">
                  <c:v>148.1</c:v>
                </c:pt>
                <c:pt idx="445">
                  <c:v>213.2</c:v>
                </c:pt>
                <c:pt idx="446">
                  <c:v>140.5</c:v>
                </c:pt>
                <c:pt idx="447">
                  <c:v>193.9</c:v>
                </c:pt>
                <c:pt idx="448">
                  <c:v>143.1</c:v>
                </c:pt>
                <c:pt idx="449">
                  <c:v>138</c:v>
                </c:pt>
                <c:pt idx="450">
                  <c:v>131.9</c:v>
                </c:pt>
                <c:pt idx="451">
                  <c:v>233.4</c:v>
                </c:pt>
                <c:pt idx="452">
                  <c:v>136.1</c:v>
                </c:pt>
                <c:pt idx="453">
                  <c:v>155.9</c:v>
                </c:pt>
                <c:pt idx="454">
                  <c:v>150</c:v>
                </c:pt>
                <c:pt idx="455">
                  <c:v>235</c:v>
                </c:pt>
                <c:pt idx="456">
                  <c:v>165.8</c:v>
                </c:pt>
                <c:pt idx="457">
                  <c:v>136.80000000000001</c:v>
                </c:pt>
                <c:pt idx="458">
                  <c:v>126.8</c:v>
                </c:pt>
                <c:pt idx="459">
                  <c:v>129</c:v>
                </c:pt>
                <c:pt idx="460">
                  <c:v>142.5</c:v>
                </c:pt>
                <c:pt idx="461">
                  <c:v>148.69999999999999</c:v>
                </c:pt>
                <c:pt idx="462">
                  <c:v>121</c:v>
                </c:pt>
                <c:pt idx="463">
                  <c:v>195</c:v>
                </c:pt>
                <c:pt idx="464">
                  <c:v>143.6</c:v>
                </c:pt>
                <c:pt idx="465">
                  <c:v>216.5</c:v>
                </c:pt>
                <c:pt idx="466">
                  <c:v>142.4</c:v>
                </c:pt>
                <c:pt idx="467">
                  <c:v>133</c:v>
                </c:pt>
                <c:pt idx="468">
                  <c:v>182.5</c:v>
                </c:pt>
                <c:pt idx="469">
                  <c:v>189</c:v>
                </c:pt>
                <c:pt idx="470">
                  <c:v>170.4</c:v>
                </c:pt>
                <c:pt idx="471">
                  <c:v>120.9</c:v>
                </c:pt>
                <c:pt idx="472">
                  <c:v>83.4</c:v>
                </c:pt>
                <c:pt idx="473">
                  <c:v>142.5</c:v>
                </c:pt>
                <c:pt idx="474">
                  <c:v>171.5</c:v>
                </c:pt>
                <c:pt idx="475">
                  <c:v>133.5</c:v>
                </c:pt>
                <c:pt idx="476">
                  <c:v>146</c:v>
                </c:pt>
                <c:pt idx="477">
                  <c:v>109</c:v>
                </c:pt>
                <c:pt idx="478">
                  <c:v>130.69999999999999</c:v>
                </c:pt>
                <c:pt idx="479">
                  <c:v>156.30000000000001</c:v>
                </c:pt>
                <c:pt idx="480">
                  <c:v>164</c:v>
                </c:pt>
                <c:pt idx="481">
                  <c:v>153</c:v>
                </c:pt>
                <c:pt idx="482">
                  <c:v>106</c:v>
                </c:pt>
                <c:pt idx="483">
                  <c:v>168.1</c:v>
                </c:pt>
                <c:pt idx="484">
                  <c:v>191.7</c:v>
                </c:pt>
                <c:pt idx="485">
                  <c:v>154.6</c:v>
                </c:pt>
                <c:pt idx="486">
                  <c:v>163.69999999999999</c:v>
                </c:pt>
                <c:pt idx="487">
                  <c:v>131.80000000000001</c:v>
                </c:pt>
                <c:pt idx="488">
                  <c:v>168.5</c:v>
                </c:pt>
                <c:pt idx="489">
                  <c:v>142.80000000000001</c:v>
                </c:pt>
                <c:pt idx="490">
                  <c:v>135.4</c:v>
                </c:pt>
                <c:pt idx="491">
                  <c:v>164</c:v>
                </c:pt>
                <c:pt idx="492">
                  <c:v>159.5</c:v>
                </c:pt>
                <c:pt idx="493">
                  <c:v>157.19999999999999</c:v>
                </c:pt>
                <c:pt idx="494">
                  <c:v>192.1</c:v>
                </c:pt>
                <c:pt idx="495">
                  <c:v>142.5</c:v>
                </c:pt>
                <c:pt idx="496">
                  <c:v>127.5</c:v>
                </c:pt>
                <c:pt idx="497">
                  <c:v>131</c:v>
                </c:pt>
                <c:pt idx="498">
                  <c:v>128.5</c:v>
                </c:pt>
                <c:pt idx="499">
                  <c:v>190.5</c:v>
                </c:pt>
                <c:pt idx="500">
                  <c:v>141.5</c:v>
                </c:pt>
                <c:pt idx="501">
                  <c:v>117.3</c:v>
                </c:pt>
                <c:pt idx="502">
                  <c:v>114.7</c:v>
                </c:pt>
                <c:pt idx="503">
                  <c:v>204.5</c:v>
                </c:pt>
                <c:pt idx="504">
                  <c:v>162.5</c:v>
                </c:pt>
                <c:pt idx="505">
                  <c:v>176.6</c:v>
                </c:pt>
                <c:pt idx="506">
                  <c:v>194.04</c:v>
                </c:pt>
                <c:pt idx="507">
                  <c:v>160</c:v>
                </c:pt>
                <c:pt idx="508">
                  <c:v>149</c:v>
                </c:pt>
                <c:pt idx="509">
                  <c:v>228.8</c:v>
                </c:pt>
                <c:pt idx="510">
                  <c:v>173</c:v>
                </c:pt>
                <c:pt idx="511">
                  <c:v>136.5</c:v>
                </c:pt>
                <c:pt idx="512">
                  <c:v>131.19999999999999</c:v>
                </c:pt>
                <c:pt idx="513">
                  <c:v>116</c:v>
                </c:pt>
                <c:pt idx="514">
                  <c:v>133.30000000000001</c:v>
                </c:pt>
                <c:pt idx="515">
                  <c:v>187.9</c:v>
                </c:pt>
                <c:pt idx="516">
                  <c:v>168.8</c:v>
                </c:pt>
                <c:pt idx="517">
                  <c:v>161.30000000000001</c:v>
                </c:pt>
                <c:pt idx="518">
                  <c:v>166.3</c:v>
                </c:pt>
                <c:pt idx="519">
                  <c:v>228</c:v>
                </c:pt>
                <c:pt idx="520">
                  <c:v>232.2</c:v>
                </c:pt>
                <c:pt idx="521">
                  <c:v>200</c:v>
                </c:pt>
                <c:pt idx="522">
                  <c:v>160.80000000000001</c:v>
                </c:pt>
                <c:pt idx="523">
                  <c:v>147.80000000000001</c:v>
                </c:pt>
                <c:pt idx="524">
                  <c:v>152.4</c:v>
                </c:pt>
                <c:pt idx="525">
                  <c:v>108</c:v>
                </c:pt>
                <c:pt idx="526">
                  <c:v>135.6</c:v>
                </c:pt>
                <c:pt idx="527">
                  <c:v>194</c:v>
                </c:pt>
                <c:pt idx="528">
                  <c:v>163.5</c:v>
                </c:pt>
                <c:pt idx="529">
                  <c:v>153</c:v>
                </c:pt>
                <c:pt idx="530">
                  <c:v>124.5</c:v>
                </c:pt>
                <c:pt idx="531">
                  <c:v>179</c:v>
                </c:pt>
                <c:pt idx="532">
                  <c:v>128.6</c:v>
                </c:pt>
                <c:pt idx="533">
                  <c:v>88.5</c:v>
                </c:pt>
                <c:pt idx="534">
                  <c:v>145.1</c:v>
                </c:pt>
                <c:pt idx="535">
                  <c:v>100</c:v>
                </c:pt>
                <c:pt idx="536">
                  <c:v>138.30000000000001</c:v>
                </c:pt>
                <c:pt idx="537">
                  <c:v>109.6</c:v>
                </c:pt>
                <c:pt idx="538">
                  <c:v>63</c:v>
                </c:pt>
                <c:pt idx="539">
                  <c:v>138.30000000000001</c:v>
                </c:pt>
                <c:pt idx="540">
                  <c:v>104</c:v>
                </c:pt>
                <c:pt idx="541">
                  <c:v>36</c:v>
                </c:pt>
                <c:pt idx="542">
                  <c:v>240</c:v>
                </c:pt>
                <c:pt idx="543">
                  <c:v>83.5</c:v>
                </c:pt>
                <c:pt idx="544">
                  <c:v>133.9</c:v>
                </c:pt>
                <c:pt idx="545">
                  <c:v>115.5</c:v>
                </c:pt>
                <c:pt idx="546">
                  <c:v>139.4</c:v>
                </c:pt>
                <c:pt idx="547">
                  <c:v>176.9</c:v>
                </c:pt>
                <c:pt idx="548">
                  <c:v>154.6</c:v>
                </c:pt>
                <c:pt idx="549">
                  <c:v>134.69999999999999</c:v>
                </c:pt>
                <c:pt idx="550">
                  <c:v>147.6</c:v>
                </c:pt>
                <c:pt idx="551">
                  <c:v>187.8</c:v>
                </c:pt>
                <c:pt idx="552">
                  <c:v>128.4</c:v>
                </c:pt>
                <c:pt idx="553">
                  <c:v>111.3</c:v>
                </c:pt>
                <c:pt idx="554">
                  <c:v>95.2</c:v>
                </c:pt>
                <c:pt idx="555">
                  <c:v>150.1</c:v>
                </c:pt>
                <c:pt idx="556">
                  <c:v>110.9</c:v>
                </c:pt>
                <c:pt idx="557">
                  <c:v>117.5</c:v>
                </c:pt>
                <c:pt idx="558">
                  <c:v>98.1</c:v>
                </c:pt>
                <c:pt idx="559">
                  <c:v>166.5</c:v>
                </c:pt>
                <c:pt idx="560">
                  <c:v>128.5</c:v>
                </c:pt>
                <c:pt idx="561">
                  <c:v>120.8</c:v>
                </c:pt>
                <c:pt idx="562">
                  <c:v>126</c:v>
                </c:pt>
                <c:pt idx="563">
                  <c:v>155.69999999999999</c:v>
                </c:pt>
                <c:pt idx="564">
                  <c:v>151.6</c:v>
                </c:pt>
                <c:pt idx="565">
                  <c:v>131</c:v>
                </c:pt>
                <c:pt idx="566">
                  <c:v>137.4</c:v>
                </c:pt>
                <c:pt idx="567">
                  <c:v>140.30000000000001</c:v>
                </c:pt>
                <c:pt idx="568">
                  <c:v>107.1</c:v>
                </c:pt>
                <c:pt idx="569">
                  <c:v>181</c:v>
                </c:pt>
                <c:pt idx="570">
                  <c:v>139.4</c:v>
                </c:pt>
                <c:pt idx="571">
                  <c:v>108.3</c:v>
                </c:pt>
                <c:pt idx="572">
                  <c:v>143.5</c:v>
                </c:pt>
                <c:pt idx="573">
                  <c:v>100.5</c:v>
                </c:pt>
                <c:pt idx="574">
                  <c:v>84.3</c:v>
                </c:pt>
                <c:pt idx="575">
                  <c:v>140</c:v>
                </c:pt>
                <c:pt idx="576">
                  <c:v>147</c:v>
                </c:pt>
                <c:pt idx="577">
                  <c:v>195.2</c:v>
                </c:pt>
                <c:pt idx="578">
                  <c:v>133.1</c:v>
                </c:pt>
                <c:pt idx="579">
                  <c:v>115.4</c:v>
                </c:pt>
                <c:pt idx="580">
                  <c:v>124</c:v>
                </c:pt>
                <c:pt idx="581">
                  <c:v>167</c:v>
                </c:pt>
                <c:pt idx="582">
                  <c:v>139.5</c:v>
                </c:pt>
                <c:pt idx="583">
                  <c:v>163.5</c:v>
                </c:pt>
                <c:pt idx="584">
                  <c:v>133</c:v>
                </c:pt>
                <c:pt idx="585">
                  <c:v>136.30000000000001</c:v>
                </c:pt>
                <c:pt idx="586">
                  <c:v>164</c:v>
                </c:pt>
                <c:pt idx="587">
                  <c:v>191</c:v>
                </c:pt>
                <c:pt idx="588">
                  <c:v>74.5</c:v>
                </c:pt>
                <c:pt idx="589">
                  <c:v>102</c:v>
                </c:pt>
                <c:pt idx="590">
                  <c:v>168.5</c:v>
                </c:pt>
                <c:pt idx="591">
                  <c:v>144.5</c:v>
                </c:pt>
                <c:pt idx="592">
                  <c:v>146.19999999999999</c:v>
                </c:pt>
                <c:pt idx="593">
                  <c:v>169.5</c:v>
                </c:pt>
                <c:pt idx="594">
                  <c:v>223</c:v>
                </c:pt>
                <c:pt idx="595">
                  <c:v>127.2</c:v>
                </c:pt>
                <c:pt idx="596">
                  <c:v>83.8</c:v>
                </c:pt>
                <c:pt idx="597">
                  <c:v>105.4</c:v>
                </c:pt>
                <c:pt idx="598">
                  <c:v>104.1</c:v>
                </c:pt>
                <c:pt idx="599">
                  <c:v>69.8</c:v>
                </c:pt>
                <c:pt idx="600">
                  <c:v>89</c:v>
                </c:pt>
                <c:pt idx="601">
                  <c:v>172</c:v>
                </c:pt>
                <c:pt idx="602">
                  <c:v>81</c:v>
                </c:pt>
                <c:pt idx="603">
                  <c:v>179.5</c:v>
                </c:pt>
                <c:pt idx="604">
                  <c:v>200</c:v>
                </c:pt>
                <c:pt idx="605">
                  <c:v>201</c:v>
                </c:pt>
                <c:pt idx="606">
                  <c:v>168.7</c:v>
                </c:pt>
                <c:pt idx="607">
                  <c:v>160</c:v>
                </c:pt>
                <c:pt idx="608">
                  <c:v>122</c:v>
                </c:pt>
                <c:pt idx="609">
                  <c:v>163.69999999999999</c:v>
                </c:pt>
                <c:pt idx="610">
                  <c:v>132.5</c:v>
                </c:pt>
                <c:pt idx="611">
                  <c:v>128.30000000000001</c:v>
                </c:pt>
                <c:pt idx="612">
                  <c:v>107.5</c:v>
                </c:pt>
                <c:pt idx="613">
                  <c:v>134.6</c:v>
                </c:pt>
                <c:pt idx="614">
                  <c:v>153.30000000000001</c:v>
                </c:pt>
                <c:pt idx="615">
                  <c:v>130.19999999999999</c:v>
                </c:pt>
                <c:pt idx="616">
                  <c:v>129.6</c:v>
                </c:pt>
                <c:pt idx="617">
                  <c:v>132.6</c:v>
                </c:pt>
                <c:pt idx="618">
                  <c:v>96.8</c:v>
                </c:pt>
                <c:pt idx="619">
                  <c:v>147.5</c:v>
                </c:pt>
                <c:pt idx="620">
                  <c:v>140.30000000000001</c:v>
                </c:pt>
                <c:pt idx="621">
                  <c:v>93.4</c:v>
                </c:pt>
                <c:pt idx="622">
                  <c:v>92.5</c:v>
                </c:pt>
                <c:pt idx="623">
                  <c:v>77.599999999999994</c:v>
                </c:pt>
                <c:pt idx="624">
                  <c:v>62</c:v>
                </c:pt>
                <c:pt idx="625">
                  <c:v>108</c:v>
                </c:pt>
                <c:pt idx="626">
                  <c:v>103.5</c:v>
                </c:pt>
                <c:pt idx="627">
                  <c:v>82.2</c:v>
                </c:pt>
                <c:pt idx="628">
                  <c:v>38</c:v>
                </c:pt>
                <c:pt idx="629">
                  <c:v>56.8</c:v>
                </c:pt>
                <c:pt idx="630">
                  <c:v>24</c:v>
                </c:pt>
                <c:pt idx="631">
                  <c:v>107.5</c:v>
                </c:pt>
                <c:pt idx="632">
                  <c:v>90.5</c:v>
                </c:pt>
                <c:pt idx="633">
                  <c:v>68</c:v>
                </c:pt>
                <c:pt idx="634">
                  <c:v>129.5</c:v>
                </c:pt>
                <c:pt idx="635">
                  <c:v>146</c:v>
                </c:pt>
                <c:pt idx="636">
                  <c:v>93.1</c:v>
                </c:pt>
                <c:pt idx="637">
                  <c:v>117.8</c:v>
                </c:pt>
                <c:pt idx="638">
                  <c:v>81.5</c:v>
                </c:pt>
                <c:pt idx="639">
                  <c:v>63.8</c:v>
                </c:pt>
                <c:pt idx="640">
                  <c:v>139.80000000000001</c:v>
                </c:pt>
                <c:pt idx="641">
                  <c:v>112.9</c:v>
                </c:pt>
                <c:pt idx="642">
                  <c:v>132</c:v>
                </c:pt>
                <c:pt idx="643">
                  <c:v>104.9</c:v>
                </c:pt>
                <c:pt idx="644">
                  <c:v>95</c:v>
                </c:pt>
                <c:pt idx="645">
                  <c:v>103.1</c:v>
                </c:pt>
                <c:pt idx="646">
                  <c:v>202</c:v>
                </c:pt>
                <c:pt idx="647">
                  <c:v>165</c:v>
                </c:pt>
                <c:pt idx="648">
                  <c:v>85</c:v>
                </c:pt>
                <c:pt idx="649">
                  <c:v>90</c:v>
                </c:pt>
                <c:pt idx="650">
                  <c:v>78.3</c:v>
                </c:pt>
                <c:pt idx="651">
                  <c:v>87.8</c:v>
                </c:pt>
                <c:pt idx="652">
                  <c:v>72</c:v>
                </c:pt>
                <c:pt idx="653">
                  <c:v>82.5</c:v>
                </c:pt>
                <c:pt idx="654">
                  <c:v>90.3</c:v>
                </c:pt>
                <c:pt idx="655">
                  <c:v>84</c:v>
                </c:pt>
                <c:pt idx="656">
                  <c:v>58.5</c:v>
                </c:pt>
                <c:pt idx="657">
                  <c:v>92</c:v>
                </c:pt>
                <c:pt idx="658">
                  <c:v>74.5</c:v>
                </c:pt>
                <c:pt idx="659">
                  <c:v>221.5</c:v>
                </c:pt>
                <c:pt idx="660">
                  <c:v>128</c:v>
                </c:pt>
                <c:pt idx="661">
                  <c:v>113.5</c:v>
                </c:pt>
                <c:pt idx="662">
                  <c:v>182</c:v>
                </c:pt>
                <c:pt idx="663">
                  <c:v>106.3</c:v>
                </c:pt>
                <c:pt idx="664">
                  <c:v>125.9</c:v>
                </c:pt>
                <c:pt idx="665">
                  <c:v>140</c:v>
                </c:pt>
                <c:pt idx="666">
                  <c:v>201.1</c:v>
                </c:pt>
                <c:pt idx="667">
                  <c:v>96</c:v>
                </c:pt>
                <c:pt idx="668">
                  <c:v>121</c:v>
                </c:pt>
                <c:pt idx="669">
                  <c:v>187</c:v>
                </c:pt>
                <c:pt idx="670">
                  <c:v>135.5</c:v>
                </c:pt>
                <c:pt idx="671">
                  <c:v>175.5</c:v>
                </c:pt>
                <c:pt idx="672">
                  <c:v>108.8</c:v>
                </c:pt>
                <c:pt idx="673">
                  <c:v>172.3</c:v>
                </c:pt>
                <c:pt idx="674">
                  <c:v>161.80000000000001</c:v>
                </c:pt>
                <c:pt idx="675">
                  <c:v>141.5</c:v>
                </c:pt>
                <c:pt idx="676">
                  <c:v>111.8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8-4DFC-AE1F-A5E291157A03}"/>
            </c:ext>
          </c:extLst>
        </c:ser>
        <c:ser>
          <c:idx val="1"/>
          <c:order val="1"/>
          <c:tx>
            <c:strRef>
              <c:f>'daily transaction'!$C$1</c:f>
              <c:strCache>
                <c:ptCount val="1"/>
                <c:pt idx="0">
                  <c:v> Main port daily transaction (5 days moving average)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transaction'!$A$144:$A$5771</c:f>
              <c:numCache>
                <c:formatCode>m/d/yyyy</c:formatCode>
                <c:ptCount val="5628"/>
                <c:pt idx="0">
                  <c:v>43301</c:v>
                </c:pt>
                <c:pt idx="1">
                  <c:v>43304</c:v>
                </c:pt>
                <c:pt idx="2">
                  <c:v>43305</c:v>
                </c:pt>
                <c:pt idx="3">
                  <c:v>43306</c:v>
                </c:pt>
                <c:pt idx="4">
                  <c:v>43307</c:v>
                </c:pt>
                <c:pt idx="5">
                  <c:v>43308</c:v>
                </c:pt>
                <c:pt idx="6">
                  <c:v>43311</c:v>
                </c:pt>
                <c:pt idx="7">
                  <c:v>43312</c:v>
                </c:pt>
                <c:pt idx="8">
                  <c:v>43313</c:v>
                </c:pt>
                <c:pt idx="9">
                  <c:v>43314</c:v>
                </c:pt>
                <c:pt idx="10">
                  <c:v>43315</c:v>
                </c:pt>
                <c:pt idx="11">
                  <c:v>43318</c:v>
                </c:pt>
                <c:pt idx="12">
                  <c:v>43319</c:v>
                </c:pt>
                <c:pt idx="13">
                  <c:v>43320</c:v>
                </c:pt>
                <c:pt idx="14">
                  <c:v>43321</c:v>
                </c:pt>
                <c:pt idx="15">
                  <c:v>43322</c:v>
                </c:pt>
                <c:pt idx="16">
                  <c:v>43325</c:v>
                </c:pt>
                <c:pt idx="17">
                  <c:v>43326</c:v>
                </c:pt>
                <c:pt idx="18">
                  <c:v>43327</c:v>
                </c:pt>
                <c:pt idx="19">
                  <c:v>43328</c:v>
                </c:pt>
                <c:pt idx="20">
                  <c:v>43329</c:v>
                </c:pt>
                <c:pt idx="21">
                  <c:v>43332</c:v>
                </c:pt>
                <c:pt idx="22">
                  <c:v>43333</c:v>
                </c:pt>
                <c:pt idx="23">
                  <c:v>43334</c:v>
                </c:pt>
                <c:pt idx="24">
                  <c:v>43335</c:v>
                </c:pt>
                <c:pt idx="25">
                  <c:v>43336</c:v>
                </c:pt>
                <c:pt idx="26">
                  <c:v>43339</c:v>
                </c:pt>
                <c:pt idx="27">
                  <c:v>43340</c:v>
                </c:pt>
                <c:pt idx="28">
                  <c:v>43341</c:v>
                </c:pt>
                <c:pt idx="29">
                  <c:v>43342</c:v>
                </c:pt>
                <c:pt idx="30">
                  <c:v>43343</c:v>
                </c:pt>
                <c:pt idx="31">
                  <c:v>43346</c:v>
                </c:pt>
                <c:pt idx="32">
                  <c:v>43347</c:v>
                </c:pt>
                <c:pt idx="33">
                  <c:v>43348</c:v>
                </c:pt>
                <c:pt idx="34">
                  <c:v>43349</c:v>
                </c:pt>
                <c:pt idx="35">
                  <c:v>43350</c:v>
                </c:pt>
                <c:pt idx="36">
                  <c:v>43353</c:v>
                </c:pt>
                <c:pt idx="37">
                  <c:v>43354</c:v>
                </c:pt>
                <c:pt idx="38">
                  <c:v>43355</c:v>
                </c:pt>
                <c:pt idx="39">
                  <c:v>43356</c:v>
                </c:pt>
                <c:pt idx="40">
                  <c:v>43357</c:v>
                </c:pt>
                <c:pt idx="41">
                  <c:v>43360</c:v>
                </c:pt>
                <c:pt idx="42">
                  <c:v>43361</c:v>
                </c:pt>
                <c:pt idx="43">
                  <c:v>43362</c:v>
                </c:pt>
                <c:pt idx="44">
                  <c:v>43363</c:v>
                </c:pt>
                <c:pt idx="45">
                  <c:v>43364</c:v>
                </c:pt>
                <c:pt idx="46">
                  <c:v>43368</c:v>
                </c:pt>
                <c:pt idx="47">
                  <c:v>43369</c:v>
                </c:pt>
                <c:pt idx="48">
                  <c:v>43370</c:v>
                </c:pt>
                <c:pt idx="49">
                  <c:v>43371</c:v>
                </c:pt>
                <c:pt idx="50">
                  <c:v>43372</c:v>
                </c:pt>
                <c:pt idx="51">
                  <c:v>43381</c:v>
                </c:pt>
                <c:pt idx="52">
                  <c:v>43382</c:v>
                </c:pt>
                <c:pt idx="53">
                  <c:v>43383</c:v>
                </c:pt>
                <c:pt idx="54">
                  <c:v>43384</c:v>
                </c:pt>
                <c:pt idx="55">
                  <c:v>43385</c:v>
                </c:pt>
                <c:pt idx="56">
                  <c:v>43388</c:v>
                </c:pt>
                <c:pt idx="57">
                  <c:v>43389</c:v>
                </c:pt>
                <c:pt idx="58">
                  <c:v>43390</c:v>
                </c:pt>
                <c:pt idx="59">
                  <c:v>43391</c:v>
                </c:pt>
                <c:pt idx="60">
                  <c:v>43392</c:v>
                </c:pt>
                <c:pt idx="61">
                  <c:v>43395</c:v>
                </c:pt>
                <c:pt idx="62">
                  <c:v>43396</c:v>
                </c:pt>
                <c:pt idx="63">
                  <c:v>43397</c:v>
                </c:pt>
                <c:pt idx="64">
                  <c:v>43398</c:v>
                </c:pt>
                <c:pt idx="65">
                  <c:v>43399</c:v>
                </c:pt>
                <c:pt idx="66">
                  <c:v>43402</c:v>
                </c:pt>
                <c:pt idx="67">
                  <c:v>43403</c:v>
                </c:pt>
                <c:pt idx="68">
                  <c:v>43404</c:v>
                </c:pt>
                <c:pt idx="69">
                  <c:v>43405</c:v>
                </c:pt>
                <c:pt idx="70">
                  <c:v>43406</c:v>
                </c:pt>
                <c:pt idx="71">
                  <c:v>43409</c:v>
                </c:pt>
                <c:pt idx="72">
                  <c:v>43410</c:v>
                </c:pt>
                <c:pt idx="73">
                  <c:v>43411</c:v>
                </c:pt>
                <c:pt idx="74">
                  <c:v>43412</c:v>
                </c:pt>
                <c:pt idx="75">
                  <c:v>43413</c:v>
                </c:pt>
                <c:pt idx="76">
                  <c:v>43416</c:v>
                </c:pt>
                <c:pt idx="77">
                  <c:v>43417</c:v>
                </c:pt>
                <c:pt idx="78">
                  <c:v>43418</c:v>
                </c:pt>
                <c:pt idx="79">
                  <c:v>43419</c:v>
                </c:pt>
                <c:pt idx="80">
                  <c:v>43420</c:v>
                </c:pt>
                <c:pt idx="81">
                  <c:v>43423</c:v>
                </c:pt>
                <c:pt idx="82">
                  <c:v>43424</c:v>
                </c:pt>
                <c:pt idx="83">
                  <c:v>43425</c:v>
                </c:pt>
                <c:pt idx="84">
                  <c:v>43426</c:v>
                </c:pt>
                <c:pt idx="85">
                  <c:v>43427</c:v>
                </c:pt>
                <c:pt idx="86">
                  <c:v>43430</c:v>
                </c:pt>
                <c:pt idx="87">
                  <c:v>43431</c:v>
                </c:pt>
                <c:pt idx="88">
                  <c:v>43432</c:v>
                </c:pt>
                <c:pt idx="89">
                  <c:v>43433</c:v>
                </c:pt>
                <c:pt idx="90">
                  <c:v>43434</c:v>
                </c:pt>
                <c:pt idx="91">
                  <c:v>43437</c:v>
                </c:pt>
                <c:pt idx="92">
                  <c:v>43438</c:v>
                </c:pt>
                <c:pt idx="93">
                  <c:v>43439</c:v>
                </c:pt>
                <c:pt idx="94">
                  <c:v>43440</c:v>
                </c:pt>
                <c:pt idx="95">
                  <c:v>43441</c:v>
                </c:pt>
                <c:pt idx="96">
                  <c:v>43444</c:v>
                </c:pt>
                <c:pt idx="97">
                  <c:v>43445</c:v>
                </c:pt>
                <c:pt idx="98">
                  <c:v>43446</c:v>
                </c:pt>
                <c:pt idx="99">
                  <c:v>43447</c:v>
                </c:pt>
                <c:pt idx="100">
                  <c:v>43448</c:v>
                </c:pt>
                <c:pt idx="101">
                  <c:v>43451</c:v>
                </c:pt>
                <c:pt idx="102">
                  <c:v>43452</c:v>
                </c:pt>
                <c:pt idx="103">
                  <c:v>43453</c:v>
                </c:pt>
                <c:pt idx="104">
                  <c:v>43454</c:v>
                </c:pt>
                <c:pt idx="105">
                  <c:v>43455</c:v>
                </c:pt>
                <c:pt idx="106">
                  <c:v>43458</c:v>
                </c:pt>
                <c:pt idx="107">
                  <c:v>43459</c:v>
                </c:pt>
                <c:pt idx="108">
                  <c:v>43460</c:v>
                </c:pt>
                <c:pt idx="109">
                  <c:v>43461</c:v>
                </c:pt>
                <c:pt idx="110">
                  <c:v>43462</c:v>
                </c:pt>
                <c:pt idx="111">
                  <c:v>43467</c:v>
                </c:pt>
                <c:pt idx="112">
                  <c:v>43468</c:v>
                </c:pt>
                <c:pt idx="113">
                  <c:v>43469</c:v>
                </c:pt>
                <c:pt idx="114">
                  <c:v>43472</c:v>
                </c:pt>
                <c:pt idx="115">
                  <c:v>43473</c:v>
                </c:pt>
                <c:pt idx="116">
                  <c:v>43474</c:v>
                </c:pt>
                <c:pt idx="117">
                  <c:v>43475</c:v>
                </c:pt>
                <c:pt idx="118">
                  <c:v>43476</c:v>
                </c:pt>
                <c:pt idx="119">
                  <c:v>43479</c:v>
                </c:pt>
                <c:pt idx="120">
                  <c:v>43480</c:v>
                </c:pt>
                <c:pt idx="121">
                  <c:v>43481</c:v>
                </c:pt>
                <c:pt idx="122">
                  <c:v>43482</c:v>
                </c:pt>
                <c:pt idx="123">
                  <c:v>43483</c:v>
                </c:pt>
                <c:pt idx="124">
                  <c:v>43486</c:v>
                </c:pt>
                <c:pt idx="125">
                  <c:v>43487</c:v>
                </c:pt>
                <c:pt idx="126">
                  <c:v>43488</c:v>
                </c:pt>
                <c:pt idx="127">
                  <c:v>43489</c:v>
                </c:pt>
                <c:pt idx="128">
                  <c:v>43490</c:v>
                </c:pt>
                <c:pt idx="129">
                  <c:v>43493</c:v>
                </c:pt>
                <c:pt idx="130">
                  <c:v>43494</c:v>
                </c:pt>
                <c:pt idx="131">
                  <c:v>43495</c:v>
                </c:pt>
                <c:pt idx="132">
                  <c:v>43507</c:v>
                </c:pt>
                <c:pt idx="133">
                  <c:v>43508</c:v>
                </c:pt>
                <c:pt idx="134">
                  <c:v>43509</c:v>
                </c:pt>
                <c:pt idx="135">
                  <c:v>43510</c:v>
                </c:pt>
                <c:pt idx="136">
                  <c:v>43511</c:v>
                </c:pt>
                <c:pt idx="137">
                  <c:v>43514</c:v>
                </c:pt>
                <c:pt idx="138">
                  <c:v>43515</c:v>
                </c:pt>
                <c:pt idx="139">
                  <c:v>43516</c:v>
                </c:pt>
                <c:pt idx="140">
                  <c:v>43517</c:v>
                </c:pt>
                <c:pt idx="141">
                  <c:v>43518</c:v>
                </c:pt>
                <c:pt idx="142">
                  <c:v>43521</c:v>
                </c:pt>
                <c:pt idx="143">
                  <c:v>43522</c:v>
                </c:pt>
                <c:pt idx="144">
                  <c:v>43523</c:v>
                </c:pt>
                <c:pt idx="145">
                  <c:v>43524</c:v>
                </c:pt>
                <c:pt idx="146">
                  <c:v>43525</c:v>
                </c:pt>
                <c:pt idx="147">
                  <c:v>43528</c:v>
                </c:pt>
                <c:pt idx="148">
                  <c:v>43529</c:v>
                </c:pt>
                <c:pt idx="149">
                  <c:v>43530</c:v>
                </c:pt>
                <c:pt idx="150">
                  <c:v>43531</c:v>
                </c:pt>
                <c:pt idx="151">
                  <c:v>43532</c:v>
                </c:pt>
                <c:pt idx="152">
                  <c:v>43535</c:v>
                </c:pt>
                <c:pt idx="153">
                  <c:v>43536</c:v>
                </c:pt>
                <c:pt idx="154">
                  <c:v>43537</c:v>
                </c:pt>
                <c:pt idx="155">
                  <c:v>43538</c:v>
                </c:pt>
                <c:pt idx="156">
                  <c:v>43539</c:v>
                </c:pt>
                <c:pt idx="157">
                  <c:v>43542</c:v>
                </c:pt>
                <c:pt idx="158">
                  <c:v>43543</c:v>
                </c:pt>
                <c:pt idx="159">
                  <c:v>43544</c:v>
                </c:pt>
                <c:pt idx="160">
                  <c:v>43545</c:v>
                </c:pt>
                <c:pt idx="161">
                  <c:v>43546</c:v>
                </c:pt>
                <c:pt idx="162">
                  <c:v>43549</c:v>
                </c:pt>
                <c:pt idx="163">
                  <c:v>43550</c:v>
                </c:pt>
                <c:pt idx="164">
                  <c:v>43551</c:v>
                </c:pt>
                <c:pt idx="165">
                  <c:v>43552</c:v>
                </c:pt>
                <c:pt idx="166">
                  <c:v>43553</c:v>
                </c:pt>
                <c:pt idx="167">
                  <c:v>43556</c:v>
                </c:pt>
                <c:pt idx="168">
                  <c:v>43557</c:v>
                </c:pt>
                <c:pt idx="169">
                  <c:v>43558</c:v>
                </c:pt>
                <c:pt idx="170">
                  <c:v>43559</c:v>
                </c:pt>
                <c:pt idx="171">
                  <c:v>43563</c:v>
                </c:pt>
                <c:pt idx="172">
                  <c:v>43564</c:v>
                </c:pt>
                <c:pt idx="173">
                  <c:v>43565</c:v>
                </c:pt>
                <c:pt idx="174">
                  <c:v>43566</c:v>
                </c:pt>
                <c:pt idx="175">
                  <c:v>43567</c:v>
                </c:pt>
                <c:pt idx="176">
                  <c:v>43570</c:v>
                </c:pt>
                <c:pt idx="177">
                  <c:v>43571</c:v>
                </c:pt>
                <c:pt idx="178">
                  <c:v>43572</c:v>
                </c:pt>
                <c:pt idx="179">
                  <c:v>43573</c:v>
                </c:pt>
                <c:pt idx="180">
                  <c:v>43574</c:v>
                </c:pt>
                <c:pt idx="181">
                  <c:v>43577</c:v>
                </c:pt>
                <c:pt idx="182">
                  <c:v>43578</c:v>
                </c:pt>
                <c:pt idx="183">
                  <c:v>43579</c:v>
                </c:pt>
                <c:pt idx="184">
                  <c:v>43580</c:v>
                </c:pt>
                <c:pt idx="185">
                  <c:v>43581</c:v>
                </c:pt>
                <c:pt idx="186">
                  <c:v>43583</c:v>
                </c:pt>
                <c:pt idx="187">
                  <c:v>43584</c:v>
                </c:pt>
                <c:pt idx="188">
                  <c:v>43585</c:v>
                </c:pt>
                <c:pt idx="189">
                  <c:v>43590</c:v>
                </c:pt>
                <c:pt idx="190">
                  <c:v>43591</c:v>
                </c:pt>
                <c:pt idx="191">
                  <c:v>43592</c:v>
                </c:pt>
                <c:pt idx="192">
                  <c:v>43593</c:v>
                </c:pt>
                <c:pt idx="193">
                  <c:v>43594</c:v>
                </c:pt>
                <c:pt idx="194">
                  <c:v>43595</c:v>
                </c:pt>
                <c:pt idx="195">
                  <c:v>43598</c:v>
                </c:pt>
                <c:pt idx="196">
                  <c:v>43599</c:v>
                </c:pt>
                <c:pt idx="197">
                  <c:v>43600</c:v>
                </c:pt>
                <c:pt idx="198">
                  <c:v>43601</c:v>
                </c:pt>
                <c:pt idx="199">
                  <c:v>43602</c:v>
                </c:pt>
                <c:pt idx="200">
                  <c:v>43605</c:v>
                </c:pt>
                <c:pt idx="201">
                  <c:v>43606</c:v>
                </c:pt>
                <c:pt idx="202">
                  <c:v>43607</c:v>
                </c:pt>
                <c:pt idx="203">
                  <c:v>43608</c:v>
                </c:pt>
                <c:pt idx="204">
                  <c:v>43609</c:v>
                </c:pt>
                <c:pt idx="205">
                  <c:v>43612</c:v>
                </c:pt>
                <c:pt idx="206">
                  <c:v>43613</c:v>
                </c:pt>
                <c:pt idx="207">
                  <c:v>43614</c:v>
                </c:pt>
                <c:pt idx="208">
                  <c:v>43615</c:v>
                </c:pt>
                <c:pt idx="209">
                  <c:v>43616</c:v>
                </c:pt>
                <c:pt idx="210">
                  <c:v>43619</c:v>
                </c:pt>
                <c:pt idx="211">
                  <c:v>43620</c:v>
                </c:pt>
                <c:pt idx="212">
                  <c:v>43621</c:v>
                </c:pt>
                <c:pt idx="213">
                  <c:v>43622</c:v>
                </c:pt>
                <c:pt idx="214">
                  <c:v>43626</c:v>
                </c:pt>
                <c:pt idx="215">
                  <c:v>43627</c:v>
                </c:pt>
                <c:pt idx="216">
                  <c:v>43628</c:v>
                </c:pt>
                <c:pt idx="217">
                  <c:v>43629</c:v>
                </c:pt>
                <c:pt idx="218">
                  <c:v>43630</c:v>
                </c:pt>
                <c:pt idx="219">
                  <c:v>43633</c:v>
                </c:pt>
                <c:pt idx="220">
                  <c:v>43634</c:v>
                </c:pt>
                <c:pt idx="221">
                  <c:v>43635</c:v>
                </c:pt>
                <c:pt idx="222">
                  <c:v>43636</c:v>
                </c:pt>
                <c:pt idx="223">
                  <c:v>43637</c:v>
                </c:pt>
                <c:pt idx="224">
                  <c:v>43640</c:v>
                </c:pt>
                <c:pt idx="225">
                  <c:v>43641</c:v>
                </c:pt>
                <c:pt idx="226">
                  <c:v>43642</c:v>
                </c:pt>
                <c:pt idx="227">
                  <c:v>43643</c:v>
                </c:pt>
                <c:pt idx="228">
                  <c:v>43644</c:v>
                </c:pt>
                <c:pt idx="229">
                  <c:v>43647</c:v>
                </c:pt>
                <c:pt idx="230">
                  <c:v>43648</c:v>
                </c:pt>
                <c:pt idx="231">
                  <c:v>43649</c:v>
                </c:pt>
                <c:pt idx="232">
                  <c:v>43650</c:v>
                </c:pt>
                <c:pt idx="233">
                  <c:v>43651</c:v>
                </c:pt>
                <c:pt idx="234">
                  <c:v>43654</c:v>
                </c:pt>
                <c:pt idx="235">
                  <c:v>43655</c:v>
                </c:pt>
                <c:pt idx="236">
                  <c:v>43656</c:v>
                </c:pt>
                <c:pt idx="237">
                  <c:v>43657</c:v>
                </c:pt>
                <c:pt idx="238">
                  <c:v>43658</c:v>
                </c:pt>
                <c:pt idx="239">
                  <c:v>43661</c:v>
                </c:pt>
                <c:pt idx="240">
                  <c:v>43662</c:v>
                </c:pt>
                <c:pt idx="241">
                  <c:v>43663</c:v>
                </c:pt>
                <c:pt idx="242">
                  <c:v>43664</c:v>
                </c:pt>
                <c:pt idx="243">
                  <c:v>43665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43675</c:v>
                </c:pt>
                <c:pt idx="250">
                  <c:v>43676</c:v>
                </c:pt>
                <c:pt idx="251">
                  <c:v>43677</c:v>
                </c:pt>
                <c:pt idx="252">
                  <c:v>43678</c:v>
                </c:pt>
                <c:pt idx="253">
                  <c:v>43679</c:v>
                </c:pt>
                <c:pt idx="254">
                  <c:v>43682</c:v>
                </c:pt>
                <c:pt idx="255">
                  <c:v>43683</c:v>
                </c:pt>
                <c:pt idx="256">
                  <c:v>43684</c:v>
                </c:pt>
                <c:pt idx="257">
                  <c:v>43685</c:v>
                </c:pt>
                <c:pt idx="258">
                  <c:v>43686</c:v>
                </c:pt>
                <c:pt idx="259">
                  <c:v>43689</c:v>
                </c:pt>
                <c:pt idx="260">
                  <c:v>43690</c:v>
                </c:pt>
                <c:pt idx="261">
                  <c:v>43691</c:v>
                </c:pt>
                <c:pt idx="262">
                  <c:v>43692</c:v>
                </c:pt>
                <c:pt idx="263">
                  <c:v>43693</c:v>
                </c:pt>
                <c:pt idx="264">
                  <c:v>43696</c:v>
                </c:pt>
                <c:pt idx="265">
                  <c:v>43697</c:v>
                </c:pt>
                <c:pt idx="266">
                  <c:v>43698</c:v>
                </c:pt>
                <c:pt idx="267">
                  <c:v>43699</c:v>
                </c:pt>
                <c:pt idx="268">
                  <c:v>43700</c:v>
                </c:pt>
                <c:pt idx="269">
                  <c:v>43703</c:v>
                </c:pt>
                <c:pt idx="270">
                  <c:v>43704</c:v>
                </c:pt>
                <c:pt idx="271">
                  <c:v>43705</c:v>
                </c:pt>
                <c:pt idx="272">
                  <c:v>43706</c:v>
                </c:pt>
                <c:pt idx="273">
                  <c:v>43707</c:v>
                </c:pt>
                <c:pt idx="274">
                  <c:v>43710</c:v>
                </c:pt>
                <c:pt idx="275">
                  <c:v>43711</c:v>
                </c:pt>
                <c:pt idx="276">
                  <c:v>43712</c:v>
                </c:pt>
                <c:pt idx="277">
                  <c:v>43713</c:v>
                </c:pt>
                <c:pt idx="278">
                  <c:v>43714</c:v>
                </c:pt>
                <c:pt idx="279">
                  <c:v>43717</c:v>
                </c:pt>
                <c:pt idx="280">
                  <c:v>43718</c:v>
                </c:pt>
                <c:pt idx="281">
                  <c:v>43719</c:v>
                </c:pt>
                <c:pt idx="282">
                  <c:v>43720</c:v>
                </c:pt>
                <c:pt idx="283">
                  <c:v>43724</c:v>
                </c:pt>
                <c:pt idx="284">
                  <c:v>43725</c:v>
                </c:pt>
                <c:pt idx="285">
                  <c:v>43726</c:v>
                </c:pt>
                <c:pt idx="286">
                  <c:v>43727</c:v>
                </c:pt>
                <c:pt idx="287">
                  <c:v>43728</c:v>
                </c:pt>
                <c:pt idx="288">
                  <c:v>43731</c:v>
                </c:pt>
                <c:pt idx="289">
                  <c:v>43732</c:v>
                </c:pt>
                <c:pt idx="290">
                  <c:v>43733</c:v>
                </c:pt>
                <c:pt idx="291">
                  <c:v>43734</c:v>
                </c:pt>
                <c:pt idx="292">
                  <c:v>43735</c:v>
                </c:pt>
                <c:pt idx="293">
                  <c:v>43737</c:v>
                </c:pt>
                <c:pt idx="294">
                  <c:v>43746</c:v>
                </c:pt>
                <c:pt idx="295">
                  <c:v>43747</c:v>
                </c:pt>
                <c:pt idx="296">
                  <c:v>43748</c:v>
                </c:pt>
                <c:pt idx="297">
                  <c:v>43749</c:v>
                </c:pt>
                <c:pt idx="298">
                  <c:v>43750</c:v>
                </c:pt>
                <c:pt idx="299">
                  <c:v>43752</c:v>
                </c:pt>
                <c:pt idx="300">
                  <c:v>43753</c:v>
                </c:pt>
                <c:pt idx="301">
                  <c:v>43754</c:v>
                </c:pt>
                <c:pt idx="302">
                  <c:v>43755</c:v>
                </c:pt>
                <c:pt idx="303">
                  <c:v>43756</c:v>
                </c:pt>
                <c:pt idx="304">
                  <c:v>43759</c:v>
                </c:pt>
                <c:pt idx="305">
                  <c:v>43760</c:v>
                </c:pt>
                <c:pt idx="306">
                  <c:v>43761</c:v>
                </c:pt>
                <c:pt idx="307">
                  <c:v>43762</c:v>
                </c:pt>
                <c:pt idx="308">
                  <c:v>43763</c:v>
                </c:pt>
                <c:pt idx="309">
                  <c:v>43766</c:v>
                </c:pt>
                <c:pt idx="310">
                  <c:v>43767</c:v>
                </c:pt>
                <c:pt idx="311">
                  <c:v>43768</c:v>
                </c:pt>
                <c:pt idx="312">
                  <c:v>43769</c:v>
                </c:pt>
                <c:pt idx="313">
                  <c:v>43770</c:v>
                </c:pt>
                <c:pt idx="314">
                  <c:v>43773</c:v>
                </c:pt>
                <c:pt idx="315">
                  <c:v>43774</c:v>
                </c:pt>
                <c:pt idx="316">
                  <c:v>43775</c:v>
                </c:pt>
                <c:pt idx="317">
                  <c:v>43776</c:v>
                </c:pt>
                <c:pt idx="318">
                  <c:v>43777</c:v>
                </c:pt>
                <c:pt idx="319">
                  <c:v>43780</c:v>
                </c:pt>
                <c:pt idx="320">
                  <c:v>43781</c:v>
                </c:pt>
                <c:pt idx="321">
                  <c:v>43782</c:v>
                </c:pt>
                <c:pt idx="322">
                  <c:v>43783</c:v>
                </c:pt>
                <c:pt idx="323">
                  <c:v>43784</c:v>
                </c:pt>
                <c:pt idx="324">
                  <c:v>43787</c:v>
                </c:pt>
                <c:pt idx="325">
                  <c:v>43788</c:v>
                </c:pt>
                <c:pt idx="326">
                  <c:v>43789</c:v>
                </c:pt>
                <c:pt idx="327">
                  <c:v>43790</c:v>
                </c:pt>
                <c:pt idx="328">
                  <c:v>43791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43801</c:v>
                </c:pt>
                <c:pt idx="335">
                  <c:v>43802</c:v>
                </c:pt>
                <c:pt idx="336">
                  <c:v>43803</c:v>
                </c:pt>
                <c:pt idx="337">
                  <c:v>43804</c:v>
                </c:pt>
                <c:pt idx="338">
                  <c:v>43805</c:v>
                </c:pt>
                <c:pt idx="339">
                  <c:v>43808</c:v>
                </c:pt>
                <c:pt idx="340">
                  <c:v>43809</c:v>
                </c:pt>
                <c:pt idx="341">
                  <c:v>43810</c:v>
                </c:pt>
                <c:pt idx="342">
                  <c:v>43811</c:v>
                </c:pt>
                <c:pt idx="343">
                  <c:v>43812</c:v>
                </c:pt>
                <c:pt idx="344">
                  <c:v>43815</c:v>
                </c:pt>
                <c:pt idx="345">
                  <c:v>43816</c:v>
                </c:pt>
                <c:pt idx="346">
                  <c:v>43817</c:v>
                </c:pt>
                <c:pt idx="347">
                  <c:v>43818</c:v>
                </c:pt>
                <c:pt idx="348">
                  <c:v>43819</c:v>
                </c:pt>
                <c:pt idx="349">
                  <c:v>43822</c:v>
                </c:pt>
                <c:pt idx="350">
                  <c:v>43823</c:v>
                </c:pt>
                <c:pt idx="351">
                  <c:v>43824</c:v>
                </c:pt>
                <c:pt idx="352">
                  <c:v>43825</c:v>
                </c:pt>
                <c:pt idx="353">
                  <c:v>43826</c:v>
                </c:pt>
                <c:pt idx="354">
                  <c:v>43829</c:v>
                </c:pt>
                <c:pt idx="355">
                  <c:v>43830</c:v>
                </c:pt>
                <c:pt idx="356">
                  <c:v>43832</c:v>
                </c:pt>
                <c:pt idx="357">
                  <c:v>43833</c:v>
                </c:pt>
                <c:pt idx="358">
                  <c:v>43836</c:v>
                </c:pt>
                <c:pt idx="359">
                  <c:v>43837</c:v>
                </c:pt>
                <c:pt idx="360">
                  <c:v>43838</c:v>
                </c:pt>
                <c:pt idx="361">
                  <c:v>43839</c:v>
                </c:pt>
                <c:pt idx="362">
                  <c:v>43840</c:v>
                </c:pt>
                <c:pt idx="363">
                  <c:v>43843</c:v>
                </c:pt>
                <c:pt idx="364">
                  <c:v>43844</c:v>
                </c:pt>
                <c:pt idx="365">
                  <c:v>43845</c:v>
                </c:pt>
                <c:pt idx="366">
                  <c:v>43846</c:v>
                </c:pt>
                <c:pt idx="367">
                  <c:v>43847</c:v>
                </c:pt>
                <c:pt idx="368">
                  <c:v>43849</c:v>
                </c:pt>
                <c:pt idx="369">
                  <c:v>43850</c:v>
                </c:pt>
                <c:pt idx="370">
                  <c:v>43851</c:v>
                </c:pt>
                <c:pt idx="371">
                  <c:v>43864</c:v>
                </c:pt>
                <c:pt idx="372">
                  <c:v>43865</c:v>
                </c:pt>
                <c:pt idx="373">
                  <c:v>43866</c:v>
                </c:pt>
                <c:pt idx="374">
                  <c:v>43867</c:v>
                </c:pt>
                <c:pt idx="375">
                  <c:v>43868</c:v>
                </c:pt>
                <c:pt idx="376">
                  <c:v>43871</c:v>
                </c:pt>
                <c:pt idx="377">
                  <c:v>43872</c:v>
                </c:pt>
                <c:pt idx="378">
                  <c:v>43873</c:v>
                </c:pt>
                <c:pt idx="379">
                  <c:v>43874</c:v>
                </c:pt>
                <c:pt idx="380">
                  <c:v>43875</c:v>
                </c:pt>
                <c:pt idx="381">
                  <c:v>43878</c:v>
                </c:pt>
                <c:pt idx="382">
                  <c:v>43879</c:v>
                </c:pt>
                <c:pt idx="383">
                  <c:v>43880</c:v>
                </c:pt>
                <c:pt idx="384">
                  <c:v>43881</c:v>
                </c:pt>
                <c:pt idx="385">
                  <c:v>43882</c:v>
                </c:pt>
                <c:pt idx="386">
                  <c:v>43885</c:v>
                </c:pt>
                <c:pt idx="387">
                  <c:v>43886</c:v>
                </c:pt>
                <c:pt idx="388">
                  <c:v>43887</c:v>
                </c:pt>
                <c:pt idx="389">
                  <c:v>43888</c:v>
                </c:pt>
                <c:pt idx="390">
                  <c:v>43889</c:v>
                </c:pt>
                <c:pt idx="391">
                  <c:v>43892</c:v>
                </c:pt>
                <c:pt idx="392">
                  <c:v>43893</c:v>
                </c:pt>
                <c:pt idx="393">
                  <c:v>43894</c:v>
                </c:pt>
                <c:pt idx="394">
                  <c:v>43895</c:v>
                </c:pt>
                <c:pt idx="395">
                  <c:v>43896</c:v>
                </c:pt>
                <c:pt idx="396">
                  <c:v>43899</c:v>
                </c:pt>
                <c:pt idx="397">
                  <c:v>43900</c:v>
                </c:pt>
                <c:pt idx="398">
                  <c:v>43901</c:v>
                </c:pt>
                <c:pt idx="399">
                  <c:v>43902</c:v>
                </c:pt>
                <c:pt idx="400">
                  <c:v>43903</c:v>
                </c:pt>
                <c:pt idx="401">
                  <c:v>43906</c:v>
                </c:pt>
                <c:pt idx="402">
                  <c:v>43907</c:v>
                </c:pt>
                <c:pt idx="403">
                  <c:v>43908</c:v>
                </c:pt>
                <c:pt idx="404">
                  <c:v>43909</c:v>
                </c:pt>
                <c:pt idx="405">
                  <c:v>43910</c:v>
                </c:pt>
                <c:pt idx="406">
                  <c:v>43913</c:v>
                </c:pt>
                <c:pt idx="407">
                  <c:v>43914</c:v>
                </c:pt>
                <c:pt idx="408">
                  <c:v>43915</c:v>
                </c:pt>
                <c:pt idx="409">
                  <c:v>43916</c:v>
                </c:pt>
                <c:pt idx="410">
                  <c:v>43917</c:v>
                </c:pt>
                <c:pt idx="411">
                  <c:v>43920</c:v>
                </c:pt>
                <c:pt idx="412">
                  <c:v>43921</c:v>
                </c:pt>
                <c:pt idx="413">
                  <c:v>43922</c:v>
                </c:pt>
                <c:pt idx="414">
                  <c:v>43923</c:v>
                </c:pt>
                <c:pt idx="415">
                  <c:v>43924</c:v>
                </c:pt>
                <c:pt idx="416">
                  <c:v>43928</c:v>
                </c:pt>
                <c:pt idx="417">
                  <c:v>43929</c:v>
                </c:pt>
                <c:pt idx="418">
                  <c:v>43930</c:v>
                </c:pt>
                <c:pt idx="419">
                  <c:v>43931</c:v>
                </c:pt>
                <c:pt idx="420">
                  <c:v>43934</c:v>
                </c:pt>
                <c:pt idx="421">
                  <c:v>43935</c:v>
                </c:pt>
                <c:pt idx="422">
                  <c:v>43936</c:v>
                </c:pt>
                <c:pt idx="423">
                  <c:v>43937</c:v>
                </c:pt>
                <c:pt idx="424">
                  <c:v>43938</c:v>
                </c:pt>
                <c:pt idx="425">
                  <c:v>43941</c:v>
                </c:pt>
                <c:pt idx="426">
                  <c:v>43942</c:v>
                </c:pt>
                <c:pt idx="427">
                  <c:v>43943</c:v>
                </c:pt>
                <c:pt idx="428">
                  <c:v>43944</c:v>
                </c:pt>
                <c:pt idx="429">
                  <c:v>43945</c:v>
                </c:pt>
                <c:pt idx="430">
                  <c:v>43947</c:v>
                </c:pt>
                <c:pt idx="431">
                  <c:v>43948</c:v>
                </c:pt>
                <c:pt idx="432">
                  <c:v>43949</c:v>
                </c:pt>
                <c:pt idx="433">
                  <c:v>43950</c:v>
                </c:pt>
                <c:pt idx="434">
                  <c:v>43951</c:v>
                </c:pt>
                <c:pt idx="435">
                  <c:v>43957</c:v>
                </c:pt>
                <c:pt idx="436">
                  <c:v>43958</c:v>
                </c:pt>
                <c:pt idx="437">
                  <c:v>43959</c:v>
                </c:pt>
                <c:pt idx="438">
                  <c:v>43960</c:v>
                </c:pt>
                <c:pt idx="439">
                  <c:v>43962</c:v>
                </c:pt>
                <c:pt idx="440">
                  <c:v>43963</c:v>
                </c:pt>
                <c:pt idx="441">
                  <c:v>43964</c:v>
                </c:pt>
                <c:pt idx="442">
                  <c:v>43965</c:v>
                </c:pt>
                <c:pt idx="443">
                  <c:v>43966</c:v>
                </c:pt>
                <c:pt idx="444">
                  <c:v>43969</c:v>
                </c:pt>
                <c:pt idx="445">
                  <c:v>43970</c:v>
                </c:pt>
                <c:pt idx="446">
                  <c:v>43971</c:v>
                </c:pt>
                <c:pt idx="447">
                  <c:v>43972</c:v>
                </c:pt>
                <c:pt idx="448">
                  <c:v>43973</c:v>
                </c:pt>
                <c:pt idx="449">
                  <c:v>43976</c:v>
                </c:pt>
                <c:pt idx="450">
                  <c:v>43977</c:v>
                </c:pt>
                <c:pt idx="451">
                  <c:v>43978</c:v>
                </c:pt>
                <c:pt idx="452">
                  <c:v>43979</c:v>
                </c:pt>
                <c:pt idx="453">
                  <c:v>43980</c:v>
                </c:pt>
                <c:pt idx="454">
                  <c:v>43983</c:v>
                </c:pt>
                <c:pt idx="455">
                  <c:v>43984</c:v>
                </c:pt>
                <c:pt idx="456">
                  <c:v>43985</c:v>
                </c:pt>
                <c:pt idx="457">
                  <c:v>43986</c:v>
                </c:pt>
                <c:pt idx="458">
                  <c:v>43987</c:v>
                </c:pt>
                <c:pt idx="459">
                  <c:v>43990</c:v>
                </c:pt>
                <c:pt idx="460">
                  <c:v>43991</c:v>
                </c:pt>
                <c:pt idx="461">
                  <c:v>43992</c:v>
                </c:pt>
                <c:pt idx="462">
                  <c:v>43993</c:v>
                </c:pt>
                <c:pt idx="463">
                  <c:v>43994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44004</c:v>
                </c:pt>
                <c:pt idx="470">
                  <c:v>44005</c:v>
                </c:pt>
                <c:pt idx="471">
                  <c:v>44006</c:v>
                </c:pt>
                <c:pt idx="472">
                  <c:v>44010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44018</c:v>
                </c:pt>
                <c:pt idx="479">
                  <c:v>44019</c:v>
                </c:pt>
                <c:pt idx="480">
                  <c:v>44020</c:v>
                </c:pt>
                <c:pt idx="481">
                  <c:v>44021</c:v>
                </c:pt>
                <c:pt idx="482">
                  <c:v>44022</c:v>
                </c:pt>
                <c:pt idx="483">
                  <c:v>44025</c:v>
                </c:pt>
                <c:pt idx="484">
                  <c:v>44026</c:v>
                </c:pt>
                <c:pt idx="485">
                  <c:v>44027</c:v>
                </c:pt>
                <c:pt idx="486">
                  <c:v>44028</c:v>
                </c:pt>
                <c:pt idx="487">
                  <c:v>44029</c:v>
                </c:pt>
                <c:pt idx="488">
                  <c:v>44032</c:v>
                </c:pt>
                <c:pt idx="489">
                  <c:v>44033</c:v>
                </c:pt>
                <c:pt idx="490">
                  <c:v>44034</c:v>
                </c:pt>
                <c:pt idx="491">
                  <c:v>44035</c:v>
                </c:pt>
                <c:pt idx="492">
                  <c:v>44036</c:v>
                </c:pt>
                <c:pt idx="493">
                  <c:v>44039</c:v>
                </c:pt>
                <c:pt idx="494">
                  <c:v>44040</c:v>
                </c:pt>
                <c:pt idx="495">
                  <c:v>44041</c:v>
                </c:pt>
                <c:pt idx="496">
                  <c:v>44042</c:v>
                </c:pt>
                <c:pt idx="497">
                  <c:v>44043</c:v>
                </c:pt>
                <c:pt idx="498">
                  <c:v>44046</c:v>
                </c:pt>
                <c:pt idx="499">
                  <c:v>44047</c:v>
                </c:pt>
                <c:pt idx="500">
                  <c:v>44048</c:v>
                </c:pt>
                <c:pt idx="501">
                  <c:v>44049</c:v>
                </c:pt>
                <c:pt idx="502">
                  <c:v>44050</c:v>
                </c:pt>
                <c:pt idx="503">
                  <c:v>44053</c:v>
                </c:pt>
                <c:pt idx="504">
                  <c:v>44054</c:v>
                </c:pt>
                <c:pt idx="505">
                  <c:v>44055</c:v>
                </c:pt>
                <c:pt idx="506">
                  <c:v>44056</c:v>
                </c:pt>
                <c:pt idx="507">
                  <c:v>44057</c:v>
                </c:pt>
                <c:pt idx="508">
                  <c:v>44060</c:v>
                </c:pt>
                <c:pt idx="509">
                  <c:v>44061</c:v>
                </c:pt>
                <c:pt idx="510">
                  <c:v>44062</c:v>
                </c:pt>
                <c:pt idx="511">
                  <c:v>44063</c:v>
                </c:pt>
                <c:pt idx="512">
                  <c:v>44064</c:v>
                </c:pt>
                <c:pt idx="513">
                  <c:v>44067</c:v>
                </c:pt>
                <c:pt idx="514">
                  <c:v>44068</c:v>
                </c:pt>
                <c:pt idx="515">
                  <c:v>44069</c:v>
                </c:pt>
                <c:pt idx="516">
                  <c:v>44070</c:v>
                </c:pt>
                <c:pt idx="517">
                  <c:v>44071</c:v>
                </c:pt>
                <c:pt idx="518">
                  <c:v>44074</c:v>
                </c:pt>
                <c:pt idx="519">
                  <c:v>44075</c:v>
                </c:pt>
                <c:pt idx="520">
                  <c:v>44076</c:v>
                </c:pt>
                <c:pt idx="521">
                  <c:v>44077</c:v>
                </c:pt>
                <c:pt idx="522">
                  <c:v>44078</c:v>
                </c:pt>
                <c:pt idx="523">
                  <c:v>44081</c:v>
                </c:pt>
                <c:pt idx="524">
                  <c:v>44082</c:v>
                </c:pt>
                <c:pt idx="525">
                  <c:v>44083</c:v>
                </c:pt>
                <c:pt idx="526">
                  <c:v>44084</c:v>
                </c:pt>
                <c:pt idx="527">
                  <c:v>44085</c:v>
                </c:pt>
                <c:pt idx="528">
                  <c:v>44088</c:v>
                </c:pt>
                <c:pt idx="529">
                  <c:v>44089</c:v>
                </c:pt>
                <c:pt idx="530">
                  <c:v>44090</c:v>
                </c:pt>
                <c:pt idx="531">
                  <c:v>44091</c:v>
                </c:pt>
                <c:pt idx="532">
                  <c:v>44092</c:v>
                </c:pt>
                <c:pt idx="533">
                  <c:v>44095</c:v>
                </c:pt>
                <c:pt idx="534">
                  <c:v>44096</c:v>
                </c:pt>
                <c:pt idx="535">
                  <c:v>44097</c:v>
                </c:pt>
                <c:pt idx="536">
                  <c:v>44098</c:v>
                </c:pt>
                <c:pt idx="537">
                  <c:v>44099</c:v>
                </c:pt>
                <c:pt idx="538">
                  <c:v>44101</c:v>
                </c:pt>
                <c:pt idx="539">
                  <c:v>44102</c:v>
                </c:pt>
                <c:pt idx="540">
                  <c:v>44103</c:v>
                </c:pt>
                <c:pt idx="541">
                  <c:v>44104</c:v>
                </c:pt>
                <c:pt idx="542">
                  <c:v>44113</c:v>
                </c:pt>
                <c:pt idx="543">
                  <c:v>44114</c:v>
                </c:pt>
                <c:pt idx="544">
                  <c:v>44116</c:v>
                </c:pt>
                <c:pt idx="545">
                  <c:v>44117</c:v>
                </c:pt>
                <c:pt idx="546">
                  <c:v>44118</c:v>
                </c:pt>
                <c:pt idx="547">
                  <c:v>44119</c:v>
                </c:pt>
                <c:pt idx="548">
                  <c:v>44120</c:v>
                </c:pt>
                <c:pt idx="549">
                  <c:v>44123</c:v>
                </c:pt>
                <c:pt idx="550">
                  <c:v>44124</c:v>
                </c:pt>
                <c:pt idx="551">
                  <c:v>44125</c:v>
                </c:pt>
                <c:pt idx="552">
                  <c:v>44126</c:v>
                </c:pt>
                <c:pt idx="553">
                  <c:v>44127</c:v>
                </c:pt>
                <c:pt idx="554">
                  <c:v>44130</c:v>
                </c:pt>
                <c:pt idx="555">
                  <c:v>44131</c:v>
                </c:pt>
                <c:pt idx="556">
                  <c:v>44132</c:v>
                </c:pt>
                <c:pt idx="557">
                  <c:v>44133</c:v>
                </c:pt>
                <c:pt idx="558">
                  <c:v>44134</c:v>
                </c:pt>
                <c:pt idx="559">
                  <c:v>44137</c:v>
                </c:pt>
                <c:pt idx="560">
                  <c:v>44138</c:v>
                </c:pt>
                <c:pt idx="561">
                  <c:v>44139</c:v>
                </c:pt>
                <c:pt idx="562">
                  <c:v>44140</c:v>
                </c:pt>
                <c:pt idx="563">
                  <c:v>44141</c:v>
                </c:pt>
                <c:pt idx="564">
                  <c:v>44144</c:v>
                </c:pt>
                <c:pt idx="565">
                  <c:v>44145</c:v>
                </c:pt>
                <c:pt idx="566">
                  <c:v>44146</c:v>
                </c:pt>
                <c:pt idx="567">
                  <c:v>44147</c:v>
                </c:pt>
                <c:pt idx="568">
                  <c:v>44148</c:v>
                </c:pt>
                <c:pt idx="569">
                  <c:v>44151</c:v>
                </c:pt>
                <c:pt idx="570">
                  <c:v>44152</c:v>
                </c:pt>
                <c:pt idx="571">
                  <c:v>44153</c:v>
                </c:pt>
                <c:pt idx="572">
                  <c:v>44154</c:v>
                </c:pt>
                <c:pt idx="573">
                  <c:v>44155</c:v>
                </c:pt>
                <c:pt idx="574">
                  <c:v>44158</c:v>
                </c:pt>
                <c:pt idx="575">
                  <c:v>44159</c:v>
                </c:pt>
                <c:pt idx="576">
                  <c:v>44160</c:v>
                </c:pt>
                <c:pt idx="577">
                  <c:v>44161</c:v>
                </c:pt>
                <c:pt idx="578">
                  <c:v>44162</c:v>
                </c:pt>
                <c:pt idx="579">
                  <c:v>44165</c:v>
                </c:pt>
                <c:pt idx="580">
                  <c:v>44166</c:v>
                </c:pt>
                <c:pt idx="581">
                  <c:v>44167</c:v>
                </c:pt>
                <c:pt idx="582">
                  <c:v>44168</c:v>
                </c:pt>
                <c:pt idx="583">
                  <c:v>44169</c:v>
                </c:pt>
                <c:pt idx="584">
                  <c:v>44172</c:v>
                </c:pt>
                <c:pt idx="585">
                  <c:v>44173</c:v>
                </c:pt>
                <c:pt idx="586">
                  <c:v>44174</c:v>
                </c:pt>
                <c:pt idx="587">
                  <c:v>44175</c:v>
                </c:pt>
                <c:pt idx="588">
                  <c:v>44176</c:v>
                </c:pt>
                <c:pt idx="589">
                  <c:v>44179</c:v>
                </c:pt>
                <c:pt idx="590">
                  <c:v>44180</c:v>
                </c:pt>
                <c:pt idx="591">
                  <c:v>44181</c:v>
                </c:pt>
                <c:pt idx="592">
                  <c:v>44182</c:v>
                </c:pt>
                <c:pt idx="593">
                  <c:v>44183</c:v>
                </c:pt>
                <c:pt idx="594">
                  <c:v>44186</c:v>
                </c:pt>
                <c:pt idx="595">
                  <c:v>44187</c:v>
                </c:pt>
                <c:pt idx="596">
                  <c:v>44188</c:v>
                </c:pt>
                <c:pt idx="597">
                  <c:v>44189</c:v>
                </c:pt>
                <c:pt idx="598">
                  <c:v>44190</c:v>
                </c:pt>
                <c:pt idx="599">
                  <c:v>44193</c:v>
                </c:pt>
                <c:pt idx="600">
                  <c:v>44194</c:v>
                </c:pt>
                <c:pt idx="601">
                  <c:v>44195</c:v>
                </c:pt>
                <c:pt idx="602">
                  <c:v>44196</c:v>
                </c:pt>
                <c:pt idx="603">
                  <c:v>44200</c:v>
                </c:pt>
                <c:pt idx="604">
                  <c:v>44201</c:v>
                </c:pt>
                <c:pt idx="605">
                  <c:v>44202</c:v>
                </c:pt>
                <c:pt idx="606">
                  <c:v>44203</c:v>
                </c:pt>
                <c:pt idx="607">
                  <c:v>44204</c:v>
                </c:pt>
                <c:pt idx="608">
                  <c:v>44207</c:v>
                </c:pt>
                <c:pt idx="609">
                  <c:v>44208</c:v>
                </c:pt>
                <c:pt idx="610">
                  <c:v>44209</c:v>
                </c:pt>
                <c:pt idx="611">
                  <c:v>44210</c:v>
                </c:pt>
                <c:pt idx="612">
                  <c:v>44211</c:v>
                </c:pt>
                <c:pt idx="613">
                  <c:v>44214</c:v>
                </c:pt>
                <c:pt idx="614">
                  <c:v>44215</c:v>
                </c:pt>
                <c:pt idx="615">
                  <c:v>44216</c:v>
                </c:pt>
                <c:pt idx="616">
                  <c:v>44217</c:v>
                </c:pt>
                <c:pt idx="617">
                  <c:v>44218</c:v>
                </c:pt>
                <c:pt idx="618">
                  <c:v>44221</c:v>
                </c:pt>
                <c:pt idx="619">
                  <c:v>44222</c:v>
                </c:pt>
                <c:pt idx="620">
                  <c:v>44223</c:v>
                </c:pt>
                <c:pt idx="621">
                  <c:v>44224</c:v>
                </c:pt>
                <c:pt idx="622">
                  <c:v>44225</c:v>
                </c:pt>
                <c:pt idx="623">
                  <c:v>44228</c:v>
                </c:pt>
                <c:pt idx="624">
                  <c:v>44229</c:v>
                </c:pt>
                <c:pt idx="625">
                  <c:v>44230</c:v>
                </c:pt>
                <c:pt idx="626">
                  <c:v>44231</c:v>
                </c:pt>
                <c:pt idx="627">
                  <c:v>44232</c:v>
                </c:pt>
                <c:pt idx="628">
                  <c:v>44234</c:v>
                </c:pt>
                <c:pt idx="629">
                  <c:v>44235</c:v>
                </c:pt>
                <c:pt idx="630">
                  <c:v>44236</c:v>
                </c:pt>
                <c:pt idx="631">
                  <c:v>44245</c:v>
                </c:pt>
                <c:pt idx="632">
                  <c:v>44246</c:v>
                </c:pt>
                <c:pt idx="633">
                  <c:v>44247</c:v>
                </c:pt>
                <c:pt idx="634">
                  <c:v>44249</c:v>
                </c:pt>
                <c:pt idx="635">
                  <c:v>44250</c:v>
                </c:pt>
                <c:pt idx="636">
                  <c:v>44251</c:v>
                </c:pt>
                <c:pt idx="637">
                  <c:v>44252</c:v>
                </c:pt>
                <c:pt idx="638">
                  <c:v>44253</c:v>
                </c:pt>
                <c:pt idx="639">
                  <c:v>44256</c:v>
                </c:pt>
                <c:pt idx="640">
                  <c:v>44257</c:v>
                </c:pt>
                <c:pt idx="641">
                  <c:v>44258</c:v>
                </c:pt>
                <c:pt idx="642">
                  <c:v>44259</c:v>
                </c:pt>
                <c:pt idx="643">
                  <c:v>44260</c:v>
                </c:pt>
                <c:pt idx="644">
                  <c:v>44263</c:v>
                </c:pt>
                <c:pt idx="645">
                  <c:v>44264</c:v>
                </c:pt>
                <c:pt idx="646">
                  <c:v>44265</c:v>
                </c:pt>
                <c:pt idx="647">
                  <c:v>44266</c:v>
                </c:pt>
                <c:pt idx="648">
                  <c:v>44267</c:v>
                </c:pt>
                <c:pt idx="649">
                  <c:v>44270</c:v>
                </c:pt>
                <c:pt idx="650">
                  <c:v>44271</c:v>
                </c:pt>
                <c:pt idx="651">
                  <c:v>44272</c:v>
                </c:pt>
                <c:pt idx="652">
                  <c:v>44273</c:v>
                </c:pt>
                <c:pt idx="653">
                  <c:v>44274</c:v>
                </c:pt>
                <c:pt idx="654">
                  <c:v>44277</c:v>
                </c:pt>
                <c:pt idx="655">
                  <c:v>44278</c:v>
                </c:pt>
                <c:pt idx="656">
                  <c:v>44279</c:v>
                </c:pt>
                <c:pt idx="657">
                  <c:v>44280</c:v>
                </c:pt>
                <c:pt idx="658">
                  <c:v>44281</c:v>
                </c:pt>
                <c:pt idx="659">
                  <c:v>44284</c:v>
                </c:pt>
                <c:pt idx="660">
                  <c:v>44285</c:v>
                </c:pt>
                <c:pt idx="661">
                  <c:v>44286</c:v>
                </c:pt>
                <c:pt idx="662">
                  <c:v>44287</c:v>
                </c:pt>
                <c:pt idx="663">
                  <c:v>44288</c:v>
                </c:pt>
                <c:pt idx="664">
                  <c:v>44291</c:v>
                </c:pt>
                <c:pt idx="665">
                  <c:v>44292</c:v>
                </c:pt>
                <c:pt idx="666">
                  <c:v>44293</c:v>
                </c:pt>
                <c:pt idx="667">
                  <c:v>44294</c:v>
                </c:pt>
                <c:pt idx="668">
                  <c:v>44295</c:v>
                </c:pt>
                <c:pt idx="669">
                  <c:v>44298</c:v>
                </c:pt>
                <c:pt idx="670">
                  <c:v>44299</c:v>
                </c:pt>
                <c:pt idx="671">
                  <c:v>44300</c:v>
                </c:pt>
                <c:pt idx="672">
                  <c:v>44301</c:v>
                </c:pt>
                <c:pt idx="673">
                  <c:v>44302</c:v>
                </c:pt>
                <c:pt idx="674">
                  <c:v>44305</c:v>
                </c:pt>
                <c:pt idx="675">
                  <c:v>44306</c:v>
                </c:pt>
                <c:pt idx="676">
                  <c:v>44307</c:v>
                </c:pt>
                <c:pt idx="677">
                  <c:v>44308</c:v>
                </c:pt>
                <c:pt idx="678">
                  <c:v>44309</c:v>
                </c:pt>
                <c:pt idx="679">
                  <c:v>44312</c:v>
                </c:pt>
                <c:pt idx="680">
                  <c:v>44313</c:v>
                </c:pt>
                <c:pt idx="681">
                  <c:v>44314</c:v>
                </c:pt>
                <c:pt idx="682">
                  <c:v>44315</c:v>
                </c:pt>
                <c:pt idx="683">
                  <c:v>44316</c:v>
                </c:pt>
                <c:pt idx="684">
                  <c:v>44319</c:v>
                </c:pt>
                <c:pt idx="685">
                  <c:v>44320</c:v>
                </c:pt>
                <c:pt idx="686">
                  <c:v>44321</c:v>
                </c:pt>
                <c:pt idx="687">
                  <c:v>44322</c:v>
                </c:pt>
                <c:pt idx="688">
                  <c:v>44323</c:v>
                </c:pt>
                <c:pt idx="689">
                  <c:v>44326</c:v>
                </c:pt>
                <c:pt idx="690">
                  <c:v>44327</c:v>
                </c:pt>
                <c:pt idx="691">
                  <c:v>44328</c:v>
                </c:pt>
                <c:pt idx="692">
                  <c:v>44329</c:v>
                </c:pt>
                <c:pt idx="693">
                  <c:v>44330</c:v>
                </c:pt>
                <c:pt idx="694">
                  <c:v>44333</c:v>
                </c:pt>
                <c:pt idx="695">
                  <c:v>44334</c:v>
                </c:pt>
                <c:pt idx="696">
                  <c:v>44335</c:v>
                </c:pt>
                <c:pt idx="697">
                  <c:v>44336</c:v>
                </c:pt>
                <c:pt idx="698">
                  <c:v>44337</c:v>
                </c:pt>
                <c:pt idx="699">
                  <c:v>44340</c:v>
                </c:pt>
                <c:pt idx="700">
                  <c:v>44341</c:v>
                </c:pt>
                <c:pt idx="701">
                  <c:v>44342</c:v>
                </c:pt>
                <c:pt idx="702">
                  <c:v>44343</c:v>
                </c:pt>
                <c:pt idx="703">
                  <c:v>44344</c:v>
                </c:pt>
                <c:pt idx="704">
                  <c:v>44347</c:v>
                </c:pt>
                <c:pt idx="705">
                  <c:v>44348</c:v>
                </c:pt>
                <c:pt idx="706">
                  <c:v>44349</c:v>
                </c:pt>
                <c:pt idx="707">
                  <c:v>44350</c:v>
                </c:pt>
                <c:pt idx="708">
                  <c:v>44351</c:v>
                </c:pt>
                <c:pt idx="709">
                  <c:v>44354</c:v>
                </c:pt>
                <c:pt idx="710">
                  <c:v>44355</c:v>
                </c:pt>
                <c:pt idx="711">
                  <c:v>44356</c:v>
                </c:pt>
                <c:pt idx="712">
                  <c:v>44357</c:v>
                </c:pt>
                <c:pt idx="713">
                  <c:v>44358</c:v>
                </c:pt>
                <c:pt idx="714">
                  <c:v>44361</c:v>
                </c:pt>
                <c:pt idx="715">
                  <c:v>44362</c:v>
                </c:pt>
                <c:pt idx="716">
                  <c:v>44363</c:v>
                </c:pt>
                <c:pt idx="717">
                  <c:v>44364</c:v>
                </c:pt>
                <c:pt idx="718">
                  <c:v>44365</c:v>
                </c:pt>
                <c:pt idx="719">
                  <c:v>44368</c:v>
                </c:pt>
                <c:pt idx="720">
                  <c:v>44369</c:v>
                </c:pt>
                <c:pt idx="721">
                  <c:v>44370</c:v>
                </c:pt>
                <c:pt idx="722">
                  <c:v>44371</c:v>
                </c:pt>
                <c:pt idx="723">
                  <c:v>44372</c:v>
                </c:pt>
                <c:pt idx="724">
                  <c:v>44375</c:v>
                </c:pt>
                <c:pt idx="725">
                  <c:v>44376</c:v>
                </c:pt>
                <c:pt idx="726">
                  <c:v>44377</c:v>
                </c:pt>
                <c:pt idx="727">
                  <c:v>44378</c:v>
                </c:pt>
                <c:pt idx="728">
                  <c:v>44379</c:v>
                </c:pt>
                <c:pt idx="729">
                  <c:v>44382</c:v>
                </c:pt>
                <c:pt idx="730">
                  <c:v>44383</c:v>
                </c:pt>
                <c:pt idx="731">
                  <c:v>44384</c:v>
                </c:pt>
                <c:pt idx="732">
                  <c:v>44385</c:v>
                </c:pt>
                <c:pt idx="733">
                  <c:v>44386</c:v>
                </c:pt>
                <c:pt idx="734">
                  <c:v>44389</c:v>
                </c:pt>
                <c:pt idx="735">
                  <c:v>44390</c:v>
                </c:pt>
                <c:pt idx="736">
                  <c:v>44391</c:v>
                </c:pt>
                <c:pt idx="737">
                  <c:v>44392</c:v>
                </c:pt>
                <c:pt idx="738">
                  <c:v>44393</c:v>
                </c:pt>
                <c:pt idx="739">
                  <c:v>44396</c:v>
                </c:pt>
                <c:pt idx="740">
                  <c:v>44397</c:v>
                </c:pt>
                <c:pt idx="741">
                  <c:v>44398</c:v>
                </c:pt>
                <c:pt idx="742">
                  <c:v>44399</c:v>
                </c:pt>
                <c:pt idx="743">
                  <c:v>44400</c:v>
                </c:pt>
                <c:pt idx="744">
                  <c:v>44403</c:v>
                </c:pt>
                <c:pt idx="745">
                  <c:v>44404</c:v>
                </c:pt>
                <c:pt idx="746">
                  <c:v>44405</c:v>
                </c:pt>
                <c:pt idx="747">
                  <c:v>44406</c:v>
                </c:pt>
                <c:pt idx="748">
                  <c:v>44407</c:v>
                </c:pt>
                <c:pt idx="749">
                  <c:v>44410</c:v>
                </c:pt>
                <c:pt idx="750">
                  <c:v>44411</c:v>
                </c:pt>
                <c:pt idx="751">
                  <c:v>44412</c:v>
                </c:pt>
                <c:pt idx="752">
                  <c:v>44413</c:v>
                </c:pt>
                <c:pt idx="753">
                  <c:v>44414</c:v>
                </c:pt>
                <c:pt idx="754">
                  <c:v>44417</c:v>
                </c:pt>
                <c:pt idx="755">
                  <c:v>44418</c:v>
                </c:pt>
                <c:pt idx="756">
                  <c:v>44419</c:v>
                </c:pt>
                <c:pt idx="757">
                  <c:v>44420</c:v>
                </c:pt>
                <c:pt idx="758">
                  <c:v>44421</c:v>
                </c:pt>
                <c:pt idx="759">
                  <c:v>44424</c:v>
                </c:pt>
                <c:pt idx="760">
                  <c:v>44425</c:v>
                </c:pt>
                <c:pt idx="761">
                  <c:v>44426</c:v>
                </c:pt>
                <c:pt idx="762">
                  <c:v>44427</c:v>
                </c:pt>
                <c:pt idx="763">
                  <c:v>44428</c:v>
                </c:pt>
                <c:pt idx="764">
                  <c:v>44431</c:v>
                </c:pt>
                <c:pt idx="765">
                  <c:v>44432</c:v>
                </c:pt>
                <c:pt idx="766">
                  <c:v>44433</c:v>
                </c:pt>
                <c:pt idx="767">
                  <c:v>44434</c:v>
                </c:pt>
                <c:pt idx="768">
                  <c:v>44435</c:v>
                </c:pt>
                <c:pt idx="769">
                  <c:v>44438</c:v>
                </c:pt>
                <c:pt idx="770">
                  <c:v>44439</c:v>
                </c:pt>
                <c:pt idx="771">
                  <c:v>44440</c:v>
                </c:pt>
                <c:pt idx="772">
                  <c:v>44441</c:v>
                </c:pt>
                <c:pt idx="773">
                  <c:v>44442</c:v>
                </c:pt>
                <c:pt idx="774">
                  <c:v>44445</c:v>
                </c:pt>
                <c:pt idx="775">
                  <c:v>44446</c:v>
                </c:pt>
                <c:pt idx="776">
                  <c:v>44447</c:v>
                </c:pt>
                <c:pt idx="777">
                  <c:v>44448</c:v>
                </c:pt>
                <c:pt idx="778">
                  <c:v>44449</c:v>
                </c:pt>
                <c:pt idx="779">
                  <c:v>44452</c:v>
                </c:pt>
                <c:pt idx="780">
                  <c:v>44453</c:v>
                </c:pt>
                <c:pt idx="781">
                  <c:v>44454</c:v>
                </c:pt>
                <c:pt idx="782">
                  <c:v>44455</c:v>
                </c:pt>
                <c:pt idx="783">
                  <c:v>44456</c:v>
                </c:pt>
                <c:pt idx="784">
                  <c:v>44459</c:v>
                </c:pt>
                <c:pt idx="785">
                  <c:v>44460</c:v>
                </c:pt>
                <c:pt idx="786">
                  <c:v>44461</c:v>
                </c:pt>
                <c:pt idx="787">
                  <c:v>44462</c:v>
                </c:pt>
                <c:pt idx="788">
                  <c:v>44463</c:v>
                </c:pt>
                <c:pt idx="789">
                  <c:v>44466</c:v>
                </c:pt>
                <c:pt idx="790">
                  <c:v>44467</c:v>
                </c:pt>
                <c:pt idx="791">
                  <c:v>44468</c:v>
                </c:pt>
                <c:pt idx="792">
                  <c:v>44469</c:v>
                </c:pt>
                <c:pt idx="793">
                  <c:v>44470</c:v>
                </c:pt>
                <c:pt idx="794">
                  <c:v>44473</c:v>
                </c:pt>
                <c:pt idx="795">
                  <c:v>44474</c:v>
                </c:pt>
                <c:pt idx="796">
                  <c:v>44475</c:v>
                </c:pt>
                <c:pt idx="797">
                  <c:v>44476</c:v>
                </c:pt>
                <c:pt idx="798">
                  <c:v>44477</c:v>
                </c:pt>
                <c:pt idx="799">
                  <c:v>44480</c:v>
                </c:pt>
                <c:pt idx="800">
                  <c:v>44481</c:v>
                </c:pt>
                <c:pt idx="801">
                  <c:v>44482</c:v>
                </c:pt>
                <c:pt idx="802">
                  <c:v>44483</c:v>
                </c:pt>
                <c:pt idx="803">
                  <c:v>44484</c:v>
                </c:pt>
                <c:pt idx="804">
                  <c:v>44487</c:v>
                </c:pt>
                <c:pt idx="805">
                  <c:v>44488</c:v>
                </c:pt>
                <c:pt idx="806">
                  <c:v>44489</c:v>
                </c:pt>
                <c:pt idx="807">
                  <c:v>44490</c:v>
                </c:pt>
                <c:pt idx="808">
                  <c:v>44491</c:v>
                </c:pt>
                <c:pt idx="809">
                  <c:v>44494</c:v>
                </c:pt>
                <c:pt idx="810">
                  <c:v>44495</c:v>
                </c:pt>
                <c:pt idx="811">
                  <c:v>44496</c:v>
                </c:pt>
                <c:pt idx="812">
                  <c:v>44497</c:v>
                </c:pt>
                <c:pt idx="813">
                  <c:v>44498</c:v>
                </c:pt>
                <c:pt idx="814">
                  <c:v>44501</c:v>
                </c:pt>
                <c:pt idx="815">
                  <c:v>44502</c:v>
                </c:pt>
                <c:pt idx="816">
                  <c:v>44503</c:v>
                </c:pt>
                <c:pt idx="817">
                  <c:v>44504</c:v>
                </c:pt>
                <c:pt idx="818">
                  <c:v>44505</c:v>
                </c:pt>
                <c:pt idx="819">
                  <c:v>44508</c:v>
                </c:pt>
                <c:pt idx="820">
                  <c:v>44509</c:v>
                </c:pt>
                <c:pt idx="821">
                  <c:v>44510</c:v>
                </c:pt>
                <c:pt idx="822">
                  <c:v>44511</c:v>
                </c:pt>
                <c:pt idx="823">
                  <c:v>44512</c:v>
                </c:pt>
                <c:pt idx="824">
                  <c:v>44515</c:v>
                </c:pt>
                <c:pt idx="825">
                  <c:v>44516</c:v>
                </c:pt>
                <c:pt idx="826">
                  <c:v>44517</c:v>
                </c:pt>
                <c:pt idx="827">
                  <c:v>44518</c:v>
                </c:pt>
                <c:pt idx="828">
                  <c:v>44519</c:v>
                </c:pt>
                <c:pt idx="829">
                  <c:v>44522</c:v>
                </c:pt>
                <c:pt idx="830">
                  <c:v>44523</c:v>
                </c:pt>
                <c:pt idx="831">
                  <c:v>44524</c:v>
                </c:pt>
                <c:pt idx="832">
                  <c:v>44525</c:v>
                </c:pt>
                <c:pt idx="833">
                  <c:v>44526</c:v>
                </c:pt>
                <c:pt idx="834">
                  <c:v>44529</c:v>
                </c:pt>
                <c:pt idx="835">
                  <c:v>44530</c:v>
                </c:pt>
                <c:pt idx="836">
                  <c:v>44531</c:v>
                </c:pt>
                <c:pt idx="837">
                  <c:v>44532</c:v>
                </c:pt>
                <c:pt idx="838">
                  <c:v>44533</c:v>
                </c:pt>
                <c:pt idx="839">
                  <c:v>44536</c:v>
                </c:pt>
                <c:pt idx="840">
                  <c:v>44537</c:v>
                </c:pt>
                <c:pt idx="841">
                  <c:v>44538</c:v>
                </c:pt>
                <c:pt idx="842">
                  <c:v>44539</c:v>
                </c:pt>
                <c:pt idx="843">
                  <c:v>44540</c:v>
                </c:pt>
                <c:pt idx="844">
                  <c:v>44543</c:v>
                </c:pt>
                <c:pt idx="845">
                  <c:v>44544</c:v>
                </c:pt>
                <c:pt idx="846">
                  <c:v>44545</c:v>
                </c:pt>
                <c:pt idx="847">
                  <c:v>44546</c:v>
                </c:pt>
                <c:pt idx="848">
                  <c:v>44547</c:v>
                </c:pt>
                <c:pt idx="849">
                  <c:v>44550</c:v>
                </c:pt>
                <c:pt idx="850">
                  <c:v>44551</c:v>
                </c:pt>
                <c:pt idx="851">
                  <c:v>44552</c:v>
                </c:pt>
                <c:pt idx="852">
                  <c:v>44553</c:v>
                </c:pt>
                <c:pt idx="853">
                  <c:v>44554</c:v>
                </c:pt>
                <c:pt idx="854">
                  <c:v>44557</c:v>
                </c:pt>
                <c:pt idx="855">
                  <c:v>44558</c:v>
                </c:pt>
                <c:pt idx="856">
                  <c:v>44559</c:v>
                </c:pt>
                <c:pt idx="857">
                  <c:v>44560</c:v>
                </c:pt>
                <c:pt idx="858">
                  <c:v>44561</c:v>
                </c:pt>
              </c:numCache>
            </c:numRef>
          </c:cat>
          <c:val>
            <c:numRef>
              <c:f>'daily transaction'!$C$144:$C$5771</c:f>
              <c:numCache>
                <c:formatCode>_ * #,##0.0_ ;_ * \-#,##0.0_ ;_ * "-"??_ ;_ @_ </c:formatCode>
                <c:ptCount val="5628"/>
                <c:pt idx="4">
                  <c:v>81.333999999999989</c:v>
                </c:pt>
                <c:pt idx="5">
                  <c:v>81.554000000000002</c:v>
                </c:pt>
                <c:pt idx="6">
                  <c:v>80.83</c:v>
                </c:pt>
                <c:pt idx="7">
                  <c:v>82.539999999999992</c:v>
                </c:pt>
                <c:pt idx="8">
                  <c:v>73.72</c:v>
                </c:pt>
                <c:pt idx="9">
                  <c:v>77.34</c:v>
                </c:pt>
                <c:pt idx="10">
                  <c:v>83.22</c:v>
                </c:pt>
                <c:pt idx="11">
                  <c:v>94.751999999999995</c:v>
                </c:pt>
                <c:pt idx="12">
                  <c:v>100.262</c:v>
                </c:pt>
                <c:pt idx="13">
                  <c:v>100.80199999999999</c:v>
                </c:pt>
                <c:pt idx="14">
                  <c:v>101.08199999999999</c:v>
                </c:pt>
                <c:pt idx="15">
                  <c:v>98.042000000000002</c:v>
                </c:pt>
                <c:pt idx="16">
                  <c:v>92.83</c:v>
                </c:pt>
                <c:pt idx="17">
                  <c:v>83.59</c:v>
                </c:pt>
                <c:pt idx="18">
                  <c:v>82.03</c:v>
                </c:pt>
                <c:pt idx="19">
                  <c:v>81.69</c:v>
                </c:pt>
                <c:pt idx="20">
                  <c:v>81.974000000000004</c:v>
                </c:pt>
                <c:pt idx="21">
                  <c:v>84.414000000000001</c:v>
                </c:pt>
                <c:pt idx="22">
                  <c:v>82.274000000000001</c:v>
                </c:pt>
                <c:pt idx="23">
                  <c:v>83.824000000000012</c:v>
                </c:pt>
                <c:pt idx="24">
                  <c:v>84.603999999999999</c:v>
                </c:pt>
                <c:pt idx="25">
                  <c:v>79.059999999999988</c:v>
                </c:pt>
                <c:pt idx="26">
                  <c:v>68</c:v>
                </c:pt>
                <c:pt idx="27">
                  <c:v>77.847999999999999</c:v>
                </c:pt>
                <c:pt idx="28">
                  <c:v>88.748000000000005</c:v>
                </c:pt>
                <c:pt idx="29">
                  <c:v>92.424000000000007</c:v>
                </c:pt>
                <c:pt idx="30">
                  <c:v>102.45</c:v>
                </c:pt>
                <c:pt idx="31">
                  <c:v>107.05999999999999</c:v>
                </c:pt>
                <c:pt idx="32">
                  <c:v>112.69200000000001</c:v>
                </c:pt>
                <c:pt idx="33">
                  <c:v>112.41200000000001</c:v>
                </c:pt>
                <c:pt idx="34">
                  <c:v>121.006</c:v>
                </c:pt>
                <c:pt idx="35">
                  <c:v>119.23000000000002</c:v>
                </c:pt>
                <c:pt idx="36">
                  <c:v>124.13999999999999</c:v>
                </c:pt>
                <c:pt idx="37">
                  <c:v>111.974</c:v>
                </c:pt>
                <c:pt idx="38">
                  <c:v>113.79400000000001</c:v>
                </c:pt>
                <c:pt idx="39">
                  <c:v>116.54400000000001</c:v>
                </c:pt>
                <c:pt idx="40">
                  <c:v>112.91399999999999</c:v>
                </c:pt>
                <c:pt idx="41">
                  <c:v>110.31400000000001</c:v>
                </c:pt>
                <c:pt idx="42">
                  <c:v>125.44800000000001</c:v>
                </c:pt>
                <c:pt idx="43">
                  <c:v>120.22799999999999</c:v>
                </c:pt>
                <c:pt idx="44">
                  <c:v>115.18799999999999</c:v>
                </c:pt>
                <c:pt idx="45">
                  <c:v>124.66800000000001</c:v>
                </c:pt>
                <c:pt idx="46">
                  <c:v>150.18800000000002</c:v>
                </c:pt>
                <c:pt idx="47">
                  <c:v>169.45999999999998</c:v>
                </c:pt>
                <c:pt idx="48">
                  <c:v>175.38</c:v>
                </c:pt>
                <c:pt idx="49">
                  <c:v>179.154</c:v>
                </c:pt>
                <c:pt idx="50">
                  <c:v>163.89400000000001</c:v>
                </c:pt>
                <c:pt idx="51">
                  <c:v>143.97399999999999</c:v>
                </c:pt>
                <c:pt idx="52">
                  <c:v>136.57399999999998</c:v>
                </c:pt>
                <c:pt idx="53">
                  <c:v>137.45399999999998</c:v>
                </c:pt>
                <c:pt idx="54">
                  <c:v>132.88</c:v>
                </c:pt>
                <c:pt idx="55">
                  <c:v>142.39999999999998</c:v>
                </c:pt>
                <c:pt idx="56">
                  <c:v>148.47999999999999</c:v>
                </c:pt>
                <c:pt idx="57">
                  <c:v>128.4</c:v>
                </c:pt>
                <c:pt idx="58">
                  <c:v>138.56</c:v>
                </c:pt>
                <c:pt idx="59">
                  <c:v>131.61999999999998</c:v>
                </c:pt>
                <c:pt idx="60">
                  <c:v>127.81999999999998</c:v>
                </c:pt>
                <c:pt idx="61">
                  <c:v>121.12</c:v>
                </c:pt>
                <c:pt idx="62">
                  <c:v>122.66</c:v>
                </c:pt>
                <c:pt idx="63">
                  <c:v>120.32000000000001</c:v>
                </c:pt>
                <c:pt idx="64">
                  <c:v>134.45999999999998</c:v>
                </c:pt>
                <c:pt idx="65">
                  <c:v>138</c:v>
                </c:pt>
                <c:pt idx="66">
                  <c:v>132.45999999999998</c:v>
                </c:pt>
                <c:pt idx="67">
                  <c:v>136.80000000000001</c:v>
                </c:pt>
                <c:pt idx="68">
                  <c:v>117</c:v>
                </c:pt>
                <c:pt idx="69">
                  <c:v>99.26</c:v>
                </c:pt>
                <c:pt idx="70">
                  <c:v>90.56</c:v>
                </c:pt>
                <c:pt idx="71">
                  <c:v>94.677999999999997</c:v>
                </c:pt>
                <c:pt idx="72">
                  <c:v>89.138000000000005</c:v>
                </c:pt>
                <c:pt idx="73">
                  <c:v>89.837999999999994</c:v>
                </c:pt>
                <c:pt idx="74">
                  <c:v>96.477999999999994</c:v>
                </c:pt>
                <c:pt idx="75">
                  <c:v>104.178</c:v>
                </c:pt>
                <c:pt idx="76">
                  <c:v>92.3</c:v>
                </c:pt>
                <c:pt idx="77">
                  <c:v>80.36</c:v>
                </c:pt>
                <c:pt idx="78">
                  <c:v>76.16</c:v>
                </c:pt>
                <c:pt idx="79">
                  <c:v>66.760000000000005</c:v>
                </c:pt>
                <c:pt idx="80">
                  <c:v>57.660000000000004</c:v>
                </c:pt>
                <c:pt idx="81">
                  <c:v>69.56</c:v>
                </c:pt>
                <c:pt idx="82">
                  <c:v>73.260000000000005</c:v>
                </c:pt>
                <c:pt idx="83">
                  <c:v>75.08</c:v>
                </c:pt>
                <c:pt idx="84">
                  <c:v>84.16</c:v>
                </c:pt>
                <c:pt idx="85">
                  <c:v>85.559999999999988</c:v>
                </c:pt>
                <c:pt idx="86">
                  <c:v>69.559999999999988</c:v>
                </c:pt>
                <c:pt idx="87">
                  <c:v>65.581999999999994</c:v>
                </c:pt>
                <c:pt idx="88">
                  <c:v>73.061999999999998</c:v>
                </c:pt>
                <c:pt idx="89">
                  <c:v>70.381999999999991</c:v>
                </c:pt>
                <c:pt idx="90">
                  <c:v>69.881999999999991</c:v>
                </c:pt>
                <c:pt idx="91">
                  <c:v>82.221999999999994</c:v>
                </c:pt>
                <c:pt idx="92">
                  <c:v>90.92</c:v>
                </c:pt>
                <c:pt idx="93">
                  <c:v>91.12</c:v>
                </c:pt>
                <c:pt idx="94">
                  <c:v>87.72</c:v>
                </c:pt>
                <c:pt idx="95">
                  <c:v>93.66</c:v>
                </c:pt>
                <c:pt idx="96">
                  <c:v>87.78</c:v>
                </c:pt>
                <c:pt idx="97">
                  <c:v>83.1</c:v>
                </c:pt>
                <c:pt idx="98">
                  <c:v>84.6</c:v>
                </c:pt>
                <c:pt idx="99">
                  <c:v>88.6</c:v>
                </c:pt>
                <c:pt idx="100">
                  <c:v>90.960000000000008</c:v>
                </c:pt>
                <c:pt idx="101">
                  <c:v>92.8</c:v>
                </c:pt>
                <c:pt idx="102">
                  <c:v>94.9</c:v>
                </c:pt>
                <c:pt idx="103">
                  <c:v>92.56</c:v>
                </c:pt>
                <c:pt idx="104">
                  <c:v>108.9</c:v>
                </c:pt>
                <c:pt idx="105">
                  <c:v>105</c:v>
                </c:pt>
                <c:pt idx="106">
                  <c:v>111.25999999999999</c:v>
                </c:pt>
                <c:pt idx="107">
                  <c:v>108.92</c:v>
                </c:pt>
                <c:pt idx="108">
                  <c:v>104.35999999999999</c:v>
                </c:pt>
                <c:pt idx="109">
                  <c:v>82.18</c:v>
                </c:pt>
                <c:pt idx="110">
                  <c:v>77.580000000000013</c:v>
                </c:pt>
                <c:pt idx="111">
                  <c:v>73.820000000000007</c:v>
                </c:pt>
                <c:pt idx="112">
                  <c:v>80.66</c:v>
                </c:pt>
                <c:pt idx="113">
                  <c:v>94.320000000000007</c:v>
                </c:pt>
                <c:pt idx="114">
                  <c:v>108.42</c:v>
                </c:pt>
                <c:pt idx="115">
                  <c:v>127.75999999999999</c:v>
                </c:pt>
                <c:pt idx="116">
                  <c:v>130.18</c:v>
                </c:pt>
                <c:pt idx="117">
                  <c:v>126.16</c:v>
                </c:pt>
                <c:pt idx="118">
                  <c:v>113.3</c:v>
                </c:pt>
                <c:pt idx="119">
                  <c:v>116.3</c:v>
                </c:pt>
                <c:pt idx="120">
                  <c:v>113.66</c:v>
                </c:pt>
                <c:pt idx="121">
                  <c:v>123.7</c:v>
                </c:pt>
                <c:pt idx="122">
                  <c:v>129.02000000000001</c:v>
                </c:pt>
                <c:pt idx="123">
                  <c:v>135.57999999999998</c:v>
                </c:pt>
                <c:pt idx="124">
                  <c:v>120.82000000000001</c:v>
                </c:pt>
                <c:pt idx="125">
                  <c:v>114.92</c:v>
                </c:pt>
                <c:pt idx="126">
                  <c:v>104.12</c:v>
                </c:pt>
                <c:pt idx="127">
                  <c:v>101.98</c:v>
                </c:pt>
                <c:pt idx="128">
                  <c:v>90.22</c:v>
                </c:pt>
                <c:pt idx="129">
                  <c:v>88.47</c:v>
                </c:pt>
                <c:pt idx="130">
                  <c:v>77.87</c:v>
                </c:pt>
                <c:pt idx="131">
                  <c:v>68.510000000000005</c:v>
                </c:pt>
                <c:pt idx="132">
                  <c:v>58.75</c:v>
                </c:pt>
                <c:pt idx="133">
                  <c:v>56.85</c:v>
                </c:pt>
                <c:pt idx="134">
                  <c:v>53.6</c:v>
                </c:pt>
                <c:pt idx="135">
                  <c:v>59.379999999999995</c:v>
                </c:pt>
                <c:pt idx="136">
                  <c:v>64.78</c:v>
                </c:pt>
                <c:pt idx="137">
                  <c:v>72.679999999999993</c:v>
                </c:pt>
                <c:pt idx="138">
                  <c:v>78.759999999999991</c:v>
                </c:pt>
                <c:pt idx="139">
                  <c:v>83.059999999999988</c:v>
                </c:pt>
                <c:pt idx="140">
                  <c:v>82.08</c:v>
                </c:pt>
                <c:pt idx="141">
                  <c:v>86.059999999999988</c:v>
                </c:pt>
                <c:pt idx="142">
                  <c:v>78.16</c:v>
                </c:pt>
                <c:pt idx="143">
                  <c:v>74.099999999999994</c:v>
                </c:pt>
                <c:pt idx="144">
                  <c:v>80.56</c:v>
                </c:pt>
                <c:pt idx="145">
                  <c:v>91.7</c:v>
                </c:pt>
                <c:pt idx="146">
                  <c:v>102.80999999999999</c:v>
                </c:pt>
                <c:pt idx="147">
                  <c:v>106.72999999999999</c:v>
                </c:pt>
                <c:pt idx="148">
                  <c:v>112.10999999999999</c:v>
                </c:pt>
                <c:pt idx="149">
                  <c:v>103.85</c:v>
                </c:pt>
                <c:pt idx="150">
                  <c:v>98.36999999999999</c:v>
                </c:pt>
                <c:pt idx="151">
                  <c:v>81.739999999999995</c:v>
                </c:pt>
                <c:pt idx="152">
                  <c:v>80.320000000000007</c:v>
                </c:pt>
                <c:pt idx="153">
                  <c:v>89.820000000000007</c:v>
                </c:pt>
                <c:pt idx="154">
                  <c:v>93.54</c:v>
                </c:pt>
                <c:pt idx="155">
                  <c:v>83.66</c:v>
                </c:pt>
                <c:pt idx="156">
                  <c:v>80.400000000000006</c:v>
                </c:pt>
                <c:pt idx="157">
                  <c:v>82.76</c:v>
                </c:pt>
                <c:pt idx="158">
                  <c:v>73.56</c:v>
                </c:pt>
                <c:pt idx="159">
                  <c:v>71.859999999999985</c:v>
                </c:pt>
                <c:pt idx="160">
                  <c:v>80.02</c:v>
                </c:pt>
                <c:pt idx="161">
                  <c:v>82.52000000000001</c:v>
                </c:pt>
                <c:pt idx="162">
                  <c:v>80.416000000000011</c:v>
                </c:pt>
                <c:pt idx="163">
                  <c:v>77.695999999999998</c:v>
                </c:pt>
                <c:pt idx="164">
                  <c:v>85.376000000000005</c:v>
                </c:pt>
                <c:pt idx="165">
                  <c:v>89.355999999999995</c:v>
                </c:pt>
                <c:pt idx="166">
                  <c:v>106.556</c:v>
                </c:pt>
                <c:pt idx="167">
                  <c:v>119.78</c:v>
                </c:pt>
                <c:pt idx="168">
                  <c:v>148.94</c:v>
                </c:pt>
                <c:pt idx="169">
                  <c:v>158.24</c:v>
                </c:pt>
                <c:pt idx="170">
                  <c:v>164.11999999999998</c:v>
                </c:pt>
                <c:pt idx="171">
                  <c:v>195.92000000000002</c:v>
                </c:pt>
                <c:pt idx="172">
                  <c:v>197.46</c:v>
                </c:pt>
                <c:pt idx="173">
                  <c:v>193.26</c:v>
                </c:pt>
                <c:pt idx="174">
                  <c:v>197.56</c:v>
                </c:pt>
                <c:pt idx="175">
                  <c:v>200.45999999999998</c:v>
                </c:pt>
                <c:pt idx="176">
                  <c:v>176.44</c:v>
                </c:pt>
                <c:pt idx="177">
                  <c:v>170</c:v>
                </c:pt>
                <c:pt idx="178">
                  <c:v>154.01999999999998</c:v>
                </c:pt>
                <c:pt idx="179">
                  <c:v>148.57999999999998</c:v>
                </c:pt>
                <c:pt idx="180">
                  <c:v>138.21</c:v>
                </c:pt>
                <c:pt idx="181">
                  <c:v>118.33</c:v>
                </c:pt>
                <c:pt idx="182">
                  <c:v>134.31</c:v>
                </c:pt>
                <c:pt idx="183">
                  <c:v>143.822</c:v>
                </c:pt>
                <c:pt idx="184">
                  <c:v>156.42200000000003</c:v>
                </c:pt>
                <c:pt idx="185">
                  <c:v>160.892</c:v>
                </c:pt>
                <c:pt idx="186">
                  <c:v>161.73200000000003</c:v>
                </c:pt>
                <c:pt idx="187">
                  <c:v>156.78200000000001</c:v>
                </c:pt>
                <c:pt idx="188">
                  <c:v>134.01</c:v>
                </c:pt>
                <c:pt idx="189">
                  <c:v>105.75</c:v>
                </c:pt>
                <c:pt idx="190">
                  <c:v>103.00999999999999</c:v>
                </c:pt>
                <c:pt idx="191">
                  <c:v>130.92000000000002</c:v>
                </c:pt>
                <c:pt idx="192">
                  <c:v>114.91</c:v>
                </c:pt>
                <c:pt idx="193">
                  <c:v>128</c:v>
                </c:pt>
                <c:pt idx="194">
                  <c:v>136.35999999999999</c:v>
                </c:pt>
                <c:pt idx="195">
                  <c:v>143.22</c:v>
                </c:pt>
                <c:pt idx="196">
                  <c:v>124.23000000000002</c:v>
                </c:pt>
                <c:pt idx="197">
                  <c:v>167.93</c:v>
                </c:pt>
                <c:pt idx="198">
                  <c:v>166.02</c:v>
                </c:pt>
                <c:pt idx="199">
                  <c:v>164.5</c:v>
                </c:pt>
                <c:pt idx="200">
                  <c:v>154.04000000000002</c:v>
                </c:pt>
                <c:pt idx="201">
                  <c:v>172.9</c:v>
                </c:pt>
                <c:pt idx="202">
                  <c:v>139.62</c:v>
                </c:pt>
                <c:pt idx="203">
                  <c:v>147.14000000000001</c:v>
                </c:pt>
                <c:pt idx="204">
                  <c:v>156.94999999999999</c:v>
                </c:pt>
                <c:pt idx="205">
                  <c:v>187.79000000000002</c:v>
                </c:pt>
                <c:pt idx="206">
                  <c:v>165.57</c:v>
                </c:pt>
                <c:pt idx="207">
                  <c:v>160.94999999999999</c:v>
                </c:pt>
                <c:pt idx="208">
                  <c:v>153.45999999999998</c:v>
                </c:pt>
                <c:pt idx="209">
                  <c:v>142.46999999999997</c:v>
                </c:pt>
                <c:pt idx="210">
                  <c:v>106.07000000000001</c:v>
                </c:pt>
                <c:pt idx="211">
                  <c:v>109.03000000000002</c:v>
                </c:pt>
                <c:pt idx="212">
                  <c:v>115.63000000000002</c:v>
                </c:pt>
                <c:pt idx="213">
                  <c:v>110.86000000000001</c:v>
                </c:pt>
                <c:pt idx="214">
                  <c:v>129.38</c:v>
                </c:pt>
                <c:pt idx="215">
                  <c:v>160.01999999999998</c:v>
                </c:pt>
                <c:pt idx="216">
                  <c:v>150.51999999999998</c:v>
                </c:pt>
                <c:pt idx="217">
                  <c:v>160.63999999999999</c:v>
                </c:pt>
                <c:pt idx="218">
                  <c:v>164.1</c:v>
                </c:pt>
                <c:pt idx="219">
                  <c:v>141.42000000000002</c:v>
                </c:pt>
                <c:pt idx="220">
                  <c:v>130.34</c:v>
                </c:pt>
                <c:pt idx="221">
                  <c:v>138.66000000000003</c:v>
                </c:pt>
                <c:pt idx="222">
                  <c:v>136.96</c:v>
                </c:pt>
                <c:pt idx="223">
                  <c:v>149.32000000000002</c:v>
                </c:pt>
                <c:pt idx="224">
                  <c:v>150.08000000000001</c:v>
                </c:pt>
                <c:pt idx="225">
                  <c:v>137.38</c:v>
                </c:pt>
                <c:pt idx="226">
                  <c:v>135.68</c:v>
                </c:pt>
                <c:pt idx="227">
                  <c:v>139.52000000000004</c:v>
                </c:pt>
                <c:pt idx="228">
                  <c:v>129.66</c:v>
                </c:pt>
                <c:pt idx="229">
                  <c:v>156</c:v>
                </c:pt>
                <c:pt idx="230">
                  <c:v>159.02000000000001</c:v>
                </c:pt>
                <c:pt idx="231">
                  <c:v>155.33999999999997</c:v>
                </c:pt>
                <c:pt idx="232">
                  <c:v>132.27600000000001</c:v>
                </c:pt>
                <c:pt idx="233">
                  <c:v>130.876</c:v>
                </c:pt>
                <c:pt idx="234">
                  <c:v>117.23600000000002</c:v>
                </c:pt>
                <c:pt idx="235">
                  <c:v>114.992</c:v>
                </c:pt>
                <c:pt idx="236">
                  <c:v>114.492</c:v>
                </c:pt>
                <c:pt idx="237">
                  <c:v>113.29600000000001</c:v>
                </c:pt>
                <c:pt idx="238">
                  <c:v>108.53600000000002</c:v>
                </c:pt>
                <c:pt idx="239">
                  <c:v>105.79600000000001</c:v>
                </c:pt>
                <c:pt idx="240">
                  <c:v>97.419999999999987</c:v>
                </c:pt>
                <c:pt idx="241">
                  <c:v>99.61999999999999</c:v>
                </c:pt>
                <c:pt idx="242">
                  <c:v>99.240000000000009</c:v>
                </c:pt>
                <c:pt idx="243">
                  <c:v>106.05999999999999</c:v>
                </c:pt>
                <c:pt idx="244">
                  <c:v>95.96</c:v>
                </c:pt>
                <c:pt idx="245">
                  <c:v>105.37</c:v>
                </c:pt>
                <c:pt idx="246">
                  <c:v>104.89000000000001</c:v>
                </c:pt>
                <c:pt idx="247">
                  <c:v>116.97</c:v>
                </c:pt>
                <c:pt idx="248">
                  <c:v>110.30999999999999</c:v>
                </c:pt>
                <c:pt idx="249">
                  <c:v>110.59</c:v>
                </c:pt>
                <c:pt idx="250">
                  <c:v>109.42</c:v>
                </c:pt>
                <c:pt idx="251">
                  <c:v>111.1</c:v>
                </c:pt>
                <c:pt idx="252">
                  <c:v>99.4</c:v>
                </c:pt>
                <c:pt idx="253">
                  <c:v>94.88</c:v>
                </c:pt>
                <c:pt idx="254">
                  <c:v>89.38</c:v>
                </c:pt>
                <c:pt idx="255">
                  <c:v>85.539999999999992</c:v>
                </c:pt>
                <c:pt idx="256">
                  <c:v>83.02000000000001</c:v>
                </c:pt>
                <c:pt idx="257">
                  <c:v>106.18000000000002</c:v>
                </c:pt>
                <c:pt idx="258">
                  <c:v>106.3</c:v>
                </c:pt>
                <c:pt idx="259">
                  <c:v>119.6</c:v>
                </c:pt>
                <c:pt idx="260">
                  <c:v>131.42000000000002</c:v>
                </c:pt>
                <c:pt idx="261">
                  <c:v>144.96</c:v>
                </c:pt>
                <c:pt idx="262">
                  <c:v>127.85999999999999</c:v>
                </c:pt>
                <c:pt idx="263">
                  <c:v>130.94</c:v>
                </c:pt>
                <c:pt idx="264">
                  <c:v>127.04</c:v>
                </c:pt>
                <c:pt idx="265">
                  <c:v>120.75999999999999</c:v>
                </c:pt>
                <c:pt idx="266">
                  <c:v>112.04</c:v>
                </c:pt>
                <c:pt idx="267">
                  <c:v>120.85999999999999</c:v>
                </c:pt>
                <c:pt idx="268">
                  <c:v>131.47999999999999</c:v>
                </c:pt>
                <c:pt idx="269">
                  <c:v>131.30000000000001</c:v>
                </c:pt>
                <c:pt idx="270">
                  <c:v>125.94000000000001</c:v>
                </c:pt>
                <c:pt idx="271">
                  <c:v>134.79599999999999</c:v>
                </c:pt>
                <c:pt idx="272">
                  <c:v>130.55599999999998</c:v>
                </c:pt>
                <c:pt idx="273">
                  <c:v>133.65600000000001</c:v>
                </c:pt>
                <c:pt idx="274">
                  <c:v>160.45600000000002</c:v>
                </c:pt>
                <c:pt idx="275">
                  <c:v>170.416</c:v>
                </c:pt>
                <c:pt idx="276">
                  <c:v>169.7</c:v>
                </c:pt>
                <c:pt idx="277">
                  <c:v>173.64</c:v>
                </c:pt>
                <c:pt idx="278">
                  <c:v>158.99999999999997</c:v>
                </c:pt>
                <c:pt idx="279">
                  <c:v>154.54000000000002</c:v>
                </c:pt>
                <c:pt idx="280">
                  <c:v>154.94</c:v>
                </c:pt>
                <c:pt idx="281">
                  <c:v>144.4</c:v>
                </c:pt>
                <c:pt idx="282">
                  <c:v>129.4</c:v>
                </c:pt>
                <c:pt idx="283">
                  <c:v>146.14000000000001</c:v>
                </c:pt>
                <c:pt idx="284">
                  <c:v>137.35999999999999</c:v>
                </c:pt>
                <c:pt idx="285">
                  <c:v>134.66</c:v>
                </c:pt>
                <c:pt idx="286">
                  <c:v>133.6</c:v>
                </c:pt>
                <c:pt idx="287">
                  <c:v>146.64000000000001</c:v>
                </c:pt>
                <c:pt idx="288">
                  <c:v>153.33999999999997</c:v>
                </c:pt>
                <c:pt idx="289">
                  <c:v>133.47999999999999</c:v>
                </c:pt>
                <c:pt idx="290">
                  <c:v>120.28</c:v>
                </c:pt>
                <c:pt idx="291">
                  <c:v>120.44000000000001</c:v>
                </c:pt>
                <c:pt idx="292">
                  <c:v>113.52000000000001</c:v>
                </c:pt>
                <c:pt idx="293">
                  <c:v>83.92</c:v>
                </c:pt>
                <c:pt idx="294">
                  <c:v>98.5</c:v>
                </c:pt>
                <c:pt idx="295">
                  <c:v>100.4</c:v>
                </c:pt>
                <c:pt idx="296">
                  <c:v>101.44</c:v>
                </c:pt>
                <c:pt idx="297">
                  <c:v>95.74</c:v>
                </c:pt>
                <c:pt idx="298">
                  <c:v>99.039999999999992</c:v>
                </c:pt>
                <c:pt idx="299">
                  <c:v>91.88</c:v>
                </c:pt>
                <c:pt idx="300">
                  <c:v>95.745999999999995</c:v>
                </c:pt>
                <c:pt idx="301">
                  <c:v>88.205999999999989</c:v>
                </c:pt>
                <c:pt idx="302">
                  <c:v>88.665999999999997</c:v>
                </c:pt>
                <c:pt idx="303">
                  <c:v>90.866</c:v>
                </c:pt>
                <c:pt idx="304">
                  <c:v>84.105999999999995</c:v>
                </c:pt>
                <c:pt idx="305">
                  <c:v>81.38000000000001</c:v>
                </c:pt>
                <c:pt idx="306">
                  <c:v>89.160000000000011</c:v>
                </c:pt>
                <c:pt idx="307">
                  <c:v>99.2</c:v>
                </c:pt>
                <c:pt idx="308">
                  <c:v>103.94000000000001</c:v>
                </c:pt>
                <c:pt idx="309">
                  <c:v>103.22</c:v>
                </c:pt>
                <c:pt idx="310">
                  <c:v>104.88</c:v>
                </c:pt>
                <c:pt idx="311">
                  <c:v>96.570000000000007</c:v>
                </c:pt>
                <c:pt idx="312">
                  <c:v>81.75</c:v>
                </c:pt>
                <c:pt idx="313">
                  <c:v>73.830000000000013</c:v>
                </c:pt>
                <c:pt idx="314">
                  <c:v>76.47</c:v>
                </c:pt>
                <c:pt idx="315">
                  <c:v>84.990000000000009</c:v>
                </c:pt>
                <c:pt idx="316">
                  <c:v>93.366000000000014</c:v>
                </c:pt>
                <c:pt idx="317">
                  <c:v>98.286000000000001</c:v>
                </c:pt>
                <c:pt idx="318">
                  <c:v>102.86599999999999</c:v>
                </c:pt>
                <c:pt idx="319">
                  <c:v>101.506</c:v>
                </c:pt>
                <c:pt idx="320">
                  <c:v>121.446</c:v>
                </c:pt>
                <c:pt idx="321">
                  <c:v>121.82000000000001</c:v>
                </c:pt>
                <c:pt idx="322">
                  <c:v>128.94</c:v>
                </c:pt>
                <c:pt idx="323">
                  <c:v>135.56</c:v>
                </c:pt>
                <c:pt idx="324">
                  <c:v>144.36000000000001</c:v>
                </c:pt>
                <c:pt idx="325">
                  <c:v>143.06</c:v>
                </c:pt>
                <c:pt idx="326">
                  <c:v>152.02000000000001</c:v>
                </c:pt>
                <c:pt idx="327">
                  <c:v>158.14000000000001</c:v>
                </c:pt>
                <c:pt idx="328">
                  <c:v>154.09999999999997</c:v>
                </c:pt>
                <c:pt idx="329">
                  <c:v>182.12000000000003</c:v>
                </c:pt>
                <c:pt idx="330">
                  <c:v>152</c:v>
                </c:pt>
                <c:pt idx="331">
                  <c:v>139.36000000000001</c:v>
                </c:pt>
                <c:pt idx="332">
                  <c:v>133.84</c:v>
                </c:pt>
                <c:pt idx="333">
                  <c:v>129.32</c:v>
                </c:pt>
                <c:pt idx="334">
                  <c:v>101.34400000000001</c:v>
                </c:pt>
                <c:pt idx="335">
                  <c:v>117.46400000000001</c:v>
                </c:pt>
                <c:pt idx="336">
                  <c:v>126.76399999999998</c:v>
                </c:pt>
                <c:pt idx="337">
                  <c:v>120.404</c:v>
                </c:pt>
                <c:pt idx="338">
                  <c:v>125.78800000000001</c:v>
                </c:pt>
                <c:pt idx="339">
                  <c:v>143.94400000000002</c:v>
                </c:pt>
                <c:pt idx="340">
                  <c:v>129.22400000000002</c:v>
                </c:pt>
                <c:pt idx="341">
                  <c:v>127</c:v>
                </c:pt>
                <c:pt idx="342">
                  <c:v>129.09999999999997</c:v>
                </c:pt>
                <c:pt idx="343">
                  <c:v>129.85599999999999</c:v>
                </c:pt>
                <c:pt idx="344">
                  <c:v>115.27600000000002</c:v>
                </c:pt>
                <c:pt idx="345">
                  <c:v>118.376</c:v>
                </c:pt>
                <c:pt idx="346">
                  <c:v>119.2</c:v>
                </c:pt>
                <c:pt idx="347">
                  <c:v>130.64000000000001</c:v>
                </c:pt>
                <c:pt idx="348">
                  <c:v>133.02000000000001</c:v>
                </c:pt>
                <c:pt idx="349">
                  <c:v>125.66</c:v>
                </c:pt>
                <c:pt idx="350">
                  <c:v>142.22</c:v>
                </c:pt>
                <c:pt idx="351">
                  <c:v>137.80000000000001</c:v>
                </c:pt>
                <c:pt idx="352">
                  <c:v>131.35999999999999</c:v>
                </c:pt>
                <c:pt idx="353">
                  <c:v>133.62000000000003</c:v>
                </c:pt>
                <c:pt idx="354">
                  <c:v>149.88000000000002</c:v>
                </c:pt>
                <c:pt idx="355">
                  <c:v>156.01</c:v>
                </c:pt>
                <c:pt idx="356">
                  <c:v>175.33</c:v>
                </c:pt>
                <c:pt idx="357">
                  <c:v>182.52999999999997</c:v>
                </c:pt>
                <c:pt idx="358">
                  <c:v>199.99</c:v>
                </c:pt>
                <c:pt idx="359">
                  <c:v>211.15</c:v>
                </c:pt>
                <c:pt idx="360">
                  <c:v>209.82</c:v>
                </c:pt>
                <c:pt idx="361">
                  <c:v>187.88</c:v>
                </c:pt>
                <c:pt idx="362">
                  <c:v>170.18</c:v>
                </c:pt>
                <c:pt idx="363">
                  <c:v>161.74</c:v>
                </c:pt>
                <c:pt idx="364">
                  <c:v>160.32</c:v>
                </c:pt>
                <c:pt idx="365">
                  <c:v>143.30000000000001</c:v>
                </c:pt>
                <c:pt idx="366">
                  <c:v>144.26</c:v>
                </c:pt>
                <c:pt idx="367">
                  <c:v>145.5</c:v>
                </c:pt>
                <c:pt idx="368">
                  <c:v>121.84</c:v>
                </c:pt>
                <c:pt idx="369">
                  <c:v>87.2</c:v>
                </c:pt>
                <c:pt idx="370">
                  <c:v>73.12</c:v>
                </c:pt>
                <c:pt idx="371">
                  <c:v>63.160000000000004</c:v>
                </c:pt>
                <c:pt idx="372">
                  <c:v>55.92</c:v>
                </c:pt>
                <c:pt idx="373">
                  <c:v>54.180000000000007</c:v>
                </c:pt>
                <c:pt idx="374">
                  <c:v>53.320000000000007</c:v>
                </c:pt>
                <c:pt idx="375">
                  <c:v>53.92</c:v>
                </c:pt>
                <c:pt idx="376">
                  <c:v>60.9</c:v>
                </c:pt>
                <c:pt idx="377">
                  <c:v>72.820000000000007</c:v>
                </c:pt>
                <c:pt idx="378">
                  <c:v>77.66</c:v>
                </c:pt>
                <c:pt idx="379">
                  <c:v>86.36</c:v>
                </c:pt>
                <c:pt idx="380">
                  <c:v>88.820000000000007</c:v>
                </c:pt>
                <c:pt idx="381">
                  <c:v>94.84</c:v>
                </c:pt>
                <c:pt idx="382">
                  <c:v>86.960000000000008</c:v>
                </c:pt>
                <c:pt idx="383">
                  <c:v>93.56</c:v>
                </c:pt>
                <c:pt idx="384">
                  <c:v>92.940000000000012</c:v>
                </c:pt>
                <c:pt idx="385">
                  <c:v>98.64</c:v>
                </c:pt>
                <c:pt idx="386">
                  <c:v>94.109999999999985</c:v>
                </c:pt>
                <c:pt idx="387">
                  <c:v>97.35</c:v>
                </c:pt>
                <c:pt idx="388">
                  <c:v>100.24999999999999</c:v>
                </c:pt>
                <c:pt idx="389">
                  <c:v>101.16999999999999</c:v>
                </c:pt>
                <c:pt idx="390">
                  <c:v>103.95</c:v>
                </c:pt>
                <c:pt idx="391">
                  <c:v>113.04</c:v>
                </c:pt>
                <c:pt idx="392">
                  <c:v>112.55</c:v>
                </c:pt>
                <c:pt idx="393">
                  <c:v>120.30999999999999</c:v>
                </c:pt>
                <c:pt idx="394">
                  <c:v>125.57000000000001</c:v>
                </c:pt>
                <c:pt idx="395">
                  <c:v>126.92999999999999</c:v>
                </c:pt>
                <c:pt idx="396">
                  <c:v>128.43</c:v>
                </c:pt>
                <c:pt idx="397">
                  <c:v>134.28000000000003</c:v>
                </c:pt>
                <c:pt idx="398">
                  <c:v>134.02000000000001</c:v>
                </c:pt>
                <c:pt idx="399">
                  <c:v>135.4</c:v>
                </c:pt>
                <c:pt idx="400">
                  <c:v>148.6</c:v>
                </c:pt>
                <c:pt idx="401">
                  <c:v>154.22399999999999</c:v>
                </c:pt>
                <c:pt idx="402">
                  <c:v>158.92400000000001</c:v>
                </c:pt>
                <c:pt idx="403">
                  <c:v>165.32400000000001</c:v>
                </c:pt>
                <c:pt idx="404">
                  <c:v>169.60399999999998</c:v>
                </c:pt>
                <c:pt idx="405">
                  <c:v>165.00399999999999</c:v>
                </c:pt>
                <c:pt idx="406">
                  <c:v>155.44</c:v>
                </c:pt>
                <c:pt idx="407">
                  <c:v>155.94</c:v>
                </c:pt>
                <c:pt idx="408">
                  <c:v>139.98000000000002</c:v>
                </c:pt>
                <c:pt idx="409">
                  <c:v>127.50000000000003</c:v>
                </c:pt>
                <c:pt idx="410">
                  <c:v>117.87</c:v>
                </c:pt>
                <c:pt idx="411">
                  <c:v>115.30999999999999</c:v>
                </c:pt>
                <c:pt idx="412">
                  <c:v>119.87</c:v>
                </c:pt>
                <c:pt idx="413">
                  <c:v>128.99</c:v>
                </c:pt>
                <c:pt idx="414">
                  <c:v>144.55000000000001</c:v>
                </c:pt>
                <c:pt idx="415">
                  <c:v>146.48000000000002</c:v>
                </c:pt>
                <c:pt idx="416">
                  <c:v>150.66</c:v>
                </c:pt>
                <c:pt idx="417">
                  <c:v>145.02000000000001</c:v>
                </c:pt>
                <c:pt idx="418">
                  <c:v>140.33999999999997</c:v>
                </c:pt>
                <c:pt idx="419">
                  <c:v>129.28</c:v>
                </c:pt>
                <c:pt idx="420">
                  <c:v>138.47999999999999</c:v>
                </c:pt>
                <c:pt idx="421">
                  <c:v>145.98000000000002</c:v>
                </c:pt>
                <c:pt idx="422">
                  <c:v>149.35999999999999</c:v>
                </c:pt>
                <c:pt idx="423">
                  <c:v>151.07999999999998</c:v>
                </c:pt>
                <c:pt idx="424">
                  <c:v>158</c:v>
                </c:pt>
                <c:pt idx="425">
                  <c:v>161.02000000000001</c:v>
                </c:pt>
                <c:pt idx="426">
                  <c:v>159.61999999999998</c:v>
                </c:pt>
                <c:pt idx="427">
                  <c:v>172.87999999999997</c:v>
                </c:pt>
                <c:pt idx="428">
                  <c:v>168.32</c:v>
                </c:pt>
                <c:pt idx="429">
                  <c:v>168.95999999999998</c:v>
                </c:pt>
                <c:pt idx="430">
                  <c:v>142.69999999999999</c:v>
                </c:pt>
                <c:pt idx="431">
                  <c:v>159.66</c:v>
                </c:pt>
                <c:pt idx="432">
                  <c:v>143.24</c:v>
                </c:pt>
                <c:pt idx="433">
                  <c:v>155</c:v>
                </c:pt>
                <c:pt idx="434">
                  <c:v>139.19999999999999</c:v>
                </c:pt>
                <c:pt idx="435">
                  <c:v>163.52600000000001</c:v>
                </c:pt>
                <c:pt idx="436">
                  <c:v>146.30599999999998</c:v>
                </c:pt>
                <c:pt idx="437">
                  <c:v>137.50600000000003</c:v>
                </c:pt>
                <c:pt idx="438">
                  <c:v>119.54600000000002</c:v>
                </c:pt>
                <c:pt idx="439">
                  <c:v>127.646</c:v>
                </c:pt>
                <c:pt idx="440">
                  <c:v>127.7</c:v>
                </c:pt>
                <c:pt idx="441">
                  <c:v>122.51999999999998</c:v>
                </c:pt>
                <c:pt idx="442">
                  <c:v>128.35999999999999</c:v>
                </c:pt>
                <c:pt idx="443">
                  <c:v>137.72</c:v>
                </c:pt>
                <c:pt idx="444">
                  <c:v>144.34</c:v>
                </c:pt>
                <c:pt idx="445">
                  <c:v>152.74</c:v>
                </c:pt>
                <c:pt idx="446">
                  <c:v>150.84</c:v>
                </c:pt>
                <c:pt idx="447">
                  <c:v>164.94</c:v>
                </c:pt>
                <c:pt idx="448">
                  <c:v>167.76</c:v>
                </c:pt>
                <c:pt idx="449">
                  <c:v>165.74</c:v>
                </c:pt>
                <c:pt idx="450">
                  <c:v>149.47999999999999</c:v>
                </c:pt>
                <c:pt idx="451">
                  <c:v>168.06</c:v>
                </c:pt>
                <c:pt idx="452">
                  <c:v>156.5</c:v>
                </c:pt>
                <c:pt idx="453">
                  <c:v>159.06</c:v>
                </c:pt>
                <c:pt idx="454">
                  <c:v>161.45999999999998</c:v>
                </c:pt>
                <c:pt idx="455">
                  <c:v>182.07999999999998</c:v>
                </c:pt>
                <c:pt idx="456">
                  <c:v>168.56</c:v>
                </c:pt>
                <c:pt idx="457">
                  <c:v>168.7</c:v>
                </c:pt>
                <c:pt idx="458">
                  <c:v>162.87999999999997</c:v>
                </c:pt>
                <c:pt idx="459">
                  <c:v>158.68</c:v>
                </c:pt>
                <c:pt idx="460">
                  <c:v>140.18</c:v>
                </c:pt>
                <c:pt idx="461">
                  <c:v>136.76</c:v>
                </c:pt>
                <c:pt idx="462">
                  <c:v>133.6</c:v>
                </c:pt>
                <c:pt idx="463">
                  <c:v>147.24</c:v>
                </c:pt>
                <c:pt idx="464">
                  <c:v>150.16000000000003</c:v>
                </c:pt>
                <c:pt idx="465">
                  <c:v>164.95999999999998</c:v>
                </c:pt>
                <c:pt idx="466">
                  <c:v>163.69999999999999</c:v>
                </c:pt>
                <c:pt idx="467">
                  <c:v>166.1</c:v>
                </c:pt>
                <c:pt idx="468">
                  <c:v>163.6</c:v>
                </c:pt>
                <c:pt idx="469">
                  <c:v>172.68</c:v>
                </c:pt>
                <c:pt idx="470">
                  <c:v>163.45999999999998</c:v>
                </c:pt>
                <c:pt idx="471">
                  <c:v>159.16</c:v>
                </c:pt>
                <c:pt idx="472">
                  <c:v>149.23999999999998</c:v>
                </c:pt>
                <c:pt idx="473">
                  <c:v>141.23999999999998</c:v>
                </c:pt>
                <c:pt idx="474">
                  <c:v>137.74</c:v>
                </c:pt>
                <c:pt idx="475">
                  <c:v>130.35999999999999</c:v>
                </c:pt>
                <c:pt idx="476">
                  <c:v>135.38</c:v>
                </c:pt>
                <c:pt idx="477">
                  <c:v>140.5</c:v>
                </c:pt>
                <c:pt idx="478">
                  <c:v>138.14000000000001</c:v>
                </c:pt>
                <c:pt idx="479">
                  <c:v>135.1</c:v>
                </c:pt>
                <c:pt idx="480">
                  <c:v>141.19999999999999</c:v>
                </c:pt>
                <c:pt idx="481">
                  <c:v>142.6</c:v>
                </c:pt>
                <c:pt idx="482">
                  <c:v>142</c:v>
                </c:pt>
                <c:pt idx="483">
                  <c:v>149.47999999999999</c:v>
                </c:pt>
                <c:pt idx="484">
                  <c:v>156.56</c:v>
                </c:pt>
                <c:pt idx="485">
                  <c:v>154.68</c:v>
                </c:pt>
                <c:pt idx="486">
                  <c:v>156.82</c:v>
                </c:pt>
                <c:pt idx="487">
                  <c:v>161.97999999999996</c:v>
                </c:pt>
                <c:pt idx="488">
                  <c:v>162.06</c:v>
                </c:pt>
                <c:pt idx="489">
                  <c:v>152.27999999999997</c:v>
                </c:pt>
                <c:pt idx="490">
                  <c:v>148.44</c:v>
                </c:pt>
                <c:pt idx="491">
                  <c:v>148.5</c:v>
                </c:pt>
                <c:pt idx="492">
                  <c:v>154.04000000000002</c:v>
                </c:pt>
                <c:pt idx="493">
                  <c:v>151.78000000000003</c:v>
                </c:pt>
                <c:pt idx="494">
                  <c:v>161.63999999999999</c:v>
                </c:pt>
                <c:pt idx="495">
                  <c:v>163.06</c:v>
                </c:pt>
                <c:pt idx="496">
                  <c:v>155.76</c:v>
                </c:pt>
                <c:pt idx="497">
                  <c:v>150.06</c:v>
                </c:pt>
                <c:pt idx="498">
                  <c:v>144.32</c:v>
                </c:pt>
                <c:pt idx="499">
                  <c:v>144</c:v>
                </c:pt>
                <c:pt idx="500">
                  <c:v>143.80000000000001</c:v>
                </c:pt>
                <c:pt idx="501">
                  <c:v>141.76</c:v>
                </c:pt>
                <c:pt idx="502">
                  <c:v>138.5</c:v>
                </c:pt>
                <c:pt idx="503">
                  <c:v>153.69999999999999</c:v>
                </c:pt>
                <c:pt idx="504">
                  <c:v>148.1</c:v>
                </c:pt>
                <c:pt idx="505">
                  <c:v>155.12</c:v>
                </c:pt>
                <c:pt idx="506">
                  <c:v>170.46799999999999</c:v>
                </c:pt>
                <c:pt idx="507">
                  <c:v>179.52799999999999</c:v>
                </c:pt>
                <c:pt idx="508">
                  <c:v>168.428</c:v>
                </c:pt>
                <c:pt idx="509">
                  <c:v>181.68800000000002</c:v>
                </c:pt>
                <c:pt idx="510">
                  <c:v>180.96799999999999</c:v>
                </c:pt>
                <c:pt idx="511">
                  <c:v>169.45999999999998</c:v>
                </c:pt>
                <c:pt idx="512">
                  <c:v>163.69999999999999</c:v>
                </c:pt>
                <c:pt idx="513">
                  <c:v>157.1</c:v>
                </c:pt>
                <c:pt idx="514">
                  <c:v>138</c:v>
                </c:pt>
                <c:pt idx="515">
                  <c:v>140.97999999999999</c:v>
                </c:pt>
                <c:pt idx="516">
                  <c:v>147.44</c:v>
                </c:pt>
                <c:pt idx="517">
                  <c:v>153.45999999999998</c:v>
                </c:pt>
                <c:pt idx="518">
                  <c:v>163.52000000000004</c:v>
                </c:pt>
                <c:pt idx="519">
                  <c:v>182.45999999999998</c:v>
                </c:pt>
                <c:pt idx="520">
                  <c:v>191.32000000000002</c:v>
                </c:pt>
                <c:pt idx="521">
                  <c:v>197.56</c:v>
                </c:pt>
                <c:pt idx="522">
                  <c:v>197.45999999999998</c:v>
                </c:pt>
                <c:pt idx="523">
                  <c:v>193.76</c:v>
                </c:pt>
                <c:pt idx="524">
                  <c:v>178.64</c:v>
                </c:pt>
                <c:pt idx="525">
                  <c:v>153.80000000000001</c:v>
                </c:pt>
                <c:pt idx="526">
                  <c:v>140.92000000000002</c:v>
                </c:pt>
                <c:pt idx="527">
                  <c:v>147.56</c:v>
                </c:pt>
                <c:pt idx="528">
                  <c:v>150.69999999999999</c:v>
                </c:pt>
                <c:pt idx="529">
                  <c:v>150.82</c:v>
                </c:pt>
                <c:pt idx="530">
                  <c:v>154.12</c:v>
                </c:pt>
                <c:pt idx="531">
                  <c:v>162.80000000000001</c:v>
                </c:pt>
                <c:pt idx="532">
                  <c:v>149.72</c:v>
                </c:pt>
                <c:pt idx="533">
                  <c:v>134.72</c:v>
                </c:pt>
                <c:pt idx="534">
                  <c:v>133.14000000000001</c:v>
                </c:pt>
                <c:pt idx="535">
                  <c:v>128.24</c:v>
                </c:pt>
                <c:pt idx="536">
                  <c:v>120.1</c:v>
                </c:pt>
                <c:pt idx="537">
                  <c:v>116.3</c:v>
                </c:pt>
                <c:pt idx="538">
                  <c:v>111.2</c:v>
                </c:pt>
                <c:pt idx="539">
                  <c:v>109.84</c:v>
                </c:pt>
                <c:pt idx="540">
                  <c:v>110.64000000000001</c:v>
                </c:pt>
                <c:pt idx="541">
                  <c:v>90.179999999999993</c:v>
                </c:pt>
                <c:pt idx="542">
                  <c:v>116.25999999999999</c:v>
                </c:pt>
                <c:pt idx="543">
                  <c:v>120.35999999999999</c:v>
                </c:pt>
                <c:pt idx="544">
                  <c:v>119.47999999999999</c:v>
                </c:pt>
                <c:pt idx="545">
                  <c:v>121.78</c:v>
                </c:pt>
                <c:pt idx="546">
                  <c:v>142.45999999999998</c:v>
                </c:pt>
                <c:pt idx="547">
                  <c:v>129.83999999999997</c:v>
                </c:pt>
                <c:pt idx="548">
                  <c:v>144.06</c:v>
                </c:pt>
                <c:pt idx="549">
                  <c:v>144.21999999999997</c:v>
                </c:pt>
                <c:pt idx="550">
                  <c:v>150.63999999999999</c:v>
                </c:pt>
                <c:pt idx="551">
                  <c:v>160.32</c:v>
                </c:pt>
                <c:pt idx="552">
                  <c:v>150.62</c:v>
                </c:pt>
                <c:pt idx="553">
                  <c:v>141.95999999999998</c:v>
                </c:pt>
                <c:pt idx="554">
                  <c:v>134.06</c:v>
                </c:pt>
                <c:pt idx="555">
                  <c:v>134.56</c:v>
                </c:pt>
                <c:pt idx="556">
                  <c:v>119.17999999999999</c:v>
                </c:pt>
                <c:pt idx="557">
                  <c:v>117</c:v>
                </c:pt>
                <c:pt idx="558">
                  <c:v>114.36000000000001</c:v>
                </c:pt>
                <c:pt idx="559">
                  <c:v>128.62</c:v>
                </c:pt>
                <c:pt idx="560">
                  <c:v>124.3</c:v>
                </c:pt>
                <c:pt idx="561">
                  <c:v>126.28</c:v>
                </c:pt>
                <c:pt idx="562">
                  <c:v>127.97999999999999</c:v>
                </c:pt>
                <c:pt idx="563">
                  <c:v>139.5</c:v>
                </c:pt>
                <c:pt idx="564">
                  <c:v>136.52000000000001</c:v>
                </c:pt>
                <c:pt idx="565">
                  <c:v>137.02000000000001</c:v>
                </c:pt>
                <c:pt idx="566">
                  <c:v>140.33999999999997</c:v>
                </c:pt>
                <c:pt idx="567">
                  <c:v>143.19999999999999</c:v>
                </c:pt>
                <c:pt idx="568">
                  <c:v>133.47999999999999</c:v>
                </c:pt>
                <c:pt idx="569">
                  <c:v>139.35999999999999</c:v>
                </c:pt>
                <c:pt idx="570">
                  <c:v>141.04000000000002</c:v>
                </c:pt>
                <c:pt idx="571">
                  <c:v>135.21999999999997</c:v>
                </c:pt>
                <c:pt idx="572">
                  <c:v>135.85999999999999</c:v>
                </c:pt>
                <c:pt idx="573">
                  <c:v>134.54000000000002</c:v>
                </c:pt>
                <c:pt idx="574">
                  <c:v>115.2</c:v>
                </c:pt>
                <c:pt idx="575">
                  <c:v>115.32000000000001</c:v>
                </c:pt>
                <c:pt idx="576">
                  <c:v>123.05999999999999</c:v>
                </c:pt>
                <c:pt idx="577">
                  <c:v>133.4</c:v>
                </c:pt>
                <c:pt idx="578">
                  <c:v>139.92000000000002</c:v>
                </c:pt>
                <c:pt idx="579">
                  <c:v>146.13999999999999</c:v>
                </c:pt>
                <c:pt idx="580">
                  <c:v>142.94</c:v>
                </c:pt>
                <c:pt idx="581">
                  <c:v>146.94</c:v>
                </c:pt>
                <c:pt idx="582">
                  <c:v>135.80000000000001</c:v>
                </c:pt>
                <c:pt idx="583">
                  <c:v>141.88</c:v>
                </c:pt>
                <c:pt idx="584">
                  <c:v>145.4</c:v>
                </c:pt>
                <c:pt idx="585">
                  <c:v>147.85999999999999</c:v>
                </c:pt>
                <c:pt idx="586">
                  <c:v>147.26</c:v>
                </c:pt>
                <c:pt idx="587">
                  <c:v>157.56</c:v>
                </c:pt>
                <c:pt idx="588">
                  <c:v>139.76</c:v>
                </c:pt>
                <c:pt idx="589">
                  <c:v>133.56</c:v>
                </c:pt>
                <c:pt idx="590">
                  <c:v>140</c:v>
                </c:pt>
                <c:pt idx="591">
                  <c:v>136.1</c:v>
                </c:pt>
                <c:pt idx="592">
                  <c:v>127.14000000000001</c:v>
                </c:pt>
                <c:pt idx="593">
                  <c:v>146.14000000000001</c:v>
                </c:pt>
                <c:pt idx="594">
                  <c:v>170.34</c:v>
                </c:pt>
                <c:pt idx="595">
                  <c:v>162.08000000000001</c:v>
                </c:pt>
                <c:pt idx="596">
                  <c:v>149.94</c:v>
                </c:pt>
                <c:pt idx="597">
                  <c:v>141.78</c:v>
                </c:pt>
                <c:pt idx="598">
                  <c:v>128.69999999999999</c:v>
                </c:pt>
                <c:pt idx="599">
                  <c:v>98.06</c:v>
                </c:pt>
                <c:pt idx="600">
                  <c:v>90.419999999999987</c:v>
                </c:pt>
                <c:pt idx="601">
                  <c:v>108.05999999999999</c:v>
                </c:pt>
                <c:pt idx="602">
                  <c:v>103.17999999999999</c:v>
                </c:pt>
                <c:pt idx="603">
                  <c:v>118.25999999999999</c:v>
                </c:pt>
                <c:pt idx="604">
                  <c:v>144.30000000000001</c:v>
                </c:pt>
                <c:pt idx="605">
                  <c:v>166.7</c:v>
                </c:pt>
                <c:pt idx="606">
                  <c:v>166.04000000000002</c:v>
                </c:pt>
                <c:pt idx="607">
                  <c:v>181.84</c:v>
                </c:pt>
                <c:pt idx="608">
                  <c:v>170.34</c:v>
                </c:pt>
                <c:pt idx="609">
                  <c:v>163.08000000000001</c:v>
                </c:pt>
                <c:pt idx="610">
                  <c:v>149.38</c:v>
                </c:pt>
                <c:pt idx="611">
                  <c:v>141.30000000000001</c:v>
                </c:pt>
                <c:pt idx="612">
                  <c:v>130.80000000000001</c:v>
                </c:pt>
                <c:pt idx="613">
                  <c:v>133.32</c:v>
                </c:pt>
                <c:pt idx="614">
                  <c:v>131.24</c:v>
                </c:pt>
                <c:pt idx="615">
                  <c:v>130.78000000000003</c:v>
                </c:pt>
                <c:pt idx="616">
                  <c:v>131.04</c:v>
                </c:pt>
                <c:pt idx="617">
                  <c:v>136.06</c:v>
                </c:pt>
                <c:pt idx="618">
                  <c:v>128.5</c:v>
                </c:pt>
                <c:pt idx="619">
                  <c:v>127.34</c:v>
                </c:pt>
                <c:pt idx="620">
                  <c:v>129.35999999999999</c:v>
                </c:pt>
                <c:pt idx="621">
                  <c:v>122.12</c:v>
                </c:pt>
                <c:pt idx="622">
                  <c:v>114.1</c:v>
                </c:pt>
                <c:pt idx="623">
                  <c:v>110.26000000000002</c:v>
                </c:pt>
                <c:pt idx="624">
                  <c:v>93.160000000000011</c:v>
                </c:pt>
                <c:pt idx="625">
                  <c:v>86.7</c:v>
                </c:pt>
                <c:pt idx="626">
                  <c:v>88.72</c:v>
                </c:pt>
                <c:pt idx="627">
                  <c:v>86.66</c:v>
                </c:pt>
                <c:pt idx="628">
                  <c:v>78.739999999999995</c:v>
                </c:pt>
                <c:pt idx="629">
                  <c:v>77.7</c:v>
                </c:pt>
                <c:pt idx="630">
                  <c:v>60.9</c:v>
                </c:pt>
                <c:pt idx="631">
                  <c:v>61.7</c:v>
                </c:pt>
                <c:pt idx="632">
                  <c:v>63.36</c:v>
                </c:pt>
                <c:pt idx="633">
                  <c:v>69.36</c:v>
                </c:pt>
                <c:pt idx="634">
                  <c:v>83.9</c:v>
                </c:pt>
                <c:pt idx="635">
                  <c:v>108.3</c:v>
                </c:pt>
                <c:pt idx="636">
                  <c:v>105.42</c:v>
                </c:pt>
                <c:pt idx="637">
                  <c:v>110.88</c:v>
                </c:pt>
                <c:pt idx="638">
                  <c:v>113.58000000000001</c:v>
                </c:pt>
                <c:pt idx="639">
                  <c:v>100.44</c:v>
                </c:pt>
                <c:pt idx="640">
                  <c:v>99.2</c:v>
                </c:pt>
                <c:pt idx="641">
                  <c:v>103.16000000000001</c:v>
                </c:pt>
                <c:pt idx="642">
                  <c:v>106</c:v>
                </c:pt>
                <c:pt idx="643">
                  <c:v>110.67999999999999</c:v>
                </c:pt>
                <c:pt idx="644">
                  <c:v>116.92</c:v>
                </c:pt>
                <c:pt idx="645">
                  <c:v>109.58</c:v>
                </c:pt>
                <c:pt idx="646">
                  <c:v>127.4</c:v>
                </c:pt>
                <c:pt idx="647">
                  <c:v>134</c:v>
                </c:pt>
                <c:pt idx="648">
                  <c:v>130.02000000000001</c:v>
                </c:pt>
                <c:pt idx="649">
                  <c:v>129.02000000000001</c:v>
                </c:pt>
                <c:pt idx="650">
                  <c:v>124.05999999999999</c:v>
                </c:pt>
                <c:pt idx="651">
                  <c:v>101.22</c:v>
                </c:pt>
                <c:pt idx="652">
                  <c:v>82.62</c:v>
                </c:pt>
                <c:pt idx="653">
                  <c:v>82.12</c:v>
                </c:pt>
                <c:pt idx="654">
                  <c:v>82.18</c:v>
                </c:pt>
                <c:pt idx="655">
                  <c:v>83.320000000000007</c:v>
                </c:pt>
                <c:pt idx="656">
                  <c:v>77.460000000000008</c:v>
                </c:pt>
                <c:pt idx="657">
                  <c:v>81.460000000000008</c:v>
                </c:pt>
                <c:pt idx="658">
                  <c:v>79.86</c:v>
                </c:pt>
                <c:pt idx="659">
                  <c:v>106.1</c:v>
                </c:pt>
                <c:pt idx="660">
                  <c:v>114.9</c:v>
                </c:pt>
                <c:pt idx="661">
                  <c:v>125.9</c:v>
                </c:pt>
                <c:pt idx="662">
                  <c:v>143.9</c:v>
                </c:pt>
                <c:pt idx="663">
                  <c:v>150.26</c:v>
                </c:pt>
                <c:pt idx="664">
                  <c:v>131.13999999999999</c:v>
                </c:pt>
                <c:pt idx="665">
                  <c:v>133.54000000000002</c:v>
                </c:pt>
                <c:pt idx="666">
                  <c:v>151.06</c:v>
                </c:pt>
                <c:pt idx="667">
                  <c:v>133.85999999999999</c:v>
                </c:pt>
                <c:pt idx="668">
                  <c:v>136.80000000000001</c:v>
                </c:pt>
                <c:pt idx="669">
                  <c:v>149.02000000000001</c:v>
                </c:pt>
                <c:pt idx="670">
                  <c:v>148.12</c:v>
                </c:pt>
                <c:pt idx="671">
                  <c:v>143</c:v>
                </c:pt>
                <c:pt idx="672">
                  <c:v>145.56</c:v>
                </c:pt>
                <c:pt idx="673">
                  <c:v>155.82</c:v>
                </c:pt>
                <c:pt idx="674">
                  <c:v>150.78000000000003</c:v>
                </c:pt>
                <c:pt idx="675">
                  <c:v>151.98000000000002</c:v>
                </c:pt>
                <c:pt idx="676">
                  <c:v>139.24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8-4DFC-AE1F-A5E29115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581856"/>
        <c:axId val="1171583496"/>
      </c:lineChart>
      <c:dateAx>
        <c:axId val="1171581856"/>
        <c:scaling>
          <c:orientation val="minMax"/>
        </c:scaling>
        <c:delete val="0"/>
        <c:axPos val="b"/>
        <c:numFmt formatCode="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ahoma" panose="020B0604030504040204" pitchFamily="34" charset="0"/>
                <a:cs typeface="Times New Roman" panose="02020603050405020304" pitchFamily="18" charset="0"/>
              </a:defRPr>
            </a:pPr>
            <a:endParaRPr lang="en-US"/>
          </a:p>
        </c:txPr>
        <c:crossAx val="1171583496"/>
        <c:crosses val="autoZero"/>
        <c:auto val="1"/>
        <c:lblOffset val="100"/>
        <c:baseTimeUnit val="days"/>
      </c:dateAx>
      <c:valAx>
        <c:axId val="11715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ahoma" panose="020B0604030504040204" pitchFamily="34" charset="0"/>
                <a:cs typeface="Times New Roman" panose="02020603050405020304" pitchFamily="18" charset="0"/>
              </a:defRPr>
            </a:pPr>
            <a:endParaRPr lang="en-US"/>
          </a:p>
        </c:txPr>
        <c:crossAx val="11715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ahoma" panose="020B0604030504040204" pitchFamily="34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Tahoma" panose="020B0604030504040204" pitchFamily="34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transaction'!$A$326:$A$570</c:f>
              <c:numCache>
                <c:formatCode>m/d/yyyy</c:formatCode>
                <c:ptCount val="245"/>
                <c:pt idx="0">
                  <c:v>43578</c:v>
                </c:pt>
                <c:pt idx="1">
                  <c:v>43579</c:v>
                </c:pt>
                <c:pt idx="2">
                  <c:v>43580</c:v>
                </c:pt>
                <c:pt idx="3">
                  <c:v>43581</c:v>
                </c:pt>
                <c:pt idx="4">
                  <c:v>43583</c:v>
                </c:pt>
                <c:pt idx="5">
                  <c:v>43584</c:v>
                </c:pt>
                <c:pt idx="6">
                  <c:v>43585</c:v>
                </c:pt>
                <c:pt idx="7">
                  <c:v>43590</c:v>
                </c:pt>
                <c:pt idx="8">
                  <c:v>43591</c:v>
                </c:pt>
                <c:pt idx="9">
                  <c:v>43592</c:v>
                </c:pt>
                <c:pt idx="10">
                  <c:v>43593</c:v>
                </c:pt>
                <c:pt idx="11">
                  <c:v>43594</c:v>
                </c:pt>
                <c:pt idx="12">
                  <c:v>43595</c:v>
                </c:pt>
                <c:pt idx="13">
                  <c:v>43598</c:v>
                </c:pt>
                <c:pt idx="14">
                  <c:v>43599</c:v>
                </c:pt>
                <c:pt idx="15">
                  <c:v>43600</c:v>
                </c:pt>
                <c:pt idx="16">
                  <c:v>43601</c:v>
                </c:pt>
                <c:pt idx="17">
                  <c:v>43602</c:v>
                </c:pt>
                <c:pt idx="18">
                  <c:v>43605</c:v>
                </c:pt>
                <c:pt idx="19">
                  <c:v>43606</c:v>
                </c:pt>
                <c:pt idx="20">
                  <c:v>43607</c:v>
                </c:pt>
                <c:pt idx="21">
                  <c:v>43608</c:v>
                </c:pt>
                <c:pt idx="22">
                  <c:v>43609</c:v>
                </c:pt>
                <c:pt idx="23">
                  <c:v>43612</c:v>
                </c:pt>
                <c:pt idx="24">
                  <c:v>43613</c:v>
                </c:pt>
                <c:pt idx="25">
                  <c:v>43614</c:v>
                </c:pt>
                <c:pt idx="26">
                  <c:v>43615</c:v>
                </c:pt>
                <c:pt idx="27">
                  <c:v>43616</c:v>
                </c:pt>
                <c:pt idx="28">
                  <c:v>43619</c:v>
                </c:pt>
                <c:pt idx="29">
                  <c:v>43620</c:v>
                </c:pt>
                <c:pt idx="30">
                  <c:v>43621</c:v>
                </c:pt>
                <c:pt idx="31">
                  <c:v>43622</c:v>
                </c:pt>
                <c:pt idx="32">
                  <c:v>43626</c:v>
                </c:pt>
                <c:pt idx="33">
                  <c:v>43627</c:v>
                </c:pt>
                <c:pt idx="34">
                  <c:v>43628</c:v>
                </c:pt>
                <c:pt idx="35">
                  <c:v>43629</c:v>
                </c:pt>
                <c:pt idx="36">
                  <c:v>43630</c:v>
                </c:pt>
                <c:pt idx="37">
                  <c:v>43633</c:v>
                </c:pt>
                <c:pt idx="38">
                  <c:v>43634</c:v>
                </c:pt>
                <c:pt idx="39">
                  <c:v>43635</c:v>
                </c:pt>
                <c:pt idx="40">
                  <c:v>43636</c:v>
                </c:pt>
                <c:pt idx="41">
                  <c:v>43637</c:v>
                </c:pt>
                <c:pt idx="42">
                  <c:v>43640</c:v>
                </c:pt>
                <c:pt idx="43">
                  <c:v>43641</c:v>
                </c:pt>
                <c:pt idx="44">
                  <c:v>43642</c:v>
                </c:pt>
                <c:pt idx="45">
                  <c:v>43643</c:v>
                </c:pt>
                <c:pt idx="46">
                  <c:v>43644</c:v>
                </c:pt>
                <c:pt idx="47">
                  <c:v>43647</c:v>
                </c:pt>
                <c:pt idx="48">
                  <c:v>43648</c:v>
                </c:pt>
                <c:pt idx="49">
                  <c:v>43649</c:v>
                </c:pt>
                <c:pt idx="50">
                  <c:v>43650</c:v>
                </c:pt>
                <c:pt idx="51">
                  <c:v>43651</c:v>
                </c:pt>
                <c:pt idx="52">
                  <c:v>43654</c:v>
                </c:pt>
                <c:pt idx="53">
                  <c:v>43655</c:v>
                </c:pt>
                <c:pt idx="54">
                  <c:v>43656</c:v>
                </c:pt>
                <c:pt idx="55">
                  <c:v>43657</c:v>
                </c:pt>
                <c:pt idx="56">
                  <c:v>43658</c:v>
                </c:pt>
                <c:pt idx="57">
                  <c:v>43661</c:v>
                </c:pt>
                <c:pt idx="58">
                  <c:v>43662</c:v>
                </c:pt>
                <c:pt idx="59">
                  <c:v>43663</c:v>
                </c:pt>
                <c:pt idx="60">
                  <c:v>43664</c:v>
                </c:pt>
                <c:pt idx="61">
                  <c:v>43665</c:v>
                </c:pt>
                <c:pt idx="62">
                  <c:v>43668</c:v>
                </c:pt>
                <c:pt idx="63">
                  <c:v>43669</c:v>
                </c:pt>
                <c:pt idx="64">
                  <c:v>43670</c:v>
                </c:pt>
                <c:pt idx="65">
                  <c:v>43671</c:v>
                </c:pt>
                <c:pt idx="66">
                  <c:v>43672</c:v>
                </c:pt>
                <c:pt idx="67">
                  <c:v>43675</c:v>
                </c:pt>
                <c:pt idx="68">
                  <c:v>43676</c:v>
                </c:pt>
                <c:pt idx="69">
                  <c:v>43677</c:v>
                </c:pt>
                <c:pt idx="70">
                  <c:v>43678</c:v>
                </c:pt>
                <c:pt idx="71">
                  <c:v>43679</c:v>
                </c:pt>
                <c:pt idx="72">
                  <c:v>43682</c:v>
                </c:pt>
                <c:pt idx="73">
                  <c:v>43683</c:v>
                </c:pt>
                <c:pt idx="74">
                  <c:v>43684</c:v>
                </c:pt>
                <c:pt idx="75">
                  <c:v>43685</c:v>
                </c:pt>
                <c:pt idx="76">
                  <c:v>43686</c:v>
                </c:pt>
                <c:pt idx="77">
                  <c:v>43689</c:v>
                </c:pt>
                <c:pt idx="78">
                  <c:v>43690</c:v>
                </c:pt>
                <c:pt idx="79">
                  <c:v>43691</c:v>
                </c:pt>
                <c:pt idx="80">
                  <c:v>43692</c:v>
                </c:pt>
                <c:pt idx="81">
                  <c:v>43693</c:v>
                </c:pt>
                <c:pt idx="82">
                  <c:v>43696</c:v>
                </c:pt>
                <c:pt idx="83">
                  <c:v>43697</c:v>
                </c:pt>
                <c:pt idx="84">
                  <c:v>43698</c:v>
                </c:pt>
                <c:pt idx="85">
                  <c:v>43699</c:v>
                </c:pt>
                <c:pt idx="86">
                  <c:v>43700</c:v>
                </c:pt>
                <c:pt idx="87">
                  <c:v>43703</c:v>
                </c:pt>
                <c:pt idx="88">
                  <c:v>43704</c:v>
                </c:pt>
                <c:pt idx="89">
                  <c:v>43705</c:v>
                </c:pt>
                <c:pt idx="90">
                  <c:v>43706</c:v>
                </c:pt>
                <c:pt idx="91">
                  <c:v>43707</c:v>
                </c:pt>
                <c:pt idx="92">
                  <c:v>43710</c:v>
                </c:pt>
                <c:pt idx="93">
                  <c:v>43711</c:v>
                </c:pt>
                <c:pt idx="94">
                  <c:v>43712</c:v>
                </c:pt>
                <c:pt idx="95">
                  <c:v>43713</c:v>
                </c:pt>
                <c:pt idx="96">
                  <c:v>43714</c:v>
                </c:pt>
                <c:pt idx="97">
                  <c:v>43717</c:v>
                </c:pt>
                <c:pt idx="98">
                  <c:v>43718</c:v>
                </c:pt>
                <c:pt idx="99">
                  <c:v>43719</c:v>
                </c:pt>
                <c:pt idx="100">
                  <c:v>43720</c:v>
                </c:pt>
                <c:pt idx="101">
                  <c:v>43724</c:v>
                </c:pt>
                <c:pt idx="102">
                  <c:v>43725</c:v>
                </c:pt>
                <c:pt idx="103">
                  <c:v>43726</c:v>
                </c:pt>
                <c:pt idx="104">
                  <c:v>43727</c:v>
                </c:pt>
                <c:pt idx="105">
                  <c:v>43728</c:v>
                </c:pt>
                <c:pt idx="106">
                  <c:v>43731</c:v>
                </c:pt>
                <c:pt idx="107">
                  <c:v>43732</c:v>
                </c:pt>
                <c:pt idx="108">
                  <c:v>43733</c:v>
                </c:pt>
                <c:pt idx="109">
                  <c:v>43734</c:v>
                </c:pt>
                <c:pt idx="110">
                  <c:v>43735</c:v>
                </c:pt>
                <c:pt idx="111">
                  <c:v>43737</c:v>
                </c:pt>
                <c:pt idx="112">
                  <c:v>43746</c:v>
                </c:pt>
                <c:pt idx="113">
                  <c:v>43747</c:v>
                </c:pt>
                <c:pt idx="114">
                  <c:v>43748</c:v>
                </c:pt>
                <c:pt idx="115">
                  <c:v>43749</c:v>
                </c:pt>
                <c:pt idx="116">
                  <c:v>43750</c:v>
                </c:pt>
                <c:pt idx="117">
                  <c:v>43752</c:v>
                </c:pt>
                <c:pt idx="118">
                  <c:v>43753</c:v>
                </c:pt>
                <c:pt idx="119">
                  <c:v>43754</c:v>
                </c:pt>
                <c:pt idx="120">
                  <c:v>43755</c:v>
                </c:pt>
                <c:pt idx="121">
                  <c:v>43756</c:v>
                </c:pt>
                <c:pt idx="122">
                  <c:v>43759</c:v>
                </c:pt>
                <c:pt idx="123">
                  <c:v>43760</c:v>
                </c:pt>
                <c:pt idx="124">
                  <c:v>43761</c:v>
                </c:pt>
                <c:pt idx="125">
                  <c:v>43762</c:v>
                </c:pt>
                <c:pt idx="126">
                  <c:v>43763</c:v>
                </c:pt>
                <c:pt idx="127">
                  <c:v>43766</c:v>
                </c:pt>
                <c:pt idx="128">
                  <c:v>43767</c:v>
                </c:pt>
                <c:pt idx="129">
                  <c:v>43768</c:v>
                </c:pt>
                <c:pt idx="130">
                  <c:v>43769</c:v>
                </c:pt>
                <c:pt idx="131">
                  <c:v>43770</c:v>
                </c:pt>
                <c:pt idx="132">
                  <c:v>43773</c:v>
                </c:pt>
                <c:pt idx="133">
                  <c:v>43774</c:v>
                </c:pt>
                <c:pt idx="134">
                  <c:v>43775</c:v>
                </c:pt>
                <c:pt idx="135">
                  <c:v>43776</c:v>
                </c:pt>
                <c:pt idx="136">
                  <c:v>43777</c:v>
                </c:pt>
                <c:pt idx="137">
                  <c:v>43780</c:v>
                </c:pt>
                <c:pt idx="138">
                  <c:v>43781</c:v>
                </c:pt>
                <c:pt idx="139">
                  <c:v>43782</c:v>
                </c:pt>
                <c:pt idx="140">
                  <c:v>43783</c:v>
                </c:pt>
                <c:pt idx="141">
                  <c:v>43784</c:v>
                </c:pt>
                <c:pt idx="142">
                  <c:v>43787</c:v>
                </c:pt>
                <c:pt idx="143">
                  <c:v>43788</c:v>
                </c:pt>
                <c:pt idx="144">
                  <c:v>43789</c:v>
                </c:pt>
                <c:pt idx="145">
                  <c:v>43790</c:v>
                </c:pt>
                <c:pt idx="146">
                  <c:v>43791</c:v>
                </c:pt>
                <c:pt idx="147">
                  <c:v>43794</c:v>
                </c:pt>
                <c:pt idx="148">
                  <c:v>43795</c:v>
                </c:pt>
                <c:pt idx="149">
                  <c:v>43796</c:v>
                </c:pt>
                <c:pt idx="150">
                  <c:v>43797</c:v>
                </c:pt>
                <c:pt idx="151">
                  <c:v>43798</c:v>
                </c:pt>
                <c:pt idx="152">
                  <c:v>43801</c:v>
                </c:pt>
                <c:pt idx="153">
                  <c:v>43802</c:v>
                </c:pt>
                <c:pt idx="154">
                  <c:v>43803</c:v>
                </c:pt>
                <c:pt idx="155">
                  <c:v>43804</c:v>
                </c:pt>
                <c:pt idx="156">
                  <c:v>43805</c:v>
                </c:pt>
                <c:pt idx="157">
                  <c:v>43808</c:v>
                </c:pt>
                <c:pt idx="158">
                  <c:v>43809</c:v>
                </c:pt>
                <c:pt idx="159">
                  <c:v>43810</c:v>
                </c:pt>
                <c:pt idx="160">
                  <c:v>43811</c:v>
                </c:pt>
                <c:pt idx="161">
                  <c:v>43812</c:v>
                </c:pt>
                <c:pt idx="162">
                  <c:v>43815</c:v>
                </c:pt>
                <c:pt idx="163">
                  <c:v>43816</c:v>
                </c:pt>
                <c:pt idx="164">
                  <c:v>43817</c:v>
                </c:pt>
                <c:pt idx="165">
                  <c:v>43818</c:v>
                </c:pt>
                <c:pt idx="166">
                  <c:v>43819</c:v>
                </c:pt>
                <c:pt idx="167">
                  <c:v>43822</c:v>
                </c:pt>
                <c:pt idx="168">
                  <c:v>43823</c:v>
                </c:pt>
                <c:pt idx="169">
                  <c:v>43824</c:v>
                </c:pt>
                <c:pt idx="170">
                  <c:v>43825</c:v>
                </c:pt>
                <c:pt idx="171">
                  <c:v>43826</c:v>
                </c:pt>
                <c:pt idx="172">
                  <c:v>43829</c:v>
                </c:pt>
                <c:pt idx="173">
                  <c:v>43830</c:v>
                </c:pt>
                <c:pt idx="174">
                  <c:v>43832</c:v>
                </c:pt>
                <c:pt idx="175">
                  <c:v>43833</c:v>
                </c:pt>
                <c:pt idx="176">
                  <c:v>43836</c:v>
                </c:pt>
                <c:pt idx="177">
                  <c:v>43837</c:v>
                </c:pt>
                <c:pt idx="178">
                  <c:v>43838</c:v>
                </c:pt>
                <c:pt idx="179">
                  <c:v>43839</c:v>
                </c:pt>
                <c:pt idx="180">
                  <c:v>43840</c:v>
                </c:pt>
                <c:pt idx="181">
                  <c:v>43843</c:v>
                </c:pt>
                <c:pt idx="182">
                  <c:v>43844</c:v>
                </c:pt>
                <c:pt idx="183">
                  <c:v>43845</c:v>
                </c:pt>
                <c:pt idx="184">
                  <c:v>43846</c:v>
                </c:pt>
                <c:pt idx="185">
                  <c:v>43847</c:v>
                </c:pt>
                <c:pt idx="186">
                  <c:v>43849</c:v>
                </c:pt>
                <c:pt idx="187">
                  <c:v>43850</c:v>
                </c:pt>
                <c:pt idx="188">
                  <c:v>43851</c:v>
                </c:pt>
                <c:pt idx="189">
                  <c:v>43864</c:v>
                </c:pt>
                <c:pt idx="190">
                  <c:v>43865</c:v>
                </c:pt>
                <c:pt idx="191">
                  <c:v>43866</c:v>
                </c:pt>
                <c:pt idx="192">
                  <c:v>43867</c:v>
                </c:pt>
                <c:pt idx="193">
                  <c:v>43868</c:v>
                </c:pt>
                <c:pt idx="194">
                  <c:v>43871</c:v>
                </c:pt>
                <c:pt idx="195">
                  <c:v>43872</c:v>
                </c:pt>
                <c:pt idx="196">
                  <c:v>43873</c:v>
                </c:pt>
                <c:pt idx="197">
                  <c:v>43874</c:v>
                </c:pt>
                <c:pt idx="198">
                  <c:v>43875</c:v>
                </c:pt>
                <c:pt idx="199">
                  <c:v>43878</c:v>
                </c:pt>
                <c:pt idx="200">
                  <c:v>43879</c:v>
                </c:pt>
                <c:pt idx="201">
                  <c:v>43880</c:v>
                </c:pt>
                <c:pt idx="202">
                  <c:v>43881</c:v>
                </c:pt>
                <c:pt idx="203">
                  <c:v>43882</c:v>
                </c:pt>
                <c:pt idx="204">
                  <c:v>43885</c:v>
                </c:pt>
                <c:pt idx="205">
                  <c:v>43886</c:v>
                </c:pt>
                <c:pt idx="206">
                  <c:v>43887</c:v>
                </c:pt>
                <c:pt idx="207">
                  <c:v>43888</c:v>
                </c:pt>
                <c:pt idx="208">
                  <c:v>43889</c:v>
                </c:pt>
                <c:pt idx="209">
                  <c:v>43892</c:v>
                </c:pt>
                <c:pt idx="210">
                  <c:v>43893</c:v>
                </c:pt>
                <c:pt idx="211">
                  <c:v>43894</c:v>
                </c:pt>
                <c:pt idx="212">
                  <c:v>43895</c:v>
                </c:pt>
                <c:pt idx="213">
                  <c:v>43896</c:v>
                </c:pt>
                <c:pt idx="214">
                  <c:v>43899</c:v>
                </c:pt>
                <c:pt idx="215">
                  <c:v>43900</c:v>
                </c:pt>
                <c:pt idx="216">
                  <c:v>43901</c:v>
                </c:pt>
                <c:pt idx="217">
                  <c:v>43902</c:v>
                </c:pt>
                <c:pt idx="218">
                  <c:v>43903</c:v>
                </c:pt>
                <c:pt idx="219">
                  <c:v>43906</c:v>
                </c:pt>
                <c:pt idx="220">
                  <c:v>43907</c:v>
                </c:pt>
                <c:pt idx="221">
                  <c:v>43908</c:v>
                </c:pt>
                <c:pt idx="222">
                  <c:v>43909</c:v>
                </c:pt>
                <c:pt idx="223">
                  <c:v>43910</c:v>
                </c:pt>
                <c:pt idx="224">
                  <c:v>43913</c:v>
                </c:pt>
                <c:pt idx="225">
                  <c:v>43914</c:v>
                </c:pt>
                <c:pt idx="226">
                  <c:v>43915</c:v>
                </c:pt>
                <c:pt idx="227">
                  <c:v>43916</c:v>
                </c:pt>
                <c:pt idx="228">
                  <c:v>43917</c:v>
                </c:pt>
                <c:pt idx="229">
                  <c:v>43920</c:v>
                </c:pt>
                <c:pt idx="230">
                  <c:v>43921</c:v>
                </c:pt>
                <c:pt idx="231">
                  <c:v>43922</c:v>
                </c:pt>
                <c:pt idx="232">
                  <c:v>43923</c:v>
                </c:pt>
                <c:pt idx="233">
                  <c:v>43924</c:v>
                </c:pt>
                <c:pt idx="234">
                  <c:v>43928</c:v>
                </c:pt>
                <c:pt idx="235">
                  <c:v>43929</c:v>
                </c:pt>
                <c:pt idx="236">
                  <c:v>43930</c:v>
                </c:pt>
                <c:pt idx="237">
                  <c:v>43931</c:v>
                </c:pt>
                <c:pt idx="238">
                  <c:v>43934</c:v>
                </c:pt>
                <c:pt idx="239">
                  <c:v>43935</c:v>
                </c:pt>
                <c:pt idx="240">
                  <c:v>43936</c:v>
                </c:pt>
                <c:pt idx="241">
                  <c:v>43937</c:v>
                </c:pt>
                <c:pt idx="242">
                  <c:v>43938</c:v>
                </c:pt>
                <c:pt idx="243">
                  <c:v>43941</c:v>
                </c:pt>
                <c:pt idx="244">
                  <c:v>43942</c:v>
                </c:pt>
              </c:numCache>
            </c:numRef>
          </c:cat>
          <c:val>
            <c:numRef>
              <c:f>'daily transaction'!$B$326:$B$570</c:f>
              <c:numCache>
                <c:formatCode>_ * #,##0.0_ ;_ * \-#,##0.0_ ;_ * "-"??_ ;_ @_ </c:formatCode>
                <c:ptCount val="245"/>
                <c:pt idx="0">
                  <c:v>193.3</c:v>
                </c:pt>
                <c:pt idx="1">
                  <c:v>170.86</c:v>
                </c:pt>
                <c:pt idx="2">
                  <c:v>214.3</c:v>
                </c:pt>
                <c:pt idx="3">
                  <c:v>136</c:v>
                </c:pt>
                <c:pt idx="4">
                  <c:v>94.2</c:v>
                </c:pt>
                <c:pt idx="5">
                  <c:v>168.55</c:v>
                </c:pt>
                <c:pt idx="6">
                  <c:v>57</c:v>
                </c:pt>
                <c:pt idx="7">
                  <c:v>73</c:v>
                </c:pt>
                <c:pt idx="8">
                  <c:v>122.3</c:v>
                </c:pt>
                <c:pt idx="9">
                  <c:v>233.75</c:v>
                </c:pt>
                <c:pt idx="10">
                  <c:v>88.5</c:v>
                </c:pt>
                <c:pt idx="11">
                  <c:v>122.45</c:v>
                </c:pt>
                <c:pt idx="12">
                  <c:v>114.8</c:v>
                </c:pt>
                <c:pt idx="13">
                  <c:v>156.6</c:v>
                </c:pt>
                <c:pt idx="14">
                  <c:v>138.80000000000001</c:v>
                </c:pt>
                <c:pt idx="15">
                  <c:v>307</c:v>
                </c:pt>
                <c:pt idx="16">
                  <c:v>112.9</c:v>
                </c:pt>
                <c:pt idx="17">
                  <c:v>107.2</c:v>
                </c:pt>
                <c:pt idx="18">
                  <c:v>104.3</c:v>
                </c:pt>
                <c:pt idx="19">
                  <c:v>233.1</c:v>
                </c:pt>
                <c:pt idx="20">
                  <c:v>140.6</c:v>
                </c:pt>
                <c:pt idx="21">
                  <c:v>150.5</c:v>
                </c:pt>
                <c:pt idx="22">
                  <c:v>156.25</c:v>
                </c:pt>
                <c:pt idx="23">
                  <c:v>258.5</c:v>
                </c:pt>
                <c:pt idx="24">
                  <c:v>122</c:v>
                </c:pt>
                <c:pt idx="25">
                  <c:v>117.5</c:v>
                </c:pt>
                <c:pt idx="26">
                  <c:v>113.05</c:v>
                </c:pt>
                <c:pt idx="27">
                  <c:v>101.3</c:v>
                </c:pt>
                <c:pt idx="28">
                  <c:v>76.5</c:v>
                </c:pt>
                <c:pt idx="29">
                  <c:v>136.80000000000001</c:v>
                </c:pt>
                <c:pt idx="30">
                  <c:v>150.5</c:v>
                </c:pt>
                <c:pt idx="31">
                  <c:v>89.2</c:v>
                </c:pt>
                <c:pt idx="32">
                  <c:v>193.9</c:v>
                </c:pt>
                <c:pt idx="33">
                  <c:v>229.7</c:v>
                </c:pt>
                <c:pt idx="34">
                  <c:v>89.3</c:v>
                </c:pt>
                <c:pt idx="35">
                  <c:v>201.1</c:v>
                </c:pt>
                <c:pt idx="36">
                  <c:v>106.5</c:v>
                </c:pt>
                <c:pt idx="37">
                  <c:v>80.5</c:v>
                </c:pt>
                <c:pt idx="38">
                  <c:v>174.3</c:v>
                </c:pt>
                <c:pt idx="39">
                  <c:v>130.9</c:v>
                </c:pt>
                <c:pt idx="40">
                  <c:v>192.6</c:v>
                </c:pt>
                <c:pt idx="41">
                  <c:v>168.3</c:v>
                </c:pt>
                <c:pt idx="42">
                  <c:v>84.3</c:v>
                </c:pt>
                <c:pt idx="43">
                  <c:v>110.8</c:v>
                </c:pt>
                <c:pt idx="44">
                  <c:v>122.4</c:v>
                </c:pt>
                <c:pt idx="45">
                  <c:v>211.8</c:v>
                </c:pt>
                <c:pt idx="46">
                  <c:v>119</c:v>
                </c:pt>
                <c:pt idx="47">
                  <c:v>216</c:v>
                </c:pt>
                <c:pt idx="48">
                  <c:v>125.9</c:v>
                </c:pt>
                <c:pt idx="49">
                  <c:v>104</c:v>
                </c:pt>
                <c:pt idx="50">
                  <c:v>96.48</c:v>
                </c:pt>
                <c:pt idx="51">
                  <c:v>112</c:v>
                </c:pt>
                <c:pt idx="52">
                  <c:v>147.80000000000001</c:v>
                </c:pt>
                <c:pt idx="53">
                  <c:v>114.68</c:v>
                </c:pt>
                <c:pt idx="54">
                  <c:v>101.5</c:v>
                </c:pt>
                <c:pt idx="55">
                  <c:v>90.5</c:v>
                </c:pt>
                <c:pt idx="56">
                  <c:v>88.2</c:v>
                </c:pt>
                <c:pt idx="57">
                  <c:v>134.1</c:v>
                </c:pt>
                <c:pt idx="58">
                  <c:v>72.8</c:v>
                </c:pt>
                <c:pt idx="59">
                  <c:v>112.5</c:v>
                </c:pt>
                <c:pt idx="60">
                  <c:v>88.6</c:v>
                </c:pt>
                <c:pt idx="61">
                  <c:v>122.3</c:v>
                </c:pt>
                <c:pt idx="62">
                  <c:v>83.6</c:v>
                </c:pt>
                <c:pt idx="63">
                  <c:v>119.85</c:v>
                </c:pt>
                <c:pt idx="64">
                  <c:v>110.1</c:v>
                </c:pt>
                <c:pt idx="65">
                  <c:v>149</c:v>
                </c:pt>
                <c:pt idx="66">
                  <c:v>89</c:v>
                </c:pt>
                <c:pt idx="67">
                  <c:v>85</c:v>
                </c:pt>
                <c:pt idx="68">
                  <c:v>114</c:v>
                </c:pt>
                <c:pt idx="69">
                  <c:v>118.5</c:v>
                </c:pt>
                <c:pt idx="70">
                  <c:v>90.5</c:v>
                </c:pt>
                <c:pt idx="71">
                  <c:v>66.400000000000006</c:v>
                </c:pt>
                <c:pt idx="72">
                  <c:v>57.5</c:v>
                </c:pt>
                <c:pt idx="73">
                  <c:v>94.8</c:v>
                </c:pt>
                <c:pt idx="74">
                  <c:v>105.9</c:v>
                </c:pt>
                <c:pt idx="75">
                  <c:v>206.3</c:v>
                </c:pt>
                <c:pt idx="76">
                  <c:v>67</c:v>
                </c:pt>
                <c:pt idx="77">
                  <c:v>124</c:v>
                </c:pt>
                <c:pt idx="78">
                  <c:v>153.9</c:v>
                </c:pt>
                <c:pt idx="79">
                  <c:v>173.6</c:v>
                </c:pt>
                <c:pt idx="80">
                  <c:v>120.8</c:v>
                </c:pt>
                <c:pt idx="81">
                  <c:v>82.4</c:v>
                </c:pt>
                <c:pt idx="82">
                  <c:v>104.5</c:v>
                </c:pt>
                <c:pt idx="83">
                  <c:v>122.5</c:v>
                </c:pt>
                <c:pt idx="84">
                  <c:v>130</c:v>
                </c:pt>
                <c:pt idx="85">
                  <c:v>164.9</c:v>
                </c:pt>
                <c:pt idx="86">
                  <c:v>135.5</c:v>
                </c:pt>
                <c:pt idx="87">
                  <c:v>103.6</c:v>
                </c:pt>
                <c:pt idx="88">
                  <c:v>95.7</c:v>
                </c:pt>
                <c:pt idx="89">
                  <c:v>174.28</c:v>
                </c:pt>
                <c:pt idx="90">
                  <c:v>143.69999999999999</c:v>
                </c:pt>
                <c:pt idx="91">
                  <c:v>151</c:v>
                </c:pt>
                <c:pt idx="92">
                  <c:v>237.6</c:v>
                </c:pt>
                <c:pt idx="93">
                  <c:v>145.5</c:v>
                </c:pt>
                <c:pt idx="94">
                  <c:v>170.7</c:v>
                </c:pt>
                <c:pt idx="95">
                  <c:v>163.4</c:v>
                </c:pt>
                <c:pt idx="96">
                  <c:v>77.8</c:v>
                </c:pt>
                <c:pt idx="97">
                  <c:v>215.3</c:v>
                </c:pt>
                <c:pt idx="98">
                  <c:v>147.5</c:v>
                </c:pt>
                <c:pt idx="99">
                  <c:v>118</c:v>
                </c:pt>
                <c:pt idx="100">
                  <c:v>88.4</c:v>
                </c:pt>
                <c:pt idx="101">
                  <c:v>161.5</c:v>
                </c:pt>
                <c:pt idx="102">
                  <c:v>171.4</c:v>
                </c:pt>
                <c:pt idx="103">
                  <c:v>134</c:v>
                </c:pt>
                <c:pt idx="104">
                  <c:v>112.7</c:v>
                </c:pt>
                <c:pt idx="105">
                  <c:v>153.6</c:v>
                </c:pt>
                <c:pt idx="106">
                  <c:v>195</c:v>
                </c:pt>
                <c:pt idx="107">
                  <c:v>72.099999999999994</c:v>
                </c:pt>
                <c:pt idx="108">
                  <c:v>68</c:v>
                </c:pt>
                <c:pt idx="109">
                  <c:v>113.5</c:v>
                </c:pt>
                <c:pt idx="110">
                  <c:v>119</c:v>
                </c:pt>
                <c:pt idx="111">
                  <c:v>47</c:v>
                </c:pt>
                <c:pt idx="112">
                  <c:v>145</c:v>
                </c:pt>
                <c:pt idx="113">
                  <c:v>77.5</c:v>
                </c:pt>
                <c:pt idx="114">
                  <c:v>118.7</c:v>
                </c:pt>
                <c:pt idx="115">
                  <c:v>90.5</c:v>
                </c:pt>
                <c:pt idx="116">
                  <c:v>63.5</c:v>
                </c:pt>
                <c:pt idx="117">
                  <c:v>109.2</c:v>
                </c:pt>
                <c:pt idx="118">
                  <c:v>96.83</c:v>
                </c:pt>
                <c:pt idx="119">
                  <c:v>81</c:v>
                </c:pt>
                <c:pt idx="120">
                  <c:v>92.8</c:v>
                </c:pt>
                <c:pt idx="121">
                  <c:v>74.5</c:v>
                </c:pt>
                <c:pt idx="122">
                  <c:v>75.400000000000006</c:v>
                </c:pt>
                <c:pt idx="123">
                  <c:v>83.2</c:v>
                </c:pt>
                <c:pt idx="124">
                  <c:v>119.9</c:v>
                </c:pt>
                <c:pt idx="125">
                  <c:v>143</c:v>
                </c:pt>
                <c:pt idx="126">
                  <c:v>98.2</c:v>
                </c:pt>
                <c:pt idx="127">
                  <c:v>71.8</c:v>
                </c:pt>
                <c:pt idx="128">
                  <c:v>91.5</c:v>
                </c:pt>
                <c:pt idx="129">
                  <c:v>78.349999999999994</c:v>
                </c:pt>
                <c:pt idx="130">
                  <c:v>68.900000000000006</c:v>
                </c:pt>
                <c:pt idx="131">
                  <c:v>58.6</c:v>
                </c:pt>
                <c:pt idx="132">
                  <c:v>85</c:v>
                </c:pt>
                <c:pt idx="133">
                  <c:v>134.1</c:v>
                </c:pt>
                <c:pt idx="134">
                  <c:v>120.23</c:v>
                </c:pt>
                <c:pt idx="135">
                  <c:v>93.5</c:v>
                </c:pt>
                <c:pt idx="136">
                  <c:v>81.5</c:v>
                </c:pt>
                <c:pt idx="137">
                  <c:v>78.2</c:v>
                </c:pt>
                <c:pt idx="138">
                  <c:v>233.8</c:v>
                </c:pt>
                <c:pt idx="139">
                  <c:v>122.1</c:v>
                </c:pt>
                <c:pt idx="140">
                  <c:v>129.1</c:v>
                </c:pt>
                <c:pt idx="141">
                  <c:v>114.6</c:v>
                </c:pt>
                <c:pt idx="142">
                  <c:v>122.2</c:v>
                </c:pt>
                <c:pt idx="143">
                  <c:v>227.3</c:v>
                </c:pt>
                <c:pt idx="144">
                  <c:v>166.9</c:v>
                </c:pt>
                <c:pt idx="145">
                  <c:v>159.69999999999999</c:v>
                </c:pt>
                <c:pt idx="146">
                  <c:v>94.4</c:v>
                </c:pt>
                <c:pt idx="147">
                  <c:v>262.3</c:v>
                </c:pt>
                <c:pt idx="148">
                  <c:v>76.7</c:v>
                </c:pt>
                <c:pt idx="149">
                  <c:v>103.7</c:v>
                </c:pt>
                <c:pt idx="150">
                  <c:v>132.1</c:v>
                </c:pt>
                <c:pt idx="151">
                  <c:v>71.8</c:v>
                </c:pt>
                <c:pt idx="152">
                  <c:v>122.42</c:v>
                </c:pt>
                <c:pt idx="153">
                  <c:v>157.30000000000001</c:v>
                </c:pt>
                <c:pt idx="154">
                  <c:v>150.19999999999999</c:v>
                </c:pt>
                <c:pt idx="155">
                  <c:v>100.3</c:v>
                </c:pt>
                <c:pt idx="156">
                  <c:v>98.72</c:v>
                </c:pt>
                <c:pt idx="157">
                  <c:v>213.2</c:v>
                </c:pt>
                <c:pt idx="158">
                  <c:v>83.7</c:v>
                </c:pt>
                <c:pt idx="159">
                  <c:v>139.08000000000001</c:v>
                </c:pt>
                <c:pt idx="160">
                  <c:v>110.8</c:v>
                </c:pt>
                <c:pt idx="161">
                  <c:v>102.5</c:v>
                </c:pt>
                <c:pt idx="162">
                  <c:v>140.30000000000001</c:v>
                </c:pt>
                <c:pt idx="163">
                  <c:v>99.2</c:v>
                </c:pt>
                <c:pt idx="164">
                  <c:v>143.19999999999999</c:v>
                </c:pt>
                <c:pt idx="165">
                  <c:v>168</c:v>
                </c:pt>
                <c:pt idx="166">
                  <c:v>114.4</c:v>
                </c:pt>
                <c:pt idx="167">
                  <c:v>103.5</c:v>
                </c:pt>
                <c:pt idx="168">
                  <c:v>182</c:v>
                </c:pt>
                <c:pt idx="169">
                  <c:v>121.1</c:v>
                </c:pt>
                <c:pt idx="170">
                  <c:v>135.80000000000001</c:v>
                </c:pt>
                <c:pt idx="171">
                  <c:v>125.7</c:v>
                </c:pt>
                <c:pt idx="172">
                  <c:v>184.8</c:v>
                </c:pt>
                <c:pt idx="173">
                  <c:v>212.65</c:v>
                </c:pt>
                <c:pt idx="174">
                  <c:v>217.7</c:v>
                </c:pt>
                <c:pt idx="175">
                  <c:v>171.8</c:v>
                </c:pt>
                <c:pt idx="176">
                  <c:v>213</c:v>
                </c:pt>
                <c:pt idx="177">
                  <c:v>240.6</c:v>
                </c:pt>
                <c:pt idx="178">
                  <c:v>206</c:v>
                </c:pt>
                <c:pt idx="179">
                  <c:v>108</c:v>
                </c:pt>
                <c:pt idx="180">
                  <c:v>83.3</c:v>
                </c:pt>
                <c:pt idx="181">
                  <c:v>170.8</c:v>
                </c:pt>
                <c:pt idx="182">
                  <c:v>233.5</c:v>
                </c:pt>
                <c:pt idx="183">
                  <c:v>120.9</c:v>
                </c:pt>
                <c:pt idx="184">
                  <c:v>112.8</c:v>
                </c:pt>
                <c:pt idx="185">
                  <c:v>89.5</c:v>
                </c:pt>
                <c:pt idx="186">
                  <c:v>52.5</c:v>
                </c:pt>
                <c:pt idx="187">
                  <c:v>60.3</c:v>
                </c:pt>
                <c:pt idx="188">
                  <c:v>50.5</c:v>
                </c:pt>
                <c:pt idx="189">
                  <c:v>63</c:v>
                </c:pt>
                <c:pt idx="190">
                  <c:v>53.3</c:v>
                </c:pt>
                <c:pt idx="191">
                  <c:v>43.8</c:v>
                </c:pt>
                <c:pt idx="192">
                  <c:v>56</c:v>
                </c:pt>
                <c:pt idx="193">
                  <c:v>53.5</c:v>
                </c:pt>
                <c:pt idx="194">
                  <c:v>97.9</c:v>
                </c:pt>
                <c:pt idx="195">
                  <c:v>112.9</c:v>
                </c:pt>
                <c:pt idx="196">
                  <c:v>68</c:v>
                </c:pt>
                <c:pt idx="197">
                  <c:v>99.5</c:v>
                </c:pt>
                <c:pt idx="198">
                  <c:v>65.8</c:v>
                </c:pt>
                <c:pt idx="199">
                  <c:v>128</c:v>
                </c:pt>
                <c:pt idx="200">
                  <c:v>73.5</c:v>
                </c:pt>
                <c:pt idx="201">
                  <c:v>101</c:v>
                </c:pt>
                <c:pt idx="202">
                  <c:v>96.4</c:v>
                </c:pt>
                <c:pt idx="203">
                  <c:v>94.3</c:v>
                </c:pt>
                <c:pt idx="204">
                  <c:v>105.35</c:v>
                </c:pt>
                <c:pt idx="205">
                  <c:v>89.7</c:v>
                </c:pt>
                <c:pt idx="206">
                  <c:v>115.5</c:v>
                </c:pt>
                <c:pt idx="207">
                  <c:v>101</c:v>
                </c:pt>
                <c:pt idx="208">
                  <c:v>108.2</c:v>
                </c:pt>
                <c:pt idx="209">
                  <c:v>150.80000000000001</c:v>
                </c:pt>
                <c:pt idx="210">
                  <c:v>87.25</c:v>
                </c:pt>
                <c:pt idx="211">
                  <c:v>154.30000000000001</c:v>
                </c:pt>
                <c:pt idx="212">
                  <c:v>127.3</c:v>
                </c:pt>
                <c:pt idx="213">
                  <c:v>115</c:v>
                </c:pt>
                <c:pt idx="214">
                  <c:v>158.30000000000001</c:v>
                </c:pt>
                <c:pt idx="215">
                  <c:v>116.5</c:v>
                </c:pt>
                <c:pt idx="216">
                  <c:v>153</c:v>
                </c:pt>
                <c:pt idx="217">
                  <c:v>134.19999999999999</c:v>
                </c:pt>
                <c:pt idx="218">
                  <c:v>181</c:v>
                </c:pt>
                <c:pt idx="219">
                  <c:v>186.42</c:v>
                </c:pt>
                <c:pt idx="220">
                  <c:v>140</c:v>
                </c:pt>
                <c:pt idx="221">
                  <c:v>185</c:v>
                </c:pt>
                <c:pt idx="222">
                  <c:v>155.6</c:v>
                </c:pt>
                <c:pt idx="223">
                  <c:v>158</c:v>
                </c:pt>
                <c:pt idx="224">
                  <c:v>138.6</c:v>
                </c:pt>
                <c:pt idx="225">
                  <c:v>142.5</c:v>
                </c:pt>
                <c:pt idx="226">
                  <c:v>105.2</c:v>
                </c:pt>
                <c:pt idx="227">
                  <c:v>93.2</c:v>
                </c:pt>
                <c:pt idx="228">
                  <c:v>109.85</c:v>
                </c:pt>
                <c:pt idx="229">
                  <c:v>125.8</c:v>
                </c:pt>
                <c:pt idx="230">
                  <c:v>165.3</c:v>
                </c:pt>
                <c:pt idx="231">
                  <c:v>150.80000000000001</c:v>
                </c:pt>
                <c:pt idx="232">
                  <c:v>171</c:v>
                </c:pt>
                <c:pt idx="233">
                  <c:v>119.5</c:v>
                </c:pt>
                <c:pt idx="234">
                  <c:v>146.69999999999999</c:v>
                </c:pt>
                <c:pt idx="235">
                  <c:v>137.1</c:v>
                </c:pt>
                <c:pt idx="236">
                  <c:v>127.4</c:v>
                </c:pt>
                <c:pt idx="237">
                  <c:v>115.7</c:v>
                </c:pt>
                <c:pt idx="238">
                  <c:v>165.5</c:v>
                </c:pt>
                <c:pt idx="239">
                  <c:v>184.2</c:v>
                </c:pt>
                <c:pt idx="240">
                  <c:v>154</c:v>
                </c:pt>
                <c:pt idx="241">
                  <c:v>136</c:v>
                </c:pt>
                <c:pt idx="242">
                  <c:v>150.30000000000001</c:v>
                </c:pt>
                <c:pt idx="243">
                  <c:v>180.6</c:v>
                </c:pt>
                <c:pt idx="244">
                  <c:v>177.2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2-4A71-876B-E1BB2C140115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'daily transaction'!$B$571:$B$657</c:f>
              <c:numCache>
                <c:formatCode>_ * #,##0.0_ ;_ * \-#,##0.0_ ;_ * "-"??_ ;_ @_ </c:formatCode>
                <c:ptCount val="87"/>
                <c:pt idx="0">
                  <c:v>220.3</c:v>
                </c:pt>
                <c:pt idx="1">
                  <c:v>113.2</c:v>
                </c:pt>
                <c:pt idx="2">
                  <c:v>153.5</c:v>
                </c:pt>
                <c:pt idx="3">
                  <c:v>49.3</c:v>
                </c:pt>
                <c:pt idx="4">
                  <c:v>262</c:v>
                </c:pt>
                <c:pt idx="5">
                  <c:v>138.19999999999999</c:v>
                </c:pt>
                <c:pt idx="6">
                  <c:v>172</c:v>
                </c:pt>
                <c:pt idx="7">
                  <c:v>74.5</c:v>
                </c:pt>
                <c:pt idx="8">
                  <c:v>170.93</c:v>
                </c:pt>
                <c:pt idx="9">
                  <c:v>175.9</c:v>
                </c:pt>
                <c:pt idx="10">
                  <c:v>94.2</c:v>
                </c:pt>
                <c:pt idx="11">
                  <c:v>82.2</c:v>
                </c:pt>
                <c:pt idx="12">
                  <c:v>115</c:v>
                </c:pt>
                <c:pt idx="13">
                  <c:v>171.2</c:v>
                </c:pt>
                <c:pt idx="14">
                  <c:v>150</c:v>
                </c:pt>
                <c:pt idx="15">
                  <c:v>123.4</c:v>
                </c:pt>
                <c:pt idx="16">
                  <c:v>129</c:v>
                </c:pt>
                <c:pt idx="17">
                  <c:v>148.1</c:v>
                </c:pt>
                <c:pt idx="18">
                  <c:v>213.2</c:v>
                </c:pt>
                <c:pt idx="19">
                  <c:v>140.5</c:v>
                </c:pt>
                <c:pt idx="20">
                  <c:v>193.9</c:v>
                </c:pt>
                <c:pt idx="21">
                  <c:v>143.1</c:v>
                </c:pt>
                <c:pt idx="22">
                  <c:v>138</c:v>
                </c:pt>
                <c:pt idx="23">
                  <c:v>131.9</c:v>
                </c:pt>
                <c:pt idx="24">
                  <c:v>233.4</c:v>
                </c:pt>
                <c:pt idx="25">
                  <c:v>136.1</c:v>
                </c:pt>
                <c:pt idx="26">
                  <c:v>155.9</c:v>
                </c:pt>
                <c:pt idx="27">
                  <c:v>150</c:v>
                </c:pt>
                <c:pt idx="28">
                  <c:v>235</c:v>
                </c:pt>
                <c:pt idx="29">
                  <c:v>165.8</c:v>
                </c:pt>
                <c:pt idx="30">
                  <c:v>136.80000000000001</c:v>
                </c:pt>
                <c:pt idx="31">
                  <c:v>126.8</c:v>
                </c:pt>
                <c:pt idx="32">
                  <c:v>129</c:v>
                </c:pt>
                <c:pt idx="33">
                  <c:v>142.5</c:v>
                </c:pt>
                <c:pt idx="34">
                  <c:v>148.69999999999999</c:v>
                </c:pt>
                <c:pt idx="35">
                  <c:v>121</c:v>
                </c:pt>
                <c:pt idx="36">
                  <c:v>195</c:v>
                </c:pt>
                <c:pt idx="37">
                  <c:v>143.6</c:v>
                </c:pt>
                <c:pt idx="38">
                  <c:v>216.5</c:v>
                </c:pt>
                <c:pt idx="39">
                  <c:v>142.4</c:v>
                </c:pt>
                <c:pt idx="40">
                  <c:v>133</c:v>
                </c:pt>
                <c:pt idx="41">
                  <c:v>182.5</c:v>
                </c:pt>
                <c:pt idx="42">
                  <c:v>189</c:v>
                </c:pt>
                <c:pt idx="43">
                  <c:v>170.4</c:v>
                </c:pt>
                <c:pt idx="44">
                  <c:v>120.9</c:v>
                </c:pt>
                <c:pt idx="45">
                  <c:v>83.4</c:v>
                </c:pt>
                <c:pt idx="46">
                  <c:v>142.5</c:v>
                </c:pt>
                <c:pt idx="47">
                  <c:v>171.5</c:v>
                </c:pt>
                <c:pt idx="48">
                  <c:v>133.5</c:v>
                </c:pt>
                <c:pt idx="49">
                  <c:v>146</c:v>
                </c:pt>
                <c:pt idx="50">
                  <c:v>109</c:v>
                </c:pt>
                <c:pt idx="51">
                  <c:v>130.69999999999999</c:v>
                </c:pt>
                <c:pt idx="52">
                  <c:v>156.30000000000001</c:v>
                </c:pt>
                <c:pt idx="53">
                  <c:v>164</c:v>
                </c:pt>
                <c:pt idx="54">
                  <c:v>153</c:v>
                </c:pt>
                <c:pt idx="55">
                  <c:v>106</c:v>
                </c:pt>
                <c:pt idx="56">
                  <c:v>168.1</c:v>
                </c:pt>
                <c:pt idx="57">
                  <c:v>191.7</c:v>
                </c:pt>
                <c:pt idx="58">
                  <c:v>154.6</c:v>
                </c:pt>
                <c:pt idx="59">
                  <c:v>163.69999999999999</c:v>
                </c:pt>
                <c:pt idx="60">
                  <c:v>131.80000000000001</c:v>
                </c:pt>
                <c:pt idx="61">
                  <c:v>168.5</c:v>
                </c:pt>
                <c:pt idx="62">
                  <c:v>142.80000000000001</c:v>
                </c:pt>
                <c:pt idx="63">
                  <c:v>135.4</c:v>
                </c:pt>
                <c:pt idx="64">
                  <c:v>164</c:v>
                </c:pt>
                <c:pt idx="65">
                  <c:v>159.5</c:v>
                </c:pt>
                <c:pt idx="66">
                  <c:v>157.19999999999999</c:v>
                </c:pt>
                <c:pt idx="67">
                  <c:v>192.1</c:v>
                </c:pt>
                <c:pt idx="68">
                  <c:v>142.5</c:v>
                </c:pt>
                <c:pt idx="69">
                  <c:v>127.5</c:v>
                </c:pt>
                <c:pt idx="70">
                  <c:v>131</c:v>
                </c:pt>
                <c:pt idx="71">
                  <c:v>128.5</c:v>
                </c:pt>
                <c:pt idx="72">
                  <c:v>190.5</c:v>
                </c:pt>
                <c:pt idx="73">
                  <c:v>141.5</c:v>
                </c:pt>
                <c:pt idx="74">
                  <c:v>117.3</c:v>
                </c:pt>
                <c:pt idx="75">
                  <c:v>114.7</c:v>
                </c:pt>
                <c:pt idx="76">
                  <c:v>204.5</c:v>
                </c:pt>
                <c:pt idx="77">
                  <c:v>162.5</c:v>
                </c:pt>
                <c:pt idx="78">
                  <c:v>176.6</c:v>
                </c:pt>
                <c:pt idx="79">
                  <c:v>194.04</c:v>
                </c:pt>
                <c:pt idx="80">
                  <c:v>160</c:v>
                </c:pt>
                <c:pt idx="81">
                  <c:v>149</c:v>
                </c:pt>
                <c:pt idx="82">
                  <c:v>228.8</c:v>
                </c:pt>
                <c:pt idx="83">
                  <c:v>173</c:v>
                </c:pt>
                <c:pt idx="84">
                  <c:v>136.5</c:v>
                </c:pt>
                <c:pt idx="85">
                  <c:v>131.19999999999999</c:v>
                </c:pt>
                <c:pt idx="86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2-4A71-876B-E1BB2C14011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'daily transaction'!$B$73:$B$325</c:f>
              <c:numCache>
                <c:formatCode>_ * #,##0.0_ ;_ * \-#,##0.0_ ;_ * "-"??_ ;_ @_ </c:formatCode>
                <c:ptCount val="253"/>
                <c:pt idx="0">
                  <c:v>55</c:v>
                </c:pt>
                <c:pt idx="1">
                  <c:v>36</c:v>
                </c:pt>
                <c:pt idx="2">
                  <c:v>34.299999999999997</c:v>
                </c:pt>
                <c:pt idx="3">
                  <c:v>31.8</c:v>
                </c:pt>
                <c:pt idx="4">
                  <c:v>29.78</c:v>
                </c:pt>
                <c:pt idx="5">
                  <c:v>67.8</c:v>
                </c:pt>
                <c:pt idx="6">
                  <c:v>65.48</c:v>
                </c:pt>
                <c:pt idx="7">
                  <c:v>66.3</c:v>
                </c:pt>
                <c:pt idx="8">
                  <c:v>23</c:v>
                </c:pt>
                <c:pt idx="9">
                  <c:v>42.55</c:v>
                </c:pt>
                <c:pt idx="10">
                  <c:v>57.5</c:v>
                </c:pt>
                <c:pt idx="11">
                  <c:v>40.1</c:v>
                </c:pt>
                <c:pt idx="12">
                  <c:v>42.7</c:v>
                </c:pt>
                <c:pt idx="13">
                  <c:v>44.2</c:v>
                </c:pt>
                <c:pt idx="14">
                  <c:v>14.5</c:v>
                </c:pt>
                <c:pt idx="15">
                  <c:v>80.3</c:v>
                </c:pt>
                <c:pt idx="16">
                  <c:v>66.7</c:v>
                </c:pt>
                <c:pt idx="17">
                  <c:v>43</c:v>
                </c:pt>
                <c:pt idx="18">
                  <c:v>52.5</c:v>
                </c:pt>
                <c:pt idx="19">
                  <c:v>74.599999999999994</c:v>
                </c:pt>
                <c:pt idx="20">
                  <c:v>34.4</c:v>
                </c:pt>
                <c:pt idx="21">
                  <c:v>53.6</c:v>
                </c:pt>
                <c:pt idx="22">
                  <c:v>98.86</c:v>
                </c:pt>
                <c:pt idx="23">
                  <c:v>61.29</c:v>
                </c:pt>
                <c:pt idx="24">
                  <c:v>50.8</c:v>
                </c:pt>
                <c:pt idx="25">
                  <c:v>103.8</c:v>
                </c:pt>
                <c:pt idx="26">
                  <c:v>56.2</c:v>
                </c:pt>
                <c:pt idx="27">
                  <c:v>48.74</c:v>
                </c:pt>
                <c:pt idx="28">
                  <c:v>68.099999999999994</c:v>
                </c:pt>
                <c:pt idx="29">
                  <c:v>46.8</c:v>
                </c:pt>
                <c:pt idx="30">
                  <c:v>55.6</c:v>
                </c:pt>
                <c:pt idx="31">
                  <c:v>64.3</c:v>
                </c:pt>
                <c:pt idx="32">
                  <c:v>27.7</c:v>
                </c:pt>
                <c:pt idx="33">
                  <c:v>42.5</c:v>
                </c:pt>
                <c:pt idx="34">
                  <c:v>80.099999999999994</c:v>
                </c:pt>
                <c:pt idx="35">
                  <c:v>49.1</c:v>
                </c:pt>
                <c:pt idx="36">
                  <c:v>136.47</c:v>
                </c:pt>
                <c:pt idx="37">
                  <c:v>35.200000000000003</c:v>
                </c:pt>
                <c:pt idx="38">
                  <c:v>49.86</c:v>
                </c:pt>
                <c:pt idx="39">
                  <c:v>185.11</c:v>
                </c:pt>
                <c:pt idx="40">
                  <c:v>132.19999999999999</c:v>
                </c:pt>
                <c:pt idx="41">
                  <c:v>92.52</c:v>
                </c:pt>
                <c:pt idx="42">
                  <c:v>46.6</c:v>
                </c:pt>
                <c:pt idx="43">
                  <c:v>136.6</c:v>
                </c:pt>
                <c:pt idx="44">
                  <c:v>134.19999999999999</c:v>
                </c:pt>
                <c:pt idx="45">
                  <c:v>122.4</c:v>
                </c:pt>
                <c:pt idx="46">
                  <c:v>60.61</c:v>
                </c:pt>
                <c:pt idx="47">
                  <c:v>69.5</c:v>
                </c:pt>
                <c:pt idx="48">
                  <c:v>51.85</c:v>
                </c:pt>
                <c:pt idx="49">
                  <c:v>151.19999999999999</c:v>
                </c:pt>
                <c:pt idx="50">
                  <c:v>56.84</c:v>
                </c:pt>
                <c:pt idx="51">
                  <c:v>72.5</c:v>
                </c:pt>
                <c:pt idx="52">
                  <c:v>57.37</c:v>
                </c:pt>
                <c:pt idx="53">
                  <c:v>81.099999999999994</c:v>
                </c:pt>
                <c:pt idx="54">
                  <c:v>60.6</c:v>
                </c:pt>
                <c:pt idx="55">
                  <c:v>52.6</c:v>
                </c:pt>
                <c:pt idx="56">
                  <c:v>46.2</c:v>
                </c:pt>
                <c:pt idx="57">
                  <c:v>55.3</c:v>
                </c:pt>
                <c:pt idx="58">
                  <c:v>108.58</c:v>
                </c:pt>
                <c:pt idx="59">
                  <c:v>115.1</c:v>
                </c:pt>
                <c:pt idx="60">
                  <c:v>95.95</c:v>
                </c:pt>
                <c:pt idx="61">
                  <c:v>86.3</c:v>
                </c:pt>
                <c:pt idx="62">
                  <c:v>125.72</c:v>
                </c:pt>
                <c:pt idx="63">
                  <c:v>84.14</c:v>
                </c:pt>
                <c:pt idx="64">
                  <c:v>64.319999999999993</c:v>
                </c:pt>
                <c:pt idx="65">
                  <c:v>90.18</c:v>
                </c:pt>
                <c:pt idx="66">
                  <c:v>76.400000000000006</c:v>
                </c:pt>
                <c:pt idx="67">
                  <c:v>64.290000000000006</c:v>
                </c:pt>
                <c:pt idx="68">
                  <c:v>60.04</c:v>
                </c:pt>
                <c:pt idx="69">
                  <c:v>82.05</c:v>
                </c:pt>
                <c:pt idx="70">
                  <c:v>97.4</c:v>
                </c:pt>
                <c:pt idx="71">
                  <c:v>74.5</c:v>
                </c:pt>
                <c:pt idx="72">
                  <c:v>76.12</c:v>
                </c:pt>
                <c:pt idx="73">
                  <c:v>86.9</c:v>
                </c:pt>
                <c:pt idx="74">
                  <c:v>113.25</c:v>
                </c:pt>
                <c:pt idx="75">
                  <c:v>55.9</c:v>
                </c:pt>
                <c:pt idx="76">
                  <c:v>75.599999999999994</c:v>
                </c:pt>
                <c:pt idx="77">
                  <c:v>72.5</c:v>
                </c:pt>
                <c:pt idx="78">
                  <c:v>95.45</c:v>
                </c:pt>
                <c:pt idx="79">
                  <c:v>69.150000000000006</c:v>
                </c:pt>
                <c:pt idx="80">
                  <c:v>74</c:v>
                </c:pt>
                <c:pt idx="81">
                  <c:v>105</c:v>
                </c:pt>
                <c:pt idx="82">
                  <c:v>130.16</c:v>
                </c:pt>
                <c:pt idx="83">
                  <c:v>123</c:v>
                </c:pt>
                <c:pt idx="84">
                  <c:v>71.849999999999994</c:v>
                </c:pt>
                <c:pt idx="85">
                  <c:v>75.400000000000006</c:v>
                </c:pt>
                <c:pt idx="86">
                  <c:v>89.8</c:v>
                </c:pt>
                <c:pt idx="87">
                  <c:v>104.1</c:v>
                </c:pt>
                <c:pt idx="88">
                  <c:v>76.8</c:v>
                </c:pt>
                <c:pt idx="89">
                  <c:v>64.05</c:v>
                </c:pt>
                <c:pt idx="90">
                  <c:v>73.7</c:v>
                </c:pt>
                <c:pt idx="91">
                  <c:v>91.22</c:v>
                </c:pt>
                <c:pt idx="92">
                  <c:v>116.3</c:v>
                </c:pt>
                <c:pt idx="93">
                  <c:v>66.099999999999994</c:v>
                </c:pt>
                <c:pt idx="94">
                  <c:v>71.8</c:v>
                </c:pt>
                <c:pt idx="95">
                  <c:v>77.599999999999994</c:v>
                </c:pt>
                <c:pt idx="96">
                  <c:v>63.5</c:v>
                </c:pt>
                <c:pt idx="97">
                  <c:v>61</c:v>
                </c:pt>
                <c:pt idx="98">
                  <c:v>115.34</c:v>
                </c:pt>
                <c:pt idx="99">
                  <c:v>126.3</c:v>
                </c:pt>
                <c:pt idx="100">
                  <c:v>95.98</c:v>
                </c:pt>
                <c:pt idx="101">
                  <c:v>113.63</c:v>
                </c:pt>
                <c:pt idx="102">
                  <c:v>84.05</c:v>
                </c:pt>
                <c:pt idx="103">
                  <c:v>143.5</c:v>
                </c:pt>
                <c:pt idx="104">
                  <c:v>124.9</c:v>
                </c:pt>
                <c:pt idx="105">
                  <c:v>138.94999999999999</c:v>
                </c:pt>
                <c:pt idx="106">
                  <c:v>104.75</c:v>
                </c:pt>
                <c:pt idx="107">
                  <c:v>108.6</c:v>
                </c:pt>
                <c:pt idx="108">
                  <c:v>82.67</c:v>
                </c:pt>
                <c:pt idx="109">
                  <c:v>134</c:v>
                </c:pt>
                <c:pt idx="110">
                  <c:v>152.69999999999999</c:v>
                </c:pt>
                <c:pt idx="111">
                  <c:v>86.6</c:v>
                </c:pt>
                <c:pt idx="112">
                  <c:v>95.6</c:v>
                </c:pt>
                <c:pt idx="113">
                  <c:v>158.34</c:v>
                </c:pt>
                <c:pt idx="114">
                  <c:v>107.9</c:v>
                </c:pt>
                <c:pt idx="115">
                  <c:v>127.5</c:v>
                </c:pt>
                <c:pt idx="116">
                  <c:v>134</c:v>
                </c:pt>
                <c:pt idx="117">
                  <c:v>223.2</c:v>
                </c:pt>
                <c:pt idx="118">
                  <c:v>254.7</c:v>
                </c:pt>
                <c:pt idx="119">
                  <c:v>137.5</c:v>
                </c:pt>
                <c:pt idx="120">
                  <c:v>146.37</c:v>
                </c:pt>
                <c:pt idx="121">
                  <c:v>57.7</c:v>
                </c:pt>
                <c:pt idx="122">
                  <c:v>123.6</c:v>
                </c:pt>
                <c:pt idx="123">
                  <c:v>217.7</c:v>
                </c:pt>
                <c:pt idx="124">
                  <c:v>141.9</c:v>
                </c:pt>
                <c:pt idx="125">
                  <c:v>123.5</c:v>
                </c:pt>
                <c:pt idx="126">
                  <c:v>105.3</c:v>
                </c:pt>
                <c:pt idx="127">
                  <c:v>154</c:v>
                </c:pt>
                <c:pt idx="128">
                  <c:v>117.3</c:v>
                </c:pt>
                <c:pt idx="129">
                  <c:v>192.7</c:v>
                </c:pt>
                <c:pt idx="130">
                  <c:v>88.8</c:v>
                </c:pt>
                <c:pt idx="131">
                  <c:v>86.3</c:v>
                </c:pt>
                <c:pt idx="132">
                  <c:v>120.5</c:v>
                </c:pt>
                <c:pt idx="133">
                  <c:v>125</c:v>
                </c:pt>
                <c:pt idx="134">
                  <c:v>181</c:v>
                </c:pt>
                <c:pt idx="135">
                  <c:v>159.5</c:v>
                </c:pt>
                <c:pt idx="136">
                  <c:v>104</c:v>
                </c:pt>
                <c:pt idx="137">
                  <c:v>92.8</c:v>
                </c:pt>
                <c:pt idx="138">
                  <c:v>146.69999999999999</c:v>
                </c:pt>
                <c:pt idx="139">
                  <c:v>82</c:v>
                </c:pt>
                <c:pt idx="140">
                  <c:v>70.8</c:v>
                </c:pt>
                <c:pt idx="141">
                  <c:v>60.5</c:v>
                </c:pt>
                <c:pt idx="142">
                  <c:v>113.39</c:v>
                </c:pt>
                <c:pt idx="143">
                  <c:v>119</c:v>
                </c:pt>
                <c:pt idx="144">
                  <c:v>85.5</c:v>
                </c:pt>
                <c:pt idx="145">
                  <c:v>104</c:v>
                </c:pt>
                <c:pt idx="146">
                  <c:v>99</c:v>
                </c:pt>
                <c:pt idx="147">
                  <c:v>54</c:v>
                </c:pt>
                <c:pt idx="148">
                  <c:v>59.3</c:v>
                </c:pt>
                <c:pt idx="149">
                  <c:v>64.5</c:v>
                </c:pt>
                <c:pt idx="150">
                  <c:v>57</c:v>
                </c:pt>
                <c:pt idx="151">
                  <c:v>53.5</c:v>
                </c:pt>
                <c:pt idx="152">
                  <c:v>113.5</c:v>
                </c:pt>
                <c:pt idx="153">
                  <c:v>77.8</c:v>
                </c:pt>
                <c:pt idx="154">
                  <c:v>73.599999999999994</c:v>
                </c:pt>
                <c:pt idx="155">
                  <c:v>102.4</c:v>
                </c:pt>
                <c:pt idx="156">
                  <c:v>60.5</c:v>
                </c:pt>
                <c:pt idx="157">
                  <c:v>33.5</c:v>
                </c:pt>
                <c:pt idx="158">
                  <c:v>57.91</c:v>
                </c:pt>
                <c:pt idx="159">
                  <c:v>111</c:v>
                </c:pt>
                <c:pt idx="160">
                  <c:v>89</c:v>
                </c:pt>
                <c:pt idx="161">
                  <c:v>58</c:v>
                </c:pt>
                <c:pt idx="162">
                  <c:v>95.2</c:v>
                </c:pt>
                <c:pt idx="163">
                  <c:v>101.4</c:v>
                </c:pt>
                <c:pt idx="164">
                  <c:v>112</c:v>
                </c:pt>
                <c:pt idx="165">
                  <c:v>72</c:v>
                </c:pt>
                <c:pt idx="166">
                  <c:v>87.7</c:v>
                </c:pt>
                <c:pt idx="167">
                  <c:v>65.8</c:v>
                </c:pt>
                <c:pt idx="168">
                  <c:v>78</c:v>
                </c:pt>
                <c:pt idx="169">
                  <c:v>119.5</c:v>
                </c:pt>
                <c:pt idx="170">
                  <c:v>92</c:v>
                </c:pt>
                <c:pt idx="171">
                  <c:v>99.5</c:v>
                </c:pt>
                <c:pt idx="172">
                  <c:v>75</c:v>
                </c:pt>
                <c:pt idx="173">
                  <c:v>88.5</c:v>
                </c:pt>
                <c:pt idx="174">
                  <c:v>107.8</c:v>
                </c:pt>
                <c:pt idx="175">
                  <c:v>173.7</c:v>
                </c:pt>
                <c:pt idx="176">
                  <c:v>80</c:v>
                </c:pt>
                <c:pt idx="177">
                  <c:v>106.3</c:v>
                </c:pt>
                <c:pt idx="178">
                  <c:v>76.8</c:v>
                </c:pt>
                <c:pt idx="179">
                  <c:v>85</c:v>
                </c:pt>
                <c:pt idx="180">
                  <c:v>62.8</c:v>
                </c:pt>
                <c:pt idx="181">
                  <c:v>57</c:v>
                </c:pt>
                <c:pt idx="182">
                  <c:v>87.5</c:v>
                </c:pt>
                <c:pt idx="183">
                  <c:v>111</c:v>
                </c:pt>
                <c:pt idx="184">
                  <c:v>153.30000000000001</c:v>
                </c:pt>
                <c:pt idx="185">
                  <c:v>133.30000000000001</c:v>
                </c:pt>
                <c:pt idx="186">
                  <c:v>153.69999999999999</c:v>
                </c:pt>
                <c:pt idx="187">
                  <c:v>99.6</c:v>
                </c:pt>
                <c:pt idx="188">
                  <c:v>90.9</c:v>
                </c:pt>
                <c:pt idx="189">
                  <c:v>89</c:v>
                </c:pt>
                <c:pt idx="190">
                  <c:v>148.30000000000001</c:v>
                </c:pt>
                <c:pt idx="191">
                  <c:v>140.5</c:v>
                </c:pt>
                <c:pt idx="192">
                  <c:v>149.80000000000001</c:v>
                </c:pt>
                <c:pt idx="193">
                  <c:v>117.5</c:v>
                </c:pt>
                <c:pt idx="194">
                  <c:v>121.8</c:v>
                </c:pt>
                <c:pt idx="195">
                  <c:v>74.5</c:v>
                </c:pt>
                <c:pt idx="196">
                  <c:v>111</c:v>
                </c:pt>
                <c:pt idx="197">
                  <c:v>95.8</c:v>
                </c:pt>
                <c:pt idx="198">
                  <c:v>106.8</c:v>
                </c:pt>
                <c:pt idx="199">
                  <c:v>63</c:v>
                </c:pt>
                <c:pt idx="200">
                  <c:v>65.75</c:v>
                </c:pt>
                <c:pt idx="201">
                  <c:v>58</c:v>
                </c:pt>
                <c:pt idx="202">
                  <c:v>49</c:v>
                </c:pt>
                <c:pt idx="203">
                  <c:v>58</c:v>
                </c:pt>
                <c:pt idx="204">
                  <c:v>53.5</c:v>
                </c:pt>
                <c:pt idx="205">
                  <c:v>49.5</c:v>
                </c:pt>
                <c:pt idx="206">
                  <c:v>86.9</c:v>
                </c:pt>
                <c:pt idx="207">
                  <c:v>76</c:v>
                </c:pt>
                <c:pt idx="208">
                  <c:v>97.5</c:v>
                </c:pt>
                <c:pt idx="209">
                  <c:v>83.9</c:v>
                </c:pt>
                <c:pt idx="210">
                  <c:v>71</c:v>
                </c:pt>
                <c:pt idx="211">
                  <c:v>82</c:v>
                </c:pt>
                <c:pt idx="212">
                  <c:v>95.9</c:v>
                </c:pt>
                <c:pt idx="213">
                  <c:v>58</c:v>
                </c:pt>
                <c:pt idx="214">
                  <c:v>63.6</c:v>
                </c:pt>
                <c:pt idx="215">
                  <c:v>103.3</c:v>
                </c:pt>
                <c:pt idx="216">
                  <c:v>137.69999999999999</c:v>
                </c:pt>
                <c:pt idx="217">
                  <c:v>151.44999999999999</c:v>
                </c:pt>
                <c:pt idx="218">
                  <c:v>77.599999999999994</c:v>
                </c:pt>
                <c:pt idx="219">
                  <c:v>90.5</c:v>
                </c:pt>
                <c:pt idx="220">
                  <c:v>62</c:v>
                </c:pt>
                <c:pt idx="221">
                  <c:v>110.3</c:v>
                </c:pt>
                <c:pt idx="222">
                  <c:v>68.3</c:v>
                </c:pt>
                <c:pt idx="223">
                  <c:v>70.5</c:v>
                </c:pt>
                <c:pt idx="224">
                  <c:v>138</c:v>
                </c:pt>
                <c:pt idx="225">
                  <c:v>80.599999999999994</c:v>
                </c:pt>
                <c:pt idx="226">
                  <c:v>60.9</c:v>
                </c:pt>
                <c:pt idx="227">
                  <c:v>52</c:v>
                </c:pt>
                <c:pt idx="228">
                  <c:v>82.3</c:v>
                </c:pt>
                <c:pt idx="229">
                  <c:v>92</c:v>
                </c:pt>
                <c:pt idx="230">
                  <c:v>72.099999999999994</c:v>
                </c:pt>
                <c:pt idx="231">
                  <c:v>101.7</c:v>
                </c:pt>
                <c:pt idx="232">
                  <c:v>64.5</c:v>
                </c:pt>
                <c:pt idx="233">
                  <c:v>71.78</c:v>
                </c:pt>
                <c:pt idx="234">
                  <c:v>78.400000000000006</c:v>
                </c:pt>
                <c:pt idx="235">
                  <c:v>110.5</c:v>
                </c:pt>
                <c:pt idx="236">
                  <c:v>121.6</c:v>
                </c:pt>
                <c:pt idx="237">
                  <c:v>150.5</c:v>
                </c:pt>
                <c:pt idx="238">
                  <c:v>137.9</c:v>
                </c:pt>
                <c:pt idx="239">
                  <c:v>224.2</c:v>
                </c:pt>
                <c:pt idx="240">
                  <c:v>157</c:v>
                </c:pt>
                <c:pt idx="241">
                  <c:v>151</c:v>
                </c:pt>
                <c:pt idx="242">
                  <c:v>309.5</c:v>
                </c:pt>
                <c:pt idx="243">
                  <c:v>145.6</c:v>
                </c:pt>
                <c:pt idx="244">
                  <c:v>203.2</c:v>
                </c:pt>
                <c:pt idx="245">
                  <c:v>178.5</c:v>
                </c:pt>
                <c:pt idx="246">
                  <c:v>165.5</c:v>
                </c:pt>
                <c:pt idx="247">
                  <c:v>189.4</c:v>
                </c:pt>
                <c:pt idx="248">
                  <c:v>113.4</c:v>
                </c:pt>
                <c:pt idx="249">
                  <c:v>123.3</c:v>
                </c:pt>
                <c:pt idx="250">
                  <c:v>151.30000000000001</c:v>
                </c:pt>
                <c:pt idx="251">
                  <c:v>113.65</c:v>
                </c:pt>
                <c:pt idx="252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2-4A71-876B-E1BB2C14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583168"/>
        <c:axId val="1171585464"/>
      </c:lineChart>
      <c:dateAx>
        <c:axId val="1171583168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85464"/>
        <c:crosses val="autoZero"/>
        <c:auto val="1"/>
        <c:lblOffset val="100"/>
        <c:baseTimeUnit val="days"/>
        <c:majorUnit val="1"/>
        <c:majorTimeUnit val="months"/>
      </c:dateAx>
      <c:valAx>
        <c:axId val="117158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8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Mysteel port iron ore daily transaction</a:t>
            </a:r>
            <a:r>
              <a:rPr lang="en-US" sz="1100" baseline="0"/>
              <a:t> (5days moving average)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transaction'!$A$255:$A$499</c:f>
              <c:numCache>
                <c:formatCode>m/d/yyyy</c:formatCode>
                <c:ptCount val="245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43486</c:v>
                </c:pt>
                <c:pt idx="14">
                  <c:v>43487</c:v>
                </c:pt>
                <c:pt idx="15">
                  <c:v>43488</c:v>
                </c:pt>
                <c:pt idx="16">
                  <c:v>43489</c:v>
                </c:pt>
                <c:pt idx="17">
                  <c:v>43490</c:v>
                </c:pt>
                <c:pt idx="18">
                  <c:v>43493</c:v>
                </c:pt>
                <c:pt idx="19">
                  <c:v>43494</c:v>
                </c:pt>
                <c:pt idx="20">
                  <c:v>43495</c:v>
                </c:pt>
                <c:pt idx="21">
                  <c:v>43507</c:v>
                </c:pt>
                <c:pt idx="22">
                  <c:v>43508</c:v>
                </c:pt>
                <c:pt idx="23">
                  <c:v>43509</c:v>
                </c:pt>
                <c:pt idx="24">
                  <c:v>43510</c:v>
                </c:pt>
                <c:pt idx="25">
                  <c:v>43511</c:v>
                </c:pt>
                <c:pt idx="26">
                  <c:v>43514</c:v>
                </c:pt>
                <c:pt idx="27">
                  <c:v>43515</c:v>
                </c:pt>
                <c:pt idx="28">
                  <c:v>43516</c:v>
                </c:pt>
                <c:pt idx="29">
                  <c:v>43517</c:v>
                </c:pt>
                <c:pt idx="30">
                  <c:v>43518</c:v>
                </c:pt>
                <c:pt idx="31">
                  <c:v>43521</c:v>
                </c:pt>
                <c:pt idx="32">
                  <c:v>43522</c:v>
                </c:pt>
                <c:pt idx="33">
                  <c:v>43523</c:v>
                </c:pt>
                <c:pt idx="34">
                  <c:v>43524</c:v>
                </c:pt>
                <c:pt idx="35">
                  <c:v>43525</c:v>
                </c:pt>
                <c:pt idx="36">
                  <c:v>43528</c:v>
                </c:pt>
                <c:pt idx="37">
                  <c:v>43529</c:v>
                </c:pt>
                <c:pt idx="38">
                  <c:v>43530</c:v>
                </c:pt>
                <c:pt idx="39">
                  <c:v>43531</c:v>
                </c:pt>
                <c:pt idx="40">
                  <c:v>43532</c:v>
                </c:pt>
                <c:pt idx="41">
                  <c:v>43535</c:v>
                </c:pt>
                <c:pt idx="42">
                  <c:v>43536</c:v>
                </c:pt>
                <c:pt idx="43">
                  <c:v>43537</c:v>
                </c:pt>
                <c:pt idx="44">
                  <c:v>43538</c:v>
                </c:pt>
                <c:pt idx="45">
                  <c:v>43539</c:v>
                </c:pt>
                <c:pt idx="46">
                  <c:v>43542</c:v>
                </c:pt>
                <c:pt idx="47">
                  <c:v>43543</c:v>
                </c:pt>
                <c:pt idx="48">
                  <c:v>43544</c:v>
                </c:pt>
                <c:pt idx="49">
                  <c:v>43545</c:v>
                </c:pt>
                <c:pt idx="50">
                  <c:v>43546</c:v>
                </c:pt>
                <c:pt idx="51">
                  <c:v>43549</c:v>
                </c:pt>
                <c:pt idx="52">
                  <c:v>43550</c:v>
                </c:pt>
                <c:pt idx="53">
                  <c:v>43551</c:v>
                </c:pt>
                <c:pt idx="54">
                  <c:v>43552</c:v>
                </c:pt>
                <c:pt idx="55">
                  <c:v>43553</c:v>
                </c:pt>
                <c:pt idx="56">
                  <c:v>43556</c:v>
                </c:pt>
                <c:pt idx="57">
                  <c:v>43557</c:v>
                </c:pt>
                <c:pt idx="58">
                  <c:v>43558</c:v>
                </c:pt>
                <c:pt idx="59">
                  <c:v>43559</c:v>
                </c:pt>
                <c:pt idx="60">
                  <c:v>43563</c:v>
                </c:pt>
                <c:pt idx="61">
                  <c:v>43564</c:v>
                </c:pt>
                <c:pt idx="62">
                  <c:v>43565</c:v>
                </c:pt>
                <c:pt idx="63">
                  <c:v>43566</c:v>
                </c:pt>
                <c:pt idx="64">
                  <c:v>43567</c:v>
                </c:pt>
                <c:pt idx="65">
                  <c:v>43570</c:v>
                </c:pt>
                <c:pt idx="66">
                  <c:v>43571</c:v>
                </c:pt>
                <c:pt idx="67">
                  <c:v>43572</c:v>
                </c:pt>
                <c:pt idx="68">
                  <c:v>43573</c:v>
                </c:pt>
                <c:pt idx="69">
                  <c:v>43574</c:v>
                </c:pt>
                <c:pt idx="70">
                  <c:v>43577</c:v>
                </c:pt>
                <c:pt idx="71">
                  <c:v>43578</c:v>
                </c:pt>
                <c:pt idx="72">
                  <c:v>43579</c:v>
                </c:pt>
                <c:pt idx="73">
                  <c:v>43580</c:v>
                </c:pt>
                <c:pt idx="74">
                  <c:v>43581</c:v>
                </c:pt>
                <c:pt idx="75">
                  <c:v>43583</c:v>
                </c:pt>
                <c:pt idx="76">
                  <c:v>43584</c:v>
                </c:pt>
                <c:pt idx="77">
                  <c:v>43585</c:v>
                </c:pt>
                <c:pt idx="78">
                  <c:v>43590</c:v>
                </c:pt>
                <c:pt idx="79">
                  <c:v>43591</c:v>
                </c:pt>
                <c:pt idx="80">
                  <c:v>43592</c:v>
                </c:pt>
                <c:pt idx="81">
                  <c:v>43593</c:v>
                </c:pt>
                <c:pt idx="82">
                  <c:v>43594</c:v>
                </c:pt>
                <c:pt idx="83">
                  <c:v>43595</c:v>
                </c:pt>
                <c:pt idx="84">
                  <c:v>43598</c:v>
                </c:pt>
                <c:pt idx="85">
                  <c:v>43599</c:v>
                </c:pt>
                <c:pt idx="86">
                  <c:v>43600</c:v>
                </c:pt>
                <c:pt idx="87">
                  <c:v>43601</c:v>
                </c:pt>
                <c:pt idx="88">
                  <c:v>43602</c:v>
                </c:pt>
                <c:pt idx="89">
                  <c:v>43605</c:v>
                </c:pt>
                <c:pt idx="90">
                  <c:v>43606</c:v>
                </c:pt>
                <c:pt idx="91">
                  <c:v>43607</c:v>
                </c:pt>
                <c:pt idx="92">
                  <c:v>43608</c:v>
                </c:pt>
                <c:pt idx="93">
                  <c:v>43609</c:v>
                </c:pt>
                <c:pt idx="94">
                  <c:v>43612</c:v>
                </c:pt>
                <c:pt idx="95">
                  <c:v>43613</c:v>
                </c:pt>
                <c:pt idx="96">
                  <c:v>43614</c:v>
                </c:pt>
                <c:pt idx="97">
                  <c:v>43615</c:v>
                </c:pt>
                <c:pt idx="98">
                  <c:v>43616</c:v>
                </c:pt>
                <c:pt idx="99">
                  <c:v>43619</c:v>
                </c:pt>
                <c:pt idx="100">
                  <c:v>43620</c:v>
                </c:pt>
                <c:pt idx="101">
                  <c:v>43621</c:v>
                </c:pt>
                <c:pt idx="102">
                  <c:v>43622</c:v>
                </c:pt>
                <c:pt idx="103">
                  <c:v>43626</c:v>
                </c:pt>
                <c:pt idx="104">
                  <c:v>43627</c:v>
                </c:pt>
                <c:pt idx="105">
                  <c:v>43628</c:v>
                </c:pt>
                <c:pt idx="106">
                  <c:v>43629</c:v>
                </c:pt>
                <c:pt idx="107">
                  <c:v>43630</c:v>
                </c:pt>
                <c:pt idx="108">
                  <c:v>43633</c:v>
                </c:pt>
                <c:pt idx="109">
                  <c:v>43634</c:v>
                </c:pt>
                <c:pt idx="110">
                  <c:v>43635</c:v>
                </c:pt>
                <c:pt idx="111">
                  <c:v>43636</c:v>
                </c:pt>
                <c:pt idx="112">
                  <c:v>43637</c:v>
                </c:pt>
                <c:pt idx="113">
                  <c:v>43640</c:v>
                </c:pt>
                <c:pt idx="114">
                  <c:v>43641</c:v>
                </c:pt>
                <c:pt idx="115">
                  <c:v>43642</c:v>
                </c:pt>
                <c:pt idx="116">
                  <c:v>43643</c:v>
                </c:pt>
                <c:pt idx="117">
                  <c:v>43644</c:v>
                </c:pt>
                <c:pt idx="118">
                  <c:v>43647</c:v>
                </c:pt>
                <c:pt idx="119">
                  <c:v>43648</c:v>
                </c:pt>
                <c:pt idx="120">
                  <c:v>43649</c:v>
                </c:pt>
                <c:pt idx="121">
                  <c:v>43650</c:v>
                </c:pt>
                <c:pt idx="122">
                  <c:v>43651</c:v>
                </c:pt>
                <c:pt idx="123">
                  <c:v>43654</c:v>
                </c:pt>
                <c:pt idx="124">
                  <c:v>43655</c:v>
                </c:pt>
                <c:pt idx="125">
                  <c:v>43656</c:v>
                </c:pt>
                <c:pt idx="126">
                  <c:v>43657</c:v>
                </c:pt>
                <c:pt idx="127">
                  <c:v>43658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43668</c:v>
                </c:pt>
                <c:pt idx="134">
                  <c:v>43669</c:v>
                </c:pt>
                <c:pt idx="135">
                  <c:v>43670</c:v>
                </c:pt>
                <c:pt idx="136">
                  <c:v>43671</c:v>
                </c:pt>
                <c:pt idx="137">
                  <c:v>43672</c:v>
                </c:pt>
                <c:pt idx="138">
                  <c:v>43675</c:v>
                </c:pt>
                <c:pt idx="139">
                  <c:v>43676</c:v>
                </c:pt>
                <c:pt idx="140">
                  <c:v>43677</c:v>
                </c:pt>
                <c:pt idx="141">
                  <c:v>43678</c:v>
                </c:pt>
                <c:pt idx="142">
                  <c:v>43679</c:v>
                </c:pt>
                <c:pt idx="143">
                  <c:v>43682</c:v>
                </c:pt>
                <c:pt idx="144">
                  <c:v>43683</c:v>
                </c:pt>
                <c:pt idx="145">
                  <c:v>43684</c:v>
                </c:pt>
                <c:pt idx="146">
                  <c:v>43685</c:v>
                </c:pt>
                <c:pt idx="147">
                  <c:v>43686</c:v>
                </c:pt>
                <c:pt idx="148">
                  <c:v>43689</c:v>
                </c:pt>
                <c:pt idx="149">
                  <c:v>43690</c:v>
                </c:pt>
                <c:pt idx="150">
                  <c:v>43691</c:v>
                </c:pt>
                <c:pt idx="151">
                  <c:v>43692</c:v>
                </c:pt>
                <c:pt idx="152">
                  <c:v>43693</c:v>
                </c:pt>
                <c:pt idx="153">
                  <c:v>43696</c:v>
                </c:pt>
                <c:pt idx="154">
                  <c:v>43697</c:v>
                </c:pt>
                <c:pt idx="155">
                  <c:v>43698</c:v>
                </c:pt>
                <c:pt idx="156">
                  <c:v>43699</c:v>
                </c:pt>
                <c:pt idx="157">
                  <c:v>43700</c:v>
                </c:pt>
                <c:pt idx="158">
                  <c:v>43703</c:v>
                </c:pt>
                <c:pt idx="159">
                  <c:v>43704</c:v>
                </c:pt>
                <c:pt idx="160">
                  <c:v>43705</c:v>
                </c:pt>
                <c:pt idx="161">
                  <c:v>43706</c:v>
                </c:pt>
                <c:pt idx="162">
                  <c:v>43707</c:v>
                </c:pt>
                <c:pt idx="163">
                  <c:v>43710</c:v>
                </c:pt>
                <c:pt idx="164">
                  <c:v>43711</c:v>
                </c:pt>
                <c:pt idx="165">
                  <c:v>43712</c:v>
                </c:pt>
                <c:pt idx="166">
                  <c:v>43713</c:v>
                </c:pt>
                <c:pt idx="167">
                  <c:v>43714</c:v>
                </c:pt>
                <c:pt idx="168">
                  <c:v>43717</c:v>
                </c:pt>
                <c:pt idx="169">
                  <c:v>43718</c:v>
                </c:pt>
                <c:pt idx="170">
                  <c:v>43719</c:v>
                </c:pt>
                <c:pt idx="171">
                  <c:v>43720</c:v>
                </c:pt>
                <c:pt idx="172">
                  <c:v>43724</c:v>
                </c:pt>
                <c:pt idx="173">
                  <c:v>43725</c:v>
                </c:pt>
                <c:pt idx="174">
                  <c:v>43726</c:v>
                </c:pt>
                <c:pt idx="175">
                  <c:v>43727</c:v>
                </c:pt>
                <c:pt idx="176">
                  <c:v>43728</c:v>
                </c:pt>
                <c:pt idx="177">
                  <c:v>43731</c:v>
                </c:pt>
                <c:pt idx="178">
                  <c:v>43732</c:v>
                </c:pt>
                <c:pt idx="179">
                  <c:v>43733</c:v>
                </c:pt>
                <c:pt idx="180">
                  <c:v>43734</c:v>
                </c:pt>
                <c:pt idx="181">
                  <c:v>43735</c:v>
                </c:pt>
                <c:pt idx="182">
                  <c:v>43737</c:v>
                </c:pt>
                <c:pt idx="183">
                  <c:v>43746</c:v>
                </c:pt>
                <c:pt idx="184">
                  <c:v>43747</c:v>
                </c:pt>
                <c:pt idx="185">
                  <c:v>43748</c:v>
                </c:pt>
                <c:pt idx="186">
                  <c:v>43749</c:v>
                </c:pt>
                <c:pt idx="187">
                  <c:v>43750</c:v>
                </c:pt>
                <c:pt idx="188">
                  <c:v>43752</c:v>
                </c:pt>
                <c:pt idx="189">
                  <c:v>43753</c:v>
                </c:pt>
                <c:pt idx="190">
                  <c:v>43754</c:v>
                </c:pt>
                <c:pt idx="191">
                  <c:v>43755</c:v>
                </c:pt>
                <c:pt idx="192">
                  <c:v>43756</c:v>
                </c:pt>
                <c:pt idx="193">
                  <c:v>43759</c:v>
                </c:pt>
                <c:pt idx="194">
                  <c:v>43760</c:v>
                </c:pt>
                <c:pt idx="195">
                  <c:v>43761</c:v>
                </c:pt>
                <c:pt idx="196">
                  <c:v>43762</c:v>
                </c:pt>
                <c:pt idx="197">
                  <c:v>43763</c:v>
                </c:pt>
                <c:pt idx="198">
                  <c:v>43766</c:v>
                </c:pt>
                <c:pt idx="199">
                  <c:v>43767</c:v>
                </c:pt>
                <c:pt idx="200">
                  <c:v>43768</c:v>
                </c:pt>
                <c:pt idx="201">
                  <c:v>43769</c:v>
                </c:pt>
                <c:pt idx="202">
                  <c:v>43770</c:v>
                </c:pt>
                <c:pt idx="203">
                  <c:v>43773</c:v>
                </c:pt>
                <c:pt idx="204">
                  <c:v>43774</c:v>
                </c:pt>
                <c:pt idx="205">
                  <c:v>43775</c:v>
                </c:pt>
                <c:pt idx="206">
                  <c:v>43776</c:v>
                </c:pt>
                <c:pt idx="207">
                  <c:v>43777</c:v>
                </c:pt>
                <c:pt idx="208">
                  <c:v>43780</c:v>
                </c:pt>
                <c:pt idx="209">
                  <c:v>43781</c:v>
                </c:pt>
                <c:pt idx="210">
                  <c:v>43782</c:v>
                </c:pt>
                <c:pt idx="211">
                  <c:v>43783</c:v>
                </c:pt>
                <c:pt idx="212">
                  <c:v>43784</c:v>
                </c:pt>
                <c:pt idx="213">
                  <c:v>43787</c:v>
                </c:pt>
                <c:pt idx="214">
                  <c:v>43788</c:v>
                </c:pt>
                <c:pt idx="215">
                  <c:v>43789</c:v>
                </c:pt>
                <c:pt idx="216">
                  <c:v>43790</c:v>
                </c:pt>
                <c:pt idx="217">
                  <c:v>43791</c:v>
                </c:pt>
                <c:pt idx="218">
                  <c:v>43794</c:v>
                </c:pt>
                <c:pt idx="219">
                  <c:v>43795</c:v>
                </c:pt>
                <c:pt idx="220">
                  <c:v>43796</c:v>
                </c:pt>
                <c:pt idx="221">
                  <c:v>43797</c:v>
                </c:pt>
                <c:pt idx="222">
                  <c:v>43798</c:v>
                </c:pt>
                <c:pt idx="223">
                  <c:v>43801</c:v>
                </c:pt>
                <c:pt idx="224">
                  <c:v>43802</c:v>
                </c:pt>
                <c:pt idx="225">
                  <c:v>43803</c:v>
                </c:pt>
                <c:pt idx="226">
                  <c:v>43804</c:v>
                </c:pt>
                <c:pt idx="227">
                  <c:v>43805</c:v>
                </c:pt>
                <c:pt idx="228">
                  <c:v>43808</c:v>
                </c:pt>
                <c:pt idx="229">
                  <c:v>43809</c:v>
                </c:pt>
                <c:pt idx="230">
                  <c:v>43810</c:v>
                </c:pt>
                <c:pt idx="231">
                  <c:v>43811</c:v>
                </c:pt>
                <c:pt idx="232">
                  <c:v>43812</c:v>
                </c:pt>
                <c:pt idx="233">
                  <c:v>43815</c:v>
                </c:pt>
                <c:pt idx="234">
                  <c:v>43816</c:v>
                </c:pt>
                <c:pt idx="235">
                  <c:v>43817</c:v>
                </c:pt>
                <c:pt idx="236">
                  <c:v>43818</c:v>
                </c:pt>
                <c:pt idx="237">
                  <c:v>43819</c:v>
                </c:pt>
                <c:pt idx="238">
                  <c:v>43822</c:v>
                </c:pt>
                <c:pt idx="239">
                  <c:v>43823</c:v>
                </c:pt>
                <c:pt idx="240">
                  <c:v>43824</c:v>
                </c:pt>
                <c:pt idx="241">
                  <c:v>43825</c:v>
                </c:pt>
                <c:pt idx="242">
                  <c:v>43826</c:v>
                </c:pt>
                <c:pt idx="243">
                  <c:v>43829</c:v>
                </c:pt>
                <c:pt idx="244">
                  <c:v>43830</c:v>
                </c:pt>
              </c:numCache>
            </c:numRef>
          </c:cat>
          <c:val>
            <c:numRef>
              <c:f>'daily transaction'!$C$255:$C$499</c:f>
              <c:numCache>
                <c:formatCode>_ * #,##0.0_ ;_ * \-#,##0.0_ ;_ * "-"??_ ;_ @_ </c:formatCode>
                <c:ptCount val="245"/>
                <c:pt idx="0">
                  <c:v>73.820000000000007</c:v>
                </c:pt>
                <c:pt idx="1">
                  <c:v>80.66</c:v>
                </c:pt>
                <c:pt idx="2">
                  <c:v>94.320000000000007</c:v>
                </c:pt>
                <c:pt idx="3">
                  <c:v>108.42</c:v>
                </c:pt>
                <c:pt idx="4">
                  <c:v>127.75999999999999</c:v>
                </c:pt>
                <c:pt idx="5">
                  <c:v>130.18</c:v>
                </c:pt>
                <c:pt idx="6">
                  <c:v>126.16</c:v>
                </c:pt>
                <c:pt idx="7">
                  <c:v>113.3</c:v>
                </c:pt>
                <c:pt idx="8">
                  <c:v>116.3</c:v>
                </c:pt>
                <c:pt idx="9">
                  <c:v>113.66</c:v>
                </c:pt>
                <c:pt idx="10">
                  <c:v>123.7</c:v>
                </c:pt>
                <c:pt idx="11">
                  <c:v>129.02000000000001</c:v>
                </c:pt>
                <c:pt idx="12">
                  <c:v>135.57999999999998</c:v>
                </c:pt>
                <c:pt idx="13">
                  <c:v>120.82000000000001</c:v>
                </c:pt>
                <c:pt idx="14">
                  <c:v>114.92</c:v>
                </c:pt>
                <c:pt idx="15">
                  <c:v>104.12</c:v>
                </c:pt>
                <c:pt idx="16">
                  <c:v>101.98</c:v>
                </c:pt>
                <c:pt idx="17">
                  <c:v>90.22</c:v>
                </c:pt>
                <c:pt idx="18">
                  <c:v>88.47</c:v>
                </c:pt>
                <c:pt idx="19">
                  <c:v>77.87</c:v>
                </c:pt>
                <c:pt idx="20">
                  <c:v>68.510000000000005</c:v>
                </c:pt>
                <c:pt idx="21">
                  <c:v>58.75</c:v>
                </c:pt>
                <c:pt idx="22">
                  <c:v>56.85</c:v>
                </c:pt>
                <c:pt idx="23">
                  <c:v>53.6</c:v>
                </c:pt>
                <c:pt idx="24">
                  <c:v>59.379999999999995</c:v>
                </c:pt>
                <c:pt idx="25">
                  <c:v>64.78</c:v>
                </c:pt>
                <c:pt idx="26">
                  <c:v>72.679999999999993</c:v>
                </c:pt>
                <c:pt idx="27">
                  <c:v>78.759999999999991</c:v>
                </c:pt>
                <c:pt idx="28">
                  <c:v>83.059999999999988</c:v>
                </c:pt>
                <c:pt idx="29">
                  <c:v>82.08</c:v>
                </c:pt>
                <c:pt idx="30">
                  <c:v>86.059999999999988</c:v>
                </c:pt>
                <c:pt idx="31">
                  <c:v>78.16</c:v>
                </c:pt>
                <c:pt idx="32">
                  <c:v>74.099999999999994</c:v>
                </c:pt>
                <c:pt idx="33">
                  <c:v>80.56</c:v>
                </c:pt>
                <c:pt idx="34">
                  <c:v>91.7</c:v>
                </c:pt>
                <c:pt idx="35">
                  <c:v>102.80999999999999</c:v>
                </c:pt>
                <c:pt idx="36">
                  <c:v>106.72999999999999</c:v>
                </c:pt>
                <c:pt idx="37">
                  <c:v>112.10999999999999</c:v>
                </c:pt>
                <c:pt idx="38">
                  <c:v>103.85</c:v>
                </c:pt>
                <c:pt idx="39">
                  <c:v>98.36999999999999</c:v>
                </c:pt>
                <c:pt idx="40">
                  <c:v>81.739999999999995</c:v>
                </c:pt>
                <c:pt idx="41">
                  <c:v>80.320000000000007</c:v>
                </c:pt>
                <c:pt idx="42">
                  <c:v>89.820000000000007</c:v>
                </c:pt>
                <c:pt idx="43">
                  <c:v>93.54</c:v>
                </c:pt>
                <c:pt idx="44">
                  <c:v>83.66</c:v>
                </c:pt>
                <c:pt idx="45">
                  <c:v>80.400000000000006</c:v>
                </c:pt>
                <c:pt idx="46">
                  <c:v>82.76</c:v>
                </c:pt>
                <c:pt idx="47">
                  <c:v>73.56</c:v>
                </c:pt>
                <c:pt idx="48">
                  <c:v>71.859999999999985</c:v>
                </c:pt>
                <c:pt idx="49">
                  <c:v>80.02</c:v>
                </c:pt>
                <c:pt idx="50">
                  <c:v>82.52000000000001</c:v>
                </c:pt>
                <c:pt idx="51">
                  <c:v>80.416000000000011</c:v>
                </c:pt>
                <c:pt idx="52">
                  <c:v>77.695999999999998</c:v>
                </c:pt>
                <c:pt idx="53">
                  <c:v>85.376000000000005</c:v>
                </c:pt>
                <c:pt idx="54">
                  <c:v>89.355999999999995</c:v>
                </c:pt>
                <c:pt idx="55">
                  <c:v>106.556</c:v>
                </c:pt>
                <c:pt idx="56">
                  <c:v>119.78</c:v>
                </c:pt>
                <c:pt idx="57">
                  <c:v>148.94</c:v>
                </c:pt>
                <c:pt idx="58">
                  <c:v>158.24</c:v>
                </c:pt>
                <c:pt idx="59">
                  <c:v>164.11999999999998</c:v>
                </c:pt>
                <c:pt idx="60">
                  <c:v>195.92000000000002</c:v>
                </c:pt>
                <c:pt idx="61">
                  <c:v>197.46</c:v>
                </c:pt>
                <c:pt idx="62">
                  <c:v>193.26</c:v>
                </c:pt>
                <c:pt idx="63">
                  <c:v>197.56</c:v>
                </c:pt>
                <c:pt idx="64">
                  <c:v>200.45999999999998</c:v>
                </c:pt>
                <c:pt idx="65">
                  <c:v>176.44</c:v>
                </c:pt>
                <c:pt idx="66">
                  <c:v>170</c:v>
                </c:pt>
                <c:pt idx="67">
                  <c:v>154.01999999999998</c:v>
                </c:pt>
                <c:pt idx="68">
                  <c:v>148.57999999999998</c:v>
                </c:pt>
                <c:pt idx="69">
                  <c:v>138.21</c:v>
                </c:pt>
                <c:pt idx="70">
                  <c:v>118.33</c:v>
                </c:pt>
                <c:pt idx="71">
                  <c:v>134.31</c:v>
                </c:pt>
                <c:pt idx="72">
                  <c:v>143.822</c:v>
                </c:pt>
                <c:pt idx="73">
                  <c:v>156.42200000000003</c:v>
                </c:pt>
                <c:pt idx="74">
                  <c:v>160.892</c:v>
                </c:pt>
                <c:pt idx="75">
                  <c:v>161.73200000000003</c:v>
                </c:pt>
                <c:pt idx="76">
                  <c:v>156.78200000000001</c:v>
                </c:pt>
                <c:pt idx="77">
                  <c:v>134.01</c:v>
                </c:pt>
                <c:pt idx="78">
                  <c:v>105.75</c:v>
                </c:pt>
                <c:pt idx="79">
                  <c:v>103.00999999999999</c:v>
                </c:pt>
                <c:pt idx="80">
                  <c:v>130.92000000000002</c:v>
                </c:pt>
                <c:pt idx="81">
                  <c:v>114.91</c:v>
                </c:pt>
                <c:pt idx="82">
                  <c:v>128</c:v>
                </c:pt>
                <c:pt idx="83">
                  <c:v>136.35999999999999</c:v>
                </c:pt>
                <c:pt idx="84">
                  <c:v>143.22</c:v>
                </c:pt>
                <c:pt idx="85">
                  <c:v>124.23000000000002</c:v>
                </c:pt>
                <c:pt idx="86">
                  <c:v>167.93</c:v>
                </c:pt>
                <c:pt idx="87">
                  <c:v>166.02</c:v>
                </c:pt>
                <c:pt idx="88">
                  <c:v>164.5</c:v>
                </c:pt>
                <c:pt idx="89">
                  <c:v>154.04000000000002</c:v>
                </c:pt>
                <c:pt idx="90">
                  <c:v>172.9</c:v>
                </c:pt>
                <c:pt idx="91">
                  <c:v>139.62</c:v>
                </c:pt>
                <c:pt idx="92">
                  <c:v>147.14000000000001</c:v>
                </c:pt>
                <c:pt idx="93">
                  <c:v>156.94999999999999</c:v>
                </c:pt>
                <c:pt idx="94">
                  <c:v>187.79000000000002</c:v>
                </c:pt>
                <c:pt idx="95">
                  <c:v>165.57</c:v>
                </c:pt>
                <c:pt idx="96">
                  <c:v>160.94999999999999</c:v>
                </c:pt>
                <c:pt idx="97">
                  <c:v>153.45999999999998</c:v>
                </c:pt>
                <c:pt idx="98">
                  <c:v>142.46999999999997</c:v>
                </c:pt>
                <c:pt idx="99">
                  <c:v>106.07000000000001</c:v>
                </c:pt>
                <c:pt idx="100">
                  <c:v>109.03000000000002</c:v>
                </c:pt>
                <c:pt idx="101">
                  <c:v>115.63000000000002</c:v>
                </c:pt>
                <c:pt idx="102">
                  <c:v>110.86000000000001</c:v>
                </c:pt>
                <c:pt idx="103">
                  <c:v>129.38</c:v>
                </c:pt>
                <c:pt idx="104">
                  <c:v>160.01999999999998</c:v>
                </c:pt>
                <c:pt idx="105">
                  <c:v>150.51999999999998</c:v>
                </c:pt>
                <c:pt idx="106">
                  <c:v>160.63999999999999</c:v>
                </c:pt>
                <c:pt idx="107">
                  <c:v>164.1</c:v>
                </c:pt>
                <c:pt idx="108">
                  <c:v>141.42000000000002</c:v>
                </c:pt>
                <c:pt idx="109">
                  <c:v>130.34</c:v>
                </c:pt>
                <c:pt idx="110">
                  <c:v>138.66000000000003</c:v>
                </c:pt>
                <c:pt idx="111">
                  <c:v>136.96</c:v>
                </c:pt>
                <c:pt idx="112">
                  <c:v>149.32000000000002</c:v>
                </c:pt>
                <c:pt idx="113">
                  <c:v>150.08000000000001</c:v>
                </c:pt>
                <c:pt idx="114">
                  <c:v>137.38</c:v>
                </c:pt>
                <c:pt idx="115">
                  <c:v>135.68</c:v>
                </c:pt>
                <c:pt idx="116">
                  <c:v>139.52000000000004</c:v>
                </c:pt>
                <c:pt idx="117">
                  <c:v>129.66</c:v>
                </c:pt>
                <c:pt idx="118">
                  <c:v>156</c:v>
                </c:pt>
                <c:pt idx="119">
                  <c:v>159.02000000000001</c:v>
                </c:pt>
                <c:pt idx="120">
                  <c:v>155.33999999999997</c:v>
                </c:pt>
                <c:pt idx="121">
                  <c:v>132.27600000000001</c:v>
                </c:pt>
                <c:pt idx="122">
                  <c:v>130.876</c:v>
                </c:pt>
                <c:pt idx="123">
                  <c:v>117.23600000000002</c:v>
                </c:pt>
                <c:pt idx="124">
                  <c:v>114.992</c:v>
                </c:pt>
                <c:pt idx="125">
                  <c:v>114.492</c:v>
                </c:pt>
                <c:pt idx="126">
                  <c:v>113.29600000000001</c:v>
                </c:pt>
                <c:pt idx="127">
                  <c:v>108.53600000000002</c:v>
                </c:pt>
                <c:pt idx="128">
                  <c:v>105.79600000000001</c:v>
                </c:pt>
                <c:pt idx="129">
                  <c:v>97.419999999999987</c:v>
                </c:pt>
                <c:pt idx="130">
                  <c:v>99.61999999999999</c:v>
                </c:pt>
                <c:pt idx="131">
                  <c:v>99.240000000000009</c:v>
                </c:pt>
                <c:pt idx="132">
                  <c:v>106.05999999999999</c:v>
                </c:pt>
                <c:pt idx="133">
                  <c:v>95.96</c:v>
                </c:pt>
                <c:pt idx="134">
                  <c:v>105.37</c:v>
                </c:pt>
                <c:pt idx="135">
                  <c:v>104.89000000000001</c:v>
                </c:pt>
                <c:pt idx="136">
                  <c:v>116.97</c:v>
                </c:pt>
                <c:pt idx="137">
                  <c:v>110.30999999999999</c:v>
                </c:pt>
                <c:pt idx="138">
                  <c:v>110.59</c:v>
                </c:pt>
                <c:pt idx="139">
                  <c:v>109.42</c:v>
                </c:pt>
                <c:pt idx="140">
                  <c:v>111.1</c:v>
                </c:pt>
                <c:pt idx="141">
                  <c:v>99.4</c:v>
                </c:pt>
                <c:pt idx="142">
                  <c:v>94.88</c:v>
                </c:pt>
                <c:pt idx="143">
                  <c:v>89.38</c:v>
                </c:pt>
                <c:pt idx="144">
                  <c:v>85.539999999999992</c:v>
                </c:pt>
                <c:pt idx="145">
                  <c:v>83.02000000000001</c:v>
                </c:pt>
                <c:pt idx="146">
                  <c:v>106.18000000000002</c:v>
                </c:pt>
                <c:pt idx="147">
                  <c:v>106.3</c:v>
                </c:pt>
                <c:pt idx="148">
                  <c:v>119.6</c:v>
                </c:pt>
                <c:pt idx="149">
                  <c:v>131.42000000000002</c:v>
                </c:pt>
                <c:pt idx="150">
                  <c:v>144.96</c:v>
                </c:pt>
                <c:pt idx="151">
                  <c:v>127.85999999999999</c:v>
                </c:pt>
                <c:pt idx="152">
                  <c:v>130.94</c:v>
                </c:pt>
                <c:pt idx="153">
                  <c:v>127.04</c:v>
                </c:pt>
                <c:pt idx="154">
                  <c:v>120.75999999999999</c:v>
                </c:pt>
                <c:pt idx="155">
                  <c:v>112.04</c:v>
                </c:pt>
                <c:pt idx="156">
                  <c:v>120.85999999999999</c:v>
                </c:pt>
                <c:pt idx="157">
                  <c:v>131.47999999999999</c:v>
                </c:pt>
                <c:pt idx="158">
                  <c:v>131.30000000000001</c:v>
                </c:pt>
                <c:pt idx="159">
                  <c:v>125.94000000000001</c:v>
                </c:pt>
                <c:pt idx="160">
                  <c:v>134.79599999999999</c:v>
                </c:pt>
                <c:pt idx="161">
                  <c:v>130.55599999999998</c:v>
                </c:pt>
                <c:pt idx="162">
                  <c:v>133.65600000000001</c:v>
                </c:pt>
                <c:pt idx="163">
                  <c:v>160.45600000000002</c:v>
                </c:pt>
                <c:pt idx="164">
                  <c:v>170.416</c:v>
                </c:pt>
                <c:pt idx="165">
                  <c:v>169.7</c:v>
                </c:pt>
                <c:pt idx="166">
                  <c:v>173.64</c:v>
                </c:pt>
                <c:pt idx="167">
                  <c:v>158.99999999999997</c:v>
                </c:pt>
                <c:pt idx="168">
                  <c:v>154.54000000000002</c:v>
                </c:pt>
                <c:pt idx="169">
                  <c:v>154.94</c:v>
                </c:pt>
                <c:pt idx="170">
                  <c:v>144.4</c:v>
                </c:pt>
                <c:pt idx="171">
                  <c:v>129.4</c:v>
                </c:pt>
                <c:pt idx="172">
                  <c:v>146.14000000000001</c:v>
                </c:pt>
                <c:pt idx="173">
                  <c:v>137.35999999999999</c:v>
                </c:pt>
                <c:pt idx="174">
                  <c:v>134.66</c:v>
                </c:pt>
                <c:pt idx="175">
                  <c:v>133.6</c:v>
                </c:pt>
                <c:pt idx="176">
                  <c:v>146.64000000000001</c:v>
                </c:pt>
                <c:pt idx="177">
                  <c:v>153.33999999999997</c:v>
                </c:pt>
                <c:pt idx="178">
                  <c:v>133.47999999999999</c:v>
                </c:pt>
                <c:pt idx="179">
                  <c:v>120.28</c:v>
                </c:pt>
                <c:pt idx="180">
                  <c:v>120.44000000000001</c:v>
                </c:pt>
                <c:pt idx="181">
                  <c:v>113.52000000000001</c:v>
                </c:pt>
                <c:pt idx="182">
                  <c:v>83.92</c:v>
                </c:pt>
                <c:pt idx="183">
                  <c:v>98.5</c:v>
                </c:pt>
                <c:pt idx="184">
                  <c:v>100.4</c:v>
                </c:pt>
                <c:pt idx="185">
                  <c:v>101.44</c:v>
                </c:pt>
                <c:pt idx="186">
                  <c:v>95.74</c:v>
                </c:pt>
                <c:pt idx="187">
                  <c:v>99.039999999999992</c:v>
                </c:pt>
                <c:pt idx="188">
                  <c:v>91.88</c:v>
                </c:pt>
                <c:pt idx="189">
                  <c:v>95.745999999999995</c:v>
                </c:pt>
                <c:pt idx="190">
                  <c:v>88.205999999999989</c:v>
                </c:pt>
                <c:pt idx="191">
                  <c:v>88.665999999999997</c:v>
                </c:pt>
                <c:pt idx="192">
                  <c:v>90.866</c:v>
                </c:pt>
                <c:pt idx="193">
                  <c:v>84.105999999999995</c:v>
                </c:pt>
                <c:pt idx="194">
                  <c:v>81.38000000000001</c:v>
                </c:pt>
                <c:pt idx="195">
                  <c:v>89.160000000000011</c:v>
                </c:pt>
                <c:pt idx="196">
                  <c:v>99.2</c:v>
                </c:pt>
                <c:pt idx="197">
                  <c:v>103.94000000000001</c:v>
                </c:pt>
                <c:pt idx="198">
                  <c:v>103.22</c:v>
                </c:pt>
                <c:pt idx="199">
                  <c:v>104.88</c:v>
                </c:pt>
                <c:pt idx="200">
                  <c:v>96.570000000000007</c:v>
                </c:pt>
                <c:pt idx="201">
                  <c:v>81.75</c:v>
                </c:pt>
                <c:pt idx="202">
                  <c:v>73.830000000000013</c:v>
                </c:pt>
                <c:pt idx="203">
                  <c:v>76.47</c:v>
                </c:pt>
                <c:pt idx="204">
                  <c:v>84.990000000000009</c:v>
                </c:pt>
                <c:pt idx="205">
                  <c:v>93.366000000000014</c:v>
                </c:pt>
                <c:pt idx="206">
                  <c:v>98.286000000000001</c:v>
                </c:pt>
                <c:pt idx="207">
                  <c:v>102.86599999999999</c:v>
                </c:pt>
                <c:pt idx="208">
                  <c:v>101.506</c:v>
                </c:pt>
                <c:pt idx="209">
                  <c:v>121.446</c:v>
                </c:pt>
                <c:pt idx="210">
                  <c:v>121.82000000000001</c:v>
                </c:pt>
                <c:pt idx="211">
                  <c:v>128.94</c:v>
                </c:pt>
                <c:pt idx="212">
                  <c:v>135.56</c:v>
                </c:pt>
                <c:pt idx="213">
                  <c:v>144.36000000000001</c:v>
                </c:pt>
                <c:pt idx="214">
                  <c:v>143.06</c:v>
                </c:pt>
                <c:pt idx="215">
                  <c:v>152.02000000000001</c:v>
                </c:pt>
                <c:pt idx="216">
                  <c:v>158.14000000000001</c:v>
                </c:pt>
                <c:pt idx="217">
                  <c:v>154.09999999999997</c:v>
                </c:pt>
                <c:pt idx="218">
                  <c:v>182.12000000000003</c:v>
                </c:pt>
                <c:pt idx="219">
                  <c:v>152</c:v>
                </c:pt>
                <c:pt idx="220">
                  <c:v>139.36000000000001</c:v>
                </c:pt>
                <c:pt idx="221">
                  <c:v>133.84</c:v>
                </c:pt>
                <c:pt idx="222">
                  <c:v>129.32</c:v>
                </c:pt>
                <c:pt idx="223">
                  <c:v>101.34400000000001</c:v>
                </c:pt>
                <c:pt idx="224">
                  <c:v>117.46400000000001</c:v>
                </c:pt>
                <c:pt idx="225">
                  <c:v>126.76399999999998</c:v>
                </c:pt>
                <c:pt idx="226">
                  <c:v>120.404</c:v>
                </c:pt>
                <c:pt idx="227">
                  <c:v>125.78800000000001</c:v>
                </c:pt>
                <c:pt idx="228">
                  <c:v>143.94400000000002</c:v>
                </c:pt>
                <c:pt idx="229">
                  <c:v>129.22400000000002</c:v>
                </c:pt>
                <c:pt idx="230">
                  <c:v>127</c:v>
                </c:pt>
                <c:pt idx="231">
                  <c:v>129.09999999999997</c:v>
                </c:pt>
                <c:pt idx="232">
                  <c:v>129.85599999999999</c:v>
                </c:pt>
                <c:pt idx="233">
                  <c:v>115.27600000000002</c:v>
                </c:pt>
                <c:pt idx="234">
                  <c:v>118.376</c:v>
                </c:pt>
                <c:pt idx="235">
                  <c:v>119.2</c:v>
                </c:pt>
                <c:pt idx="236">
                  <c:v>130.64000000000001</c:v>
                </c:pt>
                <c:pt idx="237">
                  <c:v>133.02000000000001</c:v>
                </c:pt>
                <c:pt idx="238">
                  <c:v>125.66</c:v>
                </c:pt>
                <c:pt idx="239">
                  <c:v>142.22</c:v>
                </c:pt>
                <c:pt idx="240">
                  <c:v>137.80000000000001</c:v>
                </c:pt>
                <c:pt idx="241">
                  <c:v>131.35999999999999</c:v>
                </c:pt>
                <c:pt idx="242">
                  <c:v>133.62000000000003</c:v>
                </c:pt>
                <c:pt idx="243">
                  <c:v>149.88000000000002</c:v>
                </c:pt>
                <c:pt idx="244">
                  <c:v>156.01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7-43EC-9FB9-61BA75E054F5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transaction'!$A$255:$A$499</c:f>
              <c:numCache>
                <c:formatCode>m/d/yyyy</c:formatCode>
                <c:ptCount val="245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43486</c:v>
                </c:pt>
                <c:pt idx="14">
                  <c:v>43487</c:v>
                </c:pt>
                <c:pt idx="15">
                  <c:v>43488</c:v>
                </c:pt>
                <c:pt idx="16">
                  <c:v>43489</c:v>
                </c:pt>
                <c:pt idx="17">
                  <c:v>43490</c:v>
                </c:pt>
                <c:pt idx="18">
                  <c:v>43493</c:v>
                </c:pt>
                <c:pt idx="19">
                  <c:v>43494</c:v>
                </c:pt>
                <c:pt idx="20">
                  <c:v>43495</c:v>
                </c:pt>
                <c:pt idx="21">
                  <c:v>43507</c:v>
                </c:pt>
                <c:pt idx="22">
                  <c:v>43508</c:v>
                </c:pt>
                <c:pt idx="23">
                  <c:v>43509</c:v>
                </c:pt>
                <c:pt idx="24">
                  <c:v>43510</c:v>
                </c:pt>
                <c:pt idx="25">
                  <c:v>43511</c:v>
                </c:pt>
                <c:pt idx="26">
                  <c:v>43514</c:v>
                </c:pt>
                <c:pt idx="27">
                  <c:v>43515</c:v>
                </c:pt>
                <c:pt idx="28">
                  <c:v>43516</c:v>
                </c:pt>
                <c:pt idx="29">
                  <c:v>43517</c:v>
                </c:pt>
                <c:pt idx="30">
                  <c:v>43518</c:v>
                </c:pt>
                <c:pt idx="31">
                  <c:v>43521</c:v>
                </c:pt>
                <c:pt idx="32">
                  <c:v>43522</c:v>
                </c:pt>
                <c:pt idx="33">
                  <c:v>43523</c:v>
                </c:pt>
                <c:pt idx="34">
                  <c:v>43524</c:v>
                </c:pt>
                <c:pt idx="35">
                  <c:v>43525</c:v>
                </c:pt>
                <c:pt idx="36">
                  <c:v>43528</c:v>
                </c:pt>
                <c:pt idx="37">
                  <c:v>43529</c:v>
                </c:pt>
                <c:pt idx="38">
                  <c:v>43530</c:v>
                </c:pt>
                <c:pt idx="39">
                  <c:v>43531</c:v>
                </c:pt>
                <c:pt idx="40">
                  <c:v>43532</c:v>
                </c:pt>
                <c:pt idx="41">
                  <c:v>43535</c:v>
                </c:pt>
                <c:pt idx="42">
                  <c:v>43536</c:v>
                </c:pt>
                <c:pt idx="43">
                  <c:v>43537</c:v>
                </c:pt>
                <c:pt idx="44">
                  <c:v>43538</c:v>
                </c:pt>
                <c:pt idx="45">
                  <c:v>43539</c:v>
                </c:pt>
                <c:pt idx="46">
                  <c:v>43542</c:v>
                </c:pt>
                <c:pt idx="47">
                  <c:v>43543</c:v>
                </c:pt>
                <c:pt idx="48">
                  <c:v>43544</c:v>
                </c:pt>
                <c:pt idx="49">
                  <c:v>43545</c:v>
                </c:pt>
                <c:pt idx="50">
                  <c:v>43546</c:v>
                </c:pt>
                <c:pt idx="51">
                  <c:v>43549</c:v>
                </c:pt>
                <c:pt idx="52">
                  <c:v>43550</c:v>
                </c:pt>
                <c:pt idx="53">
                  <c:v>43551</c:v>
                </c:pt>
                <c:pt idx="54">
                  <c:v>43552</c:v>
                </c:pt>
                <c:pt idx="55">
                  <c:v>43553</c:v>
                </c:pt>
                <c:pt idx="56">
                  <c:v>43556</c:v>
                </c:pt>
                <c:pt idx="57">
                  <c:v>43557</c:v>
                </c:pt>
                <c:pt idx="58">
                  <c:v>43558</c:v>
                </c:pt>
                <c:pt idx="59">
                  <c:v>43559</c:v>
                </c:pt>
                <c:pt idx="60">
                  <c:v>43563</c:v>
                </c:pt>
                <c:pt idx="61">
                  <c:v>43564</c:v>
                </c:pt>
                <c:pt idx="62">
                  <c:v>43565</c:v>
                </c:pt>
                <c:pt idx="63">
                  <c:v>43566</c:v>
                </c:pt>
                <c:pt idx="64">
                  <c:v>43567</c:v>
                </c:pt>
                <c:pt idx="65">
                  <c:v>43570</c:v>
                </c:pt>
                <c:pt idx="66">
                  <c:v>43571</c:v>
                </c:pt>
                <c:pt idx="67">
                  <c:v>43572</c:v>
                </c:pt>
                <c:pt idx="68">
                  <c:v>43573</c:v>
                </c:pt>
                <c:pt idx="69">
                  <c:v>43574</c:v>
                </c:pt>
                <c:pt idx="70">
                  <c:v>43577</c:v>
                </c:pt>
                <c:pt idx="71">
                  <c:v>43578</c:v>
                </c:pt>
                <c:pt idx="72">
                  <c:v>43579</c:v>
                </c:pt>
                <c:pt idx="73">
                  <c:v>43580</c:v>
                </c:pt>
                <c:pt idx="74">
                  <c:v>43581</c:v>
                </c:pt>
                <c:pt idx="75">
                  <c:v>43583</c:v>
                </c:pt>
                <c:pt idx="76">
                  <c:v>43584</c:v>
                </c:pt>
                <c:pt idx="77">
                  <c:v>43585</c:v>
                </c:pt>
                <c:pt idx="78">
                  <c:v>43590</c:v>
                </c:pt>
                <c:pt idx="79">
                  <c:v>43591</c:v>
                </c:pt>
                <c:pt idx="80">
                  <c:v>43592</c:v>
                </c:pt>
                <c:pt idx="81">
                  <c:v>43593</c:v>
                </c:pt>
                <c:pt idx="82">
                  <c:v>43594</c:v>
                </c:pt>
                <c:pt idx="83">
                  <c:v>43595</c:v>
                </c:pt>
                <c:pt idx="84">
                  <c:v>43598</c:v>
                </c:pt>
                <c:pt idx="85">
                  <c:v>43599</c:v>
                </c:pt>
                <c:pt idx="86">
                  <c:v>43600</c:v>
                </c:pt>
                <c:pt idx="87">
                  <c:v>43601</c:v>
                </c:pt>
                <c:pt idx="88">
                  <c:v>43602</c:v>
                </c:pt>
                <c:pt idx="89">
                  <c:v>43605</c:v>
                </c:pt>
                <c:pt idx="90">
                  <c:v>43606</c:v>
                </c:pt>
                <c:pt idx="91">
                  <c:v>43607</c:v>
                </c:pt>
                <c:pt idx="92">
                  <c:v>43608</c:v>
                </c:pt>
                <c:pt idx="93">
                  <c:v>43609</c:v>
                </c:pt>
                <c:pt idx="94">
                  <c:v>43612</c:v>
                </c:pt>
                <c:pt idx="95">
                  <c:v>43613</c:v>
                </c:pt>
                <c:pt idx="96">
                  <c:v>43614</c:v>
                </c:pt>
                <c:pt idx="97">
                  <c:v>43615</c:v>
                </c:pt>
                <c:pt idx="98">
                  <c:v>43616</c:v>
                </c:pt>
                <c:pt idx="99">
                  <c:v>43619</c:v>
                </c:pt>
                <c:pt idx="100">
                  <c:v>43620</c:v>
                </c:pt>
                <c:pt idx="101">
                  <c:v>43621</c:v>
                </c:pt>
                <c:pt idx="102">
                  <c:v>43622</c:v>
                </c:pt>
                <c:pt idx="103">
                  <c:v>43626</c:v>
                </c:pt>
                <c:pt idx="104">
                  <c:v>43627</c:v>
                </c:pt>
                <c:pt idx="105">
                  <c:v>43628</c:v>
                </c:pt>
                <c:pt idx="106">
                  <c:v>43629</c:v>
                </c:pt>
                <c:pt idx="107">
                  <c:v>43630</c:v>
                </c:pt>
                <c:pt idx="108">
                  <c:v>43633</c:v>
                </c:pt>
                <c:pt idx="109">
                  <c:v>43634</c:v>
                </c:pt>
                <c:pt idx="110">
                  <c:v>43635</c:v>
                </c:pt>
                <c:pt idx="111">
                  <c:v>43636</c:v>
                </c:pt>
                <c:pt idx="112">
                  <c:v>43637</c:v>
                </c:pt>
                <c:pt idx="113">
                  <c:v>43640</c:v>
                </c:pt>
                <c:pt idx="114">
                  <c:v>43641</c:v>
                </c:pt>
                <c:pt idx="115">
                  <c:v>43642</c:v>
                </c:pt>
                <c:pt idx="116">
                  <c:v>43643</c:v>
                </c:pt>
                <c:pt idx="117">
                  <c:v>43644</c:v>
                </c:pt>
                <c:pt idx="118">
                  <c:v>43647</c:v>
                </c:pt>
                <c:pt idx="119">
                  <c:v>43648</c:v>
                </c:pt>
                <c:pt idx="120">
                  <c:v>43649</c:v>
                </c:pt>
                <c:pt idx="121">
                  <c:v>43650</c:v>
                </c:pt>
                <c:pt idx="122">
                  <c:v>43651</c:v>
                </c:pt>
                <c:pt idx="123">
                  <c:v>43654</c:v>
                </c:pt>
                <c:pt idx="124">
                  <c:v>43655</c:v>
                </c:pt>
                <c:pt idx="125">
                  <c:v>43656</c:v>
                </c:pt>
                <c:pt idx="126">
                  <c:v>43657</c:v>
                </c:pt>
                <c:pt idx="127">
                  <c:v>43658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43668</c:v>
                </c:pt>
                <c:pt idx="134">
                  <c:v>43669</c:v>
                </c:pt>
                <c:pt idx="135">
                  <c:v>43670</c:v>
                </c:pt>
                <c:pt idx="136">
                  <c:v>43671</c:v>
                </c:pt>
                <c:pt idx="137">
                  <c:v>43672</c:v>
                </c:pt>
                <c:pt idx="138">
                  <c:v>43675</c:v>
                </c:pt>
                <c:pt idx="139">
                  <c:v>43676</c:v>
                </c:pt>
                <c:pt idx="140">
                  <c:v>43677</c:v>
                </c:pt>
                <c:pt idx="141">
                  <c:v>43678</c:v>
                </c:pt>
                <c:pt idx="142">
                  <c:v>43679</c:v>
                </c:pt>
                <c:pt idx="143">
                  <c:v>43682</c:v>
                </c:pt>
                <c:pt idx="144">
                  <c:v>43683</c:v>
                </c:pt>
                <c:pt idx="145">
                  <c:v>43684</c:v>
                </c:pt>
                <c:pt idx="146">
                  <c:v>43685</c:v>
                </c:pt>
                <c:pt idx="147">
                  <c:v>43686</c:v>
                </c:pt>
                <c:pt idx="148">
                  <c:v>43689</c:v>
                </c:pt>
                <c:pt idx="149">
                  <c:v>43690</c:v>
                </c:pt>
                <c:pt idx="150">
                  <c:v>43691</c:v>
                </c:pt>
                <c:pt idx="151">
                  <c:v>43692</c:v>
                </c:pt>
                <c:pt idx="152">
                  <c:v>43693</c:v>
                </c:pt>
                <c:pt idx="153">
                  <c:v>43696</c:v>
                </c:pt>
                <c:pt idx="154">
                  <c:v>43697</c:v>
                </c:pt>
                <c:pt idx="155">
                  <c:v>43698</c:v>
                </c:pt>
                <c:pt idx="156">
                  <c:v>43699</c:v>
                </c:pt>
                <c:pt idx="157">
                  <c:v>43700</c:v>
                </c:pt>
                <c:pt idx="158">
                  <c:v>43703</c:v>
                </c:pt>
                <c:pt idx="159">
                  <c:v>43704</c:v>
                </c:pt>
                <c:pt idx="160">
                  <c:v>43705</c:v>
                </c:pt>
                <c:pt idx="161">
                  <c:v>43706</c:v>
                </c:pt>
                <c:pt idx="162">
                  <c:v>43707</c:v>
                </c:pt>
                <c:pt idx="163">
                  <c:v>43710</c:v>
                </c:pt>
                <c:pt idx="164">
                  <c:v>43711</c:v>
                </c:pt>
                <c:pt idx="165">
                  <c:v>43712</c:v>
                </c:pt>
                <c:pt idx="166">
                  <c:v>43713</c:v>
                </c:pt>
                <c:pt idx="167">
                  <c:v>43714</c:v>
                </c:pt>
                <c:pt idx="168">
                  <c:v>43717</c:v>
                </c:pt>
                <c:pt idx="169">
                  <c:v>43718</c:v>
                </c:pt>
                <c:pt idx="170">
                  <c:v>43719</c:v>
                </c:pt>
                <c:pt idx="171">
                  <c:v>43720</c:v>
                </c:pt>
                <c:pt idx="172">
                  <c:v>43724</c:v>
                </c:pt>
                <c:pt idx="173">
                  <c:v>43725</c:v>
                </c:pt>
                <c:pt idx="174">
                  <c:v>43726</c:v>
                </c:pt>
                <c:pt idx="175">
                  <c:v>43727</c:v>
                </c:pt>
                <c:pt idx="176">
                  <c:v>43728</c:v>
                </c:pt>
                <c:pt idx="177">
                  <c:v>43731</c:v>
                </c:pt>
                <c:pt idx="178">
                  <c:v>43732</c:v>
                </c:pt>
                <c:pt idx="179">
                  <c:v>43733</c:v>
                </c:pt>
                <c:pt idx="180">
                  <c:v>43734</c:v>
                </c:pt>
                <c:pt idx="181">
                  <c:v>43735</c:v>
                </c:pt>
                <c:pt idx="182">
                  <c:v>43737</c:v>
                </c:pt>
                <c:pt idx="183">
                  <c:v>43746</c:v>
                </c:pt>
                <c:pt idx="184">
                  <c:v>43747</c:v>
                </c:pt>
                <c:pt idx="185">
                  <c:v>43748</c:v>
                </c:pt>
                <c:pt idx="186">
                  <c:v>43749</c:v>
                </c:pt>
                <c:pt idx="187">
                  <c:v>43750</c:v>
                </c:pt>
                <c:pt idx="188">
                  <c:v>43752</c:v>
                </c:pt>
                <c:pt idx="189">
                  <c:v>43753</c:v>
                </c:pt>
                <c:pt idx="190">
                  <c:v>43754</c:v>
                </c:pt>
                <c:pt idx="191">
                  <c:v>43755</c:v>
                </c:pt>
                <c:pt idx="192">
                  <c:v>43756</c:v>
                </c:pt>
                <c:pt idx="193">
                  <c:v>43759</c:v>
                </c:pt>
                <c:pt idx="194">
                  <c:v>43760</c:v>
                </c:pt>
                <c:pt idx="195">
                  <c:v>43761</c:v>
                </c:pt>
                <c:pt idx="196">
                  <c:v>43762</c:v>
                </c:pt>
                <c:pt idx="197">
                  <c:v>43763</c:v>
                </c:pt>
                <c:pt idx="198">
                  <c:v>43766</c:v>
                </c:pt>
                <c:pt idx="199">
                  <c:v>43767</c:v>
                </c:pt>
                <c:pt idx="200">
                  <c:v>43768</c:v>
                </c:pt>
                <c:pt idx="201">
                  <c:v>43769</c:v>
                </c:pt>
                <c:pt idx="202">
                  <c:v>43770</c:v>
                </c:pt>
                <c:pt idx="203">
                  <c:v>43773</c:v>
                </c:pt>
                <c:pt idx="204">
                  <c:v>43774</c:v>
                </c:pt>
                <c:pt idx="205">
                  <c:v>43775</c:v>
                </c:pt>
                <c:pt idx="206">
                  <c:v>43776</c:v>
                </c:pt>
                <c:pt idx="207">
                  <c:v>43777</c:v>
                </c:pt>
                <c:pt idx="208">
                  <c:v>43780</c:v>
                </c:pt>
                <c:pt idx="209">
                  <c:v>43781</c:v>
                </c:pt>
                <c:pt idx="210">
                  <c:v>43782</c:v>
                </c:pt>
                <c:pt idx="211">
                  <c:v>43783</c:v>
                </c:pt>
                <c:pt idx="212">
                  <c:v>43784</c:v>
                </c:pt>
                <c:pt idx="213">
                  <c:v>43787</c:v>
                </c:pt>
                <c:pt idx="214">
                  <c:v>43788</c:v>
                </c:pt>
                <c:pt idx="215">
                  <c:v>43789</c:v>
                </c:pt>
                <c:pt idx="216">
                  <c:v>43790</c:v>
                </c:pt>
                <c:pt idx="217">
                  <c:v>43791</c:v>
                </c:pt>
                <c:pt idx="218">
                  <c:v>43794</c:v>
                </c:pt>
                <c:pt idx="219">
                  <c:v>43795</c:v>
                </c:pt>
                <c:pt idx="220">
                  <c:v>43796</c:v>
                </c:pt>
                <c:pt idx="221">
                  <c:v>43797</c:v>
                </c:pt>
                <c:pt idx="222">
                  <c:v>43798</c:v>
                </c:pt>
                <c:pt idx="223">
                  <c:v>43801</c:v>
                </c:pt>
                <c:pt idx="224">
                  <c:v>43802</c:v>
                </c:pt>
                <c:pt idx="225">
                  <c:v>43803</c:v>
                </c:pt>
                <c:pt idx="226">
                  <c:v>43804</c:v>
                </c:pt>
                <c:pt idx="227">
                  <c:v>43805</c:v>
                </c:pt>
                <c:pt idx="228">
                  <c:v>43808</c:v>
                </c:pt>
                <c:pt idx="229">
                  <c:v>43809</c:v>
                </c:pt>
                <c:pt idx="230">
                  <c:v>43810</c:v>
                </c:pt>
                <c:pt idx="231">
                  <c:v>43811</c:v>
                </c:pt>
                <c:pt idx="232">
                  <c:v>43812</c:v>
                </c:pt>
                <c:pt idx="233">
                  <c:v>43815</c:v>
                </c:pt>
                <c:pt idx="234">
                  <c:v>43816</c:v>
                </c:pt>
                <c:pt idx="235">
                  <c:v>43817</c:v>
                </c:pt>
                <c:pt idx="236">
                  <c:v>43818</c:v>
                </c:pt>
                <c:pt idx="237">
                  <c:v>43819</c:v>
                </c:pt>
                <c:pt idx="238">
                  <c:v>43822</c:v>
                </c:pt>
                <c:pt idx="239">
                  <c:v>43823</c:v>
                </c:pt>
                <c:pt idx="240">
                  <c:v>43824</c:v>
                </c:pt>
                <c:pt idx="241">
                  <c:v>43825</c:v>
                </c:pt>
                <c:pt idx="242">
                  <c:v>43826</c:v>
                </c:pt>
                <c:pt idx="243">
                  <c:v>43829</c:v>
                </c:pt>
                <c:pt idx="244">
                  <c:v>43830</c:v>
                </c:pt>
              </c:numCache>
            </c:numRef>
          </c:cat>
          <c:val>
            <c:numRef>
              <c:f>'daily transaction'!$C$500:$C$803</c:f>
              <c:numCache>
                <c:formatCode>_ * #,##0.0_ ;_ * \-#,##0.0_ ;_ * "-"??_ ;_ @_ </c:formatCode>
                <c:ptCount val="304"/>
                <c:pt idx="0">
                  <c:v>175.33</c:v>
                </c:pt>
                <c:pt idx="1">
                  <c:v>182.52999999999997</c:v>
                </c:pt>
                <c:pt idx="2">
                  <c:v>199.99</c:v>
                </c:pt>
                <c:pt idx="3">
                  <c:v>211.15</c:v>
                </c:pt>
                <c:pt idx="4">
                  <c:v>209.82</c:v>
                </c:pt>
                <c:pt idx="5">
                  <c:v>187.88</c:v>
                </c:pt>
                <c:pt idx="6">
                  <c:v>170.18</c:v>
                </c:pt>
                <c:pt idx="7">
                  <c:v>161.74</c:v>
                </c:pt>
                <c:pt idx="8">
                  <c:v>160.32</c:v>
                </c:pt>
                <c:pt idx="9">
                  <c:v>143.30000000000001</c:v>
                </c:pt>
                <c:pt idx="10">
                  <c:v>144.26</c:v>
                </c:pt>
                <c:pt idx="11">
                  <c:v>145.5</c:v>
                </c:pt>
                <c:pt idx="12">
                  <c:v>121.84</c:v>
                </c:pt>
                <c:pt idx="13">
                  <c:v>87.2</c:v>
                </c:pt>
                <c:pt idx="14">
                  <c:v>73.12</c:v>
                </c:pt>
                <c:pt idx="15">
                  <c:v>63.160000000000004</c:v>
                </c:pt>
                <c:pt idx="16">
                  <c:v>55.92</c:v>
                </c:pt>
                <c:pt idx="17">
                  <c:v>54.180000000000007</c:v>
                </c:pt>
                <c:pt idx="18">
                  <c:v>53.320000000000007</c:v>
                </c:pt>
                <c:pt idx="19">
                  <c:v>53.92</c:v>
                </c:pt>
                <c:pt idx="20">
                  <c:v>60.9</c:v>
                </c:pt>
                <c:pt idx="21">
                  <c:v>72.820000000000007</c:v>
                </c:pt>
                <c:pt idx="22">
                  <c:v>77.66</c:v>
                </c:pt>
                <c:pt idx="23">
                  <c:v>86.36</c:v>
                </c:pt>
                <c:pt idx="24">
                  <c:v>88.820000000000007</c:v>
                </c:pt>
                <c:pt idx="25">
                  <c:v>94.84</c:v>
                </c:pt>
                <c:pt idx="26">
                  <c:v>86.960000000000008</c:v>
                </c:pt>
                <c:pt idx="27">
                  <c:v>93.56</c:v>
                </c:pt>
                <c:pt idx="28">
                  <c:v>92.940000000000012</c:v>
                </c:pt>
                <c:pt idx="29">
                  <c:v>98.64</c:v>
                </c:pt>
                <c:pt idx="30">
                  <c:v>94.109999999999985</c:v>
                </c:pt>
                <c:pt idx="31">
                  <c:v>97.35</c:v>
                </c:pt>
                <c:pt idx="32">
                  <c:v>100.24999999999999</c:v>
                </c:pt>
                <c:pt idx="33">
                  <c:v>101.16999999999999</c:v>
                </c:pt>
                <c:pt idx="34">
                  <c:v>103.95</c:v>
                </c:pt>
                <c:pt idx="35">
                  <c:v>113.04</c:v>
                </c:pt>
                <c:pt idx="36">
                  <c:v>112.55</c:v>
                </c:pt>
                <c:pt idx="37">
                  <c:v>120.30999999999999</c:v>
                </c:pt>
                <c:pt idx="38">
                  <c:v>125.57000000000001</c:v>
                </c:pt>
                <c:pt idx="39">
                  <c:v>126.92999999999999</c:v>
                </c:pt>
                <c:pt idx="40">
                  <c:v>128.43</c:v>
                </c:pt>
                <c:pt idx="41">
                  <c:v>134.28000000000003</c:v>
                </c:pt>
                <c:pt idx="42">
                  <c:v>134.02000000000001</c:v>
                </c:pt>
                <c:pt idx="43">
                  <c:v>135.4</c:v>
                </c:pt>
                <c:pt idx="44">
                  <c:v>148.6</c:v>
                </c:pt>
                <c:pt idx="45">
                  <c:v>154.22399999999999</c:v>
                </c:pt>
                <c:pt idx="46">
                  <c:v>158.92400000000001</c:v>
                </c:pt>
                <c:pt idx="47">
                  <c:v>165.32400000000001</c:v>
                </c:pt>
                <c:pt idx="48">
                  <c:v>169.60399999999998</c:v>
                </c:pt>
                <c:pt idx="49">
                  <c:v>165.00399999999999</c:v>
                </c:pt>
                <c:pt idx="50">
                  <c:v>155.44</c:v>
                </c:pt>
                <c:pt idx="51">
                  <c:v>155.94</c:v>
                </c:pt>
                <c:pt idx="52">
                  <c:v>139.98000000000002</c:v>
                </c:pt>
                <c:pt idx="53">
                  <c:v>127.50000000000003</c:v>
                </c:pt>
                <c:pt idx="54">
                  <c:v>117.87</c:v>
                </c:pt>
                <c:pt idx="55">
                  <c:v>115.30999999999999</c:v>
                </c:pt>
                <c:pt idx="56">
                  <c:v>119.87</c:v>
                </c:pt>
                <c:pt idx="57">
                  <c:v>128.99</c:v>
                </c:pt>
                <c:pt idx="58">
                  <c:v>144.55000000000001</c:v>
                </c:pt>
                <c:pt idx="59">
                  <c:v>146.48000000000002</c:v>
                </c:pt>
                <c:pt idx="60">
                  <c:v>150.66</c:v>
                </c:pt>
                <c:pt idx="61">
                  <c:v>145.02000000000001</c:v>
                </c:pt>
                <c:pt idx="62">
                  <c:v>140.33999999999997</c:v>
                </c:pt>
                <c:pt idx="63">
                  <c:v>129.28</c:v>
                </c:pt>
                <c:pt idx="64">
                  <c:v>138.47999999999999</c:v>
                </c:pt>
                <c:pt idx="65">
                  <c:v>145.98000000000002</c:v>
                </c:pt>
                <c:pt idx="66">
                  <c:v>149.35999999999999</c:v>
                </c:pt>
                <c:pt idx="67">
                  <c:v>151.07999999999998</c:v>
                </c:pt>
                <c:pt idx="68">
                  <c:v>158</c:v>
                </c:pt>
                <c:pt idx="69">
                  <c:v>161.02000000000001</c:v>
                </c:pt>
                <c:pt idx="70">
                  <c:v>159.61999999999998</c:v>
                </c:pt>
                <c:pt idx="71">
                  <c:v>172.87999999999997</c:v>
                </c:pt>
                <c:pt idx="72">
                  <c:v>168.32</c:v>
                </c:pt>
                <c:pt idx="73">
                  <c:v>168.95999999999998</c:v>
                </c:pt>
                <c:pt idx="74">
                  <c:v>142.69999999999999</c:v>
                </c:pt>
                <c:pt idx="75">
                  <c:v>159.66</c:v>
                </c:pt>
                <c:pt idx="76">
                  <c:v>143.24</c:v>
                </c:pt>
                <c:pt idx="77">
                  <c:v>155</c:v>
                </c:pt>
                <c:pt idx="78">
                  <c:v>139.19999999999999</c:v>
                </c:pt>
                <c:pt idx="79">
                  <c:v>163.52600000000001</c:v>
                </c:pt>
                <c:pt idx="80">
                  <c:v>146.30599999999998</c:v>
                </c:pt>
                <c:pt idx="81">
                  <c:v>137.50600000000003</c:v>
                </c:pt>
                <c:pt idx="82">
                  <c:v>119.54600000000002</c:v>
                </c:pt>
                <c:pt idx="83">
                  <c:v>127.646</c:v>
                </c:pt>
                <c:pt idx="84">
                  <c:v>127.7</c:v>
                </c:pt>
                <c:pt idx="85">
                  <c:v>122.51999999999998</c:v>
                </c:pt>
                <c:pt idx="86">
                  <c:v>128.35999999999999</c:v>
                </c:pt>
                <c:pt idx="87">
                  <c:v>137.72</c:v>
                </c:pt>
                <c:pt idx="88">
                  <c:v>144.34</c:v>
                </c:pt>
                <c:pt idx="89">
                  <c:v>152.74</c:v>
                </c:pt>
                <c:pt idx="90">
                  <c:v>150.84</c:v>
                </c:pt>
                <c:pt idx="91">
                  <c:v>164.94</c:v>
                </c:pt>
                <c:pt idx="92">
                  <c:v>167.76</c:v>
                </c:pt>
                <c:pt idx="93">
                  <c:v>165.74</c:v>
                </c:pt>
                <c:pt idx="94">
                  <c:v>149.47999999999999</c:v>
                </c:pt>
                <c:pt idx="95">
                  <c:v>168.06</c:v>
                </c:pt>
                <c:pt idx="96">
                  <c:v>156.5</c:v>
                </c:pt>
                <c:pt idx="97">
                  <c:v>159.06</c:v>
                </c:pt>
                <c:pt idx="98">
                  <c:v>161.45999999999998</c:v>
                </c:pt>
                <c:pt idx="99">
                  <c:v>182.07999999999998</c:v>
                </c:pt>
                <c:pt idx="100">
                  <c:v>168.56</c:v>
                </c:pt>
                <c:pt idx="101">
                  <c:v>168.7</c:v>
                </c:pt>
                <c:pt idx="102">
                  <c:v>162.87999999999997</c:v>
                </c:pt>
                <c:pt idx="103">
                  <c:v>158.68</c:v>
                </c:pt>
                <c:pt idx="104">
                  <c:v>140.18</c:v>
                </c:pt>
                <c:pt idx="105">
                  <c:v>136.76</c:v>
                </c:pt>
                <c:pt idx="106">
                  <c:v>133.6</c:v>
                </c:pt>
                <c:pt idx="107">
                  <c:v>147.24</c:v>
                </c:pt>
                <c:pt idx="108">
                  <c:v>150.16000000000003</c:v>
                </c:pt>
                <c:pt idx="109">
                  <c:v>164.95999999999998</c:v>
                </c:pt>
                <c:pt idx="110">
                  <c:v>163.69999999999999</c:v>
                </c:pt>
                <c:pt idx="111">
                  <c:v>166.1</c:v>
                </c:pt>
                <c:pt idx="112">
                  <c:v>163.6</c:v>
                </c:pt>
                <c:pt idx="113">
                  <c:v>172.68</c:v>
                </c:pt>
                <c:pt idx="114">
                  <c:v>163.45999999999998</c:v>
                </c:pt>
                <c:pt idx="115">
                  <c:v>159.16</c:v>
                </c:pt>
                <c:pt idx="116">
                  <c:v>149.23999999999998</c:v>
                </c:pt>
                <c:pt idx="117">
                  <c:v>141.23999999999998</c:v>
                </c:pt>
                <c:pt idx="118">
                  <c:v>137.74</c:v>
                </c:pt>
                <c:pt idx="119">
                  <c:v>130.35999999999999</c:v>
                </c:pt>
                <c:pt idx="120">
                  <c:v>135.38</c:v>
                </c:pt>
                <c:pt idx="121">
                  <c:v>140.5</c:v>
                </c:pt>
                <c:pt idx="122">
                  <c:v>138.14000000000001</c:v>
                </c:pt>
                <c:pt idx="123">
                  <c:v>135.1</c:v>
                </c:pt>
                <c:pt idx="124">
                  <c:v>141.19999999999999</c:v>
                </c:pt>
                <c:pt idx="125">
                  <c:v>142.6</c:v>
                </c:pt>
                <c:pt idx="126">
                  <c:v>142</c:v>
                </c:pt>
                <c:pt idx="127">
                  <c:v>149.47999999999999</c:v>
                </c:pt>
                <c:pt idx="128">
                  <c:v>156.56</c:v>
                </c:pt>
                <c:pt idx="129">
                  <c:v>154.68</c:v>
                </c:pt>
                <c:pt idx="130">
                  <c:v>156.82</c:v>
                </c:pt>
                <c:pt idx="131">
                  <c:v>161.97999999999996</c:v>
                </c:pt>
                <c:pt idx="132">
                  <c:v>162.06</c:v>
                </c:pt>
                <c:pt idx="133">
                  <c:v>152.27999999999997</c:v>
                </c:pt>
                <c:pt idx="134">
                  <c:v>148.44</c:v>
                </c:pt>
                <c:pt idx="135">
                  <c:v>148.5</c:v>
                </c:pt>
                <c:pt idx="136">
                  <c:v>154.04000000000002</c:v>
                </c:pt>
                <c:pt idx="137">
                  <c:v>151.78000000000003</c:v>
                </c:pt>
                <c:pt idx="138">
                  <c:v>161.63999999999999</c:v>
                </c:pt>
                <c:pt idx="139">
                  <c:v>163.06</c:v>
                </c:pt>
                <c:pt idx="140">
                  <c:v>155.76</c:v>
                </c:pt>
                <c:pt idx="141">
                  <c:v>150.06</c:v>
                </c:pt>
                <c:pt idx="142">
                  <c:v>144.32</c:v>
                </c:pt>
                <c:pt idx="143">
                  <c:v>144</c:v>
                </c:pt>
                <c:pt idx="144">
                  <c:v>143.80000000000001</c:v>
                </c:pt>
                <c:pt idx="145">
                  <c:v>141.76</c:v>
                </c:pt>
                <c:pt idx="146">
                  <c:v>138.5</c:v>
                </c:pt>
                <c:pt idx="147">
                  <c:v>153.69999999999999</c:v>
                </c:pt>
                <c:pt idx="148">
                  <c:v>148.1</c:v>
                </c:pt>
                <c:pt idx="149">
                  <c:v>155.12</c:v>
                </c:pt>
                <c:pt idx="150">
                  <c:v>170.46799999999999</c:v>
                </c:pt>
                <c:pt idx="151">
                  <c:v>179.52799999999999</c:v>
                </c:pt>
                <c:pt idx="152">
                  <c:v>168.428</c:v>
                </c:pt>
                <c:pt idx="153">
                  <c:v>181.68800000000002</c:v>
                </c:pt>
                <c:pt idx="154">
                  <c:v>180.96799999999999</c:v>
                </c:pt>
                <c:pt idx="155">
                  <c:v>169.45999999999998</c:v>
                </c:pt>
                <c:pt idx="156">
                  <c:v>163.69999999999999</c:v>
                </c:pt>
                <c:pt idx="157">
                  <c:v>157.1</c:v>
                </c:pt>
                <c:pt idx="158">
                  <c:v>138</c:v>
                </c:pt>
                <c:pt idx="159">
                  <c:v>140.97999999999999</c:v>
                </c:pt>
                <c:pt idx="160">
                  <c:v>147.44</c:v>
                </c:pt>
                <c:pt idx="161">
                  <c:v>153.45999999999998</c:v>
                </c:pt>
                <c:pt idx="162">
                  <c:v>163.52000000000004</c:v>
                </c:pt>
                <c:pt idx="163">
                  <c:v>182.45999999999998</c:v>
                </c:pt>
                <c:pt idx="164">
                  <c:v>191.32000000000002</c:v>
                </c:pt>
                <c:pt idx="165">
                  <c:v>197.56</c:v>
                </c:pt>
                <c:pt idx="166">
                  <c:v>197.45999999999998</c:v>
                </c:pt>
                <c:pt idx="167">
                  <c:v>193.76</c:v>
                </c:pt>
                <c:pt idx="168">
                  <c:v>178.64</c:v>
                </c:pt>
                <c:pt idx="169">
                  <c:v>153.80000000000001</c:v>
                </c:pt>
                <c:pt idx="170">
                  <c:v>140.92000000000002</c:v>
                </c:pt>
                <c:pt idx="171">
                  <c:v>147.56</c:v>
                </c:pt>
                <c:pt idx="172">
                  <c:v>150.69999999999999</c:v>
                </c:pt>
                <c:pt idx="173">
                  <c:v>150.82</c:v>
                </c:pt>
                <c:pt idx="174">
                  <c:v>154.12</c:v>
                </c:pt>
                <c:pt idx="175">
                  <c:v>162.80000000000001</c:v>
                </c:pt>
                <c:pt idx="176">
                  <c:v>149.72</c:v>
                </c:pt>
                <c:pt idx="177">
                  <c:v>134.72</c:v>
                </c:pt>
                <c:pt idx="178">
                  <c:v>133.14000000000001</c:v>
                </c:pt>
                <c:pt idx="179">
                  <c:v>128.24</c:v>
                </c:pt>
                <c:pt idx="180">
                  <c:v>120.1</c:v>
                </c:pt>
                <c:pt idx="181">
                  <c:v>116.3</c:v>
                </c:pt>
                <c:pt idx="182">
                  <c:v>111.2</c:v>
                </c:pt>
                <c:pt idx="183">
                  <c:v>109.84</c:v>
                </c:pt>
                <c:pt idx="184">
                  <c:v>110.64000000000001</c:v>
                </c:pt>
                <c:pt idx="185">
                  <c:v>90.179999999999993</c:v>
                </c:pt>
                <c:pt idx="186">
                  <c:v>116.25999999999999</c:v>
                </c:pt>
                <c:pt idx="187">
                  <c:v>120.35999999999999</c:v>
                </c:pt>
                <c:pt idx="188">
                  <c:v>119.47999999999999</c:v>
                </c:pt>
                <c:pt idx="189">
                  <c:v>121.78</c:v>
                </c:pt>
                <c:pt idx="190">
                  <c:v>142.45999999999998</c:v>
                </c:pt>
                <c:pt idx="191">
                  <c:v>129.83999999999997</c:v>
                </c:pt>
                <c:pt idx="192">
                  <c:v>144.06</c:v>
                </c:pt>
                <c:pt idx="193">
                  <c:v>144.21999999999997</c:v>
                </c:pt>
                <c:pt idx="194">
                  <c:v>150.63999999999999</c:v>
                </c:pt>
                <c:pt idx="195">
                  <c:v>160.32</c:v>
                </c:pt>
                <c:pt idx="196">
                  <c:v>150.62</c:v>
                </c:pt>
                <c:pt idx="197">
                  <c:v>141.95999999999998</c:v>
                </c:pt>
                <c:pt idx="198">
                  <c:v>134.06</c:v>
                </c:pt>
                <c:pt idx="199">
                  <c:v>134.56</c:v>
                </c:pt>
                <c:pt idx="200">
                  <c:v>119.17999999999999</c:v>
                </c:pt>
                <c:pt idx="201">
                  <c:v>117</c:v>
                </c:pt>
                <c:pt idx="202">
                  <c:v>114.36000000000001</c:v>
                </c:pt>
                <c:pt idx="203">
                  <c:v>128.62</c:v>
                </c:pt>
                <c:pt idx="204">
                  <c:v>124.3</c:v>
                </c:pt>
                <c:pt idx="205">
                  <c:v>126.28</c:v>
                </c:pt>
                <c:pt idx="206">
                  <c:v>127.97999999999999</c:v>
                </c:pt>
                <c:pt idx="207">
                  <c:v>139.5</c:v>
                </c:pt>
                <c:pt idx="208">
                  <c:v>136.52000000000001</c:v>
                </c:pt>
                <c:pt idx="209">
                  <c:v>137.02000000000001</c:v>
                </c:pt>
                <c:pt idx="210">
                  <c:v>140.33999999999997</c:v>
                </c:pt>
                <c:pt idx="211">
                  <c:v>143.19999999999999</c:v>
                </c:pt>
                <c:pt idx="212">
                  <c:v>133.47999999999999</c:v>
                </c:pt>
                <c:pt idx="213">
                  <c:v>139.35999999999999</c:v>
                </c:pt>
                <c:pt idx="214">
                  <c:v>141.04000000000002</c:v>
                </c:pt>
                <c:pt idx="215">
                  <c:v>135.21999999999997</c:v>
                </c:pt>
                <c:pt idx="216">
                  <c:v>135.85999999999999</c:v>
                </c:pt>
                <c:pt idx="217">
                  <c:v>134.54000000000002</c:v>
                </c:pt>
                <c:pt idx="218">
                  <c:v>115.2</c:v>
                </c:pt>
                <c:pt idx="219">
                  <c:v>115.32000000000001</c:v>
                </c:pt>
                <c:pt idx="220">
                  <c:v>123.05999999999999</c:v>
                </c:pt>
                <c:pt idx="221">
                  <c:v>133.4</c:v>
                </c:pt>
                <c:pt idx="222">
                  <c:v>139.92000000000002</c:v>
                </c:pt>
                <c:pt idx="223">
                  <c:v>146.13999999999999</c:v>
                </c:pt>
                <c:pt idx="224">
                  <c:v>142.94</c:v>
                </c:pt>
                <c:pt idx="225">
                  <c:v>146.94</c:v>
                </c:pt>
                <c:pt idx="226">
                  <c:v>135.80000000000001</c:v>
                </c:pt>
                <c:pt idx="227">
                  <c:v>141.88</c:v>
                </c:pt>
                <c:pt idx="228">
                  <c:v>145.4</c:v>
                </c:pt>
                <c:pt idx="229">
                  <c:v>147.85999999999999</c:v>
                </c:pt>
                <c:pt idx="230">
                  <c:v>147.26</c:v>
                </c:pt>
                <c:pt idx="231">
                  <c:v>157.56</c:v>
                </c:pt>
                <c:pt idx="232">
                  <c:v>139.76</c:v>
                </c:pt>
                <c:pt idx="233">
                  <c:v>133.56</c:v>
                </c:pt>
                <c:pt idx="234">
                  <c:v>140</c:v>
                </c:pt>
                <c:pt idx="235">
                  <c:v>136.1</c:v>
                </c:pt>
                <c:pt idx="236">
                  <c:v>127.14000000000001</c:v>
                </c:pt>
                <c:pt idx="237">
                  <c:v>146.14000000000001</c:v>
                </c:pt>
                <c:pt idx="238">
                  <c:v>170.34</c:v>
                </c:pt>
                <c:pt idx="239">
                  <c:v>162.08000000000001</c:v>
                </c:pt>
                <c:pt idx="240">
                  <c:v>149.94</c:v>
                </c:pt>
                <c:pt idx="241">
                  <c:v>141.78</c:v>
                </c:pt>
                <c:pt idx="242">
                  <c:v>128.69999999999999</c:v>
                </c:pt>
                <c:pt idx="243">
                  <c:v>98.06</c:v>
                </c:pt>
                <c:pt idx="244">
                  <c:v>90.419999999999987</c:v>
                </c:pt>
                <c:pt idx="245">
                  <c:v>108.05999999999999</c:v>
                </c:pt>
                <c:pt idx="246">
                  <c:v>103.17999999999999</c:v>
                </c:pt>
                <c:pt idx="247">
                  <c:v>118.25999999999999</c:v>
                </c:pt>
                <c:pt idx="248">
                  <c:v>144.30000000000001</c:v>
                </c:pt>
                <c:pt idx="249">
                  <c:v>166.7</c:v>
                </c:pt>
                <c:pt idx="250">
                  <c:v>166.04000000000002</c:v>
                </c:pt>
                <c:pt idx="251">
                  <c:v>181.84</c:v>
                </c:pt>
                <c:pt idx="252">
                  <c:v>170.34</c:v>
                </c:pt>
                <c:pt idx="253">
                  <c:v>163.08000000000001</c:v>
                </c:pt>
                <c:pt idx="254">
                  <c:v>149.38</c:v>
                </c:pt>
                <c:pt idx="255">
                  <c:v>141.30000000000001</c:v>
                </c:pt>
                <c:pt idx="256">
                  <c:v>130.80000000000001</c:v>
                </c:pt>
                <c:pt idx="257">
                  <c:v>133.32</c:v>
                </c:pt>
                <c:pt idx="258">
                  <c:v>131.24</c:v>
                </c:pt>
                <c:pt idx="259">
                  <c:v>130.78000000000003</c:v>
                </c:pt>
                <c:pt idx="260">
                  <c:v>131.04</c:v>
                </c:pt>
                <c:pt idx="261">
                  <c:v>136.06</c:v>
                </c:pt>
                <c:pt idx="262">
                  <c:v>128.5</c:v>
                </c:pt>
                <c:pt idx="263">
                  <c:v>127.34</c:v>
                </c:pt>
                <c:pt idx="264">
                  <c:v>129.35999999999999</c:v>
                </c:pt>
                <c:pt idx="265">
                  <c:v>122.12</c:v>
                </c:pt>
                <c:pt idx="266">
                  <c:v>114.1</c:v>
                </c:pt>
                <c:pt idx="267">
                  <c:v>110.26000000000002</c:v>
                </c:pt>
                <c:pt idx="268">
                  <c:v>93.160000000000011</c:v>
                </c:pt>
                <c:pt idx="269">
                  <c:v>86.7</c:v>
                </c:pt>
                <c:pt idx="270">
                  <c:v>88.72</c:v>
                </c:pt>
                <c:pt idx="271">
                  <c:v>86.66</c:v>
                </c:pt>
                <c:pt idx="272">
                  <c:v>78.739999999999995</c:v>
                </c:pt>
                <c:pt idx="273">
                  <c:v>77.7</c:v>
                </c:pt>
                <c:pt idx="274">
                  <c:v>60.9</c:v>
                </c:pt>
                <c:pt idx="275">
                  <c:v>61.7</c:v>
                </c:pt>
                <c:pt idx="276">
                  <c:v>63.36</c:v>
                </c:pt>
                <c:pt idx="277">
                  <c:v>69.36</c:v>
                </c:pt>
                <c:pt idx="278">
                  <c:v>83.9</c:v>
                </c:pt>
                <c:pt idx="279">
                  <c:v>108.3</c:v>
                </c:pt>
                <c:pt idx="280">
                  <c:v>105.42</c:v>
                </c:pt>
                <c:pt idx="281">
                  <c:v>110.88</c:v>
                </c:pt>
                <c:pt idx="282">
                  <c:v>113.58000000000001</c:v>
                </c:pt>
                <c:pt idx="283">
                  <c:v>100.44</c:v>
                </c:pt>
                <c:pt idx="284">
                  <c:v>99.2</c:v>
                </c:pt>
                <c:pt idx="285">
                  <c:v>103.16000000000001</c:v>
                </c:pt>
                <c:pt idx="286">
                  <c:v>106</c:v>
                </c:pt>
                <c:pt idx="287">
                  <c:v>110.67999999999999</c:v>
                </c:pt>
                <c:pt idx="288">
                  <c:v>116.92</c:v>
                </c:pt>
                <c:pt idx="289">
                  <c:v>109.58</c:v>
                </c:pt>
                <c:pt idx="290">
                  <c:v>127.4</c:v>
                </c:pt>
                <c:pt idx="291">
                  <c:v>134</c:v>
                </c:pt>
                <c:pt idx="292">
                  <c:v>130.02000000000001</c:v>
                </c:pt>
                <c:pt idx="293">
                  <c:v>129.02000000000001</c:v>
                </c:pt>
                <c:pt idx="294">
                  <c:v>124.05999999999999</c:v>
                </c:pt>
                <c:pt idx="295">
                  <c:v>101.22</c:v>
                </c:pt>
                <c:pt idx="296">
                  <c:v>82.62</c:v>
                </c:pt>
                <c:pt idx="297">
                  <c:v>82.12</c:v>
                </c:pt>
                <c:pt idx="298">
                  <c:v>82.18</c:v>
                </c:pt>
                <c:pt idx="299">
                  <c:v>83.320000000000007</c:v>
                </c:pt>
                <c:pt idx="300">
                  <c:v>77.460000000000008</c:v>
                </c:pt>
                <c:pt idx="301">
                  <c:v>81.460000000000008</c:v>
                </c:pt>
                <c:pt idx="302">
                  <c:v>79.86</c:v>
                </c:pt>
                <c:pt idx="303">
                  <c:v>106.1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7-43EC-9FB9-61BA75E054F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transaction'!$A$255:$A$499</c:f>
              <c:numCache>
                <c:formatCode>m/d/yyyy</c:formatCode>
                <c:ptCount val="245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43486</c:v>
                </c:pt>
                <c:pt idx="14">
                  <c:v>43487</c:v>
                </c:pt>
                <c:pt idx="15">
                  <c:v>43488</c:v>
                </c:pt>
                <c:pt idx="16">
                  <c:v>43489</c:v>
                </c:pt>
                <c:pt idx="17">
                  <c:v>43490</c:v>
                </c:pt>
                <c:pt idx="18">
                  <c:v>43493</c:v>
                </c:pt>
                <c:pt idx="19">
                  <c:v>43494</c:v>
                </c:pt>
                <c:pt idx="20">
                  <c:v>43495</c:v>
                </c:pt>
                <c:pt idx="21">
                  <c:v>43507</c:v>
                </c:pt>
                <c:pt idx="22">
                  <c:v>43508</c:v>
                </c:pt>
                <c:pt idx="23">
                  <c:v>43509</c:v>
                </c:pt>
                <c:pt idx="24">
                  <c:v>43510</c:v>
                </c:pt>
                <c:pt idx="25">
                  <c:v>43511</c:v>
                </c:pt>
                <c:pt idx="26">
                  <c:v>43514</c:v>
                </c:pt>
                <c:pt idx="27">
                  <c:v>43515</c:v>
                </c:pt>
                <c:pt idx="28">
                  <c:v>43516</c:v>
                </c:pt>
                <c:pt idx="29">
                  <c:v>43517</c:v>
                </c:pt>
                <c:pt idx="30">
                  <c:v>43518</c:v>
                </c:pt>
                <c:pt idx="31">
                  <c:v>43521</c:v>
                </c:pt>
                <c:pt idx="32">
                  <c:v>43522</c:v>
                </c:pt>
                <c:pt idx="33">
                  <c:v>43523</c:v>
                </c:pt>
                <c:pt idx="34">
                  <c:v>43524</c:v>
                </c:pt>
                <c:pt idx="35">
                  <c:v>43525</c:v>
                </c:pt>
                <c:pt idx="36">
                  <c:v>43528</c:v>
                </c:pt>
                <c:pt idx="37">
                  <c:v>43529</c:v>
                </c:pt>
                <c:pt idx="38">
                  <c:v>43530</c:v>
                </c:pt>
                <c:pt idx="39">
                  <c:v>43531</c:v>
                </c:pt>
                <c:pt idx="40">
                  <c:v>43532</c:v>
                </c:pt>
                <c:pt idx="41">
                  <c:v>43535</c:v>
                </c:pt>
                <c:pt idx="42">
                  <c:v>43536</c:v>
                </c:pt>
                <c:pt idx="43">
                  <c:v>43537</c:v>
                </c:pt>
                <c:pt idx="44">
                  <c:v>43538</c:v>
                </c:pt>
                <c:pt idx="45">
                  <c:v>43539</c:v>
                </c:pt>
                <c:pt idx="46">
                  <c:v>43542</c:v>
                </c:pt>
                <c:pt idx="47">
                  <c:v>43543</c:v>
                </c:pt>
                <c:pt idx="48">
                  <c:v>43544</c:v>
                </c:pt>
                <c:pt idx="49">
                  <c:v>43545</c:v>
                </c:pt>
                <c:pt idx="50">
                  <c:v>43546</c:v>
                </c:pt>
                <c:pt idx="51">
                  <c:v>43549</c:v>
                </c:pt>
                <c:pt idx="52">
                  <c:v>43550</c:v>
                </c:pt>
                <c:pt idx="53">
                  <c:v>43551</c:v>
                </c:pt>
                <c:pt idx="54">
                  <c:v>43552</c:v>
                </c:pt>
                <c:pt idx="55">
                  <c:v>43553</c:v>
                </c:pt>
                <c:pt idx="56">
                  <c:v>43556</c:v>
                </c:pt>
                <c:pt idx="57">
                  <c:v>43557</c:v>
                </c:pt>
                <c:pt idx="58">
                  <c:v>43558</c:v>
                </c:pt>
                <c:pt idx="59">
                  <c:v>43559</c:v>
                </c:pt>
                <c:pt idx="60">
                  <c:v>43563</c:v>
                </c:pt>
                <c:pt idx="61">
                  <c:v>43564</c:v>
                </c:pt>
                <c:pt idx="62">
                  <c:v>43565</c:v>
                </c:pt>
                <c:pt idx="63">
                  <c:v>43566</c:v>
                </c:pt>
                <c:pt idx="64">
                  <c:v>43567</c:v>
                </c:pt>
                <c:pt idx="65">
                  <c:v>43570</c:v>
                </c:pt>
                <c:pt idx="66">
                  <c:v>43571</c:v>
                </c:pt>
                <c:pt idx="67">
                  <c:v>43572</c:v>
                </c:pt>
                <c:pt idx="68">
                  <c:v>43573</c:v>
                </c:pt>
                <c:pt idx="69">
                  <c:v>43574</c:v>
                </c:pt>
                <c:pt idx="70">
                  <c:v>43577</c:v>
                </c:pt>
                <c:pt idx="71">
                  <c:v>43578</c:v>
                </c:pt>
                <c:pt idx="72">
                  <c:v>43579</c:v>
                </c:pt>
                <c:pt idx="73">
                  <c:v>43580</c:v>
                </c:pt>
                <c:pt idx="74">
                  <c:v>43581</c:v>
                </c:pt>
                <c:pt idx="75">
                  <c:v>43583</c:v>
                </c:pt>
                <c:pt idx="76">
                  <c:v>43584</c:v>
                </c:pt>
                <c:pt idx="77">
                  <c:v>43585</c:v>
                </c:pt>
                <c:pt idx="78">
                  <c:v>43590</c:v>
                </c:pt>
                <c:pt idx="79">
                  <c:v>43591</c:v>
                </c:pt>
                <c:pt idx="80">
                  <c:v>43592</c:v>
                </c:pt>
                <c:pt idx="81">
                  <c:v>43593</c:v>
                </c:pt>
                <c:pt idx="82">
                  <c:v>43594</c:v>
                </c:pt>
                <c:pt idx="83">
                  <c:v>43595</c:v>
                </c:pt>
                <c:pt idx="84">
                  <c:v>43598</c:v>
                </c:pt>
                <c:pt idx="85">
                  <c:v>43599</c:v>
                </c:pt>
                <c:pt idx="86">
                  <c:v>43600</c:v>
                </c:pt>
                <c:pt idx="87">
                  <c:v>43601</c:v>
                </c:pt>
                <c:pt idx="88">
                  <c:v>43602</c:v>
                </c:pt>
                <c:pt idx="89">
                  <c:v>43605</c:v>
                </c:pt>
                <c:pt idx="90">
                  <c:v>43606</c:v>
                </c:pt>
                <c:pt idx="91">
                  <c:v>43607</c:v>
                </c:pt>
                <c:pt idx="92">
                  <c:v>43608</c:v>
                </c:pt>
                <c:pt idx="93">
                  <c:v>43609</c:v>
                </c:pt>
                <c:pt idx="94">
                  <c:v>43612</c:v>
                </c:pt>
                <c:pt idx="95">
                  <c:v>43613</c:v>
                </c:pt>
                <c:pt idx="96">
                  <c:v>43614</c:v>
                </c:pt>
                <c:pt idx="97">
                  <c:v>43615</c:v>
                </c:pt>
                <c:pt idx="98">
                  <c:v>43616</c:v>
                </c:pt>
                <c:pt idx="99">
                  <c:v>43619</c:v>
                </c:pt>
                <c:pt idx="100">
                  <c:v>43620</c:v>
                </c:pt>
                <c:pt idx="101">
                  <c:v>43621</c:v>
                </c:pt>
                <c:pt idx="102">
                  <c:v>43622</c:v>
                </c:pt>
                <c:pt idx="103">
                  <c:v>43626</c:v>
                </c:pt>
                <c:pt idx="104">
                  <c:v>43627</c:v>
                </c:pt>
                <c:pt idx="105">
                  <c:v>43628</c:v>
                </c:pt>
                <c:pt idx="106">
                  <c:v>43629</c:v>
                </c:pt>
                <c:pt idx="107">
                  <c:v>43630</c:v>
                </c:pt>
                <c:pt idx="108">
                  <c:v>43633</c:v>
                </c:pt>
                <c:pt idx="109">
                  <c:v>43634</c:v>
                </c:pt>
                <c:pt idx="110">
                  <c:v>43635</c:v>
                </c:pt>
                <c:pt idx="111">
                  <c:v>43636</c:v>
                </c:pt>
                <c:pt idx="112">
                  <c:v>43637</c:v>
                </c:pt>
                <c:pt idx="113">
                  <c:v>43640</c:v>
                </c:pt>
                <c:pt idx="114">
                  <c:v>43641</c:v>
                </c:pt>
                <c:pt idx="115">
                  <c:v>43642</c:v>
                </c:pt>
                <c:pt idx="116">
                  <c:v>43643</c:v>
                </c:pt>
                <c:pt idx="117">
                  <c:v>43644</c:v>
                </c:pt>
                <c:pt idx="118">
                  <c:v>43647</c:v>
                </c:pt>
                <c:pt idx="119">
                  <c:v>43648</c:v>
                </c:pt>
                <c:pt idx="120">
                  <c:v>43649</c:v>
                </c:pt>
                <c:pt idx="121">
                  <c:v>43650</c:v>
                </c:pt>
                <c:pt idx="122">
                  <c:v>43651</c:v>
                </c:pt>
                <c:pt idx="123">
                  <c:v>43654</c:v>
                </c:pt>
                <c:pt idx="124">
                  <c:v>43655</c:v>
                </c:pt>
                <c:pt idx="125">
                  <c:v>43656</c:v>
                </c:pt>
                <c:pt idx="126">
                  <c:v>43657</c:v>
                </c:pt>
                <c:pt idx="127">
                  <c:v>43658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43668</c:v>
                </c:pt>
                <c:pt idx="134">
                  <c:v>43669</c:v>
                </c:pt>
                <c:pt idx="135">
                  <c:v>43670</c:v>
                </c:pt>
                <c:pt idx="136">
                  <c:v>43671</c:v>
                </c:pt>
                <c:pt idx="137">
                  <c:v>43672</c:v>
                </c:pt>
                <c:pt idx="138">
                  <c:v>43675</c:v>
                </c:pt>
                <c:pt idx="139">
                  <c:v>43676</c:v>
                </c:pt>
                <c:pt idx="140">
                  <c:v>43677</c:v>
                </c:pt>
                <c:pt idx="141">
                  <c:v>43678</c:v>
                </c:pt>
                <c:pt idx="142">
                  <c:v>43679</c:v>
                </c:pt>
                <c:pt idx="143">
                  <c:v>43682</c:v>
                </c:pt>
                <c:pt idx="144">
                  <c:v>43683</c:v>
                </c:pt>
                <c:pt idx="145">
                  <c:v>43684</c:v>
                </c:pt>
                <c:pt idx="146">
                  <c:v>43685</c:v>
                </c:pt>
                <c:pt idx="147">
                  <c:v>43686</c:v>
                </c:pt>
                <c:pt idx="148">
                  <c:v>43689</c:v>
                </c:pt>
                <c:pt idx="149">
                  <c:v>43690</c:v>
                </c:pt>
                <c:pt idx="150">
                  <c:v>43691</c:v>
                </c:pt>
                <c:pt idx="151">
                  <c:v>43692</c:v>
                </c:pt>
                <c:pt idx="152">
                  <c:v>43693</c:v>
                </c:pt>
                <c:pt idx="153">
                  <c:v>43696</c:v>
                </c:pt>
                <c:pt idx="154">
                  <c:v>43697</c:v>
                </c:pt>
                <c:pt idx="155">
                  <c:v>43698</c:v>
                </c:pt>
                <c:pt idx="156">
                  <c:v>43699</c:v>
                </c:pt>
                <c:pt idx="157">
                  <c:v>43700</c:v>
                </c:pt>
                <c:pt idx="158">
                  <c:v>43703</c:v>
                </c:pt>
                <c:pt idx="159">
                  <c:v>43704</c:v>
                </c:pt>
                <c:pt idx="160">
                  <c:v>43705</c:v>
                </c:pt>
                <c:pt idx="161">
                  <c:v>43706</c:v>
                </c:pt>
                <c:pt idx="162">
                  <c:v>43707</c:v>
                </c:pt>
                <c:pt idx="163">
                  <c:v>43710</c:v>
                </c:pt>
                <c:pt idx="164">
                  <c:v>43711</c:v>
                </c:pt>
                <c:pt idx="165">
                  <c:v>43712</c:v>
                </c:pt>
                <c:pt idx="166">
                  <c:v>43713</c:v>
                </c:pt>
                <c:pt idx="167">
                  <c:v>43714</c:v>
                </c:pt>
                <c:pt idx="168">
                  <c:v>43717</c:v>
                </c:pt>
                <c:pt idx="169">
                  <c:v>43718</c:v>
                </c:pt>
                <c:pt idx="170">
                  <c:v>43719</c:v>
                </c:pt>
                <c:pt idx="171">
                  <c:v>43720</c:v>
                </c:pt>
                <c:pt idx="172">
                  <c:v>43724</c:v>
                </c:pt>
                <c:pt idx="173">
                  <c:v>43725</c:v>
                </c:pt>
                <c:pt idx="174">
                  <c:v>43726</c:v>
                </c:pt>
                <c:pt idx="175">
                  <c:v>43727</c:v>
                </c:pt>
                <c:pt idx="176">
                  <c:v>43728</c:v>
                </c:pt>
                <c:pt idx="177">
                  <c:v>43731</c:v>
                </c:pt>
                <c:pt idx="178">
                  <c:v>43732</c:v>
                </c:pt>
                <c:pt idx="179">
                  <c:v>43733</c:v>
                </c:pt>
                <c:pt idx="180">
                  <c:v>43734</c:v>
                </c:pt>
                <c:pt idx="181">
                  <c:v>43735</c:v>
                </c:pt>
                <c:pt idx="182">
                  <c:v>43737</c:v>
                </c:pt>
                <c:pt idx="183">
                  <c:v>43746</c:v>
                </c:pt>
                <c:pt idx="184">
                  <c:v>43747</c:v>
                </c:pt>
                <c:pt idx="185">
                  <c:v>43748</c:v>
                </c:pt>
                <c:pt idx="186">
                  <c:v>43749</c:v>
                </c:pt>
                <c:pt idx="187">
                  <c:v>43750</c:v>
                </c:pt>
                <c:pt idx="188">
                  <c:v>43752</c:v>
                </c:pt>
                <c:pt idx="189">
                  <c:v>43753</c:v>
                </c:pt>
                <c:pt idx="190">
                  <c:v>43754</c:v>
                </c:pt>
                <c:pt idx="191">
                  <c:v>43755</c:v>
                </c:pt>
                <c:pt idx="192">
                  <c:v>43756</c:v>
                </c:pt>
                <c:pt idx="193">
                  <c:v>43759</c:v>
                </c:pt>
                <c:pt idx="194">
                  <c:v>43760</c:v>
                </c:pt>
                <c:pt idx="195">
                  <c:v>43761</c:v>
                </c:pt>
                <c:pt idx="196">
                  <c:v>43762</c:v>
                </c:pt>
                <c:pt idx="197">
                  <c:v>43763</c:v>
                </c:pt>
                <c:pt idx="198">
                  <c:v>43766</c:v>
                </c:pt>
                <c:pt idx="199">
                  <c:v>43767</c:v>
                </c:pt>
                <c:pt idx="200">
                  <c:v>43768</c:v>
                </c:pt>
                <c:pt idx="201">
                  <c:v>43769</c:v>
                </c:pt>
                <c:pt idx="202">
                  <c:v>43770</c:v>
                </c:pt>
                <c:pt idx="203">
                  <c:v>43773</c:v>
                </c:pt>
                <c:pt idx="204">
                  <c:v>43774</c:v>
                </c:pt>
                <c:pt idx="205">
                  <c:v>43775</c:v>
                </c:pt>
                <c:pt idx="206">
                  <c:v>43776</c:v>
                </c:pt>
                <c:pt idx="207">
                  <c:v>43777</c:v>
                </c:pt>
                <c:pt idx="208">
                  <c:v>43780</c:v>
                </c:pt>
                <c:pt idx="209">
                  <c:v>43781</c:v>
                </c:pt>
                <c:pt idx="210">
                  <c:v>43782</c:v>
                </c:pt>
                <c:pt idx="211">
                  <c:v>43783</c:v>
                </c:pt>
                <c:pt idx="212">
                  <c:v>43784</c:v>
                </c:pt>
                <c:pt idx="213">
                  <c:v>43787</c:v>
                </c:pt>
                <c:pt idx="214">
                  <c:v>43788</c:v>
                </c:pt>
                <c:pt idx="215">
                  <c:v>43789</c:v>
                </c:pt>
                <c:pt idx="216">
                  <c:v>43790</c:v>
                </c:pt>
                <c:pt idx="217">
                  <c:v>43791</c:v>
                </c:pt>
                <c:pt idx="218">
                  <c:v>43794</c:v>
                </c:pt>
                <c:pt idx="219">
                  <c:v>43795</c:v>
                </c:pt>
                <c:pt idx="220">
                  <c:v>43796</c:v>
                </c:pt>
                <c:pt idx="221">
                  <c:v>43797</c:v>
                </c:pt>
                <c:pt idx="222">
                  <c:v>43798</c:v>
                </c:pt>
                <c:pt idx="223">
                  <c:v>43801</c:v>
                </c:pt>
                <c:pt idx="224">
                  <c:v>43802</c:v>
                </c:pt>
                <c:pt idx="225">
                  <c:v>43803</c:v>
                </c:pt>
                <c:pt idx="226">
                  <c:v>43804</c:v>
                </c:pt>
                <c:pt idx="227">
                  <c:v>43805</c:v>
                </c:pt>
                <c:pt idx="228">
                  <c:v>43808</c:v>
                </c:pt>
                <c:pt idx="229">
                  <c:v>43809</c:v>
                </c:pt>
                <c:pt idx="230">
                  <c:v>43810</c:v>
                </c:pt>
                <c:pt idx="231">
                  <c:v>43811</c:v>
                </c:pt>
                <c:pt idx="232">
                  <c:v>43812</c:v>
                </c:pt>
                <c:pt idx="233">
                  <c:v>43815</c:v>
                </c:pt>
                <c:pt idx="234">
                  <c:v>43816</c:v>
                </c:pt>
                <c:pt idx="235">
                  <c:v>43817</c:v>
                </c:pt>
                <c:pt idx="236">
                  <c:v>43818</c:v>
                </c:pt>
                <c:pt idx="237">
                  <c:v>43819</c:v>
                </c:pt>
                <c:pt idx="238">
                  <c:v>43822</c:v>
                </c:pt>
                <c:pt idx="239">
                  <c:v>43823</c:v>
                </c:pt>
                <c:pt idx="240">
                  <c:v>43824</c:v>
                </c:pt>
                <c:pt idx="241">
                  <c:v>43825</c:v>
                </c:pt>
                <c:pt idx="242">
                  <c:v>43826</c:v>
                </c:pt>
                <c:pt idx="243">
                  <c:v>43829</c:v>
                </c:pt>
                <c:pt idx="244">
                  <c:v>43830</c:v>
                </c:pt>
              </c:numCache>
            </c:numRef>
          </c:cat>
          <c:val>
            <c:numRef>
              <c:f>'daily transaction'!$C$2:$C$254</c:f>
              <c:numCache>
                <c:formatCode>_ * #,##0.0_ ;_ * \-#,##0.0_ ;_ * "-"??_ ;_ @_ </c:formatCode>
                <c:ptCount val="253"/>
                <c:pt idx="146">
                  <c:v>81.333999999999989</c:v>
                </c:pt>
                <c:pt idx="147">
                  <c:v>81.554000000000002</c:v>
                </c:pt>
                <c:pt idx="148">
                  <c:v>80.83</c:v>
                </c:pt>
                <c:pt idx="149">
                  <c:v>82.539999999999992</c:v>
                </c:pt>
                <c:pt idx="150">
                  <c:v>73.72</c:v>
                </c:pt>
                <c:pt idx="151">
                  <c:v>77.34</c:v>
                </c:pt>
                <c:pt idx="152">
                  <c:v>83.22</c:v>
                </c:pt>
                <c:pt idx="153">
                  <c:v>94.751999999999995</c:v>
                </c:pt>
                <c:pt idx="154">
                  <c:v>100.262</c:v>
                </c:pt>
                <c:pt idx="155">
                  <c:v>100.80199999999999</c:v>
                </c:pt>
                <c:pt idx="156">
                  <c:v>101.08199999999999</c:v>
                </c:pt>
                <c:pt idx="157">
                  <c:v>98.042000000000002</c:v>
                </c:pt>
                <c:pt idx="158">
                  <c:v>92.83</c:v>
                </c:pt>
                <c:pt idx="159">
                  <c:v>83.59</c:v>
                </c:pt>
                <c:pt idx="160">
                  <c:v>82.03</c:v>
                </c:pt>
                <c:pt idx="161">
                  <c:v>81.69</c:v>
                </c:pt>
                <c:pt idx="162">
                  <c:v>81.974000000000004</c:v>
                </c:pt>
                <c:pt idx="163">
                  <c:v>84.414000000000001</c:v>
                </c:pt>
                <c:pt idx="164">
                  <c:v>82.274000000000001</c:v>
                </c:pt>
                <c:pt idx="165">
                  <c:v>83.824000000000012</c:v>
                </c:pt>
                <c:pt idx="166">
                  <c:v>84.603999999999999</c:v>
                </c:pt>
                <c:pt idx="167">
                  <c:v>79.059999999999988</c:v>
                </c:pt>
                <c:pt idx="168">
                  <c:v>68</c:v>
                </c:pt>
                <c:pt idx="169">
                  <c:v>77.847999999999999</c:v>
                </c:pt>
                <c:pt idx="170">
                  <c:v>88.748000000000005</c:v>
                </c:pt>
                <c:pt idx="171">
                  <c:v>92.424000000000007</c:v>
                </c:pt>
                <c:pt idx="172">
                  <c:v>102.45</c:v>
                </c:pt>
                <c:pt idx="173">
                  <c:v>107.05999999999999</c:v>
                </c:pt>
                <c:pt idx="174">
                  <c:v>112.69200000000001</c:v>
                </c:pt>
                <c:pt idx="175">
                  <c:v>112.41200000000001</c:v>
                </c:pt>
                <c:pt idx="176">
                  <c:v>121.006</c:v>
                </c:pt>
                <c:pt idx="177">
                  <c:v>119.23000000000002</c:v>
                </c:pt>
                <c:pt idx="178">
                  <c:v>124.13999999999999</c:v>
                </c:pt>
                <c:pt idx="179">
                  <c:v>111.974</c:v>
                </c:pt>
                <c:pt idx="180">
                  <c:v>113.79400000000001</c:v>
                </c:pt>
                <c:pt idx="181">
                  <c:v>116.54400000000001</c:v>
                </c:pt>
                <c:pt idx="182">
                  <c:v>112.91399999999999</c:v>
                </c:pt>
                <c:pt idx="183">
                  <c:v>110.31400000000001</c:v>
                </c:pt>
                <c:pt idx="184">
                  <c:v>125.44800000000001</c:v>
                </c:pt>
                <c:pt idx="185">
                  <c:v>120.22799999999999</c:v>
                </c:pt>
                <c:pt idx="186">
                  <c:v>115.18799999999999</c:v>
                </c:pt>
                <c:pt idx="187">
                  <c:v>124.66800000000001</c:v>
                </c:pt>
                <c:pt idx="188">
                  <c:v>150.18800000000002</c:v>
                </c:pt>
                <c:pt idx="189">
                  <c:v>169.45999999999998</c:v>
                </c:pt>
                <c:pt idx="190">
                  <c:v>175.38</c:v>
                </c:pt>
                <c:pt idx="191">
                  <c:v>179.154</c:v>
                </c:pt>
                <c:pt idx="192">
                  <c:v>163.89400000000001</c:v>
                </c:pt>
                <c:pt idx="193">
                  <c:v>143.97399999999999</c:v>
                </c:pt>
                <c:pt idx="194">
                  <c:v>136.57399999999998</c:v>
                </c:pt>
                <c:pt idx="195">
                  <c:v>137.45399999999998</c:v>
                </c:pt>
                <c:pt idx="196">
                  <c:v>132.88</c:v>
                </c:pt>
                <c:pt idx="197">
                  <c:v>142.39999999999998</c:v>
                </c:pt>
                <c:pt idx="198">
                  <c:v>148.47999999999999</c:v>
                </c:pt>
                <c:pt idx="199">
                  <c:v>128.4</c:v>
                </c:pt>
                <c:pt idx="200">
                  <c:v>138.56</c:v>
                </c:pt>
                <c:pt idx="201">
                  <c:v>131.61999999999998</c:v>
                </c:pt>
                <c:pt idx="202">
                  <c:v>127.81999999999998</c:v>
                </c:pt>
                <c:pt idx="203">
                  <c:v>121.12</c:v>
                </c:pt>
                <c:pt idx="204">
                  <c:v>122.66</c:v>
                </c:pt>
                <c:pt idx="205">
                  <c:v>120.32000000000001</c:v>
                </c:pt>
                <c:pt idx="206">
                  <c:v>134.45999999999998</c:v>
                </c:pt>
                <c:pt idx="207">
                  <c:v>138</c:v>
                </c:pt>
                <c:pt idx="208">
                  <c:v>132.45999999999998</c:v>
                </c:pt>
                <c:pt idx="209">
                  <c:v>136.80000000000001</c:v>
                </c:pt>
                <c:pt idx="210">
                  <c:v>117</c:v>
                </c:pt>
                <c:pt idx="211">
                  <c:v>99.26</c:v>
                </c:pt>
                <c:pt idx="212">
                  <c:v>90.56</c:v>
                </c:pt>
                <c:pt idx="213">
                  <c:v>94.677999999999997</c:v>
                </c:pt>
                <c:pt idx="214">
                  <c:v>89.138000000000005</c:v>
                </c:pt>
                <c:pt idx="215">
                  <c:v>89.837999999999994</c:v>
                </c:pt>
                <c:pt idx="216">
                  <c:v>96.477999999999994</c:v>
                </c:pt>
                <c:pt idx="217">
                  <c:v>104.178</c:v>
                </c:pt>
                <c:pt idx="218">
                  <c:v>92.3</c:v>
                </c:pt>
                <c:pt idx="219">
                  <c:v>80.36</c:v>
                </c:pt>
                <c:pt idx="220">
                  <c:v>76.16</c:v>
                </c:pt>
                <c:pt idx="221">
                  <c:v>66.760000000000005</c:v>
                </c:pt>
                <c:pt idx="222">
                  <c:v>57.660000000000004</c:v>
                </c:pt>
                <c:pt idx="223">
                  <c:v>69.56</c:v>
                </c:pt>
                <c:pt idx="224">
                  <c:v>73.260000000000005</c:v>
                </c:pt>
                <c:pt idx="225">
                  <c:v>75.08</c:v>
                </c:pt>
                <c:pt idx="226">
                  <c:v>84.16</c:v>
                </c:pt>
                <c:pt idx="227">
                  <c:v>85.559999999999988</c:v>
                </c:pt>
                <c:pt idx="228">
                  <c:v>69.559999999999988</c:v>
                </c:pt>
                <c:pt idx="229">
                  <c:v>65.581999999999994</c:v>
                </c:pt>
                <c:pt idx="230">
                  <c:v>73.061999999999998</c:v>
                </c:pt>
                <c:pt idx="231">
                  <c:v>70.381999999999991</c:v>
                </c:pt>
                <c:pt idx="232">
                  <c:v>69.881999999999991</c:v>
                </c:pt>
                <c:pt idx="233">
                  <c:v>82.221999999999994</c:v>
                </c:pt>
                <c:pt idx="234">
                  <c:v>90.92</c:v>
                </c:pt>
                <c:pt idx="235">
                  <c:v>91.12</c:v>
                </c:pt>
                <c:pt idx="236">
                  <c:v>87.72</c:v>
                </c:pt>
                <c:pt idx="237">
                  <c:v>93.66</c:v>
                </c:pt>
                <c:pt idx="238">
                  <c:v>87.78</c:v>
                </c:pt>
                <c:pt idx="239">
                  <c:v>83.1</c:v>
                </c:pt>
                <c:pt idx="240">
                  <c:v>84.6</c:v>
                </c:pt>
                <c:pt idx="241">
                  <c:v>88.6</c:v>
                </c:pt>
                <c:pt idx="242">
                  <c:v>90.960000000000008</c:v>
                </c:pt>
                <c:pt idx="243">
                  <c:v>92.8</c:v>
                </c:pt>
                <c:pt idx="244">
                  <c:v>94.9</c:v>
                </c:pt>
                <c:pt idx="245">
                  <c:v>92.56</c:v>
                </c:pt>
                <c:pt idx="246">
                  <c:v>108.9</c:v>
                </c:pt>
                <c:pt idx="247">
                  <c:v>105</c:v>
                </c:pt>
                <c:pt idx="248">
                  <c:v>111.25999999999999</c:v>
                </c:pt>
                <c:pt idx="249">
                  <c:v>108.92</c:v>
                </c:pt>
                <c:pt idx="250">
                  <c:v>104.35999999999999</c:v>
                </c:pt>
                <c:pt idx="251">
                  <c:v>82.18</c:v>
                </c:pt>
                <c:pt idx="252">
                  <c:v>77.580000000000013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7-43EC-9FB9-61BA75E054F5}"/>
            </c:ext>
          </c:extLst>
        </c:ser>
        <c:ser>
          <c:idx val="3"/>
          <c:order val="3"/>
          <c:tx>
            <c:v>2021</c:v>
          </c:tx>
          <c:spPr>
            <a:ln w="412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 transaction'!$A$255:$A$499</c:f>
              <c:numCache>
                <c:formatCode>m/d/yyyy</c:formatCode>
                <c:ptCount val="245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43486</c:v>
                </c:pt>
                <c:pt idx="14">
                  <c:v>43487</c:v>
                </c:pt>
                <c:pt idx="15">
                  <c:v>43488</c:v>
                </c:pt>
                <c:pt idx="16">
                  <c:v>43489</c:v>
                </c:pt>
                <c:pt idx="17">
                  <c:v>43490</c:v>
                </c:pt>
                <c:pt idx="18">
                  <c:v>43493</c:v>
                </c:pt>
                <c:pt idx="19">
                  <c:v>43494</c:v>
                </c:pt>
                <c:pt idx="20">
                  <c:v>43495</c:v>
                </c:pt>
                <c:pt idx="21">
                  <c:v>43507</c:v>
                </c:pt>
                <c:pt idx="22">
                  <c:v>43508</c:v>
                </c:pt>
                <c:pt idx="23">
                  <c:v>43509</c:v>
                </c:pt>
                <c:pt idx="24">
                  <c:v>43510</c:v>
                </c:pt>
                <c:pt idx="25">
                  <c:v>43511</c:v>
                </c:pt>
                <c:pt idx="26">
                  <c:v>43514</c:v>
                </c:pt>
                <c:pt idx="27">
                  <c:v>43515</c:v>
                </c:pt>
                <c:pt idx="28">
                  <c:v>43516</c:v>
                </c:pt>
                <c:pt idx="29">
                  <c:v>43517</c:v>
                </c:pt>
                <c:pt idx="30">
                  <c:v>43518</c:v>
                </c:pt>
                <c:pt idx="31">
                  <c:v>43521</c:v>
                </c:pt>
                <c:pt idx="32">
                  <c:v>43522</c:v>
                </c:pt>
                <c:pt idx="33">
                  <c:v>43523</c:v>
                </c:pt>
                <c:pt idx="34">
                  <c:v>43524</c:v>
                </c:pt>
                <c:pt idx="35">
                  <c:v>43525</c:v>
                </c:pt>
                <c:pt idx="36">
                  <c:v>43528</c:v>
                </c:pt>
                <c:pt idx="37">
                  <c:v>43529</c:v>
                </c:pt>
                <c:pt idx="38">
                  <c:v>43530</c:v>
                </c:pt>
                <c:pt idx="39">
                  <c:v>43531</c:v>
                </c:pt>
                <c:pt idx="40">
                  <c:v>43532</c:v>
                </c:pt>
                <c:pt idx="41">
                  <c:v>43535</c:v>
                </c:pt>
                <c:pt idx="42">
                  <c:v>43536</c:v>
                </c:pt>
                <c:pt idx="43">
                  <c:v>43537</c:v>
                </c:pt>
                <c:pt idx="44">
                  <c:v>43538</c:v>
                </c:pt>
                <c:pt idx="45">
                  <c:v>43539</c:v>
                </c:pt>
                <c:pt idx="46">
                  <c:v>43542</c:v>
                </c:pt>
                <c:pt idx="47">
                  <c:v>43543</c:v>
                </c:pt>
                <c:pt idx="48">
                  <c:v>43544</c:v>
                </c:pt>
                <c:pt idx="49">
                  <c:v>43545</c:v>
                </c:pt>
                <c:pt idx="50">
                  <c:v>43546</c:v>
                </c:pt>
                <c:pt idx="51">
                  <c:v>43549</c:v>
                </c:pt>
                <c:pt idx="52">
                  <c:v>43550</c:v>
                </c:pt>
                <c:pt idx="53">
                  <c:v>43551</c:v>
                </c:pt>
                <c:pt idx="54">
                  <c:v>43552</c:v>
                </c:pt>
                <c:pt idx="55">
                  <c:v>43553</c:v>
                </c:pt>
                <c:pt idx="56">
                  <c:v>43556</c:v>
                </c:pt>
                <c:pt idx="57">
                  <c:v>43557</c:v>
                </c:pt>
                <c:pt idx="58">
                  <c:v>43558</c:v>
                </c:pt>
                <c:pt idx="59">
                  <c:v>43559</c:v>
                </c:pt>
                <c:pt idx="60">
                  <c:v>43563</c:v>
                </c:pt>
                <c:pt idx="61">
                  <c:v>43564</c:v>
                </c:pt>
                <c:pt idx="62">
                  <c:v>43565</c:v>
                </c:pt>
                <c:pt idx="63">
                  <c:v>43566</c:v>
                </c:pt>
                <c:pt idx="64">
                  <c:v>43567</c:v>
                </c:pt>
                <c:pt idx="65">
                  <c:v>43570</c:v>
                </c:pt>
                <c:pt idx="66">
                  <c:v>43571</c:v>
                </c:pt>
                <c:pt idx="67">
                  <c:v>43572</c:v>
                </c:pt>
                <c:pt idx="68">
                  <c:v>43573</c:v>
                </c:pt>
                <c:pt idx="69">
                  <c:v>43574</c:v>
                </c:pt>
                <c:pt idx="70">
                  <c:v>43577</c:v>
                </c:pt>
                <c:pt idx="71">
                  <c:v>43578</c:v>
                </c:pt>
                <c:pt idx="72">
                  <c:v>43579</c:v>
                </c:pt>
                <c:pt idx="73">
                  <c:v>43580</c:v>
                </c:pt>
                <c:pt idx="74">
                  <c:v>43581</c:v>
                </c:pt>
                <c:pt idx="75">
                  <c:v>43583</c:v>
                </c:pt>
                <c:pt idx="76">
                  <c:v>43584</c:v>
                </c:pt>
                <c:pt idx="77">
                  <c:v>43585</c:v>
                </c:pt>
                <c:pt idx="78">
                  <c:v>43590</c:v>
                </c:pt>
                <c:pt idx="79">
                  <c:v>43591</c:v>
                </c:pt>
                <c:pt idx="80">
                  <c:v>43592</c:v>
                </c:pt>
                <c:pt idx="81">
                  <c:v>43593</c:v>
                </c:pt>
                <c:pt idx="82">
                  <c:v>43594</c:v>
                </c:pt>
                <c:pt idx="83">
                  <c:v>43595</c:v>
                </c:pt>
                <c:pt idx="84">
                  <c:v>43598</c:v>
                </c:pt>
                <c:pt idx="85">
                  <c:v>43599</c:v>
                </c:pt>
                <c:pt idx="86">
                  <c:v>43600</c:v>
                </c:pt>
                <c:pt idx="87">
                  <c:v>43601</c:v>
                </c:pt>
                <c:pt idx="88">
                  <c:v>43602</c:v>
                </c:pt>
                <c:pt idx="89">
                  <c:v>43605</c:v>
                </c:pt>
                <c:pt idx="90">
                  <c:v>43606</c:v>
                </c:pt>
                <c:pt idx="91">
                  <c:v>43607</c:v>
                </c:pt>
                <c:pt idx="92">
                  <c:v>43608</c:v>
                </c:pt>
                <c:pt idx="93">
                  <c:v>43609</c:v>
                </c:pt>
                <c:pt idx="94">
                  <c:v>43612</c:v>
                </c:pt>
                <c:pt idx="95">
                  <c:v>43613</c:v>
                </c:pt>
                <c:pt idx="96">
                  <c:v>43614</c:v>
                </c:pt>
                <c:pt idx="97">
                  <c:v>43615</c:v>
                </c:pt>
                <c:pt idx="98">
                  <c:v>43616</c:v>
                </c:pt>
                <c:pt idx="99">
                  <c:v>43619</c:v>
                </c:pt>
                <c:pt idx="100">
                  <c:v>43620</c:v>
                </c:pt>
                <c:pt idx="101">
                  <c:v>43621</c:v>
                </c:pt>
                <c:pt idx="102">
                  <c:v>43622</c:v>
                </c:pt>
                <c:pt idx="103">
                  <c:v>43626</c:v>
                </c:pt>
                <c:pt idx="104">
                  <c:v>43627</c:v>
                </c:pt>
                <c:pt idx="105">
                  <c:v>43628</c:v>
                </c:pt>
                <c:pt idx="106">
                  <c:v>43629</c:v>
                </c:pt>
                <c:pt idx="107">
                  <c:v>43630</c:v>
                </c:pt>
                <c:pt idx="108">
                  <c:v>43633</c:v>
                </c:pt>
                <c:pt idx="109">
                  <c:v>43634</c:v>
                </c:pt>
                <c:pt idx="110">
                  <c:v>43635</c:v>
                </c:pt>
                <c:pt idx="111">
                  <c:v>43636</c:v>
                </c:pt>
                <c:pt idx="112">
                  <c:v>43637</c:v>
                </c:pt>
                <c:pt idx="113">
                  <c:v>43640</c:v>
                </c:pt>
                <c:pt idx="114">
                  <c:v>43641</c:v>
                </c:pt>
                <c:pt idx="115">
                  <c:v>43642</c:v>
                </c:pt>
                <c:pt idx="116">
                  <c:v>43643</c:v>
                </c:pt>
                <c:pt idx="117">
                  <c:v>43644</c:v>
                </c:pt>
                <c:pt idx="118">
                  <c:v>43647</c:v>
                </c:pt>
                <c:pt idx="119">
                  <c:v>43648</c:v>
                </c:pt>
                <c:pt idx="120">
                  <c:v>43649</c:v>
                </c:pt>
                <c:pt idx="121">
                  <c:v>43650</c:v>
                </c:pt>
                <c:pt idx="122">
                  <c:v>43651</c:v>
                </c:pt>
                <c:pt idx="123">
                  <c:v>43654</c:v>
                </c:pt>
                <c:pt idx="124">
                  <c:v>43655</c:v>
                </c:pt>
                <c:pt idx="125">
                  <c:v>43656</c:v>
                </c:pt>
                <c:pt idx="126">
                  <c:v>43657</c:v>
                </c:pt>
                <c:pt idx="127">
                  <c:v>43658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43668</c:v>
                </c:pt>
                <c:pt idx="134">
                  <c:v>43669</c:v>
                </c:pt>
                <c:pt idx="135">
                  <c:v>43670</c:v>
                </c:pt>
                <c:pt idx="136">
                  <c:v>43671</c:v>
                </c:pt>
                <c:pt idx="137">
                  <c:v>43672</c:v>
                </c:pt>
                <c:pt idx="138">
                  <c:v>43675</c:v>
                </c:pt>
                <c:pt idx="139">
                  <c:v>43676</c:v>
                </c:pt>
                <c:pt idx="140">
                  <c:v>43677</c:v>
                </c:pt>
                <c:pt idx="141">
                  <c:v>43678</c:v>
                </c:pt>
                <c:pt idx="142">
                  <c:v>43679</c:v>
                </c:pt>
                <c:pt idx="143">
                  <c:v>43682</c:v>
                </c:pt>
                <c:pt idx="144">
                  <c:v>43683</c:v>
                </c:pt>
                <c:pt idx="145">
                  <c:v>43684</c:v>
                </c:pt>
                <c:pt idx="146">
                  <c:v>43685</c:v>
                </c:pt>
                <c:pt idx="147">
                  <c:v>43686</c:v>
                </c:pt>
                <c:pt idx="148">
                  <c:v>43689</c:v>
                </c:pt>
                <c:pt idx="149">
                  <c:v>43690</c:v>
                </c:pt>
                <c:pt idx="150">
                  <c:v>43691</c:v>
                </c:pt>
                <c:pt idx="151">
                  <c:v>43692</c:v>
                </c:pt>
                <c:pt idx="152">
                  <c:v>43693</c:v>
                </c:pt>
                <c:pt idx="153">
                  <c:v>43696</c:v>
                </c:pt>
                <c:pt idx="154">
                  <c:v>43697</c:v>
                </c:pt>
                <c:pt idx="155">
                  <c:v>43698</c:v>
                </c:pt>
                <c:pt idx="156">
                  <c:v>43699</c:v>
                </c:pt>
                <c:pt idx="157">
                  <c:v>43700</c:v>
                </c:pt>
                <c:pt idx="158">
                  <c:v>43703</c:v>
                </c:pt>
                <c:pt idx="159">
                  <c:v>43704</c:v>
                </c:pt>
                <c:pt idx="160">
                  <c:v>43705</c:v>
                </c:pt>
                <c:pt idx="161">
                  <c:v>43706</c:v>
                </c:pt>
                <c:pt idx="162">
                  <c:v>43707</c:v>
                </c:pt>
                <c:pt idx="163">
                  <c:v>43710</c:v>
                </c:pt>
                <c:pt idx="164">
                  <c:v>43711</c:v>
                </c:pt>
                <c:pt idx="165">
                  <c:v>43712</c:v>
                </c:pt>
                <c:pt idx="166">
                  <c:v>43713</c:v>
                </c:pt>
                <c:pt idx="167">
                  <c:v>43714</c:v>
                </c:pt>
                <c:pt idx="168">
                  <c:v>43717</c:v>
                </c:pt>
                <c:pt idx="169">
                  <c:v>43718</c:v>
                </c:pt>
                <c:pt idx="170">
                  <c:v>43719</c:v>
                </c:pt>
                <c:pt idx="171">
                  <c:v>43720</c:v>
                </c:pt>
                <c:pt idx="172">
                  <c:v>43724</c:v>
                </c:pt>
                <c:pt idx="173">
                  <c:v>43725</c:v>
                </c:pt>
                <c:pt idx="174">
                  <c:v>43726</c:v>
                </c:pt>
                <c:pt idx="175">
                  <c:v>43727</c:v>
                </c:pt>
                <c:pt idx="176">
                  <c:v>43728</c:v>
                </c:pt>
                <c:pt idx="177">
                  <c:v>43731</c:v>
                </c:pt>
                <c:pt idx="178">
                  <c:v>43732</c:v>
                </c:pt>
                <c:pt idx="179">
                  <c:v>43733</c:v>
                </c:pt>
                <c:pt idx="180">
                  <c:v>43734</c:v>
                </c:pt>
                <c:pt idx="181">
                  <c:v>43735</c:v>
                </c:pt>
                <c:pt idx="182">
                  <c:v>43737</c:v>
                </c:pt>
                <c:pt idx="183">
                  <c:v>43746</c:v>
                </c:pt>
                <c:pt idx="184">
                  <c:v>43747</c:v>
                </c:pt>
                <c:pt idx="185">
                  <c:v>43748</c:v>
                </c:pt>
                <c:pt idx="186">
                  <c:v>43749</c:v>
                </c:pt>
                <c:pt idx="187">
                  <c:v>43750</c:v>
                </c:pt>
                <c:pt idx="188">
                  <c:v>43752</c:v>
                </c:pt>
                <c:pt idx="189">
                  <c:v>43753</c:v>
                </c:pt>
                <c:pt idx="190">
                  <c:v>43754</c:v>
                </c:pt>
                <c:pt idx="191">
                  <c:v>43755</c:v>
                </c:pt>
                <c:pt idx="192">
                  <c:v>43756</c:v>
                </c:pt>
                <c:pt idx="193">
                  <c:v>43759</c:v>
                </c:pt>
                <c:pt idx="194">
                  <c:v>43760</c:v>
                </c:pt>
                <c:pt idx="195">
                  <c:v>43761</c:v>
                </c:pt>
                <c:pt idx="196">
                  <c:v>43762</c:v>
                </c:pt>
                <c:pt idx="197">
                  <c:v>43763</c:v>
                </c:pt>
                <c:pt idx="198">
                  <c:v>43766</c:v>
                </c:pt>
                <c:pt idx="199">
                  <c:v>43767</c:v>
                </c:pt>
                <c:pt idx="200">
                  <c:v>43768</c:v>
                </c:pt>
                <c:pt idx="201">
                  <c:v>43769</c:v>
                </c:pt>
                <c:pt idx="202">
                  <c:v>43770</c:v>
                </c:pt>
                <c:pt idx="203">
                  <c:v>43773</c:v>
                </c:pt>
                <c:pt idx="204">
                  <c:v>43774</c:v>
                </c:pt>
                <c:pt idx="205">
                  <c:v>43775</c:v>
                </c:pt>
                <c:pt idx="206">
                  <c:v>43776</c:v>
                </c:pt>
                <c:pt idx="207">
                  <c:v>43777</c:v>
                </c:pt>
                <c:pt idx="208">
                  <c:v>43780</c:v>
                </c:pt>
                <c:pt idx="209">
                  <c:v>43781</c:v>
                </c:pt>
                <c:pt idx="210">
                  <c:v>43782</c:v>
                </c:pt>
                <c:pt idx="211">
                  <c:v>43783</c:v>
                </c:pt>
                <c:pt idx="212">
                  <c:v>43784</c:v>
                </c:pt>
                <c:pt idx="213">
                  <c:v>43787</c:v>
                </c:pt>
                <c:pt idx="214">
                  <c:v>43788</c:v>
                </c:pt>
                <c:pt idx="215">
                  <c:v>43789</c:v>
                </c:pt>
                <c:pt idx="216">
                  <c:v>43790</c:v>
                </c:pt>
                <c:pt idx="217">
                  <c:v>43791</c:v>
                </c:pt>
                <c:pt idx="218">
                  <c:v>43794</c:v>
                </c:pt>
                <c:pt idx="219">
                  <c:v>43795</c:v>
                </c:pt>
                <c:pt idx="220">
                  <c:v>43796</c:v>
                </c:pt>
                <c:pt idx="221">
                  <c:v>43797</c:v>
                </c:pt>
                <c:pt idx="222">
                  <c:v>43798</c:v>
                </c:pt>
                <c:pt idx="223">
                  <c:v>43801</c:v>
                </c:pt>
                <c:pt idx="224">
                  <c:v>43802</c:v>
                </c:pt>
                <c:pt idx="225">
                  <c:v>43803</c:v>
                </c:pt>
                <c:pt idx="226">
                  <c:v>43804</c:v>
                </c:pt>
                <c:pt idx="227">
                  <c:v>43805</c:v>
                </c:pt>
                <c:pt idx="228">
                  <c:v>43808</c:v>
                </c:pt>
                <c:pt idx="229">
                  <c:v>43809</c:v>
                </c:pt>
                <c:pt idx="230">
                  <c:v>43810</c:v>
                </c:pt>
                <c:pt idx="231">
                  <c:v>43811</c:v>
                </c:pt>
                <c:pt idx="232">
                  <c:v>43812</c:v>
                </c:pt>
                <c:pt idx="233">
                  <c:v>43815</c:v>
                </c:pt>
                <c:pt idx="234">
                  <c:v>43816</c:v>
                </c:pt>
                <c:pt idx="235">
                  <c:v>43817</c:v>
                </c:pt>
                <c:pt idx="236">
                  <c:v>43818</c:v>
                </c:pt>
                <c:pt idx="237">
                  <c:v>43819</c:v>
                </c:pt>
                <c:pt idx="238">
                  <c:v>43822</c:v>
                </c:pt>
                <c:pt idx="239">
                  <c:v>43823</c:v>
                </c:pt>
                <c:pt idx="240">
                  <c:v>43824</c:v>
                </c:pt>
                <c:pt idx="241">
                  <c:v>43825</c:v>
                </c:pt>
                <c:pt idx="242">
                  <c:v>43826</c:v>
                </c:pt>
                <c:pt idx="243">
                  <c:v>43829</c:v>
                </c:pt>
                <c:pt idx="244">
                  <c:v>43830</c:v>
                </c:pt>
              </c:numCache>
            </c:numRef>
          </c:cat>
          <c:val>
            <c:numRef>
              <c:f>'daily transaction'!$C$747:$C$1002</c:f>
              <c:numCache>
                <c:formatCode>_ * #,##0.0_ ;_ * \-#,##0.0_ ;_ * "-"??_ ;_ @_ </c:formatCode>
                <c:ptCount val="256"/>
                <c:pt idx="0">
                  <c:v>118.25999999999999</c:v>
                </c:pt>
                <c:pt idx="1">
                  <c:v>144.30000000000001</c:v>
                </c:pt>
                <c:pt idx="2">
                  <c:v>166.7</c:v>
                </c:pt>
                <c:pt idx="3">
                  <c:v>166.04000000000002</c:v>
                </c:pt>
                <c:pt idx="4">
                  <c:v>181.84</c:v>
                </c:pt>
                <c:pt idx="5">
                  <c:v>170.34</c:v>
                </c:pt>
                <c:pt idx="6">
                  <c:v>163.08000000000001</c:v>
                </c:pt>
                <c:pt idx="7">
                  <c:v>149.38</c:v>
                </c:pt>
                <c:pt idx="8">
                  <c:v>141.30000000000001</c:v>
                </c:pt>
                <c:pt idx="9">
                  <c:v>130.80000000000001</c:v>
                </c:pt>
                <c:pt idx="10">
                  <c:v>133.32</c:v>
                </c:pt>
                <c:pt idx="11">
                  <c:v>131.24</c:v>
                </c:pt>
                <c:pt idx="12">
                  <c:v>130.78000000000003</c:v>
                </c:pt>
                <c:pt idx="13">
                  <c:v>131.04</c:v>
                </c:pt>
                <c:pt idx="14">
                  <c:v>136.06</c:v>
                </c:pt>
                <c:pt idx="15">
                  <c:v>128.5</c:v>
                </c:pt>
                <c:pt idx="16">
                  <c:v>127.34</c:v>
                </c:pt>
                <c:pt idx="17">
                  <c:v>129.35999999999999</c:v>
                </c:pt>
                <c:pt idx="18">
                  <c:v>122.12</c:v>
                </c:pt>
                <c:pt idx="19">
                  <c:v>114.1</c:v>
                </c:pt>
                <c:pt idx="20">
                  <c:v>110.26000000000002</c:v>
                </c:pt>
                <c:pt idx="21">
                  <c:v>93.160000000000011</c:v>
                </c:pt>
                <c:pt idx="22">
                  <c:v>86.7</c:v>
                </c:pt>
                <c:pt idx="23">
                  <c:v>88.72</c:v>
                </c:pt>
                <c:pt idx="24">
                  <c:v>86.66</c:v>
                </c:pt>
                <c:pt idx="25">
                  <c:v>78.739999999999995</c:v>
                </c:pt>
                <c:pt idx="26">
                  <c:v>77.7</c:v>
                </c:pt>
                <c:pt idx="27">
                  <c:v>60.9</c:v>
                </c:pt>
                <c:pt idx="28">
                  <c:v>61.7</c:v>
                </c:pt>
                <c:pt idx="29">
                  <c:v>63.36</c:v>
                </c:pt>
                <c:pt idx="30">
                  <c:v>69.36</c:v>
                </c:pt>
                <c:pt idx="31">
                  <c:v>83.9</c:v>
                </c:pt>
                <c:pt idx="32">
                  <c:v>108.3</c:v>
                </c:pt>
                <c:pt idx="33">
                  <c:v>105.42</c:v>
                </c:pt>
                <c:pt idx="34">
                  <c:v>110.88</c:v>
                </c:pt>
                <c:pt idx="35">
                  <c:v>113.58000000000001</c:v>
                </c:pt>
                <c:pt idx="36">
                  <c:v>100.44</c:v>
                </c:pt>
                <c:pt idx="37">
                  <c:v>99.2</c:v>
                </c:pt>
                <c:pt idx="38">
                  <c:v>103.16000000000001</c:v>
                </c:pt>
                <c:pt idx="39">
                  <c:v>106</c:v>
                </c:pt>
                <c:pt idx="40">
                  <c:v>110.67999999999999</c:v>
                </c:pt>
                <c:pt idx="41">
                  <c:v>116.92</c:v>
                </c:pt>
                <c:pt idx="42">
                  <c:v>109.58</c:v>
                </c:pt>
                <c:pt idx="43">
                  <c:v>127.4</c:v>
                </c:pt>
                <c:pt idx="44">
                  <c:v>134</c:v>
                </c:pt>
                <c:pt idx="45">
                  <c:v>130.02000000000001</c:v>
                </c:pt>
                <c:pt idx="46">
                  <c:v>129.02000000000001</c:v>
                </c:pt>
                <c:pt idx="47">
                  <c:v>124.05999999999999</c:v>
                </c:pt>
                <c:pt idx="48">
                  <c:v>101.22</c:v>
                </c:pt>
                <c:pt idx="49">
                  <c:v>82.62</c:v>
                </c:pt>
                <c:pt idx="50">
                  <c:v>82.12</c:v>
                </c:pt>
                <c:pt idx="51">
                  <c:v>82.18</c:v>
                </c:pt>
                <c:pt idx="52">
                  <c:v>83.320000000000007</c:v>
                </c:pt>
                <c:pt idx="53">
                  <c:v>77.460000000000008</c:v>
                </c:pt>
                <c:pt idx="54">
                  <c:v>81.460000000000008</c:v>
                </c:pt>
                <c:pt idx="55">
                  <c:v>79.86</c:v>
                </c:pt>
                <c:pt idx="56">
                  <c:v>106.1</c:v>
                </c:pt>
                <c:pt idx="57">
                  <c:v>114.9</c:v>
                </c:pt>
                <c:pt idx="58">
                  <c:v>125.9</c:v>
                </c:pt>
                <c:pt idx="59">
                  <c:v>143.9</c:v>
                </c:pt>
                <c:pt idx="60">
                  <c:v>150.26</c:v>
                </c:pt>
                <c:pt idx="61">
                  <c:v>131.13999999999999</c:v>
                </c:pt>
                <c:pt idx="62">
                  <c:v>133.54000000000002</c:v>
                </c:pt>
                <c:pt idx="63">
                  <c:v>151.06</c:v>
                </c:pt>
                <c:pt idx="64">
                  <c:v>133.85999999999999</c:v>
                </c:pt>
                <c:pt idx="65">
                  <c:v>136.80000000000001</c:v>
                </c:pt>
                <c:pt idx="66">
                  <c:v>149.02000000000001</c:v>
                </c:pt>
                <c:pt idx="67">
                  <c:v>148.12</c:v>
                </c:pt>
                <c:pt idx="68">
                  <c:v>143</c:v>
                </c:pt>
                <c:pt idx="69">
                  <c:v>145.56</c:v>
                </c:pt>
                <c:pt idx="70">
                  <c:v>155.82</c:v>
                </c:pt>
                <c:pt idx="71">
                  <c:v>150.78000000000003</c:v>
                </c:pt>
                <c:pt idx="72">
                  <c:v>151.98000000000002</c:v>
                </c:pt>
                <c:pt idx="73">
                  <c:v>139.24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6-47BA-B813-DEF97EB5E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583168"/>
        <c:axId val="1171585464"/>
      </c:lineChart>
      <c:dateAx>
        <c:axId val="1171583168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85464"/>
        <c:crosses val="autoZero"/>
        <c:auto val="1"/>
        <c:lblOffset val="100"/>
        <c:baseTimeUnit val="days"/>
        <c:majorUnit val="1"/>
        <c:majorTimeUnit val="months"/>
      </c:dateAx>
      <c:valAx>
        <c:axId val="117158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8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'removas&amp;transaction'!$B$1</c:f>
              <c:strCache>
                <c:ptCount val="1"/>
                <c:pt idx="0">
                  <c:v> weekly removals 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'removas&amp;transaction'!$A$2:$A$1310</c:f>
              <c:numCache>
                <c:formatCode>m/d/yyyy</c:formatCode>
                <c:ptCount val="1309"/>
                <c:pt idx="0">
                  <c:v>43210</c:v>
                </c:pt>
                <c:pt idx="1">
                  <c:v>43217</c:v>
                </c:pt>
                <c:pt idx="2">
                  <c:v>43224</c:v>
                </c:pt>
                <c:pt idx="3">
                  <c:v>43231</c:v>
                </c:pt>
                <c:pt idx="4">
                  <c:v>43238</c:v>
                </c:pt>
                <c:pt idx="5">
                  <c:v>43245</c:v>
                </c:pt>
                <c:pt idx="6">
                  <c:v>43252</c:v>
                </c:pt>
                <c:pt idx="7">
                  <c:v>43259</c:v>
                </c:pt>
                <c:pt idx="8">
                  <c:v>43266</c:v>
                </c:pt>
                <c:pt idx="9">
                  <c:v>43273</c:v>
                </c:pt>
                <c:pt idx="10">
                  <c:v>43280</c:v>
                </c:pt>
                <c:pt idx="11">
                  <c:v>43287</c:v>
                </c:pt>
                <c:pt idx="12">
                  <c:v>43294</c:v>
                </c:pt>
                <c:pt idx="13">
                  <c:v>43301</c:v>
                </c:pt>
                <c:pt idx="14">
                  <c:v>43308</c:v>
                </c:pt>
                <c:pt idx="15">
                  <c:v>43315</c:v>
                </c:pt>
                <c:pt idx="16">
                  <c:v>43322</c:v>
                </c:pt>
                <c:pt idx="17">
                  <c:v>43329</c:v>
                </c:pt>
                <c:pt idx="18">
                  <c:v>43336</c:v>
                </c:pt>
                <c:pt idx="19">
                  <c:v>43343</c:v>
                </c:pt>
                <c:pt idx="20">
                  <c:v>43350</c:v>
                </c:pt>
                <c:pt idx="21">
                  <c:v>43357</c:v>
                </c:pt>
                <c:pt idx="22">
                  <c:v>43364</c:v>
                </c:pt>
                <c:pt idx="23">
                  <c:v>43371</c:v>
                </c:pt>
                <c:pt idx="24">
                  <c:v>43385</c:v>
                </c:pt>
                <c:pt idx="25">
                  <c:v>43392</c:v>
                </c:pt>
                <c:pt idx="26">
                  <c:v>43399</c:v>
                </c:pt>
                <c:pt idx="27">
                  <c:v>43406</c:v>
                </c:pt>
                <c:pt idx="28">
                  <c:v>43413</c:v>
                </c:pt>
                <c:pt idx="29">
                  <c:v>43420</c:v>
                </c:pt>
                <c:pt idx="30">
                  <c:v>43427</c:v>
                </c:pt>
                <c:pt idx="31">
                  <c:v>43434</c:v>
                </c:pt>
                <c:pt idx="32">
                  <c:v>43441</c:v>
                </c:pt>
                <c:pt idx="33">
                  <c:v>43448</c:v>
                </c:pt>
                <c:pt idx="34">
                  <c:v>43455</c:v>
                </c:pt>
                <c:pt idx="35">
                  <c:v>43462</c:v>
                </c:pt>
                <c:pt idx="36">
                  <c:v>43469</c:v>
                </c:pt>
                <c:pt idx="37">
                  <c:v>43476</c:v>
                </c:pt>
                <c:pt idx="38">
                  <c:v>43483</c:v>
                </c:pt>
                <c:pt idx="39">
                  <c:v>43490</c:v>
                </c:pt>
                <c:pt idx="40">
                  <c:v>43497</c:v>
                </c:pt>
                <c:pt idx="41">
                  <c:v>43511</c:v>
                </c:pt>
                <c:pt idx="42">
                  <c:v>43518</c:v>
                </c:pt>
                <c:pt idx="43">
                  <c:v>43525</c:v>
                </c:pt>
                <c:pt idx="44">
                  <c:v>43532</c:v>
                </c:pt>
                <c:pt idx="45">
                  <c:v>43539</c:v>
                </c:pt>
                <c:pt idx="46">
                  <c:v>43546</c:v>
                </c:pt>
                <c:pt idx="47">
                  <c:v>43553</c:v>
                </c:pt>
                <c:pt idx="48">
                  <c:v>43560</c:v>
                </c:pt>
                <c:pt idx="49">
                  <c:v>43567</c:v>
                </c:pt>
                <c:pt idx="50">
                  <c:v>43574</c:v>
                </c:pt>
                <c:pt idx="51">
                  <c:v>43581</c:v>
                </c:pt>
                <c:pt idx="52">
                  <c:v>43588</c:v>
                </c:pt>
                <c:pt idx="53">
                  <c:v>43595</c:v>
                </c:pt>
                <c:pt idx="54">
                  <c:v>43602</c:v>
                </c:pt>
                <c:pt idx="55">
                  <c:v>43609</c:v>
                </c:pt>
                <c:pt idx="56">
                  <c:v>43616</c:v>
                </c:pt>
                <c:pt idx="57">
                  <c:v>43623</c:v>
                </c:pt>
                <c:pt idx="58">
                  <c:v>43630</c:v>
                </c:pt>
                <c:pt idx="59">
                  <c:v>43637</c:v>
                </c:pt>
                <c:pt idx="60">
                  <c:v>43644</c:v>
                </c:pt>
                <c:pt idx="61">
                  <c:v>43651</c:v>
                </c:pt>
                <c:pt idx="62">
                  <c:v>43658</c:v>
                </c:pt>
                <c:pt idx="63">
                  <c:v>43665</c:v>
                </c:pt>
                <c:pt idx="64">
                  <c:v>43672</c:v>
                </c:pt>
                <c:pt idx="65">
                  <c:v>43679</c:v>
                </c:pt>
                <c:pt idx="66">
                  <c:v>43686</c:v>
                </c:pt>
                <c:pt idx="67">
                  <c:v>43693</c:v>
                </c:pt>
                <c:pt idx="68">
                  <c:v>43700</c:v>
                </c:pt>
                <c:pt idx="69">
                  <c:v>43707</c:v>
                </c:pt>
                <c:pt idx="70">
                  <c:v>43714</c:v>
                </c:pt>
                <c:pt idx="71">
                  <c:v>43721</c:v>
                </c:pt>
                <c:pt idx="72">
                  <c:v>43728</c:v>
                </c:pt>
                <c:pt idx="73">
                  <c:v>43735</c:v>
                </c:pt>
                <c:pt idx="74">
                  <c:v>43749</c:v>
                </c:pt>
                <c:pt idx="75">
                  <c:v>43756</c:v>
                </c:pt>
                <c:pt idx="76">
                  <c:v>43763</c:v>
                </c:pt>
                <c:pt idx="77">
                  <c:v>43770</c:v>
                </c:pt>
                <c:pt idx="78">
                  <c:v>43777</c:v>
                </c:pt>
                <c:pt idx="79">
                  <c:v>43784</c:v>
                </c:pt>
                <c:pt idx="80">
                  <c:v>43791</c:v>
                </c:pt>
                <c:pt idx="81">
                  <c:v>43798</c:v>
                </c:pt>
                <c:pt idx="82">
                  <c:v>43805</c:v>
                </c:pt>
                <c:pt idx="83">
                  <c:v>43812</c:v>
                </c:pt>
                <c:pt idx="84">
                  <c:v>43819</c:v>
                </c:pt>
                <c:pt idx="85">
                  <c:v>43826</c:v>
                </c:pt>
                <c:pt idx="86">
                  <c:v>43833</c:v>
                </c:pt>
                <c:pt idx="87">
                  <c:v>43840</c:v>
                </c:pt>
                <c:pt idx="88">
                  <c:v>43847</c:v>
                </c:pt>
                <c:pt idx="89">
                  <c:v>43854</c:v>
                </c:pt>
                <c:pt idx="90">
                  <c:v>43868</c:v>
                </c:pt>
                <c:pt idx="91">
                  <c:v>43875</c:v>
                </c:pt>
                <c:pt idx="92">
                  <c:v>43882</c:v>
                </c:pt>
                <c:pt idx="93">
                  <c:v>43889</c:v>
                </c:pt>
                <c:pt idx="94">
                  <c:v>43896</c:v>
                </c:pt>
                <c:pt idx="95">
                  <c:v>43903</c:v>
                </c:pt>
                <c:pt idx="96">
                  <c:v>43910</c:v>
                </c:pt>
                <c:pt idx="97">
                  <c:v>43917</c:v>
                </c:pt>
                <c:pt idx="98">
                  <c:v>43924</c:v>
                </c:pt>
                <c:pt idx="99">
                  <c:v>43931</c:v>
                </c:pt>
                <c:pt idx="100">
                  <c:v>43938</c:v>
                </c:pt>
                <c:pt idx="101">
                  <c:v>43945</c:v>
                </c:pt>
                <c:pt idx="102">
                  <c:v>43952</c:v>
                </c:pt>
                <c:pt idx="103">
                  <c:v>43959</c:v>
                </c:pt>
                <c:pt idx="104">
                  <c:v>43966</c:v>
                </c:pt>
                <c:pt idx="105">
                  <c:v>43973</c:v>
                </c:pt>
                <c:pt idx="106">
                  <c:v>43980</c:v>
                </c:pt>
                <c:pt idx="107">
                  <c:v>43987</c:v>
                </c:pt>
                <c:pt idx="108">
                  <c:v>43994</c:v>
                </c:pt>
                <c:pt idx="109">
                  <c:v>44001</c:v>
                </c:pt>
                <c:pt idx="110">
                  <c:v>44008</c:v>
                </c:pt>
                <c:pt idx="111">
                  <c:v>44015</c:v>
                </c:pt>
                <c:pt idx="112">
                  <c:v>44022</c:v>
                </c:pt>
                <c:pt idx="113">
                  <c:v>44029</c:v>
                </c:pt>
                <c:pt idx="114">
                  <c:v>44036</c:v>
                </c:pt>
                <c:pt idx="115">
                  <c:v>44043</c:v>
                </c:pt>
                <c:pt idx="116">
                  <c:v>44050</c:v>
                </c:pt>
                <c:pt idx="117">
                  <c:v>44057</c:v>
                </c:pt>
                <c:pt idx="118">
                  <c:v>44064</c:v>
                </c:pt>
                <c:pt idx="119">
                  <c:v>44071</c:v>
                </c:pt>
                <c:pt idx="120">
                  <c:v>44078</c:v>
                </c:pt>
                <c:pt idx="121">
                  <c:v>44085</c:v>
                </c:pt>
                <c:pt idx="122">
                  <c:v>44092</c:v>
                </c:pt>
                <c:pt idx="123">
                  <c:v>44099</c:v>
                </c:pt>
                <c:pt idx="124">
                  <c:v>44106</c:v>
                </c:pt>
                <c:pt idx="125">
                  <c:v>44113</c:v>
                </c:pt>
                <c:pt idx="126">
                  <c:v>44120</c:v>
                </c:pt>
                <c:pt idx="127">
                  <c:v>44127</c:v>
                </c:pt>
                <c:pt idx="128">
                  <c:v>44134</c:v>
                </c:pt>
                <c:pt idx="129">
                  <c:v>44141</c:v>
                </c:pt>
                <c:pt idx="130">
                  <c:v>44148</c:v>
                </c:pt>
                <c:pt idx="131">
                  <c:v>44155</c:v>
                </c:pt>
                <c:pt idx="132">
                  <c:v>44162</c:v>
                </c:pt>
                <c:pt idx="133">
                  <c:v>44169</c:v>
                </c:pt>
                <c:pt idx="134">
                  <c:v>44176</c:v>
                </c:pt>
                <c:pt idx="135">
                  <c:v>44183</c:v>
                </c:pt>
                <c:pt idx="136">
                  <c:v>44190</c:v>
                </c:pt>
                <c:pt idx="137">
                  <c:v>44197</c:v>
                </c:pt>
                <c:pt idx="138">
                  <c:v>44204</c:v>
                </c:pt>
                <c:pt idx="139">
                  <c:v>44211</c:v>
                </c:pt>
                <c:pt idx="140">
                  <c:v>44218</c:v>
                </c:pt>
                <c:pt idx="141">
                  <c:v>44225</c:v>
                </c:pt>
                <c:pt idx="142">
                  <c:v>44232</c:v>
                </c:pt>
                <c:pt idx="143">
                  <c:v>44246</c:v>
                </c:pt>
                <c:pt idx="144">
                  <c:v>44252</c:v>
                </c:pt>
                <c:pt idx="145">
                  <c:v>44259</c:v>
                </c:pt>
                <c:pt idx="146">
                  <c:v>44266</c:v>
                </c:pt>
                <c:pt idx="147">
                  <c:v>44273</c:v>
                </c:pt>
                <c:pt idx="148">
                  <c:v>44280</c:v>
                </c:pt>
                <c:pt idx="149">
                  <c:v>44287</c:v>
                </c:pt>
                <c:pt idx="150">
                  <c:v>44294</c:v>
                </c:pt>
                <c:pt idx="151">
                  <c:v>44301</c:v>
                </c:pt>
                <c:pt idx="152">
                  <c:v>44308</c:v>
                </c:pt>
                <c:pt idx="153">
                  <c:v>44315</c:v>
                </c:pt>
                <c:pt idx="154">
                  <c:v>44322</c:v>
                </c:pt>
              </c:numCache>
            </c:numRef>
          </c:cat>
          <c:val>
            <c:numRef>
              <c:f>'removas&amp;transaction'!$B$2:$B$1310</c:f>
              <c:numCache>
                <c:formatCode>_ * #,##0_ ;_ * \-#,##0_ ;_ * "-"??_ ;_ @_ </c:formatCode>
                <c:ptCount val="1309"/>
                <c:pt idx="0">
                  <c:v>19394.2</c:v>
                </c:pt>
                <c:pt idx="1">
                  <c:v>19501.999999999993</c:v>
                </c:pt>
                <c:pt idx="2">
                  <c:v>18788.7</c:v>
                </c:pt>
                <c:pt idx="3">
                  <c:v>19028.099999999999</c:v>
                </c:pt>
                <c:pt idx="4">
                  <c:v>19844.999999999996</c:v>
                </c:pt>
                <c:pt idx="5">
                  <c:v>20033.3</c:v>
                </c:pt>
                <c:pt idx="6">
                  <c:v>19988.5</c:v>
                </c:pt>
                <c:pt idx="7">
                  <c:v>19278</c:v>
                </c:pt>
                <c:pt idx="8">
                  <c:v>18669.699999999997</c:v>
                </c:pt>
                <c:pt idx="9">
                  <c:v>19697.3</c:v>
                </c:pt>
                <c:pt idx="10">
                  <c:v>18888.099999999999</c:v>
                </c:pt>
                <c:pt idx="11">
                  <c:v>20105.399999999998</c:v>
                </c:pt>
                <c:pt idx="12">
                  <c:v>19524.400000000001</c:v>
                </c:pt>
                <c:pt idx="13">
                  <c:v>19191.199999999997</c:v>
                </c:pt>
                <c:pt idx="14">
                  <c:v>18342.100000000002</c:v>
                </c:pt>
                <c:pt idx="15">
                  <c:v>19541.900000000001</c:v>
                </c:pt>
                <c:pt idx="16">
                  <c:v>19378.099999999999</c:v>
                </c:pt>
                <c:pt idx="17">
                  <c:v>19069.400000000001</c:v>
                </c:pt>
                <c:pt idx="18">
                  <c:v>18408.599999999991</c:v>
                </c:pt>
                <c:pt idx="19">
                  <c:v>19715.5</c:v>
                </c:pt>
                <c:pt idx="20">
                  <c:v>19763.100000000006</c:v>
                </c:pt>
                <c:pt idx="21">
                  <c:v>20116.600000000002</c:v>
                </c:pt>
                <c:pt idx="22">
                  <c:v>19943.7</c:v>
                </c:pt>
                <c:pt idx="23">
                  <c:v>20569.5</c:v>
                </c:pt>
                <c:pt idx="24">
                  <c:v>20297.900000000001</c:v>
                </c:pt>
                <c:pt idx="25">
                  <c:v>20435.100000000006</c:v>
                </c:pt>
                <c:pt idx="26">
                  <c:v>21308.700000000004</c:v>
                </c:pt>
                <c:pt idx="27">
                  <c:v>21552.3</c:v>
                </c:pt>
                <c:pt idx="28">
                  <c:v>20738.2</c:v>
                </c:pt>
                <c:pt idx="29">
                  <c:v>20110.299999999996</c:v>
                </c:pt>
                <c:pt idx="30">
                  <c:v>19499.200000000004</c:v>
                </c:pt>
                <c:pt idx="31">
                  <c:v>19336.100000000006</c:v>
                </c:pt>
                <c:pt idx="32">
                  <c:v>18817.400000000001</c:v>
                </c:pt>
                <c:pt idx="33">
                  <c:v>18735.500000000007</c:v>
                </c:pt>
                <c:pt idx="34">
                  <c:v>19038.599999999999</c:v>
                </c:pt>
                <c:pt idx="35">
                  <c:v>18566.100000000006</c:v>
                </c:pt>
                <c:pt idx="36">
                  <c:v>18482.100000000002</c:v>
                </c:pt>
                <c:pt idx="37">
                  <c:v>19562.900000000001</c:v>
                </c:pt>
                <c:pt idx="38">
                  <c:v>20144.599999999999</c:v>
                </c:pt>
                <c:pt idx="39">
                  <c:v>21095.899999999998</c:v>
                </c:pt>
                <c:pt idx="40">
                  <c:v>21947.800000000003</c:v>
                </c:pt>
                <c:pt idx="41">
                  <c:v>18673.200000000004</c:v>
                </c:pt>
                <c:pt idx="42">
                  <c:v>19831</c:v>
                </c:pt>
                <c:pt idx="43">
                  <c:v>20461.700000000004</c:v>
                </c:pt>
                <c:pt idx="44">
                  <c:v>18627.7</c:v>
                </c:pt>
                <c:pt idx="45">
                  <c:v>17411.099999999999</c:v>
                </c:pt>
                <c:pt idx="46">
                  <c:v>20496</c:v>
                </c:pt>
                <c:pt idx="47">
                  <c:v>19399.799999999996</c:v>
                </c:pt>
                <c:pt idx="48">
                  <c:v>19360.599999999999</c:v>
                </c:pt>
                <c:pt idx="49">
                  <c:v>20288.100000000006</c:v>
                </c:pt>
                <c:pt idx="50">
                  <c:v>19617.500000000004</c:v>
                </c:pt>
                <c:pt idx="51">
                  <c:v>19826.099999999999</c:v>
                </c:pt>
                <c:pt idx="52">
                  <c:v>20497.400000000001</c:v>
                </c:pt>
                <c:pt idx="53">
                  <c:v>20853</c:v>
                </c:pt>
                <c:pt idx="54">
                  <c:v>20545</c:v>
                </c:pt>
                <c:pt idx="55">
                  <c:v>20799.800000000003</c:v>
                </c:pt>
                <c:pt idx="56">
                  <c:v>20292.300000000003</c:v>
                </c:pt>
                <c:pt idx="57">
                  <c:v>20705.300000000003</c:v>
                </c:pt>
                <c:pt idx="58">
                  <c:v>20412.700000000004</c:v>
                </c:pt>
                <c:pt idx="59">
                  <c:v>19717.599999999999</c:v>
                </c:pt>
                <c:pt idx="60">
                  <c:v>20141.099999999999</c:v>
                </c:pt>
                <c:pt idx="61">
                  <c:v>19671.399999999994</c:v>
                </c:pt>
                <c:pt idx="62">
                  <c:v>20320.999999999996</c:v>
                </c:pt>
                <c:pt idx="63">
                  <c:v>20429.500000000004</c:v>
                </c:pt>
                <c:pt idx="64">
                  <c:v>20064.800000000003</c:v>
                </c:pt>
                <c:pt idx="65">
                  <c:v>18347</c:v>
                </c:pt>
                <c:pt idx="66">
                  <c:v>20572.3</c:v>
                </c:pt>
                <c:pt idx="67">
                  <c:v>17825.5</c:v>
                </c:pt>
                <c:pt idx="68">
                  <c:v>21595</c:v>
                </c:pt>
                <c:pt idx="69">
                  <c:v>21728</c:v>
                </c:pt>
                <c:pt idx="70">
                  <c:v>22255.100000000002</c:v>
                </c:pt>
                <c:pt idx="71">
                  <c:v>22142.399999999998</c:v>
                </c:pt>
                <c:pt idx="72">
                  <c:v>21996.100000000002</c:v>
                </c:pt>
                <c:pt idx="73">
                  <c:v>20097.7</c:v>
                </c:pt>
                <c:pt idx="74">
                  <c:v>21665</c:v>
                </c:pt>
                <c:pt idx="75">
                  <c:v>21085.4</c:v>
                </c:pt>
                <c:pt idx="76">
                  <c:v>18790.8</c:v>
                </c:pt>
                <c:pt idx="77">
                  <c:v>21853.3</c:v>
                </c:pt>
                <c:pt idx="78">
                  <c:v>20666.799999999996</c:v>
                </c:pt>
                <c:pt idx="79">
                  <c:v>22150.1</c:v>
                </c:pt>
                <c:pt idx="80">
                  <c:v>21429.1</c:v>
                </c:pt>
                <c:pt idx="81">
                  <c:v>21304.5</c:v>
                </c:pt>
                <c:pt idx="82">
                  <c:v>21979.300000000003</c:v>
                </c:pt>
                <c:pt idx="83">
                  <c:v>22260</c:v>
                </c:pt>
                <c:pt idx="84">
                  <c:v>19000.099999999999</c:v>
                </c:pt>
                <c:pt idx="85">
                  <c:v>21407.4</c:v>
                </c:pt>
                <c:pt idx="86">
                  <c:v>21569.800000000003</c:v>
                </c:pt>
                <c:pt idx="87">
                  <c:v>21309.400000000005</c:v>
                </c:pt>
                <c:pt idx="88">
                  <c:v>22206.100000000002</c:v>
                </c:pt>
                <c:pt idx="89">
                  <c:v>21010.499999999996</c:v>
                </c:pt>
                <c:pt idx="90">
                  <c:v>18494.700000000008</c:v>
                </c:pt>
                <c:pt idx="91">
                  <c:v>19313</c:v>
                </c:pt>
                <c:pt idx="92">
                  <c:v>19835.900000000001</c:v>
                </c:pt>
                <c:pt idx="93">
                  <c:v>20736.800000000003</c:v>
                </c:pt>
                <c:pt idx="94">
                  <c:v>20013</c:v>
                </c:pt>
                <c:pt idx="95">
                  <c:v>21077.979999999996</c:v>
                </c:pt>
                <c:pt idx="96">
                  <c:v>20953.100000000009</c:v>
                </c:pt>
                <c:pt idx="97">
                  <c:v>21739.200000000001</c:v>
                </c:pt>
                <c:pt idx="98">
                  <c:v>21225.750000000007</c:v>
                </c:pt>
                <c:pt idx="99">
                  <c:v>21287.7</c:v>
                </c:pt>
                <c:pt idx="100">
                  <c:v>21290.009999999987</c:v>
                </c:pt>
                <c:pt idx="101">
                  <c:v>21398.160000000007</c:v>
                </c:pt>
                <c:pt idx="102">
                  <c:v>22290.100000000002</c:v>
                </c:pt>
                <c:pt idx="103">
                  <c:v>22150.799999999996</c:v>
                </c:pt>
                <c:pt idx="104">
                  <c:v>21042.489999999998</c:v>
                </c:pt>
                <c:pt idx="105">
                  <c:v>21569.8</c:v>
                </c:pt>
                <c:pt idx="106">
                  <c:v>21135.8</c:v>
                </c:pt>
                <c:pt idx="107">
                  <c:v>21985.599999999999</c:v>
                </c:pt>
                <c:pt idx="108">
                  <c:v>20741</c:v>
                </c:pt>
                <c:pt idx="109">
                  <c:v>21720.440000000002</c:v>
                </c:pt>
                <c:pt idx="110">
                  <c:v>22376.899999999991</c:v>
                </c:pt>
                <c:pt idx="111">
                  <c:v>22076.600000000002</c:v>
                </c:pt>
                <c:pt idx="112">
                  <c:v>22118.6</c:v>
                </c:pt>
                <c:pt idx="113">
                  <c:v>21741.300000000003</c:v>
                </c:pt>
                <c:pt idx="114">
                  <c:v>19624.5</c:v>
                </c:pt>
                <c:pt idx="115">
                  <c:v>21760.9</c:v>
                </c:pt>
                <c:pt idx="116">
                  <c:v>22110.899999999998</c:v>
                </c:pt>
                <c:pt idx="117">
                  <c:v>23003.399999999998</c:v>
                </c:pt>
                <c:pt idx="118">
                  <c:v>22915.200000000004</c:v>
                </c:pt>
                <c:pt idx="119">
                  <c:v>21746.200000000008</c:v>
                </c:pt>
                <c:pt idx="120">
                  <c:v>22788.5</c:v>
                </c:pt>
                <c:pt idx="121">
                  <c:v>21968.100000000006</c:v>
                </c:pt>
                <c:pt idx="122">
                  <c:v>22232.000000000007</c:v>
                </c:pt>
                <c:pt idx="123">
                  <c:v>21902.30000000001</c:v>
                </c:pt>
                <c:pt idx="124">
                  <c:v>20496.7</c:v>
                </c:pt>
                <c:pt idx="125">
                  <c:v>22239.000000000007</c:v>
                </c:pt>
                <c:pt idx="126">
                  <c:v>21829.5</c:v>
                </c:pt>
                <c:pt idx="127">
                  <c:v>21580.300000000007</c:v>
                </c:pt>
                <c:pt idx="128">
                  <c:v>21914.2</c:v>
                </c:pt>
                <c:pt idx="129">
                  <c:v>22390.2</c:v>
                </c:pt>
                <c:pt idx="130">
                  <c:v>22218.699999999997</c:v>
                </c:pt>
                <c:pt idx="131">
                  <c:v>22563.100000000006</c:v>
                </c:pt>
                <c:pt idx="132">
                  <c:v>22493.100000000006</c:v>
                </c:pt>
                <c:pt idx="133">
                  <c:v>22337.700000000004</c:v>
                </c:pt>
                <c:pt idx="134">
                  <c:v>21430.5</c:v>
                </c:pt>
                <c:pt idx="135">
                  <c:v>20801.199999999997</c:v>
                </c:pt>
                <c:pt idx="136">
                  <c:v>21277.200000000008</c:v>
                </c:pt>
                <c:pt idx="137">
                  <c:v>19607</c:v>
                </c:pt>
                <c:pt idx="138">
                  <c:v>21158.199999999993</c:v>
                </c:pt>
                <c:pt idx="139">
                  <c:v>20755.000000000004</c:v>
                </c:pt>
                <c:pt idx="140">
                  <c:v>22313.199999999997</c:v>
                </c:pt>
                <c:pt idx="141">
                  <c:v>21284.9</c:v>
                </c:pt>
                <c:pt idx="142">
                  <c:v>22960.699999999997</c:v>
                </c:pt>
                <c:pt idx="143">
                  <c:v>19939.5</c:v>
                </c:pt>
                <c:pt idx="144">
                  <c:v>20647.900000000001</c:v>
                </c:pt>
                <c:pt idx="145">
                  <c:v>19006.399999999998</c:v>
                </c:pt>
                <c:pt idx="146">
                  <c:v>19499.900000000001</c:v>
                </c:pt>
                <c:pt idx="147">
                  <c:v>19761.7</c:v>
                </c:pt>
                <c:pt idx="148">
                  <c:v>21457.800000000003</c:v>
                </c:pt>
                <c:pt idx="149">
                  <c:v>20564.599999999999</c:v>
                </c:pt>
                <c:pt idx="150">
                  <c:v>19663.7</c:v>
                </c:pt>
                <c:pt idx="151">
                  <c:v>20300.7</c:v>
                </c:pt>
                <c:pt idx="152">
                  <c:v>19907.999999999996</c:v>
                </c:pt>
                <c:pt idx="153">
                  <c:v>21240.799999999999</c:v>
                </c:pt>
                <c:pt idx="154">
                  <c:v>20729.099999999995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9-4353-9978-3C2FE8955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332575"/>
        <c:axId val="310330279"/>
      </c:lineChart>
      <c:lineChart>
        <c:grouping val="standard"/>
        <c:varyColors val="0"/>
        <c:ser>
          <c:idx val="1"/>
          <c:order val="1"/>
          <c:tx>
            <c:strRef>
              <c:f>'removas&amp;transaction'!$C$1</c:f>
              <c:strCache>
                <c:ptCount val="1"/>
                <c:pt idx="0">
                  <c:v> daily transaction(kt,rhs)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'removas&amp;transaction'!$A$2:$A$1310</c:f>
              <c:numCache>
                <c:formatCode>m/d/yyyy</c:formatCode>
                <c:ptCount val="1309"/>
                <c:pt idx="0">
                  <c:v>43210</c:v>
                </c:pt>
                <c:pt idx="1">
                  <c:v>43217</c:v>
                </c:pt>
                <c:pt idx="2">
                  <c:v>43224</c:v>
                </c:pt>
                <c:pt idx="3">
                  <c:v>43231</c:v>
                </c:pt>
                <c:pt idx="4">
                  <c:v>43238</c:v>
                </c:pt>
                <c:pt idx="5">
                  <c:v>43245</c:v>
                </c:pt>
                <c:pt idx="6">
                  <c:v>43252</c:v>
                </c:pt>
                <c:pt idx="7">
                  <c:v>43259</c:v>
                </c:pt>
                <c:pt idx="8">
                  <c:v>43266</c:v>
                </c:pt>
                <c:pt idx="9">
                  <c:v>43273</c:v>
                </c:pt>
                <c:pt idx="10">
                  <c:v>43280</c:v>
                </c:pt>
                <c:pt idx="11">
                  <c:v>43287</c:v>
                </c:pt>
                <c:pt idx="12">
                  <c:v>43294</c:v>
                </c:pt>
                <c:pt idx="13">
                  <c:v>43301</c:v>
                </c:pt>
                <c:pt idx="14">
                  <c:v>43308</c:v>
                </c:pt>
                <c:pt idx="15">
                  <c:v>43315</c:v>
                </c:pt>
                <c:pt idx="16">
                  <c:v>43322</c:v>
                </c:pt>
                <c:pt idx="17">
                  <c:v>43329</c:v>
                </c:pt>
                <c:pt idx="18">
                  <c:v>43336</c:v>
                </c:pt>
                <c:pt idx="19">
                  <c:v>43343</c:v>
                </c:pt>
                <c:pt idx="20">
                  <c:v>43350</c:v>
                </c:pt>
                <c:pt idx="21">
                  <c:v>43357</c:v>
                </c:pt>
                <c:pt idx="22">
                  <c:v>43364</c:v>
                </c:pt>
                <c:pt idx="23">
                  <c:v>43371</c:v>
                </c:pt>
                <c:pt idx="24">
                  <c:v>43385</c:v>
                </c:pt>
                <c:pt idx="25">
                  <c:v>43392</c:v>
                </c:pt>
                <c:pt idx="26">
                  <c:v>43399</c:v>
                </c:pt>
                <c:pt idx="27">
                  <c:v>43406</c:v>
                </c:pt>
                <c:pt idx="28">
                  <c:v>43413</c:v>
                </c:pt>
                <c:pt idx="29">
                  <c:v>43420</c:v>
                </c:pt>
                <c:pt idx="30">
                  <c:v>43427</c:v>
                </c:pt>
                <c:pt idx="31">
                  <c:v>43434</c:v>
                </c:pt>
                <c:pt idx="32">
                  <c:v>43441</c:v>
                </c:pt>
                <c:pt idx="33">
                  <c:v>43448</c:v>
                </c:pt>
                <c:pt idx="34">
                  <c:v>43455</c:v>
                </c:pt>
                <c:pt idx="35">
                  <c:v>43462</c:v>
                </c:pt>
                <c:pt idx="36">
                  <c:v>43469</c:v>
                </c:pt>
                <c:pt idx="37">
                  <c:v>43476</c:v>
                </c:pt>
                <c:pt idx="38">
                  <c:v>43483</c:v>
                </c:pt>
                <c:pt idx="39">
                  <c:v>43490</c:v>
                </c:pt>
                <c:pt idx="40">
                  <c:v>43497</c:v>
                </c:pt>
                <c:pt idx="41">
                  <c:v>43511</c:v>
                </c:pt>
                <c:pt idx="42">
                  <c:v>43518</c:v>
                </c:pt>
                <c:pt idx="43">
                  <c:v>43525</c:v>
                </c:pt>
                <c:pt idx="44">
                  <c:v>43532</c:v>
                </c:pt>
                <c:pt idx="45">
                  <c:v>43539</c:v>
                </c:pt>
                <c:pt idx="46">
                  <c:v>43546</c:v>
                </c:pt>
                <c:pt idx="47">
                  <c:v>43553</c:v>
                </c:pt>
                <c:pt idx="48">
                  <c:v>43560</c:v>
                </c:pt>
                <c:pt idx="49">
                  <c:v>43567</c:v>
                </c:pt>
                <c:pt idx="50">
                  <c:v>43574</c:v>
                </c:pt>
                <c:pt idx="51">
                  <c:v>43581</c:v>
                </c:pt>
                <c:pt idx="52">
                  <c:v>43588</c:v>
                </c:pt>
                <c:pt idx="53">
                  <c:v>43595</c:v>
                </c:pt>
                <c:pt idx="54">
                  <c:v>43602</c:v>
                </c:pt>
                <c:pt idx="55">
                  <c:v>43609</c:v>
                </c:pt>
                <c:pt idx="56">
                  <c:v>43616</c:v>
                </c:pt>
                <c:pt idx="57">
                  <c:v>43623</c:v>
                </c:pt>
                <c:pt idx="58">
                  <c:v>43630</c:v>
                </c:pt>
                <c:pt idx="59">
                  <c:v>43637</c:v>
                </c:pt>
                <c:pt idx="60">
                  <c:v>43644</c:v>
                </c:pt>
                <c:pt idx="61">
                  <c:v>43651</c:v>
                </c:pt>
                <c:pt idx="62">
                  <c:v>43658</c:v>
                </c:pt>
                <c:pt idx="63">
                  <c:v>43665</c:v>
                </c:pt>
                <c:pt idx="64">
                  <c:v>43672</c:v>
                </c:pt>
                <c:pt idx="65">
                  <c:v>43679</c:v>
                </c:pt>
                <c:pt idx="66">
                  <c:v>43686</c:v>
                </c:pt>
                <c:pt idx="67">
                  <c:v>43693</c:v>
                </c:pt>
                <c:pt idx="68">
                  <c:v>43700</c:v>
                </c:pt>
                <c:pt idx="69">
                  <c:v>43707</c:v>
                </c:pt>
                <c:pt idx="70">
                  <c:v>43714</c:v>
                </c:pt>
                <c:pt idx="71">
                  <c:v>43721</c:v>
                </c:pt>
                <c:pt idx="72">
                  <c:v>43728</c:v>
                </c:pt>
                <c:pt idx="73">
                  <c:v>43735</c:v>
                </c:pt>
                <c:pt idx="74">
                  <c:v>43749</c:v>
                </c:pt>
                <c:pt idx="75">
                  <c:v>43756</c:v>
                </c:pt>
                <c:pt idx="76">
                  <c:v>43763</c:v>
                </c:pt>
                <c:pt idx="77">
                  <c:v>43770</c:v>
                </c:pt>
                <c:pt idx="78">
                  <c:v>43777</c:v>
                </c:pt>
                <c:pt idx="79">
                  <c:v>43784</c:v>
                </c:pt>
                <c:pt idx="80">
                  <c:v>43791</c:v>
                </c:pt>
                <c:pt idx="81">
                  <c:v>43798</c:v>
                </c:pt>
                <c:pt idx="82">
                  <c:v>43805</c:v>
                </c:pt>
                <c:pt idx="83">
                  <c:v>43812</c:v>
                </c:pt>
                <c:pt idx="84">
                  <c:v>43819</c:v>
                </c:pt>
                <c:pt idx="85">
                  <c:v>43826</c:v>
                </c:pt>
                <c:pt idx="86">
                  <c:v>43833</c:v>
                </c:pt>
                <c:pt idx="87">
                  <c:v>43840</c:v>
                </c:pt>
                <c:pt idx="88">
                  <c:v>43847</c:v>
                </c:pt>
                <c:pt idx="89">
                  <c:v>43854</c:v>
                </c:pt>
                <c:pt idx="90">
                  <c:v>43868</c:v>
                </c:pt>
                <c:pt idx="91">
                  <c:v>43875</c:v>
                </c:pt>
                <c:pt idx="92">
                  <c:v>43882</c:v>
                </c:pt>
                <c:pt idx="93">
                  <c:v>43889</c:v>
                </c:pt>
                <c:pt idx="94">
                  <c:v>43896</c:v>
                </c:pt>
                <c:pt idx="95">
                  <c:v>43903</c:v>
                </c:pt>
                <c:pt idx="96">
                  <c:v>43910</c:v>
                </c:pt>
                <c:pt idx="97">
                  <c:v>43917</c:v>
                </c:pt>
                <c:pt idx="98">
                  <c:v>43924</c:v>
                </c:pt>
                <c:pt idx="99">
                  <c:v>43931</c:v>
                </c:pt>
                <c:pt idx="100">
                  <c:v>43938</c:v>
                </c:pt>
                <c:pt idx="101">
                  <c:v>43945</c:v>
                </c:pt>
                <c:pt idx="102">
                  <c:v>43952</c:v>
                </c:pt>
                <c:pt idx="103">
                  <c:v>43959</c:v>
                </c:pt>
                <c:pt idx="104">
                  <c:v>43966</c:v>
                </c:pt>
                <c:pt idx="105">
                  <c:v>43973</c:v>
                </c:pt>
                <c:pt idx="106">
                  <c:v>43980</c:v>
                </c:pt>
                <c:pt idx="107">
                  <c:v>43987</c:v>
                </c:pt>
                <c:pt idx="108">
                  <c:v>43994</c:v>
                </c:pt>
                <c:pt idx="109">
                  <c:v>44001</c:v>
                </c:pt>
                <c:pt idx="110">
                  <c:v>44008</c:v>
                </c:pt>
                <c:pt idx="111">
                  <c:v>44015</c:v>
                </c:pt>
                <c:pt idx="112">
                  <c:v>44022</c:v>
                </c:pt>
                <c:pt idx="113">
                  <c:v>44029</c:v>
                </c:pt>
                <c:pt idx="114">
                  <c:v>44036</c:v>
                </c:pt>
                <c:pt idx="115">
                  <c:v>44043</c:v>
                </c:pt>
                <c:pt idx="116">
                  <c:v>44050</c:v>
                </c:pt>
                <c:pt idx="117">
                  <c:v>44057</c:v>
                </c:pt>
                <c:pt idx="118">
                  <c:v>44064</c:v>
                </c:pt>
                <c:pt idx="119">
                  <c:v>44071</c:v>
                </c:pt>
                <c:pt idx="120">
                  <c:v>44078</c:v>
                </c:pt>
                <c:pt idx="121">
                  <c:v>44085</c:v>
                </c:pt>
                <c:pt idx="122">
                  <c:v>44092</c:v>
                </c:pt>
                <c:pt idx="123">
                  <c:v>44099</c:v>
                </c:pt>
                <c:pt idx="124">
                  <c:v>44106</c:v>
                </c:pt>
                <c:pt idx="125">
                  <c:v>44113</c:v>
                </c:pt>
                <c:pt idx="126">
                  <c:v>44120</c:v>
                </c:pt>
                <c:pt idx="127">
                  <c:v>44127</c:v>
                </c:pt>
                <c:pt idx="128">
                  <c:v>44134</c:v>
                </c:pt>
                <c:pt idx="129">
                  <c:v>44141</c:v>
                </c:pt>
                <c:pt idx="130">
                  <c:v>44148</c:v>
                </c:pt>
                <c:pt idx="131">
                  <c:v>44155</c:v>
                </c:pt>
                <c:pt idx="132">
                  <c:v>44162</c:v>
                </c:pt>
                <c:pt idx="133">
                  <c:v>44169</c:v>
                </c:pt>
                <c:pt idx="134">
                  <c:v>44176</c:v>
                </c:pt>
                <c:pt idx="135">
                  <c:v>44183</c:v>
                </c:pt>
                <c:pt idx="136">
                  <c:v>44190</c:v>
                </c:pt>
                <c:pt idx="137">
                  <c:v>44197</c:v>
                </c:pt>
                <c:pt idx="138">
                  <c:v>44204</c:v>
                </c:pt>
                <c:pt idx="139">
                  <c:v>44211</c:v>
                </c:pt>
                <c:pt idx="140">
                  <c:v>44218</c:v>
                </c:pt>
                <c:pt idx="141">
                  <c:v>44225</c:v>
                </c:pt>
                <c:pt idx="142">
                  <c:v>44232</c:v>
                </c:pt>
                <c:pt idx="143">
                  <c:v>44246</c:v>
                </c:pt>
                <c:pt idx="144">
                  <c:v>44252</c:v>
                </c:pt>
                <c:pt idx="145">
                  <c:v>44259</c:v>
                </c:pt>
                <c:pt idx="146">
                  <c:v>44266</c:v>
                </c:pt>
                <c:pt idx="147">
                  <c:v>44273</c:v>
                </c:pt>
                <c:pt idx="148">
                  <c:v>44280</c:v>
                </c:pt>
                <c:pt idx="149">
                  <c:v>44287</c:v>
                </c:pt>
                <c:pt idx="150">
                  <c:v>44294</c:v>
                </c:pt>
                <c:pt idx="151">
                  <c:v>44301</c:v>
                </c:pt>
                <c:pt idx="152">
                  <c:v>44308</c:v>
                </c:pt>
                <c:pt idx="153">
                  <c:v>44315</c:v>
                </c:pt>
                <c:pt idx="154">
                  <c:v>44322</c:v>
                </c:pt>
              </c:numCache>
            </c:numRef>
          </c:cat>
          <c:val>
            <c:numRef>
              <c:f>'removas&amp;transaction'!$C$2:$C$1310</c:f>
              <c:numCache>
                <c:formatCode>_ * #,##0_ ;_ * \-#,##0_ ;_ * "-"??_ ;_ @_ </c:formatCode>
                <c:ptCount val="1309"/>
                <c:pt idx="14">
                  <c:v>815.54</c:v>
                </c:pt>
                <c:pt idx="15">
                  <c:v>832.2</c:v>
                </c:pt>
                <c:pt idx="16">
                  <c:v>980.42000000000007</c:v>
                </c:pt>
                <c:pt idx="17">
                  <c:v>819.74</c:v>
                </c:pt>
                <c:pt idx="18">
                  <c:v>790.59999999999991</c:v>
                </c:pt>
                <c:pt idx="19">
                  <c:v>1024.5</c:v>
                </c:pt>
                <c:pt idx="20">
                  <c:v>1192.3000000000002</c:v>
                </c:pt>
                <c:pt idx="21">
                  <c:v>1129.1399999999999</c:v>
                </c:pt>
                <c:pt idx="22">
                  <c:v>1246.68</c:v>
                </c:pt>
                <c:pt idx="23">
                  <c:v>1791.54</c:v>
                </c:pt>
                <c:pt idx="24">
                  <c:v>1423.9999999999998</c:v>
                </c:pt>
                <c:pt idx="25">
                  <c:v>1278.1999999999998</c:v>
                </c:pt>
                <c:pt idx="26">
                  <c:v>1380</c:v>
                </c:pt>
                <c:pt idx="27">
                  <c:v>905.6</c:v>
                </c:pt>
                <c:pt idx="28">
                  <c:v>1041.78</c:v>
                </c:pt>
                <c:pt idx="29">
                  <c:v>576.6</c:v>
                </c:pt>
                <c:pt idx="30">
                  <c:v>855.59999999999991</c:v>
                </c:pt>
                <c:pt idx="31">
                  <c:v>698.81999999999994</c:v>
                </c:pt>
                <c:pt idx="32">
                  <c:v>936.59999999999991</c:v>
                </c:pt>
                <c:pt idx="33">
                  <c:v>909.60000000000014</c:v>
                </c:pt>
                <c:pt idx="34">
                  <c:v>1050</c:v>
                </c:pt>
                <c:pt idx="35">
                  <c:v>775.80000000000018</c:v>
                </c:pt>
                <c:pt idx="36">
                  <c:v>943.2</c:v>
                </c:pt>
                <c:pt idx="37">
                  <c:v>1133</c:v>
                </c:pt>
                <c:pt idx="38">
                  <c:v>1355.7999999999997</c:v>
                </c:pt>
                <c:pt idx="39">
                  <c:v>902.2</c:v>
                </c:pt>
                <c:pt idx="40">
                  <c:v>685.1</c:v>
                </c:pt>
                <c:pt idx="41">
                  <c:v>647.79999999999995</c:v>
                </c:pt>
                <c:pt idx="42">
                  <c:v>860.59999999999991</c:v>
                </c:pt>
                <c:pt idx="43">
                  <c:v>1028.0999999999999</c:v>
                </c:pt>
                <c:pt idx="44">
                  <c:v>817.4</c:v>
                </c:pt>
                <c:pt idx="45">
                  <c:v>804</c:v>
                </c:pt>
                <c:pt idx="46">
                  <c:v>825.2</c:v>
                </c:pt>
                <c:pt idx="47">
                  <c:v>1065.56</c:v>
                </c:pt>
                <c:pt idx="48">
                  <c:v>1641.1999999999998</c:v>
                </c:pt>
                <c:pt idx="49">
                  <c:v>2004.6</c:v>
                </c:pt>
                <c:pt idx="50">
                  <c:v>1382.1000000000001</c:v>
                </c:pt>
                <c:pt idx="51">
                  <c:v>1608.92</c:v>
                </c:pt>
                <c:pt idx="52">
                  <c:v>1340.1</c:v>
                </c:pt>
                <c:pt idx="53">
                  <c:v>1363.6</c:v>
                </c:pt>
                <c:pt idx="54">
                  <c:v>1645</c:v>
                </c:pt>
                <c:pt idx="55">
                  <c:v>1569.5</c:v>
                </c:pt>
                <c:pt idx="56">
                  <c:v>1424.6999999999998</c:v>
                </c:pt>
                <c:pt idx="57">
                  <c:v>1108.6000000000001</c:v>
                </c:pt>
                <c:pt idx="58">
                  <c:v>1641</c:v>
                </c:pt>
                <c:pt idx="59">
                  <c:v>1493.2000000000003</c:v>
                </c:pt>
                <c:pt idx="60">
                  <c:v>1296.5999999999999</c:v>
                </c:pt>
                <c:pt idx="61">
                  <c:v>1308.76</c:v>
                </c:pt>
                <c:pt idx="62">
                  <c:v>1085.3600000000001</c:v>
                </c:pt>
                <c:pt idx="63">
                  <c:v>1060.5999999999999</c:v>
                </c:pt>
                <c:pt idx="64">
                  <c:v>1103.0999999999999</c:v>
                </c:pt>
                <c:pt idx="65">
                  <c:v>948.8</c:v>
                </c:pt>
                <c:pt idx="66">
                  <c:v>1063</c:v>
                </c:pt>
                <c:pt idx="67">
                  <c:v>1309.4000000000001</c:v>
                </c:pt>
                <c:pt idx="68">
                  <c:v>1314.8</c:v>
                </c:pt>
                <c:pt idx="69">
                  <c:v>1336.56</c:v>
                </c:pt>
                <c:pt idx="70">
                  <c:v>1589.9999999999998</c:v>
                </c:pt>
                <c:pt idx="71">
                  <c:v>1294</c:v>
                </c:pt>
                <c:pt idx="72">
                  <c:v>1466.4</c:v>
                </c:pt>
                <c:pt idx="73">
                  <c:v>1135.2</c:v>
                </c:pt>
                <c:pt idx="74">
                  <c:v>957.4</c:v>
                </c:pt>
                <c:pt idx="75">
                  <c:v>908.66</c:v>
                </c:pt>
                <c:pt idx="76">
                  <c:v>1039.4000000000001</c:v>
                </c:pt>
                <c:pt idx="77">
                  <c:v>738.30000000000018</c:v>
                </c:pt>
                <c:pt idx="78">
                  <c:v>1028.6599999999999</c:v>
                </c:pt>
                <c:pt idx="79">
                  <c:v>1355.6</c:v>
                </c:pt>
                <c:pt idx="80">
                  <c:v>1540.9999999999995</c:v>
                </c:pt>
                <c:pt idx="81">
                  <c:v>1293.1999999999998</c:v>
                </c:pt>
                <c:pt idx="82">
                  <c:v>1257.8800000000001</c:v>
                </c:pt>
                <c:pt idx="83">
                  <c:v>1298.56</c:v>
                </c:pt>
                <c:pt idx="84">
                  <c:v>1330.2</c:v>
                </c:pt>
                <c:pt idx="85">
                  <c:v>1336.2000000000003</c:v>
                </c:pt>
                <c:pt idx="86">
                  <c:v>1825.2999999999997</c:v>
                </c:pt>
                <c:pt idx="87">
                  <c:v>1701.8000000000002</c:v>
                </c:pt>
                <c:pt idx="88">
                  <c:v>1455</c:v>
                </c:pt>
                <c:pt idx="89">
                  <c:v>731.2</c:v>
                </c:pt>
                <c:pt idx="90">
                  <c:v>539.20000000000005</c:v>
                </c:pt>
                <c:pt idx="91">
                  <c:v>888.2</c:v>
                </c:pt>
                <c:pt idx="92">
                  <c:v>986.4</c:v>
                </c:pt>
                <c:pt idx="93">
                  <c:v>1039.5</c:v>
                </c:pt>
                <c:pt idx="94">
                  <c:v>1269.3</c:v>
                </c:pt>
                <c:pt idx="95">
                  <c:v>1486</c:v>
                </c:pt>
                <c:pt idx="96">
                  <c:v>1650.04</c:v>
                </c:pt>
                <c:pt idx="97">
                  <c:v>1178.7</c:v>
                </c:pt>
                <c:pt idx="98">
                  <c:v>1464.8000000000002</c:v>
                </c:pt>
                <c:pt idx="99">
                  <c:v>1292.8</c:v>
                </c:pt>
                <c:pt idx="100">
                  <c:v>1580</c:v>
                </c:pt>
                <c:pt idx="101">
                  <c:v>1689.6</c:v>
                </c:pt>
                <c:pt idx="102">
                  <c:v>1392</c:v>
                </c:pt>
                <c:pt idx="103">
                  <c:v>1375.0600000000004</c:v>
                </c:pt>
                <c:pt idx="104">
                  <c:v>1377.2</c:v>
                </c:pt>
                <c:pt idx="105">
                  <c:v>1677.6</c:v>
                </c:pt>
                <c:pt idx="106">
                  <c:v>1590.6</c:v>
                </c:pt>
                <c:pt idx="107">
                  <c:v>1628.7999999999997</c:v>
                </c:pt>
                <c:pt idx="108">
                  <c:v>1472.4</c:v>
                </c:pt>
                <c:pt idx="109">
                  <c:v>1636</c:v>
                </c:pt>
                <c:pt idx="110">
                  <c:v>1591.6</c:v>
                </c:pt>
                <c:pt idx="111">
                  <c:v>1405</c:v>
                </c:pt>
                <c:pt idx="112">
                  <c:v>1420</c:v>
                </c:pt>
                <c:pt idx="113">
                  <c:v>1619.7999999999997</c:v>
                </c:pt>
                <c:pt idx="114">
                  <c:v>1540.4</c:v>
                </c:pt>
                <c:pt idx="115">
                  <c:v>1500.6</c:v>
                </c:pt>
                <c:pt idx="116">
                  <c:v>1385</c:v>
                </c:pt>
                <c:pt idx="117">
                  <c:v>1795.28</c:v>
                </c:pt>
                <c:pt idx="118">
                  <c:v>1637</c:v>
                </c:pt>
                <c:pt idx="119">
                  <c:v>1534.6</c:v>
                </c:pt>
                <c:pt idx="120">
                  <c:v>1974.6</c:v>
                </c:pt>
                <c:pt idx="121">
                  <c:v>1475.6</c:v>
                </c:pt>
                <c:pt idx="122">
                  <c:v>1497.2</c:v>
                </c:pt>
                <c:pt idx="123">
                  <c:v>1163</c:v>
                </c:pt>
                <c:pt idx="124">
                  <c:v>901.8</c:v>
                </c:pt>
                <c:pt idx="125">
                  <c:v>1162.5999999999999</c:v>
                </c:pt>
                <c:pt idx="126">
                  <c:v>1440.6</c:v>
                </c:pt>
                <c:pt idx="127">
                  <c:v>1419.6</c:v>
                </c:pt>
                <c:pt idx="128">
                  <c:v>1143.6000000000001</c:v>
                </c:pt>
                <c:pt idx="129">
                  <c:v>1395</c:v>
                </c:pt>
                <c:pt idx="130">
                  <c:v>1334.8</c:v>
                </c:pt>
                <c:pt idx="131">
                  <c:v>1345.4</c:v>
                </c:pt>
                <c:pt idx="132">
                  <c:v>1399.2000000000003</c:v>
                </c:pt>
                <c:pt idx="133">
                  <c:v>1418.8</c:v>
                </c:pt>
                <c:pt idx="134">
                  <c:v>1397.6</c:v>
                </c:pt>
                <c:pt idx="135">
                  <c:v>1461.4</c:v>
                </c:pt>
                <c:pt idx="136">
                  <c:v>1287</c:v>
                </c:pt>
                <c:pt idx="137">
                  <c:v>1031.8</c:v>
                </c:pt>
                <c:pt idx="138">
                  <c:v>1818.4</c:v>
                </c:pt>
                <c:pt idx="139">
                  <c:v>1308</c:v>
                </c:pt>
                <c:pt idx="140">
                  <c:v>1360.6</c:v>
                </c:pt>
                <c:pt idx="141">
                  <c:v>1141</c:v>
                </c:pt>
                <c:pt idx="142">
                  <c:v>866.59999999999991</c:v>
                </c:pt>
                <c:pt idx="143">
                  <c:v>633.6</c:v>
                </c:pt>
                <c:pt idx="144">
                  <c:v>1108.8</c:v>
                </c:pt>
                <c:pt idx="145">
                  <c:v>1060</c:v>
                </c:pt>
                <c:pt idx="146">
                  <c:v>1340</c:v>
                </c:pt>
                <c:pt idx="147">
                  <c:v>826.2</c:v>
                </c:pt>
                <c:pt idx="148">
                  <c:v>814.60000000000014</c:v>
                </c:pt>
                <c:pt idx="149">
                  <c:v>1439</c:v>
                </c:pt>
                <c:pt idx="150">
                  <c:v>1510.6</c:v>
                </c:pt>
                <c:pt idx="151">
                  <c:v>1430</c:v>
                </c:pt>
                <c:pt idx="152">
                  <c:v>1392.4</c:v>
                </c:pt>
                <c:pt idx="153">
                  <c:v>#N/A</c:v>
                </c:pt>
                <c:pt idx="15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9-4353-9978-3C2FE8955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056584"/>
        <c:axId val="977056256"/>
      </c:lineChart>
      <c:dateAx>
        <c:axId val="310332575"/>
        <c:scaling>
          <c:orientation val="minMax"/>
        </c:scaling>
        <c:delete val="0"/>
        <c:axPos val="b"/>
        <c:numFmt formatCode="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0330279"/>
        <c:crosses val="autoZero"/>
        <c:auto val="1"/>
        <c:lblOffset val="100"/>
        <c:baseTimeUnit val="days"/>
        <c:majorUnit val="3"/>
        <c:majorTimeUnit val="months"/>
      </c:dateAx>
      <c:valAx>
        <c:axId val="310330279"/>
        <c:scaling>
          <c:orientation val="minMax"/>
          <c:max val="24000"/>
          <c:min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0332575"/>
        <c:crosses val="autoZero"/>
        <c:crossBetween val="between"/>
      </c:valAx>
      <c:valAx>
        <c:axId val="977056256"/>
        <c:scaling>
          <c:orientation val="minMax"/>
          <c:max val="2100"/>
        </c:scaling>
        <c:delete val="0"/>
        <c:axPos val="r"/>
        <c:numFmt formatCode="_ * #,##0_ ;_ * \-#,##0_ ;_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77056584"/>
        <c:crosses val="max"/>
        <c:crossBetween val="between"/>
      </c:valAx>
      <c:dateAx>
        <c:axId val="977056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70562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 removals/CU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2018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'removals&amp;BFF'!$A$2:$A$53</c:f>
              <c:numCache>
                <c:formatCode>m/d/yyyy</c:formatCode>
                <c:ptCount val="52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</c:numCache>
            </c:numRef>
          </c:cat>
          <c:val>
            <c:numRef>
              <c:f>'removals&amp;BFF'!$G$2:$G$53</c:f>
              <c:numCache>
                <c:formatCode>_ * #,##0.00_ ;_ * \-#,##0.00_ ;_ * "-"??_ ;_ @_ </c:formatCode>
                <c:ptCount val="52"/>
                <c:pt idx="0">
                  <c:v>23.419764006432125</c:v>
                </c:pt>
                <c:pt idx="1">
                  <c:v>24.056469404518285</c:v>
                </c:pt>
                <c:pt idx="2">
                  <c:v>22.430244888509662</c:v>
                </c:pt>
                <c:pt idx="3">
                  <c:v>24.563922104450533</c:v>
                </c:pt>
                <c:pt idx="4">
                  <c:v>24.570429629539735</c:v>
                </c:pt>
                <c:pt idx="5">
                  <c:v>27.727660629208678</c:v>
                </c:pt>
                <c:pt idx="6">
                  <c:v>27.638231047140977</c:v>
                </c:pt>
                <c:pt idx="7">
                  <c:v>27.606556591021732</c:v>
                </c:pt>
                <c:pt idx="8">
                  <c:v>25.764240251527617</c:v>
                </c:pt>
                <c:pt idx="9">
                  <c:v>23.842892814251183</c:v>
                </c:pt>
                <c:pt idx="10">
                  <c:v>22.281794453706201</c:v>
                </c:pt>
                <c:pt idx="11">
                  <c:v>22.701244106193826</c:v>
                </c:pt>
                <c:pt idx="12">
                  <c:v>23.215602151707643</c:v>
                </c:pt>
                <c:pt idx="13">
                  <c:v>23.572428712426898</c:v>
                </c:pt>
                <c:pt idx="14">
                  <c:v>23.187460309043214</c:v>
                </c:pt>
                <c:pt idx="15">
                  <c:v>23.535649107041674</c:v>
                </c:pt>
                <c:pt idx="16">
                  <c:v>23.926371864694023</c:v>
                </c:pt>
                <c:pt idx="17">
                  <c:v>22.935679829208453</c:v>
                </c:pt>
                <c:pt idx="18">
                  <c:v>22.982699703044911</c:v>
                </c:pt>
                <c:pt idx="19">
                  <c:v>23.438710306587772</c:v>
                </c:pt>
                <c:pt idx="20">
                  <c:v>23.344621331252405</c:v>
                </c:pt>
                <c:pt idx="21">
                  <c:v>23.252468508586826</c:v>
                </c:pt>
                <c:pt idx="22">
                  <c:v>22.431445198973641</c:v>
                </c:pt>
                <c:pt idx="23">
                  <c:v>21.801111008741575</c:v>
                </c:pt>
                <c:pt idx="24">
                  <c:v>23.009555699657277</c:v>
                </c:pt>
                <c:pt idx="25">
                  <c:v>22.115974271010689</c:v>
                </c:pt>
                <c:pt idx="26">
                  <c:v>23.445901706743047</c:v>
                </c:pt>
                <c:pt idx="27">
                  <c:v>22.743232044789327</c:v>
                </c:pt>
                <c:pt idx="28">
                  <c:v>22.316773862087874</c:v>
                </c:pt>
                <c:pt idx="29">
                  <c:v>21.771969975108899</c:v>
                </c:pt>
                <c:pt idx="30">
                  <c:v>23.286360502579107</c:v>
                </c:pt>
                <c:pt idx="31">
                  <c:v>23.257528991904096</c:v>
                </c:pt>
                <c:pt idx="32">
                  <c:v>22.875463367222672</c:v>
                </c:pt>
                <c:pt idx="33">
                  <c:v>22.060479659440468</c:v>
                </c:pt>
                <c:pt idx="34">
                  <c:v>23.623659894899877</c:v>
                </c:pt>
                <c:pt idx="35">
                  <c:v>23.57361036734229</c:v>
                </c:pt>
                <c:pt idx="36">
                  <c:v>23.929140961568848</c:v>
                </c:pt>
                <c:pt idx="37">
                  <c:v>23.546497779785241</c:v>
                </c:pt>
                <c:pt idx="38">
                  <c:v>23.990057775052858</c:v>
                </c:pt>
                <c:pt idx="39">
                  <c:v>23.990057775052858</c:v>
                </c:pt>
                <c:pt idx="40">
                  <c:v>23.525930547203959</c:v>
                </c:pt>
                <c:pt idx="41">
                  <c:v>23.653192835950229</c:v>
                </c:pt>
                <c:pt idx="42">
                  <c:v>24.779140397425486</c:v>
                </c:pt>
                <c:pt idx="43">
                  <c:v>25.047078101961368</c:v>
                </c:pt>
                <c:pt idx="44">
                  <c:v>24.38749449486669</c:v>
                </c:pt>
                <c:pt idx="45">
                  <c:v>23.722547550120392</c:v>
                </c:pt>
                <c:pt idx="46">
                  <c:v>23.370381112985356</c:v>
                </c:pt>
                <c:pt idx="47">
                  <c:v>23.151524305347692</c:v>
                </c:pt>
                <c:pt idx="48">
                  <c:v>22.673415468282993</c:v>
                </c:pt>
                <c:pt idx="49">
                  <c:v>22.771210620118328</c:v>
                </c:pt>
                <c:pt idx="50">
                  <c:v>23.240736932111744</c:v>
                </c:pt>
                <c:pt idx="51">
                  <c:v>22.956100750622284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7-4C70-9DE7-DF041F629732}"/>
            </c:ext>
          </c:extLst>
        </c:ser>
        <c:ser>
          <c:idx val="1"/>
          <c:order val="1"/>
          <c:tx>
            <c:v>2019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'removals&amp;BFF'!$G$54:$G$105</c:f>
              <c:numCache>
                <c:formatCode>_ * #,##0.00_ ;_ * \-#,##0.00_ ;_ * "-"??_ ;_ @_ </c:formatCode>
                <c:ptCount val="52"/>
                <c:pt idx="0">
                  <c:v>23.091079460269867</c:v>
                </c:pt>
                <c:pt idx="1">
                  <c:v>24.310799055548653</c:v>
                </c:pt>
                <c:pt idx="2">
                  <c:v>25.011919543084179</c:v>
                </c:pt>
                <c:pt idx="3">
                  <c:v>25.9258940641514</c:v>
                </c:pt>
                <c:pt idx="4">
                  <c:v>26.785208689284847</c:v>
                </c:pt>
                <c:pt idx="5">
                  <c:v>26.616298811544997</c:v>
                </c:pt>
                <c:pt idx="6">
                  <c:v>22.473462510530755</c:v>
                </c:pt>
                <c:pt idx="7">
                  <c:v>23.732647199617041</c:v>
                </c:pt>
                <c:pt idx="8">
                  <c:v>24.569764649375607</c:v>
                </c:pt>
                <c:pt idx="9">
                  <c:v>22.923578636475508</c:v>
                </c:pt>
                <c:pt idx="10">
                  <c:v>21.529739087424257</c:v>
                </c:pt>
                <c:pt idx="11">
                  <c:v>25.037869533349621</c:v>
                </c:pt>
                <c:pt idx="12">
                  <c:v>23.506361323155211</c:v>
                </c:pt>
                <c:pt idx="13">
                  <c:v>22.88486997635934</c:v>
                </c:pt>
                <c:pt idx="14">
                  <c:v>23.349177120497185</c:v>
                </c:pt>
                <c:pt idx="15">
                  <c:v>22.191742081447966</c:v>
                </c:pt>
                <c:pt idx="16">
                  <c:v>22.2940515011807</c:v>
                </c:pt>
                <c:pt idx="17">
                  <c:v>22.935436947521541</c:v>
                </c:pt>
                <c:pt idx="18">
                  <c:v>23.459331758353024</c:v>
                </c:pt>
                <c:pt idx="19">
                  <c:v>23.042844324809334</c:v>
                </c:pt>
                <c:pt idx="20">
                  <c:v>23.227024008933562</c:v>
                </c:pt>
                <c:pt idx="21">
                  <c:v>22.602249944308312</c:v>
                </c:pt>
                <c:pt idx="22">
                  <c:v>22.876256767208044</c:v>
                </c:pt>
                <c:pt idx="23">
                  <c:v>22.535548686244208</c:v>
                </c:pt>
                <c:pt idx="24">
                  <c:v>21.881700144268112</c:v>
                </c:pt>
                <c:pt idx="25">
                  <c:v>22.504022346368711</c:v>
                </c:pt>
                <c:pt idx="26">
                  <c:v>22.660292593019228</c:v>
                </c:pt>
                <c:pt idx="27">
                  <c:v>23.508792225821377</c:v>
                </c:pt>
                <c:pt idx="28">
                  <c:v>23.741429401510757</c:v>
                </c:pt>
                <c:pt idx="29">
                  <c:v>23.233904585456234</c:v>
                </c:pt>
                <c:pt idx="30">
                  <c:v>21.826076611943847</c:v>
                </c:pt>
                <c:pt idx="31">
                  <c:v>23.396224269305126</c:v>
                </c:pt>
                <c:pt idx="32">
                  <c:v>20.226370135027803</c:v>
                </c:pt>
                <c:pt idx="33">
                  <c:v>24.553723706651507</c:v>
                </c:pt>
                <c:pt idx="34">
                  <c:v>24.837677183356195</c:v>
                </c:pt>
                <c:pt idx="35">
                  <c:v>25.047945976364662</c:v>
                </c:pt>
                <c:pt idx="36">
                  <c:v>24.859548669585717</c:v>
                </c:pt>
                <c:pt idx="37">
                  <c:v>24.723052714398115</c:v>
                </c:pt>
                <c:pt idx="38">
                  <c:v>23.747725392886686</c:v>
                </c:pt>
                <c:pt idx="39">
                  <c:v>26.615944907959207</c:v>
                </c:pt>
                <c:pt idx="40">
                  <c:v>26.270158845640839</c:v>
                </c:pt>
                <c:pt idx="41">
                  <c:v>25.224787654025601</c:v>
                </c:pt>
                <c:pt idx="42">
                  <c:v>22.702428416092786</c:v>
                </c:pt>
                <c:pt idx="43">
                  <c:v>26.015833333333333</c:v>
                </c:pt>
                <c:pt idx="44">
                  <c:v>24.824984984984976</c:v>
                </c:pt>
                <c:pt idx="45">
                  <c:v>26.151239669421486</c:v>
                </c:pt>
                <c:pt idx="46">
                  <c:v>25.34188741721854</c:v>
                </c:pt>
                <c:pt idx="47">
                  <c:v>24.749651486988846</c:v>
                </c:pt>
                <c:pt idx="48">
                  <c:v>25.208510150246592</c:v>
                </c:pt>
                <c:pt idx="49">
                  <c:v>25.748987854251013</c:v>
                </c:pt>
                <c:pt idx="50">
                  <c:v>22.240547816926135</c:v>
                </c:pt>
                <c:pt idx="51">
                  <c:v>25.032039289055195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7-4C70-9DE7-DF041F629732}"/>
            </c:ext>
          </c:extLst>
        </c:ser>
        <c:ser>
          <c:idx val="2"/>
          <c:order val="2"/>
          <c:tx>
            <c:v>2020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'removals&amp;BFF'!$G$106:$G$157</c:f>
              <c:numCache>
                <c:formatCode>_ * #,##0.00_ ;_ * \-#,##0.00_ ;_ * "-"??_ ;_ @_ </c:formatCode>
                <c:ptCount val="52"/>
                <c:pt idx="0">
                  <c:v>24.985289007297585</c:v>
                </c:pt>
                <c:pt idx="1">
                  <c:v>24.778372093023261</c:v>
                </c:pt>
                <c:pt idx="2">
                  <c:v>25.956867329047345</c:v>
                </c:pt>
                <c:pt idx="3">
                  <c:v>24.247547605308707</c:v>
                </c:pt>
                <c:pt idx="4">
                  <c:v>24.586624539231167</c:v>
                </c:pt>
                <c:pt idx="5">
                  <c:v>21.949560882981256</c:v>
                </c:pt>
                <c:pt idx="6">
                  <c:v>23.849098542850086</c:v>
                </c:pt>
                <c:pt idx="7">
                  <c:v>24.767012111374704</c:v>
                </c:pt>
                <c:pt idx="8">
                  <c:v>25.901573819635278</c:v>
                </c:pt>
                <c:pt idx="9">
                  <c:v>24.935210565661599</c:v>
                </c:pt>
                <c:pt idx="10">
                  <c:v>26.262123099925237</c:v>
                </c:pt>
                <c:pt idx="11">
                  <c:v>25.615036674816636</c:v>
                </c:pt>
                <c:pt idx="12">
                  <c:v>26.261415800918098</c:v>
                </c:pt>
                <c:pt idx="13">
                  <c:v>25.12815200662958</c:v>
                </c:pt>
                <c:pt idx="14">
                  <c:v>24.892072029934518</c:v>
                </c:pt>
                <c:pt idx="15">
                  <c:v>24.555951557093412</c:v>
                </c:pt>
                <c:pt idx="16">
                  <c:v>24.52511174785101</c:v>
                </c:pt>
                <c:pt idx="17">
                  <c:v>25.166647849158863</c:v>
                </c:pt>
                <c:pt idx="18">
                  <c:v>24.852238303601478</c:v>
                </c:pt>
                <c:pt idx="19">
                  <c:v>23.396141872359348</c:v>
                </c:pt>
                <c:pt idx="20">
                  <c:v>23.716107751511821</c:v>
                </c:pt>
                <c:pt idx="21">
                  <c:v>23.129568833442768</c:v>
                </c:pt>
                <c:pt idx="22">
                  <c:v>23.923394994559303</c:v>
                </c:pt>
                <c:pt idx="23">
                  <c:v>22.459122902003248</c:v>
                </c:pt>
                <c:pt idx="24">
                  <c:v>23.441010144614726</c:v>
                </c:pt>
                <c:pt idx="25">
                  <c:v>23.953007921216003</c:v>
                </c:pt>
                <c:pt idx="26">
                  <c:v>23.649276914836641</c:v>
                </c:pt>
                <c:pt idx="27">
                  <c:v>23.762999570262139</c:v>
                </c:pt>
                <c:pt idx="28">
                  <c:v>23.387801204819279</c:v>
                </c:pt>
                <c:pt idx="29">
                  <c:v>21.083476579286632</c:v>
                </c:pt>
                <c:pt idx="30">
                  <c:v>23.027407407407409</c:v>
                </c:pt>
                <c:pt idx="31">
                  <c:v>23.336042216358837</c:v>
                </c:pt>
                <c:pt idx="32">
                  <c:v>24.173392181588902</c:v>
                </c:pt>
                <c:pt idx="33">
                  <c:v>24.172151898734182</c:v>
                </c:pt>
                <c:pt idx="34">
                  <c:v>22.977810650887584</c:v>
                </c:pt>
                <c:pt idx="35">
                  <c:v>24.109712230215827</c:v>
                </c:pt>
                <c:pt idx="36">
                  <c:v>23.293500159049945</c:v>
                </c:pt>
                <c:pt idx="37">
                  <c:v>23.588328912466853</c:v>
                </c:pt>
                <c:pt idx="38">
                  <c:v>23.377414878855813</c:v>
                </c:pt>
                <c:pt idx="39">
                  <c:v>22.029987102321581</c:v>
                </c:pt>
                <c:pt idx="40">
                  <c:v>23.861587982832624</c:v>
                </c:pt>
                <c:pt idx="41">
                  <c:v>23.49531804972554</c:v>
                </c:pt>
                <c:pt idx="42">
                  <c:v>23.370478665800309</c:v>
                </c:pt>
                <c:pt idx="43">
                  <c:v>23.69871309613929</c:v>
                </c:pt>
                <c:pt idx="44">
                  <c:v>24.265958599761571</c:v>
                </c:pt>
                <c:pt idx="45">
                  <c:v>24.121919444142872</c:v>
                </c:pt>
                <c:pt idx="46">
                  <c:v>24.621453513749458</c:v>
                </c:pt>
                <c:pt idx="47">
                  <c:v>24.324753974261927</c:v>
                </c:pt>
                <c:pt idx="48">
                  <c:v>24.175000000000004</c:v>
                </c:pt>
                <c:pt idx="49">
                  <c:v>23.428993112495903</c:v>
                </c:pt>
                <c:pt idx="50">
                  <c:v>22.686594569334119</c:v>
                </c:pt>
                <c:pt idx="51">
                  <c:v>23.160117557418097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C7-4C70-9DE7-DF041F629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448096"/>
        <c:axId val="814019824"/>
      </c:lineChart>
      <c:dateAx>
        <c:axId val="1074448096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19824"/>
        <c:crosses val="autoZero"/>
        <c:auto val="1"/>
        <c:lblOffset val="100"/>
        <c:baseTimeUnit val="days"/>
        <c:majorUnit val="1"/>
        <c:majorTimeUnit val="months"/>
      </c:dateAx>
      <c:valAx>
        <c:axId val="81401982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 CU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839305801060583E-2"/>
          <c:y val="0.12721506442021804"/>
          <c:w val="0.9029498098451979"/>
          <c:h val="0.69013523953707967"/>
        </c:manualLayout>
      </c:layout>
      <c:lineChart>
        <c:grouping val="standard"/>
        <c:varyColors val="0"/>
        <c:ser>
          <c:idx val="0"/>
          <c:order val="0"/>
          <c:tx>
            <c:v>2021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'removals&amp;BFF'!$A$2:$A$53</c:f>
              <c:numCache>
                <c:formatCode>m/d/yyyy</c:formatCode>
                <c:ptCount val="52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</c:numCache>
            </c:numRef>
          </c:cat>
          <c:val>
            <c:numRef>
              <c:f>'removals&amp;BFF'!$D$158:$D$209</c:f>
              <c:numCache>
                <c:formatCode>0.0</c:formatCode>
                <c:ptCount val="52"/>
                <c:pt idx="0">
                  <c:v>92.08</c:v>
                </c:pt>
                <c:pt idx="1">
                  <c:v>91.77</c:v>
                </c:pt>
                <c:pt idx="2">
                  <c:v>91.24</c:v>
                </c:pt>
                <c:pt idx="3">
                  <c:v>91.12</c:v>
                </c:pt>
                <c:pt idx="4">
                  <c:v>90.53</c:v>
                </c:pt>
                <c:pt idx="5">
                  <c:v>90.94</c:v>
                </c:pt>
                <c:pt idx="6">
                  <c:v>92.19</c:v>
                </c:pt>
                <c:pt idx="7">
                  <c:v>92.19</c:v>
                </c:pt>
                <c:pt idx="8">
                  <c:v>92.28</c:v>
                </c:pt>
                <c:pt idx="9">
                  <c:v>92.05</c:v>
                </c:pt>
                <c:pt idx="10">
                  <c:v>90.39</c:v>
                </c:pt>
                <c:pt idx="11">
                  <c:v>87.16</c:v>
                </c:pt>
                <c:pt idx="12">
                  <c:v>88.3</c:v>
                </c:pt>
                <c:pt idx="13">
                  <c:v>86.92</c:v>
                </c:pt>
                <c:pt idx="14">
                  <c:v>86.94</c:v>
                </c:pt>
                <c:pt idx="15">
                  <c:v>87.67</c:v>
                </c:pt>
                <c:pt idx="16">
                  <c:v>88.75</c:v>
                </c:pt>
                <c:pt idx="17">
                  <c:v>89.93</c:v>
                </c:pt>
                <c:pt idx="18">
                  <c:v>90.59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9-4A9B-9B1C-D08F2E2BE66A}"/>
            </c:ext>
          </c:extLst>
        </c:ser>
        <c:ser>
          <c:idx val="1"/>
          <c:order val="1"/>
          <c:tx>
            <c:v>2019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'removals&amp;BFF'!$C$54:$C$105</c:f>
              <c:numCache>
                <c:formatCode>0.0</c:formatCode>
                <c:ptCount val="52"/>
                <c:pt idx="0">
                  <c:v>80.040000000000006</c:v>
                </c:pt>
                <c:pt idx="1">
                  <c:v>80.47</c:v>
                </c:pt>
                <c:pt idx="2">
                  <c:v>80.540000000000006</c:v>
                </c:pt>
                <c:pt idx="3">
                  <c:v>81.37</c:v>
                </c:pt>
                <c:pt idx="4">
                  <c:v>81.94</c:v>
                </c:pt>
                <c:pt idx="5">
                  <c:v>82.46</c:v>
                </c:pt>
                <c:pt idx="6">
                  <c:v>83.09</c:v>
                </c:pt>
                <c:pt idx="7">
                  <c:v>83.56</c:v>
                </c:pt>
                <c:pt idx="8">
                  <c:v>83.28</c:v>
                </c:pt>
                <c:pt idx="9">
                  <c:v>81.260000000000005</c:v>
                </c:pt>
                <c:pt idx="10">
                  <c:v>80.87</c:v>
                </c:pt>
                <c:pt idx="11">
                  <c:v>81.86</c:v>
                </c:pt>
                <c:pt idx="12">
                  <c:v>82.53</c:v>
                </c:pt>
                <c:pt idx="13">
                  <c:v>84.6</c:v>
                </c:pt>
                <c:pt idx="14">
                  <c:v>86.89</c:v>
                </c:pt>
                <c:pt idx="15">
                  <c:v>88.4</c:v>
                </c:pt>
                <c:pt idx="16">
                  <c:v>88.93</c:v>
                </c:pt>
                <c:pt idx="17">
                  <c:v>89.37</c:v>
                </c:pt>
                <c:pt idx="18">
                  <c:v>88.89</c:v>
                </c:pt>
                <c:pt idx="19">
                  <c:v>89.16</c:v>
                </c:pt>
                <c:pt idx="20">
                  <c:v>89.55</c:v>
                </c:pt>
                <c:pt idx="21">
                  <c:v>89.78</c:v>
                </c:pt>
                <c:pt idx="22">
                  <c:v>90.51</c:v>
                </c:pt>
                <c:pt idx="23">
                  <c:v>90.58</c:v>
                </c:pt>
                <c:pt idx="24">
                  <c:v>90.11</c:v>
                </c:pt>
                <c:pt idx="25">
                  <c:v>89.5</c:v>
                </c:pt>
                <c:pt idx="26">
                  <c:v>86.81</c:v>
                </c:pt>
                <c:pt idx="27">
                  <c:v>86.44</c:v>
                </c:pt>
                <c:pt idx="28">
                  <c:v>86.05</c:v>
                </c:pt>
                <c:pt idx="29">
                  <c:v>86.36</c:v>
                </c:pt>
                <c:pt idx="30">
                  <c:v>84.06</c:v>
                </c:pt>
                <c:pt idx="31">
                  <c:v>87.93</c:v>
                </c:pt>
                <c:pt idx="32">
                  <c:v>88.13</c:v>
                </c:pt>
                <c:pt idx="33">
                  <c:v>87.95</c:v>
                </c:pt>
                <c:pt idx="34">
                  <c:v>87.48</c:v>
                </c:pt>
                <c:pt idx="35">
                  <c:v>88.85</c:v>
                </c:pt>
                <c:pt idx="36">
                  <c:v>89.07</c:v>
                </c:pt>
                <c:pt idx="37">
                  <c:v>88.97</c:v>
                </c:pt>
                <c:pt idx="38">
                  <c:v>84.63</c:v>
                </c:pt>
                <c:pt idx="39">
                  <c:v>75.510000000000005</c:v>
                </c:pt>
                <c:pt idx="40">
                  <c:v>82.47</c:v>
                </c:pt>
                <c:pt idx="41">
                  <c:v>83.59</c:v>
                </c:pt>
                <c:pt idx="42">
                  <c:v>82.77</c:v>
                </c:pt>
                <c:pt idx="43">
                  <c:v>84</c:v>
                </c:pt>
                <c:pt idx="44">
                  <c:v>83.25</c:v>
                </c:pt>
                <c:pt idx="45">
                  <c:v>84.7</c:v>
                </c:pt>
                <c:pt idx="46">
                  <c:v>84.56</c:v>
                </c:pt>
                <c:pt idx="47">
                  <c:v>86.08</c:v>
                </c:pt>
                <c:pt idx="48">
                  <c:v>87.19</c:v>
                </c:pt>
                <c:pt idx="49">
                  <c:v>86.45</c:v>
                </c:pt>
                <c:pt idx="50">
                  <c:v>85.43</c:v>
                </c:pt>
                <c:pt idx="51">
                  <c:v>85.52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9-4A9B-9B1C-D08F2E2BE66A}"/>
            </c:ext>
          </c:extLst>
        </c:ser>
        <c:ser>
          <c:idx val="2"/>
          <c:order val="2"/>
          <c:tx>
            <c:v>2020</c:v>
          </c:tx>
          <c:spPr>
            <a:ln w="222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'removals&amp;BFF'!$C$106:$C$157</c:f>
              <c:numCache>
                <c:formatCode>0.0</c:formatCode>
                <c:ptCount val="52"/>
                <c:pt idx="0">
                  <c:v>86.33</c:v>
                </c:pt>
                <c:pt idx="1">
                  <c:v>86</c:v>
                </c:pt>
                <c:pt idx="2">
                  <c:v>85.55</c:v>
                </c:pt>
                <c:pt idx="3">
                  <c:v>86.65</c:v>
                </c:pt>
                <c:pt idx="4">
                  <c:v>85.455000000000013</c:v>
                </c:pt>
                <c:pt idx="5">
                  <c:v>84.26</c:v>
                </c:pt>
                <c:pt idx="6">
                  <c:v>80.98</c:v>
                </c:pt>
                <c:pt idx="7">
                  <c:v>80.09</c:v>
                </c:pt>
                <c:pt idx="8">
                  <c:v>80.06</c:v>
                </c:pt>
                <c:pt idx="9">
                  <c:v>80.260000000000005</c:v>
                </c:pt>
                <c:pt idx="10">
                  <c:v>80.260000000000005</c:v>
                </c:pt>
                <c:pt idx="11">
                  <c:v>81.8</c:v>
                </c:pt>
                <c:pt idx="12">
                  <c:v>82.78</c:v>
                </c:pt>
                <c:pt idx="13">
                  <c:v>84.47</c:v>
                </c:pt>
                <c:pt idx="14">
                  <c:v>85.52</c:v>
                </c:pt>
                <c:pt idx="15">
                  <c:v>86.7</c:v>
                </c:pt>
                <c:pt idx="16">
                  <c:v>87.25</c:v>
                </c:pt>
                <c:pt idx="17">
                  <c:v>88.57</c:v>
                </c:pt>
                <c:pt idx="18">
                  <c:v>89.13</c:v>
                </c:pt>
                <c:pt idx="19">
                  <c:v>89.94</c:v>
                </c:pt>
                <c:pt idx="20">
                  <c:v>90.95</c:v>
                </c:pt>
                <c:pt idx="21">
                  <c:v>91.38</c:v>
                </c:pt>
                <c:pt idx="22">
                  <c:v>91.9</c:v>
                </c:pt>
                <c:pt idx="23">
                  <c:v>92.35</c:v>
                </c:pt>
                <c:pt idx="24">
                  <c:v>92.66</c:v>
                </c:pt>
                <c:pt idx="25">
                  <c:v>93.42</c:v>
                </c:pt>
                <c:pt idx="26">
                  <c:v>93.35</c:v>
                </c:pt>
                <c:pt idx="27">
                  <c:v>93.08</c:v>
                </c:pt>
                <c:pt idx="28">
                  <c:v>92.96</c:v>
                </c:pt>
                <c:pt idx="29">
                  <c:v>93.08</c:v>
                </c:pt>
                <c:pt idx="30">
                  <c:v>94.5</c:v>
                </c:pt>
                <c:pt idx="31">
                  <c:v>94.75</c:v>
                </c:pt>
                <c:pt idx="32">
                  <c:v>95.16</c:v>
                </c:pt>
                <c:pt idx="33">
                  <c:v>94.8</c:v>
                </c:pt>
                <c:pt idx="34">
                  <c:v>94.64</c:v>
                </c:pt>
                <c:pt idx="35">
                  <c:v>94.52</c:v>
                </c:pt>
                <c:pt idx="36">
                  <c:v>94.31</c:v>
                </c:pt>
                <c:pt idx="37">
                  <c:v>94.25</c:v>
                </c:pt>
                <c:pt idx="38">
                  <c:v>93.69</c:v>
                </c:pt>
                <c:pt idx="39">
                  <c:v>93.04</c:v>
                </c:pt>
                <c:pt idx="40">
                  <c:v>93.2</c:v>
                </c:pt>
                <c:pt idx="41">
                  <c:v>92.91</c:v>
                </c:pt>
                <c:pt idx="42">
                  <c:v>92.34</c:v>
                </c:pt>
                <c:pt idx="43">
                  <c:v>92.47</c:v>
                </c:pt>
                <c:pt idx="44">
                  <c:v>92.27</c:v>
                </c:pt>
                <c:pt idx="45">
                  <c:v>92.11</c:v>
                </c:pt>
                <c:pt idx="46">
                  <c:v>91.64</c:v>
                </c:pt>
                <c:pt idx="47">
                  <c:v>92.47</c:v>
                </c:pt>
                <c:pt idx="48">
                  <c:v>92.4</c:v>
                </c:pt>
                <c:pt idx="49">
                  <c:v>91.47</c:v>
                </c:pt>
                <c:pt idx="50">
                  <c:v>91.689389240099345</c:v>
                </c:pt>
                <c:pt idx="51">
                  <c:v>91.87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9-4A9B-9B1C-D08F2E2BE66A}"/>
            </c:ext>
          </c:extLst>
        </c:ser>
        <c:ser>
          <c:idx val="3"/>
          <c:order val="3"/>
          <c:tx>
            <c:v>2021 Bear case</c:v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'removals&amp;BFF'!$L$157:$L$208</c:f>
              <c:numCache>
                <c:formatCode>_ * #,##0.00_ ;_ * \-#,##0.00_ ;_ * "-"??_ ;_ @_ </c:formatCode>
                <c:ptCount val="52"/>
                <c:pt idx="1">
                  <c:v>89.58</c:v>
                </c:pt>
                <c:pt idx="2">
                  <c:v>89.27</c:v>
                </c:pt>
                <c:pt idx="3">
                  <c:v>88.74</c:v>
                </c:pt>
                <c:pt idx="4">
                  <c:v>88.62</c:v>
                </c:pt>
                <c:pt idx="5">
                  <c:v>87.33</c:v>
                </c:pt>
                <c:pt idx="6">
                  <c:v>88.14</c:v>
                </c:pt>
                <c:pt idx="7">
                  <c:v>89.19</c:v>
                </c:pt>
                <c:pt idx="8">
                  <c:v>89.19</c:v>
                </c:pt>
                <c:pt idx="9">
                  <c:v>87.28</c:v>
                </c:pt>
                <c:pt idx="10">
                  <c:v>87.05</c:v>
                </c:pt>
                <c:pt idx="11">
                  <c:v>86.39</c:v>
                </c:pt>
                <c:pt idx="12">
                  <c:v>83.16</c:v>
                </c:pt>
                <c:pt idx="13">
                  <c:v>84.52756613756614</c:v>
                </c:pt>
                <c:pt idx="14">
                  <c:v>85.075185185185191</c:v>
                </c:pt>
                <c:pt idx="15">
                  <c:v>83.964074074074077</c:v>
                </c:pt>
                <c:pt idx="16">
                  <c:v>84.964074074074077</c:v>
                </c:pt>
                <c:pt idx="17">
                  <c:v>85.964074074074077</c:v>
                </c:pt>
                <c:pt idx="18">
                  <c:v>86.874074074074073</c:v>
                </c:pt>
                <c:pt idx="19">
                  <c:v>87.444444444444443</c:v>
                </c:pt>
                <c:pt idx="20">
                  <c:v>87.74444444444444</c:v>
                </c:pt>
                <c:pt idx="21">
                  <c:v>87.74444444444444</c:v>
                </c:pt>
                <c:pt idx="22">
                  <c:v>87.74444444444444</c:v>
                </c:pt>
                <c:pt idx="23">
                  <c:v>87.74444444444444</c:v>
                </c:pt>
                <c:pt idx="24">
                  <c:v>87.74444444444444</c:v>
                </c:pt>
                <c:pt idx="25">
                  <c:v>87.74444444444444</c:v>
                </c:pt>
                <c:pt idx="26">
                  <c:v>87.74444444444444</c:v>
                </c:pt>
                <c:pt idx="27">
                  <c:v>87.24444444444444</c:v>
                </c:pt>
                <c:pt idx="28">
                  <c:v>88.170370370370364</c:v>
                </c:pt>
                <c:pt idx="29">
                  <c:v>88.170370370370364</c:v>
                </c:pt>
                <c:pt idx="30">
                  <c:v>88.170370370370364</c:v>
                </c:pt>
                <c:pt idx="31">
                  <c:v>88.170370370370364</c:v>
                </c:pt>
                <c:pt idx="32">
                  <c:v>88.170370370370364</c:v>
                </c:pt>
                <c:pt idx="33">
                  <c:v>88.670370370370364</c:v>
                </c:pt>
                <c:pt idx="34">
                  <c:v>88.670370370370364</c:v>
                </c:pt>
                <c:pt idx="35">
                  <c:v>88.670370370370364</c:v>
                </c:pt>
                <c:pt idx="36">
                  <c:v>88.670370370370364</c:v>
                </c:pt>
                <c:pt idx="37">
                  <c:v>88.670370370370364</c:v>
                </c:pt>
                <c:pt idx="38">
                  <c:v>88.670370370370364</c:v>
                </c:pt>
                <c:pt idx="39">
                  <c:v>88.670370370370364</c:v>
                </c:pt>
                <c:pt idx="40">
                  <c:v>88.670370370370364</c:v>
                </c:pt>
                <c:pt idx="41">
                  <c:v>88.670370370370364</c:v>
                </c:pt>
                <c:pt idx="42">
                  <c:v>88.670370370370364</c:v>
                </c:pt>
                <c:pt idx="43">
                  <c:v>88.670370370370364</c:v>
                </c:pt>
                <c:pt idx="44">
                  <c:v>88.670370370370364</c:v>
                </c:pt>
                <c:pt idx="45">
                  <c:v>88.670370370370364</c:v>
                </c:pt>
                <c:pt idx="46">
                  <c:v>88.170370370370364</c:v>
                </c:pt>
                <c:pt idx="47">
                  <c:v>88.170370370370364</c:v>
                </c:pt>
                <c:pt idx="48">
                  <c:v>87.670370370370364</c:v>
                </c:pt>
                <c:pt idx="49">
                  <c:v>87.670370370370364</c:v>
                </c:pt>
                <c:pt idx="50">
                  <c:v>87.170370370370364</c:v>
                </c:pt>
                <c:pt idx="51">
                  <c:v>87.170370370370364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18D-9C9E-3083571AB25A}"/>
            </c:ext>
          </c:extLst>
        </c:ser>
        <c:ser>
          <c:idx val="4"/>
          <c:order val="4"/>
          <c:tx>
            <c:v>2021 Base case</c:v>
          </c:tx>
          <c:spPr>
            <a:ln w="158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'removals&amp;BFF'!$C$158:$C$209</c:f>
              <c:numCache>
                <c:formatCode>0.0</c:formatCode>
                <c:ptCount val="52"/>
                <c:pt idx="0">
                  <c:v>92.58</c:v>
                </c:pt>
                <c:pt idx="1">
                  <c:v>92.27</c:v>
                </c:pt>
                <c:pt idx="2">
                  <c:v>91.74</c:v>
                </c:pt>
                <c:pt idx="3">
                  <c:v>91.62</c:v>
                </c:pt>
                <c:pt idx="4">
                  <c:v>90.33</c:v>
                </c:pt>
                <c:pt idx="5">
                  <c:v>91.14</c:v>
                </c:pt>
                <c:pt idx="6">
                  <c:v>92.19</c:v>
                </c:pt>
                <c:pt idx="7">
                  <c:v>92.19</c:v>
                </c:pt>
                <c:pt idx="8">
                  <c:v>92.28</c:v>
                </c:pt>
                <c:pt idx="9">
                  <c:v>92.05</c:v>
                </c:pt>
                <c:pt idx="10">
                  <c:v>90.39</c:v>
                </c:pt>
                <c:pt idx="11">
                  <c:v>87.16</c:v>
                </c:pt>
                <c:pt idx="12">
                  <c:v>87.52756613756614</c:v>
                </c:pt>
                <c:pt idx="13">
                  <c:v>88.075185185185191</c:v>
                </c:pt>
                <c:pt idx="14">
                  <c:v>86.964074074074077</c:v>
                </c:pt>
                <c:pt idx="15">
                  <c:v>87.964074074074077</c:v>
                </c:pt>
                <c:pt idx="16">
                  <c:v>88.964074074074077</c:v>
                </c:pt>
                <c:pt idx="17">
                  <c:v>89.874074074074073</c:v>
                </c:pt>
                <c:pt idx="18">
                  <c:v>90.444444444444443</c:v>
                </c:pt>
                <c:pt idx="19">
                  <c:v>90.74444444444444</c:v>
                </c:pt>
                <c:pt idx="20">
                  <c:v>90.74444444444444</c:v>
                </c:pt>
                <c:pt idx="21">
                  <c:v>90.74444444444444</c:v>
                </c:pt>
                <c:pt idx="22">
                  <c:v>90.74444444444444</c:v>
                </c:pt>
                <c:pt idx="23">
                  <c:v>90.74444444444444</c:v>
                </c:pt>
                <c:pt idx="24">
                  <c:v>90.74444444444444</c:v>
                </c:pt>
                <c:pt idx="25">
                  <c:v>90.74444444444444</c:v>
                </c:pt>
                <c:pt idx="26">
                  <c:v>90.24444444444444</c:v>
                </c:pt>
                <c:pt idx="27">
                  <c:v>91.170370370370364</c:v>
                </c:pt>
                <c:pt idx="28">
                  <c:v>91.170370370370364</c:v>
                </c:pt>
                <c:pt idx="29">
                  <c:v>91.170370370370364</c:v>
                </c:pt>
                <c:pt idx="30">
                  <c:v>91.170370370370364</c:v>
                </c:pt>
                <c:pt idx="31">
                  <c:v>91.170370370370364</c:v>
                </c:pt>
                <c:pt idx="32">
                  <c:v>91.670370370370364</c:v>
                </c:pt>
                <c:pt idx="33">
                  <c:v>91.670370370370364</c:v>
                </c:pt>
                <c:pt idx="34">
                  <c:v>91.670370370370364</c:v>
                </c:pt>
                <c:pt idx="35">
                  <c:v>91.670370370370364</c:v>
                </c:pt>
                <c:pt idx="36">
                  <c:v>91.670370370370364</c:v>
                </c:pt>
                <c:pt idx="37">
                  <c:v>91.670370370370364</c:v>
                </c:pt>
                <c:pt idx="38">
                  <c:v>91.670370370370364</c:v>
                </c:pt>
                <c:pt idx="39">
                  <c:v>91.670370370370364</c:v>
                </c:pt>
                <c:pt idx="40">
                  <c:v>91.670370370370364</c:v>
                </c:pt>
                <c:pt idx="41">
                  <c:v>91.670370370370364</c:v>
                </c:pt>
                <c:pt idx="42">
                  <c:v>91.670370370370364</c:v>
                </c:pt>
                <c:pt idx="43">
                  <c:v>91.670370370370364</c:v>
                </c:pt>
                <c:pt idx="44">
                  <c:v>91.670370370370364</c:v>
                </c:pt>
                <c:pt idx="45">
                  <c:v>91.170370370370364</c:v>
                </c:pt>
                <c:pt idx="46">
                  <c:v>91.170370370370364</c:v>
                </c:pt>
                <c:pt idx="47">
                  <c:v>90.670370370370364</c:v>
                </c:pt>
                <c:pt idx="48">
                  <c:v>90.670370370370364</c:v>
                </c:pt>
                <c:pt idx="49">
                  <c:v>90.170370370370364</c:v>
                </c:pt>
                <c:pt idx="50">
                  <c:v>90.170370370370364</c:v>
                </c:pt>
                <c:pt idx="51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3-461B-BDF1-AC8F51BE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448096"/>
        <c:axId val="814019824"/>
      </c:lineChart>
      <c:dateAx>
        <c:axId val="1074448096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19824"/>
        <c:crosses val="autoZero"/>
        <c:auto val="1"/>
        <c:lblOffset val="100"/>
        <c:baseTimeUnit val="days"/>
        <c:majorUnit val="1"/>
        <c:majorTimeUnit val="months"/>
      </c:dateAx>
      <c:valAx>
        <c:axId val="814019824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 Removals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2021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'removals&amp;BFF'!$A$2:$A$53</c:f>
              <c:numCache>
                <c:formatCode>m/d/yyyy</c:formatCode>
                <c:ptCount val="52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</c:numCache>
            </c:numRef>
          </c:cat>
          <c:val>
            <c:numRef>
              <c:f>'removals&amp;BFF'!$E$158:$E$209</c:f>
              <c:numCache>
                <c:formatCode>_ * #,##0.00_ ;_ * \-#,##0.00_ ;_ * "-"??_ ;_ @_ </c:formatCode>
                <c:ptCount val="52"/>
                <c:pt idx="0">
                  <c:v>19.606999999999999</c:v>
                </c:pt>
                <c:pt idx="1">
                  <c:v>21.158199999999994</c:v>
                </c:pt>
                <c:pt idx="2">
                  <c:v>20.755000000000006</c:v>
                </c:pt>
                <c:pt idx="3">
                  <c:v>22.313199999999998</c:v>
                </c:pt>
                <c:pt idx="4">
                  <c:v>21.284900000000004</c:v>
                </c:pt>
                <c:pt idx="5">
                  <c:v>22.960699999999996</c:v>
                </c:pt>
                <c:pt idx="6">
                  <c:v>22.960699999999996</c:v>
                </c:pt>
                <c:pt idx="7">
                  <c:v>19.939499999999999</c:v>
                </c:pt>
                <c:pt idx="8">
                  <c:v>20.6479</c:v>
                </c:pt>
                <c:pt idx="9">
                  <c:v>19.006399999999999</c:v>
                </c:pt>
                <c:pt idx="10">
                  <c:v>19.4999</c:v>
                </c:pt>
                <c:pt idx="11">
                  <c:v>19.761700000000001</c:v>
                </c:pt>
                <c:pt idx="12">
                  <c:v>21.457800000000002</c:v>
                </c:pt>
                <c:pt idx="13">
                  <c:v>20.564599999999999</c:v>
                </c:pt>
                <c:pt idx="14">
                  <c:v>19.663700000000002</c:v>
                </c:pt>
                <c:pt idx="15">
                  <c:v>20.300699999999999</c:v>
                </c:pt>
                <c:pt idx="16">
                  <c:v>19.907999999999998</c:v>
                </c:pt>
                <c:pt idx="17">
                  <c:v>21.2408</c:v>
                </c:pt>
                <c:pt idx="18">
                  <c:v>20.729099999999995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F-47B7-AF60-4A060FC03E75}"/>
            </c:ext>
          </c:extLst>
        </c:ser>
        <c:ser>
          <c:idx val="1"/>
          <c:order val="1"/>
          <c:tx>
            <c:v>2019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'removals&amp;BFF'!$R$54:$R$105</c:f>
              <c:numCache>
                <c:formatCode>_ * #,##0.00_ ;_ * \-#,##0.00_ ;_ * "-"??_ ;_ @_ </c:formatCode>
                <c:ptCount val="52"/>
                <c:pt idx="0">
                  <c:v>18.482100000000003</c:v>
                </c:pt>
                <c:pt idx="1">
                  <c:v>19.562900000000003</c:v>
                </c:pt>
                <c:pt idx="2">
                  <c:v>20.144599999999997</c:v>
                </c:pt>
                <c:pt idx="3">
                  <c:v>21.095899999999997</c:v>
                </c:pt>
                <c:pt idx="4">
                  <c:v>21.947800000000001</c:v>
                </c:pt>
                <c:pt idx="5">
                  <c:v>21.947800000000001</c:v>
                </c:pt>
                <c:pt idx="6">
                  <c:v>18.673200000000005</c:v>
                </c:pt>
                <c:pt idx="7">
                  <c:v>19.831000000000003</c:v>
                </c:pt>
                <c:pt idx="8">
                  <c:v>20.461700000000004</c:v>
                </c:pt>
                <c:pt idx="9">
                  <c:v>18.627700000000001</c:v>
                </c:pt>
                <c:pt idx="10">
                  <c:v>17.411099999999998</c:v>
                </c:pt>
                <c:pt idx="11">
                  <c:v>20.495999999999999</c:v>
                </c:pt>
                <c:pt idx="12">
                  <c:v>19.399799999999995</c:v>
                </c:pt>
                <c:pt idx="13">
                  <c:v>19.360599999999998</c:v>
                </c:pt>
                <c:pt idx="14">
                  <c:v>20.288100000000004</c:v>
                </c:pt>
                <c:pt idx="15">
                  <c:v>19.617500000000003</c:v>
                </c:pt>
                <c:pt idx="16">
                  <c:v>19.826099999999997</c:v>
                </c:pt>
                <c:pt idx="17">
                  <c:v>20.497400000000003</c:v>
                </c:pt>
                <c:pt idx="18">
                  <c:v>20.853000000000002</c:v>
                </c:pt>
                <c:pt idx="19">
                  <c:v>20.545000000000002</c:v>
                </c:pt>
                <c:pt idx="20">
                  <c:v>20.799800000000005</c:v>
                </c:pt>
                <c:pt idx="21">
                  <c:v>20.292300000000001</c:v>
                </c:pt>
                <c:pt idx="22">
                  <c:v>20.705300000000001</c:v>
                </c:pt>
                <c:pt idx="23">
                  <c:v>20.412700000000005</c:v>
                </c:pt>
                <c:pt idx="24">
                  <c:v>19.717599999999997</c:v>
                </c:pt>
                <c:pt idx="25">
                  <c:v>20.141099999999998</c:v>
                </c:pt>
                <c:pt idx="26">
                  <c:v>19.671399999999995</c:v>
                </c:pt>
                <c:pt idx="27">
                  <c:v>20.320999999999998</c:v>
                </c:pt>
                <c:pt idx="28">
                  <c:v>20.429500000000004</c:v>
                </c:pt>
                <c:pt idx="29">
                  <c:v>20.064800000000002</c:v>
                </c:pt>
                <c:pt idx="30">
                  <c:v>18.346999999999998</c:v>
                </c:pt>
                <c:pt idx="31">
                  <c:v>20.572299999999998</c:v>
                </c:pt>
                <c:pt idx="32">
                  <c:v>17.825500000000002</c:v>
                </c:pt>
                <c:pt idx="33">
                  <c:v>21.594999999999999</c:v>
                </c:pt>
                <c:pt idx="34">
                  <c:v>21.728000000000002</c:v>
                </c:pt>
                <c:pt idx="35">
                  <c:v>22.255100000000002</c:v>
                </c:pt>
                <c:pt idx="36">
                  <c:v>22.142399999999999</c:v>
                </c:pt>
                <c:pt idx="37">
                  <c:v>21.996100000000002</c:v>
                </c:pt>
                <c:pt idx="38">
                  <c:v>20.0977</c:v>
                </c:pt>
                <c:pt idx="39">
                  <c:v>20.0977</c:v>
                </c:pt>
                <c:pt idx="40">
                  <c:v>21.664999999999999</c:v>
                </c:pt>
                <c:pt idx="41">
                  <c:v>21.0854</c:v>
                </c:pt>
                <c:pt idx="42">
                  <c:v>18.790800000000001</c:v>
                </c:pt>
                <c:pt idx="43">
                  <c:v>21.853300000000001</c:v>
                </c:pt>
                <c:pt idx="44">
                  <c:v>20.666799999999995</c:v>
                </c:pt>
                <c:pt idx="45">
                  <c:v>22.150099999999998</c:v>
                </c:pt>
                <c:pt idx="46">
                  <c:v>21.429099999999998</c:v>
                </c:pt>
                <c:pt idx="47">
                  <c:v>21.304499999999997</c:v>
                </c:pt>
                <c:pt idx="48">
                  <c:v>21.979300000000002</c:v>
                </c:pt>
                <c:pt idx="49">
                  <c:v>22.26</c:v>
                </c:pt>
                <c:pt idx="50">
                  <c:v>19.0001</c:v>
                </c:pt>
                <c:pt idx="51">
                  <c:v>21.407400000000003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F-47B7-AF60-4A060FC03E75}"/>
            </c:ext>
          </c:extLst>
        </c:ser>
        <c:ser>
          <c:idx val="2"/>
          <c:order val="2"/>
          <c:tx>
            <c:v>2020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'removals&amp;BFF'!$R$106:$R$157</c:f>
              <c:numCache>
                <c:formatCode>_ * #,##0.00_ ;_ * \-#,##0.00_ ;_ * "-"??_ ;_ @_ </c:formatCode>
                <c:ptCount val="52"/>
                <c:pt idx="0">
                  <c:v>21.569800000000004</c:v>
                </c:pt>
                <c:pt idx="1">
                  <c:v>21.309400000000004</c:v>
                </c:pt>
                <c:pt idx="2">
                  <c:v>22.206100000000003</c:v>
                </c:pt>
                <c:pt idx="3">
                  <c:v>21.010499999999997</c:v>
                </c:pt>
                <c:pt idx="4">
                  <c:v>21.010499999999997</c:v>
                </c:pt>
                <c:pt idx="5">
                  <c:v>18.494700000000009</c:v>
                </c:pt>
                <c:pt idx="6">
                  <c:v>19.313000000000002</c:v>
                </c:pt>
                <c:pt idx="7">
                  <c:v>19.835900000000002</c:v>
                </c:pt>
                <c:pt idx="8">
                  <c:v>20.736800000000002</c:v>
                </c:pt>
                <c:pt idx="9">
                  <c:v>20.013000000000002</c:v>
                </c:pt>
                <c:pt idx="10">
                  <c:v>21.077979999999997</c:v>
                </c:pt>
                <c:pt idx="11">
                  <c:v>20.95310000000001</c:v>
                </c:pt>
                <c:pt idx="12">
                  <c:v>21.7392</c:v>
                </c:pt>
                <c:pt idx="13">
                  <c:v>21.225750000000009</c:v>
                </c:pt>
                <c:pt idx="14">
                  <c:v>21.287700000000001</c:v>
                </c:pt>
                <c:pt idx="15">
                  <c:v>21.290009999999988</c:v>
                </c:pt>
                <c:pt idx="16">
                  <c:v>21.398160000000008</c:v>
                </c:pt>
                <c:pt idx="17">
                  <c:v>22.290100000000002</c:v>
                </c:pt>
                <c:pt idx="18">
                  <c:v>22.150799999999993</c:v>
                </c:pt>
                <c:pt idx="19">
                  <c:v>21.042489999999997</c:v>
                </c:pt>
                <c:pt idx="20">
                  <c:v>21.569800000000001</c:v>
                </c:pt>
                <c:pt idx="21">
                  <c:v>21.1358</c:v>
                </c:pt>
                <c:pt idx="22">
                  <c:v>21.985599999999998</c:v>
                </c:pt>
                <c:pt idx="23">
                  <c:v>20.741</c:v>
                </c:pt>
                <c:pt idx="24">
                  <c:v>21.720440000000004</c:v>
                </c:pt>
                <c:pt idx="25">
                  <c:v>22.376899999999992</c:v>
                </c:pt>
                <c:pt idx="26">
                  <c:v>22.076600000000003</c:v>
                </c:pt>
                <c:pt idx="27">
                  <c:v>22.118599999999997</c:v>
                </c:pt>
                <c:pt idx="28">
                  <c:v>21.741300000000003</c:v>
                </c:pt>
                <c:pt idx="29">
                  <c:v>19.624499999999998</c:v>
                </c:pt>
                <c:pt idx="30">
                  <c:v>21.760900000000003</c:v>
                </c:pt>
                <c:pt idx="31">
                  <c:v>22.110899999999997</c:v>
                </c:pt>
                <c:pt idx="32">
                  <c:v>23.003399999999996</c:v>
                </c:pt>
                <c:pt idx="33">
                  <c:v>22.915200000000006</c:v>
                </c:pt>
                <c:pt idx="34">
                  <c:v>21.746200000000009</c:v>
                </c:pt>
                <c:pt idx="35">
                  <c:v>22.788499999999999</c:v>
                </c:pt>
                <c:pt idx="36">
                  <c:v>21.968100000000003</c:v>
                </c:pt>
                <c:pt idx="37">
                  <c:v>22.232000000000006</c:v>
                </c:pt>
                <c:pt idx="38">
                  <c:v>21.902300000000011</c:v>
                </c:pt>
                <c:pt idx="39">
                  <c:v>20.496700000000001</c:v>
                </c:pt>
                <c:pt idx="40">
                  <c:v>22.239000000000004</c:v>
                </c:pt>
                <c:pt idx="41">
                  <c:v>21.829499999999999</c:v>
                </c:pt>
                <c:pt idx="42">
                  <c:v>21.580300000000008</c:v>
                </c:pt>
                <c:pt idx="43">
                  <c:v>21.914200000000001</c:v>
                </c:pt>
                <c:pt idx="44">
                  <c:v>22.3902</c:v>
                </c:pt>
                <c:pt idx="45">
                  <c:v>22.218699999999998</c:v>
                </c:pt>
                <c:pt idx="46">
                  <c:v>22.563100000000006</c:v>
                </c:pt>
                <c:pt idx="47">
                  <c:v>22.493100000000005</c:v>
                </c:pt>
                <c:pt idx="48">
                  <c:v>22.337700000000005</c:v>
                </c:pt>
                <c:pt idx="49">
                  <c:v>21.430500000000002</c:v>
                </c:pt>
                <c:pt idx="50">
                  <c:v>20.801199999999998</c:v>
                </c:pt>
                <c:pt idx="51">
                  <c:v>21.277200000000008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F-47B7-AF60-4A060FC03E75}"/>
            </c:ext>
          </c:extLst>
        </c:ser>
        <c:ser>
          <c:idx val="3"/>
          <c:order val="3"/>
          <c:tx>
            <c:strRef>
              <c:f>'removals&amp;BFF'!$Y$1</c:f>
              <c:strCache>
                <c:ptCount val="1"/>
                <c:pt idx="0">
                  <c:v>weekly removals after TS policy projection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'removals&amp;BFF'!$Y$158:$Y$209</c:f>
              <c:numCache>
                <c:formatCode>_ * #,##0.00_ ;_ * \-#,##0.00_ ;_ * "-"??_ ;_ @_ </c:formatCode>
                <c:ptCount val="52"/>
                <c:pt idx="0">
                  <c:v>19.144360670123138</c:v>
                </c:pt>
                <c:pt idx="1">
                  <c:v>20.822727206892825</c:v>
                </c:pt>
                <c:pt idx="2">
                  <c:v>20.243786866579466</c:v>
                </c:pt>
                <c:pt idx="3">
                  <c:v>21.582577865094954</c:v>
                </c:pt>
                <c:pt idx="4">
                  <c:v>20.577995317170377</c:v>
                </c:pt>
                <c:pt idx="5">
                  <c:v>22.204916589861746</c:v>
                </c:pt>
                <c:pt idx="6">
                  <c:v>22.213524601366739</c:v>
                </c:pt>
                <c:pt idx="7">
                  <c:v>19.290638952164009</c:v>
                </c:pt>
                <c:pt idx="8">
                  <c:v>19.648063493714783</c:v>
                </c:pt>
                <c:pt idx="9">
                  <c:v>18.548638587724064</c:v>
                </c:pt>
                <c:pt idx="10">
                  <c:v>18.763115685474055</c:v>
                </c:pt>
                <c:pt idx="11">
                  <c:v>19.082868125286836</c:v>
                </c:pt>
                <c:pt idx="12">
                  <c:v>21.496160000000003</c:v>
                </c:pt>
                <c:pt idx="13">
                  <c:v>20.287037500000007</c:v>
                </c:pt>
                <c:pt idx="14">
                  <c:v>20.002085000000001</c:v>
                </c:pt>
                <c:pt idx="15">
                  <c:v>21.554510499999992</c:v>
                </c:pt>
                <c:pt idx="16">
                  <c:v>19.468068000000009</c:v>
                </c:pt>
                <c:pt idx="17">
                  <c:v>21.235902000000006</c:v>
                </c:pt>
                <c:pt idx="18">
                  <c:v>21.093815999999993</c:v>
                </c:pt>
                <c:pt idx="19">
                  <c:v>21.230698963506534</c:v>
                </c:pt>
                <c:pt idx="20">
                  <c:v>21.521050222955225</c:v>
                </c:pt>
                <c:pt idx="21">
                  <c:v>21.488798740303011</c:v>
                </c:pt>
                <c:pt idx="22">
                  <c:v>21.709151880062869</c:v>
                </c:pt>
                <c:pt idx="23">
                  <c:v>21.380406304517837</c:v>
                </c:pt>
                <c:pt idx="24">
                  <c:v>21.271414427896492</c:v>
                </c:pt>
                <c:pt idx="25">
                  <c:v>21.73602396584123</c:v>
                </c:pt>
                <c:pt idx="26">
                  <c:v>21.342158566922578</c:v>
                </c:pt>
                <c:pt idx="27">
                  <c:v>21.664814719317505</c:v>
                </c:pt>
                <c:pt idx="28">
                  <c:v>21.32274497991968</c:v>
                </c:pt>
                <c:pt idx="29">
                  <c:v>21.158458799973559</c:v>
                </c:pt>
                <c:pt idx="30">
                  <c:v>20.994172620027435</c:v>
                </c:pt>
                <c:pt idx="31">
                  <c:v>21.275556118440335</c:v>
                </c:pt>
                <c:pt idx="32">
                  <c:v>22.159838143944697</c:v>
                </c:pt>
                <c:pt idx="33">
                  <c:v>22.158701172058141</c:v>
                </c:pt>
                <c:pt idx="34">
                  <c:v>21.063844126671057</c:v>
                </c:pt>
                <c:pt idx="35">
                  <c:v>22.101462496669328</c:v>
                </c:pt>
                <c:pt idx="36">
                  <c:v>21.353237868023893</c:v>
                </c:pt>
                <c:pt idx="37">
                  <c:v>21.623508478239518</c:v>
                </c:pt>
                <c:pt idx="38">
                  <c:v>21.430162802465187</c:v>
                </c:pt>
                <c:pt idx="39">
                  <c:v>20.194970769243014</c:v>
                </c:pt>
                <c:pt idx="40">
                  <c:v>21.874006080114452</c:v>
                </c:pt>
                <c:pt idx="41">
                  <c:v>21.538245075879882</c:v>
                </c:pt>
                <c:pt idx="42">
                  <c:v>21.423804350267531</c:v>
                </c:pt>
                <c:pt idx="43">
                  <c:v>21.724698068242351</c:v>
                </c:pt>
                <c:pt idx="44">
                  <c:v>22.244694122322173</c:v>
                </c:pt>
                <c:pt idx="45">
                  <c:v>21.992043297667443</c:v>
                </c:pt>
                <c:pt idx="46">
                  <c:v>22.447470359053952</c:v>
                </c:pt>
                <c:pt idx="47">
                  <c:v>22.055344520144676</c:v>
                </c:pt>
                <c:pt idx="48">
                  <c:v>21.919562037037039</c:v>
                </c:pt>
                <c:pt idx="49">
                  <c:v>21.12600986358612</c:v>
                </c:pt>
                <c:pt idx="50">
                  <c:v>20.456586347592904</c:v>
                </c:pt>
                <c:pt idx="51">
                  <c:v>20.767763191949982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F-4587-9EB9-5835E28B1620}"/>
            </c:ext>
          </c:extLst>
        </c:ser>
        <c:ser>
          <c:idx val="4"/>
          <c:order val="4"/>
          <c:tx>
            <c:v>2021 pre TS policy projection</c:v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'removals&amp;BFF'!$V$158:$V$209</c:f>
              <c:numCache>
                <c:formatCode>0.00</c:formatCode>
                <c:ptCount val="52"/>
                <c:pt idx="0">
                  <c:v>19.785498</c:v>
                </c:pt>
                <c:pt idx="1">
                  <c:v>21.522494000000009</c:v>
                </c:pt>
                <c:pt idx="2">
                  <c:v>20.928161000000003</c:v>
                </c:pt>
                <c:pt idx="3">
                  <c:v>22.313199999999998</c:v>
                </c:pt>
                <c:pt idx="4">
                  <c:v>21.284900000000004</c:v>
                </c:pt>
                <c:pt idx="5">
                  <c:v>22.960699999999996</c:v>
                </c:pt>
                <c:pt idx="6">
                  <c:v>22.960699999999996</c:v>
                </c:pt>
                <c:pt idx="7">
                  <c:v>19.939499999999999</c:v>
                </c:pt>
                <c:pt idx="8">
                  <c:v>20.773640000000004</c:v>
                </c:pt>
                <c:pt idx="9">
                  <c:v>19.614040000000003</c:v>
                </c:pt>
                <c:pt idx="10">
                  <c:v>19.631878999999998</c:v>
                </c:pt>
                <c:pt idx="11">
                  <c:v>20.000755000000009</c:v>
                </c:pt>
                <c:pt idx="12">
                  <c:v>21.496160000000003</c:v>
                </c:pt>
                <c:pt idx="13">
                  <c:v>20.287037500000007</c:v>
                </c:pt>
                <c:pt idx="14">
                  <c:v>20.002085000000001</c:v>
                </c:pt>
                <c:pt idx="15">
                  <c:v>21.554510499999992</c:v>
                </c:pt>
                <c:pt idx="16">
                  <c:v>19.468068000000009</c:v>
                </c:pt>
                <c:pt idx="17">
                  <c:v>21.235902000000006</c:v>
                </c:pt>
                <c:pt idx="18">
                  <c:v>21.093815999999993</c:v>
                </c:pt>
                <c:pt idx="19">
                  <c:v>21.230698963506534</c:v>
                </c:pt>
                <c:pt idx="20">
                  <c:v>21.521050222955225</c:v>
                </c:pt>
                <c:pt idx="21">
                  <c:v>21.488798740303011</c:v>
                </c:pt>
                <c:pt idx="22">
                  <c:v>21.709151880062869</c:v>
                </c:pt>
                <c:pt idx="23">
                  <c:v>21.380406304517837</c:v>
                </c:pt>
                <c:pt idx="24">
                  <c:v>21.271414427896492</c:v>
                </c:pt>
                <c:pt idx="25">
                  <c:v>21.73602396584123</c:v>
                </c:pt>
                <c:pt idx="26">
                  <c:v>21.342158566922578</c:v>
                </c:pt>
                <c:pt idx="27">
                  <c:v>21.664814719317505</c:v>
                </c:pt>
                <c:pt idx="28">
                  <c:v>21.32274497991968</c:v>
                </c:pt>
                <c:pt idx="29">
                  <c:v>21.158458799973559</c:v>
                </c:pt>
                <c:pt idx="30">
                  <c:v>20.994172620027435</c:v>
                </c:pt>
                <c:pt idx="31">
                  <c:v>21.275556118440335</c:v>
                </c:pt>
                <c:pt idx="32">
                  <c:v>22.159838143944697</c:v>
                </c:pt>
                <c:pt idx="33">
                  <c:v>22.158701172058141</c:v>
                </c:pt>
                <c:pt idx="34">
                  <c:v>21.063844126671057</c:v>
                </c:pt>
                <c:pt idx="35">
                  <c:v>22.101462496669328</c:v>
                </c:pt>
                <c:pt idx="36">
                  <c:v>21.353237868023893</c:v>
                </c:pt>
                <c:pt idx="37">
                  <c:v>21.623508478239518</c:v>
                </c:pt>
                <c:pt idx="38">
                  <c:v>21.430162802465187</c:v>
                </c:pt>
                <c:pt idx="39">
                  <c:v>20.194970769243014</c:v>
                </c:pt>
                <c:pt idx="40">
                  <c:v>21.874006080114452</c:v>
                </c:pt>
                <c:pt idx="41">
                  <c:v>21.538245075879882</c:v>
                </c:pt>
                <c:pt idx="42">
                  <c:v>21.423804350267531</c:v>
                </c:pt>
                <c:pt idx="43">
                  <c:v>21.724698068242351</c:v>
                </c:pt>
                <c:pt idx="44">
                  <c:v>22.244694122322173</c:v>
                </c:pt>
                <c:pt idx="45">
                  <c:v>21.992043297667443</c:v>
                </c:pt>
                <c:pt idx="46">
                  <c:v>22.447470359053952</c:v>
                </c:pt>
                <c:pt idx="47">
                  <c:v>22.055344520144676</c:v>
                </c:pt>
                <c:pt idx="48">
                  <c:v>21.919562037037039</c:v>
                </c:pt>
                <c:pt idx="49">
                  <c:v>21.12600986358612</c:v>
                </c:pt>
                <c:pt idx="50">
                  <c:v>20.456586347592904</c:v>
                </c:pt>
                <c:pt idx="51">
                  <c:v>20.767763191949982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F-423F-84A9-9175DF273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448096"/>
        <c:axId val="814019824"/>
      </c:lineChart>
      <c:dateAx>
        <c:axId val="1074448096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19824"/>
        <c:crosses val="autoZero"/>
        <c:auto val="1"/>
        <c:lblOffset val="100"/>
        <c:baseTimeUnit val="days"/>
        <c:majorUnit val="1"/>
        <c:majorTimeUnit val="months"/>
      </c:dateAx>
      <c:valAx>
        <c:axId val="81401982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'removals&amp;BFF'!$J$1</c:f>
              <c:strCache>
                <c:ptCount val="1"/>
                <c:pt idx="0">
                  <c:v>BF CU cut to keep port inventory flat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'removals&amp;BFF'!$J$2:$J$211</c:f>
              <c:numCache>
                <c:formatCode>_ * #,##0.00_ ;_ * \-#,##0.00_ ;_ * "-"??_ ;_ @_ </c:formatCode>
                <c:ptCount val="210"/>
                <c:pt idx="0">
                  <c:v>-16.478734043243307</c:v>
                </c:pt>
                <c:pt idx="1">
                  <c:v>-8.5882135033622831</c:v>
                </c:pt>
                <c:pt idx="2">
                  <c:v>-13.988381759802053</c:v>
                </c:pt>
                <c:pt idx="3">
                  <c:v>-0.92345057921195917</c:v>
                </c:pt>
                <c:pt idx="4">
                  <c:v>-2.6172462600573709</c:v>
                </c:pt>
                <c:pt idx="5">
                  <c:v>5.2729598974418508</c:v>
                </c:pt>
                <c:pt idx="6">
                  <c:v>8.9400377705416076</c:v>
                </c:pt>
                <c:pt idx="7">
                  <c:v>7.5707004002082954</c:v>
                </c:pt>
                <c:pt idx="8">
                  <c:v>8.5383662407970746</c:v>
                </c:pt>
                <c:pt idx="9">
                  <c:v>2.3386311542192999</c:v>
                </c:pt>
                <c:pt idx="10">
                  <c:v>-9.0037977599960612</c:v>
                </c:pt>
                <c:pt idx="11">
                  <c:v>-5.257553571010618</c:v>
                </c:pt>
                <c:pt idx="12">
                  <c:v>-1.724570944688594</c:v>
                </c:pt>
                <c:pt idx="13">
                  <c:v>1.8890006930582075</c:v>
                </c:pt>
                <c:pt idx="14">
                  <c:v>0.57767684060328861</c:v>
                </c:pt>
                <c:pt idx="15">
                  <c:v>-5.4011027656244153</c:v>
                </c:pt>
                <c:pt idx="16">
                  <c:v>-3.5515054939321971</c:v>
                </c:pt>
                <c:pt idx="17">
                  <c:v>-1.3292236524386283</c:v>
                </c:pt>
                <c:pt idx="18">
                  <c:v>-3.8144502193003262</c:v>
                </c:pt>
                <c:pt idx="19">
                  <c:v>0.15523795545050234</c:v>
                </c:pt>
                <c:pt idx="20">
                  <c:v>3.7108970471425806</c:v>
                </c:pt>
                <c:pt idx="21">
                  <c:v>-5.4652452352442538E-2</c:v>
                </c:pt>
                <c:pt idx="22">
                  <c:v>-5.6768717076031834</c:v>
                </c:pt>
                <c:pt idx="23">
                  <c:v>-8.1978123819598636</c:v>
                </c:pt>
                <c:pt idx="24">
                  <c:v>-2.5765724728995139</c:v>
                </c:pt>
                <c:pt idx="25">
                  <c:v>-7.978530287779563</c:v>
                </c:pt>
                <c:pt idx="26">
                  <c:v>-1.9220568095338564</c:v>
                </c:pt>
                <c:pt idx="27">
                  <c:v>-5.9932574928121056</c:v>
                </c:pt>
                <c:pt idx="28">
                  <c:v>-2.1419784559167567</c:v>
                </c:pt>
                <c:pt idx="29">
                  <c:v>0.30223464218651941</c:v>
                </c:pt>
                <c:pt idx="30">
                  <c:v>-2.0538260190275395</c:v>
                </c:pt>
                <c:pt idx="31">
                  <c:v>9.4565614338293358E-2</c:v>
                </c:pt>
                <c:pt idx="32">
                  <c:v>3.5975824269382741</c:v>
                </c:pt>
                <c:pt idx="33">
                  <c:v>-4.4002575331905405</c:v>
                </c:pt>
                <c:pt idx="34">
                  <c:v>-4.5484323486685412</c:v>
                </c:pt>
                <c:pt idx="35">
                  <c:v>-4.4165202630623668</c:v>
                </c:pt>
                <c:pt idx="36">
                  <c:v>3.5109524994707328</c:v>
                </c:pt>
                <c:pt idx="37">
                  <c:v>3.4236898857698179</c:v>
                </c:pt>
                <c:pt idx="38">
                  <c:v>2.4263066005181742</c:v>
                </c:pt>
                <c:pt idx="39">
                  <c:v>-4.1578447373171912</c:v>
                </c:pt>
                <c:pt idx="40">
                  <c:v>-3.701506981299346</c:v>
                </c:pt>
                <c:pt idx="41">
                  <c:v>5.0003406797476657</c:v>
                </c:pt>
                <c:pt idx="42">
                  <c:v>5.7236244387953974</c:v>
                </c:pt>
                <c:pt idx="43">
                  <c:v>3.2799036411234397</c:v>
                </c:pt>
                <c:pt idx="44">
                  <c:v>6.2550530773841473</c:v>
                </c:pt>
                <c:pt idx="45">
                  <c:v>5.6075460557887595</c:v>
                </c:pt>
                <c:pt idx="46">
                  <c:v>0.5968357687526975</c:v>
                </c:pt>
                <c:pt idx="47">
                  <c:v>1.3632555263508408</c:v>
                </c:pt>
                <c:pt idx="48">
                  <c:v>-3.4688658740912501</c:v>
                </c:pt>
                <c:pt idx="49">
                  <c:v>-1.114296449989908</c:v>
                </c:pt>
                <c:pt idx="50">
                  <c:v>-2.6148056568031706</c:v>
                </c:pt>
                <c:pt idx="51">
                  <c:v>-11.943094639121099</c:v>
                </c:pt>
                <c:pt idx="52">
                  <c:v>-12.454124896221785</c:v>
                </c:pt>
                <c:pt idx="53">
                  <c:v>-8.3382898092632445</c:v>
                </c:pt>
                <c:pt idx="54">
                  <c:v>-4.0016014531519062</c:v>
                </c:pt>
                <c:pt idx="55">
                  <c:v>2.493745872036726</c:v>
                </c:pt>
                <c:pt idx="56">
                  <c:v>6.1219406198608937</c:v>
                </c:pt>
                <c:pt idx="57">
                  <c:v>13.470389904812095</c:v>
                </c:pt>
                <c:pt idx="58">
                  <c:v>3.5453621899916357</c:v>
                </c:pt>
                <c:pt idx="59">
                  <c:v>3.8046332073327704</c:v>
                </c:pt>
                <c:pt idx="60">
                  <c:v>7.3242485557551475</c:v>
                </c:pt>
                <c:pt idx="61">
                  <c:v>-2.5289508834065941</c:v>
                </c:pt>
                <c:pt idx="62">
                  <c:v>-9.5607442830258549</c:v>
                </c:pt>
                <c:pt idx="63">
                  <c:v>5.4567218362710435</c:v>
                </c:pt>
                <c:pt idx="64">
                  <c:v>2.1965389764803547</c:v>
                </c:pt>
                <c:pt idx="65">
                  <c:v>4.225067687231558</c:v>
                </c:pt>
                <c:pt idx="66">
                  <c:v>27.45918182930901</c:v>
                </c:pt>
                <c:pt idx="67">
                  <c:v>30.43586297815893</c:v>
                </c:pt>
                <c:pt idx="68">
                  <c:v>12.153808310723079</c:v>
                </c:pt>
                <c:pt idx="69">
                  <c:v>12.448044283974767</c:v>
                </c:pt>
                <c:pt idx="70">
                  <c:v>15.752133995049689</c:v>
                </c:pt>
                <c:pt idx="71">
                  <c:v>17.506009629292748</c:v>
                </c:pt>
                <c:pt idx="72">
                  <c:v>16.732041569039424</c:v>
                </c:pt>
                <c:pt idx="73">
                  <c:v>9.6364763230836701</c:v>
                </c:pt>
                <c:pt idx="74">
                  <c:v>6.4662435243775036</c:v>
                </c:pt>
                <c:pt idx="75">
                  <c:v>4.110073349025356E-3</c:v>
                </c:pt>
                <c:pt idx="76">
                  <c:v>1.3590742473192989</c:v>
                </c:pt>
                <c:pt idx="77">
                  <c:v>6.8635028931815327</c:v>
                </c:pt>
                <c:pt idx="78">
                  <c:v>-4.2736060436301955</c:v>
                </c:pt>
                <c:pt idx="79">
                  <c:v>0.27522114231106798</c:v>
                </c:pt>
                <c:pt idx="80">
                  <c:v>1.1054012557992223</c:v>
                </c:pt>
                <c:pt idx="81">
                  <c:v>4.4650539218179262</c:v>
                </c:pt>
                <c:pt idx="82">
                  <c:v>-7.8190804558293507</c:v>
                </c:pt>
                <c:pt idx="83">
                  <c:v>8.9804663263949465</c:v>
                </c:pt>
                <c:pt idx="84">
                  <c:v>-8.6659188371364451</c:v>
                </c:pt>
                <c:pt idx="85">
                  <c:v>1.0378575403795764</c:v>
                </c:pt>
                <c:pt idx="86">
                  <c:v>3.8794455196487547</c:v>
                </c:pt>
                <c:pt idx="87">
                  <c:v>4.0356982194358011</c:v>
                </c:pt>
                <c:pt idx="88">
                  <c:v>7.3567147596949241</c:v>
                </c:pt>
                <c:pt idx="89">
                  <c:v>2.6725184956612367</c:v>
                </c:pt>
                <c:pt idx="90">
                  <c:v>-10.920136750809917</c:v>
                </c:pt>
                <c:pt idx="91">
                  <c:v>-3.5455600622637604</c:v>
                </c:pt>
                <c:pt idx="92">
                  <c:v>5.223062657772374</c:v>
                </c:pt>
                <c:pt idx="93">
                  <c:v>9.3583442856889434</c:v>
                </c:pt>
                <c:pt idx="94">
                  <c:v>8.6922900215029131E-2</c:v>
                </c:pt>
                <c:pt idx="95">
                  <c:v>7.6357545399765172</c:v>
                </c:pt>
                <c:pt idx="96">
                  <c:v>1.3610222666497123</c:v>
                </c:pt>
                <c:pt idx="97">
                  <c:v>4.3609160221198522</c:v>
                </c:pt>
                <c:pt idx="98">
                  <c:v>3.1297353976502507</c:v>
                </c:pt>
                <c:pt idx="99">
                  <c:v>2.6587705378480706</c:v>
                </c:pt>
                <c:pt idx="100">
                  <c:v>4.8100463755947089</c:v>
                </c:pt>
                <c:pt idx="101">
                  <c:v>6.5600956139246165</c:v>
                </c:pt>
                <c:pt idx="102">
                  <c:v>-3.5093939723944629</c:v>
                </c:pt>
                <c:pt idx="103">
                  <c:v>3.8677906667347486</c:v>
                </c:pt>
                <c:pt idx="104">
                  <c:v>0.61503191436352722</c:v>
                </c:pt>
                <c:pt idx="105">
                  <c:v>3.8312261305293305E-2</c:v>
                </c:pt>
                <c:pt idx="106">
                  <c:v>5.2611682037826455</c:v>
                </c:pt>
                <c:pt idx="107">
                  <c:v>5.0381252393135441</c:v>
                </c:pt>
                <c:pt idx="108">
                  <c:v>9.5581789757602564</c:v>
                </c:pt>
                <c:pt idx="109">
                  <c:v>-5.8991504308679055E-2</c:v>
                </c:pt>
                <c:pt idx="110">
                  <c:v>3.5121129916235532</c:v>
                </c:pt>
                <c:pt idx="111">
                  <c:v>13.916301119102982</c:v>
                </c:pt>
                <c:pt idx="112">
                  <c:v>24.84554871570662</c:v>
                </c:pt>
                <c:pt idx="113">
                  <c:v>5.1522583736781087</c:v>
                </c:pt>
                <c:pt idx="114">
                  <c:v>10.841654357355424</c:v>
                </c:pt>
                <c:pt idx="115">
                  <c:v>11.376481738692021</c:v>
                </c:pt>
                <c:pt idx="116">
                  <c:v>11.291884674742889</c:v>
                </c:pt>
                <c:pt idx="117">
                  <c:v>0.61540737404784807</c:v>
                </c:pt>
                <c:pt idx="118">
                  <c:v>4.121536241368986</c:v>
                </c:pt>
                <c:pt idx="119">
                  <c:v>11.51304749529497</c:v>
                </c:pt>
                <c:pt idx="120">
                  <c:v>12.168703232987056</c:v>
                </c:pt>
                <c:pt idx="121">
                  <c:v>11.696508743619589</c:v>
                </c:pt>
                <c:pt idx="122">
                  <c:v>7.4674056459628844</c:v>
                </c:pt>
                <c:pt idx="123">
                  <c:v>-1.1720952188296252</c:v>
                </c:pt>
                <c:pt idx="124">
                  <c:v>2.3732422741853156</c:v>
                </c:pt>
                <c:pt idx="125">
                  <c:v>1.3832598801827913</c:v>
                </c:pt>
                <c:pt idx="126">
                  <c:v>5.2806840194512858</c:v>
                </c:pt>
                <c:pt idx="127">
                  <c:v>0.7403425882727106</c:v>
                </c:pt>
                <c:pt idx="128">
                  <c:v>0.73316197020726293</c:v>
                </c:pt>
                <c:pt idx="129">
                  <c:v>1.0941923487538929</c:v>
                </c:pt>
                <c:pt idx="130">
                  <c:v>0.94398937485824774</c:v>
                </c:pt>
                <c:pt idx="131">
                  <c:v>-2.4625469120826011</c:v>
                </c:pt>
                <c:pt idx="132">
                  <c:v>-5.4146635511583554</c:v>
                </c:pt>
                <c:pt idx="133">
                  <c:v>-13.947194521723475</c:v>
                </c:pt>
                <c:pt idx="134">
                  <c:v>0.3660667863680942</c:v>
                </c:pt>
                <c:pt idx="135">
                  <c:v>3.5596549520783469</c:v>
                </c:pt>
                <c:pt idx="136">
                  <c:v>7.8281534661957011</c:v>
                </c:pt>
                <c:pt idx="137">
                  <c:v>9.7654678627467462</c:v>
                </c:pt>
                <c:pt idx="138">
                  <c:v>6.3283810973150878</c:v>
                </c:pt>
                <c:pt idx="139">
                  <c:v>3.6263578150917084</c:v>
                </c:pt>
                <c:pt idx="140">
                  <c:v>-3.1473656455307975</c:v>
                </c:pt>
                <c:pt idx="141">
                  <c:v>0.41169607122854757</c:v>
                </c:pt>
                <c:pt idx="142">
                  <c:v>0.71856336517269881</c:v>
                </c:pt>
                <c:pt idx="143">
                  <c:v>-7.7117387809696112</c:v>
                </c:pt>
                <c:pt idx="144">
                  <c:v>-3.4855044338180932</c:v>
                </c:pt>
                <c:pt idx="145">
                  <c:v>-0.22455701252692961</c:v>
                </c:pt>
                <c:pt idx="146">
                  <c:v>0.17507234768864066</c:v>
                </c:pt>
                <c:pt idx="147">
                  <c:v>-0.93603669604503636</c:v>
                </c:pt>
                <c:pt idx="148">
                  <c:v>-5.7978274092528324</c:v>
                </c:pt>
                <c:pt idx="149">
                  <c:v>-0.60529135849809279</c:v>
                </c:pt>
                <c:pt idx="150">
                  <c:v>2.687556989606108</c:v>
                </c:pt>
                <c:pt idx="151">
                  <c:v>4.8428332147004198</c:v>
                </c:pt>
                <c:pt idx="152">
                  <c:v>3.6562720785621821</c:v>
                </c:pt>
                <c:pt idx="153">
                  <c:v>3.1297120960217626</c:v>
                </c:pt>
                <c:pt idx="154">
                  <c:v>-0.14966104276868464</c:v>
                </c:pt>
                <c:pt idx="155">
                  <c:v>4.6700152568424329</c:v>
                </c:pt>
                <c:pt idx="156">
                  <c:v>-1.9712922906635129</c:v>
                </c:pt>
                <c:pt idx="157">
                  <c:v>-6.5236532382609767</c:v>
                </c:pt>
                <c:pt idx="158">
                  <c:v>-16.633978762353479</c:v>
                </c:pt>
                <c:pt idx="159">
                  <c:v>-4.3388503459195249</c:v>
                </c:pt>
                <c:pt idx="160">
                  <c:v>-0.95624295664921988</c:v>
                </c:pt>
                <c:pt idx="161">
                  <c:v>7.1022309970627759</c:v>
                </c:pt>
                <c:pt idx="162">
                  <c:v>10.53590434474043</c:v>
                </c:pt>
                <c:pt idx="163">
                  <c:v>7.4521648391713029</c:v>
                </c:pt>
                <c:pt idx="164">
                  <c:v>8.4436446678377308</c:v>
                </c:pt>
                <c:pt idx="165">
                  <c:v>-9.3674068231664194</c:v>
                </c:pt>
                <c:pt idx="166">
                  <c:v>-4.4754079470604182</c:v>
                </c:pt>
                <c:pt idx="167">
                  <c:v>0.59272763848159116</c:v>
                </c:pt>
                <c:pt idx="168">
                  <c:v>6.7079052977600355</c:v>
                </c:pt>
                <c:pt idx="169">
                  <c:v>-4.5995794090451483</c:v>
                </c:pt>
                <c:pt idx="170">
                  <c:v>-13.427407831153019</c:v>
                </c:pt>
                <c:pt idx="171">
                  <c:v>-7.2430717308478592</c:v>
                </c:pt>
                <c:pt idx="172">
                  <c:v>-4.9200432542786956</c:v>
                </c:pt>
                <c:pt idx="173">
                  <c:v>4.7551533373140273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-4.3817104221091085E-3</c:v>
                </c:pt>
                <c:pt idx="181">
                  <c:v>2.5774837436562592</c:v>
                </c:pt>
                <c:pt idx="182">
                  <c:v>0.16009704444537931</c:v>
                </c:pt>
                <c:pt idx="183">
                  <c:v>-1.4553158034527627</c:v>
                </c:pt>
                <c:pt idx="184">
                  <c:v>-6.2368367321680722</c:v>
                </c:pt>
                <c:pt idx="185">
                  <c:v>-5.6591376660845043</c:v>
                </c:pt>
                <c:pt idx="186">
                  <c:v>-4.3194194044878031</c:v>
                </c:pt>
                <c:pt idx="187">
                  <c:v>-3.0390491651647125</c:v>
                </c:pt>
                <c:pt idx="188">
                  <c:v>-2.4877092434082471</c:v>
                </c:pt>
                <c:pt idx="189">
                  <c:v>-3.5109934423723956</c:v>
                </c:pt>
                <c:pt idx="190">
                  <c:v>-6.6846370338750063</c:v>
                </c:pt>
                <c:pt idx="191">
                  <c:v>-1.5237866017227759</c:v>
                </c:pt>
                <c:pt idx="192">
                  <c:v>-6.6870916481906022</c:v>
                </c:pt>
                <c:pt idx="193">
                  <c:v>-6.4602210807184406</c:v>
                </c:pt>
                <c:pt idx="194">
                  <c:v>-7.3540667512817777</c:v>
                </c:pt>
                <c:pt idx="195">
                  <c:v>-12.292463743667867</c:v>
                </c:pt>
                <c:pt idx="196">
                  <c:v>-3.2709794274255444</c:v>
                </c:pt>
                <c:pt idx="197">
                  <c:v>-5.2454916622779706</c:v>
                </c:pt>
                <c:pt idx="198">
                  <c:v>-7.1243769764913623</c:v>
                </c:pt>
                <c:pt idx="199">
                  <c:v>-6.6092273415347762</c:v>
                </c:pt>
                <c:pt idx="200">
                  <c:v>-3.2950254912893797</c:v>
                </c:pt>
                <c:pt idx="201">
                  <c:v>-4.8235320028617394</c:v>
                </c:pt>
                <c:pt idx="202">
                  <c:v>-1.0236264461610318</c:v>
                </c:pt>
                <c:pt idx="203">
                  <c:v>-1.0375356490365277</c:v>
                </c:pt>
                <c:pt idx="204">
                  <c:v>-2.4061377354756814</c:v>
                </c:pt>
                <c:pt idx="205">
                  <c:v>-4.6153014225902496</c:v>
                </c:pt>
                <c:pt idx="206">
                  <c:v>-8.883758878032026</c:v>
                </c:pt>
                <c:pt idx="207">
                  <c:v>-10.750231408128911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B-4F61-AC0F-5B0AAA972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70728"/>
        <c:axId val="772268432"/>
      </c:lineChart>
      <c:dateAx>
        <c:axId val="772270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68432"/>
        <c:crosses val="autoZero"/>
        <c:auto val="1"/>
        <c:lblOffset val="100"/>
        <c:baseTimeUnit val="days"/>
      </c:dateAx>
      <c:valAx>
        <c:axId val="7722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7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'removals&amp;BFF'!$K$1</c:f>
              <c:strCache>
                <c:ptCount val="1"/>
                <c:pt idx="0">
                  <c:v>BF CU cut to keep port inventory flat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66"/>
              <c:layout>
                <c:manualLayout>
                  <c:x val="-6.096131301289566E-2"/>
                  <c:y val="0.1312910284463894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A1-440A-916A-EDEACF1BBA54}"/>
                </c:ext>
              </c:extLst>
            </c:dLbl>
            <c:dLbl>
              <c:idx val="172"/>
              <c:layout>
                <c:manualLayout>
                  <c:x val="-0.17584994138335286"/>
                  <c:y val="-0.3063457330415755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A1-440A-916A-EDEACF1BBA54}"/>
                </c:ext>
              </c:extLst>
            </c:dLbl>
            <c:dLbl>
              <c:idx val="176"/>
              <c:layout>
                <c:manualLayout>
                  <c:x val="-2.3446658851113715E-3"/>
                  <c:y val="-0.1356673960612691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A1-440A-916A-EDEACF1BBA54}"/>
                </c:ext>
              </c:extLst>
            </c:dLbl>
            <c:dLbl>
              <c:idx val="180"/>
              <c:layout>
                <c:manualLayout>
                  <c:x val="-1.1723329425556945E-2"/>
                  <c:y val="0.1356673960612692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A1-440A-916A-EDEACF1BBA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'removals&amp;BFF'!$K$2:$K$211</c:f>
              <c:numCache>
                <c:formatCode>_ * #,##0.00_ ;_ * \-#,##0.00_ ;_ * "-"??_ ;_ @_ </c:formatCode>
                <c:ptCount val="210"/>
                <c:pt idx="3">
                  <c:v>-9.9946949714049005</c:v>
                </c:pt>
                <c:pt idx="4">
                  <c:v>-6.5293230256084165</c:v>
                </c:pt>
                <c:pt idx="5">
                  <c:v>-3.064029675407383</c:v>
                </c:pt>
                <c:pt idx="6">
                  <c:v>2.6680752071785321</c:v>
                </c:pt>
                <c:pt idx="7">
                  <c:v>4.7916129520335957</c:v>
                </c:pt>
                <c:pt idx="8">
                  <c:v>7.5805160772472071</c:v>
                </c:pt>
                <c:pt idx="9">
                  <c:v>6.8469338914415694</c:v>
                </c:pt>
                <c:pt idx="10">
                  <c:v>2.3609750088071522</c:v>
                </c:pt>
                <c:pt idx="11">
                  <c:v>-0.84608848399757619</c:v>
                </c:pt>
                <c:pt idx="12">
                  <c:v>-3.4118227803689933</c:v>
                </c:pt>
                <c:pt idx="13">
                  <c:v>-3.5242303956592664</c:v>
                </c:pt>
                <c:pt idx="14">
                  <c:v>-1.128861745509429</c:v>
                </c:pt>
                <c:pt idx="15">
                  <c:v>-1.1647490441628783</c:v>
                </c:pt>
                <c:pt idx="16">
                  <c:v>-1.6214826814737791</c:v>
                </c:pt>
                <c:pt idx="17">
                  <c:v>-2.426038767847988</c:v>
                </c:pt>
                <c:pt idx="18">
                  <c:v>-3.5240705328238917</c:v>
                </c:pt>
                <c:pt idx="19">
                  <c:v>-2.1349853525551623</c:v>
                </c:pt>
                <c:pt idx="20">
                  <c:v>-0.31938471728646789</c:v>
                </c:pt>
                <c:pt idx="21">
                  <c:v>-7.4191726492145449E-4</c:v>
                </c:pt>
                <c:pt idx="22">
                  <c:v>-0.46634728934063574</c:v>
                </c:pt>
                <c:pt idx="23">
                  <c:v>-2.5546098736932272</c:v>
                </c:pt>
                <c:pt idx="24">
                  <c:v>-4.1264772537037508</c:v>
                </c:pt>
                <c:pt idx="25">
                  <c:v>-6.107446712560531</c:v>
                </c:pt>
                <c:pt idx="26">
                  <c:v>-5.1687429880431992</c:v>
                </c:pt>
                <c:pt idx="27">
                  <c:v>-4.6176042657562597</c:v>
                </c:pt>
                <c:pt idx="28">
                  <c:v>-4.5089557615105704</c:v>
                </c:pt>
                <c:pt idx="29">
                  <c:v>-2.4387645290190498</c:v>
                </c:pt>
                <c:pt idx="30">
                  <c:v>-2.4717068313924706</c:v>
                </c:pt>
                <c:pt idx="31">
                  <c:v>-0.94975105460487086</c:v>
                </c:pt>
                <c:pt idx="32">
                  <c:v>0.48513916610888685</c:v>
                </c:pt>
                <c:pt idx="33">
                  <c:v>-0.69048387773537812</c:v>
                </c:pt>
                <c:pt idx="34">
                  <c:v>-1.3141354601456285</c:v>
                </c:pt>
                <c:pt idx="35">
                  <c:v>-2.4419069294957936</c:v>
                </c:pt>
                <c:pt idx="36">
                  <c:v>-2.4635644113626789</c:v>
                </c:pt>
                <c:pt idx="37">
                  <c:v>-0.5075775566225893</c:v>
                </c:pt>
                <c:pt idx="38">
                  <c:v>1.2361071806740895</c:v>
                </c:pt>
                <c:pt idx="39">
                  <c:v>1.3007760621103834</c:v>
                </c:pt>
                <c:pt idx="40">
                  <c:v>-0.50233880808213627</c:v>
                </c:pt>
                <c:pt idx="41">
                  <c:v>-0.10817610958767432</c:v>
                </c:pt>
                <c:pt idx="42">
                  <c:v>0.71615334998163149</c:v>
                </c:pt>
                <c:pt idx="43">
                  <c:v>2.5755904445917892</c:v>
                </c:pt>
                <c:pt idx="44">
                  <c:v>5.0647304592626625</c:v>
                </c:pt>
                <c:pt idx="45">
                  <c:v>5.216531803272936</c:v>
                </c:pt>
                <c:pt idx="46">
                  <c:v>3.934834635762261</c:v>
                </c:pt>
                <c:pt idx="47">
                  <c:v>3.4556726070691113</c:v>
                </c:pt>
                <c:pt idx="48">
                  <c:v>1.0246928692002619</c:v>
                </c:pt>
                <c:pt idx="49">
                  <c:v>-0.65576775724440495</c:v>
                </c:pt>
                <c:pt idx="50">
                  <c:v>-1.458678113633372</c:v>
                </c:pt>
                <c:pt idx="51">
                  <c:v>-4.785265655001357</c:v>
                </c:pt>
                <c:pt idx="52">
                  <c:v>-7.0315804105339907</c:v>
                </c:pt>
                <c:pt idx="53">
                  <c:v>-8.8375787503523249</c:v>
                </c:pt>
                <c:pt idx="54">
                  <c:v>-9.1842776994395088</c:v>
                </c:pt>
                <c:pt idx="55">
                  <c:v>-5.5750675716500524</c:v>
                </c:pt>
                <c:pt idx="56">
                  <c:v>-0.93105119262938274</c:v>
                </c:pt>
                <c:pt idx="57">
                  <c:v>4.521118735889452</c:v>
                </c:pt>
                <c:pt idx="58">
                  <c:v>6.4078596466753375</c:v>
                </c:pt>
                <c:pt idx="59">
                  <c:v>6.7355814804993486</c:v>
                </c:pt>
                <c:pt idx="60">
                  <c:v>7.036158464472912</c:v>
                </c:pt>
                <c:pt idx="61">
                  <c:v>3.0363232674182399</c:v>
                </c:pt>
                <c:pt idx="62">
                  <c:v>-0.24020335083613276</c:v>
                </c:pt>
                <c:pt idx="63">
                  <c:v>0.1728188063984355</c:v>
                </c:pt>
                <c:pt idx="64">
                  <c:v>-1.1091085884202627</c:v>
                </c:pt>
                <c:pt idx="65">
                  <c:v>0.57939605423927532</c:v>
                </c:pt>
                <c:pt idx="66">
                  <c:v>9.8343775823229915</c:v>
                </c:pt>
                <c:pt idx="67">
                  <c:v>16.079162867794963</c:v>
                </c:pt>
                <c:pt idx="68">
                  <c:v>18.568480201355644</c:v>
                </c:pt>
                <c:pt idx="69">
                  <c:v>20.624224350541446</c:v>
                </c:pt>
                <c:pt idx="70">
                  <c:v>17.697462391976615</c:v>
                </c:pt>
                <c:pt idx="71">
                  <c:v>14.464999054760071</c:v>
                </c:pt>
                <c:pt idx="72">
                  <c:v>15.609557369339157</c:v>
                </c:pt>
                <c:pt idx="73">
                  <c:v>14.906665379116383</c:v>
                </c:pt>
                <c:pt idx="74">
                  <c:v>12.585192761448337</c:v>
                </c:pt>
                <c:pt idx="75">
                  <c:v>8.2097178724624058</c:v>
                </c:pt>
                <c:pt idx="76">
                  <c:v>4.3664760420323745</c:v>
                </c:pt>
                <c:pt idx="77">
                  <c:v>3.6732326845568402</c:v>
                </c:pt>
                <c:pt idx="78">
                  <c:v>0.98827029255491539</c:v>
                </c:pt>
                <c:pt idx="79">
                  <c:v>1.056048059795426</c:v>
                </c:pt>
                <c:pt idx="80">
                  <c:v>0.99262981191540689</c:v>
                </c:pt>
                <c:pt idx="81">
                  <c:v>0.39301756907450525</c:v>
                </c:pt>
                <c:pt idx="82">
                  <c:v>-0.49335103397528357</c:v>
                </c:pt>
                <c:pt idx="83">
                  <c:v>1.6829602620456861</c:v>
                </c:pt>
                <c:pt idx="84">
                  <c:v>-0.7598697611882308</c:v>
                </c:pt>
                <c:pt idx="85">
                  <c:v>-1.6166688565478182</c:v>
                </c:pt>
                <c:pt idx="86">
                  <c:v>1.3079626373217081</c:v>
                </c:pt>
                <c:pt idx="87">
                  <c:v>7.1770610581921801E-2</c:v>
                </c:pt>
                <c:pt idx="88">
                  <c:v>4.0774290097897641</c:v>
                </c:pt>
                <c:pt idx="89">
                  <c:v>4.4860942486101791</c:v>
                </c:pt>
                <c:pt idx="90">
                  <c:v>0.78619868099551127</c:v>
                </c:pt>
                <c:pt idx="91">
                  <c:v>-1.1091158894293791</c:v>
                </c:pt>
                <c:pt idx="92">
                  <c:v>-1.6425289149100166</c:v>
                </c:pt>
                <c:pt idx="93">
                  <c:v>2.8927532596910055E-2</c:v>
                </c:pt>
                <c:pt idx="94">
                  <c:v>2.7806924453531465</c:v>
                </c:pt>
                <c:pt idx="95">
                  <c:v>5.5760210959132159</c:v>
                </c:pt>
                <c:pt idx="96">
                  <c:v>4.6105109981325505</c:v>
                </c:pt>
                <c:pt idx="97">
                  <c:v>3.3611539322402777</c:v>
                </c:pt>
                <c:pt idx="98">
                  <c:v>4.1218570565990831</c:v>
                </c:pt>
                <c:pt idx="99">
                  <c:v>2.8776110560669714</c:v>
                </c:pt>
                <c:pt idx="100">
                  <c:v>3.7398670833032206</c:v>
                </c:pt>
                <c:pt idx="101">
                  <c:v>4.2896619812544117</c:v>
                </c:pt>
                <c:pt idx="102">
                  <c:v>2.6298796387432333</c:v>
                </c:pt>
                <c:pt idx="103">
                  <c:v>2.9321346709649028</c:v>
                </c:pt>
                <c:pt idx="104">
                  <c:v>1.8833810556571073</c:v>
                </c:pt>
                <c:pt idx="105">
                  <c:v>0.25293521750227654</c:v>
                </c:pt>
                <c:pt idx="106">
                  <c:v>2.4455757615465537</c:v>
                </c:pt>
                <c:pt idx="107">
                  <c:v>2.7381594046912525</c:v>
                </c:pt>
                <c:pt idx="108">
                  <c:v>4.9739461700404348</c:v>
                </c:pt>
                <c:pt idx="109">
                  <c:v>4.9496202286369417</c:v>
                </c:pt>
                <c:pt idx="110">
                  <c:v>4.5123564255971687</c:v>
                </c:pt>
                <c:pt idx="111">
                  <c:v>6.7319003955445282</c:v>
                </c:pt>
                <c:pt idx="112">
                  <c:v>10.553742830531119</c:v>
                </c:pt>
                <c:pt idx="113">
                  <c:v>11.856555300027816</c:v>
                </c:pt>
                <c:pt idx="114">
                  <c:v>13.688940641460784</c:v>
                </c:pt>
                <c:pt idx="115">
                  <c:v>13.053985796358043</c:v>
                </c:pt>
                <c:pt idx="116">
                  <c:v>9.6655697861171106</c:v>
                </c:pt>
                <c:pt idx="117">
                  <c:v>8.5313570362095454</c:v>
                </c:pt>
                <c:pt idx="118">
                  <c:v>6.851327507212936</c:v>
                </c:pt>
                <c:pt idx="119">
                  <c:v>6.8854689463636731</c:v>
                </c:pt>
                <c:pt idx="120">
                  <c:v>7.104673585924715</c:v>
                </c:pt>
                <c:pt idx="121">
                  <c:v>9.8749489283176501</c:v>
                </c:pt>
                <c:pt idx="122">
                  <c:v>10.711416279466125</c:v>
                </c:pt>
                <c:pt idx="123">
                  <c:v>7.540130600934976</c:v>
                </c:pt>
                <c:pt idx="124">
                  <c:v>5.0912653612345409</c:v>
                </c:pt>
                <c:pt idx="125">
                  <c:v>2.5129531453753415</c:v>
                </c:pt>
                <c:pt idx="126">
                  <c:v>1.9662727387474419</c:v>
                </c:pt>
                <c:pt idx="127">
                  <c:v>2.4443821905230259</c:v>
                </c:pt>
                <c:pt idx="128">
                  <c:v>2.0343621145285127</c:v>
                </c:pt>
                <c:pt idx="129">
                  <c:v>1.9620952316712881</c:v>
                </c:pt>
                <c:pt idx="130">
                  <c:v>0.87792157052302855</c:v>
                </c:pt>
                <c:pt idx="131">
                  <c:v>7.7199195434200618E-2</c:v>
                </c:pt>
                <c:pt idx="132">
                  <c:v>-1.459757184907204</c:v>
                </c:pt>
                <c:pt idx="133">
                  <c:v>-5.2201039025265459</c:v>
                </c:pt>
                <c:pt idx="134">
                  <c:v>-5.3645845496490843</c:v>
                </c:pt>
                <c:pt idx="135">
                  <c:v>-3.8590340836088473</c:v>
                </c:pt>
                <c:pt idx="136">
                  <c:v>-0.54832982927033314</c:v>
                </c:pt>
                <c:pt idx="137">
                  <c:v>5.3798357668472221</c:v>
                </c:pt>
                <c:pt idx="138">
                  <c:v>6.8704143445839705</c:v>
                </c:pt>
                <c:pt idx="139">
                  <c:v>6.8870900603373109</c:v>
                </c:pt>
                <c:pt idx="140">
                  <c:v>4.1432102824056862</c:v>
                </c:pt>
                <c:pt idx="141">
                  <c:v>1.8047673345261366</c:v>
                </c:pt>
                <c:pt idx="142">
                  <c:v>0.40231290149053933</c:v>
                </c:pt>
                <c:pt idx="143">
                  <c:v>-2.4322112475247906</c:v>
                </c:pt>
                <c:pt idx="144">
                  <c:v>-2.5167459445966145</c:v>
                </c:pt>
                <c:pt idx="145">
                  <c:v>-2.6758092155354838</c:v>
                </c:pt>
                <c:pt idx="146">
                  <c:v>-2.8116819699064983</c:v>
                </c:pt>
                <c:pt idx="147">
                  <c:v>-1.1177564486753546</c:v>
                </c:pt>
                <c:pt idx="148">
                  <c:v>-1.6958371925340394</c:v>
                </c:pt>
                <c:pt idx="149">
                  <c:v>-1.7910207790268302</c:v>
                </c:pt>
                <c:pt idx="150">
                  <c:v>-1.1628996185474634</c:v>
                </c:pt>
                <c:pt idx="151">
                  <c:v>0.28181785913890067</c:v>
                </c:pt>
                <c:pt idx="152">
                  <c:v>2.6453427310926543</c:v>
                </c:pt>
                <c:pt idx="153">
                  <c:v>3.5790935947226181</c:v>
                </c:pt>
                <c:pt idx="154">
                  <c:v>2.86978908662892</c:v>
                </c:pt>
                <c:pt idx="155">
                  <c:v>2.8265845971644232</c:v>
                </c:pt>
                <c:pt idx="156">
                  <c:v>1.4196935048579995</c:v>
                </c:pt>
                <c:pt idx="157">
                  <c:v>-0.99364782871268531</c:v>
                </c:pt>
                <c:pt idx="158">
                  <c:v>-5.1147272586088839</c:v>
                </c:pt>
                <c:pt idx="159">
                  <c:v>-7.3669436592993733</c:v>
                </c:pt>
                <c:pt idx="160">
                  <c:v>-7.1131813257958001</c:v>
                </c:pt>
                <c:pt idx="161">
                  <c:v>-3.7067102669648619</c:v>
                </c:pt>
                <c:pt idx="162">
                  <c:v>3.0857605098086154</c:v>
                </c:pt>
                <c:pt idx="163">
                  <c:v>6.0335143060813223</c:v>
                </c:pt>
                <c:pt idx="164">
                  <c:v>8.38348621220306</c:v>
                </c:pt>
                <c:pt idx="165">
                  <c:v>4.2660767571457612</c:v>
                </c:pt>
                <c:pt idx="166">
                  <c:v>0.51324868419554903</c:v>
                </c:pt>
                <c:pt idx="167">
                  <c:v>-1.2016106159768789</c:v>
                </c:pt>
                <c:pt idx="168">
                  <c:v>-1.6355454584963027</c:v>
                </c:pt>
                <c:pt idx="169">
                  <c:v>-0.44358860496598496</c:v>
                </c:pt>
                <c:pt idx="170">
                  <c:v>-2.6815885759891351</c:v>
                </c:pt>
                <c:pt idx="171">
                  <c:v>-4.6405384183214977</c:v>
                </c:pt>
                <c:pt idx="172">
                  <c:v>-7.5475255563311805</c:v>
                </c:pt>
                <c:pt idx="173">
                  <c:v>-5.2088423697413866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0.31947081855669168</c:v>
                </c:pt>
                <c:pt idx="184">
                  <c:v>-1.2386429368797991</c:v>
                </c:pt>
                <c:pt idx="185">
                  <c:v>-3.29779828931499</c:v>
                </c:pt>
                <c:pt idx="186">
                  <c:v>-4.4176774015482856</c:v>
                </c:pt>
                <c:pt idx="187">
                  <c:v>-4.813610741976273</c:v>
                </c:pt>
                <c:pt idx="188">
                  <c:v>-3.8763288697863167</c:v>
                </c:pt>
                <c:pt idx="189">
                  <c:v>-3.3392928138582896</c:v>
                </c:pt>
                <c:pt idx="190">
                  <c:v>-3.9305972212050904</c:v>
                </c:pt>
                <c:pt idx="191">
                  <c:v>-3.5517815803446062</c:v>
                </c:pt>
                <c:pt idx="192">
                  <c:v>-4.601627181540195</c:v>
                </c:pt>
                <c:pt idx="193">
                  <c:v>-5.3389340911267062</c:v>
                </c:pt>
                <c:pt idx="194">
                  <c:v>-5.5062915204783991</c:v>
                </c:pt>
                <c:pt idx="195">
                  <c:v>-8.1984608059646717</c:v>
                </c:pt>
                <c:pt idx="196">
                  <c:v>-7.3444327507734073</c:v>
                </c:pt>
                <c:pt idx="197">
                  <c:v>-7.0407503961632898</c:v>
                </c:pt>
                <c:pt idx="198">
                  <c:v>-6.9833279524656859</c:v>
                </c:pt>
                <c:pt idx="199">
                  <c:v>-5.5625188519324134</c:v>
                </c:pt>
                <c:pt idx="200">
                  <c:v>-5.5685303678983722</c:v>
                </c:pt>
                <c:pt idx="201">
                  <c:v>-5.4630404530443144</c:v>
                </c:pt>
                <c:pt idx="202">
                  <c:v>-3.9378528204617318</c:v>
                </c:pt>
                <c:pt idx="203">
                  <c:v>-2.5449298973371697</c:v>
                </c:pt>
                <c:pt idx="204">
                  <c:v>-2.3227079583837451</c:v>
                </c:pt>
                <c:pt idx="205">
                  <c:v>-2.2706503133158726</c:v>
                </c:pt>
                <c:pt idx="206">
                  <c:v>-4.2356834212836212</c:v>
                </c:pt>
                <c:pt idx="207">
                  <c:v>-6.6638573610567171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D-4222-82D8-D7C0EA067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70728"/>
        <c:axId val="772268432"/>
      </c:lineChart>
      <c:dateAx>
        <c:axId val="772270728"/>
        <c:scaling>
          <c:orientation val="minMax"/>
          <c:min val="44201"/>
        </c:scaling>
        <c:delete val="0"/>
        <c:axPos val="b"/>
        <c:numFmt formatCode="yy/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72268432"/>
        <c:crosses val="autoZero"/>
        <c:auto val="1"/>
        <c:lblOffset val="100"/>
        <c:baseTimeUnit val="days"/>
      </c:dateAx>
      <c:valAx>
        <c:axId val="7722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7227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BF CU &amp; Rebar BOF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'removals&amp;BFF'!$C$1</c:f>
              <c:strCache>
                <c:ptCount val="1"/>
                <c:pt idx="0">
                  <c:v>bf cu new sample projection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'removals&amp;BFF'!$C$2:$C$211</c:f>
              <c:numCache>
                <c:formatCode>0.0</c:formatCode>
                <c:ptCount val="210"/>
                <c:pt idx="0">
                  <c:v>77.344502681688439</c:v>
                </c:pt>
                <c:pt idx="1">
                  <c:v>78.061745820743553</c:v>
                </c:pt>
                <c:pt idx="2">
                  <c:v>78.597001894665254</c:v>
                </c:pt>
                <c:pt idx="3">
                  <c:v>78.233027764398486</c:v>
                </c:pt>
                <c:pt idx="4">
                  <c:v>78.2407971283004</c:v>
                </c:pt>
                <c:pt idx="5">
                  <c:v>78.031465724187498</c:v>
                </c:pt>
                <c:pt idx="6">
                  <c:v>78.283953712870343</c:v>
                </c:pt>
                <c:pt idx="7">
                  <c:v>78.373773015344511</c:v>
                </c:pt>
                <c:pt idx="8">
                  <c:v>78.53870249017038</c:v>
                </c:pt>
                <c:pt idx="9">
                  <c:v>78.928342070773269</c:v>
                </c:pt>
                <c:pt idx="10">
                  <c:v>78.486048492791625</c:v>
                </c:pt>
                <c:pt idx="11">
                  <c:v>78.83356487549149</c:v>
                </c:pt>
                <c:pt idx="12">
                  <c:v>79.91823722149411</c:v>
                </c:pt>
                <c:pt idx="13">
                  <c:v>80.855478374836181</c:v>
                </c:pt>
                <c:pt idx="14">
                  <c:v>82.055989515072085</c:v>
                </c:pt>
                <c:pt idx="15">
                  <c:v>82.403505897771964</c:v>
                </c:pt>
                <c:pt idx="16">
                  <c:v>81.508387942332902</c:v>
                </c:pt>
                <c:pt idx="17">
                  <c:v>81.919089121887296</c:v>
                </c:pt>
                <c:pt idx="18">
                  <c:v>82.793145478374853</c:v>
                </c:pt>
                <c:pt idx="19">
                  <c:v>84.667627785058997</c:v>
                </c:pt>
                <c:pt idx="20">
                  <c:v>85.815484927916117</c:v>
                </c:pt>
                <c:pt idx="21">
                  <c:v>85.962916120576679</c:v>
                </c:pt>
                <c:pt idx="22">
                  <c:v>85.941854521625174</c:v>
                </c:pt>
                <c:pt idx="23">
                  <c:v>85.636461336828305</c:v>
                </c:pt>
                <c:pt idx="24">
                  <c:v>85.604868938401054</c:v>
                </c:pt>
                <c:pt idx="25">
                  <c:v>85.404783748361737</c:v>
                </c:pt>
                <c:pt idx="26">
                  <c:v>85.752300131061617</c:v>
                </c:pt>
                <c:pt idx="27">
                  <c:v>85.847077326343381</c:v>
                </c:pt>
                <c:pt idx="28">
                  <c:v>85.994508519003929</c:v>
                </c:pt>
                <c:pt idx="29">
                  <c:v>84.246395806028843</c:v>
                </c:pt>
                <c:pt idx="30">
                  <c:v>83.919941022280469</c:v>
                </c:pt>
                <c:pt idx="31">
                  <c:v>83.319685452162531</c:v>
                </c:pt>
                <c:pt idx="32">
                  <c:v>83.361808650065527</c:v>
                </c:pt>
                <c:pt idx="33">
                  <c:v>83.44605504587156</c:v>
                </c:pt>
                <c:pt idx="34">
                  <c:v>83.45658584534732</c:v>
                </c:pt>
                <c:pt idx="35">
                  <c:v>83.835694626474449</c:v>
                </c:pt>
                <c:pt idx="36">
                  <c:v>84.067372214941031</c:v>
                </c:pt>
                <c:pt idx="37">
                  <c:v>84.699220183486247</c:v>
                </c:pt>
                <c:pt idx="38">
                  <c:v>85.741769331585857</c:v>
                </c:pt>
                <c:pt idx="39">
                  <c:v>85.741769331585857</c:v>
                </c:pt>
                <c:pt idx="40">
                  <c:v>86.278840104849294</c:v>
                </c:pt>
                <c:pt idx="41">
                  <c:v>86.394678899082578</c:v>
                </c:pt>
                <c:pt idx="42">
                  <c:v>85.994508519003929</c:v>
                </c:pt>
                <c:pt idx="43">
                  <c:v>86.047162516382699</c:v>
                </c:pt>
                <c:pt idx="44">
                  <c:v>85.036205766710367</c:v>
                </c:pt>
                <c:pt idx="45">
                  <c:v>84.772935779816521</c:v>
                </c:pt>
                <c:pt idx="46">
                  <c:v>83.435524246395815</c:v>
                </c:pt>
                <c:pt idx="47">
                  <c:v>83.519770642201848</c:v>
                </c:pt>
                <c:pt idx="48">
                  <c:v>82.993230668414157</c:v>
                </c:pt>
                <c:pt idx="49">
                  <c:v>82.277136304062907</c:v>
                </c:pt>
                <c:pt idx="50">
                  <c:v>81.919089121887296</c:v>
                </c:pt>
                <c:pt idx="51">
                  <c:v>80.876539973787686</c:v>
                </c:pt>
                <c:pt idx="52">
                  <c:v>80.040000000000006</c:v>
                </c:pt>
                <c:pt idx="53">
                  <c:v>80.47</c:v>
                </c:pt>
                <c:pt idx="54">
                  <c:v>80.540000000000006</c:v>
                </c:pt>
                <c:pt idx="55">
                  <c:v>81.37</c:v>
                </c:pt>
                <c:pt idx="56">
                  <c:v>81.94</c:v>
                </c:pt>
                <c:pt idx="57">
                  <c:v>82.46</c:v>
                </c:pt>
                <c:pt idx="58">
                  <c:v>83.09</c:v>
                </c:pt>
                <c:pt idx="59">
                  <c:v>83.56</c:v>
                </c:pt>
                <c:pt idx="60">
                  <c:v>83.28</c:v>
                </c:pt>
                <c:pt idx="61">
                  <c:v>81.260000000000005</c:v>
                </c:pt>
                <c:pt idx="62">
                  <c:v>80.87</c:v>
                </c:pt>
                <c:pt idx="63">
                  <c:v>81.86</c:v>
                </c:pt>
                <c:pt idx="64">
                  <c:v>82.53</c:v>
                </c:pt>
                <c:pt idx="65">
                  <c:v>84.6</c:v>
                </c:pt>
                <c:pt idx="66">
                  <c:v>86.89</c:v>
                </c:pt>
                <c:pt idx="67">
                  <c:v>88.4</c:v>
                </c:pt>
                <c:pt idx="68">
                  <c:v>88.93</c:v>
                </c:pt>
                <c:pt idx="69">
                  <c:v>89.37</c:v>
                </c:pt>
                <c:pt idx="70">
                  <c:v>88.89</c:v>
                </c:pt>
                <c:pt idx="71">
                  <c:v>89.16</c:v>
                </c:pt>
                <c:pt idx="72">
                  <c:v>89.55</c:v>
                </c:pt>
                <c:pt idx="73">
                  <c:v>89.78</c:v>
                </c:pt>
                <c:pt idx="74">
                  <c:v>90.51</c:v>
                </c:pt>
                <c:pt idx="75">
                  <c:v>90.58</c:v>
                </c:pt>
                <c:pt idx="76">
                  <c:v>90.11</c:v>
                </c:pt>
                <c:pt idx="77">
                  <c:v>89.5</c:v>
                </c:pt>
                <c:pt idx="78">
                  <c:v>86.81</c:v>
                </c:pt>
                <c:pt idx="79">
                  <c:v>86.44</c:v>
                </c:pt>
                <c:pt idx="80">
                  <c:v>86.05</c:v>
                </c:pt>
                <c:pt idx="81">
                  <c:v>86.36</c:v>
                </c:pt>
                <c:pt idx="82">
                  <c:v>84.06</c:v>
                </c:pt>
                <c:pt idx="83">
                  <c:v>87.93</c:v>
                </c:pt>
                <c:pt idx="84">
                  <c:v>88.13</c:v>
                </c:pt>
                <c:pt idx="85">
                  <c:v>87.95</c:v>
                </c:pt>
                <c:pt idx="86">
                  <c:v>87.48</c:v>
                </c:pt>
                <c:pt idx="87">
                  <c:v>88.85</c:v>
                </c:pt>
                <c:pt idx="88">
                  <c:v>89.07</c:v>
                </c:pt>
                <c:pt idx="89">
                  <c:v>88.97</c:v>
                </c:pt>
                <c:pt idx="90">
                  <c:v>84.63</c:v>
                </c:pt>
                <c:pt idx="91">
                  <c:v>75.510000000000005</c:v>
                </c:pt>
                <c:pt idx="92">
                  <c:v>82.47</c:v>
                </c:pt>
                <c:pt idx="93">
                  <c:v>83.59</c:v>
                </c:pt>
                <c:pt idx="94">
                  <c:v>82.77</c:v>
                </c:pt>
                <c:pt idx="95">
                  <c:v>84</c:v>
                </c:pt>
                <c:pt idx="96">
                  <c:v>83.25</c:v>
                </c:pt>
                <c:pt idx="97">
                  <c:v>84.7</c:v>
                </c:pt>
                <c:pt idx="98">
                  <c:v>84.56</c:v>
                </c:pt>
                <c:pt idx="99">
                  <c:v>86.08</c:v>
                </c:pt>
                <c:pt idx="100">
                  <c:v>87.19</c:v>
                </c:pt>
                <c:pt idx="101">
                  <c:v>86.45</c:v>
                </c:pt>
                <c:pt idx="102">
                  <c:v>85.43</c:v>
                </c:pt>
                <c:pt idx="103">
                  <c:v>85.52</c:v>
                </c:pt>
                <c:pt idx="104">
                  <c:v>86.33</c:v>
                </c:pt>
                <c:pt idx="105">
                  <c:v>86</c:v>
                </c:pt>
                <c:pt idx="106">
                  <c:v>85.55</c:v>
                </c:pt>
                <c:pt idx="107">
                  <c:v>86.65</c:v>
                </c:pt>
                <c:pt idx="108">
                  <c:v>85.455000000000013</c:v>
                </c:pt>
                <c:pt idx="109">
                  <c:v>84.26</c:v>
                </c:pt>
                <c:pt idx="110">
                  <c:v>80.98</c:v>
                </c:pt>
                <c:pt idx="111">
                  <c:v>80.09</c:v>
                </c:pt>
                <c:pt idx="112">
                  <c:v>80.06</c:v>
                </c:pt>
                <c:pt idx="113">
                  <c:v>80.260000000000005</c:v>
                </c:pt>
                <c:pt idx="114">
                  <c:v>80.260000000000005</c:v>
                </c:pt>
                <c:pt idx="115">
                  <c:v>81.8</c:v>
                </c:pt>
                <c:pt idx="116">
                  <c:v>82.78</c:v>
                </c:pt>
                <c:pt idx="117">
                  <c:v>84.47</c:v>
                </c:pt>
                <c:pt idx="118">
                  <c:v>85.52</c:v>
                </c:pt>
                <c:pt idx="119">
                  <c:v>86.7</c:v>
                </c:pt>
                <c:pt idx="120">
                  <c:v>87.25</c:v>
                </c:pt>
                <c:pt idx="121">
                  <c:v>88.57</c:v>
                </c:pt>
                <c:pt idx="122">
                  <c:v>89.13</c:v>
                </c:pt>
                <c:pt idx="123">
                  <c:v>89.94</c:v>
                </c:pt>
                <c:pt idx="124">
                  <c:v>90.95</c:v>
                </c:pt>
                <c:pt idx="125">
                  <c:v>91.38</c:v>
                </c:pt>
                <c:pt idx="126">
                  <c:v>91.9</c:v>
                </c:pt>
                <c:pt idx="127">
                  <c:v>92.35</c:v>
                </c:pt>
                <c:pt idx="128">
                  <c:v>92.66</c:v>
                </c:pt>
                <c:pt idx="129">
                  <c:v>93.42</c:v>
                </c:pt>
                <c:pt idx="130">
                  <c:v>93.35</c:v>
                </c:pt>
                <c:pt idx="131">
                  <c:v>93.08</c:v>
                </c:pt>
                <c:pt idx="132">
                  <c:v>92.96</c:v>
                </c:pt>
                <c:pt idx="133">
                  <c:v>93.08</c:v>
                </c:pt>
                <c:pt idx="134">
                  <c:v>94.5</c:v>
                </c:pt>
                <c:pt idx="135">
                  <c:v>94.75</c:v>
                </c:pt>
                <c:pt idx="136">
                  <c:v>95.16</c:v>
                </c:pt>
                <c:pt idx="137">
                  <c:v>94.8</c:v>
                </c:pt>
                <c:pt idx="138">
                  <c:v>94.64</c:v>
                </c:pt>
                <c:pt idx="139">
                  <c:v>94.52</c:v>
                </c:pt>
                <c:pt idx="140">
                  <c:v>94.31</c:v>
                </c:pt>
                <c:pt idx="141">
                  <c:v>94.25</c:v>
                </c:pt>
                <c:pt idx="142">
                  <c:v>93.69</c:v>
                </c:pt>
                <c:pt idx="143">
                  <c:v>93.04</c:v>
                </c:pt>
                <c:pt idx="144">
                  <c:v>93.2</c:v>
                </c:pt>
                <c:pt idx="145">
                  <c:v>92.91</c:v>
                </c:pt>
                <c:pt idx="146">
                  <c:v>92.34</c:v>
                </c:pt>
                <c:pt idx="147">
                  <c:v>92.47</c:v>
                </c:pt>
                <c:pt idx="148">
                  <c:v>92.27</c:v>
                </c:pt>
                <c:pt idx="149">
                  <c:v>92.11</c:v>
                </c:pt>
                <c:pt idx="150">
                  <c:v>91.64</c:v>
                </c:pt>
                <c:pt idx="151">
                  <c:v>92.47</c:v>
                </c:pt>
                <c:pt idx="152">
                  <c:v>92.4</c:v>
                </c:pt>
                <c:pt idx="153">
                  <c:v>91.47</c:v>
                </c:pt>
                <c:pt idx="154">
                  <c:v>91.689389240099345</c:v>
                </c:pt>
                <c:pt idx="155">
                  <c:v>91.87</c:v>
                </c:pt>
                <c:pt idx="156">
                  <c:v>92.58</c:v>
                </c:pt>
                <c:pt idx="157">
                  <c:v>92.27</c:v>
                </c:pt>
                <c:pt idx="158">
                  <c:v>91.74</c:v>
                </c:pt>
                <c:pt idx="159">
                  <c:v>91.62</c:v>
                </c:pt>
                <c:pt idx="160">
                  <c:v>90.33</c:v>
                </c:pt>
                <c:pt idx="161">
                  <c:v>91.14</c:v>
                </c:pt>
                <c:pt idx="162">
                  <c:v>92.19</c:v>
                </c:pt>
                <c:pt idx="163">
                  <c:v>92.19</c:v>
                </c:pt>
                <c:pt idx="164">
                  <c:v>92.28</c:v>
                </c:pt>
                <c:pt idx="165">
                  <c:v>92.05</c:v>
                </c:pt>
                <c:pt idx="166">
                  <c:v>90.39</c:v>
                </c:pt>
                <c:pt idx="167">
                  <c:v>87.16</c:v>
                </c:pt>
                <c:pt idx="168">
                  <c:v>87.52756613756614</c:v>
                </c:pt>
                <c:pt idx="169">
                  <c:v>88.075185185185191</c:v>
                </c:pt>
                <c:pt idx="170">
                  <c:v>86.964074074074077</c:v>
                </c:pt>
                <c:pt idx="171">
                  <c:v>87.964074074074077</c:v>
                </c:pt>
                <c:pt idx="172">
                  <c:v>88.964074074074077</c:v>
                </c:pt>
                <c:pt idx="173">
                  <c:v>89.874074074074073</c:v>
                </c:pt>
                <c:pt idx="174">
                  <c:v>90.444444444444443</c:v>
                </c:pt>
                <c:pt idx="175">
                  <c:v>90.74444444444444</c:v>
                </c:pt>
                <c:pt idx="176">
                  <c:v>90.74444444444444</c:v>
                </c:pt>
                <c:pt idx="177">
                  <c:v>90.74444444444444</c:v>
                </c:pt>
                <c:pt idx="178">
                  <c:v>90.74444444444444</c:v>
                </c:pt>
                <c:pt idx="179">
                  <c:v>90.74444444444444</c:v>
                </c:pt>
                <c:pt idx="180">
                  <c:v>90.74444444444444</c:v>
                </c:pt>
                <c:pt idx="181">
                  <c:v>90.74444444444444</c:v>
                </c:pt>
                <c:pt idx="182">
                  <c:v>90.24444444444444</c:v>
                </c:pt>
                <c:pt idx="183">
                  <c:v>91.170370370370364</c:v>
                </c:pt>
                <c:pt idx="184">
                  <c:v>91.170370370370364</c:v>
                </c:pt>
                <c:pt idx="185">
                  <c:v>91.170370370370364</c:v>
                </c:pt>
                <c:pt idx="186">
                  <c:v>91.170370370370364</c:v>
                </c:pt>
                <c:pt idx="187">
                  <c:v>91.170370370370364</c:v>
                </c:pt>
                <c:pt idx="188">
                  <c:v>91.670370370370364</c:v>
                </c:pt>
                <c:pt idx="189">
                  <c:v>91.670370370370364</c:v>
                </c:pt>
                <c:pt idx="190">
                  <c:v>91.670370370370364</c:v>
                </c:pt>
                <c:pt idx="191">
                  <c:v>91.670370370370364</c:v>
                </c:pt>
                <c:pt idx="192">
                  <c:v>91.670370370370364</c:v>
                </c:pt>
                <c:pt idx="193">
                  <c:v>91.670370370370364</c:v>
                </c:pt>
                <c:pt idx="194">
                  <c:v>91.670370370370364</c:v>
                </c:pt>
                <c:pt idx="195">
                  <c:v>91.670370370370364</c:v>
                </c:pt>
                <c:pt idx="196">
                  <c:v>91.670370370370364</c:v>
                </c:pt>
                <c:pt idx="197">
                  <c:v>91.670370370370364</c:v>
                </c:pt>
                <c:pt idx="198">
                  <c:v>91.670370370370364</c:v>
                </c:pt>
                <c:pt idx="199">
                  <c:v>91.670370370370364</c:v>
                </c:pt>
                <c:pt idx="200">
                  <c:v>91.670370370370364</c:v>
                </c:pt>
                <c:pt idx="201">
                  <c:v>91.170370370370364</c:v>
                </c:pt>
                <c:pt idx="202">
                  <c:v>91.170370370370364</c:v>
                </c:pt>
                <c:pt idx="203">
                  <c:v>90.670370370370364</c:v>
                </c:pt>
                <c:pt idx="204">
                  <c:v>90.670370370370364</c:v>
                </c:pt>
                <c:pt idx="205">
                  <c:v>90.170370370370364</c:v>
                </c:pt>
                <c:pt idx="206">
                  <c:v>90.170370370370364</c:v>
                </c:pt>
                <c:pt idx="207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3-4C53-97B1-03937252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31704"/>
        <c:axId val="1075433016"/>
      </c:lineChart>
      <c:lineChart>
        <c:grouping val="standard"/>
        <c:varyColors val="0"/>
        <c:ser>
          <c:idx val="1"/>
          <c:order val="1"/>
          <c:tx>
            <c:strRef>
              <c:f>'removals&amp;BFF'!$N$1</c:f>
              <c:strCache>
                <c:ptCount val="1"/>
                <c:pt idx="0">
                  <c:v>Rebar BOF Margin (RHS)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'removals&amp;BFF'!$N$2:$N$211</c:f>
            </c:numRef>
          </c:val>
          <c:smooth val="0"/>
          <c:extLst>
            <c:ext xmlns:c16="http://schemas.microsoft.com/office/drawing/2014/chart" uri="{C3380CC4-5D6E-409C-BE32-E72D297353CC}">
              <c16:uniqueId val="{00000001-E363-4C53-97B1-03937252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03496"/>
        <c:axId val="1075405464"/>
      </c:lineChart>
      <c:dateAx>
        <c:axId val="1075431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33016"/>
        <c:crosses val="autoZero"/>
        <c:auto val="1"/>
        <c:lblOffset val="100"/>
        <c:baseTimeUnit val="days"/>
      </c:dateAx>
      <c:valAx>
        <c:axId val="1075433016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31704"/>
        <c:crosses val="autoZero"/>
        <c:crossBetween val="between"/>
      </c:valAx>
      <c:valAx>
        <c:axId val="107540546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03496"/>
        <c:crosses val="max"/>
        <c:crossBetween val="between"/>
      </c:valAx>
      <c:catAx>
        <c:axId val="1075403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54054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BF CU &amp; Rebar BOF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'removals&amp;BFF'!$C$1</c:f>
              <c:strCache>
                <c:ptCount val="1"/>
                <c:pt idx="0">
                  <c:v>bf cu new sample projection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'removals&amp;BFF'!$C$2:$C$211</c:f>
              <c:numCache>
                <c:formatCode>0.0</c:formatCode>
                <c:ptCount val="210"/>
                <c:pt idx="0">
                  <c:v>77.344502681688439</c:v>
                </c:pt>
                <c:pt idx="1">
                  <c:v>78.061745820743553</c:v>
                </c:pt>
                <c:pt idx="2">
                  <c:v>78.597001894665254</c:v>
                </c:pt>
                <c:pt idx="3">
                  <c:v>78.233027764398486</c:v>
                </c:pt>
                <c:pt idx="4">
                  <c:v>78.2407971283004</c:v>
                </c:pt>
                <c:pt idx="5">
                  <c:v>78.031465724187498</c:v>
                </c:pt>
                <c:pt idx="6">
                  <c:v>78.283953712870343</c:v>
                </c:pt>
                <c:pt idx="7">
                  <c:v>78.373773015344511</c:v>
                </c:pt>
                <c:pt idx="8">
                  <c:v>78.53870249017038</c:v>
                </c:pt>
                <c:pt idx="9">
                  <c:v>78.928342070773269</c:v>
                </c:pt>
                <c:pt idx="10">
                  <c:v>78.486048492791625</c:v>
                </c:pt>
                <c:pt idx="11">
                  <c:v>78.83356487549149</c:v>
                </c:pt>
                <c:pt idx="12">
                  <c:v>79.91823722149411</c:v>
                </c:pt>
                <c:pt idx="13">
                  <c:v>80.855478374836181</c:v>
                </c:pt>
                <c:pt idx="14">
                  <c:v>82.055989515072085</c:v>
                </c:pt>
                <c:pt idx="15">
                  <c:v>82.403505897771964</c:v>
                </c:pt>
                <c:pt idx="16">
                  <c:v>81.508387942332902</c:v>
                </c:pt>
                <c:pt idx="17">
                  <c:v>81.919089121887296</c:v>
                </c:pt>
                <c:pt idx="18">
                  <c:v>82.793145478374853</c:v>
                </c:pt>
                <c:pt idx="19">
                  <c:v>84.667627785058997</c:v>
                </c:pt>
                <c:pt idx="20">
                  <c:v>85.815484927916117</c:v>
                </c:pt>
                <c:pt idx="21">
                  <c:v>85.962916120576679</c:v>
                </c:pt>
                <c:pt idx="22">
                  <c:v>85.941854521625174</c:v>
                </c:pt>
                <c:pt idx="23">
                  <c:v>85.636461336828305</c:v>
                </c:pt>
                <c:pt idx="24">
                  <c:v>85.604868938401054</c:v>
                </c:pt>
                <c:pt idx="25">
                  <c:v>85.404783748361737</c:v>
                </c:pt>
                <c:pt idx="26">
                  <c:v>85.752300131061617</c:v>
                </c:pt>
                <c:pt idx="27">
                  <c:v>85.847077326343381</c:v>
                </c:pt>
                <c:pt idx="28">
                  <c:v>85.994508519003929</c:v>
                </c:pt>
                <c:pt idx="29">
                  <c:v>84.246395806028843</c:v>
                </c:pt>
                <c:pt idx="30">
                  <c:v>83.919941022280469</c:v>
                </c:pt>
                <c:pt idx="31">
                  <c:v>83.319685452162531</c:v>
                </c:pt>
                <c:pt idx="32">
                  <c:v>83.361808650065527</c:v>
                </c:pt>
                <c:pt idx="33">
                  <c:v>83.44605504587156</c:v>
                </c:pt>
                <c:pt idx="34">
                  <c:v>83.45658584534732</c:v>
                </c:pt>
                <c:pt idx="35">
                  <c:v>83.835694626474449</c:v>
                </c:pt>
                <c:pt idx="36">
                  <c:v>84.067372214941031</c:v>
                </c:pt>
                <c:pt idx="37">
                  <c:v>84.699220183486247</c:v>
                </c:pt>
                <c:pt idx="38">
                  <c:v>85.741769331585857</c:v>
                </c:pt>
                <c:pt idx="39">
                  <c:v>85.741769331585857</c:v>
                </c:pt>
                <c:pt idx="40">
                  <c:v>86.278840104849294</c:v>
                </c:pt>
                <c:pt idx="41">
                  <c:v>86.394678899082578</c:v>
                </c:pt>
                <c:pt idx="42">
                  <c:v>85.994508519003929</c:v>
                </c:pt>
                <c:pt idx="43">
                  <c:v>86.047162516382699</c:v>
                </c:pt>
                <c:pt idx="44">
                  <c:v>85.036205766710367</c:v>
                </c:pt>
                <c:pt idx="45">
                  <c:v>84.772935779816521</c:v>
                </c:pt>
                <c:pt idx="46">
                  <c:v>83.435524246395815</c:v>
                </c:pt>
                <c:pt idx="47">
                  <c:v>83.519770642201848</c:v>
                </c:pt>
                <c:pt idx="48">
                  <c:v>82.993230668414157</c:v>
                </c:pt>
                <c:pt idx="49">
                  <c:v>82.277136304062907</c:v>
                </c:pt>
                <c:pt idx="50">
                  <c:v>81.919089121887296</c:v>
                </c:pt>
                <c:pt idx="51">
                  <c:v>80.876539973787686</c:v>
                </c:pt>
                <c:pt idx="52">
                  <c:v>80.040000000000006</c:v>
                </c:pt>
                <c:pt idx="53">
                  <c:v>80.47</c:v>
                </c:pt>
                <c:pt idx="54">
                  <c:v>80.540000000000006</c:v>
                </c:pt>
                <c:pt idx="55">
                  <c:v>81.37</c:v>
                </c:pt>
                <c:pt idx="56">
                  <c:v>81.94</c:v>
                </c:pt>
                <c:pt idx="57">
                  <c:v>82.46</c:v>
                </c:pt>
                <c:pt idx="58">
                  <c:v>83.09</c:v>
                </c:pt>
                <c:pt idx="59">
                  <c:v>83.56</c:v>
                </c:pt>
                <c:pt idx="60">
                  <c:v>83.28</c:v>
                </c:pt>
                <c:pt idx="61">
                  <c:v>81.260000000000005</c:v>
                </c:pt>
                <c:pt idx="62">
                  <c:v>80.87</c:v>
                </c:pt>
                <c:pt idx="63">
                  <c:v>81.86</c:v>
                </c:pt>
                <c:pt idx="64">
                  <c:v>82.53</c:v>
                </c:pt>
                <c:pt idx="65">
                  <c:v>84.6</c:v>
                </c:pt>
                <c:pt idx="66">
                  <c:v>86.89</c:v>
                </c:pt>
                <c:pt idx="67">
                  <c:v>88.4</c:v>
                </c:pt>
                <c:pt idx="68">
                  <c:v>88.93</c:v>
                </c:pt>
                <c:pt idx="69">
                  <c:v>89.37</c:v>
                </c:pt>
                <c:pt idx="70">
                  <c:v>88.89</c:v>
                </c:pt>
                <c:pt idx="71">
                  <c:v>89.16</c:v>
                </c:pt>
                <c:pt idx="72">
                  <c:v>89.55</c:v>
                </c:pt>
                <c:pt idx="73">
                  <c:v>89.78</c:v>
                </c:pt>
                <c:pt idx="74">
                  <c:v>90.51</c:v>
                </c:pt>
                <c:pt idx="75">
                  <c:v>90.58</c:v>
                </c:pt>
                <c:pt idx="76">
                  <c:v>90.11</c:v>
                </c:pt>
                <c:pt idx="77">
                  <c:v>89.5</c:v>
                </c:pt>
                <c:pt idx="78">
                  <c:v>86.81</c:v>
                </c:pt>
                <c:pt idx="79">
                  <c:v>86.44</c:v>
                </c:pt>
                <c:pt idx="80">
                  <c:v>86.05</c:v>
                </c:pt>
                <c:pt idx="81">
                  <c:v>86.36</c:v>
                </c:pt>
                <c:pt idx="82">
                  <c:v>84.06</c:v>
                </c:pt>
                <c:pt idx="83">
                  <c:v>87.93</c:v>
                </c:pt>
                <c:pt idx="84">
                  <c:v>88.13</c:v>
                </c:pt>
                <c:pt idx="85">
                  <c:v>87.95</c:v>
                </c:pt>
                <c:pt idx="86">
                  <c:v>87.48</c:v>
                </c:pt>
                <c:pt idx="87">
                  <c:v>88.85</c:v>
                </c:pt>
                <c:pt idx="88">
                  <c:v>89.07</c:v>
                </c:pt>
                <c:pt idx="89">
                  <c:v>88.97</c:v>
                </c:pt>
                <c:pt idx="90">
                  <c:v>84.63</c:v>
                </c:pt>
                <c:pt idx="91">
                  <c:v>75.510000000000005</c:v>
                </c:pt>
                <c:pt idx="92">
                  <c:v>82.47</c:v>
                </c:pt>
                <c:pt idx="93">
                  <c:v>83.59</c:v>
                </c:pt>
                <c:pt idx="94">
                  <c:v>82.77</c:v>
                </c:pt>
                <c:pt idx="95">
                  <c:v>84</c:v>
                </c:pt>
                <c:pt idx="96">
                  <c:v>83.25</c:v>
                </c:pt>
                <c:pt idx="97">
                  <c:v>84.7</c:v>
                </c:pt>
                <c:pt idx="98">
                  <c:v>84.56</c:v>
                </c:pt>
                <c:pt idx="99">
                  <c:v>86.08</c:v>
                </c:pt>
                <c:pt idx="100">
                  <c:v>87.19</c:v>
                </c:pt>
                <c:pt idx="101">
                  <c:v>86.45</c:v>
                </c:pt>
                <c:pt idx="102">
                  <c:v>85.43</c:v>
                </c:pt>
                <c:pt idx="103">
                  <c:v>85.52</c:v>
                </c:pt>
                <c:pt idx="104">
                  <c:v>86.33</c:v>
                </c:pt>
                <c:pt idx="105">
                  <c:v>86</c:v>
                </c:pt>
                <c:pt idx="106">
                  <c:v>85.55</c:v>
                </c:pt>
                <c:pt idx="107">
                  <c:v>86.65</c:v>
                </c:pt>
                <c:pt idx="108">
                  <c:v>85.455000000000013</c:v>
                </c:pt>
                <c:pt idx="109">
                  <c:v>84.26</c:v>
                </c:pt>
                <c:pt idx="110">
                  <c:v>80.98</c:v>
                </c:pt>
                <c:pt idx="111">
                  <c:v>80.09</c:v>
                </c:pt>
                <c:pt idx="112">
                  <c:v>80.06</c:v>
                </c:pt>
                <c:pt idx="113">
                  <c:v>80.260000000000005</c:v>
                </c:pt>
                <c:pt idx="114">
                  <c:v>80.260000000000005</c:v>
                </c:pt>
                <c:pt idx="115">
                  <c:v>81.8</c:v>
                </c:pt>
                <c:pt idx="116">
                  <c:v>82.78</c:v>
                </c:pt>
                <c:pt idx="117">
                  <c:v>84.47</c:v>
                </c:pt>
                <c:pt idx="118">
                  <c:v>85.52</c:v>
                </c:pt>
                <c:pt idx="119">
                  <c:v>86.7</c:v>
                </c:pt>
                <c:pt idx="120">
                  <c:v>87.25</c:v>
                </c:pt>
                <c:pt idx="121">
                  <c:v>88.57</c:v>
                </c:pt>
                <c:pt idx="122">
                  <c:v>89.13</c:v>
                </c:pt>
                <c:pt idx="123">
                  <c:v>89.94</c:v>
                </c:pt>
                <c:pt idx="124">
                  <c:v>90.95</c:v>
                </c:pt>
                <c:pt idx="125">
                  <c:v>91.38</c:v>
                </c:pt>
                <c:pt idx="126">
                  <c:v>91.9</c:v>
                </c:pt>
                <c:pt idx="127">
                  <c:v>92.35</c:v>
                </c:pt>
                <c:pt idx="128">
                  <c:v>92.66</c:v>
                </c:pt>
                <c:pt idx="129">
                  <c:v>93.42</c:v>
                </c:pt>
                <c:pt idx="130">
                  <c:v>93.35</c:v>
                </c:pt>
                <c:pt idx="131">
                  <c:v>93.08</c:v>
                </c:pt>
                <c:pt idx="132">
                  <c:v>92.96</c:v>
                </c:pt>
                <c:pt idx="133">
                  <c:v>93.08</c:v>
                </c:pt>
                <c:pt idx="134">
                  <c:v>94.5</c:v>
                </c:pt>
                <c:pt idx="135">
                  <c:v>94.75</c:v>
                </c:pt>
                <c:pt idx="136">
                  <c:v>95.16</c:v>
                </c:pt>
                <c:pt idx="137">
                  <c:v>94.8</c:v>
                </c:pt>
                <c:pt idx="138">
                  <c:v>94.64</c:v>
                </c:pt>
                <c:pt idx="139">
                  <c:v>94.52</c:v>
                </c:pt>
                <c:pt idx="140">
                  <c:v>94.31</c:v>
                </c:pt>
                <c:pt idx="141">
                  <c:v>94.25</c:v>
                </c:pt>
                <c:pt idx="142">
                  <c:v>93.69</c:v>
                </c:pt>
                <c:pt idx="143">
                  <c:v>93.04</c:v>
                </c:pt>
                <c:pt idx="144">
                  <c:v>93.2</c:v>
                </c:pt>
                <c:pt idx="145">
                  <c:v>92.91</c:v>
                </c:pt>
                <c:pt idx="146">
                  <c:v>92.34</c:v>
                </c:pt>
                <c:pt idx="147">
                  <c:v>92.47</c:v>
                </c:pt>
                <c:pt idx="148">
                  <c:v>92.27</c:v>
                </c:pt>
                <c:pt idx="149">
                  <c:v>92.11</c:v>
                </c:pt>
                <c:pt idx="150">
                  <c:v>91.64</c:v>
                </c:pt>
                <c:pt idx="151">
                  <c:v>92.47</c:v>
                </c:pt>
                <c:pt idx="152">
                  <c:v>92.4</c:v>
                </c:pt>
                <c:pt idx="153">
                  <c:v>91.47</c:v>
                </c:pt>
                <c:pt idx="154">
                  <c:v>91.689389240099345</c:v>
                </c:pt>
                <c:pt idx="155">
                  <c:v>91.87</c:v>
                </c:pt>
                <c:pt idx="156">
                  <c:v>92.58</c:v>
                </c:pt>
                <c:pt idx="157">
                  <c:v>92.27</c:v>
                </c:pt>
                <c:pt idx="158">
                  <c:v>91.74</c:v>
                </c:pt>
                <c:pt idx="159">
                  <c:v>91.62</c:v>
                </c:pt>
                <c:pt idx="160">
                  <c:v>90.33</c:v>
                </c:pt>
                <c:pt idx="161">
                  <c:v>91.14</c:v>
                </c:pt>
                <c:pt idx="162">
                  <c:v>92.19</c:v>
                </c:pt>
                <c:pt idx="163">
                  <c:v>92.19</c:v>
                </c:pt>
                <c:pt idx="164">
                  <c:v>92.28</c:v>
                </c:pt>
                <c:pt idx="165">
                  <c:v>92.05</c:v>
                </c:pt>
                <c:pt idx="166">
                  <c:v>90.39</c:v>
                </c:pt>
                <c:pt idx="167">
                  <c:v>87.16</c:v>
                </c:pt>
                <c:pt idx="168">
                  <c:v>87.52756613756614</c:v>
                </c:pt>
                <c:pt idx="169">
                  <c:v>88.075185185185191</c:v>
                </c:pt>
                <c:pt idx="170">
                  <c:v>86.964074074074077</c:v>
                </c:pt>
                <c:pt idx="171">
                  <c:v>87.964074074074077</c:v>
                </c:pt>
                <c:pt idx="172">
                  <c:v>88.964074074074077</c:v>
                </c:pt>
                <c:pt idx="173">
                  <c:v>89.874074074074073</c:v>
                </c:pt>
                <c:pt idx="174">
                  <c:v>90.444444444444443</c:v>
                </c:pt>
                <c:pt idx="175">
                  <c:v>90.74444444444444</c:v>
                </c:pt>
                <c:pt idx="176">
                  <c:v>90.74444444444444</c:v>
                </c:pt>
                <c:pt idx="177">
                  <c:v>90.74444444444444</c:v>
                </c:pt>
                <c:pt idx="178">
                  <c:v>90.74444444444444</c:v>
                </c:pt>
                <c:pt idx="179">
                  <c:v>90.74444444444444</c:v>
                </c:pt>
                <c:pt idx="180">
                  <c:v>90.74444444444444</c:v>
                </c:pt>
                <c:pt idx="181">
                  <c:v>90.74444444444444</c:v>
                </c:pt>
                <c:pt idx="182">
                  <c:v>90.24444444444444</c:v>
                </c:pt>
                <c:pt idx="183">
                  <c:v>91.170370370370364</c:v>
                </c:pt>
                <c:pt idx="184">
                  <c:v>91.170370370370364</c:v>
                </c:pt>
                <c:pt idx="185">
                  <c:v>91.170370370370364</c:v>
                </c:pt>
                <c:pt idx="186">
                  <c:v>91.170370370370364</c:v>
                </c:pt>
                <c:pt idx="187">
                  <c:v>91.170370370370364</c:v>
                </c:pt>
                <c:pt idx="188">
                  <c:v>91.670370370370364</c:v>
                </c:pt>
                <c:pt idx="189">
                  <c:v>91.670370370370364</c:v>
                </c:pt>
                <c:pt idx="190">
                  <c:v>91.670370370370364</c:v>
                </c:pt>
                <c:pt idx="191">
                  <c:v>91.670370370370364</c:v>
                </c:pt>
                <c:pt idx="192">
                  <c:v>91.670370370370364</c:v>
                </c:pt>
                <c:pt idx="193">
                  <c:v>91.670370370370364</c:v>
                </c:pt>
                <c:pt idx="194">
                  <c:v>91.670370370370364</c:v>
                </c:pt>
                <c:pt idx="195">
                  <c:v>91.670370370370364</c:v>
                </c:pt>
                <c:pt idx="196">
                  <c:v>91.670370370370364</c:v>
                </c:pt>
                <c:pt idx="197">
                  <c:v>91.670370370370364</c:v>
                </c:pt>
                <c:pt idx="198">
                  <c:v>91.670370370370364</c:v>
                </c:pt>
                <c:pt idx="199">
                  <c:v>91.670370370370364</c:v>
                </c:pt>
                <c:pt idx="200">
                  <c:v>91.670370370370364</c:v>
                </c:pt>
                <c:pt idx="201">
                  <c:v>91.170370370370364</c:v>
                </c:pt>
                <c:pt idx="202">
                  <c:v>91.170370370370364</c:v>
                </c:pt>
                <c:pt idx="203">
                  <c:v>90.670370370370364</c:v>
                </c:pt>
                <c:pt idx="204">
                  <c:v>90.670370370370364</c:v>
                </c:pt>
                <c:pt idx="205">
                  <c:v>90.170370370370364</c:v>
                </c:pt>
                <c:pt idx="206">
                  <c:v>90.170370370370364</c:v>
                </c:pt>
                <c:pt idx="207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7-42B3-BF96-DD321BA7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31704"/>
        <c:axId val="1075433016"/>
      </c:lineChart>
      <c:lineChart>
        <c:grouping val="standard"/>
        <c:varyColors val="0"/>
        <c:ser>
          <c:idx val="1"/>
          <c:order val="1"/>
          <c:tx>
            <c:strRef>
              <c:f>'removals&amp;BFF'!$O$1</c:f>
              <c:strCache>
                <c:ptCount val="1"/>
                <c:pt idx="0">
                  <c:v>HRC BOF Margin (RHS)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'removals&amp;BFF'!$O$2:$O$211</c:f>
            </c:numRef>
          </c:val>
          <c:smooth val="0"/>
          <c:extLst>
            <c:ext xmlns:c16="http://schemas.microsoft.com/office/drawing/2014/chart" uri="{C3380CC4-5D6E-409C-BE32-E72D297353CC}">
              <c16:uniqueId val="{00000001-D367-42B3-BF96-DD321BA7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03496"/>
        <c:axId val="1075405464"/>
      </c:lineChart>
      <c:dateAx>
        <c:axId val="1075431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33016"/>
        <c:crosses val="autoZero"/>
        <c:auto val="1"/>
        <c:lblOffset val="100"/>
        <c:baseTimeUnit val="days"/>
      </c:dateAx>
      <c:valAx>
        <c:axId val="1075433016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31704"/>
        <c:crosses val="autoZero"/>
        <c:crossBetween val="between"/>
      </c:valAx>
      <c:valAx>
        <c:axId val="107540546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03496"/>
        <c:crosses val="max"/>
        <c:crossBetween val="between"/>
      </c:valAx>
      <c:catAx>
        <c:axId val="1075403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54054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BF CU new sample &amp; Weekly removals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'removals&amp;BFF'!$C$1</c:f>
              <c:strCache>
                <c:ptCount val="1"/>
                <c:pt idx="0">
                  <c:v>bf cu new sample projection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'removals&amp;BFF'!$C$2:$C$211</c:f>
              <c:numCache>
                <c:formatCode>0.0</c:formatCode>
                <c:ptCount val="210"/>
                <c:pt idx="0">
                  <c:v>77.344502681688439</c:v>
                </c:pt>
                <c:pt idx="1">
                  <c:v>78.061745820743553</c:v>
                </c:pt>
                <c:pt idx="2">
                  <c:v>78.597001894665254</c:v>
                </c:pt>
                <c:pt idx="3">
                  <c:v>78.233027764398486</c:v>
                </c:pt>
                <c:pt idx="4">
                  <c:v>78.2407971283004</c:v>
                </c:pt>
                <c:pt idx="5">
                  <c:v>78.031465724187498</c:v>
                </c:pt>
                <c:pt idx="6">
                  <c:v>78.283953712870343</c:v>
                </c:pt>
                <c:pt idx="7">
                  <c:v>78.373773015344511</c:v>
                </c:pt>
                <c:pt idx="8">
                  <c:v>78.53870249017038</c:v>
                </c:pt>
                <c:pt idx="9">
                  <c:v>78.928342070773269</c:v>
                </c:pt>
                <c:pt idx="10">
                  <c:v>78.486048492791625</c:v>
                </c:pt>
                <c:pt idx="11">
                  <c:v>78.83356487549149</c:v>
                </c:pt>
                <c:pt idx="12">
                  <c:v>79.91823722149411</c:v>
                </c:pt>
                <c:pt idx="13">
                  <c:v>80.855478374836181</c:v>
                </c:pt>
                <c:pt idx="14">
                  <c:v>82.055989515072085</c:v>
                </c:pt>
                <c:pt idx="15">
                  <c:v>82.403505897771964</c:v>
                </c:pt>
                <c:pt idx="16">
                  <c:v>81.508387942332902</c:v>
                </c:pt>
                <c:pt idx="17">
                  <c:v>81.919089121887296</c:v>
                </c:pt>
                <c:pt idx="18">
                  <c:v>82.793145478374853</c:v>
                </c:pt>
                <c:pt idx="19">
                  <c:v>84.667627785058997</c:v>
                </c:pt>
                <c:pt idx="20">
                  <c:v>85.815484927916117</c:v>
                </c:pt>
                <c:pt idx="21">
                  <c:v>85.962916120576679</c:v>
                </c:pt>
                <c:pt idx="22">
                  <c:v>85.941854521625174</c:v>
                </c:pt>
                <c:pt idx="23">
                  <c:v>85.636461336828305</c:v>
                </c:pt>
                <c:pt idx="24">
                  <c:v>85.604868938401054</c:v>
                </c:pt>
                <c:pt idx="25">
                  <c:v>85.404783748361737</c:v>
                </c:pt>
                <c:pt idx="26">
                  <c:v>85.752300131061617</c:v>
                </c:pt>
                <c:pt idx="27">
                  <c:v>85.847077326343381</c:v>
                </c:pt>
                <c:pt idx="28">
                  <c:v>85.994508519003929</c:v>
                </c:pt>
                <c:pt idx="29">
                  <c:v>84.246395806028843</c:v>
                </c:pt>
                <c:pt idx="30">
                  <c:v>83.919941022280469</c:v>
                </c:pt>
                <c:pt idx="31">
                  <c:v>83.319685452162531</c:v>
                </c:pt>
                <c:pt idx="32">
                  <c:v>83.361808650065527</c:v>
                </c:pt>
                <c:pt idx="33">
                  <c:v>83.44605504587156</c:v>
                </c:pt>
                <c:pt idx="34">
                  <c:v>83.45658584534732</c:v>
                </c:pt>
                <c:pt idx="35">
                  <c:v>83.835694626474449</c:v>
                </c:pt>
                <c:pt idx="36">
                  <c:v>84.067372214941031</c:v>
                </c:pt>
                <c:pt idx="37">
                  <c:v>84.699220183486247</c:v>
                </c:pt>
                <c:pt idx="38">
                  <c:v>85.741769331585857</c:v>
                </c:pt>
                <c:pt idx="39">
                  <c:v>85.741769331585857</c:v>
                </c:pt>
                <c:pt idx="40">
                  <c:v>86.278840104849294</c:v>
                </c:pt>
                <c:pt idx="41">
                  <c:v>86.394678899082578</c:v>
                </c:pt>
                <c:pt idx="42">
                  <c:v>85.994508519003929</c:v>
                </c:pt>
                <c:pt idx="43">
                  <c:v>86.047162516382699</c:v>
                </c:pt>
                <c:pt idx="44">
                  <c:v>85.036205766710367</c:v>
                </c:pt>
                <c:pt idx="45">
                  <c:v>84.772935779816521</c:v>
                </c:pt>
                <c:pt idx="46">
                  <c:v>83.435524246395815</c:v>
                </c:pt>
                <c:pt idx="47">
                  <c:v>83.519770642201848</c:v>
                </c:pt>
                <c:pt idx="48">
                  <c:v>82.993230668414157</c:v>
                </c:pt>
                <c:pt idx="49">
                  <c:v>82.277136304062907</c:v>
                </c:pt>
                <c:pt idx="50">
                  <c:v>81.919089121887296</c:v>
                </c:pt>
                <c:pt idx="51">
                  <c:v>80.876539973787686</c:v>
                </c:pt>
                <c:pt idx="52">
                  <c:v>80.040000000000006</c:v>
                </c:pt>
                <c:pt idx="53">
                  <c:v>80.47</c:v>
                </c:pt>
                <c:pt idx="54">
                  <c:v>80.540000000000006</c:v>
                </c:pt>
                <c:pt idx="55">
                  <c:v>81.37</c:v>
                </c:pt>
                <c:pt idx="56">
                  <c:v>81.94</c:v>
                </c:pt>
                <c:pt idx="57">
                  <c:v>82.46</c:v>
                </c:pt>
                <c:pt idx="58">
                  <c:v>83.09</c:v>
                </c:pt>
                <c:pt idx="59">
                  <c:v>83.56</c:v>
                </c:pt>
                <c:pt idx="60">
                  <c:v>83.28</c:v>
                </c:pt>
                <c:pt idx="61">
                  <c:v>81.260000000000005</c:v>
                </c:pt>
                <c:pt idx="62">
                  <c:v>80.87</c:v>
                </c:pt>
                <c:pt idx="63">
                  <c:v>81.86</c:v>
                </c:pt>
                <c:pt idx="64">
                  <c:v>82.53</c:v>
                </c:pt>
                <c:pt idx="65">
                  <c:v>84.6</c:v>
                </c:pt>
                <c:pt idx="66">
                  <c:v>86.89</c:v>
                </c:pt>
                <c:pt idx="67">
                  <c:v>88.4</c:v>
                </c:pt>
                <c:pt idx="68">
                  <c:v>88.93</c:v>
                </c:pt>
                <c:pt idx="69">
                  <c:v>89.37</c:v>
                </c:pt>
                <c:pt idx="70">
                  <c:v>88.89</c:v>
                </c:pt>
                <c:pt idx="71">
                  <c:v>89.16</c:v>
                </c:pt>
                <c:pt idx="72">
                  <c:v>89.55</c:v>
                </c:pt>
                <c:pt idx="73">
                  <c:v>89.78</c:v>
                </c:pt>
                <c:pt idx="74">
                  <c:v>90.51</c:v>
                </c:pt>
                <c:pt idx="75">
                  <c:v>90.58</c:v>
                </c:pt>
                <c:pt idx="76">
                  <c:v>90.11</c:v>
                </c:pt>
                <c:pt idx="77">
                  <c:v>89.5</c:v>
                </c:pt>
                <c:pt idx="78">
                  <c:v>86.81</c:v>
                </c:pt>
                <c:pt idx="79">
                  <c:v>86.44</c:v>
                </c:pt>
                <c:pt idx="80">
                  <c:v>86.05</c:v>
                </c:pt>
                <c:pt idx="81">
                  <c:v>86.36</c:v>
                </c:pt>
                <c:pt idx="82">
                  <c:v>84.06</c:v>
                </c:pt>
                <c:pt idx="83">
                  <c:v>87.93</c:v>
                </c:pt>
                <c:pt idx="84">
                  <c:v>88.13</c:v>
                </c:pt>
                <c:pt idx="85">
                  <c:v>87.95</c:v>
                </c:pt>
                <c:pt idx="86">
                  <c:v>87.48</c:v>
                </c:pt>
                <c:pt idx="87">
                  <c:v>88.85</c:v>
                </c:pt>
                <c:pt idx="88">
                  <c:v>89.07</c:v>
                </c:pt>
                <c:pt idx="89">
                  <c:v>88.97</c:v>
                </c:pt>
                <c:pt idx="90">
                  <c:v>84.63</c:v>
                </c:pt>
                <c:pt idx="91">
                  <c:v>75.510000000000005</c:v>
                </c:pt>
                <c:pt idx="92">
                  <c:v>82.47</c:v>
                </c:pt>
                <c:pt idx="93">
                  <c:v>83.59</c:v>
                </c:pt>
                <c:pt idx="94">
                  <c:v>82.77</c:v>
                </c:pt>
                <c:pt idx="95">
                  <c:v>84</c:v>
                </c:pt>
                <c:pt idx="96">
                  <c:v>83.25</c:v>
                </c:pt>
                <c:pt idx="97">
                  <c:v>84.7</c:v>
                </c:pt>
                <c:pt idx="98">
                  <c:v>84.56</c:v>
                </c:pt>
                <c:pt idx="99">
                  <c:v>86.08</c:v>
                </c:pt>
                <c:pt idx="100">
                  <c:v>87.19</c:v>
                </c:pt>
                <c:pt idx="101">
                  <c:v>86.45</c:v>
                </c:pt>
                <c:pt idx="102">
                  <c:v>85.43</c:v>
                </c:pt>
                <c:pt idx="103">
                  <c:v>85.52</c:v>
                </c:pt>
                <c:pt idx="104">
                  <c:v>86.33</c:v>
                </c:pt>
                <c:pt idx="105">
                  <c:v>86</c:v>
                </c:pt>
                <c:pt idx="106">
                  <c:v>85.55</c:v>
                </c:pt>
                <c:pt idx="107">
                  <c:v>86.65</c:v>
                </c:pt>
                <c:pt idx="108">
                  <c:v>85.455000000000013</c:v>
                </c:pt>
                <c:pt idx="109">
                  <c:v>84.26</c:v>
                </c:pt>
                <c:pt idx="110">
                  <c:v>80.98</c:v>
                </c:pt>
                <c:pt idx="111">
                  <c:v>80.09</c:v>
                </c:pt>
                <c:pt idx="112">
                  <c:v>80.06</c:v>
                </c:pt>
                <c:pt idx="113">
                  <c:v>80.260000000000005</c:v>
                </c:pt>
                <c:pt idx="114">
                  <c:v>80.260000000000005</c:v>
                </c:pt>
                <c:pt idx="115">
                  <c:v>81.8</c:v>
                </c:pt>
                <c:pt idx="116">
                  <c:v>82.78</c:v>
                </c:pt>
                <c:pt idx="117">
                  <c:v>84.47</c:v>
                </c:pt>
                <c:pt idx="118">
                  <c:v>85.52</c:v>
                </c:pt>
                <c:pt idx="119">
                  <c:v>86.7</c:v>
                </c:pt>
                <c:pt idx="120">
                  <c:v>87.25</c:v>
                </c:pt>
                <c:pt idx="121">
                  <c:v>88.57</c:v>
                </c:pt>
                <c:pt idx="122">
                  <c:v>89.13</c:v>
                </c:pt>
                <c:pt idx="123">
                  <c:v>89.94</c:v>
                </c:pt>
                <c:pt idx="124">
                  <c:v>90.95</c:v>
                </c:pt>
                <c:pt idx="125">
                  <c:v>91.38</c:v>
                </c:pt>
                <c:pt idx="126">
                  <c:v>91.9</c:v>
                </c:pt>
                <c:pt idx="127">
                  <c:v>92.35</c:v>
                </c:pt>
                <c:pt idx="128">
                  <c:v>92.66</c:v>
                </c:pt>
                <c:pt idx="129">
                  <c:v>93.42</c:v>
                </c:pt>
                <c:pt idx="130">
                  <c:v>93.35</c:v>
                </c:pt>
                <c:pt idx="131">
                  <c:v>93.08</c:v>
                </c:pt>
                <c:pt idx="132">
                  <c:v>92.96</c:v>
                </c:pt>
                <c:pt idx="133">
                  <c:v>93.08</c:v>
                </c:pt>
                <c:pt idx="134">
                  <c:v>94.5</c:v>
                </c:pt>
                <c:pt idx="135">
                  <c:v>94.75</c:v>
                </c:pt>
                <c:pt idx="136">
                  <c:v>95.16</c:v>
                </c:pt>
                <c:pt idx="137">
                  <c:v>94.8</c:v>
                </c:pt>
                <c:pt idx="138">
                  <c:v>94.64</c:v>
                </c:pt>
                <c:pt idx="139">
                  <c:v>94.52</c:v>
                </c:pt>
                <c:pt idx="140">
                  <c:v>94.31</c:v>
                </c:pt>
                <c:pt idx="141">
                  <c:v>94.25</c:v>
                </c:pt>
                <c:pt idx="142">
                  <c:v>93.69</c:v>
                </c:pt>
                <c:pt idx="143">
                  <c:v>93.04</c:v>
                </c:pt>
                <c:pt idx="144">
                  <c:v>93.2</c:v>
                </c:pt>
                <c:pt idx="145">
                  <c:v>92.91</c:v>
                </c:pt>
                <c:pt idx="146">
                  <c:v>92.34</c:v>
                </c:pt>
                <c:pt idx="147">
                  <c:v>92.47</c:v>
                </c:pt>
                <c:pt idx="148">
                  <c:v>92.27</c:v>
                </c:pt>
                <c:pt idx="149">
                  <c:v>92.11</c:v>
                </c:pt>
                <c:pt idx="150">
                  <c:v>91.64</c:v>
                </c:pt>
                <c:pt idx="151">
                  <c:v>92.47</c:v>
                </c:pt>
                <c:pt idx="152">
                  <c:v>92.4</c:v>
                </c:pt>
                <c:pt idx="153">
                  <c:v>91.47</c:v>
                </c:pt>
                <c:pt idx="154">
                  <c:v>91.689389240099345</c:v>
                </c:pt>
                <c:pt idx="155">
                  <c:v>91.87</c:v>
                </c:pt>
                <c:pt idx="156">
                  <c:v>92.58</c:v>
                </c:pt>
                <c:pt idx="157">
                  <c:v>92.27</c:v>
                </c:pt>
                <c:pt idx="158">
                  <c:v>91.74</c:v>
                </c:pt>
                <c:pt idx="159">
                  <c:v>91.62</c:v>
                </c:pt>
                <c:pt idx="160">
                  <c:v>90.33</c:v>
                </c:pt>
                <c:pt idx="161">
                  <c:v>91.14</c:v>
                </c:pt>
                <c:pt idx="162">
                  <c:v>92.19</c:v>
                </c:pt>
                <c:pt idx="163">
                  <c:v>92.19</c:v>
                </c:pt>
                <c:pt idx="164">
                  <c:v>92.28</c:v>
                </c:pt>
                <c:pt idx="165">
                  <c:v>92.05</c:v>
                </c:pt>
                <c:pt idx="166">
                  <c:v>90.39</c:v>
                </c:pt>
                <c:pt idx="167">
                  <c:v>87.16</c:v>
                </c:pt>
                <c:pt idx="168">
                  <c:v>87.52756613756614</c:v>
                </c:pt>
                <c:pt idx="169">
                  <c:v>88.075185185185191</c:v>
                </c:pt>
                <c:pt idx="170">
                  <c:v>86.964074074074077</c:v>
                </c:pt>
                <c:pt idx="171">
                  <c:v>87.964074074074077</c:v>
                </c:pt>
                <c:pt idx="172">
                  <c:v>88.964074074074077</c:v>
                </c:pt>
                <c:pt idx="173">
                  <c:v>89.874074074074073</c:v>
                </c:pt>
                <c:pt idx="174">
                  <c:v>90.444444444444443</c:v>
                </c:pt>
                <c:pt idx="175">
                  <c:v>90.74444444444444</c:v>
                </c:pt>
                <c:pt idx="176">
                  <c:v>90.74444444444444</c:v>
                </c:pt>
                <c:pt idx="177">
                  <c:v>90.74444444444444</c:v>
                </c:pt>
                <c:pt idx="178">
                  <c:v>90.74444444444444</c:v>
                </c:pt>
                <c:pt idx="179">
                  <c:v>90.74444444444444</c:v>
                </c:pt>
                <c:pt idx="180">
                  <c:v>90.74444444444444</c:v>
                </c:pt>
                <c:pt idx="181">
                  <c:v>90.74444444444444</c:v>
                </c:pt>
                <c:pt idx="182">
                  <c:v>90.24444444444444</c:v>
                </c:pt>
                <c:pt idx="183">
                  <c:v>91.170370370370364</c:v>
                </c:pt>
                <c:pt idx="184">
                  <c:v>91.170370370370364</c:v>
                </c:pt>
                <c:pt idx="185">
                  <c:v>91.170370370370364</c:v>
                </c:pt>
                <c:pt idx="186">
                  <c:v>91.170370370370364</c:v>
                </c:pt>
                <c:pt idx="187">
                  <c:v>91.170370370370364</c:v>
                </c:pt>
                <c:pt idx="188">
                  <c:v>91.670370370370364</c:v>
                </c:pt>
                <c:pt idx="189">
                  <c:v>91.670370370370364</c:v>
                </c:pt>
                <c:pt idx="190">
                  <c:v>91.670370370370364</c:v>
                </c:pt>
                <c:pt idx="191">
                  <c:v>91.670370370370364</c:v>
                </c:pt>
                <c:pt idx="192">
                  <c:v>91.670370370370364</c:v>
                </c:pt>
                <c:pt idx="193">
                  <c:v>91.670370370370364</c:v>
                </c:pt>
                <c:pt idx="194">
                  <c:v>91.670370370370364</c:v>
                </c:pt>
                <c:pt idx="195">
                  <c:v>91.670370370370364</c:v>
                </c:pt>
                <c:pt idx="196">
                  <c:v>91.670370370370364</c:v>
                </c:pt>
                <c:pt idx="197">
                  <c:v>91.670370370370364</c:v>
                </c:pt>
                <c:pt idx="198">
                  <c:v>91.670370370370364</c:v>
                </c:pt>
                <c:pt idx="199">
                  <c:v>91.670370370370364</c:v>
                </c:pt>
                <c:pt idx="200">
                  <c:v>91.670370370370364</c:v>
                </c:pt>
                <c:pt idx="201">
                  <c:v>91.170370370370364</c:v>
                </c:pt>
                <c:pt idx="202">
                  <c:v>91.170370370370364</c:v>
                </c:pt>
                <c:pt idx="203">
                  <c:v>90.670370370370364</c:v>
                </c:pt>
                <c:pt idx="204">
                  <c:v>90.670370370370364</c:v>
                </c:pt>
                <c:pt idx="205">
                  <c:v>90.170370370370364</c:v>
                </c:pt>
                <c:pt idx="206">
                  <c:v>90.170370370370364</c:v>
                </c:pt>
                <c:pt idx="207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F-4A1F-A6F1-040D20D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10384"/>
        <c:axId val="1075408744"/>
      </c:lineChart>
      <c:lineChart>
        <c:grouping val="standard"/>
        <c:varyColors val="0"/>
        <c:ser>
          <c:idx val="1"/>
          <c:order val="1"/>
          <c:tx>
            <c:strRef>
              <c:f>'removals&amp;BFF'!$F$1</c:f>
              <c:strCache>
                <c:ptCount val="1"/>
                <c:pt idx="0">
                  <c:v>weekly removals (10kt, rhs)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'removals&amp;BFF'!$F$2:$F$211</c:f>
              <c:numCache>
                <c:formatCode>_ * #,##0_ ;_ * \-#,##0_ ;_ * "-"??_ ;_ @_ </c:formatCode>
                <c:ptCount val="210"/>
                <c:pt idx="0">
                  <c:v>1811.3899999999999</c:v>
                </c:pt>
                <c:pt idx="1">
                  <c:v>1877.8900000000003</c:v>
                </c:pt>
                <c:pt idx="2">
                  <c:v>1762.9499999999996</c:v>
                </c:pt>
                <c:pt idx="3">
                  <c:v>1921.7100000000003</c:v>
                </c:pt>
                <c:pt idx="4">
                  <c:v>1922.4099999999996</c:v>
                </c:pt>
                <c:pt idx="5">
                  <c:v>2163.63</c:v>
                </c:pt>
                <c:pt idx="6">
                  <c:v>2163.63</c:v>
                </c:pt>
                <c:pt idx="7">
                  <c:v>2163.63</c:v>
                </c:pt>
                <c:pt idx="8">
                  <c:v>2023.49</c:v>
                </c:pt>
                <c:pt idx="9">
                  <c:v>1881.8799999999994</c:v>
                </c:pt>
                <c:pt idx="10">
                  <c:v>1748.8100000000004</c:v>
                </c:pt>
                <c:pt idx="11">
                  <c:v>1789.62</c:v>
                </c:pt>
                <c:pt idx="12">
                  <c:v>1855.3500000000004</c:v>
                </c:pt>
                <c:pt idx="13">
                  <c:v>1905.9600000000005</c:v>
                </c:pt>
                <c:pt idx="14">
                  <c:v>1902.67</c:v>
                </c:pt>
                <c:pt idx="15">
                  <c:v>1939.42</c:v>
                </c:pt>
                <c:pt idx="16">
                  <c:v>1950.1999999999994</c:v>
                </c:pt>
                <c:pt idx="17">
                  <c:v>1878.8700000000001</c:v>
                </c:pt>
                <c:pt idx="18">
                  <c:v>1902.81</c:v>
                </c:pt>
                <c:pt idx="19">
                  <c:v>1984.4999999999995</c:v>
                </c:pt>
                <c:pt idx="20">
                  <c:v>2003.33</c:v>
                </c:pt>
                <c:pt idx="21">
                  <c:v>1998.8500000000001</c:v>
                </c:pt>
                <c:pt idx="22">
                  <c:v>1927.8000000000002</c:v>
                </c:pt>
                <c:pt idx="23">
                  <c:v>1866.9699999999998</c:v>
                </c:pt>
                <c:pt idx="24">
                  <c:v>1969.73</c:v>
                </c:pt>
                <c:pt idx="25">
                  <c:v>1888.81</c:v>
                </c:pt>
                <c:pt idx="26">
                  <c:v>2010.5399999999997</c:v>
                </c:pt>
                <c:pt idx="27">
                  <c:v>1952.44</c:v>
                </c:pt>
                <c:pt idx="28">
                  <c:v>1919.12</c:v>
                </c:pt>
                <c:pt idx="29">
                  <c:v>1834.2100000000003</c:v>
                </c:pt>
                <c:pt idx="30">
                  <c:v>1954.19</c:v>
                </c:pt>
                <c:pt idx="31">
                  <c:v>1937.81</c:v>
                </c:pt>
                <c:pt idx="32">
                  <c:v>1906.94</c:v>
                </c:pt>
                <c:pt idx="33">
                  <c:v>1840.8599999999992</c:v>
                </c:pt>
                <c:pt idx="34">
                  <c:v>1971.5500000000002</c:v>
                </c:pt>
                <c:pt idx="35">
                  <c:v>1976.3100000000004</c:v>
                </c:pt>
                <c:pt idx="36">
                  <c:v>2011.6600000000003</c:v>
                </c:pt>
                <c:pt idx="37">
                  <c:v>1994.3700000000001</c:v>
                </c:pt>
                <c:pt idx="38">
                  <c:v>2056.9499999999998</c:v>
                </c:pt>
                <c:pt idx="39">
                  <c:v>2056.9499999999998</c:v>
                </c:pt>
                <c:pt idx="40">
                  <c:v>2029.7900000000002</c:v>
                </c:pt>
                <c:pt idx="41">
                  <c:v>2043.5100000000004</c:v>
                </c:pt>
                <c:pt idx="42">
                  <c:v>2130.8700000000003</c:v>
                </c:pt>
                <c:pt idx="43">
                  <c:v>2155.23</c:v>
                </c:pt>
                <c:pt idx="44">
                  <c:v>2073.8200000000002</c:v>
                </c:pt>
                <c:pt idx="45">
                  <c:v>2011.0299999999997</c:v>
                </c:pt>
                <c:pt idx="46">
                  <c:v>1949.9200000000005</c:v>
                </c:pt>
                <c:pt idx="47">
                  <c:v>1933.6100000000006</c:v>
                </c:pt>
                <c:pt idx="48">
                  <c:v>1881.74</c:v>
                </c:pt>
                <c:pt idx="49">
                  <c:v>1873.5500000000006</c:v>
                </c:pt>
                <c:pt idx="50">
                  <c:v>1903.8599999999997</c:v>
                </c:pt>
                <c:pt idx="51">
                  <c:v>1856.6100000000006</c:v>
                </c:pt>
                <c:pt idx="52">
                  <c:v>1848.2100000000003</c:v>
                </c:pt>
                <c:pt idx="53">
                  <c:v>1956.2900000000002</c:v>
                </c:pt>
                <c:pt idx="54">
                  <c:v>2014.4599999999998</c:v>
                </c:pt>
                <c:pt idx="55">
                  <c:v>2109.5899999999997</c:v>
                </c:pt>
                <c:pt idx="56">
                  <c:v>2194.7800000000002</c:v>
                </c:pt>
                <c:pt idx="57">
                  <c:v>2194.7800000000002</c:v>
                </c:pt>
                <c:pt idx="58">
                  <c:v>1867.3200000000006</c:v>
                </c:pt>
                <c:pt idx="59">
                  <c:v>1983.1000000000001</c:v>
                </c:pt>
                <c:pt idx="60">
                  <c:v>2046.1700000000005</c:v>
                </c:pt>
                <c:pt idx="61">
                  <c:v>1862.77</c:v>
                </c:pt>
                <c:pt idx="62">
                  <c:v>1741.11</c:v>
                </c:pt>
                <c:pt idx="63">
                  <c:v>2049.6</c:v>
                </c:pt>
                <c:pt idx="64">
                  <c:v>1939.9799999999996</c:v>
                </c:pt>
                <c:pt idx="65">
                  <c:v>1936.06</c:v>
                </c:pt>
                <c:pt idx="66">
                  <c:v>2028.8100000000004</c:v>
                </c:pt>
                <c:pt idx="67">
                  <c:v>1961.7500000000005</c:v>
                </c:pt>
                <c:pt idx="68">
                  <c:v>1982.6099999999997</c:v>
                </c:pt>
                <c:pt idx="69">
                  <c:v>2049.7400000000002</c:v>
                </c:pt>
                <c:pt idx="70">
                  <c:v>2085.3000000000002</c:v>
                </c:pt>
                <c:pt idx="71">
                  <c:v>2054.5</c:v>
                </c:pt>
                <c:pt idx="72">
                  <c:v>2079.9800000000005</c:v>
                </c:pt>
                <c:pt idx="73">
                  <c:v>2029.2300000000002</c:v>
                </c:pt>
                <c:pt idx="74">
                  <c:v>2070.5300000000002</c:v>
                </c:pt>
                <c:pt idx="75">
                  <c:v>2041.2700000000004</c:v>
                </c:pt>
                <c:pt idx="76">
                  <c:v>1971.7599999999998</c:v>
                </c:pt>
                <c:pt idx="77">
                  <c:v>2014.1099999999997</c:v>
                </c:pt>
                <c:pt idx="78">
                  <c:v>1967.1399999999994</c:v>
                </c:pt>
                <c:pt idx="79">
                  <c:v>2032.0999999999997</c:v>
                </c:pt>
                <c:pt idx="80">
                  <c:v>2042.9500000000005</c:v>
                </c:pt>
                <c:pt idx="81">
                  <c:v>2006.4800000000002</c:v>
                </c:pt>
                <c:pt idx="82">
                  <c:v>1834.6999999999998</c:v>
                </c:pt>
                <c:pt idx="83">
                  <c:v>2057.23</c:v>
                </c:pt>
                <c:pt idx="84">
                  <c:v>1782.5500000000002</c:v>
                </c:pt>
                <c:pt idx="85">
                  <c:v>2159.5</c:v>
                </c:pt>
                <c:pt idx="86">
                  <c:v>2172.8000000000002</c:v>
                </c:pt>
                <c:pt idx="87">
                  <c:v>2225.5100000000002</c:v>
                </c:pt>
                <c:pt idx="88">
                  <c:v>2214.2399999999998</c:v>
                </c:pt>
                <c:pt idx="89">
                  <c:v>2199.61</c:v>
                </c:pt>
                <c:pt idx="90">
                  <c:v>2009.77</c:v>
                </c:pt>
                <c:pt idx="91">
                  <c:v>2009.77</c:v>
                </c:pt>
                <c:pt idx="92">
                  <c:v>2166.5</c:v>
                </c:pt>
                <c:pt idx="93">
                  <c:v>2108.54</c:v>
                </c:pt>
                <c:pt idx="94">
                  <c:v>1879.08</c:v>
                </c:pt>
                <c:pt idx="95">
                  <c:v>2185.33</c:v>
                </c:pt>
                <c:pt idx="96">
                  <c:v>2066.6799999999994</c:v>
                </c:pt>
                <c:pt idx="97">
                  <c:v>2215.0099999999998</c:v>
                </c:pt>
                <c:pt idx="98">
                  <c:v>2142.91</c:v>
                </c:pt>
                <c:pt idx="99">
                  <c:v>2130.4499999999998</c:v>
                </c:pt>
                <c:pt idx="100">
                  <c:v>2197.9300000000003</c:v>
                </c:pt>
                <c:pt idx="101">
                  <c:v>2226</c:v>
                </c:pt>
                <c:pt idx="102">
                  <c:v>1900.01</c:v>
                </c:pt>
                <c:pt idx="103">
                  <c:v>2140.7400000000002</c:v>
                </c:pt>
                <c:pt idx="104">
                  <c:v>2156.9800000000005</c:v>
                </c:pt>
                <c:pt idx="105">
                  <c:v>2130.9400000000005</c:v>
                </c:pt>
                <c:pt idx="106">
                  <c:v>2220.61</c:v>
                </c:pt>
                <c:pt idx="107">
                  <c:v>2101.0499999999997</c:v>
                </c:pt>
                <c:pt idx="108">
                  <c:v>2101.0499999999997</c:v>
                </c:pt>
                <c:pt idx="109">
                  <c:v>1849.4700000000007</c:v>
                </c:pt>
                <c:pt idx="110">
                  <c:v>1931.3000000000002</c:v>
                </c:pt>
                <c:pt idx="111">
                  <c:v>1983.5900000000001</c:v>
                </c:pt>
                <c:pt idx="112">
                  <c:v>2073.6800000000003</c:v>
                </c:pt>
                <c:pt idx="113">
                  <c:v>2001.3000000000002</c:v>
                </c:pt>
                <c:pt idx="114">
                  <c:v>2107.7979999999998</c:v>
                </c:pt>
                <c:pt idx="115">
                  <c:v>2095.3100000000009</c:v>
                </c:pt>
                <c:pt idx="116">
                  <c:v>2173.92</c:v>
                </c:pt>
                <c:pt idx="117">
                  <c:v>2122.5750000000007</c:v>
                </c:pt>
                <c:pt idx="118">
                  <c:v>2128.77</c:v>
                </c:pt>
                <c:pt idx="119">
                  <c:v>2129.0009999999988</c:v>
                </c:pt>
                <c:pt idx="120">
                  <c:v>2139.8160000000007</c:v>
                </c:pt>
                <c:pt idx="121">
                  <c:v>2229.0100000000002</c:v>
                </c:pt>
                <c:pt idx="122">
                  <c:v>2215.0799999999995</c:v>
                </c:pt>
                <c:pt idx="123">
                  <c:v>2104.2489999999998</c:v>
                </c:pt>
                <c:pt idx="124">
                  <c:v>2156.98</c:v>
                </c:pt>
                <c:pt idx="125">
                  <c:v>2113.58</c:v>
                </c:pt>
                <c:pt idx="126">
                  <c:v>2198.56</c:v>
                </c:pt>
                <c:pt idx="127">
                  <c:v>2074.1</c:v>
                </c:pt>
                <c:pt idx="128">
                  <c:v>2172.0440000000003</c:v>
                </c:pt>
                <c:pt idx="129">
                  <c:v>2237.6899999999991</c:v>
                </c:pt>
                <c:pt idx="130">
                  <c:v>2207.6600000000003</c:v>
                </c:pt>
                <c:pt idx="131">
                  <c:v>2211.8599999999997</c:v>
                </c:pt>
                <c:pt idx="132">
                  <c:v>2174.13</c:v>
                </c:pt>
                <c:pt idx="133">
                  <c:v>1962.4499999999998</c:v>
                </c:pt>
                <c:pt idx="134">
                  <c:v>2176.09</c:v>
                </c:pt>
                <c:pt idx="135">
                  <c:v>2211.0899999999997</c:v>
                </c:pt>
                <c:pt idx="136">
                  <c:v>2300.3399999999997</c:v>
                </c:pt>
                <c:pt idx="137">
                  <c:v>2291.5200000000004</c:v>
                </c:pt>
                <c:pt idx="138">
                  <c:v>2174.6200000000008</c:v>
                </c:pt>
                <c:pt idx="139">
                  <c:v>2278.85</c:v>
                </c:pt>
                <c:pt idx="140">
                  <c:v>2196.8100000000004</c:v>
                </c:pt>
                <c:pt idx="141">
                  <c:v>2223.2000000000007</c:v>
                </c:pt>
                <c:pt idx="142">
                  <c:v>2190.2300000000009</c:v>
                </c:pt>
                <c:pt idx="143">
                  <c:v>2049.67</c:v>
                </c:pt>
                <c:pt idx="144">
                  <c:v>2223.9000000000005</c:v>
                </c:pt>
                <c:pt idx="145">
                  <c:v>2182.9499999999998</c:v>
                </c:pt>
                <c:pt idx="146">
                  <c:v>2158.0300000000007</c:v>
                </c:pt>
                <c:pt idx="147">
                  <c:v>2191.42</c:v>
                </c:pt>
                <c:pt idx="148">
                  <c:v>2239.02</c:v>
                </c:pt>
                <c:pt idx="149">
                  <c:v>2221.87</c:v>
                </c:pt>
                <c:pt idx="150">
                  <c:v>2256.3100000000004</c:v>
                </c:pt>
                <c:pt idx="151">
                  <c:v>2249.3100000000004</c:v>
                </c:pt>
                <c:pt idx="152">
                  <c:v>2233.7700000000004</c:v>
                </c:pt>
                <c:pt idx="153">
                  <c:v>2143.0500000000002</c:v>
                </c:pt>
                <c:pt idx="154">
                  <c:v>2080.12</c:v>
                </c:pt>
                <c:pt idx="155">
                  <c:v>2127.7200000000007</c:v>
                </c:pt>
                <c:pt idx="156">
                  <c:v>1960.6999999999998</c:v>
                </c:pt>
                <c:pt idx="157">
                  <c:v>2115.8199999999993</c:v>
                </c:pt>
                <c:pt idx="158">
                  <c:v>2075.5000000000005</c:v>
                </c:pt>
                <c:pt idx="159">
                  <c:v>2231.3199999999997</c:v>
                </c:pt>
                <c:pt idx="160">
                  <c:v>2128.4900000000002</c:v>
                </c:pt>
                <c:pt idx="161">
                  <c:v>2296.0699999999997</c:v>
                </c:pt>
                <c:pt idx="162">
                  <c:v>2296.0699999999997</c:v>
                </c:pt>
                <c:pt idx="163">
                  <c:v>1993.9499999999998</c:v>
                </c:pt>
                <c:pt idx="164">
                  <c:v>2064.79</c:v>
                </c:pt>
                <c:pt idx="165">
                  <c:v>1900.6399999999999</c:v>
                </c:pt>
                <c:pt idx="166">
                  <c:v>2373.8333070022422</c:v>
                </c:pt>
                <c:pt idx="167">
                  <c:v>2232.6065965770181</c:v>
                </c:pt>
                <c:pt idx="168">
                  <c:v>2298.5978083809832</c:v>
                </c:pt>
                <c:pt idx="169">
                  <c:v>2213.1666413453831</c:v>
                </c:pt>
                <c:pt idx="170">
                  <c:v>2164.7159958684128</c:v>
                </c:pt>
                <c:pt idx="171">
                  <c:v>2160.0415417275394</c:v>
                </c:pt>
                <c:pt idx="172">
                  <c:v>2181.8538582107617</c:v>
                </c:pt>
                <c:pt idx="173">
                  <c:v>2237.1519254755221</c:v>
                </c:pt>
                <c:pt idx="174">
                  <c:v>2247.746886570178</c:v>
                </c:pt>
                <c:pt idx="175">
                  <c:v>2123.0698963506534</c:v>
                </c:pt>
                <c:pt idx="176">
                  <c:v>2152.1050222955223</c:v>
                </c:pt>
                <c:pt idx="177">
                  <c:v>2098.8798740303009</c:v>
                </c:pt>
                <c:pt idx="178">
                  <c:v>2170.9151880062868</c:v>
                </c:pt>
                <c:pt idx="179">
                  <c:v>2038.0406304517837</c:v>
                </c:pt>
                <c:pt idx="180">
                  <c:v>2127.1414427896493</c:v>
                </c:pt>
                <c:pt idx="181">
                  <c:v>2173.6023965841232</c:v>
                </c:pt>
                <c:pt idx="182">
                  <c:v>2134.2158566922576</c:v>
                </c:pt>
                <c:pt idx="183">
                  <c:v>2166.4814719317505</c:v>
                </c:pt>
                <c:pt idx="184">
                  <c:v>2132.274497991968</c:v>
                </c:pt>
                <c:pt idx="185">
                  <c:v>1922.1883684285915</c:v>
                </c:pt>
                <c:pt idx="186">
                  <c:v>2099.4172620027434</c:v>
                </c:pt>
                <c:pt idx="187">
                  <c:v>2127.5556118440336</c:v>
                </c:pt>
                <c:pt idx="188">
                  <c:v>2215.9838143944698</c:v>
                </c:pt>
                <c:pt idx="189">
                  <c:v>2215.870117205814</c:v>
                </c:pt>
                <c:pt idx="190">
                  <c:v>2106.3844126671056</c:v>
                </c:pt>
                <c:pt idx="191">
                  <c:v>2210.1462496669328</c:v>
                </c:pt>
                <c:pt idx="192">
                  <c:v>2135.3237868023893</c:v>
                </c:pt>
                <c:pt idx="193">
                  <c:v>2162.3508478239519</c:v>
                </c:pt>
                <c:pt idx="194">
                  <c:v>2143.0162802465188</c:v>
                </c:pt>
                <c:pt idx="195">
                  <c:v>2019.4970769243014</c:v>
                </c:pt>
                <c:pt idx="196">
                  <c:v>2187.400608011445</c:v>
                </c:pt>
                <c:pt idx="197">
                  <c:v>2153.8245075879881</c:v>
                </c:pt>
                <c:pt idx="198">
                  <c:v>2142.3804350267533</c:v>
                </c:pt>
                <c:pt idx="199">
                  <c:v>2172.4698068242351</c:v>
                </c:pt>
                <c:pt idx="200">
                  <c:v>2224.4694122322171</c:v>
                </c:pt>
                <c:pt idx="201">
                  <c:v>2199.2043297667442</c:v>
                </c:pt>
                <c:pt idx="202">
                  <c:v>2244.747035905395</c:v>
                </c:pt>
                <c:pt idx="203">
                  <c:v>2205.5344520144677</c:v>
                </c:pt>
                <c:pt idx="204">
                  <c:v>2191.956203703704</c:v>
                </c:pt>
                <c:pt idx="205">
                  <c:v>2112.6009863586119</c:v>
                </c:pt>
                <c:pt idx="206">
                  <c:v>2045.6586347592904</c:v>
                </c:pt>
                <c:pt idx="207">
                  <c:v>2076.776319194998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F-4A1F-A6F1-040D20D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25800"/>
        <c:axId val="1075425472"/>
      </c:lineChart>
      <c:dateAx>
        <c:axId val="1075410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08744"/>
        <c:crosses val="autoZero"/>
        <c:auto val="1"/>
        <c:lblOffset val="100"/>
        <c:baseTimeUnit val="days"/>
      </c:dateAx>
      <c:valAx>
        <c:axId val="1075408744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10384"/>
        <c:crosses val="autoZero"/>
        <c:crossBetween val="between"/>
      </c:valAx>
      <c:valAx>
        <c:axId val="1075425472"/>
        <c:scaling>
          <c:orientation val="minMax"/>
          <c:min val="1600"/>
        </c:scaling>
        <c:delete val="0"/>
        <c:axPos val="r"/>
        <c:numFmt formatCode="_ * #,##0_ ;_ * \-#,##0_ ;_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425800"/>
        <c:crosses val="max"/>
        <c:crossBetween val="between"/>
      </c:valAx>
      <c:dateAx>
        <c:axId val="10754258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54254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/>
              <a:t>BF CU</a:t>
            </a:r>
            <a:r>
              <a:rPr lang="en-US" sz="1200" baseline="0"/>
              <a:t> new sample &amp; Implied CU if port inventory flat</a:t>
            </a:r>
            <a:endParaRPr lang="en-US" sz="1200"/>
          </a:p>
        </c:rich>
      </c:tx>
      <c:layout>
        <c:manualLayout>
          <c:xMode val="edge"/>
          <c:yMode val="edge"/>
          <c:x val="0.15621761658031086"/>
          <c:y val="3.3970276008492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134266247807112E-2"/>
          <c:y val="0.11932059447983015"/>
          <c:w val="0.89014034515115659"/>
          <c:h val="0.69521440393199263"/>
        </c:manualLayout>
      </c:layout>
      <c:lineChart>
        <c:grouping val="standard"/>
        <c:varyColors val="0"/>
        <c:ser>
          <c:idx val="0"/>
          <c:order val="0"/>
          <c:tx>
            <c:strRef>
              <c:f>'removals&amp;BFF'!$C$1</c:f>
              <c:strCache>
                <c:ptCount val="1"/>
                <c:pt idx="0">
                  <c:v>bf cu new sample projection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'removals&amp;BFF'!$C$2:$C$211</c:f>
              <c:numCache>
                <c:formatCode>0.0</c:formatCode>
                <c:ptCount val="210"/>
                <c:pt idx="0">
                  <c:v>77.344502681688439</c:v>
                </c:pt>
                <c:pt idx="1">
                  <c:v>78.061745820743553</c:v>
                </c:pt>
                <c:pt idx="2">
                  <c:v>78.597001894665254</c:v>
                </c:pt>
                <c:pt idx="3">
                  <c:v>78.233027764398486</c:v>
                </c:pt>
                <c:pt idx="4">
                  <c:v>78.2407971283004</c:v>
                </c:pt>
                <c:pt idx="5">
                  <c:v>78.031465724187498</c:v>
                </c:pt>
                <c:pt idx="6">
                  <c:v>78.283953712870343</c:v>
                </c:pt>
                <c:pt idx="7">
                  <c:v>78.373773015344511</c:v>
                </c:pt>
                <c:pt idx="8">
                  <c:v>78.53870249017038</c:v>
                </c:pt>
                <c:pt idx="9">
                  <c:v>78.928342070773269</c:v>
                </c:pt>
                <c:pt idx="10">
                  <c:v>78.486048492791625</c:v>
                </c:pt>
                <c:pt idx="11">
                  <c:v>78.83356487549149</c:v>
                </c:pt>
                <c:pt idx="12">
                  <c:v>79.91823722149411</c:v>
                </c:pt>
                <c:pt idx="13">
                  <c:v>80.855478374836181</c:v>
                </c:pt>
                <c:pt idx="14">
                  <c:v>82.055989515072085</c:v>
                </c:pt>
                <c:pt idx="15">
                  <c:v>82.403505897771964</c:v>
                </c:pt>
                <c:pt idx="16">
                  <c:v>81.508387942332902</c:v>
                </c:pt>
                <c:pt idx="17">
                  <c:v>81.919089121887296</c:v>
                </c:pt>
                <c:pt idx="18">
                  <c:v>82.793145478374853</c:v>
                </c:pt>
                <c:pt idx="19">
                  <c:v>84.667627785058997</c:v>
                </c:pt>
                <c:pt idx="20">
                  <c:v>85.815484927916117</c:v>
                </c:pt>
                <c:pt idx="21">
                  <c:v>85.962916120576679</c:v>
                </c:pt>
                <c:pt idx="22">
                  <c:v>85.941854521625174</c:v>
                </c:pt>
                <c:pt idx="23">
                  <c:v>85.636461336828305</c:v>
                </c:pt>
                <c:pt idx="24">
                  <c:v>85.604868938401054</c:v>
                </c:pt>
                <c:pt idx="25">
                  <c:v>85.404783748361737</c:v>
                </c:pt>
                <c:pt idx="26">
                  <c:v>85.752300131061617</c:v>
                </c:pt>
                <c:pt idx="27">
                  <c:v>85.847077326343381</c:v>
                </c:pt>
                <c:pt idx="28">
                  <c:v>85.994508519003929</c:v>
                </c:pt>
                <c:pt idx="29">
                  <c:v>84.246395806028843</c:v>
                </c:pt>
                <c:pt idx="30">
                  <c:v>83.919941022280469</c:v>
                </c:pt>
                <c:pt idx="31">
                  <c:v>83.319685452162531</c:v>
                </c:pt>
                <c:pt idx="32">
                  <c:v>83.361808650065527</c:v>
                </c:pt>
                <c:pt idx="33">
                  <c:v>83.44605504587156</c:v>
                </c:pt>
                <c:pt idx="34">
                  <c:v>83.45658584534732</c:v>
                </c:pt>
                <c:pt idx="35">
                  <c:v>83.835694626474449</c:v>
                </c:pt>
                <c:pt idx="36">
                  <c:v>84.067372214941031</c:v>
                </c:pt>
                <c:pt idx="37">
                  <c:v>84.699220183486247</c:v>
                </c:pt>
                <c:pt idx="38">
                  <c:v>85.741769331585857</c:v>
                </c:pt>
                <c:pt idx="39">
                  <c:v>85.741769331585857</c:v>
                </c:pt>
                <c:pt idx="40">
                  <c:v>86.278840104849294</c:v>
                </c:pt>
                <c:pt idx="41">
                  <c:v>86.394678899082578</c:v>
                </c:pt>
                <c:pt idx="42">
                  <c:v>85.994508519003929</c:v>
                </c:pt>
                <c:pt idx="43">
                  <c:v>86.047162516382699</c:v>
                </c:pt>
                <c:pt idx="44">
                  <c:v>85.036205766710367</c:v>
                </c:pt>
                <c:pt idx="45">
                  <c:v>84.772935779816521</c:v>
                </c:pt>
                <c:pt idx="46">
                  <c:v>83.435524246395815</c:v>
                </c:pt>
                <c:pt idx="47">
                  <c:v>83.519770642201848</c:v>
                </c:pt>
                <c:pt idx="48">
                  <c:v>82.993230668414157</c:v>
                </c:pt>
                <c:pt idx="49">
                  <c:v>82.277136304062907</c:v>
                </c:pt>
                <c:pt idx="50">
                  <c:v>81.919089121887296</c:v>
                </c:pt>
                <c:pt idx="51">
                  <c:v>80.876539973787686</c:v>
                </c:pt>
                <c:pt idx="52">
                  <c:v>80.040000000000006</c:v>
                </c:pt>
                <c:pt idx="53">
                  <c:v>80.47</c:v>
                </c:pt>
                <c:pt idx="54">
                  <c:v>80.540000000000006</c:v>
                </c:pt>
                <c:pt idx="55">
                  <c:v>81.37</c:v>
                </c:pt>
                <c:pt idx="56">
                  <c:v>81.94</c:v>
                </c:pt>
                <c:pt idx="57">
                  <c:v>82.46</c:v>
                </c:pt>
                <c:pt idx="58">
                  <c:v>83.09</c:v>
                </c:pt>
                <c:pt idx="59">
                  <c:v>83.56</c:v>
                </c:pt>
                <c:pt idx="60">
                  <c:v>83.28</c:v>
                </c:pt>
                <c:pt idx="61">
                  <c:v>81.260000000000005</c:v>
                </c:pt>
                <c:pt idx="62">
                  <c:v>80.87</c:v>
                </c:pt>
                <c:pt idx="63">
                  <c:v>81.86</c:v>
                </c:pt>
                <c:pt idx="64">
                  <c:v>82.53</c:v>
                </c:pt>
                <c:pt idx="65">
                  <c:v>84.6</c:v>
                </c:pt>
                <c:pt idx="66">
                  <c:v>86.89</c:v>
                </c:pt>
                <c:pt idx="67">
                  <c:v>88.4</c:v>
                </c:pt>
                <c:pt idx="68">
                  <c:v>88.93</c:v>
                </c:pt>
                <c:pt idx="69">
                  <c:v>89.37</c:v>
                </c:pt>
                <c:pt idx="70">
                  <c:v>88.89</c:v>
                </c:pt>
                <c:pt idx="71">
                  <c:v>89.16</c:v>
                </c:pt>
                <c:pt idx="72">
                  <c:v>89.55</c:v>
                </c:pt>
                <c:pt idx="73">
                  <c:v>89.78</c:v>
                </c:pt>
                <c:pt idx="74">
                  <c:v>90.51</c:v>
                </c:pt>
                <c:pt idx="75">
                  <c:v>90.58</c:v>
                </c:pt>
                <c:pt idx="76">
                  <c:v>90.11</c:v>
                </c:pt>
                <c:pt idx="77">
                  <c:v>89.5</c:v>
                </c:pt>
                <c:pt idx="78">
                  <c:v>86.81</c:v>
                </c:pt>
                <c:pt idx="79">
                  <c:v>86.44</c:v>
                </c:pt>
                <c:pt idx="80">
                  <c:v>86.05</c:v>
                </c:pt>
                <c:pt idx="81">
                  <c:v>86.36</c:v>
                </c:pt>
                <c:pt idx="82">
                  <c:v>84.06</c:v>
                </c:pt>
                <c:pt idx="83">
                  <c:v>87.93</c:v>
                </c:pt>
                <c:pt idx="84">
                  <c:v>88.13</c:v>
                </c:pt>
                <c:pt idx="85">
                  <c:v>87.95</c:v>
                </c:pt>
                <c:pt idx="86">
                  <c:v>87.48</c:v>
                </c:pt>
                <c:pt idx="87">
                  <c:v>88.85</c:v>
                </c:pt>
                <c:pt idx="88">
                  <c:v>89.07</c:v>
                </c:pt>
                <c:pt idx="89">
                  <c:v>88.97</c:v>
                </c:pt>
                <c:pt idx="90">
                  <c:v>84.63</c:v>
                </c:pt>
                <c:pt idx="91">
                  <c:v>75.510000000000005</c:v>
                </c:pt>
                <c:pt idx="92">
                  <c:v>82.47</c:v>
                </c:pt>
                <c:pt idx="93">
                  <c:v>83.59</c:v>
                </c:pt>
                <c:pt idx="94">
                  <c:v>82.77</c:v>
                </c:pt>
                <c:pt idx="95">
                  <c:v>84</c:v>
                </c:pt>
                <c:pt idx="96">
                  <c:v>83.25</c:v>
                </c:pt>
                <c:pt idx="97">
                  <c:v>84.7</c:v>
                </c:pt>
                <c:pt idx="98">
                  <c:v>84.56</c:v>
                </c:pt>
                <c:pt idx="99">
                  <c:v>86.08</c:v>
                </c:pt>
                <c:pt idx="100">
                  <c:v>87.19</c:v>
                </c:pt>
                <c:pt idx="101">
                  <c:v>86.45</c:v>
                </c:pt>
                <c:pt idx="102">
                  <c:v>85.43</c:v>
                </c:pt>
                <c:pt idx="103">
                  <c:v>85.52</c:v>
                </c:pt>
                <c:pt idx="104">
                  <c:v>86.33</c:v>
                </c:pt>
                <c:pt idx="105">
                  <c:v>86</c:v>
                </c:pt>
                <c:pt idx="106">
                  <c:v>85.55</c:v>
                </c:pt>
                <c:pt idx="107">
                  <c:v>86.65</c:v>
                </c:pt>
                <c:pt idx="108">
                  <c:v>85.455000000000013</c:v>
                </c:pt>
                <c:pt idx="109">
                  <c:v>84.26</c:v>
                </c:pt>
                <c:pt idx="110">
                  <c:v>80.98</c:v>
                </c:pt>
                <c:pt idx="111">
                  <c:v>80.09</c:v>
                </c:pt>
                <c:pt idx="112">
                  <c:v>80.06</c:v>
                </c:pt>
                <c:pt idx="113">
                  <c:v>80.260000000000005</c:v>
                </c:pt>
                <c:pt idx="114">
                  <c:v>80.260000000000005</c:v>
                </c:pt>
                <c:pt idx="115">
                  <c:v>81.8</c:v>
                </c:pt>
                <c:pt idx="116">
                  <c:v>82.78</c:v>
                </c:pt>
                <c:pt idx="117">
                  <c:v>84.47</c:v>
                </c:pt>
                <c:pt idx="118">
                  <c:v>85.52</c:v>
                </c:pt>
                <c:pt idx="119">
                  <c:v>86.7</c:v>
                </c:pt>
                <c:pt idx="120">
                  <c:v>87.25</c:v>
                </c:pt>
                <c:pt idx="121">
                  <c:v>88.57</c:v>
                </c:pt>
                <c:pt idx="122">
                  <c:v>89.13</c:v>
                </c:pt>
                <c:pt idx="123">
                  <c:v>89.94</c:v>
                </c:pt>
                <c:pt idx="124">
                  <c:v>90.95</c:v>
                </c:pt>
                <c:pt idx="125">
                  <c:v>91.38</c:v>
                </c:pt>
                <c:pt idx="126">
                  <c:v>91.9</c:v>
                </c:pt>
                <c:pt idx="127">
                  <c:v>92.35</c:v>
                </c:pt>
                <c:pt idx="128">
                  <c:v>92.66</c:v>
                </c:pt>
                <c:pt idx="129">
                  <c:v>93.42</c:v>
                </c:pt>
                <c:pt idx="130">
                  <c:v>93.35</c:v>
                </c:pt>
                <c:pt idx="131">
                  <c:v>93.08</c:v>
                </c:pt>
                <c:pt idx="132">
                  <c:v>92.96</c:v>
                </c:pt>
                <c:pt idx="133">
                  <c:v>93.08</c:v>
                </c:pt>
                <c:pt idx="134">
                  <c:v>94.5</c:v>
                </c:pt>
                <c:pt idx="135">
                  <c:v>94.75</c:v>
                </c:pt>
                <c:pt idx="136">
                  <c:v>95.16</c:v>
                </c:pt>
                <c:pt idx="137">
                  <c:v>94.8</c:v>
                </c:pt>
                <c:pt idx="138">
                  <c:v>94.64</c:v>
                </c:pt>
                <c:pt idx="139">
                  <c:v>94.52</c:v>
                </c:pt>
                <c:pt idx="140">
                  <c:v>94.31</c:v>
                </c:pt>
                <c:pt idx="141">
                  <c:v>94.25</c:v>
                </c:pt>
                <c:pt idx="142">
                  <c:v>93.69</c:v>
                </c:pt>
                <c:pt idx="143">
                  <c:v>93.04</c:v>
                </c:pt>
                <c:pt idx="144">
                  <c:v>93.2</c:v>
                </c:pt>
                <c:pt idx="145">
                  <c:v>92.91</c:v>
                </c:pt>
                <c:pt idx="146">
                  <c:v>92.34</c:v>
                </c:pt>
                <c:pt idx="147">
                  <c:v>92.47</c:v>
                </c:pt>
                <c:pt idx="148">
                  <c:v>92.27</c:v>
                </c:pt>
                <c:pt idx="149">
                  <c:v>92.11</c:v>
                </c:pt>
                <c:pt idx="150">
                  <c:v>91.64</c:v>
                </c:pt>
                <c:pt idx="151">
                  <c:v>92.47</c:v>
                </c:pt>
                <c:pt idx="152">
                  <c:v>92.4</c:v>
                </c:pt>
                <c:pt idx="153">
                  <c:v>91.47</c:v>
                </c:pt>
                <c:pt idx="154">
                  <c:v>91.689389240099345</c:v>
                </c:pt>
                <c:pt idx="155">
                  <c:v>91.87</c:v>
                </c:pt>
                <c:pt idx="156">
                  <c:v>92.58</c:v>
                </c:pt>
                <c:pt idx="157">
                  <c:v>92.27</c:v>
                </c:pt>
                <c:pt idx="158">
                  <c:v>91.74</c:v>
                </c:pt>
                <c:pt idx="159">
                  <c:v>91.62</c:v>
                </c:pt>
                <c:pt idx="160">
                  <c:v>90.33</c:v>
                </c:pt>
                <c:pt idx="161">
                  <c:v>91.14</c:v>
                </c:pt>
                <c:pt idx="162">
                  <c:v>92.19</c:v>
                </c:pt>
                <c:pt idx="163">
                  <c:v>92.19</c:v>
                </c:pt>
                <c:pt idx="164">
                  <c:v>92.28</c:v>
                </c:pt>
                <c:pt idx="165">
                  <c:v>92.05</c:v>
                </c:pt>
                <c:pt idx="166">
                  <c:v>90.39</c:v>
                </c:pt>
                <c:pt idx="167">
                  <c:v>87.16</c:v>
                </c:pt>
                <c:pt idx="168">
                  <c:v>87.52756613756614</c:v>
                </c:pt>
                <c:pt idx="169">
                  <c:v>88.075185185185191</c:v>
                </c:pt>
                <c:pt idx="170">
                  <c:v>86.964074074074077</c:v>
                </c:pt>
                <c:pt idx="171">
                  <c:v>87.964074074074077</c:v>
                </c:pt>
                <c:pt idx="172">
                  <c:v>88.964074074074077</c:v>
                </c:pt>
                <c:pt idx="173">
                  <c:v>89.874074074074073</c:v>
                </c:pt>
                <c:pt idx="174">
                  <c:v>90.444444444444443</c:v>
                </c:pt>
                <c:pt idx="175">
                  <c:v>90.74444444444444</c:v>
                </c:pt>
                <c:pt idx="176">
                  <c:v>90.74444444444444</c:v>
                </c:pt>
                <c:pt idx="177">
                  <c:v>90.74444444444444</c:v>
                </c:pt>
                <c:pt idx="178">
                  <c:v>90.74444444444444</c:v>
                </c:pt>
                <c:pt idx="179">
                  <c:v>90.74444444444444</c:v>
                </c:pt>
                <c:pt idx="180">
                  <c:v>90.74444444444444</c:v>
                </c:pt>
                <c:pt idx="181">
                  <c:v>90.74444444444444</c:v>
                </c:pt>
                <c:pt idx="182">
                  <c:v>90.24444444444444</c:v>
                </c:pt>
                <c:pt idx="183">
                  <c:v>91.170370370370364</c:v>
                </c:pt>
                <c:pt idx="184">
                  <c:v>91.170370370370364</c:v>
                </c:pt>
                <c:pt idx="185">
                  <c:v>91.170370370370364</c:v>
                </c:pt>
                <c:pt idx="186">
                  <c:v>91.170370370370364</c:v>
                </c:pt>
                <c:pt idx="187">
                  <c:v>91.170370370370364</c:v>
                </c:pt>
                <c:pt idx="188">
                  <c:v>91.670370370370364</c:v>
                </c:pt>
                <c:pt idx="189">
                  <c:v>91.670370370370364</c:v>
                </c:pt>
                <c:pt idx="190">
                  <c:v>91.670370370370364</c:v>
                </c:pt>
                <c:pt idx="191">
                  <c:v>91.670370370370364</c:v>
                </c:pt>
                <c:pt idx="192">
                  <c:v>91.670370370370364</c:v>
                </c:pt>
                <c:pt idx="193">
                  <c:v>91.670370370370364</c:v>
                </c:pt>
                <c:pt idx="194">
                  <c:v>91.670370370370364</c:v>
                </c:pt>
                <c:pt idx="195">
                  <c:v>91.670370370370364</c:v>
                </c:pt>
                <c:pt idx="196">
                  <c:v>91.670370370370364</c:v>
                </c:pt>
                <c:pt idx="197">
                  <c:v>91.670370370370364</c:v>
                </c:pt>
                <c:pt idx="198">
                  <c:v>91.670370370370364</c:v>
                </c:pt>
                <c:pt idx="199">
                  <c:v>91.670370370370364</c:v>
                </c:pt>
                <c:pt idx="200">
                  <c:v>91.670370370370364</c:v>
                </c:pt>
                <c:pt idx="201">
                  <c:v>91.170370370370364</c:v>
                </c:pt>
                <c:pt idx="202">
                  <c:v>91.170370370370364</c:v>
                </c:pt>
                <c:pt idx="203">
                  <c:v>90.670370370370364</c:v>
                </c:pt>
                <c:pt idx="204">
                  <c:v>90.670370370370364</c:v>
                </c:pt>
                <c:pt idx="205">
                  <c:v>90.170370370370364</c:v>
                </c:pt>
                <c:pt idx="206">
                  <c:v>90.170370370370364</c:v>
                </c:pt>
                <c:pt idx="207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F-46B5-999B-0C2A3CEDE091}"/>
            </c:ext>
          </c:extLst>
        </c:ser>
        <c:ser>
          <c:idx val="1"/>
          <c:order val="1"/>
          <c:tx>
            <c:strRef>
              <c:f>'removals&amp;BFF'!$I$1</c:f>
              <c:strCache>
                <c:ptCount val="1"/>
                <c:pt idx="0">
                  <c:v>Implied BF CU if port inventory flat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'removals&amp;BFF'!$A$2:$A$211</c:f>
              <c:numCache>
                <c:formatCode>m/d/yyyy</c:formatCode>
                <c:ptCount val="210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  <c:pt idx="52">
                  <c:v>43469</c:v>
                </c:pt>
                <c:pt idx="53">
                  <c:v>43476</c:v>
                </c:pt>
                <c:pt idx="54">
                  <c:v>43483</c:v>
                </c:pt>
                <c:pt idx="55">
                  <c:v>43490</c:v>
                </c:pt>
                <c:pt idx="56">
                  <c:v>43497</c:v>
                </c:pt>
                <c:pt idx="57">
                  <c:v>43504</c:v>
                </c:pt>
                <c:pt idx="58">
                  <c:v>43511</c:v>
                </c:pt>
                <c:pt idx="59">
                  <c:v>43518</c:v>
                </c:pt>
                <c:pt idx="60">
                  <c:v>43525</c:v>
                </c:pt>
                <c:pt idx="61">
                  <c:v>43532</c:v>
                </c:pt>
                <c:pt idx="62">
                  <c:v>43539</c:v>
                </c:pt>
                <c:pt idx="63">
                  <c:v>43546</c:v>
                </c:pt>
                <c:pt idx="64">
                  <c:v>43553</c:v>
                </c:pt>
                <c:pt idx="65">
                  <c:v>43560</c:v>
                </c:pt>
                <c:pt idx="66">
                  <c:v>43567</c:v>
                </c:pt>
                <c:pt idx="67">
                  <c:v>43574</c:v>
                </c:pt>
                <c:pt idx="68">
                  <c:v>43581</c:v>
                </c:pt>
                <c:pt idx="69">
                  <c:v>43588</c:v>
                </c:pt>
                <c:pt idx="70">
                  <c:v>43595</c:v>
                </c:pt>
                <c:pt idx="71">
                  <c:v>43602</c:v>
                </c:pt>
                <c:pt idx="72">
                  <c:v>43609</c:v>
                </c:pt>
                <c:pt idx="73">
                  <c:v>43616</c:v>
                </c:pt>
                <c:pt idx="74">
                  <c:v>43623</c:v>
                </c:pt>
                <c:pt idx="75">
                  <c:v>43630</c:v>
                </c:pt>
                <c:pt idx="76">
                  <c:v>43637</c:v>
                </c:pt>
                <c:pt idx="77">
                  <c:v>43644</c:v>
                </c:pt>
                <c:pt idx="78">
                  <c:v>43651</c:v>
                </c:pt>
                <c:pt idx="79">
                  <c:v>43658</c:v>
                </c:pt>
                <c:pt idx="80">
                  <c:v>43665</c:v>
                </c:pt>
                <c:pt idx="81">
                  <c:v>43672</c:v>
                </c:pt>
                <c:pt idx="82">
                  <c:v>43679</c:v>
                </c:pt>
                <c:pt idx="83">
                  <c:v>43686</c:v>
                </c:pt>
                <c:pt idx="84">
                  <c:v>43693</c:v>
                </c:pt>
                <c:pt idx="85">
                  <c:v>43700</c:v>
                </c:pt>
                <c:pt idx="86">
                  <c:v>43707</c:v>
                </c:pt>
                <c:pt idx="87">
                  <c:v>43714</c:v>
                </c:pt>
                <c:pt idx="88">
                  <c:v>43721</c:v>
                </c:pt>
                <c:pt idx="89">
                  <c:v>43728</c:v>
                </c:pt>
                <c:pt idx="90">
                  <c:v>43735</c:v>
                </c:pt>
                <c:pt idx="91">
                  <c:v>43742</c:v>
                </c:pt>
                <c:pt idx="92">
                  <c:v>43749</c:v>
                </c:pt>
                <c:pt idx="93">
                  <c:v>43756</c:v>
                </c:pt>
                <c:pt idx="94">
                  <c:v>43763</c:v>
                </c:pt>
                <c:pt idx="95">
                  <c:v>43770</c:v>
                </c:pt>
                <c:pt idx="96">
                  <c:v>43777</c:v>
                </c:pt>
                <c:pt idx="97">
                  <c:v>43784</c:v>
                </c:pt>
                <c:pt idx="98">
                  <c:v>43791</c:v>
                </c:pt>
                <c:pt idx="99">
                  <c:v>43798</c:v>
                </c:pt>
                <c:pt idx="100">
                  <c:v>43805</c:v>
                </c:pt>
                <c:pt idx="101">
                  <c:v>43812</c:v>
                </c:pt>
                <c:pt idx="102">
                  <c:v>43819</c:v>
                </c:pt>
                <c:pt idx="103">
                  <c:v>43826</c:v>
                </c:pt>
                <c:pt idx="104">
                  <c:v>43833</c:v>
                </c:pt>
                <c:pt idx="105">
                  <c:v>43840</c:v>
                </c:pt>
                <c:pt idx="106">
                  <c:v>43847</c:v>
                </c:pt>
                <c:pt idx="107">
                  <c:v>43854</c:v>
                </c:pt>
                <c:pt idx="108">
                  <c:v>43861</c:v>
                </c:pt>
                <c:pt idx="109">
                  <c:v>43868</c:v>
                </c:pt>
                <c:pt idx="110">
                  <c:v>43875</c:v>
                </c:pt>
                <c:pt idx="111">
                  <c:v>43882</c:v>
                </c:pt>
                <c:pt idx="112">
                  <c:v>43889</c:v>
                </c:pt>
                <c:pt idx="113">
                  <c:v>43896</c:v>
                </c:pt>
                <c:pt idx="114">
                  <c:v>43903</c:v>
                </c:pt>
                <c:pt idx="115">
                  <c:v>43910</c:v>
                </c:pt>
                <c:pt idx="116">
                  <c:v>43917</c:v>
                </c:pt>
                <c:pt idx="117">
                  <c:v>43924</c:v>
                </c:pt>
                <c:pt idx="118">
                  <c:v>43931</c:v>
                </c:pt>
                <c:pt idx="119">
                  <c:v>43938</c:v>
                </c:pt>
                <c:pt idx="120">
                  <c:v>43945</c:v>
                </c:pt>
                <c:pt idx="121">
                  <c:v>43952</c:v>
                </c:pt>
                <c:pt idx="122">
                  <c:v>43959</c:v>
                </c:pt>
                <c:pt idx="123">
                  <c:v>43966</c:v>
                </c:pt>
                <c:pt idx="124">
                  <c:v>43973</c:v>
                </c:pt>
                <c:pt idx="125">
                  <c:v>43980</c:v>
                </c:pt>
                <c:pt idx="126">
                  <c:v>43987</c:v>
                </c:pt>
                <c:pt idx="127">
                  <c:v>43994</c:v>
                </c:pt>
                <c:pt idx="128">
                  <c:v>44001</c:v>
                </c:pt>
                <c:pt idx="129">
                  <c:v>44008</c:v>
                </c:pt>
                <c:pt idx="130">
                  <c:v>44015</c:v>
                </c:pt>
                <c:pt idx="131">
                  <c:v>44022</c:v>
                </c:pt>
                <c:pt idx="132">
                  <c:v>44029</c:v>
                </c:pt>
                <c:pt idx="133">
                  <c:v>44036</c:v>
                </c:pt>
                <c:pt idx="134">
                  <c:v>44043</c:v>
                </c:pt>
                <c:pt idx="135">
                  <c:v>44050</c:v>
                </c:pt>
                <c:pt idx="136">
                  <c:v>44057</c:v>
                </c:pt>
                <c:pt idx="137">
                  <c:v>44064</c:v>
                </c:pt>
                <c:pt idx="138">
                  <c:v>44071</c:v>
                </c:pt>
                <c:pt idx="139">
                  <c:v>44078</c:v>
                </c:pt>
                <c:pt idx="140">
                  <c:v>44085</c:v>
                </c:pt>
                <c:pt idx="141">
                  <c:v>44092</c:v>
                </c:pt>
                <c:pt idx="142">
                  <c:v>44099</c:v>
                </c:pt>
                <c:pt idx="143">
                  <c:v>44106</c:v>
                </c:pt>
                <c:pt idx="144">
                  <c:v>44113</c:v>
                </c:pt>
                <c:pt idx="145">
                  <c:v>44120</c:v>
                </c:pt>
                <c:pt idx="146">
                  <c:v>44127</c:v>
                </c:pt>
                <c:pt idx="147">
                  <c:v>44134</c:v>
                </c:pt>
                <c:pt idx="148">
                  <c:v>44141</c:v>
                </c:pt>
                <c:pt idx="149">
                  <c:v>44148</c:v>
                </c:pt>
                <c:pt idx="150">
                  <c:v>44155</c:v>
                </c:pt>
                <c:pt idx="151">
                  <c:v>44162</c:v>
                </c:pt>
                <c:pt idx="152">
                  <c:v>44169</c:v>
                </c:pt>
                <c:pt idx="153">
                  <c:v>44176</c:v>
                </c:pt>
                <c:pt idx="154">
                  <c:v>44183</c:v>
                </c:pt>
                <c:pt idx="155">
                  <c:v>44190</c:v>
                </c:pt>
                <c:pt idx="156">
                  <c:v>44197</c:v>
                </c:pt>
                <c:pt idx="157">
                  <c:v>44204</c:v>
                </c:pt>
                <c:pt idx="158">
                  <c:v>44211</c:v>
                </c:pt>
                <c:pt idx="159">
                  <c:v>44218</c:v>
                </c:pt>
                <c:pt idx="160">
                  <c:v>44225</c:v>
                </c:pt>
                <c:pt idx="161">
                  <c:v>44232</c:v>
                </c:pt>
                <c:pt idx="162">
                  <c:v>44239</c:v>
                </c:pt>
                <c:pt idx="163">
                  <c:v>44246</c:v>
                </c:pt>
                <c:pt idx="164">
                  <c:v>44253</c:v>
                </c:pt>
                <c:pt idx="165">
                  <c:v>44260</c:v>
                </c:pt>
                <c:pt idx="166">
                  <c:v>44267</c:v>
                </c:pt>
                <c:pt idx="167">
                  <c:v>44274</c:v>
                </c:pt>
                <c:pt idx="168">
                  <c:v>44281</c:v>
                </c:pt>
                <c:pt idx="169">
                  <c:v>44288</c:v>
                </c:pt>
                <c:pt idx="170">
                  <c:v>44295</c:v>
                </c:pt>
                <c:pt idx="171">
                  <c:v>44302</c:v>
                </c:pt>
                <c:pt idx="172">
                  <c:v>44309</c:v>
                </c:pt>
                <c:pt idx="173">
                  <c:v>44316</c:v>
                </c:pt>
                <c:pt idx="174">
                  <c:v>44323</c:v>
                </c:pt>
                <c:pt idx="175">
                  <c:v>44330</c:v>
                </c:pt>
                <c:pt idx="176">
                  <c:v>44337</c:v>
                </c:pt>
                <c:pt idx="177">
                  <c:v>44344</c:v>
                </c:pt>
                <c:pt idx="178">
                  <c:v>44351</c:v>
                </c:pt>
                <c:pt idx="179">
                  <c:v>44358</c:v>
                </c:pt>
                <c:pt idx="180">
                  <c:v>44365</c:v>
                </c:pt>
                <c:pt idx="181">
                  <c:v>44372</c:v>
                </c:pt>
                <c:pt idx="182">
                  <c:v>44379</c:v>
                </c:pt>
                <c:pt idx="183">
                  <c:v>44386</c:v>
                </c:pt>
                <c:pt idx="184">
                  <c:v>44393</c:v>
                </c:pt>
                <c:pt idx="185">
                  <c:v>44400</c:v>
                </c:pt>
                <c:pt idx="186">
                  <c:v>44407</c:v>
                </c:pt>
                <c:pt idx="187">
                  <c:v>44414</c:v>
                </c:pt>
                <c:pt idx="188">
                  <c:v>44421</c:v>
                </c:pt>
                <c:pt idx="189">
                  <c:v>44428</c:v>
                </c:pt>
                <c:pt idx="190">
                  <c:v>44435</c:v>
                </c:pt>
                <c:pt idx="191">
                  <c:v>44442</c:v>
                </c:pt>
                <c:pt idx="192">
                  <c:v>44449</c:v>
                </c:pt>
                <c:pt idx="193">
                  <c:v>44456</c:v>
                </c:pt>
                <c:pt idx="194">
                  <c:v>44463</c:v>
                </c:pt>
                <c:pt idx="195">
                  <c:v>44470</c:v>
                </c:pt>
                <c:pt idx="196">
                  <c:v>44477</c:v>
                </c:pt>
                <c:pt idx="197">
                  <c:v>44484</c:v>
                </c:pt>
                <c:pt idx="198">
                  <c:v>44491</c:v>
                </c:pt>
                <c:pt idx="199">
                  <c:v>44498</c:v>
                </c:pt>
                <c:pt idx="200">
                  <c:v>44505</c:v>
                </c:pt>
                <c:pt idx="201">
                  <c:v>44512</c:v>
                </c:pt>
                <c:pt idx="202">
                  <c:v>44519</c:v>
                </c:pt>
                <c:pt idx="203">
                  <c:v>44526</c:v>
                </c:pt>
                <c:pt idx="204">
                  <c:v>44533</c:v>
                </c:pt>
                <c:pt idx="205">
                  <c:v>44540</c:v>
                </c:pt>
                <c:pt idx="206">
                  <c:v>44547</c:v>
                </c:pt>
                <c:pt idx="207">
                  <c:v>44554</c:v>
                </c:pt>
              </c:numCache>
            </c:numRef>
          </c:cat>
          <c:val>
            <c:numRef>
              <c:f>'removals&amp;BFF'!$I$2:$I$211</c:f>
              <c:numCache>
                <c:formatCode>_ * #,##0.00_ ;_ * \-#,##0.00_ ;_ * "-"??_ ;_ @_ </c:formatCode>
                <c:ptCount val="210"/>
                <c:pt idx="0">
                  <c:v>93.823236724931746</c:v>
                </c:pt>
                <c:pt idx="1">
                  <c:v>86.649959324105836</c:v>
                </c:pt>
                <c:pt idx="2">
                  <c:v>92.585383654467307</c:v>
                </c:pt>
                <c:pt idx="3">
                  <c:v>79.156478343610445</c:v>
                </c:pt>
                <c:pt idx="4">
                  <c:v>80.858043388357771</c:v>
                </c:pt>
                <c:pt idx="5">
                  <c:v>72.758505826745647</c:v>
                </c:pt>
                <c:pt idx="6">
                  <c:v>69.343915942328735</c:v>
                </c:pt>
                <c:pt idx="7">
                  <c:v>70.803072615136216</c:v>
                </c:pt>
                <c:pt idx="8">
                  <c:v>70.000336249373305</c:v>
                </c:pt>
                <c:pt idx="9">
                  <c:v>76.589710916553969</c:v>
                </c:pt>
                <c:pt idx="10">
                  <c:v>87.489846252787686</c:v>
                </c:pt>
                <c:pt idx="11">
                  <c:v>84.091118446502108</c:v>
                </c:pt>
                <c:pt idx="12">
                  <c:v>81.642808166182704</c:v>
                </c:pt>
                <c:pt idx="13">
                  <c:v>78.966477681777974</c:v>
                </c:pt>
                <c:pt idx="14">
                  <c:v>81.478312674468796</c:v>
                </c:pt>
                <c:pt idx="15">
                  <c:v>87.80460866339638</c:v>
                </c:pt>
                <c:pt idx="16">
                  <c:v>85.059893436265099</c:v>
                </c:pt>
                <c:pt idx="17">
                  <c:v>83.248312774325925</c:v>
                </c:pt>
                <c:pt idx="18">
                  <c:v>86.60759569767518</c:v>
                </c:pt>
                <c:pt idx="19">
                  <c:v>84.512389829608495</c:v>
                </c:pt>
                <c:pt idx="20">
                  <c:v>82.104587880773536</c:v>
                </c:pt>
                <c:pt idx="21">
                  <c:v>86.017568572929122</c:v>
                </c:pt>
                <c:pt idx="22">
                  <c:v>91.618726229228358</c:v>
                </c:pt>
                <c:pt idx="23">
                  <c:v>93.834273718788168</c:v>
                </c:pt>
                <c:pt idx="24">
                  <c:v>88.181441411300568</c:v>
                </c:pt>
                <c:pt idx="25">
                  <c:v>93.3833140361413</c:v>
                </c:pt>
                <c:pt idx="26">
                  <c:v>87.674356940595473</c:v>
                </c:pt>
                <c:pt idx="27">
                  <c:v>91.840334819155487</c:v>
                </c:pt>
                <c:pt idx="28">
                  <c:v>88.136486974920686</c:v>
                </c:pt>
                <c:pt idx="29">
                  <c:v>83.944161163842324</c:v>
                </c:pt>
                <c:pt idx="30">
                  <c:v>85.973767041308008</c:v>
                </c:pt>
                <c:pt idx="31">
                  <c:v>83.225119837824238</c:v>
                </c:pt>
                <c:pt idx="32">
                  <c:v>79.764226223127253</c:v>
                </c:pt>
                <c:pt idx="33">
                  <c:v>87.846312579062101</c:v>
                </c:pt>
                <c:pt idx="34">
                  <c:v>88.005018194015861</c:v>
                </c:pt>
                <c:pt idx="35">
                  <c:v>88.252214889536816</c:v>
                </c:pt>
                <c:pt idx="36">
                  <c:v>80.556419715470298</c:v>
                </c:pt>
                <c:pt idx="37">
                  <c:v>81.275530297716429</c:v>
                </c:pt>
                <c:pt idx="38">
                  <c:v>83.315462731067683</c:v>
                </c:pt>
                <c:pt idx="39">
                  <c:v>89.899614068903048</c:v>
                </c:pt>
                <c:pt idx="40">
                  <c:v>89.98034708614864</c:v>
                </c:pt>
                <c:pt idx="41">
                  <c:v>81.394338219334912</c:v>
                </c:pt>
                <c:pt idx="42">
                  <c:v>80.270884080208532</c:v>
                </c:pt>
                <c:pt idx="43">
                  <c:v>82.767258875259259</c:v>
                </c:pt>
                <c:pt idx="44">
                  <c:v>78.78115268932622</c:v>
                </c:pt>
                <c:pt idx="45">
                  <c:v>79.165389724027762</c:v>
                </c:pt>
                <c:pt idx="46">
                  <c:v>82.838688477643117</c:v>
                </c:pt>
                <c:pt idx="47">
                  <c:v>82.156515115851008</c:v>
                </c:pt>
                <c:pt idx="48">
                  <c:v>86.462096542505407</c:v>
                </c:pt>
                <c:pt idx="49">
                  <c:v>83.391432754052815</c:v>
                </c:pt>
                <c:pt idx="50">
                  <c:v>84.533894778690467</c:v>
                </c:pt>
                <c:pt idx="51">
                  <c:v>92.819634612908786</c:v>
                </c:pt>
                <c:pt idx="52">
                  <c:v>92.494124896221791</c:v>
                </c:pt>
                <c:pt idx="53">
                  <c:v>88.808289809263243</c:v>
                </c:pt>
                <c:pt idx="54">
                  <c:v>84.541601453151912</c:v>
                </c:pt>
                <c:pt idx="55">
                  <c:v>78.876254127963279</c:v>
                </c:pt>
                <c:pt idx="56">
                  <c:v>75.818059380139104</c:v>
                </c:pt>
                <c:pt idx="57">
                  <c:v>68.989610095187899</c:v>
                </c:pt>
                <c:pt idx="58">
                  <c:v>79.544637810008368</c:v>
                </c:pt>
                <c:pt idx="59">
                  <c:v>79.755366792667232</c:v>
                </c:pt>
                <c:pt idx="60">
                  <c:v>75.955751444244854</c:v>
                </c:pt>
                <c:pt idx="61">
                  <c:v>83.788950883406599</c:v>
                </c:pt>
                <c:pt idx="62">
                  <c:v>90.430744283025859</c:v>
                </c:pt>
                <c:pt idx="63">
                  <c:v>76.403278163728956</c:v>
                </c:pt>
                <c:pt idx="64">
                  <c:v>80.333461023519646</c:v>
                </c:pt>
                <c:pt idx="65">
                  <c:v>80.374932312768436</c:v>
                </c:pt>
                <c:pt idx="66">
                  <c:v>59.430818170690991</c:v>
                </c:pt>
                <c:pt idx="67">
                  <c:v>57.964137021841076</c:v>
                </c:pt>
                <c:pt idx="68">
                  <c:v>76.776191689276928</c:v>
                </c:pt>
                <c:pt idx="69">
                  <c:v>76.921955716025238</c:v>
                </c:pt>
                <c:pt idx="70">
                  <c:v>73.137866004950311</c:v>
                </c:pt>
                <c:pt idx="71">
                  <c:v>71.653990370707248</c:v>
                </c:pt>
                <c:pt idx="72">
                  <c:v>72.817958430960573</c:v>
                </c:pt>
                <c:pt idx="73">
                  <c:v>80.143523676916331</c:v>
                </c:pt>
                <c:pt idx="74">
                  <c:v>84.043756475622502</c:v>
                </c:pt>
                <c:pt idx="75">
                  <c:v>90.575889926650973</c:v>
                </c:pt>
                <c:pt idx="76">
                  <c:v>88.7509257526807</c:v>
                </c:pt>
                <c:pt idx="77">
                  <c:v>82.636497106818467</c:v>
                </c:pt>
                <c:pt idx="78">
                  <c:v>91.083606043630198</c:v>
                </c:pt>
                <c:pt idx="79">
                  <c:v>86.16477885768893</c:v>
                </c:pt>
                <c:pt idx="80">
                  <c:v>84.944598744200775</c:v>
                </c:pt>
                <c:pt idx="81">
                  <c:v>81.894946078182073</c:v>
                </c:pt>
                <c:pt idx="82">
                  <c:v>91.879080455829353</c:v>
                </c:pt>
                <c:pt idx="83">
                  <c:v>78.94953367360506</c:v>
                </c:pt>
                <c:pt idx="84">
                  <c:v>96.795918837136441</c:v>
                </c:pt>
                <c:pt idx="85">
                  <c:v>86.912142459620426</c:v>
                </c:pt>
                <c:pt idx="86">
                  <c:v>83.600554480351249</c:v>
                </c:pt>
                <c:pt idx="87">
                  <c:v>84.814301780564193</c:v>
                </c:pt>
                <c:pt idx="88">
                  <c:v>81.713285240305069</c:v>
                </c:pt>
                <c:pt idx="89">
                  <c:v>86.297481504338762</c:v>
                </c:pt>
                <c:pt idx="90">
                  <c:v>95.550136750809912</c:v>
                </c:pt>
                <c:pt idx="91">
                  <c:v>79.055560062263766</c:v>
                </c:pt>
                <c:pt idx="92">
                  <c:v>77.246937342227625</c:v>
                </c:pt>
                <c:pt idx="93">
                  <c:v>74.23165571431106</c:v>
                </c:pt>
                <c:pt idx="94">
                  <c:v>82.683077099784967</c:v>
                </c:pt>
                <c:pt idx="95">
                  <c:v>76.364245460023483</c:v>
                </c:pt>
                <c:pt idx="96">
                  <c:v>81.888977733350288</c:v>
                </c:pt>
                <c:pt idx="97">
                  <c:v>80.339083977880151</c:v>
                </c:pt>
                <c:pt idx="98">
                  <c:v>81.430264602349752</c:v>
                </c:pt>
                <c:pt idx="99">
                  <c:v>83.421229462151928</c:v>
                </c:pt>
                <c:pt idx="100">
                  <c:v>82.379953624405289</c:v>
                </c:pt>
                <c:pt idx="101">
                  <c:v>79.889904386075386</c:v>
                </c:pt>
                <c:pt idx="102">
                  <c:v>88.93939397239447</c:v>
                </c:pt>
                <c:pt idx="103">
                  <c:v>81.652209333265247</c:v>
                </c:pt>
                <c:pt idx="104">
                  <c:v>85.714968085636471</c:v>
                </c:pt>
                <c:pt idx="105">
                  <c:v>85.961687738694707</c:v>
                </c:pt>
                <c:pt idx="106">
                  <c:v>80.288831796217352</c:v>
                </c:pt>
                <c:pt idx="107">
                  <c:v>81.611874760686462</c:v>
                </c:pt>
                <c:pt idx="108">
                  <c:v>75.896821024239756</c:v>
                </c:pt>
                <c:pt idx="109">
                  <c:v>84.318991504308684</c:v>
                </c:pt>
                <c:pt idx="110">
                  <c:v>77.467887008376451</c:v>
                </c:pt>
                <c:pt idx="111">
                  <c:v>66.173698880897021</c:v>
                </c:pt>
                <c:pt idx="112">
                  <c:v>55.214451284293382</c:v>
                </c:pt>
                <c:pt idx="113">
                  <c:v>75.107741626321896</c:v>
                </c:pt>
                <c:pt idx="114">
                  <c:v>69.418345642644582</c:v>
                </c:pt>
                <c:pt idx="115">
                  <c:v>70.423518261307976</c:v>
                </c:pt>
                <c:pt idx="116">
                  <c:v>71.488115325257112</c:v>
                </c:pt>
                <c:pt idx="117">
                  <c:v>83.854592625952151</c:v>
                </c:pt>
                <c:pt idx="118">
                  <c:v>81.39846375863101</c:v>
                </c:pt>
                <c:pt idx="119">
                  <c:v>75.186952504705033</c:v>
                </c:pt>
                <c:pt idx="120">
                  <c:v>75.081296767012944</c:v>
                </c:pt>
                <c:pt idx="121">
                  <c:v>76.873491256380404</c:v>
                </c:pt>
                <c:pt idx="122">
                  <c:v>81.662594354037111</c:v>
                </c:pt>
                <c:pt idx="123">
                  <c:v>91.112095218829623</c:v>
                </c:pt>
                <c:pt idx="124">
                  <c:v>88.576757725814687</c:v>
                </c:pt>
                <c:pt idx="125">
                  <c:v>89.996740119817204</c:v>
                </c:pt>
                <c:pt idx="126">
                  <c:v>86.61931598054872</c:v>
                </c:pt>
                <c:pt idx="127">
                  <c:v>91.609657411727284</c:v>
                </c:pt>
                <c:pt idx="128">
                  <c:v>91.926838029792734</c:v>
                </c:pt>
                <c:pt idx="129">
                  <c:v>92.325807651246109</c:v>
                </c:pt>
                <c:pt idx="130">
                  <c:v>92.406010625141747</c:v>
                </c:pt>
                <c:pt idx="131">
                  <c:v>95.542546912082599</c:v>
                </c:pt>
                <c:pt idx="132">
                  <c:v>98.374663551158349</c:v>
                </c:pt>
                <c:pt idx="133">
                  <c:v>107.02719452172347</c:v>
                </c:pt>
                <c:pt idx="134">
                  <c:v>94.133933213631906</c:v>
                </c:pt>
                <c:pt idx="135">
                  <c:v>91.190345047921653</c:v>
                </c:pt>
                <c:pt idx="136">
                  <c:v>87.331846533804296</c:v>
                </c:pt>
                <c:pt idx="137">
                  <c:v>85.034532137253251</c:v>
                </c:pt>
                <c:pt idx="138">
                  <c:v>88.311618902684913</c:v>
                </c:pt>
                <c:pt idx="139">
                  <c:v>90.893642184908288</c:v>
                </c:pt>
                <c:pt idx="140">
                  <c:v>97.4573656455308</c:v>
                </c:pt>
                <c:pt idx="141">
                  <c:v>93.838303928771452</c:v>
                </c:pt>
                <c:pt idx="142">
                  <c:v>92.971436634827299</c:v>
                </c:pt>
                <c:pt idx="143">
                  <c:v>100.75173878096962</c:v>
                </c:pt>
                <c:pt idx="144">
                  <c:v>96.685504433818096</c:v>
                </c:pt>
                <c:pt idx="145">
                  <c:v>93.134557012526926</c:v>
                </c:pt>
                <c:pt idx="146">
                  <c:v>92.164927652311363</c:v>
                </c:pt>
                <c:pt idx="147">
                  <c:v>93.406036696045035</c:v>
                </c:pt>
                <c:pt idx="148">
                  <c:v>98.067827409252828</c:v>
                </c:pt>
                <c:pt idx="149">
                  <c:v>92.715291358498092</c:v>
                </c:pt>
                <c:pt idx="150">
                  <c:v>88.952443010393893</c:v>
                </c:pt>
                <c:pt idx="151">
                  <c:v>87.627166785299579</c:v>
                </c:pt>
                <c:pt idx="152">
                  <c:v>88.743727921437824</c:v>
                </c:pt>
                <c:pt idx="153">
                  <c:v>88.340287903978236</c:v>
                </c:pt>
                <c:pt idx="154">
                  <c:v>91.83905028286803</c:v>
                </c:pt>
                <c:pt idx="155">
                  <c:v>87.199984743157572</c:v>
                </c:pt>
                <c:pt idx="156">
                  <c:v>94.551292290663511</c:v>
                </c:pt>
                <c:pt idx="157">
                  <c:v>98.793653238260973</c:v>
                </c:pt>
                <c:pt idx="158">
                  <c:v>108.37397876235347</c:v>
                </c:pt>
                <c:pt idx="159">
                  <c:v>95.958850345919529</c:v>
                </c:pt>
                <c:pt idx="160">
                  <c:v>91.286242956649218</c:v>
                </c:pt>
                <c:pt idx="161">
                  <c:v>84.037769002937225</c:v>
                </c:pt>
                <c:pt idx="162">
                  <c:v>81.654095655259567</c:v>
                </c:pt>
                <c:pt idx="163">
                  <c:v>84.737835160828695</c:v>
                </c:pt>
                <c:pt idx="164">
                  <c:v>83.83635533216227</c:v>
                </c:pt>
                <c:pt idx="165">
                  <c:v>101.41740682316642</c:v>
                </c:pt>
                <c:pt idx="166">
                  <c:v>94.865407947060419</c:v>
                </c:pt>
                <c:pt idx="167">
                  <c:v>86.567272361518405</c:v>
                </c:pt>
                <c:pt idx="168">
                  <c:v>80.819660839806104</c:v>
                </c:pt>
                <c:pt idx="169">
                  <c:v>92.674764594230339</c:v>
                </c:pt>
                <c:pt idx="170">
                  <c:v>100.3914819052271</c:v>
                </c:pt>
                <c:pt idx="171">
                  <c:v>95.207145804921936</c:v>
                </c:pt>
                <c:pt idx="172">
                  <c:v>93.884117328352772</c:v>
                </c:pt>
                <c:pt idx="173">
                  <c:v>85.118920736760046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90.748826154866549</c:v>
                </c:pt>
                <c:pt idx="181">
                  <c:v>88.166960700788181</c:v>
                </c:pt>
                <c:pt idx="182">
                  <c:v>90.084347399999061</c:v>
                </c:pt>
                <c:pt idx="183">
                  <c:v>92.625686173823127</c:v>
                </c:pt>
                <c:pt idx="184">
                  <c:v>97.407207102538436</c:v>
                </c:pt>
                <c:pt idx="185">
                  <c:v>96.829508036454868</c:v>
                </c:pt>
                <c:pt idx="186">
                  <c:v>95.489789774858167</c:v>
                </c:pt>
                <c:pt idx="187">
                  <c:v>94.209419535535076</c:v>
                </c:pt>
                <c:pt idx="188">
                  <c:v>94.158079613778611</c:v>
                </c:pt>
                <c:pt idx="189">
                  <c:v>95.181363812742759</c:v>
                </c:pt>
                <c:pt idx="190">
                  <c:v>98.35500740424537</c:v>
                </c:pt>
                <c:pt idx="191">
                  <c:v>93.19415697209314</c:v>
                </c:pt>
                <c:pt idx="192">
                  <c:v>98.357462018560966</c:v>
                </c:pt>
                <c:pt idx="193">
                  <c:v>98.130591451088804</c:v>
                </c:pt>
                <c:pt idx="194">
                  <c:v>99.024437121652142</c:v>
                </c:pt>
                <c:pt idx="195">
                  <c:v>103.96283411403823</c:v>
                </c:pt>
                <c:pt idx="196">
                  <c:v>94.941349797795908</c:v>
                </c:pt>
                <c:pt idx="197">
                  <c:v>96.915862032648334</c:v>
                </c:pt>
                <c:pt idx="198">
                  <c:v>98.794747346861726</c:v>
                </c:pt>
                <c:pt idx="199">
                  <c:v>98.27959771190514</c:v>
                </c:pt>
                <c:pt idx="200">
                  <c:v>94.965395861659744</c:v>
                </c:pt>
                <c:pt idx="201">
                  <c:v>95.993902373232103</c:v>
                </c:pt>
                <c:pt idx="202">
                  <c:v>92.193996816531396</c:v>
                </c:pt>
                <c:pt idx="203">
                  <c:v>91.707906019406892</c:v>
                </c:pt>
                <c:pt idx="204">
                  <c:v>93.076508105846045</c:v>
                </c:pt>
                <c:pt idx="205">
                  <c:v>94.785671792960613</c:v>
                </c:pt>
                <c:pt idx="206">
                  <c:v>99.05412924840239</c:v>
                </c:pt>
                <c:pt idx="207">
                  <c:v>100.42060177849928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DF-46B5-999B-0C2A3CED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352656"/>
        <c:axId val="1075344784"/>
      </c:lineChart>
      <c:dateAx>
        <c:axId val="1075352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344784"/>
        <c:crosses val="autoZero"/>
        <c:auto val="1"/>
        <c:lblOffset val="100"/>
        <c:baseTimeUnit val="days"/>
      </c:dateAx>
      <c:valAx>
        <c:axId val="107534478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753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894591489319E-2"/>
          <c:y val="0.90715348479529212"/>
          <c:w val="0.9"/>
          <c:h val="6.7368808198338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BF CU new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'removals&amp;BFF'!$A$54:$A$105</c:f>
              <c:numCache>
                <c:formatCode>m/d/yyyy</c:formatCode>
                <c:ptCount val="52"/>
                <c:pt idx="0">
                  <c:v>43469</c:v>
                </c:pt>
                <c:pt idx="1">
                  <c:v>43476</c:v>
                </c:pt>
                <c:pt idx="2">
                  <c:v>43483</c:v>
                </c:pt>
                <c:pt idx="3">
                  <c:v>43490</c:v>
                </c:pt>
                <c:pt idx="4">
                  <c:v>43497</c:v>
                </c:pt>
                <c:pt idx="5">
                  <c:v>43504</c:v>
                </c:pt>
                <c:pt idx="6">
                  <c:v>43511</c:v>
                </c:pt>
                <c:pt idx="7">
                  <c:v>43518</c:v>
                </c:pt>
                <c:pt idx="8">
                  <c:v>43525</c:v>
                </c:pt>
                <c:pt idx="9">
                  <c:v>43532</c:v>
                </c:pt>
                <c:pt idx="10">
                  <c:v>43539</c:v>
                </c:pt>
                <c:pt idx="11">
                  <c:v>43546</c:v>
                </c:pt>
                <c:pt idx="12">
                  <c:v>43553</c:v>
                </c:pt>
                <c:pt idx="13">
                  <c:v>43560</c:v>
                </c:pt>
                <c:pt idx="14">
                  <c:v>43567</c:v>
                </c:pt>
                <c:pt idx="15">
                  <c:v>43574</c:v>
                </c:pt>
                <c:pt idx="16">
                  <c:v>43581</c:v>
                </c:pt>
                <c:pt idx="17">
                  <c:v>43588</c:v>
                </c:pt>
                <c:pt idx="18">
                  <c:v>43595</c:v>
                </c:pt>
                <c:pt idx="19">
                  <c:v>43602</c:v>
                </c:pt>
                <c:pt idx="20">
                  <c:v>43609</c:v>
                </c:pt>
                <c:pt idx="21">
                  <c:v>43616</c:v>
                </c:pt>
                <c:pt idx="22">
                  <c:v>43623</c:v>
                </c:pt>
                <c:pt idx="23">
                  <c:v>43630</c:v>
                </c:pt>
                <c:pt idx="24">
                  <c:v>43637</c:v>
                </c:pt>
                <c:pt idx="25">
                  <c:v>43644</c:v>
                </c:pt>
                <c:pt idx="26">
                  <c:v>43651</c:v>
                </c:pt>
                <c:pt idx="27">
                  <c:v>43658</c:v>
                </c:pt>
                <c:pt idx="28">
                  <c:v>43665</c:v>
                </c:pt>
                <c:pt idx="29">
                  <c:v>43672</c:v>
                </c:pt>
                <c:pt idx="30">
                  <c:v>43679</c:v>
                </c:pt>
                <c:pt idx="31">
                  <c:v>43686</c:v>
                </c:pt>
                <c:pt idx="32">
                  <c:v>43693</c:v>
                </c:pt>
                <c:pt idx="33">
                  <c:v>43700</c:v>
                </c:pt>
                <c:pt idx="34">
                  <c:v>43707</c:v>
                </c:pt>
                <c:pt idx="35">
                  <c:v>43714</c:v>
                </c:pt>
                <c:pt idx="36">
                  <c:v>43721</c:v>
                </c:pt>
                <c:pt idx="37">
                  <c:v>43728</c:v>
                </c:pt>
                <c:pt idx="38">
                  <c:v>43735</c:v>
                </c:pt>
                <c:pt idx="39">
                  <c:v>43742</c:v>
                </c:pt>
                <c:pt idx="40">
                  <c:v>43749</c:v>
                </c:pt>
                <c:pt idx="41">
                  <c:v>43756</c:v>
                </c:pt>
                <c:pt idx="42">
                  <c:v>43763</c:v>
                </c:pt>
                <c:pt idx="43">
                  <c:v>43770</c:v>
                </c:pt>
                <c:pt idx="44">
                  <c:v>43777</c:v>
                </c:pt>
                <c:pt idx="45">
                  <c:v>43784</c:v>
                </c:pt>
                <c:pt idx="46">
                  <c:v>43791</c:v>
                </c:pt>
                <c:pt idx="47">
                  <c:v>43798</c:v>
                </c:pt>
                <c:pt idx="48">
                  <c:v>43805</c:v>
                </c:pt>
                <c:pt idx="49">
                  <c:v>43812</c:v>
                </c:pt>
                <c:pt idx="50">
                  <c:v>43819</c:v>
                </c:pt>
                <c:pt idx="51">
                  <c:v>43826</c:v>
                </c:pt>
              </c:numCache>
            </c:numRef>
          </c:cat>
          <c:val>
            <c:numRef>
              <c:f>'removals&amp;BFF'!$C$54:$C$105</c:f>
              <c:numCache>
                <c:formatCode>0.0</c:formatCode>
                <c:ptCount val="52"/>
                <c:pt idx="0">
                  <c:v>80.040000000000006</c:v>
                </c:pt>
                <c:pt idx="1">
                  <c:v>80.47</c:v>
                </c:pt>
                <c:pt idx="2">
                  <c:v>80.540000000000006</c:v>
                </c:pt>
                <c:pt idx="3">
                  <c:v>81.37</c:v>
                </c:pt>
                <c:pt idx="4">
                  <c:v>81.94</c:v>
                </c:pt>
                <c:pt idx="5">
                  <c:v>82.46</c:v>
                </c:pt>
                <c:pt idx="6">
                  <c:v>83.09</c:v>
                </c:pt>
                <c:pt idx="7">
                  <c:v>83.56</c:v>
                </c:pt>
                <c:pt idx="8">
                  <c:v>83.28</c:v>
                </c:pt>
                <c:pt idx="9">
                  <c:v>81.260000000000005</c:v>
                </c:pt>
                <c:pt idx="10">
                  <c:v>80.87</c:v>
                </c:pt>
                <c:pt idx="11">
                  <c:v>81.86</c:v>
                </c:pt>
                <c:pt idx="12">
                  <c:v>82.53</c:v>
                </c:pt>
                <c:pt idx="13">
                  <c:v>84.6</c:v>
                </c:pt>
                <c:pt idx="14">
                  <c:v>86.89</c:v>
                </c:pt>
                <c:pt idx="15">
                  <c:v>88.4</c:v>
                </c:pt>
                <c:pt idx="16">
                  <c:v>88.93</c:v>
                </c:pt>
                <c:pt idx="17">
                  <c:v>89.37</c:v>
                </c:pt>
                <c:pt idx="18">
                  <c:v>88.89</c:v>
                </c:pt>
                <c:pt idx="19">
                  <c:v>89.16</c:v>
                </c:pt>
                <c:pt idx="20">
                  <c:v>89.55</c:v>
                </c:pt>
                <c:pt idx="21">
                  <c:v>89.78</c:v>
                </c:pt>
                <c:pt idx="22">
                  <c:v>90.51</c:v>
                </c:pt>
                <c:pt idx="23">
                  <c:v>90.58</c:v>
                </c:pt>
                <c:pt idx="24">
                  <c:v>90.11</c:v>
                </c:pt>
                <c:pt idx="25">
                  <c:v>89.5</c:v>
                </c:pt>
                <c:pt idx="26">
                  <c:v>86.81</c:v>
                </c:pt>
                <c:pt idx="27">
                  <c:v>86.44</c:v>
                </c:pt>
                <c:pt idx="28">
                  <c:v>86.05</c:v>
                </c:pt>
                <c:pt idx="29">
                  <c:v>86.36</c:v>
                </c:pt>
                <c:pt idx="30">
                  <c:v>84.06</c:v>
                </c:pt>
                <c:pt idx="31">
                  <c:v>87.93</c:v>
                </c:pt>
                <c:pt idx="32">
                  <c:v>88.13</c:v>
                </c:pt>
                <c:pt idx="33">
                  <c:v>87.95</c:v>
                </c:pt>
                <c:pt idx="34">
                  <c:v>87.48</c:v>
                </c:pt>
                <c:pt idx="35">
                  <c:v>88.85</c:v>
                </c:pt>
                <c:pt idx="36">
                  <c:v>89.07</c:v>
                </c:pt>
                <c:pt idx="37">
                  <c:v>88.97</c:v>
                </c:pt>
                <c:pt idx="38">
                  <c:v>84.63</c:v>
                </c:pt>
                <c:pt idx="39">
                  <c:v>75.510000000000005</c:v>
                </c:pt>
                <c:pt idx="40">
                  <c:v>82.47</c:v>
                </c:pt>
                <c:pt idx="41">
                  <c:v>83.59</c:v>
                </c:pt>
                <c:pt idx="42">
                  <c:v>82.77</c:v>
                </c:pt>
                <c:pt idx="43">
                  <c:v>84</c:v>
                </c:pt>
                <c:pt idx="44">
                  <c:v>83.25</c:v>
                </c:pt>
                <c:pt idx="45">
                  <c:v>84.7</c:v>
                </c:pt>
                <c:pt idx="46">
                  <c:v>84.56</c:v>
                </c:pt>
                <c:pt idx="47">
                  <c:v>86.08</c:v>
                </c:pt>
                <c:pt idx="48">
                  <c:v>87.19</c:v>
                </c:pt>
                <c:pt idx="49">
                  <c:v>86.45</c:v>
                </c:pt>
                <c:pt idx="50">
                  <c:v>85.43</c:v>
                </c:pt>
                <c:pt idx="51">
                  <c:v>85.52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7-4100-A819-987585FA4A8B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'removals&amp;BFF'!$C$106:$C$157</c:f>
              <c:numCache>
                <c:formatCode>0.0</c:formatCode>
                <c:ptCount val="52"/>
                <c:pt idx="0">
                  <c:v>86.33</c:v>
                </c:pt>
                <c:pt idx="1">
                  <c:v>86</c:v>
                </c:pt>
                <c:pt idx="2">
                  <c:v>85.55</c:v>
                </c:pt>
                <c:pt idx="3">
                  <c:v>86.65</c:v>
                </c:pt>
                <c:pt idx="4">
                  <c:v>85.455000000000013</c:v>
                </c:pt>
                <c:pt idx="5">
                  <c:v>84.26</c:v>
                </c:pt>
                <c:pt idx="6">
                  <c:v>80.98</c:v>
                </c:pt>
                <c:pt idx="7">
                  <c:v>80.09</c:v>
                </c:pt>
                <c:pt idx="8">
                  <c:v>80.06</c:v>
                </c:pt>
                <c:pt idx="9">
                  <c:v>80.260000000000005</c:v>
                </c:pt>
                <c:pt idx="10">
                  <c:v>80.260000000000005</c:v>
                </c:pt>
                <c:pt idx="11">
                  <c:v>81.8</c:v>
                </c:pt>
                <c:pt idx="12">
                  <c:v>82.78</c:v>
                </c:pt>
                <c:pt idx="13">
                  <c:v>84.47</c:v>
                </c:pt>
                <c:pt idx="14">
                  <c:v>85.52</c:v>
                </c:pt>
                <c:pt idx="15">
                  <c:v>86.7</c:v>
                </c:pt>
                <c:pt idx="16">
                  <c:v>87.25</c:v>
                </c:pt>
                <c:pt idx="17">
                  <c:v>88.57</c:v>
                </c:pt>
                <c:pt idx="18">
                  <c:v>89.13</c:v>
                </c:pt>
                <c:pt idx="19">
                  <c:v>89.94</c:v>
                </c:pt>
                <c:pt idx="20">
                  <c:v>90.95</c:v>
                </c:pt>
                <c:pt idx="21">
                  <c:v>91.38</c:v>
                </c:pt>
                <c:pt idx="22">
                  <c:v>91.9</c:v>
                </c:pt>
                <c:pt idx="23">
                  <c:v>92.35</c:v>
                </c:pt>
                <c:pt idx="24">
                  <c:v>92.66</c:v>
                </c:pt>
                <c:pt idx="25">
                  <c:v>93.42</c:v>
                </c:pt>
                <c:pt idx="26">
                  <c:v>93.35</c:v>
                </c:pt>
                <c:pt idx="27">
                  <c:v>93.08</c:v>
                </c:pt>
                <c:pt idx="28">
                  <c:v>92.96</c:v>
                </c:pt>
                <c:pt idx="29">
                  <c:v>93.08</c:v>
                </c:pt>
                <c:pt idx="30">
                  <c:v>94.5</c:v>
                </c:pt>
                <c:pt idx="31">
                  <c:v>94.75</c:v>
                </c:pt>
                <c:pt idx="32">
                  <c:v>95.16</c:v>
                </c:pt>
                <c:pt idx="33">
                  <c:v>94.8</c:v>
                </c:pt>
                <c:pt idx="34">
                  <c:v>94.64</c:v>
                </c:pt>
                <c:pt idx="35">
                  <c:v>94.52</c:v>
                </c:pt>
                <c:pt idx="36">
                  <c:v>94.31</c:v>
                </c:pt>
                <c:pt idx="37">
                  <c:v>94.25</c:v>
                </c:pt>
                <c:pt idx="38">
                  <c:v>93.69</c:v>
                </c:pt>
                <c:pt idx="39">
                  <c:v>93.04</c:v>
                </c:pt>
                <c:pt idx="40">
                  <c:v>93.2</c:v>
                </c:pt>
                <c:pt idx="41">
                  <c:v>92.91</c:v>
                </c:pt>
                <c:pt idx="42">
                  <c:v>92.34</c:v>
                </c:pt>
                <c:pt idx="43">
                  <c:v>92.47</c:v>
                </c:pt>
                <c:pt idx="44">
                  <c:v>92.27</c:v>
                </c:pt>
                <c:pt idx="45">
                  <c:v>92.11</c:v>
                </c:pt>
                <c:pt idx="46">
                  <c:v>91.64</c:v>
                </c:pt>
                <c:pt idx="47">
                  <c:v>92.47</c:v>
                </c:pt>
                <c:pt idx="48">
                  <c:v>92.4</c:v>
                </c:pt>
                <c:pt idx="49">
                  <c:v>91.47</c:v>
                </c:pt>
                <c:pt idx="50">
                  <c:v>91.689389240099345</c:v>
                </c:pt>
                <c:pt idx="51">
                  <c:v>91.87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7-4100-A819-987585FA4A8B}"/>
            </c:ext>
          </c:extLst>
        </c:ser>
        <c:ser>
          <c:idx val="2"/>
          <c:order val="2"/>
          <c:tx>
            <c:v>2021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'removals&amp;BFF'!$C$158:$C$209</c:f>
              <c:numCache>
                <c:formatCode>0.0</c:formatCode>
                <c:ptCount val="52"/>
                <c:pt idx="0">
                  <c:v>92.58</c:v>
                </c:pt>
                <c:pt idx="1">
                  <c:v>92.27</c:v>
                </c:pt>
                <c:pt idx="2">
                  <c:v>91.74</c:v>
                </c:pt>
                <c:pt idx="3">
                  <c:v>91.62</c:v>
                </c:pt>
                <c:pt idx="4">
                  <c:v>90.33</c:v>
                </c:pt>
                <c:pt idx="5">
                  <c:v>91.14</c:v>
                </c:pt>
                <c:pt idx="6">
                  <c:v>92.19</c:v>
                </c:pt>
                <c:pt idx="7">
                  <c:v>92.19</c:v>
                </c:pt>
                <c:pt idx="8">
                  <c:v>92.28</c:v>
                </c:pt>
                <c:pt idx="9">
                  <c:v>92.05</c:v>
                </c:pt>
                <c:pt idx="10">
                  <c:v>90.39</c:v>
                </c:pt>
                <c:pt idx="11">
                  <c:v>87.16</c:v>
                </c:pt>
                <c:pt idx="12">
                  <c:v>87.52756613756614</c:v>
                </c:pt>
                <c:pt idx="13">
                  <c:v>88.075185185185191</c:v>
                </c:pt>
                <c:pt idx="14">
                  <c:v>86.964074074074077</c:v>
                </c:pt>
                <c:pt idx="15">
                  <c:v>87.964074074074077</c:v>
                </c:pt>
                <c:pt idx="16">
                  <c:v>88.964074074074077</c:v>
                </c:pt>
                <c:pt idx="17">
                  <c:v>89.874074074074073</c:v>
                </c:pt>
                <c:pt idx="18">
                  <c:v>90.444444444444443</c:v>
                </c:pt>
                <c:pt idx="19">
                  <c:v>90.74444444444444</c:v>
                </c:pt>
                <c:pt idx="20">
                  <c:v>90.74444444444444</c:v>
                </c:pt>
                <c:pt idx="21">
                  <c:v>90.74444444444444</c:v>
                </c:pt>
                <c:pt idx="22">
                  <c:v>90.74444444444444</c:v>
                </c:pt>
                <c:pt idx="23">
                  <c:v>90.74444444444444</c:v>
                </c:pt>
                <c:pt idx="24">
                  <c:v>90.74444444444444</c:v>
                </c:pt>
                <c:pt idx="25">
                  <c:v>90.74444444444444</c:v>
                </c:pt>
                <c:pt idx="26">
                  <c:v>90.24444444444444</c:v>
                </c:pt>
                <c:pt idx="27">
                  <c:v>91.170370370370364</c:v>
                </c:pt>
                <c:pt idx="28">
                  <c:v>91.170370370370364</c:v>
                </c:pt>
                <c:pt idx="29">
                  <c:v>91.170370370370364</c:v>
                </c:pt>
                <c:pt idx="30">
                  <c:v>91.170370370370364</c:v>
                </c:pt>
                <c:pt idx="31">
                  <c:v>91.170370370370364</c:v>
                </c:pt>
                <c:pt idx="32">
                  <c:v>91.670370370370364</c:v>
                </c:pt>
                <c:pt idx="33">
                  <c:v>91.670370370370364</c:v>
                </c:pt>
                <c:pt idx="34">
                  <c:v>91.670370370370364</c:v>
                </c:pt>
                <c:pt idx="35">
                  <c:v>91.670370370370364</c:v>
                </c:pt>
                <c:pt idx="36">
                  <c:v>91.670370370370364</c:v>
                </c:pt>
                <c:pt idx="37">
                  <c:v>91.670370370370364</c:v>
                </c:pt>
                <c:pt idx="38">
                  <c:v>91.670370370370364</c:v>
                </c:pt>
                <c:pt idx="39">
                  <c:v>91.670370370370364</c:v>
                </c:pt>
                <c:pt idx="40">
                  <c:v>91.670370370370364</c:v>
                </c:pt>
                <c:pt idx="41">
                  <c:v>91.670370370370364</c:v>
                </c:pt>
                <c:pt idx="42">
                  <c:v>91.670370370370364</c:v>
                </c:pt>
                <c:pt idx="43">
                  <c:v>91.670370370370364</c:v>
                </c:pt>
                <c:pt idx="44">
                  <c:v>91.670370370370364</c:v>
                </c:pt>
                <c:pt idx="45">
                  <c:v>91.170370370370364</c:v>
                </c:pt>
                <c:pt idx="46">
                  <c:v>91.170370370370364</c:v>
                </c:pt>
                <c:pt idx="47">
                  <c:v>90.670370370370364</c:v>
                </c:pt>
                <c:pt idx="48">
                  <c:v>90.670370370370364</c:v>
                </c:pt>
                <c:pt idx="49">
                  <c:v>90.170370370370364</c:v>
                </c:pt>
                <c:pt idx="50">
                  <c:v>90.170370370370364</c:v>
                </c:pt>
                <c:pt idx="51">
                  <c:v>89.670370370370364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7-4100-A819-987585FA4A8B}"/>
            </c:ext>
          </c:extLst>
        </c:ser>
        <c:ser>
          <c:idx val="3"/>
          <c:order val="3"/>
          <c:tx>
            <c:strRef>
              <c:f>'removals&amp;BFF'!$I$1</c:f>
              <c:strCache>
                <c:ptCount val="1"/>
                <c:pt idx="0">
                  <c:v>Implied BF CU if port inventory flat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'removals&amp;BFF'!$I$158:$I$209</c:f>
              <c:numCache>
                <c:formatCode>_ * #,##0.00_ ;_ * \-#,##0.00_ ;_ * "-"??_ ;_ @_ </c:formatCode>
                <c:ptCount val="52"/>
                <c:pt idx="0">
                  <c:v>94.551292290663511</c:v>
                </c:pt>
                <c:pt idx="1">
                  <c:v>98.793653238260973</c:v>
                </c:pt>
                <c:pt idx="2">
                  <c:v>108.37397876235347</c:v>
                </c:pt>
                <c:pt idx="3">
                  <c:v>95.958850345919529</c:v>
                </c:pt>
                <c:pt idx="4">
                  <c:v>91.286242956649218</c:v>
                </c:pt>
                <c:pt idx="5">
                  <c:v>84.037769002937225</c:v>
                </c:pt>
                <c:pt idx="6">
                  <c:v>81.654095655259567</c:v>
                </c:pt>
                <c:pt idx="7">
                  <c:v>84.737835160828695</c:v>
                </c:pt>
                <c:pt idx="8">
                  <c:v>83.83635533216227</c:v>
                </c:pt>
                <c:pt idx="9">
                  <c:v>101.41740682316642</c:v>
                </c:pt>
                <c:pt idx="10">
                  <c:v>94.865407947060419</c:v>
                </c:pt>
                <c:pt idx="11">
                  <c:v>86.567272361518405</c:v>
                </c:pt>
                <c:pt idx="12">
                  <c:v>80.819660839806104</c:v>
                </c:pt>
                <c:pt idx="13">
                  <c:v>92.674764594230339</c:v>
                </c:pt>
                <c:pt idx="14">
                  <c:v>100.3914819052271</c:v>
                </c:pt>
                <c:pt idx="15">
                  <c:v>95.207145804921936</c:v>
                </c:pt>
                <c:pt idx="16">
                  <c:v>93.884117328352772</c:v>
                </c:pt>
                <c:pt idx="17">
                  <c:v>85.118920736760046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90.748826154866549</c:v>
                </c:pt>
                <c:pt idx="25">
                  <c:v>88.166960700788181</c:v>
                </c:pt>
                <c:pt idx="26">
                  <c:v>90.084347399999061</c:v>
                </c:pt>
                <c:pt idx="27">
                  <c:v>92.625686173823127</c:v>
                </c:pt>
                <c:pt idx="28">
                  <c:v>97.407207102538436</c:v>
                </c:pt>
                <c:pt idx="29">
                  <c:v>96.829508036454868</c:v>
                </c:pt>
                <c:pt idx="30">
                  <c:v>95.489789774858167</c:v>
                </c:pt>
                <c:pt idx="31">
                  <c:v>94.209419535535076</c:v>
                </c:pt>
                <c:pt idx="32">
                  <c:v>94.158079613778611</c:v>
                </c:pt>
                <c:pt idx="33">
                  <c:v>95.181363812742759</c:v>
                </c:pt>
                <c:pt idx="34">
                  <c:v>98.35500740424537</c:v>
                </c:pt>
                <c:pt idx="35">
                  <c:v>93.19415697209314</c:v>
                </c:pt>
                <c:pt idx="36">
                  <c:v>98.357462018560966</c:v>
                </c:pt>
                <c:pt idx="37">
                  <c:v>98.130591451088804</c:v>
                </c:pt>
                <c:pt idx="38">
                  <c:v>99.024437121652142</c:v>
                </c:pt>
                <c:pt idx="39">
                  <c:v>103.96283411403823</c:v>
                </c:pt>
                <c:pt idx="40">
                  <c:v>94.941349797795908</c:v>
                </c:pt>
                <c:pt idx="41">
                  <c:v>96.915862032648334</c:v>
                </c:pt>
                <c:pt idx="42">
                  <c:v>98.794747346861726</c:v>
                </c:pt>
                <c:pt idx="43">
                  <c:v>98.27959771190514</c:v>
                </c:pt>
                <c:pt idx="44">
                  <c:v>94.965395861659744</c:v>
                </c:pt>
                <c:pt idx="45">
                  <c:v>95.993902373232103</c:v>
                </c:pt>
                <c:pt idx="46">
                  <c:v>92.193996816531396</c:v>
                </c:pt>
                <c:pt idx="47">
                  <c:v>91.707906019406892</c:v>
                </c:pt>
                <c:pt idx="48">
                  <c:v>93.076508105846045</c:v>
                </c:pt>
                <c:pt idx="49">
                  <c:v>94.785671792960613</c:v>
                </c:pt>
                <c:pt idx="50">
                  <c:v>99.05412924840239</c:v>
                </c:pt>
                <c:pt idx="51">
                  <c:v>100.42060177849928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7-4100-A819-987585FA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946784"/>
        <c:axId val="832946456"/>
      </c:lineChart>
      <c:dateAx>
        <c:axId val="832946784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32946456"/>
        <c:crosses val="autoZero"/>
        <c:auto val="1"/>
        <c:lblOffset val="100"/>
        <c:baseTimeUnit val="days"/>
        <c:majorUnit val="1"/>
        <c:majorTimeUnit val="months"/>
      </c:dateAx>
      <c:valAx>
        <c:axId val="832946456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3294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 Removals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2018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'removals&amp;BFF'!$A$2:$A$53</c:f>
              <c:numCache>
                <c:formatCode>m/d/yyyy</c:formatCode>
                <c:ptCount val="52"/>
                <c:pt idx="0">
                  <c:v>43105</c:v>
                </c:pt>
                <c:pt idx="1">
                  <c:v>43112</c:v>
                </c:pt>
                <c:pt idx="2">
                  <c:v>43119</c:v>
                </c:pt>
                <c:pt idx="3">
                  <c:v>43126</c:v>
                </c:pt>
                <c:pt idx="4">
                  <c:v>43133</c:v>
                </c:pt>
                <c:pt idx="5">
                  <c:v>43140</c:v>
                </c:pt>
                <c:pt idx="6">
                  <c:v>43147</c:v>
                </c:pt>
                <c:pt idx="7">
                  <c:v>43154</c:v>
                </c:pt>
                <c:pt idx="8">
                  <c:v>43161</c:v>
                </c:pt>
                <c:pt idx="9">
                  <c:v>43168</c:v>
                </c:pt>
                <c:pt idx="10">
                  <c:v>43175</c:v>
                </c:pt>
                <c:pt idx="11">
                  <c:v>43182</c:v>
                </c:pt>
                <c:pt idx="12">
                  <c:v>43189</c:v>
                </c:pt>
                <c:pt idx="13">
                  <c:v>43196</c:v>
                </c:pt>
                <c:pt idx="14">
                  <c:v>43203</c:v>
                </c:pt>
                <c:pt idx="15">
                  <c:v>43210</c:v>
                </c:pt>
                <c:pt idx="16">
                  <c:v>43217</c:v>
                </c:pt>
                <c:pt idx="17">
                  <c:v>43224</c:v>
                </c:pt>
                <c:pt idx="18">
                  <c:v>43231</c:v>
                </c:pt>
                <c:pt idx="19">
                  <c:v>43238</c:v>
                </c:pt>
                <c:pt idx="20">
                  <c:v>43245</c:v>
                </c:pt>
                <c:pt idx="21">
                  <c:v>43252</c:v>
                </c:pt>
                <c:pt idx="22">
                  <c:v>43259</c:v>
                </c:pt>
                <c:pt idx="23">
                  <c:v>43266</c:v>
                </c:pt>
                <c:pt idx="24">
                  <c:v>43273</c:v>
                </c:pt>
                <c:pt idx="25">
                  <c:v>43280</c:v>
                </c:pt>
                <c:pt idx="26">
                  <c:v>43287</c:v>
                </c:pt>
                <c:pt idx="27">
                  <c:v>43294</c:v>
                </c:pt>
                <c:pt idx="28">
                  <c:v>43301</c:v>
                </c:pt>
                <c:pt idx="29">
                  <c:v>43308</c:v>
                </c:pt>
                <c:pt idx="30">
                  <c:v>43315</c:v>
                </c:pt>
                <c:pt idx="31">
                  <c:v>43322</c:v>
                </c:pt>
                <c:pt idx="32">
                  <c:v>43329</c:v>
                </c:pt>
                <c:pt idx="33">
                  <c:v>43336</c:v>
                </c:pt>
                <c:pt idx="34">
                  <c:v>43343</c:v>
                </c:pt>
                <c:pt idx="35">
                  <c:v>43350</c:v>
                </c:pt>
                <c:pt idx="36">
                  <c:v>43357</c:v>
                </c:pt>
                <c:pt idx="37">
                  <c:v>43364</c:v>
                </c:pt>
                <c:pt idx="38">
                  <c:v>43371</c:v>
                </c:pt>
                <c:pt idx="39">
                  <c:v>43378</c:v>
                </c:pt>
                <c:pt idx="40">
                  <c:v>43385</c:v>
                </c:pt>
                <c:pt idx="41">
                  <c:v>43392</c:v>
                </c:pt>
                <c:pt idx="42">
                  <c:v>43399</c:v>
                </c:pt>
                <c:pt idx="43">
                  <c:v>43406</c:v>
                </c:pt>
                <c:pt idx="44">
                  <c:v>43413</c:v>
                </c:pt>
                <c:pt idx="45">
                  <c:v>43420</c:v>
                </c:pt>
                <c:pt idx="46">
                  <c:v>43427</c:v>
                </c:pt>
                <c:pt idx="47">
                  <c:v>43434</c:v>
                </c:pt>
                <c:pt idx="48">
                  <c:v>43441</c:v>
                </c:pt>
                <c:pt idx="49">
                  <c:v>43448</c:v>
                </c:pt>
                <c:pt idx="50">
                  <c:v>43455</c:v>
                </c:pt>
                <c:pt idx="51">
                  <c:v>43462</c:v>
                </c:pt>
              </c:numCache>
            </c:numRef>
          </c:cat>
          <c:val>
            <c:numRef>
              <c:f>'removals&amp;BFF'!$R$2:$R$53</c:f>
              <c:numCache>
                <c:formatCode>_ * #,##0.00_ ;_ * \-#,##0.00_ ;_ * "-"??_ ;_ @_ </c:formatCode>
                <c:ptCount val="52"/>
                <c:pt idx="0">
                  <c:v>18.113899999999997</c:v>
                </c:pt>
                <c:pt idx="1">
                  <c:v>18.778900000000004</c:v>
                </c:pt>
                <c:pt idx="2">
                  <c:v>17.629499999999997</c:v>
                </c:pt>
                <c:pt idx="3">
                  <c:v>19.217100000000002</c:v>
                </c:pt>
                <c:pt idx="4">
                  <c:v>19.224099999999996</c:v>
                </c:pt>
                <c:pt idx="5">
                  <c:v>21.636300000000002</c:v>
                </c:pt>
                <c:pt idx="6">
                  <c:v>21.636300000000002</c:v>
                </c:pt>
                <c:pt idx="7">
                  <c:v>21.636300000000002</c:v>
                </c:pt>
                <c:pt idx="8">
                  <c:v>20.2349</c:v>
                </c:pt>
                <c:pt idx="9">
                  <c:v>18.818799999999996</c:v>
                </c:pt>
                <c:pt idx="10">
                  <c:v>17.488100000000003</c:v>
                </c:pt>
                <c:pt idx="11">
                  <c:v>17.8962</c:v>
                </c:pt>
                <c:pt idx="12">
                  <c:v>18.553500000000003</c:v>
                </c:pt>
                <c:pt idx="13">
                  <c:v>19.059600000000003</c:v>
                </c:pt>
                <c:pt idx="14">
                  <c:v>19.026700000000002</c:v>
                </c:pt>
                <c:pt idx="15">
                  <c:v>19.394200000000001</c:v>
                </c:pt>
                <c:pt idx="16">
                  <c:v>19.501999999999995</c:v>
                </c:pt>
                <c:pt idx="17">
                  <c:v>18.788700000000002</c:v>
                </c:pt>
                <c:pt idx="18">
                  <c:v>19.028099999999998</c:v>
                </c:pt>
                <c:pt idx="19">
                  <c:v>19.844999999999995</c:v>
                </c:pt>
                <c:pt idx="20">
                  <c:v>20.033300000000001</c:v>
                </c:pt>
                <c:pt idx="21">
                  <c:v>19.988500000000002</c:v>
                </c:pt>
                <c:pt idx="22">
                  <c:v>19.278000000000002</c:v>
                </c:pt>
                <c:pt idx="23">
                  <c:v>18.669699999999999</c:v>
                </c:pt>
                <c:pt idx="24">
                  <c:v>19.697299999999998</c:v>
                </c:pt>
                <c:pt idx="25">
                  <c:v>18.888099999999998</c:v>
                </c:pt>
                <c:pt idx="26">
                  <c:v>20.105399999999996</c:v>
                </c:pt>
                <c:pt idx="27">
                  <c:v>19.5244</c:v>
                </c:pt>
                <c:pt idx="28">
                  <c:v>19.191199999999998</c:v>
                </c:pt>
                <c:pt idx="29">
                  <c:v>18.342100000000002</c:v>
                </c:pt>
                <c:pt idx="30">
                  <c:v>19.541900000000002</c:v>
                </c:pt>
                <c:pt idx="31">
                  <c:v>19.3781</c:v>
                </c:pt>
                <c:pt idx="32">
                  <c:v>19.069400000000002</c:v>
                </c:pt>
                <c:pt idx="33">
                  <c:v>18.408599999999993</c:v>
                </c:pt>
                <c:pt idx="34">
                  <c:v>19.715500000000002</c:v>
                </c:pt>
                <c:pt idx="35">
                  <c:v>19.763100000000005</c:v>
                </c:pt>
                <c:pt idx="36">
                  <c:v>20.116600000000002</c:v>
                </c:pt>
                <c:pt idx="37">
                  <c:v>19.9437</c:v>
                </c:pt>
                <c:pt idx="38">
                  <c:v>20.569499999999998</c:v>
                </c:pt>
                <c:pt idx="39">
                  <c:v>20.569499999999998</c:v>
                </c:pt>
                <c:pt idx="40">
                  <c:v>20.297900000000002</c:v>
                </c:pt>
                <c:pt idx="41">
                  <c:v>20.435100000000006</c:v>
                </c:pt>
                <c:pt idx="42">
                  <c:v>21.308700000000002</c:v>
                </c:pt>
                <c:pt idx="43">
                  <c:v>21.552299999999999</c:v>
                </c:pt>
                <c:pt idx="44">
                  <c:v>20.738200000000003</c:v>
                </c:pt>
                <c:pt idx="45">
                  <c:v>20.110299999999999</c:v>
                </c:pt>
                <c:pt idx="46">
                  <c:v>19.499200000000005</c:v>
                </c:pt>
                <c:pt idx="47">
                  <c:v>19.336100000000005</c:v>
                </c:pt>
                <c:pt idx="48">
                  <c:v>18.817399999999999</c:v>
                </c:pt>
                <c:pt idx="49">
                  <c:v>18.735500000000005</c:v>
                </c:pt>
                <c:pt idx="50">
                  <c:v>19.038599999999995</c:v>
                </c:pt>
                <c:pt idx="51">
                  <c:v>18.566100000000006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7-47AF-9F0F-BE8B9666F805}"/>
            </c:ext>
          </c:extLst>
        </c:ser>
        <c:ser>
          <c:idx val="1"/>
          <c:order val="1"/>
          <c:tx>
            <c:v>2019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'removals&amp;BFF'!$R$54:$R$105</c:f>
              <c:numCache>
                <c:formatCode>_ * #,##0.00_ ;_ * \-#,##0.00_ ;_ * "-"??_ ;_ @_ </c:formatCode>
                <c:ptCount val="52"/>
                <c:pt idx="0">
                  <c:v>18.482100000000003</c:v>
                </c:pt>
                <c:pt idx="1">
                  <c:v>19.562900000000003</c:v>
                </c:pt>
                <c:pt idx="2">
                  <c:v>20.144599999999997</c:v>
                </c:pt>
                <c:pt idx="3">
                  <c:v>21.095899999999997</c:v>
                </c:pt>
                <c:pt idx="4">
                  <c:v>21.947800000000001</c:v>
                </c:pt>
                <c:pt idx="5">
                  <c:v>21.947800000000001</c:v>
                </c:pt>
                <c:pt idx="6">
                  <c:v>18.673200000000005</c:v>
                </c:pt>
                <c:pt idx="7">
                  <c:v>19.831000000000003</c:v>
                </c:pt>
                <c:pt idx="8">
                  <c:v>20.461700000000004</c:v>
                </c:pt>
                <c:pt idx="9">
                  <c:v>18.627700000000001</c:v>
                </c:pt>
                <c:pt idx="10">
                  <c:v>17.411099999999998</c:v>
                </c:pt>
                <c:pt idx="11">
                  <c:v>20.495999999999999</c:v>
                </c:pt>
                <c:pt idx="12">
                  <c:v>19.399799999999995</c:v>
                </c:pt>
                <c:pt idx="13">
                  <c:v>19.360599999999998</c:v>
                </c:pt>
                <c:pt idx="14">
                  <c:v>20.288100000000004</c:v>
                </c:pt>
                <c:pt idx="15">
                  <c:v>19.617500000000003</c:v>
                </c:pt>
                <c:pt idx="16">
                  <c:v>19.826099999999997</c:v>
                </c:pt>
                <c:pt idx="17">
                  <c:v>20.497400000000003</c:v>
                </c:pt>
                <c:pt idx="18">
                  <c:v>20.853000000000002</c:v>
                </c:pt>
                <c:pt idx="19">
                  <c:v>20.545000000000002</c:v>
                </c:pt>
                <c:pt idx="20">
                  <c:v>20.799800000000005</c:v>
                </c:pt>
                <c:pt idx="21">
                  <c:v>20.292300000000001</c:v>
                </c:pt>
                <c:pt idx="22">
                  <c:v>20.705300000000001</c:v>
                </c:pt>
                <c:pt idx="23">
                  <c:v>20.412700000000005</c:v>
                </c:pt>
                <c:pt idx="24">
                  <c:v>19.717599999999997</c:v>
                </c:pt>
                <c:pt idx="25">
                  <c:v>20.141099999999998</c:v>
                </c:pt>
                <c:pt idx="26">
                  <c:v>19.671399999999995</c:v>
                </c:pt>
                <c:pt idx="27">
                  <c:v>20.320999999999998</c:v>
                </c:pt>
                <c:pt idx="28">
                  <c:v>20.429500000000004</c:v>
                </c:pt>
                <c:pt idx="29">
                  <c:v>20.064800000000002</c:v>
                </c:pt>
                <c:pt idx="30">
                  <c:v>18.346999999999998</c:v>
                </c:pt>
                <c:pt idx="31">
                  <c:v>20.572299999999998</c:v>
                </c:pt>
                <c:pt idx="32">
                  <c:v>17.825500000000002</c:v>
                </c:pt>
                <c:pt idx="33">
                  <c:v>21.594999999999999</c:v>
                </c:pt>
                <c:pt idx="34">
                  <c:v>21.728000000000002</c:v>
                </c:pt>
                <c:pt idx="35">
                  <c:v>22.255100000000002</c:v>
                </c:pt>
                <c:pt idx="36">
                  <c:v>22.142399999999999</c:v>
                </c:pt>
                <c:pt idx="37">
                  <c:v>21.996100000000002</c:v>
                </c:pt>
                <c:pt idx="38">
                  <c:v>20.0977</c:v>
                </c:pt>
                <c:pt idx="39">
                  <c:v>20.0977</c:v>
                </c:pt>
                <c:pt idx="40">
                  <c:v>21.664999999999999</c:v>
                </c:pt>
                <c:pt idx="41">
                  <c:v>21.0854</c:v>
                </c:pt>
                <c:pt idx="42">
                  <c:v>18.790800000000001</c:v>
                </c:pt>
                <c:pt idx="43">
                  <c:v>21.853300000000001</c:v>
                </c:pt>
                <c:pt idx="44">
                  <c:v>20.666799999999995</c:v>
                </c:pt>
                <c:pt idx="45">
                  <c:v>22.150099999999998</c:v>
                </c:pt>
                <c:pt idx="46">
                  <c:v>21.429099999999998</c:v>
                </c:pt>
                <c:pt idx="47">
                  <c:v>21.304499999999997</c:v>
                </c:pt>
                <c:pt idx="48">
                  <c:v>21.979300000000002</c:v>
                </c:pt>
                <c:pt idx="49">
                  <c:v>22.26</c:v>
                </c:pt>
                <c:pt idx="50">
                  <c:v>19.0001</c:v>
                </c:pt>
                <c:pt idx="51">
                  <c:v>21.407400000000003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7-47AF-9F0F-BE8B9666F805}"/>
            </c:ext>
          </c:extLst>
        </c:ser>
        <c:ser>
          <c:idx val="2"/>
          <c:order val="2"/>
          <c:tx>
            <c:v>2020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'removals&amp;BFF'!$R$106:$R$157</c:f>
              <c:numCache>
                <c:formatCode>_ * #,##0.00_ ;_ * \-#,##0.00_ ;_ * "-"??_ ;_ @_ </c:formatCode>
                <c:ptCount val="52"/>
                <c:pt idx="0">
                  <c:v>21.569800000000004</c:v>
                </c:pt>
                <c:pt idx="1">
                  <c:v>21.309400000000004</c:v>
                </c:pt>
                <c:pt idx="2">
                  <c:v>22.206100000000003</c:v>
                </c:pt>
                <c:pt idx="3">
                  <c:v>21.010499999999997</c:v>
                </c:pt>
                <c:pt idx="4">
                  <c:v>21.010499999999997</c:v>
                </c:pt>
                <c:pt idx="5">
                  <c:v>18.494700000000009</c:v>
                </c:pt>
                <c:pt idx="6">
                  <c:v>19.313000000000002</c:v>
                </c:pt>
                <c:pt idx="7">
                  <c:v>19.835900000000002</c:v>
                </c:pt>
                <c:pt idx="8">
                  <c:v>20.736800000000002</c:v>
                </c:pt>
                <c:pt idx="9">
                  <c:v>20.013000000000002</c:v>
                </c:pt>
                <c:pt idx="10">
                  <c:v>21.077979999999997</c:v>
                </c:pt>
                <c:pt idx="11">
                  <c:v>20.95310000000001</c:v>
                </c:pt>
                <c:pt idx="12">
                  <c:v>21.7392</c:v>
                </c:pt>
                <c:pt idx="13">
                  <c:v>21.225750000000009</c:v>
                </c:pt>
                <c:pt idx="14">
                  <c:v>21.287700000000001</c:v>
                </c:pt>
                <c:pt idx="15">
                  <c:v>21.290009999999988</c:v>
                </c:pt>
                <c:pt idx="16">
                  <c:v>21.398160000000008</c:v>
                </c:pt>
                <c:pt idx="17">
                  <c:v>22.290100000000002</c:v>
                </c:pt>
                <c:pt idx="18">
                  <c:v>22.150799999999993</c:v>
                </c:pt>
                <c:pt idx="19">
                  <c:v>21.042489999999997</c:v>
                </c:pt>
                <c:pt idx="20">
                  <c:v>21.569800000000001</c:v>
                </c:pt>
                <c:pt idx="21">
                  <c:v>21.1358</c:v>
                </c:pt>
                <c:pt idx="22">
                  <c:v>21.985599999999998</c:v>
                </c:pt>
                <c:pt idx="23">
                  <c:v>20.741</c:v>
                </c:pt>
                <c:pt idx="24">
                  <c:v>21.720440000000004</c:v>
                </c:pt>
                <c:pt idx="25">
                  <c:v>22.376899999999992</c:v>
                </c:pt>
                <c:pt idx="26">
                  <c:v>22.076600000000003</c:v>
                </c:pt>
                <c:pt idx="27">
                  <c:v>22.118599999999997</c:v>
                </c:pt>
                <c:pt idx="28">
                  <c:v>21.741300000000003</c:v>
                </c:pt>
                <c:pt idx="29">
                  <c:v>19.624499999999998</c:v>
                </c:pt>
                <c:pt idx="30">
                  <c:v>21.760900000000003</c:v>
                </c:pt>
                <c:pt idx="31">
                  <c:v>22.110899999999997</c:v>
                </c:pt>
                <c:pt idx="32">
                  <c:v>23.003399999999996</c:v>
                </c:pt>
                <c:pt idx="33">
                  <c:v>22.915200000000006</c:v>
                </c:pt>
                <c:pt idx="34">
                  <c:v>21.746200000000009</c:v>
                </c:pt>
                <c:pt idx="35">
                  <c:v>22.788499999999999</c:v>
                </c:pt>
                <c:pt idx="36">
                  <c:v>21.968100000000003</c:v>
                </c:pt>
                <c:pt idx="37">
                  <c:v>22.232000000000006</c:v>
                </c:pt>
                <c:pt idx="38">
                  <c:v>21.902300000000011</c:v>
                </c:pt>
                <c:pt idx="39">
                  <c:v>20.496700000000001</c:v>
                </c:pt>
                <c:pt idx="40">
                  <c:v>22.239000000000004</c:v>
                </c:pt>
                <c:pt idx="41">
                  <c:v>21.829499999999999</c:v>
                </c:pt>
                <c:pt idx="42">
                  <c:v>21.580300000000008</c:v>
                </c:pt>
                <c:pt idx="43">
                  <c:v>21.914200000000001</c:v>
                </c:pt>
                <c:pt idx="44">
                  <c:v>22.3902</c:v>
                </c:pt>
                <c:pt idx="45">
                  <c:v>22.218699999999998</c:v>
                </c:pt>
                <c:pt idx="46">
                  <c:v>22.563100000000006</c:v>
                </c:pt>
                <c:pt idx="47">
                  <c:v>22.493100000000005</c:v>
                </c:pt>
                <c:pt idx="48">
                  <c:v>22.337700000000005</c:v>
                </c:pt>
                <c:pt idx="49">
                  <c:v>21.430500000000002</c:v>
                </c:pt>
                <c:pt idx="50">
                  <c:v>20.801199999999998</c:v>
                </c:pt>
                <c:pt idx="51">
                  <c:v>21.277200000000008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7-47AF-9F0F-BE8B9666F805}"/>
            </c:ext>
          </c:extLst>
        </c:ser>
        <c:ser>
          <c:idx val="4"/>
          <c:order val="3"/>
          <c:tx>
            <c:strRef>
              <c:f>'removals&amp;BFF'!$V$1</c:f>
              <c:strCache>
                <c:ptCount val="1"/>
                <c:pt idx="0">
                  <c:v>weekly removals base case projection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'removals&amp;BFF'!$V$106:$V$157</c:f>
              <c:numCache>
                <c:formatCode>General</c:formatCode>
                <c:ptCount val="52"/>
                <c:pt idx="31" formatCode="0.00">
                  <c:v>22.110899999999997</c:v>
                </c:pt>
                <c:pt idx="32" formatCode="0.00">
                  <c:v>23.003399999999996</c:v>
                </c:pt>
                <c:pt idx="33" formatCode="0.00">
                  <c:v>22.915200000000006</c:v>
                </c:pt>
                <c:pt idx="34" formatCode="0.00">
                  <c:v>21.746200000000009</c:v>
                </c:pt>
                <c:pt idx="35" formatCode="0.00">
                  <c:v>21.81</c:v>
                </c:pt>
                <c:pt idx="36" formatCode="0.00">
                  <c:v>22.26</c:v>
                </c:pt>
                <c:pt idx="37" formatCode="0.00">
                  <c:v>21.93</c:v>
                </c:pt>
                <c:pt idx="38" formatCode="0.00">
                  <c:v>21.84</c:v>
                </c:pt>
                <c:pt idx="39" formatCode="0.00">
                  <c:v>22.22</c:v>
                </c:pt>
                <c:pt idx="40" formatCode="0.00">
                  <c:v>22.04</c:v>
                </c:pt>
                <c:pt idx="41" formatCode="0.00">
                  <c:v>22.194911996765015</c:v>
                </c:pt>
                <c:pt idx="42" formatCode="0.00">
                  <c:v>22</c:v>
                </c:pt>
                <c:pt idx="43" formatCode="0.00">
                  <c:v>22.262018734278968</c:v>
                </c:pt>
                <c:pt idx="44" formatCode="0.00">
                  <c:v>22.043580498302841</c:v>
                </c:pt>
                <c:pt idx="45" formatCode="0.00">
                  <c:v>22.150053176910525</c:v>
                </c:pt>
                <c:pt idx="46" formatCode="0.00">
                  <c:v>22.118358065773386</c:v>
                </c:pt>
                <c:pt idx="47" formatCode="0.00">
                  <c:v>21.619326761423299</c:v>
                </c:pt>
                <c:pt idx="48" formatCode="0.00">
                  <c:v>21.612666509811092</c:v>
                </c:pt>
                <c:pt idx="49" formatCode="0.00">
                  <c:v>21.906230581679385</c:v>
                </c:pt>
                <c:pt idx="50" formatCode="0.00">
                  <c:v>21.400274066086347</c:v>
                </c:pt>
                <c:pt idx="51" formatCode="0.00">
                  <c:v>21.58783138959577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A7-47AF-9F0F-BE8B9666F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448096"/>
        <c:axId val="814019824"/>
      </c:lineChart>
      <c:dateAx>
        <c:axId val="1074448096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19824"/>
        <c:crosses val="autoZero"/>
        <c:auto val="1"/>
        <c:lblOffset val="100"/>
        <c:baseTimeUnit val="days"/>
        <c:majorUnit val="1"/>
        <c:majorTimeUnit val="months"/>
      </c:dateAx>
      <c:valAx>
        <c:axId val="81401982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66</xdr:row>
      <xdr:rowOff>38100</xdr:rowOff>
    </xdr:from>
    <xdr:to>
      <xdr:col>60</xdr:col>
      <xdr:colOff>387037</xdr:colOff>
      <xdr:row>81</xdr:row>
      <xdr:rowOff>60600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51F3E3F-3E5B-4BC1-A125-7C8D17123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352424</xdr:colOff>
      <xdr:row>65</xdr:row>
      <xdr:rowOff>171449</xdr:rowOff>
    </xdr:from>
    <xdr:to>
      <xdr:col>67</xdr:col>
      <xdr:colOff>451330</xdr:colOff>
      <xdr:row>81</xdr:row>
      <xdr:rowOff>3449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B12A18F-DB19-48D5-8607-19B23F4B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638176</xdr:colOff>
      <xdr:row>66</xdr:row>
      <xdr:rowOff>66675</xdr:rowOff>
    </xdr:from>
    <xdr:to>
      <xdr:col>78</xdr:col>
      <xdr:colOff>627113</xdr:colOff>
      <xdr:row>79</xdr:row>
      <xdr:rowOff>110175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E2FDF51-ED5E-4988-952A-84DE585CF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79</xdr:col>
      <xdr:colOff>942975</xdr:colOff>
      <xdr:row>66</xdr:row>
      <xdr:rowOff>76200</xdr:rowOff>
    </xdr:from>
    <xdr:to>
      <xdr:col>86</xdr:col>
      <xdr:colOff>1098600</xdr:colOff>
      <xdr:row>79</xdr:row>
      <xdr:rowOff>119700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5352175-EF0F-4921-B6C7-816ABA792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847725</xdr:colOff>
      <xdr:row>66</xdr:row>
      <xdr:rowOff>76200</xdr:rowOff>
    </xdr:from>
    <xdr:to>
      <xdr:col>94</xdr:col>
      <xdr:colOff>931913</xdr:colOff>
      <xdr:row>79</xdr:row>
      <xdr:rowOff>119700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2B32DB-9670-49D6-89D1-969450A5E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95</xdr:col>
      <xdr:colOff>1019175</xdr:colOff>
      <xdr:row>65</xdr:row>
      <xdr:rowOff>171450</xdr:rowOff>
    </xdr:from>
    <xdr:to>
      <xdr:col>103</xdr:col>
      <xdr:colOff>19894</xdr:colOff>
      <xdr:row>79</xdr:row>
      <xdr:rowOff>24450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7F6B80-2205-4553-89E5-49E5BFDE0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103</xdr:col>
      <xdr:colOff>561975</xdr:colOff>
      <xdr:row>67</xdr:row>
      <xdr:rowOff>155575</xdr:rowOff>
    </xdr:from>
    <xdr:to>
      <xdr:col>111</xdr:col>
      <xdr:colOff>130175</xdr:colOff>
      <xdr:row>82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9DC7F-A6C4-496D-9660-D9D4C5C2F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111</xdr:col>
      <xdr:colOff>431800</xdr:colOff>
      <xdr:row>68</xdr:row>
      <xdr:rowOff>31750</xdr:rowOff>
    </xdr:from>
    <xdr:to>
      <xdr:col>119</xdr:col>
      <xdr:colOff>0</xdr:colOff>
      <xdr:row>83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6AFC64D-A91F-45A6-82B9-58086445D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4364</xdr:colOff>
      <xdr:row>67</xdr:row>
      <xdr:rowOff>146445</xdr:rowOff>
    </xdr:from>
    <xdr:to>
      <xdr:col>76</xdr:col>
      <xdr:colOff>523875</xdr:colOff>
      <xdr:row>85</xdr:row>
      <xdr:rowOff>119064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10CF91E-D399-442A-8D9F-08034D063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285750</xdr:colOff>
      <xdr:row>68</xdr:row>
      <xdr:rowOff>59532</xdr:rowOff>
    </xdr:from>
    <xdr:to>
      <xdr:col>91</xdr:col>
      <xdr:colOff>541733</xdr:colOff>
      <xdr:row>85</xdr:row>
      <xdr:rowOff>103585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8C447D39-8C69-4BD7-B71C-E43A63DA9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92</xdr:col>
      <xdr:colOff>964406</xdr:colOff>
      <xdr:row>68</xdr:row>
      <xdr:rowOff>59531</xdr:rowOff>
    </xdr:from>
    <xdr:to>
      <xdr:col>98</xdr:col>
      <xdr:colOff>541734</xdr:colOff>
      <xdr:row>85</xdr:row>
      <xdr:rowOff>103584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D671C4-467E-4F4E-90CB-738948BEE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100</xdr:col>
      <xdr:colOff>273844</xdr:colOff>
      <xdr:row>68</xdr:row>
      <xdr:rowOff>47625</xdr:rowOff>
    </xdr:from>
    <xdr:to>
      <xdr:col>105</xdr:col>
      <xdr:colOff>910828</xdr:colOff>
      <xdr:row>85</xdr:row>
      <xdr:rowOff>91678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69CBEF7E-F1FA-49CA-A36A-72AAE79EE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106</xdr:col>
      <xdr:colOff>1047749</xdr:colOff>
      <xdr:row>67</xdr:row>
      <xdr:rowOff>119062</xdr:rowOff>
    </xdr:from>
    <xdr:to>
      <xdr:col>112</xdr:col>
      <xdr:colOff>625077</xdr:colOff>
      <xdr:row>84</xdr:row>
      <xdr:rowOff>163115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3B3E19B-37C6-4EA4-BDBB-8EC45942E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113</xdr:col>
      <xdr:colOff>1023937</xdr:colOff>
      <xdr:row>67</xdr:row>
      <xdr:rowOff>83343</xdr:rowOff>
    </xdr:from>
    <xdr:to>
      <xdr:col>119</xdr:col>
      <xdr:colOff>601265</xdr:colOff>
      <xdr:row>84</xdr:row>
      <xdr:rowOff>127396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E7DB72BB-7621-43D4-9022-6B7492A6A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120</xdr:col>
      <xdr:colOff>273843</xdr:colOff>
      <xdr:row>68</xdr:row>
      <xdr:rowOff>39686</xdr:rowOff>
    </xdr:from>
    <xdr:to>
      <xdr:col>128</xdr:col>
      <xdr:colOff>142875</xdr:colOff>
      <xdr:row>85</xdr:row>
      <xdr:rowOff>23813</xdr:rowOff>
    </xdr:to>
    <xdr:graphicFrame macro="">
      <xdr:nvGraphicFramePr>
        <xdr:cNvPr id="14" name="图表 12">
          <a:extLst>
            <a:ext uri="{FF2B5EF4-FFF2-40B4-BE49-F238E27FC236}">
              <a16:creationId xmlns:a16="http://schemas.microsoft.com/office/drawing/2014/main" id="{6E90F99B-1176-4AA6-96C0-A6D5088BA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128</xdr:col>
      <xdr:colOff>404812</xdr:colOff>
      <xdr:row>68</xdr:row>
      <xdr:rowOff>119062</xdr:rowOff>
    </xdr:from>
    <xdr:to>
      <xdr:col>135</xdr:col>
      <xdr:colOff>583406</xdr:colOff>
      <xdr:row>86</xdr:row>
      <xdr:rowOff>47625</xdr:rowOff>
    </xdr:to>
    <xdr:graphicFrame macro="">
      <xdr:nvGraphicFramePr>
        <xdr:cNvPr id="15" name="图表 12">
          <a:extLst>
            <a:ext uri="{FF2B5EF4-FFF2-40B4-BE49-F238E27FC236}">
              <a16:creationId xmlns:a16="http://schemas.microsoft.com/office/drawing/2014/main" id="{6ED960A2-F615-477B-A014-8806667F8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136</xdr:col>
      <xdr:colOff>333376</xdr:colOff>
      <xdr:row>68</xdr:row>
      <xdr:rowOff>130968</xdr:rowOff>
    </xdr:from>
    <xdr:to>
      <xdr:col>143</xdr:col>
      <xdr:colOff>511970</xdr:colOff>
      <xdr:row>86</xdr:row>
      <xdr:rowOff>59531</xdr:rowOff>
    </xdr:to>
    <xdr:graphicFrame macro="">
      <xdr:nvGraphicFramePr>
        <xdr:cNvPr id="16" name="图表 12">
          <a:extLst>
            <a:ext uri="{FF2B5EF4-FFF2-40B4-BE49-F238E27FC236}">
              <a16:creationId xmlns:a16="http://schemas.microsoft.com/office/drawing/2014/main" id="{752621D9-164B-4B03-86C7-5FFA47E4C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143</xdr:col>
      <xdr:colOff>904876</xdr:colOff>
      <xdr:row>68</xdr:row>
      <xdr:rowOff>166688</xdr:rowOff>
    </xdr:from>
    <xdr:to>
      <xdr:col>151</xdr:col>
      <xdr:colOff>154782</xdr:colOff>
      <xdr:row>86</xdr:row>
      <xdr:rowOff>95251</xdr:rowOff>
    </xdr:to>
    <xdr:graphicFrame macro="">
      <xdr:nvGraphicFramePr>
        <xdr:cNvPr id="17" name="图表 12">
          <a:extLst>
            <a:ext uri="{FF2B5EF4-FFF2-40B4-BE49-F238E27FC236}">
              <a16:creationId xmlns:a16="http://schemas.microsoft.com/office/drawing/2014/main" id="{12778F1F-ABAA-42E3-B2E7-C1CE3C2C8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151</xdr:col>
      <xdr:colOff>678656</xdr:colOff>
      <xdr:row>68</xdr:row>
      <xdr:rowOff>130969</xdr:rowOff>
    </xdr:from>
    <xdr:to>
      <xdr:col>157</xdr:col>
      <xdr:colOff>95250</xdr:colOff>
      <xdr:row>86</xdr:row>
      <xdr:rowOff>59532</xdr:rowOff>
    </xdr:to>
    <xdr:graphicFrame macro="">
      <xdr:nvGraphicFramePr>
        <xdr:cNvPr id="18" name="图表 12">
          <a:extLst>
            <a:ext uri="{FF2B5EF4-FFF2-40B4-BE49-F238E27FC236}">
              <a16:creationId xmlns:a16="http://schemas.microsoft.com/office/drawing/2014/main" id="{6BDDEB5B-6E5E-41BE-8B03-1306BC028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158</xdr:col>
      <xdr:colOff>273843</xdr:colOff>
      <xdr:row>67</xdr:row>
      <xdr:rowOff>35719</xdr:rowOff>
    </xdr:from>
    <xdr:to>
      <xdr:col>166</xdr:col>
      <xdr:colOff>603250</xdr:colOff>
      <xdr:row>87</xdr:row>
      <xdr:rowOff>95250</xdr:rowOff>
    </xdr:to>
    <xdr:graphicFrame macro="">
      <xdr:nvGraphicFramePr>
        <xdr:cNvPr id="20" name="图表 7">
          <a:extLst>
            <a:ext uri="{FF2B5EF4-FFF2-40B4-BE49-F238E27FC236}">
              <a16:creationId xmlns:a16="http://schemas.microsoft.com/office/drawing/2014/main" id="{A87CB037-3161-40BF-A94B-CD3B44769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167</xdr:col>
      <xdr:colOff>182562</xdr:colOff>
      <xdr:row>67</xdr:row>
      <xdr:rowOff>166687</xdr:rowOff>
    </xdr:from>
    <xdr:to>
      <xdr:col>175</xdr:col>
      <xdr:colOff>452437</xdr:colOff>
      <xdr:row>88</xdr:row>
      <xdr:rowOff>43656</xdr:rowOff>
    </xdr:to>
    <xdr:graphicFrame macro="">
      <xdr:nvGraphicFramePr>
        <xdr:cNvPr id="19" name="图表 7">
          <a:extLst>
            <a:ext uri="{FF2B5EF4-FFF2-40B4-BE49-F238E27FC236}">
              <a16:creationId xmlns:a16="http://schemas.microsoft.com/office/drawing/2014/main" id="{28D24922-63DD-44F9-9FD5-405097280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182562</xdr:colOff>
      <xdr:row>68</xdr:row>
      <xdr:rowOff>31751</xdr:rowOff>
    </xdr:from>
    <xdr:to>
      <xdr:col>83</xdr:col>
      <xdr:colOff>531813</xdr:colOff>
      <xdr:row>86</xdr:row>
      <xdr:rowOff>7938</xdr:rowOff>
    </xdr:to>
    <xdr:graphicFrame macro="">
      <xdr:nvGraphicFramePr>
        <xdr:cNvPr id="21" name="图表 7">
          <a:extLst>
            <a:ext uri="{FF2B5EF4-FFF2-40B4-BE49-F238E27FC236}">
              <a16:creationId xmlns:a16="http://schemas.microsoft.com/office/drawing/2014/main" id="{B9C5FD62-2E47-40F6-806F-0F46ECF20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175</xdr:col>
      <xdr:colOff>857251</xdr:colOff>
      <xdr:row>67</xdr:row>
      <xdr:rowOff>142875</xdr:rowOff>
    </xdr:from>
    <xdr:to>
      <xdr:col>183</xdr:col>
      <xdr:colOff>1420814</xdr:colOff>
      <xdr:row>88</xdr:row>
      <xdr:rowOff>55562</xdr:rowOff>
    </xdr:to>
    <xdr:graphicFrame macro="">
      <xdr:nvGraphicFramePr>
        <xdr:cNvPr id="22" name="图表 7">
          <a:extLst>
            <a:ext uri="{FF2B5EF4-FFF2-40B4-BE49-F238E27FC236}">
              <a16:creationId xmlns:a16="http://schemas.microsoft.com/office/drawing/2014/main" id="{DB9338B4-C12D-4E6D-9307-6A5072E97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185</xdr:col>
      <xdr:colOff>317500</xdr:colOff>
      <xdr:row>67</xdr:row>
      <xdr:rowOff>158751</xdr:rowOff>
    </xdr:from>
    <xdr:to>
      <xdr:col>191</xdr:col>
      <xdr:colOff>1849437</xdr:colOff>
      <xdr:row>88</xdr:row>
      <xdr:rowOff>71438</xdr:rowOff>
    </xdr:to>
    <xdr:graphicFrame macro="">
      <xdr:nvGraphicFramePr>
        <xdr:cNvPr id="23" name="图表 7">
          <a:extLst>
            <a:ext uri="{FF2B5EF4-FFF2-40B4-BE49-F238E27FC236}">
              <a16:creationId xmlns:a16="http://schemas.microsoft.com/office/drawing/2014/main" id="{CD49C594-581F-4767-9E37-AB1E084E4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202406</xdr:colOff>
      <xdr:row>69</xdr:row>
      <xdr:rowOff>13493</xdr:rowOff>
    </xdr:from>
    <xdr:to>
      <xdr:col>18</xdr:col>
      <xdr:colOff>642937</xdr:colOff>
      <xdr:row>92</xdr:row>
      <xdr:rowOff>134937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FDDE7-8148-4D1E-BE6A-EA2FF235D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230187</xdr:colOff>
      <xdr:row>93</xdr:row>
      <xdr:rowOff>39688</xdr:rowOff>
    </xdr:from>
    <xdr:to>
      <xdr:col>19</xdr:col>
      <xdr:colOff>19843</xdr:colOff>
      <xdr:row>116</xdr:row>
      <xdr:rowOff>137320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9BCFE2B-4861-4B5A-A5F2-C856A15A2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193</xdr:col>
      <xdr:colOff>0</xdr:colOff>
      <xdr:row>68</xdr:row>
      <xdr:rowOff>0</xdr:rowOff>
    </xdr:from>
    <xdr:to>
      <xdr:col>200</xdr:col>
      <xdr:colOff>404813</xdr:colOff>
      <xdr:row>88</xdr:row>
      <xdr:rowOff>59532</xdr:rowOff>
    </xdr:to>
    <xdr:graphicFrame macro="">
      <xdr:nvGraphicFramePr>
        <xdr:cNvPr id="25" name="图表 7">
          <a:extLst>
            <a:ext uri="{FF2B5EF4-FFF2-40B4-BE49-F238E27FC236}">
              <a16:creationId xmlns:a16="http://schemas.microsoft.com/office/drawing/2014/main" id="{534D6703-9EFD-4010-B550-67CDBF77A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946546</xdr:colOff>
      <xdr:row>70</xdr:row>
      <xdr:rowOff>110727</xdr:rowOff>
    </xdr:from>
    <xdr:to>
      <xdr:col>38</xdr:col>
      <xdr:colOff>952500</xdr:colOff>
      <xdr:row>87</xdr:row>
      <xdr:rowOff>130968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E36783D-879A-4CCE-8DA3-7BBC9852C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833438</xdr:colOff>
      <xdr:row>68</xdr:row>
      <xdr:rowOff>47625</xdr:rowOff>
    </xdr:from>
    <xdr:to>
      <xdr:col>45</xdr:col>
      <xdr:colOff>839392</xdr:colOff>
      <xdr:row>85</xdr:row>
      <xdr:rowOff>67866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FD5A558-04F2-48A3-BA8E-61FA5D6AD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1059656</xdr:colOff>
      <xdr:row>67</xdr:row>
      <xdr:rowOff>95250</xdr:rowOff>
    </xdr:from>
    <xdr:to>
      <xdr:col>53</xdr:col>
      <xdr:colOff>1065610</xdr:colOff>
      <xdr:row>84</xdr:row>
      <xdr:rowOff>115491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9D22E69-A3E3-4687-9486-FA3E6BC22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857250</xdr:colOff>
      <xdr:row>66</xdr:row>
      <xdr:rowOff>130969</xdr:rowOff>
    </xdr:from>
    <xdr:to>
      <xdr:col>60</xdr:col>
      <xdr:colOff>863204</xdr:colOff>
      <xdr:row>83</xdr:row>
      <xdr:rowOff>151210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CBDDF8B-F565-4B3F-9E2B-8341A230C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881063</xdr:colOff>
      <xdr:row>66</xdr:row>
      <xdr:rowOff>95250</xdr:rowOff>
    </xdr:from>
    <xdr:to>
      <xdr:col>67</xdr:col>
      <xdr:colOff>887017</xdr:colOff>
      <xdr:row>83</xdr:row>
      <xdr:rowOff>115491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F10809F-58A7-4A29-A099-01E79E72E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1166813</xdr:colOff>
      <xdr:row>66</xdr:row>
      <xdr:rowOff>119062</xdr:rowOff>
    </xdr:from>
    <xdr:to>
      <xdr:col>75</xdr:col>
      <xdr:colOff>5955</xdr:colOff>
      <xdr:row>83</xdr:row>
      <xdr:rowOff>139303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9F4E658-76D0-4CBC-8A4F-B98F86A93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178593</xdr:colOff>
      <xdr:row>13</xdr:row>
      <xdr:rowOff>27383</xdr:rowOff>
    </xdr:from>
    <xdr:to>
      <xdr:col>25</xdr:col>
      <xdr:colOff>297655</xdr:colOff>
      <xdr:row>32</xdr:row>
      <xdr:rowOff>11905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FAA8D5-3B01-403F-8118-D4BB2CCE7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654842</xdr:colOff>
      <xdr:row>66</xdr:row>
      <xdr:rowOff>146447</xdr:rowOff>
    </xdr:from>
    <xdr:to>
      <xdr:col>45</xdr:col>
      <xdr:colOff>511967</xdr:colOff>
      <xdr:row>81</xdr:row>
      <xdr:rowOff>32147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8091F90-FA62-40B0-BD92-2777CF38B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666749</xdr:colOff>
      <xdr:row>66</xdr:row>
      <xdr:rowOff>130969</xdr:rowOff>
    </xdr:from>
    <xdr:to>
      <xdr:col>53</xdr:col>
      <xdr:colOff>559593</xdr:colOff>
      <xdr:row>81</xdr:row>
      <xdr:rowOff>16669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E361473-F43B-4B1A-BCEC-8697EA5E0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845344</xdr:colOff>
      <xdr:row>66</xdr:row>
      <xdr:rowOff>130969</xdr:rowOff>
    </xdr:from>
    <xdr:to>
      <xdr:col>61</xdr:col>
      <xdr:colOff>738188</xdr:colOff>
      <xdr:row>81</xdr:row>
      <xdr:rowOff>16669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AC22DA9-8FB6-4101-8902-534466E7F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62</xdr:col>
      <xdr:colOff>297656</xdr:colOff>
      <xdr:row>65</xdr:row>
      <xdr:rowOff>178594</xdr:rowOff>
    </xdr:from>
    <xdr:to>
      <xdr:col>70</xdr:col>
      <xdr:colOff>190500</xdr:colOff>
      <xdr:row>80</xdr:row>
      <xdr:rowOff>64294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003C2CA-AE3A-47D5-9C49-4FE11A880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70</xdr:col>
      <xdr:colOff>297656</xdr:colOff>
      <xdr:row>66</xdr:row>
      <xdr:rowOff>59531</xdr:rowOff>
    </xdr:from>
    <xdr:to>
      <xdr:col>78</xdr:col>
      <xdr:colOff>428625</xdr:colOff>
      <xdr:row>80</xdr:row>
      <xdr:rowOff>135731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F7EDCC1-1364-48B2-85E2-38DB32C42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298456</xdr:colOff>
      <xdr:row>96</xdr:row>
      <xdr:rowOff>166517</xdr:rowOff>
    </xdr:from>
    <xdr:to>
      <xdr:col>12</xdr:col>
      <xdr:colOff>285750</xdr:colOff>
      <xdr:row>114</xdr:row>
      <xdr:rowOff>153811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77D7D-29A2-40CF-9387-FA4A7A17C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115</xdr:row>
      <xdr:rowOff>136524</xdr:rowOff>
    </xdr:from>
    <xdr:to>
      <xdr:col>12</xdr:col>
      <xdr:colOff>292100</xdr:colOff>
      <xdr:row>131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C811DF-993A-4316-82DE-A224466C6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52210</xdr:colOff>
      <xdr:row>132</xdr:row>
      <xdr:rowOff>119944</xdr:rowOff>
    </xdr:from>
    <xdr:to>
      <xdr:col>15</xdr:col>
      <xdr:colOff>39510</xdr:colOff>
      <xdr:row>148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2ACDD-3859-4E81-8EBA-3E0167F99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549274</xdr:colOff>
      <xdr:row>11</xdr:row>
      <xdr:rowOff>34930</xdr:rowOff>
    </xdr:from>
    <xdr:to>
      <xdr:col>14</xdr:col>
      <xdr:colOff>355599</xdr:colOff>
      <xdr:row>29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B2F02-57B7-4B04-BB4A-A0691BCC3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25400</xdr:colOff>
      <xdr:row>7</xdr:row>
      <xdr:rowOff>79374</xdr:rowOff>
    </xdr:from>
    <xdr:to>
      <xdr:col>31</xdr:col>
      <xdr:colOff>336550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0D19B-8916-411A-8AF9-BA7DC0613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6350</xdr:colOff>
      <xdr:row>25</xdr:row>
      <xdr:rowOff>63500</xdr:rowOff>
    </xdr:from>
    <xdr:to>
      <xdr:col>31</xdr:col>
      <xdr:colOff>374650</xdr:colOff>
      <xdr:row>43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74BF9-C438-4D13-AFEB-DF962889D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6350</xdr:colOff>
      <xdr:row>43</xdr:row>
      <xdr:rowOff>50800</xdr:rowOff>
    </xdr:from>
    <xdr:to>
      <xdr:col>29</xdr:col>
      <xdr:colOff>146050</xdr:colOff>
      <xdr:row>62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0E606-F018-477D-A36A-F1CE1A77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698506</xdr:colOff>
      <xdr:row>121</xdr:row>
      <xdr:rowOff>158756</xdr:rowOff>
    </xdr:from>
    <xdr:to>
      <xdr:col>9</xdr:col>
      <xdr:colOff>1498606</xdr:colOff>
      <xdr:row>136</xdr:row>
      <xdr:rowOff>139706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4C64F3-625D-461D-AA19-1EDEE39FA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247650</xdr:colOff>
      <xdr:row>137</xdr:row>
      <xdr:rowOff>12700</xdr:rowOff>
    </xdr:from>
    <xdr:to>
      <xdr:col>9</xdr:col>
      <xdr:colOff>31750</xdr:colOff>
      <xdr:row>152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14F901-E9FA-48B2-B5D6-6EE7A8BAC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533406</xdr:colOff>
      <xdr:row>4</xdr:row>
      <xdr:rowOff>6</xdr:rowOff>
    </xdr:from>
    <xdr:to>
      <xdr:col>9</xdr:col>
      <xdr:colOff>317500</xdr:colOff>
      <xdr:row>19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A16B30-A573-4068-BC61-7A7FD28EA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527050</xdr:colOff>
      <xdr:row>20</xdr:row>
      <xdr:rowOff>50800</xdr:rowOff>
    </xdr:from>
    <xdr:to>
      <xdr:col>9</xdr:col>
      <xdr:colOff>311144</xdr:colOff>
      <xdr:row>36</xdr:row>
      <xdr:rowOff>25394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A32BB1-7511-4CEB-8020-46A29A09A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469900</xdr:colOff>
      <xdr:row>36</xdr:row>
      <xdr:rowOff>120650</xdr:rowOff>
    </xdr:from>
    <xdr:to>
      <xdr:col>9</xdr:col>
      <xdr:colOff>431800</xdr:colOff>
      <xdr:row>51</xdr:row>
      <xdr:rowOff>107950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A9BE8A-9811-4C15-81A2-C97E04EEA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520700</xdr:colOff>
      <xdr:row>157</xdr:row>
      <xdr:rowOff>133350</xdr:rowOff>
    </xdr:from>
    <xdr:to>
      <xdr:col>10</xdr:col>
      <xdr:colOff>990600</xdr:colOff>
      <xdr:row>173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12A426C-03EF-4C86-85FC-F52C31CAE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457200</xdr:colOff>
      <xdr:row>89</xdr:row>
      <xdr:rowOff>171450</xdr:rowOff>
    </xdr:from>
    <xdr:to>
      <xdr:col>10</xdr:col>
      <xdr:colOff>44450</xdr:colOff>
      <xdr:row>112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81FFE4-FF97-4FBB-A991-B1B6E23F4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0</xdr:colOff>
      <xdr:row>62</xdr:row>
      <xdr:rowOff>0</xdr:rowOff>
    </xdr:from>
    <xdr:to>
      <xdr:col>31</xdr:col>
      <xdr:colOff>311150</xdr:colOff>
      <xdr:row>79</xdr:row>
      <xdr:rowOff>73025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123B526-D0DB-4F86-B0AF-2CA3C4AF9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IO%20SnD/Mysteel%20DB%20-%20New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IO%20SnD/Azimuth%20AUS%20&amp;%20BRA%20-%20EndWeekSaturday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@GMT-2019.04.20-11.01.56/Ferrous/Analytics/FERROUS_NEW/IO%20SnD/Kevin%20Jin/regional%20SnD/IO%20Flow%20Tracking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657880\Desktop\iron%20ore%20daily%20shipment%20track\China%20discharging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China%20Demand%20rebuild%20new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industry%20specific%20dat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industry%20specific%20data%20backup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IO%20SnD/Kevin%20Jin/weekly%20Sn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IO%20SnD/Zoe/By%20Product%20SnD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main%20model%20backup/industry%20specific%20data%2020th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main%20model%20backup/industry%20specific%20data%2011th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main%20model%20backup/industry%20specific%20data%2025th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Ferrous/Analytics/FERROUS_NEW/Steel/China%20SnD/SnD/main%20model%20backup/industry%20specific%20data%20Dec%2013th%202020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rgillonline.sharepoint.com/sites/MetalsAnalytics990/Shared%20Documents/Steel/Steel%20work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IO Production"/>
      <sheetName val="Iron Ore DepArr"/>
      <sheetName val="IO Sales"/>
      <sheetName val="Mst_Wk_DomIO_Pro"/>
      <sheetName val="Mst_Wk_IO_Removal"/>
      <sheetName val="Sheet4"/>
      <sheetName val="IO InvShip"/>
      <sheetName val="Mst_Inv_Survey"/>
      <sheetName val="Removal pace breakdown"/>
      <sheetName val="main ports arrivals"/>
      <sheetName val="main port inventory"/>
      <sheetName val="Port Inv New"/>
      <sheetName val="Sheet1"/>
      <sheetName val="daily transac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L3">
            <v>6720.1</v>
          </cell>
          <cell r="O3">
            <v>4050.9</v>
          </cell>
        </row>
        <row r="4">
          <cell r="L4">
            <v>6638.52</v>
          </cell>
          <cell r="O4">
            <v>3895.55</v>
          </cell>
        </row>
        <row r="5">
          <cell r="L5">
            <v>6720.1</v>
          </cell>
          <cell r="O5">
            <v>4050.9</v>
          </cell>
        </row>
        <row r="6">
          <cell r="L6">
            <v>6758.2</v>
          </cell>
          <cell r="O6">
            <v>4102.8</v>
          </cell>
        </row>
        <row r="7">
          <cell r="L7">
            <v>6485.6</v>
          </cell>
          <cell r="O7">
            <v>4249.78</v>
          </cell>
        </row>
        <row r="8">
          <cell r="L8">
            <v>6461.9</v>
          </cell>
          <cell r="O8">
            <v>4300.8</v>
          </cell>
        </row>
        <row r="9">
          <cell r="L9">
            <v>6381.1</v>
          </cell>
          <cell r="O9">
            <v>4343.7</v>
          </cell>
        </row>
        <row r="10">
          <cell r="L10">
            <v>6347.3</v>
          </cell>
          <cell r="O10">
            <v>4327.8999999999996</v>
          </cell>
        </row>
        <row r="11">
          <cell r="L11">
            <v>6228.8</v>
          </cell>
          <cell r="O11">
            <v>4346</v>
          </cell>
        </row>
        <row r="12">
          <cell r="L12">
            <v>6151.6</v>
          </cell>
          <cell r="O12">
            <v>4369.3</v>
          </cell>
        </row>
        <row r="13">
          <cell r="L13">
            <v>6018.3</v>
          </cell>
          <cell r="O13">
            <v>4400.3999999999996</v>
          </cell>
        </row>
        <row r="14">
          <cell r="L14">
            <v>5996.7</v>
          </cell>
          <cell r="O14">
            <v>4443.3</v>
          </cell>
        </row>
        <row r="15">
          <cell r="L15">
            <v>5849.2</v>
          </cell>
          <cell r="O15">
            <v>4358.8</v>
          </cell>
        </row>
        <row r="16">
          <cell r="L16">
            <v>5825.5</v>
          </cell>
          <cell r="O16">
            <v>4370.78</v>
          </cell>
        </row>
        <row r="17">
          <cell r="L17">
            <v>5755</v>
          </cell>
          <cell r="O17">
            <v>4359.8599999999997</v>
          </cell>
        </row>
        <row r="18">
          <cell r="L18">
            <v>5869.3</v>
          </cell>
          <cell r="O18">
            <v>4194.03</v>
          </cell>
        </row>
        <row r="19">
          <cell r="L19">
            <v>5859.8</v>
          </cell>
          <cell r="O19">
            <v>4043.5</v>
          </cell>
        </row>
        <row r="20">
          <cell r="L20">
            <v>5916.5</v>
          </cell>
          <cell r="O20">
            <v>4078.4</v>
          </cell>
        </row>
        <row r="21">
          <cell r="L21">
            <v>5862.3</v>
          </cell>
          <cell r="O21">
            <v>4139.8</v>
          </cell>
        </row>
        <row r="22">
          <cell r="L22">
            <v>5826.9</v>
          </cell>
          <cell r="O22">
            <v>4125.8500000000004</v>
          </cell>
        </row>
        <row r="23">
          <cell r="L23">
            <v>5800.4</v>
          </cell>
          <cell r="O23">
            <v>4067.1</v>
          </cell>
        </row>
        <row r="24">
          <cell r="L24">
            <v>5856.2</v>
          </cell>
          <cell r="O24">
            <v>4077.9</v>
          </cell>
        </row>
        <row r="25">
          <cell r="L25">
            <v>5956.6</v>
          </cell>
          <cell r="O25">
            <v>4116.0600000000004</v>
          </cell>
        </row>
        <row r="26">
          <cell r="L26">
            <v>5988.45</v>
          </cell>
          <cell r="O26">
            <v>4160.59</v>
          </cell>
        </row>
        <row r="27">
          <cell r="L27">
            <v>5977.3</v>
          </cell>
          <cell r="O27">
            <v>4102.7</v>
          </cell>
        </row>
        <row r="28">
          <cell r="L28">
            <v>6071.8</v>
          </cell>
          <cell r="O28">
            <v>3956.3</v>
          </cell>
        </row>
        <row r="29">
          <cell r="L29">
            <v>6030.02</v>
          </cell>
          <cell r="O29">
            <v>3938.95</v>
          </cell>
        </row>
        <row r="30">
          <cell r="L30">
            <v>5858.12</v>
          </cell>
          <cell r="O30">
            <v>3700.38</v>
          </cell>
        </row>
        <row r="31">
          <cell r="L31">
            <v>5853.47</v>
          </cell>
          <cell r="O31">
            <v>3520.29</v>
          </cell>
        </row>
        <row r="32">
          <cell r="L32">
            <v>5901.83</v>
          </cell>
          <cell r="O32">
            <v>3332.8</v>
          </cell>
        </row>
        <row r="33">
          <cell r="L33">
            <v>5898.87</v>
          </cell>
          <cell r="O33">
            <v>3237.92</v>
          </cell>
        </row>
        <row r="34">
          <cell r="L34">
            <v>5736.58</v>
          </cell>
          <cell r="O34">
            <v>3169.25</v>
          </cell>
        </row>
        <row r="35">
          <cell r="L35">
            <v>5675.75</v>
          </cell>
          <cell r="O35">
            <v>3072.33</v>
          </cell>
        </row>
        <row r="36">
          <cell r="L36">
            <v>5778.94</v>
          </cell>
          <cell r="O36">
            <v>3030.93</v>
          </cell>
        </row>
        <row r="37">
          <cell r="L37">
            <v>5666</v>
          </cell>
          <cell r="O37">
            <v>3002.9</v>
          </cell>
        </row>
        <row r="38">
          <cell r="L38">
            <v>5735.16</v>
          </cell>
          <cell r="O38">
            <v>2980.2</v>
          </cell>
        </row>
        <row r="39">
          <cell r="L39">
            <v>5785.63</v>
          </cell>
          <cell r="O39">
            <v>2844.94</v>
          </cell>
        </row>
        <row r="40">
          <cell r="L40">
            <v>5882.41</v>
          </cell>
          <cell r="O40">
            <v>2775.64</v>
          </cell>
        </row>
        <row r="41">
          <cell r="L41">
            <v>6123.99</v>
          </cell>
          <cell r="O41">
            <v>2652.85</v>
          </cell>
        </row>
        <row r="42">
          <cell r="L42">
            <v>6263.78</v>
          </cell>
          <cell r="O42">
            <v>2571.7600000000002</v>
          </cell>
        </row>
        <row r="43">
          <cell r="L43">
            <v>6320.91</v>
          </cell>
          <cell r="O43">
            <v>2499.86</v>
          </cell>
        </row>
        <row r="44">
          <cell r="L44">
            <v>6132.6</v>
          </cell>
          <cell r="O44">
            <v>2371.0700000000002</v>
          </cell>
        </row>
        <row r="45">
          <cell r="L45">
            <v>5991.27</v>
          </cell>
          <cell r="O45">
            <v>2386.4</v>
          </cell>
        </row>
        <row r="46">
          <cell r="L46">
            <v>6149.1</v>
          </cell>
          <cell r="O46">
            <v>2242.1</v>
          </cell>
        </row>
        <row r="47">
          <cell r="L47">
            <v>6133.5</v>
          </cell>
          <cell r="O47">
            <v>2172.8000000000002</v>
          </cell>
        </row>
        <row r="48">
          <cell r="L48">
            <v>6071.54</v>
          </cell>
          <cell r="O48">
            <v>2132.5500000000002</v>
          </cell>
        </row>
        <row r="49">
          <cell r="L49">
            <v>6129.5</v>
          </cell>
          <cell r="O49">
            <v>2071.0500000000002</v>
          </cell>
        </row>
        <row r="50">
          <cell r="L50">
            <v>6051.3</v>
          </cell>
          <cell r="O50">
            <v>2178.65</v>
          </cell>
        </row>
        <row r="51">
          <cell r="L51">
            <v>6101.28</v>
          </cell>
          <cell r="O51">
            <v>2193.42</v>
          </cell>
        </row>
        <row r="52">
          <cell r="L52">
            <v>6303</v>
          </cell>
          <cell r="O52">
            <v>2189.85</v>
          </cell>
        </row>
        <row r="53">
          <cell r="L53">
            <v>6395.19</v>
          </cell>
          <cell r="O53">
            <v>2259.35</v>
          </cell>
        </row>
        <row r="54">
          <cell r="L54">
            <v>6227.63</v>
          </cell>
          <cell r="O54">
            <v>2529.6</v>
          </cell>
        </row>
        <row r="55">
          <cell r="L55">
            <v>6373.22</v>
          </cell>
          <cell r="O55">
            <v>2645.67</v>
          </cell>
        </row>
        <row r="56">
          <cell r="L56">
            <v>6406.8</v>
          </cell>
          <cell r="O56">
            <v>2772.46</v>
          </cell>
        </row>
        <row r="57">
          <cell r="L57">
            <v>6474.2</v>
          </cell>
          <cell r="O57">
            <v>2805.76</v>
          </cell>
        </row>
        <row r="58">
          <cell r="L58">
            <v>6443.1</v>
          </cell>
          <cell r="O58">
            <v>2824.5</v>
          </cell>
        </row>
        <row r="59">
          <cell r="L59">
            <v>6406.46</v>
          </cell>
          <cell r="O59">
            <v>2800.52</v>
          </cell>
        </row>
        <row r="60">
          <cell r="L60">
            <v>6528.37</v>
          </cell>
          <cell r="O60">
            <v>2843.77</v>
          </cell>
        </row>
        <row r="61">
          <cell r="L61">
            <v>6593.64</v>
          </cell>
          <cell r="O61">
            <v>2897.62</v>
          </cell>
        </row>
        <row r="62">
          <cell r="L62">
            <v>6550.68</v>
          </cell>
          <cell r="O62">
            <v>3075.55</v>
          </cell>
        </row>
        <row r="63">
          <cell r="L63">
            <v>6676.01</v>
          </cell>
          <cell r="O63">
            <v>3187.5509999999999</v>
          </cell>
        </row>
        <row r="64">
          <cell r="L64">
            <v>6749.24</v>
          </cell>
          <cell r="O64">
            <v>3222.15</v>
          </cell>
        </row>
        <row r="65">
          <cell r="L65">
            <v>6918.97</v>
          </cell>
          <cell r="O65">
            <v>3278.24</v>
          </cell>
        </row>
        <row r="66">
          <cell r="L66">
            <v>7032.3</v>
          </cell>
          <cell r="O66">
            <v>3218.11</v>
          </cell>
        </row>
        <row r="67">
          <cell r="L67">
            <v>6985.36</v>
          </cell>
          <cell r="O67">
            <v>3441.84</v>
          </cell>
        </row>
        <row r="68">
          <cell r="L68">
            <v>6787.14</v>
          </cell>
          <cell r="O68">
            <v>3349.52</v>
          </cell>
        </row>
        <row r="69">
          <cell r="L69">
            <v>6824.03</v>
          </cell>
          <cell r="O69">
            <v>3341.37</v>
          </cell>
        </row>
        <row r="70">
          <cell r="L70">
            <v>6750.93</v>
          </cell>
          <cell r="O70">
            <v>3372.28</v>
          </cell>
        </row>
        <row r="71">
          <cell r="L71">
            <v>6837.52</v>
          </cell>
          <cell r="O71">
            <v>3453.72</v>
          </cell>
        </row>
        <row r="72">
          <cell r="L72">
            <v>6885.56</v>
          </cell>
          <cell r="O72">
            <v>3481.68</v>
          </cell>
        </row>
        <row r="73">
          <cell r="L73">
            <v>6814.87</v>
          </cell>
          <cell r="O73">
            <v>3599.95</v>
          </cell>
        </row>
        <row r="74">
          <cell r="L74">
            <v>6419.72</v>
          </cell>
          <cell r="O74">
            <v>3578.06</v>
          </cell>
        </row>
        <row r="75">
          <cell r="L75">
            <v>6459.48</v>
          </cell>
          <cell r="O75">
            <v>3597.92</v>
          </cell>
        </row>
        <row r="76">
          <cell r="L76">
            <v>6446.43</v>
          </cell>
          <cell r="O76">
            <v>3615.66</v>
          </cell>
        </row>
        <row r="77">
          <cell r="L77">
            <v>6555.15</v>
          </cell>
          <cell r="O77">
            <v>3610.91</v>
          </cell>
        </row>
        <row r="78">
          <cell r="L78">
            <v>6540.3</v>
          </cell>
          <cell r="O78">
            <v>3518.17</v>
          </cell>
        </row>
        <row r="79">
          <cell r="L79">
            <v>6601.22</v>
          </cell>
          <cell r="O79">
            <v>3545.5</v>
          </cell>
        </row>
        <row r="80">
          <cell r="L80">
            <v>6613.9</v>
          </cell>
          <cell r="O80">
            <v>3561.98</v>
          </cell>
        </row>
        <row r="81">
          <cell r="L81">
            <v>6700.86</v>
          </cell>
          <cell r="O81">
            <v>3618.31</v>
          </cell>
        </row>
        <row r="82">
          <cell r="L82">
            <v>6622.3</v>
          </cell>
          <cell r="O82">
            <v>3570.9</v>
          </cell>
        </row>
        <row r="83">
          <cell r="L83">
            <v>6596.24</v>
          </cell>
          <cell r="O83">
            <v>3557.9</v>
          </cell>
        </row>
        <row r="84">
          <cell r="L84">
            <v>6112.32</v>
          </cell>
          <cell r="O84">
            <v>3454.64</v>
          </cell>
        </row>
        <row r="85">
          <cell r="L85">
            <v>6160.17</v>
          </cell>
          <cell r="O85">
            <v>3606.24</v>
          </cell>
        </row>
        <row r="86">
          <cell r="L86">
            <v>5964.62</v>
          </cell>
          <cell r="O86">
            <v>3543.74</v>
          </cell>
        </row>
        <row r="87">
          <cell r="L87">
            <v>6170.29</v>
          </cell>
          <cell r="O87">
            <v>3480.7</v>
          </cell>
        </row>
        <row r="88">
          <cell r="L88">
            <v>6234.9</v>
          </cell>
          <cell r="O88">
            <v>3434.14</v>
          </cell>
        </row>
        <row r="89">
          <cell r="L89">
            <v>6162.55</v>
          </cell>
          <cell r="O89">
            <v>3453.78</v>
          </cell>
        </row>
        <row r="90">
          <cell r="L90">
            <v>5862.99</v>
          </cell>
          <cell r="O90">
            <v>3363.72</v>
          </cell>
        </row>
        <row r="91">
          <cell r="L91">
            <v>5926.96</v>
          </cell>
          <cell r="O91">
            <v>3468.81</v>
          </cell>
        </row>
        <row r="92">
          <cell r="L92">
            <v>5912.83</v>
          </cell>
          <cell r="O92">
            <v>3513.41</v>
          </cell>
        </row>
        <row r="93">
          <cell r="L93">
            <v>5734.76</v>
          </cell>
          <cell r="O93">
            <v>3444.86</v>
          </cell>
        </row>
        <row r="94">
          <cell r="L94">
            <v>5806.58</v>
          </cell>
          <cell r="O94">
            <v>3397.16</v>
          </cell>
        </row>
        <row r="95">
          <cell r="L95">
            <v>5750.28</v>
          </cell>
          <cell r="O95">
            <v>3211.55</v>
          </cell>
        </row>
        <row r="96">
          <cell r="L96">
            <v>5671.11</v>
          </cell>
          <cell r="O96">
            <v>3307.94</v>
          </cell>
        </row>
        <row r="97">
          <cell r="L97">
            <v>5635.88</v>
          </cell>
          <cell r="O97">
            <v>3383.36</v>
          </cell>
        </row>
        <row r="98">
          <cell r="L98">
            <v>5756.26</v>
          </cell>
          <cell r="O98">
            <v>3397.56</v>
          </cell>
        </row>
        <row r="99">
          <cell r="L99">
            <v>5686.52</v>
          </cell>
          <cell r="O99">
            <v>3471.89</v>
          </cell>
        </row>
        <row r="100">
          <cell r="L100">
            <v>5839.06</v>
          </cell>
          <cell r="O100">
            <v>3618.03</v>
          </cell>
        </row>
        <row r="101">
          <cell r="L101">
            <v>5770.04</v>
          </cell>
          <cell r="O101">
            <v>3879.68</v>
          </cell>
        </row>
        <row r="102">
          <cell r="L102">
            <v>6057.78</v>
          </cell>
          <cell r="O102">
            <v>4050.19</v>
          </cell>
        </row>
        <row r="103">
          <cell r="L103">
            <v>6263.92</v>
          </cell>
          <cell r="O103">
            <v>4144</v>
          </cell>
        </row>
        <row r="104">
          <cell r="L104">
            <v>6346.47</v>
          </cell>
          <cell r="O104">
            <v>4236.8</v>
          </cell>
        </row>
        <row r="105">
          <cell r="L105">
            <v>6416.43</v>
          </cell>
          <cell r="O105">
            <v>4259.2299999999996</v>
          </cell>
        </row>
        <row r="106">
          <cell r="L106">
            <v>6327.7</v>
          </cell>
          <cell r="O106">
            <v>4265.8999999999996</v>
          </cell>
        </row>
        <row r="107">
          <cell r="L107">
            <v>6622.08</v>
          </cell>
          <cell r="O107">
            <v>4289.78</v>
          </cell>
        </row>
        <row r="108">
          <cell r="L108">
            <v>6958.81</v>
          </cell>
          <cell r="O108">
            <v>4280.63</v>
          </cell>
        </row>
        <row r="109">
          <cell r="L109">
            <v>7363.01</v>
          </cell>
          <cell r="O109">
            <v>4440.76</v>
          </cell>
        </row>
        <row r="110">
          <cell r="L110">
            <v>7361.48</v>
          </cell>
          <cell r="O110">
            <v>4351.82</v>
          </cell>
        </row>
        <row r="111">
          <cell r="L111">
            <v>7414.33</v>
          </cell>
          <cell r="O111">
            <v>4339.84</v>
          </cell>
        </row>
        <row r="112">
          <cell r="L112">
            <v>7428.24</v>
          </cell>
          <cell r="O112">
            <v>4341.25</v>
          </cell>
        </row>
        <row r="113">
          <cell r="L113">
            <v>7446.98</v>
          </cell>
          <cell r="O113">
            <v>4288.1499999999996</v>
          </cell>
        </row>
        <row r="114">
          <cell r="L114">
            <v>7512.64</v>
          </cell>
          <cell r="O114">
            <v>4178.74</v>
          </cell>
        </row>
        <row r="115">
          <cell r="L115">
            <v>7492.7</v>
          </cell>
          <cell r="O115">
            <v>4097.2</v>
          </cell>
        </row>
        <row r="116">
          <cell r="L116">
            <v>7361.1</v>
          </cell>
          <cell r="O116">
            <v>4073.29</v>
          </cell>
        </row>
        <row r="117">
          <cell r="L117">
            <v>7344.91</v>
          </cell>
          <cell r="O117">
            <v>3696.33</v>
          </cell>
        </row>
        <row r="118">
          <cell r="L118">
            <v>7416.47</v>
          </cell>
          <cell r="O118">
            <v>3762.84</v>
          </cell>
        </row>
        <row r="119">
          <cell r="L119">
            <v>7596.2</v>
          </cell>
          <cell r="O119">
            <v>3725.4</v>
          </cell>
        </row>
        <row r="120">
          <cell r="L120">
            <v>7592.61</v>
          </cell>
          <cell r="O120">
            <v>3584.63</v>
          </cell>
        </row>
        <row r="121">
          <cell r="L121">
            <v>7692.5</v>
          </cell>
          <cell r="O121">
            <v>3567.67</v>
          </cell>
        </row>
        <row r="122">
          <cell r="L122">
            <v>7646.99</v>
          </cell>
          <cell r="O122">
            <v>3515.96</v>
          </cell>
        </row>
        <row r="123">
          <cell r="L123">
            <v>7664.9</v>
          </cell>
          <cell r="O123">
            <v>3295.95</v>
          </cell>
        </row>
        <row r="124">
          <cell r="L124">
            <v>7697.47</v>
          </cell>
          <cell r="O124">
            <v>3308.68</v>
          </cell>
        </row>
        <row r="125">
          <cell r="L125">
            <v>7727.82</v>
          </cell>
          <cell r="O125">
            <v>3158.2</v>
          </cell>
        </row>
        <row r="126">
          <cell r="L126">
            <v>7824.84</v>
          </cell>
          <cell r="O126">
            <v>3233.54</v>
          </cell>
        </row>
        <row r="127">
          <cell r="L127">
            <v>7989.84</v>
          </cell>
          <cell r="O127">
            <v>3287.43</v>
          </cell>
        </row>
        <row r="128">
          <cell r="L128">
            <v>8044.08</v>
          </cell>
          <cell r="O128">
            <v>3220.71</v>
          </cell>
        </row>
        <row r="129">
          <cell r="L129">
            <v>8046.49</v>
          </cell>
          <cell r="O129">
            <v>3241.31</v>
          </cell>
        </row>
        <row r="130">
          <cell r="L130">
            <v>8114.6</v>
          </cell>
          <cell r="O130">
            <v>3200.16</v>
          </cell>
        </row>
        <row r="131">
          <cell r="L131">
            <v>8364.48</v>
          </cell>
          <cell r="O131">
            <v>3151.79</v>
          </cell>
        </row>
        <row r="132">
          <cell r="L132">
            <v>8351.4699999999993</v>
          </cell>
          <cell r="O132">
            <v>3165.87</v>
          </cell>
        </row>
        <row r="133">
          <cell r="L133">
            <v>8410.43</v>
          </cell>
          <cell r="O133">
            <v>2929.69</v>
          </cell>
        </row>
        <row r="134">
          <cell r="L134">
            <v>8658.32</v>
          </cell>
          <cell r="O134">
            <v>2797.35</v>
          </cell>
        </row>
        <row r="135">
          <cell r="L135">
            <v>8948.75</v>
          </cell>
          <cell r="O135">
            <v>2694.92</v>
          </cell>
        </row>
        <row r="136">
          <cell r="L136">
            <v>8955.56</v>
          </cell>
          <cell r="O136">
            <v>2679.8</v>
          </cell>
        </row>
        <row r="137">
          <cell r="L137">
            <v>9057.39</v>
          </cell>
          <cell r="O137">
            <v>2573.4</v>
          </cell>
        </row>
        <row r="138">
          <cell r="L138">
            <v>9131.89</v>
          </cell>
          <cell r="O138">
            <v>2541.6999999999998</v>
          </cell>
        </row>
        <row r="139">
          <cell r="L139">
            <v>9356.89</v>
          </cell>
          <cell r="O139">
            <v>2538.0500000000002</v>
          </cell>
        </row>
        <row r="140">
          <cell r="L140">
            <v>9464.82</v>
          </cell>
          <cell r="O140">
            <v>2561.88</v>
          </cell>
        </row>
        <row r="141">
          <cell r="L141">
            <v>9639.5</v>
          </cell>
          <cell r="O141">
            <v>2542.9299999999998</v>
          </cell>
        </row>
        <row r="142">
          <cell r="L142">
            <v>9856.9</v>
          </cell>
          <cell r="O142">
            <v>2498.09</v>
          </cell>
        </row>
        <row r="143">
          <cell r="L143">
            <v>9890.8799999999992</v>
          </cell>
          <cell r="O143">
            <v>2408.4899999999998</v>
          </cell>
        </row>
        <row r="144">
          <cell r="L144">
            <v>9896.82</v>
          </cell>
          <cell r="O144">
            <v>2471.87</v>
          </cell>
        </row>
        <row r="145">
          <cell r="L145">
            <v>9911.5</v>
          </cell>
          <cell r="O145">
            <v>2401.2600000000002</v>
          </cell>
        </row>
        <row r="146">
          <cell r="L146">
            <v>9789.17</v>
          </cell>
          <cell r="O146">
            <v>2509.02</v>
          </cell>
        </row>
        <row r="147">
          <cell r="L147">
            <v>9922.2900000000009</v>
          </cell>
          <cell r="O147">
            <v>2655.72</v>
          </cell>
        </row>
        <row r="148">
          <cell r="L148">
            <v>9905.58</v>
          </cell>
          <cell r="O148">
            <v>2639.71</v>
          </cell>
        </row>
        <row r="149">
          <cell r="L149">
            <v>9935.8799999999992</v>
          </cell>
          <cell r="O149">
            <v>2808.65</v>
          </cell>
        </row>
        <row r="150">
          <cell r="L150">
            <v>9990.17</v>
          </cell>
          <cell r="O150">
            <v>2845.72</v>
          </cell>
        </row>
        <row r="151">
          <cell r="L151">
            <v>9914.02</v>
          </cell>
          <cell r="O151">
            <v>2957.35</v>
          </cell>
        </row>
        <row r="152">
          <cell r="L152">
            <v>9814.8799999999992</v>
          </cell>
          <cell r="O152">
            <v>3040.43</v>
          </cell>
        </row>
        <row r="153">
          <cell r="L153">
            <v>9731.52</v>
          </cell>
          <cell r="O153">
            <v>3084.73</v>
          </cell>
        </row>
        <row r="154">
          <cell r="L154">
            <v>9624.4500000000007</v>
          </cell>
          <cell r="O154">
            <v>3162.8</v>
          </cell>
        </row>
        <row r="155">
          <cell r="L155">
            <v>9585.2199999999993</v>
          </cell>
          <cell r="O155">
            <v>3300.07</v>
          </cell>
        </row>
        <row r="156">
          <cell r="L156">
            <v>9303.82</v>
          </cell>
          <cell r="O156">
            <v>3360.91</v>
          </cell>
        </row>
        <row r="157">
          <cell r="L157">
            <v>9362.9699999999993</v>
          </cell>
          <cell r="O157">
            <v>3391.99</v>
          </cell>
        </row>
        <row r="158">
          <cell r="L158">
            <v>9256.36</v>
          </cell>
          <cell r="O158">
            <v>3458.82</v>
          </cell>
        </row>
        <row r="159">
          <cell r="L159">
            <v>9283.9500000000007</v>
          </cell>
          <cell r="O159">
            <v>3527.15</v>
          </cell>
        </row>
        <row r="160">
          <cell r="L160">
            <v>9436.7900000000009</v>
          </cell>
          <cell r="O160">
            <v>3512.74</v>
          </cell>
        </row>
        <row r="161">
          <cell r="L161">
            <v>9331.86</v>
          </cell>
          <cell r="O161">
            <v>3596.85</v>
          </cell>
        </row>
        <row r="162">
          <cell r="L162">
            <v>9237.4699999999993</v>
          </cell>
          <cell r="O162">
            <v>3565.51</v>
          </cell>
        </row>
        <row r="163">
          <cell r="L163">
            <v>9175.8799999999992</v>
          </cell>
          <cell r="O163">
            <v>3577.61</v>
          </cell>
        </row>
        <row r="164">
          <cell r="L164">
            <v>9118.6299999999992</v>
          </cell>
          <cell r="O164">
            <v>3690.42</v>
          </cell>
        </row>
        <row r="165">
          <cell r="L165"/>
          <cell r="O165"/>
        </row>
        <row r="166">
          <cell r="L166">
            <v>8545.91</v>
          </cell>
          <cell r="O166">
            <v>3636.2</v>
          </cell>
        </row>
        <row r="167">
          <cell r="L167">
            <v>8488.39</v>
          </cell>
          <cell r="O167">
            <v>3647.64</v>
          </cell>
        </row>
        <row r="168">
          <cell r="L168">
            <v>8429.25</v>
          </cell>
          <cell r="O168">
            <v>3676.27</v>
          </cell>
        </row>
        <row r="169">
          <cell r="L169">
            <v>8529.56</v>
          </cell>
          <cell r="O169">
            <v>3647.64</v>
          </cell>
        </row>
        <row r="170">
          <cell r="L170">
            <v>8428.07</v>
          </cell>
          <cell r="O170">
            <v>3618.78</v>
          </cell>
        </row>
        <row r="171">
          <cell r="L171">
            <v>8152.89</v>
          </cell>
          <cell r="O171">
            <v>3613.45</v>
          </cell>
        </row>
        <row r="172">
          <cell r="L172">
            <v>7930.68</v>
          </cell>
          <cell r="O172">
            <v>3578.42</v>
          </cell>
        </row>
        <row r="173">
          <cell r="L173">
            <v>7822.33</v>
          </cell>
          <cell r="O173">
            <v>3646.3</v>
          </cell>
        </row>
        <row r="174">
          <cell r="L174">
            <v>7687.56</v>
          </cell>
          <cell r="O174">
            <v>3644.75</v>
          </cell>
        </row>
        <row r="175">
          <cell r="L175">
            <v>7438.73</v>
          </cell>
          <cell r="O175">
            <v>3699.79</v>
          </cell>
        </row>
        <row r="176">
          <cell r="L176">
            <v>7382.42</v>
          </cell>
          <cell r="O176">
            <v>3715.33</v>
          </cell>
        </row>
        <row r="177">
          <cell r="L177">
            <v>7327.87</v>
          </cell>
          <cell r="O177">
            <v>3644.54</v>
          </cell>
        </row>
        <row r="178">
          <cell r="L178">
            <v>7238.88</v>
          </cell>
          <cell r="O178">
            <v>3593.45</v>
          </cell>
        </row>
        <row r="179">
          <cell r="L179">
            <v>7219.73</v>
          </cell>
          <cell r="O179">
            <v>3609.88</v>
          </cell>
        </row>
        <row r="180">
          <cell r="L180">
            <v>7072</v>
          </cell>
          <cell r="O180">
            <v>3573</v>
          </cell>
        </row>
        <row r="181">
          <cell r="L181">
            <v>7149</v>
          </cell>
          <cell r="O181">
            <v>3452</v>
          </cell>
        </row>
        <row r="182">
          <cell r="L182">
            <v>6930</v>
          </cell>
          <cell r="O182">
            <v>3292</v>
          </cell>
        </row>
        <row r="183">
          <cell r="L183">
            <v>7003</v>
          </cell>
          <cell r="O183">
            <v>3218</v>
          </cell>
        </row>
        <row r="184">
          <cell r="L184">
            <v>7049</v>
          </cell>
          <cell r="O184">
            <v>3274</v>
          </cell>
        </row>
        <row r="185">
          <cell r="L185">
            <v>6977.55</v>
          </cell>
          <cell r="O185">
            <v>3154.45</v>
          </cell>
        </row>
        <row r="186">
          <cell r="L186">
            <v>7046.36</v>
          </cell>
          <cell r="O186">
            <v>3111.28</v>
          </cell>
        </row>
        <row r="187">
          <cell r="L187">
            <v>7014.85</v>
          </cell>
          <cell r="O187">
            <v>3166.98</v>
          </cell>
        </row>
        <row r="188">
          <cell r="L188">
            <v>7018.23</v>
          </cell>
          <cell r="O188">
            <v>3171.19</v>
          </cell>
        </row>
        <row r="189">
          <cell r="L189">
            <v>7121.76</v>
          </cell>
          <cell r="O189">
            <v>3092.81</v>
          </cell>
        </row>
        <row r="190">
          <cell r="L190">
            <v>7262.87</v>
          </cell>
          <cell r="O190">
            <v>3058.11</v>
          </cell>
        </row>
        <row r="191">
          <cell r="L191">
            <v>7421.03</v>
          </cell>
          <cell r="O191">
            <v>3020.4</v>
          </cell>
        </row>
        <row r="192">
          <cell r="L192">
            <v>7476.93</v>
          </cell>
          <cell r="O192">
            <v>3077.52</v>
          </cell>
        </row>
        <row r="193">
          <cell r="L193">
            <v>7574.63</v>
          </cell>
          <cell r="O193">
            <v>3153</v>
          </cell>
        </row>
        <row r="194">
          <cell r="L194">
            <v>7591.26</v>
          </cell>
          <cell r="O194">
            <v>3179.1</v>
          </cell>
        </row>
        <row r="195">
          <cell r="L195">
            <v>7508.4</v>
          </cell>
          <cell r="O195">
            <v>3209.1</v>
          </cell>
        </row>
        <row r="196">
          <cell r="L196">
            <v>7515.39</v>
          </cell>
          <cell r="O196">
            <v>3128.7</v>
          </cell>
        </row>
        <row r="197">
          <cell r="L197">
            <v>7632</v>
          </cell>
          <cell r="O197">
            <v>3141.7</v>
          </cell>
        </row>
        <row r="198">
          <cell r="L198">
            <v>7643.5</v>
          </cell>
          <cell r="O198">
            <v>3211.8</v>
          </cell>
        </row>
        <row r="199">
          <cell r="L199">
            <v>7438.4</v>
          </cell>
          <cell r="O199">
            <v>3139.9</v>
          </cell>
        </row>
        <row r="200">
          <cell r="L200">
            <v>7507</v>
          </cell>
          <cell r="O200">
            <v>3198</v>
          </cell>
        </row>
      </sheetData>
      <sheetData sheetId="7"/>
      <sheetData sheetId="8">
        <row r="280">
          <cell r="A280">
            <v>42370</v>
          </cell>
          <cell r="B280">
            <v>26.5</v>
          </cell>
          <cell r="C280">
            <v>17.5</v>
          </cell>
          <cell r="D280">
            <v>37.1</v>
          </cell>
          <cell r="E280">
            <v>30.5</v>
          </cell>
          <cell r="F280">
            <v>13.5</v>
          </cell>
          <cell r="G280">
            <v>26</v>
          </cell>
          <cell r="H280">
            <v>10.8</v>
          </cell>
          <cell r="I280">
            <v>3.5</v>
          </cell>
          <cell r="J280">
            <v>5</v>
          </cell>
          <cell r="K280">
            <v>1.4</v>
          </cell>
          <cell r="L280">
            <v>6</v>
          </cell>
          <cell r="M280">
            <v>10.5</v>
          </cell>
          <cell r="N280">
            <v>6.3</v>
          </cell>
          <cell r="O280">
            <v>8</v>
          </cell>
          <cell r="P280">
            <v>3</v>
          </cell>
          <cell r="Q280">
            <v>0.6</v>
          </cell>
          <cell r="R280">
            <v>6</v>
          </cell>
          <cell r="S280">
            <v>7.5</v>
          </cell>
          <cell r="T280">
            <v>0</v>
          </cell>
          <cell r="U280">
            <v>2</v>
          </cell>
          <cell r="V280">
            <v>1</v>
          </cell>
          <cell r="W280">
            <v>2.9</v>
          </cell>
          <cell r="X280">
            <v>1</v>
          </cell>
          <cell r="Y280">
            <v>1.1000000000000001</v>
          </cell>
          <cell r="Z280">
            <v>0.3</v>
          </cell>
          <cell r="AA280">
            <v>0</v>
          </cell>
          <cell r="AB280">
            <v>0</v>
          </cell>
          <cell r="AC280">
            <v>0.5</v>
          </cell>
          <cell r="AD280">
            <v>0.5</v>
          </cell>
          <cell r="AE280">
            <v>1.1000000000000001</v>
          </cell>
          <cell r="AF280">
            <v>0.8</v>
          </cell>
          <cell r="AG280">
            <v>0</v>
          </cell>
          <cell r="AH280">
            <v>8</v>
          </cell>
          <cell r="AI280">
            <v>1</v>
          </cell>
          <cell r="AJ280">
            <v>0</v>
          </cell>
          <cell r="AK280">
            <v>13</v>
          </cell>
          <cell r="AL280">
            <v>2.5</v>
          </cell>
          <cell r="AM280">
            <v>0.5</v>
          </cell>
          <cell r="AN280">
            <v>0</v>
          </cell>
          <cell r="AO280">
            <v>1.3</v>
          </cell>
          <cell r="AP280">
            <v>6.5</v>
          </cell>
        </row>
        <row r="281">
          <cell r="A281">
            <v>42377</v>
          </cell>
          <cell r="B281">
            <v>27</v>
          </cell>
          <cell r="C281">
            <v>18</v>
          </cell>
          <cell r="D281">
            <v>33</v>
          </cell>
          <cell r="E281">
            <v>29.2</v>
          </cell>
          <cell r="F281">
            <v>10</v>
          </cell>
          <cell r="G281">
            <v>28</v>
          </cell>
          <cell r="H281">
            <v>9.5</v>
          </cell>
          <cell r="I281">
            <v>3.3</v>
          </cell>
          <cell r="J281">
            <v>4.5</v>
          </cell>
          <cell r="K281">
            <v>1</v>
          </cell>
          <cell r="L281">
            <v>4</v>
          </cell>
          <cell r="M281">
            <v>12</v>
          </cell>
          <cell r="N281">
            <v>6.2</v>
          </cell>
          <cell r="O281">
            <v>7.2</v>
          </cell>
          <cell r="P281">
            <v>4.0999999999999996</v>
          </cell>
          <cell r="Q281">
            <v>0.6</v>
          </cell>
          <cell r="R281">
            <v>7.1</v>
          </cell>
          <cell r="S281">
            <v>7</v>
          </cell>
          <cell r="T281">
            <v>0.5</v>
          </cell>
          <cell r="U281">
            <v>2</v>
          </cell>
          <cell r="V281">
            <v>1</v>
          </cell>
          <cell r="W281">
            <v>3.1</v>
          </cell>
          <cell r="X281">
            <v>1</v>
          </cell>
          <cell r="Y281">
            <v>1.2</v>
          </cell>
          <cell r="Z281">
            <v>0.1</v>
          </cell>
          <cell r="AA281">
            <v>0</v>
          </cell>
          <cell r="AB281">
            <v>0</v>
          </cell>
          <cell r="AC281">
            <v>0.5</v>
          </cell>
          <cell r="AD281">
            <v>0.5</v>
          </cell>
          <cell r="AE281">
            <v>1</v>
          </cell>
          <cell r="AF281">
            <v>0.9</v>
          </cell>
          <cell r="AG281">
            <v>0</v>
          </cell>
          <cell r="AH281">
            <v>7.9</v>
          </cell>
          <cell r="AI281">
            <v>0.7</v>
          </cell>
          <cell r="AJ281">
            <v>0</v>
          </cell>
          <cell r="AK281">
            <v>12</v>
          </cell>
          <cell r="AL281">
            <v>2.6</v>
          </cell>
          <cell r="AM281">
            <v>0.5</v>
          </cell>
          <cell r="AN281">
            <v>0</v>
          </cell>
          <cell r="AO281">
            <v>1.5</v>
          </cell>
          <cell r="AP281">
            <v>5.5</v>
          </cell>
        </row>
        <row r="282">
          <cell r="A282">
            <v>42384</v>
          </cell>
          <cell r="B282">
            <v>29</v>
          </cell>
          <cell r="C282">
            <v>17.5</v>
          </cell>
          <cell r="D282">
            <v>37</v>
          </cell>
          <cell r="E282">
            <v>30</v>
          </cell>
          <cell r="F282">
            <v>10.5</v>
          </cell>
          <cell r="G282">
            <v>29.5</v>
          </cell>
          <cell r="H282">
            <v>8.1999999999999993</v>
          </cell>
          <cell r="I282">
            <v>3.5</v>
          </cell>
          <cell r="J282">
            <v>3.2</v>
          </cell>
          <cell r="K282">
            <v>1.3</v>
          </cell>
          <cell r="L282">
            <v>4</v>
          </cell>
          <cell r="M282">
            <v>12</v>
          </cell>
          <cell r="N282">
            <v>6.1</v>
          </cell>
          <cell r="O282">
            <v>7</v>
          </cell>
          <cell r="P282">
            <v>1.6</v>
          </cell>
          <cell r="Q282">
            <v>0.6</v>
          </cell>
          <cell r="R282">
            <v>6</v>
          </cell>
          <cell r="S282">
            <v>5</v>
          </cell>
          <cell r="T282">
            <v>0.1</v>
          </cell>
          <cell r="U282">
            <v>2</v>
          </cell>
          <cell r="V282">
            <v>2</v>
          </cell>
          <cell r="W282">
            <v>3.2</v>
          </cell>
          <cell r="X282">
            <v>1</v>
          </cell>
          <cell r="Y282">
            <v>1</v>
          </cell>
          <cell r="Z282">
            <v>0</v>
          </cell>
          <cell r="AA282">
            <v>1</v>
          </cell>
          <cell r="AB282">
            <v>0</v>
          </cell>
          <cell r="AC282">
            <v>1</v>
          </cell>
          <cell r="AD282">
            <v>0.5</v>
          </cell>
          <cell r="AE282">
            <v>0.6</v>
          </cell>
          <cell r="AF282">
            <v>0.9</v>
          </cell>
          <cell r="AG282">
            <v>0</v>
          </cell>
          <cell r="AH282">
            <v>7.5</v>
          </cell>
          <cell r="AI282">
            <v>0.6</v>
          </cell>
          <cell r="AJ282">
            <v>0</v>
          </cell>
          <cell r="AK282">
            <v>11.8</v>
          </cell>
          <cell r="AL282">
            <v>6.2</v>
          </cell>
          <cell r="AM282">
            <v>0.4</v>
          </cell>
          <cell r="AN282">
            <v>0</v>
          </cell>
          <cell r="AO282">
            <v>1.5</v>
          </cell>
          <cell r="AP282">
            <v>4.7</v>
          </cell>
        </row>
        <row r="283">
          <cell r="A283">
            <v>42391</v>
          </cell>
          <cell r="B283">
            <v>29</v>
          </cell>
          <cell r="C283">
            <v>22</v>
          </cell>
          <cell r="D283">
            <v>36.5</v>
          </cell>
          <cell r="E283">
            <v>29.5</v>
          </cell>
          <cell r="F283">
            <v>10</v>
          </cell>
          <cell r="G283">
            <v>26.5</v>
          </cell>
          <cell r="H283">
            <v>9.6999999999999993</v>
          </cell>
          <cell r="I283">
            <v>3.5</v>
          </cell>
          <cell r="J283">
            <v>2</v>
          </cell>
          <cell r="K283">
            <v>1.2</v>
          </cell>
          <cell r="L283">
            <v>4</v>
          </cell>
          <cell r="M283">
            <v>12.5</v>
          </cell>
          <cell r="N283">
            <v>6.2</v>
          </cell>
          <cell r="O283">
            <v>6.2</v>
          </cell>
          <cell r="P283">
            <v>3.8</v>
          </cell>
          <cell r="Q283">
            <v>0.5</v>
          </cell>
          <cell r="R283">
            <v>6.2</v>
          </cell>
          <cell r="S283">
            <v>5</v>
          </cell>
          <cell r="T283">
            <v>0</v>
          </cell>
          <cell r="U283">
            <v>2</v>
          </cell>
          <cell r="V283">
            <v>1</v>
          </cell>
          <cell r="W283">
            <v>3.1</v>
          </cell>
          <cell r="X283">
            <v>1</v>
          </cell>
          <cell r="Y283">
            <v>1</v>
          </cell>
          <cell r="Z283">
            <v>0.1</v>
          </cell>
          <cell r="AA283">
            <v>0</v>
          </cell>
          <cell r="AB283">
            <v>0</v>
          </cell>
          <cell r="AC283">
            <v>0.5</v>
          </cell>
          <cell r="AD283">
            <v>0.9</v>
          </cell>
          <cell r="AE283">
            <v>1</v>
          </cell>
          <cell r="AF283">
            <v>0.9</v>
          </cell>
          <cell r="AG283">
            <v>0</v>
          </cell>
          <cell r="AH283">
            <v>7.5</v>
          </cell>
          <cell r="AI283">
            <v>0.4</v>
          </cell>
          <cell r="AJ283">
            <v>0</v>
          </cell>
          <cell r="AK283">
            <v>12</v>
          </cell>
          <cell r="AL283">
            <v>4.2</v>
          </cell>
          <cell r="AM283">
            <v>0.3</v>
          </cell>
          <cell r="AN283">
            <v>0</v>
          </cell>
          <cell r="AO283">
            <v>1.5</v>
          </cell>
          <cell r="AP283">
            <v>4.7</v>
          </cell>
        </row>
        <row r="284">
          <cell r="A284">
            <v>42398</v>
          </cell>
          <cell r="B284">
            <v>30</v>
          </cell>
          <cell r="C284">
            <v>18.5</v>
          </cell>
          <cell r="D284">
            <v>36</v>
          </cell>
          <cell r="E284">
            <v>33.5</v>
          </cell>
          <cell r="F284">
            <v>11</v>
          </cell>
          <cell r="G284">
            <v>24</v>
          </cell>
          <cell r="H284">
            <v>9.5</v>
          </cell>
          <cell r="I284">
            <v>3.4</v>
          </cell>
          <cell r="J284">
            <v>1.5</v>
          </cell>
          <cell r="K284">
            <v>1.2</v>
          </cell>
          <cell r="L284">
            <v>4</v>
          </cell>
          <cell r="M284">
            <v>3</v>
          </cell>
          <cell r="N284">
            <v>6.2</v>
          </cell>
          <cell r="O284">
            <v>6.1</v>
          </cell>
          <cell r="P284">
            <v>4.4000000000000004</v>
          </cell>
          <cell r="Q284">
            <v>0.4</v>
          </cell>
          <cell r="R284">
            <v>6</v>
          </cell>
          <cell r="S284">
            <v>4.3</v>
          </cell>
          <cell r="T284">
            <v>0.4</v>
          </cell>
          <cell r="U284">
            <v>3</v>
          </cell>
          <cell r="V284">
            <v>1.5</v>
          </cell>
          <cell r="W284">
            <v>3.3</v>
          </cell>
          <cell r="X284">
            <v>1</v>
          </cell>
          <cell r="Y284">
            <v>0.8</v>
          </cell>
          <cell r="Z284">
            <v>0.5</v>
          </cell>
          <cell r="AA284">
            <v>0</v>
          </cell>
          <cell r="AB284">
            <v>0</v>
          </cell>
          <cell r="AC284">
            <v>0.5</v>
          </cell>
          <cell r="AD284">
            <v>0.5</v>
          </cell>
          <cell r="AE284">
            <v>0.3</v>
          </cell>
          <cell r="AF284">
            <v>0.8</v>
          </cell>
          <cell r="AG284">
            <v>0</v>
          </cell>
          <cell r="AH284">
            <v>7.7</v>
          </cell>
          <cell r="AI284">
            <v>0.7</v>
          </cell>
          <cell r="AJ284">
            <v>0</v>
          </cell>
          <cell r="AK284">
            <v>12.5</v>
          </cell>
          <cell r="AL284">
            <v>3</v>
          </cell>
          <cell r="AM284">
            <v>0</v>
          </cell>
          <cell r="AN284">
            <v>0</v>
          </cell>
          <cell r="AO284">
            <v>1.5</v>
          </cell>
          <cell r="AP284">
            <v>4</v>
          </cell>
        </row>
        <row r="285">
          <cell r="A285">
            <v>42405</v>
          </cell>
          <cell r="B285">
            <v>30</v>
          </cell>
          <cell r="C285">
            <v>22.7</v>
          </cell>
          <cell r="D285">
            <v>38.5</v>
          </cell>
          <cell r="E285">
            <v>36.5</v>
          </cell>
          <cell r="F285">
            <v>12</v>
          </cell>
          <cell r="G285">
            <v>26</v>
          </cell>
          <cell r="H285">
            <v>9.1999999999999993</v>
          </cell>
          <cell r="I285">
            <v>3.2</v>
          </cell>
          <cell r="J285">
            <v>2</v>
          </cell>
          <cell r="K285">
            <v>1.2</v>
          </cell>
          <cell r="L285">
            <v>4</v>
          </cell>
          <cell r="M285">
            <v>13</v>
          </cell>
          <cell r="N285">
            <v>6.3</v>
          </cell>
          <cell r="O285">
            <v>7</v>
          </cell>
          <cell r="P285">
            <v>4</v>
          </cell>
          <cell r="Q285">
            <v>0.6</v>
          </cell>
          <cell r="R285">
            <v>8</v>
          </cell>
          <cell r="S285">
            <v>4.5999999999999996</v>
          </cell>
          <cell r="T285">
            <v>1</v>
          </cell>
          <cell r="U285">
            <v>4</v>
          </cell>
          <cell r="V285">
            <v>2</v>
          </cell>
          <cell r="W285">
            <v>3.1</v>
          </cell>
          <cell r="X285">
            <v>2</v>
          </cell>
          <cell r="Y285">
            <v>0.8</v>
          </cell>
          <cell r="Z285">
            <v>0.3</v>
          </cell>
          <cell r="AA285">
            <v>0</v>
          </cell>
          <cell r="AB285">
            <v>0</v>
          </cell>
          <cell r="AC285">
            <v>0.5</v>
          </cell>
          <cell r="AD285">
            <v>0.5</v>
          </cell>
          <cell r="AE285">
            <v>0.5</v>
          </cell>
          <cell r="AF285">
            <v>0.9</v>
          </cell>
          <cell r="AG285">
            <v>0</v>
          </cell>
          <cell r="AH285">
            <v>7.7</v>
          </cell>
          <cell r="AI285">
            <v>0.9</v>
          </cell>
          <cell r="AJ285">
            <v>0</v>
          </cell>
          <cell r="AK285">
            <v>14</v>
          </cell>
          <cell r="AL285">
            <v>3.8</v>
          </cell>
          <cell r="AM285">
            <v>1.2</v>
          </cell>
          <cell r="AN285">
            <v>0</v>
          </cell>
          <cell r="AO285">
            <v>1.5</v>
          </cell>
          <cell r="AP285">
            <v>4.7</v>
          </cell>
        </row>
        <row r="286">
          <cell r="A286">
            <v>42419</v>
          </cell>
          <cell r="B286">
            <v>28</v>
          </cell>
          <cell r="C286">
            <v>17</v>
          </cell>
          <cell r="D286">
            <v>26</v>
          </cell>
          <cell r="E286">
            <v>29.4</v>
          </cell>
          <cell r="F286">
            <v>15</v>
          </cell>
          <cell r="G286">
            <v>22</v>
          </cell>
          <cell r="H286">
            <v>6.9</v>
          </cell>
          <cell r="I286">
            <v>5.2</v>
          </cell>
          <cell r="J286">
            <v>1</v>
          </cell>
          <cell r="K286">
            <v>1.2</v>
          </cell>
          <cell r="L286">
            <v>4</v>
          </cell>
          <cell r="M286">
            <v>11</v>
          </cell>
          <cell r="N286">
            <v>6.1</v>
          </cell>
          <cell r="O286">
            <v>5.8</v>
          </cell>
          <cell r="P286">
            <v>4</v>
          </cell>
          <cell r="Q286">
            <v>0.6</v>
          </cell>
          <cell r="R286">
            <v>8.5</v>
          </cell>
          <cell r="S286">
            <v>4.5999999999999996</v>
          </cell>
          <cell r="T286">
            <v>0</v>
          </cell>
          <cell r="U286">
            <v>2</v>
          </cell>
          <cell r="V286">
            <v>1</v>
          </cell>
          <cell r="W286">
            <v>3.6</v>
          </cell>
          <cell r="X286">
            <v>0.8</v>
          </cell>
          <cell r="Y286">
            <v>1</v>
          </cell>
          <cell r="Z286">
            <v>0.4</v>
          </cell>
          <cell r="AA286">
            <v>0</v>
          </cell>
          <cell r="AB286">
            <v>0</v>
          </cell>
          <cell r="AC286">
            <v>0.5</v>
          </cell>
          <cell r="AD286">
            <v>0.5</v>
          </cell>
          <cell r="AE286">
            <v>0.8</v>
          </cell>
          <cell r="AF286">
            <v>1</v>
          </cell>
          <cell r="AG286">
            <v>0</v>
          </cell>
          <cell r="AH286">
            <v>7.5</v>
          </cell>
          <cell r="AI286">
            <v>0.8</v>
          </cell>
          <cell r="AJ286">
            <v>0</v>
          </cell>
          <cell r="AK286">
            <v>9.5</v>
          </cell>
          <cell r="AL286">
            <v>4.2</v>
          </cell>
          <cell r="AM286">
            <v>0.6</v>
          </cell>
          <cell r="AN286">
            <v>0</v>
          </cell>
          <cell r="AO286">
            <v>1.3</v>
          </cell>
          <cell r="AP286">
            <v>3.4</v>
          </cell>
        </row>
        <row r="287">
          <cell r="A287">
            <v>42426</v>
          </cell>
          <cell r="B287">
            <v>30</v>
          </cell>
          <cell r="C287">
            <v>21.5</v>
          </cell>
          <cell r="D287">
            <v>36.700000000000003</v>
          </cell>
          <cell r="E287">
            <v>33.799999999999997</v>
          </cell>
          <cell r="F287">
            <v>12</v>
          </cell>
          <cell r="G287">
            <v>27.5</v>
          </cell>
          <cell r="H287">
            <v>9.8000000000000007</v>
          </cell>
          <cell r="I287">
            <v>6.1</v>
          </cell>
          <cell r="J287">
            <v>2.2000000000000002</v>
          </cell>
          <cell r="K287">
            <v>1</v>
          </cell>
          <cell r="L287">
            <v>4</v>
          </cell>
          <cell r="M287">
            <v>10</v>
          </cell>
          <cell r="N287">
            <v>6.1</v>
          </cell>
          <cell r="O287">
            <v>5.6</v>
          </cell>
          <cell r="P287">
            <v>3.8</v>
          </cell>
          <cell r="Q287">
            <v>0.6</v>
          </cell>
          <cell r="R287">
            <v>6.1</v>
          </cell>
          <cell r="S287">
            <v>5</v>
          </cell>
          <cell r="T287">
            <v>1.2</v>
          </cell>
          <cell r="U287">
            <v>3</v>
          </cell>
          <cell r="V287">
            <v>2</v>
          </cell>
          <cell r="W287">
            <v>3.4</v>
          </cell>
          <cell r="X287">
            <v>1</v>
          </cell>
          <cell r="Y287">
            <v>1</v>
          </cell>
          <cell r="Z287">
            <v>0.3</v>
          </cell>
          <cell r="AA287">
            <v>0</v>
          </cell>
          <cell r="AB287">
            <v>0</v>
          </cell>
          <cell r="AC287">
            <v>0.5</v>
          </cell>
          <cell r="AD287">
            <v>0.5</v>
          </cell>
          <cell r="AE287">
            <v>0.4</v>
          </cell>
          <cell r="AF287">
            <v>1</v>
          </cell>
          <cell r="AG287">
            <v>0</v>
          </cell>
          <cell r="AH287">
            <v>7.7</v>
          </cell>
          <cell r="AI287">
            <v>0.8</v>
          </cell>
          <cell r="AJ287">
            <v>0</v>
          </cell>
          <cell r="AK287">
            <v>13</v>
          </cell>
          <cell r="AL287">
            <v>3.8</v>
          </cell>
          <cell r="AM287">
            <v>1.5</v>
          </cell>
          <cell r="AN287">
            <v>0</v>
          </cell>
          <cell r="AO287">
            <v>1.5</v>
          </cell>
          <cell r="AP287">
            <v>4.7</v>
          </cell>
        </row>
        <row r="288">
          <cell r="A288">
            <v>42433</v>
          </cell>
          <cell r="B288">
            <v>29.6</v>
          </cell>
          <cell r="C288">
            <v>22.3</v>
          </cell>
          <cell r="D288">
            <v>37.299999999999997</v>
          </cell>
          <cell r="E288">
            <v>30.7</v>
          </cell>
          <cell r="F288">
            <v>11.5</v>
          </cell>
          <cell r="G288">
            <v>27.4</v>
          </cell>
          <cell r="H288">
            <v>9.4</v>
          </cell>
          <cell r="I288">
            <v>6</v>
          </cell>
          <cell r="J288">
            <v>2.2000000000000002</v>
          </cell>
          <cell r="K288">
            <v>1</v>
          </cell>
          <cell r="L288">
            <v>4</v>
          </cell>
          <cell r="M288">
            <v>9</v>
          </cell>
          <cell r="N288">
            <v>6.1</v>
          </cell>
          <cell r="O288">
            <v>5.2</v>
          </cell>
          <cell r="P288">
            <v>3.6</v>
          </cell>
          <cell r="Q288">
            <v>0.6</v>
          </cell>
          <cell r="R288">
            <v>7.5</v>
          </cell>
          <cell r="S288">
            <v>3</v>
          </cell>
          <cell r="T288">
            <v>0.1</v>
          </cell>
          <cell r="U288">
            <v>2</v>
          </cell>
          <cell r="V288">
            <v>1</v>
          </cell>
          <cell r="W288">
            <v>3.7</v>
          </cell>
          <cell r="X288">
            <v>1</v>
          </cell>
          <cell r="Y288">
            <v>1.6</v>
          </cell>
          <cell r="Z288">
            <v>0.1</v>
          </cell>
          <cell r="AA288">
            <v>0</v>
          </cell>
          <cell r="AB288">
            <v>0</v>
          </cell>
          <cell r="AC288">
            <v>0.5</v>
          </cell>
          <cell r="AD288">
            <v>0.5</v>
          </cell>
          <cell r="AE288">
            <v>0.5</v>
          </cell>
          <cell r="AF288">
            <v>1</v>
          </cell>
          <cell r="AG288">
            <v>0</v>
          </cell>
          <cell r="AH288">
            <v>7.5</v>
          </cell>
          <cell r="AI288">
            <v>0.9</v>
          </cell>
          <cell r="AJ288">
            <v>0</v>
          </cell>
          <cell r="AK288">
            <v>13</v>
          </cell>
          <cell r="AL288">
            <v>2.7</v>
          </cell>
          <cell r="AM288">
            <v>1.5</v>
          </cell>
          <cell r="AN288">
            <v>0</v>
          </cell>
          <cell r="AO288">
            <v>1.4</v>
          </cell>
          <cell r="AP288">
            <v>6</v>
          </cell>
        </row>
        <row r="289">
          <cell r="A289">
            <v>42440</v>
          </cell>
          <cell r="B289">
            <v>30</v>
          </cell>
          <cell r="C289">
            <v>20.6</v>
          </cell>
          <cell r="D289">
            <v>38.700000000000003</v>
          </cell>
          <cell r="E289">
            <v>29.4</v>
          </cell>
          <cell r="F289">
            <v>12</v>
          </cell>
          <cell r="G289">
            <v>28</v>
          </cell>
          <cell r="H289">
            <v>8.6</v>
          </cell>
          <cell r="I289">
            <v>6</v>
          </cell>
          <cell r="J289">
            <v>2.8</v>
          </cell>
          <cell r="K289">
            <v>1</v>
          </cell>
          <cell r="L289">
            <v>4</v>
          </cell>
          <cell r="M289">
            <v>5.3</v>
          </cell>
          <cell r="N289">
            <v>6</v>
          </cell>
          <cell r="O289">
            <v>6</v>
          </cell>
          <cell r="P289">
            <v>3.7</v>
          </cell>
          <cell r="Q289">
            <v>1.3</v>
          </cell>
          <cell r="R289">
            <v>9.3000000000000007</v>
          </cell>
          <cell r="S289">
            <v>5</v>
          </cell>
          <cell r="T289">
            <v>1.9</v>
          </cell>
          <cell r="U289">
            <v>2</v>
          </cell>
          <cell r="V289">
            <v>1</v>
          </cell>
          <cell r="W289">
            <v>7.7</v>
          </cell>
          <cell r="X289">
            <v>1</v>
          </cell>
          <cell r="Y289">
            <v>1</v>
          </cell>
          <cell r="Z289">
            <v>0.2</v>
          </cell>
          <cell r="AA289">
            <v>0</v>
          </cell>
          <cell r="AB289">
            <v>0</v>
          </cell>
          <cell r="AC289">
            <v>1</v>
          </cell>
          <cell r="AD289">
            <v>0.9</v>
          </cell>
          <cell r="AE289">
            <v>1.9</v>
          </cell>
          <cell r="AF289">
            <v>1</v>
          </cell>
          <cell r="AG289">
            <v>0</v>
          </cell>
          <cell r="AH289">
            <v>7.5</v>
          </cell>
          <cell r="AI289">
            <v>1</v>
          </cell>
          <cell r="AJ289">
            <v>0</v>
          </cell>
          <cell r="AK289">
            <v>12.6</v>
          </cell>
          <cell r="AL289">
            <v>3.5</v>
          </cell>
          <cell r="AM289">
            <v>1</v>
          </cell>
          <cell r="AN289">
            <v>0</v>
          </cell>
          <cell r="AO289">
            <v>1.2</v>
          </cell>
          <cell r="AP289">
            <v>8.1</v>
          </cell>
        </row>
        <row r="290">
          <cell r="A290">
            <v>42447</v>
          </cell>
          <cell r="B290">
            <v>28</v>
          </cell>
          <cell r="C290">
            <v>20</v>
          </cell>
          <cell r="D290">
            <v>37.5</v>
          </cell>
          <cell r="E290">
            <v>27</v>
          </cell>
          <cell r="F290">
            <v>11</v>
          </cell>
          <cell r="G290">
            <v>26</v>
          </cell>
          <cell r="H290">
            <v>7.1</v>
          </cell>
          <cell r="I290">
            <v>5.8</v>
          </cell>
          <cell r="J290">
            <v>4.2</v>
          </cell>
          <cell r="K290">
            <v>1</v>
          </cell>
          <cell r="L290">
            <v>4</v>
          </cell>
          <cell r="M290">
            <v>8</v>
          </cell>
          <cell r="N290">
            <v>6.2</v>
          </cell>
          <cell r="O290">
            <v>5</v>
          </cell>
          <cell r="P290">
            <v>4.3</v>
          </cell>
          <cell r="Q290">
            <v>1.3</v>
          </cell>
          <cell r="R290">
            <v>8.1999999999999993</v>
          </cell>
          <cell r="S290">
            <v>2</v>
          </cell>
          <cell r="T290">
            <v>1.4</v>
          </cell>
          <cell r="U290">
            <v>3</v>
          </cell>
          <cell r="V290">
            <v>1</v>
          </cell>
          <cell r="W290">
            <v>6</v>
          </cell>
          <cell r="X290">
            <v>1.5</v>
          </cell>
          <cell r="Y290">
            <v>1</v>
          </cell>
          <cell r="Z290">
            <v>0.1</v>
          </cell>
          <cell r="AA290">
            <v>0</v>
          </cell>
          <cell r="AB290">
            <v>0.5</v>
          </cell>
          <cell r="AC290">
            <v>1</v>
          </cell>
          <cell r="AD290">
            <v>0.4</v>
          </cell>
          <cell r="AE290">
            <v>0.8</v>
          </cell>
          <cell r="AF290">
            <v>1</v>
          </cell>
          <cell r="AG290">
            <v>0.4</v>
          </cell>
          <cell r="AH290">
            <v>7.5</v>
          </cell>
          <cell r="AI290">
            <v>1</v>
          </cell>
          <cell r="AJ290">
            <v>0.7</v>
          </cell>
          <cell r="AK290">
            <v>14</v>
          </cell>
          <cell r="AL290">
            <v>4.9000000000000004</v>
          </cell>
          <cell r="AM290">
            <v>1</v>
          </cell>
          <cell r="AN290">
            <v>0.3</v>
          </cell>
          <cell r="AO290">
            <v>1.2</v>
          </cell>
          <cell r="AP290">
            <v>6.5</v>
          </cell>
        </row>
        <row r="291">
          <cell r="A291">
            <v>42454</v>
          </cell>
          <cell r="B291">
            <v>30</v>
          </cell>
          <cell r="C291">
            <v>20</v>
          </cell>
          <cell r="D291">
            <v>36.5</v>
          </cell>
          <cell r="E291">
            <v>29.3</v>
          </cell>
          <cell r="F291">
            <v>11</v>
          </cell>
          <cell r="G291">
            <v>24</v>
          </cell>
          <cell r="H291">
            <v>7.6</v>
          </cell>
          <cell r="I291">
            <v>5.0999999999999996</v>
          </cell>
          <cell r="J291">
            <v>4</v>
          </cell>
          <cell r="K291">
            <v>1</v>
          </cell>
          <cell r="L291">
            <v>4</v>
          </cell>
          <cell r="M291">
            <v>8</v>
          </cell>
          <cell r="N291">
            <v>6.2</v>
          </cell>
          <cell r="O291">
            <v>6</v>
          </cell>
          <cell r="P291">
            <v>6.8</v>
          </cell>
          <cell r="Q291">
            <v>1.3</v>
          </cell>
          <cell r="R291">
            <v>6</v>
          </cell>
          <cell r="S291">
            <v>3</v>
          </cell>
          <cell r="T291">
            <v>1.2</v>
          </cell>
          <cell r="U291">
            <v>0</v>
          </cell>
          <cell r="V291">
            <v>2</v>
          </cell>
          <cell r="W291">
            <v>5.2</v>
          </cell>
          <cell r="X291">
            <v>1.3</v>
          </cell>
          <cell r="Y291">
            <v>1</v>
          </cell>
          <cell r="Z291">
            <v>0.1</v>
          </cell>
          <cell r="AA291">
            <v>0</v>
          </cell>
          <cell r="AB291">
            <v>0</v>
          </cell>
          <cell r="AC291">
            <v>0.7</v>
          </cell>
          <cell r="AD291">
            <v>0.2</v>
          </cell>
          <cell r="AE291">
            <v>1.5</v>
          </cell>
          <cell r="AF291">
            <v>1</v>
          </cell>
          <cell r="AG291">
            <v>0</v>
          </cell>
          <cell r="AH291">
            <v>8</v>
          </cell>
          <cell r="AI291">
            <v>0.8</v>
          </cell>
          <cell r="AJ291">
            <v>0.1</v>
          </cell>
          <cell r="AK291">
            <v>13.5</v>
          </cell>
          <cell r="AL291">
            <v>5.2</v>
          </cell>
          <cell r="AM291">
            <v>1</v>
          </cell>
          <cell r="AN291">
            <v>0.3</v>
          </cell>
          <cell r="AO291">
            <v>1.2</v>
          </cell>
          <cell r="AP291">
            <v>6.5</v>
          </cell>
        </row>
        <row r="292">
          <cell r="A292">
            <v>42461</v>
          </cell>
          <cell r="B292">
            <v>30</v>
          </cell>
          <cell r="C292">
            <v>20</v>
          </cell>
          <cell r="D292">
            <v>35</v>
          </cell>
          <cell r="E292">
            <v>29</v>
          </cell>
          <cell r="F292">
            <v>10</v>
          </cell>
          <cell r="G292">
            <v>26</v>
          </cell>
          <cell r="H292">
            <v>7</v>
          </cell>
          <cell r="I292">
            <v>5</v>
          </cell>
          <cell r="J292">
            <v>3</v>
          </cell>
          <cell r="K292">
            <v>1</v>
          </cell>
          <cell r="L292">
            <v>4</v>
          </cell>
          <cell r="M292">
            <v>6</v>
          </cell>
          <cell r="N292">
            <v>6</v>
          </cell>
          <cell r="O292">
            <v>6</v>
          </cell>
          <cell r="P292">
            <v>4</v>
          </cell>
          <cell r="Q292">
            <v>1</v>
          </cell>
          <cell r="R292">
            <v>8</v>
          </cell>
          <cell r="S292">
            <v>2</v>
          </cell>
          <cell r="T292">
            <v>1</v>
          </cell>
          <cell r="U292">
            <v>4</v>
          </cell>
          <cell r="V292">
            <v>2</v>
          </cell>
          <cell r="W292">
            <v>4</v>
          </cell>
          <cell r="X292">
            <v>2</v>
          </cell>
          <cell r="Y292">
            <v>1</v>
          </cell>
          <cell r="Z292">
            <v>0</v>
          </cell>
          <cell r="AA292">
            <v>0</v>
          </cell>
          <cell r="AB292">
            <v>0</v>
          </cell>
          <cell r="AC292">
            <v>1</v>
          </cell>
          <cell r="AD292">
            <v>1</v>
          </cell>
          <cell r="AE292">
            <v>2</v>
          </cell>
          <cell r="AF292">
            <v>1</v>
          </cell>
          <cell r="AG292">
            <v>0</v>
          </cell>
          <cell r="AH292">
            <v>9</v>
          </cell>
          <cell r="AI292">
            <v>1</v>
          </cell>
          <cell r="AJ292">
            <v>0</v>
          </cell>
          <cell r="AK292">
            <v>14</v>
          </cell>
          <cell r="AL292">
            <v>2</v>
          </cell>
          <cell r="AM292">
            <v>1</v>
          </cell>
          <cell r="AN292">
            <v>0</v>
          </cell>
          <cell r="AO292">
            <v>2</v>
          </cell>
          <cell r="AP292">
            <v>4</v>
          </cell>
        </row>
        <row r="293">
          <cell r="A293">
            <v>42468</v>
          </cell>
          <cell r="B293">
            <v>31</v>
          </cell>
          <cell r="C293">
            <v>21</v>
          </cell>
          <cell r="D293">
            <v>36</v>
          </cell>
          <cell r="E293">
            <v>27</v>
          </cell>
          <cell r="F293">
            <v>11</v>
          </cell>
          <cell r="G293">
            <v>27</v>
          </cell>
          <cell r="H293">
            <v>8</v>
          </cell>
          <cell r="I293">
            <v>3</v>
          </cell>
          <cell r="J293">
            <v>3</v>
          </cell>
          <cell r="K293">
            <v>1</v>
          </cell>
          <cell r="L293">
            <v>4</v>
          </cell>
          <cell r="M293">
            <v>6</v>
          </cell>
          <cell r="N293">
            <v>7</v>
          </cell>
          <cell r="O293">
            <v>6</v>
          </cell>
          <cell r="P293">
            <v>3</v>
          </cell>
          <cell r="Q293">
            <v>1</v>
          </cell>
          <cell r="R293">
            <v>6</v>
          </cell>
          <cell r="S293">
            <v>8</v>
          </cell>
          <cell r="T293">
            <v>0</v>
          </cell>
          <cell r="U293">
            <v>3</v>
          </cell>
          <cell r="V293">
            <v>2</v>
          </cell>
          <cell r="W293">
            <v>5</v>
          </cell>
          <cell r="X293">
            <v>1</v>
          </cell>
          <cell r="Y293">
            <v>1</v>
          </cell>
          <cell r="Z293">
            <v>1</v>
          </cell>
          <cell r="AA293">
            <v>0</v>
          </cell>
          <cell r="AB293">
            <v>0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0</v>
          </cell>
          <cell r="AH293">
            <v>8</v>
          </cell>
          <cell r="AI293">
            <v>1</v>
          </cell>
          <cell r="AJ293">
            <v>0</v>
          </cell>
          <cell r="AK293">
            <v>13</v>
          </cell>
          <cell r="AL293">
            <v>3</v>
          </cell>
          <cell r="AM293">
            <v>1</v>
          </cell>
          <cell r="AN293">
            <v>0</v>
          </cell>
          <cell r="AO293">
            <v>2</v>
          </cell>
          <cell r="AP293">
            <v>3</v>
          </cell>
        </row>
        <row r="294">
          <cell r="A294">
            <v>42475</v>
          </cell>
          <cell r="B294">
            <v>30</v>
          </cell>
          <cell r="C294">
            <v>23</v>
          </cell>
          <cell r="D294">
            <v>37</v>
          </cell>
          <cell r="E294">
            <v>29</v>
          </cell>
          <cell r="F294">
            <v>12</v>
          </cell>
          <cell r="G294">
            <v>25</v>
          </cell>
          <cell r="H294">
            <v>8</v>
          </cell>
          <cell r="I294">
            <v>6</v>
          </cell>
          <cell r="J294">
            <v>4</v>
          </cell>
          <cell r="K294">
            <v>1</v>
          </cell>
          <cell r="L294">
            <v>6</v>
          </cell>
          <cell r="M294">
            <v>10</v>
          </cell>
          <cell r="N294">
            <v>7</v>
          </cell>
          <cell r="O294">
            <v>7</v>
          </cell>
          <cell r="P294">
            <v>4</v>
          </cell>
          <cell r="Q294">
            <v>1</v>
          </cell>
          <cell r="R294">
            <v>6</v>
          </cell>
          <cell r="S294">
            <v>7</v>
          </cell>
          <cell r="T294">
            <v>0</v>
          </cell>
          <cell r="U294">
            <v>6</v>
          </cell>
          <cell r="V294">
            <v>2</v>
          </cell>
          <cell r="W294">
            <v>4</v>
          </cell>
          <cell r="X294">
            <v>2</v>
          </cell>
          <cell r="Y294">
            <v>1</v>
          </cell>
          <cell r="Z294">
            <v>1</v>
          </cell>
          <cell r="AA294">
            <v>0</v>
          </cell>
          <cell r="AB294">
            <v>1</v>
          </cell>
          <cell r="AC294">
            <v>1</v>
          </cell>
          <cell r="AD294">
            <v>1</v>
          </cell>
          <cell r="AE294">
            <v>2</v>
          </cell>
          <cell r="AF294">
            <v>1</v>
          </cell>
          <cell r="AG294">
            <v>0</v>
          </cell>
          <cell r="AH294">
            <v>9</v>
          </cell>
          <cell r="AI294">
            <v>1</v>
          </cell>
          <cell r="AJ294">
            <v>0</v>
          </cell>
          <cell r="AK294">
            <v>12</v>
          </cell>
          <cell r="AL294">
            <v>2</v>
          </cell>
          <cell r="AM294">
            <v>1</v>
          </cell>
          <cell r="AN294">
            <v>0</v>
          </cell>
          <cell r="AO294">
            <v>2</v>
          </cell>
          <cell r="AP294">
            <v>4</v>
          </cell>
        </row>
        <row r="295">
          <cell r="A295">
            <v>42482</v>
          </cell>
          <cell r="B295">
            <v>31</v>
          </cell>
          <cell r="C295">
            <v>22</v>
          </cell>
          <cell r="D295">
            <v>35.4</v>
          </cell>
          <cell r="E295">
            <v>30.7</v>
          </cell>
          <cell r="F295">
            <v>12</v>
          </cell>
          <cell r="G295">
            <v>25</v>
          </cell>
          <cell r="H295">
            <v>9.5</v>
          </cell>
          <cell r="I295">
            <v>4</v>
          </cell>
          <cell r="J295">
            <v>5</v>
          </cell>
          <cell r="K295">
            <v>1.4</v>
          </cell>
          <cell r="L295">
            <v>5.6</v>
          </cell>
          <cell r="M295">
            <v>7</v>
          </cell>
          <cell r="N295">
            <v>7</v>
          </cell>
          <cell r="O295">
            <v>6.5</v>
          </cell>
          <cell r="P295">
            <v>4.7</v>
          </cell>
          <cell r="Q295">
            <v>0.6</v>
          </cell>
          <cell r="R295">
            <v>8.4</v>
          </cell>
          <cell r="S295">
            <v>9.6999999999999993</v>
          </cell>
          <cell r="T295">
            <v>0</v>
          </cell>
          <cell r="U295">
            <v>5</v>
          </cell>
          <cell r="V295">
            <v>1.8</v>
          </cell>
          <cell r="W295">
            <v>4</v>
          </cell>
          <cell r="X295">
            <v>3</v>
          </cell>
          <cell r="Y295">
            <v>0.8</v>
          </cell>
          <cell r="Z295">
            <v>0.4</v>
          </cell>
          <cell r="AA295">
            <v>0</v>
          </cell>
          <cell r="AB295">
            <v>0.4</v>
          </cell>
          <cell r="AC295">
            <v>0.9</v>
          </cell>
          <cell r="AD295">
            <v>1.1000000000000001</v>
          </cell>
          <cell r="AE295">
            <v>1.5</v>
          </cell>
          <cell r="AF295">
            <v>1</v>
          </cell>
          <cell r="AG295">
            <v>0.3</v>
          </cell>
          <cell r="AH295">
            <v>8.5</v>
          </cell>
          <cell r="AI295">
            <v>1.4</v>
          </cell>
          <cell r="AJ295">
            <v>0.1</v>
          </cell>
          <cell r="AK295">
            <v>12</v>
          </cell>
          <cell r="AL295">
            <v>3.5</v>
          </cell>
          <cell r="AM295">
            <v>1.5</v>
          </cell>
          <cell r="AN295">
            <v>0.3</v>
          </cell>
          <cell r="AO295">
            <v>1.2</v>
          </cell>
          <cell r="AP295">
            <v>4.8</v>
          </cell>
        </row>
        <row r="296">
          <cell r="A296">
            <v>42489</v>
          </cell>
          <cell r="B296">
            <v>31</v>
          </cell>
          <cell r="C296">
            <v>23.5</v>
          </cell>
          <cell r="D296">
            <v>27.3</v>
          </cell>
          <cell r="E296">
            <v>26.9</v>
          </cell>
          <cell r="F296">
            <v>12</v>
          </cell>
          <cell r="G296">
            <v>25.3</v>
          </cell>
          <cell r="H296">
            <v>10</v>
          </cell>
          <cell r="I296">
            <v>4</v>
          </cell>
          <cell r="J296">
            <v>4</v>
          </cell>
          <cell r="K296">
            <v>1.5</v>
          </cell>
          <cell r="L296">
            <v>4</v>
          </cell>
          <cell r="M296">
            <v>10</v>
          </cell>
          <cell r="N296">
            <v>5.8</v>
          </cell>
          <cell r="O296">
            <v>5.5</v>
          </cell>
          <cell r="P296">
            <v>2.6</v>
          </cell>
          <cell r="Q296">
            <v>0.6</v>
          </cell>
          <cell r="R296">
            <v>7.1</v>
          </cell>
          <cell r="S296">
            <v>8.5</v>
          </cell>
          <cell r="T296">
            <v>1.9</v>
          </cell>
          <cell r="U296">
            <v>4</v>
          </cell>
          <cell r="V296">
            <v>2</v>
          </cell>
          <cell r="W296">
            <v>5.2</v>
          </cell>
          <cell r="X296">
            <v>1</v>
          </cell>
          <cell r="Y296">
            <v>0.8</v>
          </cell>
          <cell r="Z296">
            <v>0.7</v>
          </cell>
          <cell r="AA296">
            <v>0</v>
          </cell>
          <cell r="AB296">
            <v>0</v>
          </cell>
          <cell r="AC296">
            <v>0.9</v>
          </cell>
          <cell r="AD296">
            <v>1.1000000000000001</v>
          </cell>
          <cell r="AE296">
            <v>1.5</v>
          </cell>
          <cell r="AF296">
            <v>1</v>
          </cell>
          <cell r="AG296">
            <v>0</v>
          </cell>
          <cell r="AH296">
            <v>9</v>
          </cell>
          <cell r="AI296">
            <v>1.4</v>
          </cell>
          <cell r="AJ296">
            <v>0</v>
          </cell>
          <cell r="AK296">
            <v>13</v>
          </cell>
          <cell r="AL296">
            <v>3</v>
          </cell>
          <cell r="AM296">
            <v>1</v>
          </cell>
          <cell r="AN296">
            <v>0.3</v>
          </cell>
          <cell r="AO296">
            <v>1.2</v>
          </cell>
          <cell r="AP296">
            <v>5</v>
          </cell>
        </row>
        <row r="297">
          <cell r="A297">
            <v>42496</v>
          </cell>
          <cell r="B297">
            <v>30</v>
          </cell>
          <cell r="C297">
            <v>21</v>
          </cell>
          <cell r="D297">
            <v>23.8</v>
          </cell>
          <cell r="E297">
            <v>23.5</v>
          </cell>
          <cell r="F297">
            <v>12</v>
          </cell>
          <cell r="G297">
            <v>24</v>
          </cell>
          <cell r="H297">
            <v>9</v>
          </cell>
          <cell r="I297">
            <v>4.2</v>
          </cell>
          <cell r="J297">
            <v>3.5</v>
          </cell>
          <cell r="K297">
            <v>1.6</v>
          </cell>
          <cell r="L297">
            <v>4</v>
          </cell>
          <cell r="M297">
            <v>8</v>
          </cell>
          <cell r="N297">
            <v>6.2</v>
          </cell>
          <cell r="O297">
            <v>5.5</v>
          </cell>
          <cell r="P297">
            <v>3.2</v>
          </cell>
          <cell r="Q297">
            <v>1.5</v>
          </cell>
          <cell r="R297">
            <v>9.5</v>
          </cell>
          <cell r="S297">
            <v>8.5</v>
          </cell>
          <cell r="T297">
            <v>1.8</v>
          </cell>
          <cell r="U297">
            <v>5</v>
          </cell>
          <cell r="V297">
            <v>2</v>
          </cell>
          <cell r="W297">
            <v>6.2</v>
          </cell>
          <cell r="X297">
            <v>1.2</v>
          </cell>
          <cell r="Y297">
            <v>0.8</v>
          </cell>
          <cell r="Z297">
            <v>0.7</v>
          </cell>
          <cell r="AA297">
            <v>0</v>
          </cell>
          <cell r="AB297">
            <v>0.3</v>
          </cell>
          <cell r="AC297">
            <v>1.2</v>
          </cell>
          <cell r="AD297">
            <v>0.3</v>
          </cell>
          <cell r="AE297">
            <v>1.6</v>
          </cell>
          <cell r="AF297">
            <v>1</v>
          </cell>
          <cell r="AG297">
            <v>0</v>
          </cell>
          <cell r="AH297">
            <v>7.5</v>
          </cell>
          <cell r="AI297">
            <v>1</v>
          </cell>
          <cell r="AJ297">
            <v>0</v>
          </cell>
          <cell r="AK297">
            <v>13</v>
          </cell>
          <cell r="AL297">
            <v>5.7</v>
          </cell>
          <cell r="AM297">
            <v>0.5</v>
          </cell>
          <cell r="AN297">
            <v>0.2</v>
          </cell>
          <cell r="AO297">
            <v>1.2</v>
          </cell>
          <cell r="AP297">
            <v>5.5</v>
          </cell>
        </row>
        <row r="298">
          <cell r="A298">
            <v>42503</v>
          </cell>
          <cell r="B298">
            <v>30</v>
          </cell>
          <cell r="C298">
            <v>24.6</v>
          </cell>
          <cell r="D298">
            <v>32</v>
          </cell>
          <cell r="E298">
            <v>30</v>
          </cell>
          <cell r="F298">
            <v>10</v>
          </cell>
          <cell r="G298">
            <v>22</v>
          </cell>
          <cell r="H298">
            <v>9</v>
          </cell>
          <cell r="I298">
            <v>4.5</v>
          </cell>
          <cell r="J298">
            <v>3</v>
          </cell>
          <cell r="K298">
            <v>2.7</v>
          </cell>
          <cell r="L298">
            <v>4</v>
          </cell>
          <cell r="M298">
            <v>7</v>
          </cell>
          <cell r="N298">
            <v>8</v>
          </cell>
          <cell r="O298">
            <v>5</v>
          </cell>
          <cell r="P298">
            <v>6</v>
          </cell>
          <cell r="Q298">
            <v>1</v>
          </cell>
          <cell r="R298">
            <v>7.9</v>
          </cell>
          <cell r="S298">
            <v>5</v>
          </cell>
          <cell r="T298">
            <v>1.9</v>
          </cell>
          <cell r="U298">
            <v>6</v>
          </cell>
          <cell r="V298">
            <v>1.8</v>
          </cell>
          <cell r="W298">
            <v>7.4</v>
          </cell>
          <cell r="X298">
            <v>1.2</v>
          </cell>
          <cell r="Y298">
            <v>0.8</v>
          </cell>
          <cell r="Z298">
            <v>0.4</v>
          </cell>
          <cell r="AA298">
            <v>0</v>
          </cell>
          <cell r="AB298">
            <v>0.4</v>
          </cell>
          <cell r="AC298">
            <v>1</v>
          </cell>
          <cell r="AD298">
            <v>0.4</v>
          </cell>
          <cell r="AE298">
            <v>1.6</v>
          </cell>
          <cell r="AF298">
            <v>0.9</v>
          </cell>
          <cell r="AG298">
            <v>0</v>
          </cell>
          <cell r="AH298">
            <v>8</v>
          </cell>
          <cell r="AI298">
            <v>0.8</v>
          </cell>
          <cell r="AJ298">
            <v>0</v>
          </cell>
          <cell r="AK298">
            <v>13</v>
          </cell>
          <cell r="AL298">
            <v>2.2000000000000002</v>
          </cell>
          <cell r="AM298">
            <v>0.5</v>
          </cell>
          <cell r="AN298">
            <v>0.2</v>
          </cell>
          <cell r="AO298">
            <v>1.2</v>
          </cell>
          <cell r="AP298">
            <v>2.8</v>
          </cell>
        </row>
        <row r="299">
          <cell r="A299">
            <v>42510</v>
          </cell>
          <cell r="B299">
            <v>31</v>
          </cell>
          <cell r="C299">
            <v>23</v>
          </cell>
          <cell r="D299">
            <v>31.7</v>
          </cell>
          <cell r="E299">
            <v>31.2</v>
          </cell>
          <cell r="F299">
            <v>12</v>
          </cell>
          <cell r="G299">
            <v>23</v>
          </cell>
          <cell r="H299">
            <v>9.1999999999999993</v>
          </cell>
          <cell r="I299">
            <v>5.5</v>
          </cell>
          <cell r="J299">
            <v>4</v>
          </cell>
          <cell r="K299">
            <v>1.5</v>
          </cell>
          <cell r="L299">
            <v>6</v>
          </cell>
          <cell r="M299">
            <v>7.5</v>
          </cell>
          <cell r="N299">
            <v>7.7</v>
          </cell>
          <cell r="O299">
            <v>5.5</v>
          </cell>
          <cell r="P299">
            <v>5.5</v>
          </cell>
          <cell r="Q299">
            <v>0.6</v>
          </cell>
          <cell r="R299">
            <v>8.5</v>
          </cell>
          <cell r="S299">
            <v>5.7</v>
          </cell>
          <cell r="T299">
            <v>1</v>
          </cell>
          <cell r="U299">
            <v>8.5</v>
          </cell>
          <cell r="V299">
            <v>2.5</v>
          </cell>
          <cell r="W299">
            <v>4</v>
          </cell>
          <cell r="X299">
            <v>1</v>
          </cell>
          <cell r="Y299">
            <v>0.8</v>
          </cell>
          <cell r="Z299">
            <v>0.3</v>
          </cell>
          <cell r="AA299">
            <v>0</v>
          </cell>
          <cell r="AB299">
            <v>0.3</v>
          </cell>
          <cell r="AC299">
            <v>1</v>
          </cell>
          <cell r="AD299">
            <v>0.3</v>
          </cell>
          <cell r="AE299">
            <v>1.6</v>
          </cell>
          <cell r="AF299">
            <v>0.6</v>
          </cell>
          <cell r="AG299">
            <v>0</v>
          </cell>
          <cell r="AH299">
            <v>7.5</v>
          </cell>
          <cell r="AI299">
            <v>1.2</v>
          </cell>
          <cell r="AJ299">
            <v>0</v>
          </cell>
          <cell r="AK299">
            <v>14</v>
          </cell>
          <cell r="AL299">
            <v>1.7</v>
          </cell>
          <cell r="AM299">
            <v>0.8</v>
          </cell>
          <cell r="AN299">
            <v>0.2</v>
          </cell>
          <cell r="AO299">
            <v>1.2</v>
          </cell>
          <cell r="AP299">
            <v>2.5</v>
          </cell>
        </row>
        <row r="300">
          <cell r="A300">
            <v>42517</v>
          </cell>
          <cell r="B300">
            <v>30</v>
          </cell>
          <cell r="C300">
            <v>19</v>
          </cell>
          <cell r="D300">
            <v>34.799999999999997</v>
          </cell>
          <cell r="E300">
            <v>29.9</v>
          </cell>
          <cell r="F300">
            <v>12</v>
          </cell>
          <cell r="G300">
            <v>23</v>
          </cell>
          <cell r="H300">
            <v>9.5</v>
          </cell>
          <cell r="I300">
            <v>6.1</v>
          </cell>
          <cell r="J300">
            <v>4.5</v>
          </cell>
          <cell r="K300">
            <v>1.5</v>
          </cell>
          <cell r="L300">
            <v>4.3</v>
          </cell>
          <cell r="M300">
            <v>8.5</v>
          </cell>
          <cell r="N300">
            <v>6.5</v>
          </cell>
          <cell r="O300">
            <v>5.5</v>
          </cell>
          <cell r="P300">
            <v>4.4000000000000004</v>
          </cell>
          <cell r="Q300">
            <v>0.3</v>
          </cell>
          <cell r="R300">
            <v>7.7</v>
          </cell>
          <cell r="S300">
            <v>4.7</v>
          </cell>
          <cell r="T300">
            <v>1.2</v>
          </cell>
          <cell r="U300">
            <v>7</v>
          </cell>
          <cell r="V300">
            <v>2.5</v>
          </cell>
          <cell r="W300">
            <v>5</v>
          </cell>
          <cell r="X300">
            <v>1.3</v>
          </cell>
          <cell r="Y300">
            <v>1</v>
          </cell>
          <cell r="Z300">
            <v>0.3</v>
          </cell>
          <cell r="AA300">
            <v>0</v>
          </cell>
          <cell r="AB300">
            <v>0.5</v>
          </cell>
          <cell r="AC300">
            <v>1</v>
          </cell>
          <cell r="AD300">
            <v>0.3</v>
          </cell>
          <cell r="AE300">
            <v>1.3</v>
          </cell>
          <cell r="AF300">
            <v>0.6</v>
          </cell>
          <cell r="AG300">
            <v>0.1</v>
          </cell>
          <cell r="AH300">
            <v>7.8</v>
          </cell>
          <cell r="AI300">
            <v>1.3</v>
          </cell>
          <cell r="AJ300">
            <v>0.3</v>
          </cell>
          <cell r="AK300">
            <v>14.5</v>
          </cell>
          <cell r="AL300">
            <v>2.2999999999999998</v>
          </cell>
          <cell r="AM300">
            <v>0.6</v>
          </cell>
          <cell r="AN300">
            <v>0.1</v>
          </cell>
          <cell r="AO300">
            <v>1</v>
          </cell>
          <cell r="AP300">
            <v>3.3</v>
          </cell>
        </row>
        <row r="301">
          <cell r="A301">
            <v>42524</v>
          </cell>
          <cell r="B301">
            <v>32</v>
          </cell>
          <cell r="C301">
            <v>19</v>
          </cell>
          <cell r="D301">
            <v>34.9</v>
          </cell>
          <cell r="E301">
            <v>29.6</v>
          </cell>
          <cell r="F301">
            <v>12</v>
          </cell>
          <cell r="G301">
            <v>24.5</v>
          </cell>
          <cell r="H301">
            <v>8</v>
          </cell>
          <cell r="I301">
            <v>6.3</v>
          </cell>
          <cell r="J301">
            <v>3</v>
          </cell>
          <cell r="K301">
            <v>1.3</v>
          </cell>
          <cell r="L301">
            <v>4</v>
          </cell>
          <cell r="M301">
            <v>7.5</v>
          </cell>
          <cell r="N301">
            <v>6</v>
          </cell>
          <cell r="O301">
            <v>5.5</v>
          </cell>
          <cell r="P301">
            <v>2.2000000000000002</v>
          </cell>
          <cell r="Q301">
            <v>0.3</v>
          </cell>
          <cell r="R301">
            <v>6.8</v>
          </cell>
          <cell r="S301">
            <v>4</v>
          </cell>
          <cell r="T301">
            <v>0.6</v>
          </cell>
          <cell r="U301">
            <v>4</v>
          </cell>
          <cell r="V301">
            <v>2</v>
          </cell>
          <cell r="W301">
            <v>6.1</v>
          </cell>
          <cell r="X301">
            <v>1.3</v>
          </cell>
          <cell r="Y301">
            <v>0.8</v>
          </cell>
          <cell r="Z301">
            <v>0.3</v>
          </cell>
          <cell r="AA301">
            <v>0</v>
          </cell>
          <cell r="AB301">
            <v>0</v>
          </cell>
          <cell r="AC301">
            <v>1.3</v>
          </cell>
          <cell r="AD301">
            <v>0.4</v>
          </cell>
          <cell r="AE301">
            <v>1.2</v>
          </cell>
          <cell r="AF301">
            <v>0.5</v>
          </cell>
          <cell r="AG301">
            <v>0</v>
          </cell>
          <cell r="AH301">
            <v>12.6</v>
          </cell>
          <cell r="AI301">
            <v>1.4</v>
          </cell>
          <cell r="AJ301">
            <v>0</v>
          </cell>
          <cell r="AK301">
            <v>13</v>
          </cell>
          <cell r="AL301">
            <v>2.1</v>
          </cell>
          <cell r="AM301">
            <v>0.7</v>
          </cell>
          <cell r="AN301">
            <v>0</v>
          </cell>
          <cell r="AO301">
            <v>1</v>
          </cell>
          <cell r="AP301">
            <v>3.6</v>
          </cell>
        </row>
        <row r="302">
          <cell r="A302">
            <v>42531</v>
          </cell>
          <cell r="B302">
            <v>31</v>
          </cell>
          <cell r="C302">
            <v>22</v>
          </cell>
          <cell r="D302">
            <v>32.5</v>
          </cell>
          <cell r="E302">
            <v>31.3</v>
          </cell>
          <cell r="F302">
            <v>12</v>
          </cell>
          <cell r="G302">
            <v>25</v>
          </cell>
          <cell r="H302">
            <v>8.3000000000000007</v>
          </cell>
          <cell r="I302">
            <v>3.2</v>
          </cell>
          <cell r="J302">
            <v>2</v>
          </cell>
          <cell r="K302">
            <v>3.1</v>
          </cell>
          <cell r="L302">
            <v>4</v>
          </cell>
          <cell r="M302">
            <v>9</v>
          </cell>
          <cell r="N302">
            <v>7.5</v>
          </cell>
          <cell r="O302">
            <v>5</v>
          </cell>
          <cell r="P302">
            <v>3.1</v>
          </cell>
          <cell r="Q302">
            <v>0.3</v>
          </cell>
          <cell r="R302">
            <v>6.8</v>
          </cell>
          <cell r="S302">
            <v>5.2</v>
          </cell>
          <cell r="T302">
            <v>0.9</v>
          </cell>
          <cell r="U302">
            <v>6</v>
          </cell>
          <cell r="V302">
            <v>1.8</v>
          </cell>
          <cell r="W302">
            <v>5.8</v>
          </cell>
          <cell r="X302">
            <v>2</v>
          </cell>
          <cell r="Y302">
            <v>0.8</v>
          </cell>
          <cell r="Z302">
            <v>0.3</v>
          </cell>
          <cell r="AA302">
            <v>0</v>
          </cell>
          <cell r="AB302">
            <v>0.5</v>
          </cell>
          <cell r="AC302">
            <v>1</v>
          </cell>
          <cell r="AD302">
            <v>0.3</v>
          </cell>
          <cell r="AE302">
            <v>0.8</v>
          </cell>
          <cell r="AF302">
            <v>0.5</v>
          </cell>
          <cell r="AG302">
            <v>0.2</v>
          </cell>
          <cell r="AH302">
            <v>7.8</v>
          </cell>
          <cell r="AI302">
            <v>0.7</v>
          </cell>
          <cell r="AJ302">
            <v>0</v>
          </cell>
          <cell r="AK302">
            <v>14</v>
          </cell>
          <cell r="AL302">
            <v>2</v>
          </cell>
          <cell r="AM302">
            <v>1.3</v>
          </cell>
          <cell r="AN302">
            <v>0</v>
          </cell>
          <cell r="AO302">
            <v>1</v>
          </cell>
          <cell r="AP302">
            <v>2.8</v>
          </cell>
        </row>
        <row r="303">
          <cell r="A303">
            <v>42538</v>
          </cell>
          <cell r="B303">
            <v>30</v>
          </cell>
          <cell r="C303">
            <v>22</v>
          </cell>
          <cell r="D303">
            <v>17.7</v>
          </cell>
          <cell r="E303">
            <v>23.3</v>
          </cell>
          <cell r="F303">
            <v>11</v>
          </cell>
          <cell r="G303">
            <v>24</v>
          </cell>
          <cell r="H303">
            <v>7.5</v>
          </cell>
          <cell r="I303">
            <v>3.3</v>
          </cell>
          <cell r="J303">
            <v>4.5</v>
          </cell>
          <cell r="K303">
            <v>3</v>
          </cell>
          <cell r="L303">
            <v>4</v>
          </cell>
          <cell r="M303">
            <v>8</v>
          </cell>
          <cell r="N303">
            <v>9.5</v>
          </cell>
          <cell r="O303">
            <v>5</v>
          </cell>
          <cell r="P303">
            <v>6.7</v>
          </cell>
          <cell r="Q303">
            <v>0.3</v>
          </cell>
          <cell r="R303">
            <v>10.6</v>
          </cell>
          <cell r="S303">
            <v>5</v>
          </cell>
          <cell r="T303">
            <v>1</v>
          </cell>
          <cell r="U303">
            <v>4.5</v>
          </cell>
          <cell r="V303">
            <v>2.2000000000000002</v>
          </cell>
          <cell r="W303">
            <v>5.6</v>
          </cell>
          <cell r="X303">
            <v>1</v>
          </cell>
          <cell r="Y303">
            <v>0.8</v>
          </cell>
          <cell r="Z303">
            <v>0.5</v>
          </cell>
          <cell r="AA303">
            <v>0</v>
          </cell>
          <cell r="AB303">
            <v>0</v>
          </cell>
          <cell r="AC303">
            <v>1</v>
          </cell>
          <cell r="AD303">
            <v>0.3</v>
          </cell>
          <cell r="AE303">
            <v>0.8</v>
          </cell>
          <cell r="AF303">
            <v>0</v>
          </cell>
          <cell r="AG303">
            <v>0</v>
          </cell>
          <cell r="AH303">
            <v>4</v>
          </cell>
          <cell r="AI303">
            <v>0.7</v>
          </cell>
          <cell r="AJ303">
            <v>0.4</v>
          </cell>
          <cell r="AK303">
            <v>13</v>
          </cell>
          <cell r="AL303">
            <v>4</v>
          </cell>
          <cell r="AM303">
            <v>1</v>
          </cell>
          <cell r="AN303">
            <v>0</v>
          </cell>
          <cell r="AO303">
            <v>1</v>
          </cell>
          <cell r="AP303">
            <v>2.4</v>
          </cell>
        </row>
        <row r="304">
          <cell r="A304">
            <v>42545</v>
          </cell>
          <cell r="B304">
            <v>30</v>
          </cell>
          <cell r="C304">
            <v>22.5</v>
          </cell>
          <cell r="D304">
            <v>22.3</v>
          </cell>
          <cell r="E304">
            <v>28</v>
          </cell>
          <cell r="F304">
            <v>12</v>
          </cell>
          <cell r="G304">
            <v>25</v>
          </cell>
          <cell r="H304">
            <v>8.9</v>
          </cell>
          <cell r="I304">
            <v>4.3</v>
          </cell>
          <cell r="J304">
            <v>5.3</v>
          </cell>
          <cell r="K304">
            <v>3.4</v>
          </cell>
          <cell r="L304">
            <v>4</v>
          </cell>
          <cell r="M304">
            <v>10.3</v>
          </cell>
          <cell r="N304">
            <v>9</v>
          </cell>
          <cell r="O304">
            <v>5.5</v>
          </cell>
          <cell r="P304">
            <v>3.9</v>
          </cell>
          <cell r="Q304">
            <v>0.4</v>
          </cell>
          <cell r="R304">
            <v>5.3</v>
          </cell>
          <cell r="S304">
            <v>5.7</v>
          </cell>
          <cell r="T304">
            <v>3.4</v>
          </cell>
          <cell r="U304">
            <v>6</v>
          </cell>
          <cell r="V304">
            <v>1.7</v>
          </cell>
          <cell r="W304">
            <v>5.3</v>
          </cell>
          <cell r="X304">
            <v>1</v>
          </cell>
          <cell r="Y304">
            <v>1.1000000000000001</v>
          </cell>
          <cell r="Z304">
            <v>0.2</v>
          </cell>
          <cell r="AA304">
            <v>0</v>
          </cell>
          <cell r="AB304">
            <v>0.3</v>
          </cell>
          <cell r="AC304">
            <v>2</v>
          </cell>
          <cell r="AD304">
            <v>0.3</v>
          </cell>
          <cell r="AE304">
            <v>1.2</v>
          </cell>
          <cell r="AF304">
            <v>0</v>
          </cell>
          <cell r="AG304">
            <v>0</v>
          </cell>
          <cell r="AH304">
            <v>6</v>
          </cell>
          <cell r="AI304">
            <v>0.7</v>
          </cell>
          <cell r="AJ304">
            <v>0.3</v>
          </cell>
          <cell r="AK304">
            <v>13</v>
          </cell>
          <cell r="AL304">
            <v>2.8</v>
          </cell>
          <cell r="AM304">
            <v>1</v>
          </cell>
          <cell r="AN304">
            <v>0</v>
          </cell>
          <cell r="AO304">
            <v>1</v>
          </cell>
          <cell r="AP304">
            <v>2.2999999999999998</v>
          </cell>
        </row>
        <row r="305">
          <cell r="A305">
            <v>42552</v>
          </cell>
          <cell r="B305">
            <v>30</v>
          </cell>
          <cell r="C305">
            <v>23</v>
          </cell>
          <cell r="D305">
            <v>32.799999999999997</v>
          </cell>
          <cell r="E305">
            <v>31.5</v>
          </cell>
          <cell r="F305">
            <v>10</v>
          </cell>
          <cell r="G305">
            <v>26</v>
          </cell>
          <cell r="H305">
            <v>8.1</v>
          </cell>
          <cell r="I305">
            <v>6.4</v>
          </cell>
          <cell r="J305">
            <v>4.4000000000000004</v>
          </cell>
          <cell r="K305">
            <v>3.6</v>
          </cell>
          <cell r="L305">
            <v>4</v>
          </cell>
          <cell r="M305">
            <v>11</v>
          </cell>
          <cell r="N305">
            <v>6</v>
          </cell>
          <cell r="O305">
            <v>5.5</v>
          </cell>
          <cell r="P305">
            <v>4.0999999999999996</v>
          </cell>
          <cell r="Q305">
            <v>0.7</v>
          </cell>
          <cell r="R305">
            <v>5.4</v>
          </cell>
          <cell r="S305">
            <v>6.4</v>
          </cell>
          <cell r="T305">
            <v>1.5</v>
          </cell>
          <cell r="U305">
            <v>5.6</v>
          </cell>
          <cell r="V305">
            <v>2</v>
          </cell>
          <cell r="W305">
            <v>4.9000000000000004</v>
          </cell>
          <cell r="X305">
            <v>1.8</v>
          </cell>
          <cell r="Y305">
            <v>1</v>
          </cell>
          <cell r="Z305">
            <v>0.2</v>
          </cell>
          <cell r="AA305">
            <v>0</v>
          </cell>
          <cell r="AB305">
            <v>0</v>
          </cell>
          <cell r="AC305">
            <v>3</v>
          </cell>
          <cell r="AD305">
            <v>0.2</v>
          </cell>
          <cell r="AE305">
            <v>1.1000000000000001</v>
          </cell>
          <cell r="AF305">
            <v>0</v>
          </cell>
          <cell r="AG305">
            <v>0</v>
          </cell>
          <cell r="AH305">
            <v>4.5999999999999996</v>
          </cell>
          <cell r="AI305">
            <v>0.2</v>
          </cell>
          <cell r="AJ305">
            <v>0.2</v>
          </cell>
          <cell r="AK305">
            <v>14</v>
          </cell>
          <cell r="AL305">
            <v>3</v>
          </cell>
          <cell r="AM305">
            <v>0.8</v>
          </cell>
          <cell r="AN305">
            <v>0</v>
          </cell>
          <cell r="AO305">
            <v>1</v>
          </cell>
          <cell r="AP305">
            <v>2.4</v>
          </cell>
        </row>
        <row r="306">
          <cell r="A306">
            <v>42559</v>
          </cell>
          <cell r="B306">
            <v>31.4</v>
          </cell>
          <cell r="C306">
            <v>22.5</v>
          </cell>
          <cell r="D306">
            <v>33.4</v>
          </cell>
          <cell r="E306">
            <v>30.8</v>
          </cell>
          <cell r="F306">
            <v>12</v>
          </cell>
          <cell r="G306">
            <v>25.5</v>
          </cell>
          <cell r="H306">
            <v>8</v>
          </cell>
          <cell r="I306">
            <v>3</v>
          </cell>
          <cell r="J306">
            <v>2.1</v>
          </cell>
          <cell r="K306">
            <v>3.5</v>
          </cell>
          <cell r="L306">
            <v>4</v>
          </cell>
          <cell r="M306">
            <v>10.7</v>
          </cell>
          <cell r="N306">
            <v>5</v>
          </cell>
          <cell r="O306">
            <v>3.5</v>
          </cell>
          <cell r="P306">
            <v>1.7</v>
          </cell>
          <cell r="Q306">
            <v>0.6</v>
          </cell>
          <cell r="R306">
            <v>5.4</v>
          </cell>
          <cell r="S306">
            <v>4.3</v>
          </cell>
          <cell r="T306">
            <v>0.2</v>
          </cell>
          <cell r="U306">
            <v>4</v>
          </cell>
          <cell r="V306">
            <v>2</v>
          </cell>
          <cell r="W306">
            <v>4.3</v>
          </cell>
          <cell r="X306">
            <v>1.6</v>
          </cell>
          <cell r="Y306">
            <v>0.5</v>
          </cell>
          <cell r="Z306">
            <v>0.1</v>
          </cell>
          <cell r="AA306">
            <v>0</v>
          </cell>
          <cell r="AB306">
            <v>0</v>
          </cell>
          <cell r="AC306">
            <v>2.7</v>
          </cell>
          <cell r="AD306">
            <v>0.3</v>
          </cell>
          <cell r="AE306">
            <v>1</v>
          </cell>
          <cell r="AF306">
            <v>0</v>
          </cell>
          <cell r="AG306">
            <v>0.1</v>
          </cell>
          <cell r="AH306">
            <v>9.1</v>
          </cell>
          <cell r="AI306">
            <v>0.3</v>
          </cell>
          <cell r="AJ306">
            <v>0</v>
          </cell>
          <cell r="AK306">
            <v>13</v>
          </cell>
          <cell r="AL306">
            <v>2.4</v>
          </cell>
          <cell r="AM306">
            <v>0.8</v>
          </cell>
          <cell r="AN306">
            <v>0</v>
          </cell>
          <cell r="AO306">
            <v>0.5</v>
          </cell>
          <cell r="AP306">
            <v>4.7</v>
          </cell>
        </row>
        <row r="307">
          <cell r="A307">
            <v>42566</v>
          </cell>
          <cell r="B307">
            <v>30</v>
          </cell>
          <cell r="C307">
            <v>22</v>
          </cell>
          <cell r="D307">
            <v>36.799999999999997</v>
          </cell>
          <cell r="E307">
            <v>33.6</v>
          </cell>
          <cell r="F307">
            <v>10.5</v>
          </cell>
          <cell r="G307">
            <v>24.5</v>
          </cell>
          <cell r="H307">
            <v>7.3</v>
          </cell>
          <cell r="I307">
            <v>3.3</v>
          </cell>
          <cell r="J307">
            <v>1.7</v>
          </cell>
          <cell r="K307">
            <v>3.3</v>
          </cell>
          <cell r="L307">
            <v>4</v>
          </cell>
          <cell r="M307">
            <v>9</v>
          </cell>
          <cell r="N307">
            <v>6</v>
          </cell>
          <cell r="O307">
            <v>4.5</v>
          </cell>
          <cell r="P307">
            <v>3.8</v>
          </cell>
          <cell r="Q307">
            <v>0.7</v>
          </cell>
          <cell r="R307">
            <v>5</v>
          </cell>
          <cell r="S307">
            <v>7.1</v>
          </cell>
          <cell r="T307">
            <v>0.6</v>
          </cell>
          <cell r="U307">
            <v>6.5</v>
          </cell>
          <cell r="V307">
            <v>2</v>
          </cell>
          <cell r="W307">
            <v>4.8</v>
          </cell>
          <cell r="X307">
            <v>1.7</v>
          </cell>
          <cell r="Y307">
            <v>0.8</v>
          </cell>
          <cell r="Z307">
            <v>0.5</v>
          </cell>
          <cell r="AA307">
            <v>0</v>
          </cell>
          <cell r="AB307">
            <v>0.7</v>
          </cell>
          <cell r="AC307">
            <v>3</v>
          </cell>
          <cell r="AD307">
            <v>0.3</v>
          </cell>
          <cell r="AE307">
            <v>1.9</v>
          </cell>
          <cell r="AF307">
            <v>0</v>
          </cell>
          <cell r="AG307">
            <v>0.3</v>
          </cell>
          <cell r="AH307">
            <v>7.8</v>
          </cell>
          <cell r="AI307">
            <v>0.3</v>
          </cell>
          <cell r="AJ307">
            <v>0.3</v>
          </cell>
          <cell r="AK307">
            <v>13</v>
          </cell>
          <cell r="AL307">
            <v>2.7</v>
          </cell>
          <cell r="AM307">
            <v>1</v>
          </cell>
          <cell r="AN307">
            <v>0</v>
          </cell>
          <cell r="AO307">
            <v>0.3</v>
          </cell>
          <cell r="AP307">
            <v>6</v>
          </cell>
        </row>
        <row r="308">
          <cell r="A308">
            <v>42573</v>
          </cell>
          <cell r="B308">
            <v>27</v>
          </cell>
          <cell r="C308">
            <v>20</v>
          </cell>
          <cell r="D308">
            <v>30.6</v>
          </cell>
          <cell r="E308">
            <v>34.1</v>
          </cell>
          <cell r="F308">
            <v>12</v>
          </cell>
          <cell r="G308">
            <v>21.5</v>
          </cell>
          <cell r="H308">
            <v>9.6999999999999993</v>
          </cell>
          <cell r="I308">
            <v>3.3</v>
          </cell>
          <cell r="J308">
            <v>3.7</v>
          </cell>
          <cell r="K308">
            <v>3.3</v>
          </cell>
          <cell r="L308">
            <v>4.5</v>
          </cell>
          <cell r="M308">
            <v>10</v>
          </cell>
          <cell r="N308">
            <v>6.7</v>
          </cell>
          <cell r="O308">
            <v>4.5</v>
          </cell>
          <cell r="P308">
            <v>2.4</v>
          </cell>
          <cell r="Q308">
            <v>1</v>
          </cell>
          <cell r="R308">
            <v>4.9000000000000004</v>
          </cell>
          <cell r="S308">
            <v>5.7</v>
          </cell>
          <cell r="T308">
            <v>0.3</v>
          </cell>
          <cell r="U308">
            <v>6.5</v>
          </cell>
          <cell r="V308">
            <v>2</v>
          </cell>
          <cell r="W308">
            <v>7.1</v>
          </cell>
          <cell r="X308">
            <v>2</v>
          </cell>
          <cell r="Y308">
            <v>0.9</v>
          </cell>
          <cell r="Z308">
            <v>0.3</v>
          </cell>
          <cell r="AA308">
            <v>0</v>
          </cell>
          <cell r="AB308">
            <v>0.7</v>
          </cell>
          <cell r="AC308">
            <v>3</v>
          </cell>
          <cell r="AD308">
            <v>0.4</v>
          </cell>
          <cell r="AE308">
            <v>1.5</v>
          </cell>
          <cell r="AF308">
            <v>0</v>
          </cell>
          <cell r="AG308">
            <v>0.1</v>
          </cell>
          <cell r="AH308">
            <v>7.8</v>
          </cell>
          <cell r="AI308">
            <v>0.4</v>
          </cell>
          <cell r="AJ308">
            <v>0.6</v>
          </cell>
          <cell r="AK308">
            <v>12</v>
          </cell>
          <cell r="AL308">
            <v>3</v>
          </cell>
          <cell r="AM308">
            <v>1</v>
          </cell>
          <cell r="AN308">
            <v>0</v>
          </cell>
          <cell r="AO308">
            <v>0.5</v>
          </cell>
          <cell r="AP308">
            <v>3.9</v>
          </cell>
        </row>
        <row r="309">
          <cell r="A309">
            <v>42580</v>
          </cell>
          <cell r="B309">
            <v>30</v>
          </cell>
          <cell r="C309">
            <v>20</v>
          </cell>
          <cell r="D309">
            <v>21.5</v>
          </cell>
          <cell r="E309">
            <v>34.200000000000003</v>
          </cell>
          <cell r="F309">
            <v>11</v>
          </cell>
          <cell r="G309">
            <v>24</v>
          </cell>
          <cell r="H309">
            <v>8.1999999999999993</v>
          </cell>
          <cell r="I309">
            <v>5.5</v>
          </cell>
          <cell r="J309">
            <v>2.5</v>
          </cell>
          <cell r="K309">
            <v>4</v>
          </cell>
          <cell r="L309">
            <v>4</v>
          </cell>
          <cell r="M309">
            <v>8</v>
          </cell>
          <cell r="N309">
            <v>5.5</v>
          </cell>
          <cell r="O309">
            <v>5</v>
          </cell>
          <cell r="P309">
            <v>3.2</v>
          </cell>
          <cell r="Q309">
            <v>0.6</v>
          </cell>
          <cell r="R309">
            <v>7.7</v>
          </cell>
          <cell r="S309">
            <v>5.4</v>
          </cell>
          <cell r="T309">
            <v>2.1</v>
          </cell>
          <cell r="U309">
            <v>6</v>
          </cell>
          <cell r="V309">
            <v>2.2999999999999998</v>
          </cell>
          <cell r="W309">
            <v>6</v>
          </cell>
          <cell r="X309">
            <v>2</v>
          </cell>
          <cell r="Y309">
            <v>0.6</v>
          </cell>
          <cell r="Z309">
            <v>0.2</v>
          </cell>
          <cell r="AA309">
            <v>0</v>
          </cell>
          <cell r="AB309">
            <v>0.6</v>
          </cell>
          <cell r="AC309">
            <v>3</v>
          </cell>
          <cell r="AD309">
            <v>0.4</v>
          </cell>
          <cell r="AE309">
            <v>1.8</v>
          </cell>
          <cell r="AF309">
            <v>0</v>
          </cell>
          <cell r="AG309">
            <v>0.1</v>
          </cell>
          <cell r="AH309">
            <v>8.6999999999999993</v>
          </cell>
          <cell r="AI309">
            <v>0.4</v>
          </cell>
          <cell r="AJ309">
            <v>0</v>
          </cell>
          <cell r="AK309">
            <v>12.5</v>
          </cell>
          <cell r="AL309">
            <v>3</v>
          </cell>
          <cell r="AM309">
            <v>0.7</v>
          </cell>
          <cell r="AN309">
            <v>0</v>
          </cell>
          <cell r="AO309">
            <v>1</v>
          </cell>
          <cell r="AP309">
            <v>3</v>
          </cell>
        </row>
        <row r="310">
          <cell r="A310">
            <v>42587</v>
          </cell>
          <cell r="B310">
            <v>31</v>
          </cell>
          <cell r="C310">
            <v>19</v>
          </cell>
          <cell r="D310">
            <v>25</v>
          </cell>
          <cell r="E310">
            <v>28.5</v>
          </cell>
          <cell r="F310">
            <v>12</v>
          </cell>
          <cell r="G310">
            <v>26</v>
          </cell>
          <cell r="H310">
            <v>9</v>
          </cell>
          <cell r="I310">
            <v>8.1</v>
          </cell>
          <cell r="J310">
            <v>2.8</v>
          </cell>
          <cell r="K310">
            <v>3</v>
          </cell>
          <cell r="L310">
            <v>4</v>
          </cell>
          <cell r="M310">
            <v>9</v>
          </cell>
          <cell r="N310">
            <v>4.5</v>
          </cell>
          <cell r="O310">
            <v>5</v>
          </cell>
          <cell r="P310">
            <v>3.4</v>
          </cell>
          <cell r="Q310">
            <v>0.6</v>
          </cell>
          <cell r="R310">
            <v>7.2</v>
          </cell>
          <cell r="S310">
            <v>5.4</v>
          </cell>
          <cell r="T310">
            <v>0.6</v>
          </cell>
          <cell r="U310">
            <v>6.5</v>
          </cell>
          <cell r="V310">
            <v>2</v>
          </cell>
          <cell r="W310">
            <v>4.3</v>
          </cell>
          <cell r="X310">
            <v>1.5</v>
          </cell>
          <cell r="Y310">
            <v>1.5</v>
          </cell>
          <cell r="Z310">
            <v>0.4</v>
          </cell>
          <cell r="AA310">
            <v>0</v>
          </cell>
          <cell r="AB310">
            <v>0</v>
          </cell>
          <cell r="AC310">
            <v>3</v>
          </cell>
          <cell r="AD310">
            <v>0.3</v>
          </cell>
          <cell r="AE310">
            <v>0.5</v>
          </cell>
          <cell r="AF310">
            <v>0</v>
          </cell>
          <cell r="AG310">
            <v>0.6</v>
          </cell>
          <cell r="AH310">
            <v>10.3</v>
          </cell>
          <cell r="AI310">
            <v>0.6</v>
          </cell>
          <cell r="AJ310">
            <v>0</v>
          </cell>
          <cell r="AK310">
            <v>12</v>
          </cell>
          <cell r="AL310">
            <v>2</v>
          </cell>
          <cell r="AM310">
            <v>0.7</v>
          </cell>
          <cell r="AN310">
            <v>0</v>
          </cell>
          <cell r="AO310">
            <v>1</v>
          </cell>
          <cell r="AP310">
            <v>3.6</v>
          </cell>
        </row>
        <row r="311">
          <cell r="A311">
            <v>42594</v>
          </cell>
          <cell r="B311">
            <v>30</v>
          </cell>
          <cell r="C311">
            <v>20</v>
          </cell>
          <cell r="D311">
            <v>32</v>
          </cell>
          <cell r="E311">
            <v>27.2</v>
          </cell>
          <cell r="F311">
            <v>14</v>
          </cell>
          <cell r="G311">
            <v>26</v>
          </cell>
          <cell r="H311">
            <v>9.5</v>
          </cell>
          <cell r="I311">
            <v>4</v>
          </cell>
          <cell r="J311">
            <v>2.6</v>
          </cell>
          <cell r="K311">
            <v>4</v>
          </cell>
          <cell r="L311">
            <v>4</v>
          </cell>
          <cell r="M311">
            <v>12</v>
          </cell>
          <cell r="N311">
            <v>5.7</v>
          </cell>
          <cell r="O311">
            <v>4.5</v>
          </cell>
          <cell r="P311">
            <v>4.3</v>
          </cell>
          <cell r="Q311">
            <v>0.5</v>
          </cell>
          <cell r="R311">
            <v>4.4000000000000004</v>
          </cell>
          <cell r="S311">
            <v>3.6</v>
          </cell>
          <cell r="T311">
            <v>0.8</v>
          </cell>
          <cell r="U311">
            <v>7</v>
          </cell>
          <cell r="V311">
            <v>2</v>
          </cell>
          <cell r="W311">
            <v>4</v>
          </cell>
          <cell r="X311">
            <v>1.6</v>
          </cell>
          <cell r="Y311">
            <v>1.6</v>
          </cell>
          <cell r="Z311">
            <v>0.2</v>
          </cell>
          <cell r="AA311">
            <v>0</v>
          </cell>
          <cell r="AB311">
            <v>0.4</v>
          </cell>
          <cell r="AC311">
            <v>3.3</v>
          </cell>
          <cell r="AD311">
            <v>0.2</v>
          </cell>
          <cell r="AE311">
            <v>1.5</v>
          </cell>
          <cell r="AF311">
            <v>0</v>
          </cell>
          <cell r="AG311">
            <v>0</v>
          </cell>
          <cell r="AH311">
            <v>7.4</v>
          </cell>
          <cell r="AI311">
            <v>0.4</v>
          </cell>
          <cell r="AJ311">
            <v>0.1</v>
          </cell>
          <cell r="AK311">
            <v>11</v>
          </cell>
          <cell r="AL311">
            <v>1.9</v>
          </cell>
          <cell r="AM311">
            <v>1</v>
          </cell>
          <cell r="AN311">
            <v>0</v>
          </cell>
          <cell r="AO311">
            <v>1</v>
          </cell>
          <cell r="AP311">
            <v>5.5</v>
          </cell>
        </row>
        <row r="312">
          <cell r="A312">
            <v>42601</v>
          </cell>
          <cell r="B312">
            <v>30</v>
          </cell>
          <cell r="C312">
            <v>20.5</v>
          </cell>
          <cell r="D312">
            <v>33</v>
          </cell>
          <cell r="E312">
            <v>29</v>
          </cell>
          <cell r="F312">
            <v>12</v>
          </cell>
          <cell r="G312">
            <v>24</v>
          </cell>
          <cell r="H312">
            <v>9.5</v>
          </cell>
          <cell r="I312">
            <v>4.3</v>
          </cell>
          <cell r="J312">
            <v>2.2999999999999998</v>
          </cell>
          <cell r="K312">
            <v>5</v>
          </cell>
          <cell r="L312">
            <v>5</v>
          </cell>
          <cell r="M312">
            <v>10</v>
          </cell>
          <cell r="N312">
            <v>5.9</v>
          </cell>
          <cell r="O312">
            <v>5</v>
          </cell>
          <cell r="P312">
            <v>5.0999999999999996</v>
          </cell>
          <cell r="Q312">
            <v>0.4</v>
          </cell>
          <cell r="R312">
            <v>5.5</v>
          </cell>
          <cell r="S312">
            <v>2.9</v>
          </cell>
          <cell r="T312">
            <v>0.7</v>
          </cell>
          <cell r="U312">
            <v>6</v>
          </cell>
          <cell r="V312">
            <v>2</v>
          </cell>
          <cell r="W312">
            <v>4</v>
          </cell>
          <cell r="X312">
            <v>1</v>
          </cell>
          <cell r="Y312">
            <v>0.7</v>
          </cell>
          <cell r="Z312">
            <v>0.3</v>
          </cell>
          <cell r="AA312">
            <v>0</v>
          </cell>
          <cell r="AB312">
            <v>0</v>
          </cell>
          <cell r="AC312">
            <v>2</v>
          </cell>
          <cell r="AD312">
            <v>0.4</v>
          </cell>
          <cell r="AE312">
            <v>2</v>
          </cell>
          <cell r="AF312">
            <v>0</v>
          </cell>
          <cell r="AG312">
            <v>0</v>
          </cell>
          <cell r="AH312">
            <v>7.6</v>
          </cell>
          <cell r="AI312">
            <v>0.4</v>
          </cell>
          <cell r="AJ312">
            <v>1</v>
          </cell>
          <cell r="AK312">
            <v>11</v>
          </cell>
          <cell r="AL312">
            <v>2.2999999999999998</v>
          </cell>
          <cell r="AM312">
            <v>1.4</v>
          </cell>
          <cell r="AN312">
            <v>0</v>
          </cell>
          <cell r="AO312">
            <v>1</v>
          </cell>
          <cell r="AP312">
            <v>6.1</v>
          </cell>
        </row>
        <row r="313">
          <cell r="A313">
            <v>42608</v>
          </cell>
          <cell r="B313">
            <v>31</v>
          </cell>
          <cell r="C313">
            <v>22</v>
          </cell>
          <cell r="D313">
            <v>33.4</v>
          </cell>
          <cell r="E313">
            <v>26.7</v>
          </cell>
          <cell r="F313">
            <v>12</v>
          </cell>
          <cell r="G313">
            <v>25</v>
          </cell>
          <cell r="H313">
            <v>11.2</v>
          </cell>
          <cell r="I313">
            <v>4</v>
          </cell>
          <cell r="J313">
            <v>3.5</v>
          </cell>
          <cell r="K313">
            <v>5.5</v>
          </cell>
          <cell r="L313">
            <v>4</v>
          </cell>
          <cell r="M313">
            <v>12</v>
          </cell>
          <cell r="N313">
            <v>6.3</v>
          </cell>
          <cell r="O313">
            <v>9</v>
          </cell>
          <cell r="P313">
            <v>4.8</v>
          </cell>
          <cell r="Q313">
            <v>0.4</v>
          </cell>
          <cell r="R313">
            <v>5.4</v>
          </cell>
          <cell r="S313">
            <v>3.6</v>
          </cell>
          <cell r="T313">
            <v>1.6</v>
          </cell>
          <cell r="U313">
            <v>7</v>
          </cell>
          <cell r="V313">
            <v>2</v>
          </cell>
          <cell r="W313">
            <v>4.4000000000000004</v>
          </cell>
          <cell r="X313">
            <v>1.6</v>
          </cell>
          <cell r="Y313">
            <v>0.6</v>
          </cell>
          <cell r="Z313">
            <v>0.5</v>
          </cell>
          <cell r="AA313">
            <v>0</v>
          </cell>
          <cell r="AB313">
            <v>0.3</v>
          </cell>
          <cell r="AC313">
            <v>2.6</v>
          </cell>
          <cell r="AD313">
            <v>0.4</v>
          </cell>
          <cell r="AE313">
            <v>1.3</v>
          </cell>
          <cell r="AF313">
            <v>0</v>
          </cell>
          <cell r="AG313">
            <v>0</v>
          </cell>
          <cell r="AH313">
            <v>6.5</v>
          </cell>
          <cell r="AI313">
            <v>0.4</v>
          </cell>
          <cell r="AJ313">
            <v>0</v>
          </cell>
          <cell r="AK313">
            <v>10</v>
          </cell>
          <cell r="AL313">
            <v>2</v>
          </cell>
          <cell r="AM313">
            <v>1.5</v>
          </cell>
          <cell r="AN313">
            <v>0</v>
          </cell>
          <cell r="AO313">
            <v>1</v>
          </cell>
          <cell r="AP313">
            <v>5.5</v>
          </cell>
        </row>
        <row r="314">
          <cell r="A314">
            <v>42615</v>
          </cell>
          <cell r="B314">
            <v>32</v>
          </cell>
          <cell r="C314">
            <v>20</v>
          </cell>
          <cell r="D314">
            <v>36</v>
          </cell>
          <cell r="E314">
            <v>34.9</v>
          </cell>
          <cell r="F314">
            <v>12</v>
          </cell>
          <cell r="G314">
            <v>25</v>
          </cell>
          <cell r="H314">
            <v>11.8</v>
          </cell>
          <cell r="I314">
            <v>4.3</v>
          </cell>
          <cell r="J314">
            <v>3.6</v>
          </cell>
          <cell r="K314">
            <v>5</v>
          </cell>
          <cell r="L314">
            <v>4</v>
          </cell>
          <cell r="M314">
            <v>10</v>
          </cell>
          <cell r="N314">
            <v>5.5</v>
          </cell>
          <cell r="O314">
            <v>4.5</v>
          </cell>
          <cell r="P314">
            <v>1.7</v>
          </cell>
          <cell r="Q314">
            <v>0.4</v>
          </cell>
          <cell r="R314">
            <v>6.6</v>
          </cell>
          <cell r="S314">
            <v>2.9</v>
          </cell>
          <cell r="T314">
            <v>0.4</v>
          </cell>
          <cell r="U314">
            <v>6.5</v>
          </cell>
          <cell r="V314">
            <v>2</v>
          </cell>
          <cell r="W314">
            <v>4.8</v>
          </cell>
          <cell r="X314">
            <v>1</v>
          </cell>
          <cell r="Y314">
            <v>0.8</v>
          </cell>
          <cell r="Z314">
            <v>0.5</v>
          </cell>
          <cell r="AA314">
            <v>0</v>
          </cell>
          <cell r="AB314">
            <v>0</v>
          </cell>
          <cell r="AC314">
            <v>2.5</v>
          </cell>
          <cell r="AD314">
            <v>0.4</v>
          </cell>
          <cell r="AE314">
            <v>1.5</v>
          </cell>
          <cell r="AF314">
            <v>0</v>
          </cell>
          <cell r="AG314">
            <v>0</v>
          </cell>
          <cell r="AH314">
            <v>8.6</v>
          </cell>
          <cell r="AI314">
            <v>0.8</v>
          </cell>
          <cell r="AJ314">
            <v>0</v>
          </cell>
          <cell r="AK314">
            <v>10</v>
          </cell>
          <cell r="AL314">
            <v>2.4</v>
          </cell>
          <cell r="AM314">
            <v>1.5</v>
          </cell>
          <cell r="AN314">
            <v>0.3</v>
          </cell>
          <cell r="AO314">
            <v>1</v>
          </cell>
          <cell r="AP314">
            <v>5.0999999999999996</v>
          </cell>
        </row>
        <row r="315">
          <cell r="A315">
            <v>42622</v>
          </cell>
          <cell r="B315">
            <v>33</v>
          </cell>
          <cell r="C315">
            <v>20</v>
          </cell>
          <cell r="D315">
            <v>37.299999999999997</v>
          </cell>
          <cell r="E315">
            <v>34.9</v>
          </cell>
          <cell r="F315">
            <v>11</v>
          </cell>
          <cell r="G315">
            <v>25</v>
          </cell>
          <cell r="H315">
            <v>9.6999999999999993</v>
          </cell>
          <cell r="I315">
            <v>3.2</v>
          </cell>
          <cell r="J315">
            <v>2.9</v>
          </cell>
          <cell r="K315">
            <v>5</v>
          </cell>
          <cell r="L315">
            <v>4</v>
          </cell>
          <cell r="M315">
            <v>11</v>
          </cell>
          <cell r="N315">
            <v>6.7</v>
          </cell>
          <cell r="O315">
            <v>4</v>
          </cell>
          <cell r="P315">
            <v>2.5</v>
          </cell>
          <cell r="Q315">
            <v>0.4</v>
          </cell>
          <cell r="R315">
            <v>7</v>
          </cell>
          <cell r="S315">
            <v>4.3</v>
          </cell>
          <cell r="T315">
            <v>0.6</v>
          </cell>
          <cell r="U315">
            <v>6.6</v>
          </cell>
          <cell r="V315">
            <v>2</v>
          </cell>
          <cell r="W315">
            <v>4.8</v>
          </cell>
          <cell r="X315">
            <v>1.5</v>
          </cell>
          <cell r="Y315">
            <v>1</v>
          </cell>
          <cell r="Z315">
            <v>0.3</v>
          </cell>
          <cell r="AA315">
            <v>0</v>
          </cell>
          <cell r="AB315">
            <v>0.4</v>
          </cell>
          <cell r="AC315">
            <v>3</v>
          </cell>
          <cell r="AD315">
            <v>0.9</v>
          </cell>
          <cell r="AE315">
            <v>0.7</v>
          </cell>
          <cell r="AF315">
            <v>0</v>
          </cell>
          <cell r="AG315">
            <v>0</v>
          </cell>
          <cell r="AH315">
            <v>7.5</v>
          </cell>
          <cell r="AI315">
            <v>1</v>
          </cell>
          <cell r="AJ315">
            <v>0</v>
          </cell>
          <cell r="AK315">
            <v>7</v>
          </cell>
          <cell r="AL315">
            <v>4.5</v>
          </cell>
          <cell r="AM315">
            <v>1.5</v>
          </cell>
          <cell r="AN315">
            <v>0.1</v>
          </cell>
          <cell r="AO315">
            <v>1</v>
          </cell>
          <cell r="AP315">
            <v>5.0999999999999996</v>
          </cell>
        </row>
        <row r="316">
          <cell r="A316">
            <v>42629</v>
          </cell>
          <cell r="B316">
            <v>32</v>
          </cell>
          <cell r="C316">
            <v>23</v>
          </cell>
          <cell r="D316">
            <v>36.299999999999997</v>
          </cell>
          <cell r="E316">
            <v>36.5</v>
          </cell>
          <cell r="F316">
            <v>10</v>
          </cell>
          <cell r="G316">
            <v>24</v>
          </cell>
          <cell r="H316">
            <v>8</v>
          </cell>
          <cell r="I316">
            <v>3.5</v>
          </cell>
          <cell r="J316">
            <v>1.7</v>
          </cell>
          <cell r="K316">
            <v>4</v>
          </cell>
          <cell r="L316">
            <v>4</v>
          </cell>
          <cell r="M316">
            <v>11</v>
          </cell>
          <cell r="N316">
            <v>5</v>
          </cell>
          <cell r="O316">
            <v>5.5</v>
          </cell>
          <cell r="P316">
            <v>3</v>
          </cell>
          <cell r="Q316">
            <v>0.4</v>
          </cell>
          <cell r="R316">
            <v>8.1999999999999993</v>
          </cell>
          <cell r="S316">
            <v>6.7</v>
          </cell>
          <cell r="T316">
            <v>0.4</v>
          </cell>
          <cell r="U316">
            <v>4.5</v>
          </cell>
          <cell r="V316">
            <v>1.5</v>
          </cell>
          <cell r="W316">
            <v>3.3</v>
          </cell>
          <cell r="X316">
            <v>1.5</v>
          </cell>
          <cell r="Y316">
            <v>1</v>
          </cell>
          <cell r="Z316">
            <v>0.3</v>
          </cell>
          <cell r="AA316">
            <v>0</v>
          </cell>
          <cell r="AB316">
            <v>0</v>
          </cell>
          <cell r="AC316">
            <v>3</v>
          </cell>
          <cell r="AD316">
            <v>0.6</v>
          </cell>
          <cell r="AE316">
            <v>1.3</v>
          </cell>
          <cell r="AF316">
            <v>0</v>
          </cell>
          <cell r="AG316">
            <v>0</v>
          </cell>
          <cell r="AH316">
            <v>10.199999999999999</v>
          </cell>
          <cell r="AI316">
            <v>0.8</v>
          </cell>
          <cell r="AJ316">
            <v>0</v>
          </cell>
          <cell r="AK316">
            <v>7.5</v>
          </cell>
          <cell r="AL316">
            <v>4</v>
          </cell>
          <cell r="AM316">
            <v>1.5</v>
          </cell>
          <cell r="AN316">
            <v>0</v>
          </cell>
          <cell r="AO316">
            <v>1</v>
          </cell>
          <cell r="AP316">
            <v>4.5</v>
          </cell>
        </row>
        <row r="317">
          <cell r="A317">
            <v>42636</v>
          </cell>
          <cell r="B317">
            <v>27.5</v>
          </cell>
          <cell r="C317">
            <v>20</v>
          </cell>
          <cell r="D317">
            <v>27.8</v>
          </cell>
          <cell r="E317">
            <v>35</v>
          </cell>
          <cell r="F317">
            <v>10</v>
          </cell>
          <cell r="G317">
            <v>21</v>
          </cell>
          <cell r="H317">
            <v>8.1</v>
          </cell>
          <cell r="I317">
            <v>3.8</v>
          </cell>
          <cell r="J317">
            <v>2.4</v>
          </cell>
          <cell r="K317">
            <v>3.5</v>
          </cell>
          <cell r="L317">
            <v>4</v>
          </cell>
          <cell r="M317">
            <v>9</v>
          </cell>
          <cell r="N317">
            <v>4.5</v>
          </cell>
          <cell r="O317">
            <v>5.5</v>
          </cell>
          <cell r="P317">
            <v>5.3</v>
          </cell>
          <cell r="Q317">
            <v>0.4</v>
          </cell>
          <cell r="R317">
            <v>8.1</v>
          </cell>
          <cell r="S317">
            <v>8.1</v>
          </cell>
          <cell r="T317">
            <v>0.8</v>
          </cell>
          <cell r="U317">
            <v>5</v>
          </cell>
          <cell r="V317">
            <v>1.6</v>
          </cell>
          <cell r="W317">
            <v>3.3</v>
          </cell>
          <cell r="X317">
            <v>3.2</v>
          </cell>
          <cell r="Y317">
            <v>1</v>
          </cell>
          <cell r="Z317">
            <v>0.3</v>
          </cell>
          <cell r="AA317">
            <v>0</v>
          </cell>
          <cell r="AB317">
            <v>0.3</v>
          </cell>
          <cell r="AC317">
            <v>2.5</v>
          </cell>
          <cell r="AD317">
            <v>0.4</v>
          </cell>
          <cell r="AE317">
            <v>1.1000000000000001</v>
          </cell>
          <cell r="AF317">
            <v>0</v>
          </cell>
          <cell r="AG317">
            <v>0</v>
          </cell>
          <cell r="AH317">
            <v>7.6</v>
          </cell>
          <cell r="AI317">
            <v>0.9</v>
          </cell>
          <cell r="AJ317">
            <v>0</v>
          </cell>
          <cell r="AK317">
            <v>8.3000000000000007</v>
          </cell>
          <cell r="AL317">
            <v>4.5</v>
          </cell>
          <cell r="AM317">
            <v>1.8</v>
          </cell>
          <cell r="AN317">
            <v>0</v>
          </cell>
          <cell r="AO317">
            <v>1</v>
          </cell>
          <cell r="AP317">
            <v>4.5</v>
          </cell>
        </row>
        <row r="318">
          <cell r="A318">
            <v>42643</v>
          </cell>
          <cell r="B318">
            <v>27</v>
          </cell>
          <cell r="C318">
            <v>19</v>
          </cell>
          <cell r="D318">
            <v>19.2</v>
          </cell>
          <cell r="E318">
            <v>33.299999999999997</v>
          </cell>
          <cell r="F318">
            <v>15</v>
          </cell>
          <cell r="G318">
            <v>24</v>
          </cell>
          <cell r="H318">
            <v>9.1</v>
          </cell>
          <cell r="I318">
            <v>3</v>
          </cell>
          <cell r="J318">
            <v>2.4</v>
          </cell>
          <cell r="K318">
            <v>3</v>
          </cell>
          <cell r="L318">
            <v>4</v>
          </cell>
          <cell r="M318">
            <v>9</v>
          </cell>
          <cell r="N318">
            <v>5.5</v>
          </cell>
          <cell r="O318">
            <v>6.5</v>
          </cell>
          <cell r="P318">
            <v>1.8</v>
          </cell>
          <cell r="Q318">
            <v>0.9</v>
          </cell>
          <cell r="R318">
            <v>5.7</v>
          </cell>
          <cell r="S318">
            <v>5.7</v>
          </cell>
          <cell r="T318">
            <v>0.8</v>
          </cell>
          <cell r="U318">
            <v>7</v>
          </cell>
          <cell r="V318">
            <v>1.8</v>
          </cell>
          <cell r="W318">
            <v>4.4000000000000004</v>
          </cell>
          <cell r="X318">
            <v>2.1</v>
          </cell>
          <cell r="Y318">
            <v>1</v>
          </cell>
          <cell r="Z318">
            <v>0.1</v>
          </cell>
          <cell r="AA318">
            <v>0</v>
          </cell>
          <cell r="AB318">
            <v>0.4</v>
          </cell>
          <cell r="AC318">
            <v>0.8</v>
          </cell>
          <cell r="AD318">
            <v>0.4</v>
          </cell>
          <cell r="AE318">
            <v>1.5</v>
          </cell>
          <cell r="AF318">
            <v>0</v>
          </cell>
          <cell r="AG318">
            <v>0</v>
          </cell>
          <cell r="AH318">
            <v>9.9</v>
          </cell>
          <cell r="AI318">
            <v>0.9</v>
          </cell>
          <cell r="AJ318">
            <v>0</v>
          </cell>
          <cell r="AK318">
            <v>7.6</v>
          </cell>
          <cell r="AL318">
            <v>7</v>
          </cell>
          <cell r="AM318">
            <v>2.2000000000000002</v>
          </cell>
          <cell r="AN318">
            <v>0</v>
          </cell>
          <cell r="AO318">
            <v>1</v>
          </cell>
          <cell r="AP318">
            <v>2.4</v>
          </cell>
        </row>
        <row r="319">
          <cell r="A319">
            <v>42650</v>
          </cell>
          <cell r="B319">
            <v>33</v>
          </cell>
          <cell r="C319">
            <v>19</v>
          </cell>
          <cell r="D319">
            <v>30.9</v>
          </cell>
          <cell r="E319">
            <v>25.7</v>
          </cell>
          <cell r="F319">
            <v>13</v>
          </cell>
          <cell r="G319">
            <v>28</v>
          </cell>
          <cell r="H319">
            <v>8</v>
          </cell>
          <cell r="I319">
            <v>3.1</v>
          </cell>
          <cell r="J319">
            <v>2.9</v>
          </cell>
          <cell r="K319">
            <v>4</v>
          </cell>
          <cell r="L319">
            <v>4</v>
          </cell>
          <cell r="M319">
            <v>8</v>
          </cell>
          <cell r="N319">
            <v>5.8</v>
          </cell>
          <cell r="O319">
            <v>4</v>
          </cell>
          <cell r="P319">
            <v>5.5</v>
          </cell>
          <cell r="Q319">
            <v>0.3</v>
          </cell>
          <cell r="R319">
            <v>5.5</v>
          </cell>
          <cell r="S319">
            <v>10</v>
          </cell>
          <cell r="T319">
            <v>0.5</v>
          </cell>
          <cell r="U319">
            <v>4</v>
          </cell>
          <cell r="V319">
            <v>1.6</v>
          </cell>
          <cell r="W319">
            <v>6.3</v>
          </cell>
          <cell r="X319">
            <v>1.5</v>
          </cell>
          <cell r="Y319">
            <v>0.5</v>
          </cell>
          <cell r="Z319">
            <v>0.3</v>
          </cell>
          <cell r="AA319">
            <v>0</v>
          </cell>
          <cell r="AB319">
            <v>0.3</v>
          </cell>
          <cell r="AC319">
            <v>1.2</v>
          </cell>
          <cell r="AD319">
            <v>0.4</v>
          </cell>
          <cell r="AE319">
            <v>1.3</v>
          </cell>
          <cell r="AF319">
            <v>0</v>
          </cell>
          <cell r="AG319">
            <v>0</v>
          </cell>
          <cell r="AH319">
            <v>10.8</v>
          </cell>
          <cell r="AI319">
            <v>0.8</v>
          </cell>
          <cell r="AJ319">
            <v>0</v>
          </cell>
          <cell r="AK319">
            <v>12</v>
          </cell>
          <cell r="AL319">
            <v>4.5</v>
          </cell>
          <cell r="AM319">
            <v>1.8</v>
          </cell>
          <cell r="AN319">
            <v>0</v>
          </cell>
          <cell r="AO319">
            <v>1</v>
          </cell>
          <cell r="AP319">
            <v>2.6</v>
          </cell>
        </row>
        <row r="320">
          <cell r="A320">
            <v>42657</v>
          </cell>
          <cell r="B320">
            <v>31</v>
          </cell>
          <cell r="C320">
            <v>18</v>
          </cell>
          <cell r="D320">
            <v>30.2</v>
          </cell>
          <cell r="E320">
            <v>35.5</v>
          </cell>
          <cell r="F320">
            <v>14</v>
          </cell>
          <cell r="G320">
            <v>28</v>
          </cell>
          <cell r="H320">
            <v>9.4</v>
          </cell>
          <cell r="I320">
            <v>6.1</v>
          </cell>
          <cell r="J320">
            <v>2.4</v>
          </cell>
          <cell r="K320">
            <v>4</v>
          </cell>
          <cell r="L320">
            <v>4</v>
          </cell>
          <cell r="M320">
            <v>8</v>
          </cell>
          <cell r="N320">
            <v>6</v>
          </cell>
          <cell r="O320">
            <v>5.5</v>
          </cell>
          <cell r="P320">
            <v>3.3</v>
          </cell>
          <cell r="Q320">
            <v>0.6</v>
          </cell>
          <cell r="R320">
            <v>6.8</v>
          </cell>
          <cell r="S320">
            <v>8.8000000000000007</v>
          </cell>
          <cell r="T320">
            <v>0.4</v>
          </cell>
          <cell r="U320">
            <v>3</v>
          </cell>
          <cell r="V320">
            <v>2.5</v>
          </cell>
          <cell r="W320">
            <v>6.1</v>
          </cell>
          <cell r="X320">
            <v>1.5</v>
          </cell>
          <cell r="Y320">
            <v>0.8</v>
          </cell>
          <cell r="Z320">
            <v>0.3</v>
          </cell>
          <cell r="AA320">
            <v>0</v>
          </cell>
          <cell r="AB320">
            <v>0.3</v>
          </cell>
          <cell r="AC320">
            <v>1.3</v>
          </cell>
          <cell r="AD320">
            <v>0.4</v>
          </cell>
          <cell r="AE320">
            <v>1.9</v>
          </cell>
          <cell r="AF320">
            <v>0</v>
          </cell>
          <cell r="AG320">
            <v>0</v>
          </cell>
          <cell r="AH320">
            <v>10.9</v>
          </cell>
          <cell r="AI320">
            <v>0.9</v>
          </cell>
          <cell r="AJ320">
            <v>0</v>
          </cell>
          <cell r="AK320">
            <v>12</v>
          </cell>
          <cell r="AL320">
            <v>4.5</v>
          </cell>
          <cell r="AM320">
            <v>2.5</v>
          </cell>
          <cell r="AN320">
            <v>0</v>
          </cell>
          <cell r="AO320">
            <v>1</v>
          </cell>
          <cell r="AP320">
            <v>3.5</v>
          </cell>
        </row>
        <row r="321">
          <cell r="A321">
            <v>42664</v>
          </cell>
          <cell r="B321">
            <v>30</v>
          </cell>
          <cell r="C321">
            <v>17</v>
          </cell>
          <cell r="D321">
            <v>32</v>
          </cell>
          <cell r="E321">
            <v>33</v>
          </cell>
          <cell r="F321">
            <v>13</v>
          </cell>
          <cell r="G321">
            <v>27</v>
          </cell>
          <cell r="H321">
            <v>11</v>
          </cell>
          <cell r="I321">
            <v>3</v>
          </cell>
          <cell r="J321">
            <v>3</v>
          </cell>
          <cell r="K321">
            <v>4</v>
          </cell>
          <cell r="L321">
            <v>4</v>
          </cell>
          <cell r="M321">
            <v>9</v>
          </cell>
          <cell r="N321">
            <v>6</v>
          </cell>
          <cell r="O321">
            <v>5</v>
          </cell>
          <cell r="P321">
            <v>4</v>
          </cell>
          <cell r="Q321">
            <v>0</v>
          </cell>
          <cell r="R321">
            <v>6</v>
          </cell>
          <cell r="S321">
            <v>6</v>
          </cell>
          <cell r="T321">
            <v>0</v>
          </cell>
          <cell r="U321">
            <v>5</v>
          </cell>
          <cell r="V321">
            <v>3</v>
          </cell>
          <cell r="W321">
            <v>6</v>
          </cell>
          <cell r="X321">
            <v>1</v>
          </cell>
          <cell r="Y321">
            <v>1</v>
          </cell>
          <cell r="Z321">
            <v>0</v>
          </cell>
          <cell r="AA321">
            <v>0</v>
          </cell>
          <cell r="AB321">
            <v>0</v>
          </cell>
          <cell r="AC321">
            <v>2</v>
          </cell>
          <cell r="AD321">
            <v>0</v>
          </cell>
          <cell r="AE321">
            <v>2</v>
          </cell>
          <cell r="AF321">
            <v>0</v>
          </cell>
          <cell r="AG321">
            <v>0</v>
          </cell>
          <cell r="AH321">
            <v>8</v>
          </cell>
          <cell r="AI321">
            <v>1</v>
          </cell>
          <cell r="AJ321">
            <v>0</v>
          </cell>
          <cell r="AK321">
            <v>12</v>
          </cell>
          <cell r="AL321">
            <v>4</v>
          </cell>
          <cell r="AM321">
            <v>2</v>
          </cell>
          <cell r="AN321">
            <v>0</v>
          </cell>
          <cell r="AO321">
            <v>1</v>
          </cell>
          <cell r="AP321">
            <v>5</v>
          </cell>
        </row>
        <row r="322">
          <cell r="A322">
            <v>42671</v>
          </cell>
          <cell r="B322">
            <v>32.4</v>
          </cell>
          <cell r="C322">
            <v>19</v>
          </cell>
          <cell r="D322">
            <v>30.5</v>
          </cell>
          <cell r="E322">
            <v>36.200000000000003</v>
          </cell>
          <cell r="F322">
            <v>13.5</v>
          </cell>
          <cell r="G322">
            <v>26</v>
          </cell>
          <cell r="H322">
            <v>9</v>
          </cell>
          <cell r="I322">
            <v>6.1</v>
          </cell>
          <cell r="J322">
            <v>2.6</v>
          </cell>
          <cell r="K322">
            <v>3.9</v>
          </cell>
          <cell r="L322">
            <v>4</v>
          </cell>
          <cell r="M322">
            <v>9</v>
          </cell>
          <cell r="N322">
            <v>6.7</v>
          </cell>
          <cell r="O322">
            <v>5.5</v>
          </cell>
          <cell r="P322">
            <v>3.7</v>
          </cell>
          <cell r="Q322">
            <v>0.8</v>
          </cell>
          <cell r="R322">
            <v>4.9000000000000004</v>
          </cell>
          <cell r="S322">
            <v>6.4</v>
          </cell>
          <cell r="T322">
            <v>1.5</v>
          </cell>
          <cell r="U322">
            <v>7.5</v>
          </cell>
          <cell r="V322">
            <v>1.6</v>
          </cell>
          <cell r="W322">
            <v>5.0999999999999996</v>
          </cell>
          <cell r="X322">
            <v>2</v>
          </cell>
          <cell r="Y322">
            <v>1</v>
          </cell>
          <cell r="Z322">
            <v>0.4</v>
          </cell>
          <cell r="AA322">
            <v>0</v>
          </cell>
          <cell r="AB322">
            <v>0</v>
          </cell>
          <cell r="AC322">
            <v>1.6</v>
          </cell>
          <cell r="AD322">
            <v>0.4</v>
          </cell>
          <cell r="AE322">
            <v>1.1000000000000001</v>
          </cell>
          <cell r="AF322">
            <v>0</v>
          </cell>
          <cell r="AG322">
            <v>0</v>
          </cell>
          <cell r="AH322">
            <v>10.8</v>
          </cell>
          <cell r="AI322">
            <v>1.6</v>
          </cell>
          <cell r="AJ322">
            <v>0</v>
          </cell>
          <cell r="AK322">
            <v>11</v>
          </cell>
          <cell r="AL322">
            <v>5.2</v>
          </cell>
          <cell r="AM322">
            <v>2.2999999999999998</v>
          </cell>
          <cell r="AN322">
            <v>0</v>
          </cell>
          <cell r="AO322">
            <v>1</v>
          </cell>
          <cell r="AP322">
            <v>5.4</v>
          </cell>
        </row>
        <row r="323">
          <cell r="A323">
            <v>42678</v>
          </cell>
          <cell r="B323">
            <v>32.5</v>
          </cell>
          <cell r="C323">
            <v>18</v>
          </cell>
          <cell r="D323">
            <v>33.4</v>
          </cell>
          <cell r="E323">
            <v>33.799999999999997</v>
          </cell>
          <cell r="F323">
            <v>14</v>
          </cell>
          <cell r="G323">
            <v>25</v>
          </cell>
          <cell r="H323">
            <v>8.6999999999999993</v>
          </cell>
          <cell r="I323">
            <v>6.1</v>
          </cell>
          <cell r="J323">
            <v>2.4</v>
          </cell>
          <cell r="K323">
            <v>5.5</v>
          </cell>
          <cell r="L323">
            <v>4</v>
          </cell>
          <cell r="M323">
            <v>9</v>
          </cell>
          <cell r="N323">
            <v>5.9</v>
          </cell>
          <cell r="O323">
            <v>4.5</v>
          </cell>
          <cell r="P323">
            <v>4.5</v>
          </cell>
          <cell r="Q323">
            <v>0.8</v>
          </cell>
          <cell r="R323">
            <v>5.6</v>
          </cell>
          <cell r="S323">
            <v>10</v>
          </cell>
          <cell r="T323">
            <v>1</v>
          </cell>
          <cell r="U323">
            <v>4.5</v>
          </cell>
          <cell r="V323">
            <v>2</v>
          </cell>
          <cell r="W323">
            <v>6.4</v>
          </cell>
          <cell r="X323">
            <v>1.7</v>
          </cell>
          <cell r="Y323">
            <v>1</v>
          </cell>
          <cell r="Z323">
            <v>0.3</v>
          </cell>
          <cell r="AA323">
            <v>0</v>
          </cell>
          <cell r="AB323">
            <v>0.3</v>
          </cell>
          <cell r="AC323">
            <v>1.3</v>
          </cell>
          <cell r="AD323">
            <v>0.56000000000000005</v>
          </cell>
          <cell r="AE323">
            <v>0.7</v>
          </cell>
          <cell r="AF323">
            <v>0</v>
          </cell>
          <cell r="AG323">
            <v>0</v>
          </cell>
          <cell r="AH323">
            <v>8.3000000000000007</v>
          </cell>
          <cell r="AI323">
            <v>0.8</v>
          </cell>
          <cell r="AJ323">
            <v>0</v>
          </cell>
          <cell r="AK323">
            <v>13</v>
          </cell>
          <cell r="AL323">
            <v>7</v>
          </cell>
          <cell r="AM323">
            <v>1.5</v>
          </cell>
          <cell r="AN323">
            <v>0</v>
          </cell>
          <cell r="AO323">
            <v>1</v>
          </cell>
          <cell r="AP323">
            <v>5.0999999999999996</v>
          </cell>
        </row>
        <row r="324">
          <cell r="A324">
            <v>42685</v>
          </cell>
          <cell r="B324">
            <v>33</v>
          </cell>
          <cell r="C324">
            <v>19</v>
          </cell>
          <cell r="D324">
            <v>31.3</v>
          </cell>
          <cell r="E324">
            <v>32.6</v>
          </cell>
          <cell r="F324">
            <v>13</v>
          </cell>
          <cell r="G324">
            <v>26</v>
          </cell>
          <cell r="H324">
            <v>9</v>
          </cell>
          <cell r="I324">
            <v>6.2</v>
          </cell>
          <cell r="J324">
            <v>2.8</v>
          </cell>
          <cell r="K324">
            <v>7.5</v>
          </cell>
          <cell r="L324">
            <v>4</v>
          </cell>
          <cell r="M324">
            <v>9</v>
          </cell>
          <cell r="N324">
            <v>8.3000000000000007</v>
          </cell>
          <cell r="O324">
            <v>5</v>
          </cell>
          <cell r="P324">
            <v>3.6</v>
          </cell>
          <cell r="Q324">
            <v>1</v>
          </cell>
          <cell r="R324">
            <v>5.3</v>
          </cell>
          <cell r="S324">
            <v>8.6</v>
          </cell>
          <cell r="T324">
            <v>1.5</v>
          </cell>
          <cell r="U324">
            <v>5.4</v>
          </cell>
          <cell r="V324">
            <v>1.7</v>
          </cell>
          <cell r="W324">
            <v>7.1</v>
          </cell>
          <cell r="X324">
            <v>1.7</v>
          </cell>
          <cell r="Y324">
            <v>0.8</v>
          </cell>
          <cell r="Z324">
            <v>0.8</v>
          </cell>
          <cell r="AA324">
            <v>0</v>
          </cell>
          <cell r="AB324">
            <v>0</v>
          </cell>
          <cell r="AC324">
            <v>1.5</v>
          </cell>
          <cell r="AD324">
            <v>0.5</v>
          </cell>
          <cell r="AE324">
            <v>1.4</v>
          </cell>
          <cell r="AF324">
            <v>0</v>
          </cell>
          <cell r="AG324">
            <v>0.4</v>
          </cell>
          <cell r="AH324">
            <v>9.1</v>
          </cell>
          <cell r="AI324">
            <v>0.8</v>
          </cell>
          <cell r="AJ324">
            <v>0.3</v>
          </cell>
          <cell r="AK324">
            <v>13</v>
          </cell>
          <cell r="AL324">
            <v>5.6</v>
          </cell>
          <cell r="AM324">
            <v>1.5</v>
          </cell>
          <cell r="AN324">
            <v>0</v>
          </cell>
          <cell r="AO324">
            <v>1</v>
          </cell>
          <cell r="AP324">
            <v>4.5999999999999996</v>
          </cell>
        </row>
        <row r="325">
          <cell r="A325">
            <v>42692</v>
          </cell>
          <cell r="B325">
            <v>31</v>
          </cell>
          <cell r="C325">
            <v>21</v>
          </cell>
          <cell r="D325">
            <v>30.7</v>
          </cell>
          <cell r="E325">
            <v>30.9</v>
          </cell>
          <cell r="F325">
            <v>13</v>
          </cell>
          <cell r="G325">
            <v>26</v>
          </cell>
          <cell r="H325">
            <v>9.1999999999999993</v>
          </cell>
          <cell r="I325">
            <v>5.9</v>
          </cell>
          <cell r="J325">
            <v>3.3</v>
          </cell>
          <cell r="K325">
            <v>3.5</v>
          </cell>
          <cell r="L325">
            <v>4</v>
          </cell>
          <cell r="M325">
            <v>8</v>
          </cell>
          <cell r="N325">
            <v>6.5</v>
          </cell>
          <cell r="O325">
            <v>4.5</v>
          </cell>
          <cell r="P325">
            <v>4.5</v>
          </cell>
          <cell r="Q325">
            <v>0.6</v>
          </cell>
          <cell r="R325">
            <v>8.6</v>
          </cell>
          <cell r="S325">
            <v>10.7</v>
          </cell>
          <cell r="T325">
            <v>0.2</v>
          </cell>
          <cell r="U325">
            <v>5</v>
          </cell>
          <cell r="V325">
            <v>1.7</v>
          </cell>
          <cell r="W325">
            <v>4.5</v>
          </cell>
          <cell r="X325">
            <v>1.8</v>
          </cell>
          <cell r="Y325">
            <v>1</v>
          </cell>
          <cell r="Z325">
            <v>0.3</v>
          </cell>
          <cell r="AA325">
            <v>0</v>
          </cell>
          <cell r="AB325">
            <v>0</v>
          </cell>
          <cell r="AC325">
            <v>1.3</v>
          </cell>
          <cell r="AD325">
            <v>0.5</v>
          </cell>
          <cell r="AE325">
            <v>1</v>
          </cell>
          <cell r="AF325">
            <v>0</v>
          </cell>
          <cell r="AG325">
            <v>0.3</v>
          </cell>
          <cell r="AH325">
            <v>10.3</v>
          </cell>
          <cell r="AI325">
            <v>1.2</v>
          </cell>
          <cell r="AJ325">
            <v>0</v>
          </cell>
          <cell r="AK325">
            <v>13</v>
          </cell>
          <cell r="AL325">
            <v>5.5</v>
          </cell>
          <cell r="AM325">
            <v>1.8</v>
          </cell>
          <cell r="AN325">
            <v>0</v>
          </cell>
          <cell r="AO325">
            <v>1</v>
          </cell>
          <cell r="AP325">
            <v>4.5</v>
          </cell>
        </row>
        <row r="326">
          <cell r="A326">
            <v>42699</v>
          </cell>
          <cell r="B326">
            <v>33</v>
          </cell>
          <cell r="C326">
            <v>19</v>
          </cell>
          <cell r="D326">
            <v>28.8</v>
          </cell>
          <cell r="E326">
            <v>30.4</v>
          </cell>
          <cell r="F326">
            <v>16.399999999999999</v>
          </cell>
          <cell r="G326">
            <v>23</v>
          </cell>
          <cell r="H326">
            <v>8.1999999999999993</v>
          </cell>
          <cell r="I326">
            <v>3.2</v>
          </cell>
          <cell r="J326">
            <v>2.9</v>
          </cell>
          <cell r="K326">
            <v>5.0999999999999996</v>
          </cell>
          <cell r="L326">
            <v>4</v>
          </cell>
          <cell r="M326">
            <v>7.5</v>
          </cell>
          <cell r="N326">
            <v>6.8</v>
          </cell>
          <cell r="O326">
            <v>4.5</v>
          </cell>
          <cell r="P326">
            <v>4</v>
          </cell>
          <cell r="Q326">
            <v>0.4</v>
          </cell>
          <cell r="R326">
            <v>8.5</v>
          </cell>
          <cell r="S326">
            <v>8.6</v>
          </cell>
          <cell r="T326">
            <v>0.4</v>
          </cell>
          <cell r="U326">
            <v>7</v>
          </cell>
          <cell r="V326">
            <v>3</v>
          </cell>
          <cell r="W326">
            <v>3.7</v>
          </cell>
          <cell r="X326">
            <v>1.2</v>
          </cell>
          <cell r="Y326">
            <v>0.3</v>
          </cell>
          <cell r="Z326">
            <v>0.3</v>
          </cell>
          <cell r="AA326">
            <v>0</v>
          </cell>
          <cell r="AB326">
            <v>0.3</v>
          </cell>
          <cell r="AC326">
            <v>1.4</v>
          </cell>
          <cell r="AD326">
            <v>0.4</v>
          </cell>
          <cell r="AE326">
            <v>1.3</v>
          </cell>
          <cell r="AF326">
            <v>0</v>
          </cell>
          <cell r="AG326">
            <v>0</v>
          </cell>
          <cell r="AH326">
            <v>7.2</v>
          </cell>
          <cell r="AI326">
            <v>0.9</v>
          </cell>
          <cell r="AJ326">
            <v>0</v>
          </cell>
          <cell r="AK326">
            <v>13</v>
          </cell>
          <cell r="AL326">
            <v>1</v>
          </cell>
          <cell r="AM326">
            <v>1.5</v>
          </cell>
          <cell r="AN326">
            <v>0</v>
          </cell>
          <cell r="AO326">
            <v>1</v>
          </cell>
          <cell r="AP326">
            <v>4.3</v>
          </cell>
        </row>
        <row r="327">
          <cell r="A327">
            <v>42706</v>
          </cell>
          <cell r="B327">
            <v>33</v>
          </cell>
          <cell r="C327">
            <v>19</v>
          </cell>
          <cell r="D327">
            <v>29.7</v>
          </cell>
          <cell r="E327">
            <v>34.6</v>
          </cell>
          <cell r="F327">
            <v>16.8</v>
          </cell>
          <cell r="G327">
            <v>24</v>
          </cell>
          <cell r="H327">
            <v>9.3000000000000007</v>
          </cell>
          <cell r="I327">
            <v>3.1</v>
          </cell>
          <cell r="J327">
            <v>2.2000000000000002</v>
          </cell>
          <cell r="K327">
            <v>5.8</v>
          </cell>
          <cell r="L327">
            <v>4</v>
          </cell>
          <cell r="M327">
            <v>7.5</v>
          </cell>
          <cell r="N327">
            <v>5.9</v>
          </cell>
          <cell r="O327">
            <v>5</v>
          </cell>
          <cell r="P327">
            <v>3.1</v>
          </cell>
          <cell r="Q327">
            <v>0.4</v>
          </cell>
          <cell r="R327">
            <v>7</v>
          </cell>
          <cell r="S327">
            <v>10</v>
          </cell>
          <cell r="T327">
            <v>0.1</v>
          </cell>
          <cell r="U327">
            <v>6</v>
          </cell>
          <cell r="V327">
            <v>3</v>
          </cell>
          <cell r="W327">
            <v>4.3</v>
          </cell>
          <cell r="X327">
            <v>1</v>
          </cell>
          <cell r="Y327">
            <v>0.4</v>
          </cell>
          <cell r="Z327">
            <v>1</v>
          </cell>
          <cell r="AA327">
            <v>0</v>
          </cell>
          <cell r="AB327">
            <v>0</v>
          </cell>
          <cell r="AC327">
            <v>1.5</v>
          </cell>
          <cell r="AD327">
            <v>0.5</v>
          </cell>
          <cell r="AE327">
            <v>1.5</v>
          </cell>
          <cell r="AF327">
            <v>0</v>
          </cell>
          <cell r="AG327">
            <v>0</v>
          </cell>
          <cell r="AH327">
            <v>6.6</v>
          </cell>
          <cell r="AI327">
            <v>1.3</v>
          </cell>
          <cell r="AJ327">
            <v>0</v>
          </cell>
          <cell r="AK327">
            <v>12</v>
          </cell>
          <cell r="AL327">
            <v>2.8</v>
          </cell>
          <cell r="AM327">
            <v>1.2</v>
          </cell>
          <cell r="AN327">
            <v>0</v>
          </cell>
          <cell r="AO327">
            <v>1</v>
          </cell>
          <cell r="AP327">
            <v>3.6</v>
          </cell>
        </row>
        <row r="328">
          <cell r="A328">
            <v>42713</v>
          </cell>
          <cell r="B328">
            <v>32</v>
          </cell>
          <cell r="C328">
            <v>18</v>
          </cell>
          <cell r="D328">
            <v>31.2</v>
          </cell>
          <cell r="E328">
            <v>35.1</v>
          </cell>
          <cell r="F328">
            <v>10.1</v>
          </cell>
          <cell r="G328">
            <v>23</v>
          </cell>
          <cell r="H328">
            <v>9.1</v>
          </cell>
          <cell r="I328">
            <v>3</v>
          </cell>
          <cell r="J328">
            <v>2.7</v>
          </cell>
          <cell r="K328">
            <v>6.6</v>
          </cell>
          <cell r="L328">
            <v>4</v>
          </cell>
          <cell r="M328">
            <v>7.5</v>
          </cell>
          <cell r="N328">
            <v>6</v>
          </cell>
          <cell r="O328">
            <v>5</v>
          </cell>
          <cell r="P328">
            <v>3</v>
          </cell>
          <cell r="Q328">
            <v>1</v>
          </cell>
          <cell r="R328">
            <v>9</v>
          </cell>
          <cell r="S328">
            <v>10.8</v>
          </cell>
          <cell r="T328">
            <v>1.2</v>
          </cell>
          <cell r="U328">
            <v>5.6</v>
          </cell>
          <cell r="V328">
            <v>3</v>
          </cell>
          <cell r="W328">
            <v>5.6</v>
          </cell>
          <cell r="X328">
            <v>1</v>
          </cell>
          <cell r="Y328">
            <v>0.8</v>
          </cell>
          <cell r="Z328">
            <v>0.7</v>
          </cell>
          <cell r="AA328">
            <v>0.1</v>
          </cell>
          <cell r="AB328">
            <v>0.3</v>
          </cell>
          <cell r="AC328">
            <v>1.5</v>
          </cell>
          <cell r="AD328">
            <v>0.4</v>
          </cell>
          <cell r="AE328">
            <v>1.2</v>
          </cell>
          <cell r="AF328">
            <v>0</v>
          </cell>
          <cell r="AG328">
            <v>0</v>
          </cell>
          <cell r="AH328">
            <v>10.9</v>
          </cell>
          <cell r="AI328">
            <v>0.9</v>
          </cell>
          <cell r="AJ328">
            <v>0.1</v>
          </cell>
          <cell r="AK328">
            <v>13</v>
          </cell>
          <cell r="AL328">
            <v>3</v>
          </cell>
          <cell r="AM328">
            <v>1.5</v>
          </cell>
          <cell r="AN328">
            <v>0</v>
          </cell>
          <cell r="AO328">
            <v>1</v>
          </cell>
          <cell r="AP328">
            <v>4</v>
          </cell>
        </row>
        <row r="329">
          <cell r="A329">
            <v>42720</v>
          </cell>
          <cell r="B329">
            <v>31.2</v>
          </cell>
          <cell r="C329">
            <v>19</v>
          </cell>
          <cell r="D329">
            <v>31.4</v>
          </cell>
          <cell r="E329">
            <v>34.799999999999997</v>
          </cell>
          <cell r="F329">
            <v>16.100000000000001</v>
          </cell>
          <cell r="G329">
            <v>23</v>
          </cell>
          <cell r="H329">
            <v>8.4</v>
          </cell>
          <cell r="I329">
            <v>3.5</v>
          </cell>
          <cell r="J329">
            <v>2.9</v>
          </cell>
          <cell r="K329">
            <v>3</v>
          </cell>
          <cell r="L329">
            <v>4.5999999999999996</v>
          </cell>
          <cell r="M329">
            <v>8</v>
          </cell>
          <cell r="N329">
            <v>6</v>
          </cell>
          <cell r="O329">
            <v>5</v>
          </cell>
          <cell r="P329">
            <v>4.4000000000000004</v>
          </cell>
          <cell r="Q329">
            <v>1</v>
          </cell>
          <cell r="R329">
            <v>8.6999999999999993</v>
          </cell>
          <cell r="S329">
            <v>10.4</v>
          </cell>
          <cell r="T329">
            <v>0.2</v>
          </cell>
          <cell r="U329">
            <v>5</v>
          </cell>
          <cell r="V329">
            <v>2</v>
          </cell>
          <cell r="W329">
            <v>6.4</v>
          </cell>
          <cell r="X329">
            <v>0.8</v>
          </cell>
          <cell r="Y329">
            <v>0.8</v>
          </cell>
          <cell r="Z329">
            <v>0.5</v>
          </cell>
          <cell r="AA329">
            <v>0</v>
          </cell>
          <cell r="AB329">
            <v>0.3</v>
          </cell>
          <cell r="AC329">
            <v>1.5</v>
          </cell>
          <cell r="AD329">
            <v>0.3</v>
          </cell>
          <cell r="AE329">
            <v>1.3</v>
          </cell>
          <cell r="AF329">
            <v>0</v>
          </cell>
          <cell r="AG329">
            <v>0</v>
          </cell>
          <cell r="AH329">
            <v>8.1999999999999993</v>
          </cell>
          <cell r="AI329">
            <v>1.2</v>
          </cell>
          <cell r="AJ329">
            <v>0.1</v>
          </cell>
          <cell r="AK329">
            <v>9</v>
          </cell>
          <cell r="AL329">
            <v>6.7</v>
          </cell>
          <cell r="AM329">
            <v>1.5</v>
          </cell>
          <cell r="AN329">
            <v>0</v>
          </cell>
          <cell r="AO329">
            <v>1</v>
          </cell>
          <cell r="AP329">
            <v>4.0999999999999996</v>
          </cell>
        </row>
        <row r="330">
          <cell r="A330">
            <v>42727</v>
          </cell>
          <cell r="B330">
            <v>32</v>
          </cell>
          <cell r="C330">
            <v>17.600000000000001</v>
          </cell>
          <cell r="D330">
            <v>23.4</v>
          </cell>
          <cell r="E330">
            <v>26.2</v>
          </cell>
          <cell r="F330">
            <v>13.5</v>
          </cell>
          <cell r="G330">
            <v>7</v>
          </cell>
          <cell r="H330">
            <v>9.1999999999999993</v>
          </cell>
          <cell r="I330">
            <v>5</v>
          </cell>
          <cell r="J330">
            <v>3.1</v>
          </cell>
          <cell r="K330">
            <v>2</v>
          </cell>
          <cell r="L330">
            <v>3</v>
          </cell>
          <cell r="M330">
            <v>7</v>
          </cell>
          <cell r="N330">
            <v>6.2</v>
          </cell>
          <cell r="O330">
            <v>5</v>
          </cell>
          <cell r="P330">
            <v>3.6</v>
          </cell>
          <cell r="Q330">
            <v>1.4</v>
          </cell>
          <cell r="R330">
            <v>7.5</v>
          </cell>
          <cell r="S330">
            <v>11</v>
          </cell>
          <cell r="T330">
            <v>0.4</v>
          </cell>
          <cell r="U330">
            <v>5.8</v>
          </cell>
          <cell r="V330">
            <v>1.9</v>
          </cell>
          <cell r="W330">
            <v>6.2</v>
          </cell>
          <cell r="X330">
            <v>1.5</v>
          </cell>
          <cell r="Y330">
            <v>0.8</v>
          </cell>
          <cell r="Z330">
            <v>0.8</v>
          </cell>
          <cell r="AA330">
            <v>0</v>
          </cell>
          <cell r="AB330">
            <v>0.1</v>
          </cell>
          <cell r="AC330">
            <v>1.4</v>
          </cell>
          <cell r="AD330">
            <v>0.1</v>
          </cell>
          <cell r="AE330">
            <v>1</v>
          </cell>
          <cell r="AF330">
            <v>0</v>
          </cell>
          <cell r="AG330">
            <v>0</v>
          </cell>
          <cell r="AH330">
            <v>11.6</v>
          </cell>
          <cell r="AI330">
            <v>1.6</v>
          </cell>
          <cell r="AJ330">
            <v>0</v>
          </cell>
          <cell r="AK330">
            <v>3.6</v>
          </cell>
          <cell r="AL330">
            <v>5.5</v>
          </cell>
          <cell r="AM330">
            <v>1.3</v>
          </cell>
          <cell r="AN330">
            <v>0</v>
          </cell>
          <cell r="AO330">
            <v>1</v>
          </cell>
          <cell r="AP330">
            <v>3.6</v>
          </cell>
        </row>
        <row r="331">
          <cell r="A331">
            <v>42734</v>
          </cell>
          <cell r="B331">
            <v>32</v>
          </cell>
          <cell r="C331">
            <v>18</v>
          </cell>
          <cell r="D331">
            <v>30.5</v>
          </cell>
          <cell r="E331">
            <v>32.200000000000003</v>
          </cell>
          <cell r="F331">
            <v>13.1</v>
          </cell>
          <cell r="G331">
            <v>26</v>
          </cell>
          <cell r="H331">
            <v>9.5</v>
          </cell>
          <cell r="I331">
            <v>3</v>
          </cell>
          <cell r="J331">
            <v>2.8</v>
          </cell>
          <cell r="K331">
            <v>2.2000000000000002</v>
          </cell>
          <cell r="L331">
            <v>4</v>
          </cell>
          <cell r="M331">
            <v>8</v>
          </cell>
          <cell r="N331">
            <v>6.9</v>
          </cell>
          <cell r="O331">
            <v>6</v>
          </cell>
          <cell r="P331">
            <v>3.4</v>
          </cell>
          <cell r="Q331">
            <v>1.2</v>
          </cell>
          <cell r="R331">
            <v>6.2</v>
          </cell>
          <cell r="S331">
            <v>10</v>
          </cell>
          <cell r="T331">
            <v>0.4</v>
          </cell>
          <cell r="U331">
            <v>5.5</v>
          </cell>
          <cell r="V331">
            <v>2</v>
          </cell>
          <cell r="W331">
            <v>3.9</v>
          </cell>
          <cell r="X331">
            <v>1</v>
          </cell>
          <cell r="Y331">
            <v>1</v>
          </cell>
          <cell r="Z331">
            <v>0.4</v>
          </cell>
          <cell r="AA331">
            <v>0</v>
          </cell>
          <cell r="AB331">
            <v>0.7</v>
          </cell>
          <cell r="AC331">
            <v>1.5</v>
          </cell>
          <cell r="AD331">
            <v>0.1</v>
          </cell>
          <cell r="AE331">
            <v>1.6</v>
          </cell>
          <cell r="AF331">
            <v>0</v>
          </cell>
          <cell r="AG331">
            <v>0</v>
          </cell>
          <cell r="AH331">
            <v>9.3000000000000007</v>
          </cell>
          <cell r="AI331">
            <v>0.8</v>
          </cell>
          <cell r="AJ331">
            <v>0</v>
          </cell>
          <cell r="AK331">
            <v>9</v>
          </cell>
          <cell r="AL331">
            <v>3</v>
          </cell>
          <cell r="AM331">
            <v>0.8</v>
          </cell>
          <cell r="AN331">
            <v>0</v>
          </cell>
          <cell r="AO331">
            <v>1</v>
          </cell>
          <cell r="AP331">
            <v>4.0999999999999996</v>
          </cell>
        </row>
        <row r="332">
          <cell r="A332">
            <v>42741</v>
          </cell>
          <cell r="B332">
            <v>31</v>
          </cell>
          <cell r="C332">
            <v>18</v>
          </cell>
          <cell r="D332">
            <v>22.3</v>
          </cell>
          <cell r="E332">
            <v>30</v>
          </cell>
          <cell r="F332">
            <v>14.3</v>
          </cell>
          <cell r="G332">
            <v>24.2</v>
          </cell>
          <cell r="H332">
            <v>7.9</v>
          </cell>
          <cell r="I332">
            <v>3.1</v>
          </cell>
          <cell r="J332">
            <v>2.5</v>
          </cell>
          <cell r="K332">
            <v>4.3</v>
          </cell>
          <cell r="L332">
            <v>4</v>
          </cell>
          <cell r="M332">
            <v>6.5</v>
          </cell>
          <cell r="N332">
            <v>7</v>
          </cell>
          <cell r="O332">
            <v>5</v>
          </cell>
          <cell r="P332">
            <v>2.4</v>
          </cell>
          <cell r="Q332">
            <v>1</v>
          </cell>
          <cell r="R332">
            <v>7.7</v>
          </cell>
          <cell r="S332">
            <v>12</v>
          </cell>
          <cell r="T332">
            <v>0.9</v>
          </cell>
          <cell r="U332">
            <v>5.8</v>
          </cell>
          <cell r="V332">
            <v>2</v>
          </cell>
          <cell r="W332">
            <v>3.9</v>
          </cell>
          <cell r="X332">
            <v>0.7</v>
          </cell>
          <cell r="Y332">
            <v>1</v>
          </cell>
          <cell r="Z332">
            <v>0.3</v>
          </cell>
          <cell r="AA332">
            <v>0</v>
          </cell>
          <cell r="AB332">
            <v>0.3</v>
          </cell>
          <cell r="AC332">
            <v>1.3</v>
          </cell>
          <cell r="AD332">
            <v>0.1</v>
          </cell>
          <cell r="AE332">
            <v>1.8</v>
          </cell>
          <cell r="AF332">
            <v>0</v>
          </cell>
          <cell r="AG332">
            <v>0</v>
          </cell>
          <cell r="AH332">
            <v>9.6999999999999993</v>
          </cell>
          <cell r="AI332">
            <v>1.1000000000000001</v>
          </cell>
          <cell r="AJ332">
            <v>0</v>
          </cell>
          <cell r="AK332">
            <v>9</v>
          </cell>
          <cell r="AL332">
            <v>2</v>
          </cell>
          <cell r="AM332">
            <v>0.8</v>
          </cell>
          <cell r="AN332">
            <v>0</v>
          </cell>
          <cell r="AO332">
            <v>1</v>
          </cell>
          <cell r="AP332">
            <v>5</v>
          </cell>
        </row>
        <row r="333">
          <cell r="A333">
            <v>42748</v>
          </cell>
          <cell r="B333">
            <v>35</v>
          </cell>
          <cell r="C333">
            <v>19</v>
          </cell>
          <cell r="D333">
            <v>28.3</v>
          </cell>
          <cell r="E333">
            <v>30</v>
          </cell>
          <cell r="F333">
            <v>14.7</v>
          </cell>
          <cell r="G333">
            <v>26</v>
          </cell>
          <cell r="H333">
            <v>8.4</v>
          </cell>
          <cell r="I333">
            <v>4.2</v>
          </cell>
          <cell r="J333">
            <v>2.8</v>
          </cell>
          <cell r="K333">
            <v>3.7</v>
          </cell>
          <cell r="L333">
            <v>5</v>
          </cell>
          <cell r="M333">
            <v>7.4</v>
          </cell>
          <cell r="N333">
            <v>6.3</v>
          </cell>
          <cell r="O333">
            <v>5.5</v>
          </cell>
          <cell r="P333">
            <v>5.0999999999999996</v>
          </cell>
          <cell r="Q333">
            <v>1.5</v>
          </cell>
          <cell r="R333">
            <v>6</v>
          </cell>
          <cell r="S333">
            <v>10</v>
          </cell>
          <cell r="T333">
            <v>1.8</v>
          </cell>
          <cell r="U333">
            <v>5.5</v>
          </cell>
          <cell r="V333">
            <v>2</v>
          </cell>
          <cell r="W333">
            <v>5</v>
          </cell>
          <cell r="X333">
            <v>2</v>
          </cell>
          <cell r="Y333">
            <v>1</v>
          </cell>
          <cell r="Z333">
            <v>0.1</v>
          </cell>
          <cell r="AA333">
            <v>0</v>
          </cell>
          <cell r="AB333">
            <v>0</v>
          </cell>
          <cell r="AC333">
            <v>2.2999999999999998</v>
          </cell>
          <cell r="AD333">
            <v>0.1</v>
          </cell>
          <cell r="AE333">
            <v>1.2</v>
          </cell>
          <cell r="AF333">
            <v>0</v>
          </cell>
          <cell r="AG333">
            <v>0</v>
          </cell>
          <cell r="AH333">
            <v>9</v>
          </cell>
          <cell r="AI333">
            <v>1</v>
          </cell>
          <cell r="AJ333">
            <v>0</v>
          </cell>
          <cell r="AK333">
            <v>10</v>
          </cell>
          <cell r="AL333">
            <v>1.5</v>
          </cell>
          <cell r="AM333">
            <v>0.8</v>
          </cell>
          <cell r="AN333">
            <v>0</v>
          </cell>
          <cell r="AO333">
            <v>1</v>
          </cell>
          <cell r="AP333">
            <v>6</v>
          </cell>
        </row>
        <row r="334">
          <cell r="A334">
            <v>42755</v>
          </cell>
          <cell r="B334">
            <v>33</v>
          </cell>
          <cell r="C334">
            <v>23</v>
          </cell>
          <cell r="D334">
            <v>36.700000000000003</v>
          </cell>
          <cell r="E334">
            <v>31.5</v>
          </cell>
          <cell r="F334">
            <v>16.3</v>
          </cell>
          <cell r="G334">
            <v>25</v>
          </cell>
          <cell r="H334">
            <v>9.5</v>
          </cell>
          <cell r="I334">
            <v>3.1</v>
          </cell>
          <cell r="J334">
            <v>4.2</v>
          </cell>
          <cell r="K334">
            <v>4.2</v>
          </cell>
          <cell r="L334">
            <v>4.4000000000000004</v>
          </cell>
          <cell r="M334">
            <v>7.5</v>
          </cell>
          <cell r="N334">
            <v>5.7</v>
          </cell>
          <cell r="O334">
            <v>5.5</v>
          </cell>
          <cell r="P334">
            <v>6.8</v>
          </cell>
          <cell r="Q334">
            <v>1.2</v>
          </cell>
          <cell r="R334">
            <v>7.8</v>
          </cell>
          <cell r="S334">
            <v>10</v>
          </cell>
          <cell r="T334">
            <v>2.1</v>
          </cell>
          <cell r="U334">
            <v>8</v>
          </cell>
          <cell r="V334">
            <v>2</v>
          </cell>
          <cell r="W334">
            <v>4.2</v>
          </cell>
          <cell r="X334">
            <v>2.2000000000000002</v>
          </cell>
          <cell r="Y334">
            <v>1</v>
          </cell>
          <cell r="Z334">
            <v>0.5</v>
          </cell>
          <cell r="AA334">
            <v>0</v>
          </cell>
          <cell r="AB334">
            <v>0.4</v>
          </cell>
          <cell r="AC334">
            <v>2.2000000000000002</v>
          </cell>
          <cell r="AD334">
            <v>0.1</v>
          </cell>
          <cell r="AE334">
            <v>1.1000000000000001</v>
          </cell>
          <cell r="AF334">
            <v>0</v>
          </cell>
          <cell r="AG334">
            <v>0</v>
          </cell>
          <cell r="AH334">
            <v>5.7</v>
          </cell>
          <cell r="AI334">
            <v>0.9</v>
          </cell>
          <cell r="AJ334">
            <v>0</v>
          </cell>
          <cell r="AK334">
            <v>12</v>
          </cell>
          <cell r="AL334">
            <v>5</v>
          </cell>
          <cell r="AM334">
            <v>2</v>
          </cell>
          <cell r="AN334">
            <v>0</v>
          </cell>
          <cell r="AO334">
            <v>1</v>
          </cell>
          <cell r="AP334">
            <v>6.4</v>
          </cell>
        </row>
        <row r="335">
          <cell r="A335">
            <v>42776</v>
          </cell>
          <cell r="B335">
            <v>33</v>
          </cell>
          <cell r="C335">
            <v>19</v>
          </cell>
          <cell r="D335">
            <v>32.700000000000003</v>
          </cell>
          <cell r="E335">
            <v>32.1</v>
          </cell>
          <cell r="F335">
            <v>14.6</v>
          </cell>
          <cell r="G335">
            <v>26</v>
          </cell>
          <cell r="H335">
            <v>12.8</v>
          </cell>
          <cell r="I335">
            <v>5.6</v>
          </cell>
          <cell r="J335">
            <v>1.2</v>
          </cell>
          <cell r="K335">
            <v>2.1</v>
          </cell>
          <cell r="L335">
            <v>4</v>
          </cell>
          <cell r="M335">
            <v>6</v>
          </cell>
          <cell r="N335">
            <v>8.5</v>
          </cell>
          <cell r="O335">
            <v>5.5</v>
          </cell>
          <cell r="P335">
            <v>2.5</v>
          </cell>
          <cell r="Q335">
            <v>1.5</v>
          </cell>
          <cell r="R335">
            <v>7.3</v>
          </cell>
          <cell r="S335">
            <v>10.1</v>
          </cell>
          <cell r="T335">
            <v>0.5</v>
          </cell>
          <cell r="U335">
            <v>6</v>
          </cell>
          <cell r="V335">
            <v>2</v>
          </cell>
          <cell r="W335">
            <v>4.9000000000000004</v>
          </cell>
          <cell r="X335">
            <v>1.5</v>
          </cell>
          <cell r="Y335">
            <v>0.5</v>
          </cell>
          <cell r="Z335">
            <v>0</v>
          </cell>
          <cell r="AA335">
            <v>0</v>
          </cell>
          <cell r="AB335">
            <v>0.6</v>
          </cell>
          <cell r="AC335">
            <v>2.2000000000000002</v>
          </cell>
          <cell r="AD335">
            <v>0.5</v>
          </cell>
          <cell r="AE335">
            <v>1.8</v>
          </cell>
          <cell r="AF335">
            <v>0</v>
          </cell>
          <cell r="AG335">
            <v>0</v>
          </cell>
          <cell r="AH335">
            <v>9.5</v>
          </cell>
          <cell r="AI335">
            <v>1</v>
          </cell>
          <cell r="AJ335">
            <v>0</v>
          </cell>
          <cell r="AK335">
            <v>12</v>
          </cell>
          <cell r="AL335">
            <v>4</v>
          </cell>
          <cell r="AM335">
            <v>3</v>
          </cell>
          <cell r="AN335">
            <v>0</v>
          </cell>
          <cell r="AO335">
            <v>1</v>
          </cell>
          <cell r="AP335">
            <v>2.6</v>
          </cell>
        </row>
        <row r="336">
          <cell r="A336">
            <v>42783</v>
          </cell>
          <cell r="B336">
            <v>30</v>
          </cell>
          <cell r="C336">
            <v>18</v>
          </cell>
          <cell r="D336">
            <v>29.5</v>
          </cell>
          <cell r="E336">
            <v>33.1</v>
          </cell>
          <cell r="F336">
            <v>12.7</v>
          </cell>
          <cell r="G336">
            <v>23</v>
          </cell>
          <cell r="H336">
            <v>11.4</v>
          </cell>
          <cell r="I336">
            <v>4.5</v>
          </cell>
          <cell r="J336">
            <v>2.8</v>
          </cell>
          <cell r="K336">
            <v>2.2000000000000002</v>
          </cell>
          <cell r="L336">
            <v>4</v>
          </cell>
          <cell r="M336">
            <v>7</v>
          </cell>
          <cell r="N336">
            <v>8</v>
          </cell>
          <cell r="O336">
            <v>5</v>
          </cell>
          <cell r="P336">
            <v>3</v>
          </cell>
          <cell r="Q336">
            <v>1.5</v>
          </cell>
          <cell r="R336">
            <v>7.6</v>
          </cell>
          <cell r="S336">
            <v>10</v>
          </cell>
          <cell r="T336">
            <v>0.8</v>
          </cell>
          <cell r="U336">
            <v>9</v>
          </cell>
          <cell r="V336">
            <v>2</v>
          </cell>
          <cell r="W336">
            <v>3.9</v>
          </cell>
          <cell r="X336">
            <v>1</v>
          </cell>
          <cell r="Y336">
            <v>0.5</v>
          </cell>
          <cell r="Z336">
            <v>0</v>
          </cell>
          <cell r="AA336">
            <v>0</v>
          </cell>
          <cell r="AB336">
            <v>0.4</v>
          </cell>
          <cell r="AC336">
            <v>2.1</v>
          </cell>
          <cell r="AD336">
            <v>0.3</v>
          </cell>
          <cell r="AE336">
            <v>1</v>
          </cell>
          <cell r="AF336">
            <v>0</v>
          </cell>
          <cell r="AG336">
            <v>0</v>
          </cell>
          <cell r="AH336">
            <v>5.5</v>
          </cell>
          <cell r="AI336">
            <v>1</v>
          </cell>
          <cell r="AJ336">
            <v>0</v>
          </cell>
          <cell r="AK336">
            <v>14</v>
          </cell>
          <cell r="AL336">
            <v>6</v>
          </cell>
          <cell r="AM336">
            <v>1</v>
          </cell>
          <cell r="AN336">
            <v>0</v>
          </cell>
          <cell r="AO336">
            <v>1</v>
          </cell>
          <cell r="AP336">
            <v>4.5999999999999996</v>
          </cell>
        </row>
        <row r="337">
          <cell r="A337">
            <v>42790</v>
          </cell>
          <cell r="B337">
            <v>32</v>
          </cell>
          <cell r="C337">
            <v>19</v>
          </cell>
          <cell r="D337">
            <v>28.5</v>
          </cell>
          <cell r="E337">
            <v>29.2</v>
          </cell>
          <cell r="F337">
            <v>13</v>
          </cell>
          <cell r="G337">
            <v>21</v>
          </cell>
          <cell r="H337">
            <v>9.6</v>
          </cell>
          <cell r="I337">
            <v>4.2</v>
          </cell>
          <cell r="J337">
            <v>5</v>
          </cell>
          <cell r="K337">
            <v>2.8</v>
          </cell>
          <cell r="L337">
            <v>4</v>
          </cell>
          <cell r="M337">
            <v>9</v>
          </cell>
          <cell r="N337">
            <v>6.5</v>
          </cell>
          <cell r="O337">
            <v>5</v>
          </cell>
          <cell r="P337">
            <v>5.5</v>
          </cell>
          <cell r="Q337">
            <v>1.1000000000000001</v>
          </cell>
          <cell r="R337">
            <v>7</v>
          </cell>
          <cell r="S337">
            <v>9.5</v>
          </cell>
          <cell r="T337">
            <v>0.6</v>
          </cell>
          <cell r="U337">
            <v>9</v>
          </cell>
          <cell r="V337">
            <v>2</v>
          </cell>
          <cell r="W337">
            <v>3.8</v>
          </cell>
          <cell r="X337">
            <v>1.7</v>
          </cell>
          <cell r="Y337">
            <v>0</v>
          </cell>
          <cell r="Z337">
            <v>0</v>
          </cell>
          <cell r="AA337">
            <v>0</v>
          </cell>
          <cell r="AB337">
            <v>0.4</v>
          </cell>
          <cell r="AC337">
            <v>2.2999999999999998</v>
          </cell>
          <cell r="AD337">
            <v>0.3</v>
          </cell>
          <cell r="AE337">
            <v>0.8</v>
          </cell>
          <cell r="AF337">
            <v>0</v>
          </cell>
          <cell r="AG337">
            <v>0</v>
          </cell>
          <cell r="AH337">
            <v>9.1</v>
          </cell>
          <cell r="AI337">
            <v>1</v>
          </cell>
          <cell r="AJ337">
            <v>0</v>
          </cell>
          <cell r="AK337">
            <v>13</v>
          </cell>
          <cell r="AL337">
            <v>4</v>
          </cell>
          <cell r="AM337">
            <v>1</v>
          </cell>
          <cell r="AN337">
            <v>0</v>
          </cell>
          <cell r="AO337">
            <v>1</v>
          </cell>
          <cell r="AP337">
            <v>4.7</v>
          </cell>
        </row>
        <row r="338">
          <cell r="A338">
            <v>42797</v>
          </cell>
          <cell r="B338">
            <v>31</v>
          </cell>
          <cell r="C338">
            <v>19</v>
          </cell>
          <cell r="D338">
            <v>28.5</v>
          </cell>
          <cell r="E338">
            <v>33.5</v>
          </cell>
          <cell r="F338">
            <v>10.4</v>
          </cell>
          <cell r="G338">
            <v>20</v>
          </cell>
          <cell r="H338">
            <v>10.8</v>
          </cell>
          <cell r="I338">
            <v>4.7</v>
          </cell>
          <cell r="J338">
            <v>2.9</v>
          </cell>
          <cell r="K338">
            <v>3.5</v>
          </cell>
          <cell r="L338">
            <v>4</v>
          </cell>
          <cell r="M338">
            <v>9</v>
          </cell>
          <cell r="N338">
            <v>5.7</v>
          </cell>
          <cell r="O338">
            <v>5.5</v>
          </cell>
          <cell r="P338">
            <v>4.8</v>
          </cell>
          <cell r="Q338">
            <v>1.1000000000000001</v>
          </cell>
          <cell r="R338">
            <v>7.2</v>
          </cell>
          <cell r="S338">
            <v>9</v>
          </cell>
          <cell r="T338">
            <v>0.6</v>
          </cell>
          <cell r="U338">
            <v>9</v>
          </cell>
          <cell r="V338">
            <v>2</v>
          </cell>
          <cell r="W338">
            <v>3.6</v>
          </cell>
          <cell r="X338">
            <v>2</v>
          </cell>
          <cell r="Y338">
            <v>1</v>
          </cell>
          <cell r="Z338">
            <v>0</v>
          </cell>
          <cell r="AA338">
            <v>0</v>
          </cell>
          <cell r="AB338">
            <v>0</v>
          </cell>
          <cell r="AC338">
            <v>2.2000000000000002</v>
          </cell>
          <cell r="AD338">
            <v>0.3</v>
          </cell>
          <cell r="AE338">
            <v>0.7</v>
          </cell>
          <cell r="AF338">
            <v>0</v>
          </cell>
          <cell r="AG338">
            <v>0</v>
          </cell>
          <cell r="AH338">
            <v>6.1</v>
          </cell>
          <cell r="AI338">
            <v>1</v>
          </cell>
          <cell r="AJ338">
            <v>0</v>
          </cell>
          <cell r="AK338">
            <v>13</v>
          </cell>
          <cell r="AL338">
            <v>5</v>
          </cell>
          <cell r="AM338">
            <v>1</v>
          </cell>
          <cell r="AN338">
            <v>0</v>
          </cell>
          <cell r="AO338">
            <v>1</v>
          </cell>
          <cell r="AP338">
            <v>5.2</v>
          </cell>
        </row>
        <row r="339">
          <cell r="A339">
            <v>42804</v>
          </cell>
          <cell r="B339">
            <v>32</v>
          </cell>
          <cell r="C339">
            <v>20</v>
          </cell>
          <cell r="D339">
            <v>30.8</v>
          </cell>
          <cell r="E339">
            <v>30.9</v>
          </cell>
          <cell r="F339">
            <v>10.7</v>
          </cell>
          <cell r="G339">
            <v>19</v>
          </cell>
          <cell r="H339">
            <v>9.3000000000000007</v>
          </cell>
          <cell r="I339">
            <v>4.2</v>
          </cell>
          <cell r="J339">
            <v>4.5</v>
          </cell>
          <cell r="K339">
            <v>3.5</v>
          </cell>
          <cell r="L339">
            <v>4</v>
          </cell>
          <cell r="M339">
            <v>9</v>
          </cell>
          <cell r="N339">
            <v>7.2</v>
          </cell>
          <cell r="O339">
            <v>5</v>
          </cell>
          <cell r="P339">
            <v>3</v>
          </cell>
          <cell r="Q339">
            <v>1.5</v>
          </cell>
          <cell r="R339">
            <v>7.5</v>
          </cell>
          <cell r="S339">
            <v>9.5</v>
          </cell>
          <cell r="T339">
            <v>0.5</v>
          </cell>
          <cell r="U339">
            <v>7</v>
          </cell>
          <cell r="V339">
            <v>2</v>
          </cell>
          <cell r="W339">
            <v>4.0999999999999996</v>
          </cell>
          <cell r="X339">
            <v>3</v>
          </cell>
          <cell r="Y339">
            <v>1</v>
          </cell>
          <cell r="Z339">
            <v>0</v>
          </cell>
          <cell r="AA339">
            <v>0</v>
          </cell>
          <cell r="AB339">
            <v>0</v>
          </cell>
          <cell r="AC339">
            <v>2.2000000000000002</v>
          </cell>
          <cell r="AD339">
            <v>0.3</v>
          </cell>
          <cell r="AE339">
            <v>0.8</v>
          </cell>
          <cell r="AF339">
            <v>0</v>
          </cell>
          <cell r="AG339">
            <v>0</v>
          </cell>
          <cell r="AH339">
            <v>7.7</v>
          </cell>
          <cell r="AI339">
            <v>1</v>
          </cell>
          <cell r="AJ339">
            <v>0</v>
          </cell>
          <cell r="AK339">
            <v>12</v>
          </cell>
          <cell r="AL339">
            <v>8</v>
          </cell>
          <cell r="AM339">
            <v>1</v>
          </cell>
          <cell r="AN339">
            <v>0</v>
          </cell>
          <cell r="AO339">
            <v>1</v>
          </cell>
          <cell r="AP339">
            <v>5.8</v>
          </cell>
        </row>
        <row r="340">
          <cell r="A340">
            <v>42811</v>
          </cell>
          <cell r="B340">
            <v>33</v>
          </cell>
          <cell r="C340">
            <v>20</v>
          </cell>
          <cell r="D340">
            <v>30.5</v>
          </cell>
          <cell r="E340">
            <v>29.9</v>
          </cell>
          <cell r="F340">
            <v>10.3</v>
          </cell>
          <cell r="G340">
            <v>20</v>
          </cell>
          <cell r="H340">
            <v>9</v>
          </cell>
          <cell r="I340">
            <v>4</v>
          </cell>
          <cell r="J340">
            <v>3.4</v>
          </cell>
          <cell r="K340">
            <v>5.2</v>
          </cell>
          <cell r="L340">
            <v>4</v>
          </cell>
          <cell r="M340">
            <v>9</v>
          </cell>
          <cell r="N340">
            <v>6.8</v>
          </cell>
          <cell r="O340">
            <v>5</v>
          </cell>
          <cell r="P340">
            <v>6</v>
          </cell>
          <cell r="Q340">
            <v>1</v>
          </cell>
          <cell r="R340">
            <v>8.4</v>
          </cell>
          <cell r="S340">
            <v>10</v>
          </cell>
          <cell r="T340">
            <v>1.3</v>
          </cell>
          <cell r="U340">
            <v>6</v>
          </cell>
          <cell r="V340">
            <v>2</v>
          </cell>
          <cell r="W340">
            <v>2.2999999999999998</v>
          </cell>
          <cell r="X340">
            <v>3</v>
          </cell>
          <cell r="Y340">
            <v>0.6</v>
          </cell>
          <cell r="Z340">
            <v>1</v>
          </cell>
          <cell r="AA340">
            <v>0</v>
          </cell>
          <cell r="AB340">
            <v>0.2</v>
          </cell>
          <cell r="AC340">
            <v>2</v>
          </cell>
          <cell r="AD340">
            <v>0.2</v>
          </cell>
          <cell r="AE340">
            <v>0.8</v>
          </cell>
          <cell r="AF340">
            <v>0</v>
          </cell>
          <cell r="AG340">
            <v>0</v>
          </cell>
          <cell r="AH340">
            <v>3.8</v>
          </cell>
          <cell r="AI340">
            <v>1</v>
          </cell>
          <cell r="AJ340">
            <v>0</v>
          </cell>
          <cell r="AK340">
            <v>12</v>
          </cell>
          <cell r="AL340">
            <v>3</v>
          </cell>
          <cell r="AM340">
            <v>1</v>
          </cell>
          <cell r="AN340">
            <v>0</v>
          </cell>
          <cell r="AO340">
            <v>1</v>
          </cell>
          <cell r="AP340">
            <v>6.6</v>
          </cell>
        </row>
        <row r="341">
          <cell r="A341">
            <v>42818</v>
          </cell>
          <cell r="B341">
            <v>32</v>
          </cell>
          <cell r="C341">
            <v>21</v>
          </cell>
          <cell r="D341">
            <v>34.299999999999997</v>
          </cell>
          <cell r="E341">
            <v>33</v>
          </cell>
          <cell r="F341">
            <v>8.6999999999999993</v>
          </cell>
          <cell r="G341">
            <v>19</v>
          </cell>
          <cell r="H341">
            <v>10.4</v>
          </cell>
          <cell r="I341">
            <v>3.7</v>
          </cell>
          <cell r="J341">
            <v>2.2999999999999998</v>
          </cell>
          <cell r="K341">
            <v>3</v>
          </cell>
          <cell r="L341">
            <v>4</v>
          </cell>
          <cell r="M341">
            <v>9</v>
          </cell>
          <cell r="N341">
            <v>6.5</v>
          </cell>
          <cell r="O341">
            <v>6</v>
          </cell>
          <cell r="P341">
            <v>4</v>
          </cell>
          <cell r="Q341">
            <v>1.1000000000000001</v>
          </cell>
          <cell r="R341">
            <v>6</v>
          </cell>
          <cell r="S341">
            <v>10</v>
          </cell>
          <cell r="T341">
            <v>0.5</v>
          </cell>
          <cell r="U341">
            <v>7</v>
          </cell>
          <cell r="V341">
            <v>2</v>
          </cell>
          <cell r="W341">
            <v>3.6</v>
          </cell>
          <cell r="X341">
            <v>2</v>
          </cell>
          <cell r="Y341">
            <v>1</v>
          </cell>
          <cell r="Z341">
            <v>0</v>
          </cell>
          <cell r="AA341">
            <v>0</v>
          </cell>
          <cell r="AB341">
            <v>0.3</v>
          </cell>
          <cell r="AC341">
            <v>2</v>
          </cell>
          <cell r="AD341">
            <v>0.3</v>
          </cell>
          <cell r="AE341">
            <v>0.6</v>
          </cell>
          <cell r="AF341">
            <v>0</v>
          </cell>
          <cell r="AG341">
            <v>0</v>
          </cell>
          <cell r="AH341">
            <v>3.4</v>
          </cell>
          <cell r="AI341">
            <v>1</v>
          </cell>
          <cell r="AJ341">
            <v>0</v>
          </cell>
          <cell r="AK341">
            <v>14</v>
          </cell>
          <cell r="AL341">
            <v>3</v>
          </cell>
          <cell r="AM341">
            <v>1</v>
          </cell>
          <cell r="AN341">
            <v>0</v>
          </cell>
          <cell r="AO341">
            <v>1</v>
          </cell>
          <cell r="AP341">
            <v>6.8</v>
          </cell>
        </row>
        <row r="342">
          <cell r="A342">
            <v>42825</v>
          </cell>
          <cell r="B342">
            <v>32</v>
          </cell>
          <cell r="C342">
            <v>20</v>
          </cell>
          <cell r="D342">
            <v>34</v>
          </cell>
          <cell r="E342">
            <v>33.299999999999997</v>
          </cell>
          <cell r="F342">
            <v>9</v>
          </cell>
          <cell r="G342">
            <v>19</v>
          </cell>
          <cell r="H342">
            <v>11.3</v>
          </cell>
          <cell r="I342">
            <v>4.0999999999999996</v>
          </cell>
          <cell r="J342">
            <v>0.9</v>
          </cell>
          <cell r="K342">
            <v>3</v>
          </cell>
          <cell r="L342">
            <v>4</v>
          </cell>
          <cell r="M342">
            <v>8</v>
          </cell>
          <cell r="N342">
            <v>7</v>
          </cell>
          <cell r="O342">
            <v>6</v>
          </cell>
          <cell r="P342">
            <v>4.2</v>
          </cell>
          <cell r="Q342">
            <v>1</v>
          </cell>
          <cell r="R342">
            <v>6.5</v>
          </cell>
          <cell r="S342">
            <v>9.1</v>
          </cell>
          <cell r="T342">
            <v>1</v>
          </cell>
          <cell r="U342">
            <v>7</v>
          </cell>
          <cell r="V342">
            <v>2</v>
          </cell>
          <cell r="W342">
            <v>3.9</v>
          </cell>
          <cell r="X342">
            <v>2</v>
          </cell>
          <cell r="Y342">
            <v>0.8</v>
          </cell>
          <cell r="Z342">
            <v>0</v>
          </cell>
          <cell r="AA342">
            <v>0</v>
          </cell>
          <cell r="AB342">
            <v>0</v>
          </cell>
          <cell r="AC342">
            <v>1</v>
          </cell>
          <cell r="AD342">
            <v>0.3</v>
          </cell>
          <cell r="AE342">
            <v>0.7</v>
          </cell>
          <cell r="AF342">
            <v>0</v>
          </cell>
          <cell r="AG342">
            <v>0</v>
          </cell>
          <cell r="AH342">
            <v>7.9</v>
          </cell>
          <cell r="AI342">
            <v>1</v>
          </cell>
          <cell r="AJ342">
            <v>0</v>
          </cell>
          <cell r="AK342">
            <v>14</v>
          </cell>
          <cell r="AL342">
            <v>5</v>
          </cell>
          <cell r="AM342">
            <v>1</v>
          </cell>
          <cell r="AN342">
            <v>0</v>
          </cell>
          <cell r="AO342">
            <v>1</v>
          </cell>
          <cell r="AP342">
            <v>5.9</v>
          </cell>
        </row>
        <row r="343">
          <cell r="A343">
            <v>42832</v>
          </cell>
          <cell r="B343">
            <v>31</v>
          </cell>
          <cell r="C343">
            <v>16</v>
          </cell>
          <cell r="D343">
            <v>31.8</v>
          </cell>
          <cell r="E343">
            <v>33.6</v>
          </cell>
          <cell r="F343">
            <v>8.8000000000000007</v>
          </cell>
          <cell r="G343">
            <v>22</v>
          </cell>
          <cell r="H343">
            <v>9.8000000000000007</v>
          </cell>
          <cell r="I343">
            <v>4.2</v>
          </cell>
          <cell r="J343">
            <v>1.1000000000000001</v>
          </cell>
          <cell r="K343">
            <v>4</v>
          </cell>
          <cell r="L343">
            <v>4</v>
          </cell>
          <cell r="M343">
            <v>8</v>
          </cell>
          <cell r="N343">
            <v>6.5</v>
          </cell>
          <cell r="O343">
            <v>6</v>
          </cell>
          <cell r="P343">
            <v>3.6</v>
          </cell>
          <cell r="Q343">
            <v>1.1000000000000001</v>
          </cell>
          <cell r="R343">
            <v>6.5</v>
          </cell>
          <cell r="S343">
            <v>7.5</v>
          </cell>
          <cell r="T343">
            <v>1</v>
          </cell>
          <cell r="U343">
            <v>7</v>
          </cell>
          <cell r="V343">
            <v>2</v>
          </cell>
          <cell r="W343">
            <v>3.8</v>
          </cell>
          <cell r="X343">
            <v>2.2000000000000002</v>
          </cell>
          <cell r="Y343">
            <v>0.9</v>
          </cell>
          <cell r="Z343">
            <v>0</v>
          </cell>
          <cell r="AA343">
            <v>0</v>
          </cell>
          <cell r="AB343">
            <v>0.7</v>
          </cell>
          <cell r="AC343">
            <v>3</v>
          </cell>
          <cell r="AD343">
            <v>0.3</v>
          </cell>
          <cell r="AE343">
            <v>0.7</v>
          </cell>
          <cell r="AF343">
            <v>0</v>
          </cell>
          <cell r="AG343">
            <v>0</v>
          </cell>
          <cell r="AH343">
            <v>9.1999999999999993</v>
          </cell>
          <cell r="AI343">
            <v>1</v>
          </cell>
          <cell r="AJ343">
            <v>0</v>
          </cell>
          <cell r="AK343">
            <v>14</v>
          </cell>
          <cell r="AL343">
            <v>5</v>
          </cell>
          <cell r="AM343">
            <v>1</v>
          </cell>
          <cell r="AN343">
            <v>0</v>
          </cell>
          <cell r="AO343">
            <v>1</v>
          </cell>
          <cell r="AP343">
            <v>6.1</v>
          </cell>
        </row>
        <row r="344">
          <cell r="A344">
            <v>42839</v>
          </cell>
          <cell r="B344">
            <v>32</v>
          </cell>
          <cell r="C344">
            <v>19</v>
          </cell>
          <cell r="D344">
            <v>32.799999999999997</v>
          </cell>
          <cell r="E344">
            <v>33.200000000000003</v>
          </cell>
          <cell r="F344">
            <v>8.3000000000000007</v>
          </cell>
          <cell r="G344">
            <v>23</v>
          </cell>
          <cell r="H344">
            <v>11.3</v>
          </cell>
          <cell r="I344">
            <v>4.0999999999999996</v>
          </cell>
          <cell r="J344">
            <v>4.5</v>
          </cell>
          <cell r="K344">
            <v>3</v>
          </cell>
          <cell r="L344">
            <v>4</v>
          </cell>
          <cell r="M344">
            <v>9</v>
          </cell>
          <cell r="N344">
            <v>7</v>
          </cell>
          <cell r="O344">
            <v>6.5</v>
          </cell>
          <cell r="P344">
            <v>4.9000000000000004</v>
          </cell>
          <cell r="Q344">
            <v>1.1000000000000001</v>
          </cell>
          <cell r="R344">
            <v>7.3</v>
          </cell>
          <cell r="S344">
            <v>10.3</v>
          </cell>
          <cell r="T344">
            <v>1.1000000000000001</v>
          </cell>
          <cell r="U344">
            <v>9</v>
          </cell>
          <cell r="V344">
            <v>2</v>
          </cell>
          <cell r="W344">
            <v>4</v>
          </cell>
          <cell r="X344">
            <v>3</v>
          </cell>
          <cell r="Y344">
            <v>0.3</v>
          </cell>
          <cell r="Z344">
            <v>0</v>
          </cell>
          <cell r="AA344">
            <v>0</v>
          </cell>
          <cell r="AB344">
            <v>0</v>
          </cell>
          <cell r="AC344">
            <v>3</v>
          </cell>
          <cell r="AD344">
            <v>0.3</v>
          </cell>
          <cell r="AE344">
            <v>0.6</v>
          </cell>
          <cell r="AF344">
            <v>0</v>
          </cell>
          <cell r="AG344">
            <v>0</v>
          </cell>
          <cell r="AH344">
            <v>9.4</v>
          </cell>
          <cell r="AI344">
            <v>1</v>
          </cell>
          <cell r="AJ344">
            <v>0</v>
          </cell>
          <cell r="AK344">
            <v>14</v>
          </cell>
          <cell r="AL344">
            <v>7</v>
          </cell>
          <cell r="AM344">
            <v>1</v>
          </cell>
          <cell r="AN344">
            <v>0</v>
          </cell>
          <cell r="AO344">
            <v>1</v>
          </cell>
          <cell r="AP344">
            <v>5.5</v>
          </cell>
        </row>
        <row r="345">
          <cell r="A345">
            <v>42846</v>
          </cell>
          <cell r="B345">
            <v>29</v>
          </cell>
          <cell r="C345">
            <v>19</v>
          </cell>
          <cell r="D345">
            <v>32.4</v>
          </cell>
          <cell r="E345">
            <v>31.4</v>
          </cell>
          <cell r="F345">
            <v>13.5</v>
          </cell>
          <cell r="G345">
            <v>25</v>
          </cell>
          <cell r="H345">
            <v>9.1999999999999993</v>
          </cell>
          <cell r="I345">
            <v>4.2</v>
          </cell>
          <cell r="J345">
            <v>4.8</v>
          </cell>
          <cell r="K345">
            <v>3.5</v>
          </cell>
          <cell r="L345">
            <v>4</v>
          </cell>
          <cell r="M345">
            <v>8</v>
          </cell>
          <cell r="N345">
            <v>6</v>
          </cell>
          <cell r="O345">
            <v>6.5</v>
          </cell>
          <cell r="P345">
            <v>4.9000000000000004</v>
          </cell>
          <cell r="Q345">
            <v>1</v>
          </cell>
          <cell r="R345">
            <v>7.3</v>
          </cell>
          <cell r="S345">
            <v>9</v>
          </cell>
          <cell r="T345">
            <v>0.6</v>
          </cell>
          <cell r="U345">
            <v>6</v>
          </cell>
          <cell r="V345">
            <v>2</v>
          </cell>
          <cell r="W345">
            <v>3.7</v>
          </cell>
          <cell r="X345">
            <v>2.4</v>
          </cell>
          <cell r="Y345">
            <v>0.4</v>
          </cell>
          <cell r="Z345">
            <v>0</v>
          </cell>
          <cell r="AA345">
            <v>0</v>
          </cell>
          <cell r="AB345">
            <v>0</v>
          </cell>
          <cell r="AC345">
            <v>3</v>
          </cell>
          <cell r="AD345">
            <v>0.3</v>
          </cell>
          <cell r="AE345">
            <v>0.8</v>
          </cell>
          <cell r="AF345">
            <v>0</v>
          </cell>
          <cell r="AG345">
            <v>0</v>
          </cell>
          <cell r="AH345">
            <v>7.3</v>
          </cell>
          <cell r="AI345">
            <v>1</v>
          </cell>
          <cell r="AJ345">
            <v>0</v>
          </cell>
          <cell r="AK345">
            <v>13</v>
          </cell>
          <cell r="AL345">
            <v>4</v>
          </cell>
          <cell r="AM345">
            <v>1</v>
          </cell>
          <cell r="AN345">
            <v>0</v>
          </cell>
          <cell r="AO345">
            <v>1</v>
          </cell>
          <cell r="AP345">
            <v>4</v>
          </cell>
        </row>
        <row r="346">
          <cell r="A346">
            <v>42853</v>
          </cell>
          <cell r="B346">
            <v>30</v>
          </cell>
          <cell r="C346">
            <v>23</v>
          </cell>
          <cell r="D346">
            <v>32.799999999999997</v>
          </cell>
          <cell r="E346">
            <v>31.3</v>
          </cell>
          <cell r="F346">
            <v>12</v>
          </cell>
          <cell r="G346">
            <v>25</v>
          </cell>
          <cell r="H346">
            <v>9.5</v>
          </cell>
          <cell r="I346">
            <v>4</v>
          </cell>
          <cell r="J346">
            <v>5.0999999999999996</v>
          </cell>
          <cell r="K346">
            <v>3</v>
          </cell>
          <cell r="L346">
            <v>4</v>
          </cell>
          <cell r="M346">
            <v>9</v>
          </cell>
          <cell r="N346">
            <v>6.5</v>
          </cell>
          <cell r="O346">
            <v>6</v>
          </cell>
          <cell r="P346">
            <v>3.5</v>
          </cell>
          <cell r="Q346">
            <v>1.7</v>
          </cell>
          <cell r="R346">
            <v>5.5</v>
          </cell>
          <cell r="S346">
            <v>9.4</v>
          </cell>
          <cell r="T346">
            <v>1.1000000000000001</v>
          </cell>
          <cell r="U346">
            <v>9</v>
          </cell>
          <cell r="V346">
            <v>2</v>
          </cell>
          <cell r="W346">
            <v>5.3</v>
          </cell>
          <cell r="X346">
            <v>2</v>
          </cell>
          <cell r="Y346">
            <v>0.4</v>
          </cell>
          <cell r="Z346">
            <v>0</v>
          </cell>
          <cell r="AA346">
            <v>0</v>
          </cell>
          <cell r="AB346">
            <v>0.4</v>
          </cell>
          <cell r="AC346">
            <v>3</v>
          </cell>
          <cell r="AD346">
            <v>0.6</v>
          </cell>
          <cell r="AE346">
            <v>0.7</v>
          </cell>
          <cell r="AF346">
            <v>0</v>
          </cell>
          <cell r="AG346">
            <v>0</v>
          </cell>
          <cell r="AH346">
            <v>5.5</v>
          </cell>
          <cell r="AI346">
            <v>1</v>
          </cell>
          <cell r="AJ346">
            <v>0</v>
          </cell>
          <cell r="AK346">
            <v>13</v>
          </cell>
          <cell r="AL346">
            <v>6</v>
          </cell>
          <cell r="AM346">
            <v>1</v>
          </cell>
          <cell r="AN346">
            <v>0</v>
          </cell>
          <cell r="AO346">
            <v>1</v>
          </cell>
          <cell r="AP346">
            <v>3.2</v>
          </cell>
        </row>
        <row r="347">
          <cell r="A347">
            <v>42860</v>
          </cell>
          <cell r="B347">
            <v>31</v>
          </cell>
          <cell r="C347">
            <v>22</v>
          </cell>
          <cell r="D347">
            <v>32.4</v>
          </cell>
          <cell r="E347">
            <v>27</v>
          </cell>
          <cell r="F347">
            <v>12</v>
          </cell>
          <cell r="G347">
            <v>24</v>
          </cell>
          <cell r="H347">
            <v>9.1999999999999993</v>
          </cell>
          <cell r="I347">
            <v>4.8</v>
          </cell>
          <cell r="J347">
            <v>5.0999999999999996</v>
          </cell>
          <cell r="K347">
            <v>3</v>
          </cell>
          <cell r="L347">
            <v>4</v>
          </cell>
          <cell r="M347">
            <v>10</v>
          </cell>
          <cell r="N347">
            <v>5.3</v>
          </cell>
          <cell r="O347">
            <v>6.5</v>
          </cell>
          <cell r="P347">
            <v>4.3</v>
          </cell>
          <cell r="Q347">
            <v>1.6</v>
          </cell>
          <cell r="R347">
            <v>5.5</v>
          </cell>
          <cell r="S347">
            <v>9.4</v>
          </cell>
          <cell r="T347">
            <v>1</v>
          </cell>
          <cell r="U347">
            <v>7</v>
          </cell>
          <cell r="V347">
            <v>2</v>
          </cell>
          <cell r="W347">
            <v>5.0999999999999996</v>
          </cell>
          <cell r="X347">
            <v>2</v>
          </cell>
          <cell r="Y347">
            <v>0.7</v>
          </cell>
          <cell r="Z347">
            <v>0</v>
          </cell>
          <cell r="AA347">
            <v>0</v>
          </cell>
          <cell r="AB347">
            <v>0.3</v>
          </cell>
          <cell r="AC347">
            <v>3</v>
          </cell>
          <cell r="AD347">
            <v>0.4</v>
          </cell>
          <cell r="AE347">
            <v>0.8</v>
          </cell>
          <cell r="AF347">
            <v>0</v>
          </cell>
          <cell r="AG347">
            <v>0</v>
          </cell>
          <cell r="AH347">
            <v>9.1999999999999993</v>
          </cell>
          <cell r="AI347">
            <v>1</v>
          </cell>
          <cell r="AJ347">
            <v>0</v>
          </cell>
          <cell r="AK347">
            <v>12</v>
          </cell>
          <cell r="AL347">
            <v>5</v>
          </cell>
          <cell r="AM347">
            <v>1</v>
          </cell>
          <cell r="AN347">
            <v>0</v>
          </cell>
          <cell r="AO347">
            <v>1</v>
          </cell>
          <cell r="AP347">
            <v>4.2</v>
          </cell>
        </row>
        <row r="348">
          <cell r="A348">
            <v>42867</v>
          </cell>
          <cell r="B348">
            <v>32</v>
          </cell>
          <cell r="C348">
            <v>22</v>
          </cell>
          <cell r="D348">
            <v>35.299999999999997</v>
          </cell>
          <cell r="E348">
            <v>31</v>
          </cell>
          <cell r="F348">
            <v>13.5</v>
          </cell>
          <cell r="G348">
            <v>16</v>
          </cell>
          <cell r="H348">
            <v>9.8000000000000007</v>
          </cell>
          <cell r="I348">
            <v>8.6</v>
          </cell>
          <cell r="J348">
            <v>3</v>
          </cell>
          <cell r="K348">
            <v>2.5</v>
          </cell>
          <cell r="L348">
            <v>4</v>
          </cell>
          <cell r="M348">
            <v>10</v>
          </cell>
          <cell r="N348">
            <v>7</v>
          </cell>
          <cell r="O348">
            <v>5.5</v>
          </cell>
          <cell r="P348">
            <v>3.9</v>
          </cell>
          <cell r="Q348">
            <v>1.5</v>
          </cell>
          <cell r="R348">
            <v>4</v>
          </cell>
          <cell r="S348">
            <v>9.9</v>
          </cell>
          <cell r="T348">
            <v>0.6</v>
          </cell>
          <cell r="U348">
            <v>6</v>
          </cell>
          <cell r="V348">
            <v>2</v>
          </cell>
          <cell r="W348">
            <v>5.2</v>
          </cell>
          <cell r="X348">
            <v>1.3</v>
          </cell>
          <cell r="Y348">
            <v>0.4</v>
          </cell>
          <cell r="Z348">
            <v>0</v>
          </cell>
          <cell r="AA348">
            <v>1</v>
          </cell>
          <cell r="AB348">
            <v>0</v>
          </cell>
          <cell r="AC348">
            <v>3</v>
          </cell>
          <cell r="AD348">
            <v>0.4</v>
          </cell>
          <cell r="AE348">
            <v>0.6</v>
          </cell>
          <cell r="AF348">
            <v>0</v>
          </cell>
          <cell r="AG348">
            <v>0</v>
          </cell>
          <cell r="AH348">
            <v>13.3</v>
          </cell>
          <cell r="AI348">
            <v>1</v>
          </cell>
          <cell r="AJ348">
            <v>0</v>
          </cell>
          <cell r="AK348">
            <v>13</v>
          </cell>
          <cell r="AL348">
            <v>6</v>
          </cell>
          <cell r="AM348">
            <v>1</v>
          </cell>
          <cell r="AN348">
            <v>0</v>
          </cell>
          <cell r="AO348">
            <v>1</v>
          </cell>
          <cell r="AP348">
            <v>3.8</v>
          </cell>
        </row>
        <row r="349">
          <cell r="A349">
            <v>42874</v>
          </cell>
          <cell r="B349">
            <v>31</v>
          </cell>
          <cell r="C349">
            <v>22</v>
          </cell>
          <cell r="D349">
            <v>19.899999999999999</v>
          </cell>
          <cell r="E349">
            <v>29</v>
          </cell>
          <cell r="F349">
            <v>15</v>
          </cell>
          <cell r="G349">
            <v>18</v>
          </cell>
          <cell r="H349">
            <v>8.3000000000000007</v>
          </cell>
          <cell r="I349">
            <v>7</v>
          </cell>
          <cell r="J349">
            <v>2.9</v>
          </cell>
          <cell r="K349">
            <v>3</v>
          </cell>
          <cell r="L349">
            <v>3</v>
          </cell>
          <cell r="M349">
            <v>10</v>
          </cell>
          <cell r="N349">
            <v>6.7</v>
          </cell>
          <cell r="O349">
            <v>6.5</v>
          </cell>
          <cell r="P349">
            <v>6</v>
          </cell>
          <cell r="Q349">
            <v>1.5</v>
          </cell>
          <cell r="R349">
            <v>5</v>
          </cell>
          <cell r="S349">
            <v>9.6999999999999993</v>
          </cell>
          <cell r="T349">
            <v>0.6</v>
          </cell>
          <cell r="U349">
            <v>5</v>
          </cell>
          <cell r="V349">
            <v>2</v>
          </cell>
          <cell r="W349">
            <v>4.4000000000000004</v>
          </cell>
          <cell r="X349">
            <v>2</v>
          </cell>
          <cell r="Y349">
            <v>0.3</v>
          </cell>
          <cell r="Z349">
            <v>0</v>
          </cell>
          <cell r="AA349">
            <v>0</v>
          </cell>
          <cell r="AB349">
            <v>0</v>
          </cell>
          <cell r="AC349">
            <v>3</v>
          </cell>
          <cell r="AD349">
            <v>0.4</v>
          </cell>
          <cell r="AE349">
            <v>0.7</v>
          </cell>
          <cell r="AF349">
            <v>0</v>
          </cell>
          <cell r="AG349">
            <v>0</v>
          </cell>
          <cell r="AH349">
            <v>5.7</v>
          </cell>
          <cell r="AI349">
            <v>1</v>
          </cell>
          <cell r="AJ349">
            <v>0</v>
          </cell>
          <cell r="AK349">
            <v>13</v>
          </cell>
          <cell r="AL349">
            <v>4</v>
          </cell>
          <cell r="AM349">
            <v>1</v>
          </cell>
          <cell r="AN349">
            <v>0</v>
          </cell>
          <cell r="AO349">
            <v>1</v>
          </cell>
          <cell r="AP349">
            <v>4</v>
          </cell>
        </row>
        <row r="350">
          <cell r="A350">
            <v>42881</v>
          </cell>
          <cell r="B350">
            <v>33</v>
          </cell>
          <cell r="C350">
            <v>22</v>
          </cell>
          <cell r="D350">
            <v>35.9</v>
          </cell>
          <cell r="E350">
            <v>30.8</v>
          </cell>
          <cell r="F350">
            <v>13</v>
          </cell>
          <cell r="G350">
            <v>20</v>
          </cell>
          <cell r="H350">
            <v>11.2</v>
          </cell>
          <cell r="I350">
            <v>10</v>
          </cell>
          <cell r="J350">
            <v>3.3</v>
          </cell>
          <cell r="K350">
            <v>3</v>
          </cell>
          <cell r="L350">
            <v>4</v>
          </cell>
          <cell r="M350">
            <v>10</v>
          </cell>
          <cell r="N350">
            <v>6.1</v>
          </cell>
          <cell r="O350">
            <v>5.5</v>
          </cell>
          <cell r="P350">
            <v>3.4</v>
          </cell>
          <cell r="Q350">
            <v>1.5</v>
          </cell>
          <cell r="R350">
            <v>5</v>
          </cell>
          <cell r="S350">
            <v>8.6</v>
          </cell>
          <cell r="T350">
            <v>0</v>
          </cell>
          <cell r="U350">
            <v>7</v>
          </cell>
          <cell r="V350">
            <v>2</v>
          </cell>
          <cell r="W350">
            <v>4.2</v>
          </cell>
          <cell r="X350">
            <v>2.5</v>
          </cell>
          <cell r="Y350">
            <v>0.9</v>
          </cell>
          <cell r="Z350">
            <v>0</v>
          </cell>
          <cell r="AA350">
            <v>0</v>
          </cell>
          <cell r="AB350">
            <v>0.5</v>
          </cell>
          <cell r="AC350">
            <v>2.2999999999999998</v>
          </cell>
          <cell r="AD350">
            <v>0.1</v>
          </cell>
          <cell r="AE350">
            <v>0.8</v>
          </cell>
          <cell r="AF350">
            <v>0</v>
          </cell>
          <cell r="AG350">
            <v>0</v>
          </cell>
          <cell r="AH350">
            <v>6.1</v>
          </cell>
          <cell r="AI350">
            <v>2</v>
          </cell>
          <cell r="AJ350">
            <v>0</v>
          </cell>
          <cell r="AK350">
            <v>13</v>
          </cell>
          <cell r="AL350">
            <v>10</v>
          </cell>
          <cell r="AM350">
            <v>1</v>
          </cell>
          <cell r="AN350">
            <v>0</v>
          </cell>
          <cell r="AO350">
            <v>1</v>
          </cell>
          <cell r="AP350">
            <v>3.5</v>
          </cell>
        </row>
        <row r="351">
          <cell r="A351">
            <v>42888</v>
          </cell>
          <cell r="B351">
            <v>30</v>
          </cell>
          <cell r="C351">
            <v>22</v>
          </cell>
          <cell r="D351">
            <v>35.6</v>
          </cell>
          <cell r="E351">
            <v>30</v>
          </cell>
          <cell r="F351">
            <v>10.7</v>
          </cell>
          <cell r="G351">
            <v>22</v>
          </cell>
          <cell r="H351">
            <v>9.3000000000000007</v>
          </cell>
          <cell r="I351">
            <v>8</v>
          </cell>
          <cell r="J351">
            <v>3.6</v>
          </cell>
          <cell r="K351">
            <v>3</v>
          </cell>
          <cell r="L351">
            <v>4</v>
          </cell>
          <cell r="M351">
            <v>10</v>
          </cell>
          <cell r="N351">
            <v>7.2</v>
          </cell>
          <cell r="O351">
            <v>5.5</v>
          </cell>
          <cell r="P351">
            <v>4.0999999999999996</v>
          </cell>
          <cell r="Q351">
            <v>1.5</v>
          </cell>
          <cell r="R351">
            <v>6</v>
          </cell>
          <cell r="S351">
            <v>9.3000000000000007</v>
          </cell>
          <cell r="T351">
            <v>0.3</v>
          </cell>
          <cell r="U351">
            <v>9</v>
          </cell>
          <cell r="V351">
            <v>2</v>
          </cell>
          <cell r="W351">
            <v>4.0999999999999996</v>
          </cell>
          <cell r="X351">
            <v>1.1000000000000001</v>
          </cell>
          <cell r="Y351">
            <v>0.5</v>
          </cell>
          <cell r="Z351">
            <v>0</v>
          </cell>
          <cell r="AA351">
            <v>0</v>
          </cell>
          <cell r="AB351">
            <v>0.8</v>
          </cell>
          <cell r="AC351">
            <v>2</v>
          </cell>
          <cell r="AD351">
            <v>0.2</v>
          </cell>
          <cell r="AE351">
            <v>0.6</v>
          </cell>
          <cell r="AF351">
            <v>0</v>
          </cell>
          <cell r="AG351">
            <v>0</v>
          </cell>
          <cell r="AH351">
            <v>6.2</v>
          </cell>
          <cell r="AI351">
            <v>1</v>
          </cell>
          <cell r="AJ351">
            <v>0</v>
          </cell>
          <cell r="AK351">
            <v>13</v>
          </cell>
          <cell r="AL351">
            <v>5</v>
          </cell>
          <cell r="AM351">
            <v>1</v>
          </cell>
          <cell r="AN351">
            <v>0</v>
          </cell>
          <cell r="AO351">
            <v>1</v>
          </cell>
          <cell r="AP351">
            <v>4.5</v>
          </cell>
        </row>
        <row r="352">
          <cell r="A352">
            <v>42895</v>
          </cell>
          <cell r="B352">
            <v>30</v>
          </cell>
          <cell r="C352">
            <v>22</v>
          </cell>
          <cell r="D352">
            <v>35.1</v>
          </cell>
          <cell r="E352">
            <v>30.8</v>
          </cell>
          <cell r="F352">
            <v>10</v>
          </cell>
          <cell r="G352">
            <v>23</v>
          </cell>
          <cell r="H352">
            <v>8.6</v>
          </cell>
          <cell r="I352">
            <v>8.4</v>
          </cell>
          <cell r="J352">
            <v>3.5</v>
          </cell>
          <cell r="K352">
            <v>3.5</v>
          </cell>
          <cell r="L352">
            <v>4</v>
          </cell>
          <cell r="M352">
            <v>10</v>
          </cell>
          <cell r="N352">
            <v>7.5</v>
          </cell>
          <cell r="O352">
            <v>6</v>
          </cell>
          <cell r="P352">
            <v>4.0999999999999996</v>
          </cell>
          <cell r="Q352">
            <v>1.4</v>
          </cell>
          <cell r="R352">
            <v>4.5</v>
          </cell>
          <cell r="S352">
            <v>10.4</v>
          </cell>
          <cell r="T352">
            <v>0.1</v>
          </cell>
          <cell r="U352">
            <v>9</v>
          </cell>
          <cell r="V352">
            <v>2</v>
          </cell>
          <cell r="W352">
            <v>4.3</v>
          </cell>
          <cell r="X352">
            <v>2.5</v>
          </cell>
          <cell r="Y352">
            <v>0.3</v>
          </cell>
          <cell r="Z352">
            <v>0</v>
          </cell>
          <cell r="AA352">
            <v>0</v>
          </cell>
          <cell r="AB352">
            <v>0.3</v>
          </cell>
          <cell r="AC352">
            <v>2</v>
          </cell>
          <cell r="AD352">
            <v>0</v>
          </cell>
          <cell r="AE352">
            <v>0.8</v>
          </cell>
          <cell r="AF352">
            <v>0</v>
          </cell>
          <cell r="AG352">
            <v>0</v>
          </cell>
          <cell r="AH352">
            <v>8.6999999999999993</v>
          </cell>
          <cell r="AI352">
            <v>2</v>
          </cell>
          <cell r="AJ352">
            <v>0</v>
          </cell>
          <cell r="AK352">
            <v>15</v>
          </cell>
          <cell r="AL352">
            <v>5</v>
          </cell>
          <cell r="AM352">
            <v>1</v>
          </cell>
          <cell r="AN352">
            <v>0</v>
          </cell>
          <cell r="AO352">
            <v>1</v>
          </cell>
          <cell r="AP352">
            <v>4.0999999999999996</v>
          </cell>
        </row>
        <row r="353">
          <cell r="A353">
            <v>42902</v>
          </cell>
          <cell r="B353">
            <v>31</v>
          </cell>
          <cell r="C353">
            <v>22.5</v>
          </cell>
          <cell r="D353">
            <v>35.299999999999997</v>
          </cell>
          <cell r="E353">
            <v>31.18</v>
          </cell>
          <cell r="F353">
            <v>11</v>
          </cell>
          <cell r="G353">
            <v>22</v>
          </cell>
          <cell r="H353">
            <v>7.2</v>
          </cell>
          <cell r="I353">
            <v>8.8000000000000007</v>
          </cell>
          <cell r="J353">
            <v>3.5</v>
          </cell>
          <cell r="K353">
            <v>4.2</v>
          </cell>
          <cell r="L353">
            <v>4</v>
          </cell>
          <cell r="M353">
            <v>8.6999999999999993</v>
          </cell>
          <cell r="N353">
            <v>8.3000000000000007</v>
          </cell>
          <cell r="O353">
            <v>4.5</v>
          </cell>
          <cell r="P353">
            <v>2.8</v>
          </cell>
          <cell r="Q353">
            <v>1.2</v>
          </cell>
          <cell r="R353">
            <v>5</v>
          </cell>
          <cell r="S353">
            <v>10.43</v>
          </cell>
          <cell r="T353">
            <v>1.5</v>
          </cell>
          <cell r="U353">
            <v>8.6</v>
          </cell>
          <cell r="V353">
            <v>2</v>
          </cell>
          <cell r="W353">
            <v>4.4000000000000004</v>
          </cell>
          <cell r="X353">
            <v>2</v>
          </cell>
          <cell r="Y353">
            <v>0.2</v>
          </cell>
          <cell r="Z353">
            <v>2.5000000000000001E-2</v>
          </cell>
          <cell r="AA353">
            <v>0</v>
          </cell>
          <cell r="AB353">
            <v>0</v>
          </cell>
          <cell r="AC353">
            <v>2.5</v>
          </cell>
          <cell r="AD353">
            <v>0.3</v>
          </cell>
          <cell r="AE353">
            <v>0.6</v>
          </cell>
          <cell r="AF353">
            <v>0</v>
          </cell>
          <cell r="AG353">
            <v>0</v>
          </cell>
          <cell r="AH353">
            <v>6</v>
          </cell>
          <cell r="AI353">
            <v>1</v>
          </cell>
          <cell r="AJ353">
            <v>0.5</v>
          </cell>
          <cell r="AK353">
            <v>15</v>
          </cell>
          <cell r="AL353">
            <v>5</v>
          </cell>
          <cell r="AM353">
            <v>0.8</v>
          </cell>
          <cell r="AN353">
            <v>0</v>
          </cell>
          <cell r="AO353">
            <v>1</v>
          </cell>
          <cell r="AP353">
            <v>3.5</v>
          </cell>
        </row>
        <row r="354">
          <cell r="A354">
            <v>42909</v>
          </cell>
          <cell r="B354">
            <v>30</v>
          </cell>
          <cell r="C354">
            <v>23</v>
          </cell>
          <cell r="D354">
            <v>36.57</v>
          </cell>
          <cell r="E354">
            <v>30.45</v>
          </cell>
          <cell r="F354">
            <v>13</v>
          </cell>
          <cell r="G354">
            <v>22</v>
          </cell>
          <cell r="H354">
            <v>10.1</v>
          </cell>
          <cell r="I354">
            <v>5.9</v>
          </cell>
          <cell r="J354">
            <v>2.68</v>
          </cell>
          <cell r="K354">
            <v>6</v>
          </cell>
          <cell r="L354">
            <v>4</v>
          </cell>
          <cell r="M354">
            <v>8.5</v>
          </cell>
          <cell r="N354">
            <v>8.6</v>
          </cell>
          <cell r="O354">
            <v>4.5</v>
          </cell>
          <cell r="P354">
            <v>6.4</v>
          </cell>
          <cell r="Q354">
            <v>1.3</v>
          </cell>
          <cell r="R354">
            <v>6.5</v>
          </cell>
          <cell r="S354">
            <v>10.28</v>
          </cell>
          <cell r="T354">
            <v>1.43</v>
          </cell>
          <cell r="U354">
            <v>8.6999999999999993</v>
          </cell>
          <cell r="V354">
            <v>2</v>
          </cell>
          <cell r="W354">
            <v>6.1</v>
          </cell>
          <cell r="X354">
            <v>4</v>
          </cell>
          <cell r="Y354">
            <v>0.4</v>
          </cell>
          <cell r="Z354">
            <v>0.15</v>
          </cell>
          <cell r="AA354">
            <v>0</v>
          </cell>
          <cell r="AB354">
            <v>0.7</v>
          </cell>
          <cell r="AC354">
            <v>2</v>
          </cell>
          <cell r="AD354">
            <v>0.25</v>
          </cell>
          <cell r="AE354">
            <v>0.5</v>
          </cell>
          <cell r="AF354">
            <v>0</v>
          </cell>
          <cell r="AG354">
            <v>0</v>
          </cell>
          <cell r="AH354">
            <v>4.9000000000000004</v>
          </cell>
          <cell r="AI354">
            <v>1.7</v>
          </cell>
          <cell r="AJ354">
            <v>0.3</v>
          </cell>
          <cell r="AK354">
            <v>14</v>
          </cell>
          <cell r="AL354">
            <v>4.2</v>
          </cell>
          <cell r="AM354">
            <v>1.2</v>
          </cell>
          <cell r="AN354">
            <v>0</v>
          </cell>
          <cell r="AO354">
            <v>1</v>
          </cell>
          <cell r="AP354">
            <v>5.5</v>
          </cell>
        </row>
        <row r="355">
          <cell r="A355">
            <v>42916</v>
          </cell>
          <cell r="B355">
            <v>32.5</v>
          </cell>
          <cell r="C355">
            <v>22</v>
          </cell>
          <cell r="D355">
            <v>33.9</v>
          </cell>
          <cell r="E355">
            <v>29</v>
          </cell>
          <cell r="F355">
            <v>11</v>
          </cell>
          <cell r="G355">
            <v>21</v>
          </cell>
          <cell r="H355">
            <v>11.2</v>
          </cell>
          <cell r="I355">
            <v>7.9</v>
          </cell>
          <cell r="J355">
            <v>3.61</v>
          </cell>
          <cell r="K355">
            <v>4.3</v>
          </cell>
          <cell r="L355">
            <v>4</v>
          </cell>
          <cell r="M355">
            <v>9</v>
          </cell>
          <cell r="N355">
            <v>8.5</v>
          </cell>
          <cell r="O355">
            <v>6.5</v>
          </cell>
          <cell r="P355">
            <v>5.8</v>
          </cell>
          <cell r="Q355">
            <v>1.4</v>
          </cell>
          <cell r="R355">
            <v>6</v>
          </cell>
          <cell r="S355">
            <v>9.85</v>
          </cell>
          <cell r="T355">
            <v>1.47</v>
          </cell>
          <cell r="U355">
            <v>9</v>
          </cell>
          <cell r="V355">
            <v>2</v>
          </cell>
          <cell r="W355">
            <v>5.6</v>
          </cell>
          <cell r="X355">
            <v>2</v>
          </cell>
          <cell r="Y355">
            <v>0.6</v>
          </cell>
          <cell r="Z355">
            <v>0.1</v>
          </cell>
          <cell r="AA355">
            <v>0</v>
          </cell>
          <cell r="AB355">
            <v>1.5</v>
          </cell>
          <cell r="AC355">
            <v>2</v>
          </cell>
          <cell r="AD355">
            <v>0</v>
          </cell>
          <cell r="AE355">
            <v>0.3</v>
          </cell>
          <cell r="AF355">
            <v>0</v>
          </cell>
          <cell r="AG355">
            <v>0</v>
          </cell>
          <cell r="AH355">
            <v>3.9</v>
          </cell>
          <cell r="AI355">
            <v>1.9</v>
          </cell>
          <cell r="AJ355">
            <v>0.2</v>
          </cell>
          <cell r="AK355">
            <v>14</v>
          </cell>
          <cell r="AL355">
            <v>4.5</v>
          </cell>
          <cell r="AM355">
            <v>1.5</v>
          </cell>
          <cell r="AN355">
            <v>0</v>
          </cell>
          <cell r="AO355">
            <v>1</v>
          </cell>
          <cell r="AP355">
            <v>4.4000000000000004</v>
          </cell>
        </row>
        <row r="356">
          <cell r="A356">
            <v>42923</v>
          </cell>
          <cell r="B356">
            <v>32</v>
          </cell>
          <cell r="C356">
            <v>21.3</v>
          </cell>
          <cell r="D356">
            <v>35.700000000000003</v>
          </cell>
          <cell r="E356">
            <v>33.9</v>
          </cell>
          <cell r="F356">
            <v>13.9</v>
          </cell>
          <cell r="G356">
            <v>22.5</v>
          </cell>
          <cell r="H356">
            <v>11.3</v>
          </cell>
          <cell r="I356">
            <v>7</v>
          </cell>
          <cell r="J356">
            <v>3.79</v>
          </cell>
          <cell r="K356">
            <v>5.5</v>
          </cell>
          <cell r="L356">
            <v>4</v>
          </cell>
          <cell r="M356">
            <v>9</v>
          </cell>
          <cell r="N356">
            <v>8.6999999999999993</v>
          </cell>
          <cell r="O356">
            <v>5.5</v>
          </cell>
          <cell r="P356">
            <v>4</v>
          </cell>
          <cell r="Q356">
            <v>1.5</v>
          </cell>
          <cell r="R356">
            <v>5.3</v>
          </cell>
          <cell r="S356">
            <v>10</v>
          </cell>
          <cell r="T356">
            <v>0.41</v>
          </cell>
          <cell r="U356">
            <v>8.8000000000000007</v>
          </cell>
          <cell r="V356">
            <v>2</v>
          </cell>
          <cell r="W356">
            <v>3.6</v>
          </cell>
          <cell r="X356">
            <v>2</v>
          </cell>
          <cell r="Y356">
            <v>0.8</v>
          </cell>
          <cell r="Z356">
            <v>0.1</v>
          </cell>
          <cell r="AA356">
            <v>0</v>
          </cell>
          <cell r="AB356">
            <v>0.6</v>
          </cell>
          <cell r="AC356">
            <v>2</v>
          </cell>
          <cell r="AD356">
            <v>0</v>
          </cell>
          <cell r="AE356">
            <v>0.5</v>
          </cell>
          <cell r="AF356">
            <v>0</v>
          </cell>
          <cell r="AG356">
            <v>0</v>
          </cell>
          <cell r="AH356">
            <v>7.1</v>
          </cell>
          <cell r="AI356">
            <v>1.1000000000000001</v>
          </cell>
          <cell r="AJ356">
            <v>0.5</v>
          </cell>
          <cell r="AK356">
            <v>14</v>
          </cell>
          <cell r="AL356">
            <v>4.9000000000000004</v>
          </cell>
          <cell r="AM356">
            <v>0.6</v>
          </cell>
          <cell r="AN356">
            <v>0</v>
          </cell>
          <cell r="AO356">
            <v>1</v>
          </cell>
          <cell r="AP356">
            <v>6.3</v>
          </cell>
        </row>
        <row r="357">
          <cell r="A357">
            <v>42930</v>
          </cell>
          <cell r="B357">
            <v>30.5</v>
          </cell>
          <cell r="C357">
            <v>21</v>
          </cell>
          <cell r="D357">
            <v>35.1</v>
          </cell>
          <cell r="E357">
            <v>28.7</v>
          </cell>
          <cell r="F357">
            <v>14.4</v>
          </cell>
          <cell r="G357">
            <v>23</v>
          </cell>
          <cell r="H357">
            <v>11.1</v>
          </cell>
          <cell r="I357">
            <v>7.1</v>
          </cell>
          <cell r="J357">
            <v>5.46</v>
          </cell>
          <cell r="K357">
            <v>5.5</v>
          </cell>
          <cell r="L357">
            <v>4</v>
          </cell>
          <cell r="M357">
            <v>10</v>
          </cell>
          <cell r="N357">
            <v>6.4</v>
          </cell>
          <cell r="O357">
            <v>5</v>
          </cell>
          <cell r="P357">
            <v>4</v>
          </cell>
          <cell r="Q357">
            <v>1.3</v>
          </cell>
          <cell r="R357">
            <v>5.5</v>
          </cell>
          <cell r="S357">
            <v>9.6999999999999993</v>
          </cell>
          <cell r="T357">
            <v>0.37</v>
          </cell>
          <cell r="U357">
            <v>8.5</v>
          </cell>
          <cell r="V357">
            <v>2</v>
          </cell>
          <cell r="W357">
            <v>5.2</v>
          </cell>
          <cell r="X357">
            <v>2</v>
          </cell>
          <cell r="Y357">
            <v>0.5</v>
          </cell>
          <cell r="Z357">
            <v>0.35</v>
          </cell>
          <cell r="AA357">
            <v>0</v>
          </cell>
          <cell r="AB357">
            <v>1</v>
          </cell>
          <cell r="AC357">
            <v>2</v>
          </cell>
          <cell r="AD357">
            <v>0.1</v>
          </cell>
          <cell r="AE357">
            <v>0.8</v>
          </cell>
          <cell r="AF357">
            <v>0</v>
          </cell>
          <cell r="AG357">
            <v>0</v>
          </cell>
          <cell r="AH357">
            <v>6.1</v>
          </cell>
          <cell r="AI357">
            <v>1.9</v>
          </cell>
          <cell r="AJ357">
            <v>0.3</v>
          </cell>
          <cell r="AK357">
            <v>14</v>
          </cell>
          <cell r="AL357">
            <v>5</v>
          </cell>
          <cell r="AM357">
            <v>1.3</v>
          </cell>
          <cell r="AN357">
            <v>0</v>
          </cell>
          <cell r="AO357">
            <v>1</v>
          </cell>
          <cell r="AP357">
            <v>8</v>
          </cell>
        </row>
        <row r="358">
          <cell r="A358">
            <v>42937</v>
          </cell>
          <cell r="B358">
            <v>30</v>
          </cell>
          <cell r="C358">
            <v>22.7</v>
          </cell>
          <cell r="D358">
            <v>35</v>
          </cell>
          <cell r="E358">
            <v>32.6</v>
          </cell>
          <cell r="F358">
            <v>14</v>
          </cell>
          <cell r="G358">
            <v>23</v>
          </cell>
          <cell r="H358">
            <v>10.4</v>
          </cell>
          <cell r="I358">
            <v>6.8</v>
          </cell>
          <cell r="J358">
            <v>4.25</v>
          </cell>
          <cell r="K358">
            <v>6.5</v>
          </cell>
          <cell r="L358">
            <v>4</v>
          </cell>
          <cell r="M358">
            <v>10</v>
          </cell>
          <cell r="N358">
            <v>8.5</v>
          </cell>
          <cell r="O358">
            <v>6</v>
          </cell>
          <cell r="P358">
            <v>3.3</v>
          </cell>
          <cell r="Q358">
            <v>1.4</v>
          </cell>
          <cell r="R358">
            <v>5.5</v>
          </cell>
          <cell r="S358">
            <v>8.75</v>
          </cell>
          <cell r="T358">
            <v>1.05</v>
          </cell>
          <cell r="U358">
            <v>10.3</v>
          </cell>
          <cell r="V358">
            <v>2</v>
          </cell>
          <cell r="W358">
            <v>5.6</v>
          </cell>
          <cell r="X358">
            <v>1.6</v>
          </cell>
          <cell r="Y358">
            <v>0.5</v>
          </cell>
          <cell r="Z358">
            <v>0.25</v>
          </cell>
          <cell r="AA358">
            <v>0</v>
          </cell>
          <cell r="AB358">
            <v>0.8</v>
          </cell>
          <cell r="AC358">
            <v>1.5</v>
          </cell>
          <cell r="AD358">
            <v>0.02</v>
          </cell>
          <cell r="AE358">
            <v>0.6</v>
          </cell>
          <cell r="AF358">
            <v>0</v>
          </cell>
          <cell r="AG358">
            <v>0</v>
          </cell>
          <cell r="AH358">
            <v>5.8</v>
          </cell>
          <cell r="AI358">
            <v>1.3</v>
          </cell>
          <cell r="AJ358">
            <v>0</v>
          </cell>
          <cell r="AK358">
            <v>14</v>
          </cell>
          <cell r="AL358">
            <v>3.4</v>
          </cell>
          <cell r="AM358">
            <v>1.2</v>
          </cell>
          <cell r="AN358">
            <v>0</v>
          </cell>
          <cell r="AO358">
            <v>1</v>
          </cell>
          <cell r="AP358">
            <v>4</v>
          </cell>
        </row>
        <row r="359">
          <cell r="A359">
            <v>42944</v>
          </cell>
          <cell r="B359">
            <v>33</v>
          </cell>
          <cell r="C359">
            <v>23.5</v>
          </cell>
          <cell r="D359">
            <v>32.58</v>
          </cell>
          <cell r="E359">
            <v>31.8</v>
          </cell>
          <cell r="F359">
            <v>15.8</v>
          </cell>
          <cell r="G359">
            <v>22</v>
          </cell>
          <cell r="H359">
            <v>11.7</v>
          </cell>
          <cell r="I359">
            <v>6.5</v>
          </cell>
          <cell r="J359">
            <v>4.8899999999999997</v>
          </cell>
          <cell r="K359">
            <v>5.4</v>
          </cell>
          <cell r="L359">
            <v>4</v>
          </cell>
          <cell r="M359">
            <v>10</v>
          </cell>
          <cell r="N359">
            <v>9.5</v>
          </cell>
          <cell r="O359">
            <v>5.5</v>
          </cell>
          <cell r="P359">
            <v>2.8</v>
          </cell>
          <cell r="Q359">
            <v>1.4</v>
          </cell>
          <cell r="R359">
            <v>5.5</v>
          </cell>
          <cell r="S359">
            <v>7.5</v>
          </cell>
          <cell r="T359">
            <v>0.8</v>
          </cell>
          <cell r="U359">
            <v>8.6999999999999993</v>
          </cell>
          <cell r="V359">
            <v>2</v>
          </cell>
          <cell r="W359">
            <v>4.8</v>
          </cell>
          <cell r="X359">
            <v>1.5</v>
          </cell>
          <cell r="Y359">
            <v>1</v>
          </cell>
          <cell r="Z359">
            <v>0.25</v>
          </cell>
          <cell r="AA359">
            <v>0</v>
          </cell>
          <cell r="AB359">
            <v>0.8</v>
          </cell>
          <cell r="AC359">
            <v>3</v>
          </cell>
          <cell r="AD359">
            <v>0.4</v>
          </cell>
          <cell r="AE359">
            <v>0.6</v>
          </cell>
          <cell r="AF359">
            <v>0</v>
          </cell>
          <cell r="AG359">
            <v>0</v>
          </cell>
          <cell r="AH359">
            <v>5.5</v>
          </cell>
          <cell r="AI359">
            <v>1</v>
          </cell>
          <cell r="AJ359">
            <v>0</v>
          </cell>
          <cell r="AK359">
            <v>15</v>
          </cell>
          <cell r="AL359">
            <v>4</v>
          </cell>
          <cell r="AM359">
            <v>0.8</v>
          </cell>
          <cell r="AN359">
            <v>0</v>
          </cell>
          <cell r="AO359">
            <v>1</v>
          </cell>
          <cell r="AP359">
            <v>5</v>
          </cell>
        </row>
        <row r="360">
          <cell r="A360">
            <v>42951</v>
          </cell>
          <cell r="B360">
            <v>30</v>
          </cell>
          <cell r="C360">
            <v>23</v>
          </cell>
          <cell r="D360">
            <v>27.89</v>
          </cell>
          <cell r="E360">
            <v>28.5</v>
          </cell>
          <cell r="F360">
            <v>15.3</v>
          </cell>
          <cell r="G360">
            <v>22</v>
          </cell>
          <cell r="H360">
            <v>12.7</v>
          </cell>
          <cell r="I360">
            <v>7.4</v>
          </cell>
          <cell r="J360">
            <v>3.99</v>
          </cell>
          <cell r="K360">
            <v>5.8</v>
          </cell>
          <cell r="L360">
            <v>4</v>
          </cell>
          <cell r="M360">
            <v>8</v>
          </cell>
          <cell r="N360">
            <v>9.1999999999999993</v>
          </cell>
          <cell r="O360">
            <v>3</v>
          </cell>
          <cell r="P360">
            <v>2.7</v>
          </cell>
          <cell r="Q360">
            <v>1.6</v>
          </cell>
          <cell r="R360">
            <v>5.5</v>
          </cell>
          <cell r="S360">
            <v>8.75</v>
          </cell>
          <cell r="T360">
            <v>0.66</v>
          </cell>
          <cell r="U360">
            <v>11.3</v>
          </cell>
          <cell r="V360">
            <v>2</v>
          </cell>
          <cell r="W360">
            <v>3.1</v>
          </cell>
          <cell r="X360">
            <v>1.6</v>
          </cell>
          <cell r="Y360">
            <v>1.4</v>
          </cell>
          <cell r="Z360">
            <v>0.35</v>
          </cell>
          <cell r="AA360">
            <v>0</v>
          </cell>
          <cell r="AB360">
            <v>0.65</v>
          </cell>
          <cell r="AC360">
            <v>2</v>
          </cell>
          <cell r="AD360">
            <v>0</v>
          </cell>
          <cell r="AE360">
            <v>0.7</v>
          </cell>
          <cell r="AF360">
            <v>0</v>
          </cell>
          <cell r="AG360">
            <v>0</v>
          </cell>
          <cell r="AH360">
            <v>5.2</v>
          </cell>
          <cell r="AI360">
            <v>1</v>
          </cell>
          <cell r="AJ360">
            <v>0</v>
          </cell>
          <cell r="AK360">
            <v>7</v>
          </cell>
          <cell r="AL360">
            <v>3.3</v>
          </cell>
          <cell r="AM360">
            <v>1.5</v>
          </cell>
          <cell r="AN360">
            <v>0</v>
          </cell>
          <cell r="AO360">
            <v>1</v>
          </cell>
          <cell r="AP360">
            <v>4.9000000000000004</v>
          </cell>
        </row>
        <row r="361">
          <cell r="A361">
            <v>42958</v>
          </cell>
          <cell r="B361">
            <v>31.5</v>
          </cell>
          <cell r="C361">
            <v>24.5</v>
          </cell>
          <cell r="D361">
            <v>31.8</v>
          </cell>
          <cell r="E361">
            <v>29.3</v>
          </cell>
          <cell r="F361">
            <v>15.3</v>
          </cell>
          <cell r="G361">
            <v>25</v>
          </cell>
          <cell r="H361">
            <v>10.6</v>
          </cell>
          <cell r="I361">
            <v>8</v>
          </cell>
          <cell r="J361">
            <v>7.27</v>
          </cell>
          <cell r="K361">
            <v>4.0999999999999996</v>
          </cell>
          <cell r="L361">
            <v>4</v>
          </cell>
          <cell r="M361">
            <v>10</v>
          </cell>
          <cell r="N361">
            <v>9.4</v>
          </cell>
          <cell r="O361">
            <v>5.5</v>
          </cell>
          <cell r="P361">
            <v>3.8</v>
          </cell>
          <cell r="Q361">
            <v>1.4</v>
          </cell>
          <cell r="R361">
            <v>5.5</v>
          </cell>
          <cell r="S361">
            <v>8.5</v>
          </cell>
          <cell r="T361">
            <v>0.89</v>
          </cell>
          <cell r="U361">
            <v>7.6</v>
          </cell>
          <cell r="V361">
            <v>2</v>
          </cell>
          <cell r="W361">
            <v>6</v>
          </cell>
          <cell r="X361">
            <v>1.5</v>
          </cell>
          <cell r="Y361">
            <v>1</v>
          </cell>
          <cell r="Z361">
            <v>0.2</v>
          </cell>
          <cell r="AA361">
            <v>0</v>
          </cell>
          <cell r="AB361">
            <v>0.6</v>
          </cell>
          <cell r="AC361">
            <v>2.5</v>
          </cell>
          <cell r="AD361">
            <v>0.6</v>
          </cell>
          <cell r="AE361">
            <v>0.6</v>
          </cell>
          <cell r="AF361">
            <v>0</v>
          </cell>
          <cell r="AG361">
            <v>0.7</v>
          </cell>
          <cell r="AH361">
            <v>5.5</v>
          </cell>
          <cell r="AI361">
            <v>1.03</v>
          </cell>
          <cell r="AJ361">
            <v>0</v>
          </cell>
          <cell r="AK361">
            <v>12</v>
          </cell>
          <cell r="AL361">
            <v>3.8</v>
          </cell>
          <cell r="AM361">
            <v>1.2</v>
          </cell>
          <cell r="AN361">
            <v>0</v>
          </cell>
          <cell r="AO361">
            <v>1</v>
          </cell>
          <cell r="AP361">
            <v>4.5999999999999996</v>
          </cell>
        </row>
        <row r="362">
          <cell r="A362">
            <v>42965</v>
          </cell>
          <cell r="B362">
            <v>31.2</v>
          </cell>
          <cell r="C362">
            <v>25</v>
          </cell>
          <cell r="D362">
            <v>35.299999999999997</v>
          </cell>
          <cell r="E362">
            <v>32</v>
          </cell>
          <cell r="F362">
            <v>16.7</v>
          </cell>
          <cell r="G362">
            <v>26</v>
          </cell>
          <cell r="H362">
            <v>11.3</v>
          </cell>
          <cell r="I362">
            <v>9.1</v>
          </cell>
          <cell r="J362">
            <v>5.04</v>
          </cell>
          <cell r="K362">
            <v>3.5</v>
          </cell>
          <cell r="L362">
            <v>4</v>
          </cell>
          <cell r="M362">
            <v>10</v>
          </cell>
          <cell r="N362">
            <v>9.8000000000000007</v>
          </cell>
          <cell r="O362">
            <v>6</v>
          </cell>
          <cell r="P362">
            <v>3.7</v>
          </cell>
          <cell r="Q362">
            <v>1.4</v>
          </cell>
          <cell r="R362">
            <v>5.5</v>
          </cell>
          <cell r="S362">
            <v>9.25</v>
          </cell>
          <cell r="T362">
            <v>0.25</v>
          </cell>
          <cell r="U362">
            <v>7.2</v>
          </cell>
          <cell r="V362">
            <v>2</v>
          </cell>
          <cell r="W362">
            <v>5.6</v>
          </cell>
          <cell r="X362">
            <v>3</v>
          </cell>
          <cell r="Y362">
            <v>1</v>
          </cell>
          <cell r="Z362">
            <v>0.1</v>
          </cell>
          <cell r="AA362">
            <v>0</v>
          </cell>
          <cell r="AB362">
            <v>0.3</v>
          </cell>
          <cell r="AC362">
            <v>2</v>
          </cell>
          <cell r="AD362">
            <v>0.6</v>
          </cell>
          <cell r="AE362">
            <v>0.7</v>
          </cell>
          <cell r="AF362">
            <v>0</v>
          </cell>
          <cell r="AG362">
            <v>0</v>
          </cell>
          <cell r="AH362">
            <v>5.7</v>
          </cell>
          <cell r="AI362">
            <v>1</v>
          </cell>
          <cell r="AJ362">
            <v>0</v>
          </cell>
          <cell r="AK362">
            <v>13</v>
          </cell>
          <cell r="AL362">
            <v>4</v>
          </cell>
          <cell r="AM362">
            <v>1.5</v>
          </cell>
          <cell r="AN362">
            <v>0</v>
          </cell>
          <cell r="AO362">
            <v>1</v>
          </cell>
          <cell r="AP362">
            <v>5.0999999999999996</v>
          </cell>
        </row>
        <row r="363">
          <cell r="A363">
            <v>42972</v>
          </cell>
          <cell r="B363">
            <v>32</v>
          </cell>
          <cell r="C363">
            <v>23</v>
          </cell>
          <cell r="D363">
            <v>37.5</v>
          </cell>
          <cell r="E363">
            <v>31.2</v>
          </cell>
          <cell r="F363">
            <v>20.9</v>
          </cell>
          <cell r="G363">
            <v>26</v>
          </cell>
          <cell r="H363">
            <v>11.9</v>
          </cell>
          <cell r="I363">
            <v>9.6</v>
          </cell>
          <cell r="J363">
            <v>4.12</v>
          </cell>
          <cell r="K363">
            <v>4.7</v>
          </cell>
          <cell r="L363">
            <v>4</v>
          </cell>
          <cell r="M363">
            <v>10</v>
          </cell>
          <cell r="N363">
            <v>10</v>
          </cell>
          <cell r="O363">
            <v>5.5</v>
          </cell>
          <cell r="P363">
            <v>4</v>
          </cell>
          <cell r="Q363">
            <v>1.3</v>
          </cell>
          <cell r="R363">
            <v>5.5</v>
          </cell>
          <cell r="S363">
            <v>9.25</v>
          </cell>
          <cell r="T363">
            <v>0.9</v>
          </cell>
          <cell r="U363">
            <v>6.2</v>
          </cell>
          <cell r="V363">
            <v>2</v>
          </cell>
          <cell r="W363">
            <v>5.2</v>
          </cell>
          <cell r="X363">
            <v>1.5</v>
          </cell>
          <cell r="Y363">
            <v>0.5</v>
          </cell>
          <cell r="Z363">
            <v>0.2</v>
          </cell>
          <cell r="AA363">
            <v>0</v>
          </cell>
          <cell r="AB363">
            <v>0.7</v>
          </cell>
          <cell r="AC363">
            <v>2.7</v>
          </cell>
          <cell r="AD363">
            <v>1.1000000000000001</v>
          </cell>
          <cell r="AE363">
            <v>0.6</v>
          </cell>
          <cell r="AF363">
            <v>0</v>
          </cell>
          <cell r="AG363">
            <v>0</v>
          </cell>
          <cell r="AH363">
            <v>2.1</v>
          </cell>
          <cell r="AI363">
            <v>0.7</v>
          </cell>
          <cell r="AJ363">
            <v>0</v>
          </cell>
          <cell r="AK363">
            <v>13</v>
          </cell>
          <cell r="AL363">
            <v>5.56</v>
          </cell>
          <cell r="AM363">
            <v>1.4</v>
          </cell>
          <cell r="AN363">
            <v>0</v>
          </cell>
          <cell r="AO363">
            <v>1</v>
          </cell>
          <cell r="AP363">
            <v>3.77</v>
          </cell>
        </row>
        <row r="364">
          <cell r="A364">
            <v>42979</v>
          </cell>
          <cell r="B364">
            <v>30</v>
          </cell>
          <cell r="C364">
            <v>23</v>
          </cell>
          <cell r="D364">
            <v>35.9</v>
          </cell>
          <cell r="E364">
            <v>31.1</v>
          </cell>
          <cell r="F364">
            <v>17.600000000000001</v>
          </cell>
          <cell r="G364">
            <v>25</v>
          </cell>
          <cell r="H364">
            <v>12.5</v>
          </cell>
          <cell r="I364">
            <v>8.8000000000000007</v>
          </cell>
          <cell r="J364">
            <v>5.05</v>
          </cell>
          <cell r="K364">
            <v>5.2</v>
          </cell>
          <cell r="L364">
            <v>4</v>
          </cell>
          <cell r="M364">
            <v>11</v>
          </cell>
          <cell r="N364">
            <v>8.5</v>
          </cell>
          <cell r="O364">
            <v>5</v>
          </cell>
          <cell r="P364">
            <v>4.0999999999999996</v>
          </cell>
          <cell r="Q364">
            <v>1.2</v>
          </cell>
          <cell r="R364">
            <v>5.5</v>
          </cell>
          <cell r="S364">
            <v>8.75</v>
          </cell>
          <cell r="T364">
            <v>0.7</v>
          </cell>
          <cell r="U364">
            <v>7.3</v>
          </cell>
          <cell r="V364">
            <v>2</v>
          </cell>
          <cell r="W364">
            <v>4.9000000000000004</v>
          </cell>
          <cell r="X364">
            <v>1</v>
          </cell>
          <cell r="Y364">
            <v>0.5</v>
          </cell>
          <cell r="Z364">
            <v>0.37</v>
          </cell>
          <cell r="AA364">
            <v>0</v>
          </cell>
          <cell r="AB364">
            <v>0.65</v>
          </cell>
          <cell r="AC364">
            <v>2.5</v>
          </cell>
          <cell r="AD364">
            <v>0.6</v>
          </cell>
          <cell r="AE364">
            <v>0.7</v>
          </cell>
          <cell r="AF364">
            <v>0</v>
          </cell>
          <cell r="AG364">
            <v>0</v>
          </cell>
          <cell r="AH364">
            <v>3.6</v>
          </cell>
          <cell r="AI364">
            <v>0.5</v>
          </cell>
          <cell r="AJ364">
            <v>0</v>
          </cell>
          <cell r="AK364">
            <v>13</v>
          </cell>
          <cell r="AL364">
            <v>5</v>
          </cell>
          <cell r="AM364">
            <v>1</v>
          </cell>
          <cell r="AN364">
            <v>0</v>
          </cell>
          <cell r="AO364">
            <v>0</v>
          </cell>
          <cell r="AP364">
            <v>7.5</v>
          </cell>
        </row>
        <row r="365">
          <cell r="A365">
            <v>42986</v>
          </cell>
          <cell r="B365">
            <v>31</v>
          </cell>
          <cell r="C365">
            <v>24.5</v>
          </cell>
          <cell r="D365">
            <v>37.9</v>
          </cell>
          <cell r="E365">
            <v>32.700000000000003</v>
          </cell>
          <cell r="F365">
            <v>17.399999999999999</v>
          </cell>
          <cell r="G365">
            <v>25</v>
          </cell>
          <cell r="H365">
            <v>12.7</v>
          </cell>
          <cell r="I365">
            <v>7.8</v>
          </cell>
          <cell r="J365">
            <v>1.97</v>
          </cell>
          <cell r="K365">
            <v>5.5</v>
          </cell>
          <cell r="L365">
            <v>4</v>
          </cell>
          <cell r="M365">
            <v>10</v>
          </cell>
          <cell r="N365">
            <v>8.1</v>
          </cell>
          <cell r="O365">
            <v>5.5</v>
          </cell>
          <cell r="P365">
            <v>4.7</v>
          </cell>
          <cell r="Q365">
            <v>2</v>
          </cell>
          <cell r="R365">
            <v>5.5</v>
          </cell>
          <cell r="S365">
            <v>9.25</v>
          </cell>
          <cell r="T365">
            <v>0.02</v>
          </cell>
          <cell r="U365">
            <v>7.8</v>
          </cell>
          <cell r="V365">
            <v>2</v>
          </cell>
          <cell r="W365">
            <v>4.3</v>
          </cell>
          <cell r="X365">
            <v>1</v>
          </cell>
          <cell r="Y365">
            <v>0.5</v>
          </cell>
          <cell r="Z365">
            <v>0.35</v>
          </cell>
          <cell r="AA365">
            <v>0</v>
          </cell>
          <cell r="AB365">
            <v>0.7</v>
          </cell>
          <cell r="AC365">
            <v>2</v>
          </cell>
          <cell r="AD365">
            <v>0.6</v>
          </cell>
          <cell r="AE365">
            <v>0.8</v>
          </cell>
          <cell r="AF365">
            <v>0</v>
          </cell>
          <cell r="AG365">
            <v>0</v>
          </cell>
          <cell r="AH365">
            <v>4.7</v>
          </cell>
          <cell r="AI365">
            <v>0.4</v>
          </cell>
          <cell r="AJ365">
            <v>0</v>
          </cell>
          <cell r="AK365">
            <v>13</v>
          </cell>
          <cell r="AL365">
            <v>3</v>
          </cell>
          <cell r="AM365">
            <v>1</v>
          </cell>
          <cell r="AN365">
            <v>0</v>
          </cell>
          <cell r="AO365">
            <v>0</v>
          </cell>
          <cell r="AP365">
            <v>4.4000000000000004</v>
          </cell>
        </row>
        <row r="366">
          <cell r="A366">
            <v>42993</v>
          </cell>
          <cell r="B366">
            <v>33</v>
          </cell>
          <cell r="C366">
            <v>24</v>
          </cell>
          <cell r="D366">
            <v>35.799999999999997</v>
          </cell>
          <cell r="E366">
            <v>31.2</v>
          </cell>
          <cell r="F366">
            <v>17.399999999999999</v>
          </cell>
          <cell r="G366">
            <v>22</v>
          </cell>
          <cell r="H366">
            <v>11</v>
          </cell>
          <cell r="I366">
            <v>8.3000000000000007</v>
          </cell>
          <cell r="J366">
            <v>3.22</v>
          </cell>
          <cell r="K366">
            <v>6.2</v>
          </cell>
          <cell r="L366">
            <v>4</v>
          </cell>
          <cell r="M366">
            <v>9.6</v>
          </cell>
          <cell r="N366">
            <v>9.5</v>
          </cell>
          <cell r="O366">
            <v>6</v>
          </cell>
          <cell r="P366">
            <v>3.8</v>
          </cell>
          <cell r="Q366">
            <v>2.2000000000000002</v>
          </cell>
          <cell r="R366">
            <v>5.5</v>
          </cell>
          <cell r="S366">
            <v>8.5</v>
          </cell>
          <cell r="T366">
            <v>0.96</v>
          </cell>
          <cell r="U366">
            <v>7.3</v>
          </cell>
          <cell r="V366">
            <v>2</v>
          </cell>
          <cell r="W366">
            <v>3.2</v>
          </cell>
          <cell r="X366">
            <v>4</v>
          </cell>
          <cell r="Y366">
            <v>0.5</v>
          </cell>
          <cell r="Z366">
            <v>0.3</v>
          </cell>
          <cell r="AA366">
            <v>0</v>
          </cell>
          <cell r="AB366">
            <v>0.65</v>
          </cell>
          <cell r="AC366">
            <v>2</v>
          </cell>
          <cell r="AD366">
            <v>0.45</v>
          </cell>
          <cell r="AE366">
            <v>1</v>
          </cell>
          <cell r="AF366">
            <v>0</v>
          </cell>
          <cell r="AG366">
            <v>0</v>
          </cell>
          <cell r="AH366">
            <v>5.0999999999999996</v>
          </cell>
          <cell r="AI366">
            <v>0.6</v>
          </cell>
          <cell r="AJ366">
            <v>0</v>
          </cell>
          <cell r="AK366">
            <v>14</v>
          </cell>
          <cell r="AL366">
            <v>5</v>
          </cell>
          <cell r="AM366">
            <v>1.5</v>
          </cell>
          <cell r="AN366">
            <v>0</v>
          </cell>
          <cell r="AO366">
            <v>0</v>
          </cell>
          <cell r="AP366">
            <v>5.86</v>
          </cell>
        </row>
        <row r="367">
          <cell r="A367">
            <v>43000</v>
          </cell>
          <cell r="B367">
            <v>31</v>
          </cell>
          <cell r="C367">
            <v>23.5</v>
          </cell>
          <cell r="D367">
            <v>36.5</v>
          </cell>
          <cell r="E367">
            <v>32</v>
          </cell>
          <cell r="F367">
            <v>15.5</v>
          </cell>
          <cell r="G367">
            <v>22</v>
          </cell>
          <cell r="H367">
            <v>11.1</v>
          </cell>
          <cell r="I367">
            <v>9</v>
          </cell>
          <cell r="J367">
            <v>3.45</v>
          </cell>
          <cell r="K367">
            <v>5.2</v>
          </cell>
          <cell r="L367">
            <v>4</v>
          </cell>
          <cell r="M367">
            <v>9</v>
          </cell>
          <cell r="N367">
            <v>9.1999999999999993</v>
          </cell>
          <cell r="O367">
            <v>5</v>
          </cell>
          <cell r="P367">
            <v>5</v>
          </cell>
          <cell r="Q367">
            <v>2</v>
          </cell>
          <cell r="R367">
            <v>5.5</v>
          </cell>
          <cell r="S367">
            <v>8.25</v>
          </cell>
          <cell r="T367">
            <v>0.63</v>
          </cell>
          <cell r="U367">
            <v>7.6</v>
          </cell>
          <cell r="V367">
            <v>2</v>
          </cell>
          <cell r="W367">
            <v>5.6</v>
          </cell>
          <cell r="X367">
            <v>4</v>
          </cell>
          <cell r="Y367">
            <v>0.5</v>
          </cell>
          <cell r="Z367">
            <v>0.15</v>
          </cell>
          <cell r="AA367">
            <v>0</v>
          </cell>
          <cell r="AB367">
            <v>0.6</v>
          </cell>
          <cell r="AC367">
            <v>2</v>
          </cell>
          <cell r="AD367">
            <v>0.3</v>
          </cell>
          <cell r="AE367">
            <v>0.6</v>
          </cell>
          <cell r="AF367">
            <v>0</v>
          </cell>
          <cell r="AG367">
            <v>0</v>
          </cell>
          <cell r="AH367">
            <v>5.5</v>
          </cell>
          <cell r="AI367">
            <v>0.56999999999999995</v>
          </cell>
          <cell r="AJ367">
            <v>0</v>
          </cell>
          <cell r="AK367">
            <v>12</v>
          </cell>
          <cell r="AL367">
            <v>3.5</v>
          </cell>
          <cell r="AM367">
            <v>1</v>
          </cell>
          <cell r="AN367">
            <v>0</v>
          </cell>
          <cell r="AO367">
            <v>0</v>
          </cell>
          <cell r="AP367">
            <v>4.76</v>
          </cell>
        </row>
        <row r="368">
          <cell r="A368">
            <v>43007</v>
          </cell>
          <cell r="B368">
            <v>33</v>
          </cell>
          <cell r="C368">
            <v>22</v>
          </cell>
          <cell r="D368">
            <v>35.5</v>
          </cell>
          <cell r="E368">
            <v>30.8</v>
          </cell>
          <cell r="F368">
            <v>18.5</v>
          </cell>
          <cell r="G368">
            <v>22</v>
          </cell>
          <cell r="H368">
            <v>9.6</v>
          </cell>
          <cell r="I368">
            <v>8.3000000000000007</v>
          </cell>
          <cell r="J368">
            <v>2.54</v>
          </cell>
          <cell r="K368">
            <v>6.4</v>
          </cell>
          <cell r="L368">
            <v>4</v>
          </cell>
          <cell r="M368">
            <v>10</v>
          </cell>
          <cell r="N368">
            <v>8.9</v>
          </cell>
          <cell r="O368">
            <v>6</v>
          </cell>
          <cell r="P368">
            <v>3.5</v>
          </cell>
          <cell r="Q368">
            <v>1.7</v>
          </cell>
          <cell r="R368">
            <v>5.5</v>
          </cell>
          <cell r="S368">
            <v>8.5</v>
          </cell>
          <cell r="T368">
            <v>0.9</v>
          </cell>
          <cell r="U368">
            <v>6.9</v>
          </cell>
          <cell r="V368">
            <v>2</v>
          </cell>
          <cell r="W368">
            <v>4.8</v>
          </cell>
          <cell r="X368">
            <v>4</v>
          </cell>
          <cell r="Y368">
            <v>0.5</v>
          </cell>
          <cell r="Z368">
            <v>0.2</v>
          </cell>
          <cell r="AA368">
            <v>0</v>
          </cell>
          <cell r="AB368">
            <v>0.6</v>
          </cell>
          <cell r="AC368">
            <v>2</v>
          </cell>
          <cell r="AD368">
            <v>0.3</v>
          </cell>
          <cell r="AE368">
            <v>0.4</v>
          </cell>
          <cell r="AF368">
            <v>0</v>
          </cell>
          <cell r="AG368">
            <v>0</v>
          </cell>
          <cell r="AH368">
            <v>5.5</v>
          </cell>
          <cell r="AI368">
            <v>0.4</v>
          </cell>
          <cell r="AJ368">
            <v>0</v>
          </cell>
          <cell r="AK368">
            <v>12</v>
          </cell>
          <cell r="AL368">
            <v>2.5</v>
          </cell>
          <cell r="AM368">
            <v>0.7</v>
          </cell>
          <cell r="AN368">
            <v>0</v>
          </cell>
          <cell r="AO368">
            <v>0</v>
          </cell>
          <cell r="AP368">
            <v>4.33</v>
          </cell>
        </row>
        <row r="369">
          <cell r="A369">
            <v>43021</v>
          </cell>
          <cell r="B369">
            <v>29</v>
          </cell>
          <cell r="C369">
            <v>21</v>
          </cell>
          <cell r="D369">
            <v>23</v>
          </cell>
          <cell r="E369">
            <v>29</v>
          </cell>
          <cell r="F369">
            <v>16</v>
          </cell>
          <cell r="G369">
            <v>21</v>
          </cell>
          <cell r="H369">
            <v>10</v>
          </cell>
          <cell r="I369">
            <v>9</v>
          </cell>
          <cell r="J369">
            <v>3</v>
          </cell>
          <cell r="K369">
            <v>4</v>
          </cell>
          <cell r="L369">
            <v>4</v>
          </cell>
          <cell r="M369">
            <v>9</v>
          </cell>
          <cell r="N369">
            <v>9</v>
          </cell>
          <cell r="O369">
            <v>7</v>
          </cell>
          <cell r="P369">
            <v>4</v>
          </cell>
          <cell r="Q369">
            <v>2</v>
          </cell>
          <cell r="R369">
            <v>6</v>
          </cell>
          <cell r="S369">
            <v>9</v>
          </cell>
          <cell r="T369">
            <v>1</v>
          </cell>
          <cell r="U369">
            <v>8</v>
          </cell>
          <cell r="V369">
            <v>2</v>
          </cell>
          <cell r="W369">
            <v>5</v>
          </cell>
          <cell r="X369">
            <v>3</v>
          </cell>
          <cell r="Y369">
            <v>1</v>
          </cell>
          <cell r="Z369">
            <v>0</v>
          </cell>
          <cell r="AA369">
            <v>0</v>
          </cell>
          <cell r="AB369">
            <v>1</v>
          </cell>
          <cell r="AC369">
            <v>2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5</v>
          </cell>
          <cell r="AI369">
            <v>1</v>
          </cell>
          <cell r="AJ369">
            <v>0</v>
          </cell>
          <cell r="AK369">
            <v>11</v>
          </cell>
          <cell r="AL369">
            <v>6</v>
          </cell>
          <cell r="AM369">
            <v>1</v>
          </cell>
          <cell r="AN369">
            <v>0</v>
          </cell>
          <cell r="AO369">
            <v>0</v>
          </cell>
          <cell r="AP369">
            <v>5</v>
          </cell>
        </row>
        <row r="370">
          <cell r="A370">
            <v>43028</v>
          </cell>
          <cell r="B370">
            <v>30</v>
          </cell>
          <cell r="C370">
            <v>22</v>
          </cell>
          <cell r="D370">
            <v>20</v>
          </cell>
          <cell r="E370">
            <v>25</v>
          </cell>
          <cell r="F370">
            <v>15</v>
          </cell>
          <cell r="G370">
            <v>21</v>
          </cell>
          <cell r="H370">
            <v>11</v>
          </cell>
          <cell r="I370">
            <v>10</v>
          </cell>
          <cell r="J370">
            <v>5</v>
          </cell>
          <cell r="K370">
            <v>6</v>
          </cell>
          <cell r="L370">
            <v>4</v>
          </cell>
          <cell r="M370">
            <v>9</v>
          </cell>
          <cell r="N370">
            <v>9</v>
          </cell>
          <cell r="O370">
            <v>7</v>
          </cell>
          <cell r="P370">
            <v>3</v>
          </cell>
          <cell r="Q370">
            <v>2</v>
          </cell>
          <cell r="R370">
            <v>6</v>
          </cell>
          <cell r="S370">
            <v>8</v>
          </cell>
          <cell r="T370">
            <v>2</v>
          </cell>
          <cell r="U370">
            <v>11</v>
          </cell>
          <cell r="V370">
            <v>2</v>
          </cell>
          <cell r="W370">
            <v>4</v>
          </cell>
          <cell r="X370">
            <v>3</v>
          </cell>
          <cell r="Y370">
            <v>1</v>
          </cell>
          <cell r="Z370">
            <v>0</v>
          </cell>
          <cell r="AA370">
            <v>0</v>
          </cell>
          <cell r="AB370">
            <v>1</v>
          </cell>
          <cell r="AC370">
            <v>2</v>
          </cell>
          <cell r="AD370">
            <v>0</v>
          </cell>
          <cell r="AE370">
            <v>1</v>
          </cell>
          <cell r="AF370">
            <v>0</v>
          </cell>
          <cell r="AG370">
            <v>0</v>
          </cell>
          <cell r="AH370">
            <v>5</v>
          </cell>
          <cell r="AI370">
            <v>1</v>
          </cell>
          <cell r="AJ370">
            <v>0</v>
          </cell>
          <cell r="AK370">
            <v>10</v>
          </cell>
          <cell r="AL370">
            <v>5</v>
          </cell>
          <cell r="AM370">
            <v>1</v>
          </cell>
          <cell r="AN370">
            <v>0</v>
          </cell>
          <cell r="AO370">
            <v>1</v>
          </cell>
          <cell r="AP370">
            <v>4</v>
          </cell>
        </row>
        <row r="371">
          <cell r="A371">
            <v>43035</v>
          </cell>
          <cell r="B371">
            <v>30</v>
          </cell>
          <cell r="C371">
            <v>20</v>
          </cell>
          <cell r="D371">
            <v>17</v>
          </cell>
          <cell r="E371">
            <v>19</v>
          </cell>
          <cell r="F371">
            <v>15</v>
          </cell>
          <cell r="G371">
            <v>20</v>
          </cell>
          <cell r="H371">
            <v>10</v>
          </cell>
          <cell r="I371">
            <v>9</v>
          </cell>
          <cell r="J371">
            <v>6</v>
          </cell>
          <cell r="K371">
            <v>5</v>
          </cell>
          <cell r="L371">
            <v>4</v>
          </cell>
          <cell r="M371">
            <v>10</v>
          </cell>
          <cell r="N371">
            <v>9</v>
          </cell>
          <cell r="O371">
            <v>7</v>
          </cell>
          <cell r="P371">
            <v>5</v>
          </cell>
          <cell r="Q371">
            <v>1</v>
          </cell>
          <cell r="R371">
            <v>6</v>
          </cell>
          <cell r="S371">
            <v>8</v>
          </cell>
          <cell r="T371">
            <v>2</v>
          </cell>
          <cell r="U371">
            <v>11</v>
          </cell>
          <cell r="V371">
            <v>2</v>
          </cell>
          <cell r="W371">
            <v>5</v>
          </cell>
          <cell r="X371">
            <v>4</v>
          </cell>
          <cell r="Y371">
            <v>1</v>
          </cell>
          <cell r="Z371">
            <v>0</v>
          </cell>
          <cell r="AA371">
            <v>0</v>
          </cell>
          <cell r="AB371">
            <v>1</v>
          </cell>
          <cell r="AC371">
            <v>2</v>
          </cell>
          <cell r="AD371">
            <v>0</v>
          </cell>
          <cell r="AE371">
            <v>1</v>
          </cell>
          <cell r="AF371">
            <v>0</v>
          </cell>
          <cell r="AG371">
            <v>0</v>
          </cell>
          <cell r="AH371">
            <v>5</v>
          </cell>
          <cell r="AI371">
            <v>1</v>
          </cell>
          <cell r="AJ371">
            <v>0</v>
          </cell>
          <cell r="AK371">
            <v>10</v>
          </cell>
          <cell r="AL371">
            <v>6</v>
          </cell>
          <cell r="AM371">
            <v>1</v>
          </cell>
          <cell r="AN371">
            <v>0</v>
          </cell>
          <cell r="AO371">
            <v>1</v>
          </cell>
          <cell r="AP371">
            <v>7</v>
          </cell>
        </row>
        <row r="372">
          <cell r="A372">
            <v>43042</v>
          </cell>
          <cell r="B372">
            <v>32</v>
          </cell>
          <cell r="C372">
            <v>22</v>
          </cell>
          <cell r="D372">
            <v>22</v>
          </cell>
          <cell r="E372">
            <v>33</v>
          </cell>
          <cell r="F372">
            <v>15</v>
          </cell>
          <cell r="G372">
            <v>19</v>
          </cell>
          <cell r="H372">
            <v>10</v>
          </cell>
          <cell r="I372">
            <v>9</v>
          </cell>
          <cell r="J372">
            <v>5</v>
          </cell>
          <cell r="K372">
            <v>3</v>
          </cell>
          <cell r="L372">
            <v>4</v>
          </cell>
          <cell r="M372">
            <v>10</v>
          </cell>
          <cell r="N372">
            <v>9</v>
          </cell>
          <cell r="O372">
            <v>7</v>
          </cell>
          <cell r="P372">
            <v>4</v>
          </cell>
          <cell r="Q372">
            <v>1</v>
          </cell>
          <cell r="R372">
            <v>6</v>
          </cell>
          <cell r="S372">
            <v>8</v>
          </cell>
          <cell r="T372">
            <v>2</v>
          </cell>
          <cell r="U372">
            <v>9</v>
          </cell>
          <cell r="V372">
            <v>2</v>
          </cell>
          <cell r="W372">
            <v>5</v>
          </cell>
          <cell r="X372">
            <v>3</v>
          </cell>
          <cell r="Y372">
            <v>1</v>
          </cell>
          <cell r="Z372">
            <v>0</v>
          </cell>
          <cell r="AA372">
            <v>0</v>
          </cell>
          <cell r="AB372">
            <v>1</v>
          </cell>
          <cell r="AC372">
            <v>2</v>
          </cell>
          <cell r="AD372">
            <v>0</v>
          </cell>
          <cell r="AE372">
            <v>1</v>
          </cell>
          <cell r="AF372">
            <v>0</v>
          </cell>
          <cell r="AG372">
            <v>0</v>
          </cell>
          <cell r="AH372">
            <v>5</v>
          </cell>
          <cell r="AI372">
            <v>1</v>
          </cell>
          <cell r="AJ372">
            <v>0</v>
          </cell>
          <cell r="AK372">
            <v>12</v>
          </cell>
          <cell r="AL372">
            <v>6</v>
          </cell>
          <cell r="AM372">
            <v>1</v>
          </cell>
          <cell r="AN372">
            <v>0</v>
          </cell>
          <cell r="AO372">
            <v>1</v>
          </cell>
          <cell r="AP372">
            <v>9</v>
          </cell>
        </row>
        <row r="373">
          <cell r="A373">
            <v>43049</v>
          </cell>
          <cell r="B373">
            <v>31</v>
          </cell>
          <cell r="C373">
            <v>23</v>
          </cell>
          <cell r="D373">
            <v>26.8</v>
          </cell>
          <cell r="E373">
            <v>26</v>
          </cell>
          <cell r="F373">
            <v>13.9</v>
          </cell>
          <cell r="G373">
            <v>13</v>
          </cell>
          <cell r="H373">
            <v>10.1</v>
          </cell>
          <cell r="I373">
            <v>9.1999999999999993</v>
          </cell>
          <cell r="J373">
            <v>6.23</v>
          </cell>
          <cell r="K373">
            <v>3.3</v>
          </cell>
          <cell r="L373">
            <v>4</v>
          </cell>
          <cell r="M373">
            <v>10.5</v>
          </cell>
          <cell r="N373">
            <v>8.6</v>
          </cell>
          <cell r="O373">
            <v>6.5</v>
          </cell>
          <cell r="P373">
            <v>3.5</v>
          </cell>
          <cell r="Q373">
            <v>1.4</v>
          </cell>
          <cell r="R373">
            <v>5.5</v>
          </cell>
          <cell r="S373">
            <v>8.75</v>
          </cell>
          <cell r="T373">
            <v>1.2</v>
          </cell>
          <cell r="U373">
            <v>9.33</v>
          </cell>
          <cell r="V373">
            <v>2</v>
          </cell>
          <cell r="W373">
            <v>5.7</v>
          </cell>
          <cell r="X373">
            <v>1.5</v>
          </cell>
          <cell r="Y373">
            <v>0.5</v>
          </cell>
          <cell r="Z373">
            <v>0.4</v>
          </cell>
          <cell r="AA373">
            <v>0</v>
          </cell>
          <cell r="AB373">
            <v>0.5</v>
          </cell>
          <cell r="AC373">
            <v>2</v>
          </cell>
          <cell r="AD373">
            <v>0.15</v>
          </cell>
          <cell r="AE373">
            <v>0.6</v>
          </cell>
          <cell r="AF373">
            <v>0</v>
          </cell>
          <cell r="AG373">
            <v>0</v>
          </cell>
          <cell r="AH373">
            <v>5</v>
          </cell>
          <cell r="AI373">
            <v>1</v>
          </cell>
          <cell r="AJ373">
            <v>0</v>
          </cell>
          <cell r="AK373">
            <v>12</v>
          </cell>
          <cell r="AL373">
            <v>6</v>
          </cell>
          <cell r="AM373">
            <v>0.7</v>
          </cell>
          <cell r="AN373">
            <v>0</v>
          </cell>
          <cell r="AO373">
            <v>1</v>
          </cell>
          <cell r="AP373">
            <v>7.73</v>
          </cell>
        </row>
        <row r="374">
          <cell r="A374">
            <v>43056</v>
          </cell>
          <cell r="B374">
            <v>29</v>
          </cell>
          <cell r="C374">
            <v>22</v>
          </cell>
          <cell r="D374">
            <v>28</v>
          </cell>
          <cell r="E374">
            <v>37.200000000000003</v>
          </cell>
          <cell r="F374">
            <v>14.3</v>
          </cell>
          <cell r="G374">
            <v>22</v>
          </cell>
          <cell r="H374">
            <v>11.8</v>
          </cell>
          <cell r="I374">
            <v>8.9</v>
          </cell>
          <cell r="J374">
            <v>6.58</v>
          </cell>
          <cell r="K374">
            <v>4.2</v>
          </cell>
          <cell r="L374">
            <v>4</v>
          </cell>
          <cell r="M374">
            <v>10</v>
          </cell>
          <cell r="N374">
            <v>8.5</v>
          </cell>
          <cell r="O374">
            <v>6.5</v>
          </cell>
          <cell r="P374">
            <v>4</v>
          </cell>
          <cell r="Q374">
            <v>1.3</v>
          </cell>
          <cell r="R374">
            <v>5.5</v>
          </cell>
          <cell r="S374">
            <v>8.5</v>
          </cell>
          <cell r="T374">
            <v>1.3</v>
          </cell>
          <cell r="U374">
            <v>10.9</v>
          </cell>
          <cell r="V374">
            <v>2</v>
          </cell>
          <cell r="W374">
            <v>3.7</v>
          </cell>
          <cell r="X374">
            <v>1</v>
          </cell>
          <cell r="Y374">
            <v>0.5</v>
          </cell>
          <cell r="Z374">
            <v>0.4</v>
          </cell>
          <cell r="AA374">
            <v>0</v>
          </cell>
          <cell r="AB374">
            <v>0.6</v>
          </cell>
          <cell r="AC374">
            <v>2</v>
          </cell>
          <cell r="AD374">
            <v>0.2</v>
          </cell>
          <cell r="AE374">
            <v>0.6</v>
          </cell>
          <cell r="AF374">
            <v>0</v>
          </cell>
          <cell r="AG374">
            <v>0</v>
          </cell>
          <cell r="AH374">
            <v>5</v>
          </cell>
          <cell r="AI374">
            <v>1</v>
          </cell>
          <cell r="AJ374">
            <v>0</v>
          </cell>
          <cell r="AK374">
            <v>12</v>
          </cell>
          <cell r="AL374">
            <v>3</v>
          </cell>
          <cell r="AM374">
            <v>0.8</v>
          </cell>
          <cell r="AN374">
            <v>0</v>
          </cell>
          <cell r="AO374">
            <v>1</v>
          </cell>
          <cell r="AP374">
            <v>7.4</v>
          </cell>
        </row>
        <row r="375">
          <cell r="A375">
            <v>43063</v>
          </cell>
          <cell r="B375">
            <v>29.5</v>
          </cell>
          <cell r="C375">
            <v>22.5</v>
          </cell>
          <cell r="D375">
            <v>27.5</v>
          </cell>
          <cell r="E375">
            <v>26.5</v>
          </cell>
          <cell r="F375">
            <v>17.8</v>
          </cell>
          <cell r="G375">
            <v>19</v>
          </cell>
          <cell r="H375">
            <v>11.2</v>
          </cell>
          <cell r="I375">
            <v>10</v>
          </cell>
          <cell r="J375">
            <v>5.73</v>
          </cell>
          <cell r="K375">
            <v>3.5</v>
          </cell>
          <cell r="L375">
            <v>4</v>
          </cell>
          <cell r="M375">
            <v>9.6999999999999993</v>
          </cell>
          <cell r="N375">
            <v>8.5</v>
          </cell>
          <cell r="O375">
            <v>6.5</v>
          </cell>
          <cell r="P375">
            <v>4.7</v>
          </cell>
          <cell r="Q375">
            <v>1.3</v>
          </cell>
          <cell r="R375">
            <v>5.5</v>
          </cell>
          <cell r="S375">
            <v>8.25</v>
          </cell>
          <cell r="T375">
            <v>1.4</v>
          </cell>
          <cell r="U375">
            <v>10.9</v>
          </cell>
          <cell r="V375">
            <v>2</v>
          </cell>
          <cell r="W375">
            <v>3.7</v>
          </cell>
          <cell r="X375">
            <v>0</v>
          </cell>
          <cell r="Y375">
            <v>0.5</v>
          </cell>
          <cell r="Z375">
            <v>0.4</v>
          </cell>
          <cell r="AA375">
            <v>0</v>
          </cell>
          <cell r="AB375">
            <v>0.6</v>
          </cell>
          <cell r="AC375">
            <v>2</v>
          </cell>
          <cell r="AD375">
            <v>0.6</v>
          </cell>
          <cell r="AE375">
            <v>0.6</v>
          </cell>
          <cell r="AF375">
            <v>0</v>
          </cell>
          <cell r="AG375">
            <v>0</v>
          </cell>
          <cell r="AH375">
            <v>5</v>
          </cell>
          <cell r="AI375">
            <v>1</v>
          </cell>
          <cell r="AJ375">
            <v>0</v>
          </cell>
          <cell r="AK375">
            <v>12</v>
          </cell>
          <cell r="AL375">
            <v>3</v>
          </cell>
          <cell r="AM375">
            <v>0.8</v>
          </cell>
          <cell r="AN375">
            <v>0</v>
          </cell>
          <cell r="AO375">
            <v>1</v>
          </cell>
          <cell r="AP375">
            <v>8.8000000000000007</v>
          </cell>
        </row>
        <row r="376">
          <cell r="A376">
            <v>43070</v>
          </cell>
          <cell r="B376">
            <v>30</v>
          </cell>
          <cell r="C376">
            <v>23</v>
          </cell>
          <cell r="D376">
            <v>23.9</v>
          </cell>
          <cell r="E376">
            <v>24</v>
          </cell>
          <cell r="F376">
            <v>17</v>
          </cell>
          <cell r="G376">
            <v>18</v>
          </cell>
          <cell r="H376">
            <v>11.7</v>
          </cell>
          <cell r="I376">
            <v>8.6999999999999993</v>
          </cell>
          <cell r="J376">
            <v>5.65</v>
          </cell>
          <cell r="K376">
            <v>4.0999999999999996</v>
          </cell>
          <cell r="L376">
            <v>4</v>
          </cell>
          <cell r="M376">
            <v>10</v>
          </cell>
          <cell r="N376">
            <v>8.5</v>
          </cell>
          <cell r="O376">
            <v>6.5</v>
          </cell>
          <cell r="P376">
            <v>3.6</v>
          </cell>
          <cell r="Q376">
            <v>2.2999999999999998</v>
          </cell>
          <cell r="R376">
            <v>5.5</v>
          </cell>
          <cell r="S376">
            <v>8.5</v>
          </cell>
          <cell r="T376">
            <v>1.4</v>
          </cell>
          <cell r="U376">
            <v>8.5</v>
          </cell>
          <cell r="V376">
            <v>2</v>
          </cell>
          <cell r="W376">
            <v>3.5</v>
          </cell>
          <cell r="X376">
            <v>1.5</v>
          </cell>
          <cell r="Y376">
            <v>0.5</v>
          </cell>
          <cell r="Z376">
            <v>0.4</v>
          </cell>
          <cell r="AA376">
            <v>0</v>
          </cell>
          <cell r="AB376">
            <v>0.5</v>
          </cell>
          <cell r="AC376">
            <v>1.8</v>
          </cell>
          <cell r="AD376">
            <v>0.5</v>
          </cell>
          <cell r="AE376">
            <v>0.6</v>
          </cell>
          <cell r="AF376">
            <v>0</v>
          </cell>
          <cell r="AG376">
            <v>0</v>
          </cell>
          <cell r="AH376">
            <v>5</v>
          </cell>
          <cell r="AI376">
            <v>1.2</v>
          </cell>
          <cell r="AJ376">
            <v>0</v>
          </cell>
          <cell r="AK376">
            <v>5.5</v>
          </cell>
          <cell r="AL376">
            <v>4</v>
          </cell>
          <cell r="AM376">
            <v>1</v>
          </cell>
          <cell r="AN376">
            <v>0</v>
          </cell>
          <cell r="AO376">
            <v>1</v>
          </cell>
          <cell r="AP376">
            <v>7.9</v>
          </cell>
        </row>
        <row r="377">
          <cell r="A377">
            <v>43077</v>
          </cell>
          <cell r="B377">
            <v>29.5</v>
          </cell>
          <cell r="C377">
            <v>21.5</v>
          </cell>
          <cell r="D377">
            <v>25.8</v>
          </cell>
          <cell r="E377">
            <v>23.5</v>
          </cell>
          <cell r="F377">
            <v>19</v>
          </cell>
          <cell r="G377">
            <v>15</v>
          </cell>
          <cell r="H377">
            <v>10.8</v>
          </cell>
          <cell r="I377">
            <v>9.9</v>
          </cell>
          <cell r="J377">
            <v>5.5</v>
          </cell>
          <cell r="K377">
            <v>3.2</v>
          </cell>
          <cell r="L377">
            <v>4</v>
          </cell>
          <cell r="M377">
            <v>10</v>
          </cell>
          <cell r="N377">
            <v>8.5</v>
          </cell>
          <cell r="O377">
            <v>6.5</v>
          </cell>
          <cell r="P377">
            <v>3.7</v>
          </cell>
          <cell r="Q377">
            <v>1.6</v>
          </cell>
          <cell r="R377">
            <v>5.5</v>
          </cell>
          <cell r="S377">
            <v>8.25</v>
          </cell>
          <cell r="T377">
            <v>1.4</v>
          </cell>
          <cell r="U377">
            <v>8.5</v>
          </cell>
          <cell r="V377">
            <v>2</v>
          </cell>
          <cell r="W377">
            <v>7.5</v>
          </cell>
          <cell r="X377">
            <v>4</v>
          </cell>
          <cell r="Y377">
            <v>0.7</v>
          </cell>
          <cell r="Z377">
            <v>0.4</v>
          </cell>
          <cell r="AA377">
            <v>0.8</v>
          </cell>
          <cell r="AB377">
            <v>0.9</v>
          </cell>
          <cell r="AC377">
            <v>1.5</v>
          </cell>
          <cell r="AD377">
            <v>0.5</v>
          </cell>
          <cell r="AE377">
            <v>0.6</v>
          </cell>
          <cell r="AF377">
            <v>0</v>
          </cell>
          <cell r="AG377">
            <v>0</v>
          </cell>
          <cell r="AH377">
            <v>5</v>
          </cell>
          <cell r="AI377">
            <v>0.8</v>
          </cell>
          <cell r="AJ377">
            <v>0</v>
          </cell>
          <cell r="AK377">
            <v>6.5</v>
          </cell>
          <cell r="AL377">
            <v>4.5</v>
          </cell>
          <cell r="AM377">
            <v>0.9</v>
          </cell>
          <cell r="AN377">
            <v>0</v>
          </cell>
          <cell r="AO377">
            <v>1</v>
          </cell>
          <cell r="AP377">
            <v>8.3699999999999992</v>
          </cell>
        </row>
        <row r="378">
          <cell r="A378">
            <v>43084</v>
          </cell>
          <cell r="B378">
            <v>30</v>
          </cell>
          <cell r="C378">
            <v>20.8</v>
          </cell>
          <cell r="D378">
            <v>25</v>
          </cell>
          <cell r="E378">
            <v>25</v>
          </cell>
          <cell r="F378">
            <v>13</v>
          </cell>
          <cell r="G378">
            <v>16</v>
          </cell>
          <cell r="H378">
            <v>10.9</v>
          </cell>
          <cell r="I378">
            <v>9.3000000000000007</v>
          </cell>
          <cell r="J378">
            <v>5.33</v>
          </cell>
          <cell r="K378">
            <v>5.5</v>
          </cell>
          <cell r="L378">
            <v>4</v>
          </cell>
          <cell r="M378">
            <v>11</v>
          </cell>
          <cell r="N378">
            <v>6.5</v>
          </cell>
          <cell r="O378">
            <v>6.5</v>
          </cell>
          <cell r="P378">
            <v>4.0999999999999996</v>
          </cell>
          <cell r="Q378">
            <v>1.4</v>
          </cell>
          <cell r="R378">
            <v>10</v>
          </cell>
          <cell r="S378">
            <v>6.75</v>
          </cell>
          <cell r="T378">
            <v>0</v>
          </cell>
          <cell r="U378">
            <v>10.6</v>
          </cell>
          <cell r="V378">
            <v>2</v>
          </cell>
          <cell r="W378">
            <v>3.1</v>
          </cell>
          <cell r="X378">
            <v>1.7</v>
          </cell>
          <cell r="Y378">
            <v>1</v>
          </cell>
          <cell r="Z378">
            <v>0.4</v>
          </cell>
          <cell r="AA378">
            <v>0.6</v>
          </cell>
          <cell r="AB378">
            <v>0.8</v>
          </cell>
          <cell r="AC378">
            <v>1.5</v>
          </cell>
          <cell r="AD378">
            <v>0.3</v>
          </cell>
          <cell r="AE378">
            <v>0.6</v>
          </cell>
          <cell r="AF378">
            <v>0</v>
          </cell>
          <cell r="AG378">
            <v>0</v>
          </cell>
          <cell r="AH378">
            <v>5</v>
          </cell>
          <cell r="AI378">
            <v>0.6</v>
          </cell>
          <cell r="AJ378">
            <v>0</v>
          </cell>
          <cell r="AK378">
            <v>11</v>
          </cell>
          <cell r="AL378">
            <v>5</v>
          </cell>
          <cell r="AM378">
            <v>0.8</v>
          </cell>
          <cell r="AN378">
            <v>0</v>
          </cell>
          <cell r="AO378">
            <v>1</v>
          </cell>
          <cell r="AP378">
            <v>6.7</v>
          </cell>
        </row>
        <row r="379">
          <cell r="A379">
            <v>43091</v>
          </cell>
          <cell r="B379">
            <v>24.5</v>
          </cell>
          <cell r="C379">
            <v>20.5</v>
          </cell>
          <cell r="D379">
            <v>26.7</v>
          </cell>
          <cell r="E379">
            <v>28</v>
          </cell>
          <cell r="F379">
            <v>16</v>
          </cell>
          <cell r="G379">
            <v>15</v>
          </cell>
          <cell r="H379">
            <v>11.4</v>
          </cell>
          <cell r="I379">
            <v>8.1</v>
          </cell>
          <cell r="J379">
            <v>5.15</v>
          </cell>
          <cell r="K379">
            <v>3</v>
          </cell>
          <cell r="L379">
            <v>4</v>
          </cell>
          <cell r="M379">
            <v>9.1</v>
          </cell>
          <cell r="N379">
            <v>7</v>
          </cell>
          <cell r="O379">
            <v>6.5</v>
          </cell>
          <cell r="P379">
            <v>3.5</v>
          </cell>
          <cell r="Q379">
            <v>1.6</v>
          </cell>
          <cell r="R379">
            <v>8.5</v>
          </cell>
          <cell r="S379">
            <v>7.75</v>
          </cell>
          <cell r="T379">
            <v>1.1000000000000001</v>
          </cell>
          <cell r="U379">
            <v>8.9</v>
          </cell>
          <cell r="V379">
            <v>2</v>
          </cell>
          <cell r="W379">
            <v>3.1</v>
          </cell>
          <cell r="X379">
            <v>3.5</v>
          </cell>
          <cell r="Y379">
            <v>0.5</v>
          </cell>
          <cell r="Z379">
            <v>0.4</v>
          </cell>
          <cell r="AA379">
            <v>0.6</v>
          </cell>
          <cell r="AB379">
            <v>0.9</v>
          </cell>
          <cell r="AC379">
            <v>1.5</v>
          </cell>
          <cell r="AD379">
            <v>0.5</v>
          </cell>
          <cell r="AE379">
            <v>0.8</v>
          </cell>
          <cell r="AF379">
            <v>0</v>
          </cell>
          <cell r="AG379">
            <v>0</v>
          </cell>
          <cell r="AH379">
            <v>5.6</v>
          </cell>
          <cell r="AI379">
            <v>0.85</v>
          </cell>
          <cell r="AJ379">
            <v>0</v>
          </cell>
          <cell r="AK379">
            <v>11</v>
          </cell>
          <cell r="AL379">
            <v>5</v>
          </cell>
          <cell r="AM379">
            <v>1</v>
          </cell>
          <cell r="AN379">
            <v>0</v>
          </cell>
          <cell r="AO379">
            <v>1</v>
          </cell>
          <cell r="AP379">
            <v>5.16</v>
          </cell>
        </row>
        <row r="380">
          <cell r="A380">
            <v>43098</v>
          </cell>
          <cell r="B380">
            <v>27</v>
          </cell>
          <cell r="C380">
            <v>19</v>
          </cell>
          <cell r="D380">
            <v>25.9</v>
          </cell>
          <cell r="E380">
            <v>33</v>
          </cell>
          <cell r="F380">
            <v>15</v>
          </cell>
          <cell r="G380">
            <v>15</v>
          </cell>
          <cell r="H380">
            <v>11.8</v>
          </cell>
          <cell r="I380">
            <v>10</v>
          </cell>
          <cell r="J380">
            <v>8.67</v>
          </cell>
          <cell r="K380">
            <v>4.0999999999999996</v>
          </cell>
          <cell r="L380">
            <v>4</v>
          </cell>
          <cell r="M380">
            <v>9</v>
          </cell>
          <cell r="N380">
            <v>6</v>
          </cell>
          <cell r="O380">
            <v>5</v>
          </cell>
          <cell r="P380">
            <v>2.4</v>
          </cell>
          <cell r="Q380">
            <v>1.5</v>
          </cell>
          <cell r="R380">
            <v>9</v>
          </cell>
          <cell r="S380">
            <v>8</v>
          </cell>
          <cell r="T380">
            <v>2</v>
          </cell>
          <cell r="U380">
            <v>9.25</v>
          </cell>
          <cell r="V380">
            <v>2</v>
          </cell>
          <cell r="W380">
            <v>3.1</v>
          </cell>
          <cell r="X380">
            <v>4</v>
          </cell>
          <cell r="Y380">
            <v>0.8</v>
          </cell>
          <cell r="Z380">
            <v>0.3</v>
          </cell>
          <cell r="AA380">
            <v>0.2</v>
          </cell>
          <cell r="AB380">
            <v>0.8</v>
          </cell>
          <cell r="AC380">
            <v>1.5</v>
          </cell>
          <cell r="AD380">
            <v>0.5</v>
          </cell>
          <cell r="AE380">
            <v>0.8</v>
          </cell>
          <cell r="AF380">
            <v>0</v>
          </cell>
          <cell r="AG380">
            <v>0</v>
          </cell>
          <cell r="AH380">
            <v>5.6</v>
          </cell>
          <cell r="AI380">
            <v>1</v>
          </cell>
          <cell r="AJ380">
            <v>0</v>
          </cell>
          <cell r="AK380">
            <v>6</v>
          </cell>
          <cell r="AL380">
            <v>5.5</v>
          </cell>
          <cell r="AM380">
            <v>0.6</v>
          </cell>
          <cell r="AN380">
            <v>0</v>
          </cell>
          <cell r="AO380">
            <v>1</v>
          </cell>
          <cell r="AP380">
            <v>7.18</v>
          </cell>
        </row>
        <row r="381">
          <cell r="A381">
            <v>43105</v>
          </cell>
          <cell r="B381">
            <v>29</v>
          </cell>
          <cell r="C381">
            <v>18</v>
          </cell>
          <cell r="D381">
            <v>27.1</v>
          </cell>
          <cell r="E381">
            <v>26</v>
          </cell>
          <cell r="F381">
            <v>14.5</v>
          </cell>
          <cell r="G381">
            <v>15</v>
          </cell>
          <cell r="H381">
            <v>10.4</v>
          </cell>
          <cell r="I381">
            <v>8.8000000000000007</v>
          </cell>
          <cell r="J381">
            <v>7.5</v>
          </cell>
          <cell r="K381">
            <v>4.7</v>
          </cell>
          <cell r="L381">
            <v>4</v>
          </cell>
          <cell r="M381">
            <v>8</v>
          </cell>
          <cell r="N381">
            <v>7.2</v>
          </cell>
          <cell r="O381">
            <v>7</v>
          </cell>
          <cell r="P381">
            <v>4.0999999999999996</v>
          </cell>
          <cell r="Q381">
            <v>2</v>
          </cell>
          <cell r="R381">
            <v>8.6</v>
          </cell>
          <cell r="S381">
            <v>7.5</v>
          </cell>
          <cell r="T381">
            <v>1.8</v>
          </cell>
          <cell r="U381">
            <v>7</v>
          </cell>
          <cell r="V381">
            <v>2</v>
          </cell>
          <cell r="W381">
            <v>4</v>
          </cell>
          <cell r="X381">
            <v>2.5</v>
          </cell>
          <cell r="Y381">
            <v>0.5</v>
          </cell>
          <cell r="Z381">
            <v>0.4</v>
          </cell>
          <cell r="AA381">
            <v>0.2</v>
          </cell>
          <cell r="AB381">
            <v>0.6</v>
          </cell>
          <cell r="AC381">
            <v>1.5</v>
          </cell>
          <cell r="AD381">
            <v>0.5</v>
          </cell>
          <cell r="AE381">
            <v>0.8</v>
          </cell>
          <cell r="AF381">
            <v>0</v>
          </cell>
          <cell r="AG381">
            <v>1</v>
          </cell>
          <cell r="AH381">
            <v>5.6</v>
          </cell>
          <cell r="AI381">
            <v>1</v>
          </cell>
          <cell r="AJ381">
            <v>0</v>
          </cell>
          <cell r="AK381">
            <v>8</v>
          </cell>
          <cell r="AL381">
            <v>6</v>
          </cell>
          <cell r="AM381">
            <v>0.6</v>
          </cell>
          <cell r="AN381">
            <v>0</v>
          </cell>
          <cell r="AO381">
            <v>1</v>
          </cell>
          <cell r="AP381">
            <v>4.37</v>
          </cell>
        </row>
        <row r="382">
          <cell r="A382">
            <v>43112</v>
          </cell>
          <cell r="B382">
            <v>29</v>
          </cell>
          <cell r="C382">
            <v>20</v>
          </cell>
          <cell r="D382">
            <v>25.9</v>
          </cell>
          <cell r="E382">
            <v>27.5</v>
          </cell>
          <cell r="F382">
            <v>16</v>
          </cell>
          <cell r="G382">
            <v>15</v>
          </cell>
          <cell r="H382">
            <v>10.8</v>
          </cell>
          <cell r="I382">
            <v>9.6999999999999993</v>
          </cell>
          <cell r="J382">
            <v>6.32</v>
          </cell>
          <cell r="K382">
            <v>3.6</v>
          </cell>
          <cell r="L382">
            <v>4</v>
          </cell>
          <cell r="M382">
            <v>9</v>
          </cell>
          <cell r="N382">
            <v>9</v>
          </cell>
          <cell r="O382">
            <v>6.5</v>
          </cell>
          <cell r="P382">
            <v>4</v>
          </cell>
          <cell r="Q382">
            <v>2.6</v>
          </cell>
          <cell r="R382">
            <v>8</v>
          </cell>
          <cell r="S382">
            <v>7.5</v>
          </cell>
          <cell r="T382">
            <v>1.95</v>
          </cell>
          <cell r="U382">
            <v>9.3000000000000007</v>
          </cell>
          <cell r="V382">
            <v>2</v>
          </cell>
          <cell r="W382">
            <v>4.3</v>
          </cell>
          <cell r="X382">
            <v>4</v>
          </cell>
          <cell r="Y382">
            <v>0.5</v>
          </cell>
          <cell r="Z382">
            <v>0.3</v>
          </cell>
          <cell r="AA382">
            <v>0.2</v>
          </cell>
          <cell r="AB382">
            <v>0.6</v>
          </cell>
          <cell r="AC382">
            <v>1.5</v>
          </cell>
          <cell r="AD382">
            <v>0.3</v>
          </cell>
          <cell r="AE382">
            <v>0.8</v>
          </cell>
          <cell r="AF382">
            <v>0</v>
          </cell>
          <cell r="AG382">
            <v>0</v>
          </cell>
          <cell r="AH382">
            <v>5.6</v>
          </cell>
          <cell r="AI382">
            <v>1.4</v>
          </cell>
          <cell r="AJ382">
            <v>0</v>
          </cell>
          <cell r="AK382">
            <v>10</v>
          </cell>
          <cell r="AL382">
            <v>5.5</v>
          </cell>
          <cell r="AM382">
            <v>0.6</v>
          </cell>
          <cell r="AN382">
            <v>0</v>
          </cell>
          <cell r="AO382">
            <v>1</v>
          </cell>
          <cell r="AP382">
            <v>4</v>
          </cell>
        </row>
        <row r="383">
          <cell r="A383">
            <v>43119</v>
          </cell>
          <cell r="B383">
            <v>31</v>
          </cell>
          <cell r="C383">
            <v>19.5</v>
          </cell>
          <cell r="D383">
            <v>17</v>
          </cell>
          <cell r="E383">
            <v>15.7</v>
          </cell>
          <cell r="F383">
            <v>17.5</v>
          </cell>
          <cell r="G383">
            <v>17</v>
          </cell>
          <cell r="H383">
            <v>11</v>
          </cell>
          <cell r="I383">
            <v>7.6</v>
          </cell>
          <cell r="J383">
            <v>7.35</v>
          </cell>
          <cell r="K383">
            <v>4.5999999999999996</v>
          </cell>
          <cell r="L383">
            <v>4</v>
          </cell>
          <cell r="M383">
            <v>9</v>
          </cell>
          <cell r="N383">
            <v>9</v>
          </cell>
          <cell r="O383">
            <v>7</v>
          </cell>
          <cell r="P383">
            <v>5.0999999999999996</v>
          </cell>
          <cell r="Q383">
            <v>2.5</v>
          </cell>
          <cell r="R383">
            <v>7.6</v>
          </cell>
          <cell r="S383">
            <v>7.5</v>
          </cell>
          <cell r="T383">
            <v>1.95</v>
          </cell>
          <cell r="U383">
            <v>9.3000000000000007</v>
          </cell>
          <cell r="V383">
            <v>2</v>
          </cell>
          <cell r="W383">
            <v>3.5</v>
          </cell>
          <cell r="X383">
            <v>2.5</v>
          </cell>
          <cell r="Y383">
            <v>0.5</v>
          </cell>
          <cell r="Z383">
            <v>0.5</v>
          </cell>
          <cell r="AA383">
            <v>0</v>
          </cell>
          <cell r="AB383">
            <v>0.6</v>
          </cell>
          <cell r="AC383">
            <v>1.5</v>
          </cell>
          <cell r="AD383">
            <v>0.2</v>
          </cell>
          <cell r="AE383">
            <v>0.8</v>
          </cell>
          <cell r="AF383">
            <v>0</v>
          </cell>
          <cell r="AG383">
            <v>0</v>
          </cell>
          <cell r="AH383">
            <v>5.6</v>
          </cell>
          <cell r="AI383">
            <v>0.95</v>
          </cell>
          <cell r="AJ383">
            <v>0</v>
          </cell>
          <cell r="AK383">
            <v>5</v>
          </cell>
          <cell r="AL383">
            <v>6</v>
          </cell>
          <cell r="AM383">
            <v>0.7</v>
          </cell>
          <cell r="AN383">
            <v>0</v>
          </cell>
          <cell r="AO383">
            <v>1</v>
          </cell>
          <cell r="AP383">
            <v>9.3000000000000007</v>
          </cell>
        </row>
        <row r="384">
          <cell r="A384">
            <v>43126</v>
          </cell>
          <cell r="B384">
            <v>30</v>
          </cell>
          <cell r="C384">
            <v>20</v>
          </cell>
          <cell r="D384">
            <v>25.5</v>
          </cell>
          <cell r="E384">
            <v>24</v>
          </cell>
          <cell r="F384">
            <v>15</v>
          </cell>
          <cell r="G384">
            <v>16</v>
          </cell>
          <cell r="H384">
            <v>10.6</v>
          </cell>
          <cell r="I384">
            <v>8.1</v>
          </cell>
          <cell r="J384">
            <v>10.31</v>
          </cell>
          <cell r="K384">
            <v>5.3</v>
          </cell>
          <cell r="L384">
            <v>4</v>
          </cell>
          <cell r="M384">
            <v>9</v>
          </cell>
          <cell r="N384">
            <v>9</v>
          </cell>
          <cell r="O384">
            <v>7</v>
          </cell>
          <cell r="P384">
            <v>3</v>
          </cell>
          <cell r="Q384">
            <v>1.5</v>
          </cell>
          <cell r="R384">
            <v>8.5</v>
          </cell>
          <cell r="S384">
            <v>8.5</v>
          </cell>
          <cell r="T384">
            <v>0.82</v>
          </cell>
          <cell r="U384">
            <v>9.6</v>
          </cell>
          <cell r="V384">
            <v>2</v>
          </cell>
          <cell r="W384">
            <v>6.8</v>
          </cell>
          <cell r="X384">
            <v>3</v>
          </cell>
          <cell r="Y384">
            <v>0.5</v>
          </cell>
          <cell r="Z384">
            <v>0.1</v>
          </cell>
          <cell r="AA384">
            <v>0.1</v>
          </cell>
          <cell r="AB384">
            <v>0.5</v>
          </cell>
          <cell r="AC384">
            <v>1.5</v>
          </cell>
          <cell r="AD384">
            <v>0.3</v>
          </cell>
          <cell r="AE384">
            <v>0.8</v>
          </cell>
          <cell r="AF384">
            <v>0</v>
          </cell>
          <cell r="AG384">
            <v>0</v>
          </cell>
          <cell r="AH384">
            <v>5.6</v>
          </cell>
          <cell r="AI384">
            <v>1</v>
          </cell>
          <cell r="AJ384">
            <v>0</v>
          </cell>
          <cell r="AK384">
            <v>10</v>
          </cell>
          <cell r="AL384">
            <v>6.5</v>
          </cell>
          <cell r="AM384">
            <v>0.6</v>
          </cell>
          <cell r="AN384">
            <v>0</v>
          </cell>
          <cell r="AO384">
            <v>1</v>
          </cell>
          <cell r="AP384">
            <v>8.5</v>
          </cell>
        </row>
        <row r="385">
          <cell r="A385">
            <v>43133</v>
          </cell>
          <cell r="B385">
            <v>24</v>
          </cell>
          <cell r="C385">
            <v>23.5</v>
          </cell>
          <cell r="D385">
            <v>26</v>
          </cell>
          <cell r="E385">
            <v>30</v>
          </cell>
          <cell r="F385">
            <v>14</v>
          </cell>
          <cell r="G385">
            <v>16</v>
          </cell>
          <cell r="H385">
            <v>11.9</v>
          </cell>
          <cell r="I385">
            <v>9.1999999999999993</v>
          </cell>
          <cell r="J385">
            <v>8.36</v>
          </cell>
          <cell r="K385">
            <v>3.9</v>
          </cell>
          <cell r="L385">
            <v>4</v>
          </cell>
          <cell r="M385">
            <v>9</v>
          </cell>
          <cell r="N385">
            <v>9</v>
          </cell>
          <cell r="O385">
            <v>5</v>
          </cell>
          <cell r="P385">
            <v>3</v>
          </cell>
          <cell r="Q385">
            <v>1.5</v>
          </cell>
          <cell r="R385">
            <v>10</v>
          </cell>
          <cell r="S385">
            <v>7.5</v>
          </cell>
          <cell r="T385">
            <v>1.5</v>
          </cell>
          <cell r="U385">
            <v>10</v>
          </cell>
          <cell r="V385">
            <v>2</v>
          </cell>
          <cell r="W385">
            <v>7.1</v>
          </cell>
          <cell r="X385">
            <v>1.5</v>
          </cell>
          <cell r="Y385">
            <v>0.5</v>
          </cell>
          <cell r="Z385">
            <v>0.4</v>
          </cell>
          <cell r="AA385">
            <v>0</v>
          </cell>
          <cell r="AB385">
            <v>0.5</v>
          </cell>
          <cell r="AC385">
            <v>1.6</v>
          </cell>
          <cell r="AD385">
            <v>0.17</v>
          </cell>
          <cell r="AE385">
            <v>0.8</v>
          </cell>
          <cell r="AF385">
            <v>0</v>
          </cell>
          <cell r="AG385">
            <v>0</v>
          </cell>
          <cell r="AH385">
            <v>5.6</v>
          </cell>
          <cell r="AI385">
            <v>0.4</v>
          </cell>
          <cell r="AJ385">
            <v>0</v>
          </cell>
          <cell r="AK385">
            <v>11</v>
          </cell>
          <cell r="AL385">
            <v>7</v>
          </cell>
          <cell r="AM385">
            <v>0.9</v>
          </cell>
          <cell r="AN385">
            <v>0</v>
          </cell>
          <cell r="AO385">
            <v>1</v>
          </cell>
          <cell r="AP385">
            <v>6.8</v>
          </cell>
        </row>
        <row r="386">
          <cell r="A386">
            <v>43140</v>
          </cell>
          <cell r="B386">
            <v>27</v>
          </cell>
          <cell r="C386">
            <v>25.1</v>
          </cell>
          <cell r="D386">
            <v>30.8</v>
          </cell>
          <cell r="E386">
            <v>35</v>
          </cell>
          <cell r="F386">
            <v>14</v>
          </cell>
          <cell r="G386">
            <v>18</v>
          </cell>
          <cell r="H386">
            <v>14.3</v>
          </cell>
          <cell r="I386">
            <v>12</v>
          </cell>
          <cell r="J386">
            <v>8.31</v>
          </cell>
          <cell r="K386">
            <v>4.7</v>
          </cell>
          <cell r="L386">
            <v>4</v>
          </cell>
          <cell r="M386">
            <v>10</v>
          </cell>
          <cell r="N386">
            <v>9</v>
          </cell>
          <cell r="O386">
            <v>5</v>
          </cell>
          <cell r="P386">
            <v>3.7</v>
          </cell>
          <cell r="Q386">
            <v>1.8</v>
          </cell>
          <cell r="R386">
            <v>10</v>
          </cell>
          <cell r="S386">
            <v>9</v>
          </cell>
          <cell r="T386">
            <v>0.9</v>
          </cell>
          <cell r="U386">
            <v>14.4</v>
          </cell>
          <cell r="V386">
            <v>2</v>
          </cell>
          <cell r="W386">
            <v>7.8</v>
          </cell>
          <cell r="X386">
            <v>2</v>
          </cell>
          <cell r="Y386">
            <v>0.5</v>
          </cell>
          <cell r="Z386">
            <v>0.3</v>
          </cell>
          <cell r="AA386">
            <v>0.38</v>
          </cell>
          <cell r="AB386">
            <v>0.6</v>
          </cell>
          <cell r="AC386">
            <v>1.5</v>
          </cell>
          <cell r="AD386">
            <v>0.4</v>
          </cell>
          <cell r="AE386">
            <v>0.8</v>
          </cell>
          <cell r="AF386">
            <v>0</v>
          </cell>
          <cell r="AG386">
            <v>0</v>
          </cell>
          <cell r="AH386">
            <v>5.6</v>
          </cell>
          <cell r="AI386">
            <v>0.5</v>
          </cell>
          <cell r="AJ386">
            <v>0</v>
          </cell>
          <cell r="AK386">
            <v>14</v>
          </cell>
          <cell r="AL386">
            <v>6</v>
          </cell>
          <cell r="AM386">
            <v>0.7</v>
          </cell>
          <cell r="AN386">
            <v>0</v>
          </cell>
          <cell r="AO386">
            <v>1</v>
          </cell>
          <cell r="AP386">
            <v>8</v>
          </cell>
        </row>
        <row r="387">
          <cell r="A387">
            <v>43161</v>
          </cell>
          <cell r="B387">
            <v>30</v>
          </cell>
          <cell r="C387">
            <v>23</v>
          </cell>
          <cell r="D387">
            <v>24.09</v>
          </cell>
          <cell r="E387">
            <v>27</v>
          </cell>
          <cell r="F387">
            <v>14</v>
          </cell>
          <cell r="G387">
            <v>14</v>
          </cell>
          <cell r="H387">
            <v>21.9</v>
          </cell>
          <cell r="I387">
            <v>11.8</v>
          </cell>
          <cell r="J387">
            <v>6.63</v>
          </cell>
          <cell r="K387">
            <v>4</v>
          </cell>
          <cell r="L387">
            <v>4</v>
          </cell>
          <cell r="M387">
            <v>9</v>
          </cell>
          <cell r="N387">
            <v>6.5</v>
          </cell>
          <cell r="O387">
            <v>4</v>
          </cell>
          <cell r="P387">
            <v>2.4</v>
          </cell>
          <cell r="Q387">
            <v>1.7</v>
          </cell>
          <cell r="R387">
            <v>9</v>
          </cell>
          <cell r="S387">
            <v>9</v>
          </cell>
          <cell r="T387">
            <v>4.5</v>
          </cell>
          <cell r="U387">
            <v>9.75</v>
          </cell>
          <cell r="V387">
            <v>4</v>
          </cell>
          <cell r="W387">
            <v>6</v>
          </cell>
          <cell r="X387">
            <v>2</v>
          </cell>
          <cell r="Y387">
            <v>0.4</v>
          </cell>
          <cell r="Z387">
            <v>0.3</v>
          </cell>
          <cell r="AA387">
            <v>0.7</v>
          </cell>
          <cell r="AB387">
            <v>0.6</v>
          </cell>
          <cell r="AC387">
            <v>2.5</v>
          </cell>
          <cell r="AD387">
            <v>0</v>
          </cell>
          <cell r="AE387">
            <v>0.8</v>
          </cell>
          <cell r="AF387">
            <v>0</v>
          </cell>
          <cell r="AG387">
            <v>0</v>
          </cell>
          <cell r="AH387">
            <v>5.6</v>
          </cell>
          <cell r="AI387">
            <v>0.5</v>
          </cell>
          <cell r="AJ387">
            <v>0</v>
          </cell>
          <cell r="AK387">
            <v>10</v>
          </cell>
          <cell r="AL387">
            <v>7</v>
          </cell>
          <cell r="AM387">
            <v>0.7</v>
          </cell>
          <cell r="AN387">
            <v>0</v>
          </cell>
          <cell r="AO387">
            <v>1</v>
          </cell>
          <cell r="AP387">
            <v>10.7</v>
          </cell>
        </row>
        <row r="388">
          <cell r="A388">
            <v>43168</v>
          </cell>
          <cell r="B388">
            <v>28</v>
          </cell>
          <cell r="C388">
            <v>21</v>
          </cell>
          <cell r="D388">
            <v>24.2</v>
          </cell>
          <cell r="E388">
            <v>25.4</v>
          </cell>
          <cell r="F388">
            <v>16.399999999999999</v>
          </cell>
          <cell r="G388">
            <v>14</v>
          </cell>
          <cell r="H388">
            <v>12.8</v>
          </cell>
          <cell r="I388">
            <v>10.199999999999999</v>
          </cell>
          <cell r="J388">
            <v>5.23</v>
          </cell>
          <cell r="K388">
            <v>4.9000000000000004</v>
          </cell>
          <cell r="L388">
            <v>4</v>
          </cell>
          <cell r="M388">
            <v>9</v>
          </cell>
          <cell r="N388">
            <v>6.5</v>
          </cell>
          <cell r="O388">
            <v>5.6</v>
          </cell>
          <cell r="P388">
            <v>2.4</v>
          </cell>
          <cell r="Q388">
            <v>1.2</v>
          </cell>
          <cell r="R388">
            <v>6</v>
          </cell>
          <cell r="S388">
            <v>8.75</v>
          </cell>
          <cell r="T388">
            <v>0.53</v>
          </cell>
          <cell r="U388">
            <v>15.1</v>
          </cell>
          <cell r="V388">
            <v>4.5</v>
          </cell>
          <cell r="W388">
            <v>5</v>
          </cell>
          <cell r="X388">
            <v>2</v>
          </cell>
          <cell r="Y388">
            <v>0.6</v>
          </cell>
          <cell r="Z388">
            <v>0.35</v>
          </cell>
          <cell r="AA388">
            <v>0.48</v>
          </cell>
          <cell r="AB388">
            <v>0.6</v>
          </cell>
          <cell r="AC388">
            <v>2.5</v>
          </cell>
          <cell r="AD388">
            <v>0.2</v>
          </cell>
          <cell r="AE388">
            <v>0.8</v>
          </cell>
          <cell r="AF388">
            <v>0</v>
          </cell>
          <cell r="AG388">
            <v>0</v>
          </cell>
          <cell r="AH388">
            <v>5.6</v>
          </cell>
          <cell r="AI388">
            <v>1</v>
          </cell>
          <cell r="AJ388">
            <v>0</v>
          </cell>
          <cell r="AK388">
            <v>9</v>
          </cell>
          <cell r="AL388">
            <v>6</v>
          </cell>
          <cell r="AM388">
            <v>0.9</v>
          </cell>
          <cell r="AN388">
            <v>0</v>
          </cell>
          <cell r="AO388">
            <v>1</v>
          </cell>
          <cell r="AP388">
            <v>7.1</v>
          </cell>
        </row>
        <row r="389">
          <cell r="A389">
            <v>43175</v>
          </cell>
          <cell r="B389">
            <v>27.5</v>
          </cell>
          <cell r="C389">
            <v>17.7</v>
          </cell>
          <cell r="D389">
            <v>10.4</v>
          </cell>
          <cell r="E389">
            <v>12</v>
          </cell>
          <cell r="F389">
            <v>15.7</v>
          </cell>
          <cell r="G389">
            <v>19</v>
          </cell>
          <cell r="H389">
            <v>14.6</v>
          </cell>
          <cell r="I389">
            <v>12.8</v>
          </cell>
          <cell r="J389">
            <v>5.74</v>
          </cell>
          <cell r="K389">
            <v>4.3</v>
          </cell>
          <cell r="L389">
            <v>4</v>
          </cell>
          <cell r="M389">
            <v>9</v>
          </cell>
          <cell r="N389">
            <v>7</v>
          </cell>
          <cell r="O389">
            <v>6</v>
          </cell>
          <cell r="P389">
            <v>4</v>
          </cell>
          <cell r="Q389">
            <v>2</v>
          </cell>
          <cell r="R389">
            <v>7</v>
          </cell>
          <cell r="S389">
            <v>7.75</v>
          </cell>
          <cell r="T389">
            <v>2.8</v>
          </cell>
          <cell r="U389">
            <v>13</v>
          </cell>
          <cell r="V389">
            <v>2.5</v>
          </cell>
          <cell r="W389">
            <v>6</v>
          </cell>
          <cell r="X389">
            <v>1.5</v>
          </cell>
          <cell r="Y389">
            <v>0.5</v>
          </cell>
          <cell r="Z389">
            <v>0.3</v>
          </cell>
          <cell r="AA389">
            <v>0.78</v>
          </cell>
          <cell r="AB389">
            <v>0.5</v>
          </cell>
          <cell r="AC389">
            <v>2.2000000000000002</v>
          </cell>
          <cell r="AD389">
            <v>0.5</v>
          </cell>
          <cell r="AE389">
            <v>0.8</v>
          </cell>
          <cell r="AF389">
            <v>0</v>
          </cell>
          <cell r="AG389">
            <v>0</v>
          </cell>
          <cell r="AH389">
            <v>5.6</v>
          </cell>
          <cell r="AI389">
            <v>0.86</v>
          </cell>
          <cell r="AJ389">
            <v>0</v>
          </cell>
          <cell r="AK389">
            <v>10</v>
          </cell>
          <cell r="AL389">
            <v>6.5</v>
          </cell>
          <cell r="AM389">
            <v>0.6</v>
          </cell>
          <cell r="AN389">
            <v>0</v>
          </cell>
          <cell r="AO389">
            <v>1</v>
          </cell>
          <cell r="AP389">
            <v>7.4</v>
          </cell>
        </row>
        <row r="390">
          <cell r="A390">
            <v>43182</v>
          </cell>
          <cell r="B390">
            <v>22</v>
          </cell>
          <cell r="C390">
            <v>17.399999999999999</v>
          </cell>
          <cell r="D390">
            <v>20.3</v>
          </cell>
          <cell r="E390">
            <v>24.5</v>
          </cell>
          <cell r="F390">
            <v>14.5</v>
          </cell>
          <cell r="G390">
            <v>20</v>
          </cell>
          <cell r="H390">
            <v>11.7</v>
          </cell>
          <cell r="I390">
            <v>9.6</v>
          </cell>
          <cell r="J390">
            <v>4.22</v>
          </cell>
          <cell r="K390">
            <v>8.6</v>
          </cell>
          <cell r="L390">
            <v>4</v>
          </cell>
          <cell r="M390">
            <v>9</v>
          </cell>
          <cell r="N390">
            <v>6</v>
          </cell>
          <cell r="O390">
            <v>6</v>
          </cell>
          <cell r="P390">
            <v>3.5</v>
          </cell>
          <cell r="Q390">
            <v>1.9</v>
          </cell>
          <cell r="R390">
            <v>7.6</v>
          </cell>
          <cell r="S390">
            <v>7.5</v>
          </cell>
          <cell r="T390">
            <v>2.2999999999999998</v>
          </cell>
          <cell r="U390">
            <v>5.6</v>
          </cell>
          <cell r="V390">
            <v>2</v>
          </cell>
          <cell r="W390">
            <v>5.5</v>
          </cell>
          <cell r="X390">
            <v>2</v>
          </cell>
          <cell r="Y390">
            <v>0.5</v>
          </cell>
          <cell r="Z390">
            <v>0.3</v>
          </cell>
          <cell r="AA390">
            <v>0.51</v>
          </cell>
          <cell r="AB390">
            <v>0.6</v>
          </cell>
          <cell r="AC390">
            <v>2.5</v>
          </cell>
          <cell r="AD390">
            <v>0.63</v>
          </cell>
          <cell r="AE390">
            <v>0.8</v>
          </cell>
          <cell r="AF390">
            <v>0</v>
          </cell>
          <cell r="AG390">
            <v>0</v>
          </cell>
          <cell r="AH390">
            <v>5.6</v>
          </cell>
          <cell r="AI390">
            <v>0.3</v>
          </cell>
          <cell r="AJ390">
            <v>0</v>
          </cell>
          <cell r="AK390">
            <v>12</v>
          </cell>
          <cell r="AL390">
            <v>7</v>
          </cell>
          <cell r="AM390">
            <v>0.7</v>
          </cell>
          <cell r="AN390">
            <v>0</v>
          </cell>
          <cell r="AO390">
            <v>1</v>
          </cell>
          <cell r="AP390">
            <v>7.5</v>
          </cell>
        </row>
        <row r="391">
          <cell r="A391">
            <v>43189</v>
          </cell>
          <cell r="B391">
            <v>24</v>
          </cell>
          <cell r="C391">
            <v>18.3</v>
          </cell>
          <cell r="D391">
            <v>28.34</v>
          </cell>
          <cell r="E391">
            <v>26.5</v>
          </cell>
          <cell r="F391">
            <v>14</v>
          </cell>
          <cell r="G391">
            <v>20</v>
          </cell>
          <cell r="H391">
            <v>11.4</v>
          </cell>
          <cell r="I391">
            <v>7</v>
          </cell>
          <cell r="J391">
            <v>5.36</v>
          </cell>
          <cell r="K391">
            <v>4.5</v>
          </cell>
          <cell r="L391">
            <v>4</v>
          </cell>
          <cell r="M391">
            <v>9</v>
          </cell>
          <cell r="N391">
            <v>3.5</v>
          </cell>
          <cell r="O391">
            <v>6</v>
          </cell>
          <cell r="P391">
            <v>4</v>
          </cell>
          <cell r="Q391">
            <v>1.5</v>
          </cell>
          <cell r="R391">
            <v>7.6</v>
          </cell>
          <cell r="S391">
            <v>8.5</v>
          </cell>
          <cell r="T391">
            <v>5.8</v>
          </cell>
          <cell r="U391">
            <v>13</v>
          </cell>
          <cell r="V391">
            <v>2</v>
          </cell>
          <cell r="W391">
            <v>5.3</v>
          </cell>
          <cell r="X391">
            <v>2</v>
          </cell>
          <cell r="Y391">
            <v>0.5</v>
          </cell>
          <cell r="Z391">
            <v>0.3</v>
          </cell>
          <cell r="AA391">
            <v>0.1</v>
          </cell>
          <cell r="AB391">
            <v>0.6</v>
          </cell>
          <cell r="AC391">
            <v>2.5</v>
          </cell>
          <cell r="AD391">
            <v>0.6</v>
          </cell>
          <cell r="AE391">
            <v>0.8</v>
          </cell>
          <cell r="AF391">
            <v>0</v>
          </cell>
          <cell r="AG391">
            <v>0</v>
          </cell>
          <cell r="AH391">
            <v>5.5</v>
          </cell>
          <cell r="AI391">
            <v>0.55000000000000004</v>
          </cell>
          <cell r="AJ391">
            <v>0</v>
          </cell>
          <cell r="AK391">
            <v>7.3</v>
          </cell>
          <cell r="AL391">
            <v>5.5</v>
          </cell>
          <cell r="AM391">
            <v>0.6</v>
          </cell>
          <cell r="AN391">
            <v>0</v>
          </cell>
          <cell r="AO391">
            <v>1</v>
          </cell>
          <cell r="AP391">
            <v>7.6</v>
          </cell>
        </row>
        <row r="392">
          <cell r="A392">
            <v>43196</v>
          </cell>
          <cell r="B392">
            <v>23.5</v>
          </cell>
          <cell r="C392">
            <v>21.5</v>
          </cell>
          <cell r="D392">
            <v>28.4</v>
          </cell>
          <cell r="E392">
            <v>31.5</v>
          </cell>
          <cell r="F392">
            <v>15.7</v>
          </cell>
          <cell r="G392">
            <v>20</v>
          </cell>
          <cell r="H392">
            <v>10.3</v>
          </cell>
          <cell r="I392">
            <v>7.9</v>
          </cell>
          <cell r="J392">
            <v>5.13</v>
          </cell>
          <cell r="K392">
            <v>4.5</v>
          </cell>
          <cell r="L392">
            <v>4</v>
          </cell>
          <cell r="M392">
            <v>8</v>
          </cell>
          <cell r="N392">
            <v>5.5</v>
          </cell>
          <cell r="O392">
            <v>5.5</v>
          </cell>
          <cell r="P392">
            <v>4</v>
          </cell>
          <cell r="Q392">
            <v>1.5</v>
          </cell>
          <cell r="R392">
            <v>7.3</v>
          </cell>
          <cell r="S392">
            <v>7.5</v>
          </cell>
          <cell r="T392">
            <v>2.6</v>
          </cell>
          <cell r="U392">
            <v>10.47</v>
          </cell>
          <cell r="V392">
            <v>2</v>
          </cell>
          <cell r="W392">
            <v>5.5</v>
          </cell>
          <cell r="X392">
            <v>3</v>
          </cell>
          <cell r="Y392">
            <v>0.5</v>
          </cell>
          <cell r="Z392">
            <v>0.2</v>
          </cell>
          <cell r="AA392">
            <v>0</v>
          </cell>
          <cell r="AB392">
            <v>0.5</v>
          </cell>
          <cell r="AC392">
            <v>2.5</v>
          </cell>
          <cell r="AD392">
            <v>0.2</v>
          </cell>
          <cell r="AE392">
            <v>0.6</v>
          </cell>
          <cell r="AF392">
            <v>0</v>
          </cell>
          <cell r="AG392">
            <v>0</v>
          </cell>
          <cell r="AH392">
            <v>5.4</v>
          </cell>
          <cell r="AI392">
            <v>0.5</v>
          </cell>
          <cell r="AJ392">
            <v>0</v>
          </cell>
          <cell r="AK392">
            <v>12</v>
          </cell>
          <cell r="AL392">
            <v>5.5</v>
          </cell>
          <cell r="AM392">
            <v>0.6</v>
          </cell>
          <cell r="AN392">
            <v>0</v>
          </cell>
          <cell r="AO392">
            <v>1</v>
          </cell>
          <cell r="AP392">
            <v>7.48</v>
          </cell>
        </row>
        <row r="393">
          <cell r="A393">
            <v>43203</v>
          </cell>
          <cell r="B393">
            <v>23</v>
          </cell>
          <cell r="C393">
            <v>21</v>
          </cell>
          <cell r="D393">
            <v>27.8</v>
          </cell>
          <cell r="E393">
            <v>33</v>
          </cell>
          <cell r="F393">
            <v>12.5</v>
          </cell>
          <cell r="G393">
            <v>21</v>
          </cell>
          <cell r="H393">
            <v>10.7</v>
          </cell>
          <cell r="I393">
            <v>7</v>
          </cell>
          <cell r="J393">
            <v>5.66</v>
          </cell>
          <cell r="K393">
            <v>5.2</v>
          </cell>
          <cell r="L393">
            <v>4</v>
          </cell>
          <cell r="M393">
            <v>9</v>
          </cell>
          <cell r="N393">
            <v>5</v>
          </cell>
          <cell r="O393">
            <v>6</v>
          </cell>
          <cell r="P393">
            <v>4</v>
          </cell>
          <cell r="Q393">
            <v>1.7</v>
          </cell>
          <cell r="R393">
            <v>7</v>
          </cell>
          <cell r="S393">
            <v>7.75</v>
          </cell>
          <cell r="T393">
            <v>3</v>
          </cell>
          <cell r="U393">
            <v>10.35</v>
          </cell>
          <cell r="V393">
            <v>2</v>
          </cell>
          <cell r="W393">
            <v>6</v>
          </cell>
          <cell r="X393">
            <v>2.5</v>
          </cell>
          <cell r="Y393">
            <v>0.5</v>
          </cell>
          <cell r="Z393">
            <v>0.3</v>
          </cell>
          <cell r="AA393">
            <v>0</v>
          </cell>
          <cell r="AB393">
            <v>0.5</v>
          </cell>
          <cell r="AC393">
            <v>2.5</v>
          </cell>
          <cell r="AD393">
            <v>0.3</v>
          </cell>
          <cell r="AE393">
            <v>0.6</v>
          </cell>
          <cell r="AF393">
            <v>0</v>
          </cell>
          <cell r="AG393">
            <v>0</v>
          </cell>
          <cell r="AH393">
            <v>5.4</v>
          </cell>
          <cell r="AI393">
            <v>0.75</v>
          </cell>
          <cell r="AJ393">
            <v>0</v>
          </cell>
          <cell r="AK393">
            <v>12</v>
          </cell>
          <cell r="AL393">
            <v>4</v>
          </cell>
          <cell r="AM393">
            <v>0.6</v>
          </cell>
          <cell r="AN393">
            <v>0</v>
          </cell>
          <cell r="AO393">
            <v>1</v>
          </cell>
          <cell r="AP393">
            <v>8.1999999999999993</v>
          </cell>
        </row>
        <row r="394">
          <cell r="A394">
            <v>43210</v>
          </cell>
          <cell r="B394">
            <v>30</v>
          </cell>
          <cell r="C394">
            <v>23</v>
          </cell>
          <cell r="D394">
            <v>30</v>
          </cell>
          <cell r="E394">
            <v>33</v>
          </cell>
          <cell r="F394">
            <v>15.4</v>
          </cell>
          <cell r="G394">
            <v>17</v>
          </cell>
          <cell r="H394">
            <v>10.9</v>
          </cell>
          <cell r="I394">
            <v>6</v>
          </cell>
          <cell r="J394">
            <v>4.87</v>
          </cell>
          <cell r="K394">
            <v>6.3</v>
          </cell>
          <cell r="L394">
            <v>4</v>
          </cell>
          <cell r="M394">
            <v>9</v>
          </cell>
          <cell r="N394">
            <v>4.7</v>
          </cell>
          <cell r="O394">
            <v>6</v>
          </cell>
          <cell r="P394">
            <v>4.5</v>
          </cell>
          <cell r="Q394">
            <v>1.3</v>
          </cell>
          <cell r="R394">
            <v>5</v>
          </cell>
          <cell r="S394">
            <v>7.5</v>
          </cell>
          <cell r="T394">
            <v>2</v>
          </cell>
          <cell r="U394">
            <v>9.5</v>
          </cell>
          <cell r="V394">
            <v>2</v>
          </cell>
          <cell r="W394">
            <v>6</v>
          </cell>
          <cell r="X394">
            <v>1.7</v>
          </cell>
          <cell r="Y394">
            <v>0.5</v>
          </cell>
          <cell r="Z394">
            <v>0.3</v>
          </cell>
          <cell r="AA394">
            <v>0.2</v>
          </cell>
          <cell r="AB394">
            <v>0.6</v>
          </cell>
          <cell r="AC394">
            <v>2.5</v>
          </cell>
          <cell r="AD394">
            <v>0.5</v>
          </cell>
          <cell r="AE394">
            <v>0.6</v>
          </cell>
          <cell r="AF394">
            <v>0</v>
          </cell>
          <cell r="AG394">
            <v>0</v>
          </cell>
          <cell r="AH394">
            <v>5.2</v>
          </cell>
          <cell r="AI394">
            <v>1</v>
          </cell>
          <cell r="AJ394">
            <v>0</v>
          </cell>
          <cell r="AK394">
            <v>13</v>
          </cell>
          <cell r="AL394">
            <v>4</v>
          </cell>
          <cell r="AM394">
            <v>0.7</v>
          </cell>
          <cell r="AN394">
            <v>0</v>
          </cell>
          <cell r="AO394">
            <v>1</v>
          </cell>
          <cell r="AP394">
            <v>7.29</v>
          </cell>
        </row>
        <row r="395">
          <cell r="A395">
            <v>43217</v>
          </cell>
          <cell r="B395">
            <v>29</v>
          </cell>
          <cell r="C395">
            <v>22</v>
          </cell>
          <cell r="D395">
            <v>34.299999999999997</v>
          </cell>
          <cell r="E395">
            <v>33</v>
          </cell>
          <cell r="F395">
            <v>12.8</v>
          </cell>
          <cell r="G395">
            <v>15</v>
          </cell>
          <cell r="H395">
            <v>12.4</v>
          </cell>
          <cell r="I395">
            <v>8</v>
          </cell>
          <cell r="J395">
            <v>5.88</v>
          </cell>
          <cell r="K395">
            <v>5.7</v>
          </cell>
          <cell r="L395">
            <v>4</v>
          </cell>
          <cell r="M395">
            <v>9</v>
          </cell>
          <cell r="N395">
            <v>4.8</v>
          </cell>
          <cell r="O395">
            <v>6</v>
          </cell>
          <cell r="P395">
            <v>5.6</v>
          </cell>
          <cell r="Q395">
            <v>1.6</v>
          </cell>
          <cell r="R395">
            <v>6</v>
          </cell>
          <cell r="S395">
            <v>7.79</v>
          </cell>
          <cell r="T395">
            <v>2.6</v>
          </cell>
          <cell r="U395">
            <v>9.9</v>
          </cell>
          <cell r="V395">
            <v>2</v>
          </cell>
          <cell r="W395">
            <v>6.5</v>
          </cell>
          <cell r="X395">
            <v>2.5</v>
          </cell>
          <cell r="Y395">
            <v>0.5</v>
          </cell>
          <cell r="Z395">
            <v>0.2</v>
          </cell>
          <cell r="AA395">
            <v>0</v>
          </cell>
          <cell r="AB395">
            <v>0.5</v>
          </cell>
          <cell r="AC395">
            <v>2.2999999999999998</v>
          </cell>
          <cell r="AD395">
            <v>0.6</v>
          </cell>
          <cell r="AE395">
            <v>0.6</v>
          </cell>
          <cell r="AF395">
            <v>0</v>
          </cell>
          <cell r="AG395">
            <v>0</v>
          </cell>
          <cell r="AH395">
            <v>5</v>
          </cell>
          <cell r="AI395">
            <v>0.56999999999999995</v>
          </cell>
          <cell r="AJ395">
            <v>0</v>
          </cell>
          <cell r="AK395">
            <v>12</v>
          </cell>
          <cell r="AL395">
            <v>3.5</v>
          </cell>
          <cell r="AM395">
            <v>0.7</v>
          </cell>
          <cell r="AN395">
            <v>0</v>
          </cell>
          <cell r="AO395">
            <v>1</v>
          </cell>
          <cell r="AP395">
            <v>4.76</v>
          </cell>
        </row>
        <row r="396">
          <cell r="A396">
            <v>43224</v>
          </cell>
          <cell r="B396">
            <v>25</v>
          </cell>
          <cell r="C396">
            <v>21.4</v>
          </cell>
          <cell r="D396">
            <v>34</v>
          </cell>
          <cell r="E396">
            <v>31.8</v>
          </cell>
          <cell r="F396">
            <v>12</v>
          </cell>
          <cell r="G396">
            <v>19</v>
          </cell>
          <cell r="H396">
            <v>11.9</v>
          </cell>
          <cell r="I396">
            <v>7</v>
          </cell>
          <cell r="J396">
            <v>7.02</v>
          </cell>
          <cell r="K396">
            <v>3.5</v>
          </cell>
          <cell r="L396">
            <v>4</v>
          </cell>
          <cell r="M396">
            <v>9</v>
          </cell>
          <cell r="N396">
            <v>4.5999999999999996</v>
          </cell>
          <cell r="O396">
            <v>6</v>
          </cell>
          <cell r="P396">
            <v>1.8</v>
          </cell>
          <cell r="Q396">
            <v>1.8</v>
          </cell>
          <cell r="R396">
            <v>8.5</v>
          </cell>
          <cell r="S396">
            <v>7.5</v>
          </cell>
          <cell r="T396">
            <v>1.5</v>
          </cell>
          <cell r="U396">
            <v>6.65</v>
          </cell>
          <cell r="V396">
            <v>2</v>
          </cell>
          <cell r="W396">
            <v>6.2</v>
          </cell>
          <cell r="X396">
            <v>1.5</v>
          </cell>
          <cell r="Y396">
            <v>0.5</v>
          </cell>
          <cell r="Z396">
            <v>0.2</v>
          </cell>
          <cell r="AA396">
            <v>0.1</v>
          </cell>
          <cell r="AB396">
            <v>0.5</v>
          </cell>
          <cell r="AC396">
            <v>2.5</v>
          </cell>
          <cell r="AD396">
            <v>0.6</v>
          </cell>
          <cell r="AE396">
            <v>0.6</v>
          </cell>
          <cell r="AF396">
            <v>0</v>
          </cell>
          <cell r="AG396">
            <v>0</v>
          </cell>
          <cell r="AH396">
            <v>5.2</v>
          </cell>
          <cell r="AI396">
            <v>0.74</v>
          </cell>
          <cell r="AJ396">
            <v>0</v>
          </cell>
          <cell r="AK396">
            <v>13</v>
          </cell>
          <cell r="AL396">
            <v>3.8</v>
          </cell>
          <cell r="AM396">
            <v>0.6</v>
          </cell>
          <cell r="AN396">
            <v>0</v>
          </cell>
          <cell r="AO396">
            <v>1</v>
          </cell>
          <cell r="AP396">
            <v>5.4</v>
          </cell>
        </row>
        <row r="397">
          <cell r="A397">
            <v>43231</v>
          </cell>
          <cell r="B397">
            <v>24.5</v>
          </cell>
          <cell r="C397">
            <v>22.5</v>
          </cell>
          <cell r="D397">
            <v>34.799999999999997</v>
          </cell>
          <cell r="E397">
            <v>32</v>
          </cell>
          <cell r="F397">
            <v>12.7</v>
          </cell>
          <cell r="G397">
            <v>19</v>
          </cell>
          <cell r="H397">
            <v>13.5</v>
          </cell>
          <cell r="I397">
            <v>7</v>
          </cell>
          <cell r="J397">
            <v>4.1900000000000004</v>
          </cell>
          <cell r="K397">
            <v>3.5</v>
          </cell>
          <cell r="L397">
            <v>4</v>
          </cell>
          <cell r="M397">
            <v>9</v>
          </cell>
          <cell r="N397">
            <v>4.3</v>
          </cell>
          <cell r="O397">
            <v>4.2</v>
          </cell>
          <cell r="P397">
            <v>3</v>
          </cell>
          <cell r="Q397">
            <v>1.5</v>
          </cell>
          <cell r="R397">
            <v>9</v>
          </cell>
          <cell r="S397">
            <v>7.68</v>
          </cell>
          <cell r="T397">
            <v>1.73</v>
          </cell>
          <cell r="U397">
            <v>8.1</v>
          </cell>
          <cell r="V397">
            <v>2</v>
          </cell>
          <cell r="W397">
            <v>6</v>
          </cell>
          <cell r="X397">
            <v>2</v>
          </cell>
          <cell r="Y397">
            <v>0.5</v>
          </cell>
          <cell r="Z397">
            <v>0.2</v>
          </cell>
          <cell r="AA397">
            <v>0</v>
          </cell>
          <cell r="AB397">
            <v>0.6</v>
          </cell>
          <cell r="AC397">
            <v>2.8</v>
          </cell>
          <cell r="AD397">
            <v>0.3</v>
          </cell>
          <cell r="AE397">
            <v>0.6</v>
          </cell>
          <cell r="AF397">
            <v>0</v>
          </cell>
          <cell r="AG397">
            <v>0</v>
          </cell>
          <cell r="AH397">
            <v>5.2</v>
          </cell>
          <cell r="AI397">
            <v>0.74</v>
          </cell>
          <cell r="AJ397">
            <v>0</v>
          </cell>
          <cell r="AK397">
            <v>13</v>
          </cell>
          <cell r="AL397">
            <v>4</v>
          </cell>
          <cell r="AM397">
            <v>0.5</v>
          </cell>
          <cell r="AN397">
            <v>0</v>
          </cell>
          <cell r="AO397">
            <v>1</v>
          </cell>
          <cell r="AP397">
            <v>6.19</v>
          </cell>
        </row>
        <row r="398">
          <cell r="A398">
            <v>43238</v>
          </cell>
          <cell r="B398">
            <v>28</v>
          </cell>
          <cell r="C398">
            <v>23</v>
          </cell>
          <cell r="D398">
            <v>35</v>
          </cell>
          <cell r="E398">
            <v>32</v>
          </cell>
          <cell r="F398">
            <v>13.1</v>
          </cell>
          <cell r="G398">
            <v>21</v>
          </cell>
          <cell r="H398">
            <v>11</v>
          </cell>
          <cell r="I398">
            <v>7</v>
          </cell>
          <cell r="J398">
            <v>4.5</v>
          </cell>
          <cell r="K398">
            <v>3.5</v>
          </cell>
          <cell r="L398">
            <v>4</v>
          </cell>
          <cell r="M398">
            <v>9</v>
          </cell>
          <cell r="N398">
            <v>4.5999999999999996</v>
          </cell>
          <cell r="O398">
            <v>6</v>
          </cell>
          <cell r="P398">
            <v>3.7</v>
          </cell>
          <cell r="Q398">
            <v>1.7</v>
          </cell>
          <cell r="R398">
            <v>9</v>
          </cell>
          <cell r="S398">
            <v>7</v>
          </cell>
          <cell r="T398">
            <v>1.1000000000000001</v>
          </cell>
          <cell r="U398">
            <v>10.1</v>
          </cell>
          <cell r="V398">
            <v>2</v>
          </cell>
          <cell r="W398">
            <v>7.5</v>
          </cell>
          <cell r="X398">
            <v>2.5</v>
          </cell>
          <cell r="Y398">
            <v>0.5</v>
          </cell>
          <cell r="Z398">
            <v>0.2</v>
          </cell>
          <cell r="AA398">
            <v>0</v>
          </cell>
          <cell r="AB398">
            <v>0.6</v>
          </cell>
          <cell r="AC398">
            <v>2.8</v>
          </cell>
          <cell r="AD398">
            <v>0</v>
          </cell>
          <cell r="AE398">
            <v>0.6</v>
          </cell>
          <cell r="AF398">
            <v>0</v>
          </cell>
          <cell r="AG398">
            <v>0</v>
          </cell>
          <cell r="AH398">
            <v>5</v>
          </cell>
          <cell r="AI398">
            <v>0.8</v>
          </cell>
          <cell r="AJ398">
            <v>0</v>
          </cell>
          <cell r="AK398">
            <v>13</v>
          </cell>
          <cell r="AL398">
            <v>4</v>
          </cell>
          <cell r="AM398">
            <v>2</v>
          </cell>
          <cell r="AN398">
            <v>0</v>
          </cell>
          <cell r="AO398">
            <v>1</v>
          </cell>
          <cell r="AP398">
            <v>6.7</v>
          </cell>
        </row>
        <row r="399">
          <cell r="A399">
            <v>43245</v>
          </cell>
          <cell r="B399">
            <v>24</v>
          </cell>
          <cell r="C399">
            <v>23.5</v>
          </cell>
          <cell r="D399">
            <v>35.6</v>
          </cell>
          <cell r="E399">
            <v>32</v>
          </cell>
          <cell r="F399">
            <v>13.7</v>
          </cell>
          <cell r="G399">
            <v>23</v>
          </cell>
          <cell r="H399">
            <v>11.3</v>
          </cell>
          <cell r="I399">
            <v>8</v>
          </cell>
          <cell r="J399">
            <v>6.66</v>
          </cell>
          <cell r="K399">
            <v>4.0999999999999996</v>
          </cell>
          <cell r="L399">
            <v>4</v>
          </cell>
          <cell r="M399">
            <v>9.8000000000000007</v>
          </cell>
          <cell r="N399">
            <v>5.5</v>
          </cell>
          <cell r="O399">
            <v>7</v>
          </cell>
          <cell r="P399">
            <v>2.6</v>
          </cell>
          <cell r="Q399">
            <v>1.8</v>
          </cell>
          <cell r="R399">
            <v>8.5</v>
          </cell>
          <cell r="S399">
            <v>7.25</v>
          </cell>
          <cell r="T399">
            <v>2.4</v>
          </cell>
          <cell r="U399">
            <v>8.9</v>
          </cell>
          <cell r="V399">
            <v>2</v>
          </cell>
          <cell r="W399">
            <v>5.3</v>
          </cell>
          <cell r="X399">
            <v>2.5</v>
          </cell>
          <cell r="Y399">
            <v>0.5</v>
          </cell>
          <cell r="Z399">
            <v>0.45</v>
          </cell>
          <cell r="AA399">
            <v>0.53</v>
          </cell>
          <cell r="AB399">
            <v>0.6</v>
          </cell>
          <cell r="AC399">
            <v>2.5</v>
          </cell>
          <cell r="AD399">
            <v>0.1</v>
          </cell>
          <cell r="AE399">
            <v>0.6</v>
          </cell>
          <cell r="AF399">
            <v>0</v>
          </cell>
          <cell r="AG399">
            <v>0</v>
          </cell>
          <cell r="AH399">
            <v>5</v>
          </cell>
          <cell r="AI399">
            <v>0.6</v>
          </cell>
          <cell r="AJ399">
            <v>0</v>
          </cell>
          <cell r="AK399">
            <v>12</v>
          </cell>
          <cell r="AL399">
            <v>4</v>
          </cell>
          <cell r="AM399">
            <v>2</v>
          </cell>
          <cell r="AN399">
            <v>0</v>
          </cell>
          <cell r="AO399">
            <v>1</v>
          </cell>
          <cell r="AP399">
            <v>6.9</v>
          </cell>
        </row>
        <row r="400">
          <cell r="A400">
            <v>43252</v>
          </cell>
          <cell r="B400">
            <v>22</v>
          </cell>
          <cell r="C400">
            <v>23</v>
          </cell>
          <cell r="D400">
            <v>36.5</v>
          </cell>
          <cell r="E400">
            <v>33</v>
          </cell>
          <cell r="F400">
            <v>15.4</v>
          </cell>
          <cell r="G400">
            <v>21</v>
          </cell>
          <cell r="H400">
            <v>13.9</v>
          </cell>
          <cell r="I400">
            <v>7.6</v>
          </cell>
          <cell r="J400">
            <v>8.3000000000000007</v>
          </cell>
          <cell r="K400">
            <v>4</v>
          </cell>
          <cell r="L400">
            <v>4</v>
          </cell>
          <cell r="M400">
            <v>9.8000000000000007</v>
          </cell>
          <cell r="N400">
            <v>5.4</v>
          </cell>
          <cell r="O400">
            <v>8</v>
          </cell>
          <cell r="P400">
            <v>3.6</v>
          </cell>
          <cell r="Q400">
            <v>1.2</v>
          </cell>
          <cell r="R400">
            <v>8.1999999999999993</v>
          </cell>
          <cell r="S400">
            <v>5</v>
          </cell>
          <cell r="T400">
            <v>1.1000000000000001</v>
          </cell>
          <cell r="U400">
            <v>5</v>
          </cell>
          <cell r="V400">
            <v>2</v>
          </cell>
          <cell r="W400">
            <v>9</v>
          </cell>
          <cell r="X400">
            <v>1.5</v>
          </cell>
          <cell r="Y400">
            <v>0.5</v>
          </cell>
          <cell r="Z400">
            <v>0.35</v>
          </cell>
          <cell r="AA400">
            <v>0</v>
          </cell>
          <cell r="AB400">
            <v>0.6</v>
          </cell>
          <cell r="AC400">
            <v>2.5</v>
          </cell>
          <cell r="AD400">
            <v>0.3</v>
          </cell>
          <cell r="AE400">
            <v>0.6</v>
          </cell>
          <cell r="AF400">
            <v>0</v>
          </cell>
          <cell r="AG400">
            <v>0</v>
          </cell>
          <cell r="AH400">
            <v>5</v>
          </cell>
          <cell r="AI400">
            <v>0.8</v>
          </cell>
          <cell r="AJ400">
            <v>0</v>
          </cell>
          <cell r="AK400">
            <v>13</v>
          </cell>
          <cell r="AL400">
            <v>4</v>
          </cell>
          <cell r="AM400">
            <v>2</v>
          </cell>
          <cell r="AN400">
            <v>0</v>
          </cell>
          <cell r="AO400">
            <v>1</v>
          </cell>
          <cell r="AP400">
            <v>6.4</v>
          </cell>
        </row>
        <row r="401">
          <cell r="A401">
            <v>43259</v>
          </cell>
          <cell r="B401">
            <v>21</v>
          </cell>
          <cell r="C401">
            <v>21.5</v>
          </cell>
          <cell r="D401">
            <v>31.8</v>
          </cell>
          <cell r="E401">
            <v>33</v>
          </cell>
          <cell r="F401">
            <v>13.3</v>
          </cell>
          <cell r="G401">
            <v>20</v>
          </cell>
          <cell r="H401">
            <v>11.2</v>
          </cell>
          <cell r="I401">
            <v>8.4</v>
          </cell>
          <cell r="J401">
            <v>6.21</v>
          </cell>
          <cell r="K401">
            <v>5</v>
          </cell>
          <cell r="L401">
            <v>4</v>
          </cell>
          <cell r="M401">
            <v>10.199999999999999</v>
          </cell>
          <cell r="N401">
            <v>5.5</v>
          </cell>
          <cell r="O401">
            <v>7.5</v>
          </cell>
          <cell r="P401">
            <v>3.5</v>
          </cell>
          <cell r="Q401">
            <v>1.3</v>
          </cell>
          <cell r="R401">
            <v>6.3</v>
          </cell>
          <cell r="S401">
            <v>7</v>
          </cell>
          <cell r="T401">
            <v>2.5</v>
          </cell>
          <cell r="U401">
            <v>9</v>
          </cell>
          <cell r="V401">
            <v>2</v>
          </cell>
          <cell r="W401">
            <v>7.3</v>
          </cell>
          <cell r="X401">
            <v>1.5</v>
          </cell>
          <cell r="Y401">
            <v>0.5</v>
          </cell>
          <cell r="Z401">
            <v>0.35</v>
          </cell>
          <cell r="AA401">
            <v>0</v>
          </cell>
          <cell r="AB401">
            <v>0.6</v>
          </cell>
          <cell r="AC401">
            <v>2.5</v>
          </cell>
          <cell r="AD401">
            <v>0.3</v>
          </cell>
          <cell r="AE401">
            <v>0.5</v>
          </cell>
          <cell r="AF401">
            <v>0.14000000000000001</v>
          </cell>
          <cell r="AG401">
            <v>0</v>
          </cell>
          <cell r="AH401">
            <v>5</v>
          </cell>
          <cell r="AI401">
            <v>0.7</v>
          </cell>
          <cell r="AJ401">
            <v>0</v>
          </cell>
          <cell r="AK401">
            <v>12</v>
          </cell>
          <cell r="AL401">
            <v>4</v>
          </cell>
          <cell r="AM401">
            <v>2.6</v>
          </cell>
          <cell r="AN401">
            <v>0</v>
          </cell>
          <cell r="AO401">
            <v>1</v>
          </cell>
          <cell r="AP401">
            <v>6.2</v>
          </cell>
        </row>
        <row r="402">
          <cell r="A402">
            <v>43266</v>
          </cell>
          <cell r="B402">
            <v>22.7</v>
          </cell>
          <cell r="C402">
            <v>19</v>
          </cell>
          <cell r="D402">
            <v>30</v>
          </cell>
          <cell r="E402">
            <v>32</v>
          </cell>
          <cell r="F402">
            <v>13.7</v>
          </cell>
          <cell r="G402">
            <v>21</v>
          </cell>
          <cell r="H402">
            <v>11.1</v>
          </cell>
          <cell r="I402">
            <v>9.8000000000000007</v>
          </cell>
          <cell r="J402">
            <v>8.2200000000000006</v>
          </cell>
          <cell r="K402">
            <v>4.5</v>
          </cell>
          <cell r="L402">
            <v>4</v>
          </cell>
          <cell r="M402">
            <v>10</v>
          </cell>
          <cell r="N402">
            <v>6</v>
          </cell>
          <cell r="O402">
            <v>7</v>
          </cell>
          <cell r="P402">
            <v>4.8</v>
          </cell>
          <cell r="Q402">
            <v>1.6</v>
          </cell>
          <cell r="R402">
            <v>5.6</v>
          </cell>
          <cell r="S402">
            <v>8.75</v>
          </cell>
          <cell r="T402">
            <v>2</v>
          </cell>
          <cell r="U402">
            <v>9.3000000000000007</v>
          </cell>
          <cell r="V402">
            <v>2</v>
          </cell>
          <cell r="W402">
            <v>7.2</v>
          </cell>
          <cell r="X402">
            <v>1.5</v>
          </cell>
          <cell r="Y402">
            <v>0.5</v>
          </cell>
          <cell r="Z402">
            <v>0.2</v>
          </cell>
          <cell r="AA402">
            <v>0</v>
          </cell>
          <cell r="AB402">
            <v>0.3</v>
          </cell>
          <cell r="AC402">
            <v>2.5</v>
          </cell>
          <cell r="AD402">
            <v>0</v>
          </cell>
          <cell r="AE402">
            <v>0.3</v>
          </cell>
          <cell r="AF402">
            <v>0.2</v>
          </cell>
          <cell r="AG402">
            <v>0</v>
          </cell>
          <cell r="AH402">
            <v>5</v>
          </cell>
          <cell r="AI402">
            <v>1</v>
          </cell>
          <cell r="AJ402">
            <v>0</v>
          </cell>
          <cell r="AK402">
            <v>7</v>
          </cell>
          <cell r="AL402">
            <v>4</v>
          </cell>
          <cell r="AM402">
            <v>2.2000000000000002</v>
          </cell>
          <cell r="AN402">
            <v>0</v>
          </cell>
          <cell r="AO402">
            <v>1</v>
          </cell>
          <cell r="AP402">
            <v>0.74</v>
          </cell>
        </row>
        <row r="403">
          <cell r="A403">
            <v>43273</v>
          </cell>
          <cell r="B403">
            <v>25.5</v>
          </cell>
          <cell r="C403">
            <v>20.5</v>
          </cell>
          <cell r="D403">
            <v>29</v>
          </cell>
          <cell r="E403">
            <v>31</v>
          </cell>
          <cell r="F403">
            <v>14</v>
          </cell>
          <cell r="G403">
            <v>23</v>
          </cell>
          <cell r="H403">
            <v>13.2</v>
          </cell>
          <cell r="I403">
            <v>10</v>
          </cell>
          <cell r="J403">
            <v>8.02</v>
          </cell>
          <cell r="K403">
            <v>4.0999999999999996</v>
          </cell>
          <cell r="L403">
            <v>4</v>
          </cell>
          <cell r="M403">
            <v>10.5</v>
          </cell>
          <cell r="N403">
            <v>4.5</v>
          </cell>
          <cell r="O403">
            <v>4.8</v>
          </cell>
          <cell r="P403">
            <v>4.5999999999999996</v>
          </cell>
          <cell r="Q403">
            <v>1.4</v>
          </cell>
          <cell r="R403">
            <v>6</v>
          </cell>
          <cell r="S403">
            <v>8.5</v>
          </cell>
          <cell r="T403">
            <v>1</v>
          </cell>
          <cell r="U403">
            <v>12.7</v>
          </cell>
          <cell r="V403">
            <v>2</v>
          </cell>
          <cell r="W403">
            <v>6</v>
          </cell>
          <cell r="X403">
            <v>1.5</v>
          </cell>
          <cell r="Y403">
            <v>0.5</v>
          </cell>
          <cell r="Z403">
            <v>0.2</v>
          </cell>
          <cell r="AA403">
            <v>0</v>
          </cell>
          <cell r="AB403">
            <v>0.3</v>
          </cell>
          <cell r="AC403">
            <v>3</v>
          </cell>
          <cell r="AD403">
            <v>0.2</v>
          </cell>
          <cell r="AE403">
            <v>0.33</v>
          </cell>
          <cell r="AF403">
            <v>0.2</v>
          </cell>
          <cell r="AG403">
            <v>0</v>
          </cell>
          <cell r="AH403">
            <v>5</v>
          </cell>
          <cell r="AI403">
            <v>1.1499999999999999</v>
          </cell>
          <cell r="AJ403">
            <v>0</v>
          </cell>
          <cell r="AK403">
            <v>10.7</v>
          </cell>
          <cell r="AL403">
            <v>4</v>
          </cell>
          <cell r="AM403">
            <v>2</v>
          </cell>
          <cell r="AN403">
            <v>0</v>
          </cell>
          <cell r="AO403">
            <v>1</v>
          </cell>
          <cell r="AP403">
            <v>6.99</v>
          </cell>
        </row>
        <row r="404">
          <cell r="A404">
            <v>43280</v>
          </cell>
          <cell r="B404">
            <v>27</v>
          </cell>
          <cell r="C404">
            <v>21</v>
          </cell>
          <cell r="D404">
            <v>32.76</v>
          </cell>
          <cell r="E404">
            <v>28</v>
          </cell>
          <cell r="F404">
            <v>12.8</v>
          </cell>
          <cell r="G404">
            <v>20</v>
          </cell>
          <cell r="H404">
            <v>13.1</v>
          </cell>
          <cell r="I404">
            <v>9.1999999999999993</v>
          </cell>
          <cell r="J404">
            <v>3.04</v>
          </cell>
          <cell r="K404">
            <v>4</v>
          </cell>
          <cell r="L404">
            <v>4</v>
          </cell>
          <cell r="M404">
            <v>11</v>
          </cell>
          <cell r="N404">
            <v>4.5999999999999996</v>
          </cell>
          <cell r="O404">
            <v>4.8</v>
          </cell>
          <cell r="P404">
            <v>4.4000000000000004</v>
          </cell>
          <cell r="Q404">
            <v>1.4</v>
          </cell>
          <cell r="R404">
            <v>6</v>
          </cell>
          <cell r="S404">
            <v>6.5</v>
          </cell>
          <cell r="T404">
            <v>1.1299999999999999</v>
          </cell>
          <cell r="U404">
            <v>11.7</v>
          </cell>
          <cell r="V404">
            <v>2</v>
          </cell>
          <cell r="W404">
            <v>8</v>
          </cell>
          <cell r="X404">
            <v>2</v>
          </cell>
          <cell r="Y404">
            <v>0.5</v>
          </cell>
          <cell r="Z404">
            <v>0.25</v>
          </cell>
          <cell r="AA404">
            <v>0</v>
          </cell>
          <cell r="AB404">
            <v>0.3</v>
          </cell>
          <cell r="AC404">
            <v>3</v>
          </cell>
          <cell r="AD404">
            <v>0</v>
          </cell>
          <cell r="AE404">
            <v>0</v>
          </cell>
          <cell r="AF404">
            <v>0.1</v>
          </cell>
          <cell r="AG404">
            <v>0</v>
          </cell>
          <cell r="AH404">
            <v>5</v>
          </cell>
          <cell r="AI404">
            <v>0.35</v>
          </cell>
          <cell r="AJ404">
            <v>0</v>
          </cell>
          <cell r="AK404">
            <v>11</v>
          </cell>
          <cell r="AL404">
            <v>4</v>
          </cell>
          <cell r="AM404">
            <v>0.6</v>
          </cell>
          <cell r="AN404">
            <v>0</v>
          </cell>
          <cell r="AO404">
            <v>1</v>
          </cell>
          <cell r="AP404">
            <v>5.3</v>
          </cell>
        </row>
        <row r="405">
          <cell r="A405">
            <v>43287</v>
          </cell>
          <cell r="B405">
            <v>30</v>
          </cell>
          <cell r="C405">
            <v>22</v>
          </cell>
          <cell r="D405">
            <v>35.65</v>
          </cell>
          <cell r="E405">
            <v>32</v>
          </cell>
          <cell r="F405">
            <v>14.7</v>
          </cell>
          <cell r="G405">
            <v>23</v>
          </cell>
          <cell r="H405">
            <v>11.8</v>
          </cell>
          <cell r="I405">
            <v>8.6999999999999993</v>
          </cell>
          <cell r="J405">
            <v>4.33</v>
          </cell>
          <cell r="K405">
            <v>4</v>
          </cell>
          <cell r="L405">
            <v>4</v>
          </cell>
          <cell r="M405">
            <v>11</v>
          </cell>
          <cell r="N405">
            <v>4.5</v>
          </cell>
          <cell r="O405">
            <v>4</v>
          </cell>
          <cell r="P405">
            <v>2.5</v>
          </cell>
          <cell r="Q405">
            <v>1.3</v>
          </cell>
          <cell r="R405">
            <v>6.5</v>
          </cell>
          <cell r="S405">
            <v>8.75</v>
          </cell>
          <cell r="T405">
            <v>1.5</v>
          </cell>
          <cell r="U405">
            <v>10</v>
          </cell>
          <cell r="V405">
            <v>2</v>
          </cell>
          <cell r="W405">
            <v>8</v>
          </cell>
          <cell r="X405">
            <v>3</v>
          </cell>
          <cell r="Y405">
            <v>0.5</v>
          </cell>
          <cell r="Z405">
            <v>0.2</v>
          </cell>
          <cell r="AA405">
            <v>0</v>
          </cell>
          <cell r="AB405">
            <v>0.6</v>
          </cell>
          <cell r="AC405">
            <v>2.5</v>
          </cell>
          <cell r="AD405">
            <v>0</v>
          </cell>
          <cell r="AE405">
            <v>0</v>
          </cell>
          <cell r="AF405">
            <v>0.1</v>
          </cell>
          <cell r="AG405">
            <v>0</v>
          </cell>
          <cell r="AH405">
            <v>5</v>
          </cell>
          <cell r="AI405">
            <v>0.5</v>
          </cell>
          <cell r="AJ405">
            <v>0</v>
          </cell>
          <cell r="AK405">
            <v>11</v>
          </cell>
          <cell r="AL405">
            <v>6.5</v>
          </cell>
          <cell r="AM405">
            <v>0.7</v>
          </cell>
          <cell r="AN405">
            <v>0</v>
          </cell>
          <cell r="AO405">
            <v>1</v>
          </cell>
          <cell r="AP405">
            <v>5.39</v>
          </cell>
        </row>
        <row r="406">
          <cell r="A406">
            <v>43294</v>
          </cell>
          <cell r="B406">
            <v>28</v>
          </cell>
          <cell r="C406">
            <v>20.5</v>
          </cell>
          <cell r="D406">
            <v>34.880000000000003</v>
          </cell>
          <cell r="E406">
            <v>35</v>
          </cell>
          <cell r="F406">
            <v>14</v>
          </cell>
          <cell r="G406">
            <v>22</v>
          </cell>
          <cell r="H406">
            <v>9.4</v>
          </cell>
          <cell r="I406">
            <v>7.7</v>
          </cell>
          <cell r="J406">
            <v>3.24</v>
          </cell>
          <cell r="K406">
            <v>6.3</v>
          </cell>
          <cell r="L406">
            <v>4</v>
          </cell>
          <cell r="M406">
            <v>9.6999999999999993</v>
          </cell>
          <cell r="N406">
            <v>5.5</v>
          </cell>
          <cell r="O406">
            <v>6</v>
          </cell>
          <cell r="P406">
            <v>2.6</v>
          </cell>
          <cell r="Q406">
            <v>1.3</v>
          </cell>
          <cell r="R406">
            <v>8.1999999999999993</v>
          </cell>
          <cell r="S406">
            <v>7.25</v>
          </cell>
          <cell r="T406">
            <v>2</v>
          </cell>
          <cell r="U406">
            <v>12.4</v>
          </cell>
          <cell r="V406">
            <v>2</v>
          </cell>
          <cell r="W406">
            <v>3.3</v>
          </cell>
          <cell r="X406">
            <v>2</v>
          </cell>
          <cell r="Y406">
            <v>0.3</v>
          </cell>
          <cell r="Z406">
            <v>0.15</v>
          </cell>
          <cell r="AA406">
            <v>0</v>
          </cell>
          <cell r="AB406">
            <v>1</v>
          </cell>
          <cell r="AC406">
            <v>2.5</v>
          </cell>
          <cell r="AD406">
            <v>0.1</v>
          </cell>
          <cell r="AE406">
            <v>0</v>
          </cell>
          <cell r="AF406">
            <v>0.1</v>
          </cell>
          <cell r="AG406">
            <v>0</v>
          </cell>
          <cell r="AH406">
            <v>5</v>
          </cell>
          <cell r="AI406">
            <v>0.7</v>
          </cell>
          <cell r="AJ406">
            <v>0</v>
          </cell>
          <cell r="AK406">
            <v>11</v>
          </cell>
          <cell r="AL406">
            <v>4</v>
          </cell>
          <cell r="AM406">
            <v>0.6</v>
          </cell>
          <cell r="AN406">
            <v>0</v>
          </cell>
          <cell r="AO406">
            <v>1</v>
          </cell>
          <cell r="AP406">
            <v>5.2</v>
          </cell>
        </row>
        <row r="407">
          <cell r="A407">
            <v>43301</v>
          </cell>
          <cell r="B407">
            <v>28</v>
          </cell>
          <cell r="C407">
            <v>22</v>
          </cell>
          <cell r="D407">
            <v>28.1</v>
          </cell>
          <cell r="E407">
            <v>28</v>
          </cell>
          <cell r="F407">
            <v>12.9</v>
          </cell>
          <cell r="G407">
            <v>21</v>
          </cell>
          <cell r="H407">
            <v>11.5</v>
          </cell>
          <cell r="I407">
            <v>8.8000000000000007</v>
          </cell>
          <cell r="J407">
            <v>3.77</v>
          </cell>
          <cell r="K407">
            <v>5</v>
          </cell>
          <cell r="L407">
            <v>4</v>
          </cell>
          <cell r="M407">
            <v>10</v>
          </cell>
          <cell r="N407">
            <v>7.5</v>
          </cell>
          <cell r="O407">
            <v>5.7</v>
          </cell>
          <cell r="P407">
            <v>2.7</v>
          </cell>
          <cell r="Q407">
            <v>1.6</v>
          </cell>
          <cell r="R407">
            <v>8</v>
          </cell>
          <cell r="S407">
            <v>7.5</v>
          </cell>
          <cell r="T407">
            <v>2</v>
          </cell>
          <cell r="U407">
            <v>12.6</v>
          </cell>
          <cell r="V407">
            <v>2</v>
          </cell>
          <cell r="W407">
            <v>7</v>
          </cell>
          <cell r="X407">
            <v>2.5</v>
          </cell>
          <cell r="Y407">
            <v>0.3</v>
          </cell>
          <cell r="Z407">
            <v>0.2</v>
          </cell>
          <cell r="AA407">
            <v>0</v>
          </cell>
          <cell r="AB407">
            <v>0.9</v>
          </cell>
          <cell r="AC407">
            <v>2.5</v>
          </cell>
          <cell r="AD407">
            <v>0.1</v>
          </cell>
          <cell r="AE407">
            <v>0</v>
          </cell>
          <cell r="AF407">
            <v>0.2</v>
          </cell>
          <cell r="AG407">
            <v>0</v>
          </cell>
          <cell r="AH407">
            <v>5</v>
          </cell>
          <cell r="AI407">
            <v>0.3</v>
          </cell>
          <cell r="AJ407">
            <v>0</v>
          </cell>
          <cell r="AK407">
            <v>10</v>
          </cell>
          <cell r="AL407">
            <v>4</v>
          </cell>
          <cell r="AM407">
            <v>0.6</v>
          </cell>
          <cell r="AN407">
            <v>0</v>
          </cell>
          <cell r="AO407">
            <v>1</v>
          </cell>
          <cell r="AP407">
            <v>6.89</v>
          </cell>
        </row>
        <row r="408">
          <cell r="A408">
            <v>43308</v>
          </cell>
          <cell r="B408">
            <v>23</v>
          </cell>
          <cell r="C408">
            <v>17</v>
          </cell>
          <cell r="D408">
            <v>25</v>
          </cell>
          <cell r="E408">
            <v>28</v>
          </cell>
          <cell r="F408">
            <v>13</v>
          </cell>
          <cell r="G408">
            <v>22</v>
          </cell>
          <cell r="H408">
            <v>6.9</v>
          </cell>
          <cell r="I408">
            <v>8.5</v>
          </cell>
          <cell r="J408">
            <v>4.7</v>
          </cell>
          <cell r="K408">
            <v>4</v>
          </cell>
          <cell r="L408">
            <v>4</v>
          </cell>
          <cell r="M408">
            <v>8.6</v>
          </cell>
          <cell r="N408">
            <v>8</v>
          </cell>
          <cell r="O408">
            <v>5</v>
          </cell>
          <cell r="P408">
            <v>1.9</v>
          </cell>
          <cell r="Q408">
            <v>1.6</v>
          </cell>
          <cell r="R408">
            <v>8.3000000000000007</v>
          </cell>
          <cell r="S408">
            <v>7.75</v>
          </cell>
          <cell r="T408">
            <v>2.5</v>
          </cell>
          <cell r="U408">
            <v>13.8</v>
          </cell>
          <cell r="V408">
            <v>2</v>
          </cell>
          <cell r="W408">
            <v>6</v>
          </cell>
          <cell r="X408">
            <v>2.5</v>
          </cell>
          <cell r="Y408">
            <v>0.5</v>
          </cell>
          <cell r="Z408">
            <v>0.4</v>
          </cell>
          <cell r="AA408">
            <v>0</v>
          </cell>
          <cell r="AB408">
            <v>0.9</v>
          </cell>
          <cell r="AC408">
            <v>3</v>
          </cell>
          <cell r="AD408">
            <v>0.3</v>
          </cell>
          <cell r="AE408">
            <v>0</v>
          </cell>
          <cell r="AF408">
            <v>0.24</v>
          </cell>
          <cell r="AG408">
            <v>0</v>
          </cell>
          <cell r="AH408">
            <v>5</v>
          </cell>
          <cell r="AI408">
            <v>1</v>
          </cell>
          <cell r="AJ408">
            <v>0</v>
          </cell>
          <cell r="AK408">
            <v>12</v>
          </cell>
          <cell r="AL408">
            <v>4</v>
          </cell>
          <cell r="AM408">
            <v>0.6</v>
          </cell>
          <cell r="AN408">
            <v>0</v>
          </cell>
          <cell r="AO408">
            <v>1</v>
          </cell>
          <cell r="AP408">
            <v>9.0399999999999991</v>
          </cell>
        </row>
        <row r="409">
          <cell r="A409">
            <v>43315</v>
          </cell>
          <cell r="B409">
            <v>27</v>
          </cell>
          <cell r="C409">
            <v>21.3</v>
          </cell>
          <cell r="D409">
            <v>25</v>
          </cell>
          <cell r="E409">
            <v>26</v>
          </cell>
          <cell r="F409">
            <v>12.8</v>
          </cell>
          <cell r="G409">
            <v>21</v>
          </cell>
          <cell r="H409">
            <v>11.8</v>
          </cell>
          <cell r="I409">
            <v>10.5</v>
          </cell>
          <cell r="J409">
            <v>6.26</v>
          </cell>
          <cell r="K409">
            <v>5</v>
          </cell>
          <cell r="L409">
            <v>4</v>
          </cell>
          <cell r="M409">
            <v>9</v>
          </cell>
          <cell r="N409">
            <v>7</v>
          </cell>
          <cell r="O409">
            <v>8.6999999999999993</v>
          </cell>
          <cell r="P409">
            <v>3.3</v>
          </cell>
          <cell r="Q409">
            <v>1.7</v>
          </cell>
          <cell r="R409">
            <v>7.9</v>
          </cell>
          <cell r="S409">
            <v>7.25</v>
          </cell>
          <cell r="T409">
            <v>2.7</v>
          </cell>
          <cell r="U409">
            <v>11.7</v>
          </cell>
          <cell r="V409">
            <v>2</v>
          </cell>
          <cell r="W409">
            <v>8.5</v>
          </cell>
          <cell r="X409">
            <v>2</v>
          </cell>
          <cell r="Y409">
            <v>0.5</v>
          </cell>
          <cell r="Z409">
            <v>0.25</v>
          </cell>
          <cell r="AA409">
            <v>0</v>
          </cell>
          <cell r="AB409">
            <v>0.9</v>
          </cell>
          <cell r="AC409">
            <v>3</v>
          </cell>
          <cell r="AD409">
            <v>0.3</v>
          </cell>
          <cell r="AE409">
            <v>0</v>
          </cell>
          <cell r="AF409">
            <v>0</v>
          </cell>
          <cell r="AG409">
            <v>0</v>
          </cell>
          <cell r="AH409">
            <v>5</v>
          </cell>
          <cell r="AI409">
            <v>1.1000000000000001</v>
          </cell>
          <cell r="AJ409">
            <v>0</v>
          </cell>
          <cell r="AK409">
            <v>12</v>
          </cell>
          <cell r="AL409">
            <v>4</v>
          </cell>
          <cell r="AM409">
            <v>0.8</v>
          </cell>
          <cell r="AN409">
            <v>0</v>
          </cell>
          <cell r="AO409">
            <v>1</v>
          </cell>
          <cell r="AP409">
            <v>7.91</v>
          </cell>
        </row>
        <row r="410">
          <cell r="A410">
            <v>43322</v>
          </cell>
          <cell r="B410">
            <v>29</v>
          </cell>
          <cell r="C410">
            <v>22</v>
          </cell>
          <cell r="D410">
            <v>29</v>
          </cell>
          <cell r="E410">
            <v>26</v>
          </cell>
          <cell r="F410">
            <v>12.7</v>
          </cell>
          <cell r="G410">
            <v>22</v>
          </cell>
          <cell r="H410">
            <v>12.5</v>
          </cell>
          <cell r="I410">
            <v>8</v>
          </cell>
          <cell r="J410">
            <v>4.8</v>
          </cell>
          <cell r="K410">
            <v>3</v>
          </cell>
          <cell r="L410">
            <v>4</v>
          </cell>
          <cell r="M410">
            <v>8</v>
          </cell>
          <cell r="N410">
            <v>8</v>
          </cell>
          <cell r="O410">
            <v>7</v>
          </cell>
          <cell r="P410">
            <v>2.5</v>
          </cell>
          <cell r="Q410">
            <v>1.6</v>
          </cell>
          <cell r="R410">
            <v>7.6</v>
          </cell>
          <cell r="S410">
            <v>7.5</v>
          </cell>
          <cell r="T410">
            <v>2.5</v>
          </cell>
          <cell r="U410">
            <v>12.1</v>
          </cell>
          <cell r="V410">
            <v>2</v>
          </cell>
          <cell r="W410">
            <v>7</v>
          </cell>
          <cell r="X410">
            <v>1</v>
          </cell>
          <cell r="Y410">
            <v>1</v>
          </cell>
          <cell r="Z410">
            <v>0.15</v>
          </cell>
          <cell r="AA410">
            <v>0</v>
          </cell>
          <cell r="AB410">
            <v>1</v>
          </cell>
          <cell r="AC410">
            <v>3</v>
          </cell>
          <cell r="AD410">
            <v>0.45</v>
          </cell>
          <cell r="AE410">
            <v>0</v>
          </cell>
          <cell r="AF410">
            <v>0</v>
          </cell>
          <cell r="AG410">
            <v>0</v>
          </cell>
          <cell r="AH410">
            <v>5</v>
          </cell>
          <cell r="AI410">
            <v>1.3</v>
          </cell>
          <cell r="AJ410">
            <v>0</v>
          </cell>
          <cell r="AK410">
            <v>12</v>
          </cell>
          <cell r="AL410">
            <v>4</v>
          </cell>
          <cell r="AM410">
            <v>0.7</v>
          </cell>
          <cell r="AN410">
            <v>0</v>
          </cell>
          <cell r="AO410">
            <v>1</v>
          </cell>
          <cell r="AP410">
            <v>7.43</v>
          </cell>
        </row>
        <row r="411">
          <cell r="A411">
            <v>43329</v>
          </cell>
          <cell r="B411">
            <v>26</v>
          </cell>
          <cell r="C411">
            <v>21.8</v>
          </cell>
          <cell r="D411">
            <v>28</v>
          </cell>
          <cell r="E411">
            <v>22</v>
          </cell>
          <cell r="F411">
            <v>12.8</v>
          </cell>
          <cell r="G411">
            <v>22</v>
          </cell>
          <cell r="H411">
            <v>10.4</v>
          </cell>
          <cell r="I411">
            <v>9</v>
          </cell>
          <cell r="J411">
            <v>7.05</v>
          </cell>
          <cell r="K411">
            <v>3</v>
          </cell>
          <cell r="L411">
            <v>5</v>
          </cell>
          <cell r="M411">
            <v>9.3000000000000007</v>
          </cell>
          <cell r="N411">
            <v>8</v>
          </cell>
          <cell r="O411">
            <v>7</v>
          </cell>
          <cell r="P411">
            <v>1.2</v>
          </cell>
          <cell r="Q411">
            <v>2</v>
          </cell>
          <cell r="R411">
            <v>7.8</v>
          </cell>
          <cell r="S411">
            <v>7.5</v>
          </cell>
          <cell r="T411">
            <v>2.48</v>
          </cell>
          <cell r="U411">
            <v>13.4</v>
          </cell>
          <cell r="V411">
            <v>2</v>
          </cell>
          <cell r="W411">
            <v>7.5</v>
          </cell>
          <cell r="X411">
            <v>0.8</v>
          </cell>
          <cell r="Y411">
            <v>1</v>
          </cell>
          <cell r="Z411">
            <v>0.25</v>
          </cell>
          <cell r="AA411">
            <v>0</v>
          </cell>
          <cell r="AB411">
            <v>0.9</v>
          </cell>
          <cell r="AC411">
            <v>3</v>
          </cell>
          <cell r="AD411">
            <v>0.45</v>
          </cell>
          <cell r="AE411">
            <v>0</v>
          </cell>
          <cell r="AF411">
            <v>0</v>
          </cell>
          <cell r="AG411">
            <v>0</v>
          </cell>
          <cell r="AH411">
            <v>5</v>
          </cell>
          <cell r="AI411">
            <v>0.6</v>
          </cell>
          <cell r="AJ411">
            <v>0</v>
          </cell>
          <cell r="AK411">
            <v>10</v>
          </cell>
          <cell r="AL411">
            <v>4</v>
          </cell>
          <cell r="AM411">
            <v>0.6</v>
          </cell>
          <cell r="AN411">
            <v>0</v>
          </cell>
          <cell r="AO411">
            <v>1</v>
          </cell>
          <cell r="AP411">
            <v>9.59</v>
          </cell>
        </row>
        <row r="412">
          <cell r="A412">
            <v>43336</v>
          </cell>
          <cell r="B412">
            <v>26</v>
          </cell>
          <cell r="C412">
            <v>20.5</v>
          </cell>
          <cell r="D412">
            <v>26</v>
          </cell>
          <cell r="E412">
            <v>25</v>
          </cell>
          <cell r="F412">
            <v>15.5</v>
          </cell>
          <cell r="G412">
            <v>20</v>
          </cell>
          <cell r="H412">
            <v>11.7</v>
          </cell>
          <cell r="I412">
            <v>8</v>
          </cell>
          <cell r="J412">
            <v>5.23</v>
          </cell>
          <cell r="K412">
            <v>3</v>
          </cell>
          <cell r="L412">
            <v>5</v>
          </cell>
          <cell r="M412">
            <v>9.5</v>
          </cell>
          <cell r="N412">
            <v>8</v>
          </cell>
          <cell r="O412">
            <v>4.5</v>
          </cell>
          <cell r="P412">
            <v>3</v>
          </cell>
          <cell r="Q412">
            <v>1.7</v>
          </cell>
          <cell r="R412">
            <v>7.2</v>
          </cell>
          <cell r="S412">
            <v>8.75</v>
          </cell>
          <cell r="T412">
            <v>1.1000000000000001</v>
          </cell>
          <cell r="U412">
            <v>10.7</v>
          </cell>
          <cell r="V412">
            <v>2</v>
          </cell>
          <cell r="W412">
            <v>7.7</v>
          </cell>
          <cell r="X412">
            <v>2</v>
          </cell>
          <cell r="Y412">
            <v>1</v>
          </cell>
          <cell r="Z412">
            <v>0.15</v>
          </cell>
          <cell r="AA412">
            <v>0</v>
          </cell>
          <cell r="AB412">
            <v>1</v>
          </cell>
          <cell r="AC412">
            <v>3</v>
          </cell>
          <cell r="AD412">
            <v>0.6</v>
          </cell>
          <cell r="AE412">
            <v>0</v>
          </cell>
          <cell r="AF412">
            <v>0</v>
          </cell>
          <cell r="AG412">
            <v>0.3</v>
          </cell>
          <cell r="AH412">
            <v>5</v>
          </cell>
          <cell r="AI412">
            <v>1</v>
          </cell>
          <cell r="AJ412">
            <v>0</v>
          </cell>
          <cell r="AK412">
            <v>6</v>
          </cell>
          <cell r="AL412">
            <v>4</v>
          </cell>
          <cell r="AM412">
            <v>1.2</v>
          </cell>
          <cell r="AN412">
            <v>0</v>
          </cell>
          <cell r="AO412">
            <v>1</v>
          </cell>
          <cell r="AP412">
            <v>6.65</v>
          </cell>
        </row>
        <row r="413">
          <cell r="A413">
            <v>43343</v>
          </cell>
          <cell r="B413">
            <v>28</v>
          </cell>
          <cell r="C413">
            <v>19.5</v>
          </cell>
          <cell r="D413">
            <v>31.5</v>
          </cell>
          <cell r="E413">
            <v>25</v>
          </cell>
          <cell r="F413">
            <v>15</v>
          </cell>
          <cell r="G413">
            <v>22</v>
          </cell>
          <cell r="H413">
            <v>11.9</v>
          </cell>
          <cell r="I413">
            <v>8.4</v>
          </cell>
          <cell r="J413">
            <v>7.49</v>
          </cell>
          <cell r="K413">
            <v>4</v>
          </cell>
          <cell r="L413">
            <v>4</v>
          </cell>
          <cell r="M413">
            <v>9</v>
          </cell>
          <cell r="N413">
            <v>11</v>
          </cell>
          <cell r="O413">
            <v>7</v>
          </cell>
          <cell r="P413">
            <v>5.3</v>
          </cell>
          <cell r="Q413">
            <v>1.5</v>
          </cell>
          <cell r="R413">
            <v>8.1999999999999993</v>
          </cell>
          <cell r="S413">
            <v>9.5</v>
          </cell>
          <cell r="T413">
            <v>1.1000000000000001</v>
          </cell>
          <cell r="U413">
            <v>11.5</v>
          </cell>
          <cell r="V413">
            <v>2</v>
          </cell>
          <cell r="W413">
            <v>5.2</v>
          </cell>
          <cell r="X413">
            <v>2</v>
          </cell>
          <cell r="Y413">
            <v>1</v>
          </cell>
          <cell r="Z413">
            <v>0.12</v>
          </cell>
          <cell r="AA413">
            <v>0</v>
          </cell>
          <cell r="AB413">
            <v>0.9</v>
          </cell>
          <cell r="AC413">
            <v>2.5</v>
          </cell>
          <cell r="AD413">
            <v>0.6</v>
          </cell>
          <cell r="AE413">
            <v>0</v>
          </cell>
          <cell r="AF413">
            <v>0</v>
          </cell>
          <cell r="AG413">
            <v>0</v>
          </cell>
          <cell r="AH413">
            <v>5</v>
          </cell>
          <cell r="AI413">
            <v>1</v>
          </cell>
          <cell r="AJ413">
            <v>0</v>
          </cell>
          <cell r="AK413">
            <v>8</v>
          </cell>
          <cell r="AL413">
            <v>4</v>
          </cell>
          <cell r="AM413">
            <v>1</v>
          </cell>
          <cell r="AN413">
            <v>0</v>
          </cell>
          <cell r="AO413">
            <v>1</v>
          </cell>
          <cell r="AP413">
            <v>6.44</v>
          </cell>
        </row>
        <row r="414">
          <cell r="A414">
            <v>43350</v>
          </cell>
          <cell r="B414">
            <v>28</v>
          </cell>
          <cell r="C414">
            <v>20.3</v>
          </cell>
          <cell r="D414">
            <v>27</v>
          </cell>
          <cell r="E414">
            <v>29</v>
          </cell>
          <cell r="F414">
            <v>14</v>
          </cell>
          <cell r="G414">
            <v>20</v>
          </cell>
          <cell r="H414">
            <v>12.3</v>
          </cell>
          <cell r="I414">
            <v>7.9</v>
          </cell>
          <cell r="J414">
            <v>7.71</v>
          </cell>
          <cell r="K414">
            <v>5</v>
          </cell>
          <cell r="L414">
            <v>4</v>
          </cell>
          <cell r="M414">
            <v>9.1999999999999993</v>
          </cell>
          <cell r="N414">
            <v>10</v>
          </cell>
          <cell r="O414">
            <v>9.5</v>
          </cell>
          <cell r="P414">
            <v>3.8</v>
          </cell>
          <cell r="Q414">
            <v>1.5</v>
          </cell>
          <cell r="R414">
            <v>7.1</v>
          </cell>
          <cell r="S414">
            <v>7.5</v>
          </cell>
          <cell r="T414">
            <v>1.2</v>
          </cell>
          <cell r="U414">
            <v>9.6999999999999993</v>
          </cell>
          <cell r="V414">
            <v>2</v>
          </cell>
          <cell r="W414">
            <v>8.3000000000000007</v>
          </cell>
          <cell r="X414">
            <v>2</v>
          </cell>
          <cell r="Y414">
            <v>1</v>
          </cell>
          <cell r="Z414">
            <v>0.12</v>
          </cell>
          <cell r="AA414">
            <v>0</v>
          </cell>
          <cell r="AB414">
            <v>0.72</v>
          </cell>
          <cell r="AC414">
            <v>3</v>
          </cell>
          <cell r="AD414">
            <v>0.48</v>
          </cell>
          <cell r="AE414">
            <v>0</v>
          </cell>
          <cell r="AF414">
            <v>0</v>
          </cell>
          <cell r="AG414">
            <v>0</v>
          </cell>
          <cell r="AH414">
            <v>5</v>
          </cell>
          <cell r="AI414">
            <v>1.2</v>
          </cell>
          <cell r="AJ414">
            <v>0</v>
          </cell>
          <cell r="AK414">
            <v>10</v>
          </cell>
          <cell r="AL414">
            <v>4</v>
          </cell>
          <cell r="AM414">
            <v>1</v>
          </cell>
          <cell r="AN414">
            <v>0</v>
          </cell>
          <cell r="AO414">
            <v>1</v>
          </cell>
          <cell r="AP414">
            <v>7.8</v>
          </cell>
        </row>
        <row r="415">
          <cell r="A415">
            <v>43357</v>
          </cell>
          <cell r="B415">
            <v>27</v>
          </cell>
          <cell r="C415">
            <v>21</v>
          </cell>
          <cell r="D415">
            <v>25</v>
          </cell>
          <cell r="E415">
            <v>26</v>
          </cell>
          <cell r="F415">
            <v>15.3</v>
          </cell>
          <cell r="G415">
            <v>25</v>
          </cell>
          <cell r="H415">
            <v>13.6</v>
          </cell>
          <cell r="I415">
            <v>7.6</v>
          </cell>
          <cell r="J415">
            <v>5.54</v>
          </cell>
          <cell r="K415">
            <v>3</v>
          </cell>
          <cell r="L415">
            <v>5</v>
          </cell>
          <cell r="M415">
            <v>8.5</v>
          </cell>
          <cell r="N415">
            <v>11</v>
          </cell>
          <cell r="O415">
            <v>7.8</v>
          </cell>
          <cell r="P415">
            <v>5.8</v>
          </cell>
          <cell r="Q415">
            <v>1.4</v>
          </cell>
          <cell r="R415">
            <v>6.8</v>
          </cell>
          <cell r="S415">
            <v>9.5</v>
          </cell>
          <cell r="T415">
            <v>1.3</v>
          </cell>
          <cell r="U415">
            <v>10</v>
          </cell>
          <cell r="V415">
            <v>1.8</v>
          </cell>
          <cell r="W415">
            <v>7.5</v>
          </cell>
          <cell r="X415">
            <v>2</v>
          </cell>
          <cell r="Y415">
            <v>1</v>
          </cell>
          <cell r="Z415">
            <v>0.16</v>
          </cell>
          <cell r="AA415">
            <v>0</v>
          </cell>
          <cell r="AB415">
            <v>0.8</v>
          </cell>
          <cell r="AC415">
            <v>6</v>
          </cell>
          <cell r="AD415">
            <v>0.6</v>
          </cell>
          <cell r="AE415">
            <v>0</v>
          </cell>
          <cell r="AF415">
            <v>0</v>
          </cell>
          <cell r="AG415">
            <v>0</v>
          </cell>
          <cell r="AH415">
            <v>5</v>
          </cell>
          <cell r="AI415">
            <v>1</v>
          </cell>
          <cell r="AJ415">
            <v>0</v>
          </cell>
          <cell r="AK415">
            <v>11</v>
          </cell>
          <cell r="AL415">
            <v>4</v>
          </cell>
          <cell r="AM415">
            <v>1.2</v>
          </cell>
          <cell r="AN415">
            <v>0</v>
          </cell>
          <cell r="AO415">
            <v>1</v>
          </cell>
          <cell r="AP415">
            <v>8.18</v>
          </cell>
        </row>
        <row r="416">
          <cell r="A416">
            <v>43364</v>
          </cell>
          <cell r="B416">
            <v>26</v>
          </cell>
          <cell r="C416">
            <v>22</v>
          </cell>
          <cell r="D416">
            <v>25</v>
          </cell>
          <cell r="E416">
            <v>26</v>
          </cell>
          <cell r="F416">
            <v>15.8</v>
          </cell>
          <cell r="G416">
            <v>25</v>
          </cell>
          <cell r="H416">
            <v>10.8</v>
          </cell>
          <cell r="I416">
            <v>7.5</v>
          </cell>
          <cell r="J416">
            <v>7.18</v>
          </cell>
          <cell r="K416">
            <v>4</v>
          </cell>
          <cell r="L416">
            <v>4</v>
          </cell>
          <cell r="M416">
            <v>8.4</v>
          </cell>
          <cell r="N416">
            <v>11</v>
          </cell>
          <cell r="O416">
            <v>8</v>
          </cell>
          <cell r="P416">
            <v>6.4</v>
          </cell>
          <cell r="Q416">
            <v>1.9</v>
          </cell>
          <cell r="R416">
            <v>6.8</v>
          </cell>
          <cell r="S416">
            <v>9.25</v>
          </cell>
          <cell r="T416">
            <v>1.4</v>
          </cell>
          <cell r="U416">
            <v>11.2</v>
          </cell>
          <cell r="V416">
            <v>1.8</v>
          </cell>
          <cell r="W416">
            <v>6</v>
          </cell>
          <cell r="X416">
            <v>2</v>
          </cell>
          <cell r="Y416">
            <v>0.6</v>
          </cell>
          <cell r="Z416">
            <v>0.16</v>
          </cell>
          <cell r="AA416">
            <v>0</v>
          </cell>
          <cell r="AB416">
            <v>0.7</v>
          </cell>
          <cell r="AC416">
            <v>6</v>
          </cell>
          <cell r="AD416">
            <v>0.7</v>
          </cell>
          <cell r="AE416">
            <v>0</v>
          </cell>
          <cell r="AF416">
            <v>0</v>
          </cell>
          <cell r="AG416">
            <v>0.15</v>
          </cell>
          <cell r="AH416">
            <v>5</v>
          </cell>
          <cell r="AI416">
            <v>0.3</v>
          </cell>
          <cell r="AJ416">
            <v>0</v>
          </cell>
          <cell r="AK416">
            <v>11</v>
          </cell>
          <cell r="AL416">
            <v>4</v>
          </cell>
          <cell r="AM416">
            <v>1.3</v>
          </cell>
          <cell r="AN416">
            <v>0</v>
          </cell>
          <cell r="AO416">
            <v>1</v>
          </cell>
          <cell r="AP416">
            <v>6.57</v>
          </cell>
        </row>
        <row r="417">
          <cell r="A417">
            <v>43371</v>
          </cell>
          <cell r="B417">
            <v>30</v>
          </cell>
          <cell r="C417">
            <v>22</v>
          </cell>
          <cell r="D417">
            <v>28</v>
          </cell>
          <cell r="E417">
            <v>26.2</v>
          </cell>
          <cell r="F417">
            <v>14.5</v>
          </cell>
          <cell r="G417">
            <v>26</v>
          </cell>
          <cell r="H417">
            <v>11.4</v>
          </cell>
          <cell r="I417">
            <v>8.1999999999999993</v>
          </cell>
          <cell r="J417">
            <v>7.02</v>
          </cell>
          <cell r="K417">
            <v>6</v>
          </cell>
          <cell r="L417">
            <v>4</v>
          </cell>
          <cell r="M417">
            <v>8.1999999999999993</v>
          </cell>
          <cell r="N417">
            <v>11.5</v>
          </cell>
          <cell r="O417">
            <v>9.1</v>
          </cell>
          <cell r="P417">
            <v>3.5</v>
          </cell>
          <cell r="Q417">
            <v>1.8</v>
          </cell>
          <cell r="R417">
            <v>7.2</v>
          </cell>
          <cell r="S417">
            <v>6.75</v>
          </cell>
          <cell r="T417">
            <v>1.2</v>
          </cell>
          <cell r="U417">
            <v>11.8</v>
          </cell>
          <cell r="V417">
            <v>2</v>
          </cell>
          <cell r="W417">
            <v>7</v>
          </cell>
          <cell r="X417">
            <v>2.5</v>
          </cell>
          <cell r="Y417">
            <v>1.1000000000000001</v>
          </cell>
          <cell r="Z417">
            <v>0.15</v>
          </cell>
          <cell r="AA417">
            <v>0</v>
          </cell>
          <cell r="AB417">
            <v>0.3</v>
          </cell>
          <cell r="AC417">
            <v>5</v>
          </cell>
          <cell r="AD417">
            <v>0.25</v>
          </cell>
          <cell r="AE417">
            <v>0</v>
          </cell>
          <cell r="AF417">
            <v>0</v>
          </cell>
          <cell r="AG417">
            <v>0</v>
          </cell>
          <cell r="AH417">
            <v>6</v>
          </cell>
          <cell r="AI417">
            <v>1</v>
          </cell>
          <cell r="AJ417">
            <v>0</v>
          </cell>
          <cell r="AK417">
            <v>10</v>
          </cell>
          <cell r="AL417">
            <v>4</v>
          </cell>
          <cell r="AM417">
            <v>2</v>
          </cell>
          <cell r="AN417">
            <v>0</v>
          </cell>
          <cell r="AO417">
            <v>1</v>
          </cell>
          <cell r="AP417">
            <v>7.18</v>
          </cell>
        </row>
        <row r="418">
          <cell r="A418">
            <v>43385</v>
          </cell>
          <cell r="B418">
            <v>28</v>
          </cell>
          <cell r="C418">
            <v>22</v>
          </cell>
          <cell r="D418">
            <v>30.5</v>
          </cell>
          <cell r="E418">
            <v>30</v>
          </cell>
          <cell r="F418">
            <v>15</v>
          </cell>
          <cell r="G418">
            <v>24</v>
          </cell>
          <cell r="H418">
            <v>11.8</v>
          </cell>
          <cell r="I418">
            <v>8.5</v>
          </cell>
          <cell r="J418">
            <v>4.5</v>
          </cell>
          <cell r="K418">
            <v>5</v>
          </cell>
          <cell r="L418">
            <v>4</v>
          </cell>
          <cell r="M418">
            <v>9.5</v>
          </cell>
          <cell r="N418">
            <v>12</v>
          </cell>
          <cell r="O418">
            <v>9.5</v>
          </cell>
          <cell r="P418">
            <v>4.3</v>
          </cell>
          <cell r="Q418">
            <v>1.2</v>
          </cell>
          <cell r="R418">
            <v>8</v>
          </cell>
          <cell r="S418">
            <v>7</v>
          </cell>
          <cell r="T418">
            <v>1.6</v>
          </cell>
          <cell r="U418">
            <v>7.2</v>
          </cell>
          <cell r="V418">
            <v>1.9</v>
          </cell>
          <cell r="W418">
            <v>4.5</v>
          </cell>
          <cell r="X418">
            <v>2</v>
          </cell>
          <cell r="Y418">
            <v>0</v>
          </cell>
          <cell r="Z418">
            <v>0.13</v>
          </cell>
          <cell r="AA418">
            <v>0</v>
          </cell>
          <cell r="AB418">
            <v>0.3</v>
          </cell>
          <cell r="AC418">
            <v>6</v>
          </cell>
          <cell r="AD418">
            <v>0.24</v>
          </cell>
          <cell r="AE418">
            <v>0</v>
          </cell>
          <cell r="AF418">
            <v>0</v>
          </cell>
          <cell r="AG418">
            <v>0</v>
          </cell>
          <cell r="AH418">
            <v>6</v>
          </cell>
          <cell r="AI418">
            <v>1</v>
          </cell>
          <cell r="AJ418">
            <v>0</v>
          </cell>
          <cell r="AK418">
            <v>11</v>
          </cell>
          <cell r="AL418">
            <v>4</v>
          </cell>
          <cell r="AM418">
            <v>1.6</v>
          </cell>
          <cell r="AN418">
            <v>0</v>
          </cell>
          <cell r="AO418">
            <v>1</v>
          </cell>
          <cell r="AP418">
            <v>6.7</v>
          </cell>
        </row>
        <row r="419">
          <cell r="A419">
            <v>43392</v>
          </cell>
          <cell r="B419">
            <v>27.5</v>
          </cell>
          <cell r="C419">
            <v>22.3</v>
          </cell>
          <cell r="D419">
            <v>28</v>
          </cell>
          <cell r="E419">
            <v>29</v>
          </cell>
          <cell r="F419">
            <v>15.5</v>
          </cell>
          <cell r="G419">
            <v>22</v>
          </cell>
          <cell r="H419">
            <v>11.6</v>
          </cell>
          <cell r="I419">
            <v>9</v>
          </cell>
          <cell r="J419">
            <v>3.88</v>
          </cell>
          <cell r="K419">
            <v>5</v>
          </cell>
          <cell r="L419">
            <v>4</v>
          </cell>
          <cell r="M419">
            <v>8.5</v>
          </cell>
          <cell r="N419">
            <v>10.5</v>
          </cell>
          <cell r="O419">
            <v>8.5</v>
          </cell>
          <cell r="P419">
            <v>3.5</v>
          </cell>
          <cell r="Q419">
            <v>1.4</v>
          </cell>
          <cell r="R419">
            <v>10.8</v>
          </cell>
          <cell r="S419">
            <v>6.75</v>
          </cell>
          <cell r="T419">
            <v>1.5</v>
          </cell>
          <cell r="U419">
            <v>11.8</v>
          </cell>
          <cell r="V419">
            <v>2</v>
          </cell>
          <cell r="W419">
            <v>8.5</v>
          </cell>
          <cell r="X419">
            <v>1</v>
          </cell>
          <cell r="Y419">
            <v>0</v>
          </cell>
          <cell r="Z419">
            <v>0.2</v>
          </cell>
          <cell r="AA419">
            <v>0</v>
          </cell>
          <cell r="AB419">
            <v>0.3</v>
          </cell>
          <cell r="AC419">
            <v>6</v>
          </cell>
          <cell r="AD419">
            <v>0.1</v>
          </cell>
          <cell r="AE419">
            <v>0</v>
          </cell>
          <cell r="AF419">
            <v>0</v>
          </cell>
          <cell r="AG419">
            <v>1.1000000000000001</v>
          </cell>
          <cell r="AH419">
            <v>6</v>
          </cell>
          <cell r="AI419">
            <v>0.7</v>
          </cell>
          <cell r="AJ419">
            <v>0</v>
          </cell>
          <cell r="AK419">
            <v>12</v>
          </cell>
          <cell r="AL419">
            <v>4</v>
          </cell>
          <cell r="AM419">
            <v>1.4</v>
          </cell>
          <cell r="AN419">
            <v>0</v>
          </cell>
          <cell r="AO419">
            <v>1</v>
          </cell>
          <cell r="AP419">
            <v>6.6</v>
          </cell>
        </row>
        <row r="420">
          <cell r="A420">
            <v>43399</v>
          </cell>
          <cell r="B420">
            <v>28</v>
          </cell>
          <cell r="C420">
            <v>22.1</v>
          </cell>
          <cell r="D420">
            <v>31</v>
          </cell>
          <cell r="E420">
            <v>29</v>
          </cell>
          <cell r="F420">
            <v>15</v>
          </cell>
          <cell r="G420">
            <v>25</v>
          </cell>
          <cell r="H420">
            <v>12.5</v>
          </cell>
          <cell r="I420">
            <v>11</v>
          </cell>
          <cell r="J420">
            <v>5.41</v>
          </cell>
          <cell r="K420">
            <v>4.7</v>
          </cell>
          <cell r="L420">
            <v>5</v>
          </cell>
          <cell r="M420">
            <v>8.5</v>
          </cell>
          <cell r="N420">
            <v>11</v>
          </cell>
          <cell r="O420">
            <v>7.5</v>
          </cell>
          <cell r="P420">
            <v>3.7</v>
          </cell>
          <cell r="Q420">
            <v>1.4</v>
          </cell>
          <cell r="R420">
            <v>10.5</v>
          </cell>
          <cell r="S420">
            <v>6.75</v>
          </cell>
          <cell r="T420">
            <v>1.2</v>
          </cell>
          <cell r="U420">
            <v>13.3</v>
          </cell>
          <cell r="V420">
            <v>2.1</v>
          </cell>
          <cell r="W420">
            <v>7.5</v>
          </cell>
          <cell r="X420">
            <v>2</v>
          </cell>
          <cell r="Y420">
            <v>0</v>
          </cell>
          <cell r="Z420">
            <v>0.18</v>
          </cell>
          <cell r="AA420">
            <v>0</v>
          </cell>
          <cell r="AB420">
            <v>0.3</v>
          </cell>
          <cell r="AC420">
            <v>6.5</v>
          </cell>
          <cell r="AD420">
            <v>0</v>
          </cell>
          <cell r="AE420">
            <v>0</v>
          </cell>
          <cell r="AF420">
            <v>0</v>
          </cell>
          <cell r="AG420">
            <v>1.1000000000000001</v>
          </cell>
          <cell r="AH420">
            <v>6</v>
          </cell>
          <cell r="AI420">
            <v>1.3</v>
          </cell>
          <cell r="AJ420">
            <v>0</v>
          </cell>
          <cell r="AK420">
            <v>12</v>
          </cell>
          <cell r="AL420">
            <v>4</v>
          </cell>
          <cell r="AM420">
            <v>1.3</v>
          </cell>
          <cell r="AN420">
            <v>0</v>
          </cell>
          <cell r="AO420">
            <v>1</v>
          </cell>
          <cell r="AP420">
            <v>6.57</v>
          </cell>
        </row>
        <row r="421">
          <cell r="A421">
            <v>43406</v>
          </cell>
          <cell r="B421">
            <v>29</v>
          </cell>
          <cell r="C421">
            <v>22.9</v>
          </cell>
          <cell r="D421">
            <v>30</v>
          </cell>
          <cell r="E421">
            <v>30</v>
          </cell>
          <cell r="F421">
            <v>14</v>
          </cell>
          <cell r="G421">
            <v>25</v>
          </cell>
          <cell r="H421">
            <v>13.6</v>
          </cell>
          <cell r="I421">
            <v>10.3</v>
          </cell>
          <cell r="J421">
            <v>6.5</v>
          </cell>
          <cell r="K421">
            <v>5.8</v>
          </cell>
          <cell r="L421">
            <v>4</v>
          </cell>
          <cell r="M421">
            <v>10</v>
          </cell>
          <cell r="N421">
            <v>10.3</v>
          </cell>
          <cell r="O421">
            <v>8</v>
          </cell>
          <cell r="P421">
            <v>3.7</v>
          </cell>
          <cell r="Q421">
            <v>1.1000000000000001</v>
          </cell>
          <cell r="R421">
            <v>8.9</v>
          </cell>
          <cell r="S421">
            <v>9.5</v>
          </cell>
          <cell r="T421">
            <v>1.8</v>
          </cell>
          <cell r="U421">
            <v>12</v>
          </cell>
          <cell r="V421">
            <v>2</v>
          </cell>
          <cell r="W421">
            <v>9</v>
          </cell>
          <cell r="X421">
            <v>1</v>
          </cell>
          <cell r="Y421">
            <v>0</v>
          </cell>
          <cell r="Z421">
            <v>0.39</v>
          </cell>
          <cell r="AA421">
            <v>0</v>
          </cell>
          <cell r="AB421">
            <v>0.4</v>
          </cell>
          <cell r="AC421">
            <v>6.5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6</v>
          </cell>
          <cell r="AI421">
            <v>1</v>
          </cell>
          <cell r="AJ421">
            <v>0</v>
          </cell>
          <cell r="AK421">
            <v>12</v>
          </cell>
          <cell r="AL421">
            <v>4</v>
          </cell>
          <cell r="AM421">
            <v>1.3</v>
          </cell>
          <cell r="AN421">
            <v>0</v>
          </cell>
          <cell r="AO421">
            <v>1</v>
          </cell>
          <cell r="AP421">
            <v>6.9</v>
          </cell>
        </row>
        <row r="422">
          <cell r="A422">
            <v>43413</v>
          </cell>
          <cell r="B422">
            <v>28</v>
          </cell>
          <cell r="C422">
            <v>22.4</v>
          </cell>
          <cell r="D422">
            <v>29</v>
          </cell>
          <cell r="E422">
            <v>30</v>
          </cell>
          <cell r="F422">
            <v>17</v>
          </cell>
          <cell r="G422">
            <v>22</v>
          </cell>
          <cell r="H422">
            <v>11.4</v>
          </cell>
          <cell r="I422">
            <v>10.1</v>
          </cell>
          <cell r="J422">
            <v>8.0500000000000007</v>
          </cell>
          <cell r="K422">
            <v>4.0999999999999996</v>
          </cell>
          <cell r="L422">
            <v>4</v>
          </cell>
          <cell r="M422">
            <v>9.5</v>
          </cell>
          <cell r="N422">
            <v>12</v>
          </cell>
          <cell r="O422">
            <v>7.5</v>
          </cell>
          <cell r="P422">
            <v>3</v>
          </cell>
          <cell r="Q422">
            <v>1.2</v>
          </cell>
          <cell r="R422">
            <v>8.9</v>
          </cell>
          <cell r="S422">
            <v>6.25</v>
          </cell>
          <cell r="T422">
            <v>0.4</v>
          </cell>
          <cell r="U422">
            <v>10.199999999999999</v>
          </cell>
          <cell r="V422">
            <v>2</v>
          </cell>
          <cell r="W422">
            <v>9</v>
          </cell>
          <cell r="X422">
            <v>2.5</v>
          </cell>
          <cell r="Y422">
            <v>0</v>
          </cell>
          <cell r="Z422">
            <v>0.2</v>
          </cell>
          <cell r="AA422">
            <v>0</v>
          </cell>
          <cell r="AB422">
            <v>0.8</v>
          </cell>
          <cell r="AC422">
            <v>6.5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6</v>
          </cell>
          <cell r="AI422">
            <v>1.5</v>
          </cell>
          <cell r="AJ422">
            <v>0</v>
          </cell>
          <cell r="AK422">
            <v>12</v>
          </cell>
          <cell r="AL422">
            <v>4</v>
          </cell>
          <cell r="AM422">
            <v>1.1000000000000001</v>
          </cell>
          <cell r="AN422">
            <v>0</v>
          </cell>
          <cell r="AO422">
            <v>1</v>
          </cell>
          <cell r="AP422">
            <v>4.66</v>
          </cell>
        </row>
        <row r="423">
          <cell r="A423">
            <v>43420</v>
          </cell>
          <cell r="B423">
            <v>29</v>
          </cell>
          <cell r="C423">
            <v>20.5</v>
          </cell>
          <cell r="D423">
            <v>25</v>
          </cell>
          <cell r="E423">
            <v>29</v>
          </cell>
          <cell r="F423">
            <v>14.6</v>
          </cell>
          <cell r="G423">
            <v>18</v>
          </cell>
          <cell r="H423">
            <v>11.5</v>
          </cell>
          <cell r="I423">
            <v>9.8000000000000007</v>
          </cell>
          <cell r="J423">
            <v>3.6</v>
          </cell>
          <cell r="K423">
            <v>6</v>
          </cell>
          <cell r="L423">
            <v>4</v>
          </cell>
          <cell r="M423">
            <v>9.5</v>
          </cell>
          <cell r="N423">
            <v>12</v>
          </cell>
          <cell r="O423">
            <v>8</v>
          </cell>
          <cell r="P423">
            <v>3</v>
          </cell>
          <cell r="Q423">
            <v>1.4</v>
          </cell>
          <cell r="R423">
            <v>9</v>
          </cell>
          <cell r="S423">
            <v>9.75</v>
          </cell>
          <cell r="T423">
            <v>1.1000000000000001</v>
          </cell>
          <cell r="U423">
            <v>10.1</v>
          </cell>
          <cell r="V423">
            <v>2.2999999999999998</v>
          </cell>
          <cell r="W423">
            <v>9.5</v>
          </cell>
          <cell r="X423">
            <v>2.4</v>
          </cell>
          <cell r="Y423">
            <v>0</v>
          </cell>
          <cell r="Z423">
            <v>0.2</v>
          </cell>
          <cell r="AA423">
            <v>0</v>
          </cell>
          <cell r="AB423">
            <v>0.8</v>
          </cell>
          <cell r="AC423">
            <v>6.5</v>
          </cell>
          <cell r="AD423">
            <v>0</v>
          </cell>
          <cell r="AE423">
            <v>0</v>
          </cell>
          <cell r="AF423">
            <v>0</v>
          </cell>
          <cell r="AG423">
            <v>0.44</v>
          </cell>
          <cell r="AH423">
            <v>6</v>
          </cell>
          <cell r="AI423">
            <v>1.5</v>
          </cell>
          <cell r="AJ423">
            <v>0</v>
          </cell>
          <cell r="AK423">
            <v>12</v>
          </cell>
          <cell r="AL423">
            <v>4</v>
          </cell>
          <cell r="AM423">
            <v>0.9</v>
          </cell>
          <cell r="AN423">
            <v>0</v>
          </cell>
          <cell r="AO423">
            <v>1</v>
          </cell>
          <cell r="AP423">
            <v>4.9000000000000004</v>
          </cell>
        </row>
        <row r="424">
          <cell r="A424">
            <v>43427</v>
          </cell>
          <cell r="B424">
            <v>26</v>
          </cell>
          <cell r="C424">
            <v>19.2</v>
          </cell>
          <cell r="D424">
            <v>25</v>
          </cell>
          <cell r="E424">
            <v>29</v>
          </cell>
          <cell r="F424">
            <v>11.6</v>
          </cell>
          <cell r="G424">
            <v>24</v>
          </cell>
          <cell r="H424">
            <v>9.4</v>
          </cell>
          <cell r="I424">
            <v>10.199999999999999</v>
          </cell>
          <cell r="J424">
            <v>7.47</v>
          </cell>
          <cell r="K424">
            <v>5.3</v>
          </cell>
          <cell r="L424">
            <v>4</v>
          </cell>
          <cell r="M424">
            <v>9.1</v>
          </cell>
          <cell r="N424">
            <v>11.5</v>
          </cell>
          <cell r="O424">
            <v>7.5</v>
          </cell>
          <cell r="P424">
            <v>3.3</v>
          </cell>
          <cell r="Q424">
            <v>1.3</v>
          </cell>
          <cell r="R424">
            <v>7.8</v>
          </cell>
          <cell r="S424">
            <v>9.5</v>
          </cell>
          <cell r="T424">
            <v>1.8</v>
          </cell>
          <cell r="U424">
            <v>8.1999999999999993</v>
          </cell>
          <cell r="V424">
            <v>2</v>
          </cell>
          <cell r="W424">
            <v>9.3000000000000007</v>
          </cell>
          <cell r="X424">
            <v>1.5</v>
          </cell>
          <cell r="Y424">
            <v>0</v>
          </cell>
          <cell r="Z424">
            <v>0.15</v>
          </cell>
          <cell r="AA424">
            <v>0</v>
          </cell>
          <cell r="AB424">
            <v>0.3</v>
          </cell>
          <cell r="AC424">
            <v>6</v>
          </cell>
          <cell r="AD424">
            <v>0</v>
          </cell>
          <cell r="AE424">
            <v>0</v>
          </cell>
          <cell r="AF424">
            <v>0</v>
          </cell>
          <cell r="AG424">
            <v>0.44</v>
          </cell>
          <cell r="AH424">
            <v>6</v>
          </cell>
          <cell r="AI424">
            <v>1</v>
          </cell>
          <cell r="AJ424">
            <v>0</v>
          </cell>
          <cell r="AK424">
            <v>10</v>
          </cell>
          <cell r="AL424">
            <v>4</v>
          </cell>
          <cell r="AM424">
            <v>0.8</v>
          </cell>
          <cell r="AN424">
            <v>0</v>
          </cell>
          <cell r="AO424">
            <v>1</v>
          </cell>
          <cell r="AP424">
            <v>4.9000000000000004</v>
          </cell>
        </row>
        <row r="425">
          <cell r="A425">
            <v>43434</v>
          </cell>
          <cell r="B425">
            <v>30</v>
          </cell>
          <cell r="C425">
            <v>18.899999999999999</v>
          </cell>
          <cell r="D425">
            <v>24</v>
          </cell>
          <cell r="E425">
            <v>27.5</v>
          </cell>
          <cell r="F425">
            <v>14.2</v>
          </cell>
          <cell r="G425">
            <v>21</v>
          </cell>
          <cell r="H425">
            <v>9.6999999999999993</v>
          </cell>
          <cell r="I425">
            <v>9.5</v>
          </cell>
          <cell r="J425">
            <v>6.96</v>
          </cell>
          <cell r="K425">
            <v>4</v>
          </cell>
          <cell r="L425">
            <v>4</v>
          </cell>
          <cell r="M425">
            <v>9</v>
          </cell>
          <cell r="N425">
            <v>11</v>
          </cell>
          <cell r="O425">
            <v>7.5</v>
          </cell>
          <cell r="P425">
            <v>2.5</v>
          </cell>
          <cell r="Q425">
            <v>1.4</v>
          </cell>
          <cell r="R425">
            <v>9</v>
          </cell>
          <cell r="S425">
            <v>7</v>
          </cell>
          <cell r="T425">
            <v>0</v>
          </cell>
          <cell r="U425">
            <v>9.1999999999999993</v>
          </cell>
          <cell r="V425">
            <v>2.1</v>
          </cell>
          <cell r="W425">
            <v>9</v>
          </cell>
          <cell r="X425">
            <v>2</v>
          </cell>
          <cell r="Y425">
            <v>0</v>
          </cell>
          <cell r="Z425">
            <v>0.3</v>
          </cell>
          <cell r="AA425">
            <v>0</v>
          </cell>
          <cell r="AB425">
            <v>0.3</v>
          </cell>
          <cell r="AC425">
            <v>6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6</v>
          </cell>
          <cell r="AI425">
            <v>1</v>
          </cell>
          <cell r="AJ425">
            <v>0</v>
          </cell>
          <cell r="AK425">
            <v>10</v>
          </cell>
          <cell r="AL425">
            <v>4</v>
          </cell>
          <cell r="AM425">
            <v>0.8</v>
          </cell>
          <cell r="AN425">
            <v>0</v>
          </cell>
          <cell r="AO425">
            <v>1</v>
          </cell>
          <cell r="AP425">
            <v>7.37</v>
          </cell>
        </row>
        <row r="426">
          <cell r="A426">
            <v>43441</v>
          </cell>
          <cell r="B426">
            <v>29</v>
          </cell>
          <cell r="C426">
            <v>18.600000000000001</v>
          </cell>
          <cell r="D426">
            <v>24</v>
          </cell>
          <cell r="E426">
            <v>27</v>
          </cell>
          <cell r="F426">
            <v>14</v>
          </cell>
          <cell r="G426">
            <v>21</v>
          </cell>
          <cell r="H426">
            <v>9.1999999999999993</v>
          </cell>
          <cell r="I426">
            <v>7</v>
          </cell>
          <cell r="J426">
            <v>6.96</v>
          </cell>
          <cell r="K426">
            <v>5</v>
          </cell>
          <cell r="L426">
            <v>4</v>
          </cell>
          <cell r="M426">
            <v>8.5</v>
          </cell>
          <cell r="N426">
            <v>11.5</v>
          </cell>
          <cell r="O426">
            <v>6</v>
          </cell>
          <cell r="P426">
            <v>2</v>
          </cell>
          <cell r="Q426">
            <v>1.5</v>
          </cell>
          <cell r="R426">
            <v>8.5</v>
          </cell>
          <cell r="S426">
            <v>5.5</v>
          </cell>
          <cell r="T426">
            <v>0.8</v>
          </cell>
          <cell r="U426">
            <v>9</v>
          </cell>
          <cell r="V426">
            <v>2</v>
          </cell>
          <cell r="W426">
            <v>9.5</v>
          </cell>
          <cell r="X426">
            <v>2.5</v>
          </cell>
          <cell r="Y426">
            <v>0</v>
          </cell>
          <cell r="Z426">
            <v>0.2</v>
          </cell>
          <cell r="AA426">
            <v>0</v>
          </cell>
          <cell r="AB426">
            <v>0.2</v>
          </cell>
          <cell r="AC426">
            <v>6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6</v>
          </cell>
          <cell r="AI426">
            <v>2</v>
          </cell>
          <cell r="AJ426">
            <v>0</v>
          </cell>
          <cell r="AK426">
            <v>10</v>
          </cell>
          <cell r="AL426">
            <v>4</v>
          </cell>
          <cell r="AM426">
            <v>0.7</v>
          </cell>
          <cell r="AN426">
            <v>0</v>
          </cell>
          <cell r="AO426">
            <v>1</v>
          </cell>
          <cell r="AP426">
            <v>5.66</v>
          </cell>
        </row>
        <row r="427">
          <cell r="A427">
            <v>43448</v>
          </cell>
          <cell r="B427">
            <v>27</v>
          </cell>
          <cell r="C427">
            <v>20.5</v>
          </cell>
          <cell r="D427">
            <v>20</v>
          </cell>
          <cell r="E427">
            <v>26.5</v>
          </cell>
          <cell r="F427">
            <v>18</v>
          </cell>
          <cell r="G427">
            <v>20</v>
          </cell>
          <cell r="H427">
            <v>10.1</v>
          </cell>
          <cell r="I427">
            <v>6</v>
          </cell>
          <cell r="J427">
            <v>8.2200000000000006</v>
          </cell>
          <cell r="K427">
            <v>3</v>
          </cell>
          <cell r="L427">
            <v>4</v>
          </cell>
          <cell r="M427">
            <v>8.9</v>
          </cell>
          <cell r="N427">
            <v>11</v>
          </cell>
          <cell r="O427">
            <v>9.5</v>
          </cell>
          <cell r="P427">
            <v>4</v>
          </cell>
          <cell r="Q427">
            <v>1.8</v>
          </cell>
          <cell r="R427">
            <v>6.8</v>
          </cell>
          <cell r="S427">
            <v>6</v>
          </cell>
          <cell r="T427">
            <v>0</v>
          </cell>
          <cell r="U427">
            <v>7.5</v>
          </cell>
          <cell r="V427">
            <v>2</v>
          </cell>
          <cell r="W427">
            <v>9</v>
          </cell>
          <cell r="X427">
            <v>2.2999999999999998</v>
          </cell>
          <cell r="Y427">
            <v>0</v>
          </cell>
          <cell r="Z427">
            <v>0.16</v>
          </cell>
          <cell r="AA427">
            <v>0</v>
          </cell>
          <cell r="AB427">
            <v>0.3</v>
          </cell>
          <cell r="AC427">
            <v>6</v>
          </cell>
          <cell r="AD427">
            <v>0.1</v>
          </cell>
          <cell r="AE427">
            <v>0</v>
          </cell>
          <cell r="AF427">
            <v>0</v>
          </cell>
          <cell r="AG427">
            <v>0</v>
          </cell>
          <cell r="AH427">
            <v>6</v>
          </cell>
          <cell r="AI427">
            <v>1</v>
          </cell>
          <cell r="AJ427">
            <v>0</v>
          </cell>
          <cell r="AK427">
            <v>10</v>
          </cell>
          <cell r="AL427">
            <v>4</v>
          </cell>
          <cell r="AM427">
            <v>0.6</v>
          </cell>
          <cell r="AN427">
            <v>0</v>
          </cell>
          <cell r="AO427">
            <v>1</v>
          </cell>
          <cell r="AP427">
            <v>6.37</v>
          </cell>
        </row>
        <row r="428">
          <cell r="A428">
            <v>43455</v>
          </cell>
          <cell r="B428">
            <v>26</v>
          </cell>
          <cell r="C428">
            <v>22.28</v>
          </cell>
          <cell r="D428">
            <v>25</v>
          </cell>
          <cell r="E428">
            <v>26</v>
          </cell>
          <cell r="F428">
            <v>15</v>
          </cell>
          <cell r="G428">
            <v>19</v>
          </cell>
          <cell r="H428">
            <v>9.8000000000000007</v>
          </cell>
          <cell r="I428">
            <v>9</v>
          </cell>
          <cell r="J428">
            <v>5.78</v>
          </cell>
          <cell r="K428">
            <v>3</v>
          </cell>
          <cell r="L428">
            <v>5</v>
          </cell>
          <cell r="M428">
            <v>8</v>
          </cell>
          <cell r="N428">
            <v>11</v>
          </cell>
          <cell r="O428">
            <v>8</v>
          </cell>
          <cell r="P428">
            <v>4</v>
          </cell>
          <cell r="Q428">
            <v>1.5</v>
          </cell>
          <cell r="R428">
            <v>7.5</v>
          </cell>
          <cell r="S428">
            <v>9.5</v>
          </cell>
          <cell r="T428">
            <v>0</v>
          </cell>
          <cell r="U428">
            <v>7</v>
          </cell>
          <cell r="V428">
            <v>2</v>
          </cell>
          <cell r="W428">
            <v>8.5</v>
          </cell>
          <cell r="X428">
            <v>2.5</v>
          </cell>
          <cell r="Y428">
            <v>0</v>
          </cell>
          <cell r="Z428">
            <v>0.2</v>
          </cell>
          <cell r="AA428">
            <v>0</v>
          </cell>
          <cell r="AB428">
            <v>0.2</v>
          </cell>
          <cell r="AC428">
            <v>5.5</v>
          </cell>
          <cell r="AD428">
            <v>0.1</v>
          </cell>
          <cell r="AE428">
            <v>0</v>
          </cell>
          <cell r="AF428">
            <v>0</v>
          </cell>
          <cell r="AG428">
            <v>0</v>
          </cell>
          <cell r="AH428">
            <v>6</v>
          </cell>
          <cell r="AI428">
            <v>1.3</v>
          </cell>
          <cell r="AJ428">
            <v>0</v>
          </cell>
          <cell r="AK428">
            <v>10</v>
          </cell>
          <cell r="AL428">
            <v>4</v>
          </cell>
          <cell r="AM428">
            <v>1.4</v>
          </cell>
          <cell r="AN428">
            <v>0</v>
          </cell>
          <cell r="AO428">
            <v>1</v>
          </cell>
          <cell r="AP428">
            <v>6.92</v>
          </cell>
        </row>
        <row r="429">
          <cell r="A429">
            <v>43462</v>
          </cell>
          <cell r="B429">
            <v>26</v>
          </cell>
          <cell r="C429">
            <v>20.399999999999999</v>
          </cell>
          <cell r="D429">
            <v>13</v>
          </cell>
          <cell r="E429">
            <v>30.7</v>
          </cell>
          <cell r="F429">
            <v>14.8</v>
          </cell>
          <cell r="G429">
            <v>19</v>
          </cell>
          <cell r="H429">
            <v>11.2</v>
          </cell>
          <cell r="I429">
            <v>7.8</v>
          </cell>
          <cell r="J429">
            <v>5.86</v>
          </cell>
          <cell r="K429">
            <v>4</v>
          </cell>
          <cell r="L429">
            <v>4</v>
          </cell>
          <cell r="M429">
            <v>8.5</v>
          </cell>
          <cell r="N429">
            <v>11</v>
          </cell>
          <cell r="O429">
            <v>8</v>
          </cell>
          <cell r="P429">
            <v>4</v>
          </cell>
          <cell r="Q429">
            <v>1.3</v>
          </cell>
          <cell r="R429">
            <v>7.6</v>
          </cell>
          <cell r="S429">
            <v>7.5</v>
          </cell>
          <cell r="T429">
            <v>2</v>
          </cell>
          <cell r="U429">
            <v>6.8</v>
          </cell>
          <cell r="V429">
            <v>2.1</v>
          </cell>
          <cell r="W429">
            <v>10</v>
          </cell>
          <cell r="X429">
            <v>2.5</v>
          </cell>
          <cell r="Y429">
            <v>0</v>
          </cell>
          <cell r="Z429">
            <v>0.2</v>
          </cell>
          <cell r="AA429">
            <v>0</v>
          </cell>
          <cell r="AB429">
            <v>0.3</v>
          </cell>
          <cell r="AC429">
            <v>5</v>
          </cell>
          <cell r="AD429">
            <v>0</v>
          </cell>
          <cell r="AE429">
            <v>0</v>
          </cell>
          <cell r="AF429">
            <v>0</v>
          </cell>
          <cell r="AG429">
            <v>0.43</v>
          </cell>
          <cell r="AH429">
            <v>6</v>
          </cell>
          <cell r="AI429">
            <v>1.3</v>
          </cell>
          <cell r="AJ429">
            <v>0</v>
          </cell>
          <cell r="AK429">
            <v>10</v>
          </cell>
          <cell r="AL429">
            <v>4</v>
          </cell>
          <cell r="AM429">
            <v>1.5</v>
          </cell>
          <cell r="AN429">
            <v>0</v>
          </cell>
          <cell r="AO429">
            <v>1</v>
          </cell>
          <cell r="AP429">
            <v>7.44</v>
          </cell>
        </row>
        <row r="430">
          <cell r="A430">
            <v>43469</v>
          </cell>
          <cell r="B430">
            <v>27</v>
          </cell>
          <cell r="C430">
            <v>19.8</v>
          </cell>
          <cell r="D430">
            <v>12</v>
          </cell>
          <cell r="E430">
            <v>26.5</v>
          </cell>
          <cell r="F430">
            <v>14.5</v>
          </cell>
          <cell r="G430">
            <v>20</v>
          </cell>
          <cell r="H430">
            <v>12</v>
          </cell>
          <cell r="I430">
            <v>9</v>
          </cell>
          <cell r="J430">
            <v>8.8800000000000008</v>
          </cell>
          <cell r="K430">
            <v>4</v>
          </cell>
          <cell r="L430">
            <v>4</v>
          </cell>
          <cell r="M430">
            <v>9.5</v>
          </cell>
          <cell r="N430">
            <v>10</v>
          </cell>
          <cell r="O430">
            <v>9.5</v>
          </cell>
          <cell r="P430">
            <v>5</v>
          </cell>
          <cell r="Q430">
            <v>1.5</v>
          </cell>
          <cell r="R430">
            <v>7.9</v>
          </cell>
          <cell r="S430">
            <v>2.5</v>
          </cell>
          <cell r="T430">
            <v>1.4</v>
          </cell>
          <cell r="U430">
            <v>10.5</v>
          </cell>
          <cell r="V430">
            <v>2</v>
          </cell>
          <cell r="W430">
            <v>9</v>
          </cell>
          <cell r="X430">
            <v>2</v>
          </cell>
          <cell r="Y430">
            <v>0</v>
          </cell>
          <cell r="Z430">
            <v>0.25</v>
          </cell>
          <cell r="AA430">
            <v>0</v>
          </cell>
          <cell r="AB430">
            <v>0.2</v>
          </cell>
          <cell r="AC430">
            <v>6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6</v>
          </cell>
          <cell r="AI430">
            <v>1</v>
          </cell>
          <cell r="AJ430">
            <v>0</v>
          </cell>
          <cell r="AK430">
            <v>10</v>
          </cell>
          <cell r="AL430">
            <v>4</v>
          </cell>
          <cell r="AM430">
            <v>1.3</v>
          </cell>
          <cell r="AN430">
            <v>0</v>
          </cell>
          <cell r="AO430">
            <v>1</v>
          </cell>
          <cell r="AP430">
            <v>5.8</v>
          </cell>
        </row>
        <row r="431">
          <cell r="A431">
            <v>43476</v>
          </cell>
          <cell r="B431">
            <v>30</v>
          </cell>
          <cell r="C431">
            <v>20.3</v>
          </cell>
          <cell r="D431">
            <v>25</v>
          </cell>
          <cell r="E431">
            <v>26</v>
          </cell>
          <cell r="F431">
            <v>13</v>
          </cell>
          <cell r="G431">
            <v>20</v>
          </cell>
          <cell r="H431">
            <v>10.5</v>
          </cell>
          <cell r="I431">
            <v>8.9</v>
          </cell>
          <cell r="J431">
            <v>6.84</v>
          </cell>
          <cell r="K431">
            <v>4.5999999999999996</v>
          </cell>
          <cell r="L431">
            <v>4</v>
          </cell>
          <cell r="M431">
            <v>9.1</v>
          </cell>
          <cell r="N431">
            <v>10</v>
          </cell>
          <cell r="O431">
            <v>11</v>
          </cell>
          <cell r="P431">
            <v>4</v>
          </cell>
          <cell r="Q431">
            <v>1.4</v>
          </cell>
          <cell r="R431">
            <v>8</v>
          </cell>
          <cell r="S431">
            <v>3</v>
          </cell>
          <cell r="T431">
            <v>0</v>
          </cell>
          <cell r="U431">
            <v>10.8</v>
          </cell>
          <cell r="V431">
            <v>2.2000000000000002</v>
          </cell>
          <cell r="W431">
            <v>8.5</v>
          </cell>
          <cell r="X431">
            <v>3</v>
          </cell>
          <cell r="Y431">
            <v>0</v>
          </cell>
          <cell r="Z431">
            <v>0.2</v>
          </cell>
          <cell r="AA431">
            <v>0</v>
          </cell>
          <cell r="AB431">
            <v>0.2</v>
          </cell>
          <cell r="AC431">
            <v>5</v>
          </cell>
          <cell r="AD431">
            <v>0.7</v>
          </cell>
          <cell r="AE431">
            <v>0</v>
          </cell>
          <cell r="AF431">
            <v>0</v>
          </cell>
          <cell r="AG431">
            <v>0</v>
          </cell>
          <cell r="AH431">
            <v>6</v>
          </cell>
          <cell r="AI431">
            <v>1</v>
          </cell>
          <cell r="AJ431">
            <v>0</v>
          </cell>
          <cell r="AK431">
            <v>10</v>
          </cell>
          <cell r="AL431">
            <v>4</v>
          </cell>
          <cell r="AM431">
            <v>1.8</v>
          </cell>
          <cell r="AN431">
            <v>0</v>
          </cell>
          <cell r="AO431">
            <v>1</v>
          </cell>
          <cell r="AP431">
            <v>9.43</v>
          </cell>
        </row>
        <row r="432">
          <cell r="A432">
            <v>43483</v>
          </cell>
          <cell r="B432">
            <v>30.5</v>
          </cell>
          <cell r="C432">
            <v>18.899999999999999</v>
          </cell>
          <cell r="D432">
            <v>31</v>
          </cell>
          <cell r="E432">
            <v>26.5</v>
          </cell>
          <cell r="F432">
            <v>13.5</v>
          </cell>
          <cell r="G432">
            <v>22</v>
          </cell>
          <cell r="H432">
            <v>12.4</v>
          </cell>
          <cell r="I432">
            <v>8.3000000000000007</v>
          </cell>
          <cell r="J432">
            <v>7</v>
          </cell>
          <cell r="K432">
            <v>4.5999999999999996</v>
          </cell>
          <cell r="L432">
            <v>4</v>
          </cell>
          <cell r="M432">
            <v>9.1999999999999993</v>
          </cell>
          <cell r="N432">
            <v>10</v>
          </cell>
          <cell r="O432">
            <v>12</v>
          </cell>
          <cell r="P432">
            <v>5</v>
          </cell>
          <cell r="Q432">
            <v>1.5</v>
          </cell>
          <cell r="R432">
            <v>7.2</v>
          </cell>
          <cell r="S432">
            <v>3.25</v>
          </cell>
          <cell r="T432">
            <v>1.23</v>
          </cell>
          <cell r="U432">
            <v>13.5</v>
          </cell>
          <cell r="V432">
            <v>2</v>
          </cell>
          <cell r="W432">
            <v>6.5</v>
          </cell>
          <cell r="X432">
            <v>4</v>
          </cell>
          <cell r="Y432">
            <v>0</v>
          </cell>
          <cell r="Z432">
            <v>0.2</v>
          </cell>
          <cell r="AA432">
            <v>0</v>
          </cell>
          <cell r="AB432">
            <v>0.2</v>
          </cell>
          <cell r="AC432">
            <v>5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6</v>
          </cell>
          <cell r="AI432">
            <v>1</v>
          </cell>
          <cell r="AJ432">
            <v>0</v>
          </cell>
          <cell r="AK432">
            <v>6</v>
          </cell>
          <cell r="AL432">
            <v>4</v>
          </cell>
          <cell r="AM432">
            <v>1.5</v>
          </cell>
          <cell r="AN432">
            <v>0</v>
          </cell>
          <cell r="AO432">
            <v>1</v>
          </cell>
          <cell r="AP432">
            <v>8.8000000000000007</v>
          </cell>
        </row>
        <row r="433">
          <cell r="A433">
            <v>43490</v>
          </cell>
          <cell r="B433">
            <v>32</v>
          </cell>
          <cell r="C433">
            <v>22.6</v>
          </cell>
          <cell r="D433">
            <v>33</v>
          </cell>
          <cell r="E433">
            <v>28</v>
          </cell>
          <cell r="F433">
            <v>12</v>
          </cell>
          <cell r="G433">
            <v>21</v>
          </cell>
          <cell r="H433">
            <v>12.9</v>
          </cell>
          <cell r="I433">
            <v>7.5</v>
          </cell>
          <cell r="J433">
            <v>5.99</v>
          </cell>
          <cell r="K433">
            <v>5.7</v>
          </cell>
          <cell r="L433">
            <v>4</v>
          </cell>
          <cell r="M433">
            <v>10</v>
          </cell>
          <cell r="N433">
            <v>12</v>
          </cell>
          <cell r="O433">
            <v>9</v>
          </cell>
          <cell r="P433">
            <v>5</v>
          </cell>
          <cell r="Q433">
            <v>1.8</v>
          </cell>
          <cell r="R433">
            <v>6.1</v>
          </cell>
          <cell r="S433">
            <v>4.75</v>
          </cell>
          <cell r="T433">
            <v>1.2</v>
          </cell>
          <cell r="U433">
            <v>14.8</v>
          </cell>
          <cell r="V433">
            <v>2.1</v>
          </cell>
          <cell r="W433">
            <v>6</v>
          </cell>
          <cell r="X433">
            <v>2.5</v>
          </cell>
          <cell r="Y433">
            <v>0</v>
          </cell>
          <cell r="Z433">
            <v>0.2</v>
          </cell>
          <cell r="AA433">
            <v>0</v>
          </cell>
          <cell r="AB433">
            <v>1.4</v>
          </cell>
          <cell r="AC433">
            <v>5</v>
          </cell>
          <cell r="AD433">
            <v>0</v>
          </cell>
          <cell r="AE433">
            <v>0</v>
          </cell>
          <cell r="AF433">
            <v>0</v>
          </cell>
          <cell r="AG433">
            <v>0.43</v>
          </cell>
          <cell r="AH433">
            <v>6</v>
          </cell>
          <cell r="AI433">
            <v>1.5</v>
          </cell>
          <cell r="AJ433">
            <v>0</v>
          </cell>
          <cell r="AK433">
            <v>10</v>
          </cell>
          <cell r="AL433">
            <v>4</v>
          </cell>
          <cell r="AM433">
            <v>1.5</v>
          </cell>
          <cell r="AN433">
            <v>0</v>
          </cell>
          <cell r="AO433">
            <v>1</v>
          </cell>
          <cell r="AP433">
            <v>10.4</v>
          </cell>
        </row>
        <row r="434">
          <cell r="A434">
            <v>43497</v>
          </cell>
          <cell r="B434">
            <v>28</v>
          </cell>
          <cell r="C434">
            <v>20.3</v>
          </cell>
          <cell r="D434">
            <v>33</v>
          </cell>
          <cell r="E434">
            <v>38</v>
          </cell>
          <cell r="F434">
            <v>13.4</v>
          </cell>
          <cell r="G434">
            <v>22</v>
          </cell>
          <cell r="H434">
            <v>11.6</v>
          </cell>
          <cell r="I434">
            <v>6.6</v>
          </cell>
          <cell r="J434">
            <v>12.24</v>
          </cell>
          <cell r="K434">
            <v>6.5</v>
          </cell>
          <cell r="L434">
            <v>4</v>
          </cell>
          <cell r="M434">
            <v>11</v>
          </cell>
          <cell r="N434">
            <v>11</v>
          </cell>
          <cell r="O434">
            <v>10</v>
          </cell>
          <cell r="P434">
            <v>5</v>
          </cell>
          <cell r="Q434">
            <v>1.7</v>
          </cell>
          <cell r="R434">
            <v>7</v>
          </cell>
          <cell r="S434">
            <v>6.75</v>
          </cell>
          <cell r="T434">
            <v>3</v>
          </cell>
          <cell r="U434">
            <v>11.6</v>
          </cell>
          <cell r="V434">
            <v>2</v>
          </cell>
          <cell r="W434">
            <v>6.5</v>
          </cell>
          <cell r="X434">
            <v>1.5</v>
          </cell>
          <cell r="Y434">
            <v>0</v>
          </cell>
          <cell r="Z434">
            <v>0.25</v>
          </cell>
          <cell r="AA434">
            <v>0</v>
          </cell>
          <cell r="AB434">
            <v>1.4</v>
          </cell>
          <cell r="AC434">
            <v>5</v>
          </cell>
          <cell r="AD434">
            <v>0.6</v>
          </cell>
          <cell r="AE434">
            <v>0</v>
          </cell>
          <cell r="AF434">
            <v>0</v>
          </cell>
          <cell r="AG434">
            <v>0</v>
          </cell>
          <cell r="AH434">
            <v>6</v>
          </cell>
          <cell r="AI434">
            <v>1.5</v>
          </cell>
          <cell r="AJ434">
            <v>0</v>
          </cell>
          <cell r="AK434">
            <v>13</v>
          </cell>
          <cell r="AL434">
            <v>4</v>
          </cell>
          <cell r="AM434">
            <v>1.5</v>
          </cell>
          <cell r="AN434">
            <v>0</v>
          </cell>
          <cell r="AO434">
            <v>1</v>
          </cell>
          <cell r="AP434">
            <v>6.6</v>
          </cell>
        </row>
        <row r="435">
          <cell r="A435">
            <v>43511</v>
          </cell>
          <cell r="B435">
            <v>30</v>
          </cell>
          <cell r="C435">
            <v>17.100000000000001</v>
          </cell>
          <cell r="D435">
            <v>26</v>
          </cell>
          <cell r="E435">
            <v>26</v>
          </cell>
          <cell r="F435">
            <v>13.5</v>
          </cell>
          <cell r="G435">
            <v>21</v>
          </cell>
          <cell r="H435">
            <v>7.8</v>
          </cell>
          <cell r="I435">
            <v>8</v>
          </cell>
          <cell r="J435">
            <v>6.16</v>
          </cell>
          <cell r="K435">
            <v>4.5</v>
          </cell>
          <cell r="L435">
            <v>4</v>
          </cell>
          <cell r="M435">
            <v>10</v>
          </cell>
          <cell r="N435">
            <v>7.5</v>
          </cell>
          <cell r="O435">
            <v>6</v>
          </cell>
          <cell r="P435">
            <v>3</v>
          </cell>
          <cell r="Q435">
            <v>1.3</v>
          </cell>
          <cell r="R435">
            <v>7.5</v>
          </cell>
          <cell r="S435">
            <v>8.3000000000000007</v>
          </cell>
          <cell r="T435">
            <v>1.4</v>
          </cell>
          <cell r="U435">
            <v>8.9</v>
          </cell>
          <cell r="V435">
            <v>2</v>
          </cell>
          <cell r="W435">
            <v>7</v>
          </cell>
          <cell r="X435">
            <v>2</v>
          </cell>
          <cell r="Y435">
            <v>0</v>
          </cell>
          <cell r="Z435">
            <v>0.3</v>
          </cell>
          <cell r="AA435">
            <v>0</v>
          </cell>
          <cell r="AB435">
            <v>0.05</v>
          </cell>
          <cell r="AC435">
            <v>5</v>
          </cell>
          <cell r="AD435">
            <v>0.1</v>
          </cell>
          <cell r="AE435">
            <v>0</v>
          </cell>
          <cell r="AF435">
            <v>0</v>
          </cell>
          <cell r="AG435">
            <v>0.71</v>
          </cell>
          <cell r="AH435">
            <v>6</v>
          </cell>
          <cell r="AI435">
            <v>1.3</v>
          </cell>
          <cell r="AJ435">
            <v>0</v>
          </cell>
          <cell r="AK435">
            <v>10</v>
          </cell>
          <cell r="AL435">
            <v>4</v>
          </cell>
          <cell r="AM435">
            <v>1.3</v>
          </cell>
          <cell r="AN435">
            <v>0</v>
          </cell>
          <cell r="AO435">
            <v>1</v>
          </cell>
          <cell r="AP435">
            <v>8.0399999999999991</v>
          </cell>
        </row>
        <row r="436">
          <cell r="A436">
            <v>43518</v>
          </cell>
          <cell r="B436">
            <v>33</v>
          </cell>
          <cell r="C436">
            <v>19.7</v>
          </cell>
          <cell r="D436">
            <v>26</v>
          </cell>
          <cell r="E436">
            <v>26</v>
          </cell>
          <cell r="F436">
            <v>15</v>
          </cell>
          <cell r="G436">
            <v>22</v>
          </cell>
          <cell r="H436">
            <v>9.5</v>
          </cell>
          <cell r="I436">
            <v>9</v>
          </cell>
          <cell r="J436">
            <v>3.5</v>
          </cell>
          <cell r="K436">
            <v>5</v>
          </cell>
          <cell r="L436">
            <v>4</v>
          </cell>
          <cell r="M436">
            <v>10.199999999999999</v>
          </cell>
          <cell r="N436">
            <v>11.5</v>
          </cell>
          <cell r="O436">
            <v>8</v>
          </cell>
          <cell r="P436">
            <v>2</v>
          </cell>
          <cell r="Q436">
            <v>2</v>
          </cell>
          <cell r="R436">
            <v>6.3</v>
          </cell>
          <cell r="S436">
            <v>7.5</v>
          </cell>
          <cell r="T436">
            <v>1.4</v>
          </cell>
          <cell r="U436">
            <v>11</v>
          </cell>
          <cell r="V436">
            <v>2</v>
          </cell>
          <cell r="W436">
            <v>5</v>
          </cell>
          <cell r="X436">
            <v>5</v>
          </cell>
          <cell r="Y436">
            <v>0</v>
          </cell>
          <cell r="Z436">
            <v>0.3</v>
          </cell>
          <cell r="AA436">
            <v>0</v>
          </cell>
          <cell r="AB436">
            <v>0.4</v>
          </cell>
          <cell r="AC436">
            <v>6</v>
          </cell>
          <cell r="AD436">
            <v>0.1</v>
          </cell>
          <cell r="AE436">
            <v>0</v>
          </cell>
          <cell r="AF436">
            <v>0</v>
          </cell>
          <cell r="AG436">
            <v>0</v>
          </cell>
          <cell r="AH436">
            <v>6</v>
          </cell>
          <cell r="AI436">
            <v>1.1000000000000001</v>
          </cell>
          <cell r="AJ436">
            <v>0</v>
          </cell>
          <cell r="AK436">
            <v>9</v>
          </cell>
          <cell r="AL436">
            <v>4</v>
          </cell>
          <cell r="AM436">
            <v>1.5</v>
          </cell>
          <cell r="AN436">
            <v>0</v>
          </cell>
          <cell r="AO436">
            <v>1</v>
          </cell>
          <cell r="AP436">
            <v>9.3000000000000007</v>
          </cell>
        </row>
        <row r="437">
          <cell r="A437">
            <v>43525</v>
          </cell>
          <cell r="B437">
            <v>31</v>
          </cell>
          <cell r="C437">
            <v>20.3</v>
          </cell>
          <cell r="D437">
            <v>28</v>
          </cell>
          <cell r="E437">
            <v>32</v>
          </cell>
          <cell r="F437">
            <v>17</v>
          </cell>
          <cell r="G437">
            <v>18.8</v>
          </cell>
          <cell r="H437">
            <v>10.5</v>
          </cell>
          <cell r="I437">
            <v>11</v>
          </cell>
          <cell r="J437">
            <v>4.66</v>
          </cell>
          <cell r="K437">
            <v>6.3</v>
          </cell>
          <cell r="L437">
            <v>4</v>
          </cell>
          <cell r="M437">
            <v>12</v>
          </cell>
          <cell r="N437">
            <v>10.5</v>
          </cell>
          <cell r="O437">
            <v>6</v>
          </cell>
          <cell r="P437">
            <v>2</v>
          </cell>
          <cell r="Q437">
            <v>1.9</v>
          </cell>
          <cell r="R437">
            <v>7.7</v>
          </cell>
          <cell r="S437">
            <v>7</v>
          </cell>
          <cell r="T437">
            <v>0.8</v>
          </cell>
          <cell r="U437">
            <v>13.8</v>
          </cell>
          <cell r="V437">
            <v>2</v>
          </cell>
          <cell r="W437">
            <v>5.5</v>
          </cell>
          <cell r="X437">
            <v>1.5</v>
          </cell>
          <cell r="Y437">
            <v>0</v>
          </cell>
          <cell r="Z437">
            <v>0.15</v>
          </cell>
          <cell r="AA437">
            <v>0</v>
          </cell>
          <cell r="AB437">
            <v>0.6</v>
          </cell>
          <cell r="AC437">
            <v>5.5</v>
          </cell>
          <cell r="AD437">
            <v>0.1</v>
          </cell>
          <cell r="AE437">
            <v>0</v>
          </cell>
          <cell r="AF437">
            <v>0</v>
          </cell>
          <cell r="AG437">
            <v>0</v>
          </cell>
          <cell r="AH437">
            <v>7</v>
          </cell>
          <cell r="AI437">
            <v>1.7</v>
          </cell>
          <cell r="AJ437">
            <v>0</v>
          </cell>
          <cell r="AK437">
            <v>8</v>
          </cell>
          <cell r="AL437">
            <v>4</v>
          </cell>
          <cell r="AM437">
            <v>1.4</v>
          </cell>
          <cell r="AN437">
            <v>0</v>
          </cell>
          <cell r="AO437">
            <v>1</v>
          </cell>
          <cell r="AP437">
            <v>8.6</v>
          </cell>
        </row>
        <row r="438">
          <cell r="A438">
            <v>43532</v>
          </cell>
          <cell r="B438">
            <v>31.5</v>
          </cell>
          <cell r="C438">
            <v>18.100000000000001</v>
          </cell>
          <cell r="D438">
            <v>26</v>
          </cell>
          <cell r="E438">
            <v>25.5</v>
          </cell>
          <cell r="F438">
            <v>17.5</v>
          </cell>
          <cell r="G438">
            <v>18</v>
          </cell>
          <cell r="H438">
            <v>8.6999999999999993</v>
          </cell>
          <cell r="I438">
            <v>9</v>
          </cell>
          <cell r="J438">
            <v>4</v>
          </cell>
          <cell r="K438">
            <v>5</v>
          </cell>
          <cell r="L438">
            <v>4</v>
          </cell>
          <cell r="M438">
            <v>13</v>
          </cell>
          <cell r="N438">
            <v>9</v>
          </cell>
          <cell r="O438">
            <v>3</v>
          </cell>
          <cell r="P438">
            <v>1</v>
          </cell>
          <cell r="Q438">
            <v>2</v>
          </cell>
          <cell r="R438">
            <v>6.5</v>
          </cell>
          <cell r="S438">
            <v>6.75</v>
          </cell>
          <cell r="T438">
            <v>0.6</v>
          </cell>
          <cell r="U438">
            <v>12.7</v>
          </cell>
          <cell r="V438">
            <v>1.9</v>
          </cell>
          <cell r="W438">
            <v>5.5</v>
          </cell>
          <cell r="X438">
            <v>1.5</v>
          </cell>
          <cell r="Y438">
            <v>0</v>
          </cell>
          <cell r="Z438">
            <v>0.15</v>
          </cell>
          <cell r="AA438">
            <v>0</v>
          </cell>
          <cell r="AB438">
            <v>0.7</v>
          </cell>
          <cell r="AC438">
            <v>5.5</v>
          </cell>
          <cell r="AD438">
            <v>0</v>
          </cell>
          <cell r="AE438">
            <v>0</v>
          </cell>
          <cell r="AF438">
            <v>0</v>
          </cell>
          <cell r="AG438">
            <v>0.71</v>
          </cell>
          <cell r="AH438">
            <v>7</v>
          </cell>
          <cell r="AI438">
            <v>1.2</v>
          </cell>
          <cell r="AJ438">
            <v>0</v>
          </cell>
          <cell r="AK438">
            <v>7</v>
          </cell>
          <cell r="AL438">
            <v>4</v>
          </cell>
          <cell r="AM438">
            <v>1.5</v>
          </cell>
          <cell r="AN438">
            <v>0</v>
          </cell>
          <cell r="AO438">
            <v>1</v>
          </cell>
          <cell r="AP438">
            <v>6.6</v>
          </cell>
        </row>
        <row r="439">
          <cell r="A439">
            <v>43539</v>
          </cell>
          <cell r="B439">
            <v>32</v>
          </cell>
          <cell r="C439">
            <v>17.8</v>
          </cell>
          <cell r="D439">
            <v>22</v>
          </cell>
          <cell r="E439">
            <v>8.5</v>
          </cell>
          <cell r="F439">
            <v>15</v>
          </cell>
          <cell r="G439">
            <v>19</v>
          </cell>
          <cell r="H439">
            <v>9.8000000000000007</v>
          </cell>
          <cell r="I439">
            <v>9.5</v>
          </cell>
          <cell r="J439">
            <v>5.23</v>
          </cell>
          <cell r="K439">
            <v>5</v>
          </cell>
          <cell r="L439">
            <v>4</v>
          </cell>
          <cell r="M439">
            <v>13</v>
          </cell>
          <cell r="N439">
            <v>9.5</v>
          </cell>
          <cell r="O439">
            <v>8</v>
          </cell>
          <cell r="P439">
            <v>2</v>
          </cell>
          <cell r="Q439">
            <v>2</v>
          </cell>
          <cell r="R439">
            <v>7.7</v>
          </cell>
          <cell r="S439">
            <v>9.25</v>
          </cell>
          <cell r="T439">
            <v>0</v>
          </cell>
          <cell r="U439">
            <v>9.8000000000000007</v>
          </cell>
          <cell r="V439">
            <v>2</v>
          </cell>
          <cell r="W439">
            <v>6</v>
          </cell>
          <cell r="X439">
            <v>1</v>
          </cell>
          <cell r="Y439">
            <v>0</v>
          </cell>
          <cell r="Z439">
            <v>0.15</v>
          </cell>
          <cell r="AA439">
            <v>0</v>
          </cell>
          <cell r="AB439">
            <v>0.8</v>
          </cell>
          <cell r="AC439">
            <v>5.5</v>
          </cell>
          <cell r="AD439">
            <v>0.6</v>
          </cell>
          <cell r="AE439">
            <v>0</v>
          </cell>
          <cell r="AF439">
            <v>0</v>
          </cell>
          <cell r="AG439">
            <v>0</v>
          </cell>
          <cell r="AH439">
            <v>7</v>
          </cell>
          <cell r="AI439">
            <v>1.2</v>
          </cell>
          <cell r="AJ439">
            <v>0</v>
          </cell>
          <cell r="AK439">
            <v>5</v>
          </cell>
          <cell r="AL439">
            <v>4</v>
          </cell>
          <cell r="AM439">
            <v>1</v>
          </cell>
          <cell r="AN439">
            <v>0</v>
          </cell>
          <cell r="AO439">
            <v>1</v>
          </cell>
          <cell r="AP439">
            <v>4.4000000000000004</v>
          </cell>
        </row>
        <row r="440">
          <cell r="A440">
            <v>43546</v>
          </cell>
          <cell r="B440">
            <v>36</v>
          </cell>
          <cell r="C440">
            <v>16.7</v>
          </cell>
          <cell r="D440">
            <v>25</v>
          </cell>
          <cell r="E440">
            <v>36.6</v>
          </cell>
          <cell r="F440">
            <v>14.7</v>
          </cell>
          <cell r="G440">
            <v>20</v>
          </cell>
          <cell r="H440">
            <v>10</v>
          </cell>
          <cell r="I440">
            <v>9</v>
          </cell>
          <cell r="J440">
            <v>7.76</v>
          </cell>
          <cell r="K440">
            <v>5.0999999999999996</v>
          </cell>
          <cell r="L440">
            <v>4</v>
          </cell>
          <cell r="M440">
            <v>14</v>
          </cell>
          <cell r="N440">
            <v>9</v>
          </cell>
          <cell r="O440">
            <v>6</v>
          </cell>
          <cell r="P440">
            <v>2</v>
          </cell>
          <cell r="Q440">
            <v>2</v>
          </cell>
          <cell r="R440">
            <v>7.9</v>
          </cell>
          <cell r="S440">
            <v>9.25</v>
          </cell>
          <cell r="T440">
            <v>1.6</v>
          </cell>
          <cell r="U440">
            <v>13.5</v>
          </cell>
          <cell r="V440">
            <v>2</v>
          </cell>
          <cell r="W440">
            <v>5.5</v>
          </cell>
          <cell r="X440">
            <v>1.5</v>
          </cell>
          <cell r="Y440">
            <v>0</v>
          </cell>
          <cell r="Z440">
            <v>0.2</v>
          </cell>
          <cell r="AA440">
            <v>0</v>
          </cell>
          <cell r="AB440">
            <v>1.5</v>
          </cell>
          <cell r="AC440">
            <v>3.5</v>
          </cell>
          <cell r="AD440">
            <v>0</v>
          </cell>
          <cell r="AE440">
            <v>0</v>
          </cell>
          <cell r="AF440">
            <v>0</v>
          </cell>
          <cell r="AG440">
            <v>0.7</v>
          </cell>
          <cell r="AH440">
            <v>7</v>
          </cell>
          <cell r="AI440">
            <v>0.8</v>
          </cell>
          <cell r="AJ440">
            <v>0</v>
          </cell>
          <cell r="AK440">
            <v>6</v>
          </cell>
          <cell r="AL440">
            <v>4</v>
          </cell>
          <cell r="AM440">
            <v>1.5</v>
          </cell>
          <cell r="AN440">
            <v>0</v>
          </cell>
          <cell r="AO440">
            <v>1</v>
          </cell>
          <cell r="AP440">
            <v>7.49</v>
          </cell>
        </row>
        <row r="441">
          <cell r="A441">
            <v>43553</v>
          </cell>
          <cell r="B441">
            <v>30</v>
          </cell>
          <cell r="C441">
            <v>19</v>
          </cell>
          <cell r="D441">
            <v>26</v>
          </cell>
          <cell r="E441">
            <v>29.5</v>
          </cell>
          <cell r="F441">
            <v>13.5</v>
          </cell>
          <cell r="G441">
            <v>21</v>
          </cell>
          <cell r="H441">
            <v>9</v>
          </cell>
          <cell r="I441">
            <v>10</v>
          </cell>
          <cell r="J441">
            <v>4.88</v>
          </cell>
          <cell r="K441">
            <v>4.0999999999999996</v>
          </cell>
          <cell r="L441">
            <v>4</v>
          </cell>
          <cell r="M441">
            <v>13.5</v>
          </cell>
          <cell r="N441">
            <v>10</v>
          </cell>
          <cell r="O441">
            <v>4</v>
          </cell>
          <cell r="P441">
            <v>2</v>
          </cell>
          <cell r="Q441">
            <v>1.9</v>
          </cell>
          <cell r="R441">
            <v>8.75</v>
          </cell>
          <cell r="S441">
            <v>8.25</v>
          </cell>
          <cell r="T441">
            <v>1.4</v>
          </cell>
          <cell r="U441">
            <v>12.06</v>
          </cell>
          <cell r="V441">
            <v>2</v>
          </cell>
          <cell r="W441">
            <v>6.5</v>
          </cell>
          <cell r="X441">
            <v>1.5</v>
          </cell>
          <cell r="Y441">
            <v>0</v>
          </cell>
          <cell r="Z441">
            <v>0.2</v>
          </cell>
          <cell r="AA441">
            <v>0</v>
          </cell>
          <cell r="AB441">
            <v>1</v>
          </cell>
          <cell r="AC441">
            <v>3.5</v>
          </cell>
          <cell r="AD441">
            <v>0.7</v>
          </cell>
          <cell r="AE441">
            <v>0</v>
          </cell>
          <cell r="AF441">
            <v>0</v>
          </cell>
          <cell r="AG441">
            <v>0</v>
          </cell>
          <cell r="AH441">
            <v>7</v>
          </cell>
          <cell r="AI441">
            <v>0.3</v>
          </cell>
          <cell r="AJ441">
            <v>0</v>
          </cell>
          <cell r="AK441">
            <v>10</v>
          </cell>
          <cell r="AL441">
            <v>4</v>
          </cell>
          <cell r="AM441">
            <v>1.2</v>
          </cell>
          <cell r="AN441">
            <v>0</v>
          </cell>
          <cell r="AO441">
            <v>1</v>
          </cell>
          <cell r="AP441">
            <v>5.4</v>
          </cell>
        </row>
        <row r="442">
          <cell r="A442">
            <v>43560</v>
          </cell>
          <cell r="B442">
            <v>32</v>
          </cell>
          <cell r="C442">
            <v>19</v>
          </cell>
          <cell r="D442">
            <v>28</v>
          </cell>
          <cell r="E442">
            <v>27</v>
          </cell>
          <cell r="F442">
            <v>16</v>
          </cell>
          <cell r="G442">
            <v>20</v>
          </cell>
          <cell r="H442">
            <v>9.8000000000000007</v>
          </cell>
          <cell r="I442">
            <v>10</v>
          </cell>
          <cell r="J442">
            <v>5.8</v>
          </cell>
          <cell r="K442">
            <v>4.0999999999999996</v>
          </cell>
          <cell r="L442">
            <v>4</v>
          </cell>
          <cell r="M442">
            <v>12</v>
          </cell>
          <cell r="N442">
            <v>9.5</v>
          </cell>
          <cell r="O442">
            <v>4.5</v>
          </cell>
          <cell r="P442">
            <v>1</v>
          </cell>
          <cell r="Q442">
            <v>2</v>
          </cell>
          <cell r="R442">
            <v>6.5</v>
          </cell>
          <cell r="S442">
            <v>7.5</v>
          </cell>
          <cell r="T442">
            <v>1.1000000000000001</v>
          </cell>
          <cell r="U442">
            <v>10.1</v>
          </cell>
          <cell r="V442">
            <v>2</v>
          </cell>
          <cell r="W442">
            <v>7</v>
          </cell>
          <cell r="X442">
            <v>1.5</v>
          </cell>
          <cell r="Y442">
            <v>0</v>
          </cell>
          <cell r="Z442">
            <v>0.2</v>
          </cell>
          <cell r="AA442">
            <v>0</v>
          </cell>
          <cell r="AB442">
            <v>1.4</v>
          </cell>
          <cell r="AC442">
            <v>3.5</v>
          </cell>
          <cell r="AD442">
            <v>1.4</v>
          </cell>
          <cell r="AE442">
            <v>0</v>
          </cell>
          <cell r="AF442">
            <v>0</v>
          </cell>
          <cell r="AG442">
            <v>0</v>
          </cell>
          <cell r="AH442">
            <v>7</v>
          </cell>
          <cell r="AI442">
            <v>0.6</v>
          </cell>
          <cell r="AJ442">
            <v>0</v>
          </cell>
          <cell r="AK442">
            <v>8.5</v>
          </cell>
          <cell r="AL442">
            <v>4</v>
          </cell>
          <cell r="AM442">
            <v>1.5</v>
          </cell>
          <cell r="AN442">
            <v>0</v>
          </cell>
          <cell r="AO442">
            <v>1</v>
          </cell>
          <cell r="AP442">
            <v>7.08</v>
          </cell>
        </row>
        <row r="443">
          <cell r="A443">
            <v>43567</v>
          </cell>
          <cell r="B443">
            <v>31</v>
          </cell>
          <cell r="C443">
            <v>20</v>
          </cell>
          <cell r="D443">
            <v>30</v>
          </cell>
          <cell r="E443">
            <v>29</v>
          </cell>
          <cell r="F443">
            <v>14</v>
          </cell>
          <cell r="G443">
            <v>21.1</v>
          </cell>
          <cell r="H443">
            <v>10.199999999999999</v>
          </cell>
          <cell r="I443">
            <v>9</v>
          </cell>
          <cell r="J443">
            <v>6.25</v>
          </cell>
          <cell r="K443">
            <v>5.7</v>
          </cell>
          <cell r="L443">
            <v>4</v>
          </cell>
          <cell r="M443">
            <v>12.5</v>
          </cell>
          <cell r="N443">
            <v>10</v>
          </cell>
          <cell r="O443">
            <v>10</v>
          </cell>
          <cell r="P443">
            <v>4</v>
          </cell>
          <cell r="Q443">
            <v>1.8</v>
          </cell>
          <cell r="R443">
            <v>6</v>
          </cell>
          <cell r="S443">
            <v>9.25</v>
          </cell>
          <cell r="T443">
            <v>0.8</v>
          </cell>
          <cell r="U443">
            <v>9.3000000000000007</v>
          </cell>
          <cell r="V443">
            <v>1.8</v>
          </cell>
          <cell r="W443">
            <v>6</v>
          </cell>
          <cell r="X443">
            <v>2</v>
          </cell>
          <cell r="Y443">
            <v>0</v>
          </cell>
          <cell r="Z443">
            <v>0.2</v>
          </cell>
          <cell r="AA443">
            <v>0</v>
          </cell>
          <cell r="AB443">
            <v>0.9</v>
          </cell>
          <cell r="AC443">
            <v>3</v>
          </cell>
          <cell r="AD443">
            <v>2.1</v>
          </cell>
          <cell r="AE443">
            <v>0</v>
          </cell>
          <cell r="AF443">
            <v>0</v>
          </cell>
          <cell r="AG443">
            <v>0.43</v>
          </cell>
          <cell r="AH443">
            <v>7</v>
          </cell>
          <cell r="AI443">
            <v>0.3</v>
          </cell>
          <cell r="AJ443">
            <v>0</v>
          </cell>
          <cell r="AK443">
            <v>8</v>
          </cell>
          <cell r="AL443">
            <v>4</v>
          </cell>
          <cell r="AM443">
            <v>1.2</v>
          </cell>
          <cell r="AN443">
            <v>0</v>
          </cell>
          <cell r="AO443">
            <v>1</v>
          </cell>
          <cell r="AP443">
            <v>8</v>
          </cell>
        </row>
        <row r="444">
          <cell r="A444">
            <v>43574</v>
          </cell>
          <cell r="B444">
            <v>25</v>
          </cell>
          <cell r="C444">
            <v>22</v>
          </cell>
          <cell r="D444">
            <v>30</v>
          </cell>
          <cell r="E444">
            <v>24.5</v>
          </cell>
          <cell r="F444">
            <v>14.8</v>
          </cell>
          <cell r="G444">
            <v>20.5</v>
          </cell>
          <cell r="H444">
            <v>12.5</v>
          </cell>
          <cell r="I444">
            <v>8.5</v>
          </cell>
          <cell r="J444">
            <v>8.84</v>
          </cell>
          <cell r="K444">
            <v>3</v>
          </cell>
          <cell r="L444">
            <v>5</v>
          </cell>
          <cell r="M444">
            <v>11.5</v>
          </cell>
          <cell r="N444">
            <v>9</v>
          </cell>
          <cell r="O444">
            <v>7</v>
          </cell>
          <cell r="P444">
            <v>3</v>
          </cell>
          <cell r="Q444">
            <v>1.9</v>
          </cell>
          <cell r="R444">
            <v>7</v>
          </cell>
          <cell r="S444">
            <v>9</v>
          </cell>
          <cell r="T444">
            <v>1.2</v>
          </cell>
          <cell r="U444">
            <v>10.9</v>
          </cell>
          <cell r="V444">
            <v>1.9</v>
          </cell>
          <cell r="W444">
            <v>6.5</v>
          </cell>
          <cell r="X444">
            <v>2</v>
          </cell>
          <cell r="Y444">
            <v>0</v>
          </cell>
          <cell r="Z444">
            <v>0.5</v>
          </cell>
          <cell r="AA444">
            <v>0</v>
          </cell>
          <cell r="AB444">
            <v>0.8</v>
          </cell>
          <cell r="AC444">
            <v>3</v>
          </cell>
          <cell r="AD444">
            <v>2.1</v>
          </cell>
          <cell r="AE444">
            <v>0</v>
          </cell>
          <cell r="AF444">
            <v>0</v>
          </cell>
          <cell r="AG444">
            <v>0</v>
          </cell>
          <cell r="AH444">
            <v>7</v>
          </cell>
          <cell r="AI444">
            <v>0.6</v>
          </cell>
          <cell r="AJ444">
            <v>0</v>
          </cell>
          <cell r="AK444">
            <v>8</v>
          </cell>
          <cell r="AL444">
            <v>4</v>
          </cell>
          <cell r="AM444">
            <v>1.5</v>
          </cell>
          <cell r="AN444">
            <v>0</v>
          </cell>
          <cell r="AO444">
            <v>1</v>
          </cell>
          <cell r="AP444">
            <v>6.21</v>
          </cell>
        </row>
        <row r="445">
          <cell r="A445">
            <v>43581</v>
          </cell>
          <cell r="B445">
            <v>30</v>
          </cell>
          <cell r="C445">
            <v>21</v>
          </cell>
          <cell r="D445">
            <v>26</v>
          </cell>
          <cell r="E445">
            <v>22.8</v>
          </cell>
          <cell r="F445">
            <v>16.399999999999999</v>
          </cell>
          <cell r="G445">
            <v>22</v>
          </cell>
          <cell r="H445">
            <v>13.2</v>
          </cell>
          <cell r="I445">
            <v>10.5</v>
          </cell>
          <cell r="J445">
            <v>10.130000000000001</v>
          </cell>
          <cell r="K445">
            <v>3</v>
          </cell>
          <cell r="L445">
            <v>4</v>
          </cell>
          <cell r="M445">
            <v>10.5</v>
          </cell>
          <cell r="N445">
            <v>9</v>
          </cell>
          <cell r="O445">
            <v>7</v>
          </cell>
          <cell r="P445">
            <v>3</v>
          </cell>
          <cell r="Q445">
            <v>1.8</v>
          </cell>
          <cell r="R445">
            <v>6.6</v>
          </cell>
          <cell r="S445">
            <v>8.25</v>
          </cell>
          <cell r="T445">
            <v>1.1200000000000001</v>
          </cell>
          <cell r="U445">
            <v>12.5</v>
          </cell>
          <cell r="V445">
            <v>2</v>
          </cell>
          <cell r="W445">
            <v>5</v>
          </cell>
          <cell r="X445">
            <v>2.5</v>
          </cell>
          <cell r="Y445">
            <v>0</v>
          </cell>
          <cell r="Z445">
            <v>0.55000000000000004</v>
          </cell>
          <cell r="AA445">
            <v>0</v>
          </cell>
          <cell r="AB445">
            <v>0.9</v>
          </cell>
          <cell r="AC445">
            <v>3</v>
          </cell>
          <cell r="AD445">
            <v>1.4</v>
          </cell>
          <cell r="AE445">
            <v>0</v>
          </cell>
          <cell r="AF445">
            <v>0</v>
          </cell>
          <cell r="AG445">
            <v>0.14000000000000001</v>
          </cell>
          <cell r="AH445">
            <v>7</v>
          </cell>
          <cell r="AI445">
            <v>0.6</v>
          </cell>
          <cell r="AJ445">
            <v>0</v>
          </cell>
          <cell r="AK445">
            <v>7</v>
          </cell>
          <cell r="AL445">
            <v>4</v>
          </cell>
          <cell r="AM445">
            <v>1.2</v>
          </cell>
          <cell r="AN445">
            <v>0</v>
          </cell>
          <cell r="AO445">
            <v>1</v>
          </cell>
          <cell r="AP445">
            <v>8.14</v>
          </cell>
        </row>
        <row r="446">
          <cell r="A446">
            <v>43588</v>
          </cell>
          <cell r="B446">
            <v>32</v>
          </cell>
          <cell r="C446">
            <v>22</v>
          </cell>
          <cell r="D446">
            <v>30</v>
          </cell>
          <cell r="E446">
            <v>28</v>
          </cell>
          <cell r="F446">
            <v>16</v>
          </cell>
          <cell r="G446">
            <v>22.5</v>
          </cell>
          <cell r="H446">
            <v>12.5</v>
          </cell>
          <cell r="I446">
            <v>10</v>
          </cell>
          <cell r="J446">
            <v>5.37</v>
          </cell>
          <cell r="K446">
            <v>5.0999999999999996</v>
          </cell>
          <cell r="L446">
            <v>4</v>
          </cell>
          <cell r="M446">
            <v>10</v>
          </cell>
          <cell r="N446">
            <v>7.5</v>
          </cell>
          <cell r="O446">
            <v>8</v>
          </cell>
          <cell r="P446">
            <v>4</v>
          </cell>
          <cell r="Q446">
            <v>1.9</v>
          </cell>
          <cell r="R446">
            <v>6.5</v>
          </cell>
          <cell r="S446">
            <v>8.5</v>
          </cell>
          <cell r="T446">
            <v>1.3</v>
          </cell>
          <cell r="U446">
            <v>11</v>
          </cell>
          <cell r="V446">
            <v>2</v>
          </cell>
          <cell r="W446">
            <v>5.5</v>
          </cell>
          <cell r="X446">
            <v>3.5</v>
          </cell>
          <cell r="Y446">
            <v>0</v>
          </cell>
          <cell r="Z446">
            <v>0.3</v>
          </cell>
          <cell r="AA446">
            <v>0</v>
          </cell>
          <cell r="AB446">
            <v>1</v>
          </cell>
          <cell r="AC446">
            <v>3.5</v>
          </cell>
          <cell r="AD446">
            <v>0.3</v>
          </cell>
          <cell r="AE446">
            <v>0</v>
          </cell>
          <cell r="AF446">
            <v>0</v>
          </cell>
          <cell r="AG446">
            <v>0</v>
          </cell>
          <cell r="AH446">
            <v>7</v>
          </cell>
          <cell r="AI446">
            <v>0.55000000000000004</v>
          </cell>
          <cell r="AJ446">
            <v>0</v>
          </cell>
          <cell r="AK446">
            <v>9</v>
          </cell>
          <cell r="AL446">
            <v>3.2</v>
          </cell>
          <cell r="AM446">
            <v>1.3</v>
          </cell>
          <cell r="AN446">
            <v>0</v>
          </cell>
          <cell r="AO446">
            <v>1</v>
          </cell>
          <cell r="AP446">
            <v>8.5</v>
          </cell>
        </row>
        <row r="447">
          <cell r="A447">
            <v>43595</v>
          </cell>
          <cell r="B447">
            <v>30.5</v>
          </cell>
          <cell r="C447">
            <v>23.5</v>
          </cell>
          <cell r="D447">
            <v>31</v>
          </cell>
          <cell r="E447">
            <v>30</v>
          </cell>
          <cell r="F447">
            <v>20</v>
          </cell>
          <cell r="G447">
            <v>20</v>
          </cell>
          <cell r="H447">
            <v>13.2</v>
          </cell>
          <cell r="I447">
            <v>9</v>
          </cell>
          <cell r="J447">
            <v>7.64</v>
          </cell>
          <cell r="K447">
            <v>4</v>
          </cell>
          <cell r="L447">
            <v>4</v>
          </cell>
          <cell r="M447">
            <v>11</v>
          </cell>
          <cell r="N447">
            <v>7.2</v>
          </cell>
          <cell r="O447">
            <v>5.5</v>
          </cell>
          <cell r="P447">
            <v>2</v>
          </cell>
          <cell r="Q447">
            <v>1.4</v>
          </cell>
          <cell r="R447">
            <v>7.7</v>
          </cell>
          <cell r="S447">
            <v>7.5</v>
          </cell>
          <cell r="T447">
            <v>1.35</v>
          </cell>
          <cell r="U447">
            <v>10.8</v>
          </cell>
          <cell r="V447">
            <v>2</v>
          </cell>
          <cell r="W447">
            <v>7</v>
          </cell>
          <cell r="X447">
            <v>3.5</v>
          </cell>
          <cell r="Y447">
            <v>0</v>
          </cell>
          <cell r="Z447">
            <v>0.3</v>
          </cell>
          <cell r="AA447">
            <v>0</v>
          </cell>
          <cell r="AB447">
            <v>1.3</v>
          </cell>
          <cell r="AC447">
            <v>3.5</v>
          </cell>
          <cell r="AD447">
            <v>0.6</v>
          </cell>
          <cell r="AE447">
            <v>0</v>
          </cell>
          <cell r="AF447">
            <v>0</v>
          </cell>
          <cell r="AG447">
            <v>0</v>
          </cell>
          <cell r="AH447">
            <v>7</v>
          </cell>
          <cell r="AI447">
            <v>0.55000000000000004</v>
          </cell>
          <cell r="AJ447">
            <v>0</v>
          </cell>
          <cell r="AK447">
            <v>9.5</v>
          </cell>
          <cell r="AL447">
            <v>3.8</v>
          </cell>
          <cell r="AM447">
            <v>1.5</v>
          </cell>
          <cell r="AN447">
            <v>0</v>
          </cell>
          <cell r="AO447">
            <v>1</v>
          </cell>
          <cell r="AP447">
            <v>9.06</v>
          </cell>
        </row>
        <row r="448">
          <cell r="A448">
            <v>43602</v>
          </cell>
          <cell r="B448">
            <v>32</v>
          </cell>
          <cell r="C448">
            <v>22</v>
          </cell>
          <cell r="D448">
            <v>30</v>
          </cell>
          <cell r="E448">
            <v>30</v>
          </cell>
          <cell r="F448">
            <v>15</v>
          </cell>
          <cell r="G448">
            <v>22</v>
          </cell>
          <cell r="H448">
            <v>14.1</v>
          </cell>
          <cell r="I448">
            <v>10.5</v>
          </cell>
          <cell r="J448">
            <v>10.1</v>
          </cell>
          <cell r="K448">
            <v>4</v>
          </cell>
          <cell r="L448">
            <v>4</v>
          </cell>
          <cell r="M448">
            <v>10</v>
          </cell>
          <cell r="N448">
            <v>9</v>
          </cell>
          <cell r="O448">
            <v>6</v>
          </cell>
          <cell r="P448">
            <v>1</v>
          </cell>
          <cell r="Q448">
            <v>1.8</v>
          </cell>
          <cell r="R448">
            <v>7.5</v>
          </cell>
          <cell r="S448">
            <v>7</v>
          </cell>
          <cell r="T448">
            <v>0.4</v>
          </cell>
          <cell r="U448">
            <v>10.5</v>
          </cell>
          <cell r="V448">
            <v>2</v>
          </cell>
          <cell r="W448">
            <v>6</v>
          </cell>
          <cell r="X448">
            <v>2.5</v>
          </cell>
          <cell r="Y448">
            <v>0</v>
          </cell>
          <cell r="Z448">
            <v>0.4</v>
          </cell>
          <cell r="AA448">
            <v>0</v>
          </cell>
          <cell r="AB448">
            <v>1.3</v>
          </cell>
          <cell r="AC448">
            <v>2.6</v>
          </cell>
          <cell r="AD448">
            <v>1.2</v>
          </cell>
          <cell r="AE448">
            <v>0</v>
          </cell>
          <cell r="AF448">
            <v>0</v>
          </cell>
          <cell r="AG448">
            <v>0.14000000000000001</v>
          </cell>
          <cell r="AH448">
            <v>7</v>
          </cell>
          <cell r="AI448">
            <v>0.66</v>
          </cell>
          <cell r="AJ448">
            <v>0</v>
          </cell>
          <cell r="AK448">
            <v>8.5</v>
          </cell>
          <cell r="AL448">
            <v>4</v>
          </cell>
          <cell r="AM448">
            <v>1.6</v>
          </cell>
          <cell r="AN448">
            <v>0</v>
          </cell>
          <cell r="AO448">
            <v>1</v>
          </cell>
          <cell r="AP448">
            <v>7.7</v>
          </cell>
        </row>
        <row r="449">
          <cell r="A449">
            <v>43609</v>
          </cell>
          <cell r="B449">
            <v>31.5</v>
          </cell>
          <cell r="C449">
            <v>23.5</v>
          </cell>
          <cell r="D449">
            <v>30</v>
          </cell>
          <cell r="E449">
            <v>30</v>
          </cell>
          <cell r="F449">
            <v>16.399999999999999</v>
          </cell>
          <cell r="G449">
            <v>24.5</v>
          </cell>
          <cell r="H449">
            <v>12.6</v>
          </cell>
          <cell r="I449">
            <v>10</v>
          </cell>
          <cell r="J449">
            <v>10.96</v>
          </cell>
          <cell r="K449">
            <v>3.5</v>
          </cell>
          <cell r="L449">
            <v>4</v>
          </cell>
          <cell r="M449">
            <v>11.5</v>
          </cell>
          <cell r="N449">
            <v>8.1</v>
          </cell>
          <cell r="O449">
            <v>8.5</v>
          </cell>
          <cell r="P449">
            <v>2</v>
          </cell>
          <cell r="Q449">
            <v>1.7</v>
          </cell>
          <cell r="R449">
            <v>7.5</v>
          </cell>
          <cell r="S449">
            <v>7.25</v>
          </cell>
          <cell r="T449">
            <v>0.8</v>
          </cell>
          <cell r="U449">
            <v>9.77</v>
          </cell>
          <cell r="V449">
            <v>2</v>
          </cell>
          <cell r="W449">
            <v>5.5</v>
          </cell>
          <cell r="X449">
            <v>2</v>
          </cell>
          <cell r="Y449">
            <v>0</v>
          </cell>
          <cell r="Z449">
            <v>0.35</v>
          </cell>
          <cell r="AA449">
            <v>0</v>
          </cell>
          <cell r="AB449">
            <v>1.2</v>
          </cell>
          <cell r="AC449">
            <v>2.6</v>
          </cell>
          <cell r="AD449">
            <v>0.7</v>
          </cell>
          <cell r="AE449">
            <v>0</v>
          </cell>
          <cell r="AF449">
            <v>0</v>
          </cell>
          <cell r="AG449">
            <v>0</v>
          </cell>
          <cell r="AH449">
            <v>7</v>
          </cell>
          <cell r="AI449">
            <v>0.66</v>
          </cell>
          <cell r="AJ449">
            <v>0</v>
          </cell>
          <cell r="AK449">
            <v>8</v>
          </cell>
          <cell r="AL449">
            <v>4</v>
          </cell>
          <cell r="AM449">
            <v>1.5</v>
          </cell>
          <cell r="AN449">
            <v>0</v>
          </cell>
          <cell r="AO449">
            <v>1</v>
          </cell>
          <cell r="AP449">
            <v>6.55</v>
          </cell>
        </row>
        <row r="450">
          <cell r="A450">
            <v>43616</v>
          </cell>
          <cell r="B450">
            <v>30</v>
          </cell>
          <cell r="C450">
            <v>24.7</v>
          </cell>
          <cell r="D450">
            <v>30</v>
          </cell>
          <cell r="E450">
            <v>31</v>
          </cell>
          <cell r="F450">
            <v>15.7</v>
          </cell>
          <cell r="G450">
            <v>22</v>
          </cell>
          <cell r="H450">
            <v>12.2</v>
          </cell>
          <cell r="I450">
            <v>9.5</v>
          </cell>
          <cell r="J450">
            <v>4.6500000000000004</v>
          </cell>
          <cell r="K450">
            <v>3.5</v>
          </cell>
          <cell r="L450">
            <v>7</v>
          </cell>
          <cell r="M450">
            <v>11.5</v>
          </cell>
          <cell r="N450">
            <v>8.6999999999999993</v>
          </cell>
          <cell r="O450">
            <v>5.5</v>
          </cell>
          <cell r="P450">
            <v>0</v>
          </cell>
          <cell r="Q450">
            <v>1.3</v>
          </cell>
          <cell r="R450">
            <v>7.6</v>
          </cell>
          <cell r="S450">
            <v>9.75</v>
          </cell>
          <cell r="T450">
            <v>1.5</v>
          </cell>
          <cell r="U450">
            <v>9.5</v>
          </cell>
          <cell r="V450">
            <v>2.2999999999999998</v>
          </cell>
          <cell r="W450">
            <v>6.3</v>
          </cell>
          <cell r="X450">
            <v>2</v>
          </cell>
          <cell r="Y450">
            <v>0</v>
          </cell>
          <cell r="Z450">
            <v>0.4</v>
          </cell>
          <cell r="AA450">
            <v>0</v>
          </cell>
          <cell r="AB450">
            <v>1.1000000000000001</v>
          </cell>
          <cell r="AC450">
            <v>2.6</v>
          </cell>
          <cell r="AD450">
            <v>0.45</v>
          </cell>
          <cell r="AE450">
            <v>0</v>
          </cell>
          <cell r="AF450">
            <v>0</v>
          </cell>
          <cell r="AG450">
            <v>0</v>
          </cell>
          <cell r="AH450">
            <v>7</v>
          </cell>
          <cell r="AI450">
            <v>0.66</v>
          </cell>
          <cell r="AJ450">
            <v>0</v>
          </cell>
          <cell r="AK450">
            <v>6.5</v>
          </cell>
          <cell r="AL450">
            <v>4</v>
          </cell>
          <cell r="AM450">
            <v>1.7</v>
          </cell>
          <cell r="AN450">
            <v>0</v>
          </cell>
          <cell r="AO450">
            <v>1</v>
          </cell>
          <cell r="AP450">
            <v>8.2799999999999994</v>
          </cell>
        </row>
        <row r="451">
          <cell r="A451">
            <v>43623</v>
          </cell>
          <cell r="B451">
            <v>35</v>
          </cell>
          <cell r="C451">
            <v>25.4</v>
          </cell>
          <cell r="D451">
            <v>31</v>
          </cell>
          <cell r="E451">
            <v>30.5</v>
          </cell>
          <cell r="F451">
            <v>14.3</v>
          </cell>
          <cell r="G451">
            <v>23</v>
          </cell>
          <cell r="H451">
            <v>12</v>
          </cell>
          <cell r="I451">
            <v>11.5</v>
          </cell>
          <cell r="J451">
            <v>6.85</v>
          </cell>
          <cell r="K451">
            <v>3.5</v>
          </cell>
          <cell r="L451">
            <v>6</v>
          </cell>
          <cell r="M451">
            <v>11</v>
          </cell>
          <cell r="N451">
            <v>6.8</v>
          </cell>
          <cell r="O451">
            <v>6</v>
          </cell>
          <cell r="P451">
            <v>1.5</v>
          </cell>
          <cell r="Q451">
            <v>1.4</v>
          </cell>
          <cell r="R451">
            <v>7.5</v>
          </cell>
          <cell r="S451">
            <v>9.5</v>
          </cell>
          <cell r="T451">
            <v>1.5</v>
          </cell>
          <cell r="U451">
            <v>9</v>
          </cell>
          <cell r="V451">
            <v>2</v>
          </cell>
          <cell r="W451">
            <v>6</v>
          </cell>
          <cell r="X451">
            <v>2.2999999999999998</v>
          </cell>
          <cell r="Y451">
            <v>0</v>
          </cell>
          <cell r="Z451">
            <v>0.27</v>
          </cell>
          <cell r="AA451">
            <v>0</v>
          </cell>
          <cell r="AB451">
            <v>0</v>
          </cell>
          <cell r="AC451">
            <v>2.6</v>
          </cell>
          <cell r="AD451">
            <v>0.35</v>
          </cell>
          <cell r="AE451">
            <v>0</v>
          </cell>
          <cell r="AF451">
            <v>0</v>
          </cell>
          <cell r="AG451">
            <v>0</v>
          </cell>
          <cell r="AH451">
            <v>7</v>
          </cell>
          <cell r="AI451">
            <v>0.62</v>
          </cell>
          <cell r="AJ451">
            <v>0</v>
          </cell>
          <cell r="AK451">
            <v>8</v>
          </cell>
          <cell r="AL451">
            <v>4</v>
          </cell>
          <cell r="AM451">
            <v>1.5</v>
          </cell>
          <cell r="AN451">
            <v>0</v>
          </cell>
          <cell r="AO451">
            <v>1</v>
          </cell>
          <cell r="AP451">
            <v>6.9</v>
          </cell>
        </row>
        <row r="452">
          <cell r="A452">
            <v>43630</v>
          </cell>
          <cell r="B452">
            <v>30</v>
          </cell>
          <cell r="C452">
            <v>23.5</v>
          </cell>
          <cell r="D452">
            <v>30</v>
          </cell>
          <cell r="E452">
            <v>30</v>
          </cell>
          <cell r="F452">
            <v>14</v>
          </cell>
          <cell r="G452">
            <v>24</v>
          </cell>
          <cell r="H452">
            <v>12.6</v>
          </cell>
          <cell r="I452">
            <v>10.5</v>
          </cell>
          <cell r="J452">
            <v>8.36</v>
          </cell>
          <cell r="K452">
            <v>4</v>
          </cell>
          <cell r="L452">
            <v>6</v>
          </cell>
          <cell r="M452">
            <v>11</v>
          </cell>
          <cell r="N452">
            <v>8.5</v>
          </cell>
          <cell r="O452">
            <v>5</v>
          </cell>
          <cell r="P452">
            <v>2</v>
          </cell>
          <cell r="Q452">
            <v>1.5</v>
          </cell>
          <cell r="R452">
            <v>7.8</v>
          </cell>
          <cell r="S452">
            <v>8.25</v>
          </cell>
          <cell r="T452">
            <v>0.7</v>
          </cell>
          <cell r="U452">
            <v>11.8</v>
          </cell>
          <cell r="V452">
            <v>1.5</v>
          </cell>
          <cell r="W452">
            <v>5.5</v>
          </cell>
          <cell r="X452">
            <v>2</v>
          </cell>
          <cell r="Y452">
            <v>0</v>
          </cell>
          <cell r="Z452">
            <v>0.15</v>
          </cell>
          <cell r="AA452">
            <v>0</v>
          </cell>
          <cell r="AB452">
            <v>0.6</v>
          </cell>
          <cell r="AC452">
            <v>2.6</v>
          </cell>
          <cell r="AD452">
            <v>0.3</v>
          </cell>
          <cell r="AE452">
            <v>0</v>
          </cell>
          <cell r="AF452">
            <v>0</v>
          </cell>
          <cell r="AG452">
            <v>0</v>
          </cell>
          <cell r="AH452">
            <v>8</v>
          </cell>
          <cell r="AI452">
            <v>0.67</v>
          </cell>
          <cell r="AJ452">
            <v>0</v>
          </cell>
          <cell r="AK452">
            <v>8</v>
          </cell>
          <cell r="AL452">
            <v>4</v>
          </cell>
          <cell r="AM452">
            <v>1.1000000000000001</v>
          </cell>
          <cell r="AN452">
            <v>0</v>
          </cell>
          <cell r="AO452">
            <v>1</v>
          </cell>
          <cell r="AP452">
            <v>6.68</v>
          </cell>
        </row>
        <row r="453">
          <cell r="A453">
            <v>43637</v>
          </cell>
          <cell r="B453">
            <v>34</v>
          </cell>
          <cell r="C453">
            <v>21.7</v>
          </cell>
          <cell r="D453">
            <v>28</v>
          </cell>
          <cell r="E453">
            <v>24</v>
          </cell>
          <cell r="F453">
            <v>14.5</v>
          </cell>
          <cell r="G453">
            <v>23</v>
          </cell>
          <cell r="H453">
            <v>10.5</v>
          </cell>
          <cell r="I453">
            <v>8</v>
          </cell>
          <cell r="J453">
            <v>9.73</v>
          </cell>
          <cell r="K453">
            <v>4</v>
          </cell>
          <cell r="L453">
            <v>6</v>
          </cell>
          <cell r="M453">
            <v>12</v>
          </cell>
          <cell r="N453">
            <v>7</v>
          </cell>
          <cell r="O453">
            <v>5</v>
          </cell>
          <cell r="P453">
            <v>1</v>
          </cell>
          <cell r="Q453">
            <v>1.6</v>
          </cell>
          <cell r="R453">
            <v>7.5</v>
          </cell>
          <cell r="S453">
            <v>8.75</v>
          </cell>
          <cell r="T453">
            <v>0.9</v>
          </cell>
          <cell r="U453">
            <v>10.9</v>
          </cell>
          <cell r="V453">
            <v>1.8</v>
          </cell>
          <cell r="W453">
            <v>4.5</v>
          </cell>
          <cell r="X453">
            <v>2</v>
          </cell>
          <cell r="Y453">
            <v>0</v>
          </cell>
          <cell r="Z453">
            <v>0.15</v>
          </cell>
          <cell r="AA453">
            <v>0</v>
          </cell>
          <cell r="AB453">
            <v>1</v>
          </cell>
          <cell r="AC453">
            <v>2.6</v>
          </cell>
          <cell r="AD453">
            <v>0.1</v>
          </cell>
          <cell r="AE453">
            <v>0</v>
          </cell>
          <cell r="AF453">
            <v>0</v>
          </cell>
          <cell r="AG453">
            <v>0.2</v>
          </cell>
          <cell r="AH453">
            <v>8</v>
          </cell>
          <cell r="AI453">
            <v>0.84</v>
          </cell>
          <cell r="AJ453">
            <v>0</v>
          </cell>
          <cell r="AK453">
            <v>8</v>
          </cell>
          <cell r="AL453">
            <v>4</v>
          </cell>
          <cell r="AM453">
            <v>1.3</v>
          </cell>
          <cell r="AN453">
            <v>0</v>
          </cell>
          <cell r="AO453">
            <v>1</v>
          </cell>
          <cell r="AP453">
            <v>8.11</v>
          </cell>
        </row>
        <row r="454">
          <cell r="A454">
            <v>43644</v>
          </cell>
          <cell r="B454">
            <v>29</v>
          </cell>
          <cell r="C454">
            <v>21.5</v>
          </cell>
          <cell r="D454">
            <v>27</v>
          </cell>
          <cell r="E454">
            <v>24.17</v>
          </cell>
          <cell r="F454">
            <v>15</v>
          </cell>
          <cell r="G454">
            <v>22.5</v>
          </cell>
          <cell r="H454">
            <v>12.6</v>
          </cell>
          <cell r="I454">
            <v>10.5</v>
          </cell>
          <cell r="J454">
            <v>9.0500000000000007</v>
          </cell>
          <cell r="K454">
            <v>4</v>
          </cell>
          <cell r="L454">
            <v>6</v>
          </cell>
          <cell r="M454">
            <v>11.6</v>
          </cell>
          <cell r="N454">
            <v>8</v>
          </cell>
          <cell r="O454">
            <v>8</v>
          </cell>
          <cell r="P454">
            <v>1.5</v>
          </cell>
          <cell r="Q454">
            <v>1.7</v>
          </cell>
          <cell r="R454">
            <v>7</v>
          </cell>
          <cell r="S454">
            <v>7.5</v>
          </cell>
          <cell r="T454">
            <v>0.25</v>
          </cell>
          <cell r="U454">
            <v>13</v>
          </cell>
          <cell r="V454">
            <v>2</v>
          </cell>
          <cell r="W454">
            <v>5</v>
          </cell>
          <cell r="X454">
            <v>3</v>
          </cell>
          <cell r="Y454">
            <v>0</v>
          </cell>
          <cell r="Z454">
            <v>0.12</v>
          </cell>
          <cell r="AA454">
            <v>0</v>
          </cell>
          <cell r="AB454">
            <v>2</v>
          </cell>
          <cell r="AC454">
            <v>2.6</v>
          </cell>
          <cell r="AD454">
            <v>0.2</v>
          </cell>
          <cell r="AE454">
            <v>0</v>
          </cell>
          <cell r="AF454">
            <v>0</v>
          </cell>
          <cell r="AG454">
            <v>0</v>
          </cell>
          <cell r="AH454">
            <v>9</v>
          </cell>
          <cell r="AI454">
            <v>0.84</v>
          </cell>
          <cell r="AJ454">
            <v>0</v>
          </cell>
          <cell r="AK454">
            <v>8</v>
          </cell>
          <cell r="AL454">
            <v>4</v>
          </cell>
          <cell r="AM454">
            <v>1.5</v>
          </cell>
          <cell r="AN454">
            <v>0</v>
          </cell>
          <cell r="AO454">
            <v>1</v>
          </cell>
          <cell r="AP454">
            <v>8.6</v>
          </cell>
        </row>
        <row r="455">
          <cell r="A455">
            <v>43651</v>
          </cell>
          <cell r="B455">
            <v>33</v>
          </cell>
          <cell r="C455">
            <v>20.6</v>
          </cell>
          <cell r="D455">
            <v>25</v>
          </cell>
          <cell r="E455">
            <v>24</v>
          </cell>
          <cell r="F455">
            <v>12</v>
          </cell>
          <cell r="G455">
            <v>24</v>
          </cell>
          <cell r="H455">
            <v>12.8</v>
          </cell>
          <cell r="I455">
            <v>9.5</v>
          </cell>
          <cell r="J455">
            <v>8.5299999999999994</v>
          </cell>
          <cell r="K455">
            <v>5</v>
          </cell>
          <cell r="L455">
            <v>7</v>
          </cell>
          <cell r="M455">
            <v>11</v>
          </cell>
          <cell r="N455">
            <v>6.3</v>
          </cell>
          <cell r="O455">
            <v>7</v>
          </cell>
          <cell r="P455">
            <v>1.5</v>
          </cell>
          <cell r="Q455">
            <v>1.9</v>
          </cell>
          <cell r="R455">
            <v>6.9</v>
          </cell>
          <cell r="S455">
            <v>7</v>
          </cell>
          <cell r="T455">
            <v>0.9</v>
          </cell>
          <cell r="U455">
            <v>9.6999999999999993</v>
          </cell>
          <cell r="V455">
            <v>2</v>
          </cell>
          <cell r="W455">
            <v>7</v>
          </cell>
          <cell r="X455">
            <v>2</v>
          </cell>
          <cell r="Y455">
            <v>0</v>
          </cell>
          <cell r="Z455">
            <v>0.15</v>
          </cell>
          <cell r="AA455">
            <v>0</v>
          </cell>
          <cell r="AB455">
            <v>1.7</v>
          </cell>
          <cell r="AC455">
            <v>2.6</v>
          </cell>
          <cell r="AD455">
            <v>0.2</v>
          </cell>
          <cell r="AE455">
            <v>0</v>
          </cell>
          <cell r="AF455">
            <v>0</v>
          </cell>
          <cell r="AG455">
            <v>0</v>
          </cell>
          <cell r="AH455">
            <v>9</v>
          </cell>
          <cell r="AI455">
            <v>0.84</v>
          </cell>
          <cell r="AJ455">
            <v>0</v>
          </cell>
          <cell r="AK455">
            <v>8</v>
          </cell>
          <cell r="AL455">
            <v>4</v>
          </cell>
          <cell r="AM455">
            <v>1.7</v>
          </cell>
          <cell r="AN455">
            <v>0</v>
          </cell>
          <cell r="AO455">
            <v>1</v>
          </cell>
          <cell r="AP455">
            <v>7.2</v>
          </cell>
        </row>
        <row r="456">
          <cell r="A456">
            <v>43658</v>
          </cell>
          <cell r="B456">
            <v>32</v>
          </cell>
          <cell r="C456">
            <v>20.5</v>
          </cell>
          <cell r="D456">
            <v>25</v>
          </cell>
          <cell r="E456">
            <v>25.5</v>
          </cell>
          <cell r="F456">
            <v>15.7</v>
          </cell>
          <cell r="G456">
            <v>22.5</v>
          </cell>
          <cell r="H456">
            <v>10.9</v>
          </cell>
          <cell r="I456">
            <v>10.5</v>
          </cell>
          <cell r="J456">
            <v>10.89</v>
          </cell>
          <cell r="K456">
            <v>4</v>
          </cell>
          <cell r="L456">
            <v>7</v>
          </cell>
          <cell r="M456">
            <v>12</v>
          </cell>
          <cell r="N456">
            <v>5.8</v>
          </cell>
          <cell r="O456">
            <v>8</v>
          </cell>
          <cell r="P456">
            <v>0</v>
          </cell>
          <cell r="Q456">
            <v>1.8</v>
          </cell>
          <cell r="R456">
            <v>7.1</v>
          </cell>
          <cell r="S456">
            <v>9.25</v>
          </cell>
          <cell r="T456">
            <v>3</v>
          </cell>
          <cell r="U456">
            <v>11.2</v>
          </cell>
          <cell r="V456">
            <v>2</v>
          </cell>
          <cell r="W456">
            <v>8</v>
          </cell>
          <cell r="X456">
            <v>1.5</v>
          </cell>
          <cell r="Y456">
            <v>0</v>
          </cell>
          <cell r="Z456">
            <v>0.12</v>
          </cell>
          <cell r="AA456">
            <v>0</v>
          </cell>
          <cell r="AB456">
            <v>1.5</v>
          </cell>
          <cell r="AC456">
            <v>2.6</v>
          </cell>
          <cell r="AD456">
            <v>0.2</v>
          </cell>
          <cell r="AE456">
            <v>0</v>
          </cell>
          <cell r="AF456">
            <v>0</v>
          </cell>
          <cell r="AG456">
            <v>0</v>
          </cell>
          <cell r="AH456">
            <v>9</v>
          </cell>
          <cell r="AI456">
            <v>0.84</v>
          </cell>
          <cell r="AJ456">
            <v>0</v>
          </cell>
          <cell r="AK456">
            <v>8</v>
          </cell>
          <cell r="AL456">
            <v>4</v>
          </cell>
          <cell r="AM456">
            <v>1.9</v>
          </cell>
          <cell r="AN456">
            <v>0</v>
          </cell>
          <cell r="AO456">
            <v>1</v>
          </cell>
          <cell r="AP456">
            <v>7</v>
          </cell>
        </row>
        <row r="457">
          <cell r="A457">
            <v>43665</v>
          </cell>
          <cell r="B457">
            <v>35</v>
          </cell>
          <cell r="C457">
            <v>20.2</v>
          </cell>
          <cell r="D457">
            <v>23.5</v>
          </cell>
          <cell r="E457">
            <v>22.97</v>
          </cell>
          <cell r="F457">
            <v>16.5</v>
          </cell>
          <cell r="G457">
            <v>22</v>
          </cell>
          <cell r="H457">
            <v>11.8</v>
          </cell>
          <cell r="I457">
            <v>10</v>
          </cell>
          <cell r="J457">
            <v>5.0999999999999996</v>
          </cell>
          <cell r="K457">
            <v>7</v>
          </cell>
          <cell r="L457">
            <v>7</v>
          </cell>
          <cell r="M457">
            <v>15</v>
          </cell>
          <cell r="N457">
            <v>6.8</v>
          </cell>
          <cell r="O457">
            <v>8</v>
          </cell>
          <cell r="P457">
            <v>0.7</v>
          </cell>
          <cell r="Q457">
            <v>1.9</v>
          </cell>
          <cell r="R457">
            <v>7.3</v>
          </cell>
          <cell r="S457">
            <v>8.75</v>
          </cell>
          <cell r="T457">
            <v>3.3</v>
          </cell>
          <cell r="U457">
            <v>9.5</v>
          </cell>
          <cell r="V457">
            <v>2</v>
          </cell>
          <cell r="W457">
            <v>6</v>
          </cell>
          <cell r="X457">
            <v>2</v>
          </cell>
          <cell r="Y457">
            <v>0</v>
          </cell>
          <cell r="Z457">
            <v>0.2</v>
          </cell>
          <cell r="AA457">
            <v>0</v>
          </cell>
          <cell r="AB457">
            <v>1</v>
          </cell>
          <cell r="AC457">
            <v>2.6</v>
          </cell>
          <cell r="AD457">
            <v>0.3</v>
          </cell>
          <cell r="AE457">
            <v>0</v>
          </cell>
          <cell r="AF457">
            <v>0</v>
          </cell>
          <cell r="AG457">
            <v>0.43</v>
          </cell>
          <cell r="AH457">
            <v>9</v>
          </cell>
          <cell r="AI457">
            <v>0.5</v>
          </cell>
          <cell r="AJ457">
            <v>0</v>
          </cell>
          <cell r="AK457">
            <v>11</v>
          </cell>
          <cell r="AL457">
            <v>4</v>
          </cell>
          <cell r="AM457">
            <v>1.8</v>
          </cell>
          <cell r="AN457">
            <v>0</v>
          </cell>
          <cell r="AO457">
            <v>1</v>
          </cell>
          <cell r="AP457">
            <v>7.7</v>
          </cell>
        </row>
        <row r="458">
          <cell r="A458">
            <v>43672</v>
          </cell>
          <cell r="B458">
            <v>33</v>
          </cell>
          <cell r="C458">
            <v>20.5</v>
          </cell>
          <cell r="D458">
            <v>15</v>
          </cell>
          <cell r="E458">
            <v>24.5</v>
          </cell>
          <cell r="F458">
            <v>16.399999999999999</v>
          </cell>
          <cell r="G458">
            <v>22</v>
          </cell>
          <cell r="H458">
            <v>11.9</v>
          </cell>
          <cell r="I458">
            <v>8.5</v>
          </cell>
          <cell r="J458">
            <v>8.9</v>
          </cell>
          <cell r="K458">
            <v>9</v>
          </cell>
          <cell r="L458">
            <v>7</v>
          </cell>
          <cell r="M458">
            <v>14.8</v>
          </cell>
          <cell r="N458">
            <v>7.2</v>
          </cell>
          <cell r="O458">
            <v>9</v>
          </cell>
          <cell r="P458">
            <v>0.28000000000000003</v>
          </cell>
          <cell r="Q458">
            <v>1.8</v>
          </cell>
          <cell r="R458">
            <v>7.1</v>
          </cell>
          <cell r="S458">
            <v>7.5</v>
          </cell>
          <cell r="T458">
            <v>3</v>
          </cell>
          <cell r="U458">
            <v>10.3</v>
          </cell>
          <cell r="V458">
            <v>2</v>
          </cell>
          <cell r="W458">
            <v>5.5</v>
          </cell>
          <cell r="X458">
            <v>3</v>
          </cell>
          <cell r="Y458">
            <v>0</v>
          </cell>
          <cell r="Z458">
            <v>0.18</v>
          </cell>
          <cell r="AA458">
            <v>0</v>
          </cell>
          <cell r="AB458">
            <v>0.3</v>
          </cell>
          <cell r="AC458">
            <v>2.6</v>
          </cell>
          <cell r="AD458">
            <v>0.3</v>
          </cell>
          <cell r="AE458">
            <v>0</v>
          </cell>
          <cell r="AF458">
            <v>0</v>
          </cell>
          <cell r="AG458">
            <v>0.14000000000000001</v>
          </cell>
          <cell r="AH458">
            <v>9</v>
          </cell>
          <cell r="AI458">
            <v>0.25</v>
          </cell>
          <cell r="AJ458">
            <v>0</v>
          </cell>
          <cell r="AK458">
            <v>10</v>
          </cell>
          <cell r="AL458">
            <v>4</v>
          </cell>
          <cell r="AM458">
            <v>1.7</v>
          </cell>
          <cell r="AN458">
            <v>0</v>
          </cell>
          <cell r="AO458">
            <v>1</v>
          </cell>
          <cell r="AP458">
            <v>8.99</v>
          </cell>
        </row>
        <row r="459">
          <cell r="A459">
            <v>43679</v>
          </cell>
          <cell r="B459">
            <v>34</v>
          </cell>
          <cell r="C459">
            <v>21</v>
          </cell>
          <cell r="D459">
            <v>10</v>
          </cell>
          <cell r="E459">
            <v>13</v>
          </cell>
          <cell r="F459">
            <v>15.5</v>
          </cell>
          <cell r="G459">
            <v>22</v>
          </cell>
          <cell r="H459">
            <v>11.3</v>
          </cell>
          <cell r="I459">
            <v>9</v>
          </cell>
          <cell r="J459">
            <v>9.44</v>
          </cell>
          <cell r="K459">
            <v>5.2</v>
          </cell>
          <cell r="L459">
            <v>7</v>
          </cell>
          <cell r="M459">
            <v>18</v>
          </cell>
          <cell r="N459">
            <v>4</v>
          </cell>
          <cell r="O459">
            <v>9</v>
          </cell>
          <cell r="P459">
            <v>0</v>
          </cell>
          <cell r="Q459">
            <v>1.6</v>
          </cell>
          <cell r="R459">
            <v>9.1999999999999993</v>
          </cell>
          <cell r="S459">
            <v>7.25</v>
          </cell>
          <cell r="T459">
            <v>2</v>
          </cell>
          <cell r="U459">
            <v>9.1999999999999993</v>
          </cell>
          <cell r="V459">
            <v>1.9</v>
          </cell>
          <cell r="W459">
            <v>5</v>
          </cell>
          <cell r="X459">
            <v>2</v>
          </cell>
          <cell r="Y459">
            <v>0</v>
          </cell>
          <cell r="Z459">
            <v>0.15</v>
          </cell>
          <cell r="AA459">
            <v>0</v>
          </cell>
          <cell r="AB459">
            <v>0</v>
          </cell>
          <cell r="AC459">
            <v>2.6</v>
          </cell>
          <cell r="AD459">
            <v>0.2</v>
          </cell>
          <cell r="AE459">
            <v>0</v>
          </cell>
          <cell r="AF459">
            <v>0</v>
          </cell>
          <cell r="AG459">
            <v>0</v>
          </cell>
          <cell r="AH459">
            <v>9</v>
          </cell>
          <cell r="AI459">
            <v>0.46</v>
          </cell>
          <cell r="AJ459">
            <v>0</v>
          </cell>
          <cell r="AK459">
            <v>10</v>
          </cell>
          <cell r="AL459">
            <v>4</v>
          </cell>
          <cell r="AM459">
            <v>0.8</v>
          </cell>
          <cell r="AN459">
            <v>0</v>
          </cell>
          <cell r="AO459">
            <v>1</v>
          </cell>
          <cell r="AP459">
            <v>7.3</v>
          </cell>
        </row>
        <row r="460">
          <cell r="A460">
            <v>43686</v>
          </cell>
          <cell r="B460">
            <v>31</v>
          </cell>
          <cell r="C460">
            <v>21</v>
          </cell>
          <cell r="D460">
            <v>24</v>
          </cell>
          <cell r="E460">
            <v>30.58</v>
          </cell>
          <cell r="F460">
            <v>16</v>
          </cell>
          <cell r="G460">
            <v>20</v>
          </cell>
          <cell r="H460">
            <v>13.7</v>
          </cell>
          <cell r="I460">
            <v>8.5</v>
          </cell>
          <cell r="J460">
            <v>7.57</v>
          </cell>
          <cell r="K460">
            <v>5</v>
          </cell>
          <cell r="L460">
            <v>6</v>
          </cell>
          <cell r="M460">
            <v>18</v>
          </cell>
          <cell r="N460">
            <v>5.3</v>
          </cell>
          <cell r="O460">
            <v>8</v>
          </cell>
          <cell r="P460">
            <v>0</v>
          </cell>
          <cell r="Q460">
            <v>1.6</v>
          </cell>
          <cell r="R460">
            <v>9</v>
          </cell>
          <cell r="S460">
            <v>7.5</v>
          </cell>
          <cell r="T460">
            <v>0.9</v>
          </cell>
          <cell r="U460">
            <v>13</v>
          </cell>
          <cell r="V460">
            <v>2</v>
          </cell>
          <cell r="W460">
            <v>4.5999999999999996</v>
          </cell>
          <cell r="X460">
            <v>5</v>
          </cell>
          <cell r="Y460">
            <v>0</v>
          </cell>
          <cell r="Z460">
            <v>0.38</v>
          </cell>
          <cell r="AA460">
            <v>0</v>
          </cell>
          <cell r="AB460">
            <v>0.7</v>
          </cell>
          <cell r="AC460">
            <v>2.6</v>
          </cell>
          <cell r="AD460">
            <v>0.1</v>
          </cell>
          <cell r="AE460">
            <v>0</v>
          </cell>
          <cell r="AF460">
            <v>0</v>
          </cell>
          <cell r="AG460">
            <v>0</v>
          </cell>
          <cell r="AH460">
            <v>10</v>
          </cell>
          <cell r="AI460">
            <v>0.46</v>
          </cell>
          <cell r="AJ460">
            <v>0</v>
          </cell>
          <cell r="AK460">
            <v>8</v>
          </cell>
          <cell r="AL460">
            <v>4</v>
          </cell>
          <cell r="AM460">
            <v>1</v>
          </cell>
          <cell r="AN460">
            <v>0</v>
          </cell>
          <cell r="AO460">
            <v>1</v>
          </cell>
          <cell r="AP460">
            <v>7.4</v>
          </cell>
        </row>
        <row r="461">
          <cell r="A461">
            <v>43693</v>
          </cell>
          <cell r="B461">
            <v>25</v>
          </cell>
          <cell r="C461">
            <v>18</v>
          </cell>
          <cell r="D461">
            <v>22</v>
          </cell>
          <cell r="E461">
            <v>15.5</v>
          </cell>
          <cell r="F461">
            <v>15.8</v>
          </cell>
          <cell r="G461">
            <v>19.5</v>
          </cell>
          <cell r="H461">
            <v>9.5</v>
          </cell>
          <cell r="I461">
            <v>9</v>
          </cell>
          <cell r="J461">
            <v>10.050000000000001</v>
          </cell>
          <cell r="K461">
            <v>3</v>
          </cell>
          <cell r="L461">
            <v>6</v>
          </cell>
          <cell r="M461">
            <v>10.7</v>
          </cell>
          <cell r="N461">
            <v>4.5</v>
          </cell>
          <cell r="O461">
            <v>8</v>
          </cell>
          <cell r="P461">
            <v>0</v>
          </cell>
          <cell r="Q461">
            <v>1.8</v>
          </cell>
          <cell r="R461">
            <v>8.5</v>
          </cell>
          <cell r="S461">
            <v>6.75</v>
          </cell>
          <cell r="T461">
            <v>3</v>
          </cell>
          <cell r="U461">
            <v>15.5</v>
          </cell>
          <cell r="V461">
            <v>2</v>
          </cell>
          <cell r="W461">
            <v>7.5</v>
          </cell>
          <cell r="X461">
            <v>2.5</v>
          </cell>
          <cell r="Y461">
            <v>0</v>
          </cell>
          <cell r="Z461">
            <v>0.35</v>
          </cell>
          <cell r="AA461">
            <v>0</v>
          </cell>
          <cell r="AB461">
            <v>0.8</v>
          </cell>
          <cell r="AC461">
            <v>1.8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9</v>
          </cell>
          <cell r="AI461">
            <v>0.2</v>
          </cell>
          <cell r="AJ461">
            <v>0</v>
          </cell>
          <cell r="AK461">
            <v>6</v>
          </cell>
          <cell r="AL461">
            <v>4</v>
          </cell>
          <cell r="AM461">
            <v>0.5</v>
          </cell>
          <cell r="AN461">
            <v>0</v>
          </cell>
          <cell r="AO461">
            <v>1</v>
          </cell>
          <cell r="AP461">
            <v>6.9</v>
          </cell>
        </row>
        <row r="462">
          <cell r="A462">
            <v>43700</v>
          </cell>
          <cell r="B462">
            <v>31</v>
          </cell>
          <cell r="C462">
            <v>23.5</v>
          </cell>
          <cell r="D462">
            <v>28</v>
          </cell>
          <cell r="E462">
            <v>29.9</v>
          </cell>
          <cell r="F462">
            <v>13</v>
          </cell>
          <cell r="G462">
            <v>23.5</v>
          </cell>
          <cell r="H462">
            <v>12.5</v>
          </cell>
          <cell r="I462">
            <v>9</v>
          </cell>
          <cell r="J462">
            <v>9.92</v>
          </cell>
          <cell r="K462">
            <v>5</v>
          </cell>
          <cell r="L462">
            <v>6</v>
          </cell>
          <cell r="M462">
            <v>17</v>
          </cell>
          <cell r="N462">
            <v>7.5</v>
          </cell>
          <cell r="O462">
            <v>9</v>
          </cell>
          <cell r="P462">
            <v>0</v>
          </cell>
          <cell r="Q462">
            <v>1.6</v>
          </cell>
          <cell r="R462">
            <v>8.3000000000000007</v>
          </cell>
          <cell r="S462">
            <v>7.25</v>
          </cell>
          <cell r="T462">
            <v>2.2000000000000002</v>
          </cell>
          <cell r="U462">
            <v>15.2</v>
          </cell>
          <cell r="V462">
            <v>2</v>
          </cell>
          <cell r="W462">
            <v>7</v>
          </cell>
          <cell r="X462">
            <v>2</v>
          </cell>
          <cell r="Y462">
            <v>0</v>
          </cell>
          <cell r="Z462">
            <v>0.3</v>
          </cell>
          <cell r="AA462">
            <v>0</v>
          </cell>
          <cell r="AB462">
            <v>0.9</v>
          </cell>
          <cell r="AC462">
            <v>2.4</v>
          </cell>
          <cell r="AD462">
            <v>0.2</v>
          </cell>
          <cell r="AE462">
            <v>0</v>
          </cell>
          <cell r="AF462">
            <v>0</v>
          </cell>
          <cell r="AG462">
            <v>0</v>
          </cell>
          <cell r="AH462">
            <v>9</v>
          </cell>
          <cell r="AI462">
            <v>0.6</v>
          </cell>
          <cell r="AJ462">
            <v>0</v>
          </cell>
          <cell r="AK462">
            <v>12</v>
          </cell>
          <cell r="AL462">
            <v>4</v>
          </cell>
          <cell r="AM462">
            <v>1.3</v>
          </cell>
          <cell r="AN462">
            <v>0</v>
          </cell>
          <cell r="AO462">
            <v>1</v>
          </cell>
          <cell r="AP462">
            <v>6.43</v>
          </cell>
        </row>
        <row r="463">
          <cell r="A463">
            <v>43707</v>
          </cell>
          <cell r="B463">
            <v>33</v>
          </cell>
          <cell r="C463">
            <v>21.2</v>
          </cell>
          <cell r="D463">
            <v>29</v>
          </cell>
          <cell r="E463">
            <v>34.4</v>
          </cell>
          <cell r="F463">
            <v>14.5</v>
          </cell>
          <cell r="G463">
            <v>25</v>
          </cell>
          <cell r="H463">
            <v>13.4</v>
          </cell>
          <cell r="I463">
            <v>8</v>
          </cell>
          <cell r="J463">
            <v>7</v>
          </cell>
          <cell r="K463">
            <v>5.5</v>
          </cell>
          <cell r="L463">
            <v>6</v>
          </cell>
          <cell r="M463">
            <v>17.5</v>
          </cell>
          <cell r="N463">
            <v>8</v>
          </cell>
          <cell r="O463">
            <v>7</v>
          </cell>
          <cell r="P463">
            <v>0</v>
          </cell>
          <cell r="Q463">
            <v>1.7</v>
          </cell>
          <cell r="R463">
            <v>8.1999999999999993</v>
          </cell>
          <cell r="S463">
            <v>7.5</v>
          </cell>
          <cell r="T463">
            <v>3</v>
          </cell>
          <cell r="U463">
            <v>10.8</v>
          </cell>
          <cell r="V463">
            <v>2</v>
          </cell>
          <cell r="W463">
            <v>6.5</v>
          </cell>
          <cell r="X463">
            <v>1</v>
          </cell>
          <cell r="Y463">
            <v>0</v>
          </cell>
          <cell r="Z463">
            <v>0.3</v>
          </cell>
          <cell r="AA463">
            <v>0</v>
          </cell>
          <cell r="AB463">
            <v>0.7</v>
          </cell>
          <cell r="AC463">
            <v>3</v>
          </cell>
          <cell r="AD463">
            <v>0.2</v>
          </cell>
          <cell r="AE463">
            <v>0</v>
          </cell>
          <cell r="AF463">
            <v>0</v>
          </cell>
          <cell r="AG463">
            <v>0</v>
          </cell>
          <cell r="AH463">
            <v>9</v>
          </cell>
          <cell r="AI463">
            <v>1.1000000000000001</v>
          </cell>
          <cell r="AJ463">
            <v>0</v>
          </cell>
          <cell r="AK463">
            <v>12</v>
          </cell>
          <cell r="AL463">
            <v>4</v>
          </cell>
          <cell r="AM463">
            <v>1.3</v>
          </cell>
          <cell r="AN463">
            <v>0</v>
          </cell>
          <cell r="AO463">
            <v>1</v>
          </cell>
          <cell r="AP463">
            <v>7.6</v>
          </cell>
        </row>
        <row r="464">
          <cell r="A464">
            <v>43714</v>
          </cell>
          <cell r="B464">
            <v>34</v>
          </cell>
          <cell r="C464">
            <v>20.3</v>
          </cell>
          <cell r="D464">
            <v>30</v>
          </cell>
          <cell r="E464">
            <v>33.81</v>
          </cell>
          <cell r="F464">
            <v>15.8</v>
          </cell>
          <cell r="G464">
            <v>26.5</v>
          </cell>
          <cell r="H464">
            <v>12.1</v>
          </cell>
          <cell r="I464">
            <v>8.5</v>
          </cell>
          <cell r="J464">
            <v>10.72</v>
          </cell>
          <cell r="K464">
            <v>6</v>
          </cell>
          <cell r="L464">
            <v>6</v>
          </cell>
          <cell r="M464">
            <v>17.8</v>
          </cell>
          <cell r="N464">
            <v>7</v>
          </cell>
          <cell r="O464">
            <v>7.5</v>
          </cell>
          <cell r="P464">
            <v>0</v>
          </cell>
          <cell r="Q464">
            <v>1.8</v>
          </cell>
          <cell r="R464">
            <v>7.9</v>
          </cell>
          <cell r="S464">
            <v>7.25</v>
          </cell>
          <cell r="T464">
            <v>1.3</v>
          </cell>
          <cell r="U464">
            <v>13.6</v>
          </cell>
          <cell r="V464">
            <v>2</v>
          </cell>
          <cell r="W464">
            <v>6</v>
          </cell>
          <cell r="X464">
            <v>2</v>
          </cell>
          <cell r="Y464">
            <v>0</v>
          </cell>
          <cell r="Z464">
            <v>0.45</v>
          </cell>
          <cell r="AA464">
            <v>0</v>
          </cell>
          <cell r="AB464">
            <v>0.3</v>
          </cell>
          <cell r="AC464">
            <v>3</v>
          </cell>
          <cell r="AD464">
            <v>0.2</v>
          </cell>
          <cell r="AE464">
            <v>0</v>
          </cell>
          <cell r="AF464">
            <v>0</v>
          </cell>
          <cell r="AG464">
            <v>0</v>
          </cell>
          <cell r="AH464">
            <v>9</v>
          </cell>
          <cell r="AI464">
            <v>1.6</v>
          </cell>
          <cell r="AJ464">
            <v>0</v>
          </cell>
          <cell r="AK464">
            <v>11</v>
          </cell>
          <cell r="AL464">
            <v>4</v>
          </cell>
          <cell r="AM464">
            <v>1.5</v>
          </cell>
          <cell r="AN464">
            <v>0</v>
          </cell>
          <cell r="AO464">
            <v>1</v>
          </cell>
          <cell r="AP464">
            <v>8</v>
          </cell>
        </row>
        <row r="465">
          <cell r="A465">
            <v>43721</v>
          </cell>
          <cell r="B465">
            <v>32</v>
          </cell>
          <cell r="C465">
            <v>19.7</v>
          </cell>
          <cell r="D465">
            <v>29</v>
          </cell>
          <cell r="E465">
            <v>36.5</v>
          </cell>
          <cell r="F465">
            <v>17</v>
          </cell>
          <cell r="G465">
            <v>26</v>
          </cell>
          <cell r="H465">
            <v>11.4</v>
          </cell>
          <cell r="I465">
            <v>8</v>
          </cell>
          <cell r="J465">
            <v>9.17</v>
          </cell>
          <cell r="K465">
            <v>5</v>
          </cell>
          <cell r="L465">
            <v>6</v>
          </cell>
          <cell r="M465">
            <v>18.2</v>
          </cell>
          <cell r="N465">
            <v>7</v>
          </cell>
          <cell r="O465">
            <v>8</v>
          </cell>
          <cell r="P465">
            <v>0</v>
          </cell>
          <cell r="Q465">
            <v>2</v>
          </cell>
          <cell r="R465">
            <v>7.9</v>
          </cell>
          <cell r="S465">
            <v>8.75</v>
          </cell>
          <cell r="T465">
            <v>3</v>
          </cell>
          <cell r="U465">
            <v>14.3</v>
          </cell>
          <cell r="V465">
            <v>2</v>
          </cell>
          <cell r="W465">
            <v>5.5</v>
          </cell>
          <cell r="X465">
            <v>3</v>
          </cell>
          <cell r="Y465">
            <v>0</v>
          </cell>
          <cell r="Z465">
            <v>0.2</v>
          </cell>
          <cell r="AA465">
            <v>0</v>
          </cell>
          <cell r="AB465">
            <v>0</v>
          </cell>
          <cell r="AC465">
            <v>3.5</v>
          </cell>
          <cell r="AD465">
            <v>0.2</v>
          </cell>
          <cell r="AE465">
            <v>0</v>
          </cell>
          <cell r="AF465">
            <v>0</v>
          </cell>
          <cell r="AG465">
            <v>0</v>
          </cell>
          <cell r="AH465">
            <v>10</v>
          </cell>
          <cell r="AI465">
            <v>1.8</v>
          </cell>
          <cell r="AJ465">
            <v>0</v>
          </cell>
          <cell r="AK465">
            <v>8</v>
          </cell>
          <cell r="AL465">
            <v>4</v>
          </cell>
          <cell r="AM465">
            <v>1.5</v>
          </cell>
          <cell r="AN465">
            <v>0</v>
          </cell>
          <cell r="AO465">
            <v>1</v>
          </cell>
          <cell r="AP465">
            <v>6.7</v>
          </cell>
        </row>
        <row r="466">
          <cell r="A466">
            <v>43728</v>
          </cell>
          <cell r="B466">
            <v>31</v>
          </cell>
          <cell r="C466">
            <v>20.3</v>
          </cell>
          <cell r="D466">
            <v>31</v>
          </cell>
          <cell r="E466">
            <v>35.11</v>
          </cell>
          <cell r="F466">
            <v>16</v>
          </cell>
          <cell r="G466">
            <v>26</v>
          </cell>
          <cell r="H466">
            <v>12.1</v>
          </cell>
          <cell r="I466">
            <v>6</v>
          </cell>
          <cell r="J466">
            <v>8.52</v>
          </cell>
          <cell r="K466">
            <v>6</v>
          </cell>
          <cell r="L466">
            <v>6</v>
          </cell>
          <cell r="M466">
            <v>15.8</v>
          </cell>
          <cell r="N466">
            <v>7</v>
          </cell>
          <cell r="O466">
            <v>9</v>
          </cell>
          <cell r="P466">
            <v>0</v>
          </cell>
          <cell r="Q466">
            <v>2</v>
          </cell>
          <cell r="R466">
            <v>7.6</v>
          </cell>
          <cell r="S466">
            <v>9.5</v>
          </cell>
          <cell r="T466">
            <v>3.5</v>
          </cell>
          <cell r="U466">
            <v>8.8000000000000007</v>
          </cell>
          <cell r="V466">
            <v>2</v>
          </cell>
          <cell r="W466">
            <v>6</v>
          </cell>
          <cell r="X466">
            <v>2.5</v>
          </cell>
          <cell r="Y466">
            <v>0</v>
          </cell>
          <cell r="Z466">
            <v>0.3</v>
          </cell>
          <cell r="AA466">
            <v>0</v>
          </cell>
          <cell r="AB466">
            <v>0</v>
          </cell>
          <cell r="AC466">
            <v>3.4</v>
          </cell>
          <cell r="AD466">
            <v>0.2</v>
          </cell>
          <cell r="AE466">
            <v>0</v>
          </cell>
          <cell r="AF466">
            <v>0</v>
          </cell>
          <cell r="AG466">
            <v>0</v>
          </cell>
          <cell r="AH466">
            <v>11</v>
          </cell>
          <cell r="AI466">
            <v>2.1</v>
          </cell>
          <cell r="AJ466">
            <v>0</v>
          </cell>
          <cell r="AK466">
            <v>13</v>
          </cell>
          <cell r="AL466">
            <v>4</v>
          </cell>
          <cell r="AM466">
            <v>1.6</v>
          </cell>
          <cell r="AN466">
            <v>0</v>
          </cell>
          <cell r="AO466">
            <v>1</v>
          </cell>
          <cell r="AP466">
            <v>5.9</v>
          </cell>
        </row>
        <row r="467">
          <cell r="A467">
            <v>43735</v>
          </cell>
          <cell r="B467">
            <v>30</v>
          </cell>
          <cell r="C467">
            <v>18.5</v>
          </cell>
          <cell r="D467">
            <v>19</v>
          </cell>
          <cell r="E467">
            <v>22.01</v>
          </cell>
          <cell r="F467">
            <v>16.7</v>
          </cell>
          <cell r="G467">
            <v>25</v>
          </cell>
          <cell r="H467">
            <v>11.4</v>
          </cell>
          <cell r="I467">
            <v>10.5</v>
          </cell>
          <cell r="J467">
            <v>11.41</v>
          </cell>
          <cell r="K467">
            <v>5.5</v>
          </cell>
          <cell r="L467">
            <v>6</v>
          </cell>
          <cell r="M467">
            <v>15.5</v>
          </cell>
          <cell r="N467">
            <v>7.2</v>
          </cell>
          <cell r="O467">
            <v>7.5</v>
          </cell>
          <cell r="P467">
            <v>0</v>
          </cell>
          <cell r="Q467">
            <v>1.8</v>
          </cell>
          <cell r="R467">
            <v>7.2</v>
          </cell>
          <cell r="S467">
            <v>9.25</v>
          </cell>
          <cell r="T467">
            <v>4</v>
          </cell>
          <cell r="U467">
            <v>9.1</v>
          </cell>
          <cell r="V467">
            <v>2</v>
          </cell>
          <cell r="W467">
            <v>5.5</v>
          </cell>
          <cell r="X467">
            <v>2</v>
          </cell>
          <cell r="Y467">
            <v>0</v>
          </cell>
          <cell r="Z467">
            <v>0.3</v>
          </cell>
          <cell r="AA467">
            <v>0</v>
          </cell>
          <cell r="AB467">
            <v>0.8</v>
          </cell>
          <cell r="AC467">
            <v>3.2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11</v>
          </cell>
          <cell r="AI467">
            <v>2</v>
          </cell>
          <cell r="AJ467">
            <v>0</v>
          </cell>
          <cell r="AK467">
            <v>8</v>
          </cell>
          <cell r="AL467">
            <v>4</v>
          </cell>
          <cell r="AM467">
            <v>1.7</v>
          </cell>
          <cell r="AN467">
            <v>0</v>
          </cell>
          <cell r="AO467">
            <v>1</v>
          </cell>
          <cell r="AP467">
            <v>8.0399999999999991</v>
          </cell>
        </row>
        <row r="468">
          <cell r="A468">
            <v>43749</v>
          </cell>
          <cell r="B468">
            <v>31</v>
          </cell>
          <cell r="C468">
            <v>17</v>
          </cell>
          <cell r="D468">
            <v>24</v>
          </cell>
          <cell r="E468">
            <v>34.950000000000003</v>
          </cell>
          <cell r="F468">
            <v>17</v>
          </cell>
          <cell r="G468">
            <v>26.5</v>
          </cell>
          <cell r="H468">
            <v>12.2</v>
          </cell>
          <cell r="I468">
            <v>9</v>
          </cell>
          <cell r="J468">
            <v>10.25</v>
          </cell>
          <cell r="K468">
            <v>5.3</v>
          </cell>
          <cell r="L468">
            <v>6</v>
          </cell>
          <cell r="M468">
            <v>15.8</v>
          </cell>
          <cell r="N468">
            <v>7</v>
          </cell>
          <cell r="O468">
            <v>8</v>
          </cell>
          <cell r="P468">
            <v>0</v>
          </cell>
          <cell r="Q468">
            <v>1.7</v>
          </cell>
          <cell r="R468">
            <v>7.3</v>
          </cell>
          <cell r="S468">
            <v>9.25</v>
          </cell>
          <cell r="T468">
            <v>1.4</v>
          </cell>
          <cell r="U468">
            <v>15.4</v>
          </cell>
          <cell r="V468">
            <v>2</v>
          </cell>
          <cell r="W468">
            <v>6</v>
          </cell>
          <cell r="X468">
            <v>3.5</v>
          </cell>
          <cell r="Y468">
            <v>0</v>
          </cell>
          <cell r="Z468">
            <v>0.2</v>
          </cell>
          <cell r="AA468">
            <v>0</v>
          </cell>
          <cell r="AB468">
            <v>1</v>
          </cell>
          <cell r="AC468">
            <v>3.5</v>
          </cell>
          <cell r="AD468">
            <v>0.1</v>
          </cell>
          <cell r="AE468">
            <v>0</v>
          </cell>
          <cell r="AF468">
            <v>0</v>
          </cell>
          <cell r="AG468">
            <v>0</v>
          </cell>
          <cell r="AH468">
            <v>10</v>
          </cell>
          <cell r="AI468">
            <v>1.38</v>
          </cell>
          <cell r="AJ468">
            <v>0</v>
          </cell>
          <cell r="AK468">
            <v>8.5</v>
          </cell>
          <cell r="AL468">
            <v>4</v>
          </cell>
          <cell r="AM468">
            <v>1.2</v>
          </cell>
          <cell r="AN468">
            <v>0</v>
          </cell>
          <cell r="AO468">
            <v>1</v>
          </cell>
          <cell r="AP468">
            <v>8.07</v>
          </cell>
        </row>
        <row r="469">
          <cell r="A469">
            <v>43756</v>
          </cell>
          <cell r="B469">
            <v>33</v>
          </cell>
          <cell r="C469">
            <v>16</v>
          </cell>
          <cell r="D469">
            <v>28.5</v>
          </cell>
          <cell r="E469">
            <v>32.200000000000003</v>
          </cell>
          <cell r="F469">
            <v>17.7</v>
          </cell>
          <cell r="G469">
            <v>24</v>
          </cell>
          <cell r="H469">
            <v>12.7</v>
          </cell>
          <cell r="I469">
            <v>9.5</v>
          </cell>
          <cell r="J469">
            <v>5.72</v>
          </cell>
          <cell r="K469">
            <v>6.5</v>
          </cell>
          <cell r="L469">
            <v>7</v>
          </cell>
          <cell r="M469">
            <v>16</v>
          </cell>
          <cell r="N469">
            <v>7.8</v>
          </cell>
          <cell r="O469">
            <v>7.5</v>
          </cell>
          <cell r="P469">
            <v>0</v>
          </cell>
          <cell r="Q469">
            <v>1.8</v>
          </cell>
          <cell r="R469">
            <v>7.9</v>
          </cell>
          <cell r="S469">
            <v>8.75</v>
          </cell>
          <cell r="T469">
            <v>1.2</v>
          </cell>
          <cell r="U469">
            <v>11.7</v>
          </cell>
          <cell r="V469">
            <v>2</v>
          </cell>
          <cell r="W469">
            <v>6.5</v>
          </cell>
          <cell r="X469">
            <v>3.5</v>
          </cell>
          <cell r="Y469">
            <v>0</v>
          </cell>
          <cell r="Z469">
            <v>0.15</v>
          </cell>
          <cell r="AA469">
            <v>0</v>
          </cell>
          <cell r="AB469">
            <v>0.8</v>
          </cell>
          <cell r="AC469">
            <v>3.3</v>
          </cell>
          <cell r="AD469">
            <v>0.2</v>
          </cell>
          <cell r="AE469">
            <v>0</v>
          </cell>
          <cell r="AF469">
            <v>0</v>
          </cell>
          <cell r="AG469">
            <v>0</v>
          </cell>
          <cell r="AH469">
            <v>8</v>
          </cell>
          <cell r="AI469">
            <v>1.4</v>
          </cell>
          <cell r="AJ469">
            <v>0</v>
          </cell>
          <cell r="AK469">
            <v>9</v>
          </cell>
          <cell r="AL469">
            <v>4</v>
          </cell>
          <cell r="AM469">
            <v>1.2</v>
          </cell>
          <cell r="AN469">
            <v>0</v>
          </cell>
          <cell r="AO469">
            <v>1</v>
          </cell>
          <cell r="AP469">
            <v>4.7</v>
          </cell>
        </row>
        <row r="470">
          <cell r="A470">
            <v>43763</v>
          </cell>
          <cell r="B470">
            <v>26</v>
          </cell>
          <cell r="C470">
            <v>18</v>
          </cell>
          <cell r="D470">
            <v>13</v>
          </cell>
          <cell r="E470">
            <v>17.350000000000001</v>
          </cell>
          <cell r="F470">
            <v>15.1</v>
          </cell>
          <cell r="G470">
            <v>22</v>
          </cell>
          <cell r="H470">
            <v>13.8</v>
          </cell>
          <cell r="I470">
            <v>9.8000000000000007</v>
          </cell>
          <cell r="J470">
            <v>7.97</v>
          </cell>
          <cell r="K470">
            <v>6.5</v>
          </cell>
          <cell r="L470">
            <v>7</v>
          </cell>
          <cell r="M470">
            <v>15.7</v>
          </cell>
          <cell r="N470">
            <v>7.5</v>
          </cell>
          <cell r="O470">
            <v>8</v>
          </cell>
          <cell r="P470">
            <v>0</v>
          </cell>
          <cell r="Q470">
            <v>1.9</v>
          </cell>
          <cell r="R470">
            <v>7.5</v>
          </cell>
          <cell r="S470">
            <v>9.25</v>
          </cell>
          <cell r="T470">
            <v>1.1000000000000001</v>
          </cell>
          <cell r="U470">
            <v>13.9</v>
          </cell>
          <cell r="V470">
            <v>2</v>
          </cell>
          <cell r="W470">
            <v>8</v>
          </cell>
          <cell r="X470">
            <v>1.9</v>
          </cell>
          <cell r="Y470">
            <v>0</v>
          </cell>
          <cell r="Z470">
            <v>0.15</v>
          </cell>
          <cell r="AA470">
            <v>0</v>
          </cell>
          <cell r="AB470">
            <v>1.5</v>
          </cell>
          <cell r="AC470">
            <v>3.3</v>
          </cell>
          <cell r="AD470">
            <v>0.2</v>
          </cell>
          <cell r="AE470">
            <v>0</v>
          </cell>
          <cell r="AF470">
            <v>0</v>
          </cell>
          <cell r="AG470">
            <v>0.44</v>
          </cell>
          <cell r="AH470">
            <v>8</v>
          </cell>
          <cell r="AI470">
            <v>1.38</v>
          </cell>
          <cell r="AJ470">
            <v>0</v>
          </cell>
          <cell r="AK470">
            <v>9</v>
          </cell>
          <cell r="AL470">
            <v>4</v>
          </cell>
          <cell r="AM470">
            <v>1</v>
          </cell>
          <cell r="AN470">
            <v>0</v>
          </cell>
          <cell r="AO470">
            <v>1</v>
          </cell>
          <cell r="AP470">
            <v>5.2</v>
          </cell>
        </row>
        <row r="471">
          <cell r="A471">
            <v>43770</v>
          </cell>
          <cell r="B471">
            <v>30</v>
          </cell>
          <cell r="C471">
            <v>18.899999999999999</v>
          </cell>
          <cell r="D471">
            <v>26</v>
          </cell>
          <cell r="E471">
            <v>38.65</v>
          </cell>
          <cell r="F471">
            <v>13.5</v>
          </cell>
          <cell r="G471">
            <v>24</v>
          </cell>
          <cell r="H471">
            <v>13.5</v>
          </cell>
          <cell r="I471">
            <v>9</v>
          </cell>
          <cell r="J471">
            <v>9.4499999999999993</v>
          </cell>
          <cell r="K471">
            <v>9.1999999999999993</v>
          </cell>
          <cell r="L471">
            <v>7</v>
          </cell>
          <cell r="M471">
            <v>16.8</v>
          </cell>
          <cell r="N471">
            <v>11</v>
          </cell>
          <cell r="O471">
            <v>6.5</v>
          </cell>
          <cell r="P471">
            <v>0</v>
          </cell>
          <cell r="Q471">
            <v>1.7</v>
          </cell>
          <cell r="R471">
            <v>7.8</v>
          </cell>
          <cell r="S471">
            <v>9.25</v>
          </cell>
          <cell r="T471">
            <v>0.74</v>
          </cell>
          <cell r="U471">
            <v>12</v>
          </cell>
          <cell r="V471">
            <v>2</v>
          </cell>
          <cell r="W471">
            <v>7</v>
          </cell>
          <cell r="X471">
            <v>2.5</v>
          </cell>
          <cell r="Y471">
            <v>0</v>
          </cell>
          <cell r="Z471">
            <v>0.1</v>
          </cell>
          <cell r="AA471">
            <v>0</v>
          </cell>
          <cell r="AB471">
            <v>1.4</v>
          </cell>
          <cell r="AC471">
            <v>3.3</v>
          </cell>
          <cell r="AD471">
            <v>0.1</v>
          </cell>
          <cell r="AE471">
            <v>0</v>
          </cell>
          <cell r="AF471">
            <v>0</v>
          </cell>
          <cell r="AG471">
            <v>0</v>
          </cell>
          <cell r="AH471">
            <v>8</v>
          </cell>
          <cell r="AI471">
            <v>2.4</v>
          </cell>
          <cell r="AJ471">
            <v>0</v>
          </cell>
          <cell r="AK471">
            <v>9</v>
          </cell>
          <cell r="AL471">
            <v>4</v>
          </cell>
          <cell r="AM471">
            <v>1.2</v>
          </cell>
          <cell r="AN471">
            <v>0</v>
          </cell>
          <cell r="AO471">
            <v>1</v>
          </cell>
          <cell r="AP471">
            <v>5.2</v>
          </cell>
        </row>
        <row r="472">
          <cell r="A472">
            <v>43777</v>
          </cell>
          <cell r="B472">
            <v>30</v>
          </cell>
          <cell r="C472">
            <v>19.7</v>
          </cell>
          <cell r="D472">
            <v>30</v>
          </cell>
          <cell r="E472">
            <v>35.6</v>
          </cell>
          <cell r="F472">
            <v>13</v>
          </cell>
          <cell r="G472">
            <v>18</v>
          </cell>
          <cell r="H472">
            <v>13.3</v>
          </cell>
          <cell r="I472">
            <v>12.5</v>
          </cell>
          <cell r="J472">
            <v>5.04</v>
          </cell>
          <cell r="K472">
            <v>9</v>
          </cell>
          <cell r="L472">
            <v>7</v>
          </cell>
          <cell r="M472">
            <v>15.5</v>
          </cell>
          <cell r="N472">
            <v>7.6</v>
          </cell>
          <cell r="O472">
            <v>5.5</v>
          </cell>
          <cell r="P472">
            <v>0</v>
          </cell>
          <cell r="Q472">
            <v>1.8</v>
          </cell>
          <cell r="R472">
            <v>7.7</v>
          </cell>
          <cell r="S472">
            <v>8.25</v>
          </cell>
          <cell r="T472">
            <v>1.1599999999999999</v>
          </cell>
          <cell r="U472">
            <v>11</v>
          </cell>
          <cell r="V472">
            <v>2</v>
          </cell>
          <cell r="W472">
            <v>7</v>
          </cell>
          <cell r="X472">
            <v>2.5</v>
          </cell>
          <cell r="Y472">
            <v>0</v>
          </cell>
          <cell r="Z472">
            <v>0.15</v>
          </cell>
          <cell r="AA472">
            <v>0</v>
          </cell>
          <cell r="AB472">
            <v>0.3</v>
          </cell>
          <cell r="AC472">
            <v>3.5</v>
          </cell>
          <cell r="AD472">
            <v>1.2</v>
          </cell>
          <cell r="AE472">
            <v>0</v>
          </cell>
          <cell r="AF472">
            <v>0</v>
          </cell>
          <cell r="AG472">
            <v>0.14000000000000001</v>
          </cell>
          <cell r="AH472">
            <v>8</v>
          </cell>
          <cell r="AI472">
            <v>0.9</v>
          </cell>
          <cell r="AJ472">
            <v>0</v>
          </cell>
          <cell r="AK472">
            <v>9</v>
          </cell>
          <cell r="AL472">
            <v>3</v>
          </cell>
          <cell r="AM472">
            <v>0.7</v>
          </cell>
          <cell r="AN472">
            <v>0</v>
          </cell>
          <cell r="AO472">
            <v>1</v>
          </cell>
          <cell r="AP472">
            <v>4.2</v>
          </cell>
        </row>
        <row r="473">
          <cell r="A473">
            <v>43784</v>
          </cell>
          <cell r="B473">
            <v>31</v>
          </cell>
          <cell r="C473">
            <v>18.899999999999999</v>
          </cell>
          <cell r="D473">
            <v>34</v>
          </cell>
          <cell r="E473">
            <v>38.67</v>
          </cell>
          <cell r="F473">
            <v>17</v>
          </cell>
          <cell r="G473">
            <v>21.5</v>
          </cell>
          <cell r="H473">
            <v>12.3</v>
          </cell>
          <cell r="I473">
            <v>12</v>
          </cell>
          <cell r="J473">
            <v>6.23</v>
          </cell>
          <cell r="K473">
            <v>8.3000000000000007</v>
          </cell>
          <cell r="L473">
            <v>7</v>
          </cell>
          <cell r="M473">
            <v>15.1</v>
          </cell>
          <cell r="N473">
            <v>10.3</v>
          </cell>
          <cell r="O473">
            <v>6.5</v>
          </cell>
          <cell r="P473">
            <v>0</v>
          </cell>
          <cell r="Q473">
            <v>1.7</v>
          </cell>
          <cell r="R473">
            <v>7.1</v>
          </cell>
          <cell r="S473">
            <v>8.75</v>
          </cell>
          <cell r="T473">
            <v>0.86</v>
          </cell>
          <cell r="U473">
            <v>10</v>
          </cell>
          <cell r="V473">
            <v>2</v>
          </cell>
          <cell r="W473">
            <v>7.7</v>
          </cell>
          <cell r="X473">
            <v>2.4</v>
          </cell>
          <cell r="Y473">
            <v>0</v>
          </cell>
          <cell r="Z473">
            <v>0.2</v>
          </cell>
          <cell r="AA473">
            <v>0</v>
          </cell>
          <cell r="AB473">
            <v>0</v>
          </cell>
          <cell r="AC473">
            <v>6.5</v>
          </cell>
          <cell r="AD473">
            <v>0.9</v>
          </cell>
          <cell r="AE473">
            <v>0</v>
          </cell>
          <cell r="AF473">
            <v>0</v>
          </cell>
          <cell r="AG473">
            <v>0.28999999999999998</v>
          </cell>
          <cell r="AH473">
            <v>8</v>
          </cell>
          <cell r="AI473">
            <v>1.2</v>
          </cell>
          <cell r="AJ473">
            <v>0</v>
          </cell>
          <cell r="AK473">
            <v>9.5</v>
          </cell>
          <cell r="AL473">
            <v>3.2</v>
          </cell>
          <cell r="AM473">
            <v>0.7</v>
          </cell>
          <cell r="AN473">
            <v>0</v>
          </cell>
          <cell r="AO473">
            <v>1</v>
          </cell>
          <cell r="AP473">
            <v>5.63</v>
          </cell>
        </row>
        <row r="474">
          <cell r="A474">
            <v>43791</v>
          </cell>
          <cell r="B474">
            <v>34</v>
          </cell>
          <cell r="C474">
            <v>19.5</v>
          </cell>
          <cell r="D474">
            <v>30</v>
          </cell>
          <cell r="E474">
            <v>34.5</v>
          </cell>
          <cell r="F474">
            <v>16.8</v>
          </cell>
          <cell r="G474">
            <v>18.5</v>
          </cell>
          <cell r="H474">
            <v>12.8</v>
          </cell>
          <cell r="I474">
            <v>12</v>
          </cell>
          <cell r="J474">
            <v>8.51</v>
          </cell>
          <cell r="K474">
            <v>7.1</v>
          </cell>
          <cell r="L474">
            <v>7</v>
          </cell>
          <cell r="M474">
            <v>16.399999999999999</v>
          </cell>
          <cell r="N474">
            <v>10</v>
          </cell>
          <cell r="O474">
            <v>5</v>
          </cell>
          <cell r="P474">
            <v>0</v>
          </cell>
          <cell r="Q474">
            <v>1.6</v>
          </cell>
          <cell r="R474">
            <v>7.4</v>
          </cell>
          <cell r="S474">
            <v>7.5</v>
          </cell>
          <cell r="T474">
            <v>0.53</v>
          </cell>
          <cell r="U474">
            <v>11.3</v>
          </cell>
          <cell r="V474">
            <v>2</v>
          </cell>
          <cell r="W474">
            <v>7</v>
          </cell>
          <cell r="X474">
            <v>2.5</v>
          </cell>
          <cell r="Y474">
            <v>0</v>
          </cell>
          <cell r="Z474">
            <v>0</v>
          </cell>
          <cell r="AA474">
            <v>0</v>
          </cell>
          <cell r="AB474">
            <v>0.2</v>
          </cell>
          <cell r="AC474">
            <v>4</v>
          </cell>
          <cell r="AD474">
            <v>0</v>
          </cell>
          <cell r="AE474">
            <v>0</v>
          </cell>
          <cell r="AF474">
            <v>0</v>
          </cell>
          <cell r="AG474">
            <v>0.28999999999999998</v>
          </cell>
          <cell r="AH474">
            <v>8</v>
          </cell>
          <cell r="AI474">
            <v>2</v>
          </cell>
          <cell r="AJ474">
            <v>0</v>
          </cell>
          <cell r="AK474">
            <v>9.1999999999999993</v>
          </cell>
          <cell r="AL474">
            <v>4</v>
          </cell>
          <cell r="AM474">
            <v>1</v>
          </cell>
          <cell r="AN474">
            <v>0</v>
          </cell>
          <cell r="AO474">
            <v>1</v>
          </cell>
          <cell r="AP474">
            <v>4.5</v>
          </cell>
        </row>
        <row r="475">
          <cell r="A475">
            <v>43798</v>
          </cell>
          <cell r="B475">
            <v>32</v>
          </cell>
          <cell r="C475">
            <v>22</v>
          </cell>
          <cell r="D475">
            <v>30</v>
          </cell>
          <cell r="E475">
            <v>35.119999999999997</v>
          </cell>
          <cell r="F475">
            <v>16</v>
          </cell>
          <cell r="G475">
            <v>22</v>
          </cell>
          <cell r="H475">
            <v>14.6</v>
          </cell>
          <cell r="I475">
            <v>11.5</v>
          </cell>
          <cell r="J475">
            <v>3.59</v>
          </cell>
          <cell r="K475">
            <v>8</v>
          </cell>
          <cell r="L475">
            <v>7</v>
          </cell>
          <cell r="M475">
            <v>16</v>
          </cell>
          <cell r="N475">
            <v>9.1</v>
          </cell>
          <cell r="O475">
            <v>5.5</v>
          </cell>
          <cell r="P475">
            <v>0</v>
          </cell>
          <cell r="Q475">
            <v>1.8</v>
          </cell>
          <cell r="R475">
            <v>7.6</v>
          </cell>
          <cell r="S475">
            <v>6.25</v>
          </cell>
          <cell r="T475">
            <v>0.14000000000000001</v>
          </cell>
          <cell r="U475">
            <v>11</v>
          </cell>
          <cell r="V475">
            <v>2</v>
          </cell>
          <cell r="W475">
            <v>6</v>
          </cell>
          <cell r="X475">
            <v>2.5</v>
          </cell>
          <cell r="Y475">
            <v>0</v>
          </cell>
          <cell r="Z475">
            <v>0</v>
          </cell>
          <cell r="AA475">
            <v>0</v>
          </cell>
          <cell r="AB475">
            <v>2</v>
          </cell>
          <cell r="AC475">
            <v>2.7</v>
          </cell>
          <cell r="AD475">
            <v>0.2</v>
          </cell>
          <cell r="AE475">
            <v>0</v>
          </cell>
          <cell r="AF475">
            <v>0</v>
          </cell>
          <cell r="AG475">
            <v>0</v>
          </cell>
          <cell r="AH475">
            <v>8</v>
          </cell>
          <cell r="AI475">
            <v>1.65</v>
          </cell>
          <cell r="AJ475">
            <v>0</v>
          </cell>
          <cell r="AK475">
            <v>8.8000000000000007</v>
          </cell>
          <cell r="AL475">
            <v>3.5</v>
          </cell>
          <cell r="AM475">
            <v>1.2</v>
          </cell>
          <cell r="AN475">
            <v>0</v>
          </cell>
          <cell r="AO475">
            <v>1</v>
          </cell>
          <cell r="AP475">
            <v>5.6</v>
          </cell>
        </row>
        <row r="476">
          <cell r="A476">
            <v>43805</v>
          </cell>
          <cell r="B476">
            <v>30</v>
          </cell>
          <cell r="C476">
            <v>22</v>
          </cell>
          <cell r="D476">
            <v>32</v>
          </cell>
          <cell r="E476">
            <v>36.35</v>
          </cell>
          <cell r="F476">
            <v>16.5</v>
          </cell>
          <cell r="G476">
            <v>23</v>
          </cell>
          <cell r="H476">
            <v>13.3</v>
          </cell>
          <cell r="I476">
            <v>11</v>
          </cell>
          <cell r="J476">
            <v>12.95</v>
          </cell>
          <cell r="K476">
            <v>8.1</v>
          </cell>
          <cell r="L476">
            <v>7</v>
          </cell>
          <cell r="M476">
            <v>16</v>
          </cell>
          <cell r="N476">
            <v>9.14</v>
          </cell>
          <cell r="O476">
            <v>7</v>
          </cell>
          <cell r="P476">
            <v>0</v>
          </cell>
          <cell r="Q476">
            <v>1.9</v>
          </cell>
          <cell r="R476">
            <v>7.5</v>
          </cell>
          <cell r="S476">
            <v>6.75</v>
          </cell>
          <cell r="T476">
            <v>1.2</v>
          </cell>
          <cell r="U476">
            <v>11</v>
          </cell>
          <cell r="V476">
            <v>2</v>
          </cell>
          <cell r="W476">
            <v>5</v>
          </cell>
          <cell r="X476">
            <v>2</v>
          </cell>
          <cell r="Y476">
            <v>0</v>
          </cell>
          <cell r="Z476">
            <v>0</v>
          </cell>
          <cell r="AA476">
            <v>0</v>
          </cell>
          <cell r="AB476">
            <v>1.5</v>
          </cell>
          <cell r="AC476">
            <v>1.8</v>
          </cell>
          <cell r="AD476">
            <v>0.1</v>
          </cell>
          <cell r="AE476">
            <v>0</v>
          </cell>
          <cell r="AF476">
            <v>0</v>
          </cell>
          <cell r="AG476">
            <v>0</v>
          </cell>
          <cell r="AH476">
            <v>8</v>
          </cell>
          <cell r="AI476">
            <v>1.2</v>
          </cell>
          <cell r="AJ476">
            <v>0</v>
          </cell>
          <cell r="AK476">
            <v>9</v>
          </cell>
          <cell r="AL476">
            <v>3</v>
          </cell>
          <cell r="AM476">
            <v>1.2</v>
          </cell>
          <cell r="AN476">
            <v>0</v>
          </cell>
          <cell r="AO476">
            <v>1</v>
          </cell>
          <cell r="AP476">
            <v>5.5</v>
          </cell>
        </row>
        <row r="477">
          <cell r="A477">
            <v>43812</v>
          </cell>
          <cell r="B477">
            <v>28</v>
          </cell>
          <cell r="C477">
            <v>23</v>
          </cell>
          <cell r="D477">
            <v>35</v>
          </cell>
          <cell r="E477">
            <v>39.06</v>
          </cell>
          <cell r="F477">
            <v>16</v>
          </cell>
          <cell r="G477">
            <v>18.600000000000001</v>
          </cell>
          <cell r="H477">
            <v>14.6</v>
          </cell>
          <cell r="I477">
            <v>12</v>
          </cell>
          <cell r="J477">
            <v>7.19</v>
          </cell>
          <cell r="K477">
            <v>8.1999999999999993</v>
          </cell>
          <cell r="L477">
            <v>7</v>
          </cell>
          <cell r="M477">
            <v>15.8</v>
          </cell>
          <cell r="N477">
            <v>10.7</v>
          </cell>
          <cell r="O477">
            <v>6</v>
          </cell>
          <cell r="P477">
            <v>0</v>
          </cell>
          <cell r="Q477">
            <v>1.8</v>
          </cell>
          <cell r="R477">
            <v>6.9</v>
          </cell>
          <cell r="S477">
            <v>9.75</v>
          </cell>
          <cell r="T477">
            <v>0.31</v>
          </cell>
          <cell r="U477">
            <v>12</v>
          </cell>
          <cell r="V477">
            <v>2</v>
          </cell>
          <cell r="W477">
            <v>8</v>
          </cell>
          <cell r="X477">
            <v>2</v>
          </cell>
          <cell r="Y477">
            <v>0</v>
          </cell>
          <cell r="Z477">
            <v>0</v>
          </cell>
          <cell r="AA477">
            <v>0</v>
          </cell>
          <cell r="AB477">
            <v>0.9</v>
          </cell>
          <cell r="AC477">
            <v>3</v>
          </cell>
          <cell r="AD477">
            <v>0.2</v>
          </cell>
          <cell r="AE477">
            <v>0</v>
          </cell>
          <cell r="AF477">
            <v>0</v>
          </cell>
          <cell r="AG477">
            <v>0.28999999999999998</v>
          </cell>
          <cell r="AH477">
            <v>8</v>
          </cell>
          <cell r="AI477">
            <v>1.5</v>
          </cell>
          <cell r="AJ477">
            <v>0</v>
          </cell>
          <cell r="AK477">
            <v>9.4</v>
          </cell>
          <cell r="AL477">
            <v>4.5</v>
          </cell>
          <cell r="AM477">
            <v>0.5</v>
          </cell>
          <cell r="AN477">
            <v>0</v>
          </cell>
          <cell r="AO477">
            <v>1</v>
          </cell>
          <cell r="AP477">
            <v>4.8</v>
          </cell>
        </row>
        <row r="478">
          <cell r="A478">
            <v>43819</v>
          </cell>
          <cell r="B478">
            <v>30</v>
          </cell>
          <cell r="C478">
            <v>21.5</v>
          </cell>
          <cell r="D478">
            <v>13</v>
          </cell>
          <cell r="E478">
            <v>19</v>
          </cell>
          <cell r="F478">
            <v>17</v>
          </cell>
          <cell r="G478">
            <v>19.5</v>
          </cell>
          <cell r="H478">
            <v>15.5</v>
          </cell>
          <cell r="I478">
            <v>11.5</v>
          </cell>
          <cell r="J478">
            <v>7.5</v>
          </cell>
          <cell r="K478">
            <v>9</v>
          </cell>
          <cell r="L478">
            <v>7</v>
          </cell>
          <cell r="M478">
            <v>15.9</v>
          </cell>
          <cell r="N478">
            <v>11.2</v>
          </cell>
          <cell r="O478">
            <v>4</v>
          </cell>
          <cell r="P478">
            <v>0</v>
          </cell>
          <cell r="Q478">
            <v>1.8</v>
          </cell>
          <cell r="R478">
            <v>7.1</v>
          </cell>
          <cell r="S478">
            <v>4</v>
          </cell>
          <cell r="T478">
            <v>0.5</v>
          </cell>
          <cell r="U478">
            <v>11</v>
          </cell>
          <cell r="V478">
            <v>2</v>
          </cell>
          <cell r="W478">
            <v>7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0.9</v>
          </cell>
          <cell r="AC478">
            <v>3</v>
          </cell>
          <cell r="AD478">
            <v>0.2</v>
          </cell>
          <cell r="AE478">
            <v>0</v>
          </cell>
          <cell r="AF478">
            <v>0</v>
          </cell>
          <cell r="AG478">
            <v>0.43</v>
          </cell>
          <cell r="AH478">
            <v>8</v>
          </cell>
          <cell r="AI478">
            <v>2</v>
          </cell>
          <cell r="AJ478">
            <v>0</v>
          </cell>
          <cell r="AK478">
            <v>9.4</v>
          </cell>
          <cell r="AL478">
            <v>4</v>
          </cell>
          <cell r="AM478">
            <v>0.9</v>
          </cell>
          <cell r="AN478">
            <v>0</v>
          </cell>
          <cell r="AO478">
            <v>1</v>
          </cell>
          <cell r="AP478">
            <v>4.5999999999999996</v>
          </cell>
        </row>
        <row r="479">
          <cell r="A479">
            <v>43826</v>
          </cell>
          <cell r="B479">
            <v>28</v>
          </cell>
          <cell r="C479">
            <v>19</v>
          </cell>
          <cell r="D479">
            <v>38</v>
          </cell>
          <cell r="E479">
            <v>38</v>
          </cell>
          <cell r="F479">
            <v>15</v>
          </cell>
          <cell r="G479">
            <v>21</v>
          </cell>
          <cell r="H479">
            <v>14.6</v>
          </cell>
          <cell r="I479">
            <v>11</v>
          </cell>
          <cell r="J479">
            <v>7</v>
          </cell>
          <cell r="K479">
            <v>8.3000000000000007</v>
          </cell>
          <cell r="L479">
            <v>7</v>
          </cell>
          <cell r="M479">
            <v>14.8</v>
          </cell>
          <cell r="N479">
            <v>9.3000000000000007</v>
          </cell>
          <cell r="O479">
            <v>6.5</v>
          </cell>
          <cell r="P479">
            <v>0</v>
          </cell>
          <cell r="Q479">
            <v>2</v>
          </cell>
          <cell r="R479">
            <v>7.3</v>
          </cell>
          <cell r="S479">
            <v>4</v>
          </cell>
          <cell r="T479">
            <v>0.96</v>
          </cell>
          <cell r="U479">
            <v>12</v>
          </cell>
          <cell r="V479">
            <v>2</v>
          </cell>
          <cell r="W479">
            <v>4</v>
          </cell>
          <cell r="X479">
            <v>3.5</v>
          </cell>
          <cell r="Y479">
            <v>0</v>
          </cell>
          <cell r="Z479">
            <v>0</v>
          </cell>
          <cell r="AA479">
            <v>0</v>
          </cell>
          <cell r="AB479">
            <v>1</v>
          </cell>
          <cell r="AC479">
            <v>3.3</v>
          </cell>
          <cell r="AD479">
            <v>0</v>
          </cell>
          <cell r="AE479">
            <v>0</v>
          </cell>
          <cell r="AF479">
            <v>0</v>
          </cell>
          <cell r="AG479">
            <v>0.36</v>
          </cell>
          <cell r="AH479">
            <v>9</v>
          </cell>
          <cell r="AI479">
            <v>0.9</v>
          </cell>
          <cell r="AJ479">
            <v>0</v>
          </cell>
          <cell r="AK479">
            <v>8.9</v>
          </cell>
          <cell r="AL479">
            <v>3</v>
          </cell>
          <cell r="AM479">
            <v>1</v>
          </cell>
          <cell r="AN479">
            <v>0</v>
          </cell>
          <cell r="AO479">
            <v>1</v>
          </cell>
          <cell r="AP479">
            <v>4.0999999999999996</v>
          </cell>
        </row>
        <row r="480">
          <cell r="A480">
            <v>43833</v>
          </cell>
          <cell r="B480">
            <v>27</v>
          </cell>
          <cell r="C480">
            <v>19.5</v>
          </cell>
          <cell r="D480">
            <v>35</v>
          </cell>
          <cell r="E480">
            <v>39</v>
          </cell>
          <cell r="F480">
            <v>16</v>
          </cell>
          <cell r="G480">
            <v>18</v>
          </cell>
          <cell r="H480">
            <v>14.3</v>
          </cell>
          <cell r="I480">
            <v>10</v>
          </cell>
          <cell r="J480">
            <v>9.99</v>
          </cell>
          <cell r="K480">
            <v>9.3000000000000007</v>
          </cell>
          <cell r="L480">
            <v>7</v>
          </cell>
          <cell r="M480">
            <v>15.7</v>
          </cell>
          <cell r="N480">
            <v>10</v>
          </cell>
          <cell r="O480">
            <v>8</v>
          </cell>
          <cell r="P480">
            <v>0</v>
          </cell>
          <cell r="Q480">
            <v>2.1</v>
          </cell>
          <cell r="R480">
            <v>7.2</v>
          </cell>
          <cell r="S480">
            <v>4.2</v>
          </cell>
          <cell r="T480">
            <v>1.9</v>
          </cell>
          <cell r="U480">
            <v>14</v>
          </cell>
          <cell r="V480">
            <v>2</v>
          </cell>
          <cell r="W480">
            <v>5</v>
          </cell>
          <cell r="X480">
            <v>2</v>
          </cell>
          <cell r="Y480">
            <v>0</v>
          </cell>
          <cell r="Z480">
            <v>0</v>
          </cell>
          <cell r="AA480">
            <v>0</v>
          </cell>
          <cell r="AB480">
            <v>1.2</v>
          </cell>
          <cell r="AC480">
            <v>2.6</v>
          </cell>
          <cell r="AD480">
            <v>0</v>
          </cell>
          <cell r="AE480">
            <v>0</v>
          </cell>
          <cell r="AF480">
            <v>0</v>
          </cell>
          <cell r="AG480">
            <v>0.35</v>
          </cell>
          <cell r="AH480">
            <v>9</v>
          </cell>
          <cell r="AI480">
            <v>0.9</v>
          </cell>
          <cell r="AJ480">
            <v>0</v>
          </cell>
          <cell r="AK480">
            <v>8.3000000000000007</v>
          </cell>
          <cell r="AL480">
            <v>3</v>
          </cell>
          <cell r="AM480">
            <v>1</v>
          </cell>
          <cell r="AN480">
            <v>0</v>
          </cell>
          <cell r="AO480">
            <v>1</v>
          </cell>
          <cell r="AP480">
            <v>3.6</v>
          </cell>
        </row>
        <row r="481">
          <cell r="A481">
            <v>43840</v>
          </cell>
          <cell r="B481">
            <v>28</v>
          </cell>
          <cell r="C481">
            <v>17.8</v>
          </cell>
          <cell r="D481">
            <v>35</v>
          </cell>
          <cell r="E481">
            <v>39.5</v>
          </cell>
          <cell r="F481">
            <v>15</v>
          </cell>
          <cell r="G481">
            <v>17</v>
          </cell>
          <cell r="H481">
            <v>12.8</v>
          </cell>
          <cell r="I481">
            <v>10.5</v>
          </cell>
          <cell r="J481">
            <v>11.05</v>
          </cell>
          <cell r="K481">
            <v>6</v>
          </cell>
          <cell r="L481">
            <v>5</v>
          </cell>
          <cell r="M481">
            <v>15.1</v>
          </cell>
          <cell r="N481">
            <v>9</v>
          </cell>
          <cell r="O481">
            <v>8.5</v>
          </cell>
          <cell r="P481">
            <v>0</v>
          </cell>
          <cell r="Q481">
            <v>2</v>
          </cell>
          <cell r="R481">
            <v>7.3</v>
          </cell>
          <cell r="S481">
            <v>2.4</v>
          </cell>
          <cell r="T481">
            <v>2.6</v>
          </cell>
          <cell r="U481">
            <v>15</v>
          </cell>
          <cell r="V481">
            <v>2.5</v>
          </cell>
          <cell r="W481">
            <v>6</v>
          </cell>
          <cell r="X481">
            <v>2.8</v>
          </cell>
          <cell r="Y481">
            <v>0</v>
          </cell>
          <cell r="Z481">
            <v>0.2</v>
          </cell>
          <cell r="AA481">
            <v>0</v>
          </cell>
          <cell r="AB481">
            <v>1.5</v>
          </cell>
          <cell r="AC481">
            <v>3</v>
          </cell>
          <cell r="AD481">
            <v>0.24</v>
          </cell>
          <cell r="AE481">
            <v>0</v>
          </cell>
          <cell r="AF481">
            <v>0</v>
          </cell>
          <cell r="AG481">
            <v>0.43</v>
          </cell>
          <cell r="AH481">
            <v>10</v>
          </cell>
          <cell r="AI481">
            <v>1.5</v>
          </cell>
          <cell r="AJ481">
            <v>0</v>
          </cell>
          <cell r="AK481">
            <v>8.3000000000000007</v>
          </cell>
          <cell r="AL481">
            <v>3</v>
          </cell>
          <cell r="AM481">
            <v>1</v>
          </cell>
          <cell r="AN481">
            <v>0</v>
          </cell>
          <cell r="AO481">
            <v>1</v>
          </cell>
          <cell r="AP481">
            <v>3.4</v>
          </cell>
        </row>
        <row r="482">
          <cell r="A482">
            <v>43847</v>
          </cell>
          <cell r="B482">
            <v>29</v>
          </cell>
          <cell r="C482">
            <v>22.3</v>
          </cell>
          <cell r="D482">
            <v>36</v>
          </cell>
          <cell r="E482">
            <v>38.979999999999997</v>
          </cell>
          <cell r="F482">
            <v>16</v>
          </cell>
          <cell r="G482">
            <v>17</v>
          </cell>
          <cell r="H482">
            <v>15.7</v>
          </cell>
          <cell r="I482">
            <v>11</v>
          </cell>
          <cell r="J482">
            <v>10.67</v>
          </cell>
          <cell r="K482">
            <v>5</v>
          </cell>
          <cell r="L482">
            <v>7</v>
          </cell>
          <cell r="M482">
            <v>15</v>
          </cell>
          <cell r="N482">
            <v>9.5</v>
          </cell>
          <cell r="O482">
            <v>7</v>
          </cell>
          <cell r="P482">
            <v>0</v>
          </cell>
          <cell r="Q482">
            <v>1.8</v>
          </cell>
          <cell r="R482">
            <v>7.5</v>
          </cell>
          <cell r="S482">
            <v>1</v>
          </cell>
          <cell r="T482">
            <v>1.3</v>
          </cell>
          <cell r="U482">
            <v>16</v>
          </cell>
          <cell r="V482">
            <v>2.1</v>
          </cell>
          <cell r="W482">
            <v>9</v>
          </cell>
          <cell r="X482">
            <v>2.5</v>
          </cell>
          <cell r="Y482">
            <v>0</v>
          </cell>
          <cell r="Z482">
            <v>0.03</v>
          </cell>
          <cell r="AA482">
            <v>0</v>
          </cell>
          <cell r="AB482">
            <v>1.5</v>
          </cell>
          <cell r="AC482">
            <v>2.7</v>
          </cell>
          <cell r="AD482">
            <v>0</v>
          </cell>
          <cell r="AE482">
            <v>0</v>
          </cell>
          <cell r="AF482">
            <v>0</v>
          </cell>
          <cell r="AG482">
            <v>0.35</v>
          </cell>
          <cell r="AH482">
            <v>10</v>
          </cell>
          <cell r="AI482">
            <v>1</v>
          </cell>
          <cell r="AJ482">
            <v>0</v>
          </cell>
          <cell r="AK482">
            <v>10</v>
          </cell>
          <cell r="AL482">
            <v>4</v>
          </cell>
          <cell r="AM482">
            <v>1.2</v>
          </cell>
          <cell r="AN482">
            <v>0</v>
          </cell>
          <cell r="AO482">
            <v>1</v>
          </cell>
          <cell r="AP482">
            <v>4.0999999999999996</v>
          </cell>
        </row>
        <row r="483">
          <cell r="A483">
            <v>43854</v>
          </cell>
          <cell r="B483">
            <v>28</v>
          </cell>
          <cell r="C483">
            <v>20</v>
          </cell>
          <cell r="D483">
            <v>28</v>
          </cell>
          <cell r="E483">
            <v>34.5</v>
          </cell>
          <cell r="F483">
            <v>16.5</v>
          </cell>
          <cell r="G483">
            <v>20</v>
          </cell>
          <cell r="H483">
            <v>14.8</v>
          </cell>
          <cell r="I483">
            <v>9.5</v>
          </cell>
          <cell r="J483">
            <v>11.06</v>
          </cell>
          <cell r="K483">
            <v>5</v>
          </cell>
          <cell r="L483">
            <v>7</v>
          </cell>
          <cell r="M483">
            <v>15.5</v>
          </cell>
          <cell r="N483">
            <v>10</v>
          </cell>
          <cell r="O483">
            <v>9</v>
          </cell>
          <cell r="P483">
            <v>0</v>
          </cell>
          <cell r="Q483">
            <v>2</v>
          </cell>
          <cell r="R483">
            <v>7.7</v>
          </cell>
          <cell r="S483">
            <v>1.5</v>
          </cell>
          <cell r="T483">
            <v>0.95</v>
          </cell>
          <cell r="U483">
            <v>15</v>
          </cell>
          <cell r="V483">
            <v>1.9</v>
          </cell>
          <cell r="W483">
            <v>7</v>
          </cell>
          <cell r="X483">
            <v>2.6</v>
          </cell>
          <cell r="Y483">
            <v>0</v>
          </cell>
          <cell r="Z483">
            <v>0.1</v>
          </cell>
          <cell r="AA483">
            <v>0</v>
          </cell>
          <cell r="AB483">
            <v>2</v>
          </cell>
          <cell r="AC483">
            <v>2</v>
          </cell>
          <cell r="AD483">
            <v>0</v>
          </cell>
          <cell r="AE483">
            <v>0</v>
          </cell>
          <cell r="AF483">
            <v>0</v>
          </cell>
          <cell r="AG483">
            <v>0.14000000000000001</v>
          </cell>
          <cell r="AH483">
            <v>9</v>
          </cell>
          <cell r="AI483">
            <v>1.2</v>
          </cell>
          <cell r="AJ483">
            <v>0</v>
          </cell>
          <cell r="AK483">
            <v>9.3000000000000007</v>
          </cell>
          <cell r="AL483">
            <v>3</v>
          </cell>
          <cell r="AM483">
            <v>1.2</v>
          </cell>
          <cell r="AN483">
            <v>0</v>
          </cell>
          <cell r="AO483">
            <v>1</v>
          </cell>
          <cell r="AP483">
            <v>3.7</v>
          </cell>
        </row>
        <row r="484">
          <cell r="A484">
            <v>43868</v>
          </cell>
          <cell r="B484">
            <v>22</v>
          </cell>
          <cell r="C484">
            <v>14.5</v>
          </cell>
          <cell r="D484">
            <v>23</v>
          </cell>
          <cell r="E484">
            <v>24.4</v>
          </cell>
          <cell r="F484">
            <v>14</v>
          </cell>
          <cell r="G484">
            <v>20</v>
          </cell>
          <cell r="H484">
            <v>12</v>
          </cell>
          <cell r="I484">
            <v>11.5</v>
          </cell>
          <cell r="J484">
            <v>11.5</v>
          </cell>
          <cell r="K484">
            <v>5</v>
          </cell>
          <cell r="L484">
            <v>5</v>
          </cell>
          <cell r="M484">
            <v>16.899999999999999</v>
          </cell>
          <cell r="N484">
            <v>8.8000000000000007</v>
          </cell>
          <cell r="O484">
            <v>10</v>
          </cell>
          <cell r="P484">
            <v>0</v>
          </cell>
          <cell r="Q484">
            <v>2.1</v>
          </cell>
          <cell r="R484">
            <v>7.5</v>
          </cell>
          <cell r="S484">
            <v>2</v>
          </cell>
          <cell r="T484">
            <v>3.5</v>
          </cell>
          <cell r="U484">
            <v>13</v>
          </cell>
          <cell r="V484">
            <v>1.3</v>
          </cell>
          <cell r="W484">
            <v>5</v>
          </cell>
          <cell r="X484">
            <v>1.5</v>
          </cell>
          <cell r="Y484">
            <v>0</v>
          </cell>
          <cell r="Z484">
            <v>7.0000000000000007E-2</v>
          </cell>
          <cell r="AA484">
            <v>0</v>
          </cell>
          <cell r="AB484">
            <v>0.9</v>
          </cell>
          <cell r="AC484">
            <v>2</v>
          </cell>
          <cell r="AD484">
            <v>0.3</v>
          </cell>
          <cell r="AE484">
            <v>0</v>
          </cell>
          <cell r="AF484">
            <v>0</v>
          </cell>
          <cell r="AG484">
            <v>0.14000000000000001</v>
          </cell>
          <cell r="AH484">
            <v>9</v>
          </cell>
          <cell r="AI484">
            <v>1.4</v>
          </cell>
          <cell r="AJ484">
            <v>0</v>
          </cell>
          <cell r="AK484">
            <v>8</v>
          </cell>
          <cell r="AL484">
            <v>3</v>
          </cell>
          <cell r="AM484">
            <v>0.6</v>
          </cell>
          <cell r="AN484">
            <v>0</v>
          </cell>
          <cell r="AO484">
            <v>1</v>
          </cell>
          <cell r="AP484">
            <v>3.3</v>
          </cell>
        </row>
        <row r="485">
          <cell r="A485">
            <v>43875</v>
          </cell>
          <cell r="B485">
            <v>25</v>
          </cell>
          <cell r="C485">
            <v>17</v>
          </cell>
          <cell r="D485">
            <v>24</v>
          </cell>
          <cell r="E485">
            <v>26</v>
          </cell>
          <cell r="F485">
            <v>13</v>
          </cell>
          <cell r="G485">
            <v>21</v>
          </cell>
          <cell r="H485">
            <v>14.8</v>
          </cell>
          <cell r="I485">
            <v>10</v>
          </cell>
          <cell r="J485">
            <v>10.8</v>
          </cell>
          <cell r="K485">
            <v>6.8</v>
          </cell>
          <cell r="L485">
            <v>6</v>
          </cell>
          <cell r="M485">
            <v>16.600000000000001</v>
          </cell>
          <cell r="N485">
            <v>8.8000000000000007</v>
          </cell>
          <cell r="O485">
            <v>10</v>
          </cell>
          <cell r="P485">
            <v>0</v>
          </cell>
          <cell r="Q485">
            <v>1.6</v>
          </cell>
          <cell r="R485">
            <v>7.6</v>
          </cell>
          <cell r="S485">
            <v>0</v>
          </cell>
          <cell r="T485">
            <v>5.0999999999999996</v>
          </cell>
          <cell r="U485">
            <v>11</v>
          </cell>
          <cell r="V485">
            <v>1.5</v>
          </cell>
          <cell r="W485">
            <v>5</v>
          </cell>
          <cell r="X485">
            <v>3</v>
          </cell>
          <cell r="Y485">
            <v>0</v>
          </cell>
          <cell r="Z485">
            <v>0.2</v>
          </cell>
          <cell r="AA485">
            <v>0</v>
          </cell>
          <cell r="AB485">
            <v>1</v>
          </cell>
          <cell r="AC485">
            <v>2.1</v>
          </cell>
          <cell r="AD485">
            <v>0.3</v>
          </cell>
          <cell r="AE485">
            <v>0</v>
          </cell>
          <cell r="AF485">
            <v>0</v>
          </cell>
          <cell r="AG485">
            <v>0.1</v>
          </cell>
          <cell r="AH485">
            <v>9</v>
          </cell>
          <cell r="AI485">
            <v>1.1000000000000001</v>
          </cell>
          <cell r="AJ485">
            <v>0</v>
          </cell>
          <cell r="AK485">
            <v>9.3000000000000007</v>
          </cell>
          <cell r="AL485">
            <v>3</v>
          </cell>
          <cell r="AM485">
            <v>0.5</v>
          </cell>
          <cell r="AN485">
            <v>0</v>
          </cell>
          <cell r="AO485">
            <v>1</v>
          </cell>
          <cell r="AP485">
            <v>3.7</v>
          </cell>
        </row>
        <row r="486">
          <cell r="A486">
            <v>43882</v>
          </cell>
          <cell r="B486">
            <v>26</v>
          </cell>
          <cell r="C486">
            <v>18.5</v>
          </cell>
          <cell r="D486">
            <v>28</v>
          </cell>
          <cell r="E486">
            <v>24</v>
          </cell>
          <cell r="F486">
            <v>12.5</v>
          </cell>
          <cell r="G486">
            <v>19</v>
          </cell>
          <cell r="H486">
            <v>14</v>
          </cell>
          <cell r="I486">
            <v>11.5</v>
          </cell>
          <cell r="J486">
            <v>10.17</v>
          </cell>
          <cell r="K486">
            <v>7.5</v>
          </cell>
          <cell r="L486">
            <v>6</v>
          </cell>
          <cell r="M486">
            <v>17.5</v>
          </cell>
          <cell r="N486">
            <v>8.8000000000000007</v>
          </cell>
          <cell r="O486">
            <v>9</v>
          </cell>
          <cell r="P486">
            <v>0</v>
          </cell>
          <cell r="Q486">
            <v>1.7</v>
          </cell>
          <cell r="R486">
            <v>7.2</v>
          </cell>
          <cell r="S486">
            <v>0</v>
          </cell>
          <cell r="T486">
            <v>2.5</v>
          </cell>
          <cell r="U486">
            <v>9</v>
          </cell>
          <cell r="V486">
            <v>1.7</v>
          </cell>
          <cell r="W486">
            <v>8</v>
          </cell>
          <cell r="X486">
            <v>2.5</v>
          </cell>
          <cell r="Y486">
            <v>0</v>
          </cell>
          <cell r="Z486">
            <v>0.4</v>
          </cell>
          <cell r="AA486">
            <v>0</v>
          </cell>
          <cell r="AB486">
            <v>1.9</v>
          </cell>
          <cell r="AC486">
            <v>4</v>
          </cell>
          <cell r="AD486">
            <v>0.45</v>
          </cell>
          <cell r="AE486">
            <v>0</v>
          </cell>
          <cell r="AF486">
            <v>0</v>
          </cell>
          <cell r="AG486">
            <v>0.2</v>
          </cell>
          <cell r="AH486">
            <v>10</v>
          </cell>
          <cell r="AI486">
            <v>1.55</v>
          </cell>
          <cell r="AJ486">
            <v>0</v>
          </cell>
          <cell r="AK486">
            <v>10.5</v>
          </cell>
          <cell r="AL486">
            <v>4</v>
          </cell>
          <cell r="AM486">
            <v>0.6</v>
          </cell>
          <cell r="AN486">
            <v>0</v>
          </cell>
          <cell r="AO486">
            <v>1</v>
          </cell>
          <cell r="AP486">
            <v>3.7</v>
          </cell>
        </row>
        <row r="487">
          <cell r="A487">
            <v>43889</v>
          </cell>
          <cell r="B487">
            <v>24</v>
          </cell>
          <cell r="C487">
            <v>17.5</v>
          </cell>
          <cell r="D487">
            <v>34</v>
          </cell>
          <cell r="E487">
            <v>33.979999999999997</v>
          </cell>
          <cell r="F487">
            <v>11.5</v>
          </cell>
          <cell r="G487">
            <v>21.2</v>
          </cell>
          <cell r="H487">
            <v>15.3</v>
          </cell>
          <cell r="I487">
            <v>11</v>
          </cell>
          <cell r="J487">
            <v>7.31</v>
          </cell>
          <cell r="K487">
            <v>9</v>
          </cell>
          <cell r="L487">
            <v>6</v>
          </cell>
          <cell r="M487">
            <v>17</v>
          </cell>
          <cell r="N487">
            <v>8.5</v>
          </cell>
          <cell r="O487">
            <v>8</v>
          </cell>
          <cell r="P487">
            <v>0</v>
          </cell>
          <cell r="Q487">
            <v>1.9</v>
          </cell>
          <cell r="R487">
            <v>7.5</v>
          </cell>
          <cell r="S487">
            <v>0</v>
          </cell>
          <cell r="T487">
            <v>3.4</v>
          </cell>
          <cell r="U487">
            <v>11</v>
          </cell>
          <cell r="V487">
            <v>1.8</v>
          </cell>
          <cell r="W487">
            <v>8.5</v>
          </cell>
          <cell r="X487">
            <v>3</v>
          </cell>
          <cell r="Y487">
            <v>0</v>
          </cell>
          <cell r="Z487">
            <v>0.3</v>
          </cell>
          <cell r="AA487">
            <v>0</v>
          </cell>
          <cell r="AB487">
            <v>1.8</v>
          </cell>
          <cell r="AC487">
            <v>3.5</v>
          </cell>
          <cell r="AD487">
            <v>0.4</v>
          </cell>
          <cell r="AE487">
            <v>0</v>
          </cell>
          <cell r="AF487">
            <v>0</v>
          </cell>
          <cell r="AG487">
            <v>0.18</v>
          </cell>
          <cell r="AH487">
            <v>10</v>
          </cell>
          <cell r="AI487">
            <v>1.2</v>
          </cell>
          <cell r="AJ487">
            <v>0</v>
          </cell>
          <cell r="AK487">
            <v>8.3000000000000007</v>
          </cell>
          <cell r="AL487">
            <v>3</v>
          </cell>
          <cell r="AM487">
            <v>0.7</v>
          </cell>
          <cell r="AN487">
            <v>0</v>
          </cell>
          <cell r="AO487">
            <v>1</v>
          </cell>
          <cell r="AP487">
            <v>4.47</v>
          </cell>
        </row>
        <row r="488">
          <cell r="A488">
            <v>43896</v>
          </cell>
          <cell r="B488">
            <v>24</v>
          </cell>
          <cell r="C488">
            <v>16.5</v>
          </cell>
          <cell r="D488">
            <v>38</v>
          </cell>
          <cell r="E488">
            <v>31.67</v>
          </cell>
          <cell r="F488">
            <v>12</v>
          </cell>
          <cell r="G488">
            <v>20</v>
          </cell>
          <cell r="H488">
            <v>14.7</v>
          </cell>
          <cell r="I488">
            <v>10.5</v>
          </cell>
          <cell r="J488">
            <v>7.84</v>
          </cell>
          <cell r="K488">
            <v>7.9</v>
          </cell>
          <cell r="L488">
            <v>6</v>
          </cell>
          <cell r="M488">
            <v>16.5</v>
          </cell>
          <cell r="N488">
            <v>7</v>
          </cell>
          <cell r="O488">
            <v>6</v>
          </cell>
          <cell r="P488">
            <v>0</v>
          </cell>
          <cell r="Q488">
            <v>1.8</v>
          </cell>
          <cell r="R488">
            <v>7.4</v>
          </cell>
          <cell r="S488">
            <v>0</v>
          </cell>
          <cell r="T488">
            <v>2.1</v>
          </cell>
          <cell r="U488">
            <v>10</v>
          </cell>
          <cell r="V488">
            <v>1.8</v>
          </cell>
          <cell r="W488">
            <v>7</v>
          </cell>
          <cell r="X488">
            <v>2</v>
          </cell>
          <cell r="Y488">
            <v>0</v>
          </cell>
          <cell r="Z488">
            <v>0.3</v>
          </cell>
          <cell r="AA488">
            <v>0</v>
          </cell>
          <cell r="AB488">
            <v>0.22</v>
          </cell>
          <cell r="AC488">
            <v>3.5</v>
          </cell>
          <cell r="AD488">
            <v>0.2</v>
          </cell>
          <cell r="AE488">
            <v>0</v>
          </cell>
          <cell r="AF488">
            <v>0</v>
          </cell>
          <cell r="AG488">
            <v>0.17</v>
          </cell>
          <cell r="AH488">
            <v>13</v>
          </cell>
          <cell r="AI488">
            <v>1.2</v>
          </cell>
          <cell r="AJ488">
            <v>0</v>
          </cell>
          <cell r="AK488">
            <v>8.5</v>
          </cell>
          <cell r="AL488">
            <v>3</v>
          </cell>
          <cell r="AM488">
            <v>0.5</v>
          </cell>
          <cell r="AN488">
            <v>0</v>
          </cell>
          <cell r="AO488">
            <v>1</v>
          </cell>
          <cell r="AP488">
            <v>3.6</v>
          </cell>
        </row>
        <row r="489">
          <cell r="A489">
            <v>43903</v>
          </cell>
          <cell r="B489">
            <v>26</v>
          </cell>
          <cell r="C489">
            <v>21</v>
          </cell>
          <cell r="D489">
            <v>36</v>
          </cell>
          <cell r="E489">
            <v>31.5</v>
          </cell>
          <cell r="F489">
            <v>12.5</v>
          </cell>
          <cell r="G489">
            <v>21</v>
          </cell>
          <cell r="H489">
            <v>15.9</v>
          </cell>
          <cell r="I489">
            <v>9</v>
          </cell>
          <cell r="J489">
            <v>9</v>
          </cell>
          <cell r="K489">
            <v>8.6999999999999993</v>
          </cell>
          <cell r="L489">
            <v>6</v>
          </cell>
          <cell r="M489">
            <v>15.4</v>
          </cell>
          <cell r="N489">
            <v>8.6999999999999993</v>
          </cell>
          <cell r="O489">
            <v>6</v>
          </cell>
          <cell r="P489">
            <v>0</v>
          </cell>
          <cell r="Q489">
            <v>1.7</v>
          </cell>
          <cell r="R489">
            <v>7.8</v>
          </cell>
          <cell r="S489">
            <v>0</v>
          </cell>
          <cell r="T489">
            <v>3.024</v>
          </cell>
          <cell r="U489">
            <v>8.6999999999999993</v>
          </cell>
          <cell r="V489">
            <v>2</v>
          </cell>
          <cell r="W489">
            <v>7.5</v>
          </cell>
          <cell r="X489">
            <v>2.5</v>
          </cell>
          <cell r="Y489">
            <v>0</v>
          </cell>
          <cell r="Z489">
            <v>0.1</v>
          </cell>
          <cell r="AA489">
            <v>0</v>
          </cell>
          <cell r="AB489">
            <v>1.2</v>
          </cell>
          <cell r="AC489">
            <v>4</v>
          </cell>
          <cell r="AD489">
            <v>0.15</v>
          </cell>
          <cell r="AE489">
            <v>0</v>
          </cell>
          <cell r="AF489">
            <v>0</v>
          </cell>
          <cell r="AG489">
            <v>0.2</v>
          </cell>
          <cell r="AH489">
            <v>12</v>
          </cell>
          <cell r="AI489">
            <v>1</v>
          </cell>
          <cell r="AJ489">
            <v>0</v>
          </cell>
          <cell r="AK489">
            <v>8.3000000000000007</v>
          </cell>
          <cell r="AL489">
            <v>2.7</v>
          </cell>
          <cell r="AM489">
            <v>0.5</v>
          </cell>
          <cell r="AN489">
            <v>0</v>
          </cell>
          <cell r="AO489">
            <v>2</v>
          </cell>
          <cell r="AP489">
            <v>9.0399999999999991</v>
          </cell>
        </row>
        <row r="490">
          <cell r="A490">
            <v>43910</v>
          </cell>
          <cell r="B490">
            <v>25</v>
          </cell>
          <cell r="C490">
            <v>23</v>
          </cell>
          <cell r="D490">
            <v>32</v>
          </cell>
          <cell r="E490">
            <v>32.24</v>
          </cell>
          <cell r="F490">
            <v>14.3</v>
          </cell>
          <cell r="G490">
            <v>22.5</v>
          </cell>
          <cell r="H490">
            <v>16.2</v>
          </cell>
          <cell r="I490">
            <v>9</v>
          </cell>
          <cell r="J490">
            <v>7</v>
          </cell>
          <cell r="K490">
            <v>7.2</v>
          </cell>
          <cell r="L490">
            <v>6</v>
          </cell>
          <cell r="M490">
            <v>15.8</v>
          </cell>
          <cell r="N490">
            <v>9</v>
          </cell>
          <cell r="O490">
            <v>5.5</v>
          </cell>
          <cell r="P490">
            <v>0</v>
          </cell>
          <cell r="Q490">
            <v>1.6</v>
          </cell>
          <cell r="R490">
            <v>7.7</v>
          </cell>
          <cell r="S490">
            <v>0</v>
          </cell>
          <cell r="T490">
            <v>1.3</v>
          </cell>
          <cell r="U490">
            <v>12</v>
          </cell>
          <cell r="V490">
            <v>2</v>
          </cell>
          <cell r="W490">
            <v>7.5</v>
          </cell>
          <cell r="X490">
            <v>2.8</v>
          </cell>
          <cell r="Y490">
            <v>0</v>
          </cell>
          <cell r="Z490">
            <v>0.25</v>
          </cell>
          <cell r="AA490">
            <v>0</v>
          </cell>
          <cell r="AB490">
            <v>1</v>
          </cell>
          <cell r="AC490">
            <v>4</v>
          </cell>
          <cell r="AD490">
            <v>0</v>
          </cell>
          <cell r="AE490">
            <v>0</v>
          </cell>
          <cell r="AF490">
            <v>0</v>
          </cell>
          <cell r="AG490">
            <v>0.3</v>
          </cell>
          <cell r="AH490">
            <v>12</v>
          </cell>
          <cell r="AI490">
            <v>0.7</v>
          </cell>
          <cell r="AJ490">
            <v>0</v>
          </cell>
          <cell r="AK490">
            <v>9</v>
          </cell>
          <cell r="AL490">
            <v>2</v>
          </cell>
          <cell r="AM490">
            <v>0.6</v>
          </cell>
          <cell r="AN490">
            <v>0</v>
          </cell>
          <cell r="AO490">
            <v>2.1</v>
          </cell>
          <cell r="AP490">
            <v>7.74</v>
          </cell>
        </row>
        <row r="491">
          <cell r="A491">
            <v>43917</v>
          </cell>
          <cell r="B491">
            <v>26</v>
          </cell>
          <cell r="C491">
            <v>26</v>
          </cell>
          <cell r="D491">
            <v>33</v>
          </cell>
          <cell r="E491">
            <v>33.380000000000003</v>
          </cell>
          <cell r="F491">
            <v>14.5</v>
          </cell>
          <cell r="G491">
            <v>23</v>
          </cell>
          <cell r="H491">
            <v>15.1</v>
          </cell>
          <cell r="I491">
            <v>8</v>
          </cell>
          <cell r="J491">
            <v>8.6</v>
          </cell>
          <cell r="K491">
            <v>8.1</v>
          </cell>
          <cell r="L491">
            <v>6</v>
          </cell>
          <cell r="M491">
            <v>15.5</v>
          </cell>
          <cell r="N491">
            <v>7.8</v>
          </cell>
          <cell r="O491">
            <v>6.5</v>
          </cell>
          <cell r="P491">
            <v>0</v>
          </cell>
          <cell r="Q491">
            <v>1.8</v>
          </cell>
          <cell r="R491">
            <v>7.6</v>
          </cell>
          <cell r="S491">
            <v>0</v>
          </cell>
          <cell r="T491">
            <v>0</v>
          </cell>
          <cell r="U491">
            <v>12</v>
          </cell>
          <cell r="V491">
            <v>1.8</v>
          </cell>
          <cell r="W491">
            <v>7</v>
          </cell>
          <cell r="X491">
            <v>3</v>
          </cell>
          <cell r="Y491">
            <v>0</v>
          </cell>
          <cell r="Z491">
            <v>0.1</v>
          </cell>
          <cell r="AA491">
            <v>0.03</v>
          </cell>
          <cell r="AB491">
            <v>1</v>
          </cell>
          <cell r="AC491">
            <v>4</v>
          </cell>
          <cell r="AD491">
            <v>0</v>
          </cell>
          <cell r="AE491">
            <v>0</v>
          </cell>
          <cell r="AF491">
            <v>0</v>
          </cell>
          <cell r="AG491">
            <v>0.14000000000000001</v>
          </cell>
          <cell r="AH491">
            <v>12</v>
          </cell>
          <cell r="AI491">
            <v>0.7</v>
          </cell>
          <cell r="AJ491">
            <v>0</v>
          </cell>
          <cell r="AK491">
            <v>11</v>
          </cell>
          <cell r="AL491">
            <v>5</v>
          </cell>
          <cell r="AM491">
            <v>0.6</v>
          </cell>
          <cell r="AN491">
            <v>0</v>
          </cell>
          <cell r="AO491">
            <v>2.1</v>
          </cell>
          <cell r="AP491">
            <v>9.2100000000000009</v>
          </cell>
        </row>
        <row r="492">
          <cell r="A492">
            <v>43924</v>
          </cell>
          <cell r="B492">
            <v>25</v>
          </cell>
          <cell r="C492">
            <v>25</v>
          </cell>
          <cell r="D492">
            <v>31.5</v>
          </cell>
          <cell r="E492">
            <v>29.73</v>
          </cell>
          <cell r="F492">
            <v>14.3</v>
          </cell>
          <cell r="G492">
            <v>22.8</v>
          </cell>
          <cell r="H492">
            <v>13.5</v>
          </cell>
          <cell r="I492">
            <v>9</v>
          </cell>
          <cell r="J492">
            <v>7</v>
          </cell>
          <cell r="K492">
            <v>8.4</v>
          </cell>
          <cell r="L492">
            <v>6</v>
          </cell>
          <cell r="M492">
            <v>16.2</v>
          </cell>
          <cell r="N492">
            <v>8.1999999999999993</v>
          </cell>
          <cell r="O492">
            <v>7.7</v>
          </cell>
          <cell r="P492">
            <v>0</v>
          </cell>
          <cell r="Q492">
            <v>1.8</v>
          </cell>
          <cell r="R492">
            <v>7.8</v>
          </cell>
          <cell r="S492">
            <v>0</v>
          </cell>
          <cell r="T492">
            <v>0.11</v>
          </cell>
          <cell r="U492">
            <v>13</v>
          </cell>
          <cell r="V492">
            <v>1.8</v>
          </cell>
          <cell r="W492">
            <v>8</v>
          </cell>
          <cell r="X492">
            <v>2.8</v>
          </cell>
          <cell r="Y492">
            <v>0</v>
          </cell>
          <cell r="Z492">
            <v>0.3</v>
          </cell>
          <cell r="AA492">
            <v>0</v>
          </cell>
          <cell r="AB492">
            <v>2.2999999999999998</v>
          </cell>
          <cell r="AC492">
            <v>4</v>
          </cell>
          <cell r="AD492">
            <v>1.4999999999999999E-2</v>
          </cell>
          <cell r="AE492">
            <v>0</v>
          </cell>
          <cell r="AF492">
            <v>0</v>
          </cell>
          <cell r="AG492">
            <v>0.15</v>
          </cell>
          <cell r="AH492">
            <v>11</v>
          </cell>
          <cell r="AI492">
            <v>0.72</v>
          </cell>
          <cell r="AJ492">
            <v>0</v>
          </cell>
          <cell r="AK492">
            <v>10</v>
          </cell>
          <cell r="AL492">
            <v>4</v>
          </cell>
          <cell r="AM492">
            <v>0.3</v>
          </cell>
          <cell r="AN492">
            <v>0</v>
          </cell>
          <cell r="AO492">
            <v>2.1</v>
          </cell>
          <cell r="AP492">
            <v>8.6999999999999993</v>
          </cell>
        </row>
        <row r="493">
          <cell r="A493">
            <v>43931</v>
          </cell>
          <cell r="B493">
            <v>32</v>
          </cell>
          <cell r="C493">
            <v>25</v>
          </cell>
          <cell r="D493">
            <v>32</v>
          </cell>
          <cell r="E493">
            <v>27.86</v>
          </cell>
          <cell r="F493">
            <v>15.5</v>
          </cell>
          <cell r="G493">
            <v>22.2</v>
          </cell>
          <cell r="H493">
            <v>15.7</v>
          </cell>
          <cell r="I493">
            <v>9</v>
          </cell>
          <cell r="J493">
            <v>8.4</v>
          </cell>
          <cell r="K493">
            <v>6.5</v>
          </cell>
          <cell r="L493">
            <v>6</v>
          </cell>
          <cell r="M493">
            <v>14.1</v>
          </cell>
          <cell r="N493">
            <v>7.1</v>
          </cell>
          <cell r="O493">
            <v>7.6</v>
          </cell>
          <cell r="P493">
            <v>0</v>
          </cell>
          <cell r="Q493">
            <v>1.7</v>
          </cell>
          <cell r="R493">
            <v>7.6</v>
          </cell>
          <cell r="S493">
            <v>0</v>
          </cell>
          <cell r="T493">
            <v>1.4</v>
          </cell>
          <cell r="U493">
            <v>12</v>
          </cell>
          <cell r="V493">
            <v>1.5</v>
          </cell>
          <cell r="W493">
            <v>7</v>
          </cell>
          <cell r="X493">
            <v>2.7</v>
          </cell>
          <cell r="Y493">
            <v>0</v>
          </cell>
          <cell r="Z493">
            <v>0.1</v>
          </cell>
          <cell r="AA493">
            <v>0</v>
          </cell>
          <cell r="AB493">
            <v>1</v>
          </cell>
          <cell r="AC493">
            <v>3.5</v>
          </cell>
          <cell r="AD493">
            <v>0</v>
          </cell>
          <cell r="AE493">
            <v>0</v>
          </cell>
          <cell r="AF493">
            <v>1</v>
          </cell>
          <cell r="AG493">
            <v>0.2</v>
          </cell>
          <cell r="AH493">
            <v>11</v>
          </cell>
          <cell r="AI493">
            <v>0.8</v>
          </cell>
          <cell r="AJ493">
            <v>0</v>
          </cell>
          <cell r="AK493">
            <v>10.5</v>
          </cell>
          <cell r="AL493">
            <v>3.5</v>
          </cell>
          <cell r="AM493">
            <v>0.55000000000000004</v>
          </cell>
          <cell r="AN493">
            <v>0</v>
          </cell>
          <cell r="AO493">
            <v>2.1</v>
          </cell>
          <cell r="AP493">
            <v>7</v>
          </cell>
        </row>
        <row r="494">
          <cell r="A494">
            <v>43938</v>
          </cell>
          <cell r="B494">
            <v>28</v>
          </cell>
          <cell r="C494">
            <v>25</v>
          </cell>
          <cell r="D494">
            <v>33</v>
          </cell>
          <cell r="E494">
            <v>27.83</v>
          </cell>
          <cell r="F494">
            <v>15.7</v>
          </cell>
          <cell r="G494">
            <v>22.4</v>
          </cell>
          <cell r="H494">
            <v>15.2</v>
          </cell>
          <cell r="I494">
            <v>11</v>
          </cell>
          <cell r="J494">
            <v>10.199999999999999</v>
          </cell>
          <cell r="K494">
            <v>11.43</v>
          </cell>
          <cell r="L494">
            <v>6</v>
          </cell>
          <cell r="M494">
            <v>12</v>
          </cell>
          <cell r="N494">
            <v>6.2</v>
          </cell>
          <cell r="O494">
            <v>7.8</v>
          </cell>
          <cell r="P494">
            <v>0</v>
          </cell>
          <cell r="Q494">
            <v>1.9</v>
          </cell>
          <cell r="R494">
            <v>7.4</v>
          </cell>
          <cell r="S494">
            <v>0</v>
          </cell>
          <cell r="T494">
            <v>1.1000000000000001</v>
          </cell>
          <cell r="U494">
            <v>13</v>
          </cell>
          <cell r="V494">
            <v>1.5</v>
          </cell>
          <cell r="W494">
            <v>6</v>
          </cell>
          <cell r="X494">
            <v>3</v>
          </cell>
          <cell r="Y494">
            <v>0</v>
          </cell>
          <cell r="Z494">
            <v>0.4</v>
          </cell>
          <cell r="AA494">
            <v>0.02</v>
          </cell>
          <cell r="AB494">
            <v>1.143</v>
          </cell>
          <cell r="AC494">
            <v>2.2000000000000002</v>
          </cell>
          <cell r="AD494">
            <v>0</v>
          </cell>
          <cell r="AE494">
            <v>0</v>
          </cell>
          <cell r="AF494">
            <v>1</v>
          </cell>
          <cell r="AG494">
            <v>0.14000000000000001</v>
          </cell>
          <cell r="AH494">
            <v>11</v>
          </cell>
          <cell r="AI494">
            <v>0.78</v>
          </cell>
          <cell r="AJ494">
            <v>0</v>
          </cell>
          <cell r="AK494">
            <v>8.8000000000000007</v>
          </cell>
          <cell r="AL494">
            <v>4</v>
          </cell>
          <cell r="AM494">
            <v>0.6</v>
          </cell>
          <cell r="AN494">
            <v>0</v>
          </cell>
          <cell r="AO494">
            <v>1.5</v>
          </cell>
          <cell r="AP494">
            <v>6.9</v>
          </cell>
        </row>
        <row r="495">
          <cell r="A495">
            <v>43945</v>
          </cell>
          <cell r="B495">
            <v>27</v>
          </cell>
          <cell r="C495">
            <v>25.5</v>
          </cell>
          <cell r="D495">
            <v>34.5</v>
          </cell>
          <cell r="E495">
            <v>30.74</v>
          </cell>
          <cell r="F495">
            <v>15</v>
          </cell>
          <cell r="G495">
            <v>23</v>
          </cell>
          <cell r="H495">
            <v>15.5</v>
          </cell>
          <cell r="I495">
            <v>11</v>
          </cell>
          <cell r="J495">
            <v>10.5</v>
          </cell>
          <cell r="K495">
            <v>8.8000000000000007</v>
          </cell>
          <cell r="L495">
            <v>6</v>
          </cell>
          <cell r="M495">
            <v>11.4</v>
          </cell>
          <cell r="N495">
            <v>7</v>
          </cell>
          <cell r="O495">
            <v>7.5</v>
          </cell>
          <cell r="P495">
            <v>0</v>
          </cell>
          <cell r="Q495">
            <v>2</v>
          </cell>
          <cell r="R495">
            <v>7.2</v>
          </cell>
          <cell r="S495">
            <v>0</v>
          </cell>
          <cell r="T495">
            <v>0.8</v>
          </cell>
          <cell r="U495">
            <v>11.5</v>
          </cell>
          <cell r="V495">
            <v>1.7</v>
          </cell>
          <cell r="W495">
            <v>7.5</v>
          </cell>
          <cell r="X495">
            <v>2.6</v>
          </cell>
          <cell r="Y495">
            <v>0</v>
          </cell>
          <cell r="Z495">
            <v>0.28599999999999998</v>
          </cell>
          <cell r="AA495">
            <v>0</v>
          </cell>
          <cell r="AB495">
            <v>0.57199999999999995</v>
          </cell>
          <cell r="AC495">
            <v>2.2000000000000002</v>
          </cell>
          <cell r="AD495">
            <v>0.3</v>
          </cell>
          <cell r="AE495">
            <v>0</v>
          </cell>
          <cell r="AF495">
            <v>1</v>
          </cell>
          <cell r="AG495">
            <v>0.28999999999999998</v>
          </cell>
          <cell r="AH495">
            <v>12</v>
          </cell>
          <cell r="AI495">
            <v>0.5</v>
          </cell>
          <cell r="AJ495">
            <v>0</v>
          </cell>
          <cell r="AK495">
            <v>9.5</v>
          </cell>
          <cell r="AL495">
            <v>3.5</v>
          </cell>
          <cell r="AM495">
            <v>0.6</v>
          </cell>
          <cell r="AN495">
            <v>0</v>
          </cell>
          <cell r="AO495">
            <v>1</v>
          </cell>
          <cell r="AP495">
            <v>7.2</v>
          </cell>
        </row>
        <row r="496">
          <cell r="A496">
            <v>43952</v>
          </cell>
          <cell r="B496">
            <v>28</v>
          </cell>
          <cell r="C496">
            <v>27.5</v>
          </cell>
          <cell r="D496">
            <v>37</v>
          </cell>
          <cell r="E496">
            <v>30.8</v>
          </cell>
          <cell r="F496">
            <v>15.5</v>
          </cell>
          <cell r="G496">
            <v>26</v>
          </cell>
          <cell r="H496">
            <v>16.8</v>
          </cell>
          <cell r="I496">
            <v>11</v>
          </cell>
          <cell r="J496">
            <v>10.8</v>
          </cell>
          <cell r="K496">
            <v>7.3</v>
          </cell>
          <cell r="L496">
            <v>6</v>
          </cell>
          <cell r="M496">
            <v>14.3</v>
          </cell>
          <cell r="N496">
            <v>7.5</v>
          </cell>
          <cell r="O496">
            <v>8.5</v>
          </cell>
          <cell r="P496">
            <v>0</v>
          </cell>
          <cell r="Q496">
            <v>2.7</v>
          </cell>
          <cell r="R496">
            <v>7.5</v>
          </cell>
          <cell r="S496">
            <v>0</v>
          </cell>
          <cell r="T496">
            <v>0.76</v>
          </cell>
          <cell r="U496">
            <v>13.5</v>
          </cell>
          <cell r="V496">
            <v>1.4</v>
          </cell>
          <cell r="W496">
            <v>6</v>
          </cell>
          <cell r="X496">
            <v>2.7</v>
          </cell>
          <cell r="Y496">
            <v>0</v>
          </cell>
          <cell r="Z496">
            <v>0.13</v>
          </cell>
          <cell r="AA496">
            <v>0</v>
          </cell>
          <cell r="AB496">
            <v>0.42</v>
          </cell>
          <cell r="AC496">
            <v>1.9</v>
          </cell>
          <cell r="AD496">
            <v>0.1</v>
          </cell>
          <cell r="AE496">
            <v>0</v>
          </cell>
          <cell r="AF496">
            <v>1</v>
          </cell>
          <cell r="AG496">
            <v>0.36</v>
          </cell>
          <cell r="AH496">
            <v>10</v>
          </cell>
          <cell r="AI496">
            <v>0.36</v>
          </cell>
          <cell r="AJ496">
            <v>0</v>
          </cell>
          <cell r="AK496">
            <v>9.5</v>
          </cell>
          <cell r="AL496">
            <v>4.5</v>
          </cell>
          <cell r="AM496">
            <v>0.6</v>
          </cell>
          <cell r="AN496">
            <v>0</v>
          </cell>
          <cell r="AO496">
            <v>1</v>
          </cell>
          <cell r="AP496">
            <v>7</v>
          </cell>
        </row>
        <row r="497">
          <cell r="A497">
            <v>43959</v>
          </cell>
          <cell r="B497">
            <v>27</v>
          </cell>
          <cell r="C497">
            <v>28</v>
          </cell>
          <cell r="D497">
            <v>35</v>
          </cell>
          <cell r="E497">
            <v>32.6</v>
          </cell>
          <cell r="F497">
            <v>14</v>
          </cell>
          <cell r="G497">
            <v>27</v>
          </cell>
          <cell r="H497">
            <v>15.1</v>
          </cell>
          <cell r="I497">
            <v>14</v>
          </cell>
          <cell r="J497">
            <v>10.199999999999999</v>
          </cell>
          <cell r="K497">
            <v>7.5</v>
          </cell>
          <cell r="L497">
            <v>6</v>
          </cell>
          <cell r="M497">
            <v>14</v>
          </cell>
          <cell r="N497">
            <v>7.6</v>
          </cell>
          <cell r="O497">
            <v>6</v>
          </cell>
          <cell r="P497">
            <v>0</v>
          </cell>
          <cell r="Q497">
            <v>2.5</v>
          </cell>
          <cell r="R497">
            <v>7.6</v>
          </cell>
          <cell r="S497">
            <v>0</v>
          </cell>
          <cell r="T497">
            <v>0.6</v>
          </cell>
          <cell r="U497">
            <v>14</v>
          </cell>
          <cell r="V497">
            <v>1.5</v>
          </cell>
          <cell r="W497">
            <v>5.5</v>
          </cell>
          <cell r="X497">
            <v>2</v>
          </cell>
          <cell r="Y497">
            <v>0</v>
          </cell>
          <cell r="Z497">
            <v>0.23</v>
          </cell>
          <cell r="AA497">
            <v>0</v>
          </cell>
          <cell r="AB497">
            <v>1</v>
          </cell>
          <cell r="AC497">
            <v>2.5</v>
          </cell>
          <cell r="AD497">
            <v>0.6</v>
          </cell>
          <cell r="AE497">
            <v>0</v>
          </cell>
          <cell r="AF497">
            <v>1</v>
          </cell>
          <cell r="AG497">
            <v>0.14000000000000001</v>
          </cell>
          <cell r="AH497">
            <v>9</v>
          </cell>
          <cell r="AI497">
            <v>0.4</v>
          </cell>
          <cell r="AJ497">
            <v>0</v>
          </cell>
          <cell r="AK497">
            <v>10</v>
          </cell>
          <cell r="AL497">
            <v>4</v>
          </cell>
          <cell r="AM497">
            <v>1</v>
          </cell>
          <cell r="AN497">
            <v>0</v>
          </cell>
          <cell r="AO497">
            <v>1</v>
          </cell>
          <cell r="AP497">
            <v>7.87</v>
          </cell>
        </row>
        <row r="498">
          <cell r="A498">
            <v>43966</v>
          </cell>
          <cell r="B498">
            <v>26</v>
          </cell>
          <cell r="C498">
            <v>24</v>
          </cell>
          <cell r="D498">
            <v>32</v>
          </cell>
          <cell r="E498">
            <v>31.7</v>
          </cell>
          <cell r="F498">
            <v>17</v>
          </cell>
          <cell r="G498">
            <v>23</v>
          </cell>
          <cell r="H498">
            <v>12.9</v>
          </cell>
          <cell r="I498">
            <v>13</v>
          </cell>
          <cell r="J498">
            <v>7.5</v>
          </cell>
          <cell r="K498">
            <v>7.5</v>
          </cell>
          <cell r="L498">
            <v>6</v>
          </cell>
          <cell r="M498">
            <v>15.52</v>
          </cell>
          <cell r="N498">
            <v>11.5</v>
          </cell>
          <cell r="O498">
            <v>7.5</v>
          </cell>
          <cell r="P498">
            <v>0</v>
          </cell>
          <cell r="Q498">
            <v>2.2000000000000002</v>
          </cell>
          <cell r="R498">
            <v>7.3</v>
          </cell>
          <cell r="S498">
            <v>0</v>
          </cell>
          <cell r="T498">
            <v>0.27</v>
          </cell>
          <cell r="U498">
            <v>12</v>
          </cell>
          <cell r="V498">
            <v>1.6</v>
          </cell>
          <cell r="W498">
            <v>5</v>
          </cell>
          <cell r="X498">
            <v>1.5</v>
          </cell>
          <cell r="Y498">
            <v>0</v>
          </cell>
          <cell r="Z498">
            <v>0.157</v>
          </cell>
          <cell r="AA498">
            <v>0.03</v>
          </cell>
          <cell r="AB498">
            <v>0.71</v>
          </cell>
          <cell r="AC498">
            <v>2.2000000000000002</v>
          </cell>
          <cell r="AD498">
            <v>0.6</v>
          </cell>
          <cell r="AE498">
            <v>0</v>
          </cell>
          <cell r="AF498">
            <v>1</v>
          </cell>
          <cell r="AG498">
            <v>0.28999999999999998</v>
          </cell>
          <cell r="AH498">
            <v>9</v>
          </cell>
          <cell r="AI498">
            <v>0.71</v>
          </cell>
          <cell r="AJ498">
            <v>0</v>
          </cell>
          <cell r="AK498">
            <v>10.6</v>
          </cell>
          <cell r="AL498">
            <v>3</v>
          </cell>
          <cell r="AM498">
            <v>0.9</v>
          </cell>
          <cell r="AN498">
            <v>0</v>
          </cell>
          <cell r="AO498">
            <v>1</v>
          </cell>
          <cell r="AP498">
            <v>5.42</v>
          </cell>
        </row>
        <row r="499">
          <cell r="A499">
            <v>43973</v>
          </cell>
          <cell r="B499">
            <v>28</v>
          </cell>
          <cell r="C499">
            <v>26.5</v>
          </cell>
          <cell r="D499">
            <v>33</v>
          </cell>
          <cell r="E499">
            <v>34.19</v>
          </cell>
          <cell r="F499">
            <v>17.2</v>
          </cell>
          <cell r="G499">
            <v>24</v>
          </cell>
          <cell r="H499">
            <v>12.6</v>
          </cell>
          <cell r="I499">
            <v>11.5</v>
          </cell>
          <cell r="J499">
            <v>8.1</v>
          </cell>
          <cell r="K499">
            <v>7.2</v>
          </cell>
          <cell r="L499">
            <v>6</v>
          </cell>
          <cell r="M499">
            <v>10.71</v>
          </cell>
          <cell r="N499">
            <v>12.5</v>
          </cell>
          <cell r="O499">
            <v>8</v>
          </cell>
          <cell r="P499">
            <v>0</v>
          </cell>
          <cell r="Q499">
            <v>2.7</v>
          </cell>
          <cell r="R499">
            <v>7.6</v>
          </cell>
          <cell r="S499">
            <v>0</v>
          </cell>
          <cell r="T499">
            <v>0.67</v>
          </cell>
          <cell r="U499">
            <v>14</v>
          </cell>
          <cell r="V499">
            <v>1.1000000000000001</v>
          </cell>
          <cell r="W499">
            <v>5</v>
          </cell>
          <cell r="X499">
            <v>2.7</v>
          </cell>
          <cell r="Y499">
            <v>0</v>
          </cell>
          <cell r="Z499">
            <v>0.24</v>
          </cell>
          <cell r="AA499">
            <v>0</v>
          </cell>
          <cell r="AB499">
            <v>0.56999999999999995</v>
          </cell>
          <cell r="AC499">
            <v>2</v>
          </cell>
          <cell r="AD499">
            <v>0.1</v>
          </cell>
          <cell r="AE499">
            <v>0</v>
          </cell>
          <cell r="AF499">
            <v>1</v>
          </cell>
          <cell r="AG499">
            <v>0.5</v>
          </cell>
          <cell r="AH499">
            <v>9</v>
          </cell>
          <cell r="AI499">
            <v>0.86</v>
          </cell>
          <cell r="AJ499">
            <v>0</v>
          </cell>
          <cell r="AK499">
            <v>9.8000000000000007</v>
          </cell>
          <cell r="AL499">
            <v>3</v>
          </cell>
          <cell r="AM499">
            <v>0.7</v>
          </cell>
          <cell r="AN499">
            <v>0</v>
          </cell>
          <cell r="AO499">
            <v>1</v>
          </cell>
          <cell r="AP499">
            <v>6.1</v>
          </cell>
        </row>
        <row r="500">
          <cell r="A500">
            <v>43980</v>
          </cell>
          <cell r="B500">
            <v>27.5</v>
          </cell>
          <cell r="C500">
            <v>24.5</v>
          </cell>
          <cell r="D500">
            <v>32</v>
          </cell>
          <cell r="E500">
            <v>27.7</v>
          </cell>
          <cell r="F500">
            <v>16.399999999999999</v>
          </cell>
          <cell r="G500">
            <v>25.7</v>
          </cell>
          <cell r="H500">
            <v>11.5</v>
          </cell>
          <cell r="I500">
            <v>12</v>
          </cell>
          <cell r="J500">
            <v>7.6</v>
          </cell>
          <cell r="K500">
            <v>5.6</v>
          </cell>
          <cell r="L500">
            <v>6</v>
          </cell>
          <cell r="M500">
            <v>13.5</v>
          </cell>
          <cell r="N500">
            <v>12</v>
          </cell>
          <cell r="O500">
            <v>7.2</v>
          </cell>
          <cell r="P500">
            <v>0</v>
          </cell>
          <cell r="Q500">
            <v>3.2</v>
          </cell>
          <cell r="R500">
            <v>6.14</v>
          </cell>
          <cell r="S500">
            <v>0</v>
          </cell>
          <cell r="T500">
            <v>1.1499999999999999</v>
          </cell>
          <cell r="U500">
            <v>13.5</v>
          </cell>
          <cell r="V500">
            <v>1</v>
          </cell>
          <cell r="W500">
            <v>7</v>
          </cell>
          <cell r="X500">
            <v>4.0999999999999996</v>
          </cell>
          <cell r="Y500">
            <v>0</v>
          </cell>
          <cell r="Z500">
            <v>0.06</v>
          </cell>
          <cell r="AA500">
            <v>0</v>
          </cell>
          <cell r="AB500">
            <v>0.85</v>
          </cell>
          <cell r="AC500">
            <v>3</v>
          </cell>
          <cell r="AD500">
            <v>0.1</v>
          </cell>
          <cell r="AE500">
            <v>0</v>
          </cell>
          <cell r="AF500">
            <v>1</v>
          </cell>
          <cell r="AG500">
            <v>0.4</v>
          </cell>
          <cell r="AH500">
            <v>9</v>
          </cell>
          <cell r="AI500">
            <v>0.84</v>
          </cell>
          <cell r="AJ500">
            <v>0</v>
          </cell>
          <cell r="AK500">
            <v>9.5</v>
          </cell>
          <cell r="AL500">
            <v>4</v>
          </cell>
          <cell r="AM500">
            <v>0.6</v>
          </cell>
          <cell r="AN500">
            <v>0</v>
          </cell>
          <cell r="AO500">
            <v>1</v>
          </cell>
          <cell r="AP500">
            <v>6.3</v>
          </cell>
        </row>
        <row r="501">
          <cell r="A501">
            <v>43987</v>
          </cell>
          <cell r="B501">
            <v>27</v>
          </cell>
          <cell r="C501">
            <v>23.7</v>
          </cell>
          <cell r="D501">
            <v>32</v>
          </cell>
          <cell r="E501">
            <v>30.1</v>
          </cell>
          <cell r="F501">
            <v>19.5</v>
          </cell>
          <cell r="G501">
            <v>27</v>
          </cell>
          <cell r="H501">
            <v>12.4</v>
          </cell>
          <cell r="I501">
            <v>13</v>
          </cell>
          <cell r="J501">
            <v>7.5</v>
          </cell>
          <cell r="K501">
            <v>9.8000000000000007</v>
          </cell>
          <cell r="L501">
            <v>6</v>
          </cell>
          <cell r="M501">
            <v>17.2</v>
          </cell>
          <cell r="N501">
            <v>11.5</v>
          </cell>
          <cell r="O501">
            <v>8.8000000000000007</v>
          </cell>
          <cell r="P501">
            <v>0</v>
          </cell>
          <cell r="Q501">
            <v>3.7</v>
          </cell>
          <cell r="R501">
            <v>7.8</v>
          </cell>
          <cell r="S501">
            <v>0</v>
          </cell>
          <cell r="T501">
            <v>1.4</v>
          </cell>
          <cell r="U501">
            <v>7</v>
          </cell>
          <cell r="V501">
            <v>1</v>
          </cell>
          <cell r="W501">
            <v>6</v>
          </cell>
          <cell r="X501">
            <v>2.7</v>
          </cell>
          <cell r="Y501">
            <v>0</v>
          </cell>
          <cell r="Z501">
            <v>0</v>
          </cell>
          <cell r="AA501">
            <v>0</v>
          </cell>
          <cell r="AB501">
            <v>0.8</v>
          </cell>
          <cell r="AC501">
            <v>3.8</v>
          </cell>
          <cell r="AD501">
            <v>0.1</v>
          </cell>
          <cell r="AE501">
            <v>0</v>
          </cell>
          <cell r="AF501">
            <v>1</v>
          </cell>
          <cell r="AG501">
            <v>0.4</v>
          </cell>
          <cell r="AH501">
            <v>9</v>
          </cell>
          <cell r="AI501">
            <v>0.57999999999999996</v>
          </cell>
          <cell r="AJ501">
            <v>0</v>
          </cell>
          <cell r="AK501">
            <v>9.5</v>
          </cell>
          <cell r="AL501">
            <v>4</v>
          </cell>
          <cell r="AM501">
            <v>0.6</v>
          </cell>
          <cell r="AN501">
            <v>0</v>
          </cell>
          <cell r="AO501">
            <v>1</v>
          </cell>
          <cell r="AP501">
            <v>8.1999999999999993</v>
          </cell>
        </row>
        <row r="502">
          <cell r="A502">
            <v>43994</v>
          </cell>
          <cell r="B502">
            <v>29</v>
          </cell>
          <cell r="C502">
            <v>24.5</v>
          </cell>
          <cell r="D502">
            <v>21</v>
          </cell>
          <cell r="E502">
            <v>22.48</v>
          </cell>
          <cell r="F502">
            <v>17</v>
          </cell>
          <cell r="G502">
            <v>28.5</v>
          </cell>
          <cell r="H502">
            <v>13.4</v>
          </cell>
          <cell r="I502">
            <v>11</v>
          </cell>
          <cell r="J502">
            <v>7.3</v>
          </cell>
          <cell r="K502">
            <v>8.6</v>
          </cell>
          <cell r="L502">
            <v>6</v>
          </cell>
          <cell r="M502">
            <v>17.2</v>
          </cell>
          <cell r="N502">
            <v>12</v>
          </cell>
          <cell r="O502">
            <v>9</v>
          </cell>
          <cell r="P502">
            <v>0</v>
          </cell>
          <cell r="Q502">
            <v>3.5</v>
          </cell>
          <cell r="R502">
            <v>7.3</v>
          </cell>
          <cell r="S502">
            <v>0</v>
          </cell>
          <cell r="T502">
            <v>0.9</v>
          </cell>
          <cell r="U502">
            <v>11.5</v>
          </cell>
          <cell r="V502">
            <v>1</v>
          </cell>
          <cell r="W502">
            <v>5</v>
          </cell>
          <cell r="X502">
            <v>2.89</v>
          </cell>
          <cell r="Y502">
            <v>0</v>
          </cell>
          <cell r="Z502">
            <v>0</v>
          </cell>
          <cell r="AA502">
            <v>0</v>
          </cell>
          <cell r="AB502">
            <v>0.43</v>
          </cell>
          <cell r="AC502">
            <v>2.4300000000000002</v>
          </cell>
          <cell r="AD502">
            <v>0</v>
          </cell>
          <cell r="AE502">
            <v>0</v>
          </cell>
          <cell r="AF502">
            <v>1</v>
          </cell>
          <cell r="AG502">
            <v>0.2</v>
          </cell>
          <cell r="AH502">
            <v>9</v>
          </cell>
          <cell r="AI502">
            <v>1.28</v>
          </cell>
          <cell r="AJ502">
            <v>0</v>
          </cell>
          <cell r="AK502">
            <v>9</v>
          </cell>
          <cell r="AL502">
            <v>4</v>
          </cell>
          <cell r="AM502">
            <v>0.5</v>
          </cell>
          <cell r="AN502">
            <v>0</v>
          </cell>
          <cell r="AO502">
            <v>1</v>
          </cell>
          <cell r="AP502">
            <v>8.39</v>
          </cell>
        </row>
        <row r="503">
          <cell r="A503">
            <v>44001</v>
          </cell>
          <cell r="B503">
            <v>27</v>
          </cell>
          <cell r="C503">
            <v>23.2</v>
          </cell>
          <cell r="D503">
            <v>31.5</v>
          </cell>
          <cell r="E503">
            <v>31.8</v>
          </cell>
          <cell r="F503">
            <v>19</v>
          </cell>
          <cell r="G503">
            <v>27.5</v>
          </cell>
          <cell r="H503">
            <v>12.3</v>
          </cell>
          <cell r="I503">
            <v>11</v>
          </cell>
          <cell r="J503">
            <v>8.1999999999999993</v>
          </cell>
          <cell r="K503">
            <v>6</v>
          </cell>
          <cell r="L503">
            <v>6</v>
          </cell>
          <cell r="M503">
            <v>14.7</v>
          </cell>
          <cell r="N503">
            <v>12</v>
          </cell>
          <cell r="O503">
            <v>10</v>
          </cell>
          <cell r="P503">
            <v>0</v>
          </cell>
          <cell r="Q503">
            <v>3.8</v>
          </cell>
          <cell r="R503">
            <v>8.4</v>
          </cell>
          <cell r="S503">
            <v>0</v>
          </cell>
          <cell r="T503">
            <v>0.54</v>
          </cell>
          <cell r="U503">
            <v>10</v>
          </cell>
          <cell r="V503">
            <v>1.2</v>
          </cell>
          <cell r="W503">
            <v>5.5</v>
          </cell>
          <cell r="X503">
            <v>2.8</v>
          </cell>
          <cell r="Y503">
            <v>0</v>
          </cell>
          <cell r="Z503">
            <v>0.17199999999999999</v>
          </cell>
          <cell r="AA503">
            <v>0</v>
          </cell>
          <cell r="AB503">
            <v>0.7</v>
          </cell>
          <cell r="AC503">
            <v>3.3</v>
          </cell>
          <cell r="AD503">
            <v>0</v>
          </cell>
          <cell r="AE503">
            <v>0</v>
          </cell>
          <cell r="AF503">
            <v>1</v>
          </cell>
          <cell r="AG503">
            <v>0.25</v>
          </cell>
          <cell r="AH503">
            <v>9</v>
          </cell>
          <cell r="AI503">
            <v>1.23</v>
          </cell>
          <cell r="AJ503">
            <v>0</v>
          </cell>
          <cell r="AK503">
            <v>8.5</v>
          </cell>
          <cell r="AL503">
            <v>4</v>
          </cell>
          <cell r="AM503">
            <v>1.5</v>
          </cell>
          <cell r="AN503">
            <v>0</v>
          </cell>
          <cell r="AO503">
            <v>1</v>
          </cell>
          <cell r="AP503">
            <v>7.2</v>
          </cell>
        </row>
        <row r="504">
          <cell r="A504">
            <v>44008</v>
          </cell>
          <cell r="B504">
            <v>28</v>
          </cell>
          <cell r="C504">
            <v>24</v>
          </cell>
          <cell r="D504">
            <v>36.119999999999997</v>
          </cell>
          <cell r="E504">
            <v>35.5</v>
          </cell>
          <cell r="F504">
            <v>16.5</v>
          </cell>
          <cell r="G504">
            <v>27.7</v>
          </cell>
          <cell r="H504">
            <v>12.5</v>
          </cell>
          <cell r="I504">
            <v>11</v>
          </cell>
          <cell r="J504">
            <v>5.4</v>
          </cell>
          <cell r="K504">
            <v>8.6</v>
          </cell>
          <cell r="L504">
            <v>6</v>
          </cell>
          <cell r="M504">
            <v>15.75</v>
          </cell>
          <cell r="N504">
            <v>11.2</v>
          </cell>
          <cell r="O504">
            <v>8.1999999999999993</v>
          </cell>
          <cell r="P504">
            <v>0</v>
          </cell>
          <cell r="Q504">
            <v>3.2</v>
          </cell>
          <cell r="R504">
            <v>7.2</v>
          </cell>
          <cell r="S504">
            <v>0</v>
          </cell>
          <cell r="T504">
            <v>1</v>
          </cell>
          <cell r="U504">
            <v>13</v>
          </cell>
          <cell r="V504">
            <v>1.1000000000000001</v>
          </cell>
          <cell r="W504">
            <v>7</v>
          </cell>
          <cell r="X504">
            <v>3.4</v>
          </cell>
          <cell r="Y504">
            <v>0</v>
          </cell>
          <cell r="Z504">
            <v>0.14000000000000001</v>
          </cell>
          <cell r="AA504">
            <v>0</v>
          </cell>
          <cell r="AB504">
            <v>0.71</v>
          </cell>
          <cell r="AC504">
            <v>3.3</v>
          </cell>
          <cell r="AD504">
            <v>0</v>
          </cell>
          <cell r="AE504">
            <v>0</v>
          </cell>
          <cell r="AF504">
            <v>1</v>
          </cell>
          <cell r="AG504">
            <v>0.2</v>
          </cell>
          <cell r="AH504">
            <v>9</v>
          </cell>
          <cell r="AI504">
            <v>1.25</v>
          </cell>
          <cell r="AJ504">
            <v>0</v>
          </cell>
          <cell r="AK504">
            <v>8.3000000000000007</v>
          </cell>
          <cell r="AL504">
            <v>3</v>
          </cell>
          <cell r="AM504">
            <v>1.5</v>
          </cell>
          <cell r="AN504">
            <v>0</v>
          </cell>
          <cell r="AO504">
            <v>1</v>
          </cell>
          <cell r="AP504">
            <v>7.9</v>
          </cell>
        </row>
        <row r="505">
          <cell r="A505">
            <v>44015</v>
          </cell>
          <cell r="B505">
            <v>28</v>
          </cell>
          <cell r="C505">
            <v>24.5</v>
          </cell>
          <cell r="D505">
            <v>34</v>
          </cell>
          <cell r="E505">
            <v>32.409999999999997</v>
          </cell>
          <cell r="F505">
            <v>15.5</v>
          </cell>
          <cell r="G505">
            <v>24</v>
          </cell>
          <cell r="H505">
            <v>13.5</v>
          </cell>
          <cell r="I505">
            <v>12.6</v>
          </cell>
          <cell r="J505">
            <v>6.9</v>
          </cell>
          <cell r="K505">
            <v>7.8</v>
          </cell>
          <cell r="L505">
            <v>6</v>
          </cell>
          <cell r="M505">
            <v>17.899999999999999</v>
          </cell>
          <cell r="N505">
            <v>11.2</v>
          </cell>
          <cell r="O505">
            <v>7</v>
          </cell>
          <cell r="P505">
            <v>0</v>
          </cell>
          <cell r="Q505">
            <v>4.0999999999999996</v>
          </cell>
          <cell r="R505">
            <v>6.8</v>
          </cell>
          <cell r="S505">
            <v>0</v>
          </cell>
          <cell r="T505">
            <v>1.25</v>
          </cell>
          <cell r="U505">
            <v>13</v>
          </cell>
          <cell r="V505">
            <v>1.3</v>
          </cell>
          <cell r="W505">
            <v>6.7</v>
          </cell>
          <cell r="X505">
            <v>2.75</v>
          </cell>
          <cell r="Y505">
            <v>0</v>
          </cell>
          <cell r="Z505">
            <v>0.16</v>
          </cell>
          <cell r="AA505">
            <v>0</v>
          </cell>
          <cell r="AB505">
            <v>0.43</v>
          </cell>
          <cell r="AC505">
            <v>4</v>
          </cell>
          <cell r="AD505">
            <v>0</v>
          </cell>
          <cell r="AE505">
            <v>0</v>
          </cell>
          <cell r="AF505">
            <v>1</v>
          </cell>
          <cell r="AG505">
            <v>0</v>
          </cell>
          <cell r="AH505">
            <v>9</v>
          </cell>
          <cell r="AI505">
            <v>1.28</v>
          </cell>
          <cell r="AJ505">
            <v>0</v>
          </cell>
          <cell r="AK505">
            <v>8.8000000000000007</v>
          </cell>
          <cell r="AL505">
            <v>4</v>
          </cell>
          <cell r="AM505">
            <v>1.2</v>
          </cell>
          <cell r="AN505">
            <v>0</v>
          </cell>
          <cell r="AO505">
            <v>1</v>
          </cell>
          <cell r="AP505">
            <v>7.3</v>
          </cell>
        </row>
        <row r="506">
          <cell r="A506">
            <v>44022</v>
          </cell>
          <cell r="B506">
            <v>29</v>
          </cell>
          <cell r="C506">
            <v>24</v>
          </cell>
          <cell r="D506">
            <v>33.5</v>
          </cell>
          <cell r="E506">
            <v>32</v>
          </cell>
          <cell r="F506">
            <v>16.2</v>
          </cell>
          <cell r="G506">
            <v>25</v>
          </cell>
          <cell r="H506">
            <v>11</v>
          </cell>
          <cell r="I506">
            <v>15</v>
          </cell>
          <cell r="J506">
            <v>7.9</v>
          </cell>
          <cell r="K506">
            <v>8.4</v>
          </cell>
          <cell r="L506">
            <v>6</v>
          </cell>
          <cell r="M506">
            <v>13.4</v>
          </cell>
          <cell r="N506">
            <v>12</v>
          </cell>
          <cell r="O506">
            <v>8</v>
          </cell>
          <cell r="P506">
            <v>0</v>
          </cell>
          <cell r="Q506">
            <v>3.2</v>
          </cell>
          <cell r="R506">
            <v>7.7</v>
          </cell>
          <cell r="S506">
            <v>0</v>
          </cell>
          <cell r="T506">
            <v>1.05</v>
          </cell>
          <cell r="U506">
            <v>12</v>
          </cell>
          <cell r="V506">
            <v>1.3</v>
          </cell>
          <cell r="W506">
            <v>7.4</v>
          </cell>
          <cell r="X506">
            <v>2.9</v>
          </cell>
          <cell r="Y506">
            <v>0</v>
          </cell>
          <cell r="Z506">
            <v>0.04</v>
          </cell>
          <cell r="AA506">
            <v>0</v>
          </cell>
          <cell r="AB506">
            <v>0.7</v>
          </cell>
          <cell r="AC506">
            <v>2.5</v>
          </cell>
          <cell r="AD506">
            <v>0</v>
          </cell>
          <cell r="AE506">
            <v>0</v>
          </cell>
          <cell r="AF506">
            <v>1</v>
          </cell>
          <cell r="AG506">
            <v>0.4</v>
          </cell>
          <cell r="AH506">
            <v>9</v>
          </cell>
          <cell r="AI506">
            <v>0.86</v>
          </cell>
          <cell r="AJ506">
            <v>0</v>
          </cell>
          <cell r="AK506">
            <v>11.5</v>
          </cell>
          <cell r="AL506">
            <v>3.5</v>
          </cell>
          <cell r="AM506">
            <v>0.7</v>
          </cell>
          <cell r="AN506">
            <v>0</v>
          </cell>
          <cell r="AO506">
            <v>1</v>
          </cell>
          <cell r="AP506">
            <v>7.83</v>
          </cell>
        </row>
        <row r="507">
          <cell r="A507">
            <v>44029</v>
          </cell>
          <cell r="B507">
            <v>28.5</v>
          </cell>
          <cell r="C507">
            <v>23.5</v>
          </cell>
          <cell r="D507">
            <v>34</v>
          </cell>
          <cell r="E507">
            <v>31.7</v>
          </cell>
          <cell r="F507">
            <v>13.5</v>
          </cell>
          <cell r="G507">
            <v>24</v>
          </cell>
          <cell r="H507">
            <v>10.5</v>
          </cell>
          <cell r="I507">
            <v>14</v>
          </cell>
          <cell r="J507">
            <v>6.8</v>
          </cell>
          <cell r="K507">
            <v>7.1</v>
          </cell>
          <cell r="L507">
            <v>6</v>
          </cell>
          <cell r="M507">
            <v>14.5</v>
          </cell>
          <cell r="N507">
            <v>11</v>
          </cell>
          <cell r="O507">
            <v>9</v>
          </cell>
          <cell r="P507">
            <v>0</v>
          </cell>
          <cell r="Q507">
            <v>3.9</v>
          </cell>
          <cell r="R507">
            <v>8.6</v>
          </cell>
          <cell r="S507">
            <v>0</v>
          </cell>
          <cell r="T507">
            <v>0.4</v>
          </cell>
          <cell r="U507">
            <v>13</v>
          </cell>
          <cell r="V507">
            <v>1.2</v>
          </cell>
          <cell r="W507">
            <v>6</v>
          </cell>
          <cell r="X507">
            <v>4.5999999999999996</v>
          </cell>
          <cell r="Y507">
            <v>0</v>
          </cell>
          <cell r="Z507">
            <v>0.04</v>
          </cell>
          <cell r="AA507">
            <v>0</v>
          </cell>
          <cell r="AB507">
            <v>0.3</v>
          </cell>
          <cell r="AC507">
            <v>3.2</v>
          </cell>
          <cell r="AD507">
            <v>0</v>
          </cell>
          <cell r="AE507">
            <v>0</v>
          </cell>
          <cell r="AF507">
            <v>1</v>
          </cell>
          <cell r="AG507">
            <v>0</v>
          </cell>
          <cell r="AH507">
            <v>9</v>
          </cell>
          <cell r="AI507">
            <v>0.81</v>
          </cell>
          <cell r="AJ507">
            <v>0</v>
          </cell>
          <cell r="AK507">
            <v>12</v>
          </cell>
          <cell r="AL507">
            <v>3</v>
          </cell>
          <cell r="AM507">
            <v>0.5</v>
          </cell>
          <cell r="AN507">
            <v>0</v>
          </cell>
          <cell r="AO507">
            <v>1</v>
          </cell>
          <cell r="AP507">
            <v>7.94</v>
          </cell>
        </row>
        <row r="508">
          <cell r="A508">
            <v>44036</v>
          </cell>
          <cell r="B508">
            <v>31.5</v>
          </cell>
          <cell r="C508">
            <v>24.2</v>
          </cell>
          <cell r="D508">
            <v>19</v>
          </cell>
          <cell r="E508">
            <v>14.3</v>
          </cell>
          <cell r="F508">
            <v>15.7</v>
          </cell>
          <cell r="G508">
            <v>25</v>
          </cell>
          <cell r="H508">
            <v>12.4</v>
          </cell>
          <cell r="I508">
            <v>13</v>
          </cell>
          <cell r="J508">
            <v>7.66</v>
          </cell>
          <cell r="K508">
            <v>8.4</v>
          </cell>
          <cell r="L508">
            <v>6</v>
          </cell>
          <cell r="M508">
            <v>14.2</v>
          </cell>
          <cell r="N508">
            <v>12</v>
          </cell>
          <cell r="O508">
            <v>7.5</v>
          </cell>
          <cell r="P508">
            <v>0</v>
          </cell>
          <cell r="Q508">
            <v>4.2</v>
          </cell>
          <cell r="R508">
            <v>8.3000000000000007</v>
          </cell>
          <cell r="S508">
            <v>0</v>
          </cell>
          <cell r="T508">
            <v>0.18</v>
          </cell>
          <cell r="U508">
            <v>10.199999999999999</v>
          </cell>
          <cell r="V508">
            <v>1.2</v>
          </cell>
          <cell r="W508">
            <v>6.5</v>
          </cell>
          <cell r="X508">
            <v>2.9</v>
          </cell>
          <cell r="Y508">
            <v>0</v>
          </cell>
          <cell r="Z508">
            <v>0.11</v>
          </cell>
          <cell r="AA508">
            <v>0</v>
          </cell>
          <cell r="AB508">
            <v>0.3</v>
          </cell>
          <cell r="AC508">
            <v>2.7</v>
          </cell>
          <cell r="AD508">
            <v>0</v>
          </cell>
          <cell r="AE508">
            <v>0</v>
          </cell>
          <cell r="AF508">
            <v>1</v>
          </cell>
          <cell r="AG508">
            <v>0</v>
          </cell>
          <cell r="AH508">
            <v>9</v>
          </cell>
          <cell r="AI508">
            <v>0.9</v>
          </cell>
          <cell r="AJ508">
            <v>0</v>
          </cell>
          <cell r="AK508">
            <v>12</v>
          </cell>
          <cell r="AL508">
            <v>2</v>
          </cell>
          <cell r="AM508">
            <v>0.5</v>
          </cell>
          <cell r="AN508">
            <v>0</v>
          </cell>
          <cell r="AO508">
            <v>1</v>
          </cell>
          <cell r="AP508">
            <v>6.5</v>
          </cell>
        </row>
        <row r="509">
          <cell r="A509">
            <v>44043</v>
          </cell>
          <cell r="B509">
            <v>31</v>
          </cell>
          <cell r="C509">
            <v>22.5</v>
          </cell>
          <cell r="D509">
            <v>33.5</v>
          </cell>
          <cell r="E509">
            <v>28.4</v>
          </cell>
          <cell r="F509">
            <v>15</v>
          </cell>
          <cell r="G509">
            <v>24.5</v>
          </cell>
          <cell r="H509">
            <v>13.3</v>
          </cell>
          <cell r="I509">
            <v>12.5</v>
          </cell>
          <cell r="J509">
            <v>9.6999999999999993</v>
          </cell>
          <cell r="K509">
            <v>9.5</v>
          </cell>
          <cell r="L509">
            <v>5</v>
          </cell>
          <cell r="M509">
            <v>12.9</v>
          </cell>
          <cell r="N509">
            <v>11.5</v>
          </cell>
          <cell r="O509">
            <v>8</v>
          </cell>
          <cell r="P509">
            <v>0</v>
          </cell>
          <cell r="Q509">
            <v>4.7</v>
          </cell>
          <cell r="R509">
            <v>8.6</v>
          </cell>
          <cell r="S509">
            <v>0</v>
          </cell>
          <cell r="T509">
            <v>0.34</v>
          </cell>
          <cell r="U509">
            <v>11.7</v>
          </cell>
          <cell r="V509">
            <v>1.1000000000000001</v>
          </cell>
          <cell r="W509">
            <v>6</v>
          </cell>
          <cell r="X509">
            <v>2.2999999999999998</v>
          </cell>
          <cell r="Y509">
            <v>0</v>
          </cell>
          <cell r="Z509">
            <v>0.06</v>
          </cell>
          <cell r="AA509">
            <v>0</v>
          </cell>
          <cell r="AB509">
            <v>0.1</v>
          </cell>
          <cell r="AC509">
            <v>2.8</v>
          </cell>
          <cell r="AD509">
            <v>0.4</v>
          </cell>
          <cell r="AE509">
            <v>0</v>
          </cell>
          <cell r="AF509">
            <v>1</v>
          </cell>
          <cell r="AG509">
            <v>0.4</v>
          </cell>
          <cell r="AH509">
            <v>9</v>
          </cell>
          <cell r="AI509">
            <v>0.77</v>
          </cell>
          <cell r="AJ509">
            <v>0</v>
          </cell>
          <cell r="AK509">
            <v>12</v>
          </cell>
          <cell r="AL509">
            <v>3.7</v>
          </cell>
          <cell r="AM509">
            <v>0.5</v>
          </cell>
          <cell r="AN509">
            <v>0</v>
          </cell>
          <cell r="AO509">
            <v>1</v>
          </cell>
          <cell r="AP509">
            <v>7.1</v>
          </cell>
        </row>
        <row r="510">
          <cell r="A510">
            <v>44050</v>
          </cell>
          <cell r="B510">
            <v>30</v>
          </cell>
          <cell r="C510">
            <v>22.5</v>
          </cell>
          <cell r="D510">
            <v>35</v>
          </cell>
          <cell r="E510">
            <v>32</v>
          </cell>
          <cell r="F510">
            <v>17</v>
          </cell>
          <cell r="G510">
            <v>27</v>
          </cell>
          <cell r="H510">
            <v>15</v>
          </cell>
          <cell r="I510">
            <v>13</v>
          </cell>
          <cell r="J510">
            <v>9.8000000000000007</v>
          </cell>
          <cell r="K510">
            <v>6.6</v>
          </cell>
          <cell r="L510">
            <v>5</v>
          </cell>
          <cell r="M510">
            <v>10.1</v>
          </cell>
          <cell r="N510">
            <v>11.2</v>
          </cell>
          <cell r="O510">
            <v>9</v>
          </cell>
          <cell r="P510">
            <v>0</v>
          </cell>
          <cell r="Q510">
            <v>4.2</v>
          </cell>
          <cell r="R510">
            <v>6.43</v>
          </cell>
          <cell r="S510">
            <v>0</v>
          </cell>
          <cell r="T510">
            <v>0.8</v>
          </cell>
          <cell r="U510">
            <v>14.5</v>
          </cell>
          <cell r="V510">
            <v>1.3</v>
          </cell>
          <cell r="W510">
            <v>6</v>
          </cell>
          <cell r="X510">
            <v>4.2</v>
          </cell>
          <cell r="Y510">
            <v>0</v>
          </cell>
          <cell r="Z510">
            <v>0.14000000000000001</v>
          </cell>
          <cell r="AA510">
            <v>0</v>
          </cell>
          <cell r="AB510">
            <v>0.3</v>
          </cell>
          <cell r="AC510">
            <v>3</v>
          </cell>
          <cell r="AD510">
            <v>0.25</v>
          </cell>
          <cell r="AE510">
            <v>0</v>
          </cell>
          <cell r="AF510">
            <v>1</v>
          </cell>
          <cell r="AG510">
            <v>1.25</v>
          </cell>
          <cell r="AH510">
            <v>9</v>
          </cell>
          <cell r="AI510">
            <v>1</v>
          </cell>
          <cell r="AJ510">
            <v>0</v>
          </cell>
          <cell r="AK510">
            <v>9</v>
          </cell>
          <cell r="AL510">
            <v>3.5</v>
          </cell>
          <cell r="AM510">
            <v>0.4</v>
          </cell>
          <cell r="AN510">
            <v>0</v>
          </cell>
          <cell r="AO510">
            <v>1</v>
          </cell>
          <cell r="AP510">
            <v>5.4</v>
          </cell>
        </row>
        <row r="511">
          <cell r="A511">
            <v>44057</v>
          </cell>
          <cell r="B511">
            <v>31</v>
          </cell>
          <cell r="C511">
            <v>21</v>
          </cell>
          <cell r="D511">
            <v>35</v>
          </cell>
          <cell r="E511">
            <v>31.5</v>
          </cell>
          <cell r="F511">
            <v>17.100000000000001</v>
          </cell>
          <cell r="G511">
            <v>27</v>
          </cell>
          <cell r="H511">
            <v>14.5</v>
          </cell>
          <cell r="I511">
            <v>13.5</v>
          </cell>
          <cell r="J511">
            <v>11.5</v>
          </cell>
          <cell r="K511">
            <v>6.9</v>
          </cell>
          <cell r="L511">
            <v>4</v>
          </cell>
          <cell r="M511">
            <v>14.9</v>
          </cell>
          <cell r="N511">
            <v>12</v>
          </cell>
          <cell r="O511">
            <v>9</v>
          </cell>
          <cell r="P511">
            <v>0</v>
          </cell>
          <cell r="Q511">
            <v>4</v>
          </cell>
          <cell r="R511">
            <v>6.42</v>
          </cell>
          <cell r="S511">
            <v>0</v>
          </cell>
          <cell r="T511">
            <v>0.64</v>
          </cell>
          <cell r="U511">
            <v>17.5</v>
          </cell>
          <cell r="V511">
            <v>1.3</v>
          </cell>
          <cell r="W511">
            <v>7</v>
          </cell>
          <cell r="X511">
            <v>3.1</v>
          </cell>
          <cell r="Y511">
            <v>0</v>
          </cell>
          <cell r="Z511">
            <v>0.21</v>
          </cell>
          <cell r="AA511">
            <v>0</v>
          </cell>
          <cell r="AB511">
            <v>1.1000000000000001</v>
          </cell>
          <cell r="AC511">
            <v>2.9</v>
          </cell>
          <cell r="AD511">
            <v>0.4</v>
          </cell>
          <cell r="AE511">
            <v>0</v>
          </cell>
          <cell r="AF511">
            <v>1</v>
          </cell>
          <cell r="AG511">
            <v>0.3</v>
          </cell>
          <cell r="AH511">
            <v>9</v>
          </cell>
          <cell r="AI511">
            <v>0.71</v>
          </cell>
          <cell r="AJ511">
            <v>0</v>
          </cell>
          <cell r="AK511">
            <v>10.5</v>
          </cell>
          <cell r="AL511">
            <v>3.5</v>
          </cell>
          <cell r="AM511">
            <v>0.4</v>
          </cell>
          <cell r="AN511">
            <v>0</v>
          </cell>
          <cell r="AO511">
            <v>1</v>
          </cell>
          <cell r="AP511">
            <v>8.74</v>
          </cell>
        </row>
        <row r="512">
          <cell r="A512">
            <v>44064</v>
          </cell>
          <cell r="B512">
            <v>32</v>
          </cell>
          <cell r="C512">
            <v>19.5</v>
          </cell>
          <cell r="D512">
            <v>33</v>
          </cell>
          <cell r="E512">
            <v>32</v>
          </cell>
          <cell r="F512">
            <v>20</v>
          </cell>
          <cell r="G512">
            <v>26.5</v>
          </cell>
          <cell r="H512">
            <v>14.9</v>
          </cell>
          <cell r="I512">
            <v>14</v>
          </cell>
          <cell r="J512">
            <v>8.9</v>
          </cell>
          <cell r="K512">
            <v>6.5</v>
          </cell>
          <cell r="L512">
            <v>4</v>
          </cell>
          <cell r="M512">
            <v>13.9</v>
          </cell>
          <cell r="N512">
            <v>12</v>
          </cell>
          <cell r="O512">
            <v>8.5</v>
          </cell>
          <cell r="P512">
            <v>0</v>
          </cell>
          <cell r="Q512">
            <v>4.3</v>
          </cell>
          <cell r="R512">
            <v>7.3</v>
          </cell>
          <cell r="S512">
            <v>0</v>
          </cell>
          <cell r="T512">
            <v>3</v>
          </cell>
          <cell r="U512">
            <v>17</v>
          </cell>
          <cell r="V512">
            <v>1.3</v>
          </cell>
          <cell r="W512">
            <v>7.5</v>
          </cell>
          <cell r="X512">
            <v>4.3</v>
          </cell>
          <cell r="Y512">
            <v>0</v>
          </cell>
          <cell r="Z512">
            <v>0.24</v>
          </cell>
          <cell r="AA512">
            <v>0</v>
          </cell>
          <cell r="AB512">
            <v>0.43</v>
          </cell>
          <cell r="AC512">
            <v>3</v>
          </cell>
          <cell r="AD512">
            <v>0.35</v>
          </cell>
          <cell r="AE512">
            <v>0</v>
          </cell>
          <cell r="AF512">
            <v>1</v>
          </cell>
          <cell r="AG512">
            <v>0.2</v>
          </cell>
          <cell r="AH512">
            <v>9</v>
          </cell>
          <cell r="AI512">
            <v>0.74</v>
          </cell>
          <cell r="AJ512">
            <v>0</v>
          </cell>
          <cell r="AK512">
            <v>9</v>
          </cell>
          <cell r="AL512">
            <v>4</v>
          </cell>
          <cell r="AM512">
            <v>0.5</v>
          </cell>
          <cell r="AN512">
            <v>0</v>
          </cell>
          <cell r="AO512">
            <v>1</v>
          </cell>
          <cell r="AP512">
            <v>7.5</v>
          </cell>
        </row>
        <row r="513">
          <cell r="A513">
            <v>44071</v>
          </cell>
          <cell r="B513">
            <v>29</v>
          </cell>
          <cell r="C513">
            <v>22</v>
          </cell>
          <cell r="D513">
            <v>32.5</v>
          </cell>
          <cell r="E513">
            <v>31</v>
          </cell>
          <cell r="F513">
            <v>16</v>
          </cell>
          <cell r="G513">
            <v>26</v>
          </cell>
          <cell r="H513">
            <v>15.7</v>
          </cell>
          <cell r="I513">
            <v>13</v>
          </cell>
          <cell r="J513">
            <v>9.1999999999999993</v>
          </cell>
          <cell r="K513">
            <v>4</v>
          </cell>
          <cell r="L513">
            <v>2.57</v>
          </cell>
          <cell r="M513">
            <v>13.9</v>
          </cell>
          <cell r="N513">
            <v>12</v>
          </cell>
          <cell r="O513">
            <v>7</v>
          </cell>
          <cell r="P513">
            <v>0</v>
          </cell>
          <cell r="Q513">
            <v>4.0999999999999996</v>
          </cell>
          <cell r="R513">
            <v>7.01</v>
          </cell>
          <cell r="S513">
            <v>0</v>
          </cell>
          <cell r="T513">
            <v>1.03</v>
          </cell>
          <cell r="U513">
            <v>17</v>
          </cell>
          <cell r="V513">
            <v>1.3</v>
          </cell>
          <cell r="W513">
            <v>6.6</v>
          </cell>
          <cell r="X513">
            <v>3.6</v>
          </cell>
          <cell r="Y513">
            <v>0</v>
          </cell>
          <cell r="Z513">
            <v>0.11</v>
          </cell>
          <cell r="AA513">
            <v>0</v>
          </cell>
          <cell r="AB513">
            <v>0.3</v>
          </cell>
          <cell r="AC513">
            <v>2.8</v>
          </cell>
          <cell r="AD513">
            <v>0.1</v>
          </cell>
          <cell r="AE513">
            <v>0</v>
          </cell>
          <cell r="AF513">
            <v>1</v>
          </cell>
          <cell r="AG513">
            <v>0.2</v>
          </cell>
          <cell r="AH513">
            <v>9</v>
          </cell>
          <cell r="AI513">
            <v>0.61</v>
          </cell>
          <cell r="AJ513">
            <v>0</v>
          </cell>
          <cell r="AK513">
            <v>10.5</v>
          </cell>
          <cell r="AL513">
            <v>2.8</v>
          </cell>
          <cell r="AM513">
            <v>0.5</v>
          </cell>
          <cell r="AN513">
            <v>0</v>
          </cell>
          <cell r="AO513">
            <v>1</v>
          </cell>
          <cell r="AP513">
            <v>7.23</v>
          </cell>
        </row>
        <row r="514">
          <cell r="A514">
            <v>44078</v>
          </cell>
          <cell r="B514">
            <v>33</v>
          </cell>
          <cell r="C514">
            <v>21.2</v>
          </cell>
          <cell r="D514">
            <v>34</v>
          </cell>
          <cell r="E514">
            <v>31.3</v>
          </cell>
          <cell r="F514">
            <v>17.2</v>
          </cell>
          <cell r="G514">
            <v>27</v>
          </cell>
          <cell r="H514">
            <v>14.3</v>
          </cell>
          <cell r="I514">
            <v>14.5</v>
          </cell>
          <cell r="J514">
            <v>10.9</v>
          </cell>
          <cell r="K514">
            <v>7</v>
          </cell>
          <cell r="L514">
            <v>3.6</v>
          </cell>
          <cell r="M514">
            <v>13.8</v>
          </cell>
          <cell r="N514">
            <v>11</v>
          </cell>
          <cell r="O514">
            <v>9</v>
          </cell>
          <cell r="P514">
            <v>0</v>
          </cell>
          <cell r="Q514">
            <v>5</v>
          </cell>
          <cell r="R514">
            <v>9</v>
          </cell>
          <cell r="S514">
            <v>0</v>
          </cell>
          <cell r="T514">
            <v>0.5</v>
          </cell>
          <cell r="U514">
            <v>11.8</v>
          </cell>
          <cell r="V514">
            <v>1.3</v>
          </cell>
          <cell r="W514">
            <v>7</v>
          </cell>
          <cell r="X514">
            <v>3.9</v>
          </cell>
          <cell r="Y514">
            <v>0</v>
          </cell>
          <cell r="Z514">
            <v>0.01</v>
          </cell>
          <cell r="AA514">
            <v>0</v>
          </cell>
          <cell r="AB514">
            <v>0.56999999999999995</v>
          </cell>
          <cell r="AC514">
            <v>3.1</v>
          </cell>
          <cell r="AD514">
            <v>0</v>
          </cell>
          <cell r="AE514">
            <v>0</v>
          </cell>
          <cell r="AF514">
            <v>1</v>
          </cell>
          <cell r="AG514">
            <v>0.3</v>
          </cell>
          <cell r="AH514">
            <v>9</v>
          </cell>
          <cell r="AI514">
            <v>0.77</v>
          </cell>
          <cell r="AJ514">
            <v>0</v>
          </cell>
          <cell r="AK514">
            <v>11.5</v>
          </cell>
          <cell r="AL514">
            <v>3</v>
          </cell>
          <cell r="AM514">
            <v>0.5</v>
          </cell>
          <cell r="AN514">
            <v>0</v>
          </cell>
          <cell r="AO514">
            <v>1</v>
          </cell>
          <cell r="AP514">
            <v>8.5</v>
          </cell>
        </row>
        <row r="515">
          <cell r="A515">
            <v>44085</v>
          </cell>
          <cell r="B515">
            <v>31</v>
          </cell>
          <cell r="C515">
            <v>22.3</v>
          </cell>
          <cell r="D515">
            <v>33.5</v>
          </cell>
          <cell r="E515">
            <v>32</v>
          </cell>
          <cell r="F515">
            <v>15.7</v>
          </cell>
          <cell r="G515">
            <v>26</v>
          </cell>
          <cell r="H515">
            <v>14.5</v>
          </cell>
          <cell r="I515">
            <v>13</v>
          </cell>
          <cell r="J515">
            <v>10.4</v>
          </cell>
          <cell r="K515">
            <v>4.5</v>
          </cell>
          <cell r="L515">
            <v>1.1000000000000001</v>
          </cell>
          <cell r="M515">
            <v>14.2</v>
          </cell>
          <cell r="N515">
            <v>11.6</v>
          </cell>
          <cell r="O515">
            <v>10.5</v>
          </cell>
          <cell r="P515">
            <v>0</v>
          </cell>
          <cell r="Q515">
            <v>5</v>
          </cell>
          <cell r="R515">
            <v>4.5</v>
          </cell>
          <cell r="S515">
            <v>0</v>
          </cell>
          <cell r="T515">
            <v>0.6</v>
          </cell>
          <cell r="U515">
            <v>13.5</v>
          </cell>
          <cell r="V515">
            <v>1.3</v>
          </cell>
          <cell r="W515">
            <v>6.8</v>
          </cell>
          <cell r="X515">
            <v>4.3</v>
          </cell>
          <cell r="Y515">
            <v>0</v>
          </cell>
          <cell r="Z515">
            <v>0.11</v>
          </cell>
          <cell r="AA515">
            <v>0</v>
          </cell>
          <cell r="AB515">
            <v>0.42</v>
          </cell>
          <cell r="AC515">
            <v>3.5</v>
          </cell>
          <cell r="AD515">
            <v>0.4</v>
          </cell>
          <cell r="AE515">
            <v>0</v>
          </cell>
          <cell r="AF515">
            <v>1</v>
          </cell>
          <cell r="AG515">
            <v>0.3</v>
          </cell>
          <cell r="AH515">
            <v>9</v>
          </cell>
          <cell r="AI515">
            <v>1</v>
          </cell>
          <cell r="AJ515">
            <v>0</v>
          </cell>
          <cell r="AK515">
            <v>10</v>
          </cell>
          <cell r="AL515">
            <v>3.5</v>
          </cell>
          <cell r="AM515">
            <v>0.7</v>
          </cell>
          <cell r="AN515">
            <v>0</v>
          </cell>
          <cell r="AO515">
            <v>1</v>
          </cell>
          <cell r="AP515">
            <v>6.6</v>
          </cell>
        </row>
        <row r="516">
          <cell r="A516">
            <v>44092</v>
          </cell>
          <cell r="B516">
            <v>32</v>
          </cell>
          <cell r="C516">
            <v>23.5</v>
          </cell>
          <cell r="D516">
            <v>30</v>
          </cell>
          <cell r="E516">
            <v>31.02</v>
          </cell>
          <cell r="F516">
            <v>16</v>
          </cell>
          <cell r="G516">
            <v>25</v>
          </cell>
          <cell r="H516">
            <v>17</v>
          </cell>
          <cell r="I516">
            <v>12.5</v>
          </cell>
          <cell r="J516">
            <v>7.81</v>
          </cell>
          <cell r="K516">
            <v>5.7</v>
          </cell>
          <cell r="L516">
            <v>2.2999999999999998</v>
          </cell>
          <cell r="M516">
            <v>15.8</v>
          </cell>
          <cell r="N516">
            <v>11</v>
          </cell>
          <cell r="O516">
            <v>8.5</v>
          </cell>
          <cell r="P516">
            <v>0</v>
          </cell>
          <cell r="Q516">
            <v>5.7</v>
          </cell>
          <cell r="R516">
            <v>6.8</v>
          </cell>
          <cell r="S516">
            <v>0</v>
          </cell>
          <cell r="T516">
            <v>0.75</v>
          </cell>
          <cell r="U516">
            <v>16.399999999999999</v>
          </cell>
          <cell r="V516">
            <v>1.3</v>
          </cell>
          <cell r="W516">
            <v>6.5</v>
          </cell>
          <cell r="X516">
            <v>3.3</v>
          </cell>
          <cell r="Y516">
            <v>0</v>
          </cell>
          <cell r="Z516">
            <v>0.1</v>
          </cell>
          <cell r="AA516">
            <v>0</v>
          </cell>
          <cell r="AB516">
            <v>0.3</v>
          </cell>
          <cell r="AC516">
            <v>4.2</v>
          </cell>
          <cell r="AD516">
            <v>0.4</v>
          </cell>
          <cell r="AE516">
            <v>0</v>
          </cell>
          <cell r="AF516">
            <v>1</v>
          </cell>
          <cell r="AG516">
            <v>0.6</v>
          </cell>
          <cell r="AH516">
            <v>9</v>
          </cell>
          <cell r="AI516">
            <v>1.1200000000000001</v>
          </cell>
          <cell r="AJ516">
            <v>0</v>
          </cell>
          <cell r="AK516">
            <v>10.3</v>
          </cell>
          <cell r="AL516">
            <v>3.6</v>
          </cell>
          <cell r="AM516">
            <v>0.6</v>
          </cell>
          <cell r="AN516">
            <v>0</v>
          </cell>
          <cell r="AO516">
            <v>1</v>
          </cell>
          <cell r="AP516">
            <v>6.5</v>
          </cell>
        </row>
        <row r="517">
          <cell r="A517">
            <v>44099</v>
          </cell>
          <cell r="B517">
            <v>33</v>
          </cell>
          <cell r="C517">
            <v>23.8</v>
          </cell>
          <cell r="D517">
            <v>27.5</v>
          </cell>
          <cell r="E517">
            <v>28</v>
          </cell>
          <cell r="F517">
            <v>16.600000000000001</v>
          </cell>
          <cell r="G517">
            <v>26.5</v>
          </cell>
          <cell r="H517">
            <v>16</v>
          </cell>
          <cell r="I517">
            <v>12.8</v>
          </cell>
          <cell r="J517">
            <v>6.43</v>
          </cell>
          <cell r="K517">
            <v>6</v>
          </cell>
          <cell r="L517">
            <v>4.4000000000000004</v>
          </cell>
          <cell r="M517">
            <v>11.5</v>
          </cell>
          <cell r="N517">
            <v>11.2</v>
          </cell>
          <cell r="O517">
            <v>6.3</v>
          </cell>
          <cell r="P517">
            <v>0</v>
          </cell>
          <cell r="Q517">
            <v>4.5999999999999996</v>
          </cell>
          <cell r="R517">
            <v>7.86</v>
          </cell>
          <cell r="S517">
            <v>0</v>
          </cell>
          <cell r="T517">
            <v>1.4</v>
          </cell>
          <cell r="U517">
            <v>18</v>
          </cell>
          <cell r="V517">
            <v>1.45</v>
          </cell>
          <cell r="W517">
            <v>7</v>
          </cell>
          <cell r="X517">
            <v>4.0999999999999996</v>
          </cell>
          <cell r="Y517">
            <v>0</v>
          </cell>
          <cell r="Z517">
            <v>0.04</v>
          </cell>
          <cell r="AA517">
            <v>0</v>
          </cell>
          <cell r="AB517">
            <v>0.7</v>
          </cell>
          <cell r="AC517">
            <v>4.0999999999999996</v>
          </cell>
          <cell r="AD517">
            <v>0.35</v>
          </cell>
          <cell r="AE517">
            <v>0</v>
          </cell>
          <cell r="AF517">
            <v>1</v>
          </cell>
          <cell r="AG517">
            <v>0.2</v>
          </cell>
          <cell r="AH517">
            <v>9</v>
          </cell>
          <cell r="AI517">
            <v>1.1000000000000001</v>
          </cell>
          <cell r="AJ517">
            <v>0</v>
          </cell>
          <cell r="AK517">
            <v>8.5</v>
          </cell>
          <cell r="AL517">
            <v>4.5</v>
          </cell>
          <cell r="AM517">
            <v>0.6</v>
          </cell>
          <cell r="AN517">
            <v>0</v>
          </cell>
          <cell r="AO517">
            <v>1</v>
          </cell>
          <cell r="AP517">
            <v>7.36</v>
          </cell>
        </row>
        <row r="518">
          <cell r="A518">
            <v>44106</v>
          </cell>
          <cell r="B518">
            <v>29</v>
          </cell>
          <cell r="C518">
            <v>27</v>
          </cell>
          <cell r="D518">
            <v>19</v>
          </cell>
          <cell r="E518">
            <v>18</v>
          </cell>
          <cell r="F518">
            <v>15</v>
          </cell>
          <cell r="G518">
            <v>27</v>
          </cell>
          <cell r="H518">
            <v>17.2</v>
          </cell>
          <cell r="I518">
            <v>12.5</v>
          </cell>
          <cell r="J518">
            <v>5.0999999999999996</v>
          </cell>
          <cell r="K518">
            <v>5.5</v>
          </cell>
          <cell r="L518">
            <v>5.7</v>
          </cell>
          <cell r="M518">
            <v>12</v>
          </cell>
          <cell r="N518">
            <v>12</v>
          </cell>
          <cell r="O518">
            <v>9</v>
          </cell>
          <cell r="P518">
            <v>0</v>
          </cell>
          <cell r="Q518">
            <v>4.4000000000000004</v>
          </cell>
          <cell r="R518">
            <v>6.9</v>
          </cell>
          <cell r="S518">
            <v>0</v>
          </cell>
          <cell r="T518">
            <v>0.33</v>
          </cell>
          <cell r="U518">
            <v>16</v>
          </cell>
          <cell r="V518">
            <v>1.4</v>
          </cell>
          <cell r="W518">
            <v>7.7</v>
          </cell>
          <cell r="X518">
            <v>3</v>
          </cell>
          <cell r="Y518">
            <v>0</v>
          </cell>
          <cell r="Z518">
            <v>0.44</v>
          </cell>
          <cell r="AA518">
            <v>0</v>
          </cell>
          <cell r="AB518">
            <v>0.5</v>
          </cell>
          <cell r="AC518">
            <v>4.2</v>
          </cell>
          <cell r="AD518">
            <v>0.4</v>
          </cell>
          <cell r="AE518">
            <v>0</v>
          </cell>
          <cell r="AF518">
            <v>1</v>
          </cell>
          <cell r="AG518">
            <v>0.3</v>
          </cell>
          <cell r="AH518">
            <v>9</v>
          </cell>
          <cell r="AI518">
            <v>1.1000000000000001</v>
          </cell>
          <cell r="AJ518">
            <v>0</v>
          </cell>
          <cell r="AK518">
            <v>9</v>
          </cell>
          <cell r="AL518">
            <v>4</v>
          </cell>
          <cell r="AM518">
            <v>1</v>
          </cell>
          <cell r="AN518">
            <v>0</v>
          </cell>
          <cell r="AO518">
            <v>1</v>
          </cell>
          <cell r="AP518">
            <v>7.14</v>
          </cell>
        </row>
        <row r="519">
          <cell r="A519">
            <v>44113</v>
          </cell>
          <cell r="B519">
            <v>27</v>
          </cell>
          <cell r="C519">
            <v>22.5</v>
          </cell>
          <cell r="D519">
            <v>30</v>
          </cell>
          <cell r="E519">
            <v>35</v>
          </cell>
          <cell r="F519">
            <v>13.5</v>
          </cell>
          <cell r="G519">
            <v>26</v>
          </cell>
          <cell r="H519">
            <v>15</v>
          </cell>
          <cell r="I519">
            <v>13.6</v>
          </cell>
          <cell r="J519">
            <v>7.6</v>
          </cell>
          <cell r="K519">
            <v>7</v>
          </cell>
          <cell r="L519">
            <v>7.5</v>
          </cell>
          <cell r="M519">
            <v>15.2</v>
          </cell>
          <cell r="N519">
            <v>12</v>
          </cell>
          <cell r="O519">
            <v>8</v>
          </cell>
          <cell r="P519">
            <v>0</v>
          </cell>
          <cell r="Q519">
            <v>4.0999999999999996</v>
          </cell>
          <cell r="R519">
            <v>7.8</v>
          </cell>
          <cell r="S519">
            <v>0</v>
          </cell>
          <cell r="T519">
            <v>0.4</v>
          </cell>
          <cell r="U519">
            <v>13.5</v>
          </cell>
          <cell r="V519">
            <v>1.45</v>
          </cell>
          <cell r="W519">
            <v>8</v>
          </cell>
          <cell r="X519">
            <v>4.5</v>
          </cell>
          <cell r="Y519">
            <v>0</v>
          </cell>
          <cell r="Z519">
            <v>0.3</v>
          </cell>
          <cell r="AA519">
            <v>0</v>
          </cell>
          <cell r="AB519">
            <v>0.5</v>
          </cell>
          <cell r="AC519">
            <v>4.0999999999999996</v>
          </cell>
          <cell r="AD519">
            <v>0.4</v>
          </cell>
          <cell r="AE519">
            <v>0</v>
          </cell>
          <cell r="AF519">
            <v>1</v>
          </cell>
          <cell r="AG519">
            <v>0.25</v>
          </cell>
          <cell r="AH519">
            <v>9</v>
          </cell>
          <cell r="AI519">
            <v>1.1000000000000001</v>
          </cell>
          <cell r="AJ519">
            <v>0</v>
          </cell>
          <cell r="AK519">
            <v>10</v>
          </cell>
          <cell r="AL519">
            <v>4</v>
          </cell>
          <cell r="AM519">
            <v>0.6</v>
          </cell>
          <cell r="AN519">
            <v>0</v>
          </cell>
          <cell r="AO519">
            <v>1</v>
          </cell>
          <cell r="AP519">
            <v>5.8</v>
          </cell>
        </row>
        <row r="520">
          <cell r="A520">
            <v>44120</v>
          </cell>
          <cell r="B520">
            <v>27.5</v>
          </cell>
          <cell r="C520">
            <v>23.5</v>
          </cell>
          <cell r="D520">
            <v>33</v>
          </cell>
          <cell r="E520">
            <v>32</v>
          </cell>
          <cell r="F520">
            <v>13</v>
          </cell>
          <cell r="G520">
            <v>26.5</v>
          </cell>
          <cell r="H520">
            <v>14.2</v>
          </cell>
          <cell r="I520">
            <v>13</v>
          </cell>
          <cell r="J520">
            <v>7.8</v>
          </cell>
          <cell r="K520">
            <v>7</v>
          </cell>
          <cell r="L520">
            <v>3.3</v>
          </cell>
          <cell r="M520">
            <v>18.3</v>
          </cell>
          <cell r="N520">
            <v>12.5</v>
          </cell>
          <cell r="O520">
            <v>8</v>
          </cell>
          <cell r="P520">
            <v>0</v>
          </cell>
          <cell r="Q520">
            <v>4.3</v>
          </cell>
          <cell r="R520">
            <v>6.8</v>
          </cell>
          <cell r="S520">
            <v>0</v>
          </cell>
          <cell r="T520">
            <v>0.3</v>
          </cell>
          <cell r="U520">
            <v>11.7</v>
          </cell>
          <cell r="V520">
            <v>1.4</v>
          </cell>
          <cell r="W520">
            <v>7.5</v>
          </cell>
          <cell r="X520">
            <v>2.5</v>
          </cell>
          <cell r="Y520">
            <v>0</v>
          </cell>
          <cell r="Z520">
            <v>7.0000000000000007E-2</v>
          </cell>
          <cell r="AA520">
            <v>0</v>
          </cell>
          <cell r="AB520">
            <v>0.6</v>
          </cell>
          <cell r="AC520">
            <v>3.7</v>
          </cell>
          <cell r="AD520">
            <v>0.18</v>
          </cell>
          <cell r="AE520">
            <v>0</v>
          </cell>
          <cell r="AF520">
            <v>1</v>
          </cell>
          <cell r="AG520">
            <v>0.2</v>
          </cell>
          <cell r="AH520">
            <v>9</v>
          </cell>
          <cell r="AI520">
            <v>1.4</v>
          </cell>
          <cell r="AJ520">
            <v>0</v>
          </cell>
          <cell r="AK520">
            <v>10.5</v>
          </cell>
          <cell r="AL520">
            <v>3</v>
          </cell>
          <cell r="AM520">
            <v>0.9</v>
          </cell>
          <cell r="AN520">
            <v>0</v>
          </cell>
          <cell r="AO520">
            <v>1</v>
          </cell>
          <cell r="AP520">
            <v>6.2</v>
          </cell>
        </row>
        <row r="521">
          <cell r="A521">
            <v>44127</v>
          </cell>
          <cell r="B521">
            <v>28</v>
          </cell>
          <cell r="C521">
            <v>24</v>
          </cell>
          <cell r="D521">
            <v>25</v>
          </cell>
          <cell r="E521">
            <v>37</v>
          </cell>
          <cell r="F521">
            <v>15</v>
          </cell>
          <cell r="G521">
            <v>27.5</v>
          </cell>
          <cell r="H521">
            <v>12.7</v>
          </cell>
          <cell r="I521">
            <v>13.8</v>
          </cell>
          <cell r="J521">
            <v>7.9</v>
          </cell>
          <cell r="K521">
            <v>7</v>
          </cell>
          <cell r="L521">
            <v>4.3</v>
          </cell>
          <cell r="M521">
            <v>15.7</v>
          </cell>
          <cell r="N521">
            <v>10.1</v>
          </cell>
          <cell r="O521">
            <v>10</v>
          </cell>
          <cell r="P521">
            <v>0</v>
          </cell>
          <cell r="Q521">
            <v>3.9</v>
          </cell>
          <cell r="R521">
            <v>5.85</v>
          </cell>
          <cell r="S521">
            <v>0</v>
          </cell>
          <cell r="T521">
            <v>1.1000000000000001</v>
          </cell>
          <cell r="U521">
            <v>11.5</v>
          </cell>
          <cell r="V521">
            <v>1.3</v>
          </cell>
          <cell r="W521">
            <v>7.5</v>
          </cell>
          <cell r="X521">
            <v>3.67</v>
          </cell>
          <cell r="Y521">
            <v>0</v>
          </cell>
          <cell r="Z521">
            <v>0.24</v>
          </cell>
          <cell r="AA521">
            <v>0</v>
          </cell>
          <cell r="AB521">
            <v>0.2</v>
          </cell>
          <cell r="AC521">
            <v>3.3</v>
          </cell>
          <cell r="AD521">
            <v>0.5</v>
          </cell>
          <cell r="AE521">
            <v>0</v>
          </cell>
          <cell r="AF521">
            <v>1</v>
          </cell>
          <cell r="AG521">
            <v>0.3</v>
          </cell>
          <cell r="AH521">
            <v>9</v>
          </cell>
          <cell r="AI521">
            <v>1</v>
          </cell>
          <cell r="AJ521">
            <v>0</v>
          </cell>
          <cell r="AK521">
            <v>8.5</v>
          </cell>
          <cell r="AL521">
            <v>3</v>
          </cell>
          <cell r="AM521">
            <v>1</v>
          </cell>
          <cell r="AN521">
            <v>0</v>
          </cell>
          <cell r="AO521">
            <v>1</v>
          </cell>
          <cell r="AP521">
            <v>6.43</v>
          </cell>
        </row>
        <row r="522">
          <cell r="A522">
            <v>44134</v>
          </cell>
          <cell r="B522">
            <v>28.5</v>
          </cell>
          <cell r="C522">
            <v>23.8</v>
          </cell>
          <cell r="D522">
            <v>31</v>
          </cell>
          <cell r="E522">
            <v>33.5</v>
          </cell>
          <cell r="F522">
            <v>17</v>
          </cell>
          <cell r="G522">
            <v>25</v>
          </cell>
          <cell r="H522">
            <v>13.5</v>
          </cell>
          <cell r="I522">
            <v>13</v>
          </cell>
          <cell r="J522">
            <v>8.5</v>
          </cell>
          <cell r="K522">
            <v>6.7</v>
          </cell>
          <cell r="L522">
            <v>3.3</v>
          </cell>
          <cell r="M522">
            <v>18.5</v>
          </cell>
          <cell r="N522">
            <v>9</v>
          </cell>
          <cell r="O522">
            <v>7</v>
          </cell>
          <cell r="P522">
            <v>0</v>
          </cell>
          <cell r="Q522">
            <v>3.2</v>
          </cell>
          <cell r="R522">
            <v>6.7</v>
          </cell>
          <cell r="S522">
            <v>0</v>
          </cell>
          <cell r="T522">
            <v>0.5</v>
          </cell>
          <cell r="U522">
            <v>15</v>
          </cell>
          <cell r="V522">
            <v>1.3</v>
          </cell>
          <cell r="W522">
            <v>7</v>
          </cell>
          <cell r="X522">
            <v>2.2999999999999998</v>
          </cell>
          <cell r="Y522">
            <v>0</v>
          </cell>
          <cell r="Z522">
            <v>0.23</v>
          </cell>
          <cell r="AA522">
            <v>0</v>
          </cell>
          <cell r="AB522">
            <v>0.3</v>
          </cell>
          <cell r="AC522">
            <v>4</v>
          </cell>
          <cell r="AD522">
            <v>0.4</v>
          </cell>
          <cell r="AE522">
            <v>0</v>
          </cell>
          <cell r="AF522">
            <v>1</v>
          </cell>
          <cell r="AG522">
            <v>0.2</v>
          </cell>
          <cell r="AH522">
            <v>9</v>
          </cell>
          <cell r="AI522">
            <v>2</v>
          </cell>
          <cell r="AJ522">
            <v>0</v>
          </cell>
          <cell r="AK522">
            <v>9</v>
          </cell>
          <cell r="AL522">
            <v>3.5</v>
          </cell>
          <cell r="AM522">
            <v>0.8</v>
          </cell>
          <cell r="AN522">
            <v>0</v>
          </cell>
          <cell r="AO522">
            <v>1</v>
          </cell>
          <cell r="AP522">
            <v>7.33</v>
          </cell>
        </row>
        <row r="523">
          <cell r="A523">
            <v>44141</v>
          </cell>
          <cell r="B523">
            <v>30</v>
          </cell>
          <cell r="C523">
            <v>23.5</v>
          </cell>
          <cell r="D523">
            <v>30</v>
          </cell>
          <cell r="E523">
            <v>35</v>
          </cell>
          <cell r="F523">
            <v>15.5</v>
          </cell>
          <cell r="G523">
            <v>25</v>
          </cell>
          <cell r="H523">
            <v>14.8</v>
          </cell>
          <cell r="I523">
            <v>13.3</v>
          </cell>
          <cell r="J523">
            <v>9.3000000000000007</v>
          </cell>
          <cell r="K523">
            <v>7</v>
          </cell>
          <cell r="L523">
            <v>5.43</v>
          </cell>
          <cell r="M523">
            <v>19.5</v>
          </cell>
          <cell r="N523">
            <v>8</v>
          </cell>
          <cell r="O523">
            <v>7</v>
          </cell>
          <cell r="P523">
            <v>0</v>
          </cell>
          <cell r="Q523">
            <v>3</v>
          </cell>
          <cell r="R523">
            <v>9</v>
          </cell>
          <cell r="S523">
            <v>0</v>
          </cell>
          <cell r="T523">
            <v>2.2000000000000002</v>
          </cell>
          <cell r="U523">
            <v>15</v>
          </cell>
          <cell r="V523">
            <v>1.5</v>
          </cell>
          <cell r="W523">
            <v>6.5</v>
          </cell>
          <cell r="X523">
            <v>3.4</v>
          </cell>
          <cell r="Y523">
            <v>0</v>
          </cell>
          <cell r="Z523">
            <v>0.2</v>
          </cell>
          <cell r="AA523">
            <v>0</v>
          </cell>
          <cell r="AB523">
            <v>0.4</v>
          </cell>
          <cell r="AC523">
            <v>3.3</v>
          </cell>
          <cell r="AD523">
            <v>0.4</v>
          </cell>
          <cell r="AE523">
            <v>0</v>
          </cell>
          <cell r="AF523">
            <v>1</v>
          </cell>
          <cell r="AG523">
            <v>0.3</v>
          </cell>
          <cell r="AH523">
            <v>9</v>
          </cell>
          <cell r="AI523">
            <v>1.5</v>
          </cell>
          <cell r="AJ523">
            <v>0</v>
          </cell>
          <cell r="AK523">
            <v>9</v>
          </cell>
          <cell r="AL523">
            <v>3</v>
          </cell>
          <cell r="AM523">
            <v>0.6</v>
          </cell>
          <cell r="AN523">
            <v>0</v>
          </cell>
          <cell r="AO523">
            <v>1</v>
          </cell>
          <cell r="AP523">
            <v>6.23</v>
          </cell>
        </row>
        <row r="524">
          <cell r="A524">
            <v>44148</v>
          </cell>
          <cell r="B524">
            <v>28</v>
          </cell>
          <cell r="C524">
            <v>22.5</v>
          </cell>
          <cell r="D524">
            <v>28</v>
          </cell>
          <cell r="E524">
            <v>33</v>
          </cell>
          <cell r="F524">
            <v>17</v>
          </cell>
          <cell r="G524">
            <v>26</v>
          </cell>
          <cell r="H524">
            <v>15.5</v>
          </cell>
          <cell r="I524">
            <v>15</v>
          </cell>
          <cell r="J524">
            <v>9.1</v>
          </cell>
          <cell r="K524">
            <v>8</v>
          </cell>
          <cell r="L524">
            <v>5.42</v>
          </cell>
          <cell r="M524">
            <v>16.2</v>
          </cell>
          <cell r="N524">
            <v>10</v>
          </cell>
          <cell r="O524">
            <v>8</v>
          </cell>
          <cell r="P524">
            <v>0</v>
          </cell>
          <cell r="Q524">
            <v>2.7</v>
          </cell>
          <cell r="R524">
            <v>9.1999999999999993</v>
          </cell>
          <cell r="S524">
            <v>0</v>
          </cell>
          <cell r="T524">
            <v>1.1000000000000001</v>
          </cell>
          <cell r="U524">
            <v>14.6</v>
          </cell>
          <cell r="V524">
            <v>1.5</v>
          </cell>
          <cell r="W524">
            <v>6</v>
          </cell>
          <cell r="X524">
            <v>2.5</v>
          </cell>
          <cell r="Y524">
            <v>0</v>
          </cell>
          <cell r="Z524">
            <v>0.23</v>
          </cell>
          <cell r="AA524">
            <v>7.0000000000000007E-2</v>
          </cell>
          <cell r="AB524">
            <v>0.6</v>
          </cell>
          <cell r="AC524">
            <v>3.5</v>
          </cell>
          <cell r="AD524">
            <v>0.4</v>
          </cell>
          <cell r="AE524">
            <v>0</v>
          </cell>
          <cell r="AF524">
            <v>1</v>
          </cell>
          <cell r="AG524">
            <v>0.25</v>
          </cell>
          <cell r="AH524">
            <v>9</v>
          </cell>
          <cell r="AI524">
            <v>1.5</v>
          </cell>
          <cell r="AJ524">
            <v>0</v>
          </cell>
          <cell r="AK524">
            <v>10.5</v>
          </cell>
          <cell r="AL524">
            <v>3.5</v>
          </cell>
          <cell r="AM524">
            <v>0.6</v>
          </cell>
          <cell r="AN524">
            <v>0</v>
          </cell>
          <cell r="AO524">
            <v>1</v>
          </cell>
          <cell r="AP524">
            <v>5.94</v>
          </cell>
        </row>
        <row r="525">
          <cell r="A525">
            <v>44155</v>
          </cell>
          <cell r="B525">
            <v>30</v>
          </cell>
          <cell r="C525">
            <v>23</v>
          </cell>
          <cell r="D525">
            <v>33</v>
          </cell>
          <cell r="E525">
            <v>36</v>
          </cell>
          <cell r="F525">
            <v>14.3</v>
          </cell>
          <cell r="G525">
            <v>24</v>
          </cell>
          <cell r="H525">
            <v>15.3</v>
          </cell>
          <cell r="I525">
            <v>15.5</v>
          </cell>
          <cell r="J525">
            <v>8.6999999999999993</v>
          </cell>
          <cell r="K525">
            <v>6.6</v>
          </cell>
          <cell r="L525">
            <v>5.32</v>
          </cell>
          <cell r="M525">
            <v>13</v>
          </cell>
          <cell r="N525">
            <v>12</v>
          </cell>
          <cell r="O525">
            <v>9</v>
          </cell>
          <cell r="P525">
            <v>0</v>
          </cell>
          <cell r="Q525">
            <v>2.9</v>
          </cell>
          <cell r="R525">
            <v>8.6999999999999993</v>
          </cell>
          <cell r="S525">
            <v>0</v>
          </cell>
          <cell r="T525">
            <v>1.3</v>
          </cell>
          <cell r="U525">
            <v>15</v>
          </cell>
          <cell r="V525">
            <v>1.5</v>
          </cell>
          <cell r="W525">
            <v>7.4</v>
          </cell>
          <cell r="X525">
            <v>3</v>
          </cell>
          <cell r="Y525">
            <v>0</v>
          </cell>
          <cell r="Z525">
            <v>7.0000000000000007E-2</v>
          </cell>
          <cell r="AA525">
            <v>0</v>
          </cell>
          <cell r="AB525">
            <v>0.3</v>
          </cell>
          <cell r="AC525">
            <v>3.6</v>
          </cell>
          <cell r="AD525">
            <v>0.38</v>
          </cell>
          <cell r="AE525">
            <v>0</v>
          </cell>
          <cell r="AF525">
            <v>1</v>
          </cell>
          <cell r="AG525">
            <v>0.2</v>
          </cell>
          <cell r="AH525">
            <v>9</v>
          </cell>
          <cell r="AI525">
            <v>1.8</v>
          </cell>
          <cell r="AJ525">
            <v>0</v>
          </cell>
          <cell r="AK525">
            <v>9</v>
          </cell>
          <cell r="AL525">
            <v>3</v>
          </cell>
          <cell r="AM525">
            <v>0.6</v>
          </cell>
          <cell r="AN525">
            <v>0</v>
          </cell>
          <cell r="AO525">
            <v>1</v>
          </cell>
          <cell r="AP525">
            <v>6.86</v>
          </cell>
        </row>
        <row r="526">
          <cell r="A526">
            <v>44162</v>
          </cell>
          <cell r="B526">
            <v>29</v>
          </cell>
          <cell r="C526">
            <v>22.7</v>
          </cell>
          <cell r="D526">
            <v>33</v>
          </cell>
          <cell r="E526">
            <v>34</v>
          </cell>
          <cell r="F526">
            <v>16.5</v>
          </cell>
          <cell r="G526">
            <v>24</v>
          </cell>
          <cell r="H526">
            <v>15.9</v>
          </cell>
          <cell r="I526">
            <v>14.8</v>
          </cell>
          <cell r="J526">
            <v>8.6</v>
          </cell>
          <cell r="K526">
            <v>6.1</v>
          </cell>
          <cell r="L526">
            <v>6.57</v>
          </cell>
          <cell r="M526">
            <v>14.4</v>
          </cell>
          <cell r="N526">
            <v>11</v>
          </cell>
          <cell r="O526">
            <v>8</v>
          </cell>
          <cell r="P526">
            <v>0</v>
          </cell>
          <cell r="Q526">
            <v>3</v>
          </cell>
          <cell r="R526">
            <v>8.4</v>
          </cell>
          <cell r="S526">
            <v>0</v>
          </cell>
          <cell r="T526">
            <v>1</v>
          </cell>
          <cell r="U526">
            <v>16.5</v>
          </cell>
          <cell r="V526">
            <v>1.5</v>
          </cell>
          <cell r="W526">
            <v>6.2</v>
          </cell>
          <cell r="X526">
            <v>4</v>
          </cell>
          <cell r="Y526">
            <v>0</v>
          </cell>
          <cell r="Z526">
            <v>7.0000000000000007E-2</v>
          </cell>
          <cell r="AA526">
            <v>0</v>
          </cell>
          <cell r="AB526">
            <v>0.8</v>
          </cell>
          <cell r="AC526">
            <v>1.8</v>
          </cell>
          <cell r="AD526">
            <v>0.37</v>
          </cell>
          <cell r="AE526">
            <v>0</v>
          </cell>
          <cell r="AF526">
            <v>1</v>
          </cell>
          <cell r="AG526">
            <v>0.3</v>
          </cell>
          <cell r="AH526">
            <v>9</v>
          </cell>
          <cell r="AI526">
            <v>1.45</v>
          </cell>
          <cell r="AJ526">
            <v>0</v>
          </cell>
          <cell r="AK526">
            <v>10</v>
          </cell>
          <cell r="AL526">
            <v>3</v>
          </cell>
          <cell r="AM526">
            <v>0.7</v>
          </cell>
          <cell r="AN526">
            <v>0</v>
          </cell>
          <cell r="AO526">
            <v>1</v>
          </cell>
          <cell r="AP526">
            <v>6.67</v>
          </cell>
        </row>
        <row r="527">
          <cell r="A527">
            <v>44169</v>
          </cell>
          <cell r="B527">
            <v>30.5</v>
          </cell>
          <cell r="C527">
            <v>21</v>
          </cell>
          <cell r="D527">
            <v>33</v>
          </cell>
          <cell r="E527">
            <v>31.5</v>
          </cell>
          <cell r="F527">
            <v>17.100000000000001</v>
          </cell>
          <cell r="G527">
            <v>25.5</v>
          </cell>
          <cell r="H527">
            <v>13.5</v>
          </cell>
          <cell r="I527">
            <v>14</v>
          </cell>
          <cell r="J527">
            <v>6.6</v>
          </cell>
          <cell r="K527">
            <v>6.2</v>
          </cell>
          <cell r="L527">
            <v>6.36</v>
          </cell>
          <cell r="M527">
            <v>16.100000000000001</v>
          </cell>
          <cell r="N527">
            <v>13</v>
          </cell>
          <cell r="O527">
            <v>10</v>
          </cell>
          <cell r="P527">
            <v>0</v>
          </cell>
          <cell r="Q527">
            <v>3.5</v>
          </cell>
          <cell r="R527">
            <v>6.4</v>
          </cell>
          <cell r="S527">
            <v>0</v>
          </cell>
          <cell r="T527">
            <v>0.6</v>
          </cell>
          <cell r="U527">
            <v>13.6</v>
          </cell>
          <cell r="V527">
            <v>1.5</v>
          </cell>
          <cell r="W527">
            <v>7.5</v>
          </cell>
          <cell r="X527">
            <v>5</v>
          </cell>
          <cell r="Y527">
            <v>0</v>
          </cell>
          <cell r="Z527">
            <v>0.1</v>
          </cell>
          <cell r="AA527">
            <v>0</v>
          </cell>
          <cell r="AB527">
            <v>0.28999999999999998</v>
          </cell>
          <cell r="AC527">
            <v>2.5</v>
          </cell>
          <cell r="AD527">
            <v>0.21</v>
          </cell>
          <cell r="AE527">
            <v>0</v>
          </cell>
          <cell r="AF527">
            <v>1</v>
          </cell>
          <cell r="AG527">
            <v>0.3</v>
          </cell>
          <cell r="AH527">
            <v>9</v>
          </cell>
          <cell r="AI527">
            <v>1.35</v>
          </cell>
          <cell r="AJ527">
            <v>0</v>
          </cell>
          <cell r="AK527">
            <v>9</v>
          </cell>
          <cell r="AL527">
            <v>4</v>
          </cell>
          <cell r="AM527">
            <v>0.6</v>
          </cell>
          <cell r="AN527">
            <v>0</v>
          </cell>
          <cell r="AO527">
            <v>1</v>
          </cell>
          <cell r="AP527">
            <v>7.3</v>
          </cell>
        </row>
        <row r="528">
          <cell r="A528">
            <v>44176</v>
          </cell>
          <cell r="B528">
            <v>27</v>
          </cell>
          <cell r="C528">
            <v>23.5</v>
          </cell>
          <cell r="D528">
            <v>31</v>
          </cell>
          <cell r="E528">
            <v>30</v>
          </cell>
          <cell r="F528">
            <v>13</v>
          </cell>
          <cell r="G528">
            <v>25</v>
          </cell>
          <cell r="H528">
            <v>13.9</v>
          </cell>
          <cell r="I528">
            <v>15.3</v>
          </cell>
          <cell r="J528">
            <v>8.9</v>
          </cell>
          <cell r="K528">
            <v>8.3000000000000007</v>
          </cell>
          <cell r="L528">
            <v>3.6</v>
          </cell>
          <cell r="M528">
            <v>16</v>
          </cell>
          <cell r="N528">
            <v>13</v>
          </cell>
          <cell r="O528">
            <v>9</v>
          </cell>
          <cell r="P528">
            <v>0</v>
          </cell>
          <cell r="Q528">
            <v>2.4</v>
          </cell>
          <cell r="R528">
            <v>6.1</v>
          </cell>
          <cell r="S528">
            <v>0</v>
          </cell>
          <cell r="T528">
            <v>0.7</v>
          </cell>
          <cell r="U528">
            <v>14</v>
          </cell>
          <cell r="V528">
            <v>1.6</v>
          </cell>
          <cell r="W528">
            <v>6</v>
          </cell>
          <cell r="X528">
            <v>2</v>
          </cell>
          <cell r="Y528">
            <v>0</v>
          </cell>
          <cell r="Z528">
            <v>0.2</v>
          </cell>
          <cell r="AA528">
            <v>0</v>
          </cell>
          <cell r="AB528">
            <v>0.4</v>
          </cell>
          <cell r="AC528">
            <v>2.2000000000000002</v>
          </cell>
          <cell r="AD528">
            <v>0.13</v>
          </cell>
          <cell r="AE528">
            <v>0</v>
          </cell>
          <cell r="AF528">
            <v>1</v>
          </cell>
          <cell r="AG528">
            <v>0.14000000000000001</v>
          </cell>
          <cell r="AH528">
            <v>9</v>
          </cell>
          <cell r="AI528">
            <v>1.48</v>
          </cell>
          <cell r="AJ528">
            <v>0</v>
          </cell>
          <cell r="AK528">
            <v>8</v>
          </cell>
          <cell r="AL528">
            <v>4</v>
          </cell>
          <cell r="AM528">
            <v>0.6</v>
          </cell>
          <cell r="AN528">
            <v>0</v>
          </cell>
          <cell r="AO528">
            <v>1</v>
          </cell>
          <cell r="AP528">
            <v>7.7</v>
          </cell>
        </row>
        <row r="529">
          <cell r="A529">
            <v>44183</v>
          </cell>
          <cell r="B529">
            <v>30</v>
          </cell>
          <cell r="C529">
            <v>22.5</v>
          </cell>
          <cell r="D529">
            <v>26</v>
          </cell>
          <cell r="E529">
            <v>22</v>
          </cell>
          <cell r="F529">
            <v>16.5</v>
          </cell>
          <cell r="G529">
            <v>25</v>
          </cell>
          <cell r="H529">
            <v>15</v>
          </cell>
          <cell r="I529">
            <v>14.5</v>
          </cell>
          <cell r="J529">
            <v>8.5</v>
          </cell>
          <cell r="K529">
            <v>6.14</v>
          </cell>
          <cell r="L529">
            <v>4.7</v>
          </cell>
          <cell r="M529">
            <v>16</v>
          </cell>
          <cell r="N529">
            <v>13</v>
          </cell>
          <cell r="O529">
            <v>10</v>
          </cell>
          <cell r="P529">
            <v>0</v>
          </cell>
          <cell r="Q529">
            <v>2.1</v>
          </cell>
          <cell r="R529">
            <v>6</v>
          </cell>
          <cell r="S529">
            <v>0</v>
          </cell>
          <cell r="T529">
            <v>0.3</v>
          </cell>
          <cell r="U529">
            <v>12.6</v>
          </cell>
          <cell r="V529">
            <v>1.5</v>
          </cell>
          <cell r="W529">
            <v>5.5</v>
          </cell>
          <cell r="X529">
            <v>2.5</v>
          </cell>
          <cell r="Y529">
            <v>0</v>
          </cell>
          <cell r="Z529">
            <v>0.2</v>
          </cell>
          <cell r="AA529">
            <v>0</v>
          </cell>
          <cell r="AB529">
            <v>1</v>
          </cell>
          <cell r="AC529">
            <v>1.9</v>
          </cell>
          <cell r="AD529">
            <v>0.1</v>
          </cell>
          <cell r="AE529">
            <v>0</v>
          </cell>
          <cell r="AF529">
            <v>1</v>
          </cell>
          <cell r="AG529">
            <v>0.14000000000000001</v>
          </cell>
          <cell r="AH529">
            <v>9</v>
          </cell>
          <cell r="AI529">
            <v>1.48</v>
          </cell>
          <cell r="AJ529">
            <v>0</v>
          </cell>
          <cell r="AK529">
            <v>9</v>
          </cell>
          <cell r="AL529">
            <v>4</v>
          </cell>
          <cell r="AM529">
            <v>0.6</v>
          </cell>
          <cell r="AN529">
            <v>0</v>
          </cell>
          <cell r="AO529">
            <v>1</v>
          </cell>
          <cell r="AP529">
            <v>7.4</v>
          </cell>
        </row>
        <row r="530">
          <cell r="A530">
            <v>44190</v>
          </cell>
          <cell r="B530">
            <v>32</v>
          </cell>
          <cell r="C530">
            <v>21</v>
          </cell>
          <cell r="D530">
            <v>29.5</v>
          </cell>
          <cell r="E530">
            <v>24.5</v>
          </cell>
          <cell r="F530">
            <v>18.5</v>
          </cell>
          <cell r="G530">
            <v>23</v>
          </cell>
          <cell r="H530">
            <v>12.8</v>
          </cell>
          <cell r="I530">
            <v>14.8</v>
          </cell>
          <cell r="J530">
            <v>8</v>
          </cell>
          <cell r="K530">
            <v>6.35</v>
          </cell>
          <cell r="L530">
            <v>5.14</v>
          </cell>
          <cell r="M530">
            <v>14.1</v>
          </cell>
          <cell r="N530">
            <v>13</v>
          </cell>
          <cell r="O530">
            <v>10</v>
          </cell>
          <cell r="P530">
            <v>0</v>
          </cell>
          <cell r="Q530">
            <v>2.2000000000000002</v>
          </cell>
          <cell r="R530">
            <v>8</v>
          </cell>
          <cell r="S530">
            <v>0</v>
          </cell>
          <cell r="T530">
            <v>1.2</v>
          </cell>
          <cell r="U530">
            <v>14.6</v>
          </cell>
          <cell r="V530">
            <v>1.8</v>
          </cell>
          <cell r="W530">
            <v>6.5</v>
          </cell>
          <cell r="X530">
            <v>3</v>
          </cell>
          <cell r="Y530">
            <v>0</v>
          </cell>
          <cell r="Z530">
            <v>0.14000000000000001</v>
          </cell>
          <cell r="AA530">
            <v>0</v>
          </cell>
          <cell r="AB530">
            <v>1</v>
          </cell>
          <cell r="AC530">
            <v>3.3</v>
          </cell>
          <cell r="AD530">
            <v>0.1</v>
          </cell>
          <cell r="AE530">
            <v>0</v>
          </cell>
          <cell r="AF530">
            <v>1</v>
          </cell>
          <cell r="AG530">
            <v>0.3</v>
          </cell>
          <cell r="AH530">
            <v>9</v>
          </cell>
          <cell r="AI530">
            <v>1.48</v>
          </cell>
          <cell r="AJ530">
            <v>0</v>
          </cell>
          <cell r="AK530">
            <v>9.5</v>
          </cell>
          <cell r="AL530">
            <v>3.5</v>
          </cell>
          <cell r="AM530">
            <v>0.6</v>
          </cell>
          <cell r="AN530">
            <v>0</v>
          </cell>
          <cell r="AO530">
            <v>1</v>
          </cell>
          <cell r="AP530">
            <v>3.05</v>
          </cell>
        </row>
        <row r="531">
          <cell r="A531">
            <v>44197</v>
          </cell>
          <cell r="B531">
            <v>29.5</v>
          </cell>
          <cell r="C531">
            <v>20</v>
          </cell>
          <cell r="D531">
            <v>27.5</v>
          </cell>
          <cell r="E531">
            <v>24.5</v>
          </cell>
          <cell r="F531">
            <v>15.5</v>
          </cell>
          <cell r="G531">
            <v>24</v>
          </cell>
          <cell r="H531">
            <v>10</v>
          </cell>
          <cell r="I531">
            <v>14.6</v>
          </cell>
          <cell r="J531">
            <v>7.3</v>
          </cell>
          <cell r="K531">
            <v>5</v>
          </cell>
          <cell r="L531">
            <v>2</v>
          </cell>
          <cell r="M531">
            <v>12</v>
          </cell>
          <cell r="N531">
            <v>13</v>
          </cell>
          <cell r="O531">
            <v>8.3000000000000007</v>
          </cell>
          <cell r="P531">
            <v>0</v>
          </cell>
          <cell r="Q531">
            <v>2.5</v>
          </cell>
          <cell r="R531">
            <v>5.83</v>
          </cell>
          <cell r="S531">
            <v>0</v>
          </cell>
          <cell r="T531">
            <v>1.6</v>
          </cell>
          <cell r="U531">
            <v>13</v>
          </cell>
          <cell r="V531">
            <v>1.5</v>
          </cell>
          <cell r="W531">
            <v>6</v>
          </cell>
          <cell r="X531">
            <v>3</v>
          </cell>
          <cell r="Y531">
            <v>0</v>
          </cell>
          <cell r="Z531">
            <v>0.2</v>
          </cell>
          <cell r="AA531">
            <v>0</v>
          </cell>
          <cell r="AB531">
            <v>0</v>
          </cell>
          <cell r="AC531">
            <v>3</v>
          </cell>
          <cell r="AD531">
            <v>7.0000000000000007E-2</v>
          </cell>
          <cell r="AE531">
            <v>0</v>
          </cell>
          <cell r="AF531">
            <v>1</v>
          </cell>
          <cell r="AG531">
            <v>0.4</v>
          </cell>
          <cell r="AH531">
            <v>9</v>
          </cell>
          <cell r="AI531">
            <v>1.5</v>
          </cell>
          <cell r="AJ531">
            <v>0</v>
          </cell>
          <cell r="AK531">
            <v>8.5</v>
          </cell>
          <cell r="AL531">
            <v>3</v>
          </cell>
          <cell r="AM531">
            <v>0.4</v>
          </cell>
          <cell r="AN531">
            <v>0</v>
          </cell>
          <cell r="AO531">
            <v>1</v>
          </cell>
          <cell r="AP531">
            <v>5.4</v>
          </cell>
        </row>
        <row r="532">
          <cell r="A532">
            <v>44204</v>
          </cell>
          <cell r="B532">
            <v>27</v>
          </cell>
          <cell r="C532">
            <v>21</v>
          </cell>
          <cell r="D532">
            <v>33.299999999999997</v>
          </cell>
          <cell r="E532">
            <v>29</v>
          </cell>
          <cell r="F532">
            <v>15</v>
          </cell>
          <cell r="G532">
            <v>23.5</v>
          </cell>
          <cell r="H532">
            <v>13.5</v>
          </cell>
          <cell r="I532">
            <v>14</v>
          </cell>
          <cell r="J532">
            <v>8.1999999999999993</v>
          </cell>
          <cell r="K532">
            <v>5.5</v>
          </cell>
          <cell r="L532">
            <v>6</v>
          </cell>
          <cell r="M532">
            <v>16.100000000000001</v>
          </cell>
          <cell r="N532">
            <v>13</v>
          </cell>
          <cell r="O532">
            <v>8</v>
          </cell>
          <cell r="P532">
            <v>0</v>
          </cell>
          <cell r="Q532">
            <v>2.8</v>
          </cell>
          <cell r="R532">
            <v>6.2</v>
          </cell>
          <cell r="S532">
            <v>0</v>
          </cell>
          <cell r="T532">
            <v>1.1399999999999999</v>
          </cell>
          <cell r="U532">
            <v>15.6</v>
          </cell>
          <cell r="V532">
            <v>1.5</v>
          </cell>
          <cell r="W532">
            <v>5.5</v>
          </cell>
          <cell r="X532">
            <v>2.5</v>
          </cell>
          <cell r="Y532">
            <v>0</v>
          </cell>
          <cell r="Z532">
            <v>0.2</v>
          </cell>
          <cell r="AA532">
            <v>0</v>
          </cell>
          <cell r="AB532">
            <v>0</v>
          </cell>
          <cell r="AC532">
            <v>2.8</v>
          </cell>
          <cell r="AD532">
            <v>7.0000000000000007E-2</v>
          </cell>
          <cell r="AE532">
            <v>0</v>
          </cell>
          <cell r="AF532">
            <v>1</v>
          </cell>
          <cell r="AG532">
            <v>0.28000000000000003</v>
          </cell>
          <cell r="AH532">
            <v>9</v>
          </cell>
          <cell r="AI532">
            <v>1.4</v>
          </cell>
          <cell r="AJ532">
            <v>0</v>
          </cell>
          <cell r="AK532">
            <v>9</v>
          </cell>
          <cell r="AL532">
            <v>3</v>
          </cell>
          <cell r="AM532">
            <v>0.4</v>
          </cell>
          <cell r="AN532">
            <v>0</v>
          </cell>
          <cell r="AO532">
            <v>1</v>
          </cell>
          <cell r="AP532">
            <v>5.77</v>
          </cell>
        </row>
        <row r="533">
          <cell r="A533">
            <v>44211</v>
          </cell>
          <cell r="B533">
            <v>26</v>
          </cell>
          <cell r="C533">
            <v>23.1</v>
          </cell>
          <cell r="D533">
            <v>30</v>
          </cell>
          <cell r="E533">
            <v>30</v>
          </cell>
          <cell r="F533">
            <v>14</v>
          </cell>
          <cell r="G533">
            <v>21.5</v>
          </cell>
          <cell r="H533">
            <v>12.5</v>
          </cell>
          <cell r="I533">
            <v>13.5</v>
          </cell>
          <cell r="J533">
            <v>8.1999999999999993</v>
          </cell>
          <cell r="K533">
            <v>5.3</v>
          </cell>
          <cell r="L533">
            <v>6</v>
          </cell>
          <cell r="M533">
            <v>16</v>
          </cell>
          <cell r="N533">
            <v>10.7</v>
          </cell>
          <cell r="O533">
            <v>8</v>
          </cell>
          <cell r="P533">
            <v>0</v>
          </cell>
          <cell r="Q533">
            <v>3</v>
          </cell>
          <cell r="R533">
            <v>6.43</v>
          </cell>
          <cell r="S533">
            <v>0</v>
          </cell>
          <cell r="T533">
            <v>2</v>
          </cell>
          <cell r="U533">
            <v>15</v>
          </cell>
          <cell r="V533">
            <v>1.5</v>
          </cell>
          <cell r="W533">
            <v>6.5</v>
          </cell>
          <cell r="X533">
            <v>3</v>
          </cell>
          <cell r="Y533">
            <v>0</v>
          </cell>
          <cell r="Z533">
            <v>0.1</v>
          </cell>
          <cell r="AA533">
            <v>0</v>
          </cell>
          <cell r="AB533">
            <v>0</v>
          </cell>
          <cell r="AC533">
            <v>1.7</v>
          </cell>
          <cell r="AD533">
            <v>0.17</v>
          </cell>
          <cell r="AE533">
            <v>0</v>
          </cell>
          <cell r="AF533">
            <v>1</v>
          </cell>
          <cell r="AG533">
            <v>0.3</v>
          </cell>
          <cell r="AH533">
            <v>9</v>
          </cell>
          <cell r="AI533">
            <v>1.5</v>
          </cell>
          <cell r="AJ533">
            <v>0</v>
          </cell>
          <cell r="AK533">
            <v>9</v>
          </cell>
          <cell r="AL533">
            <v>3</v>
          </cell>
          <cell r="AM533">
            <v>0.3</v>
          </cell>
          <cell r="AN533">
            <v>0</v>
          </cell>
          <cell r="AO533">
            <v>1</v>
          </cell>
          <cell r="AP533">
            <v>7.2</v>
          </cell>
        </row>
        <row r="534">
          <cell r="A534">
            <v>44218</v>
          </cell>
          <cell r="B534">
            <v>25</v>
          </cell>
          <cell r="C534">
            <v>23</v>
          </cell>
          <cell r="D534">
            <v>33.5</v>
          </cell>
          <cell r="E534">
            <v>34</v>
          </cell>
          <cell r="F534">
            <v>16</v>
          </cell>
          <cell r="G534">
            <v>21</v>
          </cell>
          <cell r="H534">
            <v>14.5</v>
          </cell>
          <cell r="I534">
            <v>13</v>
          </cell>
          <cell r="J534">
            <v>10.4</v>
          </cell>
          <cell r="K534">
            <v>6.64</v>
          </cell>
          <cell r="L534">
            <v>6.3</v>
          </cell>
          <cell r="M534">
            <v>14.7</v>
          </cell>
          <cell r="N534">
            <v>12</v>
          </cell>
          <cell r="O534">
            <v>8.5</v>
          </cell>
          <cell r="P534">
            <v>0</v>
          </cell>
          <cell r="Q534">
            <v>2.6</v>
          </cell>
          <cell r="R534">
            <v>7.86</v>
          </cell>
          <cell r="S534">
            <v>0</v>
          </cell>
          <cell r="T534">
            <v>1.2</v>
          </cell>
          <cell r="U534">
            <v>19.5</v>
          </cell>
          <cell r="V534">
            <v>1.5</v>
          </cell>
          <cell r="W534">
            <v>7.5</v>
          </cell>
          <cell r="X534">
            <v>3.8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2.1</v>
          </cell>
          <cell r="AD534">
            <v>0</v>
          </cell>
          <cell r="AE534">
            <v>0</v>
          </cell>
          <cell r="AF534">
            <v>1</v>
          </cell>
          <cell r="AG534">
            <v>0.4</v>
          </cell>
          <cell r="AH534">
            <v>9</v>
          </cell>
          <cell r="AI534">
            <v>1.5</v>
          </cell>
          <cell r="AJ534">
            <v>0</v>
          </cell>
          <cell r="AK534">
            <v>9.5</v>
          </cell>
          <cell r="AL534">
            <v>3.5</v>
          </cell>
          <cell r="AM534">
            <v>0.5</v>
          </cell>
          <cell r="AN534">
            <v>0</v>
          </cell>
          <cell r="AO534">
            <v>1</v>
          </cell>
          <cell r="AP534">
            <v>7.76</v>
          </cell>
        </row>
        <row r="535">
          <cell r="A535">
            <v>44225</v>
          </cell>
          <cell r="B535">
            <v>25.5</v>
          </cell>
          <cell r="C535">
            <v>24</v>
          </cell>
          <cell r="D535">
            <v>26</v>
          </cell>
          <cell r="E535">
            <v>27</v>
          </cell>
          <cell r="F535">
            <v>15</v>
          </cell>
          <cell r="G535">
            <v>26</v>
          </cell>
          <cell r="H535">
            <v>16</v>
          </cell>
          <cell r="I535">
            <v>11</v>
          </cell>
          <cell r="J535">
            <v>9.6999999999999993</v>
          </cell>
          <cell r="K535">
            <v>7.9</v>
          </cell>
          <cell r="L535">
            <v>2.86</v>
          </cell>
          <cell r="M535">
            <v>14.2</v>
          </cell>
          <cell r="N535">
            <v>11</v>
          </cell>
          <cell r="O535">
            <v>8.5</v>
          </cell>
          <cell r="P535">
            <v>0</v>
          </cell>
          <cell r="Q535">
            <v>2.5</v>
          </cell>
          <cell r="R535">
            <v>6.71</v>
          </cell>
          <cell r="S535">
            <v>0</v>
          </cell>
          <cell r="T535">
            <v>1.9</v>
          </cell>
          <cell r="U535">
            <v>18.7</v>
          </cell>
          <cell r="V535">
            <v>1.5</v>
          </cell>
          <cell r="W535">
            <v>8</v>
          </cell>
          <cell r="X535">
            <v>3.3</v>
          </cell>
          <cell r="Y535">
            <v>0</v>
          </cell>
          <cell r="Z535">
            <v>7.0000000000000007E-2</v>
          </cell>
          <cell r="AA535">
            <v>0</v>
          </cell>
          <cell r="AB535">
            <v>0</v>
          </cell>
          <cell r="AC535">
            <v>2.8</v>
          </cell>
          <cell r="AD535">
            <v>0</v>
          </cell>
          <cell r="AE535">
            <v>0</v>
          </cell>
          <cell r="AF535">
            <v>1</v>
          </cell>
          <cell r="AG535">
            <v>0.5</v>
          </cell>
          <cell r="AH535">
            <v>9</v>
          </cell>
          <cell r="AI535">
            <v>1.5</v>
          </cell>
          <cell r="AJ535">
            <v>0</v>
          </cell>
          <cell r="AK535">
            <v>10</v>
          </cell>
          <cell r="AL535">
            <v>3</v>
          </cell>
          <cell r="AM535">
            <v>0.5</v>
          </cell>
          <cell r="AN535">
            <v>0</v>
          </cell>
          <cell r="AO535">
            <v>1</v>
          </cell>
          <cell r="AP535">
            <v>7.43</v>
          </cell>
        </row>
        <row r="536">
          <cell r="A536">
            <v>44232</v>
          </cell>
          <cell r="B536">
            <v>27</v>
          </cell>
          <cell r="C536">
            <v>22.5</v>
          </cell>
          <cell r="D536">
            <v>31.5</v>
          </cell>
          <cell r="E536">
            <v>40</v>
          </cell>
          <cell r="F536">
            <v>16.5</v>
          </cell>
          <cell r="G536">
            <v>26</v>
          </cell>
          <cell r="H536">
            <v>15.2</v>
          </cell>
          <cell r="I536">
            <v>14</v>
          </cell>
          <cell r="J536">
            <v>9.1999999999999993</v>
          </cell>
          <cell r="K536">
            <v>8.36</v>
          </cell>
          <cell r="L536">
            <v>5</v>
          </cell>
          <cell r="M536">
            <v>16.600000000000001</v>
          </cell>
          <cell r="N536">
            <v>12</v>
          </cell>
          <cell r="O536">
            <v>10</v>
          </cell>
          <cell r="P536">
            <v>0</v>
          </cell>
          <cell r="Q536">
            <v>2.2000000000000002</v>
          </cell>
          <cell r="R536">
            <v>7</v>
          </cell>
          <cell r="S536">
            <v>0</v>
          </cell>
          <cell r="T536">
            <v>1.7</v>
          </cell>
          <cell r="U536">
            <v>15.5</v>
          </cell>
          <cell r="V536">
            <v>1.5</v>
          </cell>
          <cell r="W536">
            <v>6.7</v>
          </cell>
          <cell r="X536">
            <v>3</v>
          </cell>
          <cell r="Y536">
            <v>0</v>
          </cell>
          <cell r="Z536">
            <v>0.09</v>
          </cell>
          <cell r="AA536">
            <v>0</v>
          </cell>
          <cell r="AB536">
            <v>0</v>
          </cell>
          <cell r="AC536">
            <v>2.7</v>
          </cell>
          <cell r="AD536">
            <v>0</v>
          </cell>
          <cell r="AE536">
            <v>0</v>
          </cell>
          <cell r="AF536">
            <v>1</v>
          </cell>
          <cell r="AG536">
            <v>0.4</v>
          </cell>
          <cell r="AH536">
            <v>9</v>
          </cell>
          <cell r="AI536">
            <v>1.5</v>
          </cell>
          <cell r="AJ536">
            <v>0</v>
          </cell>
          <cell r="AK536">
            <v>10</v>
          </cell>
          <cell r="AL536">
            <v>2.5</v>
          </cell>
          <cell r="AM536">
            <v>0.5</v>
          </cell>
          <cell r="AN536">
            <v>0</v>
          </cell>
          <cell r="AO536">
            <v>1</v>
          </cell>
          <cell r="AP536">
            <v>7.86</v>
          </cell>
        </row>
        <row r="537">
          <cell r="A537">
            <v>44246</v>
          </cell>
          <cell r="B537">
            <v>21</v>
          </cell>
          <cell r="C537">
            <v>21</v>
          </cell>
          <cell r="D537">
            <v>31</v>
          </cell>
          <cell r="E537">
            <v>29</v>
          </cell>
          <cell r="F537">
            <v>13</v>
          </cell>
          <cell r="G537">
            <v>22</v>
          </cell>
          <cell r="H537">
            <v>12.2</v>
          </cell>
          <cell r="I537">
            <v>15.5</v>
          </cell>
          <cell r="J537">
            <v>8.1</v>
          </cell>
          <cell r="K537">
            <v>7.68</v>
          </cell>
          <cell r="L537">
            <v>4.8</v>
          </cell>
          <cell r="M537">
            <v>16.8</v>
          </cell>
          <cell r="N537">
            <v>11.5</v>
          </cell>
          <cell r="O537">
            <v>5.5</v>
          </cell>
          <cell r="P537">
            <v>0</v>
          </cell>
          <cell r="Q537">
            <v>1.6</v>
          </cell>
          <cell r="R537">
            <v>8.64</v>
          </cell>
          <cell r="S537">
            <v>0</v>
          </cell>
          <cell r="T537">
            <v>2.1</v>
          </cell>
          <cell r="U537">
            <v>10</v>
          </cell>
          <cell r="V537">
            <v>1.5</v>
          </cell>
          <cell r="W537">
            <v>6</v>
          </cell>
          <cell r="X537">
            <v>2.7</v>
          </cell>
          <cell r="Y537">
            <v>0</v>
          </cell>
          <cell r="Z537">
            <v>0.1</v>
          </cell>
          <cell r="AA537">
            <v>0</v>
          </cell>
          <cell r="AB537">
            <v>0</v>
          </cell>
          <cell r="AC537">
            <v>3.5</v>
          </cell>
          <cell r="AD537">
            <v>0</v>
          </cell>
          <cell r="AE537">
            <v>0</v>
          </cell>
          <cell r="AF537">
            <v>1</v>
          </cell>
          <cell r="AG537">
            <v>0.5</v>
          </cell>
          <cell r="AH537">
            <v>9</v>
          </cell>
          <cell r="AI537">
            <v>1.5</v>
          </cell>
          <cell r="AJ537">
            <v>0</v>
          </cell>
          <cell r="AK537">
            <v>7</v>
          </cell>
          <cell r="AL537">
            <v>4</v>
          </cell>
          <cell r="AM537">
            <v>0.4</v>
          </cell>
          <cell r="AN537">
            <v>0</v>
          </cell>
          <cell r="AO537">
            <v>1</v>
          </cell>
          <cell r="AP537">
            <v>5.23</v>
          </cell>
        </row>
        <row r="538">
          <cell r="A538">
            <v>44253</v>
          </cell>
          <cell r="B538">
            <v>25</v>
          </cell>
          <cell r="C538">
            <v>22</v>
          </cell>
          <cell r="D538">
            <v>27</v>
          </cell>
          <cell r="E538">
            <v>29.5</v>
          </cell>
          <cell r="F538">
            <v>13.5</v>
          </cell>
          <cell r="G538">
            <v>23</v>
          </cell>
          <cell r="H538">
            <v>13.6</v>
          </cell>
          <cell r="I538">
            <v>12.8</v>
          </cell>
          <cell r="J538">
            <v>9.8000000000000007</v>
          </cell>
          <cell r="K538">
            <v>9.07</v>
          </cell>
          <cell r="L538">
            <v>2.2999999999999998</v>
          </cell>
          <cell r="M538">
            <v>15.3</v>
          </cell>
          <cell r="N538">
            <v>12.5</v>
          </cell>
          <cell r="O538">
            <v>12</v>
          </cell>
          <cell r="P538">
            <v>0</v>
          </cell>
          <cell r="Q538">
            <v>1.9</v>
          </cell>
          <cell r="R538">
            <v>6.57</v>
          </cell>
          <cell r="S538">
            <v>0</v>
          </cell>
          <cell r="T538">
            <v>1.6</v>
          </cell>
          <cell r="U538">
            <v>11</v>
          </cell>
          <cell r="V538">
            <v>1.5</v>
          </cell>
          <cell r="W538">
            <v>5.5</v>
          </cell>
          <cell r="X538">
            <v>4.5</v>
          </cell>
          <cell r="Y538">
            <v>0</v>
          </cell>
          <cell r="Z538">
            <v>0.13</v>
          </cell>
          <cell r="AA538">
            <v>0</v>
          </cell>
          <cell r="AB538">
            <v>0</v>
          </cell>
          <cell r="AC538">
            <v>4.3</v>
          </cell>
          <cell r="AD538">
            <v>0</v>
          </cell>
          <cell r="AE538">
            <v>0</v>
          </cell>
          <cell r="AF538">
            <v>1</v>
          </cell>
          <cell r="AG538">
            <v>0.5</v>
          </cell>
          <cell r="AH538">
            <v>9</v>
          </cell>
          <cell r="AI538">
            <v>1.8</v>
          </cell>
          <cell r="AJ538">
            <v>0</v>
          </cell>
          <cell r="AK538">
            <v>9</v>
          </cell>
          <cell r="AL538">
            <v>3</v>
          </cell>
          <cell r="AM538">
            <v>0.4</v>
          </cell>
          <cell r="AN538">
            <v>0</v>
          </cell>
          <cell r="AO538">
            <v>1</v>
          </cell>
          <cell r="AP538">
            <v>4.9000000000000004</v>
          </cell>
        </row>
        <row r="539">
          <cell r="A539">
            <v>44260</v>
          </cell>
          <cell r="B539">
            <v>27</v>
          </cell>
          <cell r="C539">
            <v>23</v>
          </cell>
          <cell r="D539">
            <v>22</v>
          </cell>
          <cell r="E539">
            <v>18</v>
          </cell>
          <cell r="F539">
            <v>12.7</v>
          </cell>
          <cell r="G539">
            <v>21</v>
          </cell>
          <cell r="H539">
            <v>11.9</v>
          </cell>
          <cell r="I539">
            <v>11.5</v>
          </cell>
          <cell r="J539">
            <v>8.5</v>
          </cell>
          <cell r="K539">
            <v>6.43</v>
          </cell>
          <cell r="L539">
            <v>4.8600000000000003</v>
          </cell>
          <cell r="M539">
            <v>15.5</v>
          </cell>
          <cell r="N539">
            <v>11</v>
          </cell>
          <cell r="O539">
            <v>7.5</v>
          </cell>
          <cell r="P539">
            <v>0</v>
          </cell>
          <cell r="Q539">
            <v>1.7</v>
          </cell>
          <cell r="R539">
            <v>6.29</v>
          </cell>
          <cell r="S539">
            <v>0</v>
          </cell>
          <cell r="T539">
            <v>2.5</v>
          </cell>
          <cell r="U539">
            <v>11.8</v>
          </cell>
          <cell r="V539">
            <v>1.6</v>
          </cell>
          <cell r="W539">
            <v>7.5</v>
          </cell>
          <cell r="X539">
            <v>4.5</v>
          </cell>
          <cell r="Y539">
            <v>0</v>
          </cell>
          <cell r="Z539">
            <v>0.1</v>
          </cell>
          <cell r="AA539">
            <v>0</v>
          </cell>
          <cell r="AB539">
            <v>0</v>
          </cell>
          <cell r="AC539">
            <v>4</v>
          </cell>
          <cell r="AD539">
            <v>0</v>
          </cell>
          <cell r="AE539">
            <v>0</v>
          </cell>
          <cell r="AF539">
            <v>1</v>
          </cell>
          <cell r="AG539">
            <v>0.4</v>
          </cell>
          <cell r="AH539">
            <v>9</v>
          </cell>
          <cell r="AI539">
            <v>1.65</v>
          </cell>
          <cell r="AJ539">
            <v>0</v>
          </cell>
          <cell r="AK539">
            <v>8.5</v>
          </cell>
          <cell r="AL539">
            <v>3</v>
          </cell>
          <cell r="AM539">
            <v>0.5</v>
          </cell>
          <cell r="AN539">
            <v>0</v>
          </cell>
          <cell r="AO539">
            <v>1</v>
          </cell>
          <cell r="AP539">
            <v>5.59</v>
          </cell>
        </row>
        <row r="540">
          <cell r="A540">
            <v>44267</v>
          </cell>
          <cell r="B540">
            <v>31</v>
          </cell>
          <cell r="C540">
            <v>22.3</v>
          </cell>
          <cell r="D540">
            <v>19</v>
          </cell>
          <cell r="E540">
            <v>22</v>
          </cell>
          <cell r="F540">
            <v>17</v>
          </cell>
          <cell r="G540">
            <v>23</v>
          </cell>
          <cell r="H540">
            <v>13.8</v>
          </cell>
          <cell r="I540">
            <v>9.1999999999999993</v>
          </cell>
          <cell r="J540">
            <v>9.3000000000000007</v>
          </cell>
          <cell r="K540">
            <v>6.07</v>
          </cell>
          <cell r="L540">
            <v>3.6</v>
          </cell>
          <cell r="M540">
            <v>13.5</v>
          </cell>
          <cell r="N540">
            <v>12</v>
          </cell>
          <cell r="O540">
            <v>7</v>
          </cell>
          <cell r="P540">
            <v>0</v>
          </cell>
          <cell r="Q540">
            <v>4.0999999999999996</v>
          </cell>
          <cell r="R540">
            <v>6.4</v>
          </cell>
          <cell r="S540">
            <v>0</v>
          </cell>
          <cell r="T540">
            <v>0.6</v>
          </cell>
          <cell r="U540">
            <v>13</v>
          </cell>
          <cell r="V540">
            <v>1.5</v>
          </cell>
          <cell r="W540">
            <v>7</v>
          </cell>
          <cell r="X540">
            <v>2.7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3.4</v>
          </cell>
          <cell r="AD540">
            <v>0</v>
          </cell>
          <cell r="AE540">
            <v>0</v>
          </cell>
          <cell r="AF540">
            <v>1</v>
          </cell>
          <cell r="AG540">
            <v>0.2</v>
          </cell>
          <cell r="AH540">
            <v>9</v>
          </cell>
          <cell r="AI540">
            <v>1.5</v>
          </cell>
          <cell r="AJ540">
            <v>0</v>
          </cell>
          <cell r="AK540">
            <v>9</v>
          </cell>
          <cell r="AL540">
            <v>2.5</v>
          </cell>
          <cell r="AM540">
            <v>0.3</v>
          </cell>
          <cell r="AN540">
            <v>0</v>
          </cell>
          <cell r="AO540">
            <v>1</v>
          </cell>
          <cell r="AP540">
            <v>6.6</v>
          </cell>
        </row>
        <row r="541">
          <cell r="A541">
            <v>44274</v>
          </cell>
          <cell r="B541">
            <v>30</v>
          </cell>
          <cell r="C541">
            <v>22.5</v>
          </cell>
          <cell r="D541">
            <v>20</v>
          </cell>
          <cell r="E541">
            <v>22</v>
          </cell>
          <cell r="F541">
            <v>14</v>
          </cell>
          <cell r="G541">
            <v>21.5</v>
          </cell>
          <cell r="H541">
            <v>14.5</v>
          </cell>
          <cell r="I541">
            <v>10</v>
          </cell>
          <cell r="J541">
            <v>8.6999999999999993</v>
          </cell>
          <cell r="K541">
            <v>8.57</v>
          </cell>
          <cell r="L541">
            <v>3.8</v>
          </cell>
          <cell r="M541">
            <v>14</v>
          </cell>
          <cell r="N541">
            <v>12</v>
          </cell>
          <cell r="O541">
            <v>8</v>
          </cell>
          <cell r="P541">
            <v>0</v>
          </cell>
          <cell r="Q541">
            <v>3.6</v>
          </cell>
          <cell r="R541">
            <v>5.9</v>
          </cell>
          <cell r="S541">
            <v>0</v>
          </cell>
          <cell r="T541">
            <v>2.4</v>
          </cell>
          <cell r="U541">
            <v>13.6</v>
          </cell>
          <cell r="V541">
            <v>1.6</v>
          </cell>
          <cell r="W541">
            <v>7</v>
          </cell>
          <cell r="X541">
            <v>4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3.5</v>
          </cell>
          <cell r="AD541">
            <v>0</v>
          </cell>
          <cell r="AE541">
            <v>0</v>
          </cell>
          <cell r="AF541">
            <v>1</v>
          </cell>
          <cell r="AG541">
            <v>0.3</v>
          </cell>
          <cell r="AH541">
            <v>9</v>
          </cell>
          <cell r="AI541">
            <v>1.4</v>
          </cell>
          <cell r="AJ541">
            <v>0</v>
          </cell>
          <cell r="AK541">
            <v>9.5</v>
          </cell>
          <cell r="AL541">
            <v>4</v>
          </cell>
          <cell r="AM541">
            <v>0.4</v>
          </cell>
          <cell r="AN541">
            <v>0</v>
          </cell>
          <cell r="AO541">
            <v>0</v>
          </cell>
          <cell r="AP541">
            <v>5.54</v>
          </cell>
        </row>
        <row r="542">
          <cell r="A542">
            <v>44281</v>
          </cell>
          <cell r="B542">
            <v>30</v>
          </cell>
          <cell r="C542">
            <v>22</v>
          </cell>
          <cell r="D542">
            <v>32</v>
          </cell>
          <cell r="E542">
            <v>30</v>
          </cell>
          <cell r="F542">
            <v>16</v>
          </cell>
          <cell r="G542">
            <v>23</v>
          </cell>
          <cell r="H542">
            <v>15.3</v>
          </cell>
          <cell r="I542">
            <v>10</v>
          </cell>
          <cell r="J542">
            <v>9.6</v>
          </cell>
          <cell r="K542">
            <v>7.78</v>
          </cell>
          <cell r="L542">
            <v>4.5999999999999996</v>
          </cell>
          <cell r="M542">
            <v>15</v>
          </cell>
          <cell r="N542">
            <v>11</v>
          </cell>
          <cell r="O542">
            <v>10</v>
          </cell>
          <cell r="P542">
            <v>0</v>
          </cell>
          <cell r="Q542">
            <v>3.5</v>
          </cell>
          <cell r="R542">
            <v>6.1</v>
          </cell>
          <cell r="S542">
            <v>0</v>
          </cell>
          <cell r="T542">
            <v>2.2000000000000002</v>
          </cell>
          <cell r="U542">
            <v>13</v>
          </cell>
          <cell r="V542">
            <v>1.5</v>
          </cell>
          <cell r="W542">
            <v>6.5</v>
          </cell>
          <cell r="X542">
            <v>4</v>
          </cell>
          <cell r="Y542">
            <v>0</v>
          </cell>
          <cell r="Z542">
            <v>0.12</v>
          </cell>
          <cell r="AA542">
            <v>0</v>
          </cell>
          <cell r="AB542">
            <v>0</v>
          </cell>
          <cell r="AC542">
            <v>3.3</v>
          </cell>
          <cell r="AD542">
            <v>0</v>
          </cell>
          <cell r="AE542">
            <v>0</v>
          </cell>
          <cell r="AF542">
            <v>1</v>
          </cell>
          <cell r="AG542">
            <v>0.3</v>
          </cell>
          <cell r="AH542">
            <v>9</v>
          </cell>
          <cell r="AI542">
            <v>1.5</v>
          </cell>
          <cell r="AJ542">
            <v>0</v>
          </cell>
          <cell r="AK542">
            <v>8</v>
          </cell>
          <cell r="AL542">
            <v>3.5</v>
          </cell>
          <cell r="AM542">
            <v>0.5</v>
          </cell>
          <cell r="AN542">
            <v>0</v>
          </cell>
          <cell r="AO542">
            <v>0</v>
          </cell>
          <cell r="AP542">
            <v>6.24</v>
          </cell>
        </row>
        <row r="543">
          <cell r="A543">
            <v>44288</v>
          </cell>
          <cell r="B543">
            <v>27</v>
          </cell>
          <cell r="C543">
            <v>23</v>
          </cell>
          <cell r="D543">
            <v>29</v>
          </cell>
          <cell r="E543">
            <v>25</v>
          </cell>
          <cell r="F543">
            <v>15</v>
          </cell>
          <cell r="G543">
            <v>22</v>
          </cell>
          <cell r="H543">
            <v>14.5</v>
          </cell>
          <cell r="I543">
            <v>11</v>
          </cell>
          <cell r="J543">
            <v>9</v>
          </cell>
          <cell r="K543">
            <v>10.199999999999999</v>
          </cell>
          <cell r="L543">
            <v>2.2000000000000002</v>
          </cell>
          <cell r="M543">
            <v>13.2</v>
          </cell>
          <cell r="N543">
            <v>9.5</v>
          </cell>
          <cell r="O543">
            <v>9</v>
          </cell>
          <cell r="P543">
            <v>0</v>
          </cell>
          <cell r="Q543">
            <v>3.2</v>
          </cell>
          <cell r="R543">
            <v>5.5</v>
          </cell>
          <cell r="S543">
            <v>0</v>
          </cell>
          <cell r="T543">
            <v>2</v>
          </cell>
          <cell r="U543">
            <v>16</v>
          </cell>
          <cell r="V543">
            <v>1.6</v>
          </cell>
          <cell r="W543">
            <v>7.5</v>
          </cell>
          <cell r="X543">
            <v>3</v>
          </cell>
          <cell r="Y543">
            <v>0</v>
          </cell>
          <cell r="Z543">
            <v>7.0000000000000007E-2</v>
          </cell>
          <cell r="AA543">
            <v>0</v>
          </cell>
          <cell r="AB543">
            <v>0</v>
          </cell>
          <cell r="AC543">
            <v>3.8</v>
          </cell>
          <cell r="AD543">
            <v>0.34</v>
          </cell>
          <cell r="AE543">
            <v>0</v>
          </cell>
          <cell r="AF543">
            <v>1</v>
          </cell>
          <cell r="AG543">
            <v>0.2</v>
          </cell>
          <cell r="AH543">
            <v>9</v>
          </cell>
          <cell r="AI543">
            <v>1.5</v>
          </cell>
          <cell r="AJ543">
            <v>0</v>
          </cell>
          <cell r="AK543">
            <v>9.5</v>
          </cell>
          <cell r="AL543">
            <v>3</v>
          </cell>
          <cell r="AM543">
            <v>0.6</v>
          </cell>
          <cell r="AN543">
            <v>0</v>
          </cell>
          <cell r="AO543">
            <v>0</v>
          </cell>
          <cell r="AP543">
            <v>6.37</v>
          </cell>
        </row>
        <row r="544">
          <cell r="A544">
            <v>44295</v>
          </cell>
          <cell r="B544">
            <v>28</v>
          </cell>
          <cell r="C544">
            <v>24</v>
          </cell>
          <cell r="D544">
            <v>20</v>
          </cell>
          <cell r="E544">
            <v>24</v>
          </cell>
          <cell r="F544">
            <v>17</v>
          </cell>
          <cell r="G544">
            <v>23</v>
          </cell>
          <cell r="H544">
            <v>15.8</v>
          </cell>
          <cell r="I544">
            <v>11.5</v>
          </cell>
          <cell r="J544">
            <v>8</v>
          </cell>
          <cell r="K544">
            <v>6.5</v>
          </cell>
          <cell r="L544">
            <v>1.8</v>
          </cell>
          <cell r="M544">
            <v>11.1</v>
          </cell>
          <cell r="N544">
            <v>9</v>
          </cell>
          <cell r="O544">
            <v>10</v>
          </cell>
          <cell r="P544">
            <v>0</v>
          </cell>
          <cell r="Q544">
            <v>3</v>
          </cell>
          <cell r="R544">
            <v>8.5</v>
          </cell>
          <cell r="S544">
            <v>0</v>
          </cell>
          <cell r="T544">
            <v>2</v>
          </cell>
          <cell r="U544">
            <v>11</v>
          </cell>
          <cell r="V544">
            <v>1.7</v>
          </cell>
          <cell r="W544">
            <v>7</v>
          </cell>
          <cell r="X544">
            <v>4</v>
          </cell>
          <cell r="Y544">
            <v>0</v>
          </cell>
          <cell r="Z544">
            <v>0.44</v>
          </cell>
          <cell r="AA544">
            <v>0</v>
          </cell>
          <cell r="AB544">
            <v>0</v>
          </cell>
          <cell r="AC544">
            <v>3.1</v>
          </cell>
          <cell r="AD544">
            <v>0.1</v>
          </cell>
          <cell r="AE544">
            <v>0</v>
          </cell>
          <cell r="AF544">
            <v>1</v>
          </cell>
          <cell r="AG544">
            <v>0.3</v>
          </cell>
          <cell r="AH544">
            <v>9</v>
          </cell>
          <cell r="AI544">
            <v>1</v>
          </cell>
          <cell r="AJ544">
            <v>0</v>
          </cell>
          <cell r="AK544">
            <v>10</v>
          </cell>
          <cell r="AL544">
            <v>3</v>
          </cell>
          <cell r="AM544">
            <v>0.5</v>
          </cell>
          <cell r="AN544">
            <v>0</v>
          </cell>
          <cell r="AO544">
            <v>0</v>
          </cell>
          <cell r="AP544">
            <v>5.57</v>
          </cell>
        </row>
        <row r="545">
          <cell r="A545">
            <v>44302</v>
          </cell>
          <cell r="B545">
            <v>30</v>
          </cell>
          <cell r="C545">
            <v>25</v>
          </cell>
          <cell r="D545">
            <v>19</v>
          </cell>
          <cell r="E545">
            <v>25</v>
          </cell>
          <cell r="F545">
            <v>14.5</v>
          </cell>
          <cell r="G545">
            <v>23</v>
          </cell>
          <cell r="H545">
            <v>15</v>
          </cell>
          <cell r="I545">
            <v>11.5</v>
          </cell>
          <cell r="J545">
            <v>11.2</v>
          </cell>
          <cell r="K545">
            <v>5.5</v>
          </cell>
          <cell r="L545">
            <v>7</v>
          </cell>
          <cell r="M545">
            <v>11.1</v>
          </cell>
          <cell r="N545">
            <v>10.5</v>
          </cell>
          <cell r="O545">
            <v>10</v>
          </cell>
          <cell r="P545">
            <v>0</v>
          </cell>
          <cell r="Q545">
            <v>2.5</v>
          </cell>
          <cell r="R545">
            <v>6.6</v>
          </cell>
          <cell r="S545">
            <v>0</v>
          </cell>
          <cell r="T545">
            <v>1</v>
          </cell>
          <cell r="U545">
            <v>16.399999999999999</v>
          </cell>
          <cell r="V545">
            <v>1.5</v>
          </cell>
          <cell r="W545">
            <v>7</v>
          </cell>
          <cell r="X545">
            <v>3.2</v>
          </cell>
          <cell r="Y545">
            <v>0</v>
          </cell>
          <cell r="Z545">
            <v>0.21</v>
          </cell>
          <cell r="AA545">
            <v>0</v>
          </cell>
          <cell r="AB545">
            <v>0</v>
          </cell>
          <cell r="AC545">
            <v>3.3</v>
          </cell>
          <cell r="AD545">
            <v>0.1</v>
          </cell>
          <cell r="AE545">
            <v>0</v>
          </cell>
          <cell r="AF545">
            <v>1</v>
          </cell>
          <cell r="AG545">
            <v>0.3</v>
          </cell>
          <cell r="AH545">
            <v>9</v>
          </cell>
          <cell r="AI545">
            <v>0.9</v>
          </cell>
          <cell r="AJ545">
            <v>0</v>
          </cell>
          <cell r="AK545">
            <v>9</v>
          </cell>
          <cell r="AL545">
            <v>3</v>
          </cell>
          <cell r="AM545">
            <v>0.3</v>
          </cell>
          <cell r="AN545">
            <v>0</v>
          </cell>
          <cell r="AO545">
            <v>0</v>
          </cell>
          <cell r="AP545">
            <v>6.4</v>
          </cell>
        </row>
        <row r="546">
          <cell r="A546">
            <v>44309</v>
          </cell>
          <cell r="B546">
            <v>28</v>
          </cell>
          <cell r="C546">
            <v>26</v>
          </cell>
          <cell r="D546">
            <v>23</v>
          </cell>
          <cell r="E546">
            <v>29.5</v>
          </cell>
          <cell r="F546">
            <v>15</v>
          </cell>
          <cell r="G546">
            <v>22.5</v>
          </cell>
          <cell r="H546">
            <v>13.5</v>
          </cell>
          <cell r="I546">
            <v>11</v>
          </cell>
          <cell r="J546">
            <v>8.1999999999999993</v>
          </cell>
          <cell r="K546">
            <v>6</v>
          </cell>
          <cell r="L546">
            <v>1.86</v>
          </cell>
          <cell r="M546">
            <v>10.1</v>
          </cell>
          <cell r="N546">
            <v>10.199999999999999</v>
          </cell>
          <cell r="O546">
            <v>10</v>
          </cell>
          <cell r="P546">
            <v>0</v>
          </cell>
          <cell r="Q546">
            <v>2</v>
          </cell>
          <cell r="R546">
            <v>7.42</v>
          </cell>
          <cell r="S546">
            <v>0</v>
          </cell>
          <cell r="T546">
            <v>0.9</v>
          </cell>
          <cell r="U546">
            <v>13.5</v>
          </cell>
          <cell r="V546">
            <v>1.6</v>
          </cell>
          <cell r="W546">
            <v>7</v>
          </cell>
          <cell r="X546">
            <v>3.2</v>
          </cell>
          <cell r="Y546">
            <v>0</v>
          </cell>
          <cell r="Z546">
            <v>0.15</v>
          </cell>
          <cell r="AA546">
            <v>0</v>
          </cell>
          <cell r="AB546">
            <v>0</v>
          </cell>
          <cell r="AC546">
            <v>3.1</v>
          </cell>
          <cell r="AD546">
            <v>0.14000000000000001</v>
          </cell>
          <cell r="AE546">
            <v>0</v>
          </cell>
          <cell r="AF546">
            <v>1</v>
          </cell>
          <cell r="AG546">
            <v>0.2</v>
          </cell>
          <cell r="AH546">
            <v>9</v>
          </cell>
          <cell r="AI546">
            <v>0.8</v>
          </cell>
          <cell r="AJ546">
            <v>0</v>
          </cell>
          <cell r="AK546">
            <v>9.5</v>
          </cell>
          <cell r="AL546">
            <v>3</v>
          </cell>
          <cell r="AM546">
            <v>0.6</v>
          </cell>
          <cell r="AN546">
            <v>0</v>
          </cell>
          <cell r="AO546">
            <v>0</v>
          </cell>
          <cell r="AP546">
            <v>6.43</v>
          </cell>
        </row>
        <row r="547">
          <cell r="A547">
            <v>44316</v>
          </cell>
          <cell r="B547">
            <v>30</v>
          </cell>
          <cell r="C547">
            <v>27</v>
          </cell>
          <cell r="D547">
            <v>23</v>
          </cell>
          <cell r="E547">
            <v>24</v>
          </cell>
          <cell r="F547">
            <v>18.5</v>
          </cell>
          <cell r="G547">
            <v>24</v>
          </cell>
          <cell r="H547">
            <v>14.51</v>
          </cell>
          <cell r="I547">
            <v>11.5</v>
          </cell>
          <cell r="J547">
            <v>10.5</v>
          </cell>
          <cell r="K547">
            <v>7.28</v>
          </cell>
          <cell r="L547">
            <v>2.4300000000000002</v>
          </cell>
          <cell r="M547">
            <v>11.5</v>
          </cell>
          <cell r="N547">
            <v>10</v>
          </cell>
          <cell r="O547">
            <v>8</v>
          </cell>
          <cell r="P547">
            <v>0</v>
          </cell>
          <cell r="Q547">
            <v>2.5</v>
          </cell>
          <cell r="R547">
            <v>7.7</v>
          </cell>
          <cell r="S547">
            <v>0</v>
          </cell>
          <cell r="T547">
            <v>1</v>
          </cell>
          <cell r="U547">
            <v>19.3</v>
          </cell>
          <cell r="V547">
            <v>1.5</v>
          </cell>
          <cell r="W547">
            <v>8.5</v>
          </cell>
          <cell r="X547">
            <v>3.5</v>
          </cell>
          <cell r="Y547">
            <v>0</v>
          </cell>
          <cell r="Z547">
            <v>0.14000000000000001</v>
          </cell>
          <cell r="AA547">
            <v>0</v>
          </cell>
          <cell r="AB547">
            <v>0</v>
          </cell>
          <cell r="AC547">
            <v>3.1</v>
          </cell>
          <cell r="AD547">
            <v>0.3</v>
          </cell>
          <cell r="AE547">
            <v>0</v>
          </cell>
          <cell r="AF547">
            <v>1</v>
          </cell>
          <cell r="AG547">
            <v>0.5</v>
          </cell>
          <cell r="AH547">
            <v>9</v>
          </cell>
          <cell r="AI547">
            <v>0.9</v>
          </cell>
          <cell r="AJ547">
            <v>0</v>
          </cell>
          <cell r="AK547">
            <v>9.5</v>
          </cell>
          <cell r="AL547">
            <v>3</v>
          </cell>
          <cell r="AM547">
            <v>0.4</v>
          </cell>
          <cell r="AN547">
            <v>0</v>
          </cell>
          <cell r="AO547">
            <v>0</v>
          </cell>
          <cell r="AP547">
            <v>9.3800000000000008</v>
          </cell>
        </row>
        <row r="548">
          <cell r="A548">
            <v>44323</v>
          </cell>
          <cell r="B548">
            <v>28</v>
          </cell>
          <cell r="C548">
            <v>26.26</v>
          </cell>
          <cell r="D548">
            <v>23</v>
          </cell>
          <cell r="E548">
            <v>25</v>
          </cell>
          <cell r="F548">
            <v>16</v>
          </cell>
          <cell r="G548">
            <v>22</v>
          </cell>
          <cell r="H548">
            <v>12</v>
          </cell>
          <cell r="I548">
            <v>11.6</v>
          </cell>
          <cell r="J548">
            <v>6.5</v>
          </cell>
          <cell r="K548">
            <v>8.2799999999999994</v>
          </cell>
          <cell r="L548">
            <v>6</v>
          </cell>
          <cell r="M548">
            <v>14.5</v>
          </cell>
          <cell r="N548">
            <v>9.9</v>
          </cell>
          <cell r="O548">
            <v>10</v>
          </cell>
          <cell r="P548">
            <v>0</v>
          </cell>
          <cell r="Q548">
            <v>2.7</v>
          </cell>
          <cell r="R548">
            <v>7.7</v>
          </cell>
          <cell r="S548">
            <v>0</v>
          </cell>
          <cell r="T548">
            <v>2</v>
          </cell>
          <cell r="U548">
            <v>16</v>
          </cell>
          <cell r="V548">
            <v>1.5</v>
          </cell>
          <cell r="W548">
            <v>7</v>
          </cell>
          <cell r="X548">
            <v>2</v>
          </cell>
          <cell r="Y548">
            <v>0</v>
          </cell>
          <cell r="Z548">
            <v>0.86</v>
          </cell>
          <cell r="AA548">
            <v>0</v>
          </cell>
          <cell r="AB548">
            <v>0</v>
          </cell>
          <cell r="AC548">
            <v>3.7</v>
          </cell>
          <cell r="AD548">
            <v>0.23</v>
          </cell>
          <cell r="AE548">
            <v>0</v>
          </cell>
          <cell r="AF548">
            <v>1</v>
          </cell>
          <cell r="AG548">
            <v>0.3</v>
          </cell>
          <cell r="AH548">
            <v>9</v>
          </cell>
          <cell r="AI548">
            <v>1</v>
          </cell>
          <cell r="AJ548">
            <v>0</v>
          </cell>
          <cell r="AK548">
            <v>10</v>
          </cell>
          <cell r="AL548">
            <v>3</v>
          </cell>
          <cell r="AM548">
            <v>0.45</v>
          </cell>
          <cell r="AN548">
            <v>0</v>
          </cell>
          <cell r="AO548">
            <v>0</v>
          </cell>
          <cell r="AP548">
            <v>8.65</v>
          </cell>
        </row>
      </sheetData>
      <sheetData sheetId="9"/>
      <sheetData sheetId="10">
        <row r="9">
          <cell r="A9">
            <v>44323</v>
          </cell>
          <cell r="B9">
            <v>12957.78</v>
          </cell>
          <cell r="D9">
            <v>487.63</v>
          </cell>
          <cell r="E9">
            <v>907.86</v>
          </cell>
          <cell r="F9">
            <v>1740</v>
          </cell>
          <cell r="G9">
            <v>1313</v>
          </cell>
          <cell r="H9">
            <v>1513</v>
          </cell>
          <cell r="I9">
            <v>1656</v>
          </cell>
          <cell r="J9">
            <v>670</v>
          </cell>
          <cell r="K9">
            <v>850</v>
          </cell>
          <cell r="L9">
            <v>519</v>
          </cell>
          <cell r="M9">
            <v>427</v>
          </cell>
          <cell r="N9">
            <v>292</v>
          </cell>
          <cell r="O9">
            <v>400</v>
          </cell>
          <cell r="P9">
            <v>358</v>
          </cell>
          <cell r="Q9">
            <v>580</v>
          </cell>
          <cell r="R9">
            <v>380</v>
          </cell>
          <cell r="S9">
            <v>200</v>
          </cell>
          <cell r="T9">
            <v>0</v>
          </cell>
          <cell r="U9">
            <v>89</v>
          </cell>
          <cell r="V9">
            <v>298.39999999999998</v>
          </cell>
          <cell r="W9">
            <v>0</v>
          </cell>
          <cell r="X9">
            <v>10.9</v>
          </cell>
          <cell r="Y9">
            <v>565</v>
          </cell>
          <cell r="Z9">
            <v>50</v>
          </cell>
          <cell r="AA9">
            <v>220</v>
          </cell>
          <cell r="AB9">
            <v>47</v>
          </cell>
          <cell r="AC9">
            <v>0</v>
          </cell>
          <cell r="AD9">
            <v>3</v>
          </cell>
          <cell r="AE9">
            <v>0</v>
          </cell>
          <cell r="AF9">
            <v>0</v>
          </cell>
          <cell r="AG9">
            <v>126.4</v>
          </cell>
          <cell r="AH9">
            <v>0</v>
          </cell>
          <cell r="AI9">
            <v>2.7</v>
          </cell>
          <cell r="AJ9">
            <v>0</v>
          </cell>
          <cell r="AK9">
            <v>25</v>
          </cell>
          <cell r="AL9">
            <v>0</v>
          </cell>
          <cell r="AM9">
            <v>24</v>
          </cell>
          <cell r="AN9">
            <v>247</v>
          </cell>
          <cell r="AO9">
            <v>63.8</v>
          </cell>
          <cell r="AP9">
            <v>0</v>
          </cell>
          <cell r="AQ9">
            <v>176</v>
          </cell>
          <cell r="AR9">
            <v>115</v>
          </cell>
          <cell r="AS9">
            <v>4</v>
          </cell>
          <cell r="AT9">
            <v>1.5</v>
          </cell>
          <cell r="AU9">
            <v>0</v>
          </cell>
          <cell r="AV9">
            <v>5</v>
          </cell>
          <cell r="AW9">
            <v>0</v>
          </cell>
          <cell r="AX9">
            <v>348.5</v>
          </cell>
        </row>
        <row r="10">
          <cell r="A10">
            <v>44316</v>
          </cell>
          <cell r="B10">
            <v>13026.69</v>
          </cell>
          <cell r="C10">
            <v>1933.3</v>
          </cell>
          <cell r="D10">
            <v>451.98</v>
          </cell>
          <cell r="E10">
            <v>889.04</v>
          </cell>
          <cell r="F10">
            <v>1640</v>
          </cell>
          <cell r="G10">
            <v>1277.3900000000001</v>
          </cell>
          <cell r="H10">
            <v>1433</v>
          </cell>
          <cell r="I10">
            <v>1643</v>
          </cell>
          <cell r="J10">
            <v>640</v>
          </cell>
          <cell r="K10">
            <v>835</v>
          </cell>
          <cell r="L10">
            <v>537</v>
          </cell>
          <cell r="M10">
            <v>424</v>
          </cell>
          <cell r="N10">
            <v>260</v>
          </cell>
          <cell r="O10">
            <v>395</v>
          </cell>
          <cell r="P10">
            <v>378</v>
          </cell>
          <cell r="Q10">
            <v>550</v>
          </cell>
          <cell r="R10">
            <v>432</v>
          </cell>
          <cell r="S10">
            <v>190</v>
          </cell>
          <cell r="T10">
            <v>0</v>
          </cell>
          <cell r="U10">
            <v>83</v>
          </cell>
          <cell r="V10">
            <v>310</v>
          </cell>
          <cell r="W10">
            <v>0</v>
          </cell>
          <cell r="X10">
            <v>18.600000000000001</v>
          </cell>
          <cell r="Y10">
            <v>522</v>
          </cell>
          <cell r="Z10">
            <v>47</v>
          </cell>
          <cell r="AA10">
            <v>237</v>
          </cell>
          <cell r="AB10">
            <v>45</v>
          </cell>
          <cell r="AC10">
            <v>0</v>
          </cell>
          <cell r="AD10">
            <v>3.6</v>
          </cell>
          <cell r="AE10">
            <v>0</v>
          </cell>
          <cell r="AF10">
            <v>0</v>
          </cell>
          <cell r="AG10">
            <v>128.6</v>
          </cell>
          <cell r="AH10">
            <v>0</v>
          </cell>
          <cell r="AI10">
            <v>8</v>
          </cell>
          <cell r="AJ10">
            <v>0</v>
          </cell>
          <cell r="AK10">
            <v>25</v>
          </cell>
          <cell r="AL10">
            <v>0</v>
          </cell>
          <cell r="AM10">
            <v>26</v>
          </cell>
          <cell r="AN10">
            <v>240</v>
          </cell>
          <cell r="AO10">
            <v>70</v>
          </cell>
          <cell r="AP10">
            <v>0</v>
          </cell>
          <cell r="AQ10">
            <v>161</v>
          </cell>
          <cell r="AR10">
            <v>122</v>
          </cell>
          <cell r="AS10">
            <v>3</v>
          </cell>
          <cell r="AT10">
            <v>1.5</v>
          </cell>
          <cell r="AU10">
            <v>0</v>
          </cell>
          <cell r="AV10">
            <v>5</v>
          </cell>
          <cell r="AW10">
            <v>0</v>
          </cell>
          <cell r="AX10">
            <v>336</v>
          </cell>
        </row>
        <row r="11">
          <cell r="A11">
            <v>44309</v>
          </cell>
          <cell r="B11">
            <v>13320.2</v>
          </cell>
          <cell r="C11">
            <v>1951.98</v>
          </cell>
          <cell r="D11">
            <v>487.63</v>
          </cell>
          <cell r="E11">
            <v>907.86</v>
          </cell>
          <cell r="F11">
            <v>1740</v>
          </cell>
          <cell r="G11">
            <v>1313</v>
          </cell>
          <cell r="H11">
            <v>1513</v>
          </cell>
          <cell r="I11">
            <v>1656</v>
          </cell>
          <cell r="J11">
            <v>670</v>
          </cell>
          <cell r="K11">
            <v>850</v>
          </cell>
          <cell r="L11">
            <v>519</v>
          </cell>
          <cell r="M11">
            <v>427</v>
          </cell>
          <cell r="N11">
            <v>292</v>
          </cell>
          <cell r="O11">
            <v>400</v>
          </cell>
          <cell r="P11">
            <v>358</v>
          </cell>
          <cell r="Q11">
            <v>580</v>
          </cell>
          <cell r="R11">
            <v>380</v>
          </cell>
          <cell r="S11">
            <v>200</v>
          </cell>
          <cell r="T11">
            <v>0</v>
          </cell>
          <cell r="U11">
            <v>89</v>
          </cell>
          <cell r="V11">
            <v>298.39999999999998</v>
          </cell>
          <cell r="W11">
            <v>0</v>
          </cell>
          <cell r="X11">
            <v>10.9</v>
          </cell>
          <cell r="Y11">
            <v>565</v>
          </cell>
          <cell r="Z11">
            <v>50</v>
          </cell>
          <cell r="AA11">
            <v>220</v>
          </cell>
          <cell r="AB11">
            <v>47</v>
          </cell>
          <cell r="AC11">
            <v>0</v>
          </cell>
          <cell r="AD11">
            <v>3</v>
          </cell>
          <cell r="AE11">
            <v>0</v>
          </cell>
          <cell r="AF11">
            <v>0</v>
          </cell>
          <cell r="AG11">
            <v>126.4</v>
          </cell>
          <cell r="AH11">
            <v>0</v>
          </cell>
          <cell r="AI11">
            <v>2.7</v>
          </cell>
          <cell r="AJ11">
            <v>0</v>
          </cell>
          <cell r="AK11">
            <v>25</v>
          </cell>
          <cell r="AL11">
            <v>0</v>
          </cell>
          <cell r="AM11">
            <v>24</v>
          </cell>
          <cell r="AN11">
            <v>247</v>
          </cell>
          <cell r="AO11">
            <v>63.8</v>
          </cell>
          <cell r="AP11">
            <v>0</v>
          </cell>
          <cell r="AQ11">
            <v>176</v>
          </cell>
          <cell r="AR11">
            <v>115</v>
          </cell>
          <cell r="AS11">
            <v>4</v>
          </cell>
          <cell r="AT11">
            <v>1.5</v>
          </cell>
          <cell r="AU11">
            <v>0</v>
          </cell>
          <cell r="AV11">
            <v>5</v>
          </cell>
          <cell r="AW11">
            <v>0</v>
          </cell>
          <cell r="AX11">
            <v>348.5</v>
          </cell>
        </row>
        <row r="12">
          <cell r="A12">
            <v>44302</v>
          </cell>
          <cell r="B12">
            <v>13315.37</v>
          </cell>
          <cell r="C12">
            <v>1933.3</v>
          </cell>
          <cell r="D12">
            <v>507.67</v>
          </cell>
          <cell r="E12">
            <v>898.26</v>
          </cell>
          <cell r="F12">
            <v>1675</v>
          </cell>
          <cell r="G12">
            <v>1305</v>
          </cell>
          <cell r="H12">
            <v>1558</v>
          </cell>
          <cell r="I12">
            <v>1681</v>
          </cell>
          <cell r="J12">
            <v>680</v>
          </cell>
          <cell r="K12">
            <v>870</v>
          </cell>
          <cell r="L12">
            <v>502</v>
          </cell>
          <cell r="M12">
            <v>456</v>
          </cell>
          <cell r="N12">
            <v>276</v>
          </cell>
          <cell r="O12">
            <v>390</v>
          </cell>
          <cell r="P12">
            <v>360</v>
          </cell>
          <cell r="Q12">
            <v>595</v>
          </cell>
          <cell r="R12">
            <v>400</v>
          </cell>
          <cell r="S12">
            <v>206</v>
          </cell>
          <cell r="T12">
            <v>0</v>
          </cell>
          <cell r="U12">
            <v>78</v>
          </cell>
          <cell r="V12">
            <v>308.39999999999998</v>
          </cell>
          <cell r="W12">
            <v>0</v>
          </cell>
          <cell r="X12">
            <v>9.9</v>
          </cell>
          <cell r="Y12">
            <v>545</v>
          </cell>
          <cell r="Z12">
            <v>54</v>
          </cell>
          <cell r="AA12">
            <v>202</v>
          </cell>
          <cell r="AB12">
            <v>42</v>
          </cell>
          <cell r="AC12">
            <v>0</v>
          </cell>
          <cell r="AD12">
            <v>4</v>
          </cell>
          <cell r="AE12">
            <v>0</v>
          </cell>
          <cell r="AF12">
            <v>0</v>
          </cell>
          <cell r="AG12">
            <v>131.19999999999999</v>
          </cell>
          <cell r="AH12">
            <v>0</v>
          </cell>
          <cell r="AI12">
            <v>3.7</v>
          </cell>
          <cell r="AJ12">
            <v>0</v>
          </cell>
          <cell r="AK12">
            <v>25</v>
          </cell>
          <cell r="AL12">
            <v>0</v>
          </cell>
          <cell r="AM12">
            <v>21</v>
          </cell>
          <cell r="AN12">
            <v>228</v>
          </cell>
          <cell r="AO12">
            <v>59.8</v>
          </cell>
          <cell r="AP12">
            <v>0</v>
          </cell>
          <cell r="AQ12">
            <v>170</v>
          </cell>
          <cell r="AR12">
            <v>123</v>
          </cell>
          <cell r="AS12">
            <v>3</v>
          </cell>
          <cell r="AT12">
            <v>1.5</v>
          </cell>
          <cell r="AU12">
            <v>0</v>
          </cell>
          <cell r="AV12">
            <v>5</v>
          </cell>
          <cell r="AW12">
            <v>0</v>
          </cell>
          <cell r="AX12">
            <v>346.87</v>
          </cell>
        </row>
        <row r="13">
          <cell r="A13">
            <v>44295</v>
          </cell>
          <cell r="B13">
            <v>13098.82</v>
          </cell>
          <cell r="C13">
            <v>1844.62</v>
          </cell>
          <cell r="D13">
            <v>500.17</v>
          </cell>
          <cell r="E13">
            <v>926.79</v>
          </cell>
          <cell r="F13">
            <v>1680</v>
          </cell>
          <cell r="G13">
            <v>1311</v>
          </cell>
          <cell r="H13">
            <v>1504</v>
          </cell>
          <cell r="I13">
            <v>1617</v>
          </cell>
          <cell r="J13">
            <v>700</v>
          </cell>
          <cell r="K13">
            <v>859</v>
          </cell>
          <cell r="L13">
            <v>471</v>
          </cell>
          <cell r="M13">
            <v>460</v>
          </cell>
          <cell r="N13">
            <v>264</v>
          </cell>
          <cell r="O13">
            <v>375</v>
          </cell>
          <cell r="P13">
            <v>353</v>
          </cell>
          <cell r="Q13">
            <v>563</v>
          </cell>
          <cell r="R13">
            <v>340</v>
          </cell>
          <cell r="S13">
            <v>210</v>
          </cell>
          <cell r="T13">
            <v>0</v>
          </cell>
          <cell r="U13">
            <v>75</v>
          </cell>
          <cell r="V13">
            <v>310</v>
          </cell>
          <cell r="W13">
            <v>0</v>
          </cell>
          <cell r="X13">
            <v>21</v>
          </cell>
          <cell r="Y13">
            <v>574</v>
          </cell>
          <cell r="Z13">
            <v>58</v>
          </cell>
          <cell r="AA13">
            <v>194</v>
          </cell>
          <cell r="AB13">
            <v>56</v>
          </cell>
          <cell r="AC13">
            <v>0</v>
          </cell>
          <cell r="AD13">
            <v>5.5</v>
          </cell>
          <cell r="AE13">
            <v>0</v>
          </cell>
          <cell r="AF13">
            <v>0</v>
          </cell>
          <cell r="AG13">
            <v>128</v>
          </cell>
          <cell r="AH13">
            <v>0</v>
          </cell>
          <cell r="AI13">
            <v>4.7</v>
          </cell>
          <cell r="AJ13">
            <v>0</v>
          </cell>
          <cell r="AK13">
            <v>25</v>
          </cell>
          <cell r="AL13">
            <v>0</v>
          </cell>
          <cell r="AM13">
            <v>23</v>
          </cell>
          <cell r="AN13">
            <v>228</v>
          </cell>
          <cell r="AO13">
            <v>53.27</v>
          </cell>
          <cell r="AP13">
            <v>0</v>
          </cell>
          <cell r="AQ13">
            <v>140</v>
          </cell>
          <cell r="AR13">
            <v>130</v>
          </cell>
          <cell r="AS13">
            <v>4</v>
          </cell>
          <cell r="AT13">
            <v>1.5</v>
          </cell>
          <cell r="AU13">
            <v>0</v>
          </cell>
          <cell r="AV13">
            <v>5</v>
          </cell>
          <cell r="AW13">
            <v>0</v>
          </cell>
          <cell r="AX13">
            <v>355.85</v>
          </cell>
        </row>
        <row r="14">
          <cell r="A14">
            <v>44288</v>
          </cell>
          <cell r="B14">
            <v>13132.9</v>
          </cell>
          <cell r="C14">
            <v>1871.55</v>
          </cell>
          <cell r="D14">
            <v>496.96</v>
          </cell>
          <cell r="E14">
            <v>931.49</v>
          </cell>
          <cell r="F14">
            <v>1700</v>
          </cell>
          <cell r="G14">
            <v>1274</v>
          </cell>
          <cell r="H14">
            <v>1535</v>
          </cell>
          <cell r="I14">
            <v>1563</v>
          </cell>
          <cell r="J14">
            <v>740</v>
          </cell>
          <cell r="K14">
            <v>900</v>
          </cell>
          <cell r="L14">
            <v>468</v>
          </cell>
          <cell r="M14">
            <v>456</v>
          </cell>
          <cell r="N14">
            <v>270</v>
          </cell>
          <cell r="O14">
            <v>365</v>
          </cell>
          <cell r="P14">
            <v>327</v>
          </cell>
          <cell r="Q14">
            <v>560</v>
          </cell>
          <cell r="R14">
            <v>313.8</v>
          </cell>
          <cell r="S14">
            <v>220</v>
          </cell>
          <cell r="T14">
            <v>0</v>
          </cell>
          <cell r="U14">
            <v>87</v>
          </cell>
          <cell r="V14">
            <v>350</v>
          </cell>
          <cell r="W14">
            <v>0</v>
          </cell>
          <cell r="X14">
            <v>22</v>
          </cell>
          <cell r="Y14">
            <v>596</v>
          </cell>
          <cell r="Z14">
            <v>55</v>
          </cell>
          <cell r="AA14">
            <v>218</v>
          </cell>
          <cell r="AB14">
            <v>57</v>
          </cell>
          <cell r="AC14">
            <v>0</v>
          </cell>
          <cell r="AD14">
            <v>8.6</v>
          </cell>
          <cell r="AE14">
            <v>0</v>
          </cell>
          <cell r="AF14">
            <v>0</v>
          </cell>
          <cell r="AG14">
            <v>117.6</v>
          </cell>
          <cell r="AH14">
            <v>0</v>
          </cell>
          <cell r="AI14">
            <v>5.4</v>
          </cell>
          <cell r="AJ14">
            <v>0</v>
          </cell>
          <cell r="AK14">
            <v>25</v>
          </cell>
          <cell r="AL14">
            <v>0</v>
          </cell>
          <cell r="AM14">
            <v>26</v>
          </cell>
          <cell r="AN14">
            <v>228</v>
          </cell>
          <cell r="AO14">
            <v>54</v>
          </cell>
          <cell r="AP14">
            <v>0</v>
          </cell>
          <cell r="AQ14">
            <v>158</v>
          </cell>
          <cell r="AR14">
            <v>117</v>
          </cell>
          <cell r="AS14">
            <v>4</v>
          </cell>
          <cell r="AT14">
            <v>1.5</v>
          </cell>
          <cell r="AU14">
            <v>0</v>
          </cell>
          <cell r="AV14">
            <v>5</v>
          </cell>
          <cell r="AW14">
            <v>0</v>
          </cell>
          <cell r="AX14">
            <v>306</v>
          </cell>
        </row>
        <row r="15">
          <cell r="A15">
            <v>44281</v>
          </cell>
          <cell r="B15">
            <v>13066.1</v>
          </cell>
          <cell r="C15">
            <v>1892.22</v>
          </cell>
          <cell r="D15">
            <v>505.96</v>
          </cell>
          <cell r="E15">
            <v>926.79</v>
          </cell>
          <cell r="F15">
            <v>1680</v>
          </cell>
          <cell r="G15">
            <v>1245</v>
          </cell>
          <cell r="H15">
            <v>1570</v>
          </cell>
          <cell r="I15">
            <v>1537</v>
          </cell>
          <cell r="J15">
            <v>720</v>
          </cell>
          <cell r="K15">
            <v>880</v>
          </cell>
          <cell r="L15">
            <v>460</v>
          </cell>
          <cell r="M15">
            <v>471</v>
          </cell>
          <cell r="N15">
            <v>278</v>
          </cell>
          <cell r="O15">
            <v>390</v>
          </cell>
          <cell r="P15">
            <v>317</v>
          </cell>
          <cell r="Q15">
            <v>530</v>
          </cell>
          <cell r="R15">
            <v>300</v>
          </cell>
          <cell r="S15">
            <v>225</v>
          </cell>
          <cell r="T15">
            <v>0</v>
          </cell>
          <cell r="U15">
            <v>86</v>
          </cell>
          <cell r="V15">
            <v>353</v>
          </cell>
          <cell r="W15">
            <v>0</v>
          </cell>
          <cell r="X15">
            <v>21</v>
          </cell>
          <cell r="Y15">
            <v>605</v>
          </cell>
          <cell r="Z15">
            <v>63</v>
          </cell>
          <cell r="AA15">
            <v>226</v>
          </cell>
          <cell r="AB15">
            <v>60</v>
          </cell>
          <cell r="AC15">
            <v>0</v>
          </cell>
          <cell r="AD15">
            <v>4</v>
          </cell>
          <cell r="AE15">
            <v>0</v>
          </cell>
          <cell r="AF15">
            <v>0</v>
          </cell>
          <cell r="AG15">
            <v>121.6</v>
          </cell>
          <cell r="AH15">
            <v>0</v>
          </cell>
          <cell r="AI15">
            <v>0</v>
          </cell>
          <cell r="AJ15">
            <v>0</v>
          </cell>
          <cell r="AK15">
            <v>25</v>
          </cell>
          <cell r="AL15">
            <v>0</v>
          </cell>
          <cell r="AM15">
            <v>22</v>
          </cell>
          <cell r="AN15">
            <v>190</v>
          </cell>
          <cell r="AO15">
            <v>57</v>
          </cell>
          <cell r="AP15">
            <v>0</v>
          </cell>
          <cell r="AQ15">
            <v>179</v>
          </cell>
          <cell r="AR15">
            <v>120</v>
          </cell>
          <cell r="AS15">
            <v>4</v>
          </cell>
          <cell r="AT15">
            <v>1.5</v>
          </cell>
          <cell r="AU15">
            <v>0</v>
          </cell>
          <cell r="AV15">
            <v>5</v>
          </cell>
          <cell r="AW15">
            <v>0</v>
          </cell>
          <cell r="AX15">
            <v>320</v>
          </cell>
        </row>
        <row r="16">
          <cell r="A16">
            <v>44274</v>
          </cell>
          <cell r="B16">
            <v>13021.1</v>
          </cell>
          <cell r="C16">
            <v>1861.14</v>
          </cell>
          <cell r="D16">
            <v>495.86</v>
          </cell>
          <cell r="E16">
            <v>900.32</v>
          </cell>
          <cell r="F16">
            <v>1720</v>
          </cell>
          <cell r="G16">
            <v>1235</v>
          </cell>
          <cell r="H16">
            <v>1581</v>
          </cell>
          <cell r="I16">
            <v>1491</v>
          </cell>
          <cell r="J16">
            <v>715</v>
          </cell>
          <cell r="K16">
            <v>875</v>
          </cell>
          <cell r="L16">
            <v>492</v>
          </cell>
          <cell r="M16">
            <v>460</v>
          </cell>
          <cell r="N16">
            <v>274</v>
          </cell>
          <cell r="O16">
            <v>385</v>
          </cell>
          <cell r="P16">
            <v>305</v>
          </cell>
          <cell r="Q16">
            <v>545</v>
          </cell>
          <cell r="R16">
            <v>259</v>
          </cell>
          <cell r="S16">
            <v>248</v>
          </cell>
          <cell r="T16">
            <v>0</v>
          </cell>
          <cell r="U16">
            <v>97.9</v>
          </cell>
          <cell r="V16">
            <v>348</v>
          </cell>
          <cell r="W16">
            <v>0</v>
          </cell>
          <cell r="X16">
            <v>23</v>
          </cell>
          <cell r="Y16">
            <v>619</v>
          </cell>
          <cell r="Z16">
            <v>59</v>
          </cell>
          <cell r="AA16">
            <v>213.3</v>
          </cell>
          <cell r="AB16">
            <v>66</v>
          </cell>
          <cell r="AC16">
            <v>0</v>
          </cell>
          <cell r="AD16">
            <v>5.6</v>
          </cell>
          <cell r="AE16">
            <v>0</v>
          </cell>
          <cell r="AF16">
            <v>0</v>
          </cell>
          <cell r="AG16">
            <v>126.8</v>
          </cell>
          <cell r="AH16">
            <v>0</v>
          </cell>
          <cell r="AI16">
            <v>0</v>
          </cell>
          <cell r="AJ16">
            <v>0</v>
          </cell>
          <cell r="AK16">
            <v>25</v>
          </cell>
          <cell r="AL16">
            <v>0</v>
          </cell>
          <cell r="AM16">
            <v>24</v>
          </cell>
          <cell r="AN16">
            <v>152</v>
          </cell>
          <cell r="AO16">
            <v>57</v>
          </cell>
          <cell r="AP16">
            <v>0</v>
          </cell>
          <cell r="AQ16">
            <v>171</v>
          </cell>
          <cell r="AR16">
            <v>117</v>
          </cell>
          <cell r="AS16">
            <v>4</v>
          </cell>
          <cell r="AT16">
            <v>1.5</v>
          </cell>
          <cell r="AU16">
            <v>0</v>
          </cell>
          <cell r="AV16">
            <v>5</v>
          </cell>
          <cell r="AW16">
            <v>0</v>
          </cell>
          <cell r="AX16">
            <v>321</v>
          </cell>
        </row>
        <row r="17">
          <cell r="A17">
            <v>44267</v>
          </cell>
          <cell r="B17">
            <v>12882.4</v>
          </cell>
          <cell r="C17">
            <v>1774.54</v>
          </cell>
          <cell r="D17">
            <v>497.16</v>
          </cell>
          <cell r="E17">
            <v>923.78</v>
          </cell>
          <cell r="F17">
            <v>1760</v>
          </cell>
          <cell r="G17">
            <v>1228</v>
          </cell>
          <cell r="H17">
            <v>1533</v>
          </cell>
          <cell r="I17">
            <v>1414</v>
          </cell>
          <cell r="J17">
            <v>690</v>
          </cell>
          <cell r="K17">
            <v>905</v>
          </cell>
          <cell r="L17">
            <v>493</v>
          </cell>
          <cell r="M17">
            <v>435</v>
          </cell>
          <cell r="N17">
            <v>277</v>
          </cell>
          <cell r="O17">
            <v>385</v>
          </cell>
          <cell r="P17">
            <v>293</v>
          </cell>
          <cell r="Q17">
            <v>560</v>
          </cell>
          <cell r="R17">
            <v>232</v>
          </cell>
          <cell r="S17">
            <v>225</v>
          </cell>
          <cell r="T17">
            <v>0</v>
          </cell>
          <cell r="U17">
            <v>92</v>
          </cell>
          <cell r="V17">
            <v>324</v>
          </cell>
          <cell r="W17">
            <v>0</v>
          </cell>
          <cell r="X17">
            <v>20</v>
          </cell>
          <cell r="Y17">
            <v>600</v>
          </cell>
          <cell r="Z17">
            <v>62</v>
          </cell>
          <cell r="AA17">
            <v>237</v>
          </cell>
          <cell r="AB17">
            <v>66</v>
          </cell>
          <cell r="AC17">
            <v>0</v>
          </cell>
          <cell r="AD17">
            <v>5.6</v>
          </cell>
          <cell r="AE17">
            <v>0</v>
          </cell>
          <cell r="AF17">
            <v>0</v>
          </cell>
          <cell r="AG17">
            <v>129.19999999999999</v>
          </cell>
          <cell r="AH17">
            <v>0</v>
          </cell>
          <cell r="AI17">
            <v>0</v>
          </cell>
          <cell r="AJ17">
            <v>0</v>
          </cell>
          <cell r="AK17">
            <v>25</v>
          </cell>
          <cell r="AL17">
            <v>0</v>
          </cell>
          <cell r="AM17">
            <v>23</v>
          </cell>
          <cell r="AN17">
            <v>157</v>
          </cell>
          <cell r="AO17">
            <v>41.7</v>
          </cell>
          <cell r="AP17">
            <v>0</v>
          </cell>
          <cell r="AQ17">
            <v>200</v>
          </cell>
          <cell r="AR17">
            <v>108</v>
          </cell>
          <cell r="AS17">
            <v>3</v>
          </cell>
          <cell r="AT17">
            <v>1.5</v>
          </cell>
          <cell r="AU17">
            <v>0</v>
          </cell>
          <cell r="AV17">
            <v>5</v>
          </cell>
          <cell r="AW17">
            <v>0</v>
          </cell>
          <cell r="AX17">
            <v>352.4</v>
          </cell>
        </row>
        <row r="18">
          <cell r="A18">
            <v>44260</v>
          </cell>
          <cell r="B18">
            <v>12789.2</v>
          </cell>
          <cell r="C18">
            <v>1817.99</v>
          </cell>
          <cell r="D18">
            <v>517.26</v>
          </cell>
          <cell r="E18">
            <v>949.37</v>
          </cell>
          <cell r="F18">
            <v>1770</v>
          </cell>
          <cell r="G18">
            <v>1198</v>
          </cell>
          <cell r="H18">
            <v>1520</v>
          </cell>
          <cell r="I18">
            <v>1380</v>
          </cell>
          <cell r="J18">
            <v>765</v>
          </cell>
          <cell r="K18">
            <v>937</v>
          </cell>
          <cell r="L18">
            <v>456</v>
          </cell>
          <cell r="M18">
            <v>435</v>
          </cell>
          <cell r="N18">
            <v>268</v>
          </cell>
          <cell r="O18">
            <v>390</v>
          </cell>
          <cell r="P18">
            <v>287</v>
          </cell>
          <cell r="Q18">
            <v>540</v>
          </cell>
          <cell r="R18">
            <v>199</v>
          </cell>
          <cell r="S18">
            <v>207</v>
          </cell>
          <cell r="T18">
            <v>0</v>
          </cell>
          <cell r="U18">
            <v>111</v>
          </cell>
          <cell r="V18">
            <v>327</v>
          </cell>
          <cell r="W18">
            <v>0</v>
          </cell>
          <cell r="X18">
            <v>19</v>
          </cell>
          <cell r="Y18">
            <v>598</v>
          </cell>
          <cell r="Z18">
            <v>60</v>
          </cell>
          <cell r="AA18">
            <v>216</v>
          </cell>
          <cell r="AB18">
            <v>52</v>
          </cell>
          <cell r="AC18">
            <v>0</v>
          </cell>
          <cell r="AD18">
            <v>5.6</v>
          </cell>
          <cell r="AE18">
            <v>0</v>
          </cell>
          <cell r="AF18">
            <v>0</v>
          </cell>
          <cell r="AG18">
            <v>131.69999999999999</v>
          </cell>
          <cell r="AH18">
            <v>0</v>
          </cell>
          <cell r="AI18">
            <v>0</v>
          </cell>
          <cell r="AJ18">
            <v>0</v>
          </cell>
          <cell r="AK18">
            <v>25</v>
          </cell>
          <cell r="AL18">
            <v>0</v>
          </cell>
          <cell r="AM18">
            <v>23</v>
          </cell>
          <cell r="AN18">
            <v>151</v>
          </cell>
          <cell r="AO18">
            <v>47.3</v>
          </cell>
          <cell r="AP18">
            <v>0</v>
          </cell>
          <cell r="AQ18">
            <v>198</v>
          </cell>
          <cell r="AR18">
            <v>109</v>
          </cell>
          <cell r="AS18">
            <v>3</v>
          </cell>
          <cell r="AT18">
            <v>1.5</v>
          </cell>
          <cell r="AU18">
            <v>0</v>
          </cell>
          <cell r="AV18">
            <v>5</v>
          </cell>
          <cell r="AW18">
            <v>0</v>
          </cell>
          <cell r="AX18">
            <v>354.1</v>
          </cell>
        </row>
        <row r="19">
          <cell r="A19">
            <v>44253</v>
          </cell>
          <cell r="B19">
            <v>12644.73</v>
          </cell>
          <cell r="C19">
            <v>1847.88</v>
          </cell>
          <cell r="D19">
            <v>508.82</v>
          </cell>
          <cell r="E19">
            <v>935.55</v>
          </cell>
          <cell r="F19">
            <v>1750</v>
          </cell>
          <cell r="G19">
            <v>1159</v>
          </cell>
          <cell r="H19">
            <v>1516</v>
          </cell>
          <cell r="I19">
            <v>1300</v>
          </cell>
          <cell r="J19">
            <v>770</v>
          </cell>
          <cell r="K19">
            <v>920</v>
          </cell>
          <cell r="L19">
            <v>464</v>
          </cell>
          <cell r="M19">
            <v>450</v>
          </cell>
          <cell r="N19">
            <v>268</v>
          </cell>
          <cell r="O19">
            <v>400</v>
          </cell>
          <cell r="P19">
            <v>281</v>
          </cell>
          <cell r="Q19">
            <v>509</v>
          </cell>
          <cell r="R19">
            <v>191</v>
          </cell>
          <cell r="S19">
            <v>242</v>
          </cell>
          <cell r="T19">
            <v>0</v>
          </cell>
          <cell r="U19">
            <v>108</v>
          </cell>
          <cell r="V19">
            <v>321</v>
          </cell>
          <cell r="W19">
            <v>0</v>
          </cell>
          <cell r="X19">
            <v>18</v>
          </cell>
          <cell r="Y19">
            <v>610</v>
          </cell>
          <cell r="Z19">
            <v>71</v>
          </cell>
          <cell r="AA19">
            <v>204</v>
          </cell>
          <cell r="AB19">
            <v>76</v>
          </cell>
          <cell r="AC19">
            <v>0</v>
          </cell>
          <cell r="AD19">
            <v>6.3</v>
          </cell>
          <cell r="AE19">
            <v>0</v>
          </cell>
          <cell r="AF19">
            <v>0</v>
          </cell>
          <cell r="AG19">
            <v>136.6</v>
          </cell>
          <cell r="AH19">
            <v>0</v>
          </cell>
          <cell r="AI19">
            <v>0</v>
          </cell>
          <cell r="AJ19">
            <v>0</v>
          </cell>
          <cell r="AK19">
            <v>25</v>
          </cell>
          <cell r="AL19">
            <v>0</v>
          </cell>
          <cell r="AM19">
            <v>20</v>
          </cell>
          <cell r="AN19">
            <v>133</v>
          </cell>
          <cell r="AO19">
            <v>45</v>
          </cell>
          <cell r="AP19">
            <v>0</v>
          </cell>
          <cell r="AQ19">
            <v>212</v>
          </cell>
          <cell r="AR19">
            <v>99</v>
          </cell>
          <cell r="AS19">
            <v>4</v>
          </cell>
          <cell r="AT19">
            <v>1.5</v>
          </cell>
          <cell r="AU19">
            <v>0</v>
          </cell>
          <cell r="AV19">
            <v>5</v>
          </cell>
          <cell r="AW19">
            <v>0</v>
          </cell>
          <cell r="AX19">
            <v>329.33</v>
          </cell>
        </row>
        <row r="20">
          <cell r="A20">
            <v>44246</v>
          </cell>
          <cell r="B20">
            <v>12706.9</v>
          </cell>
          <cell r="C20">
            <v>1885.42</v>
          </cell>
          <cell r="D20">
            <v>569.66999999999996</v>
          </cell>
          <cell r="E20">
            <v>955.22</v>
          </cell>
          <cell r="F20">
            <v>1720</v>
          </cell>
          <cell r="G20">
            <v>1145</v>
          </cell>
          <cell r="H20">
            <v>1499.3</v>
          </cell>
          <cell r="I20">
            <v>1346</v>
          </cell>
          <cell r="J20">
            <v>790</v>
          </cell>
          <cell r="K20">
            <v>910</v>
          </cell>
          <cell r="L20">
            <v>452</v>
          </cell>
          <cell r="M20">
            <v>505</v>
          </cell>
          <cell r="N20">
            <v>254</v>
          </cell>
          <cell r="O20">
            <v>415</v>
          </cell>
          <cell r="P20">
            <v>285</v>
          </cell>
          <cell r="Q20">
            <v>543</v>
          </cell>
          <cell r="R20">
            <v>166</v>
          </cell>
          <cell r="S20">
            <v>243</v>
          </cell>
          <cell r="T20">
            <v>0</v>
          </cell>
          <cell r="U20">
            <v>104</v>
          </cell>
          <cell r="V20">
            <v>339.6</v>
          </cell>
          <cell r="W20">
            <v>0</v>
          </cell>
          <cell r="X20">
            <v>18</v>
          </cell>
          <cell r="Y20">
            <v>550</v>
          </cell>
          <cell r="Z20">
            <v>70</v>
          </cell>
          <cell r="AA20">
            <v>203</v>
          </cell>
          <cell r="AB20">
            <v>90</v>
          </cell>
          <cell r="AC20">
            <v>0</v>
          </cell>
          <cell r="AD20">
            <v>8.6</v>
          </cell>
          <cell r="AE20">
            <v>0</v>
          </cell>
          <cell r="AF20">
            <v>0</v>
          </cell>
          <cell r="AG20">
            <v>141</v>
          </cell>
          <cell r="AH20">
            <v>0</v>
          </cell>
          <cell r="AI20">
            <v>0</v>
          </cell>
          <cell r="AJ20">
            <v>0</v>
          </cell>
          <cell r="AK20">
            <v>25</v>
          </cell>
          <cell r="AL20">
            <v>0</v>
          </cell>
          <cell r="AM20">
            <v>21</v>
          </cell>
          <cell r="AN20">
            <v>157</v>
          </cell>
          <cell r="AO20">
            <v>50</v>
          </cell>
          <cell r="AP20">
            <v>0</v>
          </cell>
          <cell r="AQ20">
            <v>218</v>
          </cell>
          <cell r="AR20">
            <v>101</v>
          </cell>
          <cell r="AS20">
            <v>3</v>
          </cell>
          <cell r="AT20">
            <v>1.5</v>
          </cell>
          <cell r="AU20">
            <v>0</v>
          </cell>
          <cell r="AV20">
            <v>5</v>
          </cell>
          <cell r="AW20">
            <v>0</v>
          </cell>
          <cell r="AX20">
            <v>327.9</v>
          </cell>
        </row>
        <row r="21">
          <cell r="A21">
            <v>44232</v>
          </cell>
          <cell r="B21">
            <v>12519.4</v>
          </cell>
          <cell r="C21">
            <v>1888.73</v>
          </cell>
          <cell r="D21">
            <v>562.76</v>
          </cell>
          <cell r="E21">
            <v>966.79</v>
          </cell>
          <cell r="F21">
            <v>1604</v>
          </cell>
          <cell r="G21">
            <v>1167</v>
          </cell>
          <cell r="H21">
            <v>1399.5</v>
          </cell>
          <cell r="I21">
            <v>1349</v>
          </cell>
          <cell r="J21">
            <v>818</v>
          </cell>
          <cell r="K21">
            <v>966</v>
          </cell>
          <cell r="L21">
            <v>485</v>
          </cell>
          <cell r="M21">
            <v>549</v>
          </cell>
          <cell r="N21">
            <v>205</v>
          </cell>
          <cell r="O21">
            <v>435</v>
          </cell>
          <cell r="P21">
            <v>263</v>
          </cell>
          <cell r="Q21">
            <v>522</v>
          </cell>
          <cell r="R21">
            <v>194.4</v>
          </cell>
          <cell r="S21">
            <v>201</v>
          </cell>
          <cell r="T21">
            <v>0</v>
          </cell>
          <cell r="U21">
            <v>80</v>
          </cell>
          <cell r="V21">
            <v>369</v>
          </cell>
          <cell r="W21">
            <v>0</v>
          </cell>
          <cell r="X21">
            <v>18</v>
          </cell>
          <cell r="Y21">
            <v>505</v>
          </cell>
          <cell r="Z21">
            <v>72</v>
          </cell>
          <cell r="AA21">
            <v>212</v>
          </cell>
          <cell r="AB21">
            <v>54</v>
          </cell>
          <cell r="AC21">
            <v>0</v>
          </cell>
          <cell r="AD21">
            <v>8.3000000000000007</v>
          </cell>
          <cell r="AE21">
            <v>0.6</v>
          </cell>
          <cell r="AF21">
            <v>0</v>
          </cell>
          <cell r="AG21">
            <v>144.1</v>
          </cell>
          <cell r="AH21">
            <v>0</v>
          </cell>
          <cell r="AI21">
            <v>0</v>
          </cell>
          <cell r="AJ21">
            <v>0</v>
          </cell>
          <cell r="AK21">
            <v>25</v>
          </cell>
          <cell r="AL21">
            <v>0</v>
          </cell>
          <cell r="AM21">
            <v>19</v>
          </cell>
          <cell r="AN21">
            <v>169</v>
          </cell>
          <cell r="AO21">
            <v>50</v>
          </cell>
          <cell r="AP21">
            <v>0</v>
          </cell>
          <cell r="AQ21">
            <v>178</v>
          </cell>
          <cell r="AR21">
            <v>102</v>
          </cell>
          <cell r="AS21">
            <v>4</v>
          </cell>
          <cell r="AT21">
            <v>1.5</v>
          </cell>
          <cell r="AU21">
            <v>0</v>
          </cell>
          <cell r="AV21">
            <v>5</v>
          </cell>
          <cell r="AW21">
            <v>0</v>
          </cell>
          <cell r="AX21">
            <v>345</v>
          </cell>
        </row>
        <row r="22">
          <cell r="A22">
            <v>44225</v>
          </cell>
          <cell r="B22">
            <v>12500.71</v>
          </cell>
          <cell r="C22">
            <v>2021.5</v>
          </cell>
          <cell r="D22">
            <v>562.98</v>
          </cell>
          <cell r="E22">
            <v>978.06</v>
          </cell>
          <cell r="F22">
            <v>1590</v>
          </cell>
          <cell r="G22">
            <v>1194</v>
          </cell>
          <cell r="H22">
            <v>1382</v>
          </cell>
          <cell r="I22">
            <v>1427</v>
          </cell>
          <cell r="J22">
            <v>810</v>
          </cell>
          <cell r="K22">
            <v>968</v>
          </cell>
          <cell r="L22">
            <v>486</v>
          </cell>
          <cell r="M22">
            <v>534</v>
          </cell>
          <cell r="N22">
            <v>187</v>
          </cell>
          <cell r="O22">
            <v>465</v>
          </cell>
          <cell r="P22">
            <v>270</v>
          </cell>
          <cell r="Q22">
            <v>505</v>
          </cell>
          <cell r="R22">
            <v>167</v>
          </cell>
          <cell r="S22">
            <v>204</v>
          </cell>
          <cell r="T22">
            <v>0</v>
          </cell>
          <cell r="U22">
            <v>78</v>
          </cell>
          <cell r="V22">
            <v>375.1</v>
          </cell>
          <cell r="W22">
            <v>0</v>
          </cell>
          <cell r="X22">
            <v>3</v>
          </cell>
          <cell r="Y22">
            <v>492</v>
          </cell>
          <cell r="Z22">
            <v>63</v>
          </cell>
          <cell r="AA22">
            <v>220</v>
          </cell>
          <cell r="AB22">
            <v>49</v>
          </cell>
          <cell r="AC22">
            <v>0</v>
          </cell>
          <cell r="AD22">
            <v>8.5</v>
          </cell>
          <cell r="AE22">
            <v>0.6</v>
          </cell>
          <cell r="AF22">
            <v>0</v>
          </cell>
          <cell r="AG22">
            <v>132.34</v>
          </cell>
          <cell r="AH22">
            <v>0</v>
          </cell>
          <cell r="AI22">
            <v>0</v>
          </cell>
          <cell r="AJ22">
            <v>0</v>
          </cell>
          <cell r="AK22">
            <v>25</v>
          </cell>
          <cell r="AL22">
            <v>0</v>
          </cell>
          <cell r="AM22">
            <v>20</v>
          </cell>
          <cell r="AN22">
            <v>201</v>
          </cell>
          <cell r="AO22">
            <v>30.67</v>
          </cell>
          <cell r="AP22">
            <v>0</v>
          </cell>
          <cell r="AQ22">
            <v>173</v>
          </cell>
          <cell r="AR22">
            <v>100</v>
          </cell>
          <cell r="AS22">
            <v>4</v>
          </cell>
          <cell r="AT22">
            <v>1.5</v>
          </cell>
          <cell r="AU22">
            <v>0</v>
          </cell>
          <cell r="AV22">
            <v>5</v>
          </cell>
          <cell r="AW22">
            <v>0</v>
          </cell>
          <cell r="AX22">
            <v>330</v>
          </cell>
        </row>
        <row r="23">
          <cell r="A23">
            <v>44218</v>
          </cell>
          <cell r="B23">
            <v>12438.2</v>
          </cell>
          <cell r="C23">
            <v>2000.77</v>
          </cell>
          <cell r="D23">
            <v>563.04</v>
          </cell>
          <cell r="E23">
            <v>948.26</v>
          </cell>
          <cell r="F23">
            <v>1620</v>
          </cell>
          <cell r="G23">
            <v>1263</v>
          </cell>
          <cell r="H23">
            <v>1383</v>
          </cell>
          <cell r="I23">
            <v>1332</v>
          </cell>
          <cell r="J23">
            <v>815</v>
          </cell>
          <cell r="K23">
            <v>930</v>
          </cell>
          <cell r="L23">
            <v>474</v>
          </cell>
          <cell r="M23">
            <v>494</v>
          </cell>
          <cell r="N23">
            <v>184</v>
          </cell>
          <cell r="O23">
            <v>490</v>
          </cell>
          <cell r="P23">
            <v>278</v>
          </cell>
          <cell r="Q23">
            <v>510</v>
          </cell>
          <cell r="R23">
            <v>193</v>
          </cell>
          <cell r="S23">
            <v>192</v>
          </cell>
          <cell r="T23">
            <v>0</v>
          </cell>
          <cell r="U23">
            <v>74</v>
          </cell>
          <cell r="V23">
            <v>365</v>
          </cell>
          <cell r="W23">
            <v>0</v>
          </cell>
          <cell r="X23">
            <v>5</v>
          </cell>
          <cell r="Y23">
            <v>523</v>
          </cell>
          <cell r="Z23">
            <v>53</v>
          </cell>
          <cell r="AA23">
            <v>227</v>
          </cell>
          <cell r="AB23">
            <v>46</v>
          </cell>
          <cell r="AC23">
            <v>0</v>
          </cell>
          <cell r="AD23">
            <v>8.3000000000000007</v>
          </cell>
          <cell r="AE23">
            <v>0.6</v>
          </cell>
          <cell r="AF23">
            <v>0</v>
          </cell>
          <cell r="AG23">
            <v>139.80000000000001</v>
          </cell>
          <cell r="AH23">
            <v>0</v>
          </cell>
          <cell r="AI23">
            <v>0</v>
          </cell>
          <cell r="AJ23">
            <v>0</v>
          </cell>
          <cell r="AK23">
            <v>25</v>
          </cell>
          <cell r="AL23">
            <v>0</v>
          </cell>
          <cell r="AM23">
            <v>18</v>
          </cell>
          <cell r="AN23">
            <v>186</v>
          </cell>
          <cell r="AO23">
            <v>26</v>
          </cell>
          <cell r="AP23">
            <v>0</v>
          </cell>
          <cell r="AQ23">
            <v>180</v>
          </cell>
          <cell r="AR23">
            <v>103</v>
          </cell>
          <cell r="AS23">
            <v>3</v>
          </cell>
          <cell r="AT23">
            <v>1.5</v>
          </cell>
          <cell r="AU23">
            <v>0</v>
          </cell>
          <cell r="AV23">
            <v>5</v>
          </cell>
          <cell r="AW23">
            <v>0</v>
          </cell>
          <cell r="AX23">
            <v>291</v>
          </cell>
        </row>
        <row r="24">
          <cell r="A24">
            <v>44211</v>
          </cell>
          <cell r="B24">
            <v>12411.87</v>
          </cell>
          <cell r="C24">
            <v>1993.18</v>
          </cell>
          <cell r="D24">
            <v>578.46</v>
          </cell>
          <cell r="E24">
            <v>923.21</v>
          </cell>
          <cell r="F24">
            <v>1545</v>
          </cell>
          <cell r="G24">
            <v>1268</v>
          </cell>
          <cell r="H24">
            <v>1375.5</v>
          </cell>
          <cell r="I24">
            <v>1423</v>
          </cell>
          <cell r="J24">
            <v>825</v>
          </cell>
          <cell r="K24">
            <v>880</v>
          </cell>
          <cell r="L24">
            <v>442</v>
          </cell>
          <cell r="M24">
            <v>504</v>
          </cell>
          <cell r="N24">
            <v>219</v>
          </cell>
          <cell r="O24">
            <v>495</v>
          </cell>
          <cell r="P24">
            <v>296</v>
          </cell>
          <cell r="Q24">
            <v>500</v>
          </cell>
          <cell r="R24">
            <v>165</v>
          </cell>
          <cell r="S24">
            <v>175</v>
          </cell>
          <cell r="T24">
            <v>0</v>
          </cell>
          <cell r="U24">
            <v>55</v>
          </cell>
          <cell r="V24">
            <v>354</v>
          </cell>
          <cell r="W24">
            <v>0</v>
          </cell>
          <cell r="X24">
            <v>8</v>
          </cell>
          <cell r="Y24">
            <v>526</v>
          </cell>
          <cell r="Z24">
            <v>61</v>
          </cell>
          <cell r="AA24">
            <v>251</v>
          </cell>
          <cell r="AB24">
            <v>50</v>
          </cell>
          <cell r="AC24">
            <v>0</v>
          </cell>
          <cell r="AD24">
            <v>7.1</v>
          </cell>
          <cell r="AE24">
            <v>0.6</v>
          </cell>
          <cell r="AF24">
            <v>0</v>
          </cell>
          <cell r="AG24">
            <v>126.95</v>
          </cell>
          <cell r="AH24">
            <v>0</v>
          </cell>
          <cell r="AI24">
            <v>0</v>
          </cell>
          <cell r="AJ24">
            <v>0</v>
          </cell>
          <cell r="AK24">
            <v>25</v>
          </cell>
          <cell r="AL24">
            <v>0</v>
          </cell>
          <cell r="AM24">
            <v>16</v>
          </cell>
          <cell r="AN24">
            <v>190</v>
          </cell>
          <cell r="AO24">
            <v>29</v>
          </cell>
          <cell r="AP24">
            <v>0</v>
          </cell>
          <cell r="AQ24">
            <v>179</v>
          </cell>
          <cell r="AR24">
            <v>108</v>
          </cell>
          <cell r="AS24">
            <v>2</v>
          </cell>
          <cell r="AT24">
            <v>1.5</v>
          </cell>
          <cell r="AU24">
            <v>0</v>
          </cell>
          <cell r="AV24">
            <v>5</v>
          </cell>
          <cell r="AW24">
            <v>0</v>
          </cell>
          <cell r="AX24">
            <v>304.22000000000003</v>
          </cell>
        </row>
        <row r="25">
          <cell r="A25">
            <v>44204</v>
          </cell>
          <cell r="B25">
            <v>12267.2</v>
          </cell>
          <cell r="C25">
            <v>2078.9699999999998</v>
          </cell>
          <cell r="D25">
            <v>597.24</v>
          </cell>
          <cell r="E25">
            <v>983.5</v>
          </cell>
          <cell r="F25">
            <v>1570</v>
          </cell>
          <cell r="G25">
            <v>1227</v>
          </cell>
          <cell r="H25">
            <v>1332.5</v>
          </cell>
          <cell r="I25">
            <v>1441</v>
          </cell>
          <cell r="J25">
            <v>780</v>
          </cell>
          <cell r="K25">
            <v>870</v>
          </cell>
          <cell r="L25">
            <v>378</v>
          </cell>
          <cell r="M25">
            <v>531.6</v>
          </cell>
          <cell r="N25">
            <v>227</v>
          </cell>
          <cell r="O25">
            <v>490</v>
          </cell>
          <cell r="P25">
            <v>281</v>
          </cell>
          <cell r="Q25">
            <v>490</v>
          </cell>
          <cell r="R25">
            <v>156</v>
          </cell>
          <cell r="S25">
            <v>189</v>
          </cell>
          <cell r="T25">
            <v>0</v>
          </cell>
          <cell r="U25">
            <v>52</v>
          </cell>
          <cell r="V25">
            <v>323</v>
          </cell>
          <cell r="W25">
            <v>0</v>
          </cell>
          <cell r="X25">
            <v>14</v>
          </cell>
          <cell r="Y25">
            <v>535</v>
          </cell>
          <cell r="Z25">
            <v>56</v>
          </cell>
          <cell r="AA25">
            <v>238</v>
          </cell>
          <cell r="AB25">
            <v>66</v>
          </cell>
          <cell r="AC25">
            <v>0</v>
          </cell>
          <cell r="AD25">
            <v>8.9</v>
          </cell>
          <cell r="AE25">
            <v>0.6</v>
          </cell>
          <cell r="AF25">
            <v>0</v>
          </cell>
          <cell r="AG25">
            <v>117.6</v>
          </cell>
          <cell r="AH25">
            <v>0</v>
          </cell>
          <cell r="AI25">
            <v>1.2</v>
          </cell>
          <cell r="AJ25">
            <v>0</v>
          </cell>
          <cell r="AK25">
            <v>25</v>
          </cell>
          <cell r="AL25">
            <v>0</v>
          </cell>
          <cell r="AM25">
            <v>18</v>
          </cell>
          <cell r="AN25">
            <v>191.7</v>
          </cell>
          <cell r="AO25">
            <v>32.6</v>
          </cell>
          <cell r="AP25">
            <v>0</v>
          </cell>
          <cell r="AQ25">
            <v>182</v>
          </cell>
          <cell r="AR25">
            <v>102</v>
          </cell>
          <cell r="AS25">
            <v>4</v>
          </cell>
          <cell r="AT25">
            <v>1.5</v>
          </cell>
          <cell r="AU25">
            <v>0</v>
          </cell>
          <cell r="AV25">
            <v>5</v>
          </cell>
          <cell r="AW25">
            <v>0</v>
          </cell>
          <cell r="AX25">
            <v>330</v>
          </cell>
        </row>
        <row r="26">
          <cell r="A26">
            <v>44197</v>
          </cell>
          <cell r="B26">
            <v>12415.95</v>
          </cell>
          <cell r="C26">
            <v>2251.2800000000002</v>
          </cell>
          <cell r="D26">
            <v>650.26</v>
          </cell>
          <cell r="E26">
            <v>1006.39</v>
          </cell>
          <cell r="F26">
            <v>1565</v>
          </cell>
          <cell r="G26">
            <v>1233</v>
          </cell>
          <cell r="H26">
            <v>1415</v>
          </cell>
          <cell r="I26">
            <v>1410</v>
          </cell>
          <cell r="J26">
            <v>830</v>
          </cell>
          <cell r="K26">
            <v>950</v>
          </cell>
          <cell r="L26">
            <v>396</v>
          </cell>
          <cell r="M26">
            <v>540.6</v>
          </cell>
          <cell r="N26">
            <v>231</v>
          </cell>
          <cell r="O26">
            <v>475</v>
          </cell>
          <cell r="P26">
            <v>285</v>
          </cell>
          <cell r="Q26">
            <v>506</v>
          </cell>
          <cell r="R26">
            <v>138</v>
          </cell>
          <cell r="S26">
            <v>165</v>
          </cell>
          <cell r="T26">
            <v>0</v>
          </cell>
          <cell r="U26">
            <v>65</v>
          </cell>
          <cell r="V26">
            <v>308</v>
          </cell>
          <cell r="W26">
            <v>0</v>
          </cell>
          <cell r="X26">
            <v>6.7</v>
          </cell>
          <cell r="Y26">
            <v>535</v>
          </cell>
          <cell r="Z26">
            <v>54</v>
          </cell>
          <cell r="AA26">
            <v>230</v>
          </cell>
          <cell r="AB26">
            <v>62</v>
          </cell>
          <cell r="AC26">
            <v>0</v>
          </cell>
          <cell r="AD26">
            <v>2.4</v>
          </cell>
          <cell r="AE26">
            <v>0.6</v>
          </cell>
          <cell r="AF26">
            <v>0</v>
          </cell>
          <cell r="AG26">
            <v>104.55</v>
          </cell>
          <cell r="AH26">
            <v>0</v>
          </cell>
          <cell r="AI26">
            <v>1.7</v>
          </cell>
          <cell r="AJ26">
            <v>0</v>
          </cell>
          <cell r="AK26">
            <v>25</v>
          </cell>
          <cell r="AL26">
            <v>0</v>
          </cell>
          <cell r="AM26">
            <v>19.5</v>
          </cell>
          <cell r="AN26">
            <v>204</v>
          </cell>
          <cell r="AO26">
            <v>30</v>
          </cell>
          <cell r="AP26">
            <v>0</v>
          </cell>
          <cell r="AQ26">
            <v>170</v>
          </cell>
          <cell r="AR26">
            <v>108</v>
          </cell>
          <cell r="AS26">
            <v>3</v>
          </cell>
          <cell r="AT26">
            <v>1.5</v>
          </cell>
          <cell r="AU26">
            <v>0</v>
          </cell>
          <cell r="AV26">
            <v>5</v>
          </cell>
          <cell r="AW26">
            <v>0</v>
          </cell>
          <cell r="AX26">
            <v>340.4</v>
          </cell>
        </row>
        <row r="27">
          <cell r="A27">
            <v>44190</v>
          </cell>
          <cell r="B27">
            <v>12408.68</v>
          </cell>
          <cell r="C27">
            <v>2313.31</v>
          </cell>
          <cell r="D27">
            <v>664.15</v>
          </cell>
          <cell r="E27">
            <v>1006.79</v>
          </cell>
          <cell r="F27">
            <v>1485</v>
          </cell>
          <cell r="G27">
            <v>1287</v>
          </cell>
          <cell r="H27">
            <v>1453</v>
          </cell>
          <cell r="I27">
            <v>1416</v>
          </cell>
          <cell r="J27">
            <v>825</v>
          </cell>
          <cell r="K27">
            <v>960</v>
          </cell>
          <cell r="L27">
            <v>365</v>
          </cell>
          <cell r="M27">
            <v>548.79999999999995</v>
          </cell>
          <cell r="N27">
            <v>218.3</v>
          </cell>
          <cell r="O27">
            <v>485</v>
          </cell>
          <cell r="P27">
            <v>267</v>
          </cell>
          <cell r="Q27">
            <v>515</v>
          </cell>
          <cell r="R27">
            <v>153</v>
          </cell>
          <cell r="S27">
            <v>152</v>
          </cell>
          <cell r="T27">
            <v>0</v>
          </cell>
          <cell r="U27">
            <v>59</v>
          </cell>
          <cell r="V27">
            <v>338</v>
          </cell>
          <cell r="W27">
            <v>0</v>
          </cell>
          <cell r="X27">
            <v>7.5</v>
          </cell>
          <cell r="Y27">
            <v>526</v>
          </cell>
          <cell r="Z27">
            <v>66</v>
          </cell>
          <cell r="AA27">
            <v>216</v>
          </cell>
          <cell r="AB27">
            <v>62</v>
          </cell>
          <cell r="AC27">
            <v>0</v>
          </cell>
          <cell r="AD27">
            <v>3.4</v>
          </cell>
          <cell r="AE27">
            <v>0.6</v>
          </cell>
          <cell r="AF27">
            <v>1</v>
          </cell>
          <cell r="AG27">
            <v>101.38</v>
          </cell>
          <cell r="AH27">
            <v>0</v>
          </cell>
          <cell r="AI27">
            <v>2.2000000000000002</v>
          </cell>
          <cell r="AJ27">
            <v>0</v>
          </cell>
          <cell r="AK27">
            <v>25</v>
          </cell>
          <cell r="AL27">
            <v>0</v>
          </cell>
          <cell r="AM27">
            <v>18</v>
          </cell>
          <cell r="AN27">
            <v>204</v>
          </cell>
          <cell r="AO27">
            <v>29</v>
          </cell>
          <cell r="AP27">
            <v>0</v>
          </cell>
          <cell r="AQ27">
            <v>155</v>
          </cell>
          <cell r="AR27">
            <v>100</v>
          </cell>
          <cell r="AS27">
            <v>4</v>
          </cell>
          <cell r="AT27">
            <v>1.5</v>
          </cell>
          <cell r="AU27">
            <v>0</v>
          </cell>
          <cell r="AV27">
            <v>5</v>
          </cell>
          <cell r="AW27">
            <v>0</v>
          </cell>
          <cell r="AX27">
            <v>354</v>
          </cell>
        </row>
        <row r="28">
          <cell r="A28">
            <v>44183</v>
          </cell>
          <cell r="B28">
            <v>12404.45</v>
          </cell>
          <cell r="C28">
            <v>2348.13</v>
          </cell>
          <cell r="D28">
            <v>732.05</v>
          </cell>
          <cell r="E28">
            <v>1043.95</v>
          </cell>
          <cell r="F28">
            <v>1510</v>
          </cell>
          <cell r="G28">
            <v>1302</v>
          </cell>
          <cell r="H28">
            <v>1423.36</v>
          </cell>
          <cell r="I28">
            <v>1329.79</v>
          </cell>
          <cell r="J28">
            <v>802</v>
          </cell>
          <cell r="K28">
            <v>950</v>
          </cell>
          <cell r="L28">
            <v>365</v>
          </cell>
          <cell r="M28">
            <v>560</v>
          </cell>
          <cell r="N28">
            <v>235</v>
          </cell>
          <cell r="O28">
            <v>505</v>
          </cell>
          <cell r="P28">
            <v>285</v>
          </cell>
          <cell r="Q28">
            <v>510</v>
          </cell>
          <cell r="R28">
            <v>181</v>
          </cell>
          <cell r="S28">
            <v>160</v>
          </cell>
          <cell r="T28">
            <v>0</v>
          </cell>
          <cell r="U28">
            <v>68</v>
          </cell>
          <cell r="V28">
            <v>335</v>
          </cell>
          <cell r="W28">
            <v>0</v>
          </cell>
          <cell r="X28">
            <v>11</v>
          </cell>
          <cell r="Y28">
            <v>545</v>
          </cell>
          <cell r="Z28">
            <v>61</v>
          </cell>
          <cell r="AA28">
            <v>208</v>
          </cell>
          <cell r="AB28">
            <v>60</v>
          </cell>
          <cell r="AC28">
            <v>0</v>
          </cell>
          <cell r="AD28">
            <v>1.5</v>
          </cell>
          <cell r="AE28">
            <v>0.6</v>
          </cell>
          <cell r="AF28">
            <v>8</v>
          </cell>
          <cell r="AG28">
            <v>97.8</v>
          </cell>
          <cell r="AH28">
            <v>0</v>
          </cell>
          <cell r="AI28">
            <v>2.9</v>
          </cell>
          <cell r="AJ28">
            <v>0</v>
          </cell>
          <cell r="AK28">
            <v>25</v>
          </cell>
          <cell r="AL28">
            <v>0</v>
          </cell>
          <cell r="AM28">
            <v>20</v>
          </cell>
          <cell r="AN28">
            <v>184</v>
          </cell>
          <cell r="AO28">
            <v>32</v>
          </cell>
          <cell r="AP28">
            <v>0</v>
          </cell>
          <cell r="AQ28">
            <v>162</v>
          </cell>
          <cell r="AR28">
            <v>108</v>
          </cell>
          <cell r="AS28">
            <v>4</v>
          </cell>
          <cell r="AT28">
            <v>1.5</v>
          </cell>
          <cell r="AU28">
            <v>0</v>
          </cell>
          <cell r="AV28">
            <v>5</v>
          </cell>
          <cell r="AW28">
            <v>0</v>
          </cell>
          <cell r="AX28">
            <v>346</v>
          </cell>
        </row>
        <row r="29">
          <cell r="A29">
            <v>44176</v>
          </cell>
          <cell r="B29">
            <v>12203.2</v>
          </cell>
          <cell r="C29">
            <v>2323.8200000000002</v>
          </cell>
          <cell r="D29">
            <v>727.11</v>
          </cell>
          <cell r="E29">
            <v>1029.02</v>
          </cell>
          <cell r="F29">
            <v>1470</v>
          </cell>
          <cell r="G29">
            <v>1281</v>
          </cell>
          <cell r="H29">
            <v>1360</v>
          </cell>
          <cell r="I29">
            <v>1236</v>
          </cell>
          <cell r="J29">
            <v>820</v>
          </cell>
          <cell r="K29">
            <v>980</v>
          </cell>
          <cell r="L29">
            <v>394</v>
          </cell>
          <cell r="M29">
            <v>575</v>
          </cell>
          <cell r="N29">
            <v>244</v>
          </cell>
          <cell r="O29">
            <v>505</v>
          </cell>
          <cell r="P29">
            <v>284</v>
          </cell>
          <cell r="Q29">
            <v>520</v>
          </cell>
          <cell r="R29">
            <v>175</v>
          </cell>
          <cell r="S29">
            <v>180</v>
          </cell>
          <cell r="T29">
            <v>0</v>
          </cell>
          <cell r="U29">
            <v>52</v>
          </cell>
          <cell r="V29">
            <v>301</v>
          </cell>
          <cell r="W29">
            <v>0</v>
          </cell>
          <cell r="X29">
            <v>8.5</v>
          </cell>
          <cell r="Y29">
            <v>520</v>
          </cell>
          <cell r="Z29">
            <v>67</v>
          </cell>
          <cell r="AA29">
            <v>175</v>
          </cell>
          <cell r="AB29">
            <v>59</v>
          </cell>
          <cell r="AC29">
            <v>0</v>
          </cell>
          <cell r="AD29">
            <v>3.4</v>
          </cell>
          <cell r="AE29">
            <v>0.6</v>
          </cell>
          <cell r="AF29">
            <v>15</v>
          </cell>
          <cell r="AG29">
            <v>91.6</v>
          </cell>
          <cell r="AH29">
            <v>0</v>
          </cell>
          <cell r="AI29">
            <v>3.6</v>
          </cell>
          <cell r="AJ29">
            <v>0</v>
          </cell>
          <cell r="AK29">
            <v>25</v>
          </cell>
          <cell r="AL29">
            <v>0</v>
          </cell>
          <cell r="AM29">
            <v>21</v>
          </cell>
          <cell r="AN29">
            <v>189</v>
          </cell>
          <cell r="AO29">
            <v>25</v>
          </cell>
          <cell r="AP29">
            <v>0</v>
          </cell>
          <cell r="AQ29">
            <v>170</v>
          </cell>
          <cell r="AR29">
            <v>112</v>
          </cell>
          <cell r="AS29">
            <v>4</v>
          </cell>
          <cell r="AT29">
            <v>1.5</v>
          </cell>
          <cell r="AU29">
            <v>0</v>
          </cell>
          <cell r="AV29">
            <v>5</v>
          </cell>
          <cell r="AW29">
            <v>0</v>
          </cell>
          <cell r="AX29">
            <v>330</v>
          </cell>
        </row>
        <row r="30">
          <cell r="A30">
            <v>44169</v>
          </cell>
          <cell r="B30">
            <v>12446.6</v>
          </cell>
          <cell r="C30">
            <v>2370.9</v>
          </cell>
          <cell r="D30">
            <v>764.48</v>
          </cell>
          <cell r="E30">
            <v>1081.0160000000001</v>
          </cell>
          <cell r="F30">
            <v>1515</v>
          </cell>
          <cell r="G30">
            <v>1344</v>
          </cell>
          <cell r="H30">
            <v>1435</v>
          </cell>
          <cell r="I30">
            <v>1240</v>
          </cell>
          <cell r="J30">
            <v>850</v>
          </cell>
          <cell r="K30">
            <v>1010</v>
          </cell>
          <cell r="L30">
            <v>432</v>
          </cell>
          <cell r="M30">
            <v>579</v>
          </cell>
          <cell r="N30">
            <v>222</v>
          </cell>
          <cell r="O30">
            <v>530</v>
          </cell>
          <cell r="P30">
            <v>275</v>
          </cell>
          <cell r="Q30">
            <v>516</v>
          </cell>
          <cell r="R30">
            <v>144</v>
          </cell>
          <cell r="S30">
            <v>184</v>
          </cell>
          <cell r="T30">
            <v>0</v>
          </cell>
          <cell r="U30">
            <v>46</v>
          </cell>
          <cell r="V30">
            <v>287</v>
          </cell>
          <cell r="W30">
            <v>0</v>
          </cell>
          <cell r="X30">
            <v>6.9</v>
          </cell>
          <cell r="Y30">
            <v>522</v>
          </cell>
          <cell r="Z30">
            <v>77</v>
          </cell>
          <cell r="AA30">
            <v>174</v>
          </cell>
          <cell r="AB30">
            <v>47</v>
          </cell>
          <cell r="AC30">
            <v>0</v>
          </cell>
          <cell r="AD30">
            <v>4.8</v>
          </cell>
          <cell r="AE30">
            <v>0.6</v>
          </cell>
          <cell r="AF30">
            <v>18</v>
          </cell>
          <cell r="AG30">
            <v>85.4</v>
          </cell>
          <cell r="AH30">
            <v>0</v>
          </cell>
          <cell r="AI30">
            <v>4.4000000000000004</v>
          </cell>
          <cell r="AJ30">
            <v>0</v>
          </cell>
          <cell r="AK30">
            <v>25</v>
          </cell>
          <cell r="AL30">
            <v>0</v>
          </cell>
          <cell r="AM30">
            <v>22</v>
          </cell>
          <cell r="AN30">
            <v>156</v>
          </cell>
          <cell r="AO30">
            <v>34</v>
          </cell>
          <cell r="AP30">
            <v>0</v>
          </cell>
          <cell r="AQ30">
            <v>208</v>
          </cell>
          <cell r="AR30">
            <v>110</v>
          </cell>
          <cell r="AS30">
            <v>5</v>
          </cell>
          <cell r="AT30">
            <v>1.5</v>
          </cell>
          <cell r="AU30">
            <v>0</v>
          </cell>
          <cell r="AV30">
            <v>5</v>
          </cell>
          <cell r="AW30">
            <v>0</v>
          </cell>
          <cell r="AX30">
            <v>331</v>
          </cell>
        </row>
        <row r="31">
          <cell r="A31">
            <v>44162</v>
          </cell>
          <cell r="B31">
            <v>12605.4</v>
          </cell>
          <cell r="C31">
            <v>2432.6</v>
          </cell>
          <cell r="D31">
            <v>793.05</v>
          </cell>
          <cell r="E31">
            <v>1118.81</v>
          </cell>
          <cell r="F31">
            <v>1545</v>
          </cell>
          <cell r="G31">
            <v>1351</v>
          </cell>
          <cell r="H31">
            <v>1475</v>
          </cell>
          <cell r="I31">
            <v>1259</v>
          </cell>
          <cell r="J31">
            <v>875</v>
          </cell>
          <cell r="K31">
            <v>1005</v>
          </cell>
          <cell r="L31">
            <v>457</v>
          </cell>
          <cell r="M31">
            <v>598</v>
          </cell>
          <cell r="N31">
            <v>200.8</v>
          </cell>
          <cell r="O31">
            <v>515</v>
          </cell>
          <cell r="P31">
            <v>273</v>
          </cell>
          <cell r="Q31">
            <v>495</v>
          </cell>
          <cell r="R31">
            <v>161.6</v>
          </cell>
          <cell r="S31">
            <v>200</v>
          </cell>
          <cell r="T31">
            <v>0</v>
          </cell>
          <cell r="U31">
            <v>55</v>
          </cell>
          <cell r="V31">
            <v>293.89999999999998</v>
          </cell>
          <cell r="W31">
            <v>0</v>
          </cell>
          <cell r="X31">
            <v>3.7</v>
          </cell>
          <cell r="Y31">
            <v>505</v>
          </cell>
          <cell r="Z31">
            <v>78</v>
          </cell>
          <cell r="AA31">
            <v>171</v>
          </cell>
          <cell r="AB31">
            <v>58</v>
          </cell>
          <cell r="AC31">
            <v>0</v>
          </cell>
          <cell r="AD31">
            <v>4.0999999999999996</v>
          </cell>
          <cell r="AE31">
            <v>0.6</v>
          </cell>
          <cell r="AF31">
            <v>20</v>
          </cell>
          <cell r="AG31">
            <v>79.2</v>
          </cell>
          <cell r="AH31">
            <v>0</v>
          </cell>
          <cell r="AI31">
            <v>6</v>
          </cell>
          <cell r="AJ31">
            <v>0</v>
          </cell>
          <cell r="AK31">
            <v>25</v>
          </cell>
          <cell r="AL31">
            <v>0</v>
          </cell>
          <cell r="AM31">
            <v>23</v>
          </cell>
          <cell r="AN31">
            <v>150</v>
          </cell>
          <cell r="AO31">
            <v>25</v>
          </cell>
          <cell r="AP31">
            <v>0</v>
          </cell>
          <cell r="AQ31">
            <v>209</v>
          </cell>
          <cell r="AR31">
            <v>113</v>
          </cell>
          <cell r="AS31">
            <v>6</v>
          </cell>
          <cell r="AT31">
            <v>1.5</v>
          </cell>
          <cell r="AU31">
            <v>0</v>
          </cell>
          <cell r="AV31">
            <v>5</v>
          </cell>
          <cell r="AW31">
            <v>0</v>
          </cell>
          <cell r="AX31">
            <v>363</v>
          </cell>
        </row>
        <row r="32">
          <cell r="A32">
            <v>44155</v>
          </cell>
          <cell r="B32">
            <v>12751.4</v>
          </cell>
          <cell r="C32">
            <v>2530.79</v>
          </cell>
          <cell r="D32">
            <v>809.49</v>
          </cell>
          <cell r="E32">
            <v>1145.6300000000001</v>
          </cell>
          <cell r="F32">
            <v>1540</v>
          </cell>
          <cell r="G32">
            <v>1362</v>
          </cell>
          <cell r="H32">
            <v>1579.4</v>
          </cell>
          <cell r="I32">
            <v>1240</v>
          </cell>
          <cell r="J32">
            <v>900</v>
          </cell>
          <cell r="K32">
            <v>976</v>
          </cell>
          <cell r="L32">
            <v>459</v>
          </cell>
          <cell r="M32">
            <v>613</v>
          </cell>
          <cell r="N32">
            <v>225</v>
          </cell>
          <cell r="O32">
            <v>515</v>
          </cell>
          <cell r="P32">
            <v>257</v>
          </cell>
          <cell r="Q32">
            <v>470</v>
          </cell>
          <cell r="R32">
            <v>183</v>
          </cell>
          <cell r="S32">
            <v>183</v>
          </cell>
          <cell r="T32">
            <v>0</v>
          </cell>
          <cell r="U32">
            <v>63</v>
          </cell>
          <cell r="V32">
            <v>323.39999999999998</v>
          </cell>
          <cell r="W32">
            <v>0</v>
          </cell>
          <cell r="X32">
            <v>5</v>
          </cell>
          <cell r="Y32">
            <v>510</v>
          </cell>
          <cell r="Z32">
            <v>76</v>
          </cell>
          <cell r="AA32">
            <v>174</v>
          </cell>
          <cell r="AB32">
            <v>55</v>
          </cell>
          <cell r="AC32">
            <v>0</v>
          </cell>
          <cell r="AD32">
            <v>4.2</v>
          </cell>
          <cell r="AE32">
            <v>0.6</v>
          </cell>
          <cell r="AF32">
            <v>26</v>
          </cell>
          <cell r="AG32">
            <v>61.7</v>
          </cell>
          <cell r="AH32">
            <v>0</v>
          </cell>
          <cell r="AI32">
            <v>7.6</v>
          </cell>
          <cell r="AJ32">
            <v>0</v>
          </cell>
          <cell r="AK32">
            <v>25</v>
          </cell>
          <cell r="AL32">
            <v>0</v>
          </cell>
          <cell r="AM32">
            <v>21</v>
          </cell>
          <cell r="AN32">
            <v>170</v>
          </cell>
          <cell r="AO32">
            <v>31</v>
          </cell>
          <cell r="AP32">
            <v>0</v>
          </cell>
          <cell r="AQ32">
            <v>215</v>
          </cell>
          <cell r="AR32">
            <v>103</v>
          </cell>
          <cell r="AS32">
            <v>4</v>
          </cell>
          <cell r="AT32">
            <v>1.5</v>
          </cell>
          <cell r="AU32">
            <v>0</v>
          </cell>
          <cell r="AV32">
            <v>5</v>
          </cell>
          <cell r="AW32">
            <v>0</v>
          </cell>
          <cell r="AX32">
            <v>367</v>
          </cell>
        </row>
        <row r="33">
          <cell r="A33">
            <v>44148</v>
          </cell>
          <cell r="B33">
            <v>12777.7</v>
          </cell>
          <cell r="C33">
            <v>2546.71</v>
          </cell>
          <cell r="D33">
            <v>834.1</v>
          </cell>
          <cell r="E33">
            <v>1214.42</v>
          </cell>
          <cell r="F33">
            <v>1510</v>
          </cell>
          <cell r="G33">
            <v>1414</v>
          </cell>
          <cell r="H33">
            <v>1575</v>
          </cell>
          <cell r="I33">
            <v>1253</v>
          </cell>
          <cell r="J33">
            <v>855</v>
          </cell>
          <cell r="K33">
            <v>980</v>
          </cell>
          <cell r="L33">
            <v>462</v>
          </cell>
          <cell r="M33">
            <v>652</v>
          </cell>
          <cell r="N33">
            <v>229</v>
          </cell>
          <cell r="O33">
            <v>540</v>
          </cell>
          <cell r="P33">
            <v>251</v>
          </cell>
          <cell r="Q33">
            <v>446</v>
          </cell>
          <cell r="R33">
            <v>192</v>
          </cell>
          <cell r="S33">
            <v>180</v>
          </cell>
          <cell r="T33">
            <v>0</v>
          </cell>
          <cell r="U33">
            <v>65</v>
          </cell>
          <cell r="V33">
            <v>329.8</v>
          </cell>
          <cell r="W33">
            <v>0</v>
          </cell>
          <cell r="X33">
            <v>6</v>
          </cell>
          <cell r="Y33">
            <v>503</v>
          </cell>
          <cell r="Z33">
            <v>85</v>
          </cell>
          <cell r="AA33">
            <v>201</v>
          </cell>
          <cell r="AB33">
            <v>48</v>
          </cell>
          <cell r="AC33">
            <v>0</v>
          </cell>
          <cell r="AD33">
            <v>4.7</v>
          </cell>
          <cell r="AE33">
            <v>0.6</v>
          </cell>
          <cell r="AF33">
            <v>21</v>
          </cell>
          <cell r="AG33">
            <v>67.7</v>
          </cell>
          <cell r="AH33">
            <v>0</v>
          </cell>
          <cell r="AI33">
            <v>8.4</v>
          </cell>
          <cell r="AJ33">
            <v>0</v>
          </cell>
          <cell r="AK33">
            <v>25</v>
          </cell>
          <cell r="AL33">
            <v>0</v>
          </cell>
          <cell r="AM33">
            <v>20</v>
          </cell>
          <cell r="AN33">
            <v>170</v>
          </cell>
          <cell r="AO33">
            <v>31</v>
          </cell>
          <cell r="AP33">
            <v>0</v>
          </cell>
          <cell r="AQ33">
            <v>222</v>
          </cell>
          <cell r="AR33">
            <v>92</v>
          </cell>
          <cell r="AS33">
            <v>4</v>
          </cell>
          <cell r="AT33">
            <v>1.5</v>
          </cell>
          <cell r="AU33">
            <v>0</v>
          </cell>
          <cell r="AV33">
            <v>5</v>
          </cell>
          <cell r="AW33">
            <v>0</v>
          </cell>
          <cell r="AX33">
            <v>328</v>
          </cell>
        </row>
        <row r="34">
          <cell r="A34">
            <v>44141</v>
          </cell>
          <cell r="B34">
            <v>12811.5</v>
          </cell>
          <cell r="C34">
            <v>2572.4</v>
          </cell>
          <cell r="D34">
            <v>876.58</v>
          </cell>
          <cell r="E34">
            <v>1207.96</v>
          </cell>
          <cell r="F34">
            <v>1500</v>
          </cell>
          <cell r="G34">
            <v>1420</v>
          </cell>
          <cell r="H34">
            <v>1592</v>
          </cell>
          <cell r="I34">
            <v>1290</v>
          </cell>
          <cell r="J34">
            <v>830</v>
          </cell>
          <cell r="K34">
            <v>950</v>
          </cell>
          <cell r="L34">
            <v>497</v>
          </cell>
          <cell r="M34">
            <v>673.3</v>
          </cell>
          <cell r="N34">
            <v>231</v>
          </cell>
          <cell r="O34">
            <v>535</v>
          </cell>
          <cell r="P34">
            <v>228</v>
          </cell>
          <cell r="Q34">
            <v>450</v>
          </cell>
          <cell r="R34">
            <v>196</v>
          </cell>
          <cell r="S34">
            <v>160</v>
          </cell>
          <cell r="T34">
            <v>0</v>
          </cell>
          <cell r="U34">
            <v>75</v>
          </cell>
          <cell r="V34">
            <v>340</v>
          </cell>
          <cell r="W34">
            <v>0</v>
          </cell>
          <cell r="X34">
            <v>7</v>
          </cell>
          <cell r="Y34">
            <v>499</v>
          </cell>
          <cell r="Z34">
            <v>80</v>
          </cell>
          <cell r="AA34">
            <v>216</v>
          </cell>
          <cell r="AB34">
            <v>50</v>
          </cell>
          <cell r="AC34">
            <v>0</v>
          </cell>
          <cell r="AD34">
            <v>4.3</v>
          </cell>
          <cell r="AE34">
            <v>1.1000000000000001</v>
          </cell>
          <cell r="AF34">
            <v>22</v>
          </cell>
          <cell r="AG34">
            <v>56.2</v>
          </cell>
          <cell r="AH34">
            <v>0</v>
          </cell>
          <cell r="AI34">
            <v>10.6</v>
          </cell>
          <cell r="AJ34">
            <v>0</v>
          </cell>
          <cell r="AK34">
            <v>25</v>
          </cell>
          <cell r="AL34">
            <v>0</v>
          </cell>
          <cell r="AM34">
            <v>19.5</v>
          </cell>
          <cell r="AN34">
            <v>170</v>
          </cell>
          <cell r="AO34">
            <v>32</v>
          </cell>
          <cell r="AP34">
            <v>0</v>
          </cell>
          <cell r="AQ34">
            <v>214</v>
          </cell>
          <cell r="AR34">
            <v>95</v>
          </cell>
          <cell r="AS34">
            <v>3</v>
          </cell>
          <cell r="AT34">
            <v>1.5</v>
          </cell>
          <cell r="AU34">
            <v>0</v>
          </cell>
          <cell r="AV34">
            <v>5</v>
          </cell>
          <cell r="AW34">
            <v>0</v>
          </cell>
          <cell r="AX34">
            <v>333</v>
          </cell>
        </row>
        <row r="35">
          <cell r="A35">
            <v>44134</v>
          </cell>
          <cell r="B35">
            <v>12763.25</v>
          </cell>
          <cell r="C35">
            <v>2578.9699999999998</v>
          </cell>
          <cell r="D35">
            <v>950.41</v>
          </cell>
          <cell r="E35">
            <v>1225.3900000000001</v>
          </cell>
          <cell r="F35">
            <v>1520</v>
          </cell>
          <cell r="G35">
            <v>1385</v>
          </cell>
          <cell r="H35">
            <v>1616</v>
          </cell>
          <cell r="I35">
            <v>1389</v>
          </cell>
          <cell r="J35">
            <v>810</v>
          </cell>
          <cell r="K35">
            <v>930</v>
          </cell>
          <cell r="L35">
            <v>512</v>
          </cell>
          <cell r="M35">
            <v>657</v>
          </cell>
          <cell r="N35">
            <v>216.3</v>
          </cell>
          <cell r="O35">
            <v>510</v>
          </cell>
          <cell r="P35">
            <v>239</v>
          </cell>
          <cell r="Q35">
            <v>481</v>
          </cell>
          <cell r="R35">
            <v>158.44999999999999</v>
          </cell>
          <cell r="S35">
            <v>135</v>
          </cell>
          <cell r="T35">
            <v>0</v>
          </cell>
          <cell r="U35">
            <v>74</v>
          </cell>
          <cell r="V35">
            <v>285</v>
          </cell>
          <cell r="W35">
            <v>0</v>
          </cell>
          <cell r="X35">
            <v>2</v>
          </cell>
          <cell r="Y35">
            <v>490</v>
          </cell>
          <cell r="Z35">
            <v>75</v>
          </cell>
          <cell r="AA35">
            <v>228</v>
          </cell>
          <cell r="AB35">
            <v>46</v>
          </cell>
          <cell r="AC35">
            <v>0</v>
          </cell>
          <cell r="AD35">
            <v>5.7</v>
          </cell>
          <cell r="AE35">
            <v>1.1000000000000001</v>
          </cell>
          <cell r="AF35">
            <v>18</v>
          </cell>
          <cell r="AG35">
            <v>65</v>
          </cell>
          <cell r="AH35">
            <v>0</v>
          </cell>
          <cell r="AI35">
            <v>13.2</v>
          </cell>
          <cell r="AJ35">
            <v>0</v>
          </cell>
          <cell r="AK35">
            <v>25</v>
          </cell>
          <cell r="AL35">
            <v>0</v>
          </cell>
          <cell r="AM35">
            <v>18</v>
          </cell>
          <cell r="AN35">
            <v>170</v>
          </cell>
          <cell r="AO35">
            <v>24</v>
          </cell>
          <cell r="AP35">
            <v>0</v>
          </cell>
          <cell r="AQ35">
            <v>217</v>
          </cell>
          <cell r="AR35">
            <v>102</v>
          </cell>
          <cell r="AS35">
            <v>6</v>
          </cell>
          <cell r="AT35">
            <v>1.5</v>
          </cell>
          <cell r="AU35">
            <v>0</v>
          </cell>
          <cell r="AV35">
            <v>5</v>
          </cell>
          <cell r="AW35">
            <v>0</v>
          </cell>
          <cell r="AX35">
            <v>333</v>
          </cell>
        </row>
        <row r="36">
          <cell r="A36">
            <v>44127</v>
          </cell>
          <cell r="B36">
            <v>12415.58</v>
          </cell>
          <cell r="C36">
            <v>2555.7399999999998</v>
          </cell>
          <cell r="D36">
            <v>976.96</v>
          </cell>
          <cell r="E36">
            <v>1208.1400000000001</v>
          </cell>
          <cell r="F36">
            <v>1450</v>
          </cell>
          <cell r="G36">
            <v>1402</v>
          </cell>
          <cell r="H36">
            <v>1577</v>
          </cell>
          <cell r="I36">
            <v>1385</v>
          </cell>
          <cell r="J36">
            <v>798</v>
          </cell>
          <cell r="K36">
            <v>895</v>
          </cell>
          <cell r="L36">
            <v>459</v>
          </cell>
          <cell r="M36">
            <v>626</v>
          </cell>
          <cell r="N36">
            <v>216</v>
          </cell>
          <cell r="O36">
            <v>480</v>
          </cell>
          <cell r="P36">
            <v>222</v>
          </cell>
          <cell r="Q36">
            <v>500</v>
          </cell>
          <cell r="R36">
            <v>156.38</v>
          </cell>
          <cell r="S36">
            <v>110</v>
          </cell>
          <cell r="T36">
            <v>0</v>
          </cell>
          <cell r="U36">
            <v>78.8</v>
          </cell>
          <cell r="V36">
            <v>297</v>
          </cell>
          <cell r="W36">
            <v>0</v>
          </cell>
          <cell r="X36">
            <v>2.2000000000000002</v>
          </cell>
          <cell r="Y36">
            <v>470</v>
          </cell>
          <cell r="Z36">
            <v>54</v>
          </cell>
          <cell r="AA36">
            <v>214</v>
          </cell>
          <cell r="AB36">
            <v>37.5</v>
          </cell>
          <cell r="AC36">
            <v>0</v>
          </cell>
          <cell r="AD36">
            <v>7.3</v>
          </cell>
          <cell r="AE36">
            <v>1.1000000000000001</v>
          </cell>
          <cell r="AF36">
            <v>18</v>
          </cell>
          <cell r="AG36">
            <v>74.900000000000006</v>
          </cell>
          <cell r="AH36">
            <v>0</v>
          </cell>
          <cell r="AI36">
            <v>15</v>
          </cell>
          <cell r="AJ36">
            <v>0</v>
          </cell>
          <cell r="AK36">
            <v>25</v>
          </cell>
          <cell r="AL36">
            <v>0</v>
          </cell>
          <cell r="AM36">
            <v>19</v>
          </cell>
          <cell r="AN36">
            <v>170</v>
          </cell>
          <cell r="AO36">
            <v>38</v>
          </cell>
          <cell r="AP36">
            <v>0</v>
          </cell>
          <cell r="AQ36">
            <v>200</v>
          </cell>
          <cell r="AR36">
            <v>90</v>
          </cell>
          <cell r="AS36">
            <v>5</v>
          </cell>
          <cell r="AT36">
            <v>1.5</v>
          </cell>
          <cell r="AU36">
            <v>0</v>
          </cell>
          <cell r="AV36">
            <v>5</v>
          </cell>
          <cell r="AW36">
            <v>0</v>
          </cell>
          <cell r="AX36">
            <v>315.89999999999998</v>
          </cell>
        </row>
        <row r="37">
          <cell r="A37">
            <v>44120</v>
          </cell>
          <cell r="B37">
            <v>12238.52</v>
          </cell>
          <cell r="C37">
            <v>2526.9</v>
          </cell>
          <cell r="D37">
            <v>989.07</v>
          </cell>
          <cell r="E37">
            <v>1217.5999999999999</v>
          </cell>
          <cell r="F37">
            <v>1370</v>
          </cell>
          <cell r="G37">
            <v>1351</v>
          </cell>
          <cell r="H37">
            <v>1498</v>
          </cell>
          <cell r="I37">
            <v>1413</v>
          </cell>
          <cell r="J37">
            <v>785</v>
          </cell>
          <cell r="K37">
            <v>920</v>
          </cell>
          <cell r="L37">
            <v>461</v>
          </cell>
          <cell r="M37">
            <v>606</v>
          </cell>
          <cell r="N37">
            <v>196.5</v>
          </cell>
          <cell r="O37">
            <v>470</v>
          </cell>
          <cell r="P37">
            <v>217</v>
          </cell>
          <cell r="Q37">
            <v>519</v>
          </cell>
          <cell r="R37">
            <v>188.34</v>
          </cell>
          <cell r="S37">
            <v>105</v>
          </cell>
          <cell r="T37">
            <v>0</v>
          </cell>
          <cell r="U37">
            <v>78.900000000000006</v>
          </cell>
          <cell r="V37">
            <v>281</v>
          </cell>
          <cell r="W37">
            <v>0</v>
          </cell>
          <cell r="X37">
            <v>2.9</v>
          </cell>
          <cell r="Y37">
            <v>462</v>
          </cell>
          <cell r="Z37">
            <v>59</v>
          </cell>
          <cell r="AA37">
            <v>203</v>
          </cell>
          <cell r="AB37">
            <v>42</v>
          </cell>
          <cell r="AC37">
            <v>0</v>
          </cell>
          <cell r="AD37">
            <v>7.3</v>
          </cell>
          <cell r="AE37">
            <v>1.1000000000000001</v>
          </cell>
          <cell r="AF37">
            <v>18</v>
          </cell>
          <cell r="AG37">
            <v>79.48</v>
          </cell>
          <cell r="AH37">
            <v>0</v>
          </cell>
          <cell r="AI37">
            <v>4.5</v>
          </cell>
          <cell r="AJ37">
            <v>0</v>
          </cell>
          <cell r="AK37">
            <v>25</v>
          </cell>
          <cell r="AL37">
            <v>0</v>
          </cell>
          <cell r="AM37">
            <v>21</v>
          </cell>
          <cell r="AN37">
            <v>170</v>
          </cell>
          <cell r="AO37">
            <v>45</v>
          </cell>
          <cell r="AP37">
            <v>0</v>
          </cell>
          <cell r="AQ37">
            <v>200</v>
          </cell>
          <cell r="AR37">
            <v>105</v>
          </cell>
          <cell r="AS37">
            <v>6</v>
          </cell>
          <cell r="AT37">
            <v>1.5</v>
          </cell>
          <cell r="AU37">
            <v>0</v>
          </cell>
          <cell r="AV37">
            <v>5</v>
          </cell>
          <cell r="AW37">
            <v>0</v>
          </cell>
          <cell r="AX37">
            <v>321</v>
          </cell>
        </row>
        <row r="38">
          <cell r="A38">
            <v>44113</v>
          </cell>
          <cell r="B38">
            <v>12060.9</v>
          </cell>
          <cell r="C38">
            <v>2539.56</v>
          </cell>
          <cell r="D38">
            <v>1032.0999999999999</v>
          </cell>
          <cell r="E38">
            <v>1182.1600000000001</v>
          </cell>
          <cell r="F38">
            <v>1280</v>
          </cell>
          <cell r="G38">
            <v>1295</v>
          </cell>
          <cell r="H38">
            <v>1462</v>
          </cell>
          <cell r="I38">
            <v>1387</v>
          </cell>
          <cell r="J38">
            <v>780</v>
          </cell>
          <cell r="K38">
            <v>930</v>
          </cell>
          <cell r="L38">
            <v>418</v>
          </cell>
          <cell r="M38">
            <v>603.5</v>
          </cell>
          <cell r="N38">
            <v>193.6</v>
          </cell>
          <cell r="O38">
            <v>470</v>
          </cell>
          <cell r="P38">
            <v>205</v>
          </cell>
          <cell r="Q38">
            <v>537</v>
          </cell>
          <cell r="R38">
            <v>209.77</v>
          </cell>
          <cell r="S38">
            <v>139</v>
          </cell>
          <cell r="T38">
            <v>0</v>
          </cell>
          <cell r="U38">
            <v>71</v>
          </cell>
          <cell r="V38">
            <v>293</v>
          </cell>
          <cell r="W38">
            <v>0</v>
          </cell>
          <cell r="X38">
            <v>2.7</v>
          </cell>
          <cell r="Y38">
            <v>448</v>
          </cell>
          <cell r="Z38">
            <v>57</v>
          </cell>
          <cell r="AA38">
            <v>202</v>
          </cell>
          <cell r="AB38">
            <v>53</v>
          </cell>
          <cell r="AC38">
            <v>0</v>
          </cell>
          <cell r="AD38">
            <v>7.7</v>
          </cell>
          <cell r="AE38">
            <v>0.8</v>
          </cell>
          <cell r="AF38">
            <v>20</v>
          </cell>
          <cell r="AG38">
            <v>82.03</v>
          </cell>
          <cell r="AH38">
            <v>0</v>
          </cell>
          <cell r="AI38">
            <v>4.7</v>
          </cell>
          <cell r="AJ38">
            <v>0</v>
          </cell>
          <cell r="AK38">
            <v>25</v>
          </cell>
          <cell r="AL38">
            <v>0</v>
          </cell>
          <cell r="AM38">
            <v>19</v>
          </cell>
          <cell r="AN38">
            <v>190</v>
          </cell>
          <cell r="AO38">
            <v>55</v>
          </cell>
          <cell r="AP38">
            <v>0</v>
          </cell>
          <cell r="AQ38">
            <v>200</v>
          </cell>
          <cell r="AR38">
            <v>94</v>
          </cell>
          <cell r="AS38">
            <v>7.6</v>
          </cell>
          <cell r="AT38">
            <v>1.5</v>
          </cell>
          <cell r="AU38">
            <v>0</v>
          </cell>
          <cell r="AV38">
            <v>5</v>
          </cell>
          <cell r="AW38">
            <v>0</v>
          </cell>
          <cell r="AX38">
            <v>312</v>
          </cell>
        </row>
        <row r="39">
          <cell r="A39">
            <v>44106</v>
          </cell>
          <cell r="B39">
            <v>11906.64</v>
          </cell>
          <cell r="C39">
            <v>2476.8200000000002</v>
          </cell>
          <cell r="D39">
            <v>1027.83</v>
          </cell>
          <cell r="E39">
            <v>1167.8</v>
          </cell>
          <cell r="F39">
            <v>1240</v>
          </cell>
          <cell r="G39">
            <v>1262</v>
          </cell>
          <cell r="H39">
            <v>1466</v>
          </cell>
          <cell r="I39">
            <v>1377.35</v>
          </cell>
          <cell r="J39">
            <v>750</v>
          </cell>
          <cell r="K39">
            <v>920</v>
          </cell>
          <cell r="L39">
            <v>458</v>
          </cell>
          <cell r="M39">
            <v>556</v>
          </cell>
          <cell r="N39">
            <v>195.3</v>
          </cell>
          <cell r="O39">
            <v>440</v>
          </cell>
          <cell r="P39">
            <v>177</v>
          </cell>
          <cell r="Q39">
            <v>556</v>
          </cell>
          <cell r="R39">
            <v>252.19</v>
          </cell>
          <cell r="S39">
            <v>162</v>
          </cell>
          <cell r="T39">
            <v>0</v>
          </cell>
          <cell r="U39">
            <v>62</v>
          </cell>
          <cell r="V39">
            <v>274.8</v>
          </cell>
          <cell r="W39">
            <v>0</v>
          </cell>
          <cell r="X39">
            <v>1</v>
          </cell>
          <cell r="Y39">
            <v>405</v>
          </cell>
          <cell r="Z39">
            <v>58</v>
          </cell>
          <cell r="AA39">
            <v>211</v>
          </cell>
          <cell r="AB39">
            <v>58</v>
          </cell>
          <cell r="AC39">
            <v>0</v>
          </cell>
          <cell r="AD39">
            <v>10.4</v>
          </cell>
          <cell r="AE39">
            <v>0.8</v>
          </cell>
          <cell r="AF39">
            <v>20</v>
          </cell>
          <cell r="AG39">
            <v>99.6</v>
          </cell>
          <cell r="AH39">
            <v>0</v>
          </cell>
          <cell r="AI39">
            <v>8.1999999999999993</v>
          </cell>
          <cell r="AJ39">
            <v>0</v>
          </cell>
          <cell r="AK39">
            <v>25</v>
          </cell>
          <cell r="AL39">
            <v>0</v>
          </cell>
          <cell r="AM39">
            <v>20.5</v>
          </cell>
          <cell r="AN39">
            <v>190</v>
          </cell>
          <cell r="AO39">
            <v>51</v>
          </cell>
          <cell r="AP39">
            <v>0</v>
          </cell>
          <cell r="AQ39">
            <v>202</v>
          </cell>
          <cell r="AR39">
            <v>95</v>
          </cell>
          <cell r="AS39">
            <v>8</v>
          </cell>
          <cell r="AT39">
            <v>1.5</v>
          </cell>
          <cell r="AU39">
            <v>0</v>
          </cell>
          <cell r="AV39">
            <v>5</v>
          </cell>
          <cell r="AW39">
            <v>0</v>
          </cell>
          <cell r="AX39">
            <v>288</v>
          </cell>
        </row>
        <row r="40">
          <cell r="A40">
            <v>44099</v>
          </cell>
          <cell r="B40">
            <v>11616.05</v>
          </cell>
          <cell r="C40">
            <v>2385.77</v>
          </cell>
          <cell r="D40">
            <v>1023.73</v>
          </cell>
          <cell r="E40">
            <v>1108.6600000000001</v>
          </cell>
          <cell r="F40">
            <v>1150</v>
          </cell>
          <cell r="G40">
            <v>1225</v>
          </cell>
          <cell r="H40">
            <v>1400</v>
          </cell>
          <cell r="I40">
            <v>1324</v>
          </cell>
          <cell r="J40">
            <v>735</v>
          </cell>
          <cell r="K40">
            <v>905</v>
          </cell>
          <cell r="L40">
            <v>496</v>
          </cell>
          <cell r="M40">
            <v>558</v>
          </cell>
          <cell r="N40">
            <v>178.9</v>
          </cell>
          <cell r="O40">
            <v>420</v>
          </cell>
          <cell r="P40">
            <v>175</v>
          </cell>
          <cell r="Q40">
            <v>540</v>
          </cell>
          <cell r="R40">
            <v>226.54</v>
          </cell>
          <cell r="S40">
            <v>180</v>
          </cell>
          <cell r="T40">
            <v>0</v>
          </cell>
          <cell r="U40">
            <v>60</v>
          </cell>
          <cell r="V40">
            <v>255</v>
          </cell>
          <cell r="W40">
            <v>0</v>
          </cell>
          <cell r="X40">
            <v>0.9</v>
          </cell>
          <cell r="Y40">
            <v>419</v>
          </cell>
          <cell r="Z40">
            <v>57</v>
          </cell>
          <cell r="AA40">
            <v>225</v>
          </cell>
          <cell r="AB40">
            <v>47</v>
          </cell>
          <cell r="AC40">
            <v>0</v>
          </cell>
          <cell r="AD40">
            <v>5.2</v>
          </cell>
          <cell r="AE40">
            <v>0.8</v>
          </cell>
          <cell r="AF40">
            <v>20</v>
          </cell>
          <cell r="AG40">
            <v>102.21</v>
          </cell>
          <cell r="AH40">
            <v>0</v>
          </cell>
          <cell r="AI40">
            <v>10</v>
          </cell>
          <cell r="AJ40">
            <v>0</v>
          </cell>
          <cell r="AK40">
            <v>25</v>
          </cell>
          <cell r="AL40">
            <v>0</v>
          </cell>
          <cell r="AM40">
            <v>20.5</v>
          </cell>
          <cell r="AN40">
            <v>190</v>
          </cell>
          <cell r="AO40">
            <v>53</v>
          </cell>
          <cell r="AP40">
            <v>0</v>
          </cell>
          <cell r="AQ40">
            <v>195</v>
          </cell>
          <cell r="AR40">
            <v>96.5</v>
          </cell>
          <cell r="AS40">
            <v>4</v>
          </cell>
          <cell r="AT40">
            <v>1.5</v>
          </cell>
          <cell r="AU40">
            <v>0</v>
          </cell>
          <cell r="AV40">
            <v>5</v>
          </cell>
          <cell r="AW40">
            <v>0</v>
          </cell>
          <cell r="AX40">
            <v>310</v>
          </cell>
        </row>
        <row r="41">
          <cell r="A41">
            <v>44092</v>
          </cell>
          <cell r="B41">
            <v>11492.81</v>
          </cell>
          <cell r="C41">
            <v>2434.4699999999998</v>
          </cell>
          <cell r="D41">
            <v>1004.66</v>
          </cell>
          <cell r="E41">
            <v>1101.77</v>
          </cell>
          <cell r="F41">
            <v>1140</v>
          </cell>
          <cell r="G41">
            <v>1238</v>
          </cell>
          <cell r="H41">
            <v>1385</v>
          </cell>
          <cell r="I41">
            <v>1274</v>
          </cell>
          <cell r="J41">
            <v>725</v>
          </cell>
          <cell r="K41">
            <v>895</v>
          </cell>
          <cell r="L41">
            <v>500</v>
          </cell>
          <cell r="M41">
            <v>552</v>
          </cell>
          <cell r="N41">
            <v>172.65</v>
          </cell>
          <cell r="O41">
            <v>400</v>
          </cell>
          <cell r="P41">
            <v>173</v>
          </cell>
          <cell r="Q41">
            <v>513</v>
          </cell>
          <cell r="R41">
            <v>207.94</v>
          </cell>
          <cell r="S41">
            <v>167</v>
          </cell>
          <cell r="T41">
            <v>0</v>
          </cell>
          <cell r="U41">
            <v>65</v>
          </cell>
          <cell r="V41">
            <v>285</v>
          </cell>
          <cell r="W41">
            <v>0</v>
          </cell>
          <cell r="X41">
            <v>1</v>
          </cell>
          <cell r="Y41">
            <v>418</v>
          </cell>
          <cell r="Z41">
            <v>48</v>
          </cell>
          <cell r="AA41">
            <v>212</v>
          </cell>
          <cell r="AB41">
            <v>60</v>
          </cell>
          <cell r="AC41">
            <v>0</v>
          </cell>
          <cell r="AD41">
            <v>3.3</v>
          </cell>
          <cell r="AE41">
            <v>0.8</v>
          </cell>
          <cell r="AF41">
            <v>23</v>
          </cell>
          <cell r="AG41">
            <v>106.62</v>
          </cell>
          <cell r="AH41">
            <v>0</v>
          </cell>
          <cell r="AI41">
            <v>12</v>
          </cell>
          <cell r="AJ41">
            <v>0</v>
          </cell>
          <cell r="AK41">
            <v>25</v>
          </cell>
          <cell r="AL41">
            <v>0</v>
          </cell>
          <cell r="AM41">
            <v>22</v>
          </cell>
          <cell r="AN41">
            <v>190</v>
          </cell>
          <cell r="AO41">
            <v>50</v>
          </cell>
          <cell r="AP41">
            <v>0</v>
          </cell>
          <cell r="AQ41">
            <v>191</v>
          </cell>
          <cell r="AR41">
            <v>115</v>
          </cell>
          <cell r="AS41">
            <v>4</v>
          </cell>
          <cell r="AT41">
            <v>1.5</v>
          </cell>
          <cell r="AU41">
            <v>0</v>
          </cell>
          <cell r="AV41">
            <v>5</v>
          </cell>
          <cell r="AW41">
            <v>0</v>
          </cell>
          <cell r="AX41">
            <v>312</v>
          </cell>
        </row>
        <row r="42">
          <cell r="A42">
            <v>44085</v>
          </cell>
          <cell r="B42">
            <v>11456.45</v>
          </cell>
          <cell r="C42">
            <v>2498.34</v>
          </cell>
          <cell r="D42">
            <v>999.65</v>
          </cell>
          <cell r="E42">
            <v>1044.6400000000001</v>
          </cell>
          <cell r="F42">
            <v>1135</v>
          </cell>
          <cell r="G42">
            <v>1160</v>
          </cell>
          <cell r="H42">
            <v>1443</v>
          </cell>
          <cell r="I42">
            <v>1360</v>
          </cell>
          <cell r="J42">
            <v>710</v>
          </cell>
          <cell r="K42">
            <v>860</v>
          </cell>
          <cell r="L42">
            <v>487</v>
          </cell>
          <cell r="M42">
            <v>550</v>
          </cell>
          <cell r="N42">
            <v>157.97999999999999</v>
          </cell>
          <cell r="O42">
            <v>370</v>
          </cell>
          <cell r="P42">
            <v>168</v>
          </cell>
          <cell r="Q42">
            <v>524</v>
          </cell>
          <cell r="R42">
            <v>204.27</v>
          </cell>
          <cell r="S42">
            <v>180</v>
          </cell>
          <cell r="T42">
            <v>0</v>
          </cell>
          <cell r="U42">
            <v>95.2</v>
          </cell>
          <cell r="V42">
            <v>277</v>
          </cell>
          <cell r="W42">
            <v>0</v>
          </cell>
          <cell r="X42">
            <v>1.1000000000000001</v>
          </cell>
          <cell r="Y42">
            <v>396</v>
          </cell>
          <cell r="Z42">
            <v>50</v>
          </cell>
          <cell r="AA42">
            <v>221</v>
          </cell>
          <cell r="AB42">
            <v>46</v>
          </cell>
          <cell r="AC42">
            <v>0</v>
          </cell>
          <cell r="AD42">
            <v>4</v>
          </cell>
          <cell r="AE42">
            <v>0.8</v>
          </cell>
          <cell r="AF42">
            <v>25</v>
          </cell>
          <cell r="AG42">
            <v>104.7</v>
          </cell>
          <cell r="AH42">
            <v>0</v>
          </cell>
          <cell r="AI42">
            <v>7.9</v>
          </cell>
          <cell r="AJ42">
            <v>0</v>
          </cell>
          <cell r="AK42">
            <v>25</v>
          </cell>
          <cell r="AL42">
            <v>0</v>
          </cell>
          <cell r="AM42">
            <v>20</v>
          </cell>
          <cell r="AN42">
            <v>190</v>
          </cell>
          <cell r="AO42">
            <v>36</v>
          </cell>
          <cell r="AP42">
            <v>0</v>
          </cell>
          <cell r="AQ42">
            <v>189</v>
          </cell>
          <cell r="AR42">
            <v>107</v>
          </cell>
          <cell r="AS42">
            <v>5</v>
          </cell>
          <cell r="AT42">
            <v>1.5</v>
          </cell>
          <cell r="AU42">
            <v>0</v>
          </cell>
          <cell r="AV42">
            <v>5</v>
          </cell>
          <cell r="AW42">
            <v>0</v>
          </cell>
          <cell r="AX42">
            <v>340</v>
          </cell>
        </row>
        <row r="43">
          <cell r="A43">
            <v>44078</v>
          </cell>
          <cell r="B43">
            <v>11373.99</v>
          </cell>
          <cell r="C43">
            <v>2402.96</v>
          </cell>
          <cell r="D43">
            <v>1045.7</v>
          </cell>
          <cell r="E43">
            <v>997.55</v>
          </cell>
          <cell r="F43">
            <v>1150</v>
          </cell>
          <cell r="G43">
            <v>1115</v>
          </cell>
          <cell r="H43">
            <v>1355</v>
          </cell>
          <cell r="I43">
            <v>1354</v>
          </cell>
          <cell r="J43">
            <v>715</v>
          </cell>
          <cell r="K43">
            <v>845</v>
          </cell>
          <cell r="L43">
            <v>504</v>
          </cell>
          <cell r="M43">
            <v>525</v>
          </cell>
          <cell r="N43">
            <v>210.09</v>
          </cell>
          <cell r="O43">
            <v>366</v>
          </cell>
          <cell r="P43">
            <v>165</v>
          </cell>
          <cell r="Q43">
            <v>527</v>
          </cell>
          <cell r="R43">
            <v>196</v>
          </cell>
          <cell r="S43">
            <v>195</v>
          </cell>
          <cell r="T43">
            <v>0</v>
          </cell>
          <cell r="U43">
            <v>102</v>
          </cell>
          <cell r="V43">
            <v>254</v>
          </cell>
          <cell r="W43">
            <v>0</v>
          </cell>
          <cell r="X43">
            <v>3.2</v>
          </cell>
          <cell r="Y43">
            <v>420</v>
          </cell>
          <cell r="Z43">
            <v>43</v>
          </cell>
          <cell r="AA43">
            <v>198</v>
          </cell>
          <cell r="AB43">
            <v>53</v>
          </cell>
          <cell r="AC43">
            <v>0</v>
          </cell>
          <cell r="AD43">
            <v>2.8</v>
          </cell>
          <cell r="AE43">
            <v>0.8</v>
          </cell>
          <cell r="AF43">
            <v>28</v>
          </cell>
          <cell r="AG43">
            <v>105.9</v>
          </cell>
          <cell r="AH43">
            <v>0</v>
          </cell>
          <cell r="AI43">
            <v>10.7</v>
          </cell>
          <cell r="AJ43">
            <v>0</v>
          </cell>
          <cell r="AK43">
            <v>25</v>
          </cell>
          <cell r="AL43">
            <v>0</v>
          </cell>
          <cell r="AM43">
            <v>21</v>
          </cell>
          <cell r="AN43">
            <v>190</v>
          </cell>
          <cell r="AO43">
            <v>25</v>
          </cell>
          <cell r="AP43">
            <v>0</v>
          </cell>
          <cell r="AQ43">
            <v>195</v>
          </cell>
          <cell r="AR43">
            <v>109</v>
          </cell>
          <cell r="AS43">
            <v>6</v>
          </cell>
          <cell r="AT43">
            <v>1.5</v>
          </cell>
          <cell r="AU43">
            <v>0</v>
          </cell>
          <cell r="AV43">
            <v>5</v>
          </cell>
          <cell r="AW43">
            <v>0</v>
          </cell>
          <cell r="AX43">
            <v>353</v>
          </cell>
        </row>
        <row r="44">
          <cell r="A44">
            <v>44071</v>
          </cell>
          <cell r="B44">
            <v>11310.48</v>
          </cell>
          <cell r="C44">
            <v>2554.7399999999998</v>
          </cell>
          <cell r="D44">
            <v>1039.19</v>
          </cell>
          <cell r="E44">
            <v>1031.82</v>
          </cell>
          <cell r="F44">
            <v>1140</v>
          </cell>
          <cell r="G44">
            <v>1128</v>
          </cell>
          <cell r="H44">
            <v>1268.5</v>
          </cell>
          <cell r="I44">
            <v>1314</v>
          </cell>
          <cell r="J44">
            <v>690</v>
          </cell>
          <cell r="K44">
            <v>820</v>
          </cell>
          <cell r="L44">
            <v>514</v>
          </cell>
          <cell r="M44">
            <v>514</v>
          </cell>
          <cell r="N44">
            <v>188.14</v>
          </cell>
          <cell r="O44">
            <v>380</v>
          </cell>
          <cell r="P44">
            <v>168</v>
          </cell>
          <cell r="Q44">
            <v>524</v>
          </cell>
          <cell r="R44">
            <v>191.94</v>
          </cell>
          <cell r="S44">
            <v>243</v>
          </cell>
          <cell r="T44">
            <v>0</v>
          </cell>
          <cell r="U44">
            <v>130</v>
          </cell>
          <cell r="V44">
            <v>260</v>
          </cell>
          <cell r="W44">
            <v>0</v>
          </cell>
          <cell r="X44">
            <v>2.7</v>
          </cell>
          <cell r="Y44">
            <v>420</v>
          </cell>
          <cell r="Z44">
            <v>46</v>
          </cell>
          <cell r="AA44">
            <v>198</v>
          </cell>
          <cell r="AB44">
            <v>68</v>
          </cell>
          <cell r="AC44">
            <v>0</v>
          </cell>
          <cell r="AD44">
            <v>2.9</v>
          </cell>
          <cell r="AE44">
            <v>0.8</v>
          </cell>
          <cell r="AF44">
            <v>28</v>
          </cell>
          <cell r="AG44">
            <v>117.8</v>
          </cell>
          <cell r="AH44">
            <v>0</v>
          </cell>
          <cell r="AI44">
            <v>0.2</v>
          </cell>
          <cell r="AJ44">
            <v>0</v>
          </cell>
          <cell r="AK44">
            <v>25</v>
          </cell>
          <cell r="AL44">
            <v>0</v>
          </cell>
          <cell r="AM44">
            <v>22</v>
          </cell>
          <cell r="AN44">
            <v>200</v>
          </cell>
          <cell r="AO44">
            <v>19</v>
          </cell>
          <cell r="AP44">
            <v>0</v>
          </cell>
          <cell r="AQ44">
            <v>204</v>
          </cell>
          <cell r="AR44">
            <v>111.1</v>
          </cell>
          <cell r="AS44">
            <v>5</v>
          </cell>
          <cell r="AT44">
            <v>1.5</v>
          </cell>
          <cell r="AU44">
            <v>0</v>
          </cell>
          <cell r="AV44">
            <v>5</v>
          </cell>
          <cell r="AW44">
            <v>0</v>
          </cell>
          <cell r="AX44">
            <v>359.9</v>
          </cell>
        </row>
        <row r="45">
          <cell r="A45">
            <v>44064</v>
          </cell>
          <cell r="B45">
            <v>11241.72</v>
          </cell>
          <cell r="C45">
            <v>2556.12</v>
          </cell>
          <cell r="D45">
            <v>1067.57</v>
          </cell>
          <cell r="E45">
            <v>1037.53</v>
          </cell>
          <cell r="F45">
            <v>1020</v>
          </cell>
          <cell r="G45">
            <v>1109</v>
          </cell>
          <cell r="H45">
            <v>1285</v>
          </cell>
          <cell r="I45">
            <v>1365</v>
          </cell>
          <cell r="J45">
            <v>705</v>
          </cell>
          <cell r="K45">
            <v>825</v>
          </cell>
          <cell r="L45">
            <v>514</v>
          </cell>
          <cell r="M45">
            <v>501.6</v>
          </cell>
          <cell r="N45">
            <v>203.7</v>
          </cell>
          <cell r="O45">
            <v>365</v>
          </cell>
          <cell r="P45">
            <v>152</v>
          </cell>
          <cell r="Q45">
            <v>488</v>
          </cell>
          <cell r="R45">
            <v>205.92</v>
          </cell>
          <cell r="S45">
            <v>247</v>
          </cell>
          <cell r="T45">
            <v>0</v>
          </cell>
          <cell r="U45">
            <v>109</v>
          </cell>
          <cell r="V45">
            <v>242</v>
          </cell>
          <cell r="W45">
            <v>0</v>
          </cell>
          <cell r="X45">
            <v>5</v>
          </cell>
          <cell r="Y45">
            <v>456</v>
          </cell>
          <cell r="Z45">
            <v>46</v>
          </cell>
          <cell r="AA45">
            <v>175</v>
          </cell>
          <cell r="AB45">
            <v>74.900000000000006</v>
          </cell>
          <cell r="AC45">
            <v>0</v>
          </cell>
          <cell r="AD45">
            <v>3.7</v>
          </cell>
          <cell r="AE45">
            <v>0.8</v>
          </cell>
          <cell r="AF45">
            <v>26.3</v>
          </cell>
          <cell r="AG45">
            <v>123.1</v>
          </cell>
          <cell r="AH45">
            <v>0</v>
          </cell>
          <cell r="AI45">
            <v>0.2</v>
          </cell>
          <cell r="AJ45">
            <v>0</v>
          </cell>
          <cell r="AK45">
            <v>25</v>
          </cell>
          <cell r="AL45">
            <v>0</v>
          </cell>
          <cell r="AM45">
            <v>23</v>
          </cell>
          <cell r="AN45">
            <v>220</v>
          </cell>
          <cell r="AO45">
            <v>22.1</v>
          </cell>
          <cell r="AP45">
            <v>0</v>
          </cell>
          <cell r="AQ45">
            <v>205</v>
          </cell>
          <cell r="AR45">
            <v>120.9</v>
          </cell>
          <cell r="AS45">
            <v>4</v>
          </cell>
          <cell r="AT45">
            <v>1.5</v>
          </cell>
          <cell r="AU45">
            <v>0</v>
          </cell>
          <cell r="AV45">
            <v>5</v>
          </cell>
          <cell r="AW45">
            <v>0</v>
          </cell>
          <cell r="AX45">
            <v>367</v>
          </cell>
        </row>
        <row r="46">
          <cell r="A46">
            <v>44057</v>
          </cell>
          <cell r="B46">
            <v>11323.05</v>
          </cell>
          <cell r="C46">
            <v>2573.69</v>
          </cell>
          <cell r="D46">
            <v>1102.26</v>
          </cell>
          <cell r="E46">
            <v>998.11</v>
          </cell>
          <cell r="F46">
            <v>1050</v>
          </cell>
          <cell r="G46">
            <v>1097</v>
          </cell>
          <cell r="H46">
            <v>1335</v>
          </cell>
          <cell r="I46">
            <v>1350</v>
          </cell>
          <cell r="J46">
            <v>735</v>
          </cell>
          <cell r="K46">
            <v>820</v>
          </cell>
          <cell r="L46">
            <v>496</v>
          </cell>
          <cell r="M46">
            <v>488</v>
          </cell>
          <cell r="N46">
            <v>214.5</v>
          </cell>
          <cell r="O46">
            <v>355</v>
          </cell>
          <cell r="P46">
            <v>137</v>
          </cell>
          <cell r="Q46">
            <v>477</v>
          </cell>
          <cell r="R46">
            <v>219.55</v>
          </cell>
          <cell r="S46">
            <v>243</v>
          </cell>
          <cell r="T46">
            <v>0</v>
          </cell>
          <cell r="U46">
            <v>130</v>
          </cell>
          <cell r="V46">
            <v>234.7</v>
          </cell>
          <cell r="W46">
            <v>0</v>
          </cell>
          <cell r="X46">
            <v>6</v>
          </cell>
          <cell r="Y46">
            <v>480</v>
          </cell>
          <cell r="Z46">
            <v>48</v>
          </cell>
          <cell r="AA46">
            <v>179</v>
          </cell>
          <cell r="AB46">
            <v>78</v>
          </cell>
          <cell r="AC46">
            <v>0</v>
          </cell>
          <cell r="AD46">
            <v>3.4</v>
          </cell>
          <cell r="AE46">
            <v>0.8</v>
          </cell>
          <cell r="AF46">
            <v>23</v>
          </cell>
          <cell r="AG46">
            <v>123.9</v>
          </cell>
          <cell r="AH46">
            <v>0</v>
          </cell>
          <cell r="AI46">
            <v>2.4</v>
          </cell>
          <cell r="AJ46">
            <v>0</v>
          </cell>
          <cell r="AK46">
            <v>25</v>
          </cell>
          <cell r="AL46">
            <v>0</v>
          </cell>
          <cell r="AM46">
            <v>24</v>
          </cell>
          <cell r="AN46">
            <v>220</v>
          </cell>
          <cell r="AO46">
            <v>25</v>
          </cell>
          <cell r="AP46">
            <v>0</v>
          </cell>
          <cell r="AQ46">
            <v>205</v>
          </cell>
          <cell r="AR46">
            <v>130</v>
          </cell>
          <cell r="AS46">
            <v>3</v>
          </cell>
          <cell r="AT46">
            <v>1.5</v>
          </cell>
          <cell r="AU46">
            <v>0</v>
          </cell>
          <cell r="AV46">
            <v>5</v>
          </cell>
          <cell r="AW46">
            <v>0</v>
          </cell>
          <cell r="AX46">
            <v>358.3</v>
          </cell>
        </row>
        <row r="47">
          <cell r="A47">
            <v>44050</v>
          </cell>
          <cell r="B47">
            <v>11345.76</v>
          </cell>
          <cell r="C47">
            <v>2537.67</v>
          </cell>
          <cell r="D47">
            <v>1048.8699999999999</v>
          </cell>
          <cell r="E47">
            <v>1009.06</v>
          </cell>
          <cell r="F47">
            <v>1065</v>
          </cell>
          <cell r="G47">
            <v>1093</v>
          </cell>
          <cell r="H47">
            <v>1406.5</v>
          </cell>
          <cell r="I47">
            <v>1335</v>
          </cell>
          <cell r="J47">
            <v>750</v>
          </cell>
          <cell r="K47">
            <v>785</v>
          </cell>
          <cell r="L47">
            <v>450</v>
          </cell>
          <cell r="M47">
            <v>464</v>
          </cell>
          <cell r="N47">
            <v>231.4</v>
          </cell>
          <cell r="O47">
            <v>340</v>
          </cell>
          <cell r="P47">
            <v>132</v>
          </cell>
          <cell r="Q47">
            <v>450</v>
          </cell>
          <cell r="R47">
            <v>226.28</v>
          </cell>
          <cell r="S47">
            <v>265</v>
          </cell>
          <cell r="T47">
            <v>0</v>
          </cell>
          <cell r="U47">
            <v>132.08000000000001</v>
          </cell>
          <cell r="V47">
            <v>243</v>
          </cell>
          <cell r="W47">
            <v>0</v>
          </cell>
          <cell r="X47">
            <v>6.6</v>
          </cell>
          <cell r="Y47">
            <v>535</v>
          </cell>
          <cell r="Z47">
            <v>44</v>
          </cell>
          <cell r="AA47">
            <v>205</v>
          </cell>
          <cell r="AB47">
            <v>80</v>
          </cell>
          <cell r="AC47">
            <v>0</v>
          </cell>
          <cell r="AD47">
            <v>4.9000000000000004</v>
          </cell>
          <cell r="AE47">
            <v>0.8</v>
          </cell>
          <cell r="AF47">
            <v>25</v>
          </cell>
          <cell r="AG47">
            <v>116.7</v>
          </cell>
          <cell r="AH47">
            <v>0</v>
          </cell>
          <cell r="AI47">
            <v>5</v>
          </cell>
          <cell r="AJ47">
            <v>0</v>
          </cell>
          <cell r="AK47">
            <v>25</v>
          </cell>
          <cell r="AL47">
            <v>0</v>
          </cell>
          <cell r="AM47">
            <v>21</v>
          </cell>
          <cell r="AN47">
            <v>230</v>
          </cell>
          <cell r="AO47">
            <v>19</v>
          </cell>
          <cell r="AP47">
            <v>0</v>
          </cell>
          <cell r="AQ47">
            <v>190</v>
          </cell>
          <cell r="AR47">
            <v>119</v>
          </cell>
          <cell r="AS47">
            <v>2</v>
          </cell>
          <cell r="AT47">
            <v>1.5</v>
          </cell>
          <cell r="AU47">
            <v>0</v>
          </cell>
          <cell r="AV47">
            <v>5</v>
          </cell>
          <cell r="AW47">
            <v>0</v>
          </cell>
          <cell r="AX47">
            <v>342</v>
          </cell>
        </row>
        <row r="48">
          <cell r="A48">
            <v>44043</v>
          </cell>
          <cell r="B48">
            <v>11402.72</v>
          </cell>
          <cell r="C48">
            <v>2554.11</v>
          </cell>
          <cell r="D48">
            <v>1023.42</v>
          </cell>
          <cell r="E48">
            <v>938.51</v>
          </cell>
          <cell r="F48">
            <v>1085</v>
          </cell>
          <cell r="G48">
            <v>1116</v>
          </cell>
          <cell r="H48">
            <v>1445.5</v>
          </cell>
          <cell r="I48">
            <v>1320</v>
          </cell>
          <cell r="J48">
            <v>760</v>
          </cell>
          <cell r="K48">
            <v>765</v>
          </cell>
          <cell r="L48">
            <v>437</v>
          </cell>
          <cell r="M48">
            <v>457</v>
          </cell>
          <cell r="N48">
            <v>207.52</v>
          </cell>
          <cell r="O48">
            <v>340</v>
          </cell>
          <cell r="P48">
            <v>85</v>
          </cell>
          <cell r="Q48">
            <v>462</v>
          </cell>
          <cell r="R48">
            <v>234.35</v>
          </cell>
          <cell r="S48">
            <v>273</v>
          </cell>
          <cell r="T48">
            <v>0</v>
          </cell>
          <cell r="U48">
            <v>115</v>
          </cell>
          <cell r="V48">
            <v>252</v>
          </cell>
          <cell r="W48">
            <v>0</v>
          </cell>
          <cell r="X48">
            <v>12.15</v>
          </cell>
          <cell r="Y48">
            <v>552</v>
          </cell>
          <cell r="Z48">
            <v>49</v>
          </cell>
          <cell r="AA48">
            <v>216</v>
          </cell>
          <cell r="AB48">
            <v>87.6</v>
          </cell>
          <cell r="AC48">
            <v>0</v>
          </cell>
          <cell r="AD48">
            <v>5.9</v>
          </cell>
          <cell r="AE48">
            <v>0.8</v>
          </cell>
          <cell r="AF48">
            <v>27</v>
          </cell>
          <cell r="AG48">
            <v>137.6</v>
          </cell>
          <cell r="AH48">
            <v>0</v>
          </cell>
          <cell r="AI48">
            <v>7</v>
          </cell>
          <cell r="AJ48">
            <v>0</v>
          </cell>
          <cell r="AK48">
            <v>25</v>
          </cell>
          <cell r="AL48">
            <v>0</v>
          </cell>
          <cell r="AM48">
            <v>27.8</v>
          </cell>
          <cell r="AN48">
            <v>240</v>
          </cell>
          <cell r="AO48">
            <v>27</v>
          </cell>
          <cell r="AP48">
            <v>0</v>
          </cell>
          <cell r="AQ48">
            <v>180</v>
          </cell>
          <cell r="AR48">
            <v>116</v>
          </cell>
          <cell r="AS48">
            <v>3</v>
          </cell>
          <cell r="AT48">
            <v>1.5</v>
          </cell>
          <cell r="AU48">
            <v>0</v>
          </cell>
          <cell r="AV48">
            <v>5</v>
          </cell>
          <cell r="AW48">
            <v>0</v>
          </cell>
          <cell r="AX48">
            <v>328</v>
          </cell>
        </row>
        <row r="49">
          <cell r="A49">
            <v>44036</v>
          </cell>
          <cell r="B49">
            <v>11325.13</v>
          </cell>
          <cell r="C49">
            <v>2517.54</v>
          </cell>
          <cell r="D49">
            <v>966.87</v>
          </cell>
          <cell r="E49">
            <v>856</v>
          </cell>
          <cell r="F49">
            <v>1120</v>
          </cell>
          <cell r="G49">
            <v>1146</v>
          </cell>
          <cell r="H49">
            <v>1408</v>
          </cell>
          <cell r="I49">
            <v>1280</v>
          </cell>
          <cell r="J49">
            <v>720</v>
          </cell>
          <cell r="K49">
            <v>750</v>
          </cell>
          <cell r="L49">
            <v>419</v>
          </cell>
          <cell r="M49">
            <v>452</v>
          </cell>
          <cell r="N49">
            <v>209.1</v>
          </cell>
          <cell r="O49">
            <v>360</v>
          </cell>
          <cell r="P49">
            <v>78</v>
          </cell>
          <cell r="Q49">
            <v>470</v>
          </cell>
          <cell r="R49">
            <v>247.43</v>
          </cell>
          <cell r="S49">
            <v>270</v>
          </cell>
          <cell r="T49">
            <v>0</v>
          </cell>
          <cell r="U49">
            <v>107</v>
          </cell>
          <cell r="V49">
            <v>276</v>
          </cell>
          <cell r="W49">
            <v>0</v>
          </cell>
          <cell r="X49">
            <v>13.2</v>
          </cell>
          <cell r="Y49">
            <v>515</v>
          </cell>
          <cell r="Z49">
            <v>42.2</v>
          </cell>
          <cell r="AA49">
            <v>217</v>
          </cell>
          <cell r="AB49">
            <v>82.2</v>
          </cell>
          <cell r="AC49">
            <v>0</v>
          </cell>
          <cell r="AD49">
            <v>6.3</v>
          </cell>
          <cell r="AE49">
            <v>0.8</v>
          </cell>
          <cell r="AF49">
            <v>29</v>
          </cell>
          <cell r="AG49">
            <v>138</v>
          </cell>
          <cell r="AH49">
            <v>0</v>
          </cell>
          <cell r="AI49">
            <v>1.2</v>
          </cell>
          <cell r="AJ49">
            <v>0</v>
          </cell>
          <cell r="AK49">
            <v>25</v>
          </cell>
          <cell r="AL49">
            <v>0</v>
          </cell>
          <cell r="AM49">
            <v>26</v>
          </cell>
          <cell r="AN49">
            <v>250</v>
          </cell>
          <cell r="AO49">
            <v>32.4</v>
          </cell>
          <cell r="AP49">
            <v>0</v>
          </cell>
          <cell r="AQ49">
            <v>183</v>
          </cell>
          <cell r="AR49">
            <v>115</v>
          </cell>
          <cell r="AS49">
            <v>2.8</v>
          </cell>
          <cell r="AT49">
            <v>1.5</v>
          </cell>
          <cell r="AU49">
            <v>0</v>
          </cell>
          <cell r="AV49">
            <v>5</v>
          </cell>
          <cell r="AW49">
            <v>0</v>
          </cell>
          <cell r="AX49">
            <v>327</v>
          </cell>
        </row>
        <row r="50">
          <cell r="A50">
            <v>44029</v>
          </cell>
          <cell r="B50">
            <v>11047.44</v>
          </cell>
          <cell r="C50">
            <v>2430.0100000000002</v>
          </cell>
          <cell r="D50">
            <v>900.8</v>
          </cell>
          <cell r="E50">
            <v>787.88</v>
          </cell>
          <cell r="F50">
            <v>1140</v>
          </cell>
          <cell r="G50">
            <v>1111</v>
          </cell>
          <cell r="H50">
            <v>1316</v>
          </cell>
          <cell r="I50">
            <v>1189</v>
          </cell>
          <cell r="J50">
            <v>680</v>
          </cell>
          <cell r="K50">
            <v>740</v>
          </cell>
          <cell r="L50">
            <v>377</v>
          </cell>
          <cell r="M50">
            <v>430</v>
          </cell>
          <cell r="N50">
            <v>235.9</v>
          </cell>
          <cell r="O50">
            <v>375</v>
          </cell>
          <cell r="P50">
            <v>78</v>
          </cell>
          <cell r="Q50">
            <v>442</v>
          </cell>
          <cell r="R50">
            <v>258.39999999999998</v>
          </cell>
          <cell r="S50">
            <v>252</v>
          </cell>
          <cell r="T50">
            <v>0</v>
          </cell>
          <cell r="U50">
            <v>105</v>
          </cell>
          <cell r="V50">
            <v>296</v>
          </cell>
          <cell r="W50">
            <v>0</v>
          </cell>
          <cell r="X50">
            <v>8.44</v>
          </cell>
          <cell r="Y50">
            <v>485</v>
          </cell>
          <cell r="Z50">
            <v>37</v>
          </cell>
          <cell r="AA50">
            <v>225</v>
          </cell>
          <cell r="AB50">
            <v>83</v>
          </cell>
          <cell r="AC50">
            <v>0</v>
          </cell>
          <cell r="AD50">
            <v>7.1</v>
          </cell>
          <cell r="AE50">
            <v>0.8</v>
          </cell>
          <cell r="AF50">
            <v>29</v>
          </cell>
          <cell r="AG50">
            <v>123.4</v>
          </cell>
          <cell r="AH50">
            <v>0</v>
          </cell>
          <cell r="AI50">
            <v>1.2</v>
          </cell>
          <cell r="AJ50">
            <v>0</v>
          </cell>
          <cell r="AK50">
            <v>25</v>
          </cell>
          <cell r="AL50">
            <v>0</v>
          </cell>
          <cell r="AM50">
            <v>25</v>
          </cell>
          <cell r="AN50">
            <v>280</v>
          </cell>
          <cell r="AO50">
            <v>38.700000000000003</v>
          </cell>
          <cell r="AP50">
            <v>0</v>
          </cell>
          <cell r="AQ50">
            <v>180</v>
          </cell>
          <cell r="AR50">
            <v>114</v>
          </cell>
          <cell r="AS50">
            <v>3</v>
          </cell>
          <cell r="AT50">
            <v>1.5</v>
          </cell>
          <cell r="AU50">
            <v>0</v>
          </cell>
          <cell r="AV50">
            <v>5</v>
          </cell>
          <cell r="AW50">
            <v>0</v>
          </cell>
          <cell r="AX50">
            <v>350</v>
          </cell>
        </row>
        <row r="51">
          <cell r="A51">
            <v>44022</v>
          </cell>
          <cell r="B51">
            <v>10878.08</v>
          </cell>
          <cell r="C51">
            <v>2452.52</v>
          </cell>
          <cell r="D51">
            <v>899.69</v>
          </cell>
          <cell r="E51">
            <v>781.61</v>
          </cell>
          <cell r="F51">
            <v>1110</v>
          </cell>
          <cell r="G51">
            <v>1087</v>
          </cell>
          <cell r="H51">
            <v>1259</v>
          </cell>
          <cell r="I51">
            <v>1149</v>
          </cell>
          <cell r="J51">
            <v>650</v>
          </cell>
          <cell r="K51">
            <v>762</v>
          </cell>
          <cell r="L51">
            <v>367</v>
          </cell>
          <cell r="M51">
            <v>442</v>
          </cell>
          <cell r="N51">
            <v>221.78</v>
          </cell>
          <cell r="O51">
            <v>385</v>
          </cell>
          <cell r="P51">
            <v>69</v>
          </cell>
          <cell r="Q51">
            <v>434</v>
          </cell>
          <cell r="R51">
            <v>264.8</v>
          </cell>
          <cell r="S51">
            <v>254</v>
          </cell>
          <cell r="T51">
            <v>0</v>
          </cell>
          <cell r="U51">
            <v>96</v>
          </cell>
          <cell r="V51">
            <v>259.3</v>
          </cell>
          <cell r="W51">
            <v>0</v>
          </cell>
          <cell r="X51">
            <v>13.4</v>
          </cell>
          <cell r="Y51">
            <v>492</v>
          </cell>
          <cell r="Z51">
            <v>34.9</v>
          </cell>
          <cell r="AA51">
            <v>247</v>
          </cell>
          <cell r="AB51">
            <v>97</v>
          </cell>
          <cell r="AC51">
            <v>0</v>
          </cell>
          <cell r="AD51">
            <v>7.4</v>
          </cell>
          <cell r="AE51">
            <v>0.8</v>
          </cell>
          <cell r="AF51">
            <v>29</v>
          </cell>
          <cell r="AG51">
            <v>110.2</v>
          </cell>
          <cell r="AH51">
            <v>0</v>
          </cell>
          <cell r="AI51">
            <v>1.2</v>
          </cell>
          <cell r="AJ51">
            <v>0</v>
          </cell>
          <cell r="AK51">
            <v>25</v>
          </cell>
          <cell r="AL51">
            <v>0</v>
          </cell>
          <cell r="AM51">
            <v>20</v>
          </cell>
          <cell r="AN51">
            <v>310</v>
          </cell>
          <cell r="AO51">
            <v>42.8</v>
          </cell>
          <cell r="AP51">
            <v>0</v>
          </cell>
          <cell r="AQ51">
            <v>188</v>
          </cell>
          <cell r="AR51">
            <v>109</v>
          </cell>
          <cell r="AS51">
            <v>4</v>
          </cell>
          <cell r="AT51">
            <v>1.5</v>
          </cell>
          <cell r="AU51">
            <v>0</v>
          </cell>
          <cell r="AV51">
            <v>5</v>
          </cell>
          <cell r="AW51">
            <v>0</v>
          </cell>
          <cell r="AX51">
            <v>330</v>
          </cell>
        </row>
        <row r="52">
          <cell r="A52">
            <v>44015</v>
          </cell>
          <cell r="B52">
            <v>10808.75</v>
          </cell>
          <cell r="C52">
            <v>2402.48</v>
          </cell>
          <cell r="D52">
            <v>893.28</v>
          </cell>
          <cell r="E52">
            <v>738.68</v>
          </cell>
          <cell r="F52">
            <v>1080</v>
          </cell>
          <cell r="G52">
            <v>1042</v>
          </cell>
          <cell r="H52">
            <v>1312</v>
          </cell>
          <cell r="I52">
            <v>1099</v>
          </cell>
          <cell r="J52">
            <v>645</v>
          </cell>
          <cell r="K52">
            <v>754</v>
          </cell>
          <cell r="L52">
            <v>340</v>
          </cell>
          <cell r="M52">
            <v>438</v>
          </cell>
          <cell r="N52">
            <v>243.75</v>
          </cell>
          <cell r="O52">
            <v>370</v>
          </cell>
          <cell r="P52">
            <v>69</v>
          </cell>
          <cell r="Q52">
            <v>435</v>
          </cell>
          <cell r="R52">
            <v>287</v>
          </cell>
          <cell r="S52">
            <v>245</v>
          </cell>
          <cell r="T52">
            <v>0</v>
          </cell>
          <cell r="U52">
            <v>88</v>
          </cell>
          <cell r="V52">
            <v>270</v>
          </cell>
          <cell r="W52">
            <v>0</v>
          </cell>
          <cell r="X52">
            <v>13.4</v>
          </cell>
          <cell r="Y52">
            <v>493</v>
          </cell>
          <cell r="Z52">
            <v>34.200000000000003</v>
          </cell>
          <cell r="AA52">
            <v>236</v>
          </cell>
          <cell r="AB52">
            <v>92</v>
          </cell>
          <cell r="AC52">
            <v>0</v>
          </cell>
          <cell r="AD52">
            <v>5.7</v>
          </cell>
          <cell r="AE52">
            <v>0.8</v>
          </cell>
          <cell r="AF52">
            <v>30</v>
          </cell>
          <cell r="AG52">
            <v>115.7</v>
          </cell>
          <cell r="AH52">
            <v>0</v>
          </cell>
          <cell r="AI52">
            <v>1.2</v>
          </cell>
          <cell r="AJ52">
            <v>0</v>
          </cell>
          <cell r="AK52">
            <v>25</v>
          </cell>
          <cell r="AL52">
            <v>0</v>
          </cell>
          <cell r="AM52">
            <v>20</v>
          </cell>
          <cell r="AN52">
            <v>310</v>
          </cell>
          <cell r="AO52">
            <v>21</v>
          </cell>
          <cell r="AP52">
            <v>0</v>
          </cell>
          <cell r="AQ52">
            <v>220</v>
          </cell>
          <cell r="AR52">
            <v>88</v>
          </cell>
          <cell r="AS52">
            <v>6.5</v>
          </cell>
          <cell r="AT52">
            <v>1.5</v>
          </cell>
          <cell r="AU52">
            <v>0</v>
          </cell>
          <cell r="AV52">
            <v>5</v>
          </cell>
          <cell r="AW52">
            <v>0</v>
          </cell>
          <cell r="AX52">
            <v>372</v>
          </cell>
        </row>
        <row r="53">
          <cell r="A53">
            <v>44008</v>
          </cell>
          <cell r="B53">
            <v>10781.1</v>
          </cell>
          <cell r="C53">
            <v>2277.66</v>
          </cell>
          <cell r="D53">
            <v>841.75</v>
          </cell>
          <cell r="E53">
            <v>745.46</v>
          </cell>
          <cell r="F53">
            <v>1050</v>
          </cell>
          <cell r="G53">
            <v>1044</v>
          </cell>
          <cell r="H53">
            <v>1294</v>
          </cell>
          <cell r="I53">
            <v>1176</v>
          </cell>
          <cell r="J53">
            <v>675</v>
          </cell>
          <cell r="K53">
            <v>743</v>
          </cell>
          <cell r="L53">
            <v>354</v>
          </cell>
          <cell r="M53">
            <v>427</v>
          </cell>
          <cell r="N53">
            <v>227.9</v>
          </cell>
          <cell r="O53">
            <v>350</v>
          </cell>
          <cell r="P53">
            <v>79</v>
          </cell>
          <cell r="Q53">
            <v>428</v>
          </cell>
          <cell r="R53">
            <v>294</v>
          </cell>
          <cell r="S53">
            <v>248</v>
          </cell>
          <cell r="T53">
            <v>0</v>
          </cell>
          <cell r="U53">
            <v>108</v>
          </cell>
          <cell r="V53">
            <v>245</v>
          </cell>
          <cell r="W53">
            <v>0</v>
          </cell>
          <cell r="X53">
            <v>12.5</v>
          </cell>
          <cell r="Y53">
            <v>500</v>
          </cell>
          <cell r="Z53">
            <v>38</v>
          </cell>
          <cell r="AA53">
            <v>213</v>
          </cell>
          <cell r="AB53">
            <v>90</v>
          </cell>
          <cell r="AC53">
            <v>0</v>
          </cell>
          <cell r="AD53">
            <v>2.6</v>
          </cell>
          <cell r="AE53">
            <v>0.8</v>
          </cell>
          <cell r="AF53">
            <v>33</v>
          </cell>
          <cell r="AG53">
            <v>119</v>
          </cell>
          <cell r="AH53">
            <v>0</v>
          </cell>
          <cell r="AI53">
            <v>1.2</v>
          </cell>
          <cell r="AJ53">
            <v>0</v>
          </cell>
          <cell r="AK53">
            <v>25</v>
          </cell>
          <cell r="AL53">
            <v>0</v>
          </cell>
          <cell r="AM53">
            <v>20</v>
          </cell>
          <cell r="AN53">
            <v>310</v>
          </cell>
          <cell r="AO53">
            <v>23.5</v>
          </cell>
          <cell r="AP53">
            <v>0</v>
          </cell>
          <cell r="AQ53">
            <v>191</v>
          </cell>
          <cell r="AR53">
            <v>98.5</v>
          </cell>
          <cell r="AS53">
            <v>5</v>
          </cell>
          <cell r="AT53">
            <v>1.5</v>
          </cell>
          <cell r="AU53">
            <v>0</v>
          </cell>
          <cell r="AV53">
            <v>5</v>
          </cell>
          <cell r="AW53">
            <v>0</v>
          </cell>
          <cell r="AX53">
            <v>348.6</v>
          </cell>
        </row>
        <row r="54">
          <cell r="A54">
            <v>44001</v>
          </cell>
          <cell r="B54">
            <v>10617.16</v>
          </cell>
          <cell r="C54">
            <v>2213.8200000000002</v>
          </cell>
          <cell r="D54">
            <v>791.82</v>
          </cell>
          <cell r="E54">
            <v>746.67</v>
          </cell>
          <cell r="F54">
            <v>980</v>
          </cell>
          <cell r="G54">
            <v>992</v>
          </cell>
          <cell r="H54">
            <v>1356</v>
          </cell>
          <cell r="I54">
            <v>1230</v>
          </cell>
          <cell r="J54">
            <v>670</v>
          </cell>
          <cell r="K54">
            <v>758</v>
          </cell>
          <cell r="L54">
            <v>306</v>
          </cell>
          <cell r="M54">
            <v>411</v>
          </cell>
          <cell r="N54">
            <v>211</v>
          </cell>
          <cell r="O54">
            <v>340</v>
          </cell>
          <cell r="P54">
            <v>72</v>
          </cell>
          <cell r="Q54">
            <v>422</v>
          </cell>
          <cell r="R54">
            <v>275.89999999999998</v>
          </cell>
          <cell r="S54">
            <v>250</v>
          </cell>
          <cell r="T54">
            <v>0</v>
          </cell>
          <cell r="U54">
            <v>105</v>
          </cell>
          <cell r="V54">
            <v>221.6</v>
          </cell>
          <cell r="W54">
            <v>0</v>
          </cell>
          <cell r="X54">
            <v>15.16</v>
          </cell>
          <cell r="Y54">
            <v>480</v>
          </cell>
          <cell r="Z54">
            <v>37</v>
          </cell>
          <cell r="AA54">
            <v>221</v>
          </cell>
          <cell r="AB54">
            <v>88</v>
          </cell>
          <cell r="AC54">
            <v>0</v>
          </cell>
          <cell r="AD54">
            <v>3</v>
          </cell>
          <cell r="AE54">
            <v>0.8</v>
          </cell>
          <cell r="AF54">
            <v>28</v>
          </cell>
          <cell r="AG54">
            <v>123</v>
          </cell>
          <cell r="AH54">
            <v>0</v>
          </cell>
          <cell r="AI54">
            <v>1.2</v>
          </cell>
          <cell r="AJ54">
            <v>0</v>
          </cell>
          <cell r="AK54">
            <v>25</v>
          </cell>
          <cell r="AL54">
            <v>0</v>
          </cell>
          <cell r="AM54">
            <v>18</v>
          </cell>
          <cell r="AN54">
            <v>310</v>
          </cell>
          <cell r="AO54">
            <v>31</v>
          </cell>
          <cell r="AP54">
            <v>0</v>
          </cell>
          <cell r="AQ54">
            <v>170</v>
          </cell>
          <cell r="AR54">
            <v>88</v>
          </cell>
          <cell r="AS54">
            <v>7</v>
          </cell>
          <cell r="AT54">
            <v>1.5</v>
          </cell>
          <cell r="AU54">
            <v>0</v>
          </cell>
          <cell r="AV54">
            <v>5</v>
          </cell>
          <cell r="AW54">
            <v>0</v>
          </cell>
          <cell r="AX54">
            <v>364</v>
          </cell>
        </row>
        <row r="55">
          <cell r="A55">
            <v>43994</v>
          </cell>
          <cell r="B55">
            <v>10697.7</v>
          </cell>
          <cell r="C55">
            <v>2131.5</v>
          </cell>
          <cell r="D55">
            <v>771.91</v>
          </cell>
          <cell r="E55">
            <v>687.28</v>
          </cell>
          <cell r="F55">
            <v>970</v>
          </cell>
          <cell r="G55">
            <v>970</v>
          </cell>
          <cell r="H55">
            <v>1354</v>
          </cell>
          <cell r="I55">
            <v>1285</v>
          </cell>
          <cell r="J55">
            <v>720</v>
          </cell>
          <cell r="K55">
            <v>769</v>
          </cell>
          <cell r="L55">
            <v>360</v>
          </cell>
          <cell r="M55">
            <v>366</v>
          </cell>
          <cell r="N55">
            <v>224</v>
          </cell>
          <cell r="O55">
            <v>315</v>
          </cell>
          <cell r="P55">
            <v>69</v>
          </cell>
          <cell r="Q55">
            <v>430</v>
          </cell>
          <cell r="R55">
            <v>265.5</v>
          </cell>
          <cell r="S55">
            <v>260</v>
          </cell>
          <cell r="T55">
            <v>0</v>
          </cell>
          <cell r="U55">
            <v>126</v>
          </cell>
          <cell r="V55">
            <v>221</v>
          </cell>
          <cell r="W55">
            <v>0</v>
          </cell>
          <cell r="X55">
            <v>13.5</v>
          </cell>
          <cell r="Y55">
            <v>458</v>
          </cell>
          <cell r="Z55">
            <v>30.3</v>
          </cell>
          <cell r="AA55">
            <v>206</v>
          </cell>
          <cell r="AB55">
            <v>83</v>
          </cell>
          <cell r="AC55">
            <v>0</v>
          </cell>
          <cell r="AD55">
            <v>4.2</v>
          </cell>
          <cell r="AE55">
            <v>0.8</v>
          </cell>
          <cell r="AF55">
            <v>27</v>
          </cell>
          <cell r="AG55">
            <v>146</v>
          </cell>
          <cell r="AH55">
            <v>0</v>
          </cell>
          <cell r="AI55">
            <v>1.2</v>
          </cell>
          <cell r="AJ55">
            <v>0</v>
          </cell>
          <cell r="AK55">
            <v>25</v>
          </cell>
          <cell r="AL55">
            <v>0</v>
          </cell>
          <cell r="AM55">
            <v>18.3</v>
          </cell>
          <cell r="AN55">
            <v>315</v>
          </cell>
          <cell r="AO55">
            <v>36</v>
          </cell>
          <cell r="AP55">
            <v>0</v>
          </cell>
          <cell r="AQ55">
            <v>155</v>
          </cell>
          <cell r="AR55">
            <v>90</v>
          </cell>
          <cell r="AS55">
            <v>4</v>
          </cell>
          <cell r="AT55">
            <v>1.5</v>
          </cell>
          <cell r="AU55">
            <v>0</v>
          </cell>
          <cell r="AV55">
            <v>5</v>
          </cell>
          <cell r="AW55">
            <v>0</v>
          </cell>
          <cell r="AX55">
            <v>373.4</v>
          </cell>
        </row>
        <row r="56">
          <cell r="A56">
            <v>43987</v>
          </cell>
          <cell r="B56">
            <v>10753.7</v>
          </cell>
          <cell r="C56">
            <v>2142.33</v>
          </cell>
          <cell r="D56">
            <v>733.91</v>
          </cell>
          <cell r="E56">
            <v>695.57</v>
          </cell>
          <cell r="F56">
            <v>960</v>
          </cell>
          <cell r="G56">
            <v>1012</v>
          </cell>
          <cell r="H56">
            <v>1296</v>
          </cell>
          <cell r="I56">
            <v>1305</v>
          </cell>
          <cell r="J56">
            <v>700</v>
          </cell>
          <cell r="K56">
            <v>799</v>
          </cell>
          <cell r="L56">
            <v>354</v>
          </cell>
          <cell r="M56">
            <v>377</v>
          </cell>
          <cell r="N56">
            <v>209</v>
          </cell>
          <cell r="O56">
            <v>300</v>
          </cell>
          <cell r="P56">
            <v>69</v>
          </cell>
          <cell r="Q56">
            <v>443</v>
          </cell>
          <cell r="R56">
            <v>283</v>
          </cell>
          <cell r="S56">
            <v>260</v>
          </cell>
          <cell r="T56">
            <v>0</v>
          </cell>
          <cell r="U56">
            <v>124</v>
          </cell>
          <cell r="V56">
            <v>220</v>
          </cell>
          <cell r="W56">
            <v>0</v>
          </cell>
          <cell r="X56">
            <v>7</v>
          </cell>
          <cell r="Y56">
            <v>470</v>
          </cell>
          <cell r="Z56">
            <v>30.8</v>
          </cell>
          <cell r="AA56">
            <v>238</v>
          </cell>
          <cell r="AB56">
            <v>81</v>
          </cell>
          <cell r="AC56">
            <v>0</v>
          </cell>
          <cell r="AD56">
            <v>4.2</v>
          </cell>
          <cell r="AE56">
            <v>0.8</v>
          </cell>
          <cell r="AF56">
            <v>19</v>
          </cell>
          <cell r="AG56">
            <v>163</v>
          </cell>
          <cell r="AH56">
            <v>0</v>
          </cell>
          <cell r="AI56">
            <v>1.2</v>
          </cell>
          <cell r="AJ56">
            <v>0</v>
          </cell>
          <cell r="AK56">
            <v>25</v>
          </cell>
          <cell r="AL56">
            <v>0</v>
          </cell>
          <cell r="AM56">
            <v>19</v>
          </cell>
          <cell r="AN56">
            <v>315</v>
          </cell>
          <cell r="AO56">
            <v>31</v>
          </cell>
          <cell r="AP56">
            <v>0</v>
          </cell>
          <cell r="AQ56">
            <v>152</v>
          </cell>
          <cell r="AR56">
            <v>95.5</v>
          </cell>
          <cell r="AS56">
            <v>5.5</v>
          </cell>
          <cell r="AT56">
            <v>1.5</v>
          </cell>
          <cell r="AU56">
            <v>0</v>
          </cell>
          <cell r="AV56">
            <v>5</v>
          </cell>
          <cell r="AW56">
            <v>0</v>
          </cell>
          <cell r="AX56">
            <v>378.2</v>
          </cell>
        </row>
        <row r="57">
          <cell r="A57">
            <v>43980</v>
          </cell>
          <cell r="B57">
            <v>10784.85</v>
          </cell>
          <cell r="C57">
            <v>2098.37</v>
          </cell>
          <cell r="D57">
            <v>715.94</v>
          </cell>
          <cell r="E57">
            <v>665.54</v>
          </cell>
          <cell r="F57">
            <v>950</v>
          </cell>
          <cell r="G57">
            <v>1002</v>
          </cell>
          <cell r="H57">
            <v>1271</v>
          </cell>
          <cell r="I57">
            <v>1290</v>
          </cell>
          <cell r="J57">
            <v>690</v>
          </cell>
          <cell r="K57">
            <v>789</v>
          </cell>
          <cell r="L57">
            <v>379</v>
          </cell>
          <cell r="M57">
            <v>394</v>
          </cell>
          <cell r="N57">
            <v>203.4</v>
          </cell>
          <cell r="O57">
            <v>320</v>
          </cell>
          <cell r="P57">
            <v>69</v>
          </cell>
          <cell r="Q57">
            <v>493</v>
          </cell>
          <cell r="R57">
            <v>257</v>
          </cell>
          <cell r="S57">
            <v>266</v>
          </cell>
          <cell r="T57">
            <v>0</v>
          </cell>
          <cell r="U57">
            <v>130</v>
          </cell>
          <cell r="V57">
            <v>192</v>
          </cell>
          <cell r="W57">
            <v>0</v>
          </cell>
          <cell r="X57">
            <v>8.35</v>
          </cell>
          <cell r="Y57">
            <v>497</v>
          </cell>
          <cell r="Z57">
            <v>29.8</v>
          </cell>
          <cell r="AA57">
            <v>202</v>
          </cell>
          <cell r="AB57">
            <v>79</v>
          </cell>
          <cell r="AC57">
            <v>0</v>
          </cell>
          <cell r="AD57">
            <v>4.2</v>
          </cell>
          <cell r="AE57">
            <v>0.8</v>
          </cell>
          <cell r="AF57">
            <v>20</v>
          </cell>
          <cell r="AG57">
            <v>157</v>
          </cell>
          <cell r="AH57">
            <v>0</v>
          </cell>
          <cell r="AI57">
            <v>1.2</v>
          </cell>
          <cell r="AJ57">
            <v>0</v>
          </cell>
          <cell r="AK57">
            <v>25</v>
          </cell>
          <cell r="AL57">
            <v>0</v>
          </cell>
          <cell r="AM57">
            <v>18</v>
          </cell>
          <cell r="AN57">
            <v>300</v>
          </cell>
          <cell r="AO57">
            <v>35</v>
          </cell>
          <cell r="AP57">
            <v>0</v>
          </cell>
          <cell r="AQ57">
            <v>155</v>
          </cell>
          <cell r="AR57">
            <v>110</v>
          </cell>
          <cell r="AS57">
            <v>5</v>
          </cell>
          <cell r="AT57">
            <v>1.5</v>
          </cell>
          <cell r="AU57">
            <v>0</v>
          </cell>
          <cell r="AV57">
            <v>5</v>
          </cell>
          <cell r="AW57">
            <v>0</v>
          </cell>
          <cell r="AX57">
            <v>435.6</v>
          </cell>
        </row>
        <row r="58">
          <cell r="A58">
            <v>43973</v>
          </cell>
          <cell r="B58">
            <v>10926.08</v>
          </cell>
          <cell r="C58">
            <v>2080.0349999999999</v>
          </cell>
          <cell r="D58">
            <v>657</v>
          </cell>
          <cell r="E58">
            <v>654.19000000000005</v>
          </cell>
          <cell r="F58">
            <v>980</v>
          </cell>
          <cell r="G58">
            <v>1024</v>
          </cell>
          <cell r="H58">
            <v>1260</v>
          </cell>
          <cell r="I58">
            <v>1266</v>
          </cell>
          <cell r="J58">
            <v>710</v>
          </cell>
          <cell r="K58">
            <v>785</v>
          </cell>
          <cell r="L58">
            <v>364</v>
          </cell>
          <cell r="M58">
            <v>389</v>
          </cell>
          <cell r="N58">
            <v>197</v>
          </cell>
          <cell r="O58">
            <v>305</v>
          </cell>
          <cell r="P58">
            <v>85</v>
          </cell>
          <cell r="Q58">
            <v>510</v>
          </cell>
          <cell r="R58">
            <v>265</v>
          </cell>
          <cell r="S58">
            <v>246</v>
          </cell>
          <cell r="T58">
            <v>0</v>
          </cell>
          <cell r="U58">
            <v>144</v>
          </cell>
          <cell r="V58">
            <v>204.6</v>
          </cell>
          <cell r="W58">
            <v>0</v>
          </cell>
          <cell r="X58">
            <v>10.68</v>
          </cell>
          <cell r="Y58">
            <v>537</v>
          </cell>
          <cell r="Z58">
            <v>36.700000000000003</v>
          </cell>
          <cell r="AA58">
            <v>216</v>
          </cell>
          <cell r="AB58">
            <v>85</v>
          </cell>
          <cell r="AC58">
            <v>0</v>
          </cell>
          <cell r="AD58">
            <v>4.5</v>
          </cell>
          <cell r="AE58">
            <v>0.8</v>
          </cell>
          <cell r="AF58">
            <v>24</v>
          </cell>
          <cell r="AG58">
            <v>152</v>
          </cell>
          <cell r="AH58">
            <v>0</v>
          </cell>
          <cell r="AI58">
            <v>1.8</v>
          </cell>
          <cell r="AJ58">
            <v>0</v>
          </cell>
          <cell r="AK58">
            <v>25</v>
          </cell>
          <cell r="AL58">
            <v>0</v>
          </cell>
          <cell r="AM58">
            <v>18.5</v>
          </cell>
          <cell r="AN58">
            <v>300</v>
          </cell>
          <cell r="AO58">
            <v>35</v>
          </cell>
          <cell r="AP58">
            <v>0</v>
          </cell>
          <cell r="AQ58">
            <v>188</v>
          </cell>
          <cell r="AR58">
            <v>115</v>
          </cell>
          <cell r="AS58">
            <v>7</v>
          </cell>
          <cell r="AT58">
            <v>1.5</v>
          </cell>
          <cell r="AU58">
            <v>0</v>
          </cell>
          <cell r="AV58">
            <v>5</v>
          </cell>
          <cell r="AW58">
            <v>0</v>
          </cell>
          <cell r="AX58">
            <v>428</v>
          </cell>
        </row>
        <row r="59">
          <cell r="A59">
            <v>43966</v>
          </cell>
          <cell r="B59">
            <v>11094.9</v>
          </cell>
          <cell r="C59">
            <v>2070.34</v>
          </cell>
          <cell r="D59">
            <v>645.26</v>
          </cell>
          <cell r="E59">
            <v>608.49</v>
          </cell>
          <cell r="F59">
            <v>1000</v>
          </cell>
          <cell r="G59">
            <v>1059</v>
          </cell>
          <cell r="H59">
            <v>1315</v>
          </cell>
          <cell r="I59">
            <v>1304</v>
          </cell>
          <cell r="J59">
            <v>690</v>
          </cell>
          <cell r="K59">
            <v>800</v>
          </cell>
          <cell r="L59">
            <v>396</v>
          </cell>
          <cell r="M59">
            <v>393</v>
          </cell>
          <cell r="N59">
            <v>183.5</v>
          </cell>
          <cell r="O59">
            <v>325</v>
          </cell>
          <cell r="P59">
            <v>87</v>
          </cell>
          <cell r="Q59">
            <v>486</v>
          </cell>
          <cell r="R59">
            <v>330</v>
          </cell>
          <cell r="S59">
            <v>250</v>
          </cell>
          <cell r="T59">
            <v>0</v>
          </cell>
          <cell r="U59">
            <v>145</v>
          </cell>
          <cell r="V59">
            <v>191</v>
          </cell>
          <cell r="W59">
            <v>0</v>
          </cell>
          <cell r="X59">
            <v>13.2</v>
          </cell>
          <cell r="Y59">
            <v>540</v>
          </cell>
          <cell r="Z59">
            <v>36.200000000000003</v>
          </cell>
          <cell r="AA59">
            <v>204</v>
          </cell>
          <cell r="AB59">
            <v>77</v>
          </cell>
          <cell r="AC59">
            <v>0</v>
          </cell>
          <cell r="AD59">
            <v>5.0999999999999996</v>
          </cell>
          <cell r="AE59">
            <v>0.8</v>
          </cell>
          <cell r="AF59">
            <v>27</v>
          </cell>
          <cell r="AG59">
            <v>136</v>
          </cell>
          <cell r="AH59">
            <v>0</v>
          </cell>
          <cell r="AI59">
            <v>2.4</v>
          </cell>
          <cell r="AJ59">
            <v>0</v>
          </cell>
          <cell r="AK59">
            <v>25</v>
          </cell>
          <cell r="AL59">
            <v>0</v>
          </cell>
          <cell r="AM59">
            <v>21</v>
          </cell>
          <cell r="AN59">
            <v>285</v>
          </cell>
          <cell r="AO59">
            <v>22.3</v>
          </cell>
          <cell r="AP59">
            <v>0</v>
          </cell>
          <cell r="AQ59">
            <v>197</v>
          </cell>
          <cell r="AR59">
            <v>105.9</v>
          </cell>
          <cell r="AS59">
            <v>6</v>
          </cell>
          <cell r="AT59">
            <v>1.5</v>
          </cell>
          <cell r="AU59">
            <v>0</v>
          </cell>
          <cell r="AV59">
            <v>5</v>
          </cell>
          <cell r="AW59">
            <v>0</v>
          </cell>
          <cell r="AX59">
            <v>430</v>
          </cell>
        </row>
        <row r="60">
          <cell r="A60">
            <v>43959</v>
          </cell>
          <cell r="B60">
            <v>11188.96</v>
          </cell>
          <cell r="C60">
            <v>2054.0100000000002</v>
          </cell>
          <cell r="D60">
            <v>613.67999999999995</v>
          </cell>
          <cell r="E60">
            <v>611.02</v>
          </cell>
          <cell r="F60">
            <v>1060</v>
          </cell>
          <cell r="G60">
            <v>1051</v>
          </cell>
          <cell r="H60">
            <v>1305</v>
          </cell>
          <cell r="I60">
            <v>1280</v>
          </cell>
          <cell r="J60">
            <v>700</v>
          </cell>
          <cell r="K60">
            <v>815</v>
          </cell>
          <cell r="L60">
            <v>395</v>
          </cell>
          <cell r="M60">
            <v>426</v>
          </cell>
          <cell r="N60">
            <v>207</v>
          </cell>
          <cell r="O60">
            <v>340</v>
          </cell>
          <cell r="P60">
            <v>121</v>
          </cell>
          <cell r="Q60">
            <v>515</v>
          </cell>
          <cell r="R60">
            <v>310</v>
          </cell>
          <cell r="S60">
            <v>240</v>
          </cell>
          <cell r="T60">
            <v>0</v>
          </cell>
          <cell r="U60">
            <v>139</v>
          </cell>
          <cell r="V60">
            <v>211</v>
          </cell>
          <cell r="W60">
            <v>0</v>
          </cell>
          <cell r="X60">
            <v>10.6</v>
          </cell>
          <cell r="Y60">
            <v>535</v>
          </cell>
          <cell r="Z60">
            <v>30.3</v>
          </cell>
          <cell r="AA60">
            <v>183</v>
          </cell>
          <cell r="AB60">
            <v>72</v>
          </cell>
          <cell r="AC60">
            <v>0</v>
          </cell>
          <cell r="AD60">
            <v>6.2</v>
          </cell>
          <cell r="AE60">
            <v>0.96</v>
          </cell>
          <cell r="AF60">
            <v>16</v>
          </cell>
          <cell r="AG60">
            <v>122</v>
          </cell>
          <cell r="AH60">
            <v>0</v>
          </cell>
          <cell r="AI60">
            <v>6.5</v>
          </cell>
          <cell r="AJ60">
            <v>0</v>
          </cell>
          <cell r="AK60">
            <v>25</v>
          </cell>
          <cell r="AL60">
            <v>0</v>
          </cell>
          <cell r="AM60">
            <v>22</v>
          </cell>
          <cell r="AN60">
            <v>285</v>
          </cell>
          <cell r="AO60">
            <v>23</v>
          </cell>
          <cell r="AP60">
            <v>0</v>
          </cell>
          <cell r="AQ60">
            <v>218</v>
          </cell>
          <cell r="AR60">
            <v>99</v>
          </cell>
          <cell r="AS60">
            <v>7</v>
          </cell>
          <cell r="AT60">
            <v>1.5</v>
          </cell>
          <cell r="AU60">
            <v>0</v>
          </cell>
          <cell r="AV60">
            <v>5</v>
          </cell>
          <cell r="AW60">
            <v>0</v>
          </cell>
          <cell r="AX60">
            <v>405.9</v>
          </cell>
        </row>
        <row r="61">
          <cell r="A61">
            <v>43952</v>
          </cell>
          <cell r="B61">
            <v>11398.03</v>
          </cell>
          <cell r="C61">
            <v>2046.97</v>
          </cell>
          <cell r="D61">
            <v>578.05999999999995</v>
          </cell>
          <cell r="E61">
            <v>645.74</v>
          </cell>
          <cell r="F61">
            <v>1100</v>
          </cell>
          <cell r="G61">
            <v>1098</v>
          </cell>
          <cell r="H61">
            <v>1345</v>
          </cell>
          <cell r="I61">
            <v>1310</v>
          </cell>
          <cell r="J61">
            <v>680</v>
          </cell>
          <cell r="K61">
            <v>820</v>
          </cell>
          <cell r="L61">
            <v>465</v>
          </cell>
          <cell r="M61">
            <v>457</v>
          </cell>
          <cell r="N61">
            <v>223.06</v>
          </cell>
          <cell r="O61">
            <v>329</v>
          </cell>
          <cell r="P61">
            <v>111</v>
          </cell>
          <cell r="Q61">
            <v>504</v>
          </cell>
          <cell r="R61">
            <v>291</v>
          </cell>
          <cell r="S61">
            <v>201</v>
          </cell>
          <cell r="T61">
            <v>0</v>
          </cell>
          <cell r="U61">
            <v>135</v>
          </cell>
          <cell r="V61">
            <v>227</v>
          </cell>
          <cell r="W61">
            <v>0</v>
          </cell>
          <cell r="X61">
            <v>10.69</v>
          </cell>
          <cell r="Y61">
            <v>545</v>
          </cell>
          <cell r="Z61">
            <v>34.799999999999997</v>
          </cell>
          <cell r="AA61">
            <v>189</v>
          </cell>
          <cell r="AB61">
            <v>76</v>
          </cell>
          <cell r="AC61">
            <v>0</v>
          </cell>
          <cell r="AD61">
            <v>7.8</v>
          </cell>
          <cell r="AE61">
            <v>0.96</v>
          </cell>
          <cell r="AF61">
            <v>20</v>
          </cell>
          <cell r="AG61">
            <v>120</v>
          </cell>
          <cell r="AH61">
            <v>0</v>
          </cell>
          <cell r="AI61">
            <v>10</v>
          </cell>
          <cell r="AJ61">
            <v>0</v>
          </cell>
          <cell r="AK61">
            <v>25</v>
          </cell>
          <cell r="AL61">
            <v>0</v>
          </cell>
          <cell r="AM61">
            <v>22.5</v>
          </cell>
          <cell r="AN61">
            <v>300</v>
          </cell>
          <cell r="AO61">
            <v>18</v>
          </cell>
          <cell r="AP61">
            <v>0</v>
          </cell>
          <cell r="AQ61">
            <v>210</v>
          </cell>
          <cell r="AR61">
            <v>96.02</v>
          </cell>
          <cell r="AS61">
            <v>6</v>
          </cell>
          <cell r="AT61">
            <v>1.5</v>
          </cell>
          <cell r="AU61">
            <v>0</v>
          </cell>
          <cell r="AV61">
            <v>5</v>
          </cell>
          <cell r="AW61">
            <v>0</v>
          </cell>
          <cell r="AX61">
            <v>403.7</v>
          </cell>
        </row>
        <row r="62">
          <cell r="A62">
            <v>43945</v>
          </cell>
          <cell r="B62">
            <v>11585.36</v>
          </cell>
          <cell r="C62">
            <v>2018.81</v>
          </cell>
          <cell r="D62">
            <v>549.92999999999995</v>
          </cell>
          <cell r="E62">
            <v>643.98</v>
          </cell>
          <cell r="F62">
            <v>1180</v>
          </cell>
          <cell r="G62">
            <v>1141</v>
          </cell>
          <cell r="H62">
            <v>1387</v>
          </cell>
          <cell r="I62">
            <v>1350</v>
          </cell>
          <cell r="J62">
            <v>650</v>
          </cell>
          <cell r="K62">
            <v>830</v>
          </cell>
          <cell r="L62">
            <v>475</v>
          </cell>
          <cell r="M62">
            <v>479</v>
          </cell>
          <cell r="N62">
            <v>236.5</v>
          </cell>
          <cell r="O62">
            <v>320</v>
          </cell>
          <cell r="P62">
            <v>117</v>
          </cell>
          <cell r="Q62">
            <v>480</v>
          </cell>
          <cell r="R62">
            <v>301</v>
          </cell>
          <cell r="S62">
            <v>209</v>
          </cell>
          <cell r="T62">
            <v>0</v>
          </cell>
          <cell r="U62">
            <v>118</v>
          </cell>
          <cell r="V62">
            <v>263</v>
          </cell>
          <cell r="W62">
            <v>0</v>
          </cell>
          <cell r="X62">
            <v>13.2</v>
          </cell>
          <cell r="Y62">
            <v>542</v>
          </cell>
          <cell r="Z62">
            <v>31.7</v>
          </cell>
          <cell r="AA62">
            <v>196</v>
          </cell>
          <cell r="AB62">
            <v>71</v>
          </cell>
          <cell r="AC62">
            <v>0</v>
          </cell>
          <cell r="AD62">
            <v>6.1</v>
          </cell>
          <cell r="AE62">
            <v>0.96</v>
          </cell>
          <cell r="AF62">
            <v>18</v>
          </cell>
          <cell r="AG62">
            <v>94</v>
          </cell>
          <cell r="AH62">
            <v>0</v>
          </cell>
          <cell r="AI62">
            <v>10.7</v>
          </cell>
          <cell r="AJ62">
            <v>0</v>
          </cell>
          <cell r="AK62">
            <v>20</v>
          </cell>
          <cell r="AL62">
            <v>0</v>
          </cell>
          <cell r="AM62">
            <v>24</v>
          </cell>
          <cell r="AN62">
            <v>325</v>
          </cell>
          <cell r="AO62">
            <v>19</v>
          </cell>
          <cell r="AP62">
            <v>0</v>
          </cell>
          <cell r="AQ62">
            <v>175</v>
          </cell>
          <cell r="AR62">
            <v>108</v>
          </cell>
          <cell r="AS62">
            <v>5</v>
          </cell>
          <cell r="AT62">
            <v>1.5</v>
          </cell>
          <cell r="AU62">
            <v>0</v>
          </cell>
          <cell r="AV62">
            <v>5</v>
          </cell>
          <cell r="AW62">
            <v>0</v>
          </cell>
          <cell r="AX62">
            <v>382.7</v>
          </cell>
        </row>
        <row r="63">
          <cell r="A63">
            <v>43938</v>
          </cell>
          <cell r="B63">
            <v>11635.78</v>
          </cell>
          <cell r="C63">
            <v>2004.88</v>
          </cell>
          <cell r="D63">
            <v>536.16999999999996</v>
          </cell>
          <cell r="E63">
            <v>647.34</v>
          </cell>
          <cell r="F63">
            <v>1278</v>
          </cell>
          <cell r="G63">
            <v>1173</v>
          </cell>
          <cell r="H63">
            <v>1435</v>
          </cell>
          <cell r="I63">
            <v>1370</v>
          </cell>
          <cell r="J63">
            <v>615</v>
          </cell>
          <cell r="K63">
            <v>810</v>
          </cell>
          <cell r="L63">
            <v>442</v>
          </cell>
          <cell r="M63">
            <v>458</v>
          </cell>
          <cell r="N63">
            <v>243.8</v>
          </cell>
          <cell r="O63">
            <v>330</v>
          </cell>
          <cell r="P63">
            <v>131</v>
          </cell>
          <cell r="Q63">
            <v>470</v>
          </cell>
          <cell r="R63">
            <v>321</v>
          </cell>
          <cell r="S63">
            <v>194</v>
          </cell>
          <cell r="T63">
            <v>0</v>
          </cell>
          <cell r="U63">
            <v>115</v>
          </cell>
          <cell r="V63">
            <v>286</v>
          </cell>
          <cell r="W63">
            <v>0</v>
          </cell>
          <cell r="X63">
            <v>11</v>
          </cell>
          <cell r="Y63">
            <v>526</v>
          </cell>
          <cell r="Z63">
            <v>26.4</v>
          </cell>
          <cell r="AA63">
            <v>187</v>
          </cell>
          <cell r="AB63">
            <v>61</v>
          </cell>
          <cell r="AC63">
            <v>0</v>
          </cell>
          <cell r="AD63">
            <v>8.1</v>
          </cell>
          <cell r="AE63">
            <v>0.96</v>
          </cell>
          <cell r="AF63">
            <v>22</v>
          </cell>
          <cell r="AG63">
            <v>80</v>
          </cell>
          <cell r="AH63">
            <v>0</v>
          </cell>
          <cell r="AI63">
            <v>12.7</v>
          </cell>
          <cell r="AJ63">
            <v>0</v>
          </cell>
          <cell r="AK63">
            <v>15</v>
          </cell>
          <cell r="AL63">
            <v>0</v>
          </cell>
          <cell r="AM63">
            <v>26</v>
          </cell>
          <cell r="AN63">
            <v>320</v>
          </cell>
          <cell r="AO63">
            <v>22</v>
          </cell>
          <cell r="AP63">
            <v>0</v>
          </cell>
          <cell r="AQ63">
            <v>184</v>
          </cell>
          <cell r="AR63">
            <v>115</v>
          </cell>
          <cell r="AS63">
            <v>5.2</v>
          </cell>
          <cell r="AT63">
            <v>1.5</v>
          </cell>
          <cell r="AU63">
            <v>0</v>
          </cell>
          <cell r="AV63">
            <v>10</v>
          </cell>
          <cell r="AW63">
            <v>0</v>
          </cell>
          <cell r="AX63">
            <v>330.12</v>
          </cell>
        </row>
        <row r="64">
          <cell r="A64">
            <v>43931</v>
          </cell>
          <cell r="B64">
            <v>11609.35</v>
          </cell>
          <cell r="C64">
            <v>1953.28</v>
          </cell>
          <cell r="D64">
            <v>513.82000000000005</v>
          </cell>
          <cell r="E64">
            <v>682.35</v>
          </cell>
          <cell r="F64">
            <v>1320</v>
          </cell>
          <cell r="G64">
            <v>1172</v>
          </cell>
          <cell r="H64">
            <v>1438</v>
          </cell>
          <cell r="I64">
            <v>1325</v>
          </cell>
          <cell r="J64">
            <v>595</v>
          </cell>
          <cell r="K64">
            <v>790</v>
          </cell>
          <cell r="L64">
            <v>409</v>
          </cell>
          <cell r="M64">
            <v>448</v>
          </cell>
          <cell r="N64">
            <v>263.45</v>
          </cell>
          <cell r="O64">
            <v>410</v>
          </cell>
          <cell r="P64">
            <v>115</v>
          </cell>
          <cell r="Q64">
            <v>456</v>
          </cell>
          <cell r="R64">
            <v>297</v>
          </cell>
          <cell r="S64">
            <v>200</v>
          </cell>
          <cell r="T64">
            <v>0</v>
          </cell>
          <cell r="U64">
            <v>109</v>
          </cell>
          <cell r="V64">
            <v>314.5</v>
          </cell>
          <cell r="W64">
            <v>0</v>
          </cell>
          <cell r="X64">
            <v>14.1</v>
          </cell>
          <cell r="Y64">
            <v>530</v>
          </cell>
          <cell r="Z64">
            <v>33.4</v>
          </cell>
          <cell r="AA64">
            <v>186</v>
          </cell>
          <cell r="AB64">
            <v>72</v>
          </cell>
          <cell r="AC64">
            <v>0</v>
          </cell>
          <cell r="AD64">
            <v>9.1</v>
          </cell>
          <cell r="AE64">
            <v>1.1000000000000001</v>
          </cell>
          <cell r="AF64">
            <v>30</v>
          </cell>
          <cell r="AG64">
            <v>50</v>
          </cell>
          <cell r="AH64">
            <v>0</v>
          </cell>
          <cell r="AI64">
            <v>12.7</v>
          </cell>
          <cell r="AJ64">
            <v>0</v>
          </cell>
          <cell r="AK64">
            <v>10</v>
          </cell>
          <cell r="AL64">
            <v>0</v>
          </cell>
          <cell r="AM64">
            <v>26</v>
          </cell>
          <cell r="AN64">
            <v>320</v>
          </cell>
          <cell r="AO64">
            <v>28</v>
          </cell>
          <cell r="AP64">
            <v>0</v>
          </cell>
          <cell r="AQ64">
            <v>189</v>
          </cell>
          <cell r="AR64">
            <v>118</v>
          </cell>
          <cell r="AS64">
            <v>3.5</v>
          </cell>
          <cell r="AT64">
            <v>1.5</v>
          </cell>
          <cell r="AU64">
            <v>0</v>
          </cell>
          <cell r="AV64">
            <v>15</v>
          </cell>
          <cell r="AW64">
            <v>0</v>
          </cell>
          <cell r="AX64">
            <v>298</v>
          </cell>
        </row>
        <row r="65">
          <cell r="A65">
            <v>43924</v>
          </cell>
          <cell r="B65">
            <v>11536.3</v>
          </cell>
          <cell r="C65">
            <v>1921.04</v>
          </cell>
          <cell r="D65">
            <v>485.22</v>
          </cell>
          <cell r="E65">
            <v>676.21</v>
          </cell>
          <cell r="F65">
            <v>1390</v>
          </cell>
          <cell r="G65">
            <v>1201</v>
          </cell>
          <cell r="H65">
            <v>1430</v>
          </cell>
          <cell r="I65">
            <v>1355</v>
          </cell>
          <cell r="J65">
            <v>570</v>
          </cell>
          <cell r="K65">
            <v>752</v>
          </cell>
          <cell r="L65">
            <v>383</v>
          </cell>
          <cell r="M65">
            <v>401.8</v>
          </cell>
          <cell r="N65">
            <v>248</v>
          </cell>
          <cell r="O65">
            <v>400</v>
          </cell>
          <cell r="P65">
            <v>99</v>
          </cell>
          <cell r="Q65">
            <v>475</v>
          </cell>
          <cell r="R65">
            <v>290</v>
          </cell>
          <cell r="S65">
            <v>199</v>
          </cell>
          <cell r="T65">
            <v>0</v>
          </cell>
          <cell r="U65">
            <v>107</v>
          </cell>
          <cell r="V65">
            <v>325</v>
          </cell>
          <cell r="W65">
            <v>0</v>
          </cell>
          <cell r="X65">
            <v>18.2</v>
          </cell>
          <cell r="Y65">
            <v>520</v>
          </cell>
          <cell r="Z65">
            <v>19</v>
          </cell>
          <cell r="AA65">
            <v>211</v>
          </cell>
          <cell r="AB65">
            <v>66</v>
          </cell>
          <cell r="AC65">
            <v>0</v>
          </cell>
          <cell r="AD65">
            <v>3.9</v>
          </cell>
          <cell r="AE65">
            <v>1.1000000000000001</v>
          </cell>
          <cell r="AF65">
            <v>25</v>
          </cell>
          <cell r="AG65">
            <v>55</v>
          </cell>
          <cell r="AH65">
            <v>0</v>
          </cell>
          <cell r="AI65">
            <v>3</v>
          </cell>
          <cell r="AJ65">
            <v>0</v>
          </cell>
          <cell r="AK65">
            <v>0</v>
          </cell>
          <cell r="AL65">
            <v>0</v>
          </cell>
          <cell r="AM65">
            <v>24.5</v>
          </cell>
          <cell r="AN65">
            <v>320</v>
          </cell>
          <cell r="AO65">
            <v>31</v>
          </cell>
          <cell r="AP65">
            <v>0</v>
          </cell>
          <cell r="AQ65">
            <v>164</v>
          </cell>
          <cell r="AR65">
            <v>110</v>
          </cell>
          <cell r="AS65">
            <v>4</v>
          </cell>
          <cell r="AT65">
            <v>1.5</v>
          </cell>
          <cell r="AU65">
            <v>0</v>
          </cell>
          <cell r="AV65">
            <v>15</v>
          </cell>
          <cell r="AW65">
            <v>0</v>
          </cell>
          <cell r="AX65">
            <v>318.3</v>
          </cell>
        </row>
        <row r="66">
          <cell r="A66">
            <v>43917</v>
          </cell>
          <cell r="B66">
            <v>11694.89</v>
          </cell>
          <cell r="C66">
            <v>1891.42</v>
          </cell>
          <cell r="D66">
            <v>449.9</v>
          </cell>
          <cell r="E66">
            <v>669.08</v>
          </cell>
          <cell r="F66">
            <v>1375</v>
          </cell>
          <cell r="G66">
            <v>1226</v>
          </cell>
          <cell r="H66">
            <v>1436</v>
          </cell>
          <cell r="I66">
            <v>1390</v>
          </cell>
          <cell r="J66">
            <v>600</v>
          </cell>
          <cell r="K66">
            <v>782</v>
          </cell>
          <cell r="L66">
            <v>367</v>
          </cell>
          <cell r="M66">
            <v>385</v>
          </cell>
          <cell r="N66">
            <v>241.19</v>
          </cell>
          <cell r="O66">
            <v>415</v>
          </cell>
          <cell r="P66">
            <v>110</v>
          </cell>
          <cell r="Q66">
            <v>503</v>
          </cell>
          <cell r="R66">
            <v>286</v>
          </cell>
          <cell r="S66">
            <v>208</v>
          </cell>
          <cell r="T66">
            <v>0</v>
          </cell>
          <cell r="U66">
            <v>110</v>
          </cell>
          <cell r="V66">
            <v>317</v>
          </cell>
          <cell r="W66">
            <v>0</v>
          </cell>
          <cell r="X66">
            <v>13.3</v>
          </cell>
          <cell r="Y66">
            <v>535</v>
          </cell>
          <cell r="Z66">
            <v>28</v>
          </cell>
          <cell r="AA66">
            <v>193</v>
          </cell>
          <cell r="AB66">
            <v>69</v>
          </cell>
          <cell r="AC66">
            <v>0</v>
          </cell>
          <cell r="AD66">
            <v>6</v>
          </cell>
          <cell r="AE66">
            <v>1.1000000000000001</v>
          </cell>
          <cell r="AF66">
            <v>33</v>
          </cell>
          <cell r="AG66">
            <v>68</v>
          </cell>
          <cell r="AH66">
            <v>0</v>
          </cell>
          <cell r="AI66">
            <v>3.1</v>
          </cell>
          <cell r="AJ66">
            <v>0</v>
          </cell>
          <cell r="AK66">
            <v>0</v>
          </cell>
          <cell r="AL66">
            <v>0</v>
          </cell>
          <cell r="AM66">
            <v>23</v>
          </cell>
          <cell r="AN66">
            <v>320</v>
          </cell>
          <cell r="AO66">
            <v>25</v>
          </cell>
          <cell r="AP66">
            <v>0</v>
          </cell>
          <cell r="AQ66">
            <v>170</v>
          </cell>
          <cell r="AR66">
            <v>102</v>
          </cell>
          <cell r="AS66">
            <v>2.4</v>
          </cell>
          <cell r="AT66">
            <v>1.5</v>
          </cell>
          <cell r="AU66">
            <v>0</v>
          </cell>
          <cell r="AV66">
            <v>15</v>
          </cell>
          <cell r="AW66">
            <v>0</v>
          </cell>
          <cell r="AX66">
            <v>335.3</v>
          </cell>
        </row>
        <row r="67">
          <cell r="A67">
            <v>43910</v>
          </cell>
          <cell r="B67">
            <v>11844.13</v>
          </cell>
          <cell r="C67">
            <v>1902.35</v>
          </cell>
          <cell r="D67">
            <v>452.01</v>
          </cell>
          <cell r="E67">
            <v>671.56</v>
          </cell>
          <cell r="F67">
            <v>1340</v>
          </cell>
          <cell r="G67">
            <v>1271</v>
          </cell>
          <cell r="H67">
            <v>1523</v>
          </cell>
          <cell r="I67">
            <v>1435</v>
          </cell>
          <cell r="J67">
            <v>650</v>
          </cell>
          <cell r="K67">
            <v>725</v>
          </cell>
          <cell r="L67">
            <v>387</v>
          </cell>
          <cell r="M67">
            <v>340.8</v>
          </cell>
          <cell r="N67">
            <v>217.43</v>
          </cell>
          <cell r="O67">
            <v>435</v>
          </cell>
          <cell r="P67">
            <v>121</v>
          </cell>
          <cell r="Q67">
            <v>498</v>
          </cell>
          <cell r="R67">
            <v>286</v>
          </cell>
          <cell r="S67">
            <v>217.2</v>
          </cell>
          <cell r="T67">
            <v>0</v>
          </cell>
          <cell r="U67">
            <v>96</v>
          </cell>
          <cell r="V67">
            <v>320</v>
          </cell>
          <cell r="W67">
            <v>0</v>
          </cell>
          <cell r="X67">
            <v>8.8000000000000007</v>
          </cell>
          <cell r="Y67">
            <v>505</v>
          </cell>
          <cell r="Z67">
            <v>38</v>
          </cell>
          <cell r="AA67">
            <v>186</v>
          </cell>
          <cell r="AB67">
            <v>69</v>
          </cell>
          <cell r="AC67">
            <v>0</v>
          </cell>
          <cell r="AD67">
            <v>5</v>
          </cell>
          <cell r="AE67">
            <v>1.3</v>
          </cell>
          <cell r="AF67">
            <v>30</v>
          </cell>
          <cell r="AG67">
            <v>76</v>
          </cell>
          <cell r="AH67">
            <v>0</v>
          </cell>
          <cell r="AI67">
            <v>3.1</v>
          </cell>
          <cell r="AJ67">
            <v>0</v>
          </cell>
          <cell r="AK67">
            <v>0</v>
          </cell>
          <cell r="AL67">
            <v>0</v>
          </cell>
          <cell r="AM67">
            <v>21</v>
          </cell>
          <cell r="AN67">
            <v>338</v>
          </cell>
          <cell r="AO67">
            <v>30</v>
          </cell>
          <cell r="AP67">
            <v>0</v>
          </cell>
          <cell r="AQ67">
            <v>212</v>
          </cell>
          <cell r="AR67">
            <v>90</v>
          </cell>
          <cell r="AS67">
            <v>2.8</v>
          </cell>
          <cell r="AT67">
            <v>1.5</v>
          </cell>
          <cell r="AU67">
            <v>0</v>
          </cell>
          <cell r="AV67">
            <v>20</v>
          </cell>
          <cell r="AW67">
            <v>0</v>
          </cell>
          <cell r="AX67">
            <v>344.2</v>
          </cell>
        </row>
        <row r="68">
          <cell r="A68">
            <v>43903</v>
          </cell>
          <cell r="B68">
            <v>11911.13</v>
          </cell>
          <cell r="C68">
            <v>1906.9</v>
          </cell>
          <cell r="D68">
            <v>455.88</v>
          </cell>
          <cell r="E68">
            <v>679.99</v>
          </cell>
          <cell r="F68">
            <v>1350</v>
          </cell>
          <cell r="G68">
            <v>1278</v>
          </cell>
          <cell r="H68">
            <v>1486</v>
          </cell>
          <cell r="I68">
            <v>1416.73</v>
          </cell>
          <cell r="J68">
            <v>675</v>
          </cell>
          <cell r="K68">
            <v>740</v>
          </cell>
          <cell r="L68">
            <v>385</v>
          </cell>
          <cell r="M68">
            <v>311</v>
          </cell>
          <cell r="N68">
            <v>246</v>
          </cell>
          <cell r="O68">
            <v>454</v>
          </cell>
          <cell r="P68">
            <v>80</v>
          </cell>
          <cell r="Q68">
            <v>512</v>
          </cell>
          <cell r="R68">
            <v>294</v>
          </cell>
          <cell r="S68">
            <v>220</v>
          </cell>
          <cell r="T68">
            <v>0</v>
          </cell>
          <cell r="U68">
            <v>101</v>
          </cell>
          <cell r="V68">
            <v>294.3</v>
          </cell>
          <cell r="W68">
            <v>0</v>
          </cell>
          <cell r="X68">
            <v>4.3</v>
          </cell>
          <cell r="Y68">
            <v>515</v>
          </cell>
          <cell r="Z68">
            <v>40</v>
          </cell>
          <cell r="AA68">
            <v>233</v>
          </cell>
          <cell r="AB68">
            <v>64</v>
          </cell>
          <cell r="AC68">
            <v>0</v>
          </cell>
          <cell r="AD68">
            <v>6.6</v>
          </cell>
          <cell r="AE68">
            <v>1.3</v>
          </cell>
          <cell r="AF68">
            <v>32</v>
          </cell>
          <cell r="AG68">
            <v>72</v>
          </cell>
          <cell r="AH68">
            <v>0</v>
          </cell>
          <cell r="AI68">
            <v>3.1</v>
          </cell>
          <cell r="AJ68">
            <v>0</v>
          </cell>
          <cell r="AK68">
            <v>0</v>
          </cell>
          <cell r="AL68">
            <v>0</v>
          </cell>
          <cell r="AM68">
            <v>22.3</v>
          </cell>
          <cell r="AN68">
            <v>350</v>
          </cell>
          <cell r="AO68">
            <v>32</v>
          </cell>
          <cell r="AP68">
            <v>0</v>
          </cell>
          <cell r="AQ68">
            <v>205</v>
          </cell>
          <cell r="AR68">
            <v>105</v>
          </cell>
          <cell r="AS68">
            <v>5.5</v>
          </cell>
          <cell r="AT68">
            <v>1.5</v>
          </cell>
          <cell r="AU68">
            <v>0</v>
          </cell>
          <cell r="AV68">
            <v>24</v>
          </cell>
          <cell r="AW68">
            <v>0</v>
          </cell>
          <cell r="AX68">
            <v>351.5</v>
          </cell>
        </row>
        <row r="69">
          <cell r="A69">
            <v>43896</v>
          </cell>
          <cell r="B69">
            <v>12077.466</v>
          </cell>
          <cell r="C69">
            <v>1972.56</v>
          </cell>
          <cell r="D69">
            <v>464.78</v>
          </cell>
          <cell r="E69">
            <v>701.35</v>
          </cell>
          <cell r="F69">
            <v>1325</v>
          </cell>
          <cell r="G69">
            <v>1285</v>
          </cell>
          <cell r="H69">
            <v>1565</v>
          </cell>
          <cell r="I69">
            <v>1408.1</v>
          </cell>
          <cell r="J69">
            <v>690</v>
          </cell>
          <cell r="K69">
            <v>755</v>
          </cell>
          <cell r="L69">
            <v>403</v>
          </cell>
          <cell r="M69">
            <v>315</v>
          </cell>
          <cell r="N69">
            <v>255.03</v>
          </cell>
          <cell r="O69">
            <v>460</v>
          </cell>
          <cell r="P69">
            <v>86</v>
          </cell>
          <cell r="Q69">
            <v>509</v>
          </cell>
          <cell r="R69">
            <v>320</v>
          </cell>
          <cell r="S69">
            <v>205</v>
          </cell>
          <cell r="T69">
            <v>0</v>
          </cell>
          <cell r="U69">
            <v>98</v>
          </cell>
          <cell r="V69">
            <v>268</v>
          </cell>
          <cell r="W69">
            <v>0</v>
          </cell>
          <cell r="X69">
            <v>3.8359999999999999</v>
          </cell>
          <cell r="Y69">
            <v>475</v>
          </cell>
          <cell r="Z69">
            <v>47.3</v>
          </cell>
          <cell r="AA69">
            <v>247</v>
          </cell>
          <cell r="AB69">
            <v>62</v>
          </cell>
          <cell r="AC69">
            <v>0</v>
          </cell>
          <cell r="AD69">
            <v>7</v>
          </cell>
          <cell r="AE69">
            <v>0</v>
          </cell>
          <cell r="AF69">
            <v>32.5</v>
          </cell>
          <cell r="AG69">
            <v>59</v>
          </cell>
          <cell r="AH69">
            <v>0</v>
          </cell>
          <cell r="AI69">
            <v>3.7</v>
          </cell>
          <cell r="AJ69">
            <v>0</v>
          </cell>
          <cell r="AK69">
            <v>0</v>
          </cell>
          <cell r="AL69">
            <v>0</v>
          </cell>
          <cell r="AM69">
            <v>21.5</v>
          </cell>
          <cell r="AN69">
            <v>365</v>
          </cell>
          <cell r="AO69">
            <v>35</v>
          </cell>
          <cell r="AP69">
            <v>0</v>
          </cell>
          <cell r="AQ69">
            <v>225</v>
          </cell>
          <cell r="AR69">
            <v>98</v>
          </cell>
          <cell r="AS69">
            <v>8</v>
          </cell>
          <cell r="AT69">
            <v>1.5</v>
          </cell>
          <cell r="AU69">
            <v>0</v>
          </cell>
          <cell r="AV69">
            <v>38</v>
          </cell>
          <cell r="AW69">
            <v>0</v>
          </cell>
          <cell r="AX69">
            <v>401</v>
          </cell>
        </row>
        <row r="70">
          <cell r="A70">
            <v>43889</v>
          </cell>
          <cell r="B70">
            <v>12170.16</v>
          </cell>
          <cell r="C70">
            <v>1984.25</v>
          </cell>
          <cell r="D70">
            <v>459.43</v>
          </cell>
          <cell r="E70">
            <v>722.86</v>
          </cell>
          <cell r="F70">
            <v>1330</v>
          </cell>
          <cell r="G70">
            <v>1255</v>
          </cell>
          <cell r="H70">
            <v>1553</v>
          </cell>
          <cell r="I70">
            <v>1451.9</v>
          </cell>
          <cell r="J70">
            <v>697</v>
          </cell>
          <cell r="K70">
            <v>774</v>
          </cell>
          <cell r="L70">
            <v>452</v>
          </cell>
          <cell r="M70">
            <v>345</v>
          </cell>
          <cell r="N70">
            <v>245.44</v>
          </cell>
          <cell r="O70">
            <v>475</v>
          </cell>
          <cell r="P70">
            <v>119</v>
          </cell>
          <cell r="Q70">
            <v>530</v>
          </cell>
          <cell r="R70">
            <v>286</v>
          </cell>
          <cell r="S70">
            <v>192</v>
          </cell>
          <cell r="T70">
            <v>0</v>
          </cell>
          <cell r="U70">
            <v>95</v>
          </cell>
          <cell r="V70">
            <v>292</v>
          </cell>
          <cell r="W70">
            <v>0</v>
          </cell>
          <cell r="X70">
            <v>6.43</v>
          </cell>
          <cell r="Y70">
            <v>432</v>
          </cell>
          <cell r="Z70">
            <v>28</v>
          </cell>
          <cell r="AA70">
            <v>259</v>
          </cell>
          <cell r="AB70">
            <v>59</v>
          </cell>
          <cell r="AC70">
            <v>0</v>
          </cell>
          <cell r="AD70">
            <v>4.7</v>
          </cell>
          <cell r="AE70">
            <v>0</v>
          </cell>
          <cell r="AF70">
            <v>34</v>
          </cell>
          <cell r="AG70">
            <v>50</v>
          </cell>
          <cell r="AH70">
            <v>0</v>
          </cell>
          <cell r="AI70">
            <v>5</v>
          </cell>
          <cell r="AJ70">
            <v>0</v>
          </cell>
          <cell r="AK70">
            <v>0</v>
          </cell>
          <cell r="AL70">
            <v>0</v>
          </cell>
          <cell r="AM70">
            <v>19</v>
          </cell>
          <cell r="AN70">
            <v>358</v>
          </cell>
          <cell r="AO70">
            <v>40</v>
          </cell>
          <cell r="AP70">
            <v>0</v>
          </cell>
          <cell r="AQ70">
            <v>260</v>
          </cell>
          <cell r="AR70">
            <v>105</v>
          </cell>
          <cell r="AS70">
            <v>10.5</v>
          </cell>
          <cell r="AT70">
            <v>1.5</v>
          </cell>
          <cell r="AU70">
            <v>0</v>
          </cell>
          <cell r="AV70">
            <v>0.37</v>
          </cell>
          <cell r="AW70">
            <v>0</v>
          </cell>
          <cell r="AX70">
            <v>405.32</v>
          </cell>
        </row>
        <row r="71">
          <cell r="A71">
            <v>43882</v>
          </cell>
          <cell r="B71">
            <v>12394.23</v>
          </cell>
          <cell r="C71">
            <v>2016.66</v>
          </cell>
          <cell r="D71">
            <v>452.77</v>
          </cell>
          <cell r="E71">
            <v>779.84</v>
          </cell>
          <cell r="F71">
            <v>1340</v>
          </cell>
          <cell r="G71">
            <v>1228</v>
          </cell>
          <cell r="H71">
            <v>1661</v>
          </cell>
          <cell r="I71">
            <v>1572</v>
          </cell>
          <cell r="J71">
            <v>720</v>
          </cell>
          <cell r="K71">
            <v>733</v>
          </cell>
          <cell r="L71">
            <v>430</v>
          </cell>
          <cell r="M71">
            <v>363</v>
          </cell>
          <cell r="N71">
            <v>216.04</v>
          </cell>
          <cell r="O71">
            <v>490</v>
          </cell>
          <cell r="P71">
            <v>126</v>
          </cell>
          <cell r="Q71">
            <v>533</v>
          </cell>
          <cell r="R71">
            <v>282</v>
          </cell>
          <cell r="S71">
            <v>185</v>
          </cell>
          <cell r="T71">
            <v>0</v>
          </cell>
          <cell r="U71">
            <v>94</v>
          </cell>
          <cell r="V71">
            <v>295</v>
          </cell>
          <cell r="W71">
            <v>0</v>
          </cell>
          <cell r="X71">
            <v>8.2899999999999991</v>
          </cell>
          <cell r="Y71">
            <v>416</v>
          </cell>
          <cell r="Z71">
            <v>32</v>
          </cell>
          <cell r="AA71">
            <v>291</v>
          </cell>
          <cell r="AB71">
            <v>57</v>
          </cell>
          <cell r="AC71">
            <v>0</v>
          </cell>
          <cell r="AD71">
            <v>6.5</v>
          </cell>
          <cell r="AE71">
            <v>0</v>
          </cell>
          <cell r="AF71">
            <v>36</v>
          </cell>
          <cell r="AG71">
            <v>47</v>
          </cell>
          <cell r="AH71">
            <v>0</v>
          </cell>
          <cell r="AI71">
            <v>7.5</v>
          </cell>
          <cell r="AJ71">
            <v>0</v>
          </cell>
          <cell r="AK71">
            <v>0</v>
          </cell>
          <cell r="AL71">
            <v>0</v>
          </cell>
          <cell r="AM71">
            <v>20</v>
          </cell>
          <cell r="AN71">
            <v>365</v>
          </cell>
          <cell r="AO71">
            <v>41</v>
          </cell>
          <cell r="AP71">
            <v>0</v>
          </cell>
          <cell r="AQ71">
            <v>258</v>
          </cell>
          <cell r="AR71">
            <v>110</v>
          </cell>
          <cell r="AS71">
            <v>11</v>
          </cell>
          <cell r="AT71">
            <v>1.5</v>
          </cell>
          <cell r="AU71">
            <v>0</v>
          </cell>
          <cell r="AV71">
            <v>38</v>
          </cell>
          <cell r="AW71">
            <v>0</v>
          </cell>
          <cell r="AX71">
            <v>380.4</v>
          </cell>
        </row>
        <row r="72">
          <cell r="A72">
            <v>43875</v>
          </cell>
          <cell r="B72">
            <v>12468.96</v>
          </cell>
          <cell r="C72">
            <v>2019.67</v>
          </cell>
          <cell r="D72">
            <v>462.5</v>
          </cell>
          <cell r="E72">
            <v>803.4</v>
          </cell>
          <cell r="F72">
            <v>1320</v>
          </cell>
          <cell r="G72">
            <v>1273</v>
          </cell>
          <cell r="H72">
            <v>1557</v>
          </cell>
          <cell r="I72">
            <v>1575</v>
          </cell>
          <cell r="J72">
            <v>745</v>
          </cell>
          <cell r="K72">
            <v>740</v>
          </cell>
          <cell r="L72">
            <v>475</v>
          </cell>
          <cell r="M72">
            <v>378</v>
          </cell>
          <cell r="N72">
            <v>222.62</v>
          </cell>
          <cell r="O72">
            <v>488</v>
          </cell>
          <cell r="P72">
            <v>127</v>
          </cell>
          <cell r="Q72">
            <v>540</v>
          </cell>
          <cell r="R72">
            <v>273</v>
          </cell>
          <cell r="S72">
            <v>198.5</v>
          </cell>
          <cell r="T72">
            <v>0</v>
          </cell>
          <cell r="U72">
            <v>95</v>
          </cell>
          <cell r="V72">
            <v>312.10000000000002</v>
          </cell>
          <cell r="W72">
            <v>0</v>
          </cell>
          <cell r="X72">
            <v>8.44</v>
          </cell>
          <cell r="Y72">
            <v>392</v>
          </cell>
          <cell r="Z72">
            <v>44</v>
          </cell>
          <cell r="AA72">
            <v>312</v>
          </cell>
          <cell r="AB72">
            <v>59</v>
          </cell>
          <cell r="AC72">
            <v>0</v>
          </cell>
          <cell r="AD72">
            <v>7.5</v>
          </cell>
          <cell r="AE72">
            <v>0</v>
          </cell>
          <cell r="AF72">
            <v>38</v>
          </cell>
          <cell r="AG72">
            <v>50</v>
          </cell>
          <cell r="AH72">
            <v>0</v>
          </cell>
          <cell r="AI72">
            <v>3.7</v>
          </cell>
          <cell r="AJ72">
            <v>0</v>
          </cell>
          <cell r="AK72">
            <v>0</v>
          </cell>
          <cell r="AL72">
            <v>0</v>
          </cell>
          <cell r="AM72">
            <v>20</v>
          </cell>
          <cell r="AN72">
            <v>378</v>
          </cell>
          <cell r="AO72">
            <v>43</v>
          </cell>
          <cell r="AP72">
            <v>0</v>
          </cell>
          <cell r="AQ72">
            <v>260</v>
          </cell>
          <cell r="AR72">
            <v>105</v>
          </cell>
          <cell r="AS72">
            <v>12.6</v>
          </cell>
          <cell r="AT72">
            <v>1.5</v>
          </cell>
          <cell r="AU72">
            <v>0</v>
          </cell>
          <cell r="AV72">
            <v>38</v>
          </cell>
          <cell r="AW72">
            <v>0</v>
          </cell>
          <cell r="AX72">
            <v>377</v>
          </cell>
        </row>
        <row r="73">
          <cell r="A73">
            <v>43868</v>
          </cell>
          <cell r="B73">
            <v>12557</v>
          </cell>
          <cell r="C73">
            <v>2044.07</v>
          </cell>
          <cell r="D73">
            <v>453.49</v>
          </cell>
          <cell r="E73">
            <v>827.2</v>
          </cell>
          <cell r="F73">
            <v>1340</v>
          </cell>
          <cell r="G73">
            <v>1235</v>
          </cell>
          <cell r="H73">
            <v>1590</v>
          </cell>
          <cell r="I73">
            <v>1601.06</v>
          </cell>
          <cell r="J73">
            <v>750</v>
          </cell>
          <cell r="K73">
            <v>761</v>
          </cell>
          <cell r="L73">
            <v>520</v>
          </cell>
          <cell r="M73">
            <v>396</v>
          </cell>
          <cell r="N73">
            <v>218.7</v>
          </cell>
          <cell r="O73">
            <v>490</v>
          </cell>
          <cell r="P73">
            <v>130</v>
          </cell>
          <cell r="Q73">
            <v>553</v>
          </cell>
          <cell r="R73">
            <v>276</v>
          </cell>
          <cell r="S73">
            <v>199</v>
          </cell>
          <cell r="T73">
            <v>0</v>
          </cell>
          <cell r="U73">
            <v>92</v>
          </cell>
          <cell r="V73">
            <v>330.7</v>
          </cell>
          <cell r="W73">
            <v>0</v>
          </cell>
          <cell r="X73">
            <v>6.1</v>
          </cell>
          <cell r="Y73">
            <v>362</v>
          </cell>
          <cell r="Z73">
            <v>48</v>
          </cell>
          <cell r="AA73">
            <v>287</v>
          </cell>
          <cell r="AB73">
            <v>60</v>
          </cell>
          <cell r="AC73">
            <v>0</v>
          </cell>
          <cell r="AD73">
            <v>2</v>
          </cell>
          <cell r="AE73">
            <v>0</v>
          </cell>
          <cell r="AF73">
            <v>40</v>
          </cell>
          <cell r="AG73">
            <v>50</v>
          </cell>
          <cell r="AH73">
            <v>0</v>
          </cell>
          <cell r="AI73">
            <v>3.4</v>
          </cell>
          <cell r="AJ73">
            <v>0</v>
          </cell>
          <cell r="AK73">
            <v>0</v>
          </cell>
          <cell r="AL73">
            <v>0</v>
          </cell>
          <cell r="AM73">
            <v>19</v>
          </cell>
          <cell r="AN73">
            <v>370</v>
          </cell>
          <cell r="AO73">
            <v>32</v>
          </cell>
          <cell r="AP73">
            <v>0</v>
          </cell>
          <cell r="AQ73">
            <v>300</v>
          </cell>
          <cell r="AR73">
            <v>92</v>
          </cell>
          <cell r="AS73">
            <v>15</v>
          </cell>
          <cell r="AT73">
            <v>1.5</v>
          </cell>
          <cell r="AU73">
            <v>0</v>
          </cell>
          <cell r="AV73">
            <v>36</v>
          </cell>
          <cell r="AW73">
            <v>0</v>
          </cell>
          <cell r="AX73">
            <v>351</v>
          </cell>
        </row>
        <row r="74">
          <cell r="A74">
            <v>43854</v>
          </cell>
          <cell r="B74">
            <v>12352.59</v>
          </cell>
          <cell r="C74">
            <v>1982.67</v>
          </cell>
          <cell r="D74">
            <v>439.65</v>
          </cell>
          <cell r="E74">
            <v>816.93</v>
          </cell>
          <cell r="F74">
            <v>1370</v>
          </cell>
          <cell r="G74">
            <v>1221</v>
          </cell>
          <cell r="H74">
            <v>1500</v>
          </cell>
          <cell r="I74">
            <v>1420.33</v>
          </cell>
          <cell r="J74">
            <v>783</v>
          </cell>
          <cell r="K74">
            <v>753</v>
          </cell>
          <cell r="L74">
            <v>489</v>
          </cell>
          <cell r="M74">
            <v>425</v>
          </cell>
          <cell r="N74">
            <v>214.46</v>
          </cell>
          <cell r="O74">
            <v>463</v>
          </cell>
          <cell r="P74">
            <v>144</v>
          </cell>
          <cell r="Q74">
            <v>571</v>
          </cell>
          <cell r="R74">
            <v>250</v>
          </cell>
          <cell r="S74">
            <v>220</v>
          </cell>
          <cell r="T74">
            <v>0</v>
          </cell>
          <cell r="U74">
            <v>97</v>
          </cell>
          <cell r="V74">
            <v>370</v>
          </cell>
          <cell r="W74">
            <v>21.5</v>
          </cell>
          <cell r="X74">
            <v>3.3</v>
          </cell>
          <cell r="Y74">
            <v>405</v>
          </cell>
          <cell r="Z74">
            <v>28.9</v>
          </cell>
          <cell r="AA74">
            <v>259</v>
          </cell>
          <cell r="AB74">
            <v>60</v>
          </cell>
          <cell r="AC74">
            <v>0</v>
          </cell>
          <cell r="AD74">
            <v>3.6</v>
          </cell>
          <cell r="AE74">
            <v>0</v>
          </cell>
          <cell r="AF74">
            <v>32</v>
          </cell>
          <cell r="AG74">
            <v>54</v>
          </cell>
          <cell r="AH74">
            <v>0</v>
          </cell>
          <cell r="AI74">
            <v>4</v>
          </cell>
          <cell r="AJ74">
            <v>0</v>
          </cell>
          <cell r="AK74">
            <v>0</v>
          </cell>
          <cell r="AL74">
            <v>0</v>
          </cell>
          <cell r="AM74">
            <v>21</v>
          </cell>
          <cell r="AN74">
            <v>380</v>
          </cell>
          <cell r="AO74">
            <v>36</v>
          </cell>
          <cell r="AP74">
            <v>0</v>
          </cell>
          <cell r="AQ74">
            <v>313</v>
          </cell>
          <cell r="AR74">
            <v>88</v>
          </cell>
          <cell r="AS74">
            <v>9</v>
          </cell>
          <cell r="AT74">
            <v>1.5</v>
          </cell>
          <cell r="AU74">
            <v>0</v>
          </cell>
          <cell r="AV74">
            <v>36</v>
          </cell>
          <cell r="AW74">
            <v>0</v>
          </cell>
          <cell r="AX74">
            <v>306</v>
          </cell>
        </row>
        <row r="75">
          <cell r="A75">
            <v>43847</v>
          </cell>
          <cell r="B75">
            <v>12373.93</v>
          </cell>
          <cell r="C75">
            <v>1965.23</v>
          </cell>
          <cell r="D75">
            <v>438.13</v>
          </cell>
          <cell r="E75">
            <v>809.65</v>
          </cell>
          <cell r="F75">
            <v>1400</v>
          </cell>
          <cell r="G75">
            <v>1299</v>
          </cell>
          <cell r="H75">
            <v>1470</v>
          </cell>
          <cell r="I75">
            <v>1378.17</v>
          </cell>
          <cell r="J75">
            <v>770</v>
          </cell>
          <cell r="K75">
            <v>761</v>
          </cell>
          <cell r="L75">
            <v>506</v>
          </cell>
          <cell r="M75">
            <v>392</v>
          </cell>
          <cell r="N75">
            <v>224.46</v>
          </cell>
          <cell r="O75">
            <v>460</v>
          </cell>
          <cell r="P75">
            <v>152</v>
          </cell>
          <cell r="Q75">
            <v>565</v>
          </cell>
          <cell r="R75">
            <v>242</v>
          </cell>
          <cell r="S75">
            <v>230</v>
          </cell>
          <cell r="T75">
            <v>0</v>
          </cell>
          <cell r="U75">
            <v>92</v>
          </cell>
          <cell r="V75">
            <v>342.5</v>
          </cell>
          <cell r="W75">
            <v>28</v>
          </cell>
          <cell r="X75">
            <v>5.6</v>
          </cell>
          <cell r="Y75">
            <v>433</v>
          </cell>
          <cell r="Z75">
            <v>35</v>
          </cell>
          <cell r="AA75">
            <v>271.7</v>
          </cell>
          <cell r="AB75">
            <v>58</v>
          </cell>
          <cell r="AC75">
            <v>0</v>
          </cell>
          <cell r="AD75">
            <v>7</v>
          </cell>
          <cell r="AE75">
            <v>0</v>
          </cell>
          <cell r="AF75">
            <v>35</v>
          </cell>
          <cell r="AG75">
            <v>50</v>
          </cell>
          <cell r="AH75">
            <v>0</v>
          </cell>
          <cell r="AI75">
            <v>4</v>
          </cell>
          <cell r="AJ75">
            <v>0</v>
          </cell>
          <cell r="AK75">
            <v>0</v>
          </cell>
          <cell r="AL75">
            <v>0</v>
          </cell>
          <cell r="AM75">
            <v>22</v>
          </cell>
          <cell r="AN75">
            <v>385</v>
          </cell>
          <cell r="AO75">
            <v>40</v>
          </cell>
          <cell r="AP75">
            <v>0</v>
          </cell>
          <cell r="AQ75">
            <v>293</v>
          </cell>
          <cell r="AR75">
            <v>86</v>
          </cell>
          <cell r="AS75">
            <v>9</v>
          </cell>
          <cell r="AT75">
            <v>1.5</v>
          </cell>
          <cell r="AU75">
            <v>0</v>
          </cell>
          <cell r="AV75">
            <v>37</v>
          </cell>
          <cell r="AW75">
            <v>0</v>
          </cell>
          <cell r="AX75">
            <v>289</v>
          </cell>
        </row>
        <row r="76">
          <cell r="A76">
            <v>43840</v>
          </cell>
          <cell r="B76">
            <v>12337.86</v>
          </cell>
          <cell r="C76">
            <v>1917.91</v>
          </cell>
          <cell r="D76">
            <v>458.23</v>
          </cell>
          <cell r="E76">
            <v>822.38</v>
          </cell>
          <cell r="F76">
            <v>1410</v>
          </cell>
          <cell r="G76">
            <v>1301</v>
          </cell>
          <cell r="H76">
            <v>1509</v>
          </cell>
          <cell r="I76">
            <v>1360</v>
          </cell>
          <cell r="J76">
            <v>780</v>
          </cell>
          <cell r="K76">
            <v>755</v>
          </cell>
          <cell r="L76">
            <v>464</v>
          </cell>
          <cell r="M76">
            <v>337</v>
          </cell>
          <cell r="N76">
            <v>236.36</v>
          </cell>
          <cell r="O76">
            <v>440</v>
          </cell>
          <cell r="P76">
            <v>150</v>
          </cell>
          <cell r="Q76">
            <v>550</v>
          </cell>
          <cell r="R76">
            <v>245</v>
          </cell>
          <cell r="S76">
            <v>227</v>
          </cell>
          <cell r="T76">
            <v>0</v>
          </cell>
          <cell r="U76">
            <v>96</v>
          </cell>
          <cell r="V76">
            <v>332</v>
          </cell>
          <cell r="W76">
            <v>33</v>
          </cell>
          <cell r="X76">
            <v>9.3000000000000007</v>
          </cell>
          <cell r="Y76">
            <v>453</v>
          </cell>
          <cell r="Z76">
            <v>32.5</v>
          </cell>
          <cell r="AA76">
            <v>270</v>
          </cell>
          <cell r="AB76">
            <v>54</v>
          </cell>
          <cell r="AC76">
            <v>0</v>
          </cell>
          <cell r="AD76">
            <v>7.2</v>
          </cell>
          <cell r="AE76">
            <v>0</v>
          </cell>
          <cell r="AF76">
            <v>33</v>
          </cell>
          <cell r="AG76">
            <v>52</v>
          </cell>
          <cell r="AH76">
            <v>0</v>
          </cell>
          <cell r="AI76">
            <v>4</v>
          </cell>
          <cell r="AJ76">
            <v>0</v>
          </cell>
          <cell r="AK76">
            <v>0</v>
          </cell>
          <cell r="AL76">
            <v>0</v>
          </cell>
          <cell r="AM76">
            <v>19</v>
          </cell>
          <cell r="AN76">
            <v>390</v>
          </cell>
          <cell r="AO76">
            <v>44</v>
          </cell>
          <cell r="AP76">
            <v>0</v>
          </cell>
          <cell r="AQ76">
            <v>290</v>
          </cell>
          <cell r="AR76">
            <v>96</v>
          </cell>
          <cell r="AS76">
            <v>9</v>
          </cell>
          <cell r="AT76">
            <v>1.5</v>
          </cell>
          <cell r="AU76">
            <v>0</v>
          </cell>
          <cell r="AV76">
            <v>38</v>
          </cell>
          <cell r="AW76">
            <v>0</v>
          </cell>
          <cell r="AX76">
            <v>310</v>
          </cell>
        </row>
        <row r="77">
          <cell r="A77">
            <v>43833</v>
          </cell>
          <cell r="B77">
            <v>12513.4</v>
          </cell>
          <cell r="C77">
            <v>1868.3</v>
          </cell>
          <cell r="D77">
            <v>481.25</v>
          </cell>
          <cell r="E77">
            <v>840.56</v>
          </cell>
          <cell r="F77">
            <v>1390</v>
          </cell>
          <cell r="G77">
            <v>1314</v>
          </cell>
          <cell r="H77">
            <v>1575</v>
          </cell>
          <cell r="I77">
            <v>1407.58</v>
          </cell>
          <cell r="J77">
            <v>775</v>
          </cell>
          <cell r="K77">
            <v>765</v>
          </cell>
          <cell r="L77">
            <v>456</v>
          </cell>
          <cell r="M77">
            <v>355</v>
          </cell>
          <cell r="N77">
            <v>247.57</v>
          </cell>
          <cell r="O77">
            <v>435</v>
          </cell>
          <cell r="P77">
            <v>125</v>
          </cell>
          <cell r="Q77">
            <v>566</v>
          </cell>
          <cell r="R77">
            <v>251</v>
          </cell>
          <cell r="S77">
            <v>230.5</v>
          </cell>
          <cell r="T77">
            <v>0</v>
          </cell>
          <cell r="U77">
            <v>99</v>
          </cell>
          <cell r="V77">
            <v>313</v>
          </cell>
          <cell r="W77">
            <v>45</v>
          </cell>
          <cell r="X77">
            <v>21.05</v>
          </cell>
          <cell r="Y77">
            <v>479</v>
          </cell>
          <cell r="Z77">
            <v>29.1</v>
          </cell>
          <cell r="AA77">
            <v>273</v>
          </cell>
          <cell r="AB77">
            <v>58</v>
          </cell>
          <cell r="AC77">
            <v>0</v>
          </cell>
          <cell r="AD77">
            <v>1</v>
          </cell>
          <cell r="AE77">
            <v>0</v>
          </cell>
          <cell r="AF77">
            <v>35</v>
          </cell>
          <cell r="AG77">
            <v>50</v>
          </cell>
          <cell r="AH77">
            <v>0</v>
          </cell>
          <cell r="AI77">
            <v>5.6</v>
          </cell>
          <cell r="AJ77">
            <v>0</v>
          </cell>
          <cell r="AK77">
            <v>0</v>
          </cell>
          <cell r="AL77">
            <v>0</v>
          </cell>
          <cell r="AM77">
            <v>17.5</v>
          </cell>
          <cell r="AN77">
            <v>395</v>
          </cell>
          <cell r="AO77">
            <v>50</v>
          </cell>
          <cell r="AP77">
            <v>0</v>
          </cell>
          <cell r="AQ77">
            <v>280</v>
          </cell>
          <cell r="AR77">
            <v>97</v>
          </cell>
          <cell r="AS77">
            <v>2</v>
          </cell>
          <cell r="AT77">
            <v>1.5</v>
          </cell>
          <cell r="AU77">
            <v>0</v>
          </cell>
          <cell r="AV77">
            <v>38</v>
          </cell>
          <cell r="AW77">
            <v>0</v>
          </cell>
          <cell r="AX77">
            <v>331</v>
          </cell>
        </row>
        <row r="78">
          <cell r="A78">
            <v>43826</v>
          </cell>
          <cell r="B78">
            <v>12695</v>
          </cell>
          <cell r="C78">
            <v>1812.71</v>
          </cell>
          <cell r="D78">
            <v>504.92</v>
          </cell>
          <cell r="E78">
            <v>834.53</v>
          </cell>
          <cell r="F78">
            <v>1400</v>
          </cell>
          <cell r="G78">
            <v>1301</v>
          </cell>
          <cell r="H78">
            <v>1641</v>
          </cell>
          <cell r="I78">
            <v>1505.95</v>
          </cell>
          <cell r="J78">
            <v>795</v>
          </cell>
          <cell r="K78">
            <v>759</v>
          </cell>
          <cell r="L78">
            <v>468</v>
          </cell>
          <cell r="M78">
            <v>346</v>
          </cell>
          <cell r="N78">
            <v>255</v>
          </cell>
          <cell r="O78">
            <v>426</v>
          </cell>
          <cell r="P78">
            <v>98</v>
          </cell>
          <cell r="Q78">
            <v>545</v>
          </cell>
          <cell r="R78">
            <v>282.39999999999998</v>
          </cell>
          <cell r="S78">
            <v>243</v>
          </cell>
          <cell r="T78">
            <v>0</v>
          </cell>
          <cell r="U78">
            <v>101</v>
          </cell>
          <cell r="V78">
            <v>318.3</v>
          </cell>
          <cell r="W78">
            <v>66</v>
          </cell>
          <cell r="X78">
            <v>22.69</v>
          </cell>
          <cell r="Y78">
            <v>478</v>
          </cell>
          <cell r="Z78">
            <v>20.6</v>
          </cell>
          <cell r="AA78">
            <v>259</v>
          </cell>
          <cell r="AB78">
            <v>58</v>
          </cell>
          <cell r="AC78">
            <v>0</v>
          </cell>
          <cell r="AD78">
            <v>0</v>
          </cell>
          <cell r="AE78">
            <v>0</v>
          </cell>
          <cell r="AF78">
            <v>36</v>
          </cell>
          <cell r="AG78">
            <v>50</v>
          </cell>
          <cell r="AH78">
            <v>0</v>
          </cell>
          <cell r="AI78">
            <v>5.6</v>
          </cell>
          <cell r="AJ78">
            <v>0</v>
          </cell>
          <cell r="AK78">
            <v>0</v>
          </cell>
          <cell r="AL78">
            <v>0</v>
          </cell>
          <cell r="AM78">
            <v>20</v>
          </cell>
          <cell r="AN78">
            <v>390</v>
          </cell>
          <cell r="AO78">
            <v>45</v>
          </cell>
          <cell r="AP78">
            <v>0</v>
          </cell>
          <cell r="AQ78">
            <v>262</v>
          </cell>
          <cell r="AR78">
            <v>99</v>
          </cell>
          <cell r="AS78">
            <v>8.5</v>
          </cell>
          <cell r="AT78">
            <v>1.5</v>
          </cell>
          <cell r="AU78">
            <v>0</v>
          </cell>
          <cell r="AV78">
            <v>38</v>
          </cell>
          <cell r="AW78">
            <v>0</v>
          </cell>
          <cell r="AX78">
            <v>351</v>
          </cell>
        </row>
        <row r="79">
          <cell r="A79">
            <v>43819</v>
          </cell>
          <cell r="B79">
            <v>12692.51</v>
          </cell>
          <cell r="C79">
            <v>1890.57</v>
          </cell>
          <cell r="D79">
            <v>572.95000000000005</v>
          </cell>
          <cell r="E79">
            <v>853.08</v>
          </cell>
          <cell r="F79">
            <v>1390</v>
          </cell>
          <cell r="G79">
            <v>1290</v>
          </cell>
          <cell r="H79">
            <v>1584</v>
          </cell>
          <cell r="I79">
            <v>1502.76</v>
          </cell>
          <cell r="J79">
            <v>770</v>
          </cell>
          <cell r="K79">
            <v>772</v>
          </cell>
          <cell r="L79">
            <v>491</v>
          </cell>
          <cell r="M79">
            <v>321</v>
          </cell>
          <cell r="N79">
            <v>243.55</v>
          </cell>
          <cell r="O79">
            <v>445</v>
          </cell>
          <cell r="P79">
            <v>110</v>
          </cell>
          <cell r="Q79">
            <v>540</v>
          </cell>
          <cell r="R79">
            <v>248</v>
          </cell>
          <cell r="S79">
            <v>260</v>
          </cell>
          <cell r="T79">
            <v>0</v>
          </cell>
          <cell r="U79">
            <v>103</v>
          </cell>
          <cell r="V79">
            <v>340</v>
          </cell>
          <cell r="W79">
            <v>86</v>
          </cell>
          <cell r="X79">
            <v>28.7</v>
          </cell>
          <cell r="Y79">
            <v>482</v>
          </cell>
          <cell r="Z79">
            <v>26</v>
          </cell>
          <cell r="AA79">
            <v>260</v>
          </cell>
          <cell r="AB79">
            <v>71</v>
          </cell>
          <cell r="AC79">
            <v>0</v>
          </cell>
          <cell r="AD79">
            <v>0</v>
          </cell>
          <cell r="AE79">
            <v>0</v>
          </cell>
          <cell r="AF79">
            <v>34</v>
          </cell>
          <cell r="AG79">
            <v>44</v>
          </cell>
          <cell r="AH79">
            <v>0</v>
          </cell>
          <cell r="AI79">
            <v>5.6</v>
          </cell>
          <cell r="AJ79">
            <v>0</v>
          </cell>
          <cell r="AK79">
            <v>0</v>
          </cell>
          <cell r="AL79">
            <v>0</v>
          </cell>
          <cell r="AM79">
            <v>24.4</v>
          </cell>
          <cell r="AN79">
            <v>408</v>
          </cell>
          <cell r="AO79">
            <v>42</v>
          </cell>
          <cell r="AP79">
            <v>0</v>
          </cell>
          <cell r="AQ79">
            <v>280</v>
          </cell>
          <cell r="AR79">
            <v>95</v>
          </cell>
          <cell r="AS79">
            <v>9</v>
          </cell>
          <cell r="AT79">
            <v>1.5</v>
          </cell>
          <cell r="AU79">
            <v>0</v>
          </cell>
          <cell r="AV79">
            <v>39</v>
          </cell>
          <cell r="AW79">
            <v>0</v>
          </cell>
          <cell r="AX79">
            <v>346</v>
          </cell>
        </row>
        <row r="80">
          <cell r="A80">
            <v>43812</v>
          </cell>
          <cell r="B80">
            <v>12307.54</v>
          </cell>
          <cell r="C80">
            <v>1834.59</v>
          </cell>
          <cell r="D80">
            <v>572.58000000000004</v>
          </cell>
          <cell r="E80">
            <v>844.01</v>
          </cell>
          <cell r="F80">
            <v>1350</v>
          </cell>
          <cell r="G80">
            <v>1275</v>
          </cell>
          <cell r="H80">
            <v>1369</v>
          </cell>
          <cell r="I80">
            <v>1363.23</v>
          </cell>
          <cell r="J80">
            <v>760</v>
          </cell>
          <cell r="K80">
            <v>760</v>
          </cell>
          <cell r="L80">
            <v>553</v>
          </cell>
          <cell r="M80">
            <v>336</v>
          </cell>
          <cell r="N80">
            <v>252.21</v>
          </cell>
          <cell r="O80">
            <v>440</v>
          </cell>
          <cell r="P80">
            <v>126</v>
          </cell>
          <cell r="Q80">
            <v>501</v>
          </cell>
          <cell r="R80">
            <v>280</v>
          </cell>
          <cell r="S80">
            <v>238</v>
          </cell>
          <cell r="T80">
            <v>0</v>
          </cell>
          <cell r="U80">
            <v>98</v>
          </cell>
          <cell r="V80">
            <v>355.6</v>
          </cell>
          <cell r="W80">
            <v>102</v>
          </cell>
          <cell r="X80">
            <v>31.3</v>
          </cell>
          <cell r="Y80">
            <v>483</v>
          </cell>
          <cell r="Z80">
            <v>33.200000000000003</v>
          </cell>
          <cell r="AA80">
            <v>244</v>
          </cell>
          <cell r="AB80">
            <v>58</v>
          </cell>
          <cell r="AC80">
            <v>0</v>
          </cell>
          <cell r="AD80">
            <v>0</v>
          </cell>
          <cell r="AE80">
            <v>0</v>
          </cell>
          <cell r="AF80">
            <v>35</v>
          </cell>
          <cell r="AG80">
            <v>37</v>
          </cell>
          <cell r="AH80">
            <v>0</v>
          </cell>
          <cell r="AI80">
            <v>6.6</v>
          </cell>
          <cell r="AJ80">
            <v>0</v>
          </cell>
          <cell r="AK80">
            <v>0</v>
          </cell>
          <cell r="AL80">
            <v>0</v>
          </cell>
          <cell r="AM80">
            <v>27.4</v>
          </cell>
          <cell r="AN80">
            <v>395</v>
          </cell>
          <cell r="AO80">
            <v>29</v>
          </cell>
          <cell r="AP80">
            <v>0</v>
          </cell>
          <cell r="AQ80">
            <v>263</v>
          </cell>
          <cell r="AR80">
            <v>92</v>
          </cell>
          <cell r="AS80">
            <v>6.5</v>
          </cell>
          <cell r="AT80">
            <v>1.5</v>
          </cell>
          <cell r="AU80">
            <v>0</v>
          </cell>
          <cell r="AV80">
            <v>38</v>
          </cell>
          <cell r="AW80">
            <v>0</v>
          </cell>
          <cell r="AX80">
            <v>368</v>
          </cell>
        </row>
        <row r="81">
          <cell r="A81">
            <v>43805</v>
          </cell>
          <cell r="B81">
            <v>12343.88</v>
          </cell>
          <cell r="C81">
            <v>1824</v>
          </cell>
          <cell r="D81">
            <v>589.64</v>
          </cell>
          <cell r="E81">
            <v>880.4</v>
          </cell>
          <cell r="F81">
            <v>1380</v>
          </cell>
          <cell r="G81">
            <v>1314</v>
          </cell>
          <cell r="H81">
            <v>1361</v>
          </cell>
          <cell r="I81">
            <v>1426.32</v>
          </cell>
          <cell r="J81">
            <v>745</v>
          </cell>
          <cell r="K81">
            <v>756</v>
          </cell>
          <cell r="L81">
            <v>498</v>
          </cell>
          <cell r="M81">
            <v>340</v>
          </cell>
          <cell r="N81">
            <v>246.06</v>
          </cell>
          <cell r="O81">
            <v>420</v>
          </cell>
          <cell r="P81">
            <v>167</v>
          </cell>
          <cell r="Q81">
            <v>504</v>
          </cell>
          <cell r="R81">
            <v>276</v>
          </cell>
          <cell r="S81">
            <v>230.5</v>
          </cell>
          <cell r="T81">
            <v>0</v>
          </cell>
          <cell r="U81">
            <v>103</v>
          </cell>
          <cell r="V81">
            <v>320</v>
          </cell>
          <cell r="W81">
            <v>110</v>
          </cell>
          <cell r="X81">
            <v>26.8</v>
          </cell>
          <cell r="Y81">
            <v>454</v>
          </cell>
          <cell r="Z81">
            <v>31.8</v>
          </cell>
          <cell r="AA81">
            <v>248</v>
          </cell>
          <cell r="AB81">
            <v>55</v>
          </cell>
          <cell r="AC81">
            <v>0</v>
          </cell>
          <cell r="AD81">
            <v>0</v>
          </cell>
          <cell r="AE81">
            <v>0</v>
          </cell>
          <cell r="AF81">
            <v>38</v>
          </cell>
          <cell r="AG81">
            <v>37</v>
          </cell>
          <cell r="AH81">
            <v>0</v>
          </cell>
          <cell r="AI81">
            <v>7.9</v>
          </cell>
          <cell r="AJ81">
            <v>0</v>
          </cell>
          <cell r="AK81">
            <v>0</v>
          </cell>
          <cell r="AL81">
            <v>0</v>
          </cell>
          <cell r="AM81">
            <v>26</v>
          </cell>
          <cell r="AN81">
            <v>382</v>
          </cell>
          <cell r="AO81">
            <v>33</v>
          </cell>
          <cell r="AP81">
            <v>0</v>
          </cell>
          <cell r="AQ81">
            <v>251</v>
          </cell>
          <cell r="AR81">
            <v>115</v>
          </cell>
          <cell r="AS81">
            <v>8</v>
          </cell>
          <cell r="AT81">
            <v>1.5</v>
          </cell>
          <cell r="AU81">
            <v>0</v>
          </cell>
          <cell r="AV81">
            <v>39</v>
          </cell>
          <cell r="AW81">
            <v>0</v>
          </cell>
          <cell r="AX81">
            <v>393</v>
          </cell>
        </row>
        <row r="82">
          <cell r="A82">
            <v>43798</v>
          </cell>
          <cell r="B82">
            <v>12383.41</v>
          </cell>
          <cell r="C82">
            <v>1873.89</v>
          </cell>
          <cell r="D82">
            <v>642.69000000000005</v>
          </cell>
          <cell r="E82">
            <v>879.01</v>
          </cell>
          <cell r="F82">
            <v>1360</v>
          </cell>
          <cell r="G82">
            <v>1345</v>
          </cell>
          <cell r="H82">
            <v>1397</v>
          </cell>
          <cell r="I82">
            <v>1457.96</v>
          </cell>
          <cell r="J82">
            <v>735</v>
          </cell>
          <cell r="K82">
            <v>704</v>
          </cell>
          <cell r="L82">
            <v>517</v>
          </cell>
          <cell r="M82">
            <v>382</v>
          </cell>
          <cell r="N82">
            <v>240.35</v>
          </cell>
          <cell r="O82">
            <v>415</v>
          </cell>
          <cell r="P82">
            <v>147</v>
          </cell>
          <cell r="Q82">
            <v>557</v>
          </cell>
          <cell r="R82">
            <v>225</v>
          </cell>
          <cell r="S82">
            <v>234</v>
          </cell>
          <cell r="T82">
            <v>0</v>
          </cell>
          <cell r="U82">
            <v>100</v>
          </cell>
          <cell r="V82">
            <v>325</v>
          </cell>
          <cell r="W82">
            <v>128</v>
          </cell>
          <cell r="X82">
            <v>22.2</v>
          </cell>
          <cell r="Y82">
            <v>420</v>
          </cell>
          <cell r="Z82">
            <v>25.4</v>
          </cell>
          <cell r="AA82">
            <v>236</v>
          </cell>
          <cell r="AB82">
            <v>63</v>
          </cell>
          <cell r="AC82">
            <v>0</v>
          </cell>
          <cell r="AD82">
            <v>0</v>
          </cell>
          <cell r="AE82">
            <v>0</v>
          </cell>
          <cell r="AF82">
            <v>35</v>
          </cell>
          <cell r="AG82">
            <v>48</v>
          </cell>
          <cell r="AH82">
            <v>0</v>
          </cell>
          <cell r="AI82">
            <v>8.5</v>
          </cell>
          <cell r="AJ82">
            <v>0</v>
          </cell>
          <cell r="AK82">
            <v>0</v>
          </cell>
          <cell r="AL82">
            <v>0</v>
          </cell>
          <cell r="AM82">
            <v>26</v>
          </cell>
          <cell r="AN82">
            <v>395</v>
          </cell>
          <cell r="AO82">
            <v>22</v>
          </cell>
          <cell r="AP82">
            <v>0</v>
          </cell>
          <cell r="AQ82">
            <v>255</v>
          </cell>
          <cell r="AR82">
            <v>111.5</v>
          </cell>
          <cell r="AS82">
            <v>7</v>
          </cell>
          <cell r="AT82">
            <v>1.5</v>
          </cell>
          <cell r="AU82">
            <v>0</v>
          </cell>
          <cell r="AV82">
            <v>38</v>
          </cell>
          <cell r="AW82">
            <v>0</v>
          </cell>
          <cell r="AX82">
            <v>400</v>
          </cell>
        </row>
        <row r="83">
          <cell r="A83">
            <v>43791</v>
          </cell>
          <cell r="B83">
            <v>12517.25</v>
          </cell>
          <cell r="C83">
            <v>1937.58</v>
          </cell>
          <cell r="D83">
            <v>634.57000000000005</v>
          </cell>
          <cell r="E83">
            <v>868.08</v>
          </cell>
          <cell r="F83">
            <v>1350</v>
          </cell>
          <cell r="G83">
            <v>1386</v>
          </cell>
          <cell r="H83">
            <v>1400</v>
          </cell>
          <cell r="I83">
            <v>1526.5</v>
          </cell>
          <cell r="J83">
            <v>720</v>
          </cell>
          <cell r="K83">
            <v>716</v>
          </cell>
          <cell r="L83">
            <v>583</v>
          </cell>
          <cell r="M83">
            <v>419</v>
          </cell>
          <cell r="N83">
            <v>232.45</v>
          </cell>
          <cell r="O83">
            <v>400</v>
          </cell>
          <cell r="P83">
            <v>134</v>
          </cell>
          <cell r="Q83">
            <v>550</v>
          </cell>
          <cell r="R83">
            <v>236.6</v>
          </cell>
          <cell r="S83">
            <v>225.8</v>
          </cell>
          <cell r="T83">
            <v>0</v>
          </cell>
          <cell r="U83">
            <v>102</v>
          </cell>
          <cell r="V83">
            <v>315.3</v>
          </cell>
          <cell r="W83">
            <v>112</v>
          </cell>
          <cell r="X83">
            <v>22.5</v>
          </cell>
          <cell r="Y83">
            <v>430</v>
          </cell>
          <cell r="Z83">
            <v>25.8</v>
          </cell>
          <cell r="AA83">
            <v>213</v>
          </cell>
          <cell r="AB83">
            <v>61</v>
          </cell>
          <cell r="AC83">
            <v>0</v>
          </cell>
          <cell r="AD83">
            <v>0</v>
          </cell>
          <cell r="AE83">
            <v>0</v>
          </cell>
          <cell r="AF83">
            <v>38</v>
          </cell>
          <cell r="AG83">
            <v>48</v>
          </cell>
          <cell r="AH83">
            <v>0</v>
          </cell>
          <cell r="AI83">
            <v>9.8000000000000007</v>
          </cell>
          <cell r="AJ83">
            <v>0</v>
          </cell>
          <cell r="AK83">
            <v>0</v>
          </cell>
          <cell r="AL83">
            <v>0</v>
          </cell>
          <cell r="AM83">
            <v>25</v>
          </cell>
          <cell r="AN83">
            <v>400</v>
          </cell>
          <cell r="AO83">
            <v>20</v>
          </cell>
          <cell r="AP83">
            <v>0</v>
          </cell>
          <cell r="AQ83">
            <v>248</v>
          </cell>
          <cell r="AR83">
            <v>110</v>
          </cell>
          <cell r="AS83">
            <v>6</v>
          </cell>
          <cell r="AT83">
            <v>1.5</v>
          </cell>
          <cell r="AU83">
            <v>0</v>
          </cell>
          <cell r="AV83">
            <v>40</v>
          </cell>
          <cell r="AW83">
            <v>0</v>
          </cell>
          <cell r="AX83">
            <v>410</v>
          </cell>
        </row>
        <row r="84">
          <cell r="A84">
            <v>43784</v>
          </cell>
          <cell r="B84">
            <v>12373.75</v>
          </cell>
          <cell r="C84">
            <v>1859.2</v>
          </cell>
          <cell r="D84">
            <v>640.84</v>
          </cell>
          <cell r="E84">
            <v>860.32</v>
          </cell>
          <cell r="F84">
            <v>1400</v>
          </cell>
          <cell r="G84">
            <v>1340</v>
          </cell>
          <cell r="H84">
            <v>1495</v>
          </cell>
          <cell r="I84">
            <v>1540.5</v>
          </cell>
          <cell r="J84">
            <v>715</v>
          </cell>
          <cell r="K84">
            <v>726</v>
          </cell>
          <cell r="L84">
            <v>535</v>
          </cell>
          <cell r="M84">
            <v>386</v>
          </cell>
          <cell r="N84">
            <v>218.85</v>
          </cell>
          <cell r="O84">
            <v>414</v>
          </cell>
          <cell r="P84">
            <v>116</v>
          </cell>
          <cell r="Q84">
            <v>552</v>
          </cell>
          <cell r="R84">
            <v>213</v>
          </cell>
          <cell r="S84">
            <v>205</v>
          </cell>
          <cell r="T84">
            <v>0</v>
          </cell>
          <cell r="U84">
            <v>100</v>
          </cell>
          <cell r="V84">
            <v>311</v>
          </cell>
          <cell r="W84">
            <v>102</v>
          </cell>
          <cell r="X84">
            <v>14.5</v>
          </cell>
          <cell r="Y84">
            <v>370</v>
          </cell>
          <cell r="Z84">
            <v>25</v>
          </cell>
          <cell r="AA84">
            <v>221.6</v>
          </cell>
          <cell r="AB84">
            <v>46</v>
          </cell>
          <cell r="AC84">
            <v>0</v>
          </cell>
          <cell r="AD84">
            <v>0</v>
          </cell>
          <cell r="AE84">
            <v>0</v>
          </cell>
          <cell r="AF84">
            <v>30</v>
          </cell>
          <cell r="AG84">
            <v>53</v>
          </cell>
          <cell r="AH84">
            <v>0</v>
          </cell>
          <cell r="AI84">
            <v>9.8000000000000007</v>
          </cell>
          <cell r="AJ84">
            <v>0</v>
          </cell>
          <cell r="AK84">
            <v>0</v>
          </cell>
          <cell r="AL84">
            <v>0</v>
          </cell>
          <cell r="AM84">
            <v>27</v>
          </cell>
          <cell r="AN84">
            <v>390</v>
          </cell>
          <cell r="AO84">
            <v>28</v>
          </cell>
          <cell r="AP84">
            <v>0</v>
          </cell>
          <cell r="AQ84">
            <v>250</v>
          </cell>
          <cell r="AR84">
            <v>94</v>
          </cell>
          <cell r="AS84">
            <v>6</v>
          </cell>
          <cell r="AT84">
            <v>1.5</v>
          </cell>
          <cell r="AU84">
            <v>0</v>
          </cell>
          <cell r="AV84">
            <v>38</v>
          </cell>
          <cell r="AW84">
            <v>0</v>
          </cell>
          <cell r="AX84">
            <v>400</v>
          </cell>
        </row>
        <row r="85">
          <cell r="A85">
            <v>43777</v>
          </cell>
          <cell r="B85">
            <v>12585</v>
          </cell>
          <cell r="C85">
            <v>1946.28</v>
          </cell>
          <cell r="D85">
            <v>700.62</v>
          </cell>
          <cell r="E85">
            <v>796.6</v>
          </cell>
          <cell r="F85">
            <v>1375</v>
          </cell>
          <cell r="G85">
            <v>1358</v>
          </cell>
          <cell r="H85">
            <v>1593</v>
          </cell>
          <cell r="I85">
            <v>1575.49</v>
          </cell>
          <cell r="J85">
            <v>730</v>
          </cell>
          <cell r="K85">
            <v>758</v>
          </cell>
          <cell r="L85">
            <v>479</v>
          </cell>
          <cell r="M85">
            <v>439.7</v>
          </cell>
          <cell r="N85">
            <v>210.5</v>
          </cell>
          <cell r="O85">
            <v>444</v>
          </cell>
          <cell r="P85">
            <v>129</v>
          </cell>
          <cell r="Q85">
            <v>533</v>
          </cell>
          <cell r="R85">
            <v>237</v>
          </cell>
          <cell r="S85">
            <v>200.5</v>
          </cell>
          <cell r="T85">
            <v>0</v>
          </cell>
          <cell r="U85">
            <v>102</v>
          </cell>
          <cell r="V85">
            <v>288.3</v>
          </cell>
          <cell r="W85">
            <v>99</v>
          </cell>
          <cell r="X85">
            <v>9.1999999999999993</v>
          </cell>
          <cell r="Y85">
            <v>392</v>
          </cell>
          <cell r="Z85">
            <v>35</v>
          </cell>
          <cell r="AA85">
            <v>227</v>
          </cell>
          <cell r="AB85">
            <v>47</v>
          </cell>
          <cell r="AC85">
            <v>0</v>
          </cell>
          <cell r="AD85">
            <v>0</v>
          </cell>
          <cell r="AE85">
            <v>0</v>
          </cell>
          <cell r="AF85">
            <v>30</v>
          </cell>
          <cell r="AG85">
            <v>65</v>
          </cell>
          <cell r="AH85">
            <v>0</v>
          </cell>
          <cell r="AI85">
            <v>15.8</v>
          </cell>
          <cell r="AJ85">
            <v>0</v>
          </cell>
          <cell r="AK85">
            <v>0</v>
          </cell>
          <cell r="AL85">
            <v>0</v>
          </cell>
          <cell r="AM85">
            <v>26.5</v>
          </cell>
          <cell r="AN85">
            <v>376</v>
          </cell>
          <cell r="AO85">
            <v>29.2</v>
          </cell>
          <cell r="AP85">
            <v>0</v>
          </cell>
          <cell r="AQ85">
            <v>261</v>
          </cell>
          <cell r="AR85">
            <v>108</v>
          </cell>
          <cell r="AS85">
            <v>9</v>
          </cell>
          <cell r="AT85">
            <v>1.5</v>
          </cell>
          <cell r="AU85">
            <v>0</v>
          </cell>
          <cell r="AV85">
            <v>39</v>
          </cell>
          <cell r="AW85">
            <v>0</v>
          </cell>
          <cell r="AX85">
            <v>363</v>
          </cell>
        </row>
        <row r="86">
          <cell r="A86">
            <v>43770</v>
          </cell>
          <cell r="B86">
            <v>12648.5</v>
          </cell>
          <cell r="C86">
            <v>1967.99</v>
          </cell>
          <cell r="D86">
            <v>746.2</v>
          </cell>
          <cell r="E86">
            <v>850.01</v>
          </cell>
          <cell r="F86">
            <v>1390</v>
          </cell>
          <cell r="G86">
            <v>1405</v>
          </cell>
          <cell r="H86">
            <v>1613</v>
          </cell>
          <cell r="I86">
            <v>1615</v>
          </cell>
          <cell r="J86">
            <v>695</v>
          </cell>
          <cell r="K86">
            <v>733</v>
          </cell>
          <cell r="L86">
            <v>477</v>
          </cell>
          <cell r="M86">
            <v>468</v>
          </cell>
          <cell r="N86">
            <v>183</v>
          </cell>
          <cell r="O86">
            <v>470</v>
          </cell>
          <cell r="P86">
            <v>124</v>
          </cell>
          <cell r="Q86">
            <v>544</v>
          </cell>
          <cell r="R86">
            <v>250</v>
          </cell>
          <cell r="S86">
            <v>210.6</v>
          </cell>
          <cell r="T86">
            <v>0</v>
          </cell>
          <cell r="U86">
            <v>104</v>
          </cell>
          <cell r="V86">
            <v>298.10000000000002</v>
          </cell>
          <cell r="W86">
            <v>103</v>
          </cell>
          <cell r="X86">
            <v>8.9</v>
          </cell>
          <cell r="Y86">
            <v>378</v>
          </cell>
          <cell r="Z86">
            <v>35</v>
          </cell>
          <cell r="AA86">
            <v>228</v>
          </cell>
          <cell r="AB86">
            <v>40</v>
          </cell>
          <cell r="AC86">
            <v>0</v>
          </cell>
          <cell r="AD86">
            <v>1</v>
          </cell>
          <cell r="AE86">
            <v>0</v>
          </cell>
          <cell r="AF86">
            <v>32</v>
          </cell>
          <cell r="AG86">
            <v>55</v>
          </cell>
          <cell r="AH86">
            <v>0</v>
          </cell>
          <cell r="AI86">
            <v>23.9</v>
          </cell>
          <cell r="AJ86">
            <v>0</v>
          </cell>
          <cell r="AK86">
            <v>0</v>
          </cell>
          <cell r="AL86">
            <v>0</v>
          </cell>
          <cell r="AM86">
            <v>25</v>
          </cell>
          <cell r="AN86">
            <v>357</v>
          </cell>
          <cell r="AO86">
            <v>20</v>
          </cell>
          <cell r="AP86">
            <v>0</v>
          </cell>
          <cell r="AQ86">
            <v>269</v>
          </cell>
          <cell r="AR86">
            <v>96</v>
          </cell>
          <cell r="AS86">
            <v>6</v>
          </cell>
          <cell r="AT86">
            <v>1.5</v>
          </cell>
          <cell r="AU86">
            <v>0</v>
          </cell>
          <cell r="AV86">
            <v>38</v>
          </cell>
          <cell r="AW86">
            <v>0</v>
          </cell>
          <cell r="AX86">
            <v>351.5</v>
          </cell>
        </row>
        <row r="87">
          <cell r="A87">
            <v>43763</v>
          </cell>
          <cell r="B87">
            <v>12836</v>
          </cell>
          <cell r="C87">
            <v>1973.52</v>
          </cell>
          <cell r="D87">
            <v>740.4</v>
          </cell>
          <cell r="E87">
            <v>865.81</v>
          </cell>
          <cell r="F87">
            <v>1360</v>
          </cell>
          <cell r="G87">
            <v>1416</v>
          </cell>
          <cell r="H87">
            <v>1695</v>
          </cell>
          <cell r="I87">
            <v>1676.9</v>
          </cell>
          <cell r="J87">
            <v>680</v>
          </cell>
          <cell r="K87">
            <v>698</v>
          </cell>
          <cell r="L87">
            <v>463</v>
          </cell>
          <cell r="M87">
            <v>471</v>
          </cell>
          <cell r="N87">
            <v>181.95</v>
          </cell>
          <cell r="O87">
            <v>518</v>
          </cell>
          <cell r="P87">
            <v>148</v>
          </cell>
          <cell r="Q87">
            <v>540</v>
          </cell>
          <cell r="R87">
            <v>281</v>
          </cell>
          <cell r="S87">
            <v>209.1</v>
          </cell>
          <cell r="T87">
            <v>0</v>
          </cell>
          <cell r="U87">
            <v>108</v>
          </cell>
          <cell r="V87">
            <v>303</v>
          </cell>
          <cell r="W87">
            <v>101</v>
          </cell>
          <cell r="X87">
            <v>13.6</v>
          </cell>
          <cell r="Y87">
            <v>385</v>
          </cell>
          <cell r="Z87">
            <v>34</v>
          </cell>
          <cell r="AA87">
            <v>227</v>
          </cell>
          <cell r="AB87">
            <v>39</v>
          </cell>
          <cell r="AC87">
            <v>0</v>
          </cell>
          <cell r="AD87">
            <v>2.2999999999999998</v>
          </cell>
          <cell r="AE87">
            <v>0</v>
          </cell>
          <cell r="AF87">
            <v>30</v>
          </cell>
          <cell r="AG87">
            <v>55</v>
          </cell>
          <cell r="AH87">
            <v>0</v>
          </cell>
          <cell r="AI87">
            <v>25.1</v>
          </cell>
          <cell r="AJ87">
            <v>0</v>
          </cell>
          <cell r="AK87">
            <v>0</v>
          </cell>
          <cell r="AL87">
            <v>0</v>
          </cell>
          <cell r="AM87">
            <v>25</v>
          </cell>
          <cell r="AN87">
            <v>355</v>
          </cell>
          <cell r="AO87">
            <v>31.2</v>
          </cell>
          <cell r="AP87">
            <v>0</v>
          </cell>
          <cell r="AQ87">
            <v>260</v>
          </cell>
          <cell r="AR87">
            <v>95.8</v>
          </cell>
          <cell r="AS87">
            <v>4</v>
          </cell>
          <cell r="AT87">
            <v>1.5</v>
          </cell>
          <cell r="AU87">
            <v>0</v>
          </cell>
          <cell r="AV87">
            <v>34</v>
          </cell>
          <cell r="AW87">
            <v>0</v>
          </cell>
          <cell r="AX87">
            <v>369</v>
          </cell>
        </row>
        <row r="88">
          <cell r="A88">
            <v>43756</v>
          </cell>
          <cell r="B88">
            <v>12724.03</v>
          </cell>
          <cell r="C88">
            <v>1968.28</v>
          </cell>
          <cell r="D88">
            <v>718.21</v>
          </cell>
          <cell r="E88">
            <v>863.53</v>
          </cell>
          <cell r="F88">
            <v>1350</v>
          </cell>
          <cell r="G88">
            <v>1366</v>
          </cell>
          <cell r="H88">
            <v>1672</v>
          </cell>
          <cell r="I88">
            <v>1650</v>
          </cell>
          <cell r="J88">
            <v>695</v>
          </cell>
          <cell r="K88">
            <v>740</v>
          </cell>
          <cell r="L88">
            <v>469</v>
          </cell>
          <cell r="M88">
            <v>453</v>
          </cell>
          <cell r="N88">
            <v>188.53</v>
          </cell>
          <cell r="O88">
            <v>500</v>
          </cell>
          <cell r="P88">
            <v>163</v>
          </cell>
          <cell r="Q88">
            <v>549</v>
          </cell>
          <cell r="R88">
            <v>234</v>
          </cell>
          <cell r="S88">
            <v>225</v>
          </cell>
          <cell r="T88">
            <v>0</v>
          </cell>
          <cell r="U88">
            <v>103</v>
          </cell>
          <cell r="V88">
            <v>286</v>
          </cell>
          <cell r="W88">
            <v>109</v>
          </cell>
          <cell r="X88">
            <v>10.5</v>
          </cell>
          <cell r="Y88">
            <v>357</v>
          </cell>
          <cell r="Z88">
            <v>33</v>
          </cell>
          <cell r="AA88">
            <v>222</v>
          </cell>
          <cell r="AB88">
            <v>37</v>
          </cell>
          <cell r="AC88">
            <v>0</v>
          </cell>
          <cell r="AD88">
            <v>2</v>
          </cell>
          <cell r="AE88">
            <v>0</v>
          </cell>
          <cell r="AF88">
            <v>35</v>
          </cell>
          <cell r="AG88">
            <v>59</v>
          </cell>
          <cell r="AH88">
            <v>0</v>
          </cell>
          <cell r="AI88">
            <v>26.3</v>
          </cell>
          <cell r="AJ88">
            <v>0</v>
          </cell>
          <cell r="AK88">
            <v>0</v>
          </cell>
          <cell r="AL88">
            <v>0</v>
          </cell>
          <cell r="AM88">
            <v>28</v>
          </cell>
          <cell r="AN88">
            <v>362</v>
          </cell>
          <cell r="AO88">
            <v>30.2</v>
          </cell>
          <cell r="AP88">
            <v>0</v>
          </cell>
          <cell r="AQ88">
            <v>243</v>
          </cell>
          <cell r="AR88">
            <v>98</v>
          </cell>
          <cell r="AS88">
            <v>4</v>
          </cell>
          <cell r="AT88">
            <v>1.5</v>
          </cell>
          <cell r="AU88">
            <v>0</v>
          </cell>
          <cell r="AV88">
            <v>41</v>
          </cell>
          <cell r="AW88">
            <v>0</v>
          </cell>
          <cell r="AX88">
            <v>382</v>
          </cell>
        </row>
        <row r="89">
          <cell r="A89">
            <v>43749</v>
          </cell>
          <cell r="B89">
            <v>12669.6</v>
          </cell>
          <cell r="C89">
            <v>2014.79</v>
          </cell>
          <cell r="D89">
            <v>691.01</v>
          </cell>
          <cell r="E89">
            <v>876.36</v>
          </cell>
          <cell r="F89">
            <v>1410</v>
          </cell>
          <cell r="G89">
            <v>1317</v>
          </cell>
          <cell r="H89">
            <v>1689</v>
          </cell>
          <cell r="I89">
            <v>1551.37</v>
          </cell>
          <cell r="J89">
            <v>680</v>
          </cell>
          <cell r="K89">
            <v>728</v>
          </cell>
          <cell r="L89">
            <v>509</v>
          </cell>
          <cell r="M89">
            <v>464.8</v>
          </cell>
          <cell r="N89">
            <v>178.43</v>
          </cell>
          <cell r="O89">
            <v>490</v>
          </cell>
          <cell r="P89">
            <v>182</v>
          </cell>
          <cell r="Q89">
            <v>560</v>
          </cell>
          <cell r="R89">
            <v>253</v>
          </cell>
          <cell r="S89">
            <v>214</v>
          </cell>
          <cell r="T89">
            <v>0</v>
          </cell>
          <cell r="U89">
            <v>101</v>
          </cell>
          <cell r="V89">
            <v>249</v>
          </cell>
          <cell r="W89">
            <v>107</v>
          </cell>
          <cell r="X89">
            <v>13.2</v>
          </cell>
          <cell r="Y89">
            <v>342</v>
          </cell>
          <cell r="Z89">
            <v>33.299999999999997</v>
          </cell>
          <cell r="AA89">
            <v>224</v>
          </cell>
          <cell r="AB89">
            <v>49</v>
          </cell>
          <cell r="AC89">
            <v>0</v>
          </cell>
          <cell r="AD89">
            <v>2.8</v>
          </cell>
          <cell r="AE89">
            <v>0</v>
          </cell>
          <cell r="AF89">
            <v>30</v>
          </cell>
          <cell r="AG89">
            <v>64</v>
          </cell>
          <cell r="AH89">
            <v>0</v>
          </cell>
          <cell r="AI89">
            <v>26.8</v>
          </cell>
          <cell r="AJ89">
            <v>0</v>
          </cell>
          <cell r="AK89">
            <v>0</v>
          </cell>
          <cell r="AL89">
            <v>0</v>
          </cell>
          <cell r="AM89">
            <v>28</v>
          </cell>
          <cell r="AN89">
            <v>384</v>
          </cell>
          <cell r="AO89">
            <v>29</v>
          </cell>
          <cell r="AP89">
            <v>0</v>
          </cell>
          <cell r="AQ89">
            <v>263</v>
          </cell>
          <cell r="AR89">
            <v>76.400000000000006</v>
          </cell>
          <cell r="AS89">
            <v>4</v>
          </cell>
          <cell r="AT89">
            <v>1.5</v>
          </cell>
          <cell r="AU89">
            <v>0</v>
          </cell>
          <cell r="AV89">
            <v>41</v>
          </cell>
          <cell r="AW89">
            <v>0</v>
          </cell>
          <cell r="AX89">
            <v>374</v>
          </cell>
        </row>
        <row r="90">
          <cell r="A90">
            <v>43735</v>
          </cell>
          <cell r="B90">
            <v>12033</v>
          </cell>
          <cell r="C90">
            <v>1951.32</v>
          </cell>
          <cell r="D90">
            <v>687.2</v>
          </cell>
          <cell r="E90">
            <v>816.24</v>
          </cell>
          <cell r="F90">
            <v>1330</v>
          </cell>
          <cell r="G90">
            <v>1153</v>
          </cell>
          <cell r="H90">
            <v>1505</v>
          </cell>
          <cell r="I90">
            <v>1302</v>
          </cell>
          <cell r="J90">
            <v>700</v>
          </cell>
          <cell r="K90">
            <v>638</v>
          </cell>
          <cell r="L90">
            <v>475</v>
          </cell>
          <cell r="M90">
            <v>479</v>
          </cell>
          <cell r="N90">
            <v>189.31</v>
          </cell>
          <cell r="O90">
            <v>497</v>
          </cell>
          <cell r="P90">
            <v>198</v>
          </cell>
          <cell r="Q90">
            <v>551</v>
          </cell>
          <cell r="R90">
            <v>246</v>
          </cell>
          <cell r="S90">
            <v>230.7</v>
          </cell>
          <cell r="T90">
            <v>0</v>
          </cell>
          <cell r="U90">
            <v>99</v>
          </cell>
          <cell r="V90">
            <v>282.3</v>
          </cell>
          <cell r="W90">
            <v>96</v>
          </cell>
          <cell r="X90">
            <v>8.1999999999999993</v>
          </cell>
          <cell r="Y90">
            <v>431.1</v>
          </cell>
          <cell r="Z90">
            <v>34.700000000000003</v>
          </cell>
          <cell r="AA90">
            <v>195</v>
          </cell>
          <cell r="AB90">
            <v>48</v>
          </cell>
          <cell r="AC90">
            <v>0</v>
          </cell>
          <cell r="AD90">
            <v>4.7</v>
          </cell>
          <cell r="AE90">
            <v>0</v>
          </cell>
          <cell r="AF90">
            <v>28</v>
          </cell>
          <cell r="AG90">
            <v>65</v>
          </cell>
          <cell r="AH90">
            <v>0</v>
          </cell>
          <cell r="AI90">
            <v>27.7</v>
          </cell>
          <cell r="AJ90">
            <v>0</v>
          </cell>
          <cell r="AK90">
            <v>0</v>
          </cell>
          <cell r="AL90">
            <v>0</v>
          </cell>
          <cell r="AM90">
            <v>24</v>
          </cell>
          <cell r="AN90">
            <v>365</v>
          </cell>
          <cell r="AO90">
            <v>9</v>
          </cell>
          <cell r="AP90">
            <v>0</v>
          </cell>
          <cell r="AQ90">
            <v>275</v>
          </cell>
          <cell r="AR90">
            <v>83.6</v>
          </cell>
          <cell r="AS90">
            <v>2</v>
          </cell>
          <cell r="AT90">
            <v>1.5</v>
          </cell>
          <cell r="AU90">
            <v>0</v>
          </cell>
          <cell r="AV90">
            <v>41</v>
          </cell>
          <cell r="AW90">
            <v>0</v>
          </cell>
          <cell r="AX90">
            <v>418.9</v>
          </cell>
        </row>
        <row r="91">
          <cell r="A91">
            <v>43728</v>
          </cell>
          <cell r="B91">
            <v>12254.29</v>
          </cell>
          <cell r="C91">
            <v>1926.16</v>
          </cell>
          <cell r="D91">
            <v>616.77</v>
          </cell>
          <cell r="E91">
            <v>911.23500000000001</v>
          </cell>
          <cell r="F91">
            <v>1360</v>
          </cell>
          <cell r="G91">
            <v>1187</v>
          </cell>
          <cell r="H91">
            <v>1498</v>
          </cell>
          <cell r="I91">
            <v>1205</v>
          </cell>
          <cell r="J91">
            <v>740</v>
          </cell>
          <cell r="K91">
            <v>733</v>
          </cell>
          <cell r="L91">
            <v>454</v>
          </cell>
          <cell r="M91">
            <v>480</v>
          </cell>
          <cell r="N91">
            <v>219.99</v>
          </cell>
          <cell r="O91">
            <v>530</v>
          </cell>
          <cell r="P91">
            <v>142</v>
          </cell>
          <cell r="Q91">
            <v>572</v>
          </cell>
          <cell r="R91">
            <v>258</v>
          </cell>
          <cell r="S91">
            <v>240.2</v>
          </cell>
          <cell r="T91">
            <v>0</v>
          </cell>
          <cell r="U91">
            <v>103</v>
          </cell>
          <cell r="V91">
            <v>296</v>
          </cell>
          <cell r="W91">
            <v>90</v>
          </cell>
          <cell r="X91">
            <v>9.6</v>
          </cell>
          <cell r="Y91">
            <v>450</v>
          </cell>
          <cell r="Z91">
            <v>43.6</v>
          </cell>
          <cell r="AA91">
            <v>201</v>
          </cell>
          <cell r="AB91">
            <v>52</v>
          </cell>
          <cell r="AC91">
            <v>0</v>
          </cell>
          <cell r="AD91">
            <v>5.8</v>
          </cell>
          <cell r="AE91">
            <v>0</v>
          </cell>
          <cell r="AF91">
            <v>30</v>
          </cell>
          <cell r="AG91">
            <v>65</v>
          </cell>
          <cell r="AH91">
            <v>0</v>
          </cell>
          <cell r="AI91">
            <v>21.8</v>
          </cell>
          <cell r="AJ91">
            <v>0</v>
          </cell>
          <cell r="AK91">
            <v>0</v>
          </cell>
          <cell r="AL91">
            <v>0</v>
          </cell>
          <cell r="AM91">
            <v>24</v>
          </cell>
          <cell r="AN91">
            <v>362</v>
          </cell>
          <cell r="AO91">
            <v>18</v>
          </cell>
          <cell r="AP91">
            <v>0</v>
          </cell>
          <cell r="AQ91">
            <v>270</v>
          </cell>
          <cell r="AR91">
            <v>89.8</v>
          </cell>
          <cell r="AS91">
            <v>5</v>
          </cell>
          <cell r="AT91">
            <v>1.5</v>
          </cell>
          <cell r="AU91">
            <v>0</v>
          </cell>
          <cell r="AV91">
            <v>41</v>
          </cell>
          <cell r="AW91">
            <v>0</v>
          </cell>
          <cell r="AX91">
            <v>456</v>
          </cell>
        </row>
        <row r="92">
          <cell r="A92">
            <v>43721</v>
          </cell>
          <cell r="B92">
            <v>11944</v>
          </cell>
          <cell r="C92">
            <v>1983.93</v>
          </cell>
          <cell r="D92">
            <v>544.28</v>
          </cell>
          <cell r="E92">
            <v>934.63</v>
          </cell>
          <cell r="F92">
            <v>1310</v>
          </cell>
          <cell r="G92">
            <v>1178</v>
          </cell>
          <cell r="H92">
            <v>1465</v>
          </cell>
          <cell r="I92">
            <v>1250</v>
          </cell>
          <cell r="J92">
            <v>725</v>
          </cell>
          <cell r="K92">
            <v>716</v>
          </cell>
          <cell r="L92">
            <v>398</v>
          </cell>
          <cell r="M92">
            <v>400</v>
          </cell>
          <cell r="N92">
            <v>229.28</v>
          </cell>
          <cell r="O92">
            <v>512</v>
          </cell>
          <cell r="P92">
            <v>113</v>
          </cell>
          <cell r="Q92">
            <v>552</v>
          </cell>
          <cell r="R92">
            <v>245</v>
          </cell>
          <cell r="S92">
            <v>220.1</v>
          </cell>
          <cell r="T92">
            <v>0</v>
          </cell>
          <cell r="U92">
            <v>100</v>
          </cell>
          <cell r="V92">
            <v>285</v>
          </cell>
          <cell r="W92">
            <v>96</v>
          </cell>
          <cell r="X92">
            <v>11.2</v>
          </cell>
          <cell r="Y92">
            <v>456</v>
          </cell>
          <cell r="Z92">
            <v>49.4</v>
          </cell>
          <cell r="AA92">
            <v>214.1</v>
          </cell>
          <cell r="AB92">
            <v>54</v>
          </cell>
          <cell r="AC92">
            <v>0</v>
          </cell>
          <cell r="AD92">
            <v>7.8</v>
          </cell>
          <cell r="AE92">
            <v>0</v>
          </cell>
          <cell r="AF92">
            <v>30</v>
          </cell>
          <cell r="AG92">
            <v>65</v>
          </cell>
          <cell r="AH92">
            <v>0</v>
          </cell>
          <cell r="AI92">
            <v>23.1</v>
          </cell>
          <cell r="AJ92">
            <v>0</v>
          </cell>
          <cell r="AK92">
            <v>0</v>
          </cell>
          <cell r="AL92">
            <v>0</v>
          </cell>
          <cell r="AM92">
            <v>24</v>
          </cell>
          <cell r="AN92">
            <v>343</v>
          </cell>
          <cell r="AO92">
            <v>26</v>
          </cell>
          <cell r="AP92">
            <v>0</v>
          </cell>
          <cell r="AQ92">
            <v>260</v>
          </cell>
          <cell r="AR92">
            <v>92.3</v>
          </cell>
          <cell r="AS92">
            <v>4</v>
          </cell>
          <cell r="AT92">
            <v>1.5</v>
          </cell>
          <cell r="AU92">
            <v>0</v>
          </cell>
          <cell r="AV92">
            <v>41</v>
          </cell>
          <cell r="AW92">
            <v>0</v>
          </cell>
          <cell r="AX92">
            <v>448</v>
          </cell>
        </row>
        <row r="93">
          <cell r="A93">
            <v>43714</v>
          </cell>
          <cell r="B93">
            <v>12091.66</v>
          </cell>
          <cell r="C93">
            <v>2043.29</v>
          </cell>
          <cell r="D93">
            <v>550.41999999999996</v>
          </cell>
          <cell r="E93">
            <v>1034.1500000000001</v>
          </cell>
          <cell r="F93">
            <v>1330</v>
          </cell>
          <cell r="G93">
            <v>1225</v>
          </cell>
          <cell r="H93">
            <v>1490</v>
          </cell>
          <cell r="I93">
            <v>1260</v>
          </cell>
          <cell r="J93">
            <v>725</v>
          </cell>
          <cell r="K93">
            <v>710</v>
          </cell>
          <cell r="L93">
            <v>400</v>
          </cell>
          <cell r="M93">
            <v>370</v>
          </cell>
          <cell r="N93">
            <v>244.76</v>
          </cell>
          <cell r="O93">
            <v>522</v>
          </cell>
          <cell r="P93">
            <v>104</v>
          </cell>
          <cell r="Q93">
            <v>550</v>
          </cell>
          <cell r="R93">
            <v>236</v>
          </cell>
          <cell r="S93">
            <v>240.1</v>
          </cell>
          <cell r="T93">
            <v>0</v>
          </cell>
          <cell r="U93">
            <v>98</v>
          </cell>
          <cell r="V93">
            <v>299.7</v>
          </cell>
          <cell r="W93">
            <v>110</v>
          </cell>
          <cell r="X93">
            <v>10</v>
          </cell>
          <cell r="Y93">
            <v>464</v>
          </cell>
          <cell r="Z93">
            <v>41.8</v>
          </cell>
          <cell r="AA93">
            <v>236</v>
          </cell>
          <cell r="AB93">
            <v>65</v>
          </cell>
          <cell r="AC93">
            <v>0</v>
          </cell>
          <cell r="AD93">
            <v>3.5</v>
          </cell>
          <cell r="AE93">
            <v>0</v>
          </cell>
          <cell r="AF93">
            <v>30</v>
          </cell>
          <cell r="AG93">
            <v>70</v>
          </cell>
          <cell r="AH93">
            <v>0</v>
          </cell>
          <cell r="AI93">
            <v>24.4</v>
          </cell>
          <cell r="AJ93">
            <v>0</v>
          </cell>
          <cell r="AK93">
            <v>0</v>
          </cell>
          <cell r="AL93">
            <v>0</v>
          </cell>
          <cell r="AM93">
            <v>24</v>
          </cell>
          <cell r="AN93">
            <v>322</v>
          </cell>
          <cell r="AO93">
            <v>31</v>
          </cell>
          <cell r="AP93">
            <v>0</v>
          </cell>
          <cell r="AQ93">
            <v>270</v>
          </cell>
          <cell r="AR93">
            <v>90.9</v>
          </cell>
          <cell r="AS93">
            <v>4</v>
          </cell>
          <cell r="AT93">
            <v>1.5</v>
          </cell>
          <cell r="AU93">
            <v>0</v>
          </cell>
          <cell r="AV93">
            <v>41</v>
          </cell>
          <cell r="AW93">
            <v>0</v>
          </cell>
          <cell r="AX93">
            <v>448</v>
          </cell>
        </row>
        <row r="94">
          <cell r="A94">
            <v>43707</v>
          </cell>
          <cell r="B94">
            <v>12131.4</v>
          </cell>
          <cell r="C94">
            <v>1992.74</v>
          </cell>
          <cell r="D94">
            <v>542.13</v>
          </cell>
          <cell r="E94">
            <v>1099.04</v>
          </cell>
          <cell r="F94">
            <v>1340</v>
          </cell>
          <cell r="G94">
            <v>1208</v>
          </cell>
          <cell r="H94">
            <v>1544</v>
          </cell>
          <cell r="I94">
            <v>1299</v>
          </cell>
          <cell r="J94">
            <v>695</v>
          </cell>
          <cell r="K94">
            <v>720</v>
          </cell>
          <cell r="L94">
            <v>349</v>
          </cell>
          <cell r="M94">
            <v>350</v>
          </cell>
          <cell r="N94">
            <v>250</v>
          </cell>
          <cell r="O94">
            <v>520</v>
          </cell>
          <cell r="P94">
            <v>97</v>
          </cell>
          <cell r="Q94">
            <v>587</v>
          </cell>
          <cell r="R94">
            <v>253</v>
          </cell>
          <cell r="S94">
            <v>242.8</v>
          </cell>
          <cell r="T94">
            <v>0</v>
          </cell>
          <cell r="U94">
            <v>105</v>
          </cell>
          <cell r="V94">
            <v>311</v>
          </cell>
          <cell r="W94">
            <v>106</v>
          </cell>
          <cell r="X94">
            <v>5.7</v>
          </cell>
          <cell r="Y94">
            <v>441</v>
          </cell>
          <cell r="Z94">
            <v>41.9</v>
          </cell>
          <cell r="AA94">
            <v>250.6</v>
          </cell>
          <cell r="AB94">
            <v>75</v>
          </cell>
          <cell r="AC94">
            <v>0</v>
          </cell>
          <cell r="AD94">
            <v>6.4</v>
          </cell>
          <cell r="AE94">
            <v>0</v>
          </cell>
          <cell r="AF94">
            <v>25</v>
          </cell>
          <cell r="AG94">
            <v>68</v>
          </cell>
          <cell r="AH94">
            <v>0</v>
          </cell>
          <cell r="AI94">
            <v>25.7</v>
          </cell>
          <cell r="AJ94">
            <v>0</v>
          </cell>
          <cell r="AK94">
            <v>0</v>
          </cell>
          <cell r="AL94">
            <v>0</v>
          </cell>
          <cell r="AM94">
            <v>21</v>
          </cell>
          <cell r="AN94">
            <v>307</v>
          </cell>
          <cell r="AO94">
            <v>24</v>
          </cell>
          <cell r="AP94">
            <v>0</v>
          </cell>
          <cell r="AQ94">
            <v>308</v>
          </cell>
          <cell r="AR94">
            <v>77.8</v>
          </cell>
          <cell r="AS94">
            <v>5</v>
          </cell>
          <cell r="AT94">
            <v>1.5</v>
          </cell>
          <cell r="AU94">
            <v>0</v>
          </cell>
          <cell r="AV94">
            <v>41</v>
          </cell>
          <cell r="AW94">
            <v>0</v>
          </cell>
          <cell r="AX94">
            <v>430</v>
          </cell>
        </row>
        <row r="95">
          <cell r="A95">
            <v>43700</v>
          </cell>
          <cell r="B95">
            <v>11984.33</v>
          </cell>
          <cell r="C95">
            <v>1910.66</v>
          </cell>
          <cell r="D95">
            <v>499.31</v>
          </cell>
          <cell r="E95">
            <v>1061.74</v>
          </cell>
          <cell r="F95">
            <v>1320</v>
          </cell>
          <cell r="G95">
            <v>1199</v>
          </cell>
          <cell r="H95">
            <v>1510</v>
          </cell>
          <cell r="I95">
            <v>1311</v>
          </cell>
          <cell r="J95">
            <v>685</v>
          </cell>
          <cell r="K95">
            <v>735</v>
          </cell>
          <cell r="L95">
            <v>370</v>
          </cell>
          <cell r="M95">
            <v>302</v>
          </cell>
          <cell r="N95">
            <v>233.43</v>
          </cell>
          <cell r="O95">
            <v>504</v>
          </cell>
          <cell r="P95">
            <v>103</v>
          </cell>
          <cell r="Q95">
            <v>551</v>
          </cell>
          <cell r="R95">
            <v>247</v>
          </cell>
          <cell r="S95">
            <v>245.2</v>
          </cell>
          <cell r="T95">
            <v>0</v>
          </cell>
          <cell r="U95">
            <v>110</v>
          </cell>
          <cell r="V95">
            <v>325.7</v>
          </cell>
          <cell r="W95">
            <v>98</v>
          </cell>
          <cell r="X95">
            <v>6.2</v>
          </cell>
          <cell r="Y95">
            <v>459.2</v>
          </cell>
          <cell r="Z95">
            <v>38.799999999999997</v>
          </cell>
          <cell r="AA95">
            <v>229</v>
          </cell>
          <cell r="AB95">
            <v>63</v>
          </cell>
          <cell r="AC95">
            <v>0</v>
          </cell>
          <cell r="AD95">
            <v>8</v>
          </cell>
          <cell r="AE95">
            <v>0</v>
          </cell>
          <cell r="AF95">
            <v>29</v>
          </cell>
          <cell r="AG95">
            <v>62</v>
          </cell>
          <cell r="AH95">
            <v>0</v>
          </cell>
          <cell r="AI95">
            <v>26.9</v>
          </cell>
          <cell r="AJ95">
            <v>0</v>
          </cell>
          <cell r="AK95">
            <v>0</v>
          </cell>
          <cell r="AL95">
            <v>0</v>
          </cell>
          <cell r="AM95">
            <v>21</v>
          </cell>
          <cell r="AN95">
            <v>302</v>
          </cell>
          <cell r="AO95">
            <v>29</v>
          </cell>
          <cell r="AP95">
            <v>0</v>
          </cell>
          <cell r="AQ95">
            <v>312</v>
          </cell>
          <cell r="AR95">
            <v>79.400000000000006</v>
          </cell>
          <cell r="AS95">
            <v>4</v>
          </cell>
          <cell r="AT95">
            <v>1.5</v>
          </cell>
          <cell r="AU95">
            <v>0</v>
          </cell>
          <cell r="AV95">
            <v>41</v>
          </cell>
          <cell r="AW95">
            <v>0</v>
          </cell>
          <cell r="AX95">
            <v>423</v>
          </cell>
        </row>
        <row r="96">
          <cell r="A96">
            <v>43693</v>
          </cell>
          <cell r="B96">
            <v>11601.24</v>
          </cell>
          <cell r="C96">
            <v>1828.89</v>
          </cell>
          <cell r="D96">
            <v>458.22</v>
          </cell>
          <cell r="E96">
            <v>1036.72</v>
          </cell>
          <cell r="F96">
            <v>1280</v>
          </cell>
          <cell r="G96">
            <v>1170</v>
          </cell>
          <cell r="H96">
            <v>1446</v>
          </cell>
          <cell r="I96">
            <v>1281</v>
          </cell>
          <cell r="J96">
            <v>640</v>
          </cell>
          <cell r="K96">
            <v>713</v>
          </cell>
          <cell r="L96">
            <v>353</v>
          </cell>
          <cell r="M96">
            <v>289</v>
          </cell>
          <cell r="N96">
            <v>232.54</v>
          </cell>
          <cell r="O96">
            <v>505</v>
          </cell>
          <cell r="P96">
            <v>108</v>
          </cell>
          <cell r="Q96">
            <v>542</v>
          </cell>
          <cell r="R96">
            <v>257</v>
          </cell>
          <cell r="S96">
            <v>252.5</v>
          </cell>
          <cell r="T96">
            <v>0</v>
          </cell>
          <cell r="U96">
            <v>105</v>
          </cell>
          <cell r="V96">
            <v>313</v>
          </cell>
          <cell r="W96">
            <v>80</v>
          </cell>
          <cell r="X96">
            <v>9.1999999999999993</v>
          </cell>
          <cell r="Y96">
            <v>495.5</v>
          </cell>
          <cell r="Z96">
            <v>25</v>
          </cell>
          <cell r="AA96">
            <v>228.1</v>
          </cell>
          <cell r="AB96">
            <v>54</v>
          </cell>
          <cell r="AC96">
            <v>0</v>
          </cell>
          <cell r="AD96">
            <v>9.4</v>
          </cell>
          <cell r="AE96">
            <v>0</v>
          </cell>
          <cell r="AF96">
            <v>35</v>
          </cell>
          <cell r="AG96">
            <v>72</v>
          </cell>
          <cell r="AH96">
            <v>0</v>
          </cell>
          <cell r="AI96">
            <v>21</v>
          </cell>
          <cell r="AJ96">
            <v>0</v>
          </cell>
          <cell r="AK96">
            <v>0</v>
          </cell>
          <cell r="AL96">
            <v>0</v>
          </cell>
          <cell r="AM96">
            <v>21</v>
          </cell>
          <cell r="AN96">
            <v>277</v>
          </cell>
          <cell r="AO96">
            <v>15.5</v>
          </cell>
          <cell r="AP96">
            <v>0</v>
          </cell>
          <cell r="AQ96">
            <v>260</v>
          </cell>
          <cell r="AR96">
            <v>81</v>
          </cell>
          <cell r="AS96">
            <v>3</v>
          </cell>
          <cell r="AT96">
            <v>1.5</v>
          </cell>
          <cell r="AU96">
            <v>0</v>
          </cell>
          <cell r="AV96">
            <v>41</v>
          </cell>
          <cell r="AW96">
            <v>0</v>
          </cell>
          <cell r="AX96">
            <v>385</v>
          </cell>
        </row>
        <row r="97">
          <cell r="A97">
            <v>43686</v>
          </cell>
          <cell r="B97">
            <v>11850.75</v>
          </cell>
          <cell r="C97">
            <v>1802</v>
          </cell>
          <cell r="D97">
            <v>469.67</v>
          </cell>
          <cell r="E97">
            <v>1104.3699999999999</v>
          </cell>
          <cell r="F97">
            <v>1320</v>
          </cell>
          <cell r="G97">
            <v>1193</v>
          </cell>
          <cell r="H97">
            <v>1476</v>
          </cell>
          <cell r="I97">
            <v>1254</v>
          </cell>
          <cell r="J97">
            <v>680</v>
          </cell>
          <cell r="K97">
            <v>705</v>
          </cell>
          <cell r="L97">
            <v>410</v>
          </cell>
          <cell r="M97">
            <v>302</v>
          </cell>
          <cell r="N97">
            <v>253.05</v>
          </cell>
          <cell r="O97">
            <v>500</v>
          </cell>
          <cell r="P97">
            <v>106</v>
          </cell>
          <cell r="Q97">
            <v>540</v>
          </cell>
          <cell r="R97">
            <v>244</v>
          </cell>
          <cell r="S97">
            <v>240.9</v>
          </cell>
          <cell r="T97">
            <v>0</v>
          </cell>
          <cell r="U97">
            <v>102</v>
          </cell>
          <cell r="V97">
            <v>297.7</v>
          </cell>
          <cell r="W97">
            <v>84</v>
          </cell>
          <cell r="X97">
            <v>12.6</v>
          </cell>
          <cell r="Y97">
            <v>519</v>
          </cell>
          <cell r="Z97">
            <v>30.1</v>
          </cell>
          <cell r="AA97">
            <v>237.7</v>
          </cell>
          <cell r="AB97">
            <v>64</v>
          </cell>
          <cell r="AC97">
            <v>0</v>
          </cell>
          <cell r="AD97">
            <v>9.1999999999999993</v>
          </cell>
          <cell r="AE97">
            <v>0</v>
          </cell>
          <cell r="AF97">
            <v>40</v>
          </cell>
          <cell r="AG97">
            <v>74</v>
          </cell>
          <cell r="AH97">
            <v>0</v>
          </cell>
          <cell r="AI97">
            <v>21</v>
          </cell>
          <cell r="AJ97">
            <v>0</v>
          </cell>
          <cell r="AK97">
            <v>0</v>
          </cell>
          <cell r="AL97">
            <v>0</v>
          </cell>
          <cell r="AM97">
            <v>21</v>
          </cell>
          <cell r="AN97">
            <v>242</v>
          </cell>
          <cell r="AO97">
            <v>16</v>
          </cell>
          <cell r="AP97">
            <v>0</v>
          </cell>
          <cell r="AQ97">
            <v>301</v>
          </cell>
          <cell r="AR97">
            <v>90</v>
          </cell>
          <cell r="AS97">
            <v>4</v>
          </cell>
          <cell r="AT97">
            <v>1.5</v>
          </cell>
          <cell r="AU97">
            <v>0</v>
          </cell>
          <cell r="AV97">
            <v>41</v>
          </cell>
          <cell r="AW97">
            <v>0</v>
          </cell>
          <cell r="AX97">
            <v>419</v>
          </cell>
        </row>
        <row r="98">
          <cell r="A98">
            <v>43679</v>
          </cell>
          <cell r="B98">
            <v>11869.28</v>
          </cell>
          <cell r="C98">
            <v>1689.16</v>
          </cell>
          <cell r="D98">
            <v>493.64</v>
          </cell>
          <cell r="E98">
            <v>1093.48</v>
          </cell>
          <cell r="F98">
            <v>1280</v>
          </cell>
          <cell r="G98">
            <v>1255</v>
          </cell>
          <cell r="H98">
            <v>1537</v>
          </cell>
          <cell r="I98">
            <v>1210</v>
          </cell>
          <cell r="J98">
            <v>660</v>
          </cell>
          <cell r="K98">
            <v>685</v>
          </cell>
          <cell r="L98">
            <v>433</v>
          </cell>
          <cell r="M98">
            <v>330</v>
          </cell>
          <cell r="N98">
            <v>251.18</v>
          </cell>
          <cell r="O98">
            <v>470</v>
          </cell>
          <cell r="P98">
            <v>96</v>
          </cell>
          <cell r="Q98">
            <v>528</v>
          </cell>
          <cell r="R98">
            <v>209</v>
          </cell>
          <cell r="S98">
            <v>245</v>
          </cell>
          <cell r="T98">
            <v>0</v>
          </cell>
          <cell r="U98">
            <v>98</v>
          </cell>
          <cell r="V98">
            <v>318.8</v>
          </cell>
          <cell r="W98">
            <v>100</v>
          </cell>
          <cell r="X98">
            <v>11.1</v>
          </cell>
          <cell r="Y98">
            <v>525</v>
          </cell>
          <cell r="Z98">
            <v>34.1</v>
          </cell>
          <cell r="AA98">
            <v>263</v>
          </cell>
          <cell r="AB98">
            <v>60</v>
          </cell>
          <cell r="AC98">
            <v>0</v>
          </cell>
          <cell r="AD98">
            <v>8.1999999999999993</v>
          </cell>
          <cell r="AE98">
            <v>0</v>
          </cell>
          <cell r="AF98">
            <v>43</v>
          </cell>
          <cell r="AG98">
            <v>64</v>
          </cell>
          <cell r="AH98">
            <v>0</v>
          </cell>
          <cell r="AI98">
            <v>21.6</v>
          </cell>
          <cell r="AJ98">
            <v>0</v>
          </cell>
          <cell r="AK98">
            <v>0</v>
          </cell>
          <cell r="AL98">
            <v>0</v>
          </cell>
          <cell r="AM98">
            <v>21</v>
          </cell>
          <cell r="AN98">
            <v>266</v>
          </cell>
          <cell r="AO98">
            <v>19</v>
          </cell>
          <cell r="AP98">
            <v>0</v>
          </cell>
          <cell r="AQ98">
            <v>247</v>
          </cell>
          <cell r="AR98">
            <v>99.8</v>
          </cell>
          <cell r="AS98">
            <v>5</v>
          </cell>
          <cell r="AT98">
            <v>1.5</v>
          </cell>
          <cell r="AU98">
            <v>0</v>
          </cell>
          <cell r="AV98">
            <v>41</v>
          </cell>
          <cell r="AW98">
            <v>0</v>
          </cell>
          <cell r="AX98">
            <v>433</v>
          </cell>
        </row>
        <row r="99">
          <cell r="A99">
            <v>43672</v>
          </cell>
          <cell r="B99">
            <v>11641.81</v>
          </cell>
          <cell r="C99">
            <v>1528.04</v>
          </cell>
          <cell r="D99">
            <v>486.23</v>
          </cell>
          <cell r="E99">
            <v>1036.3800000000001</v>
          </cell>
          <cell r="F99">
            <v>1250</v>
          </cell>
          <cell r="G99">
            <v>1285</v>
          </cell>
          <cell r="H99">
            <v>1475</v>
          </cell>
          <cell r="I99">
            <v>1170</v>
          </cell>
          <cell r="J99">
            <v>670</v>
          </cell>
          <cell r="K99">
            <v>640</v>
          </cell>
          <cell r="L99">
            <v>398</v>
          </cell>
          <cell r="M99">
            <v>318</v>
          </cell>
          <cell r="N99">
            <v>262.20999999999998</v>
          </cell>
          <cell r="O99">
            <v>445</v>
          </cell>
          <cell r="P99">
            <v>98</v>
          </cell>
          <cell r="Q99">
            <v>500</v>
          </cell>
          <cell r="R99">
            <v>196</v>
          </cell>
          <cell r="S99">
            <v>220</v>
          </cell>
          <cell r="T99">
            <v>0</v>
          </cell>
          <cell r="U99">
            <v>99</v>
          </cell>
          <cell r="V99">
            <v>329</v>
          </cell>
          <cell r="W99">
            <v>118</v>
          </cell>
          <cell r="X99">
            <v>11.3</v>
          </cell>
          <cell r="Y99">
            <v>520</v>
          </cell>
          <cell r="Z99">
            <v>38.700000000000003</v>
          </cell>
          <cell r="AA99">
            <v>287.5</v>
          </cell>
          <cell r="AB99">
            <v>50</v>
          </cell>
          <cell r="AC99">
            <v>0</v>
          </cell>
          <cell r="AD99">
            <v>9.9</v>
          </cell>
          <cell r="AE99">
            <v>0</v>
          </cell>
          <cell r="AF99">
            <v>43</v>
          </cell>
          <cell r="AG99">
            <v>78</v>
          </cell>
          <cell r="AH99">
            <v>0</v>
          </cell>
          <cell r="AI99">
            <v>22.8</v>
          </cell>
          <cell r="AJ99">
            <v>0</v>
          </cell>
          <cell r="AK99">
            <v>0</v>
          </cell>
          <cell r="AL99">
            <v>0</v>
          </cell>
          <cell r="AM99">
            <v>21</v>
          </cell>
          <cell r="AN99">
            <v>242</v>
          </cell>
          <cell r="AO99">
            <v>16</v>
          </cell>
          <cell r="AP99">
            <v>0</v>
          </cell>
          <cell r="AQ99">
            <v>220</v>
          </cell>
          <cell r="AR99">
            <v>93.3</v>
          </cell>
          <cell r="AS99">
            <v>10</v>
          </cell>
          <cell r="AT99">
            <v>1.5</v>
          </cell>
          <cell r="AU99">
            <v>0</v>
          </cell>
          <cell r="AV99">
            <v>41</v>
          </cell>
          <cell r="AW99">
            <v>0</v>
          </cell>
          <cell r="AX99">
            <v>462.6</v>
          </cell>
        </row>
        <row r="100">
          <cell r="A100">
            <v>43665</v>
          </cell>
          <cell r="B100">
            <v>11682.09</v>
          </cell>
          <cell r="C100">
            <v>1551.28</v>
          </cell>
          <cell r="D100">
            <v>496.15</v>
          </cell>
          <cell r="E100">
            <v>1100.8599999999999</v>
          </cell>
          <cell r="F100">
            <v>1300</v>
          </cell>
          <cell r="G100">
            <v>1250</v>
          </cell>
          <cell r="H100">
            <v>1510</v>
          </cell>
          <cell r="I100">
            <v>1152</v>
          </cell>
          <cell r="J100">
            <v>685</v>
          </cell>
          <cell r="K100">
            <v>656</v>
          </cell>
          <cell r="L100">
            <v>387</v>
          </cell>
          <cell r="M100">
            <v>321</v>
          </cell>
          <cell r="N100">
            <v>250.84</v>
          </cell>
          <cell r="O100">
            <v>410</v>
          </cell>
          <cell r="P100">
            <v>104</v>
          </cell>
          <cell r="Q100">
            <v>510</v>
          </cell>
          <cell r="R100">
            <v>244</v>
          </cell>
          <cell r="S100">
            <v>239</v>
          </cell>
          <cell r="T100">
            <v>2</v>
          </cell>
          <cell r="U100">
            <v>94</v>
          </cell>
          <cell r="V100">
            <v>300</v>
          </cell>
          <cell r="W100">
            <v>128</v>
          </cell>
          <cell r="X100">
            <v>21.2</v>
          </cell>
          <cell r="Y100">
            <v>505</v>
          </cell>
          <cell r="Z100">
            <v>29.6</v>
          </cell>
          <cell r="AA100">
            <v>286</v>
          </cell>
          <cell r="AB100">
            <v>60</v>
          </cell>
          <cell r="AC100">
            <v>0</v>
          </cell>
          <cell r="AD100">
            <v>1.8</v>
          </cell>
          <cell r="AE100">
            <v>0</v>
          </cell>
          <cell r="AF100">
            <v>35</v>
          </cell>
          <cell r="AG100">
            <v>90</v>
          </cell>
          <cell r="AH100">
            <v>0</v>
          </cell>
          <cell r="AI100">
            <v>24.85</v>
          </cell>
          <cell r="AJ100">
            <v>0</v>
          </cell>
          <cell r="AK100">
            <v>0</v>
          </cell>
          <cell r="AL100">
            <v>0</v>
          </cell>
          <cell r="AM100">
            <v>22</v>
          </cell>
          <cell r="AN100">
            <v>256</v>
          </cell>
          <cell r="AO100">
            <v>10</v>
          </cell>
          <cell r="AP100">
            <v>0</v>
          </cell>
          <cell r="AQ100">
            <v>215</v>
          </cell>
          <cell r="AR100">
            <v>101.3</v>
          </cell>
          <cell r="AS100">
            <v>9</v>
          </cell>
          <cell r="AT100">
            <v>1.5</v>
          </cell>
          <cell r="AU100">
            <v>0</v>
          </cell>
          <cell r="AV100">
            <v>41</v>
          </cell>
          <cell r="AW100">
            <v>0</v>
          </cell>
          <cell r="AX100">
            <v>430</v>
          </cell>
        </row>
        <row r="101">
          <cell r="A101">
            <v>43658</v>
          </cell>
          <cell r="B101">
            <v>11413.51</v>
          </cell>
          <cell r="C101">
            <v>1483.85</v>
          </cell>
          <cell r="D101">
            <v>494.8</v>
          </cell>
          <cell r="E101">
            <v>1068.1099999999999</v>
          </cell>
          <cell r="F101">
            <v>1350</v>
          </cell>
          <cell r="G101">
            <v>1180</v>
          </cell>
          <cell r="H101">
            <v>1482</v>
          </cell>
          <cell r="I101">
            <v>1080</v>
          </cell>
          <cell r="J101">
            <v>645</v>
          </cell>
          <cell r="K101">
            <v>652</v>
          </cell>
          <cell r="L101">
            <v>395</v>
          </cell>
          <cell r="M101">
            <v>340</v>
          </cell>
          <cell r="N101">
            <v>236.61</v>
          </cell>
          <cell r="O101">
            <v>420</v>
          </cell>
          <cell r="P101">
            <v>127</v>
          </cell>
          <cell r="Q101">
            <v>518</v>
          </cell>
          <cell r="R101">
            <v>208</v>
          </cell>
          <cell r="S101">
            <v>230</v>
          </cell>
          <cell r="T101">
            <v>7</v>
          </cell>
          <cell r="U101">
            <v>90</v>
          </cell>
          <cell r="V101">
            <v>260</v>
          </cell>
          <cell r="W101">
            <v>130</v>
          </cell>
          <cell r="X101">
            <v>21</v>
          </cell>
          <cell r="Y101">
            <v>478</v>
          </cell>
          <cell r="Z101">
            <v>30.3</v>
          </cell>
          <cell r="AA101">
            <v>259</v>
          </cell>
          <cell r="AB101">
            <v>59</v>
          </cell>
          <cell r="AC101">
            <v>0</v>
          </cell>
          <cell r="AD101">
            <v>2.2000000000000002</v>
          </cell>
          <cell r="AE101">
            <v>0</v>
          </cell>
          <cell r="AF101">
            <v>15</v>
          </cell>
          <cell r="AG101">
            <v>100</v>
          </cell>
          <cell r="AH101">
            <v>0</v>
          </cell>
          <cell r="AI101">
            <v>26.8</v>
          </cell>
          <cell r="AJ101">
            <v>0</v>
          </cell>
          <cell r="AK101">
            <v>0</v>
          </cell>
          <cell r="AL101">
            <v>0</v>
          </cell>
          <cell r="AM101">
            <v>25</v>
          </cell>
          <cell r="AN101">
            <v>235</v>
          </cell>
          <cell r="AO101">
            <v>13.5</v>
          </cell>
          <cell r="AP101">
            <v>0</v>
          </cell>
          <cell r="AQ101">
            <v>260</v>
          </cell>
          <cell r="AR101">
            <v>102.6</v>
          </cell>
          <cell r="AS101">
            <v>10</v>
          </cell>
          <cell r="AT101">
            <v>1.5</v>
          </cell>
          <cell r="AU101">
            <v>0</v>
          </cell>
          <cell r="AV101">
            <v>41</v>
          </cell>
          <cell r="AW101">
            <v>0</v>
          </cell>
          <cell r="AX101">
            <v>383</v>
          </cell>
        </row>
        <row r="102">
          <cell r="A102">
            <v>43651</v>
          </cell>
          <cell r="B102">
            <v>11493.15</v>
          </cell>
          <cell r="C102">
            <v>1486.61</v>
          </cell>
          <cell r="D102">
            <v>529.69000000000005</v>
          </cell>
          <cell r="E102">
            <v>1081.27</v>
          </cell>
          <cell r="F102">
            <v>1400</v>
          </cell>
          <cell r="G102">
            <v>1177</v>
          </cell>
          <cell r="H102">
            <v>1463</v>
          </cell>
          <cell r="I102">
            <v>1096</v>
          </cell>
          <cell r="J102">
            <v>630</v>
          </cell>
          <cell r="K102">
            <v>728</v>
          </cell>
          <cell r="L102">
            <v>409</v>
          </cell>
          <cell r="M102">
            <v>387</v>
          </cell>
          <cell r="N102">
            <v>223.15</v>
          </cell>
          <cell r="O102">
            <v>390</v>
          </cell>
          <cell r="P102">
            <v>141</v>
          </cell>
          <cell r="Q102">
            <v>506</v>
          </cell>
          <cell r="R102">
            <v>206</v>
          </cell>
          <cell r="S102">
            <v>210</v>
          </cell>
          <cell r="T102">
            <v>7</v>
          </cell>
          <cell r="U102">
            <v>89</v>
          </cell>
          <cell r="V102">
            <v>285.3</v>
          </cell>
          <cell r="W102">
            <v>144</v>
          </cell>
          <cell r="X102">
            <v>22</v>
          </cell>
          <cell r="Y102">
            <v>485</v>
          </cell>
          <cell r="Z102">
            <v>27.2</v>
          </cell>
          <cell r="AA102">
            <v>264</v>
          </cell>
          <cell r="AB102">
            <v>50</v>
          </cell>
          <cell r="AC102">
            <v>0</v>
          </cell>
          <cell r="AD102">
            <v>4.5999999999999996</v>
          </cell>
          <cell r="AE102">
            <v>0</v>
          </cell>
          <cell r="AF102">
            <v>10</v>
          </cell>
          <cell r="AG102">
            <v>106</v>
          </cell>
          <cell r="AH102">
            <v>0</v>
          </cell>
          <cell r="AI102">
            <v>28.1</v>
          </cell>
          <cell r="AJ102">
            <v>0</v>
          </cell>
          <cell r="AK102">
            <v>0</v>
          </cell>
          <cell r="AL102">
            <v>0</v>
          </cell>
          <cell r="AM102">
            <v>25</v>
          </cell>
          <cell r="AN102">
            <v>230</v>
          </cell>
          <cell r="AO102">
            <v>19</v>
          </cell>
          <cell r="AP102">
            <v>0</v>
          </cell>
          <cell r="AQ102">
            <v>243</v>
          </cell>
          <cell r="AR102">
            <v>84.3</v>
          </cell>
          <cell r="AS102">
            <v>8</v>
          </cell>
          <cell r="AT102">
            <v>1.5</v>
          </cell>
          <cell r="AU102">
            <v>0</v>
          </cell>
          <cell r="AV102">
            <v>41</v>
          </cell>
          <cell r="AW102">
            <v>0</v>
          </cell>
          <cell r="AX102">
            <v>353</v>
          </cell>
        </row>
        <row r="103">
          <cell r="A103">
            <v>43644</v>
          </cell>
          <cell r="B103">
            <v>11565.03</v>
          </cell>
          <cell r="C103">
            <v>1481.92</v>
          </cell>
          <cell r="D103">
            <v>531.19000000000005</v>
          </cell>
          <cell r="E103">
            <v>1003.87</v>
          </cell>
          <cell r="F103">
            <v>1450</v>
          </cell>
          <cell r="G103">
            <v>1200</v>
          </cell>
          <cell r="H103">
            <v>1499</v>
          </cell>
          <cell r="I103">
            <v>1117</v>
          </cell>
          <cell r="J103">
            <v>635</v>
          </cell>
          <cell r="K103">
            <v>740</v>
          </cell>
          <cell r="L103">
            <v>405</v>
          </cell>
          <cell r="M103">
            <v>378</v>
          </cell>
          <cell r="N103">
            <v>219.63</v>
          </cell>
          <cell r="O103">
            <v>418</v>
          </cell>
          <cell r="P103">
            <v>166</v>
          </cell>
          <cell r="Q103">
            <v>470</v>
          </cell>
          <cell r="R103">
            <v>239.5</v>
          </cell>
          <cell r="S103">
            <v>198.5</v>
          </cell>
          <cell r="T103">
            <v>17</v>
          </cell>
          <cell r="U103">
            <v>87</v>
          </cell>
          <cell r="V103">
            <v>275.3</v>
          </cell>
          <cell r="W103">
            <v>140</v>
          </cell>
          <cell r="X103">
            <v>11.5</v>
          </cell>
          <cell r="Y103">
            <v>476</v>
          </cell>
          <cell r="Z103">
            <v>37.299999999999997</v>
          </cell>
          <cell r="AA103">
            <v>223</v>
          </cell>
          <cell r="AB103">
            <v>51</v>
          </cell>
          <cell r="AC103">
            <v>0</v>
          </cell>
          <cell r="AD103">
            <v>5.6</v>
          </cell>
          <cell r="AE103">
            <v>0</v>
          </cell>
          <cell r="AF103">
            <v>13</v>
          </cell>
          <cell r="AG103">
            <v>110</v>
          </cell>
          <cell r="AH103">
            <v>0</v>
          </cell>
          <cell r="AI103">
            <v>29.4</v>
          </cell>
          <cell r="AJ103">
            <v>0</v>
          </cell>
          <cell r="AK103">
            <v>0</v>
          </cell>
          <cell r="AL103">
            <v>0</v>
          </cell>
          <cell r="AM103">
            <v>25</v>
          </cell>
          <cell r="AN103">
            <v>218</v>
          </cell>
          <cell r="AO103">
            <v>25</v>
          </cell>
          <cell r="AP103">
            <v>0</v>
          </cell>
          <cell r="AQ103">
            <v>201</v>
          </cell>
          <cell r="AR103">
            <v>91.8</v>
          </cell>
          <cell r="AS103">
            <v>12</v>
          </cell>
          <cell r="AT103">
            <v>1.5</v>
          </cell>
          <cell r="AU103">
            <v>0</v>
          </cell>
          <cell r="AV103">
            <v>41</v>
          </cell>
          <cell r="AW103">
            <v>0</v>
          </cell>
          <cell r="AX103">
            <v>338</v>
          </cell>
        </row>
        <row r="104">
          <cell r="A104">
            <v>43637</v>
          </cell>
          <cell r="B104">
            <v>11752.3</v>
          </cell>
          <cell r="C104">
            <v>1417.69</v>
          </cell>
          <cell r="D104">
            <v>561.23</v>
          </cell>
          <cell r="E104">
            <v>965.23</v>
          </cell>
          <cell r="F104">
            <v>1400</v>
          </cell>
          <cell r="G104">
            <v>1205</v>
          </cell>
          <cell r="H104">
            <v>1566</v>
          </cell>
          <cell r="I104">
            <v>1166</v>
          </cell>
          <cell r="J104">
            <v>655</v>
          </cell>
          <cell r="K104">
            <v>765</v>
          </cell>
          <cell r="L104">
            <v>413</v>
          </cell>
          <cell r="M104">
            <v>410</v>
          </cell>
          <cell r="N104">
            <v>215.5</v>
          </cell>
          <cell r="O104">
            <v>443</v>
          </cell>
          <cell r="P104">
            <v>168</v>
          </cell>
          <cell r="Q104">
            <v>440</v>
          </cell>
          <cell r="R104">
            <v>282.8</v>
          </cell>
          <cell r="S104">
            <v>200.3</v>
          </cell>
          <cell r="T104">
            <v>28</v>
          </cell>
          <cell r="U104">
            <v>86</v>
          </cell>
          <cell r="V104">
            <v>273</v>
          </cell>
          <cell r="W104">
            <v>140</v>
          </cell>
          <cell r="X104">
            <v>11.5</v>
          </cell>
          <cell r="Y104">
            <v>463.7</v>
          </cell>
          <cell r="Z104">
            <v>26.4</v>
          </cell>
          <cell r="AA104">
            <v>195</v>
          </cell>
          <cell r="AB104">
            <v>54</v>
          </cell>
          <cell r="AC104">
            <v>0</v>
          </cell>
          <cell r="AD104">
            <v>5.3</v>
          </cell>
          <cell r="AE104">
            <v>0</v>
          </cell>
          <cell r="AF104">
            <v>18</v>
          </cell>
          <cell r="AG104">
            <v>105</v>
          </cell>
          <cell r="AH104">
            <v>0</v>
          </cell>
          <cell r="AI104">
            <v>30.5</v>
          </cell>
          <cell r="AJ104">
            <v>0</v>
          </cell>
          <cell r="AK104">
            <v>0</v>
          </cell>
          <cell r="AL104">
            <v>0</v>
          </cell>
          <cell r="AM104">
            <v>25</v>
          </cell>
          <cell r="AN104">
            <v>221</v>
          </cell>
          <cell r="AO104">
            <v>22</v>
          </cell>
          <cell r="AP104">
            <v>0</v>
          </cell>
          <cell r="AQ104">
            <v>215</v>
          </cell>
          <cell r="AR104">
            <v>95.8</v>
          </cell>
          <cell r="AS104">
            <v>9</v>
          </cell>
          <cell r="AT104">
            <v>1.5</v>
          </cell>
          <cell r="AU104">
            <v>0</v>
          </cell>
          <cell r="AV104">
            <v>41</v>
          </cell>
          <cell r="AW104">
            <v>0</v>
          </cell>
          <cell r="AX104">
            <v>356</v>
          </cell>
        </row>
        <row r="105">
          <cell r="A105">
            <v>43630</v>
          </cell>
          <cell r="B105">
            <v>11795.73</v>
          </cell>
          <cell r="C105">
            <v>1382.41</v>
          </cell>
          <cell r="D105">
            <v>545.23</v>
          </cell>
          <cell r="E105">
            <v>949.82</v>
          </cell>
          <cell r="F105">
            <v>1350</v>
          </cell>
          <cell r="G105">
            <v>1215</v>
          </cell>
          <cell r="H105">
            <v>1649</v>
          </cell>
          <cell r="I105">
            <v>1150</v>
          </cell>
          <cell r="J105">
            <v>670</v>
          </cell>
          <cell r="K105">
            <v>750</v>
          </cell>
          <cell r="L105">
            <v>393</v>
          </cell>
          <cell r="M105">
            <v>400</v>
          </cell>
          <cell r="N105">
            <v>223.83</v>
          </cell>
          <cell r="O105">
            <v>455</v>
          </cell>
          <cell r="P105">
            <v>170</v>
          </cell>
          <cell r="Q105">
            <v>445</v>
          </cell>
          <cell r="R105">
            <v>269</v>
          </cell>
          <cell r="S105">
            <v>203.8</v>
          </cell>
          <cell r="T105">
            <v>38</v>
          </cell>
          <cell r="U105">
            <v>83</v>
          </cell>
          <cell r="V105">
            <v>280.60000000000002</v>
          </cell>
          <cell r="W105">
            <v>130</v>
          </cell>
          <cell r="X105">
            <v>13.9</v>
          </cell>
          <cell r="Y105">
            <v>495</v>
          </cell>
          <cell r="Z105">
            <v>33.6</v>
          </cell>
          <cell r="AA105">
            <v>199</v>
          </cell>
          <cell r="AB105">
            <v>57</v>
          </cell>
          <cell r="AC105">
            <v>0</v>
          </cell>
          <cell r="AD105">
            <v>6.1</v>
          </cell>
          <cell r="AE105">
            <v>0</v>
          </cell>
          <cell r="AF105">
            <v>22</v>
          </cell>
          <cell r="AG105">
            <v>97</v>
          </cell>
          <cell r="AH105">
            <v>0</v>
          </cell>
          <cell r="AI105">
            <v>31.1</v>
          </cell>
          <cell r="AJ105">
            <v>0</v>
          </cell>
          <cell r="AK105">
            <v>0</v>
          </cell>
          <cell r="AL105">
            <v>0</v>
          </cell>
          <cell r="AM105">
            <v>22</v>
          </cell>
          <cell r="AN105">
            <v>216</v>
          </cell>
          <cell r="AO105">
            <v>20.5</v>
          </cell>
          <cell r="AP105">
            <v>0</v>
          </cell>
          <cell r="AQ105">
            <v>210</v>
          </cell>
          <cell r="AR105">
            <v>92.8</v>
          </cell>
          <cell r="AS105">
            <v>7</v>
          </cell>
          <cell r="AT105">
            <v>1.5</v>
          </cell>
          <cell r="AU105">
            <v>0</v>
          </cell>
          <cell r="AV105">
            <v>41</v>
          </cell>
          <cell r="AW105">
            <v>0</v>
          </cell>
          <cell r="AX105">
            <v>355</v>
          </cell>
        </row>
        <row r="106">
          <cell r="A106">
            <v>43623</v>
          </cell>
          <cell r="B106">
            <v>12158</v>
          </cell>
          <cell r="C106">
            <v>1390.96</v>
          </cell>
          <cell r="D106">
            <v>560.20000000000005</v>
          </cell>
          <cell r="E106">
            <v>977.85</v>
          </cell>
          <cell r="F106">
            <v>1420</v>
          </cell>
          <cell r="G106">
            <v>1300</v>
          </cell>
          <cell r="H106">
            <v>1643</v>
          </cell>
          <cell r="I106">
            <v>1251</v>
          </cell>
          <cell r="J106">
            <v>680</v>
          </cell>
          <cell r="K106">
            <v>790</v>
          </cell>
          <cell r="L106">
            <v>416</v>
          </cell>
          <cell r="M106">
            <v>406</v>
          </cell>
          <cell r="N106">
            <v>227.01</v>
          </cell>
          <cell r="O106">
            <v>480</v>
          </cell>
          <cell r="P106">
            <v>174</v>
          </cell>
          <cell r="Q106">
            <v>470</v>
          </cell>
          <cell r="R106">
            <v>277</v>
          </cell>
          <cell r="S106">
            <v>199.2</v>
          </cell>
          <cell r="T106">
            <v>50</v>
          </cell>
          <cell r="U106">
            <v>87</v>
          </cell>
          <cell r="V106">
            <v>296</v>
          </cell>
          <cell r="W106">
            <v>135</v>
          </cell>
          <cell r="X106">
            <v>18</v>
          </cell>
          <cell r="Y106">
            <v>473</v>
          </cell>
          <cell r="Z106">
            <v>32.5</v>
          </cell>
          <cell r="AA106">
            <v>190</v>
          </cell>
          <cell r="AB106">
            <v>50</v>
          </cell>
          <cell r="AC106">
            <v>0</v>
          </cell>
          <cell r="AD106">
            <v>8</v>
          </cell>
          <cell r="AE106">
            <v>0</v>
          </cell>
          <cell r="AF106">
            <v>18</v>
          </cell>
          <cell r="AG106">
            <v>110</v>
          </cell>
          <cell r="AH106">
            <v>0</v>
          </cell>
          <cell r="AI106">
            <v>33.5</v>
          </cell>
          <cell r="AJ106">
            <v>0</v>
          </cell>
          <cell r="AK106">
            <v>0</v>
          </cell>
          <cell r="AL106">
            <v>0</v>
          </cell>
          <cell r="AM106">
            <v>22</v>
          </cell>
          <cell r="AN106">
            <v>198</v>
          </cell>
          <cell r="AO106">
            <v>25</v>
          </cell>
          <cell r="AP106">
            <v>0</v>
          </cell>
          <cell r="AQ106">
            <v>194</v>
          </cell>
          <cell r="AR106">
            <v>104</v>
          </cell>
          <cell r="AS106">
            <v>7</v>
          </cell>
          <cell r="AT106">
            <v>1.5</v>
          </cell>
          <cell r="AU106">
            <v>0</v>
          </cell>
          <cell r="AV106">
            <v>41</v>
          </cell>
          <cell r="AW106">
            <v>0</v>
          </cell>
          <cell r="AX106">
            <v>332</v>
          </cell>
        </row>
        <row r="107">
          <cell r="A107">
            <v>43616</v>
          </cell>
          <cell r="B107">
            <v>12398.1</v>
          </cell>
          <cell r="C107">
            <v>1417.07</v>
          </cell>
          <cell r="D107">
            <v>548.88</v>
          </cell>
          <cell r="E107">
            <v>991.84</v>
          </cell>
          <cell r="F107">
            <v>1563</v>
          </cell>
          <cell r="G107">
            <v>1375</v>
          </cell>
          <cell r="H107">
            <v>1563</v>
          </cell>
          <cell r="I107">
            <v>1345</v>
          </cell>
          <cell r="J107">
            <v>700</v>
          </cell>
          <cell r="K107">
            <v>700</v>
          </cell>
          <cell r="L107">
            <v>389</v>
          </cell>
          <cell r="M107">
            <v>428</v>
          </cell>
          <cell r="N107">
            <v>212.8</v>
          </cell>
          <cell r="O107">
            <v>490</v>
          </cell>
          <cell r="P107">
            <v>210</v>
          </cell>
          <cell r="Q107">
            <v>452</v>
          </cell>
          <cell r="R107">
            <v>292</v>
          </cell>
          <cell r="S107">
            <v>220</v>
          </cell>
          <cell r="T107">
            <v>60</v>
          </cell>
          <cell r="U107">
            <v>85</v>
          </cell>
          <cell r="V107">
            <v>288</v>
          </cell>
          <cell r="W107">
            <v>138</v>
          </cell>
          <cell r="X107">
            <v>28.5</v>
          </cell>
          <cell r="Y107">
            <v>468</v>
          </cell>
          <cell r="Z107">
            <v>34.6</v>
          </cell>
          <cell r="AA107">
            <v>197</v>
          </cell>
          <cell r="AB107">
            <v>48</v>
          </cell>
          <cell r="AC107">
            <v>0</v>
          </cell>
          <cell r="AD107">
            <v>9.5</v>
          </cell>
          <cell r="AE107">
            <v>0</v>
          </cell>
          <cell r="AF107">
            <v>13</v>
          </cell>
          <cell r="AG107">
            <v>115</v>
          </cell>
          <cell r="AH107">
            <v>0</v>
          </cell>
          <cell r="AI107">
            <v>35.799999999999997</v>
          </cell>
          <cell r="AJ107">
            <v>0</v>
          </cell>
          <cell r="AK107">
            <v>0</v>
          </cell>
          <cell r="AL107">
            <v>0</v>
          </cell>
          <cell r="AM107">
            <v>22</v>
          </cell>
          <cell r="AN107">
            <v>216</v>
          </cell>
          <cell r="AO107">
            <v>24.3</v>
          </cell>
          <cell r="AP107">
            <v>0</v>
          </cell>
          <cell r="AQ107">
            <v>189</v>
          </cell>
          <cell r="AR107">
            <v>106.6</v>
          </cell>
          <cell r="AS107">
            <v>7.5</v>
          </cell>
          <cell r="AT107">
            <v>1.5</v>
          </cell>
          <cell r="AU107">
            <v>0</v>
          </cell>
          <cell r="AV107">
            <v>41</v>
          </cell>
          <cell r="AW107">
            <v>0</v>
          </cell>
          <cell r="AX107">
            <v>330</v>
          </cell>
        </row>
        <row r="108">
          <cell r="A108">
            <v>43609</v>
          </cell>
          <cell r="B108">
            <v>12767.82</v>
          </cell>
          <cell r="C108">
            <v>1479.03</v>
          </cell>
          <cell r="D108">
            <v>561.54999999999995</v>
          </cell>
          <cell r="E108">
            <v>904.4</v>
          </cell>
          <cell r="F108">
            <v>1650</v>
          </cell>
          <cell r="G108">
            <v>1400</v>
          </cell>
          <cell r="H108">
            <v>1701</v>
          </cell>
          <cell r="I108">
            <v>1417</v>
          </cell>
          <cell r="J108">
            <v>740</v>
          </cell>
          <cell r="K108">
            <v>670</v>
          </cell>
          <cell r="L108">
            <v>375</v>
          </cell>
          <cell r="M108">
            <v>408</v>
          </cell>
          <cell r="N108">
            <v>221.82</v>
          </cell>
          <cell r="O108">
            <v>470</v>
          </cell>
          <cell r="P108">
            <v>250</v>
          </cell>
          <cell r="Q108">
            <v>460</v>
          </cell>
          <cell r="R108">
            <v>280</v>
          </cell>
          <cell r="S108">
            <v>196.5</v>
          </cell>
          <cell r="T108">
            <v>55</v>
          </cell>
          <cell r="U108">
            <v>85</v>
          </cell>
          <cell r="V108">
            <v>282</v>
          </cell>
          <cell r="W108">
            <v>188</v>
          </cell>
          <cell r="X108">
            <v>27.8</v>
          </cell>
          <cell r="Y108">
            <v>478.5</v>
          </cell>
          <cell r="Z108">
            <v>39.200000000000003</v>
          </cell>
          <cell r="AA108">
            <v>228</v>
          </cell>
          <cell r="AB108">
            <v>53</v>
          </cell>
          <cell r="AC108">
            <v>0</v>
          </cell>
          <cell r="AD108">
            <v>4.5</v>
          </cell>
          <cell r="AE108">
            <v>0</v>
          </cell>
          <cell r="AF108">
            <v>15</v>
          </cell>
          <cell r="AG108">
            <v>90</v>
          </cell>
          <cell r="AH108">
            <v>0</v>
          </cell>
          <cell r="AI108">
            <v>38.5</v>
          </cell>
          <cell r="AJ108">
            <v>0</v>
          </cell>
          <cell r="AK108">
            <v>0</v>
          </cell>
          <cell r="AL108">
            <v>0</v>
          </cell>
          <cell r="AM108">
            <v>22</v>
          </cell>
          <cell r="AN108">
            <v>204</v>
          </cell>
          <cell r="AO108">
            <v>19</v>
          </cell>
          <cell r="AP108">
            <v>0</v>
          </cell>
          <cell r="AQ108">
            <v>184</v>
          </cell>
          <cell r="AR108">
            <v>118.6</v>
          </cell>
          <cell r="AS108">
            <v>9</v>
          </cell>
          <cell r="AT108">
            <v>1.5</v>
          </cell>
          <cell r="AU108">
            <v>0</v>
          </cell>
          <cell r="AV108">
            <v>41</v>
          </cell>
          <cell r="AW108">
            <v>0</v>
          </cell>
          <cell r="AX108">
            <v>344.9</v>
          </cell>
        </row>
        <row r="109">
          <cell r="A109">
            <v>43602</v>
          </cell>
          <cell r="B109">
            <v>13206.92</v>
          </cell>
          <cell r="C109">
            <v>1489.62</v>
          </cell>
          <cell r="D109">
            <v>577.67999999999995</v>
          </cell>
          <cell r="E109">
            <v>917.36</v>
          </cell>
          <cell r="F109">
            <v>1610</v>
          </cell>
          <cell r="G109">
            <v>1430</v>
          </cell>
          <cell r="H109">
            <v>1783</v>
          </cell>
          <cell r="I109">
            <v>1491</v>
          </cell>
          <cell r="J109">
            <v>740</v>
          </cell>
          <cell r="K109">
            <v>758</v>
          </cell>
          <cell r="L109">
            <v>411</v>
          </cell>
          <cell r="M109">
            <v>448</v>
          </cell>
          <cell r="N109">
            <v>237.52</v>
          </cell>
          <cell r="O109">
            <v>480</v>
          </cell>
          <cell r="P109">
            <v>276</v>
          </cell>
          <cell r="Q109">
            <v>445</v>
          </cell>
          <cell r="R109">
            <v>320</v>
          </cell>
          <cell r="S109">
            <v>230</v>
          </cell>
          <cell r="T109">
            <v>70</v>
          </cell>
          <cell r="U109">
            <v>90</v>
          </cell>
          <cell r="V109">
            <v>300</v>
          </cell>
          <cell r="W109">
            <v>189</v>
          </cell>
          <cell r="X109">
            <v>27.2</v>
          </cell>
          <cell r="Y109">
            <v>485</v>
          </cell>
          <cell r="Z109">
            <v>42.1</v>
          </cell>
          <cell r="AA109">
            <v>223.7</v>
          </cell>
          <cell r="AB109">
            <v>61</v>
          </cell>
          <cell r="AC109">
            <v>0</v>
          </cell>
          <cell r="AD109">
            <v>5.5</v>
          </cell>
          <cell r="AE109">
            <v>0</v>
          </cell>
          <cell r="AF109">
            <v>19</v>
          </cell>
          <cell r="AG109">
            <v>80</v>
          </cell>
          <cell r="AH109">
            <v>0</v>
          </cell>
          <cell r="AI109">
            <v>42.5</v>
          </cell>
          <cell r="AJ109">
            <v>0</v>
          </cell>
          <cell r="AK109">
            <v>0</v>
          </cell>
          <cell r="AL109">
            <v>0</v>
          </cell>
          <cell r="AM109">
            <v>22</v>
          </cell>
          <cell r="AN109">
            <v>200</v>
          </cell>
          <cell r="AO109">
            <v>23</v>
          </cell>
          <cell r="AP109">
            <v>0</v>
          </cell>
          <cell r="AQ109">
            <v>191</v>
          </cell>
          <cell r="AR109">
            <v>105.9</v>
          </cell>
          <cell r="AS109">
            <v>8</v>
          </cell>
          <cell r="AT109">
            <v>1.5</v>
          </cell>
          <cell r="AU109">
            <v>0</v>
          </cell>
          <cell r="AV109">
            <v>41</v>
          </cell>
          <cell r="AW109">
            <v>0</v>
          </cell>
          <cell r="AX109">
            <v>320</v>
          </cell>
        </row>
        <row r="110">
          <cell r="A110">
            <v>43595</v>
          </cell>
          <cell r="B110">
            <v>13330.83</v>
          </cell>
          <cell r="C110">
            <v>1537.52</v>
          </cell>
          <cell r="D110">
            <v>579.14</v>
          </cell>
          <cell r="E110">
            <v>862.55</v>
          </cell>
          <cell r="F110">
            <v>1622</v>
          </cell>
          <cell r="G110">
            <v>1490</v>
          </cell>
          <cell r="H110">
            <v>1759</v>
          </cell>
          <cell r="I110">
            <v>1510</v>
          </cell>
          <cell r="J110">
            <v>710</v>
          </cell>
          <cell r="K110">
            <v>770</v>
          </cell>
          <cell r="L110">
            <v>436</v>
          </cell>
          <cell r="M110">
            <v>485</v>
          </cell>
          <cell r="N110">
            <v>246.43</v>
          </cell>
          <cell r="O110">
            <v>450</v>
          </cell>
          <cell r="P110">
            <v>293</v>
          </cell>
          <cell r="Q110">
            <v>440</v>
          </cell>
          <cell r="R110">
            <v>316</v>
          </cell>
          <cell r="S110">
            <v>210</v>
          </cell>
          <cell r="T110">
            <v>65</v>
          </cell>
          <cell r="U110">
            <v>92</v>
          </cell>
          <cell r="V110">
            <v>335</v>
          </cell>
          <cell r="W110">
            <v>180</v>
          </cell>
          <cell r="X110">
            <v>21.3</v>
          </cell>
          <cell r="Y110">
            <v>494</v>
          </cell>
          <cell r="Z110">
            <v>29.1</v>
          </cell>
          <cell r="AA110">
            <v>231.1</v>
          </cell>
          <cell r="AB110">
            <v>61</v>
          </cell>
          <cell r="AC110">
            <v>0</v>
          </cell>
          <cell r="AD110">
            <v>8.3000000000000007</v>
          </cell>
          <cell r="AE110">
            <v>0</v>
          </cell>
          <cell r="AF110">
            <v>28</v>
          </cell>
          <cell r="AG110">
            <v>95</v>
          </cell>
          <cell r="AH110">
            <v>0</v>
          </cell>
          <cell r="AI110">
            <v>46</v>
          </cell>
          <cell r="AJ110">
            <v>0</v>
          </cell>
          <cell r="AK110">
            <v>0</v>
          </cell>
          <cell r="AL110">
            <v>0</v>
          </cell>
          <cell r="AM110">
            <v>23</v>
          </cell>
          <cell r="AN110">
            <v>196</v>
          </cell>
          <cell r="AO110">
            <v>18</v>
          </cell>
          <cell r="AP110">
            <v>0</v>
          </cell>
          <cell r="AQ110">
            <v>185</v>
          </cell>
          <cell r="AR110">
            <v>101</v>
          </cell>
          <cell r="AS110">
            <v>5</v>
          </cell>
          <cell r="AT110">
            <v>1.5</v>
          </cell>
          <cell r="AU110">
            <v>0</v>
          </cell>
          <cell r="AV110">
            <v>41</v>
          </cell>
          <cell r="AW110">
            <v>0</v>
          </cell>
          <cell r="AX110">
            <v>337.1</v>
          </cell>
        </row>
        <row r="111">
          <cell r="A111">
            <v>43588</v>
          </cell>
          <cell r="B111">
            <v>13437.48</v>
          </cell>
          <cell r="C111">
            <v>1582.55</v>
          </cell>
          <cell r="D111">
            <v>583.6</v>
          </cell>
          <cell r="E111">
            <v>828.81</v>
          </cell>
          <cell r="F111">
            <v>1660</v>
          </cell>
          <cell r="G111">
            <v>1510</v>
          </cell>
          <cell r="H111">
            <v>1786</v>
          </cell>
          <cell r="I111">
            <v>1481</v>
          </cell>
          <cell r="J111">
            <v>720</v>
          </cell>
          <cell r="K111">
            <v>760</v>
          </cell>
          <cell r="L111">
            <v>460</v>
          </cell>
          <cell r="M111">
            <v>460</v>
          </cell>
          <cell r="N111">
            <v>269.68</v>
          </cell>
          <cell r="O111">
            <v>445</v>
          </cell>
          <cell r="P111">
            <v>293</v>
          </cell>
          <cell r="Q111">
            <v>470</v>
          </cell>
          <cell r="R111">
            <v>312</v>
          </cell>
          <cell r="S111">
            <v>217.1</v>
          </cell>
          <cell r="T111">
            <v>66</v>
          </cell>
          <cell r="U111">
            <v>79</v>
          </cell>
          <cell r="V111">
            <v>360</v>
          </cell>
          <cell r="W111">
            <v>172</v>
          </cell>
          <cell r="X111">
            <v>21</v>
          </cell>
          <cell r="Y111">
            <v>496.5</v>
          </cell>
          <cell r="Z111">
            <v>24.6</v>
          </cell>
          <cell r="AA111">
            <v>237.9</v>
          </cell>
          <cell r="AB111">
            <v>67</v>
          </cell>
          <cell r="AC111">
            <v>0</v>
          </cell>
          <cell r="AD111">
            <v>7.6</v>
          </cell>
          <cell r="AE111">
            <v>0</v>
          </cell>
          <cell r="AF111">
            <v>32</v>
          </cell>
          <cell r="AG111">
            <v>98</v>
          </cell>
          <cell r="AH111">
            <v>0</v>
          </cell>
          <cell r="AI111">
            <v>42</v>
          </cell>
          <cell r="AJ111">
            <v>0</v>
          </cell>
          <cell r="AK111">
            <v>0</v>
          </cell>
          <cell r="AL111">
            <v>0</v>
          </cell>
          <cell r="AM111">
            <v>23</v>
          </cell>
          <cell r="AN111">
            <v>192</v>
          </cell>
          <cell r="AO111">
            <v>23</v>
          </cell>
          <cell r="AP111">
            <v>0</v>
          </cell>
          <cell r="AQ111">
            <v>182</v>
          </cell>
          <cell r="AR111">
            <v>98.8</v>
          </cell>
          <cell r="AS111">
            <v>6</v>
          </cell>
          <cell r="AT111">
            <v>1.5</v>
          </cell>
          <cell r="AU111">
            <v>0</v>
          </cell>
          <cell r="AV111">
            <v>41</v>
          </cell>
          <cell r="AW111">
            <v>0</v>
          </cell>
          <cell r="AX111">
            <v>322.8</v>
          </cell>
        </row>
        <row r="112">
          <cell r="A112">
            <v>43581</v>
          </cell>
          <cell r="B112">
            <v>13426</v>
          </cell>
          <cell r="C112">
            <v>1626.28</v>
          </cell>
          <cell r="D112">
            <v>575.94000000000005</v>
          </cell>
          <cell r="E112">
            <v>807.77</v>
          </cell>
          <cell r="F112">
            <v>1700</v>
          </cell>
          <cell r="G112">
            <v>1535</v>
          </cell>
          <cell r="H112">
            <v>1671</v>
          </cell>
          <cell r="I112">
            <v>1528</v>
          </cell>
          <cell r="J112">
            <v>700</v>
          </cell>
          <cell r="K112">
            <v>790</v>
          </cell>
          <cell r="L112">
            <v>425</v>
          </cell>
          <cell r="M112">
            <v>475</v>
          </cell>
          <cell r="N112">
            <v>247.51</v>
          </cell>
          <cell r="O112">
            <v>490</v>
          </cell>
          <cell r="P112">
            <v>320</v>
          </cell>
          <cell r="Q112">
            <v>430</v>
          </cell>
          <cell r="R112">
            <v>302</v>
          </cell>
          <cell r="S112">
            <v>251</v>
          </cell>
          <cell r="T112">
            <v>92</v>
          </cell>
          <cell r="U112">
            <v>80</v>
          </cell>
          <cell r="V112">
            <v>310</v>
          </cell>
          <cell r="W112">
            <v>170</v>
          </cell>
          <cell r="X112">
            <v>25</v>
          </cell>
          <cell r="Y112">
            <v>512</v>
          </cell>
          <cell r="Z112">
            <v>27.5</v>
          </cell>
          <cell r="AA112">
            <v>223</v>
          </cell>
          <cell r="AB112">
            <v>55</v>
          </cell>
          <cell r="AC112">
            <v>0</v>
          </cell>
          <cell r="AD112">
            <v>3.3</v>
          </cell>
          <cell r="AE112">
            <v>0</v>
          </cell>
          <cell r="AF112">
            <v>30</v>
          </cell>
          <cell r="AG112">
            <v>77</v>
          </cell>
          <cell r="AH112">
            <v>0</v>
          </cell>
          <cell r="AI112">
            <v>31</v>
          </cell>
          <cell r="AJ112">
            <v>0</v>
          </cell>
          <cell r="AK112">
            <v>0</v>
          </cell>
          <cell r="AL112">
            <v>0</v>
          </cell>
          <cell r="AM112">
            <v>23</v>
          </cell>
          <cell r="AN112">
            <v>190</v>
          </cell>
          <cell r="AO112">
            <v>15</v>
          </cell>
          <cell r="AP112">
            <v>0</v>
          </cell>
          <cell r="AQ112">
            <v>221</v>
          </cell>
          <cell r="AR112">
            <v>98.2</v>
          </cell>
          <cell r="AS112">
            <v>3</v>
          </cell>
          <cell r="AT112">
            <v>1.5</v>
          </cell>
          <cell r="AU112">
            <v>0</v>
          </cell>
          <cell r="AV112">
            <v>41</v>
          </cell>
          <cell r="AW112">
            <v>0</v>
          </cell>
          <cell r="AX112">
            <v>333.5</v>
          </cell>
        </row>
        <row r="113">
          <cell r="A113">
            <v>43574</v>
          </cell>
          <cell r="B113">
            <v>13836.29</v>
          </cell>
          <cell r="C113">
            <v>1692.1</v>
          </cell>
          <cell r="D113">
            <v>542.53</v>
          </cell>
          <cell r="E113">
            <v>846.7</v>
          </cell>
          <cell r="F113">
            <v>1730</v>
          </cell>
          <cell r="G113">
            <v>1622</v>
          </cell>
          <cell r="H113">
            <v>1689</v>
          </cell>
          <cell r="I113">
            <v>1606</v>
          </cell>
          <cell r="J113">
            <v>695</v>
          </cell>
          <cell r="K113">
            <v>740</v>
          </cell>
          <cell r="L113">
            <v>440</v>
          </cell>
          <cell r="M113">
            <v>491</v>
          </cell>
          <cell r="N113">
            <v>270.79000000000002</v>
          </cell>
          <cell r="O113">
            <v>488</v>
          </cell>
          <cell r="P113">
            <v>343</v>
          </cell>
          <cell r="Q113">
            <v>460</v>
          </cell>
          <cell r="R113">
            <v>296</v>
          </cell>
          <cell r="S113">
            <v>282.5</v>
          </cell>
          <cell r="T113">
            <v>94</v>
          </cell>
          <cell r="U113">
            <v>83</v>
          </cell>
          <cell r="V113">
            <v>345.2</v>
          </cell>
          <cell r="W113">
            <v>176</v>
          </cell>
          <cell r="X113">
            <v>30.7</v>
          </cell>
          <cell r="Y113">
            <v>525</v>
          </cell>
          <cell r="Z113">
            <v>28.1</v>
          </cell>
          <cell r="AA113">
            <v>227</v>
          </cell>
          <cell r="AB113">
            <v>66</v>
          </cell>
          <cell r="AC113">
            <v>0</v>
          </cell>
          <cell r="AD113">
            <v>5</v>
          </cell>
          <cell r="AE113">
            <v>0</v>
          </cell>
          <cell r="AF113">
            <v>28</v>
          </cell>
          <cell r="AG113">
            <v>78</v>
          </cell>
          <cell r="AH113">
            <v>0</v>
          </cell>
          <cell r="AI113">
            <v>35.700000000000003</v>
          </cell>
          <cell r="AJ113">
            <v>0</v>
          </cell>
          <cell r="AK113">
            <v>0</v>
          </cell>
          <cell r="AL113">
            <v>0</v>
          </cell>
          <cell r="AM113">
            <v>24</v>
          </cell>
          <cell r="AN113">
            <v>193</v>
          </cell>
          <cell r="AO113">
            <v>16</v>
          </cell>
          <cell r="AP113">
            <v>0</v>
          </cell>
          <cell r="AQ113">
            <v>237</v>
          </cell>
          <cell r="AR113">
            <v>104.5</v>
          </cell>
          <cell r="AS113">
            <v>2</v>
          </cell>
          <cell r="AT113">
            <v>1.5</v>
          </cell>
          <cell r="AU113">
            <v>0</v>
          </cell>
          <cell r="AV113">
            <v>41</v>
          </cell>
          <cell r="AW113">
            <v>0</v>
          </cell>
          <cell r="AX113">
            <v>342.3</v>
          </cell>
        </row>
        <row r="114">
          <cell r="A114">
            <v>43567</v>
          </cell>
          <cell r="B114">
            <v>14186.13</v>
          </cell>
          <cell r="C114">
            <v>1751.62</v>
          </cell>
          <cell r="D114">
            <v>515.19000000000005</v>
          </cell>
          <cell r="E114">
            <v>851.93</v>
          </cell>
          <cell r="F114">
            <v>1700</v>
          </cell>
          <cell r="G114">
            <v>1665</v>
          </cell>
          <cell r="H114">
            <v>1789</v>
          </cell>
          <cell r="I114">
            <v>1678</v>
          </cell>
          <cell r="J114">
            <v>670</v>
          </cell>
          <cell r="K114">
            <v>780</v>
          </cell>
          <cell r="L114">
            <v>418</v>
          </cell>
          <cell r="M114">
            <v>470</v>
          </cell>
          <cell r="N114">
            <v>307.52999999999997</v>
          </cell>
          <cell r="O114">
            <v>490</v>
          </cell>
          <cell r="P114">
            <v>373</v>
          </cell>
          <cell r="Q114">
            <v>510</v>
          </cell>
          <cell r="R114">
            <v>275</v>
          </cell>
          <cell r="S114">
            <v>300</v>
          </cell>
          <cell r="T114">
            <v>83</v>
          </cell>
          <cell r="U114">
            <v>80</v>
          </cell>
          <cell r="V114">
            <v>372.6</v>
          </cell>
          <cell r="W114">
            <v>186</v>
          </cell>
          <cell r="X114">
            <v>35</v>
          </cell>
          <cell r="Y114">
            <v>545.4</v>
          </cell>
          <cell r="Z114">
            <v>32.700000000000003</v>
          </cell>
          <cell r="AA114">
            <v>208</v>
          </cell>
          <cell r="AB114">
            <v>66</v>
          </cell>
          <cell r="AC114">
            <v>0</v>
          </cell>
          <cell r="AD114">
            <v>7.3</v>
          </cell>
          <cell r="AE114">
            <v>0</v>
          </cell>
          <cell r="AF114">
            <v>30</v>
          </cell>
          <cell r="AG114">
            <v>89</v>
          </cell>
          <cell r="AH114">
            <v>0</v>
          </cell>
          <cell r="AI114">
            <v>37.6</v>
          </cell>
          <cell r="AJ114">
            <v>0</v>
          </cell>
          <cell r="AK114">
            <v>0</v>
          </cell>
          <cell r="AL114">
            <v>0</v>
          </cell>
          <cell r="AM114">
            <v>22</v>
          </cell>
          <cell r="AN114">
            <v>188</v>
          </cell>
          <cell r="AO114">
            <v>15.5</v>
          </cell>
          <cell r="AP114">
            <v>0</v>
          </cell>
          <cell r="AQ114">
            <v>244</v>
          </cell>
          <cell r="AR114">
            <v>103</v>
          </cell>
          <cell r="AS114">
            <v>3</v>
          </cell>
          <cell r="AT114">
            <v>1.5</v>
          </cell>
          <cell r="AU114">
            <v>0</v>
          </cell>
          <cell r="AV114">
            <v>41</v>
          </cell>
          <cell r="AW114">
            <v>0</v>
          </cell>
          <cell r="AX114">
            <v>370</v>
          </cell>
        </row>
        <row r="115">
          <cell r="A115">
            <v>43560</v>
          </cell>
          <cell r="B115">
            <v>14843.43</v>
          </cell>
          <cell r="C115">
            <v>1776.41</v>
          </cell>
          <cell r="D115">
            <v>546.87</v>
          </cell>
          <cell r="E115">
            <v>853.49</v>
          </cell>
          <cell r="F115">
            <v>1845</v>
          </cell>
          <cell r="G115">
            <v>1705</v>
          </cell>
          <cell r="H115">
            <v>1880</v>
          </cell>
          <cell r="I115">
            <v>1686</v>
          </cell>
          <cell r="J115">
            <v>700</v>
          </cell>
          <cell r="K115">
            <v>855</v>
          </cell>
          <cell r="L115">
            <v>380</v>
          </cell>
          <cell r="M115">
            <v>512</v>
          </cell>
          <cell r="N115">
            <v>316.43</v>
          </cell>
          <cell r="O115">
            <v>530</v>
          </cell>
          <cell r="P115">
            <v>390</v>
          </cell>
          <cell r="Q115">
            <v>550</v>
          </cell>
          <cell r="R115">
            <v>277</v>
          </cell>
          <cell r="S115">
            <v>306.7</v>
          </cell>
          <cell r="T115">
            <v>92</v>
          </cell>
          <cell r="U115">
            <v>85</v>
          </cell>
          <cell r="V115">
            <v>355.5</v>
          </cell>
          <cell r="W115">
            <v>195</v>
          </cell>
          <cell r="X115">
            <v>39.5</v>
          </cell>
          <cell r="Y115">
            <v>560</v>
          </cell>
          <cell r="Z115">
            <v>31.4</v>
          </cell>
          <cell r="AA115">
            <v>225</v>
          </cell>
          <cell r="AB115">
            <v>70</v>
          </cell>
          <cell r="AC115">
            <v>0</v>
          </cell>
          <cell r="AD115">
            <v>9.5</v>
          </cell>
          <cell r="AE115">
            <v>0</v>
          </cell>
          <cell r="AF115">
            <v>32</v>
          </cell>
          <cell r="AG115">
            <v>92</v>
          </cell>
          <cell r="AH115">
            <v>0</v>
          </cell>
          <cell r="AI115">
            <v>39.6</v>
          </cell>
          <cell r="AJ115">
            <v>0</v>
          </cell>
          <cell r="AK115">
            <v>0</v>
          </cell>
          <cell r="AL115">
            <v>0</v>
          </cell>
          <cell r="AM115">
            <v>25</v>
          </cell>
          <cell r="AN115">
            <v>203</v>
          </cell>
          <cell r="AO115">
            <v>15</v>
          </cell>
          <cell r="AP115">
            <v>0</v>
          </cell>
          <cell r="AQ115">
            <v>261</v>
          </cell>
          <cell r="AR115">
            <v>109.3</v>
          </cell>
          <cell r="AS115">
            <v>5</v>
          </cell>
          <cell r="AT115">
            <v>1.5</v>
          </cell>
          <cell r="AU115">
            <v>0</v>
          </cell>
          <cell r="AV115">
            <v>41</v>
          </cell>
          <cell r="AW115">
            <v>0</v>
          </cell>
          <cell r="AX115">
            <v>423</v>
          </cell>
        </row>
        <row r="116">
          <cell r="A116">
            <v>43553</v>
          </cell>
          <cell r="B116">
            <v>14702.93</v>
          </cell>
          <cell r="C116">
            <v>1712.21</v>
          </cell>
          <cell r="D116">
            <v>546.9</v>
          </cell>
          <cell r="E116">
            <v>847.34</v>
          </cell>
          <cell r="F116">
            <v>1803</v>
          </cell>
          <cell r="G116">
            <v>1690</v>
          </cell>
          <cell r="H116">
            <v>1917</v>
          </cell>
          <cell r="I116">
            <v>1680</v>
          </cell>
          <cell r="J116">
            <v>650</v>
          </cell>
          <cell r="K116">
            <v>830</v>
          </cell>
          <cell r="L116">
            <v>368</v>
          </cell>
          <cell r="M116">
            <v>470</v>
          </cell>
          <cell r="N116">
            <v>288.23</v>
          </cell>
          <cell r="O116">
            <v>498</v>
          </cell>
          <cell r="P116">
            <v>405</v>
          </cell>
          <cell r="Q116">
            <v>610</v>
          </cell>
          <cell r="R116">
            <v>277</v>
          </cell>
          <cell r="S116">
            <v>285.39999999999998</v>
          </cell>
          <cell r="T116">
            <v>96</v>
          </cell>
          <cell r="U116">
            <v>91</v>
          </cell>
          <cell r="V116">
            <v>331.5</v>
          </cell>
          <cell r="W116">
            <v>198</v>
          </cell>
          <cell r="X116">
            <v>35.700000000000003</v>
          </cell>
          <cell r="Y116">
            <v>529</v>
          </cell>
          <cell r="Z116">
            <v>39.9</v>
          </cell>
          <cell r="AA116">
            <v>233</v>
          </cell>
          <cell r="AB116">
            <v>68</v>
          </cell>
          <cell r="AC116">
            <v>0</v>
          </cell>
          <cell r="AD116">
            <v>6.8</v>
          </cell>
          <cell r="AE116">
            <v>0</v>
          </cell>
          <cell r="AF116">
            <v>35</v>
          </cell>
          <cell r="AG116">
            <v>101</v>
          </cell>
          <cell r="AH116">
            <v>0</v>
          </cell>
          <cell r="AI116">
            <v>40.9</v>
          </cell>
          <cell r="AJ116">
            <v>0</v>
          </cell>
          <cell r="AK116">
            <v>0</v>
          </cell>
          <cell r="AL116">
            <v>0</v>
          </cell>
          <cell r="AM116">
            <v>25</v>
          </cell>
          <cell r="AN116">
            <v>221</v>
          </cell>
          <cell r="AO116">
            <v>9</v>
          </cell>
          <cell r="AP116">
            <v>0</v>
          </cell>
          <cell r="AQ116">
            <v>270</v>
          </cell>
          <cell r="AR116">
            <v>114</v>
          </cell>
          <cell r="AS116">
            <v>4</v>
          </cell>
          <cell r="AT116">
            <v>1.5</v>
          </cell>
          <cell r="AU116">
            <v>0</v>
          </cell>
          <cell r="AV116">
            <v>41</v>
          </cell>
          <cell r="AW116">
            <v>0</v>
          </cell>
          <cell r="AX116">
            <v>440</v>
          </cell>
        </row>
        <row r="117">
          <cell r="A117">
            <v>43546</v>
          </cell>
          <cell r="B117">
            <v>14788.56</v>
          </cell>
          <cell r="C117">
            <v>1674.2</v>
          </cell>
          <cell r="D117">
            <v>526.66999999999996</v>
          </cell>
          <cell r="E117">
            <v>873.52</v>
          </cell>
          <cell r="F117">
            <v>1850</v>
          </cell>
          <cell r="G117">
            <v>1727</v>
          </cell>
          <cell r="H117">
            <v>1879</v>
          </cell>
          <cell r="I117">
            <v>1650</v>
          </cell>
          <cell r="J117">
            <v>690</v>
          </cell>
          <cell r="K117">
            <v>850</v>
          </cell>
          <cell r="L117">
            <v>337</v>
          </cell>
          <cell r="M117">
            <v>461</v>
          </cell>
          <cell r="N117">
            <v>278.45999999999998</v>
          </cell>
          <cell r="O117">
            <v>520</v>
          </cell>
          <cell r="P117">
            <v>377</v>
          </cell>
          <cell r="Q117">
            <v>625</v>
          </cell>
          <cell r="R117">
            <v>308</v>
          </cell>
          <cell r="S117">
            <v>295.60000000000002</v>
          </cell>
          <cell r="T117">
            <v>105</v>
          </cell>
          <cell r="U117">
            <v>85</v>
          </cell>
          <cell r="V117">
            <v>330.9</v>
          </cell>
          <cell r="W117">
            <v>191</v>
          </cell>
          <cell r="X117">
            <v>38.6</v>
          </cell>
          <cell r="Y117">
            <v>543.70000000000005</v>
          </cell>
          <cell r="Z117">
            <v>42.6</v>
          </cell>
          <cell r="AA117">
            <v>216</v>
          </cell>
          <cell r="AB117">
            <v>59</v>
          </cell>
          <cell r="AC117">
            <v>0</v>
          </cell>
          <cell r="AD117">
            <v>7.1</v>
          </cell>
          <cell r="AE117">
            <v>0</v>
          </cell>
          <cell r="AF117">
            <v>41</v>
          </cell>
          <cell r="AG117">
            <v>108</v>
          </cell>
          <cell r="AH117">
            <v>0</v>
          </cell>
          <cell r="AI117">
            <v>41.5</v>
          </cell>
          <cell r="AJ117">
            <v>0</v>
          </cell>
          <cell r="AK117">
            <v>0</v>
          </cell>
          <cell r="AL117">
            <v>0</v>
          </cell>
          <cell r="AM117">
            <v>25</v>
          </cell>
          <cell r="AN117">
            <v>226</v>
          </cell>
          <cell r="AO117">
            <v>10</v>
          </cell>
          <cell r="AP117">
            <v>0</v>
          </cell>
          <cell r="AQ117">
            <v>259</v>
          </cell>
          <cell r="AR117">
            <v>120.2</v>
          </cell>
          <cell r="AS117">
            <v>3</v>
          </cell>
          <cell r="AT117">
            <v>1.5</v>
          </cell>
          <cell r="AU117">
            <v>0</v>
          </cell>
          <cell r="AV117">
            <v>41</v>
          </cell>
          <cell r="AW117">
            <v>0</v>
          </cell>
          <cell r="AX117">
            <v>445.4</v>
          </cell>
        </row>
        <row r="118">
          <cell r="A118">
            <v>43539</v>
          </cell>
          <cell r="B118">
            <v>14770</v>
          </cell>
          <cell r="C118">
            <v>1686.28</v>
          </cell>
          <cell r="D118">
            <v>519.71</v>
          </cell>
          <cell r="E118">
            <v>855.79</v>
          </cell>
          <cell r="F118">
            <v>1830</v>
          </cell>
          <cell r="G118">
            <v>1710</v>
          </cell>
          <cell r="H118">
            <v>1882</v>
          </cell>
          <cell r="I118">
            <v>1689</v>
          </cell>
          <cell r="J118">
            <v>675</v>
          </cell>
          <cell r="K118">
            <v>870</v>
          </cell>
          <cell r="L118">
            <v>347</v>
          </cell>
          <cell r="M118">
            <v>439</v>
          </cell>
          <cell r="N118">
            <v>265.8</v>
          </cell>
          <cell r="O118">
            <v>542</v>
          </cell>
          <cell r="P118">
            <v>360</v>
          </cell>
          <cell r="Q118">
            <v>640</v>
          </cell>
          <cell r="R118">
            <v>296</v>
          </cell>
          <cell r="S118">
            <v>297.3</v>
          </cell>
          <cell r="T118">
            <v>95</v>
          </cell>
          <cell r="U118">
            <v>86</v>
          </cell>
          <cell r="V118">
            <v>338.7</v>
          </cell>
          <cell r="W118">
            <v>189</v>
          </cell>
          <cell r="X118">
            <v>36.4</v>
          </cell>
          <cell r="Y118">
            <v>514.29999999999995</v>
          </cell>
          <cell r="Z118">
            <v>33.9</v>
          </cell>
          <cell r="AA118">
            <v>241</v>
          </cell>
          <cell r="AB118">
            <v>54</v>
          </cell>
          <cell r="AC118">
            <v>0</v>
          </cell>
          <cell r="AD118">
            <v>8.6999999999999993</v>
          </cell>
          <cell r="AE118">
            <v>0</v>
          </cell>
          <cell r="AF118">
            <v>22</v>
          </cell>
          <cell r="AG118">
            <v>115</v>
          </cell>
          <cell r="AH118">
            <v>0</v>
          </cell>
          <cell r="AI118">
            <v>34.9</v>
          </cell>
          <cell r="AJ118">
            <v>0</v>
          </cell>
          <cell r="AK118">
            <v>0</v>
          </cell>
          <cell r="AL118">
            <v>0</v>
          </cell>
          <cell r="AM118">
            <v>30</v>
          </cell>
          <cell r="AN118">
            <v>226</v>
          </cell>
          <cell r="AO118">
            <v>12</v>
          </cell>
          <cell r="AP118">
            <v>0</v>
          </cell>
          <cell r="AQ118">
            <v>250</v>
          </cell>
          <cell r="AR118">
            <v>110.5</v>
          </cell>
          <cell r="AS118">
            <v>3</v>
          </cell>
          <cell r="AT118">
            <v>1.5</v>
          </cell>
          <cell r="AU118">
            <v>0</v>
          </cell>
          <cell r="AV118">
            <v>41</v>
          </cell>
          <cell r="AW118">
            <v>0</v>
          </cell>
          <cell r="AX118">
            <v>484</v>
          </cell>
        </row>
        <row r="119">
          <cell r="A119">
            <v>43532</v>
          </cell>
          <cell r="B119">
            <v>14745.65</v>
          </cell>
          <cell r="C119">
            <v>1678.97</v>
          </cell>
          <cell r="D119">
            <v>510.8</v>
          </cell>
          <cell r="E119">
            <v>796.82</v>
          </cell>
          <cell r="F119">
            <v>1920</v>
          </cell>
          <cell r="G119">
            <v>1658</v>
          </cell>
          <cell r="H119">
            <v>1814</v>
          </cell>
          <cell r="I119">
            <v>1579</v>
          </cell>
          <cell r="J119">
            <v>695</v>
          </cell>
          <cell r="K119">
            <v>910</v>
          </cell>
          <cell r="L119">
            <v>386</v>
          </cell>
          <cell r="M119">
            <v>450</v>
          </cell>
          <cell r="N119">
            <v>257.85000000000002</v>
          </cell>
          <cell r="O119">
            <v>575</v>
          </cell>
          <cell r="P119">
            <v>367</v>
          </cell>
          <cell r="Q119">
            <v>630</v>
          </cell>
          <cell r="R119">
            <v>266</v>
          </cell>
          <cell r="S119">
            <v>288.89999999999998</v>
          </cell>
          <cell r="T119">
            <v>102</v>
          </cell>
          <cell r="U119">
            <v>90</v>
          </cell>
          <cell r="V119">
            <v>324.89999999999998</v>
          </cell>
          <cell r="W119">
            <v>199</v>
          </cell>
          <cell r="X119">
            <v>35.299999999999997</v>
          </cell>
          <cell r="Y119">
            <v>514.5</v>
          </cell>
          <cell r="Z119">
            <v>38.700000000000003</v>
          </cell>
          <cell r="AA119">
            <v>223</v>
          </cell>
          <cell r="AB119">
            <v>55</v>
          </cell>
          <cell r="AC119">
            <v>0</v>
          </cell>
          <cell r="AD119">
            <v>3.6</v>
          </cell>
          <cell r="AE119">
            <v>0</v>
          </cell>
          <cell r="AF119">
            <v>24</v>
          </cell>
          <cell r="AG119">
            <v>118</v>
          </cell>
          <cell r="AH119">
            <v>0</v>
          </cell>
          <cell r="AI119">
            <v>35.4</v>
          </cell>
          <cell r="AJ119">
            <v>0</v>
          </cell>
          <cell r="AK119">
            <v>0</v>
          </cell>
          <cell r="AL119">
            <v>0</v>
          </cell>
          <cell r="AM119">
            <v>30</v>
          </cell>
          <cell r="AN119">
            <v>233</v>
          </cell>
          <cell r="AO119">
            <v>20</v>
          </cell>
          <cell r="AP119">
            <v>0</v>
          </cell>
          <cell r="AQ119">
            <v>281</v>
          </cell>
          <cell r="AR119">
            <v>107</v>
          </cell>
          <cell r="AS119">
            <v>7</v>
          </cell>
          <cell r="AT119">
            <v>1.5</v>
          </cell>
          <cell r="AU119">
            <v>0</v>
          </cell>
          <cell r="AV119">
            <v>41</v>
          </cell>
          <cell r="AW119">
            <v>0</v>
          </cell>
          <cell r="AX119">
            <v>465</v>
          </cell>
        </row>
        <row r="120">
          <cell r="A120">
            <v>43525</v>
          </cell>
          <cell r="B120">
            <v>14687.73</v>
          </cell>
          <cell r="C120">
            <v>1645.38</v>
          </cell>
          <cell r="D120">
            <v>483.86</v>
          </cell>
          <cell r="E120">
            <v>819.35</v>
          </cell>
          <cell r="F120">
            <v>1900</v>
          </cell>
          <cell r="G120">
            <v>1685</v>
          </cell>
          <cell r="H120">
            <v>1732</v>
          </cell>
          <cell r="I120">
            <v>1504</v>
          </cell>
          <cell r="J120">
            <v>700</v>
          </cell>
          <cell r="K120">
            <v>920</v>
          </cell>
          <cell r="L120">
            <v>403</v>
          </cell>
          <cell r="M120">
            <v>488</v>
          </cell>
          <cell r="N120">
            <v>254.83</v>
          </cell>
          <cell r="O120">
            <v>571</v>
          </cell>
          <cell r="P120">
            <v>361</v>
          </cell>
          <cell r="Q120">
            <v>580</v>
          </cell>
          <cell r="R120">
            <v>279</v>
          </cell>
          <cell r="S120">
            <v>280</v>
          </cell>
          <cell r="T120">
            <v>100</v>
          </cell>
          <cell r="U120">
            <v>92</v>
          </cell>
          <cell r="V120">
            <v>340</v>
          </cell>
          <cell r="W120">
            <v>195</v>
          </cell>
          <cell r="X120">
            <v>26</v>
          </cell>
          <cell r="Y120">
            <v>529</v>
          </cell>
          <cell r="Z120">
            <v>44.2</v>
          </cell>
          <cell r="AA120">
            <v>229.5</v>
          </cell>
          <cell r="AB120">
            <v>42</v>
          </cell>
          <cell r="AC120">
            <v>0</v>
          </cell>
          <cell r="AD120">
            <v>5.5</v>
          </cell>
          <cell r="AE120">
            <v>0</v>
          </cell>
          <cell r="AF120">
            <v>26</v>
          </cell>
          <cell r="AG120">
            <v>121</v>
          </cell>
          <cell r="AH120">
            <v>0</v>
          </cell>
          <cell r="AI120">
            <v>35.4</v>
          </cell>
          <cell r="AJ120">
            <v>0</v>
          </cell>
          <cell r="AK120">
            <v>0</v>
          </cell>
          <cell r="AL120">
            <v>0</v>
          </cell>
          <cell r="AM120">
            <v>35</v>
          </cell>
          <cell r="AN120">
            <v>228</v>
          </cell>
          <cell r="AO120">
            <v>18</v>
          </cell>
          <cell r="AP120">
            <v>0</v>
          </cell>
          <cell r="AQ120">
            <v>308</v>
          </cell>
          <cell r="AR120">
            <v>103.4</v>
          </cell>
          <cell r="AS120">
            <v>6</v>
          </cell>
          <cell r="AT120">
            <v>1.5</v>
          </cell>
          <cell r="AU120">
            <v>0</v>
          </cell>
          <cell r="AV120">
            <v>41</v>
          </cell>
          <cell r="AW120">
            <v>0</v>
          </cell>
          <cell r="AX120">
            <v>503.4</v>
          </cell>
        </row>
        <row r="121">
          <cell r="A121">
            <v>43518</v>
          </cell>
          <cell r="B121">
            <v>14576.5</v>
          </cell>
          <cell r="C121">
            <v>1608.68</v>
          </cell>
          <cell r="D121">
            <v>450.06</v>
          </cell>
          <cell r="E121">
            <v>840.15</v>
          </cell>
          <cell r="F121">
            <v>1805</v>
          </cell>
          <cell r="G121">
            <v>1662</v>
          </cell>
          <cell r="H121">
            <v>1777</v>
          </cell>
          <cell r="I121">
            <v>1528</v>
          </cell>
          <cell r="J121">
            <v>730</v>
          </cell>
          <cell r="K121">
            <v>910</v>
          </cell>
          <cell r="L121">
            <v>399</v>
          </cell>
          <cell r="M121">
            <v>464</v>
          </cell>
          <cell r="N121">
            <v>220</v>
          </cell>
          <cell r="O121">
            <v>540</v>
          </cell>
          <cell r="P121">
            <v>345</v>
          </cell>
          <cell r="Q121">
            <v>595</v>
          </cell>
          <cell r="R121">
            <v>291</v>
          </cell>
          <cell r="S121">
            <v>272.3</v>
          </cell>
          <cell r="T121">
            <v>102</v>
          </cell>
          <cell r="U121">
            <v>86</v>
          </cell>
          <cell r="V121">
            <v>361.4</v>
          </cell>
          <cell r="W121">
            <v>189</v>
          </cell>
          <cell r="X121">
            <v>19.8</v>
          </cell>
          <cell r="Y121">
            <v>496</v>
          </cell>
          <cell r="Z121">
            <v>42.8</v>
          </cell>
          <cell r="AA121">
            <v>242.7</v>
          </cell>
          <cell r="AB121">
            <v>39</v>
          </cell>
          <cell r="AC121">
            <v>0</v>
          </cell>
          <cell r="AD121">
            <v>6.7</v>
          </cell>
          <cell r="AE121">
            <v>0</v>
          </cell>
          <cell r="AF121">
            <v>25</v>
          </cell>
          <cell r="AG121">
            <v>124</v>
          </cell>
          <cell r="AH121">
            <v>0</v>
          </cell>
          <cell r="AI121">
            <v>36</v>
          </cell>
          <cell r="AJ121">
            <v>0</v>
          </cell>
          <cell r="AK121">
            <v>0</v>
          </cell>
          <cell r="AL121">
            <v>0</v>
          </cell>
          <cell r="AM121">
            <v>35</v>
          </cell>
          <cell r="AN121">
            <v>232</v>
          </cell>
          <cell r="AO121">
            <v>30</v>
          </cell>
          <cell r="AP121">
            <v>0</v>
          </cell>
          <cell r="AQ121">
            <v>292</v>
          </cell>
          <cell r="AR121">
            <v>94.3</v>
          </cell>
          <cell r="AS121">
            <v>8</v>
          </cell>
          <cell r="AT121">
            <v>1.5</v>
          </cell>
          <cell r="AU121">
            <v>0</v>
          </cell>
          <cell r="AV121">
            <v>41</v>
          </cell>
          <cell r="AW121">
            <v>0</v>
          </cell>
          <cell r="AX121">
            <v>534</v>
          </cell>
        </row>
        <row r="122">
          <cell r="A122">
            <v>43511</v>
          </cell>
          <cell r="B122">
            <v>14414.21</v>
          </cell>
          <cell r="C122">
            <v>1604.2</v>
          </cell>
          <cell r="D122">
            <v>466.29</v>
          </cell>
          <cell r="E122">
            <v>819.96</v>
          </cell>
          <cell r="F122">
            <v>1800</v>
          </cell>
          <cell r="G122">
            <v>1599</v>
          </cell>
          <cell r="H122">
            <v>1683</v>
          </cell>
          <cell r="I122">
            <v>1531</v>
          </cell>
          <cell r="J122">
            <v>690</v>
          </cell>
          <cell r="K122">
            <v>930</v>
          </cell>
          <cell r="L122">
            <v>353</v>
          </cell>
          <cell r="M122">
            <v>497</v>
          </cell>
          <cell r="N122">
            <v>184.61</v>
          </cell>
          <cell r="O122">
            <v>575</v>
          </cell>
          <cell r="P122">
            <v>310</v>
          </cell>
          <cell r="Q122">
            <v>613</v>
          </cell>
          <cell r="R122">
            <v>300</v>
          </cell>
          <cell r="S122">
            <v>279.7</v>
          </cell>
          <cell r="T122">
            <v>100</v>
          </cell>
          <cell r="U122">
            <v>70</v>
          </cell>
          <cell r="V122">
            <v>395</v>
          </cell>
          <cell r="W122">
            <v>172</v>
          </cell>
          <cell r="X122">
            <v>20.6</v>
          </cell>
          <cell r="Y122">
            <v>490</v>
          </cell>
          <cell r="Z122">
            <v>41.8</v>
          </cell>
          <cell r="AA122">
            <v>236</v>
          </cell>
          <cell r="AB122">
            <v>50</v>
          </cell>
          <cell r="AC122">
            <v>0</v>
          </cell>
          <cell r="AD122">
            <v>9</v>
          </cell>
          <cell r="AE122">
            <v>0</v>
          </cell>
          <cell r="AF122">
            <v>20</v>
          </cell>
          <cell r="AG122">
            <v>120</v>
          </cell>
          <cell r="AH122">
            <v>0</v>
          </cell>
          <cell r="AI122">
            <v>34.200000000000003</v>
          </cell>
          <cell r="AJ122">
            <v>0</v>
          </cell>
          <cell r="AK122">
            <v>0</v>
          </cell>
          <cell r="AL122">
            <v>0</v>
          </cell>
          <cell r="AM122">
            <v>35</v>
          </cell>
          <cell r="AN122">
            <v>240</v>
          </cell>
          <cell r="AO122">
            <v>21</v>
          </cell>
          <cell r="AP122">
            <v>0</v>
          </cell>
          <cell r="AQ122">
            <v>308</v>
          </cell>
          <cell r="AR122">
            <v>91.8</v>
          </cell>
          <cell r="AS122">
            <v>18</v>
          </cell>
          <cell r="AT122">
            <v>1.5</v>
          </cell>
          <cell r="AU122">
            <v>0</v>
          </cell>
          <cell r="AV122">
            <v>41</v>
          </cell>
          <cell r="AW122">
            <v>0</v>
          </cell>
          <cell r="AX122">
            <v>554</v>
          </cell>
        </row>
        <row r="123">
          <cell r="A123">
            <v>43497</v>
          </cell>
          <cell r="B123">
            <v>13973</v>
          </cell>
          <cell r="C123">
            <v>1467.66</v>
          </cell>
          <cell r="D123">
            <v>429.72</v>
          </cell>
          <cell r="E123">
            <v>790.74</v>
          </cell>
          <cell r="F123">
            <v>1710</v>
          </cell>
          <cell r="G123">
            <v>1503</v>
          </cell>
          <cell r="H123">
            <v>1633</v>
          </cell>
          <cell r="I123">
            <v>1451</v>
          </cell>
          <cell r="J123">
            <v>660</v>
          </cell>
          <cell r="K123">
            <v>906</v>
          </cell>
          <cell r="L123">
            <v>370</v>
          </cell>
          <cell r="M123">
            <v>550</v>
          </cell>
          <cell r="N123">
            <v>202.05</v>
          </cell>
          <cell r="O123">
            <v>501</v>
          </cell>
          <cell r="P123">
            <v>292</v>
          </cell>
          <cell r="Q123">
            <v>610</v>
          </cell>
          <cell r="R123">
            <v>295</v>
          </cell>
          <cell r="S123">
            <v>253.3</v>
          </cell>
          <cell r="T123">
            <v>101</v>
          </cell>
          <cell r="U123">
            <v>72</v>
          </cell>
          <cell r="V123">
            <v>442</v>
          </cell>
          <cell r="W123">
            <v>199</v>
          </cell>
          <cell r="X123">
            <v>14</v>
          </cell>
          <cell r="Y123">
            <v>405.4</v>
          </cell>
          <cell r="Z123">
            <v>26.2</v>
          </cell>
          <cell r="AA123">
            <v>274</v>
          </cell>
          <cell r="AB123">
            <v>46</v>
          </cell>
          <cell r="AC123">
            <v>0</v>
          </cell>
          <cell r="AD123">
            <v>6</v>
          </cell>
          <cell r="AE123">
            <v>0</v>
          </cell>
          <cell r="AF123">
            <v>30</v>
          </cell>
          <cell r="AG123">
            <v>110</v>
          </cell>
          <cell r="AH123">
            <v>0</v>
          </cell>
          <cell r="AI123">
            <v>32.5</v>
          </cell>
          <cell r="AJ123">
            <v>0</v>
          </cell>
          <cell r="AK123">
            <v>0</v>
          </cell>
          <cell r="AL123">
            <v>0</v>
          </cell>
          <cell r="AM123">
            <v>30</v>
          </cell>
          <cell r="AN123">
            <v>221</v>
          </cell>
          <cell r="AO123">
            <v>30</v>
          </cell>
          <cell r="AP123">
            <v>0</v>
          </cell>
          <cell r="AQ123">
            <v>310</v>
          </cell>
          <cell r="AR123">
            <v>113</v>
          </cell>
          <cell r="AS123">
            <v>20</v>
          </cell>
          <cell r="AT123">
            <v>1.5</v>
          </cell>
          <cell r="AU123">
            <v>0</v>
          </cell>
          <cell r="AV123">
            <v>41</v>
          </cell>
          <cell r="AW123">
            <v>0</v>
          </cell>
          <cell r="AX123">
            <v>513</v>
          </cell>
        </row>
        <row r="124">
          <cell r="A124">
            <v>43490</v>
          </cell>
          <cell r="B124">
            <v>14205.75</v>
          </cell>
          <cell r="C124">
            <v>1470.19</v>
          </cell>
          <cell r="D124">
            <v>404.08</v>
          </cell>
          <cell r="E124">
            <v>789.63</v>
          </cell>
          <cell r="F124">
            <v>1748</v>
          </cell>
          <cell r="G124">
            <v>1525</v>
          </cell>
          <cell r="H124">
            <v>1705</v>
          </cell>
          <cell r="I124">
            <v>1443</v>
          </cell>
          <cell r="J124">
            <v>665</v>
          </cell>
          <cell r="K124">
            <v>940</v>
          </cell>
          <cell r="L124">
            <v>393</v>
          </cell>
          <cell r="M124">
            <v>540</v>
          </cell>
          <cell r="N124">
            <v>243.15</v>
          </cell>
          <cell r="O124">
            <v>546</v>
          </cell>
          <cell r="P124">
            <v>274</v>
          </cell>
          <cell r="Q124">
            <v>600</v>
          </cell>
          <cell r="R124">
            <v>297</v>
          </cell>
          <cell r="S124">
            <v>284.60000000000002</v>
          </cell>
          <cell r="T124">
            <v>103</v>
          </cell>
          <cell r="U124">
            <v>70</v>
          </cell>
          <cell r="V124">
            <v>392</v>
          </cell>
          <cell r="W124">
            <v>199</v>
          </cell>
          <cell r="X124">
            <v>19</v>
          </cell>
          <cell r="Y124">
            <v>455</v>
          </cell>
          <cell r="Z124">
            <v>23</v>
          </cell>
          <cell r="AA124">
            <v>260</v>
          </cell>
          <cell r="AB124">
            <v>38</v>
          </cell>
          <cell r="AC124">
            <v>0</v>
          </cell>
          <cell r="AD124">
            <v>4.5</v>
          </cell>
          <cell r="AE124">
            <v>0</v>
          </cell>
          <cell r="AF124">
            <v>26</v>
          </cell>
          <cell r="AG124">
            <v>102</v>
          </cell>
          <cell r="AH124">
            <v>0</v>
          </cell>
          <cell r="AI124">
            <v>33</v>
          </cell>
          <cell r="AJ124">
            <v>0</v>
          </cell>
          <cell r="AK124">
            <v>0</v>
          </cell>
          <cell r="AL124">
            <v>0</v>
          </cell>
          <cell r="AM124">
            <v>30</v>
          </cell>
          <cell r="AN124">
            <v>223</v>
          </cell>
          <cell r="AO124">
            <v>25</v>
          </cell>
          <cell r="AP124">
            <v>0</v>
          </cell>
          <cell r="AQ124">
            <v>320</v>
          </cell>
          <cell r="AR124">
            <v>113</v>
          </cell>
          <cell r="AS124">
            <v>15</v>
          </cell>
          <cell r="AT124">
            <v>1.5</v>
          </cell>
          <cell r="AU124">
            <v>0</v>
          </cell>
          <cell r="AV124">
            <v>41</v>
          </cell>
          <cell r="AW124">
            <v>0</v>
          </cell>
          <cell r="AX124">
            <v>509</v>
          </cell>
        </row>
        <row r="125">
          <cell r="A125">
            <v>43483</v>
          </cell>
          <cell r="B125">
            <v>14373.5</v>
          </cell>
          <cell r="C125">
            <v>1513.33</v>
          </cell>
          <cell r="D125">
            <v>401.02</v>
          </cell>
          <cell r="E125">
            <v>797.93</v>
          </cell>
          <cell r="F125">
            <v>1775</v>
          </cell>
          <cell r="G125">
            <v>1486</v>
          </cell>
          <cell r="H125">
            <v>1770</v>
          </cell>
          <cell r="I125">
            <v>1478</v>
          </cell>
          <cell r="J125">
            <v>695</v>
          </cell>
          <cell r="K125">
            <v>930</v>
          </cell>
          <cell r="L125">
            <v>396</v>
          </cell>
          <cell r="M125">
            <v>580</v>
          </cell>
          <cell r="N125">
            <v>220</v>
          </cell>
          <cell r="O125">
            <v>580</v>
          </cell>
          <cell r="P125">
            <v>279</v>
          </cell>
          <cell r="Q125">
            <v>597</v>
          </cell>
          <cell r="R125">
            <v>302</v>
          </cell>
          <cell r="S125">
            <v>270</v>
          </cell>
          <cell r="T125">
            <v>100</v>
          </cell>
          <cell r="U125">
            <v>80</v>
          </cell>
          <cell r="V125">
            <v>420</v>
          </cell>
          <cell r="W125">
            <v>206</v>
          </cell>
          <cell r="X125">
            <v>20.2</v>
          </cell>
          <cell r="Y125">
            <v>454</v>
          </cell>
          <cell r="Z125">
            <v>16.2</v>
          </cell>
          <cell r="AA125">
            <v>241.8</v>
          </cell>
          <cell r="AB125">
            <v>48</v>
          </cell>
          <cell r="AC125">
            <v>0</v>
          </cell>
          <cell r="AD125">
            <v>6.8</v>
          </cell>
          <cell r="AE125">
            <v>0</v>
          </cell>
          <cell r="AF125">
            <v>11</v>
          </cell>
          <cell r="AG125">
            <v>92</v>
          </cell>
          <cell r="AH125">
            <v>0</v>
          </cell>
          <cell r="AI125">
            <v>33</v>
          </cell>
          <cell r="AJ125">
            <v>0</v>
          </cell>
          <cell r="AK125">
            <v>0</v>
          </cell>
          <cell r="AL125">
            <v>0</v>
          </cell>
          <cell r="AM125">
            <v>25</v>
          </cell>
          <cell r="AN125">
            <v>202</v>
          </cell>
          <cell r="AO125">
            <v>28</v>
          </cell>
          <cell r="AP125">
            <v>0</v>
          </cell>
          <cell r="AQ125">
            <v>315</v>
          </cell>
          <cell r="AR125">
            <v>116</v>
          </cell>
          <cell r="AS125">
            <v>13</v>
          </cell>
          <cell r="AT125">
            <v>1.5</v>
          </cell>
          <cell r="AU125">
            <v>0</v>
          </cell>
          <cell r="AV125">
            <v>41</v>
          </cell>
          <cell r="AW125">
            <v>0</v>
          </cell>
          <cell r="AX125">
            <v>545</v>
          </cell>
        </row>
        <row r="126">
          <cell r="A126">
            <v>43476</v>
          </cell>
          <cell r="B126">
            <v>14182.2</v>
          </cell>
          <cell r="C126">
            <v>1556.45</v>
          </cell>
          <cell r="D126">
            <v>396.17</v>
          </cell>
          <cell r="E126">
            <v>736.45</v>
          </cell>
          <cell r="F126">
            <v>1750</v>
          </cell>
          <cell r="G126">
            <v>1417</v>
          </cell>
          <cell r="H126">
            <v>1793</v>
          </cell>
          <cell r="I126">
            <v>1468</v>
          </cell>
          <cell r="J126">
            <v>700</v>
          </cell>
          <cell r="K126">
            <v>945</v>
          </cell>
          <cell r="L126">
            <v>421</v>
          </cell>
          <cell r="M126">
            <v>564</v>
          </cell>
          <cell r="N126">
            <v>217</v>
          </cell>
          <cell r="O126">
            <v>588</v>
          </cell>
          <cell r="P126">
            <v>224</v>
          </cell>
          <cell r="Q126">
            <v>591</v>
          </cell>
          <cell r="R126">
            <v>296</v>
          </cell>
          <cell r="S126">
            <v>256</v>
          </cell>
          <cell r="T126">
            <v>103</v>
          </cell>
          <cell r="U126">
            <v>83</v>
          </cell>
          <cell r="V126">
            <v>370</v>
          </cell>
          <cell r="W126">
            <v>210</v>
          </cell>
          <cell r="X126">
            <v>17.7</v>
          </cell>
          <cell r="Y126">
            <v>422</v>
          </cell>
          <cell r="Z126">
            <v>27.9</v>
          </cell>
          <cell r="AA126">
            <v>228.5</v>
          </cell>
          <cell r="AB126">
            <v>72</v>
          </cell>
          <cell r="AC126">
            <v>0</v>
          </cell>
          <cell r="AD126">
            <v>0.6</v>
          </cell>
          <cell r="AE126">
            <v>0</v>
          </cell>
          <cell r="AF126">
            <v>12</v>
          </cell>
          <cell r="AG126">
            <v>90</v>
          </cell>
          <cell r="AH126">
            <v>0</v>
          </cell>
          <cell r="AI126">
            <v>33</v>
          </cell>
          <cell r="AJ126">
            <v>0</v>
          </cell>
          <cell r="AK126">
            <v>0</v>
          </cell>
          <cell r="AL126">
            <v>0</v>
          </cell>
          <cell r="AM126">
            <v>22</v>
          </cell>
          <cell r="AN126">
            <v>200</v>
          </cell>
          <cell r="AO126">
            <v>30</v>
          </cell>
          <cell r="AP126">
            <v>0</v>
          </cell>
          <cell r="AQ126">
            <v>300</v>
          </cell>
          <cell r="AR126">
            <v>113</v>
          </cell>
          <cell r="AS126">
            <v>12</v>
          </cell>
          <cell r="AT126">
            <v>1.5</v>
          </cell>
          <cell r="AU126">
            <v>0</v>
          </cell>
          <cell r="AV126">
            <v>41</v>
          </cell>
          <cell r="AW126">
            <v>0</v>
          </cell>
          <cell r="AX126">
            <v>563</v>
          </cell>
        </row>
        <row r="127">
          <cell r="A127">
            <v>43469</v>
          </cell>
          <cell r="B127">
            <v>14288.16</v>
          </cell>
          <cell r="C127">
            <v>1559.48</v>
          </cell>
          <cell r="D127">
            <v>362.92</v>
          </cell>
          <cell r="E127">
            <v>773.48</v>
          </cell>
          <cell r="F127">
            <v>1780</v>
          </cell>
          <cell r="G127">
            <v>1439</v>
          </cell>
          <cell r="H127">
            <v>1906</v>
          </cell>
          <cell r="I127">
            <v>1454</v>
          </cell>
          <cell r="J127">
            <v>710</v>
          </cell>
          <cell r="K127">
            <v>950</v>
          </cell>
          <cell r="L127">
            <v>401</v>
          </cell>
          <cell r="M127">
            <v>560</v>
          </cell>
          <cell r="N127">
            <v>211.56</v>
          </cell>
          <cell r="O127">
            <v>583</v>
          </cell>
          <cell r="P127">
            <v>221</v>
          </cell>
          <cell r="Q127">
            <v>603</v>
          </cell>
          <cell r="R127">
            <v>311</v>
          </cell>
          <cell r="S127">
            <v>247.5</v>
          </cell>
          <cell r="T127">
            <v>97</v>
          </cell>
          <cell r="U127">
            <v>85</v>
          </cell>
          <cell r="V127">
            <v>379</v>
          </cell>
          <cell r="W127">
            <v>214</v>
          </cell>
          <cell r="X127">
            <v>15.1</v>
          </cell>
          <cell r="Y127">
            <v>394</v>
          </cell>
          <cell r="Z127">
            <v>42.2</v>
          </cell>
          <cell r="AA127">
            <v>263</v>
          </cell>
          <cell r="AB127">
            <v>56</v>
          </cell>
          <cell r="AC127">
            <v>0</v>
          </cell>
          <cell r="AD127">
            <v>0.6</v>
          </cell>
          <cell r="AE127">
            <v>0</v>
          </cell>
          <cell r="AF127">
            <v>11</v>
          </cell>
          <cell r="AG127">
            <v>125</v>
          </cell>
          <cell r="AH127">
            <v>0</v>
          </cell>
          <cell r="AI127">
            <v>33.700000000000003</v>
          </cell>
          <cell r="AJ127">
            <v>0</v>
          </cell>
          <cell r="AK127">
            <v>0</v>
          </cell>
          <cell r="AL127">
            <v>0</v>
          </cell>
          <cell r="AM127">
            <v>22</v>
          </cell>
          <cell r="AN127">
            <v>202</v>
          </cell>
          <cell r="AO127">
            <v>25</v>
          </cell>
          <cell r="AP127">
            <v>0</v>
          </cell>
          <cell r="AQ127">
            <v>270</v>
          </cell>
          <cell r="AR127">
            <v>101</v>
          </cell>
          <cell r="AS127">
            <v>9</v>
          </cell>
          <cell r="AT127">
            <v>1.5</v>
          </cell>
          <cell r="AU127">
            <v>0</v>
          </cell>
          <cell r="AV127">
            <v>41</v>
          </cell>
          <cell r="AW127">
            <v>0</v>
          </cell>
          <cell r="AX127">
            <v>524</v>
          </cell>
        </row>
        <row r="128">
          <cell r="A128">
            <v>43462</v>
          </cell>
          <cell r="B128">
            <v>14156.43</v>
          </cell>
          <cell r="C128">
            <v>1521.45</v>
          </cell>
          <cell r="D128">
            <v>349.43</v>
          </cell>
          <cell r="E128">
            <v>765.28</v>
          </cell>
          <cell r="F128">
            <v>1710</v>
          </cell>
          <cell r="G128">
            <v>1402</v>
          </cell>
          <cell r="H128">
            <v>1930</v>
          </cell>
          <cell r="I128">
            <v>1422</v>
          </cell>
          <cell r="J128">
            <v>750</v>
          </cell>
          <cell r="K128">
            <v>960</v>
          </cell>
          <cell r="L128">
            <v>397</v>
          </cell>
          <cell r="M128">
            <v>564</v>
          </cell>
          <cell r="N128">
            <v>230.23</v>
          </cell>
          <cell r="O128">
            <v>540</v>
          </cell>
          <cell r="P128">
            <v>227</v>
          </cell>
          <cell r="Q128">
            <v>590</v>
          </cell>
          <cell r="R128">
            <v>329</v>
          </cell>
          <cell r="S128">
            <v>281</v>
          </cell>
          <cell r="T128">
            <v>97</v>
          </cell>
          <cell r="U128">
            <v>70</v>
          </cell>
          <cell r="V128">
            <v>375</v>
          </cell>
          <cell r="W128">
            <v>182</v>
          </cell>
          <cell r="X128">
            <v>10.1</v>
          </cell>
          <cell r="Y128">
            <v>409</v>
          </cell>
          <cell r="Z128">
            <v>36.4</v>
          </cell>
          <cell r="AA128">
            <v>267</v>
          </cell>
          <cell r="AB128">
            <v>60</v>
          </cell>
          <cell r="AC128">
            <v>0</v>
          </cell>
          <cell r="AD128">
            <v>2.5</v>
          </cell>
          <cell r="AE128">
            <v>0</v>
          </cell>
          <cell r="AF128">
            <v>12</v>
          </cell>
          <cell r="AG128">
            <v>105</v>
          </cell>
          <cell r="AH128">
            <v>0</v>
          </cell>
          <cell r="AI128">
            <v>33.700000000000003</v>
          </cell>
          <cell r="AJ128">
            <v>0</v>
          </cell>
          <cell r="AK128">
            <v>0</v>
          </cell>
          <cell r="AL128">
            <v>0</v>
          </cell>
          <cell r="AM128">
            <v>22</v>
          </cell>
          <cell r="AN128">
            <v>197</v>
          </cell>
          <cell r="AO128">
            <v>27</v>
          </cell>
          <cell r="AP128">
            <v>0</v>
          </cell>
          <cell r="AQ128">
            <v>260</v>
          </cell>
          <cell r="AR128">
            <v>103</v>
          </cell>
          <cell r="AS128">
            <v>8</v>
          </cell>
          <cell r="AT128">
            <v>1.5</v>
          </cell>
          <cell r="AU128">
            <v>0</v>
          </cell>
          <cell r="AV128">
            <v>41</v>
          </cell>
          <cell r="AW128">
            <v>0</v>
          </cell>
          <cell r="AX128">
            <v>505</v>
          </cell>
        </row>
        <row r="129">
          <cell r="A129">
            <v>43455</v>
          </cell>
          <cell r="B129">
            <v>13885.38</v>
          </cell>
          <cell r="C129">
            <v>1535.65</v>
          </cell>
          <cell r="D129">
            <v>287.57</v>
          </cell>
          <cell r="E129">
            <v>767.4</v>
          </cell>
          <cell r="F129">
            <v>1680</v>
          </cell>
          <cell r="G129">
            <v>1431</v>
          </cell>
          <cell r="H129">
            <v>1800</v>
          </cell>
          <cell r="I129">
            <v>1439</v>
          </cell>
          <cell r="J129">
            <v>745</v>
          </cell>
          <cell r="K129">
            <v>950</v>
          </cell>
          <cell r="L129">
            <v>387</v>
          </cell>
          <cell r="M129">
            <v>580</v>
          </cell>
          <cell r="N129">
            <v>227.48</v>
          </cell>
          <cell r="O129">
            <v>509</v>
          </cell>
          <cell r="P129">
            <v>211</v>
          </cell>
          <cell r="Q129">
            <v>565</v>
          </cell>
          <cell r="R129">
            <v>330</v>
          </cell>
          <cell r="S129">
            <v>288.2</v>
          </cell>
          <cell r="T129">
            <v>100</v>
          </cell>
          <cell r="U129">
            <v>73</v>
          </cell>
          <cell r="V129">
            <v>368.6</v>
          </cell>
          <cell r="W129">
            <v>160</v>
          </cell>
          <cell r="X129">
            <v>13.7</v>
          </cell>
          <cell r="Y129">
            <v>380</v>
          </cell>
          <cell r="Z129">
            <v>32.5</v>
          </cell>
          <cell r="AA129">
            <v>229</v>
          </cell>
          <cell r="AB129">
            <v>62</v>
          </cell>
          <cell r="AC129">
            <v>0</v>
          </cell>
          <cell r="AD129">
            <v>5.0999999999999996</v>
          </cell>
          <cell r="AE129">
            <v>0</v>
          </cell>
          <cell r="AF129">
            <v>13</v>
          </cell>
          <cell r="AG129">
            <v>105</v>
          </cell>
          <cell r="AH129">
            <v>0</v>
          </cell>
          <cell r="AI129">
            <v>33.700000000000003</v>
          </cell>
          <cell r="AJ129">
            <v>0</v>
          </cell>
          <cell r="AK129">
            <v>0</v>
          </cell>
          <cell r="AL129">
            <v>0</v>
          </cell>
          <cell r="AM129">
            <v>25</v>
          </cell>
          <cell r="AN129">
            <v>203</v>
          </cell>
          <cell r="AO129">
            <v>17</v>
          </cell>
          <cell r="AP129">
            <v>0</v>
          </cell>
          <cell r="AQ129">
            <v>250</v>
          </cell>
          <cell r="AR129">
            <v>109</v>
          </cell>
          <cell r="AS129">
            <v>9</v>
          </cell>
          <cell r="AT129">
            <v>1.5</v>
          </cell>
          <cell r="AU129">
            <v>0</v>
          </cell>
          <cell r="AV129">
            <v>41</v>
          </cell>
          <cell r="AW129">
            <v>0</v>
          </cell>
          <cell r="AX129">
            <v>511.6</v>
          </cell>
        </row>
        <row r="130">
          <cell r="A130">
            <v>43448</v>
          </cell>
          <cell r="B130">
            <v>13941.33</v>
          </cell>
          <cell r="C130">
            <v>1557.44</v>
          </cell>
          <cell r="D130">
            <v>278.14999999999998</v>
          </cell>
          <cell r="E130">
            <v>783.89</v>
          </cell>
          <cell r="F130">
            <v>1655</v>
          </cell>
          <cell r="G130">
            <v>1496</v>
          </cell>
          <cell r="H130">
            <v>1850</v>
          </cell>
          <cell r="I130">
            <v>1471</v>
          </cell>
          <cell r="J130">
            <v>750</v>
          </cell>
          <cell r="K130">
            <v>975</v>
          </cell>
          <cell r="L130">
            <v>369</v>
          </cell>
          <cell r="M130">
            <v>556</v>
          </cell>
          <cell r="N130">
            <v>193.33</v>
          </cell>
          <cell r="O130">
            <v>464</v>
          </cell>
          <cell r="P130">
            <v>199</v>
          </cell>
          <cell r="Q130">
            <v>580</v>
          </cell>
          <cell r="R130">
            <v>369</v>
          </cell>
          <cell r="S130">
            <v>284</v>
          </cell>
          <cell r="T130">
            <v>104</v>
          </cell>
          <cell r="U130">
            <v>75</v>
          </cell>
          <cell r="V130">
            <v>364</v>
          </cell>
          <cell r="W130">
            <v>193</v>
          </cell>
          <cell r="X130">
            <v>10</v>
          </cell>
          <cell r="Y130">
            <v>350</v>
          </cell>
          <cell r="Z130">
            <v>29.3</v>
          </cell>
          <cell r="AA130">
            <v>209.9</v>
          </cell>
          <cell r="AB130">
            <v>58</v>
          </cell>
          <cell r="AC130">
            <v>0</v>
          </cell>
          <cell r="AD130">
            <v>4.9000000000000004</v>
          </cell>
          <cell r="AE130">
            <v>0</v>
          </cell>
          <cell r="AF130">
            <v>10</v>
          </cell>
          <cell r="AG130">
            <v>113</v>
          </cell>
          <cell r="AH130">
            <v>0</v>
          </cell>
          <cell r="AI130">
            <v>34.200000000000003</v>
          </cell>
          <cell r="AJ130">
            <v>0</v>
          </cell>
          <cell r="AK130">
            <v>0</v>
          </cell>
          <cell r="AL130">
            <v>0</v>
          </cell>
          <cell r="AM130">
            <v>25</v>
          </cell>
          <cell r="AN130">
            <v>212</v>
          </cell>
          <cell r="AO130">
            <v>19</v>
          </cell>
          <cell r="AP130">
            <v>0</v>
          </cell>
          <cell r="AQ130">
            <v>230</v>
          </cell>
          <cell r="AR130">
            <v>96.6</v>
          </cell>
          <cell r="AS130">
            <v>6</v>
          </cell>
          <cell r="AT130">
            <v>1.5</v>
          </cell>
          <cell r="AU130">
            <v>0</v>
          </cell>
          <cell r="AV130">
            <v>41</v>
          </cell>
          <cell r="AW130">
            <v>0</v>
          </cell>
          <cell r="AX130">
            <v>543.6</v>
          </cell>
        </row>
        <row r="131">
          <cell r="A131">
            <v>43441</v>
          </cell>
          <cell r="B131">
            <v>13860.02</v>
          </cell>
          <cell r="C131">
            <v>1542.74</v>
          </cell>
          <cell r="D131">
            <v>254.8</v>
          </cell>
          <cell r="E131">
            <v>752.42</v>
          </cell>
          <cell r="F131">
            <v>1610</v>
          </cell>
          <cell r="G131">
            <v>1476</v>
          </cell>
          <cell r="H131">
            <v>1865</v>
          </cell>
          <cell r="I131">
            <v>1409</v>
          </cell>
          <cell r="J131">
            <v>765</v>
          </cell>
          <cell r="K131">
            <v>980</v>
          </cell>
          <cell r="L131">
            <v>385</v>
          </cell>
          <cell r="M131">
            <v>560</v>
          </cell>
          <cell r="N131">
            <v>185.02</v>
          </cell>
          <cell r="O131">
            <v>453</v>
          </cell>
          <cell r="P131">
            <v>196</v>
          </cell>
          <cell r="Q131">
            <v>576</v>
          </cell>
          <cell r="R131">
            <v>342</v>
          </cell>
          <cell r="S131">
            <v>328.9</v>
          </cell>
          <cell r="T131">
            <v>131</v>
          </cell>
          <cell r="U131">
            <v>85</v>
          </cell>
          <cell r="V131">
            <v>320</v>
          </cell>
          <cell r="W131">
            <v>190</v>
          </cell>
          <cell r="X131">
            <v>6</v>
          </cell>
          <cell r="Y131">
            <v>360</v>
          </cell>
          <cell r="Z131">
            <v>34.9</v>
          </cell>
          <cell r="AA131">
            <v>208.8</v>
          </cell>
          <cell r="AB131">
            <v>56</v>
          </cell>
          <cell r="AC131">
            <v>0</v>
          </cell>
          <cell r="AD131">
            <v>7.6</v>
          </cell>
          <cell r="AE131">
            <v>0</v>
          </cell>
          <cell r="AF131">
            <v>9</v>
          </cell>
          <cell r="AG131">
            <v>128</v>
          </cell>
          <cell r="AH131">
            <v>0</v>
          </cell>
          <cell r="AI131">
            <v>34.799999999999997</v>
          </cell>
          <cell r="AJ131">
            <v>0</v>
          </cell>
          <cell r="AK131">
            <v>0</v>
          </cell>
          <cell r="AL131">
            <v>0</v>
          </cell>
          <cell r="AM131">
            <v>25</v>
          </cell>
          <cell r="AN131">
            <v>230</v>
          </cell>
          <cell r="AO131">
            <v>23.5</v>
          </cell>
          <cell r="AP131">
            <v>0</v>
          </cell>
          <cell r="AQ131">
            <v>220</v>
          </cell>
          <cell r="AR131">
            <v>108</v>
          </cell>
          <cell r="AS131">
            <v>5</v>
          </cell>
          <cell r="AT131">
            <v>1.5</v>
          </cell>
          <cell r="AU131">
            <v>0</v>
          </cell>
          <cell r="AV131">
            <v>41</v>
          </cell>
          <cell r="AW131">
            <v>0</v>
          </cell>
          <cell r="AX131">
            <v>504</v>
          </cell>
        </row>
        <row r="132">
          <cell r="A132">
            <v>43434</v>
          </cell>
          <cell r="B132">
            <v>14034.92</v>
          </cell>
          <cell r="C132">
            <v>1590.83</v>
          </cell>
          <cell r="D132">
            <v>246.79</v>
          </cell>
          <cell r="E132">
            <v>761.97</v>
          </cell>
          <cell r="F132">
            <v>1690</v>
          </cell>
          <cell r="G132">
            <v>1483</v>
          </cell>
          <cell r="H132">
            <v>1925</v>
          </cell>
          <cell r="I132">
            <v>1415</v>
          </cell>
          <cell r="J132">
            <v>770</v>
          </cell>
          <cell r="K132">
            <v>990</v>
          </cell>
          <cell r="L132">
            <v>370</v>
          </cell>
          <cell r="M132">
            <v>526</v>
          </cell>
          <cell r="N132">
            <v>218.12</v>
          </cell>
          <cell r="O132">
            <v>428</v>
          </cell>
          <cell r="P132">
            <v>202</v>
          </cell>
          <cell r="Q132">
            <v>590</v>
          </cell>
          <cell r="R132">
            <v>331</v>
          </cell>
          <cell r="S132">
            <v>358.5</v>
          </cell>
          <cell r="T132">
            <v>130</v>
          </cell>
          <cell r="U132">
            <v>95</v>
          </cell>
          <cell r="V132">
            <v>306.5</v>
          </cell>
          <cell r="W132">
            <v>170</v>
          </cell>
          <cell r="X132">
            <v>10.7</v>
          </cell>
          <cell r="Y132">
            <v>395</v>
          </cell>
          <cell r="Z132">
            <v>43.7</v>
          </cell>
          <cell r="AA132">
            <v>184</v>
          </cell>
          <cell r="AB132">
            <v>57</v>
          </cell>
          <cell r="AC132">
            <v>0</v>
          </cell>
          <cell r="AD132">
            <v>0.3</v>
          </cell>
          <cell r="AE132">
            <v>0</v>
          </cell>
          <cell r="AF132">
            <v>8</v>
          </cell>
          <cell r="AG132">
            <v>125</v>
          </cell>
          <cell r="AH132">
            <v>0</v>
          </cell>
          <cell r="AI132">
            <v>34.799999999999997</v>
          </cell>
          <cell r="AJ132">
            <v>0</v>
          </cell>
          <cell r="AK132">
            <v>0</v>
          </cell>
          <cell r="AL132">
            <v>0</v>
          </cell>
          <cell r="AM132">
            <v>25</v>
          </cell>
          <cell r="AN132">
            <v>245</v>
          </cell>
          <cell r="AO132">
            <v>38</v>
          </cell>
          <cell r="AP132">
            <v>0</v>
          </cell>
          <cell r="AQ132">
            <v>205</v>
          </cell>
          <cell r="AR132">
            <v>112</v>
          </cell>
          <cell r="AS132">
            <v>4</v>
          </cell>
          <cell r="AT132">
            <v>1.5</v>
          </cell>
          <cell r="AU132">
            <v>0</v>
          </cell>
          <cell r="AV132">
            <v>41</v>
          </cell>
          <cell r="AW132">
            <v>0</v>
          </cell>
          <cell r="AX132">
            <v>506.8</v>
          </cell>
        </row>
        <row r="133">
          <cell r="A133">
            <v>43427</v>
          </cell>
          <cell r="B133">
            <v>14314.08</v>
          </cell>
          <cell r="C133">
            <v>1638.61</v>
          </cell>
          <cell r="D133">
            <v>246.58</v>
          </cell>
          <cell r="E133">
            <v>802.89</v>
          </cell>
          <cell r="F133">
            <v>1730</v>
          </cell>
          <cell r="G133">
            <v>1544</v>
          </cell>
          <cell r="H133">
            <v>1921</v>
          </cell>
          <cell r="I133">
            <v>1457</v>
          </cell>
          <cell r="J133">
            <v>805</v>
          </cell>
          <cell r="K133">
            <v>1000</v>
          </cell>
          <cell r="L133">
            <v>404</v>
          </cell>
          <cell r="M133">
            <v>530</v>
          </cell>
          <cell r="N133">
            <v>217.88</v>
          </cell>
          <cell r="O133">
            <v>446</v>
          </cell>
          <cell r="P133">
            <v>163</v>
          </cell>
          <cell r="Q133">
            <v>583</v>
          </cell>
          <cell r="R133">
            <v>333</v>
          </cell>
          <cell r="S133">
            <v>346.1</v>
          </cell>
          <cell r="T133">
            <v>127</v>
          </cell>
          <cell r="U133">
            <v>96</v>
          </cell>
          <cell r="V133">
            <v>367.1</v>
          </cell>
          <cell r="W133">
            <v>160</v>
          </cell>
          <cell r="X133">
            <v>6.6</v>
          </cell>
          <cell r="Y133">
            <v>407</v>
          </cell>
          <cell r="Z133">
            <v>53.3</v>
          </cell>
          <cell r="AA133">
            <v>184.9</v>
          </cell>
          <cell r="AB133">
            <v>64</v>
          </cell>
          <cell r="AC133">
            <v>0</v>
          </cell>
          <cell r="AD133">
            <v>2.4</v>
          </cell>
          <cell r="AE133">
            <v>0</v>
          </cell>
          <cell r="AF133">
            <v>9</v>
          </cell>
          <cell r="AG133">
            <v>130</v>
          </cell>
          <cell r="AH133">
            <v>0</v>
          </cell>
          <cell r="AI133">
            <v>29.3</v>
          </cell>
          <cell r="AJ133">
            <v>0</v>
          </cell>
          <cell r="AK133">
            <v>0</v>
          </cell>
          <cell r="AL133">
            <v>0</v>
          </cell>
          <cell r="AM133">
            <v>25</v>
          </cell>
          <cell r="AN133">
            <v>272</v>
          </cell>
          <cell r="AO133">
            <v>35</v>
          </cell>
          <cell r="AP133">
            <v>0</v>
          </cell>
          <cell r="AQ133">
            <v>210</v>
          </cell>
          <cell r="AR133">
            <v>97</v>
          </cell>
          <cell r="AS133">
            <v>5</v>
          </cell>
          <cell r="AT133">
            <v>1.5</v>
          </cell>
          <cell r="AU133">
            <v>0</v>
          </cell>
          <cell r="AV133">
            <v>41</v>
          </cell>
          <cell r="AW133">
            <v>0</v>
          </cell>
          <cell r="AX133">
            <v>511</v>
          </cell>
        </row>
        <row r="134">
          <cell r="A134">
            <v>43420</v>
          </cell>
          <cell r="B134">
            <v>14273.01</v>
          </cell>
          <cell r="C134">
            <v>1592.46</v>
          </cell>
          <cell r="D134">
            <v>240.7</v>
          </cell>
          <cell r="E134">
            <v>784.24</v>
          </cell>
          <cell r="F134">
            <v>1750</v>
          </cell>
          <cell r="G134">
            <v>1549</v>
          </cell>
          <cell r="H134">
            <v>1939</v>
          </cell>
          <cell r="I134">
            <v>1432</v>
          </cell>
          <cell r="J134">
            <v>830</v>
          </cell>
          <cell r="K134">
            <v>990</v>
          </cell>
          <cell r="L134">
            <v>347</v>
          </cell>
          <cell r="M134">
            <v>557</v>
          </cell>
          <cell r="N134">
            <v>217.38</v>
          </cell>
          <cell r="O134">
            <v>450</v>
          </cell>
          <cell r="P134">
            <v>164</v>
          </cell>
          <cell r="Q134">
            <v>580</v>
          </cell>
          <cell r="R134">
            <v>315</v>
          </cell>
          <cell r="S134">
            <v>333.8</v>
          </cell>
          <cell r="T134">
            <v>112.53</v>
          </cell>
          <cell r="U134">
            <v>103</v>
          </cell>
          <cell r="V134">
            <v>354.1</v>
          </cell>
          <cell r="W134">
            <v>166</v>
          </cell>
          <cell r="X134">
            <v>13</v>
          </cell>
          <cell r="Y134">
            <v>400</v>
          </cell>
          <cell r="Z134">
            <v>48.9</v>
          </cell>
          <cell r="AA134">
            <v>208</v>
          </cell>
          <cell r="AB134">
            <v>65</v>
          </cell>
          <cell r="AC134">
            <v>0</v>
          </cell>
          <cell r="AD134">
            <v>2</v>
          </cell>
          <cell r="AE134">
            <v>0</v>
          </cell>
          <cell r="AF134">
            <v>10</v>
          </cell>
          <cell r="AG134">
            <v>122</v>
          </cell>
          <cell r="AH134">
            <v>0</v>
          </cell>
          <cell r="AI134">
            <v>29.3</v>
          </cell>
          <cell r="AJ134">
            <v>0</v>
          </cell>
          <cell r="AK134">
            <v>0</v>
          </cell>
          <cell r="AL134">
            <v>0</v>
          </cell>
          <cell r="AM134">
            <v>25</v>
          </cell>
          <cell r="AN134">
            <v>276</v>
          </cell>
          <cell r="AO134">
            <v>25</v>
          </cell>
          <cell r="AP134">
            <v>0</v>
          </cell>
          <cell r="AQ134">
            <v>230</v>
          </cell>
          <cell r="AR134">
            <v>96.5</v>
          </cell>
          <cell r="AS134">
            <v>4</v>
          </cell>
          <cell r="AT134">
            <v>1.5</v>
          </cell>
          <cell r="AU134">
            <v>0</v>
          </cell>
          <cell r="AV134">
            <v>41</v>
          </cell>
          <cell r="AW134">
            <v>0</v>
          </cell>
          <cell r="AX134">
            <v>486</v>
          </cell>
        </row>
        <row r="135">
          <cell r="A135">
            <v>43413</v>
          </cell>
          <cell r="B135">
            <v>14281.87</v>
          </cell>
          <cell r="C135">
            <v>1618.15</v>
          </cell>
          <cell r="D135">
            <v>234.18</v>
          </cell>
          <cell r="E135">
            <v>868.27</v>
          </cell>
          <cell r="F135">
            <v>1770</v>
          </cell>
          <cell r="G135">
            <v>1553</v>
          </cell>
          <cell r="H135">
            <v>1860</v>
          </cell>
          <cell r="I135">
            <v>1428</v>
          </cell>
          <cell r="J135">
            <v>835</v>
          </cell>
          <cell r="K135">
            <v>980</v>
          </cell>
          <cell r="L135">
            <v>374</v>
          </cell>
          <cell r="M135">
            <v>560</v>
          </cell>
          <cell r="N135">
            <v>199.27</v>
          </cell>
          <cell r="O135">
            <v>474</v>
          </cell>
          <cell r="P135">
            <v>168</v>
          </cell>
          <cell r="Q135">
            <v>569</v>
          </cell>
          <cell r="R135">
            <v>360</v>
          </cell>
          <cell r="S135">
            <v>314</v>
          </cell>
          <cell r="T135">
            <v>98</v>
          </cell>
          <cell r="U135">
            <v>108</v>
          </cell>
          <cell r="V135">
            <v>305</v>
          </cell>
          <cell r="W135">
            <v>185</v>
          </cell>
          <cell r="X135">
            <v>13.9</v>
          </cell>
          <cell r="Y135">
            <v>410</v>
          </cell>
          <cell r="Z135">
            <v>65</v>
          </cell>
          <cell r="AA135">
            <v>214</v>
          </cell>
          <cell r="AB135">
            <v>64</v>
          </cell>
          <cell r="AC135">
            <v>0</v>
          </cell>
          <cell r="AD135">
            <v>3.2</v>
          </cell>
          <cell r="AE135">
            <v>0</v>
          </cell>
          <cell r="AF135">
            <v>15</v>
          </cell>
          <cell r="AG135">
            <v>113</v>
          </cell>
          <cell r="AH135">
            <v>0</v>
          </cell>
          <cell r="AI135">
            <v>29.3</v>
          </cell>
          <cell r="AJ135">
            <v>0</v>
          </cell>
          <cell r="AK135">
            <v>0</v>
          </cell>
          <cell r="AL135">
            <v>0</v>
          </cell>
          <cell r="AM135">
            <v>28</v>
          </cell>
          <cell r="AN135">
            <v>280</v>
          </cell>
          <cell r="AO135">
            <v>28</v>
          </cell>
          <cell r="AP135">
            <v>0</v>
          </cell>
          <cell r="AQ135">
            <v>225</v>
          </cell>
          <cell r="AR135">
            <v>87</v>
          </cell>
          <cell r="AS135">
            <v>3.6</v>
          </cell>
          <cell r="AT135">
            <v>1.5</v>
          </cell>
          <cell r="AU135">
            <v>0</v>
          </cell>
          <cell r="AV135">
            <v>41</v>
          </cell>
          <cell r="AW135">
            <v>0</v>
          </cell>
          <cell r="AX135">
            <v>520.1</v>
          </cell>
        </row>
        <row r="136">
          <cell r="A136">
            <v>43406</v>
          </cell>
          <cell r="B136">
            <v>14357.4</v>
          </cell>
          <cell r="C136">
            <v>1598.19</v>
          </cell>
          <cell r="D136">
            <v>239.27</v>
          </cell>
          <cell r="E136">
            <v>773.59</v>
          </cell>
          <cell r="F136">
            <v>1760</v>
          </cell>
          <cell r="G136">
            <v>1598</v>
          </cell>
          <cell r="H136">
            <v>1879</v>
          </cell>
          <cell r="I136">
            <v>1493</v>
          </cell>
          <cell r="J136">
            <v>820</v>
          </cell>
          <cell r="K136">
            <v>940</v>
          </cell>
          <cell r="L136">
            <v>395</v>
          </cell>
          <cell r="M136">
            <v>554</v>
          </cell>
          <cell r="N136">
            <v>188.2</v>
          </cell>
          <cell r="O136">
            <v>485</v>
          </cell>
          <cell r="P136">
            <v>164</v>
          </cell>
          <cell r="Q136">
            <v>575</v>
          </cell>
          <cell r="R136">
            <v>386</v>
          </cell>
          <cell r="S136">
            <v>310</v>
          </cell>
          <cell r="T136">
            <v>95.5</v>
          </cell>
          <cell r="U136">
            <v>105</v>
          </cell>
          <cell r="V136">
            <v>311.60000000000002</v>
          </cell>
          <cell r="W136">
            <v>177</v>
          </cell>
          <cell r="X136">
            <v>14.3</v>
          </cell>
          <cell r="Y136">
            <v>418</v>
          </cell>
          <cell r="Z136">
            <v>52</v>
          </cell>
          <cell r="AA136">
            <v>204</v>
          </cell>
          <cell r="AB136">
            <v>66</v>
          </cell>
          <cell r="AC136">
            <v>0</v>
          </cell>
          <cell r="AD136">
            <v>3</v>
          </cell>
          <cell r="AE136">
            <v>0</v>
          </cell>
          <cell r="AF136">
            <v>20</v>
          </cell>
          <cell r="AG136">
            <v>103</v>
          </cell>
          <cell r="AH136">
            <v>0</v>
          </cell>
          <cell r="AI136">
            <v>29.3</v>
          </cell>
          <cell r="AJ136">
            <v>0</v>
          </cell>
          <cell r="AK136">
            <v>0</v>
          </cell>
          <cell r="AL136">
            <v>0</v>
          </cell>
          <cell r="AM136">
            <v>28</v>
          </cell>
          <cell r="AN136">
            <v>287</v>
          </cell>
          <cell r="AO136">
            <v>26</v>
          </cell>
          <cell r="AP136">
            <v>0</v>
          </cell>
          <cell r="AQ136">
            <v>230</v>
          </cell>
          <cell r="AR136">
            <v>91</v>
          </cell>
          <cell r="AS136">
            <v>4</v>
          </cell>
          <cell r="AT136">
            <v>1.5</v>
          </cell>
          <cell r="AU136">
            <v>0</v>
          </cell>
          <cell r="AV136">
            <v>41</v>
          </cell>
          <cell r="AW136">
            <v>0</v>
          </cell>
          <cell r="AX136">
            <v>503</v>
          </cell>
        </row>
        <row r="137">
          <cell r="A137">
            <v>43399</v>
          </cell>
          <cell r="B137">
            <v>14518.64</v>
          </cell>
          <cell r="C137">
            <v>1642.51</v>
          </cell>
          <cell r="D137">
            <v>238.45</v>
          </cell>
          <cell r="E137">
            <v>793.61</v>
          </cell>
          <cell r="F137">
            <v>1810</v>
          </cell>
          <cell r="G137">
            <v>1605</v>
          </cell>
          <cell r="H137">
            <v>1863</v>
          </cell>
          <cell r="I137">
            <v>1509</v>
          </cell>
          <cell r="J137">
            <v>830</v>
          </cell>
          <cell r="K137">
            <v>930</v>
          </cell>
          <cell r="L137">
            <v>453</v>
          </cell>
          <cell r="M137">
            <v>545</v>
          </cell>
          <cell r="N137">
            <v>198.64</v>
          </cell>
          <cell r="O137">
            <v>490</v>
          </cell>
          <cell r="P137">
            <v>178</v>
          </cell>
          <cell r="Q137">
            <v>590</v>
          </cell>
          <cell r="R137">
            <v>370</v>
          </cell>
          <cell r="S137">
            <v>297</v>
          </cell>
          <cell r="T137">
            <v>90</v>
          </cell>
          <cell r="U137">
            <v>88</v>
          </cell>
          <cell r="V137">
            <v>302.2</v>
          </cell>
          <cell r="W137">
            <v>185</v>
          </cell>
          <cell r="X137">
            <v>14.6</v>
          </cell>
          <cell r="Y137">
            <v>402</v>
          </cell>
          <cell r="Z137">
            <v>53.6</v>
          </cell>
          <cell r="AA137">
            <v>215.1</v>
          </cell>
          <cell r="AB137">
            <v>67</v>
          </cell>
          <cell r="AC137">
            <v>0</v>
          </cell>
          <cell r="AD137">
            <v>5.7</v>
          </cell>
          <cell r="AE137">
            <v>0</v>
          </cell>
          <cell r="AF137">
            <v>22</v>
          </cell>
          <cell r="AG137">
            <v>128</v>
          </cell>
          <cell r="AH137">
            <v>0</v>
          </cell>
          <cell r="AI137">
            <v>29.3</v>
          </cell>
          <cell r="AJ137">
            <v>0</v>
          </cell>
          <cell r="AK137">
            <v>0</v>
          </cell>
          <cell r="AL137">
            <v>0</v>
          </cell>
          <cell r="AM137">
            <v>28</v>
          </cell>
          <cell r="AN137">
            <v>299</v>
          </cell>
          <cell r="AO137">
            <v>22</v>
          </cell>
          <cell r="AP137">
            <v>0</v>
          </cell>
          <cell r="AQ137">
            <v>220</v>
          </cell>
          <cell r="AR137">
            <v>103</v>
          </cell>
          <cell r="AS137">
            <v>13</v>
          </cell>
          <cell r="AT137">
            <v>1.5</v>
          </cell>
          <cell r="AU137">
            <v>0</v>
          </cell>
          <cell r="AV137">
            <v>41</v>
          </cell>
          <cell r="AW137">
            <v>0</v>
          </cell>
          <cell r="AX137">
            <v>520</v>
          </cell>
        </row>
        <row r="138">
          <cell r="A138">
            <v>43392</v>
          </cell>
          <cell r="B138">
            <v>14527.65</v>
          </cell>
          <cell r="C138">
            <v>1683.17</v>
          </cell>
          <cell r="D138">
            <v>227.67</v>
          </cell>
          <cell r="E138">
            <v>795.13</v>
          </cell>
          <cell r="F138">
            <v>1800</v>
          </cell>
          <cell r="G138">
            <v>1584</v>
          </cell>
          <cell r="H138">
            <v>1996</v>
          </cell>
          <cell r="I138">
            <v>1481</v>
          </cell>
          <cell r="J138">
            <v>820</v>
          </cell>
          <cell r="K138">
            <v>896</v>
          </cell>
          <cell r="L138">
            <v>449</v>
          </cell>
          <cell r="M138">
            <v>560</v>
          </cell>
          <cell r="N138">
            <v>183.25</v>
          </cell>
          <cell r="O138">
            <v>464</v>
          </cell>
          <cell r="P138">
            <v>204</v>
          </cell>
          <cell r="Q138">
            <v>550</v>
          </cell>
          <cell r="R138">
            <v>312</v>
          </cell>
          <cell r="S138">
            <v>287.39999999999998</v>
          </cell>
          <cell r="T138">
            <v>93</v>
          </cell>
          <cell r="U138">
            <v>86</v>
          </cell>
          <cell r="V138">
            <v>371.8</v>
          </cell>
          <cell r="W138">
            <v>178</v>
          </cell>
          <cell r="X138">
            <v>15</v>
          </cell>
          <cell r="Y138">
            <v>408</v>
          </cell>
          <cell r="Z138">
            <v>45</v>
          </cell>
          <cell r="AA138">
            <v>210.2</v>
          </cell>
          <cell r="AB138">
            <v>73</v>
          </cell>
          <cell r="AC138">
            <v>0</v>
          </cell>
          <cell r="AD138">
            <v>7.9</v>
          </cell>
          <cell r="AE138">
            <v>0</v>
          </cell>
          <cell r="AF138">
            <v>8.5</v>
          </cell>
          <cell r="AG138">
            <v>125</v>
          </cell>
          <cell r="AH138">
            <v>0</v>
          </cell>
          <cell r="AI138">
            <v>29.3</v>
          </cell>
          <cell r="AJ138">
            <v>0</v>
          </cell>
          <cell r="AK138">
            <v>0</v>
          </cell>
          <cell r="AL138">
            <v>0</v>
          </cell>
          <cell r="AM138">
            <v>30</v>
          </cell>
          <cell r="AN138">
            <v>327</v>
          </cell>
          <cell r="AO138">
            <v>31</v>
          </cell>
          <cell r="AP138">
            <v>0</v>
          </cell>
          <cell r="AQ138">
            <v>245</v>
          </cell>
          <cell r="AR138">
            <v>90.8</v>
          </cell>
          <cell r="AS138">
            <v>10</v>
          </cell>
          <cell r="AT138">
            <v>1.5</v>
          </cell>
          <cell r="AU138">
            <v>0</v>
          </cell>
          <cell r="AV138">
            <v>41</v>
          </cell>
          <cell r="AW138">
            <v>0</v>
          </cell>
          <cell r="AX138">
            <v>514</v>
          </cell>
        </row>
        <row r="139">
          <cell r="A139">
            <v>43385</v>
          </cell>
          <cell r="B139">
            <v>14353.18</v>
          </cell>
          <cell r="C139">
            <v>1772.45</v>
          </cell>
          <cell r="D139">
            <v>223.74</v>
          </cell>
          <cell r="E139">
            <v>829.39</v>
          </cell>
          <cell r="F139">
            <v>1820</v>
          </cell>
          <cell r="G139">
            <v>1553</v>
          </cell>
          <cell r="H139">
            <v>1991</v>
          </cell>
          <cell r="I139">
            <v>1406</v>
          </cell>
          <cell r="J139">
            <v>850</v>
          </cell>
          <cell r="K139">
            <v>910</v>
          </cell>
          <cell r="L139">
            <v>439</v>
          </cell>
          <cell r="M139">
            <v>553</v>
          </cell>
          <cell r="N139">
            <v>158.28</v>
          </cell>
          <cell r="O139">
            <v>460</v>
          </cell>
          <cell r="P139">
            <v>164</v>
          </cell>
          <cell r="Q139">
            <v>545</v>
          </cell>
          <cell r="R139">
            <v>276</v>
          </cell>
          <cell r="S139">
            <v>265</v>
          </cell>
          <cell r="T139">
            <v>87.3</v>
          </cell>
          <cell r="U139">
            <v>80</v>
          </cell>
          <cell r="V139">
            <v>410</v>
          </cell>
          <cell r="W139">
            <v>169</v>
          </cell>
          <cell r="X139">
            <v>15.9</v>
          </cell>
          <cell r="Y139">
            <v>384</v>
          </cell>
          <cell r="Z139">
            <v>43.2</v>
          </cell>
          <cell r="AA139">
            <v>242.4</v>
          </cell>
          <cell r="AB139">
            <v>61</v>
          </cell>
          <cell r="AC139">
            <v>0</v>
          </cell>
          <cell r="AD139">
            <v>7.1</v>
          </cell>
          <cell r="AE139">
            <v>0</v>
          </cell>
          <cell r="AF139">
            <v>10</v>
          </cell>
          <cell r="AG139">
            <v>130</v>
          </cell>
          <cell r="AH139">
            <v>0</v>
          </cell>
          <cell r="AI139">
            <v>20</v>
          </cell>
          <cell r="AJ139">
            <v>0</v>
          </cell>
          <cell r="AK139">
            <v>0</v>
          </cell>
          <cell r="AL139">
            <v>0</v>
          </cell>
          <cell r="AM139">
            <v>22</v>
          </cell>
          <cell r="AN139">
            <v>312</v>
          </cell>
          <cell r="AO139">
            <v>19</v>
          </cell>
          <cell r="AP139">
            <v>0</v>
          </cell>
          <cell r="AQ139">
            <v>280</v>
          </cell>
          <cell r="AR139">
            <v>88.5</v>
          </cell>
          <cell r="AS139">
            <v>9</v>
          </cell>
          <cell r="AT139">
            <v>1.5</v>
          </cell>
          <cell r="AU139">
            <v>0</v>
          </cell>
          <cell r="AV139">
            <v>41</v>
          </cell>
          <cell r="AW139">
            <v>0</v>
          </cell>
          <cell r="AX139">
            <v>530</v>
          </cell>
        </row>
        <row r="140">
          <cell r="A140">
            <v>43371</v>
          </cell>
          <cell r="B140">
            <v>14516.54</v>
          </cell>
          <cell r="C140">
            <v>1837.12</v>
          </cell>
          <cell r="D140">
            <v>199.92</v>
          </cell>
          <cell r="E140">
            <v>787.76</v>
          </cell>
          <cell r="F140">
            <v>1760</v>
          </cell>
          <cell r="G140">
            <v>1622</v>
          </cell>
          <cell r="H140">
            <v>2007</v>
          </cell>
          <cell r="I140">
            <v>1540</v>
          </cell>
          <cell r="J140">
            <v>840</v>
          </cell>
          <cell r="K140">
            <v>920</v>
          </cell>
          <cell r="L140">
            <v>493</v>
          </cell>
          <cell r="M140">
            <v>519</v>
          </cell>
          <cell r="N140">
            <v>176.64</v>
          </cell>
          <cell r="O140">
            <v>430</v>
          </cell>
          <cell r="P140">
            <v>169</v>
          </cell>
          <cell r="Q140">
            <v>550</v>
          </cell>
          <cell r="R140">
            <v>293</v>
          </cell>
          <cell r="S140">
            <v>310</v>
          </cell>
          <cell r="T140">
            <v>96</v>
          </cell>
          <cell r="U140">
            <v>80</v>
          </cell>
          <cell r="V140">
            <v>371</v>
          </cell>
          <cell r="W140">
            <v>163</v>
          </cell>
          <cell r="X140">
            <v>8.1999999999999993</v>
          </cell>
          <cell r="Y140">
            <v>407</v>
          </cell>
          <cell r="Z140">
            <v>53.5</v>
          </cell>
          <cell r="AA140">
            <v>204</v>
          </cell>
          <cell r="AB140">
            <v>65</v>
          </cell>
          <cell r="AC140">
            <v>0</v>
          </cell>
          <cell r="AD140">
            <v>3.2</v>
          </cell>
          <cell r="AE140">
            <v>0</v>
          </cell>
          <cell r="AF140">
            <v>9</v>
          </cell>
          <cell r="AG140">
            <v>79</v>
          </cell>
          <cell r="AH140">
            <v>0</v>
          </cell>
          <cell r="AI140">
            <v>20.5</v>
          </cell>
          <cell r="AJ140">
            <v>0</v>
          </cell>
          <cell r="AK140">
            <v>0</v>
          </cell>
          <cell r="AL140">
            <v>0</v>
          </cell>
          <cell r="AM140">
            <v>22</v>
          </cell>
          <cell r="AN140">
            <v>303</v>
          </cell>
          <cell r="AO140">
            <v>24</v>
          </cell>
          <cell r="AP140">
            <v>0</v>
          </cell>
          <cell r="AQ140">
            <v>300</v>
          </cell>
          <cell r="AR140">
            <v>111</v>
          </cell>
          <cell r="AS140">
            <v>10</v>
          </cell>
          <cell r="AT140">
            <v>1.5</v>
          </cell>
          <cell r="AU140">
            <v>0</v>
          </cell>
          <cell r="AV140">
            <v>41</v>
          </cell>
          <cell r="AW140">
            <v>0</v>
          </cell>
          <cell r="AX140">
            <v>515</v>
          </cell>
        </row>
        <row r="141">
          <cell r="A141">
            <v>43364</v>
          </cell>
          <cell r="B141">
            <v>14784.43</v>
          </cell>
          <cell r="C141">
            <v>1922.63</v>
          </cell>
          <cell r="D141">
            <v>186.91</v>
          </cell>
          <cell r="E141">
            <v>824.33</v>
          </cell>
          <cell r="F141">
            <v>1900</v>
          </cell>
          <cell r="G141">
            <v>1688</v>
          </cell>
          <cell r="H141">
            <v>1910</v>
          </cell>
          <cell r="I141">
            <v>1610</v>
          </cell>
          <cell r="J141">
            <v>825</v>
          </cell>
          <cell r="K141">
            <v>930</v>
          </cell>
          <cell r="L141">
            <v>495</v>
          </cell>
          <cell r="M141">
            <v>511</v>
          </cell>
          <cell r="N141">
            <v>183.33</v>
          </cell>
          <cell r="O141">
            <v>440</v>
          </cell>
          <cell r="P141">
            <v>149</v>
          </cell>
          <cell r="Q141">
            <v>530</v>
          </cell>
          <cell r="R141">
            <v>350</v>
          </cell>
          <cell r="S141">
            <v>312</v>
          </cell>
          <cell r="T141">
            <v>114</v>
          </cell>
          <cell r="U141">
            <v>85</v>
          </cell>
          <cell r="V141">
            <v>368</v>
          </cell>
          <cell r="W141">
            <v>143</v>
          </cell>
          <cell r="X141">
            <v>8.3000000000000007</v>
          </cell>
          <cell r="Y141">
            <v>420</v>
          </cell>
          <cell r="Z141">
            <v>60.7</v>
          </cell>
          <cell r="AA141">
            <v>196</v>
          </cell>
          <cell r="AB141">
            <v>72</v>
          </cell>
          <cell r="AC141">
            <v>7.6</v>
          </cell>
          <cell r="AD141">
            <v>5.0999999999999996</v>
          </cell>
          <cell r="AE141">
            <v>0</v>
          </cell>
          <cell r="AF141">
            <v>11</v>
          </cell>
          <cell r="AG141">
            <v>80</v>
          </cell>
          <cell r="AH141">
            <v>0</v>
          </cell>
          <cell r="AI141">
            <v>24.5</v>
          </cell>
          <cell r="AJ141">
            <v>0</v>
          </cell>
          <cell r="AK141">
            <v>0</v>
          </cell>
          <cell r="AL141">
            <v>0</v>
          </cell>
          <cell r="AM141">
            <v>22</v>
          </cell>
          <cell r="AN141">
            <v>287</v>
          </cell>
          <cell r="AO141">
            <v>26</v>
          </cell>
          <cell r="AP141">
            <v>0</v>
          </cell>
          <cell r="AQ141">
            <v>320</v>
          </cell>
          <cell r="AR141">
            <v>107.7</v>
          </cell>
          <cell r="AS141">
            <v>9</v>
          </cell>
          <cell r="AT141">
            <v>1.5</v>
          </cell>
          <cell r="AU141">
            <v>0</v>
          </cell>
          <cell r="AV141">
            <v>41</v>
          </cell>
          <cell r="AW141">
            <v>0.7</v>
          </cell>
          <cell r="AX141">
            <v>541</v>
          </cell>
        </row>
        <row r="142">
          <cell r="A142">
            <v>43357</v>
          </cell>
          <cell r="B142">
            <v>14756.61</v>
          </cell>
          <cell r="C142">
            <v>1965.38</v>
          </cell>
          <cell r="D142">
            <v>192.58</v>
          </cell>
          <cell r="E142">
            <v>796.54</v>
          </cell>
          <cell r="F142">
            <v>1850</v>
          </cell>
          <cell r="G142">
            <v>1674</v>
          </cell>
          <cell r="H142">
            <v>1810</v>
          </cell>
          <cell r="I142">
            <v>1634</v>
          </cell>
          <cell r="J142">
            <v>845</v>
          </cell>
          <cell r="K142">
            <v>960</v>
          </cell>
          <cell r="L142">
            <v>497</v>
          </cell>
          <cell r="M142">
            <v>526</v>
          </cell>
          <cell r="N142">
            <v>188.81</v>
          </cell>
          <cell r="O142">
            <v>408</v>
          </cell>
          <cell r="P142">
            <v>153</v>
          </cell>
          <cell r="Q142">
            <v>540</v>
          </cell>
          <cell r="R142">
            <v>368</v>
          </cell>
          <cell r="S142">
            <v>302</v>
          </cell>
          <cell r="T142">
            <v>126</v>
          </cell>
          <cell r="U142">
            <v>97</v>
          </cell>
          <cell r="V142">
            <v>370</v>
          </cell>
          <cell r="W142">
            <v>146</v>
          </cell>
          <cell r="X142">
            <v>7.9</v>
          </cell>
          <cell r="Y142">
            <v>451</v>
          </cell>
          <cell r="Z142">
            <v>51.6</v>
          </cell>
          <cell r="AA142">
            <v>209</v>
          </cell>
          <cell r="AB142">
            <v>80</v>
          </cell>
          <cell r="AC142">
            <v>11.8</v>
          </cell>
          <cell r="AD142">
            <v>5</v>
          </cell>
          <cell r="AE142">
            <v>0</v>
          </cell>
          <cell r="AF142">
            <v>15.5</v>
          </cell>
          <cell r="AG142">
            <v>88</v>
          </cell>
          <cell r="AH142">
            <v>0</v>
          </cell>
          <cell r="AI142">
            <v>28.5</v>
          </cell>
          <cell r="AJ142">
            <v>0</v>
          </cell>
          <cell r="AK142">
            <v>0</v>
          </cell>
          <cell r="AL142">
            <v>0</v>
          </cell>
          <cell r="AM142">
            <v>23</v>
          </cell>
          <cell r="AN142">
            <v>290</v>
          </cell>
          <cell r="AO142">
            <v>23</v>
          </cell>
          <cell r="AP142">
            <v>0</v>
          </cell>
          <cell r="AQ142">
            <v>295</v>
          </cell>
          <cell r="AR142">
            <v>97</v>
          </cell>
          <cell r="AS142">
            <v>9.5</v>
          </cell>
          <cell r="AT142">
            <v>1.5</v>
          </cell>
          <cell r="AU142">
            <v>0</v>
          </cell>
          <cell r="AV142">
            <v>41</v>
          </cell>
          <cell r="AW142">
            <v>1.4</v>
          </cell>
          <cell r="AX142">
            <v>532.1</v>
          </cell>
        </row>
        <row r="143">
          <cell r="A143">
            <v>43350</v>
          </cell>
          <cell r="B143">
            <v>14774.36</v>
          </cell>
          <cell r="C143">
            <v>1988.23</v>
          </cell>
          <cell r="D143">
            <v>187.02</v>
          </cell>
          <cell r="E143">
            <v>812.32</v>
          </cell>
          <cell r="F143">
            <v>1860</v>
          </cell>
          <cell r="G143">
            <v>1685</v>
          </cell>
          <cell r="H143">
            <v>1732</v>
          </cell>
          <cell r="I143">
            <v>1667</v>
          </cell>
          <cell r="J143">
            <v>860</v>
          </cell>
          <cell r="K143">
            <v>980</v>
          </cell>
          <cell r="L143">
            <v>495</v>
          </cell>
          <cell r="M143">
            <v>550</v>
          </cell>
          <cell r="N143">
            <v>177.16</v>
          </cell>
          <cell r="O143">
            <v>374</v>
          </cell>
          <cell r="P143">
            <v>151</v>
          </cell>
          <cell r="Q143">
            <v>541</v>
          </cell>
          <cell r="R143">
            <v>380</v>
          </cell>
          <cell r="S143">
            <v>292</v>
          </cell>
          <cell r="T143">
            <v>133</v>
          </cell>
          <cell r="U143">
            <v>102</v>
          </cell>
          <cell r="V143">
            <v>367</v>
          </cell>
          <cell r="W143">
            <v>161</v>
          </cell>
          <cell r="X143">
            <v>8.1999999999999993</v>
          </cell>
          <cell r="Y143">
            <v>435</v>
          </cell>
          <cell r="Z143">
            <v>60.3</v>
          </cell>
          <cell r="AA143">
            <v>182.3</v>
          </cell>
          <cell r="AB143">
            <v>69</v>
          </cell>
          <cell r="AC143">
            <v>17.8</v>
          </cell>
          <cell r="AD143">
            <v>7</v>
          </cell>
          <cell r="AE143">
            <v>0</v>
          </cell>
          <cell r="AF143">
            <v>21</v>
          </cell>
          <cell r="AG143">
            <v>120</v>
          </cell>
          <cell r="AH143">
            <v>0</v>
          </cell>
          <cell r="AI143">
            <v>31</v>
          </cell>
          <cell r="AJ143">
            <v>0</v>
          </cell>
          <cell r="AK143">
            <v>0</v>
          </cell>
          <cell r="AL143">
            <v>0</v>
          </cell>
          <cell r="AM143">
            <v>23</v>
          </cell>
          <cell r="AN143">
            <v>296</v>
          </cell>
          <cell r="AO143">
            <v>16</v>
          </cell>
          <cell r="AP143">
            <v>0</v>
          </cell>
          <cell r="AQ143">
            <v>290</v>
          </cell>
          <cell r="AR143">
            <v>104</v>
          </cell>
          <cell r="AS143">
            <v>13</v>
          </cell>
          <cell r="AT143">
            <v>1.5</v>
          </cell>
          <cell r="AU143">
            <v>0</v>
          </cell>
          <cell r="AV143">
            <v>41</v>
          </cell>
          <cell r="AW143">
            <v>2.1</v>
          </cell>
          <cell r="AX143">
            <v>529</v>
          </cell>
        </row>
        <row r="144">
          <cell r="A144">
            <v>43343</v>
          </cell>
          <cell r="B144">
            <v>14733.23</v>
          </cell>
          <cell r="C144">
            <v>1998.17</v>
          </cell>
          <cell r="D144">
            <v>205.53</v>
          </cell>
          <cell r="E144">
            <v>810.55</v>
          </cell>
          <cell r="F144">
            <v>1900</v>
          </cell>
          <cell r="G144">
            <v>1727</v>
          </cell>
          <cell r="H144">
            <v>1674</v>
          </cell>
          <cell r="I144">
            <v>1665</v>
          </cell>
          <cell r="J144">
            <v>875</v>
          </cell>
          <cell r="K144">
            <v>970</v>
          </cell>
          <cell r="L144">
            <v>488</v>
          </cell>
          <cell r="M144">
            <v>562</v>
          </cell>
          <cell r="N144">
            <v>182.83</v>
          </cell>
          <cell r="O144">
            <v>325</v>
          </cell>
          <cell r="P144">
            <v>144</v>
          </cell>
          <cell r="Q144">
            <v>495</v>
          </cell>
          <cell r="R144">
            <v>359</v>
          </cell>
          <cell r="S144">
            <v>292</v>
          </cell>
          <cell r="T144">
            <v>123</v>
          </cell>
          <cell r="U144">
            <v>103</v>
          </cell>
          <cell r="V144">
            <v>371.7</v>
          </cell>
          <cell r="W144">
            <v>166</v>
          </cell>
          <cell r="X144">
            <v>9.4</v>
          </cell>
          <cell r="Y144">
            <v>438.5</v>
          </cell>
          <cell r="Z144">
            <v>54.5</v>
          </cell>
          <cell r="AA144">
            <v>194.3</v>
          </cell>
          <cell r="AB144">
            <v>60</v>
          </cell>
          <cell r="AC144">
            <v>24.8</v>
          </cell>
          <cell r="AD144">
            <v>7.4</v>
          </cell>
          <cell r="AE144">
            <v>0</v>
          </cell>
          <cell r="AF144">
            <v>26</v>
          </cell>
          <cell r="AG144">
            <v>113</v>
          </cell>
          <cell r="AH144">
            <v>0</v>
          </cell>
          <cell r="AI144">
            <v>30.2</v>
          </cell>
          <cell r="AJ144">
            <v>0</v>
          </cell>
          <cell r="AK144">
            <v>0</v>
          </cell>
          <cell r="AL144">
            <v>0</v>
          </cell>
          <cell r="AM144">
            <v>23</v>
          </cell>
          <cell r="AN144">
            <v>301</v>
          </cell>
          <cell r="AO144">
            <v>23</v>
          </cell>
          <cell r="AP144">
            <v>0</v>
          </cell>
          <cell r="AQ144">
            <v>280</v>
          </cell>
          <cell r="AR144">
            <v>105</v>
          </cell>
          <cell r="AS144">
            <v>10</v>
          </cell>
          <cell r="AT144">
            <v>1.5</v>
          </cell>
          <cell r="AU144">
            <v>0</v>
          </cell>
          <cell r="AV144">
            <v>41</v>
          </cell>
          <cell r="AW144">
            <v>2.8</v>
          </cell>
          <cell r="AX144">
            <v>565.29999999999995</v>
          </cell>
        </row>
        <row r="145">
          <cell r="A145">
            <v>43336</v>
          </cell>
          <cell r="B145">
            <v>14961.91</v>
          </cell>
          <cell r="C145">
            <v>1981.3</v>
          </cell>
          <cell r="D145">
            <v>203.17</v>
          </cell>
          <cell r="E145">
            <v>792.96</v>
          </cell>
          <cell r="F145">
            <v>1890</v>
          </cell>
          <cell r="G145">
            <v>1664</v>
          </cell>
          <cell r="H145">
            <v>1780</v>
          </cell>
          <cell r="I145">
            <v>1654</v>
          </cell>
          <cell r="J145">
            <v>870</v>
          </cell>
          <cell r="K145">
            <v>1038</v>
          </cell>
          <cell r="L145">
            <v>484</v>
          </cell>
          <cell r="M145">
            <v>550</v>
          </cell>
          <cell r="N145">
            <v>178.11</v>
          </cell>
          <cell r="O145">
            <v>341</v>
          </cell>
          <cell r="P145">
            <v>108</v>
          </cell>
          <cell r="Q145">
            <v>455</v>
          </cell>
          <cell r="R145">
            <v>410</v>
          </cell>
          <cell r="S145">
            <v>300</v>
          </cell>
          <cell r="T145">
            <v>140</v>
          </cell>
          <cell r="U145">
            <v>96</v>
          </cell>
          <cell r="V145">
            <v>396.8</v>
          </cell>
          <cell r="W145">
            <v>175</v>
          </cell>
          <cell r="X145">
            <v>9.1</v>
          </cell>
          <cell r="Y145">
            <v>471</v>
          </cell>
          <cell r="Z145">
            <v>56</v>
          </cell>
          <cell r="AA145">
            <v>204</v>
          </cell>
          <cell r="AB145">
            <v>56</v>
          </cell>
          <cell r="AC145">
            <v>31.8</v>
          </cell>
          <cell r="AD145">
            <v>2</v>
          </cell>
          <cell r="AE145">
            <v>0</v>
          </cell>
          <cell r="AF145">
            <v>32</v>
          </cell>
          <cell r="AG145">
            <v>96</v>
          </cell>
          <cell r="AH145">
            <v>0</v>
          </cell>
          <cell r="AI145">
            <v>33.799999999999997</v>
          </cell>
          <cell r="AJ145">
            <v>0</v>
          </cell>
          <cell r="AK145">
            <v>0</v>
          </cell>
          <cell r="AL145">
            <v>0</v>
          </cell>
          <cell r="AM145">
            <v>23</v>
          </cell>
          <cell r="AN145">
            <v>310</v>
          </cell>
          <cell r="AO145">
            <v>30</v>
          </cell>
          <cell r="AP145">
            <v>0</v>
          </cell>
          <cell r="AQ145">
            <v>310</v>
          </cell>
          <cell r="AR145">
            <v>98</v>
          </cell>
          <cell r="AS145">
            <v>14</v>
          </cell>
          <cell r="AT145">
            <v>1.5</v>
          </cell>
          <cell r="AU145">
            <v>0.5</v>
          </cell>
          <cell r="AV145">
            <v>41</v>
          </cell>
          <cell r="AW145">
            <v>3.5</v>
          </cell>
          <cell r="AX145">
            <v>608.79999999999995</v>
          </cell>
        </row>
        <row r="146">
          <cell r="A146">
            <v>43329</v>
          </cell>
          <cell r="B146">
            <v>15145.93</v>
          </cell>
          <cell r="C146">
            <v>2033.04</v>
          </cell>
          <cell r="D146">
            <v>193.08</v>
          </cell>
          <cell r="E146">
            <v>816.12</v>
          </cell>
          <cell r="F146">
            <v>1890</v>
          </cell>
          <cell r="G146">
            <v>1705</v>
          </cell>
          <cell r="H146">
            <v>1802</v>
          </cell>
          <cell r="I146">
            <v>1667</v>
          </cell>
          <cell r="J146">
            <v>865</v>
          </cell>
          <cell r="K146">
            <v>980</v>
          </cell>
          <cell r="L146">
            <v>513</v>
          </cell>
          <cell r="M146">
            <v>530</v>
          </cell>
          <cell r="N146">
            <v>187.46</v>
          </cell>
          <cell r="O146">
            <v>345</v>
          </cell>
          <cell r="P146">
            <v>133</v>
          </cell>
          <cell r="Q146">
            <v>465</v>
          </cell>
          <cell r="R146">
            <v>420</v>
          </cell>
          <cell r="S146">
            <v>309.8</v>
          </cell>
          <cell r="T146">
            <v>147</v>
          </cell>
          <cell r="U146">
            <v>100</v>
          </cell>
          <cell r="V146">
            <v>424.5</v>
          </cell>
          <cell r="W146">
            <v>176</v>
          </cell>
          <cell r="X146">
            <v>7.67</v>
          </cell>
          <cell r="Y146">
            <v>491</v>
          </cell>
          <cell r="Z146">
            <v>70</v>
          </cell>
          <cell r="AA146">
            <v>188</v>
          </cell>
          <cell r="AB146">
            <v>67</v>
          </cell>
          <cell r="AC146">
            <v>38.799999999999997</v>
          </cell>
          <cell r="AD146">
            <v>2.2999999999999998</v>
          </cell>
          <cell r="AE146">
            <v>0</v>
          </cell>
          <cell r="AF146">
            <v>39</v>
          </cell>
          <cell r="AG146">
            <v>81</v>
          </cell>
          <cell r="AH146">
            <v>0</v>
          </cell>
          <cell r="AI146">
            <v>32.5</v>
          </cell>
          <cell r="AJ146">
            <v>0</v>
          </cell>
          <cell r="AK146">
            <v>0</v>
          </cell>
          <cell r="AL146">
            <v>0</v>
          </cell>
          <cell r="AM146">
            <v>25</v>
          </cell>
          <cell r="AN146">
            <v>313</v>
          </cell>
          <cell r="AO146">
            <v>25</v>
          </cell>
          <cell r="AP146">
            <v>0</v>
          </cell>
          <cell r="AQ146">
            <v>320</v>
          </cell>
          <cell r="AR146">
            <v>108</v>
          </cell>
          <cell r="AS146">
            <v>8</v>
          </cell>
          <cell r="AT146">
            <v>1.5</v>
          </cell>
          <cell r="AU146">
            <v>1.2</v>
          </cell>
          <cell r="AV146">
            <v>41</v>
          </cell>
          <cell r="AW146">
            <v>4.2</v>
          </cell>
          <cell r="AX146">
            <v>622</v>
          </cell>
        </row>
        <row r="147">
          <cell r="A147">
            <v>43322</v>
          </cell>
          <cell r="B147">
            <v>15286.9</v>
          </cell>
          <cell r="C147">
            <v>2079.89</v>
          </cell>
          <cell r="D147">
            <v>203.81</v>
          </cell>
          <cell r="E147">
            <v>810.95</v>
          </cell>
          <cell r="F147">
            <v>1870</v>
          </cell>
          <cell r="G147">
            <v>1739</v>
          </cell>
          <cell r="H147">
            <v>1820</v>
          </cell>
          <cell r="I147">
            <v>1670</v>
          </cell>
          <cell r="J147">
            <v>860</v>
          </cell>
          <cell r="K147">
            <v>1010</v>
          </cell>
          <cell r="L147">
            <v>545</v>
          </cell>
          <cell r="M147">
            <v>519</v>
          </cell>
          <cell r="N147">
            <v>204.4</v>
          </cell>
          <cell r="O147">
            <v>360</v>
          </cell>
          <cell r="P147">
            <v>155</v>
          </cell>
          <cell r="Q147">
            <v>488</v>
          </cell>
          <cell r="R147">
            <v>430</v>
          </cell>
          <cell r="S147">
            <v>297</v>
          </cell>
          <cell r="T147">
            <v>133</v>
          </cell>
          <cell r="U147">
            <v>106</v>
          </cell>
          <cell r="V147">
            <v>401.7</v>
          </cell>
          <cell r="W147">
            <v>178</v>
          </cell>
          <cell r="X147">
            <v>7.4</v>
          </cell>
          <cell r="Y147">
            <v>504</v>
          </cell>
          <cell r="Z147">
            <v>68</v>
          </cell>
          <cell r="AA147">
            <v>194</v>
          </cell>
          <cell r="AB147">
            <v>56</v>
          </cell>
          <cell r="AC147">
            <v>45.8</v>
          </cell>
          <cell r="AD147">
            <v>1</v>
          </cell>
          <cell r="AE147">
            <v>0</v>
          </cell>
          <cell r="AF147">
            <v>45</v>
          </cell>
          <cell r="AG147">
            <v>102</v>
          </cell>
          <cell r="AH147">
            <v>0</v>
          </cell>
          <cell r="AI147">
            <v>32</v>
          </cell>
          <cell r="AJ147">
            <v>0</v>
          </cell>
          <cell r="AK147">
            <v>0</v>
          </cell>
          <cell r="AL147">
            <v>0</v>
          </cell>
          <cell r="AM147">
            <v>20</v>
          </cell>
          <cell r="AN147">
            <v>288</v>
          </cell>
          <cell r="AO147">
            <v>29</v>
          </cell>
          <cell r="AP147">
            <v>0</v>
          </cell>
          <cell r="AQ147">
            <v>340</v>
          </cell>
          <cell r="AR147">
            <v>107</v>
          </cell>
          <cell r="AS147">
            <v>9</v>
          </cell>
          <cell r="AT147">
            <v>1.5</v>
          </cell>
          <cell r="AU147">
            <v>1.9</v>
          </cell>
          <cell r="AV147">
            <v>41</v>
          </cell>
          <cell r="AW147">
            <v>4.9000000000000004</v>
          </cell>
          <cell r="AX147">
            <v>603.29999999999995</v>
          </cell>
        </row>
        <row r="148">
          <cell r="A148">
            <v>43315</v>
          </cell>
          <cell r="B148">
            <v>15410.39</v>
          </cell>
          <cell r="C148">
            <v>2120.9</v>
          </cell>
          <cell r="D148">
            <v>228.4</v>
          </cell>
          <cell r="E148">
            <v>820.42</v>
          </cell>
          <cell r="F148">
            <v>1890</v>
          </cell>
          <cell r="G148">
            <v>1754</v>
          </cell>
          <cell r="H148">
            <v>1872</v>
          </cell>
          <cell r="I148">
            <v>1650</v>
          </cell>
          <cell r="J148">
            <v>830</v>
          </cell>
          <cell r="K148">
            <v>1048</v>
          </cell>
          <cell r="L148">
            <v>577</v>
          </cell>
          <cell r="M148">
            <v>555</v>
          </cell>
          <cell r="N148">
            <v>207.99</v>
          </cell>
          <cell r="O148">
            <v>333</v>
          </cell>
          <cell r="P148">
            <v>158</v>
          </cell>
          <cell r="Q148">
            <v>480</v>
          </cell>
          <cell r="R148">
            <v>420</v>
          </cell>
          <cell r="S148">
            <v>296.3</v>
          </cell>
          <cell r="T148">
            <v>128</v>
          </cell>
          <cell r="U148">
            <v>113</v>
          </cell>
          <cell r="V148">
            <v>387.1</v>
          </cell>
          <cell r="W148">
            <v>176</v>
          </cell>
          <cell r="X148">
            <v>13.8</v>
          </cell>
          <cell r="Y148">
            <v>512</v>
          </cell>
          <cell r="Z148">
            <v>53.8</v>
          </cell>
          <cell r="AA148">
            <v>180.6</v>
          </cell>
          <cell r="AB148">
            <v>45</v>
          </cell>
          <cell r="AC148">
            <v>52.8</v>
          </cell>
          <cell r="AD148">
            <v>2</v>
          </cell>
          <cell r="AE148">
            <v>0</v>
          </cell>
          <cell r="AF148">
            <v>52</v>
          </cell>
          <cell r="AG148">
            <v>88</v>
          </cell>
          <cell r="AH148">
            <v>0</v>
          </cell>
          <cell r="AI148">
            <v>33.9</v>
          </cell>
          <cell r="AJ148">
            <v>0</v>
          </cell>
          <cell r="AK148">
            <v>0</v>
          </cell>
          <cell r="AL148">
            <v>0</v>
          </cell>
          <cell r="AM148">
            <v>20</v>
          </cell>
          <cell r="AN148">
            <v>296</v>
          </cell>
          <cell r="AO148">
            <v>25</v>
          </cell>
          <cell r="AP148">
            <v>0</v>
          </cell>
          <cell r="AQ148">
            <v>352</v>
          </cell>
          <cell r="AR148">
            <v>118.4</v>
          </cell>
          <cell r="AS148">
            <v>10</v>
          </cell>
          <cell r="AT148">
            <v>1.5</v>
          </cell>
          <cell r="AU148">
            <v>2.6</v>
          </cell>
          <cell r="AV148">
            <v>41</v>
          </cell>
          <cell r="AW148">
            <v>5.6</v>
          </cell>
          <cell r="AX148">
            <v>629</v>
          </cell>
        </row>
        <row r="149">
          <cell r="A149">
            <v>43308</v>
          </cell>
          <cell r="B149">
            <v>15345.48</v>
          </cell>
          <cell r="C149">
            <v>2079.9899999999998</v>
          </cell>
          <cell r="D149">
            <v>248.58</v>
          </cell>
          <cell r="E149">
            <v>808.15</v>
          </cell>
          <cell r="F149">
            <v>1900</v>
          </cell>
          <cell r="G149">
            <v>1753</v>
          </cell>
          <cell r="H149">
            <v>1860</v>
          </cell>
          <cell r="I149">
            <v>1710</v>
          </cell>
          <cell r="J149">
            <v>840</v>
          </cell>
          <cell r="K149">
            <v>980</v>
          </cell>
          <cell r="L149">
            <v>559</v>
          </cell>
          <cell r="M149">
            <v>556</v>
          </cell>
          <cell r="N149">
            <v>213.98</v>
          </cell>
          <cell r="O149">
            <v>353</v>
          </cell>
          <cell r="P149">
            <v>152</v>
          </cell>
          <cell r="Q149">
            <v>465</v>
          </cell>
          <cell r="R149">
            <v>400</v>
          </cell>
          <cell r="S149">
            <v>282.10000000000002</v>
          </cell>
          <cell r="T149">
            <v>125</v>
          </cell>
          <cell r="U149">
            <v>102</v>
          </cell>
          <cell r="V149">
            <v>365.4</v>
          </cell>
          <cell r="W149">
            <v>180</v>
          </cell>
          <cell r="X149">
            <v>13.5</v>
          </cell>
          <cell r="Y149">
            <v>529</v>
          </cell>
          <cell r="Z149">
            <v>52.4</v>
          </cell>
          <cell r="AA149">
            <v>205</v>
          </cell>
          <cell r="AB149">
            <v>50</v>
          </cell>
          <cell r="AC149">
            <v>56.3</v>
          </cell>
          <cell r="AD149">
            <v>2.8</v>
          </cell>
          <cell r="AE149">
            <v>0</v>
          </cell>
          <cell r="AF149">
            <v>53</v>
          </cell>
          <cell r="AG149">
            <v>90</v>
          </cell>
          <cell r="AH149">
            <v>0</v>
          </cell>
          <cell r="AI149">
            <v>18.5</v>
          </cell>
          <cell r="AJ149">
            <v>0</v>
          </cell>
          <cell r="AK149">
            <v>0</v>
          </cell>
          <cell r="AL149">
            <v>0</v>
          </cell>
          <cell r="AM149">
            <v>20</v>
          </cell>
          <cell r="AN149">
            <v>263</v>
          </cell>
          <cell r="AO149">
            <v>33</v>
          </cell>
          <cell r="AP149">
            <v>0</v>
          </cell>
          <cell r="AQ149">
            <v>346</v>
          </cell>
          <cell r="AR149">
            <v>107.4</v>
          </cell>
          <cell r="AS149">
            <v>5</v>
          </cell>
          <cell r="AT149">
            <v>1.5</v>
          </cell>
          <cell r="AU149">
            <v>3.3</v>
          </cell>
          <cell r="AV149">
            <v>41</v>
          </cell>
          <cell r="AW149">
            <v>6.3</v>
          </cell>
          <cell r="AX149">
            <v>652</v>
          </cell>
        </row>
        <row r="150">
          <cell r="A150">
            <v>43301</v>
          </cell>
          <cell r="B150">
            <v>15365.23</v>
          </cell>
          <cell r="C150">
            <v>2072.9</v>
          </cell>
          <cell r="D150">
            <v>239.77</v>
          </cell>
          <cell r="E150">
            <v>780.16</v>
          </cell>
          <cell r="F150">
            <v>1820</v>
          </cell>
          <cell r="G150">
            <v>1808</v>
          </cell>
          <cell r="H150">
            <v>1862</v>
          </cell>
          <cell r="I150">
            <v>1720</v>
          </cell>
          <cell r="J150">
            <v>835</v>
          </cell>
          <cell r="K150">
            <v>910</v>
          </cell>
          <cell r="L150">
            <v>600</v>
          </cell>
          <cell r="M150">
            <v>550</v>
          </cell>
          <cell r="N150">
            <v>220.63</v>
          </cell>
          <cell r="O150">
            <v>360</v>
          </cell>
          <cell r="P150">
            <v>124</v>
          </cell>
          <cell r="Q150">
            <v>450</v>
          </cell>
          <cell r="R150">
            <v>393</v>
          </cell>
          <cell r="S150">
            <v>300</v>
          </cell>
          <cell r="T150">
            <v>108</v>
          </cell>
          <cell r="U150">
            <v>113</v>
          </cell>
          <cell r="V150">
            <v>369.6</v>
          </cell>
          <cell r="W150">
            <v>186</v>
          </cell>
          <cell r="X150">
            <v>13.9</v>
          </cell>
          <cell r="Y150">
            <v>501</v>
          </cell>
          <cell r="Z150">
            <v>50</v>
          </cell>
          <cell r="AA150">
            <v>200</v>
          </cell>
          <cell r="AB150">
            <v>46</v>
          </cell>
          <cell r="AC150">
            <v>59.8</v>
          </cell>
          <cell r="AD150">
            <v>5.6</v>
          </cell>
          <cell r="AE150">
            <v>0</v>
          </cell>
          <cell r="AF150">
            <v>54</v>
          </cell>
          <cell r="AG150">
            <v>102</v>
          </cell>
          <cell r="AH150">
            <v>0</v>
          </cell>
          <cell r="AI150">
            <v>20.5</v>
          </cell>
          <cell r="AJ150">
            <v>0</v>
          </cell>
          <cell r="AK150">
            <v>1.7</v>
          </cell>
          <cell r="AL150">
            <v>0</v>
          </cell>
          <cell r="AM150">
            <v>20</v>
          </cell>
          <cell r="AN150">
            <v>288</v>
          </cell>
          <cell r="AO150">
            <v>28</v>
          </cell>
          <cell r="AP150">
            <v>0</v>
          </cell>
          <cell r="AQ150">
            <v>375</v>
          </cell>
          <cell r="AR150">
            <v>100</v>
          </cell>
          <cell r="AS150">
            <v>7</v>
          </cell>
          <cell r="AT150">
            <v>1.5</v>
          </cell>
          <cell r="AU150">
            <v>4</v>
          </cell>
          <cell r="AV150">
            <v>41</v>
          </cell>
          <cell r="AW150">
            <v>7</v>
          </cell>
          <cell r="AX150">
            <v>710</v>
          </cell>
        </row>
        <row r="151">
          <cell r="A151">
            <v>43294</v>
          </cell>
          <cell r="B151">
            <v>15351.73</v>
          </cell>
          <cell r="C151">
            <v>2115.1999999999998</v>
          </cell>
          <cell r="D151">
            <v>237.1</v>
          </cell>
          <cell r="E151">
            <v>777.7</v>
          </cell>
          <cell r="F151">
            <v>1850</v>
          </cell>
          <cell r="G151">
            <v>1843</v>
          </cell>
          <cell r="H151">
            <v>1939</v>
          </cell>
          <cell r="I151">
            <v>1684</v>
          </cell>
          <cell r="J151">
            <v>820</v>
          </cell>
          <cell r="K151">
            <v>870</v>
          </cell>
          <cell r="L151">
            <v>580</v>
          </cell>
          <cell r="M151">
            <v>547</v>
          </cell>
          <cell r="N151">
            <v>232.03</v>
          </cell>
          <cell r="O151">
            <v>355</v>
          </cell>
          <cell r="P151">
            <v>128</v>
          </cell>
          <cell r="Q151">
            <v>445</v>
          </cell>
          <cell r="R151">
            <v>401</v>
          </cell>
          <cell r="S151">
            <v>305</v>
          </cell>
          <cell r="T151">
            <v>102</v>
          </cell>
          <cell r="U151">
            <v>110</v>
          </cell>
          <cell r="V151">
            <v>379.5</v>
          </cell>
          <cell r="W151">
            <v>190</v>
          </cell>
          <cell r="X151">
            <v>10.1</v>
          </cell>
          <cell r="Y151">
            <v>535</v>
          </cell>
          <cell r="Z151">
            <v>53.8</v>
          </cell>
          <cell r="AA151">
            <v>176</v>
          </cell>
          <cell r="AB151">
            <v>47</v>
          </cell>
          <cell r="AC151">
            <v>61.9</v>
          </cell>
          <cell r="AD151">
            <v>2.1</v>
          </cell>
          <cell r="AE151">
            <v>0</v>
          </cell>
          <cell r="AF151">
            <v>55</v>
          </cell>
          <cell r="AG151">
            <v>101</v>
          </cell>
          <cell r="AH151">
            <v>0</v>
          </cell>
          <cell r="AI151">
            <v>19.2</v>
          </cell>
          <cell r="AJ151">
            <v>0</v>
          </cell>
          <cell r="AK151">
            <v>3.1</v>
          </cell>
          <cell r="AL151">
            <v>0</v>
          </cell>
          <cell r="AM151">
            <v>20</v>
          </cell>
          <cell r="AN151">
            <v>279</v>
          </cell>
          <cell r="AO151">
            <v>26.5</v>
          </cell>
          <cell r="AP151">
            <v>0</v>
          </cell>
          <cell r="AQ151">
            <v>370</v>
          </cell>
          <cell r="AR151">
            <v>102</v>
          </cell>
          <cell r="AS151">
            <v>11</v>
          </cell>
          <cell r="AT151">
            <v>1.5</v>
          </cell>
          <cell r="AU151">
            <v>5</v>
          </cell>
          <cell r="AV151">
            <v>41</v>
          </cell>
          <cell r="AW151">
            <v>8</v>
          </cell>
          <cell r="AX151">
            <v>643</v>
          </cell>
        </row>
        <row r="152">
          <cell r="A152">
            <v>43287</v>
          </cell>
          <cell r="B152">
            <v>15342.07</v>
          </cell>
          <cell r="C152">
            <v>2177.96</v>
          </cell>
          <cell r="D152">
            <v>224.66</v>
          </cell>
          <cell r="E152">
            <v>771.71</v>
          </cell>
          <cell r="F152">
            <v>1830</v>
          </cell>
          <cell r="G152">
            <v>1873</v>
          </cell>
          <cell r="H152">
            <v>1932</v>
          </cell>
          <cell r="I152">
            <v>1705</v>
          </cell>
          <cell r="J152">
            <v>850</v>
          </cell>
          <cell r="K152">
            <v>860</v>
          </cell>
          <cell r="L152">
            <v>589</v>
          </cell>
          <cell r="M152">
            <v>535</v>
          </cell>
          <cell r="N152">
            <v>224.97</v>
          </cell>
          <cell r="O152">
            <v>392</v>
          </cell>
          <cell r="P152">
            <v>138</v>
          </cell>
          <cell r="Q152">
            <v>460</v>
          </cell>
          <cell r="R152">
            <v>412</v>
          </cell>
          <cell r="S152">
            <v>283</v>
          </cell>
          <cell r="T152">
            <v>97</v>
          </cell>
          <cell r="U152">
            <v>113</v>
          </cell>
          <cell r="V152">
            <v>407</v>
          </cell>
          <cell r="W152">
            <v>168</v>
          </cell>
          <cell r="X152">
            <v>9.1999999999999993</v>
          </cell>
          <cell r="Y152">
            <v>522</v>
          </cell>
          <cell r="Z152">
            <v>50</v>
          </cell>
          <cell r="AA152">
            <v>197</v>
          </cell>
          <cell r="AB152">
            <v>46</v>
          </cell>
          <cell r="AC152">
            <v>64</v>
          </cell>
          <cell r="AD152">
            <v>1.7</v>
          </cell>
          <cell r="AE152">
            <v>0</v>
          </cell>
          <cell r="AF152">
            <v>40</v>
          </cell>
          <cell r="AG152">
            <v>85</v>
          </cell>
          <cell r="AH152">
            <v>0</v>
          </cell>
          <cell r="AI152">
            <v>19.7</v>
          </cell>
          <cell r="AJ152">
            <v>0</v>
          </cell>
          <cell r="AK152">
            <v>3.8</v>
          </cell>
          <cell r="AL152">
            <v>0</v>
          </cell>
          <cell r="AM152">
            <v>20</v>
          </cell>
          <cell r="AN152">
            <v>257</v>
          </cell>
          <cell r="AO152">
            <v>25.5</v>
          </cell>
          <cell r="AP152">
            <v>0</v>
          </cell>
          <cell r="AQ152">
            <v>342</v>
          </cell>
          <cell r="AR152">
            <v>90</v>
          </cell>
          <cell r="AS152">
            <v>12</v>
          </cell>
          <cell r="AT152">
            <v>1.5</v>
          </cell>
          <cell r="AU152">
            <v>5.7</v>
          </cell>
          <cell r="AV152">
            <v>41</v>
          </cell>
          <cell r="AW152">
            <v>8</v>
          </cell>
          <cell r="AX152">
            <v>632</v>
          </cell>
        </row>
        <row r="153">
          <cell r="A153">
            <v>43280</v>
          </cell>
          <cell r="B153">
            <v>15579.28</v>
          </cell>
          <cell r="C153">
            <v>2172.52</v>
          </cell>
          <cell r="D153">
            <v>209.73</v>
          </cell>
          <cell r="E153">
            <v>775.62</v>
          </cell>
          <cell r="F153">
            <v>1850</v>
          </cell>
          <cell r="G153">
            <v>1897</v>
          </cell>
          <cell r="H153">
            <v>2050</v>
          </cell>
          <cell r="I153">
            <v>1733</v>
          </cell>
          <cell r="J153">
            <v>895</v>
          </cell>
          <cell r="K153">
            <v>870</v>
          </cell>
          <cell r="L153">
            <v>632</v>
          </cell>
          <cell r="M153">
            <v>490</v>
          </cell>
          <cell r="N153">
            <v>227.32</v>
          </cell>
          <cell r="O153">
            <v>385</v>
          </cell>
          <cell r="P153">
            <v>149</v>
          </cell>
          <cell r="Q153">
            <v>462</v>
          </cell>
          <cell r="R153">
            <v>388</v>
          </cell>
          <cell r="S153">
            <v>280.2</v>
          </cell>
          <cell r="T153">
            <v>105</v>
          </cell>
          <cell r="U153">
            <v>108</v>
          </cell>
          <cell r="V153">
            <v>431.3</v>
          </cell>
          <cell r="W153">
            <v>179</v>
          </cell>
          <cell r="X153">
            <v>7</v>
          </cell>
          <cell r="Y153">
            <v>516</v>
          </cell>
          <cell r="Z153">
            <v>44.1</v>
          </cell>
          <cell r="AA153">
            <v>170.7</v>
          </cell>
          <cell r="AB153">
            <v>61</v>
          </cell>
          <cell r="AC153">
            <v>67.5</v>
          </cell>
          <cell r="AD153">
            <v>3.1</v>
          </cell>
          <cell r="AE153">
            <v>0</v>
          </cell>
          <cell r="AF153">
            <v>35</v>
          </cell>
          <cell r="AG153">
            <v>86</v>
          </cell>
          <cell r="AH153">
            <v>0</v>
          </cell>
          <cell r="AI153">
            <v>19.7</v>
          </cell>
          <cell r="AJ153">
            <v>0</v>
          </cell>
          <cell r="AK153">
            <v>4.5</v>
          </cell>
          <cell r="AL153">
            <v>0</v>
          </cell>
          <cell r="AM153">
            <v>20</v>
          </cell>
          <cell r="AN153">
            <v>268</v>
          </cell>
          <cell r="AO153">
            <v>23</v>
          </cell>
          <cell r="AP153">
            <v>0</v>
          </cell>
          <cell r="AQ153">
            <v>347</v>
          </cell>
          <cell r="AR153">
            <v>104.2</v>
          </cell>
          <cell r="AS153">
            <v>11</v>
          </cell>
          <cell r="AT153">
            <v>1.5</v>
          </cell>
          <cell r="AU153">
            <v>6.16</v>
          </cell>
          <cell r="AV153">
            <v>41</v>
          </cell>
          <cell r="AW153">
            <v>8</v>
          </cell>
          <cell r="AX153">
            <v>603</v>
          </cell>
        </row>
        <row r="154">
          <cell r="A154">
            <v>43273</v>
          </cell>
          <cell r="B154">
            <v>15488.41</v>
          </cell>
          <cell r="C154">
            <v>2202.89</v>
          </cell>
          <cell r="D154">
            <v>236.09</v>
          </cell>
          <cell r="E154">
            <v>757.99</v>
          </cell>
          <cell r="F154">
            <v>1865</v>
          </cell>
          <cell r="G154">
            <v>1883</v>
          </cell>
          <cell r="H154">
            <v>2021</v>
          </cell>
          <cell r="I154">
            <v>1787.5</v>
          </cell>
          <cell r="J154">
            <v>906</v>
          </cell>
          <cell r="K154">
            <v>865</v>
          </cell>
          <cell r="L154">
            <v>618</v>
          </cell>
          <cell r="M154">
            <v>488</v>
          </cell>
          <cell r="N154">
            <v>222.11</v>
          </cell>
          <cell r="O154">
            <v>367</v>
          </cell>
          <cell r="P154">
            <v>134</v>
          </cell>
          <cell r="Q154">
            <v>458</v>
          </cell>
          <cell r="R154">
            <v>397</v>
          </cell>
          <cell r="S154">
            <v>251.4</v>
          </cell>
          <cell r="T154">
            <v>106</v>
          </cell>
          <cell r="U154">
            <v>110</v>
          </cell>
          <cell r="V154">
            <v>400</v>
          </cell>
          <cell r="W154">
            <v>148</v>
          </cell>
          <cell r="X154">
            <v>9.9</v>
          </cell>
          <cell r="Y154">
            <v>537</v>
          </cell>
          <cell r="Z154">
            <v>52.8</v>
          </cell>
          <cell r="AA154">
            <v>187.7</v>
          </cell>
          <cell r="AB154">
            <v>64</v>
          </cell>
          <cell r="AC154">
            <v>71</v>
          </cell>
          <cell r="AD154">
            <v>3.1</v>
          </cell>
          <cell r="AE154">
            <v>0</v>
          </cell>
          <cell r="AF154">
            <v>33</v>
          </cell>
          <cell r="AG154">
            <v>69</v>
          </cell>
          <cell r="AH154">
            <v>0</v>
          </cell>
          <cell r="AI154">
            <v>19.7</v>
          </cell>
          <cell r="AJ154">
            <v>0</v>
          </cell>
          <cell r="AK154">
            <v>5.2</v>
          </cell>
          <cell r="AL154">
            <v>0</v>
          </cell>
          <cell r="AM154">
            <v>20</v>
          </cell>
          <cell r="AN154">
            <v>250</v>
          </cell>
          <cell r="AO154">
            <v>20</v>
          </cell>
          <cell r="AP154">
            <v>0</v>
          </cell>
          <cell r="AQ154">
            <v>350</v>
          </cell>
          <cell r="AR154">
            <v>121</v>
          </cell>
          <cell r="AS154">
            <v>15</v>
          </cell>
          <cell r="AT154">
            <v>1.5</v>
          </cell>
          <cell r="AU154">
            <v>7</v>
          </cell>
          <cell r="AV154">
            <v>41</v>
          </cell>
          <cell r="AW154">
            <v>8</v>
          </cell>
          <cell r="AX154">
            <v>575.5</v>
          </cell>
        </row>
        <row r="155">
          <cell r="A155">
            <v>43266</v>
          </cell>
          <cell r="B155">
            <v>15723.47</v>
          </cell>
          <cell r="C155">
            <v>2238.4899999999998</v>
          </cell>
          <cell r="D155">
            <v>234.02</v>
          </cell>
          <cell r="E155">
            <v>761.15</v>
          </cell>
          <cell r="F155">
            <v>1900</v>
          </cell>
          <cell r="G155">
            <v>1887</v>
          </cell>
          <cell r="H155">
            <v>1977</v>
          </cell>
          <cell r="I155">
            <v>1776</v>
          </cell>
          <cell r="J155">
            <v>920</v>
          </cell>
          <cell r="K155">
            <v>920</v>
          </cell>
          <cell r="L155">
            <v>606</v>
          </cell>
          <cell r="M155">
            <v>464</v>
          </cell>
          <cell r="N155">
            <v>239.67</v>
          </cell>
          <cell r="O155">
            <v>396</v>
          </cell>
          <cell r="P155">
            <v>125</v>
          </cell>
          <cell r="Q155">
            <v>488</v>
          </cell>
          <cell r="R155">
            <v>416</v>
          </cell>
          <cell r="S155">
            <v>231.4</v>
          </cell>
          <cell r="T155">
            <v>125</v>
          </cell>
          <cell r="U155">
            <v>115</v>
          </cell>
          <cell r="V155">
            <v>397</v>
          </cell>
          <cell r="W155">
            <v>152</v>
          </cell>
          <cell r="X155">
            <v>7.7</v>
          </cell>
          <cell r="Y155">
            <v>556</v>
          </cell>
          <cell r="Z155">
            <v>48.3</v>
          </cell>
          <cell r="AA155">
            <v>200</v>
          </cell>
          <cell r="AB155">
            <v>65</v>
          </cell>
          <cell r="AC155">
            <v>74.5</v>
          </cell>
          <cell r="AD155">
            <v>4.5</v>
          </cell>
          <cell r="AE155">
            <v>0</v>
          </cell>
          <cell r="AF155">
            <v>35</v>
          </cell>
          <cell r="AG155">
            <v>80</v>
          </cell>
          <cell r="AH155">
            <v>0</v>
          </cell>
          <cell r="AI155">
            <v>20</v>
          </cell>
          <cell r="AJ155">
            <v>2.2999999999999998</v>
          </cell>
          <cell r="AK155">
            <v>6.6</v>
          </cell>
          <cell r="AL155">
            <v>0</v>
          </cell>
          <cell r="AM155">
            <v>20</v>
          </cell>
          <cell r="AN155">
            <v>255</v>
          </cell>
          <cell r="AO155">
            <v>23.6</v>
          </cell>
          <cell r="AP155">
            <v>0</v>
          </cell>
          <cell r="AQ155">
            <v>405</v>
          </cell>
          <cell r="AR155">
            <v>124.4</v>
          </cell>
          <cell r="AS155">
            <v>15</v>
          </cell>
          <cell r="AT155">
            <v>1.5</v>
          </cell>
          <cell r="AU155">
            <v>8</v>
          </cell>
          <cell r="AV155">
            <v>41</v>
          </cell>
          <cell r="AW155">
            <v>8</v>
          </cell>
          <cell r="AX155">
            <v>587</v>
          </cell>
        </row>
        <row r="156">
          <cell r="A156">
            <v>43259</v>
          </cell>
          <cell r="B156">
            <v>15914.61</v>
          </cell>
          <cell r="C156">
            <v>2298.96</v>
          </cell>
          <cell r="D156">
            <v>236.9</v>
          </cell>
          <cell r="E156">
            <v>812.7</v>
          </cell>
          <cell r="F156">
            <v>1950</v>
          </cell>
          <cell r="G156">
            <v>1874</v>
          </cell>
          <cell r="H156">
            <v>1990</v>
          </cell>
          <cell r="I156">
            <v>1810</v>
          </cell>
          <cell r="J156">
            <v>910</v>
          </cell>
          <cell r="K156">
            <v>960</v>
          </cell>
          <cell r="L156">
            <v>638</v>
          </cell>
          <cell r="M156">
            <v>497</v>
          </cell>
          <cell r="N156">
            <v>265.41000000000003</v>
          </cell>
          <cell r="O156">
            <v>411</v>
          </cell>
          <cell r="P156">
            <v>147</v>
          </cell>
          <cell r="Q156">
            <v>520</v>
          </cell>
          <cell r="R156">
            <v>427</v>
          </cell>
          <cell r="S156">
            <v>230.4</v>
          </cell>
          <cell r="T156">
            <v>134</v>
          </cell>
          <cell r="U156">
            <v>122</v>
          </cell>
          <cell r="V156">
            <v>390</v>
          </cell>
          <cell r="W156">
            <v>160</v>
          </cell>
          <cell r="X156">
            <v>12.3</v>
          </cell>
          <cell r="Y156">
            <v>530</v>
          </cell>
          <cell r="Z156">
            <v>46.3</v>
          </cell>
          <cell r="AA156">
            <v>200.8</v>
          </cell>
          <cell r="AB156">
            <v>51</v>
          </cell>
          <cell r="AC156">
            <v>78</v>
          </cell>
          <cell r="AD156">
            <v>6.1</v>
          </cell>
          <cell r="AE156">
            <v>0</v>
          </cell>
          <cell r="AF156">
            <v>38</v>
          </cell>
          <cell r="AG156">
            <v>80</v>
          </cell>
          <cell r="AH156">
            <v>0</v>
          </cell>
          <cell r="AI156">
            <v>20</v>
          </cell>
          <cell r="AJ156">
            <v>4.3</v>
          </cell>
          <cell r="AK156">
            <v>7</v>
          </cell>
          <cell r="AL156">
            <v>0</v>
          </cell>
          <cell r="AM156">
            <v>20</v>
          </cell>
          <cell r="AN156">
            <v>270</v>
          </cell>
          <cell r="AO156">
            <v>17</v>
          </cell>
          <cell r="AP156">
            <v>0</v>
          </cell>
          <cell r="AQ156">
            <v>335</v>
          </cell>
          <cell r="AR156">
            <v>119</v>
          </cell>
          <cell r="AS156">
            <v>17</v>
          </cell>
          <cell r="AT156">
            <v>1.5</v>
          </cell>
          <cell r="AU156">
            <v>9</v>
          </cell>
          <cell r="AV156">
            <v>41</v>
          </cell>
          <cell r="AW156">
            <v>8</v>
          </cell>
          <cell r="AX156">
            <v>567.5</v>
          </cell>
        </row>
        <row r="157">
          <cell r="A157">
            <v>43252</v>
          </cell>
          <cell r="B157">
            <v>16040.16</v>
          </cell>
          <cell r="C157">
            <v>2278.58</v>
          </cell>
          <cell r="D157">
            <v>249.7</v>
          </cell>
          <cell r="E157">
            <v>793.92</v>
          </cell>
          <cell r="F157">
            <v>1920</v>
          </cell>
          <cell r="G157">
            <v>1871</v>
          </cell>
          <cell r="H157">
            <v>2027</v>
          </cell>
          <cell r="I157">
            <v>1774</v>
          </cell>
          <cell r="J157">
            <v>960</v>
          </cell>
          <cell r="K157">
            <v>995</v>
          </cell>
          <cell r="L157">
            <v>590</v>
          </cell>
          <cell r="M157">
            <v>519</v>
          </cell>
          <cell r="N157">
            <v>268.66000000000003</v>
          </cell>
          <cell r="O157">
            <v>446</v>
          </cell>
          <cell r="P157">
            <v>174</v>
          </cell>
          <cell r="Q157">
            <v>555</v>
          </cell>
          <cell r="R157">
            <v>427</v>
          </cell>
          <cell r="S157">
            <v>201.5</v>
          </cell>
          <cell r="T157">
            <v>134</v>
          </cell>
          <cell r="U157">
            <v>125</v>
          </cell>
          <cell r="V157">
            <v>393</v>
          </cell>
          <cell r="W157">
            <v>175</v>
          </cell>
          <cell r="X157">
            <v>14.8</v>
          </cell>
          <cell r="Y157">
            <v>510</v>
          </cell>
          <cell r="Z157">
            <v>48</v>
          </cell>
          <cell r="AA157">
            <v>190.8</v>
          </cell>
          <cell r="AB157">
            <v>51</v>
          </cell>
          <cell r="AC157">
            <v>81.5</v>
          </cell>
          <cell r="AD157">
            <v>7.9</v>
          </cell>
          <cell r="AE157">
            <v>0</v>
          </cell>
          <cell r="AF157">
            <v>37</v>
          </cell>
          <cell r="AG157">
            <v>82</v>
          </cell>
          <cell r="AH157">
            <v>0</v>
          </cell>
          <cell r="AI157">
            <v>22</v>
          </cell>
          <cell r="AJ157">
            <v>7.8</v>
          </cell>
          <cell r="AK157">
            <v>8</v>
          </cell>
          <cell r="AL157">
            <v>0</v>
          </cell>
          <cell r="AM157">
            <v>20</v>
          </cell>
          <cell r="AN157">
            <v>278</v>
          </cell>
          <cell r="AO157">
            <v>17</v>
          </cell>
          <cell r="AP157">
            <v>0</v>
          </cell>
          <cell r="AQ157">
            <v>320</v>
          </cell>
          <cell r="AR157">
            <v>114.1</v>
          </cell>
          <cell r="AS157">
            <v>16</v>
          </cell>
          <cell r="AT157">
            <v>1.5</v>
          </cell>
          <cell r="AU157">
            <v>9.9</v>
          </cell>
          <cell r="AV157">
            <v>41</v>
          </cell>
          <cell r="AW157">
            <v>8</v>
          </cell>
          <cell r="AX157">
            <v>598.70000000000005</v>
          </cell>
        </row>
        <row r="158">
          <cell r="A158">
            <v>43245</v>
          </cell>
          <cell r="B158">
            <v>15889.44</v>
          </cell>
          <cell r="C158">
            <v>2241.23</v>
          </cell>
          <cell r="D158">
            <v>253.32</v>
          </cell>
          <cell r="E158">
            <v>739.12</v>
          </cell>
          <cell r="F158">
            <v>1900</v>
          </cell>
          <cell r="G158">
            <v>1887</v>
          </cell>
          <cell r="H158">
            <v>2084</v>
          </cell>
          <cell r="I158">
            <v>1735</v>
          </cell>
          <cell r="J158">
            <v>910</v>
          </cell>
          <cell r="K158">
            <v>1002</v>
          </cell>
          <cell r="L158">
            <v>607</v>
          </cell>
          <cell r="M158">
            <v>540</v>
          </cell>
          <cell r="N158">
            <v>288.24</v>
          </cell>
          <cell r="O158">
            <v>448</v>
          </cell>
          <cell r="P158">
            <v>151</v>
          </cell>
          <cell r="Q158">
            <v>545</v>
          </cell>
          <cell r="R158">
            <v>414</v>
          </cell>
          <cell r="S158">
            <v>220</v>
          </cell>
          <cell r="T158">
            <v>123</v>
          </cell>
          <cell r="U158">
            <v>121</v>
          </cell>
          <cell r="V158">
            <v>381.7</v>
          </cell>
          <cell r="W158">
            <v>140</v>
          </cell>
          <cell r="X158">
            <v>14.4</v>
          </cell>
          <cell r="Y158">
            <v>453.1</v>
          </cell>
          <cell r="Z158">
            <v>49.7</v>
          </cell>
          <cell r="AA158">
            <v>197.6</v>
          </cell>
          <cell r="AB158">
            <v>47</v>
          </cell>
          <cell r="AC158">
            <v>84.5</v>
          </cell>
          <cell r="AD158">
            <v>9.8000000000000007</v>
          </cell>
          <cell r="AE158">
            <v>0</v>
          </cell>
          <cell r="AF158">
            <v>38</v>
          </cell>
          <cell r="AG158">
            <v>78</v>
          </cell>
          <cell r="AH158">
            <v>0</v>
          </cell>
          <cell r="AI158">
            <v>24</v>
          </cell>
          <cell r="AJ158">
            <v>12</v>
          </cell>
          <cell r="AK158">
            <v>8</v>
          </cell>
          <cell r="AL158">
            <v>0</v>
          </cell>
          <cell r="AM158">
            <v>20</v>
          </cell>
          <cell r="AN158">
            <v>267</v>
          </cell>
          <cell r="AO158">
            <v>18</v>
          </cell>
          <cell r="AP158">
            <v>0</v>
          </cell>
          <cell r="AQ158">
            <v>278</v>
          </cell>
          <cell r="AR158">
            <v>121.9</v>
          </cell>
          <cell r="AS158">
            <v>13</v>
          </cell>
          <cell r="AT158">
            <v>1.5</v>
          </cell>
          <cell r="AU158">
            <v>12</v>
          </cell>
          <cell r="AV158">
            <v>41</v>
          </cell>
          <cell r="AW158">
            <v>8</v>
          </cell>
          <cell r="AX158">
            <v>596</v>
          </cell>
        </row>
        <row r="159">
          <cell r="A159">
            <v>43238</v>
          </cell>
          <cell r="B159">
            <v>15756.47</v>
          </cell>
          <cell r="C159">
            <v>2201.4</v>
          </cell>
          <cell r="D159">
            <v>226.1</v>
          </cell>
          <cell r="E159">
            <v>701.3</v>
          </cell>
          <cell r="F159">
            <v>1850</v>
          </cell>
          <cell r="G159">
            <v>1881</v>
          </cell>
          <cell r="H159">
            <v>2110</v>
          </cell>
          <cell r="I159">
            <v>1705</v>
          </cell>
          <cell r="J159">
            <v>935</v>
          </cell>
          <cell r="K159">
            <v>970</v>
          </cell>
          <cell r="L159">
            <v>597</v>
          </cell>
          <cell r="M159">
            <v>504</v>
          </cell>
          <cell r="N159">
            <v>303.47000000000003</v>
          </cell>
          <cell r="O159">
            <v>477</v>
          </cell>
          <cell r="P159">
            <v>146</v>
          </cell>
          <cell r="Q159">
            <v>505</v>
          </cell>
          <cell r="R159">
            <v>422</v>
          </cell>
          <cell r="S159">
            <v>210</v>
          </cell>
          <cell r="T159">
            <v>121</v>
          </cell>
          <cell r="U159">
            <v>124</v>
          </cell>
          <cell r="V159">
            <v>394.9</v>
          </cell>
          <cell r="W159">
            <v>136</v>
          </cell>
          <cell r="X159">
            <v>15.5</v>
          </cell>
          <cell r="Y159">
            <v>398</v>
          </cell>
          <cell r="Z159">
            <v>57.5</v>
          </cell>
          <cell r="AA159">
            <v>188.3</v>
          </cell>
          <cell r="AB159">
            <v>59</v>
          </cell>
          <cell r="AC159">
            <v>74.5</v>
          </cell>
          <cell r="AD159">
            <v>2.4</v>
          </cell>
          <cell r="AE159">
            <v>3.7</v>
          </cell>
          <cell r="AF159">
            <v>40</v>
          </cell>
          <cell r="AG159">
            <v>84</v>
          </cell>
          <cell r="AH159">
            <v>0</v>
          </cell>
          <cell r="AI159">
            <v>24.5</v>
          </cell>
          <cell r="AJ159">
            <v>10</v>
          </cell>
          <cell r="AK159">
            <v>8</v>
          </cell>
          <cell r="AL159">
            <v>0</v>
          </cell>
          <cell r="AM159">
            <v>20</v>
          </cell>
          <cell r="AN159">
            <v>256</v>
          </cell>
          <cell r="AO159">
            <v>17.5</v>
          </cell>
          <cell r="AP159">
            <v>0</v>
          </cell>
          <cell r="AQ159">
            <v>305</v>
          </cell>
          <cell r="AR159">
            <v>121.7</v>
          </cell>
          <cell r="AS159">
            <v>24</v>
          </cell>
          <cell r="AT159">
            <v>1.5</v>
          </cell>
          <cell r="AU159">
            <v>12</v>
          </cell>
          <cell r="AV159">
            <v>41</v>
          </cell>
          <cell r="AW159">
            <v>8</v>
          </cell>
          <cell r="AX159">
            <v>593</v>
          </cell>
        </row>
        <row r="160">
          <cell r="A160">
            <v>43231</v>
          </cell>
          <cell r="B160">
            <v>15876.39</v>
          </cell>
          <cell r="C160">
            <v>2269.34</v>
          </cell>
          <cell r="D160">
            <v>221.57</v>
          </cell>
          <cell r="E160">
            <v>681.27</v>
          </cell>
          <cell r="F160">
            <v>1870</v>
          </cell>
          <cell r="G160">
            <v>1901</v>
          </cell>
          <cell r="H160">
            <v>2260.5</v>
          </cell>
          <cell r="I160">
            <v>1752</v>
          </cell>
          <cell r="J160">
            <v>965</v>
          </cell>
          <cell r="K160">
            <v>924</v>
          </cell>
          <cell r="L160">
            <v>585</v>
          </cell>
          <cell r="M160">
            <v>442</v>
          </cell>
          <cell r="N160">
            <v>295.08999999999997</v>
          </cell>
          <cell r="O160">
            <v>458</v>
          </cell>
          <cell r="P160">
            <v>152</v>
          </cell>
          <cell r="Q160">
            <v>490</v>
          </cell>
          <cell r="R160">
            <v>421</v>
          </cell>
          <cell r="S160">
            <v>192</v>
          </cell>
          <cell r="T160">
            <v>110</v>
          </cell>
          <cell r="U160">
            <v>132</v>
          </cell>
          <cell r="V160">
            <v>398</v>
          </cell>
          <cell r="W160">
            <v>117</v>
          </cell>
          <cell r="X160">
            <v>15.8</v>
          </cell>
          <cell r="Y160">
            <v>385</v>
          </cell>
          <cell r="Z160">
            <v>51.5</v>
          </cell>
          <cell r="AA160">
            <v>171.9</v>
          </cell>
          <cell r="AB160">
            <v>66</v>
          </cell>
          <cell r="AC160">
            <v>74.5</v>
          </cell>
          <cell r="AD160">
            <v>3.8</v>
          </cell>
          <cell r="AE160">
            <v>3.7</v>
          </cell>
          <cell r="AF160">
            <v>43</v>
          </cell>
          <cell r="AG160">
            <v>85</v>
          </cell>
          <cell r="AH160">
            <v>0</v>
          </cell>
          <cell r="AI160">
            <v>24.5</v>
          </cell>
          <cell r="AJ160">
            <v>10</v>
          </cell>
          <cell r="AK160">
            <v>8</v>
          </cell>
          <cell r="AL160">
            <v>0</v>
          </cell>
          <cell r="AM160">
            <v>20</v>
          </cell>
          <cell r="AN160">
            <v>260</v>
          </cell>
          <cell r="AO160">
            <v>21</v>
          </cell>
          <cell r="AP160">
            <v>0</v>
          </cell>
          <cell r="AQ160">
            <v>359</v>
          </cell>
          <cell r="AR160">
            <v>120.7</v>
          </cell>
          <cell r="AS160">
            <v>15</v>
          </cell>
          <cell r="AT160">
            <v>1.5</v>
          </cell>
          <cell r="AU160">
            <v>12</v>
          </cell>
          <cell r="AV160">
            <v>41</v>
          </cell>
          <cell r="AW160">
            <v>8</v>
          </cell>
          <cell r="AX160">
            <v>610.9</v>
          </cell>
        </row>
        <row r="161">
          <cell r="A161">
            <v>43224</v>
          </cell>
          <cell r="B161">
            <v>16015.99</v>
          </cell>
          <cell r="C161">
            <v>2335.7399999999998</v>
          </cell>
          <cell r="D161">
            <v>245.29</v>
          </cell>
          <cell r="E161">
            <v>718.89</v>
          </cell>
          <cell r="F161">
            <v>1910</v>
          </cell>
          <cell r="G161">
            <v>1898</v>
          </cell>
          <cell r="H161">
            <v>2327</v>
          </cell>
          <cell r="I161">
            <v>1752</v>
          </cell>
          <cell r="J161">
            <v>965</v>
          </cell>
          <cell r="K161">
            <v>940</v>
          </cell>
          <cell r="L161">
            <v>606</v>
          </cell>
          <cell r="M161">
            <v>415</v>
          </cell>
          <cell r="N161">
            <v>276.58999999999997</v>
          </cell>
          <cell r="O161">
            <v>463</v>
          </cell>
          <cell r="P161">
            <v>156</v>
          </cell>
          <cell r="Q161">
            <v>510</v>
          </cell>
          <cell r="R161">
            <v>387</v>
          </cell>
          <cell r="S161">
            <v>188</v>
          </cell>
          <cell r="T161">
            <v>103</v>
          </cell>
          <cell r="U161">
            <v>130</v>
          </cell>
          <cell r="V161">
            <v>445</v>
          </cell>
          <cell r="W161">
            <v>123</v>
          </cell>
          <cell r="X161">
            <v>11.8</v>
          </cell>
          <cell r="Y161">
            <v>372</v>
          </cell>
          <cell r="Z161">
            <v>46.6</v>
          </cell>
          <cell r="AA161">
            <v>190.9</v>
          </cell>
          <cell r="AB161">
            <v>66</v>
          </cell>
          <cell r="AC161">
            <v>78</v>
          </cell>
          <cell r="AD161">
            <v>1.2</v>
          </cell>
          <cell r="AE161">
            <v>3.8</v>
          </cell>
          <cell r="AF161">
            <v>45</v>
          </cell>
          <cell r="AG161">
            <v>87</v>
          </cell>
          <cell r="AH161">
            <v>0</v>
          </cell>
          <cell r="AI161">
            <v>25</v>
          </cell>
          <cell r="AJ161">
            <v>10</v>
          </cell>
          <cell r="AK161">
            <v>8</v>
          </cell>
          <cell r="AL161">
            <v>0</v>
          </cell>
          <cell r="AM161">
            <v>20</v>
          </cell>
          <cell r="AN161">
            <v>260</v>
          </cell>
          <cell r="AO161">
            <v>19.3</v>
          </cell>
          <cell r="AP161">
            <v>0</v>
          </cell>
          <cell r="AQ161">
            <v>410</v>
          </cell>
          <cell r="AR161">
            <v>101.4</v>
          </cell>
          <cell r="AS161">
            <v>7</v>
          </cell>
          <cell r="AT161">
            <v>1.5</v>
          </cell>
          <cell r="AU161">
            <v>12</v>
          </cell>
          <cell r="AV161">
            <v>41</v>
          </cell>
          <cell r="AW161">
            <v>8</v>
          </cell>
          <cell r="AX161">
            <v>595.9</v>
          </cell>
        </row>
        <row r="162">
          <cell r="A162">
            <v>43217</v>
          </cell>
          <cell r="B162">
            <v>15908.41</v>
          </cell>
          <cell r="C162">
            <v>2269.34</v>
          </cell>
          <cell r="D162">
            <v>221.57</v>
          </cell>
          <cell r="E162">
            <v>681.27</v>
          </cell>
          <cell r="F162">
            <v>1930</v>
          </cell>
          <cell r="G162">
            <v>1846</v>
          </cell>
          <cell r="H162">
            <v>2320.6</v>
          </cell>
          <cell r="I162">
            <v>1710</v>
          </cell>
          <cell r="J162">
            <v>980</v>
          </cell>
          <cell r="K162">
            <v>1035</v>
          </cell>
          <cell r="L162">
            <v>575</v>
          </cell>
          <cell r="M162">
            <v>381</v>
          </cell>
          <cell r="N162">
            <v>279.61</v>
          </cell>
          <cell r="O162">
            <v>487</v>
          </cell>
          <cell r="P162">
            <v>128</v>
          </cell>
          <cell r="Q162">
            <v>500</v>
          </cell>
          <cell r="R162">
            <v>395</v>
          </cell>
          <cell r="S162">
            <v>180.2</v>
          </cell>
          <cell r="T162">
            <v>88</v>
          </cell>
          <cell r="U162">
            <v>120</v>
          </cell>
          <cell r="V162">
            <v>496</v>
          </cell>
          <cell r="W162">
            <v>119</v>
          </cell>
          <cell r="X162">
            <v>15.5</v>
          </cell>
          <cell r="Y162">
            <v>356</v>
          </cell>
          <cell r="Z162">
            <v>35.1</v>
          </cell>
          <cell r="AA162">
            <v>200.4</v>
          </cell>
          <cell r="AB162">
            <v>65</v>
          </cell>
          <cell r="AC162">
            <v>81.5</v>
          </cell>
          <cell r="AD162">
            <v>1.6</v>
          </cell>
          <cell r="AE162">
            <v>4.4000000000000004</v>
          </cell>
          <cell r="AF162">
            <v>47</v>
          </cell>
          <cell r="AG162">
            <v>90</v>
          </cell>
          <cell r="AH162">
            <v>0</v>
          </cell>
          <cell r="AI162">
            <v>28.9</v>
          </cell>
          <cell r="AJ162">
            <v>10</v>
          </cell>
          <cell r="AK162">
            <v>8</v>
          </cell>
          <cell r="AL162">
            <v>0</v>
          </cell>
          <cell r="AM162">
            <v>20</v>
          </cell>
          <cell r="AN162">
            <v>261</v>
          </cell>
          <cell r="AO162">
            <v>22</v>
          </cell>
          <cell r="AP162">
            <v>0</v>
          </cell>
          <cell r="AQ162">
            <v>376</v>
          </cell>
          <cell r="AR162">
            <v>95.1</v>
          </cell>
          <cell r="AS162">
            <v>7</v>
          </cell>
          <cell r="AT162">
            <v>1.5</v>
          </cell>
          <cell r="AU162">
            <v>12</v>
          </cell>
          <cell r="AV162">
            <v>41</v>
          </cell>
          <cell r="AW162">
            <v>8</v>
          </cell>
          <cell r="AX162">
            <v>551</v>
          </cell>
        </row>
        <row r="163">
          <cell r="A163">
            <v>43210</v>
          </cell>
          <cell r="B163">
            <v>15983.18</v>
          </cell>
          <cell r="C163">
            <v>2328.98</v>
          </cell>
          <cell r="D163">
            <v>223.97</v>
          </cell>
          <cell r="E163">
            <v>702.27</v>
          </cell>
          <cell r="F163">
            <v>1945</v>
          </cell>
          <cell r="G163">
            <v>1861</v>
          </cell>
          <cell r="H163">
            <v>2320</v>
          </cell>
          <cell r="I163">
            <v>1750</v>
          </cell>
          <cell r="J163">
            <v>1005</v>
          </cell>
          <cell r="K163">
            <v>1080</v>
          </cell>
          <cell r="L163">
            <v>581</v>
          </cell>
          <cell r="M163">
            <v>395</v>
          </cell>
          <cell r="N163">
            <v>270.68</v>
          </cell>
          <cell r="O163">
            <v>483</v>
          </cell>
          <cell r="P163">
            <v>117</v>
          </cell>
          <cell r="Q163">
            <v>490</v>
          </cell>
          <cell r="R163">
            <v>395</v>
          </cell>
          <cell r="S163">
            <v>147.19999999999999</v>
          </cell>
          <cell r="T163">
            <v>80</v>
          </cell>
          <cell r="U163">
            <v>115</v>
          </cell>
          <cell r="V163">
            <v>510.8</v>
          </cell>
          <cell r="W163">
            <v>100</v>
          </cell>
          <cell r="X163">
            <v>17</v>
          </cell>
          <cell r="Y163">
            <v>368</v>
          </cell>
          <cell r="Z163">
            <v>24</v>
          </cell>
          <cell r="AA163">
            <v>186.6</v>
          </cell>
          <cell r="AB163">
            <v>60</v>
          </cell>
          <cell r="AC163">
            <v>69</v>
          </cell>
          <cell r="AD163">
            <v>1.5</v>
          </cell>
          <cell r="AE163">
            <v>2.6</v>
          </cell>
          <cell r="AF163">
            <v>41</v>
          </cell>
          <cell r="AG163">
            <v>80</v>
          </cell>
          <cell r="AH163">
            <v>0</v>
          </cell>
          <cell r="AI163">
            <v>30.6</v>
          </cell>
          <cell r="AJ163">
            <v>10</v>
          </cell>
          <cell r="AK163">
            <v>8</v>
          </cell>
          <cell r="AL163">
            <v>0</v>
          </cell>
          <cell r="AM163">
            <v>20</v>
          </cell>
          <cell r="AN163">
            <v>266</v>
          </cell>
          <cell r="AO163">
            <v>22</v>
          </cell>
          <cell r="AP163">
            <v>0</v>
          </cell>
          <cell r="AQ163">
            <v>432</v>
          </cell>
          <cell r="AR163">
            <v>103.3</v>
          </cell>
          <cell r="AS163">
            <v>8</v>
          </cell>
          <cell r="AT163">
            <v>1.5</v>
          </cell>
          <cell r="AU163">
            <v>12</v>
          </cell>
          <cell r="AV163">
            <v>41</v>
          </cell>
          <cell r="AW163">
            <v>8</v>
          </cell>
          <cell r="AX163">
            <v>525.4</v>
          </cell>
        </row>
        <row r="164">
          <cell r="A164">
            <v>43203</v>
          </cell>
          <cell r="B164">
            <v>16042.97</v>
          </cell>
          <cell r="C164">
            <v>2348.17</v>
          </cell>
          <cell r="D164">
            <v>230.67</v>
          </cell>
          <cell r="E164">
            <v>669.67</v>
          </cell>
          <cell r="F164">
            <v>1970</v>
          </cell>
          <cell r="G164">
            <v>1887</v>
          </cell>
          <cell r="H164">
            <v>2404</v>
          </cell>
          <cell r="I164">
            <v>1724</v>
          </cell>
          <cell r="J164">
            <v>1010</v>
          </cell>
          <cell r="K164">
            <v>1062</v>
          </cell>
          <cell r="L164">
            <v>576</v>
          </cell>
          <cell r="M164">
            <v>387</v>
          </cell>
          <cell r="N164">
            <v>272.47000000000003</v>
          </cell>
          <cell r="O164">
            <v>468</v>
          </cell>
          <cell r="P164">
            <v>143</v>
          </cell>
          <cell r="Q164">
            <v>496</v>
          </cell>
          <cell r="R164">
            <v>387</v>
          </cell>
          <cell r="S164">
            <v>155.19999999999999</v>
          </cell>
          <cell r="T164">
            <v>93</v>
          </cell>
          <cell r="U164">
            <v>100</v>
          </cell>
          <cell r="V164">
            <v>512.1</v>
          </cell>
          <cell r="W164">
            <v>106</v>
          </cell>
          <cell r="X164">
            <v>13.9</v>
          </cell>
          <cell r="Y164">
            <v>355</v>
          </cell>
          <cell r="Z164">
            <v>23.8</v>
          </cell>
          <cell r="AA164">
            <v>163.69999999999999</v>
          </cell>
          <cell r="AB164">
            <v>54</v>
          </cell>
          <cell r="AC164">
            <v>72</v>
          </cell>
          <cell r="AD164">
            <v>3.6</v>
          </cell>
          <cell r="AE164">
            <v>3.2</v>
          </cell>
          <cell r="AF164">
            <v>36</v>
          </cell>
          <cell r="AG164">
            <v>85</v>
          </cell>
          <cell r="AH164">
            <v>0</v>
          </cell>
          <cell r="AI164">
            <v>33</v>
          </cell>
          <cell r="AJ164">
            <v>10</v>
          </cell>
          <cell r="AK164">
            <v>8</v>
          </cell>
          <cell r="AL164">
            <v>0</v>
          </cell>
          <cell r="AM164">
            <v>20</v>
          </cell>
          <cell r="AN164">
            <v>271</v>
          </cell>
          <cell r="AO164">
            <v>25</v>
          </cell>
          <cell r="AP164">
            <v>0</v>
          </cell>
          <cell r="AQ164">
            <v>422</v>
          </cell>
          <cell r="AR164">
            <v>104.2</v>
          </cell>
          <cell r="AS164">
            <v>6</v>
          </cell>
          <cell r="AT164">
            <v>1.5</v>
          </cell>
          <cell r="AU164">
            <v>12</v>
          </cell>
          <cell r="AV164">
            <v>41</v>
          </cell>
          <cell r="AW164">
            <v>8</v>
          </cell>
          <cell r="AX164">
            <v>518.29999999999995</v>
          </cell>
        </row>
        <row r="165">
          <cell r="A165">
            <v>43196</v>
          </cell>
          <cell r="B165">
            <v>16116.13</v>
          </cell>
          <cell r="C165">
            <v>2351.52</v>
          </cell>
          <cell r="D165">
            <v>190.52</v>
          </cell>
          <cell r="E165">
            <v>720.66</v>
          </cell>
          <cell r="F165">
            <v>1980</v>
          </cell>
          <cell r="G165">
            <v>1873</v>
          </cell>
          <cell r="H165">
            <v>2348</v>
          </cell>
          <cell r="I165">
            <v>1722</v>
          </cell>
          <cell r="J165">
            <v>990</v>
          </cell>
          <cell r="K165">
            <v>1092</v>
          </cell>
          <cell r="L165">
            <v>572</v>
          </cell>
          <cell r="M165">
            <v>416</v>
          </cell>
          <cell r="N165">
            <v>290.63</v>
          </cell>
          <cell r="O165">
            <v>476</v>
          </cell>
          <cell r="P165">
            <v>157</v>
          </cell>
          <cell r="Q165">
            <v>500</v>
          </cell>
          <cell r="R165">
            <v>399</v>
          </cell>
          <cell r="S165">
            <v>148.19999999999999</v>
          </cell>
          <cell r="T165">
            <v>90</v>
          </cell>
          <cell r="U165">
            <v>104</v>
          </cell>
          <cell r="V165">
            <v>490</v>
          </cell>
          <cell r="W165">
            <v>108</v>
          </cell>
          <cell r="X165">
            <v>11.8</v>
          </cell>
          <cell r="Y165">
            <v>356</v>
          </cell>
          <cell r="Z165">
            <v>18.600000000000001</v>
          </cell>
          <cell r="AA165">
            <v>179</v>
          </cell>
          <cell r="AB165">
            <v>44</v>
          </cell>
          <cell r="AC165">
            <v>74</v>
          </cell>
          <cell r="AD165">
            <v>4.5999999999999996</v>
          </cell>
          <cell r="AE165">
            <v>2.6</v>
          </cell>
          <cell r="AF165">
            <v>34</v>
          </cell>
          <cell r="AG165">
            <v>95</v>
          </cell>
          <cell r="AH165">
            <v>0</v>
          </cell>
          <cell r="AI165">
            <v>33.6</v>
          </cell>
          <cell r="AJ165">
            <v>10</v>
          </cell>
          <cell r="AK165">
            <v>8</v>
          </cell>
          <cell r="AL165">
            <v>0</v>
          </cell>
          <cell r="AM165">
            <v>20</v>
          </cell>
          <cell r="AN165">
            <v>278</v>
          </cell>
          <cell r="AO165">
            <v>28</v>
          </cell>
          <cell r="AP165">
            <v>0</v>
          </cell>
          <cell r="AQ165">
            <v>470</v>
          </cell>
          <cell r="AR165">
            <v>98</v>
          </cell>
          <cell r="AS165">
            <v>8</v>
          </cell>
          <cell r="AT165">
            <v>1.5</v>
          </cell>
          <cell r="AU165">
            <v>12</v>
          </cell>
          <cell r="AV165">
            <v>41</v>
          </cell>
          <cell r="AW165">
            <v>8</v>
          </cell>
          <cell r="AX165">
            <v>524.6</v>
          </cell>
        </row>
        <row r="166">
          <cell r="A166">
            <v>43189</v>
          </cell>
          <cell r="B166">
            <v>16281.8</v>
          </cell>
          <cell r="C166">
            <v>2451.59</v>
          </cell>
          <cell r="D166">
            <v>199.42</v>
          </cell>
          <cell r="E166">
            <v>706.35</v>
          </cell>
          <cell r="F166">
            <v>1985</v>
          </cell>
          <cell r="G166">
            <v>1859</v>
          </cell>
          <cell r="H166">
            <v>2461</v>
          </cell>
          <cell r="I166">
            <v>1879</v>
          </cell>
          <cell r="J166">
            <v>995</v>
          </cell>
          <cell r="K166">
            <v>1090</v>
          </cell>
          <cell r="L166">
            <v>562</v>
          </cell>
          <cell r="M166">
            <v>405</v>
          </cell>
          <cell r="N166">
            <v>315.5</v>
          </cell>
          <cell r="O166">
            <v>425</v>
          </cell>
          <cell r="P166">
            <v>141</v>
          </cell>
          <cell r="Q166">
            <v>430</v>
          </cell>
          <cell r="R166">
            <v>430</v>
          </cell>
          <cell r="S166">
            <v>180</v>
          </cell>
          <cell r="T166">
            <v>96</v>
          </cell>
          <cell r="U166">
            <v>102</v>
          </cell>
          <cell r="V166">
            <v>459</v>
          </cell>
          <cell r="W166">
            <v>110</v>
          </cell>
          <cell r="X166">
            <v>16.5</v>
          </cell>
          <cell r="Y166">
            <v>379</v>
          </cell>
          <cell r="Z166">
            <v>27.4</v>
          </cell>
          <cell r="AA166">
            <v>178</v>
          </cell>
          <cell r="AB166">
            <v>63.5</v>
          </cell>
          <cell r="AC166">
            <v>78.400000000000006</v>
          </cell>
          <cell r="AD166">
            <v>3</v>
          </cell>
          <cell r="AE166">
            <v>2.6</v>
          </cell>
          <cell r="AF166">
            <v>37</v>
          </cell>
          <cell r="AG166">
            <v>82</v>
          </cell>
          <cell r="AH166">
            <v>0</v>
          </cell>
          <cell r="AI166">
            <v>34</v>
          </cell>
          <cell r="AJ166">
            <v>10</v>
          </cell>
          <cell r="AK166">
            <v>8</v>
          </cell>
          <cell r="AL166">
            <v>0</v>
          </cell>
          <cell r="AM166">
            <v>20</v>
          </cell>
          <cell r="AN166">
            <v>270</v>
          </cell>
          <cell r="AO166">
            <v>18</v>
          </cell>
          <cell r="AP166">
            <v>0</v>
          </cell>
          <cell r="AQ166">
            <v>432</v>
          </cell>
          <cell r="AR166">
            <v>98.9</v>
          </cell>
          <cell r="AS166">
            <v>7</v>
          </cell>
          <cell r="AT166">
            <v>1.5</v>
          </cell>
          <cell r="AU166">
            <v>12</v>
          </cell>
          <cell r="AV166">
            <v>41</v>
          </cell>
          <cell r="AW166">
            <v>8</v>
          </cell>
          <cell r="AX166">
            <v>529.5</v>
          </cell>
        </row>
        <row r="167">
          <cell r="A167">
            <v>43182</v>
          </cell>
          <cell r="B167">
            <v>16135.4</v>
          </cell>
          <cell r="C167">
            <v>2399.0500000000002</v>
          </cell>
          <cell r="D167">
            <v>203.75</v>
          </cell>
          <cell r="E167">
            <v>653.53</v>
          </cell>
          <cell r="F167">
            <v>1997</v>
          </cell>
          <cell r="G167">
            <v>1790</v>
          </cell>
          <cell r="H167">
            <v>2530</v>
          </cell>
          <cell r="I167">
            <v>1880</v>
          </cell>
          <cell r="J167">
            <v>1014</v>
          </cell>
          <cell r="K167">
            <v>1100</v>
          </cell>
          <cell r="L167">
            <v>534</v>
          </cell>
          <cell r="M167">
            <v>390</v>
          </cell>
          <cell r="N167">
            <v>272.58999999999997</v>
          </cell>
          <cell r="O167">
            <v>420</v>
          </cell>
          <cell r="P167">
            <v>157</v>
          </cell>
          <cell r="Q167">
            <v>460</v>
          </cell>
          <cell r="R167">
            <v>388</v>
          </cell>
          <cell r="S167">
            <v>170.1</v>
          </cell>
          <cell r="T167">
            <v>92</v>
          </cell>
          <cell r="U167">
            <v>95</v>
          </cell>
          <cell r="V167">
            <v>462</v>
          </cell>
          <cell r="W167">
            <v>127</v>
          </cell>
          <cell r="X167">
            <v>32.6</v>
          </cell>
          <cell r="Y167">
            <v>356</v>
          </cell>
          <cell r="Z167">
            <v>25.1</v>
          </cell>
          <cell r="AA167">
            <v>167</v>
          </cell>
          <cell r="AB167">
            <v>50</v>
          </cell>
          <cell r="AC167">
            <v>81.900000000000006</v>
          </cell>
          <cell r="AD167">
            <v>3.9</v>
          </cell>
          <cell r="AE167">
            <v>3.31</v>
          </cell>
          <cell r="AF167">
            <v>34</v>
          </cell>
          <cell r="AG167">
            <v>80</v>
          </cell>
          <cell r="AH167">
            <v>0</v>
          </cell>
          <cell r="AI167">
            <v>38.1</v>
          </cell>
          <cell r="AJ167">
            <v>10</v>
          </cell>
          <cell r="AK167">
            <v>8</v>
          </cell>
          <cell r="AL167">
            <v>0</v>
          </cell>
          <cell r="AM167">
            <v>20</v>
          </cell>
          <cell r="AN167">
            <v>266</v>
          </cell>
          <cell r="AO167">
            <v>16</v>
          </cell>
          <cell r="AP167">
            <v>0</v>
          </cell>
          <cell r="AQ167">
            <v>385</v>
          </cell>
          <cell r="AR167">
            <v>91.9</v>
          </cell>
          <cell r="AS167">
            <v>8</v>
          </cell>
          <cell r="AT167">
            <v>1.5</v>
          </cell>
          <cell r="AU167">
            <v>12</v>
          </cell>
          <cell r="AV167">
            <v>41</v>
          </cell>
          <cell r="AW167">
            <v>8</v>
          </cell>
          <cell r="AX167">
            <v>517.4</v>
          </cell>
        </row>
        <row r="168">
          <cell r="A168">
            <v>43175</v>
          </cell>
          <cell r="B168">
            <v>15972.59</v>
          </cell>
          <cell r="C168">
            <v>2349.8000000000002</v>
          </cell>
          <cell r="D168">
            <v>203.15</v>
          </cell>
          <cell r="E168">
            <v>685.5</v>
          </cell>
          <cell r="F168">
            <v>1960</v>
          </cell>
          <cell r="G168">
            <v>1746</v>
          </cell>
          <cell r="H168">
            <v>2398.3000000000002</v>
          </cell>
          <cell r="I168">
            <v>1900</v>
          </cell>
          <cell r="J168">
            <v>1020</v>
          </cell>
          <cell r="K168">
            <v>1062</v>
          </cell>
          <cell r="L168">
            <v>532</v>
          </cell>
          <cell r="M168">
            <v>405</v>
          </cell>
          <cell r="N168">
            <v>259.69</v>
          </cell>
          <cell r="O168">
            <v>440</v>
          </cell>
          <cell r="P168">
            <v>171</v>
          </cell>
          <cell r="Q168">
            <v>470</v>
          </cell>
          <cell r="R168">
            <v>394</v>
          </cell>
          <cell r="S168">
            <v>198</v>
          </cell>
          <cell r="T168">
            <v>84</v>
          </cell>
          <cell r="U168">
            <v>110</v>
          </cell>
          <cell r="V168">
            <v>455.5</v>
          </cell>
          <cell r="W168">
            <v>125</v>
          </cell>
          <cell r="X168">
            <v>31.2</v>
          </cell>
          <cell r="Y168">
            <v>368</v>
          </cell>
          <cell r="Z168">
            <v>23.5</v>
          </cell>
          <cell r="AA168">
            <v>160</v>
          </cell>
          <cell r="AB168">
            <v>52</v>
          </cell>
          <cell r="AC168">
            <v>85.4</v>
          </cell>
          <cell r="AD168">
            <v>6</v>
          </cell>
          <cell r="AE168">
            <v>6.9</v>
          </cell>
          <cell r="AF168">
            <v>34</v>
          </cell>
          <cell r="AG168">
            <v>97</v>
          </cell>
          <cell r="AH168">
            <v>0</v>
          </cell>
          <cell r="AI168">
            <v>39.5</v>
          </cell>
          <cell r="AJ168">
            <v>10</v>
          </cell>
          <cell r="AK168">
            <v>8</v>
          </cell>
          <cell r="AL168">
            <v>0</v>
          </cell>
          <cell r="AM168">
            <v>12</v>
          </cell>
          <cell r="AN168">
            <v>266</v>
          </cell>
          <cell r="AO168">
            <v>18</v>
          </cell>
          <cell r="AP168">
            <v>0</v>
          </cell>
          <cell r="AQ168">
            <v>380</v>
          </cell>
          <cell r="AR168">
            <v>74.3</v>
          </cell>
          <cell r="AS168">
            <v>8</v>
          </cell>
          <cell r="AT168">
            <v>1.5</v>
          </cell>
          <cell r="AU168">
            <v>12</v>
          </cell>
          <cell r="AV168">
            <v>41</v>
          </cell>
          <cell r="AW168">
            <v>8</v>
          </cell>
          <cell r="AX168">
            <v>499.8</v>
          </cell>
        </row>
        <row r="169">
          <cell r="A169">
            <v>43168</v>
          </cell>
          <cell r="B169">
            <v>15832.17</v>
          </cell>
          <cell r="C169">
            <v>2301.02</v>
          </cell>
          <cell r="D169">
            <v>210.47</v>
          </cell>
          <cell r="E169">
            <v>656.97</v>
          </cell>
          <cell r="F169">
            <v>1950</v>
          </cell>
          <cell r="G169">
            <v>1749</v>
          </cell>
          <cell r="H169">
            <v>2325</v>
          </cell>
          <cell r="I169">
            <v>1866.5</v>
          </cell>
          <cell r="J169">
            <v>1030</v>
          </cell>
          <cell r="K169">
            <v>1080</v>
          </cell>
          <cell r="L169">
            <v>580</v>
          </cell>
          <cell r="M169">
            <v>480</v>
          </cell>
          <cell r="N169">
            <v>250.72</v>
          </cell>
          <cell r="O169">
            <v>448</v>
          </cell>
          <cell r="P169">
            <v>119</v>
          </cell>
          <cell r="Q169">
            <v>480</v>
          </cell>
          <cell r="R169">
            <v>399</v>
          </cell>
          <cell r="S169">
            <v>163.1</v>
          </cell>
          <cell r="T169">
            <v>78</v>
          </cell>
          <cell r="U169">
            <v>75</v>
          </cell>
          <cell r="V169">
            <v>437.3</v>
          </cell>
          <cell r="W169">
            <v>105</v>
          </cell>
          <cell r="X169">
            <v>32.200000000000003</v>
          </cell>
          <cell r="Y169">
            <v>398</v>
          </cell>
          <cell r="Z169">
            <v>33.5</v>
          </cell>
          <cell r="AA169">
            <v>164.8</v>
          </cell>
          <cell r="AB169">
            <v>44</v>
          </cell>
          <cell r="AC169">
            <v>88.9</v>
          </cell>
          <cell r="AD169">
            <v>8</v>
          </cell>
          <cell r="AE169">
            <v>1.65</v>
          </cell>
          <cell r="AF169">
            <v>35</v>
          </cell>
          <cell r="AG169">
            <v>94.5</v>
          </cell>
          <cell r="AH169">
            <v>0</v>
          </cell>
          <cell r="AI169">
            <v>31.5</v>
          </cell>
          <cell r="AJ169">
            <v>10</v>
          </cell>
          <cell r="AK169">
            <v>8</v>
          </cell>
          <cell r="AL169">
            <v>0</v>
          </cell>
          <cell r="AM169">
            <v>12</v>
          </cell>
          <cell r="AN169">
            <v>266</v>
          </cell>
          <cell r="AO169">
            <v>22</v>
          </cell>
          <cell r="AP169">
            <v>0</v>
          </cell>
          <cell r="AQ169">
            <v>330</v>
          </cell>
          <cell r="AR169">
            <v>62</v>
          </cell>
          <cell r="AS169">
            <v>9</v>
          </cell>
          <cell r="AT169">
            <v>1.5</v>
          </cell>
          <cell r="AU169">
            <v>12</v>
          </cell>
          <cell r="AV169">
            <v>41</v>
          </cell>
          <cell r="AW169">
            <v>8</v>
          </cell>
          <cell r="AX169">
            <v>503</v>
          </cell>
        </row>
        <row r="170">
          <cell r="A170">
            <v>43161</v>
          </cell>
          <cell r="B170">
            <v>15956.2</v>
          </cell>
          <cell r="C170">
            <v>2213</v>
          </cell>
          <cell r="D170">
            <v>212</v>
          </cell>
          <cell r="E170">
            <v>694</v>
          </cell>
          <cell r="F170">
            <v>1880</v>
          </cell>
          <cell r="G170">
            <v>1750</v>
          </cell>
          <cell r="H170">
            <v>2382.1999999999998</v>
          </cell>
          <cell r="I170">
            <v>1872.5</v>
          </cell>
          <cell r="J170">
            <v>980</v>
          </cell>
          <cell r="K170">
            <v>1070</v>
          </cell>
          <cell r="L170">
            <v>588</v>
          </cell>
          <cell r="M170">
            <v>516</v>
          </cell>
          <cell r="N170">
            <v>241.54</v>
          </cell>
          <cell r="O170">
            <v>473</v>
          </cell>
          <cell r="P170">
            <v>139</v>
          </cell>
          <cell r="Q170">
            <v>510</v>
          </cell>
          <cell r="R170">
            <v>380</v>
          </cell>
          <cell r="S170">
            <v>185.3</v>
          </cell>
          <cell r="T170">
            <v>85</v>
          </cell>
          <cell r="U170">
            <v>48</v>
          </cell>
          <cell r="V170">
            <v>404.2</v>
          </cell>
          <cell r="W170">
            <v>125</v>
          </cell>
          <cell r="X170">
            <v>22.18</v>
          </cell>
          <cell r="Y170">
            <v>418.71</v>
          </cell>
          <cell r="Z170">
            <v>47</v>
          </cell>
          <cell r="AA170">
            <v>201</v>
          </cell>
          <cell r="AB170">
            <v>64</v>
          </cell>
          <cell r="AC170">
            <v>75.2</v>
          </cell>
          <cell r="AD170">
            <v>7</v>
          </cell>
          <cell r="AE170">
            <v>5</v>
          </cell>
          <cell r="AF170">
            <v>37</v>
          </cell>
          <cell r="AG170">
            <v>100</v>
          </cell>
          <cell r="AH170">
            <v>0</v>
          </cell>
          <cell r="AI170">
            <v>32</v>
          </cell>
          <cell r="AJ170">
            <v>10</v>
          </cell>
          <cell r="AK170">
            <v>8</v>
          </cell>
          <cell r="AL170">
            <v>0</v>
          </cell>
          <cell r="AM170">
            <v>12</v>
          </cell>
          <cell r="AN170">
            <v>266</v>
          </cell>
          <cell r="AO170">
            <v>29</v>
          </cell>
          <cell r="AP170">
            <v>0</v>
          </cell>
          <cell r="AQ170">
            <v>320</v>
          </cell>
          <cell r="AR170">
            <v>71.900000000000006</v>
          </cell>
          <cell r="AS170">
            <v>11</v>
          </cell>
          <cell r="AT170">
            <v>1.5</v>
          </cell>
          <cell r="AU170">
            <v>12</v>
          </cell>
          <cell r="AV170">
            <v>41</v>
          </cell>
          <cell r="AW170">
            <v>8</v>
          </cell>
          <cell r="AX170">
            <v>527</v>
          </cell>
        </row>
        <row r="171">
          <cell r="A171">
            <v>43154</v>
          </cell>
          <cell r="B171">
            <v>15748</v>
          </cell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</row>
        <row r="172">
          <cell r="A172">
            <v>43140</v>
          </cell>
          <cell r="B172">
            <v>15238.1</v>
          </cell>
          <cell r="C172">
            <v>2214</v>
          </cell>
          <cell r="D172">
            <v>215</v>
          </cell>
          <cell r="E172">
            <v>666</v>
          </cell>
          <cell r="F172">
            <v>1680</v>
          </cell>
          <cell r="G172">
            <v>1688</v>
          </cell>
          <cell r="H172">
            <v>2253</v>
          </cell>
          <cell r="I172">
            <v>1823</v>
          </cell>
          <cell r="J172">
            <v>1010</v>
          </cell>
          <cell r="K172">
            <v>1015</v>
          </cell>
          <cell r="L172">
            <v>617</v>
          </cell>
          <cell r="M172">
            <v>538</v>
          </cell>
          <cell r="N172">
            <v>190.57</v>
          </cell>
          <cell r="O172">
            <v>507</v>
          </cell>
          <cell r="P172">
            <v>168</v>
          </cell>
          <cell r="Q172">
            <v>485</v>
          </cell>
          <cell r="R172">
            <v>294</v>
          </cell>
          <cell r="S172">
            <v>184</v>
          </cell>
          <cell r="T172">
            <v>51</v>
          </cell>
          <cell r="U172">
            <v>64.8</v>
          </cell>
          <cell r="V172">
            <v>396.6</v>
          </cell>
          <cell r="W172">
            <v>85</v>
          </cell>
          <cell r="X172">
            <v>12.1</v>
          </cell>
          <cell r="Y172">
            <v>352</v>
          </cell>
          <cell r="Z172">
            <v>43.5</v>
          </cell>
          <cell r="AA172">
            <v>237</v>
          </cell>
          <cell r="AB172">
            <v>43</v>
          </cell>
          <cell r="AC172">
            <v>77.599999999999994</v>
          </cell>
          <cell r="AD172">
            <v>3.2</v>
          </cell>
          <cell r="AE172">
            <v>2.2000000000000002</v>
          </cell>
          <cell r="AF172">
            <v>36</v>
          </cell>
          <cell r="AG172">
            <v>103</v>
          </cell>
          <cell r="AH172">
            <v>0</v>
          </cell>
          <cell r="AI172">
            <v>28.6</v>
          </cell>
          <cell r="AJ172">
            <v>10</v>
          </cell>
          <cell r="AK172">
            <v>8</v>
          </cell>
          <cell r="AL172">
            <v>0</v>
          </cell>
          <cell r="AM172">
            <v>12</v>
          </cell>
          <cell r="AN172">
            <v>266</v>
          </cell>
          <cell r="AO172">
            <v>24</v>
          </cell>
          <cell r="AP172">
            <v>0</v>
          </cell>
          <cell r="AQ172">
            <v>210</v>
          </cell>
          <cell r="AR172">
            <v>91.55</v>
          </cell>
          <cell r="AS172">
            <v>21</v>
          </cell>
          <cell r="AT172">
            <v>1.5</v>
          </cell>
          <cell r="AU172">
            <v>12</v>
          </cell>
          <cell r="AV172">
            <v>41</v>
          </cell>
          <cell r="AW172">
            <v>8</v>
          </cell>
          <cell r="AX172">
            <v>544.9</v>
          </cell>
        </row>
        <row r="173">
          <cell r="A173">
            <v>43133</v>
          </cell>
          <cell r="B173">
            <v>15142.8</v>
          </cell>
          <cell r="C173">
            <v>2063</v>
          </cell>
          <cell r="D173">
            <v>228</v>
          </cell>
          <cell r="E173">
            <v>665</v>
          </cell>
          <cell r="F173">
            <v>1660</v>
          </cell>
          <cell r="G173">
            <v>1697</v>
          </cell>
          <cell r="H173">
            <v>2150</v>
          </cell>
          <cell r="I173">
            <v>1824</v>
          </cell>
          <cell r="J173">
            <v>990</v>
          </cell>
          <cell r="K173">
            <v>1058</v>
          </cell>
          <cell r="L173">
            <v>626</v>
          </cell>
          <cell r="M173">
            <v>558</v>
          </cell>
          <cell r="N173">
            <v>211.01</v>
          </cell>
          <cell r="O173">
            <v>540</v>
          </cell>
          <cell r="P173">
            <v>190</v>
          </cell>
          <cell r="Q173">
            <v>483</v>
          </cell>
          <cell r="R173">
            <v>277</v>
          </cell>
          <cell r="S173">
            <v>162.19999999999999</v>
          </cell>
          <cell r="T173">
            <v>53</v>
          </cell>
          <cell r="U173">
            <v>70</v>
          </cell>
          <cell r="V173">
            <v>368.8</v>
          </cell>
          <cell r="W173">
            <v>105</v>
          </cell>
          <cell r="X173">
            <v>4.0999999999999996</v>
          </cell>
          <cell r="Y173">
            <v>360.3</v>
          </cell>
          <cell r="Z173">
            <v>49.3</v>
          </cell>
          <cell r="AA173">
            <v>207.6</v>
          </cell>
          <cell r="AB173">
            <v>47</v>
          </cell>
          <cell r="AC173">
            <v>70.099999999999994</v>
          </cell>
          <cell r="AD173">
            <v>2.4</v>
          </cell>
          <cell r="AE173">
            <v>4.5</v>
          </cell>
          <cell r="AF173">
            <v>34</v>
          </cell>
          <cell r="AG173">
            <v>77</v>
          </cell>
          <cell r="AH173">
            <v>0</v>
          </cell>
          <cell r="AI173">
            <v>30</v>
          </cell>
          <cell r="AJ173">
            <v>10</v>
          </cell>
          <cell r="AK173">
            <v>8</v>
          </cell>
          <cell r="AL173">
            <v>0</v>
          </cell>
          <cell r="AM173">
            <v>12</v>
          </cell>
          <cell r="AN173">
            <v>266</v>
          </cell>
          <cell r="AO173">
            <v>20</v>
          </cell>
          <cell r="AP173">
            <v>0</v>
          </cell>
          <cell r="AQ173">
            <v>230</v>
          </cell>
          <cell r="AR173">
            <v>105</v>
          </cell>
          <cell r="AS173">
            <v>15</v>
          </cell>
          <cell r="AT173">
            <v>1.5</v>
          </cell>
          <cell r="AU173">
            <v>12</v>
          </cell>
          <cell r="AV173">
            <v>41</v>
          </cell>
          <cell r="AW173">
            <v>8</v>
          </cell>
          <cell r="AX173">
            <v>505</v>
          </cell>
        </row>
        <row r="174">
          <cell r="A174">
            <v>43126</v>
          </cell>
          <cell r="B174">
            <v>15182.2</v>
          </cell>
          <cell r="C174">
            <v>2167</v>
          </cell>
          <cell r="D174">
            <v>199</v>
          </cell>
          <cell r="E174">
            <v>744</v>
          </cell>
          <cell r="F174">
            <v>1650</v>
          </cell>
          <cell r="G174">
            <v>1722</v>
          </cell>
          <cell r="H174">
            <v>2132</v>
          </cell>
          <cell r="I174">
            <v>1799</v>
          </cell>
          <cell r="J174">
            <v>1000</v>
          </cell>
          <cell r="K174">
            <v>1040</v>
          </cell>
          <cell r="L174">
            <v>598</v>
          </cell>
          <cell r="M174">
            <v>584</v>
          </cell>
          <cell r="N174">
            <v>178.2</v>
          </cell>
          <cell r="O174">
            <v>530</v>
          </cell>
          <cell r="P174">
            <v>175</v>
          </cell>
          <cell r="Q174">
            <v>481</v>
          </cell>
          <cell r="R174">
            <v>301</v>
          </cell>
          <cell r="S174">
            <v>170</v>
          </cell>
          <cell r="T174">
            <v>71</v>
          </cell>
          <cell r="U174">
            <v>70</v>
          </cell>
          <cell r="V174">
            <v>392.8</v>
          </cell>
          <cell r="W174">
            <v>110</v>
          </cell>
          <cell r="X174">
            <v>6.02</v>
          </cell>
          <cell r="Y174">
            <v>391.1</v>
          </cell>
          <cell r="Z174">
            <v>46.4</v>
          </cell>
          <cell r="AA174">
            <v>195</v>
          </cell>
          <cell r="AB174">
            <v>44</v>
          </cell>
          <cell r="AC174">
            <v>73.599999999999994</v>
          </cell>
          <cell r="AD174">
            <v>4</v>
          </cell>
          <cell r="AE174">
            <v>1.9</v>
          </cell>
          <cell r="AF174">
            <v>30</v>
          </cell>
          <cell r="AG174">
            <v>88</v>
          </cell>
          <cell r="AH174">
            <v>0</v>
          </cell>
          <cell r="AI174">
            <v>31</v>
          </cell>
          <cell r="AJ174">
            <v>10</v>
          </cell>
          <cell r="AK174">
            <v>8</v>
          </cell>
          <cell r="AL174">
            <v>0</v>
          </cell>
          <cell r="AM174">
            <v>12</v>
          </cell>
          <cell r="AN174">
            <v>266</v>
          </cell>
          <cell r="AO174">
            <v>23</v>
          </cell>
          <cell r="AP174">
            <v>0</v>
          </cell>
          <cell r="AQ174">
            <v>235</v>
          </cell>
          <cell r="AR174">
            <v>111</v>
          </cell>
          <cell r="AS174">
            <v>11.5</v>
          </cell>
          <cell r="AT174">
            <v>1.5</v>
          </cell>
          <cell r="AU174">
            <v>12</v>
          </cell>
          <cell r="AV174">
            <v>41</v>
          </cell>
          <cell r="AW174">
            <v>8</v>
          </cell>
          <cell r="AX174">
            <v>528.20000000000005</v>
          </cell>
        </row>
        <row r="175">
          <cell r="A175">
            <v>43119</v>
          </cell>
          <cell r="B175">
            <v>15360.86</v>
          </cell>
          <cell r="C175">
            <v>2151</v>
          </cell>
          <cell r="D175">
            <v>211</v>
          </cell>
          <cell r="E175">
            <v>631</v>
          </cell>
          <cell r="F175">
            <v>1720</v>
          </cell>
          <cell r="G175">
            <v>1737</v>
          </cell>
          <cell r="H175">
            <v>2130</v>
          </cell>
          <cell r="I175">
            <v>1870</v>
          </cell>
          <cell r="J175">
            <v>1010</v>
          </cell>
          <cell r="K175">
            <v>985</v>
          </cell>
          <cell r="L175">
            <v>592</v>
          </cell>
          <cell r="M175">
            <v>557</v>
          </cell>
          <cell r="N175">
            <v>210.55</v>
          </cell>
          <cell r="O175">
            <v>518</v>
          </cell>
          <cell r="P175">
            <v>184</v>
          </cell>
          <cell r="Q175">
            <v>480</v>
          </cell>
          <cell r="R175">
            <v>303</v>
          </cell>
          <cell r="S175">
            <v>198</v>
          </cell>
          <cell r="T175">
            <v>92</v>
          </cell>
          <cell r="U175">
            <v>80</v>
          </cell>
          <cell r="V175">
            <v>381</v>
          </cell>
          <cell r="W175">
            <v>155</v>
          </cell>
          <cell r="X175">
            <v>10.3</v>
          </cell>
          <cell r="Y175">
            <v>408.4</v>
          </cell>
          <cell r="Z175">
            <v>43.4</v>
          </cell>
          <cell r="AA175">
            <v>151.30000000000001</v>
          </cell>
          <cell r="AB175">
            <v>49</v>
          </cell>
          <cell r="AC175">
            <v>77.099999999999994</v>
          </cell>
          <cell r="AD175">
            <v>6.8</v>
          </cell>
          <cell r="AE175">
            <v>4.51</v>
          </cell>
          <cell r="AF175">
            <v>26</v>
          </cell>
          <cell r="AG175">
            <v>83</v>
          </cell>
          <cell r="AH175">
            <v>0</v>
          </cell>
          <cell r="AI175">
            <v>23</v>
          </cell>
          <cell r="AJ175">
            <v>10</v>
          </cell>
          <cell r="AK175">
            <v>8</v>
          </cell>
          <cell r="AL175">
            <v>0</v>
          </cell>
          <cell r="AM175">
            <v>12</v>
          </cell>
          <cell r="AN175">
            <v>266</v>
          </cell>
          <cell r="AO175">
            <v>30</v>
          </cell>
          <cell r="AP175">
            <v>0</v>
          </cell>
          <cell r="AQ175">
            <v>230</v>
          </cell>
          <cell r="AR175">
            <v>114</v>
          </cell>
          <cell r="AS175">
            <v>8</v>
          </cell>
          <cell r="AT175">
            <v>1.5</v>
          </cell>
          <cell r="AU175">
            <v>12</v>
          </cell>
          <cell r="AV175">
            <v>41</v>
          </cell>
          <cell r="AW175">
            <v>8</v>
          </cell>
          <cell r="AX175">
            <v>535</v>
          </cell>
        </row>
        <row r="176">
          <cell r="A176">
            <v>43112</v>
          </cell>
          <cell r="B176">
            <v>15197</v>
          </cell>
          <cell r="C176">
            <v>2095</v>
          </cell>
          <cell r="D176">
            <v>226</v>
          </cell>
          <cell r="E176">
            <v>570</v>
          </cell>
          <cell r="F176">
            <v>1750</v>
          </cell>
          <cell r="G176">
            <v>1719</v>
          </cell>
          <cell r="H176">
            <v>2031</v>
          </cell>
          <cell r="I176">
            <v>1770</v>
          </cell>
          <cell r="J176">
            <v>1020</v>
          </cell>
          <cell r="K176">
            <v>940</v>
          </cell>
          <cell r="L176">
            <v>592</v>
          </cell>
          <cell r="M176">
            <v>589</v>
          </cell>
          <cell r="N176">
            <v>240.53</v>
          </cell>
          <cell r="O176">
            <v>480</v>
          </cell>
          <cell r="P176">
            <v>166</v>
          </cell>
          <cell r="Q176">
            <v>475</v>
          </cell>
          <cell r="R176">
            <v>286</v>
          </cell>
          <cell r="S176">
            <v>210</v>
          </cell>
          <cell r="T176">
            <v>118</v>
          </cell>
          <cell r="U176">
            <v>79</v>
          </cell>
          <cell r="V176">
            <v>410</v>
          </cell>
          <cell r="W176">
            <v>195</v>
          </cell>
          <cell r="X176">
            <v>10.3</v>
          </cell>
          <cell r="Y176">
            <v>420</v>
          </cell>
          <cell r="Z176">
            <v>41.7</v>
          </cell>
          <cell r="AA176">
            <v>137.80000000000001</v>
          </cell>
          <cell r="AB176">
            <v>64</v>
          </cell>
          <cell r="AC176">
            <v>52</v>
          </cell>
          <cell r="AD176">
            <v>5.6</v>
          </cell>
          <cell r="AE176">
            <v>2.2999999999999998</v>
          </cell>
          <cell r="AF176">
            <v>28</v>
          </cell>
          <cell r="AG176">
            <v>76</v>
          </cell>
          <cell r="AH176">
            <v>0</v>
          </cell>
          <cell r="AI176">
            <v>25</v>
          </cell>
          <cell r="AJ176">
            <v>10</v>
          </cell>
          <cell r="AK176">
            <v>8</v>
          </cell>
          <cell r="AL176">
            <v>0</v>
          </cell>
          <cell r="AM176">
            <v>12</v>
          </cell>
          <cell r="AN176">
            <v>266</v>
          </cell>
          <cell r="AO176">
            <v>35</v>
          </cell>
          <cell r="AP176">
            <v>0</v>
          </cell>
          <cell r="AQ176">
            <v>205</v>
          </cell>
          <cell r="AR176">
            <v>121</v>
          </cell>
          <cell r="AS176">
            <v>11</v>
          </cell>
          <cell r="AT176">
            <v>1.5</v>
          </cell>
          <cell r="AU176">
            <v>12</v>
          </cell>
          <cell r="AV176">
            <v>41</v>
          </cell>
          <cell r="AW176">
            <v>8</v>
          </cell>
          <cell r="AX176">
            <v>533.29999999999995</v>
          </cell>
        </row>
        <row r="177">
          <cell r="A177">
            <v>43105</v>
          </cell>
          <cell r="B177">
            <v>14923.2</v>
          </cell>
          <cell r="C177">
            <v>2140</v>
          </cell>
          <cell r="D177">
            <v>223</v>
          </cell>
          <cell r="E177">
            <v>565</v>
          </cell>
          <cell r="F177">
            <v>1700</v>
          </cell>
          <cell r="G177">
            <v>1660</v>
          </cell>
          <cell r="H177">
            <v>2048</v>
          </cell>
          <cell r="I177">
            <v>1764</v>
          </cell>
          <cell r="J177">
            <v>995</v>
          </cell>
          <cell r="K177">
            <v>925</v>
          </cell>
          <cell r="L177">
            <v>576</v>
          </cell>
          <cell r="M177">
            <v>552.6</v>
          </cell>
          <cell r="N177">
            <v>249.51</v>
          </cell>
          <cell r="O177">
            <v>449</v>
          </cell>
          <cell r="P177">
            <v>193</v>
          </cell>
          <cell r="Q177">
            <v>470</v>
          </cell>
          <cell r="R177">
            <v>285</v>
          </cell>
          <cell r="S177">
            <v>235</v>
          </cell>
          <cell r="T177">
            <v>131</v>
          </cell>
          <cell r="U177">
            <v>85</v>
          </cell>
          <cell r="V177">
            <v>370.6</v>
          </cell>
          <cell r="W177">
            <v>185</v>
          </cell>
          <cell r="X177">
            <v>11.4</v>
          </cell>
          <cell r="Y177">
            <v>417</v>
          </cell>
          <cell r="Z177">
            <v>43.5</v>
          </cell>
          <cell r="AA177">
            <v>123</v>
          </cell>
          <cell r="AB177">
            <v>72</v>
          </cell>
          <cell r="AC177">
            <v>22.9</v>
          </cell>
          <cell r="AD177">
            <v>6.2</v>
          </cell>
          <cell r="AE177">
            <v>3.2</v>
          </cell>
          <cell r="AF177">
            <v>33</v>
          </cell>
          <cell r="AG177">
            <v>86.5</v>
          </cell>
          <cell r="AH177">
            <v>0</v>
          </cell>
          <cell r="AI177">
            <v>27.5</v>
          </cell>
          <cell r="AJ177">
            <v>10</v>
          </cell>
          <cell r="AK177">
            <v>8</v>
          </cell>
          <cell r="AL177">
            <v>0</v>
          </cell>
          <cell r="AM177">
            <v>12</v>
          </cell>
          <cell r="AN177">
            <v>266</v>
          </cell>
          <cell r="AO177">
            <v>37</v>
          </cell>
          <cell r="AP177">
            <v>0</v>
          </cell>
          <cell r="AQ177">
            <v>185</v>
          </cell>
          <cell r="AR177">
            <v>94.8</v>
          </cell>
          <cell r="AS177">
            <v>7</v>
          </cell>
          <cell r="AT177">
            <v>1.5</v>
          </cell>
          <cell r="AU177">
            <v>12</v>
          </cell>
          <cell r="AV177">
            <v>41</v>
          </cell>
          <cell r="AW177">
            <v>8</v>
          </cell>
          <cell r="AX177">
            <v>521</v>
          </cell>
        </row>
        <row r="178">
          <cell r="A178">
            <v>43098</v>
          </cell>
          <cell r="B178">
            <v>14655.1</v>
          </cell>
          <cell r="C178">
            <v>2086</v>
          </cell>
          <cell r="D178">
            <v>243</v>
          </cell>
          <cell r="E178">
            <v>627</v>
          </cell>
          <cell r="F178">
            <v>1680</v>
          </cell>
          <cell r="G178">
            <v>1593</v>
          </cell>
          <cell r="H178">
            <v>2100</v>
          </cell>
          <cell r="I178">
            <v>1660</v>
          </cell>
          <cell r="J178">
            <v>985</v>
          </cell>
          <cell r="K178">
            <v>935</v>
          </cell>
          <cell r="L178">
            <v>550</v>
          </cell>
          <cell r="M178">
            <v>566.6</v>
          </cell>
          <cell r="N178">
            <v>265.08999999999997</v>
          </cell>
          <cell r="O178">
            <v>459</v>
          </cell>
          <cell r="P178">
            <v>167</v>
          </cell>
          <cell r="Q178">
            <v>460</v>
          </cell>
          <cell r="R178">
            <v>246</v>
          </cell>
          <cell r="S178">
            <v>225</v>
          </cell>
          <cell r="T178">
            <v>128</v>
          </cell>
          <cell r="U178">
            <v>62</v>
          </cell>
          <cell r="V178">
            <v>364.7</v>
          </cell>
          <cell r="W178">
            <v>178</v>
          </cell>
          <cell r="X178">
            <v>12</v>
          </cell>
          <cell r="Y178">
            <v>423.7</v>
          </cell>
          <cell r="Z178">
            <v>39.5</v>
          </cell>
          <cell r="AA178">
            <v>119.7</v>
          </cell>
          <cell r="AB178">
            <v>69</v>
          </cell>
          <cell r="AC178">
            <v>26.4</v>
          </cell>
          <cell r="AD178">
            <v>2.2000000000000002</v>
          </cell>
          <cell r="AE178">
            <v>2.2000000000000002</v>
          </cell>
          <cell r="AF178">
            <v>27</v>
          </cell>
          <cell r="AG178">
            <v>97</v>
          </cell>
          <cell r="AH178">
            <v>0</v>
          </cell>
          <cell r="AI178">
            <v>30.5</v>
          </cell>
          <cell r="AJ178">
            <v>10</v>
          </cell>
          <cell r="AK178">
            <v>8</v>
          </cell>
          <cell r="AL178">
            <v>0</v>
          </cell>
          <cell r="AM178">
            <v>19</v>
          </cell>
          <cell r="AN178">
            <v>266</v>
          </cell>
          <cell r="AO178">
            <v>28</v>
          </cell>
          <cell r="AP178">
            <v>0</v>
          </cell>
          <cell r="AQ178">
            <v>180</v>
          </cell>
          <cell r="AR178">
            <v>108</v>
          </cell>
          <cell r="AS178">
            <v>4.5</v>
          </cell>
          <cell r="AT178">
            <v>1.5</v>
          </cell>
          <cell r="AU178">
            <v>12</v>
          </cell>
          <cell r="AV178">
            <v>41</v>
          </cell>
          <cell r="AW178">
            <v>8</v>
          </cell>
          <cell r="AX178">
            <v>495.5</v>
          </cell>
        </row>
        <row r="179">
          <cell r="A179">
            <v>43091</v>
          </cell>
          <cell r="B179">
            <v>14537</v>
          </cell>
          <cell r="C179">
            <v>2051</v>
          </cell>
          <cell r="D179">
            <v>234</v>
          </cell>
          <cell r="E179">
            <v>591</v>
          </cell>
          <cell r="F179">
            <v>1670</v>
          </cell>
          <cell r="G179">
            <v>1587</v>
          </cell>
          <cell r="H179">
            <v>2080</v>
          </cell>
          <cell r="I179">
            <v>1636</v>
          </cell>
          <cell r="J179">
            <v>970</v>
          </cell>
          <cell r="K179">
            <v>956</v>
          </cell>
          <cell r="L179">
            <v>537</v>
          </cell>
          <cell r="M179">
            <v>562</v>
          </cell>
          <cell r="N179">
            <v>272.73</v>
          </cell>
          <cell r="O179">
            <v>451</v>
          </cell>
          <cell r="P179">
            <v>189</v>
          </cell>
          <cell r="Q179">
            <v>478</v>
          </cell>
          <cell r="R179">
            <v>206</v>
          </cell>
          <cell r="S179">
            <v>205</v>
          </cell>
          <cell r="T179">
            <v>104</v>
          </cell>
          <cell r="U179">
            <v>60</v>
          </cell>
          <cell r="V179">
            <v>364</v>
          </cell>
          <cell r="W179">
            <v>165</v>
          </cell>
          <cell r="X179">
            <v>20.34</v>
          </cell>
          <cell r="Y179">
            <v>430.9</v>
          </cell>
          <cell r="Z179">
            <v>40.9</v>
          </cell>
          <cell r="AA179">
            <v>134.30000000000001</v>
          </cell>
          <cell r="AB179">
            <v>62</v>
          </cell>
          <cell r="AC179">
            <v>20.6</v>
          </cell>
          <cell r="AD179">
            <v>1.3</v>
          </cell>
          <cell r="AE179">
            <v>2</v>
          </cell>
          <cell r="AF179">
            <v>31</v>
          </cell>
          <cell r="AG179">
            <v>108</v>
          </cell>
          <cell r="AH179">
            <v>0</v>
          </cell>
          <cell r="AI179">
            <v>28</v>
          </cell>
          <cell r="AJ179">
            <v>10</v>
          </cell>
          <cell r="AK179">
            <v>8</v>
          </cell>
          <cell r="AL179">
            <v>0</v>
          </cell>
          <cell r="AM179">
            <v>19</v>
          </cell>
          <cell r="AN179">
            <v>266</v>
          </cell>
          <cell r="AO179">
            <v>27</v>
          </cell>
          <cell r="AP179">
            <v>0</v>
          </cell>
          <cell r="AQ179">
            <v>190</v>
          </cell>
          <cell r="AR179">
            <v>102</v>
          </cell>
          <cell r="AS179">
            <v>5</v>
          </cell>
          <cell r="AT179">
            <v>1.5</v>
          </cell>
          <cell r="AU179">
            <v>12</v>
          </cell>
          <cell r="AV179">
            <v>41</v>
          </cell>
          <cell r="AW179">
            <v>8</v>
          </cell>
          <cell r="AX179">
            <v>475</v>
          </cell>
        </row>
        <row r="180">
          <cell r="A180">
            <v>43084</v>
          </cell>
          <cell r="B180">
            <v>14338.7</v>
          </cell>
          <cell r="C180">
            <v>2033</v>
          </cell>
          <cell r="D180">
            <v>220</v>
          </cell>
          <cell r="E180">
            <v>591</v>
          </cell>
          <cell r="F180">
            <v>1620</v>
          </cell>
          <cell r="G180">
            <v>1561</v>
          </cell>
          <cell r="H180">
            <v>1995</v>
          </cell>
          <cell r="I180">
            <v>1612</v>
          </cell>
          <cell r="J180">
            <v>960</v>
          </cell>
          <cell r="K180">
            <v>920</v>
          </cell>
          <cell r="L180">
            <v>545</v>
          </cell>
          <cell r="M180">
            <v>563</v>
          </cell>
          <cell r="N180">
            <v>264.54000000000002</v>
          </cell>
          <cell r="O180">
            <v>405</v>
          </cell>
          <cell r="P180">
            <v>208</v>
          </cell>
          <cell r="Q180">
            <v>470</v>
          </cell>
          <cell r="R180">
            <v>233</v>
          </cell>
          <cell r="S180">
            <v>182</v>
          </cell>
          <cell r="T180">
            <v>105</v>
          </cell>
          <cell r="U180">
            <v>62</v>
          </cell>
          <cell r="V180">
            <v>368.74</v>
          </cell>
          <cell r="W180">
            <v>145</v>
          </cell>
          <cell r="X180">
            <v>24.5</v>
          </cell>
          <cell r="Y180">
            <v>435.6</v>
          </cell>
          <cell r="Z180">
            <v>40.799999999999997</v>
          </cell>
          <cell r="AA180">
            <v>147.80000000000001</v>
          </cell>
          <cell r="AB180">
            <v>69</v>
          </cell>
          <cell r="AC180">
            <v>24.1</v>
          </cell>
          <cell r="AD180">
            <v>2.7</v>
          </cell>
          <cell r="AE180">
            <v>2</v>
          </cell>
          <cell r="AF180">
            <v>32</v>
          </cell>
          <cell r="AG180">
            <v>105</v>
          </cell>
          <cell r="AH180">
            <v>0</v>
          </cell>
          <cell r="AI180">
            <v>27.4</v>
          </cell>
          <cell r="AJ180">
            <v>14</v>
          </cell>
          <cell r="AK180">
            <v>8</v>
          </cell>
          <cell r="AL180">
            <v>0</v>
          </cell>
          <cell r="AM180">
            <v>19</v>
          </cell>
          <cell r="AN180">
            <v>263</v>
          </cell>
          <cell r="AO180">
            <v>33</v>
          </cell>
          <cell r="AP180">
            <v>0</v>
          </cell>
          <cell r="AQ180">
            <v>220</v>
          </cell>
          <cell r="AR180">
            <v>111</v>
          </cell>
          <cell r="AS180">
            <v>8</v>
          </cell>
          <cell r="AT180">
            <v>1.5</v>
          </cell>
          <cell r="AU180">
            <v>12</v>
          </cell>
          <cell r="AV180">
            <v>41</v>
          </cell>
          <cell r="AW180">
            <v>8</v>
          </cell>
          <cell r="AX180">
            <v>470</v>
          </cell>
        </row>
        <row r="181">
          <cell r="A181">
            <v>43077</v>
          </cell>
          <cell r="B181">
            <v>14217.6</v>
          </cell>
          <cell r="C181">
            <v>1922</v>
          </cell>
          <cell r="D181">
            <v>183</v>
          </cell>
          <cell r="E181">
            <v>573</v>
          </cell>
          <cell r="F181">
            <v>1670</v>
          </cell>
          <cell r="G181">
            <v>1537</v>
          </cell>
          <cell r="H181">
            <v>2012</v>
          </cell>
          <cell r="I181">
            <v>1619</v>
          </cell>
          <cell r="J181">
            <v>980</v>
          </cell>
          <cell r="K181">
            <v>950</v>
          </cell>
          <cell r="L181">
            <v>548</v>
          </cell>
          <cell r="M181">
            <v>544</v>
          </cell>
          <cell r="N181">
            <v>262.79000000000002</v>
          </cell>
          <cell r="O181">
            <v>442</v>
          </cell>
          <cell r="P181">
            <v>204</v>
          </cell>
          <cell r="Q181">
            <v>450</v>
          </cell>
          <cell r="R181">
            <v>187</v>
          </cell>
          <cell r="S181">
            <v>178</v>
          </cell>
          <cell r="T181">
            <v>91</v>
          </cell>
          <cell r="U181">
            <v>60</v>
          </cell>
          <cell r="V181">
            <v>300</v>
          </cell>
          <cell r="W181">
            <v>112</v>
          </cell>
          <cell r="X181">
            <v>24.9</v>
          </cell>
          <cell r="Y181">
            <v>410</v>
          </cell>
          <cell r="Z181">
            <v>33.6</v>
          </cell>
          <cell r="AA181">
            <v>160.4</v>
          </cell>
          <cell r="AB181">
            <v>62</v>
          </cell>
          <cell r="AC181">
            <v>20.5</v>
          </cell>
          <cell r="AD181">
            <v>4.9000000000000004</v>
          </cell>
          <cell r="AE181">
            <v>2.4</v>
          </cell>
          <cell r="AF181">
            <v>36</v>
          </cell>
          <cell r="AG181">
            <v>98</v>
          </cell>
          <cell r="AH181">
            <v>0</v>
          </cell>
          <cell r="AI181">
            <v>29</v>
          </cell>
          <cell r="AJ181">
            <v>14</v>
          </cell>
          <cell r="AK181">
            <v>8</v>
          </cell>
          <cell r="AL181">
            <v>0</v>
          </cell>
          <cell r="AM181">
            <v>19</v>
          </cell>
          <cell r="AN181">
            <v>263</v>
          </cell>
          <cell r="AO181">
            <v>28</v>
          </cell>
          <cell r="AP181">
            <v>0</v>
          </cell>
          <cell r="AQ181">
            <v>240</v>
          </cell>
          <cell r="AR181">
            <v>118</v>
          </cell>
          <cell r="AS181">
            <v>8.5</v>
          </cell>
          <cell r="AT181">
            <v>1.5</v>
          </cell>
          <cell r="AU181">
            <v>12</v>
          </cell>
          <cell r="AV181">
            <v>41</v>
          </cell>
          <cell r="AW181">
            <v>8</v>
          </cell>
          <cell r="AX181">
            <v>428.1</v>
          </cell>
        </row>
        <row r="182">
          <cell r="A182">
            <v>43070</v>
          </cell>
          <cell r="B182">
            <v>14135.5</v>
          </cell>
          <cell r="C182">
            <v>1829</v>
          </cell>
          <cell r="D182">
            <v>188</v>
          </cell>
          <cell r="E182">
            <v>595</v>
          </cell>
          <cell r="F182">
            <v>1710</v>
          </cell>
          <cell r="G182">
            <v>1518</v>
          </cell>
          <cell r="H182">
            <v>1947</v>
          </cell>
          <cell r="I182">
            <v>1633</v>
          </cell>
          <cell r="J182">
            <v>977</v>
          </cell>
          <cell r="K182">
            <v>957</v>
          </cell>
          <cell r="L182">
            <v>538</v>
          </cell>
          <cell r="M182">
            <v>496</v>
          </cell>
          <cell r="N182">
            <v>270.42</v>
          </cell>
          <cell r="O182">
            <v>451</v>
          </cell>
          <cell r="P182">
            <v>220</v>
          </cell>
          <cell r="Q182">
            <v>445</v>
          </cell>
          <cell r="R182">
            <v>198</v>
          </cell>
          <cell r="S182">
            <v>164</v>
          </cell>
          <cell r="T182">
            <v>92</v>
          </cell>
          <cell r="U182">
            <v>62</v>
          </cell>
          <cell r="V182">
            <v>280.60000000000002</v>
          </cell>
          <cell r="W182">
            <v>112</v>
          </cell>
          <cell r="X182">
            <v>20.5</v>
          </cell>
          <cell r="Y182">
            <v>410</v>
          </cell>
          <cell r="Z182">
            <v>32</v>
          </cell>
          <cell r="AA182">
            <v>145.6</v>
          </cell>
          <cell r="AB182">
            <v>77</v>
          </cell>
          <cell r="AC182">
            <v>25.5</v>
          </cell>
          <cell r="AD182">
            <v>7.2</v>
          </cell>
          <cell r="AE182">
            <v>5.7</v>
          </cell>
          <cell r="AF182">
            <v>37</v>
          </cell>
          <cell r="AG182">
            <v>91</v>
          </cell>
          <cell r="AH182">
            <v>0</v>
          </cell>
          <cell r="AI182">
            <v>27.5</v>
          </cell>
          <cell r="AJ182">
            <v>14</v>
          </cell>
          <cell r="AK182">
            <v>8</v>
          </cell>
          <cell r="AL182">
            <v>0</v>
          </cell>
          <cell r="AM182">
            <v>19</v>
          </cell>
          <cell r="AN182">
            <v>263</v>
          </cell>
          <cell r="AO182">
            <v>25</v>
          </cell>
          <cell r="AP182">
            <v>0</v>
          </cell>
          <cell r="AQ182">
            <v>270</v>
          </cell>
          <cell r="AR182">
            <v>120</v>
          </cell>
          <cell r="AS182">
            <v>9</v>
          </cell>
          <cell r="AT182">
            <v>1.5</v>
          </cell>
          <cell r="AU182">
            <v>12</v>
          </cell>
          <cell r="AV182">
            <v>41</v>
          </cell>
          <cell r="AW182">
            <v>8</v>
          </cell>
          <cell r="AX182">
            <v>395</v>
          </cell>
        </row>
        <row r="183">
          <cell r="A183">
            <v>43063</v>
          </cell>
          <cell r="B183">
            <v>13984.9</v>
          </cell>
          <cell r="C183">
            <v>1610</v>
          </cell>
          <cell r="D183">
            <v>198</v>
          </cell>
          <cell r="E183">
            <v>588</v>
          </cell>
          <cell r="F183">
            <v>1680</v>
          </cell>
          <cell r="G183">
            <v>1505</v>
          </cell>
          <cell r="H183">
            <v>1976</v>
          </cell>
          <cell r="I183">
            <v>1619</v>
          </cell>
          <cell r="J183">
            <v>990</v>
          </cell>
          <cell r="K183">
            <v>998</v>
          </cell>
          <cell r="L183">
            <v>508</v>
          </cell>
          <cell r="M183">
            <v>442</v>
          </cell>
          <cell r="N183">
            <v>280.33999999999997</v>
          </cell>
          <cell r="O183">
            <v>435</v>
          </cell>
          <cell r="P183">
            <v>240</v>
          </cell>
          <cell r="Q183">
            <v>450</v>
          </cell>
          <cell r="R183">
            <v>187</v>
          </cell>
          <cell r="S183">
            <v>142</v>
          </cell>
          <cell r="T183">
            <v>78</v>
          </cell>
          <cell r="U183">
            <v>62</v>
          </cell>
          <cell r="V183">
            <v>297.3</v>
          </cell>
          <cell r="W183">
            <v>109</v>
          </cell>
          <cell r="X183">
            <v>20.399999999999999</v>
          </cell>
          <cell r="Y183">
            <v>383</v>
          </cell>
          <cell r="Z183">
            <v>30</v>
          </cell>
          <cell r="AA183">
            <v>133.80000000000001</v>
          </cell>
          <cell r="AB183">
            <v>70</v>
          </cell>
          <cell r="AC183">
            <v>12</v>
          </cell>
          <cell r="AD183">
            <v>9.8000000000000007</v>
          </cell>
          <cell r="AE183">
            <v>5.7</v>
          </cell>
          <cell r="AF183">
            <v>37</v>
          </cell>
          <cell r="AG183">
            <v>86</v>
          </cell>
          <cell r="AH183">
            <v>0</v>
          </cell>
          <cell r="AI183">
            <v>23.1</v>
          </cell>
          <cell r="AJ183">
            <v>14</v>
          </cell>
          <cell r="AK183">
            <v>8</v>
          </cell>
          <cell r="AL183">
            <v>0</v>
          </cell>
          <cell r="AM183">
            <v>19</v>
          </cell>
          <cell r="AN183">
            <v>263</v>
          </cell>
          <cell r="AO183">
            <v>33</v>
          </cell>
          <cell r="AP183">
            <v>0</v>
          </cell>
          <cell r="AQ183">
            <v>297</v>
          </cell>
          <cell r="AR183">
            <v>115</v>
          </cell>
          <cell r="AS183">
            <v>7</v>
          </cell>
          <cell r="AT183">
            <v>1.5</v>
          </cell>
          <cell r="AU183">
            <v>12</v>
          </cell>
          <cell r="AV183">
            <v>41</v>
          </cell>
          <cell r="AW183">
            <v>8</v>
          </cell>
          <cell r="AX183">
            <v>357</v>
          </cell>
        </row>
        <row r="184">
          <cell r="A184">
            <v>43056</v>
          </cell>
          <cell r="B184">
            <v>13815.3</v>
          </cell>
          <cell r="C184">
            <v>1566</v>
          </cell>
          <cell r="D184">
            <v>195</v>
          </cell>
          <cell r="E184">
            <v>628</v>
          </cell>
          <cell r="F184">
            <v>1650</v>
          </cell>
          <cell r="G184">
            <v>1493</v>
          </cell>
          <cell r="H184">
            <v>1992</v>
          </cell>
          <cell r="I184">
            <v>1605</v>
          </cell>
          <cell r="J184">
            <v>960</v>
          </cell>
          <cell r="K184">
            <v>923</v>
          </cell>
          <cell r="L184">
            <v>532</v>
          </cell>
          <cell r="M184">
            <v>440</v>
          </cell>
          <cell r="N184">
            <v>281.54000000000002</v>
          </cell>
          <cell r="O184">
            <v>440</v>
          </cell>
          <cell r="P184">
            <v>205</v>
          </cell>
          <cell r="Q184">
            <v>440</v>
          </cell>
          <cell r="R184">
            <v>190</v>
          </cell>
          <cell r="S184">
            <v>126</v>
          </cell>
          <cell r="T184">
            <v>83</v>
          </cell>
          <cell r="U184">
            <v>61</v>
          </cell>
          <cell r="V184">
            <v>301.8</v>
          </cell>
          <cell r="W184">
            <v>110</v>
          </cell>
          <cell r="X184">
            <v>19.899999999999999</v>
          </cell>
          <cell r="Y184">
            <v>376</v>
          </cell>
          <cell r="Z184">
            <v>33.799999999999997</v>
          </cell>
          <cell r="AA184">
            <v>145.19999999999999</v>
          </cell>
          <cell r="AB184">
            <v>78</v>
          </cell>
          <cell r="AC184">
            <v>15.5</v>
          </cell>
          <cell r="AD184">
            <v>3.9</v>
          </cell>
          <cell r="AE184">
            <v>5.7</v>
          </cell>
          <cell r="AF184">
            <v>38</v>
          </cell>
          <cell r="AG184">
            <v>88</v>
          </cell>
          <cell r="AH184">
            <v>0</v>
          </cell>
          <cell r="AI184">
            <v>16.399999999999999</v>
          </cell>
          <cell r="AJ184">
            <v>14</v>
          </cell>
          <cell r="AK184">
            <v>8</v>
          </cell>
          <cell r="AL184">
            <v>0</v>
          </cell>
          <cell r="AM184">
            <v>19</v>
          </cell>
          <cell r="AN184">
            <v>263</v>
          </cell>
          <cell r="AO184">
            <v>25</v>
          </cell>
          <cell r="AP184">
            <v>0</v>
          </cell>
          <cell r="AQ184">
            <v>287</v>
          </cell>
          <cell r="AR184">
            <v>114</v>
          </cell>
          <cell r="AS184">
            <v>5.5</v>
          </cell>
          <cell r="AT184">
            <v>1.5</v>
          </cell>
          <cell r="AU184">
            <v>12</v>
          </cell>
          <cell r="AV184">
            <v>41</v>
          </cell>
          <cell r="AW184">
            <v>8</v>
          </cell>
          <cell r="AX184">
            <v>363.6</v>
          </cell>
        </row>
        <row r="185">
          <cell r="A185">
            <v>43049</v>
          </cell>
          <cell r="B185">
            <v>13841.7</v>
          </cell>
          <cell r="C185">
            <v>1530</v>
          </cell>
          <cell r="D185">
            <v>179</v>
          </cell>
          <cell r="E185">
            <v>615</v>
          </cell>
          <cell r="F185">
            <v>1580</v>
          </cell>
          <cell r="G185">
            <v>1473</v>
          </cell>
          <cell r="H185">
            <v>2111</v>
          </cell>
          <cell r="I185">
            <v>1677</v>
          </cell>
          <cell r="J185">
            <v>940</v>
          </cell>
          <cell r="K185">
            <v>940</v>
          </cell>
          <cell r="L185">
            <v>520</v>
          </cell>
          <cell r="M185">
            <v>420.7</v>
          </cell>
          <cell r="N185">
            <v>278.67</v>
          </cell>
          <cell r="O185">
            <v>437</v>
          </cell>
          <cell r="P185">
            <v>229</v>
          </cell>
          <cell r="Q185">
            <v>435</v>
          </cell>
          <cell r="R185">
            <v>200</v>
          </cell>
          <cell r="S185">
            <v>119</v>
          </cell>
          <cell r="T185">
            <v>73</v>
          </cell>
          <cell r="U185">
            <v>62</v>
          </cell>
          <cell r="V185">
            <v>274.10000000000002</v>
          </cell>
          <cell r="W185">
            <v>107</v>
          </cell>
          <cell r="X185">
            <v>15.1</v>
          </cell>
          <cell r="Y185">
            <v>361</v>
          </cell>
          <cell r="Z185">
            <v>37.700000000000003</v>
          </cell>
          <cell r="AA185">
            <v>167.3</v>
          </cell>
          <cell r="AB185">
            <v>48</v>
          </cell>
          <cell r="AC185">
            <v>10</v>
          </cell>
          <cell r="AD185">
            <v>5.2</v>
          </cell>
          <cell r="AE185">
            <v>5.7</v>
          </cell>
          <cell r="AF185">
            <v>35</v>
          </cell>
          <cell r="AG185">
            <v>97</v>
          </cell>
          <cell r="AH185">
            <v>0</v>
          </cell>
          <cell r="AI185">
            <v>16.7</v>
          </cell>
          <cell r="AJ185">
            <v>17</v>
          </cell>
          <cell r="AK185">
            <v>8</v>
          </cell>
          <cell r="AL185">
            <v>0</v>
          </cell>
          <cell r="AM185">
            <v>22</v>
          </cell>
          <cell r="AN185">
            <v>260</v>
          </cell>
          <cell r="AO185">
            <v>26</v>
          </cell>
          <cell r="AP185">
            <v>0</v>
          </cell>
          <cell r="AQ185">
            <v>290</v>
          </cell>
          <cell r="AR185">
            <v>95.8</v>
          </cell>
          <cell r="AS185">
            <v>5</v>
          </cell>
          <cell r="AT185">
            <v>1.5</v>
          </cell>
          <cell r="AU185">
            <v>12</v>
          </cell>
          <cell r="AV185">
            <v>41</v>
          </cell>
          <cell r="AW185">
            <v>8</v>
          </cell>
          <cell r="AX185">
            <v>380.2</v>
          </cell>
        </row>
        <row r="186">
          <cell r="A186">
            <v>43042</v>
          </cell>
          <cell r="B186">
            <v>13742</v>
          </cell>
          <cell r="C186">
            <v>1468</v>
          </cell>
          <cell r="D186">
            <v>165</v>
          </cell>
          <cell r="E186">
            <v>653</v>
          </cell>
          <cell r="F186">
            <v>1560</v>
          </cell>
          <cell r="G186">
            <v>1451</v>
          </cell>
          <cell r="H186">
            <v>2069</v>
          </cell>
          <cell r="I186">
            <v>1663</v>
          </cell>
          <cell r="J186">
            <v>960</v>
          </cell>
          <cell r="K186">
            <v>1000</v>
          </cell>
          <cell r="L186">
            <v>530</v>
          </cell>
          <cell r="M186">
            <v>441</v>
          </cell>
          <cell r="N186">
            <v>290</v>
          </cell>
          <cell r="O186">
            <v>410</v>
          </cell>
          <cell r="P186">
            <v>244</v>
          </cell>
          <cell r="Q186">
            <v>455</v>
          </cell>
          <cell r="R186">
            <v>195</v>
          </cell>
          <cell r="S186">
            <v>108</v>
          </cell>
          <cell r="T186">
            <v>68</v>
          </cell>
          <cell r="U186">
            <v>59</v>
          </cell>
          <cell r="V186">
            <v>264</v>
          </cell>
          <cell r="W186">
            <v>103</v>
          </cell>
          <cell r="X186">
            <v>18</v>
          </cell>
          <cell r="Y186">
            <v>361</v>
          </cell>
          <cell r="Z186">
            <v>36</v>
          </cell>
          <cell r="AA186">
            <v>173</v>
          </cell>
          <cell r="AB186">
            <v>46</v>
          </cell>
          <cell r="AC186">
            <v>13</v>
          </cell>
          <cell r="AD186">
            <v>4</v>
          </cell>
          <cell r="AE186">
            <v>5</v>
          </cell>
          <cell r="AF186">
            <v>38</v>
          </cell>
          <cell r="AG186">
            <v>86</v>
          </cell>
          <cell r="AH186">
            <v>0</v>
          </cell>
          <cell r="AI186">
            <v>18</v>
          </cell>
          <cell r="AJ186">
            <v>17</v>
          </cell>
          <cell r="AK186">
            <v>8</v>
          </cell>
          <cell r="AL186">
            <v>0</v>
          </cell>
          <cell r="AM186">
            <v>22</v>
          </cell>
          <cell r="AN186">
            <v>260</v>
          </cell>
          <cell r="AO186">
            <v>22</v>
          </cell>
          <cell r="AP186">
            <v>0</v>
          </cell>
          <cell r="AQ186">
            <v>268</v>
          </cell>
          <cell r="AR186">
            <v>77</v>
          </cell>
          <cell r="AS186">
            <v>5</v>
          </cell>
          <cell r="AT186">
            <v>2</v>
          </cell>
          <cell r="AU186">
            <v>12</v>
          </cell>
          <cell r="AV186">
            <v>41</v>
          </cell>
          <cell r="AW186">
            <v>8</v>
          </cell>
          <cell r="AX186">
            <v>333</v>
          </cell>
        </row>
        <row r="187">
          <cell r="A187">
            <v>43035</v>
          </cell>
          <cell r="B187">
            <v>13594</v>
          </cell>
          <cell r="C187">
            <v>1463</v>
          </cell>
          <cell r="D187">
            <v>185</v>
          </cell>
          <cell r="E187">
            <v>671</v>
          </cell>
          <cell r="F187">
            <v>1580</v>
          </cell>
          <cell r="G187">
            <v>1404</v>
          </cell>
          <cell r="H187">
            <v>2001</v>
          </cell>
          <cell r="I187">
            <v>1626</v>
          </cell>
          <cell r="J187">
            <v>950</v>
          </cell>
          <cell r="K187">
            <v>975</v>
          </cell>
          <cell r="L187">
            <v>510</v>
          </cell>
          <cell r="M187">
            <v>439</v>
          </cell>
          <cell r="N187">
            <v>305</v>
          </cell>
          <cell r="O187">
            <v>393</v>
          </cell>
          <cell r="P187">
            <v>219</v>
          </cell>
          <cell r="Q187">
            <v>450</v>
          </cell>
          <cell r="R187">
            <v>213</v>
          </cell>
          <cell r="S187">
            <v>116</v>
          </cell>
          <cell r="T187">
            <v>63</v>
          </cell>
          <cell r="U187">
            <v>55</v>
          </cell>
          <cell r="V187">
            <v>269</v>
          </cell>
          <cell r="W187">
            <v>100</v>
          </cell>
          <cell r="X187">
            <v>15</v>
          </cell>
          <cell r="Y187">
            <v>390</v>
          </cell>
          <cell r="Z187">
            <v>36</v>
          </cell>
          <cell r="AA187">
            <v>146</v>
          </cell>
          <cell r="AB187">
            <v>44</v>
          </cell>
          <cell r="AC187">
            <v>17</v>
          </cell>
          <cell r="AD187">
            <v>5</v>
          </cell>
          <cell r="AE187">
            <v>5</v>
          </cell>
          <cell r="AF187">
            <v>39</v>
          </cell>
          <cell r="AG187">
            <v>100</v>
          </cell>
          <cell r="AH187">
            <v>0</v>
          </cell>
          <cell r="AI187">
            <v>19</v>
          </cell>
          <cell r="AJ187">
            <v>16</v>
          </cell>
          <cell r="AK187">
            <v>8</v>
          </cell>
          <cell r="AL187">
            <v>0</v>
          </cell>
          <cell r="AM187">
            <v>22</v>
          </cell>
          <cell r="AN187">
            <v>265</v>
          </cell>
          <cell r="AO187">
            <v>21</v>
          </cell>
          <cell r="AP187">
            <v>0</v>
          </cell>
          <cell r="AQ187">
            <v>280</v>
          </cell>
          <cell r="AR187">
            <v>78</v>
          </cell>
          <cell r="AS187">
            <v>8</v>
          </cell>
          <cell r="AT187">
            <v>2</v>
          </cell>
          <cell r="AU187">
            <v>12</v>
          </cell>
          <cell r="AV187">
            <v>41</v>
          </cell>
          <cell r="AW187">
            <v>8</v>
          </cell>
          <cell r="AX187">
            <v>350</v>
          </cell>
        </row>
        <row r="188">
          <cell r="A188">
            <v>43028</v>
          </cell>
          <cell r="B188">
            <v>13178</v>
          </cell>
          <cell r="C188">
            <v>1342</v>
          </cell>
          <cell r="D188">
            <v>192</v>
          </cell>
          <cell r="E188">
            <v>688</v>
          </cell>
          <cell r="F188">
            <v>1620</v>
          </cell>
          <cell r="G188">
            <v>1349</v>
          </cell>
          <cell r="H188">
            <v>1886</v>
          </cell>
          <cell r="I188">
            <v>1507</v>
          </cell>
          <cell r="J188">
            <v>935</v>
          </cell>
          <cell r="K188">
            <v>920</v>
          </cell>
          <cell r="L188">
            <v>502</v>
          </cell>
          <cell r="M188">
            <v>436</v>
          </cell>
          <cell r="N188">
            <v>325</v>
          </cell>
          <cell r="O188">
            <v>378</v>
          </cell>
          <cell r="P188">
            <v>160</v>
          </cell>
          <cell r="Q188">
            <v>453</v>
          </cell>
          <cell r="R188"/>
          <cell r="S188">
            <v>156</v>
          </cell>
          <cell r="T188">
            <v>97</v>
          </cell>
          <cell r="U188">
            <v>65</v>
          </cell>
          <cell r="V188">
            <v>274</v>
          </cell>
          <cell r="W188">
            <v>110</v>
          </cell>
          <cell r="X188">
            <v>17</v>
          </cell>
          <cell r="Y188">
            <v>378</v>
          </cell>
          <cell r="Z188">
            <v>32</v>
          </cell>
          <cell r="AA188">
            <v>110</v>
          </cell>
          <cell r="AB188">
            <v>44</v>
          </cell>
          <cell r="AC188">
            <v>24</v>
          </cell>
          <cell r="AD188">
            <v>7</v>
          </cell>
          <cell r="AE188">
            <v>5</v>
          </cell>
          <cell r="AF188">
            <v>33</v>
          </cell>
          <cell r="AG188">
            <v>102</v>
          </cell>
          <cell r="AH188">
            <v>0</v>
          </cell>
          <cell r="AI188"/>
          <cell r="AJ188">
            <v>14</v>
          </cell>
          <cell r="AK188">
            <v>8</v>
          </cell>
          <cell r="AL188">
            <v>0</v>
          </cell>
          <cell r="AM188">
            <v>22</v>
          </cell>
          <cell r="AN188">
            <v>269</v>
          </cell>
          <cell r="AO188">
            <v>17</v>
          </cell>
          <cell r="AP188">
            <v>0</v>
          </cell>
          <cell r="AQ188">
            <v>245</v>
          </cell>
          <cell r="AR188">
            <v>87</v>
          </cell>
          <cell r="AS188">
            <v>6</v>
          </cell>
          <cell r="AT188">
            <v>2</v>
          </cell>
          <cell r="AU188">
            <v>12</v>
          </cell>
          <cell r="AV188">
            <v>41</v>
          </cell>
          <cell r="AW188">
            <v>8</v>
          </cell>
          <cell r="AX188">
            <v>278</v>
          </cell>
        </row>
        <row r="189">
          <cell r="A189">
            <v>43021</v>
          </cell>
          <cell r="B189">
            <v>13147</v>
          </cell>
          <cell r="C189">
            <v>1357</v>
          </cell>
          <cell r="D189">
            <v>183</v>
          </cell>
          <cell r="E189">
            <v>690</v>
          </cell>
          <cell r="F189">
            <v>1600</v>
          </cell>
          <cell r="G189">
            <v>1316</v>
          </cell>
          <cell r="H189">
            <v>1778</v>
          </cell>
          <cell r="I189">
            <v>1500</v>
          </cell>
          <cell r="J189">
            <v>945</v>
          </cell>
          <cell r="K189">
            <v>902</v>
          </cell>
          <cell r="L189">
            <v>459</v>
          </cell>
          <cell r="M189">
            <v>457</v>
          </cell>
          <cell r="N189">
            <v>351</v>
          </cell>
          <cell r="O189">
            <v>390</v>
          </cell>
          <cell r="P189">
            <v>166</v>
          </cell>
          <cell r="Q189">
            <v>450</v>
          </cell>
          <cell r="R189">
            <v>231</v>
          </cell>
          <cell r="S189">
            <v>183</v>
          </cell>
          <cell r="T189">
            <v>94</v>
          </cell>
          <cell r="U189">
            <v>70</v>
          </cell>
          <cell r="V189">
            <v>310</v>
          </cell>
          <cell r="W189">
            <v>118</v>
          </cell>
          <cell r="X189">
            <v>24</v>
          </cell>
          <cell r="Y189">
            <v>415</v>
          </cell>
          <cell r="Z189">
            <v>43</v>
          </cell>
          <cell r="AA189">
            <v>108</v>
          </cell>
          <cell r="AB189">
            <v>63</v>
          </cell>
          <cell r="AC189">
            <v>14</v>
          </cell>
          <cell r="AD189">
            <v>6</v>
          </cell>
          <cell r="AE189">
            <v>5</v>
          </cell>
          <cell r="AF189">
            <v>35</v>
          </cell>
          <cell r="AG189">
            <v>88</v>
          </cell>
          <cell r="AH189">
            <v>0</v>
          </cell>
          <cell r="AI189">
            <v>20</v>
          </cell>
          <cell r="AJ189">
            <v>12</v>
          </cell>
          <cell r="AK189">
            <v>8</v>
          </cell>
          <cell r="AL189">
            <v>0</v>
          </cell>
          <cell r="AM189">
            <v>22</v>
          </cell>
          <cell r="AN189">
            <v>266</v>
          </cell>
          <cell r="AO189">
            <v>20</v>
          </cell>
          <cell r="AP189">
            <v>0</v>
          </cell>
          <cell r="AQ189">
            <v>240</v>
          </cell>
          <cell r="AR189">
            <v>96</v>
          </cell>
          <cell r="AS189">
            <v>6</v>
          </cell>
          <cell r="AT189">
            <v>2</v>
          </cell>
          <cell r="AU189">
            <v>12</v>
          </cell>
          <cell r="AV189">
            <v>41</v>
          </cell>
          <cell r="AW189">
            <v>8</v>
          </cell>
          <cell r="AX189">
            <v>273</v>
          </cell>
        </row>
        <row r="190">
          <cell r="A190">
            <v>43007</v>
          </cell>
          <cell r="B190">
            <v>13357</v>
          </cell>
          <cell r="C190">
            <v>1335</v>
          </cell>
          <cell r="D190">
            <v>161</v>
          </cell>
          <cell r="E190">
            <v>819</v>
          </cell>
          <cell r="F190">
            <v>1660</v>
          </cell>
          <cell r="G190">
            <v>1339</v>
          </cell>
          <cell r="H190">
            <v>1815</v>
          </cell>
          <cell r="I190">
            <v>1420</v>
          </cell>
          <cell r="J190">
            <v>970</v>
          </cell>
          <cell r="K190">
            <v>906</v>
          </cell>
          <cell r="L190">
            <v>481</v>
          </cell>
          <cell r="M190">
            <v>456</v>
          </cell>
          <cell r="N190">
            <v>341</v>
          </cell>
          <cell r="O190">
            <v>366</v>
          </cell>
          <cell r="P190">
            <v>189</v>
          </cell>
          <cell r="Q190">
            <v>480</v>
          </cell>
          <cell r="R190">
            <v>307</v>
          </cell>
          <cell r="S190">
            <v>197</v>
          </cell>
          <cell r="T190">
            <v>89</v>
          </cell>
          <cell r="U190">
            <v>76</v>
          </cell>
          <cell r="V190">
            <v>300</v>
          </cell>
          <cell r="W190">
            <v>112</v>
          </cell>
          <cell r="X190">
            <v>31</v>
          </cell>
          <cell r="Y190">
            <v>395</v>
          </cell>
          <cell r="Z190">
            <v>54</v>
          </cell>
          <cell r="AA190">
            <v>110</v>
          </cell>
          <cell r="AB190">
            <v>65</v>
          </cell>
          <cell r="AC190">
            <v>30</v>
          </cell>
          <cell r="AD190">
            <v>7</v>
          </cell>
          <cell r="AE190">
            <v>5</v>
          </cell>
          <cell r="AF190">
            <v>32</v>
          </cell>
          <cell r="AG190">
            <v>93</v>
          </cell>
          <cell r="AH190">
            <v>0</v>
          </cell>
          <cell r="AI190">
            <v>21</v>
          </cell>
          <cell r="AJ190">
            <v>11</v>
          </cell>
          <cell r="AK190">
            <v>8</v>
          </cell>
          <cell r="AL190">
            <v>0</v>
          </cell>
          <cell r="AM190">
            <v>22</v>
          </cell>
          <cell r="AN190">
            <v>256</v>
          </cell>
          <cell r="AO190">
            <v>12</v>
          </cell>
          <cell r="AP190">
            <v>0</v>
          </cell>
          <cell r="AQ190">
            <v>253</v>
          </cell>
          <cell r="AR190">
            <v>110</v>
          </cell>
          <cell r="AS190">
            <v>6</v>
          </cell>
          <cell r="AT190">
            <v>2</v>
          </cell>
          <cell r="AU190">
            <v>12</v>
          </cell>
          <cell r="AV190">
            <v>41</v>
          </cell>
          <cell r="AW190">
            <v>8</v>
          </cell>
          <cell r="AX190">
            <v>271</v>
          </cell>
        </row>
        <row r="191">
          <cell r="A191">
            <v>43000</v>
          </cell>
          <cell r="B191">
            <v>13174</v>
          </cell>
          <cell r="C191">
            <v>1246</v>
          </cell>
          <cell r="D191">
            <v>145</v>
          </cell>
          <cell r="E191">
            <v>870</v>
          </cell>
          <cell r="F191">
            <v>1730</v>
          </cell>
          <cell r="G191">
            <v>1332</v>
          </cell>
          <cell r="H191">
            <v>1742</v>
          </cell>
          <cell r="I191">
            <v>1412</v>
          </cell>
          <cell r="J191">
            <v>930</v>
          </cell>
          <cell r="K191">
            <v>897</v>
          </cell>
          <cell r="L191">
            <v>470</v>
          </cell>
          <cell r="M191">
            <v>453</v>
          </cell>
          <cell r="N191">
            <v>314.73</v>
          </cell>
          <cell r="O191">
            <v>364</v>
          </cell>
          <cell r="P191">
            <v>155</v>
          </cell>
          <cell r="Q191">
            <v>450</v>
          </cell>
          <cell r="R191">
            <v>323</v>
          </cell>
          <cell r="S191">
            <v>216</v>
          </cell>
          <cell r="T191">
            <v>76</v>
          </cell>
          <cell r="U191">
            <v>75</v>
          </cell>
          <cell r="V191">
            <v>306</v>
          </cell>
          <cell r="W191">
            <v>114</v>
          </cell>
          <cell r="X191">
            <v>31.6</v>
          </cell>
          <cell r="Y191">
            <v>365</v>
          </cell>
          <cell r="Z191">
            <v>42.8</v>
          </cell>
          <cell r="AA191">
            <v>123</v>
          </cell>
          <cell r="AB191">
            <v>62</v>
          </cell>
          <cell r="AC191">
            <v>26</v>
          </cell>
          <cell r="AD191">
            <v>8.4</v>
          </cell>
          <cell r="AE191">
            <v>5.0999999999999996</v>
          </cell>
          <cell r="AF191">
            <v>31</v>
          </cell>
          <cell r="AG191">
            <v>90</v>
          </cell>
          <cell r="AH191">
            <v>0</v>
          </cell>
          <cell r="AI191">
            <v>21.9</v>
          </cell>
          <cell r="AJ191">
            <v>12</v>
          </cell>
          <cell r="AK191">
            <v>8</v>
          </cell>
          <cell r="AL191">
            <v>0</v>
          </cell>
          <cell r="AM191">
            <v>22</v>
          </cell>
          <cell r="AN191">
            <v>246</v>
          </cell>
          <cell r="AO191">
            <v>10</v>
          </cell>
          <cell r="AP191">
            <v>0</v>
          </cell>
          <cell r="AQ191">
            <v>260</v>
          </cell>
          <cell r="AR191">
            <v>90</v>
          </cell>
          <cell r="AS191">
            <v>8</v>
          </cell>
          <cell r="AT191">
            <v>1.5</v>
          </cell>
          <cell r="AU191">
            <v>12</v>
          </cell>
          <cell r="AV191">
            <v>41</v>
          </cell>
          <cell r="AW191">
            <v>8</v>
          </cell>
          <cell r="AX191">
            <v>288.60000000000002</v>
          </cell>
        </row>
        <row r="192">
          <cell r="A192">
            <v>42993</v>
          </cell>
          <cell r="B192">
            <v>13261</v>
          </cell>
          <cell r="C192">
            <v>1306</v>
          </cell>
          <cell r="D192">
            <v>136</v>
          </cell>
          <cell r="E192">
            <v>890</v>
          </cell>
          <cell r="F192">
            <v>1750</v>
          </cell>
          <cell r="G192">
            <v>1310</v>
          </cell>
          <cell r="H192">
            <v>1685</v>
          </cell>
          <cell r="I192">
            <v>1430</v>
          </cell>
          <cell r="J192">
            <v>955</v>
          </cell>
          <cell r="K192">
            <v>880</v>
          </cell>
          <cell r="L192">
            <v>487</v>
          </cell>
          <cell r="M192">
            <v>451</v>
          </cell>
          <cell r="N192">
            <v>321.77999999999997</v>
          </cell>
          <cell r="O192">
            <v>363</v>
          </cell>
          <cell r="P192">
            <v>160</v>
          </cell>
          <cell r="Q192">
            <v>438</v>
          </cell>
          <cell r="R192">
            <v>341</v>
          </cell>
          <cell r="S192">
            <v>240</v>
          </cell>
          <cell r="T192">
            <v>92</v>
          </cell>
          <cell r="U192">
            <v>73</v>
          </cell>
          <cell r="V192">
            <v>325</v>
          </cell>
          <cell r="W192">
            <v>131</v>
          </cell>
          <cell r="X192">
            <v>34.9</v>
          </cell>
          <cell r="Y192">
            <v>388</v>
          </cell>
          <cell r="Z192">
            <v>42.1</v>
          </cell>
          <cell r="AA192">
            <v>119</v>
          </cell>
          <cell r="AB192">
            <v>68</v>
          </cell>
          <cell r="AC192">
            <v>29.5</v>
          </cell>
          <cell r="AD192">
            <v>2.1</v>
          </cell>
          <cell r="AE192">
            <v>5.0999999999999996</v>
          </cell>
          <cell r="AF192">
            <v>33</v>
          </cell>
          <cell r="AG192">
            <v>93</v>
          </cell>
          <cell r="AH192">
            <v>0</v>
          </cell>
          <cell r="AI192">
            <v>20</v>
          </cell>
          <cell r="AJ192">
            <v>14</v>
          </cell>
          <cell r="AK192">
            <v>8</v>
          </cell>
          <cell r="AL192">
            <v>0</v>
          </cell>
          <cell r="AM192">
            <v>22</v>
          </cell>
          <cell r="AN192">
            <v>235</v>
          </cell>
          <cell r="AO192">
            <v>10</v>
          </cell>
          <cell r="AP192">
            <v>0</v>
          </cell>
          <cell r="AQ192">
            <v>305</v>
          </cell>
          <cell r="AR192">
            <v>79</v>
          </cell>
          <cell r="AS192">
            <v>11</v>
          </cell>
          <cell r="AT192">
            <v>1.5</v>
          </cell>
          <cell r="AU192">
            <v>12</v>
          </cell>
          <cell r="AV192">
            <v>41</v>
          </cell>
          <cell r="AW192">
            <v>8</v>
          </cell>
          <cell r="AX192">
            <v>247.2</v>
          </cell>
        </row>
        <row r="193">
          <cell r="A193">
            <v>42986</v>
          </cell>
          <cell r="B193">
            <v>13390</v>
          </cell>
          <cell r="C193">
            <v>1344</v>
          </cell>
          <cell r="D193">
            <v>134</v>
          </cell>
          <cell r="E193">
            <v>929</v>
          </cell>
          <cell r="F193">
            <v>1760</v>
          </cell>
          <cell r="G193">
            <v>1321</v>
          </cell>
          <cell r="H193">
            <v>1662</v>
          </cell>
          <cell r="I193">
            <v>1411</v>
          </cell>
          <cell r="J193">
            <v>965</v>
          </cell>
          <cell r="K193">
            <v>921</v>
          </cell>
          <cell r="L193">
            <v>491</v>
          </cell>
          <cell r="M193">
            <v>443.7</v>
          </cell>
          <cell r="N193">
            <v>329.69</v>
          </cell>
          <cell r="O193">
            <v>396</v>
          </cell>
          <cell r="P193">
            <v>177</v>
          </cell>
          <cell r="Q193">
            <v>440</v>
          </cell>
          <cell r="R193">
            <v>344</v>
          </cell>
          <cell r="S193">
            <v>250</v>
          </cell>
          <cell r="T193">
            <v>96</v>
          </cell>
          <cell r="U193">
            <v>72</v>
          </cell>
          <cell r="V193">
            <v>339</v>
          </cell>
          <cell r="W193">
            <v>133</v>
          </cell>
          <cell r="X193">
            <v>40.9</v>
          </cell>
          <cell r="Y193">
            <v>385</v>
          </cell>
          <cell r="Z193">
            <v>42.8</v>
          </cell>
          <cell r="AA193">
            <v>93</v>
          </cell>
          <cell r="AB193">
            <v>55</v>
          </cell>
          <cell r="AC193">
            <v>31.5</v>
          </cell>
          <cell r="AD193">
            <v>3.5</v>
          </cell>
          <cell r="AE193">
            <v>5.0999999999999996</v>
          </cell>
          <cell r="AF193">
            <v>35</v>
          </cell>
          <cell r="AG193">
            <v>95</v>
          </cell>
          <cell r="AH193">
            <v>0</v>
          </cell>
          <cell r="AI193">
            <v>20</v>
          </cell>
          <cell r="AJ193">
            <v>17</v>
          </cell>
          <cell r="AK193">
            <v>8</v>
          </cell>
          <cell r="AL193">
            <v>0</v>
          </cell>
          <cell r="AM193">
            <v>22</v>
          </cell>
          <cell r="AN193">
            <v>232</v>
          </cell>
          <cell r="AO193">
            <v>12</v>
          </cell>
          <cell r="AP193">
            <v>0</v>
          </cell>
          <cell r="AQ193">
            <v>318</v>
          </cell>
          <cell r="AR193">
            <v>94.5</v>
          </cell>
          <cell r="AS193">
            <v>9</v>
          </cell>
          <cell r="AT193">
            <v>1.5</v>
          </cell>
          <cell r="AU193">
            <v>12</v>
          </cell>
          <cell r="AV193">
            <v>41</v>
          </cell>
          <cell r="AW193">
            <v>8</v>
          </cell>
          <cell r="AX193">
            <v>257.2</v>
          </cell>
        </row>
        <row r="194">
          <cell r="A194">
            <v>42979</v>
          </cell>
          <cell r="B194">
            <v>13419</v>
          </cell>
          <cell r="C194">
            <v>1337</v>
          </cell>
          <cell r="D194">
            <v>136</v>
          </cell>
          <cell r="E194">
            <v>951</v>
          </cell>
          <cell r="F194">
            <v>1780</v>
          </cell>
          <cell r="G194">
            <v>1352</v>
          </cell>
          <cell r="H194">
            <v>1733</v>
          </cell>
          <cell r="I194">
            <v>1442</v>
          </cell>
          <cell r="J194">
            <v>970</v>
          </cell>
          <cell r="K194">
            <v>930</v>
          </cell>
          <cell r="L194">
            <v>505</v>
          </cell>
          <cell r="M194">
            <v>435</v>
          </cell>
          <cell r="N194">
            <v>327.69</v>
          </cell>
          <cell r="O194">
            <v>412</v>
          </cell>
          <cell r="P194">
            <v>153</v>
          </cell>
          <cell r="Q194">
            <v>410</v>
          </cell>
          <cell r="R194">
            <v>338</v>
          </cell>
          <cell r="S194">
            <v>252</v>
          </cell>
          <cell r="T194">
            <v>92</v>
          </cell>
          <cell r="U194">
            <v>57</v>
          </cell>
          <cell r="V194">
            <v>292.60000000000002</v>
          </cell>
          <cell r="W194">
            <v>131</v>
          </cell>
          <cell r="X194">
            <v>23.4</v>
          </cell>
          <cell r="Y194">
            <v>392</v>
          </cell>
          <cell r="Z194">
            <v>35.799999999999997</v>
          </cell>
          <cell r="AA194">
            <v>86</v>
          </cell>
          <cell r="AB194">
            <v>23</v>
          </cell>
          <cell r="AC194">
            <v>35</v>
          </cell>
          <cell r="AD194">
            <v>5.9</v>
          </cell>
          <cell r="AE194">
            <v>5.0999999999999996</v>
          </cell>
          <cell r="AF194">
            <v>39</v>
          </cell>
          <cell r="AG194">
            <v>92</v>
          </cell>
          <cell r="AH194">
            <v>0</v>
          </cell>
          <cell r="AI194">
            <v>22.5</v>
          </cell>
          <cell r="AJ194">
            <v>14</v>
          </cell>
          <cell r="AK194">
            <v>8</v>
          </cell>
          <cell r="AL194">
            <v>0</v>
          </cell>
          <cell r="AM194">
            <v>16</v>
          </cell>
          <cell r="AN194">
            <v>225</v>
          </cell>
          <cell r="AO194">
            <v>14</v>
          </cell>
          <cell r="AP194">
            <v>0</v>
          </cell>
          <cell r="AQ194">
            <v>330</v>
          </cell>
          <cell r="AR194">
            <v>83.7</v>
          </cell>
          <cell r="AS194">
            <v>14</v>
          </cell>
          <cell r="AT194">
            <v>1.5</v>
          </cell>
          <cell r="AU194">
            <v>12</v>
          </cell>
          <cell r="AV194">
            <v>41</v>
          </cell>
          <cell r="AW194">
            <v>8</v>
          </cell>
          <cell r="AX194">
            <v>280</v>
          </cell>
        </row>
        <row r="195">
          <cell r="A195">
            <v>42972</v>
          </cell>
          <cell r="B195">
            <v>13473</v>
          </cell>
          <cell r="C195">
            <v>1299</v>
          </cell>
          <cell r="D195">
            <v>149</v>
          </cell>
          <cell r="E195">
            <v>948</v>
          </cell>
          <cell r="F195">
            <v>1790</v>
          </cell>
          <cell r="G195">
            <v>1441</v>
          </cell>
          <cell r="H195">
            <v>1706</v>
          </cell>
          <cell r="I195">
            <v>1460</v>
          </cell>
          <cell r="J195">
            <v>965</v>
          </cell>
          <cell r="K195">
            <v>878</v>
          </cell>
          <cell r="L195">
            <v>563</v>
          </cell>
          <cell r="M195">
            <v>435</v>
          </cell>
          <cell r="N195">
            <v>299.99</v>
          </cell>
          <cell r="O195">
            <v>423</v>
          </cell>
          <cell r="P195">
            <v>127</v>
          </cell>
          <cell r="Q195">
            <v>421</v>
          </cell>
          <cell r="R195">
            <v>336</v>
          </cell>
          <cell r="S195">
            <v>255</v>
          </cell>
          <cell r="T195">
            <v>96</v>
          </cell>
          <cell r="U195">
            <v>56</v>
          </cell>
          <cell r="V195">
            <v>308.10000000000002</v>
          </cell>
          <cell r="W195">
            <v>135</v>
          </cell>
          <cell r="X195">
            <v>10</v>
          </cell>
          <cell r="Y195">
            <v>378</v>
          </cell>
          <cell r="Z195">
            <v>44.1</v>
          </cell>
          <cell r="AA195">
            <v>104</v>
          </cell>
          <cell r="AB195">
            <v>21</v>
          </cell>
          <cell r="AC195">
            <v>23</v>
          </cell>
          <cell r="AD195">
            <v>2</v>
          </cell>
          <cell r="AE195">
            <v>5.0999999999999996</v>
          </cell>
          <cell r="AF195">
            <v>39</v>
          </cell>
          <cell r="AG195">
            <v>90</v>
          </cell>
          <cell r="AH195">
            <v>0</v>
          </cell>
          <cell r="AI195">
            <v>19.3</v>
          </cell>
          <cell r="AJ195">
            <v>16</v>
          </cell>
          <cell r="AK195">
            <v>8</v>
          </cell>
          <cell r="AL195">
            <v>0</v>
          </cell>
          <cell r="AM195">
            <v>16</v>
          </cell>
          <cell r="AN195">
            <v>236</v>
          </cell>
          <cell r="AO195">
            <v>15</v>
          </cell>
          <cell r="AP195">
            <v>0</v>
          </cell>
          <cell r="AQ195">
            <v>325</v>
          </cell>
          <cell r="AR195">
            <v>85</v>
          </cell>
          <cell r="AS195">
            <v>13</v>
          </cell>
          <cell r="AT195">
            <v>1.5</v>
          </cell>
          <cell r="AU195">
            <v>12</v>
          </cell>
          <cell r="AV195">
            <v>41</v>
          </cell>
          <cell r="AW195">
            <v>8</v>
          </cell>
          <cell r="AX195">
            <v>266.3</v>
          </cell>
        </row>
        <row r="196">
          <cell r="A196">
            <v>42965</v>
          </cell>
          <cell r="B196">
            <v>13635</v>
          </cell>
          <cell r="C196">
            <v>1375</v>
          </cell>
          <cell r="D196">
            <v>163</v>
          </cell>
          <cell r="E196">
            <v>930</v>
          </cell>
          <cell r="F196">
            <v>1780</v>
          </cell>
          <cell r="G196">
            <v>1423</v>
          </cell>
          <cell r="H196">
            <v>1778</v>
          </cell>
          <cell r="I196">
            <v>1510</v>
          </cell>
          <cell r="J196">
            <v>935</v>
          </cell>
          <cell r="K196">
            <v>916</v>
          </cell>
          <cell r="L196">
            <v>594</v>
          </cell>
          <cell r="M196">
            <v>443.5</v>
          </cell>
          <cell r="N196">
            <v>308.47000000000003</v>
          </cell>
          <cell r="O196">
            <v>439</v>
          </cell>
          <cell r="P196">
            <v>129</v>
          </cell>
          <cell r="Q196">
            <v>405</v>
          </cell>
          <cell r="R196">
            <v>329</v>
          </cell>
          <cell r="S196">
            <v>266</v>
          </cell>
          <cell r="T196">
            <v>101</v>
          </cell>
          <cell r="U196">
            <v>52</v>
          </cell>
          <cell r="V196">
            <v>334.5</v>
          </cell>
          <cell r="W196">
            <v>143</v>
          </cell>
          <cell r="X196">
            <v>9</v>
          </cell>
          <cell r="Y196">
            <v>363</v>
          </cell>
          <cell r="Z196">
            <v>50.4</v>
          </cell>
          <cell r="AA196">
            <v>97</v>
          </cell>
          <cell r="AB196">
            <v>29</v>
          </cell>
          <cell r="AC196">
            <v>21</v>
          </cell>
          <cell r="AD196">
            <v>2.1</v>
          </cell>
          <cell r="AE196">
            <v>5.0999999999999996</v>
          </cell>
          <cell r="AF196">
            <v>30</v>
          </cell>
          <cell r="AG196">
            <v>88</v>
          </cell>
          <cell r="AH196">
            <v>0</v>
          </cell>
          <cell r="AI196">
            <v>27</v>
          </cell>
          <cell r="AJ196">
            <v>18</v>
          </cell>
          <cell r="AK196">
            <v>8</v>
          </cell>
          <cell r="AL196">
            <v>0</v>
          </cell>
          <cell r="AM196">
            <v>16</v>
          </cell>
          <cell r="AN196">
            <v>212</v>
          </cell>
          <cell r="AO196">
            <v>17</v>
          </cell>
          <cell r="AP196">
            <v>0</v>
          </cell>
          <cell r="AQ196">
            <v>318</v>
          </cell>
          <cell r="AR196">
            <v>102.7</v>
          </cell>
          <cell r="AS196">
            <v>12</v>
          </cell>
          <cell r="AT196">
            <v>1.5</v>
          </cell>
          <cell r="AU196">
            <v>12</v>
          </cell>
          <cell r="AV196">
            <v>41</v>
          </cell>
          <cell r="AW196">
            <v>8</v>
          </cell>
          <cell r="AX196">
            <v>261</v>
          </cell>
        </row>
        <row r="197">
          <cell r="A197">
            <v>42958</v>
          </cell>
          <cell r="B197">
            <v>13834</v>
          </cell>
          <cell r="C197">
            <v>1435</v>
          </cell>
          <cell r="D197">
            <v>155</v>
          </cell>
          <cell r="E197">
            <v>909</v>
          </cell>
          <cell r="F197">
            <v>1800</v>
          </cell>
          <cell r="G197">
            <v>1470</v>
          </cell>
          <cell r="H197">
            <v>1809</v>
          </cell>
          <cell r="I197">
            <v>1564</v>
          </cell>
          <cell r="J197">
            <v>925</v>
          </cell>
          <cell r="K197">
            <v>887</v>
          </cell>
          <cell r="L197">
            <v>596</v>
          </cell>
          <cell r="M197">
            <v>449</v>
          </cell>
          <cell r="N197">
            <v>323.94</v>
          </cell>
          <cell r="O197">
            <v>462</v>
          </cell>
          <cell r="P197">
            <v>114</v>
          </cell>
          <cell r="Q197">
            <v>420</v>
          </cell>
          <cell r="R197">
            <v>318</v>
          </cell>
          <cell r="S197">
            <v>262</v>
          </cell>
          <cell r="T197">
            <v>93</v>
          </cell>
          <cell r="U197">
            <v>53</v>
          </cell>
          <cell r="V197">
            <v>309.39999999999998</v>
          </cell>
          <cell r="W197">
            <v>150</v>
          </cell>
          <cell r="X197">
            <v>8.5</v>
          </cell>
          <cell r="Y197">
            <v>360</v>
          </cell>
          <cell r="Z197">
            <v>63.7</v>
          </cell>
          <cell r="AA197">
            <v>98</v>
          </cell>
          <cell r="AB197">
            <v>35</v>
          </cell>
          <cell r="AC197">
            <v>20</v>
          </cell>
          <cell r="AD197">
            <v>2.8</v>
          </cell>
          <cell r="AE197">
            <v>5.0999999999999996</v>
          </cell>
          <cell r="AF197">
            <v>31</v>
          </cell>
          <cell r="AG197">
            <v>98.5</v>
          </cell>
          <cell r="AH197">
            <v>0</v>
          </cell>
          <cell r="AI197">
            <v>31</v>
          </cell>
          <cell r="AJ197">
            <v>20</v>
          </cell>
          <cell r="AK197">
            <v>8</v>
          </cell>
          <cell r="AL197">
            <v>0</v>
          </cell>
          <cell r="AM197">
            <v>15</v>
          </cell>
          <cell r="AN197">
            <v>223</v>
          </cell>
          <cell r="AO197">
            <v>14</v>
          </cell>
          <cell r="AP197">
            <v>0</v>
          </cell>
          <cell r="AQ197">
            <v>365</v>
          </cell>
          <cell r="AR197">
            <v>103</v>
          </cell>
          <cell r="AS197">
            <v>6</v>
          </cell>
          <cell r="AT197">
            <v>1.5</v>
          </cell>
          <cell r="AU197">
            <v>12</v>
          </cell>
          <cell r="AV197">
            <v>41</v>
          </cell>
          <cell r="AW197">
            <v>8</v>
          </cell>
          <cell r="AX197">
            <v>259</v>
          </cell>
        </row>
        <row r="198">
          <cell r="A198">
            <v>42951</v>
          </cell>
          <cell r="B198">
            <v>14037</v>
          </cell>
          <cell r="C198">
            <v>1413</v>
          </cell>
          <cell r="D198">
            <v>160</v>
          </cell>
          <cell r="E198">
            <v>952</v>
          </cell>
          <cell r="F198">
            <v>1780</v>
          </cell>
          <cell r="G198">
            <v>1495</v>
          </cell>
          <cell r="H198">
            <v>1823</v>
          </cell>
          <cell r="I198">
            <v>1566</v>
          </cell>
          <cell r="J198">
            <v>930</v>
          </cell>
          <cell r="K198">
            <v>890</v>
          </cell>
          <cell r="L198">
            <v>618</v>
          </cell>
          <cell r="M198">
            <v>451</v>
          </cell>
          <cell r="N198">
            <v>353.78</v>
          </cell>
          <cell r="O198">
            <v>460</v>
          </cell>
          <cell r="P198">
            <v>94</v>
          </cell>
          <cell r="Q198">
            <v>455</v>
          </cell>
          <cell r="R198">
            <v>342</v>
          </cell>
          <cell r="S198">
            <v>265</v>
          </cell>
          <cell r="T198">
            <v>90</v>
          </cell>
          <cell r="U198">
            <v>51</v>
          </cell>
          <cell r="V198">
            <v>307.7</v>
          </cell>
          <cell r="W198">
            <v>158</v>
          </cell>
          <cell r="X198">
            <v>7.6</v>
          </cell>
          <cell r="Y198">
            <v>390</v>
          </cell>
          <cell r="Z198">
            <v>65.400000000000006</v>
          </cell>
          <cell r="AA198">
            <v>103</v>
          </cell>
          <cell r="AB198">
            <v>27</v>
          </cell>
          <cell r="AC198">
            <v>27</v>
          </cell>
          <cell r="AD198">
            <v>4</v>
          </cell>
          <cell r="AE198">
            <v>5.0999999999999996</v>
          </cell>
          <cell r="AF198">
            <v>30</v>
          </cell>
          <cell r="AG198">
            <v>108</v>
          </cell>
          <cell r="AH198">
            <v>0</v>
          </cell>
          <cell r="AI198">
            <v>35</v>
          </cell>
          <cell r="AJ198">
            <v>18</v>
          </cell>
          <cell r="AK198">
            <v>8</v>
          </cell>
          <cell r="AL198">
            <v>0</v>
          </cell>
          <cell r="AM198">
            <v>20</v>
          </cell>
          <cell r="AN198">
            <v>235</v>
          </cell>
          <cell r="AO198">
            <v>21</v>
          </cell>
          <cell r="AP198">
            <v>0</v>
          </cell>
          <cell r="AQ198">
            <v>362</v>
          </cell>
          <cell r="AR198">
            <v>99.4</v>
          </cell>
          <cell r="AS198">
            <v>9.8000000000000007</v>
          </cell>
          <cell r="AT198">
            <v>1.5</v>
          </cell>
          <cell r="AU198">
            <v>12</v>
          </cell>
          <cell r="AV198">
            <v>41</v>
          </cell>
          <cell r="AW198">
            <v>8</v>
          </cell>
          <cell r="AX198">
            <v>269.5</v>
          </cell>
        </row>
        <row r="199">
          <cell r="A199">
            <v>42944</v>
          </cell>
          <cell r="B199">
            <v>14231</v>
          </cell>
          <cell r="C199">
            <v>1468</v>
          </cell>
          <cell r="D199">
            <v>160</v>
          </cell>
          <cell r="E199">
            <v>946</v>
          </cell>
          <cell r="F199">
            <v>1780</v>
          </cell>
          <cell r="G199">
            <v>1492</v>
          </cell>
          <cell r="H199">
            <v>1957.5</v>
          </cell>
          <cell r="I199">
            <v>1560</v>
          </cell>
          <cell r="J199">
            <v>940</v>
          </cell>
          <cell r="K199">
            <v>850</v>
          </cell>
          <cell r="L199">
            <v>626</v>
          </cell>
          <cell r="M199">
            <v>452</v>
          </cell>
          <cell r="N199">
            <v>365.82</v>
          </cell>
          <cell r="O199">
            <v>469</v>
          </cell>
          <cell r="P199">
            <v>117</v>
          </cell>
          <cell r="Q199">
            <v>445</v>
          </cell>
          <cell r="R199">
            <v>329</v>
          </cell>
          <cell r="S199">
            <v>276</v>
          </cell>
          <cell r="T199">
            <v>88</v>
          </cell>
          <cell r="U199">
            <v>48</v>
          </cell>
          <cell r="V199">
            <v>282.60000000000002</v>
          </cell>
          <cell r="W199">
            <v>165</v>
          </cell>
          <cell r="X199">
            <v>9.4</v>
          </cell>
          <cell r="Y199">
            <v>445</v>
          </cell>
          <cell r="Z199">
            <v>68.900000000000006</v>
          </cell>
          <cell r="AA199">
            <v>119</v>
          </cell>
          <cell r="AB199">
            <v>39</v>
          </cell>
          <cell r="AC199">
            <v>37</v>
          </cell>
          <cell r="AD199">
            <v>4.5999999999999996</v>
          </cell>
          <cell r="AE199">
            <v>5.0999999999999996</v>
          </cell>
          <cell r="AF199">
            <v>31</v>
          </cell>
          <cell r="AG199">
            <v>107</v>
          </cell>
          <cell r="AH199">
            <v>0</v>
          </cell>
          <cell r="AI199">
            <v>24.5</v>
          </cell>
          <cell r="AJ199">
            <v>16</v>
          </cell>
          <cell r="AK199">
            <v>8</v>
          </cell>
          <cell r="AL199">
            <v>0</v>
          </cell>
          <cell r="AM199">
            <v>20</v>
          </cell>
          <cell r="AN199">
            <v>227</v>
          </cell>
          <cell r="AO199">
            <v>23</v>
          </cell>
          <cell r="AP199">
            <v>0</v>
          </cell>
          <cell r="AQ199">
            <v>365</v>
          </cell>
          <cell r="AR199">
            <v>84.5</v>
          </cell>
          <cell r="AS199">
            <v>8</v>
          </cell>
          <cell r="AT199">
            <v>1.5</v>
          </cell>
          <cell r="AU199">
            <v>12</v>
          </cell>
          <cell r="AV199">
            <v>41</v>
          </cell>
          <cell r="AW199">
            <v>8</v>
          </cell>
          <cell r="AX199">
            <v>283.8</v>
          </cell>
        </row>
        <row r="200">
          <cell r="A200">
            <v>42937</v>
          </cell>
          <cell r="B200">
            <v>14320</v>
          </cell>
          <cell r="C200">
            <v>1455</v>
          </cell>
          <cell r="D200">
            <v>153</v>
          </cell>
          <cell r="E200">
            <v>960</v>
          </cell>
          <cell r="F200">
            <v>1820</v>
          </cell>
          <cell r="G200">
            <v>1464</v>
          </cell>
          <cell r="H200">
            <v>1928</v>
          </cell>
          <cell r="I200">
            <v>1622</v>
          </cell>
          <cell r="J200">
            <v>945</v>
          </cell>
          <cell r="K200">
            <v>835</v>
          </cell>
          <cell r="L200">
            <v>603</v>
          </cell>
          <cell r="M200">
            <v>460</v>
          </cell>
          <cell r="N200">
            <v>389.32</v>
          </cell>
          <cell r="O200">
            <v>461</v>
          </cell>
          <cell r="P200">
            <v>125</v>
          </cell>
          <cell r="Q200">
            <v>470</v>
          </cell>
          <cell r="R200">
            <v>324</v>
          </cell>
          <cell r="S200">
            <v>270</v>
          </cell>
          <cell r="T200">
            <v>87</v>
          </cell>
          <cell r="U200">
            <v>47</v>
          </cell>
          <cell r="V200">
            <v>274.2</v>
          </cell>
          <cell r="W200">
            <v>170</v>
          </cell>
          <cell r="X200">
            <v>12.1</v>
          </cell>
          <cell r="Y200">
            <v>455</v>
          </cell>
          <cell r="Z200">
            <v>63.7</v>
          </cell>
          <cell r="AA200">
            <v>138</v>
          </cell>
          <cell r="AB200">
            <v>45</v>
          </cell>
          <cell r="AC200">
            <v>44</v>
          </cell>
          <cell r="AD200">
            <v>4.8</v>
          </cell>
          <cell r="AE200">
            <v>5.0999999999999996</v>
          </cell>
          <cell r="AF200">
            <v>35</v>
          </cell>
          <cell r="AG200">
            <v>88</v>
          </cell>
          <cell r="AH200">
            <v>0</v>
          </cell>
          <cell r="AI200">
            <v>24.8</v>
          </cell>
          <cell r="AJ200">
            <v>18</v>
          </cell>
          <cell r="AK200">
            <v>8</v>
          </cell>
          <cell r="AL200">
            <v>0</v>
          </cell>
          <cell r="AM200">
            <v>20</v>
          </cell>
          <cell r="AN200">
            <v>234</v>
          </cell>
          <cell r="AO200">
            <v>19</v>
          </cell>
          <cell r="AP200">
            <v>0</v>
          </cell>
          <cell r="AQ200">
            <v>370</v>
          </cell>
          <cell r="AR200">
            <v>90.3</v>
          </cell>
          <cell r="AS200">
            <v>12</v>
          </cell>
          <cell r="AT200">
            <v>1.5</v>
          </cell>
          <cell r="AU200">
            <v>12</v>
          </cell>
          <cell r="AV200">
            <v>41</v>
          </cell>
          <cell r="AW200">
            <v>8</v>
          </cell>
          <cell r="AX200">
            <v>275.89999999999998</v>
          </cell>
        </row>
        <row r="201">
          <cell r="A201">
            <v>42930</v>
          </cell>
          <cell r="B201">
            <v>14287</v>
          </cell>
          <cell r="C201">
            <v>1474</v>
          </cell>
          <cell r="D201">
            <v>156</v>
          </cell>
          <cell r="E201">
            <v>1017</v>
          </cell>
          <cell r="F201">
            <v>1825</v>
          </cell>
          <cell r="G201">
            <v>1448</v>
          </cell>
          <cell r="H201">
            <v>1934</v>
          </cell>
          <cell r="I201">
            <v>1544</v>
          </cell>
          <cell r="J201">
            <v>950</v>
          </cell>
          <cell r="K201">
            <v>800</v>
          </cell>
          <cell r="L201">
            <v>603</v>
          </cell>
          <cell r="M201">
            <v>435</v>
          </cell>
          <cell r="N201">
            <v>390.7</v>
          </cell>
          <cell r="O201">
            <v>455</v>
          </cell>
          <cell r="P201">
            <v>143</v>
          </cell>
          <cell r="Q201">
            <v>480</v>
          </cell>
          <cell r="R201">
            <v>341</v>
          </cell>
          <cell r="S201">
            <v>265</v>
          </cell>
          <cell r="T201">
            <v>99</v>
          </cell>
          <cell r="U201">
            <v>49</v>
          </cell>
          <cell r="V201">
            <v>272.10000000000002</v>
          </cell>
          <cell r="W201">
            <v>180</v>
          </cell>
          <cell r="X201">
            <v>18</v>
          </cell>
          <cell r="Y201">
            <v>490</v>
          </cell>
          <cell r="Z201">
            <v>64.2</v>
          </cell>
          <cell r="AA201">
            <v>140</v>
          </cell>
          <cell r="AB201">
            <v>50</v>
          </cell>
          <cell r="AC201">
            <v>47.5</v>
          </cell>
          <cell r="AD201">
            <v>5.3</v>
          </cell>
          <cell r="AE201">
            <v>5.0999999999999996</v>
          </cell>
          <cell r="AF201">
            <v>38</v>
          </cell>
          <cell r="AG201">
            <v>96</v>
          </cell>
          <cell r="AH201">
            <v>0</v>
          </cell>
          <cell r="AI201">
            <v>25</v>
          </cell>
          <cell r="AJ201">
            <v>20</v>
          </cell>
          <cell r="AK201">
            <v>8</v>
          </cell>
          <cell r="AL201">
            <v>0</v>
          </cell>
          <cell r="AM201">
            <v>20</v>
          </cell>
          <cell r="AN201">
            <v>239</v>
          </cell>
          <cell r="AO201">
            <v>25</v>
          </cell>
          <cell r="AP201">
            <v>0</v>
          </cell>
          <cell r="AQ201">
            <v>350</v>
          </cell>
          <cell r="AR201">
            <v>89</v>
          </cell>
          <cell r="AS201">
            <v>15</v>
          </cell>
          <cell r="AT201">
            <v>1.5</v>
          </cell>
          <cell r="AU201">
            <v>12</v>
          </cell>
          <cell r="AV201">
            <v>41</v>
          </cell>
          <cell r="AW201">
            <v>8</v>
          </cell>
          <cell r="AX201">
            <v>265.8</v>
          </cell>
        </row>
        <row r="202">
          <cell r="A202">
            <v>42923</v>
          </cell>
          <cell r="B202">
            <v>14229</v>
          </cell>
          <cell r="C202">
            <v>1522</v>
          </cell>
          <cell r="D202">
            <v>166</v>
          </cell>
          <cell r="E202">
            <v>1078</v>
          </cell>
          <cell r="F202">
            <v>1775</v>
          </cell>
          <cell r="G202">
            <v>1483</v>
          </cell>
          <cell r="H202">
            <v>1812.7</v>
          </cell>
          <cell r="I202">
            <v>1506</v>
          </cell>
          <cell r="J202">
            <v>940</v>
          </cell>
          <cell r="K202">
            <v>805</v>
          </cell>
          <cell r="L202">
            <v>590</v>
          </cell>
          <cell r="M202">
            <v>440</v>
          </cell>
          <cell r="N202">
            <v>399</v>
          </cell>
          <cell r="O202">
            <v>452</v>
          </cell>
          <cell r="P202">
            <v>142</v>
          </cell>
          <cell r="Q202">
            <v>490</v>
          </cell>
          <cell r="R202">
            <v>348</v>
          </cell>
          <cell r="S202">
            <v>268</v>
          </cell>
          <cell r="T202">
            <v>96</v>
          </cell>
          <cell r="U202">
            <v>48</v>
          </cell>
          <cell r="V202">
            <v>280.7</v>
          </cell>
          <cell r="W202">
            <v>181</v>
          </cell>
          <cell r="X202">
            <v>18</v>
          </cell>
          <cell r="Y202">
            <v>501</v>
          </cell>
          <cell r="Z202">
            <v>68.099999999999994</v>
          </cell>
          <cell r="AA202">
            <v>124</v>
          </cell>
          <cell r="AB202">
            <v>60</v>
          </cell>
          <cell r="AC202">
            <v>38</v>
          </cell>
          <cell r="AD202">
            <v>2.2999999999999998</v>
          </cell>
          <cell r="AE202">
            <v>5.0999999999999996</v>
          </cell>
          <cell r="AF202">
            <v>44</v>
          </cell>
          <cell r="AG202">
            <v>98</v>
          </cell>
          <cell r="AH202">
            <v>0</v>
          </cell>
          <cell r="AI202">
            <v>26</v>
          </cell>
          <cell r="AJ202">
            <v>16</v>
          </cell>
          <cell r="AK202">
            <v>8</v>
          </cell>
          <cell r="AL202">
            <v>0</v>
          </cell>
          <cell r="AM202">
            <v>20</v>
          </cell>
          <cell r="AN202">
            <v>262</v>
          </cell>
          <cell r="AO202">
            <v>33</v>
          </cell>
          <cell r="AP202">
            <v>1.5</v>
          </cell>
          <cell r="AQ202">
            <v>350</v>
          </cell>
          <cell r="AR202">
            <v>105</v>
          </cell>
          <cell r="AS202">
            <v>16</v>
          </cell>
          <cell r="AT202">
            <v>1.5</v>
          </cell>
          <cell r="AU202">
            <v>12</v>
          </cell>
          <cell r="AV202">
            <v>41</v>
          </cell>
          <cell r="AW202">
            <v>8</v>
          </cell>
          <cell r="AX202">
            <v>314.5</v>
          </cell>
        </row>
        <row r="203">
          <cell r="A203">
            <v>42916</v>
          </cell>
          <cell r="B203">
            <v>14413</v>
          </cell>
          <cell r="C203">
            <v>1471</v>
          </cell>
          <cell r="D203">
            <v>149</v>
          </cell>
          <cell r="E203">
            <v>1045</v>
          </cell>
          <cell r="F203">
            <v>1795</v>
          </cell>
          <cell r="G203">
            <v>1464</v>
          </cell>
          <cell r="H203">
            <v>1892</v>
          </cell>
          <cell r="I203">
            <v>1516</v>
          </cell>
          <cell r="J203">
            <v>930</v>
          </cell>
          <cell r="K203">
            <v>796</v>
          </cell>
          <cell r="L203">
            <v>619</v>
          </cell>
          <cell r="M203">
            <v>470</v>
          </cell>
          <cell r="N203">
            <v>403.51</v>
          </cell>
          <cell r="O203">
            <v>454</v>
          </cell>
          <cell r="P203">
            <v>132</v>
          </cell>
          <cell r="Q203">
            <v>494</v>
          </cell>
          <cell r="R203">
            <v>336</v>
          </cell>
          <cell r="S203">
            <v>265</v>
          </cell>
          <cell r="T203">
            <v>95</v>
          </cell>
          <cell r="U203">
            <v>48</v>
          </cell>
          <cell r="V203">
            <v>305.8</v>
          </cell>
          <cell r="W203">
            <v>173</v>
          </cell>
          <cell r="X203">
            <v>20.8</v>
          </cell>
          <cell r="Y203">
            <v>510</v>
          </cell>
          <cell r="Z203">
            <v>58.4</v>
          </cell>
          <cell r="AA203">
            <v>129</v>
          </cell>
          <cell r="AB203">
            <v>59</v>
          </cell>
          <cell r="AC203">
            <v>43.6</v>
          </cell>
          <cell r="AD203">
            <v>3</v>
          </cell>
          <cell r="AE203">
            <v>5.0999999999999996</v>
          </cell>
          <cell r="AF203">
            <v>43</v>
          </cell>
          <cell r="AG203">
            <v>108</v>
          </cell>
          <cell r="AH203">
            <v>0</v>
          </cell>
          <cell r="AI203">
            <v>26</v>
          </cell>
          <cell r="AJ203">
            <v>14</v>
          </cell>
          <cell r="AK203">
            <v>8</v>
          </cell>
          <cell r="AL203">
            <v>0</v>
          </cell>
          <cell r="AM203">
            <v>20</v>
          </cell>
          <cell r="AN203">
            <v>264</v>
          </cell>
          <cell r="AO203">
            <v>37</v>
          </cell>
          <cell r="AP203">
            <v>2.5</v>
          </cell>
          <cell r="AQ203">
            <v>340</v>
          </cell>
          <cell r="AR203">
            <v>128</v>
          </cell>
          <cell r="AS203">
            <v>19.2</v>
          </cell>
          <cell r="AT203">
            <v>1.5</v>
          </cell>
          <cell r="AU203">
            <v>12</v>
          </cell>
          <cell r="AV203">
            <v>41</v>
          </cell>
          <cell r="AW203">
            <v>8</v>
          </cell>
          <cell r="AX203">
            <v>323.3</v>
          </cell>
        </row>
        <row r="204">
          <cell r="A204">
            <v>42909</v>
          </cell>
          <cell r="B204">
            <v>14539</v>
          </cell>
          <cell r="C204">
            <v>1486</v>
          </cell>
          <cell r="D204">
            <v>163</v>
          </cell>
          <cell r="E204">
            <v>1030</v>
          </cell>
          <cell r="F204">
            <v>1850</v>
          </cell>
          <cell r="G204">
            <v>1466</v>
          </cell>
          <cell r="H204">
            <v>1884</v>
          </cell>
          <cell r="I204">
            <v>1450</v>
          </cell>
          <cell r="J204">
            <v>925</v>
          </cell>
          <cell r="K204">
            <v>840</v>
          </cell>
          <cell r="L204">
            <v>648</v>
          </cell>
          <cell r="M204">
            <v>520</v>
          </cell>
          <cell r="N204">
            <v>410</v>
          </cell>
          <cell r="O204">
            <v>425</v>
          </cell>
          <cell r="P204">
            <v>147</v>
          </cell>
          <cell r="Q204">
            <v>460</v>
          </cell>
          <cell r="R204">
            <v>357</v>
          </cell>
          <cell r="S204">
            <v>280</v>
          </cell>
          <cell r="T204">
            <v>106</v>
          </cell>
          <cell r="U204">
            <v>47</v>
          </cell>
          <cell r="V204">
            <v>314</v>
          </cell>
          <cell r="W204">
            <v>179</v>
          </cell>
          <cell r="X204">
            <v>30</v>
          </cell>
          <cell r="Y204">
            <v>514</v>
          </cell>
          <cell r="Z204">
            <v>58.5</v>
          </cell>
          <cell r="AA204">
            <v>119.9</v>
          </cell>
          <cell r="AB204">
            <v>67</v>
          </cell>
          <cell r="AC204">
            <v>36.200000000000003</v>
          </cell>
          <cell r="AD204">
            <v>3.6</v>
          </cell>
          <cell r="AE204">
            <v>5.0999999999999996</v>
          </cell>
          <cell r="AF204">
            <v>36</v>
          </cell>
          <cell r="AG204">
            <v>103</v>
          </cell>
          <cell r="AH204">
            <v>0</v>
          </cell>
          <cell r="AI204">
            <v>26</v>
          </cell>
          <cell r="AJ204">
            <v>15</v>
          </cell>
          <cell r="AK204">
            <v>8</v>
          </cell>
          <cell r="AL204">
            <v>0</v>
          </cell>
          <cell r="AM204">
            <v>20</v>
          </cell>
          <cell r="AN204">
            <v>284</v>
          </cell>
          <cell r="AO204">
            <v>50</v>
          </cell>
          <cell r="AP204">
            <v>3</v>
          </cell>
          <cell r="AQ204">
            <v>355</v>
          </cell>
          <cell r="AR204">
            <v>96</v>
          </cell>
          <cell r="AS204">
            <v>8.5</v>
          </cell>
          <cell r="AT204">
            <v>1.5</v>
          </cell>
          <cell r="AU204">
            <v>12</v>
          </cell>
          <cell r="AV204">
            <v>41</v>
          </cell>
          <cell r="AW204">
            <v>8</v>
          </cell>
          <cell r="AX204">
            <v>330</v>
          </cell>
        </row>
        <row r="205">
          <cell r="A205">
            <v>42902</v>
          </cell>
          <cell r="B205">
            <v>14236</v>
          </cell>
          <cell r="C205">
            <v>1397</v>
          </cell>
          <cell r="D205">
            <v>173</v>
          </cell>
          <cell r="E205">
            <v>993</v>
          </cell>
          <cell r="F205">
            <v>1820</v>
          </cell>
          <cell r="G205">
            <v>1452</v>
          </cell>
          <cell r="H205">
            <v>1788</v>
          </cell>
          <cell r="I205">
            <v>1370</v>
          </cell>
          <cell r="J205">
            <v>910</v>
          </cell>
          <cell r="K205">
            <v>880</v>
          </cell>
          <cell r="L205">
            <v>608</v>
          </cell>
          <cell r="M205">
            <v>490</v>
          </cell>
          <cell r="N205">
            <v>383</v>
          </cell>
          <cell r="O205">
            <v>445</v>
          </cell>
          <cell r="P205">
            <v>154</v>
          </cell>
          <cell r="Q205">
            <v>450</v>
          </cell>
          <cell r="R205">
            <v>311</v>
          </cell>
          <cell r="S205">
            <v>249</v>
          </cell>
          <cell r="T205">
            <v>126</v>
          </cell>
          <cell r="U205">
            <v>48</v>
          </cell>
          <cell r="V205">
            <v>317.3</v>
          </cell>
          <cell r="W205">
            <v>178</v>
          </cell>
          <cell r="X205">
            <v>37.5</v>
          </cell>
          <cell r="Y205">
            <v>510</v>
          </cell>
          <cell r="Z205">
            <v>56.1</v>
          </cell>
          <cell r="AA205">
            <v>130.6</v>
          </cell>
          <cell r="AB205">
            <v>85</v>
          </cell>
          <cell r="AC205">
            <v>23</v>
          </cell>
          <cell r="AD205">
            <v>4.5</v>
          </cell>
          <cell r="AE205">
            <v>5.0999999999999996</v>
          </cell>
          <cell r="AF205">
            <v>40</v>
          </cell>
          <cell r="AG205">
            <v>106</v>
          </cell>
          <cell r="AH205">
            <v>0</v>
          </cell>
          <cell r="AI205">
            <v>28</v>
          </cell>
          <cell r="AJ205">
            <v>17</v>
          </cell>
          <cell r="AK205">
            <v>8</v>
          </cell>
          <cell r="AL205">
            <v>0</v>
          </cell>
          <cell r="AM205">
            <v>20</v>
          </cell>
          <cell r="AN205">
            <v>275</v>
          </cell>
          <cell r="AO205">
            <v>39</v>
          </cell>
          <cell r="AP205">
            <v>4</v>
          </cell>
          <cell r="AQ205">
            <v>360</v>
          </cell>
          <cell r="AR205">
            <v>104</v>
          </cell>
          <cell r="AS205">
            <v>12</v>
          </cell>
          <cell r="AT205">
            <v>1.5</v>
          </cell>
          <cell r="AU205">
            <v>12</v>
          </cell>
          <cell r="AV205">
            <v>41</v>
          </cell>
          <cell r="AW205">
            <v>8</v>
          </cell>
          <cell r="AX205">
            <v>329.1</v>
          </cell>
        </row>
        <row r="206">
          <cell r="A206">
            <v>42895</v>
          </cell>
          <cell r="B206">
            <v>14411</v>
          </cell>
          <cell r="C206">
            <v>1409</v>
          </cell>
          <cell r="D206">
            <v>171</v>
          </cell>
          <cell r="E206">
            <v>966</v>
          </cell>
          <cell r="F206">
            <v>1795</v>
          </cell>
          <cell r="G206">
            <v>1481</v>
          </cell>
          <cell r="H206">
            <v>1867</v>
          </cell>
          <cell r="I206">
            <v>1340</v>
          </cell>
          <cell r="J206">
            <v>920</v>
          </cell>
          <cell r="K206">
            <v>970</v>
          </cell>
          <cell r="L206">
            <v>605</v>
          </cell>
          <cell r="M206">
            <v>515</v>
          </cell>
          <cell r="N206">
            <v>385</v>
          </cell>
          <cell r="O206">
            <v>422</v>
          </cell>
          <cell r="P206">
            <v>175</v>
          </cell>
          <cell r="Q206">
            <v>470</v>
          </cell>
          <cell r="R206">
            <v>335</v>
          </cell>
          <cell r="S206">
            <v>210</v>
          </cell>
          <cell r="T206">
            <v>121</v>
          </cell>
          <cell r="U206">
            <v>46</v>
          </cell>
          <cell r="V206">
            <v>344</v>
          </cell>
          <cell r="W206">
            <v>177</v>
          </cell>
          <cell r="X206">
            <v>43</v>
          </cell>
          <cell r="Y206">
            <v>518</v>
          </cell>
          <cell r="Z206">
            <v>52</v>
          </cell>
          <cell r="AA206">
            <v>121</v>
          </cell>
          <cell r="AB206">
            <v>86</v>
          </cell>
          <cell r="AC206">
            <v>24</v>
          </cell>
          <cell r="AD206">
            <v>3</v>
          </cell>
          <cell r="AE206">
            <v>5</v>
          </cell>
          <cell r="AF206">
            <v>35</v>
          </cell>
          <cell r="AG206">
            <v>116</v>
          </cell>
          <cell r="AH206">
            <v>0</v>
          </cell>
          <cell r="AI206">
            <v>30</v>
          </cell>
          <cell r="AJ206">
            <v>17</v>
          </cell>
          <cell r="AK206">
            <v>8</v>
          </cell>
          <cell r="AL206">
            <v>0</v>
          </cell>
          <cell r="AM206">
            <v>11</v>
          </cell>
          <cell r="AN206">
            <v>274</v>
          </cell>
          <cell r="AO206">
            <v>47</v>
          </cell>
          <cell r="AP206">
            <v>5</v>
          </cell>
          <cell r="AQ206">
            <v>370</v>
          </cell>
          <cell r="AR206">
            <v>106</v>
          </cell>
          <cell r="AS206">
            <v>8</v>
          </cell>
          <cell r="AT206">
            <v>2</v>
          </cell>
          <cell r="AU206">
            <v>12</v>
          </cell>
          <cell r="AV206">
            <v>41</v>
          </cell>
          <cell r="AW206">
            <v>8</v>
          </cell>
          <cell r="AX206">
            <v>291</v>
          </cell>
        </row>
        <row r="207">
          <cell r="C207">
            <v>1419</v>
          </cell>
        </row>
      </sheetData>
      <sheetData sheetId="11"/>
      <sheetData sheetId="12"/>
      <sheetData sheetId="13">
        <row r="9">
          <cell r="A9">
            <v>43200</v>
          </cell>
          <cell r="B9">
            <v>55</v>
          </cell>
        </row>
        <row r="10">
          <cell r="A10">
            <v>43201</v>
          </cell>
          <cell r="B10">
            <v>36</v>
          </cell>
        </row>
        <row r="11">
          <cell r="A11">
            <v>43202</v>
          </cell>
          <cell r="B11">
            <v>34.299999999999997</v>
          </cell>
        </row>
        <row r="12">
          <cell r="A12">
            <v>43203</v>
          </cell>
          <cell r="B12">
            <v>31.8</v>
          </cell>
        </row>
        <row r="13">
          <cell r="A13">
            <v>43206</v>
          </cell>
          <cell r="B13">
            <v>29.78</v>
          </cell>
        </row>
        <row r="14">
          <cell r="A14">
            <v>43207</v>
          </cell>
          <cell r="B14">
            <v>67.8</v>
          </cell>
        </row>
        <row r="15">
          <cell r="A15">
            <v>43208</v>
          </cell>
          <cell r="B15">
            <v>65.48</v>
          </cell>
        </row>
        <row r="16">
          <cell r="A16">
            <v>43209</v>
          </cell>
          <cell r="B16">
            <v>66.3</v>
          </cell>
        </row>
        <row r="17">
          <cell r="A17">
            <v>43210</v>
          </cell>
          <cell r="B17">
            <v>23</v>
          </cell>
        </row>
        <row r="18">
          <cell r="A18">
            <v>43213</v>
          </cell>
          <cell r="B18">
            <v>42.55</v>
          </cell>
        </row>
        <row r="19">
          <cell r="A19">
            <v>43214</v>
          </cell>
          <cell r="B19">
            <v>57.5</v>
          </cell>
        </row>
        <row r="20">
          <cell r="A20">
            <v>43215</v>
          </cell>
          <cell r="B20">
            <v>40.1</v>
          </cell>
        </row>
        <row r="21">
          <cell r="A21">
            <v>43216</v>
          </cell>
          <cell r="B21">
            <v>42.7</v>
          </cell>
        </row>
        <row r="22">
          <cell r="A22">
            <v>43217</v>
          </cell>
          <cell r="B22">
            <v>44.2</v>
          </cell>
        </row>
        <row r="23">
          <cell r="A23">
            <v>43218</v>
          </cell>
          <cell r="B23">
            <v>14.5</v>
          </cell>
        </row>
        <row r="24">
          <cell r="A24">
            <v>43222</v>
          </cell>
          <cell r="B24">
            <v>80.3</v>
          </cell>
        </row>
        <row r="25">
          <cell r="A25">
            <v>43223</v>
          </cell>
          <cell r="B25">
            <v>66.7</v>
          </cell>
        </row>
        <row r="26">
          <cell r="A26">
            <v>43224</v>
          </cell>
          <cell r="B26">
            <v>43</v>
          </cell>
        </row>
        <row r="27">
          <cell r="A27">
            <v>43227</v>
          </cell>
          <cell r="B27">
            <v>52.5</v>
          </cell>
        </row>
        <row r="28">
          <cell r="A28">
            <v>43228</v>
          </cell>
          <cell r="B28">
            <v>74.599999999999994</v>
          </cell>
        </row>
        <row r="29">
          <cell r="A29">
            <v>43229</v>
          </cell>
          <cell r="B29">
            <v>34.4</v>
          </cell>
        </row>
        <row r="30">
          <cell r="A30">
            <v>43230</v>
          </cell>
          <cell r="B30">
            <v>53.6</v>
          </cell>
        </row>
        <row r="31">
          <cell r="A31">
            <v>43231</v>
          </cell>
          <cell r="B31">
            <v>98.86</v>
          </cell>
        </row>
        <row r="32">
          <cell r="A32">
            <v>43234</v>
          </cell>
          <cell r="B32">
            <v>61.29</v>
          </cell>
        </row>
        <row r="33">
          <cell r="A33">
            <v>43235</v>
          </cell>
          <cell r="B33">
            <v>50.8</v>
          </cell>
        </row>
        <row r="34">
          <cell r="A34">
            <v>43236</v>
          </cell>
          <cell r="B34">
            <v>103.8</v>
          </cell>
        </row>
        <row r="35">
          <cell r="A35">
            <v>43237</v>
          </cell>
          <cell r="B35">
            <v>56.2</v>
          </cell>
        </row>
        <row r="36">
          <cell r="A36">
            <v>43238</v>
          </cell>
          <cell r="B36">
            <v>48.74</v>
          </cell>
        </row>
        <row r="37">
          <cell r="A37">
            <v>43241</v>
          </cell>
          <cell r="B37">
            <v>68.099999999999994</v>
          </cell>
        </row>
        <row r="38">
          <cell r="A38">
            <v>43242</v>
          </cell>
          <cell r="B38">
            <v>46.8</v>
          </cell>
        </row>
        <row r="39">
          <cell r="A39">
            <v>43243</v>
          </cell>
          <cell r="B39">
            <v>55.6</v>
          </cell>
        </row>
        <row r="40">
          <cell r="A40">
            <v>43244</v>
          </cell>
          <cell r="B40">
            <v>64.3</v>
          </cell>
        </row>
        <row r="41">
          <cell r="A41">
            <v>43245</v>
          </cell>
          <cell r="B41">
            <v>27.7</v>
          </cell>
        </row>
        <row r="42">
          <cell r="A42">
            <v>43248</v>
          </cell>
          <cell r="B42">
            <v>42.5</v>
          </cell>
        </row>
        <row r="43">
          <cell r="A43">
            <v>43249</v>
          </cell>
          <cell r="B43">
            <v>80.099999999999994</v>
          </cell>
        </row>
        <row r="44">
          <cell r="A44">
            <v>43250</v>
          </cell>
          <cell r="B44">
            <v>49.1</v>
          </cell>
        </row>
        <row r="45">
          <cell r="A45">
            <v>43251</v>
          </cell>
          <cell r="B45">
            <v>136.47</v>
          </cell>
        </row>
        <row r="46">
          <cell r="A46">
            <v>43252</v>
          </cell>
          <cell r="B46">
            <v>35.200000000000003</v>
          </cell>
        </row>
        <row r="47">
          <cell r="A47">
            <v>43255</v>
          </cell>
          <cell r="B47">
            <v>49.86</v>
          </cell>
        </row>
        <row r="48">
          <cell r="A48">
            <v>43256</v>
          </cell>
          <cell r="B48">
            <v>185.11</v>
          </cell>
        </row>
        <row r="49">
          <cell r="A49">
            <v>43257</v>
          </cell>
          <cell r="B49">
            <v>132.19999999999999</v>
          </cell>
        </row>
        <row r="50">
          <cell r="A50">
            <v>43258</v>
          </cell>
          <cell r="B50">
            <v>92.52</v>
          </cell>
        </row>
        <row r="51">
          <cell r="A51">
            <v>43259</v>
          </cell>
          <cell r="B51">
            <v>46.6</v>
          </cell>
        </row>
        <row r="52">
          <cell r="A52">
            <v>43262</v>
          </cell>
          <cell r="B52">
            <v>136.6</v>
          </cell>
        </row>
        <row r="53">
          <cell r="A53">
            <v>43263</v>
          </cell>
          <cell r="B53">
            <v>134.19999999999999</v>
          </cell>
        </row>
        <row r="54">
          <cell r="A54">
            <v>43264</v>
          </cell>
          <cell r="B54">
            <v>122.4</v>
          </cell>
        </row>
        <row r="55">
          <cell r="A55">
            <v>43265</v>
          </cell>
          <cell r="B55">
            <v>60.61</v>
          </cell>
        </row>
        <row r="56">
          <cell r="A56">
            <v>43266</v>
          </cell>
          <cell r="B56">
            <v>69.5</v>
          </cell>
        </row>
        <row r="57">
          <cell r="A57">
            <v>43270</v>
          </cell>
          <cell r="B57">
            <v>51.85</v>
          </cell>
        </row>
        <row r="58">
          <cell r="A58">
            <v>43271</v>
          </cell>
          <cell r="B58">
            <v>151.19999999999999</v>
          </cell>
        </row>
        <row r="59">
          <cell r="A59">
            <v>43272</v>
          </cell>
          <cell r="B59">
            <v>56.84</v>
          </cell>
        </row>
        <row r="60">
          <cell r="A60">
            <v>43273</v>
          </cell>
          <cell r="B60">
            <v>72.5</v>
          </cell>
        </row>
        <row r="61">
          <cell r="A61">
            <v>43276</v>
          </cell>
          <cell r="B61">
            <v>57.37</v>
          </cell>
        </row>
        <row r="62">
          <cell r="A62">
            <v>43277</v>
          </cell>
          <cell r="B62">
            <v>81.099999999999994</v>
          </cell>
        </row>
        <row r="63">
          <cell r="A63">
            <v>43278</v>
          </cell>
          <cell r="B63">
            <v>60.6</v>
          </cell>
        </row>
        <row r="64">
          <cell r="A64">
            <v>43279</v>
          </cell>
          <cell r="B64">
            <v>52.6</v>
          </cell>
        </row>
        <row r="65">
          <cell r="A65">
            <v>43280</v>
          </cell>
          <cell r="B65">
            <v>46.2</v>
          </cell>
        </row>
        <row r="66">
          <cell r="A66">
            <v>43283</v>
          </cell>
          <cell r="B66">
            <v>55.3</v>
          </cell>
        </row>
        <row r="67">
          <cell r="A67">
            <v>43284</v>
          </cell>
          <cell r="B67">
            <v>108.58</v>
          </cell>
        </row>
        <row r="68">
          <cell r="A68">
            <v>43285</v>
          </cell>
          <cell r="B68">
            <v>115.1</v>
          </cell>
        </row>
        <row r="69">
          <cell r="A69">
            <v>43286</v>
          </cell>
          <cell r="B69">
            <v>95.95</v>
          </cell>
        </row>
        <row r="70">
          <cell r="A70">
            <v>43287</v>
          </cell>
          <cell r="B70">
            <v>86.3</v>
          </cell>
        </row>
        <row r="71">
          <cell r="A71">
            <v>43290</v>
          </cell>
          <cell r="B71">
            <v>125.72</v>
          </cell>
        </row>
        <row r="72">
          <cell r="A72">
            <v>43291</v>
          </cell>
          <cell r="B72">
            <v>84.14</v>
          </cell>
        </row>
        <row r="73">
          <cell r="A73">
            <v>43292</v>
          </cell>
          <cell r="B73">
            <v>64.319999999999993</v>
          </cell>
        </row>
        <row r="74">
          <cell r="A74">
            <v>43293</v>
          </cell>
          <cell r="B74">
            <v>90.18</v>
          </cell>
        </row>
        <row r="75">
          <cell r="A75">
            <v>43294</v>
          </cell>
          <cell r="B75">
            <v>76.400000000000006</v>
          </cell>
        </row>
        <row r="76">
          <cell r="A76">
            <v>43297</v>
          </cell>
          <cell r="B76">
            <v>64.290000000000006</v>
          </cell>
        </row>
        <row r="77">
          <cell r="A77">
            <v>43298</v>
          </cell>
          <cell r="B77">
            <v>60.04</v>
          </cell>
        </row>
        <row r="78">
          <cell r="A78">
            <v>43299</v>
          </cell>
          <cell r="B78">
            <v>82.05</v>
          </cell>
        </row>
        <row r="79">
          <cell r="A79">
            <v>43300</v>
          </cell>
          <cell r="B79">
            <v>97.4</v>
          </cell>
        </row>
        <row r="80">
          <cell r="A80">
            <v>43301</v>
          </cell>
          <cell r="B80">
            <v>74.5</v>
          </cell>
        </row>
        <row r="81">
          <cell r="A81">
            <v>43304</v>
          </cell>
          <cell r="B81">
            <v>76.12</v>
          </cell>
        </row>
        <row r="82">
          <cell r="A82">
            <v>43305</v>
          </cell>
          <cell r="B82">
            <v>86.9</v>
          </cell>
        </row>
        <row r="83">
          <cell r="A83">
            <v>43306</v>
          </cell>
          <cell r="B83">
            <v>113.25</v>
          </cell>
        </row>
        <row r="84">
          <cell r="A84">
            <v>43307</v>
          </cell>
          <cell r="B84">
            <v>55.9</v>
          </cell>
        </row>
        <row r="85">
          <cell r="A85">
            <v>43308</v>
          </cell>
          <cell r="B85">
            <v>75.599999999999994</v>
          </cell>
        </row>
        <row r="86">
          <cell r="A86">
            <v>43311</v>
          </cell>
          <cell r="B86">
            <v>72.5</v>
          </cell>
        </row>
        <row r="87">
          <cell r="A87">
            <v>43312</v>
          </cell>
          <cell r="B87">
            <v>95.45</v>
          </cell>
        </row>
        <row r="88">
          <cell r="A88">
            <v>43313</v>
          </cell>
          <cell r="B88">
            <v>69.150000000000006</v>
          </cell>
        </row>
        <row r="89">
          <cell r="A89">
            <v>43314</v>
          </cell>
          <cell r="B89">
            <v>74</v>
          </cell>
        </row>
        <row r="90">
          <cell r="A90">
            <v>43315</v>
          </cell>
          <cell r="B90">
            <v>105</v>
          </cell>
        </row>
        <row r="91">
          <cell r="A91">
            <v>43318</v>
          </cell>
          <cell r="B91">
            <v>130.16</v>
          </cell>
        </row>
        <row r="92">
          <cell r="A92">
            <v>43319</v>
          </cell>
          <cell r="B92">
            <v>123</v>
          </cell>
        </row>
        <row r="93">
          <cell r="A93">
            <v>43320</v>
          </cell>
          <cell r="B93">
            <v>71.849999999999994</v>
          </cell>
        </row>
        <row r="94">
          <cell r="A94">
            <v>43321</v>
          </cell>
          <cell r="B94">
            <v>75.400000000000006</v>
          </cell>
        </row>
        <row r="95">
          <cell r="A95">
            <v>43322</v>
          </cell>
          <cell r="B95">
            <v>89.8</v>
          </cell>
        </row>
        <row r="96">
          <cell r="A96">
            <v>43325</v>
          </cell>
          <cell r="B96">
            <v>104.1</v>
          </cell>
        </row>
        <row r="97">
          <cell r="A97">
            <v>43326</v>
          </cell>
          <cell r="B97">
            <v>76.8</v>
          </cell>
        </row>
        <row r="98">
          <cell r="A98">
            <v>43327</v>
          </cell>
          <cell r="B98">
            <v>64.05</v>
          </cell>
        </row>
        <row r="99">
          <cell r="A99">
            <v>43328</v>
          </cell>
          <cell r="B99">
            <v>73.7</v>
          </cell>
        </row>
        <row r="100">
          <cell r="A100">
            <v>43329</v>
          </cell>
          <cell r="B100">
            <v>91.22</v>
          </cell>
        </row>
        <row r="101">
          <cell r="A101">
            <v>43332</v>
          </cell>
          <cell r="B101">
            <v>116.3</v>
          </cell>
        </row>
        <row r="102">
          <cell r="A102">
            <v>43333</v>
          </cell>
          <cell r="B102">
            <v>66.099999999999994</v>
          </cell>
        </row>
        <row r="103">
          <cell r="A103">
            <v>43334</v>
          </cell>
          <cell r="B103">
            <v>71.8</v>
          </cell>
        </row>
        <row r="104">
          <cell r="A104">
            <v>43335</v>
          </cell>
          <cell r="B104">
            <v>77.599999999999994</v>
          </cell>
        </row>
        <row r="105">
          <cell r="A105">
            <v>43336</v>
          </cell>
          <cell r="B105">
            <v>63.5</v>
          </cell>
        </row>
        <row r="106">
          <cell r="A106">
            <v>43339</v>
          </cell>
          <cell r="B106">
            <v>61</v>
          </cell>
        </row>
        <row r="107">
          <cell r="A107">
            <v>43340</v>
          </cell>
          <cell r="B107">
            <v>115.34</v>
          </cell>
        </row>
        <row r="108">
          <cell r="A108">
            <v>43341</v>
          </cell>
          <cell r="B108">
            <v>126.3</v>
          </cell>
        </row>
        <row r="109">
          <cell r="A109">
            <v>43342</v>
          </cell>
          <cell r="B109">
            <v>95.98</v>
          </cell>
        </row>
        <row r="110">
          <cell r="A110">
            <v>43343</v>
          </cell>
          <cell r="B110">
            <v>113.63</v>
          </cell>
        </row>
        <row r="111">
          <cell r="A111">
            <v>43346</v>
          </cell>
          <cell r="B111">
            <v>84.05</v>
          </cell>
        </row>
        <row r="112">
          <cell r="A112">
            <v>43347</v>
          </cell>
          <cell r="B112">
            <v>143.5</v>
          </cell>
        </row>
        <row r="113">
          <cell r="A113">
            <v>43348</v>
          </cell>
          <cell r="B113">
            <v>124.9</v>
          </cell>
        </row>
        <row r="114">
          <cell r="A114">
            <v>43349</v>
          </cell>
          <cell r="B114">
            <v>138.94999999999999</v>
          </cell>
        </row>
        <row r="115">
          <cell r="A115">
            <v>43350</v>
          </cell>
          <cell r="B115">
            <v>104.75</v>
          </cell>
        </row>
        <row r="116">
          <cell r="A116">
            <v>43353</v>
          </cell>
          <cell r="B116">
            <v>108.6</v>
          </cell>
        </row>
        <row r="117">
          <cell r="A117">
            <v>43354</v>
          </cell>
          <cell r="B117">
            <v>82.67</v>
          </cell>
        </row>
        <row r="118">
          <cell r="A118">
            <v>43355</v>
          </cell>
          <cell r="B118">
            <v>134</v>
          </cell>
        </row>
        <row r="119">
          <cell r="A119">
            <v>43356</v>
          </cell>
          <cell r="B119">
            <v>152.69999999999999</v>
          </cell>
        </row>
        <row r="120">
          <cell r="A120">
            <v>43357</v>
          </cell>
          <cell r="B120">
            <v>86.6</v>
          </cell>
        </row>
        <row r="121">
          <cell r="A121">
            <v>43360</v>
          </cell>
          <cell r="B121">
            <v>95.6</v>
          </cell>
        </row>
        <row r="122">
          <cell r="A122">
            <v>43361</v>
          </cell>
          <cell r="B122">
            <v>158.34</v>
          </cell>
        </row>
        <row r="123">
          <cell r="A123">
            <v>43362</v>
          </cell>
          <cell r="B123">
            <v>107.9</v>
          </cell>
        </row>
        <row r="124">
          <cell r="A124">
            <v>43363</v>
          </cell>
          <cell r="B124">
            <v>127.5</v>
          </cell>
        </row>
        <row r="125">
          <cell r="A125">
            <v>43364</v>
          </cell>
          <cell r="B125">
            <v>134</v>
          </cell>
        </row>
        <row r="126">
          <cell r="A126">
            <v>43368</v>
          </cell>
          <cell r="B126">
            <v>223.2</v>
          </cell>
        </row>
        <row r="127">
          <cell r="A127">
            <v>43369</v>
          </cell>
          <cell r="B127">
            <v>254.7</v>
          </cell>
        </row>
        <row r="128">
          <cell r="A128">
            <v>43370</v>
          </cell>
          <cell r="B128">
            <v>137.5</v>
          </cell>
        </row>
        <row r="129">
          <cell r="A129">
            <v>43371</v>
          </cell>
          <cell r="B129">
            <v>146.37</v>
          </cell>
        </row>
        <row r="130">
          <cell r="A130">
            <v>43372</v>
          </cell>
          <cell r="B130">
            <v>57.7</v>
          </cell>
        </row>
        <row r="131">
          <cell r="A131">
            <v>43381</v>
          </cell>
          <cell r="B131">
            <v>123.6</v>
          </cell>
        </row>
        <row r="132">
          <cell r="A132">
            <v>43382</v>
          </cell>
          <cell r="B132">
            <v>217.7</v>
          </cell>
        </row>
        <row r="133">
          <cell r="A133">
            <v>43383</v>
          </cell>
          <cell r="B133">
            <v>141.9</v>
          </cell>
        </row>
        <row r="134">
          <cell r="A134">
            <v>43384</v>
          </cell>
          <cell r="B134">
            <v>123.5</v>
          </cell>
        </row>
        <row r="135">
          <cell r="A135">
            <v>43385</v>
          </cell>
          <cell r="B135">
            <v>105.3</v>
          </cell>
        </row>
        <row r="136">
          <cell r="A136">
            <v>43388</v>
          </cell>
          <cell r="B136">
            <v>154</v>
          </cell>
        </row>
        <row r="137">
          <cell r="A137">
            <v>43389</v>
          </cell>
          <cell r="B137">
            <v>117.3</v>
          </cell>
        </row>
        <row r="138">
          <cell r="A138">
            <v>43390</v>
          </cell>
          <cell r="B138">
            <v>192.7</v>
          </cell>
        </row>
        <row r="139">
          <cell r="A139">
            <v>43391</v>
          </cell>
          <cell r="B139">
            <v>88.8</v>
          </cell>
        </row>
        <row r="140">
          <cell r="A140">
            <v>43392</v>
          </cell>
          <cell r="B140">
            <v>86.3</v>
          </cell>
        </row>
        <row r="141">
          <cell r="A141">
            <v>43395</v>
          </cell>
          <cell r="B141">
            <v>120.5</v>
          </cell>
        </row>
        <row r="142">
          <cell r="A142">
            <v>43396</v>
          </cell>
          <cell r="B142">
            <v>125</v>
          </cell>
        </row>
        <row r="143">
          <cell r="A143">
            <v>43397</v>
          </cell>
          <cell r="B143">
            <v>181</v>
          </cell>
        </row>
        <row r="144">
          <cell r="A144">
            <v>43398</v>
          </cell>
          <cell r="B144">
            <v>159.5</v>
          </cell>
        </row>
        <row r="145">
          <cell r="A145">
            <v>43399</v>
          </cell>
          <cell r="B145">
            <v>104</v>
          </cell>
        </row>
        <row r="146">
          <cell r="A146">
            <v>43402</v>
          </cell>
          <cell r="B146">
            <v>92.8</v>
          </cell>
        </row>
        <row r="147">
          <cell r="A147">
            <v>43403</v>
          </cell>
          <cell r="B147">
            <v>146.69999999999999</v>
          </cell>
        </row>
        <row r="148">
          <cell r="A148">
            <v>43404</v>
          </cell>
          <cell r="B148">
            <v>82</v>
          </cell>
        </row>
        <row r="149">
          <cell r="A149">
            <v>43405</v>
          </cell>
          <cell r="B149">
            <v>70.8</v>
          </cell>
        </row>
        <row r="150">
          <cell r="A150">
            <v>43406</v>
          </cell>
          <cell r="B150">
            <v>60.5</v>
          </cell>
        </row>
        <row r="151">
          <cell r="A151">
            <v>43409</v>
          </cell>
          <cell r="B151">
            <v>113.39</v>
          </cell>
        </row>
        <row r="152">
          <cell r="A152">
            <v>43410</v>
          </cell>
          <cell r="B152">
            <v>119</v>
          </cell>
        </row>
        <row r="153">
          <cell r="A153">
            <v>43411</v>
          </cell>
          <cell r="B153">
            <v>85.5</v>
          </cell>
        </row>
        <row r="154">
          <cell r="A154">
            <v>43412</v>
          </cell>
          <cell r="B154">
            <v>104</v>
          </cell>
        </row>
        <row r="155">
          <cell r="A155">
            <v>43413</v>
          </cell>
          <cell r="B155">
            <v>99</v>
          </cell>
        </row>
        <row r="156">
          <cell r="A156">
            <v>43416</v>
          </cell>
          <cell r="B156">
            <v>54</v>
          </cell>
        </row>
        <row r="157">
          <cell r="A157">
            <v>43417</v>
          </cell>
          <cell r="B157">
            <v>59.3</v>
          </cell>
        </row>
        <row r="158">
          <cell r="A158">
            <v>43418</v>
          </cell>
          <cell r="B158">
            <v>64.5</v>
          </cell>
        </row>
        <row r="159">
          <cell r="A159">
            <v>43419</v>
          </cell>
          <cell r="B159">
            <v>57</v>
          </cell>
        </row>
        <row r="160">
          <cell r="A160">
            <v>43420</v>
          </cell>
          <cell r="B160">
            <v>53.5</v>
          </cell>
        </row>
        <row r="161">
          <cell r="A161">
            <v>43423</v>
          </cell>
          <cell r="B161">
            <v>113.5</v>
          </cell>
        </row>
        <row r="162">
          <cell r="A162">
            <v>43424</v>
          </cell>
          <cell r="B162">
            <v>77.8</v>
          </cell>
        </row>
        <row r="163">
          <cell r="A163">
            <v>43425</v>
          </cell>
          <cell r="B163">
            <v>73.599999999999994</v>
          </cell>
        </row>
        <row r="164">
          <cell r="A164">
            <v>43426</v>
          </cell>
          <cell r="B164">
            <v>102.4</v>
          </cell>
        </row>
        <row r="165">
          <cell r="A165">
            <v>43427</v>
          </cell>
          <cell r="B165">
            <v>60.5</v>
          </cell>
        </row>
        <row r="166">
          <cell r="A166">
            <v>43430</v>
          </cell>
          <cell r="B166">
            <v>33.5</v>
          </cell>
        </row>
        <row r="167">
          <cell r="A167">
            <v>43431</v>
          </cell>
          <cell r="B167">
            <v>57.91</v>
          </cell>
        </row>
        <row r="168">
          <cell r="A168">
            <v>43432</v>
          </cell>
          <cell r="B168">
            <v>111</v>
          </cell>
        </row>
        <row r="169">
          <cell r="A169">
            <v>43433</v>
          </cell>
          <cell r="B169">
            <v>89</v>
          </cell>
        </row>
        <row r="170">
          <cell r="A170">
            <v>43434</v>
          </cell>
          <cell r="B170">
            <v>58</v>
          </cell>
        </row>
        <row r="171">
          <cell r="A171">
            <v>43437</v>
          </cell>
          <cell r="B171">
            <v>95.2</v>
          </cell>
        </row>
        <row r="172">
          <cell r="A172">
            <v>43438</v>
          </cell>
          <cell r="B172">
            <v>101.4</v>
          </cell>
        </row>
        <row r="173">
          <cell r="A173">
            <v>43439</v>
          </cell>
          <cell r="B173">
            <v>112</v>
          </cell>
        </row>
        <row r="174">
          <cell r="A174">
            <v>43440</v>
          </cell>
          <cell r="B174">
            <v>72</v>
          </cell>
        </row>
        <row r="175">
          <cell r="A175">
            <v>43441</v>
          </cell>
          <cell r="B175">
            <v>87.7</v>
          </cell>
        </row>
        <row r="176">
          <cell r="A176">
            <v>43444</v>
          </cell>
          <cell r="B176">
            <v>65.8</v>
          </cell>
        </row>
        <row r="177">
          <cell r="A177">
            <v>43445</v>
          </cell>
          <cell r="B177">
            <v>78</v>
          </cell>
        </row>
        <row r="178">
          <cell r="A178">
            <v>43446</v>
          </cell>
          <cell r="B178">
            <v>119.5</v>
          </cell>
        </row>
        <row r="179">
          <cell r="A179">
            <v>43447</v>
          </cell>
          <cell r="B179">
            <v>92</v>
          </cell>
        </row>
        <row r="180">
          <cell r="A180">
            <v>43448</v>
          </cell>
          <cell r="B180">
            <v>99.5</v>
          </cell>
        </row>
        <row r="181">
          <cell r="A181">
            <v>43451</v>
          </cell>
          <cell r="B181">
            <v>75</v>
          </cell>
        </row>
        <row r="182">
          <cell r="A182">
            <v>43452</v>
          </cell>
          <cell r="B182">
            <v>88.5</v>
          </cell>
        </row>
        <row r="183">
          <cell r="A183">
            <v>43453</v>
          </cell>
          <cell r="B183">
            <v>107.8</v>
          </cell>
        </row>
        <row r="184">
          <cell r="A184">
            <v>43454</v>
          </cell>
          <cell r="B184">
            <v>173.7</v>
          </cell>
        </row>
        <row r="185">
          <cell r="A185">
            <v>43455</v>
          </cell>
          <cell r="B185">
            <v>80</v>
          </cell>
        </row>
        <row r="186">
          <cell r="A186">
            <v>43458</v>
          </cell>
          <cell r="B186">
            <v>106.3</v>
          </cell>
        </row>
        <row r="187">
          <cell r="A187">
            <v>43459</v>
          </cell>
          <cell r="B187">
            <v>76.8</v>
          </cell>
        </row>
        <row r="188">
          <cell r="A188">
            <v>43460</v>
          </cell>
          <cell r="B188">
            <v>85</v>
          </cell>
        </row>
        <row r="189">
          <cell r="A189">
            <v>43461</v>
          </cell>
          <cell r="B189">
            <v>62.8</v>
          </cell>
        </row>
        <row r="190">
          <cell r="A190">
            <v>43462</v>
          </cell>
          <cell r="B190">
            <v>57</v>
          </cell>
        </row>
        <row r="191">
          <cell r="A191">
            <v>43467</v>
          </cell>
          <cell r="B191">
            <v>87.5</v>
          </cell>
        </row>
        <row r="192">
          <cell r="A192">
            <v>43468</v>
          </cell>
          <cell r="B192">
            <v>111</v>
          </cell>
        </row>
        <row r="193">
          <cell r="A193">
            <v>43469</v>
          </cell>
          <cell r="B193">
            <v>153.30000000000001</v>
          </cell>
        </row>
        <row r="194">
          <cell r="A194">
            <v>43472</v>
          </cell>
          <cell r="B194">
            <v>133.30000000000001</v>
          </cell>
        </row>
        <row r="195">
          <cell r="A195">
            <v>43473</v>
          </cell>
          <cell r="B195">
            <v>153.69999999999999</v>
          </cell>
        </row>
        <row r="196">
          <cell r="A196">
            <v>43474</v>
          </cell>
          <cell r="B196">
            <v>99.6</v>
          </cell>
        </row>
        <row r="197">
          <cell r="A197">
            <v>43475</v>
          </cell>
          <cell r="B197">
            <v>90.9</v>
          </cell>
        </row>
        <row r="198">
          <cell r="A198">
            <v>43476</v>
          </cell>
          <cell r="B198">
            <v>89</v>
          </cell>
        </row>
        <row r="199">
          <cell r="A199">
            <v>43479</v>
          </cell>
          <cell r="B199">
            <v>148.30000000000001</v>
          </cell>
        </row>
        <row r="200">
          <cell r="A200">
            <v>43480</v>
          </cell>
          <cell r="B200">
            <v>140.5</v>
          </cell>
        </row>
        <row r="201">
          <cell r="A201">
            <v>43481</v>
          </cell>
          <cell r="B201">
            <v>149.80000000000001</v>
          </cell>
        </row>
        <row r="202">
          <cell r="A202">
            <v>43482</v>
          </cell>
          <cell r="B202">
            <v>117.5</v>
          </cell>
        </row>
        <row r="203">
          <cell r="A203">
            <v>43483</v>
          </cell>
          <cell r="B203">
            <v>121.8</v>
          </cell>
        </row>
        <row r="204">
          <cell r="A204">
            <v>43486</v>
          </cell>
          <cell r="B204">
            <v>74.5</v>
          </cell>
        </row>
        <row r="205">
          <cell r="A205">
            <v>43487</v>
          </cell>
          <cell r="B205">
            <v>111</v>
          </cell>
        </row>
        <row r="206">
          <cell r="A206">
            <v>43488</v>
          </cell>
          <cell r="B206">
            <v>95.8</v>
          </cell>
        </row>
        <row r="207">
          <cell r="A207">
            <v>43489</v>
          </cell>
          <cell r="B207">
            <v>106.8</v>
          </cell>
        </row>
        <row r="208">
          <cell r="A208">
            <v>43490</v>
          </cell>
          <cell r="B208">
            <v>63</v>
          </cell>
        </row>
        <row r="209">
          <cell r="A209">
            <v>43493</v>
          </cell>
          <cell r="B209">
            <v>65.75</v>
          </cell>
        </row>
        <row r="210">
          <cell r="A210">
            <v>43494</v>
          </cell>
          <cell r="B210">
            <v>58</v>
          </cell>
        </row>
        <row r="211">
          <cell r="A211">
            <v>43495</v>
          </cell>
          <cell r="B211">
            <v>49</v>
          </cell>
        </row>
        <row r="212">
          <cell r="A212">
            <v>43507</v>
          </cell>
          <cell r="B212">
            <v>58</v>
          </cell>
        </row>
        <row r="213">
          <cell r="A213">
            <v>43508</v>
          </cell>
          <cell r="B213">
            <v>53.5</v>
          </cell>
        </row>
        <row r="214">
          <cell r="A214">
            <v>43509</v>
          </cell>
          <cell r="B214">
            <v>49.5</v>
          </cell>
        </row>
        <row r="215">
          <cell r="A215">
            <v>43510</v>
          </cell>
          <cell r="B215">
            <v>86.9</v>
          </cell>
        </row>
        <row r="216">
          <cell r="A216">
            <v>43511</v>
          </cell>
          <cell r="B216">
            <v>76</v>
          </cell>
        </row>
        <row r="217">
          <cell r="A217">
            <v>43514</v>
          </cell>
          <cell r="B217">
            <v>97.5</v>
          </cell>
        </row>
        <row r="218">
          <cell r="A218">
            <v>43515</v>
          </cell>
          <cell r="B218">
            <v>83.9</v>
          </cell>
        </row>
        <row r="219">
          <cell r="A219">
            <v>43516</v>
          </cell>
          <cell r="B219">
            <v>71</v>
          </cell>
        </row>
        <row r="220">
          <cell r="A220">
            <v>43517</v>
          </cell>
          <cell r="B220">
            <v>82</v>
          </cell>
        </row>
        <row r="221">
          <cell r="A221">
            <v>43518</v>
          </cell>
          <cell r="B221">
            <v>95.9</v>
          </cell>
        </row>
        <row r="222">
          <cell r="A222">
            <v>43521</v>
          </cell>
          <cell r="B222">
            <v>58</v>
          </cell>
        </row>
        <row r="223">
          <cell r="A223">
            <v>43522</v>
          </cell>
          <cell r="B223">
            <v>63.6</v>
          </cell>
        </row>
        <row r="224">
          <cell r="A224">
            <v>43523</v>
          </cell>
          <cell r="B224">
            <v>103.3</v>
          </cell>
        </row>
        <row r="225">
          <cell r="A225">
            <v>43524</v>
          </cell>
          <cell r="B225">
            <v>137.69999999999999</v>
          </cell>
        </row>
        <row r="226">
          <cell r="A226">
            <v>43525</v>
          </cell>
          <cell r="B226">
            <v>151.44999999999999</v>
          </cell>
        </row>
        <row r="227">
          <cell r="A227">
            <v>43528</v>
          </cell>
          <cell r="B227">
            <v>77.599999999999994</v>
          </cell>
        </row>
        <row r="228">
          <cell r="A228">
            <v>43529</v>
          </cell>
          <cell r="B228">
            <v>90.5</v>
          </cell>
        </row>
        <row r="229">
          <cell r="A229">
            <v>43530</v>
          </cell>
          <cell r="B229">
            <v>62</v>
          </cell>
        </row>
        <row r="230">
          <cell r="A230">
            <v>43531</v>
          </cell>
          <cell r="B230">
            <v>110.3</v>
          </cell>
        </row>
        <row r="231">
          <cell r="A231">
            <v>43532</v>
          </cell>
          <cell r="B231">
            <v>68.3</v>
          </cell>
        </row>
        <row r="232">
          <cell r="A232">
            <v>43535</v>
          </cell>
          <cell r="B232">
            <v>70.5</v>
          </cell>
        </row>
        <row r="233">
          <cell r="A233">
            <v>43536</v>
          </cell>
          <cell r="B233">
            <v>138</v>
          </cell>
        </row>
        <row r="234">
          <cell r="A234">
            <v>43537</v>
          </cell>
          <cell r="B234">
            <v>80.599999999999994</v>
          </cell>
        </row>
        <row r="235">
          <cell r="A235">
            <v>43538</v>
          </cell>
          <cell r="B235">
            <v>60.9</v>
          </cell>
        </row>
        <row r="236">
          <cell r="A236">
            <v>43539</v>
          </cell>
          <cell r="B236">
            <v>52</v>
          </cell>
        </row>
        <row r="237">
          <cell r="A237">
            <v>43542</v>
          </cell>
          <cell r="B237">
            <v>82.3</v>
          </cell>
        </row>
        <row r="238">
          <cell r="A238">
            <v>43543</v>
          </cell>
          <cell r="B238">
            <v>92</v>
          </cell>
        </row>
        <row r="239">
          <cell r="A239">
            <v>43544</v>
          </cell>
          <cell r="B239">
            <v>72.099999999999994</v>
          </cell>
        </row>
        <row r="240">
          <cell r="A240">
            <v>43545</v>
          </cell>
          <cell r="B240">
            <v>101.7</v>
          </cell>
        </row>
        <row r="241">
          <cell r="A241">
            <v>43546</v>
          </cell>
          <cell r="B241">
            <v>64.5</v>
          </cell>
        </row>
        <row r="242">
          <cell r="A242">
            <v>43549</v>
          </cell>
          <cell r="B242">
            <v>71.78</v>
          </cell>
        </row>
        <row r="243">
          <cell r="A243">
            <v>43550</v>
          </cell>
          <cell r="B243">
            <v>78.400000000000006</v>
          </cell>
        </row>
        <row r="244">
          <cell r="A244">
            <v>43551</v>
          </cell>
          <cell r="B244">
            <v>110.5</v>
          </cell>
        </row>
        <row r="245">
          <cell r="A245">
            <v>43552</v>
          </cell>
          <cell r="B245">
            <v>121.6</v>
          </cell>
        </row>
        <row r="246">
          <cell r="A246">
            <v>43553</v>
          </cell>
          <cell r="B246">
            <v>150.5</v>
          </cell>
        </row>
        <row r="247">
          <cell r="A247">
            <v>43556</v>
          </cell>
          <cell r="B247">
            <v>137.9</v>
          </cell>
        </row>
        <row r="248">
          <cell r="A248">
            <v>43557</v>
          </cell>
          <cell r="B248">
            <v>224.2</v>
          </cell>
        </row>
        <row r="249">
          <cell r="A249">
            <v>43558</v>
          </cell>
          <cell r="B249">
            <v>157</v>
          </cell>
        </row>
        <row r="250">
          <cell r="A250">
            <v>43559</v>
          </cell>
          <cell r="B250">
            <v>151</v>
          </cell>
        </row>
        <row r="251">
          <cell r="A251">
            <v>43563</v>
          </cell>
          <cell r="B251">
            <v>309.5</v>
          </cell>
        </row>
        <row r="252">
          <cell r="A252">
            <v>43564</v>
          </cell>
          <cell r="B252">
            <v>145.6</v>
          </cell>
        </row>
        <row r="253">
          <cell r="A253">
            <v>43565</v>
          </cell>
          <cell r="B253">
            <v>203.2</v>
          </cell>
        </row>
        <row r="254">
          <cell r="A254">
            <v>43566</v>
          </cell>
          <cell r="B254">
            <v>178.5</v>
          </cell>
        </row>
        <row r="255">
          <cell r="A255">
            <v>43567</v>
          </cell>
          <cell r="B255">
            <v>165.5</v>
          </cell>
        </row>
        <row r="256">
          <cell r="A256">
            <v>43570</v>
          </cell>
          <cell r="B256">
            <v>189.4</v>
          </cell>
        </row>
        <row r="257">
          <cell r="A257">
            <v>43571</v>
          </cell>
          <cell r="B257">
            <v>113.4</v>
          </cell>
        </row>
        <row r="258">
          <cell r="A258">
            <v>43572</v>
          </cell>
          <cell r="B258">
            <v>123.3</v>
          </cell>
        </row>
        <row r="259">
          <cell r="A259">
            <v>43573</v>
          </cell>
          <cell r="B259">
            <v>151.30000000000001</v>
          </cell>
        </row>
        <row r="260">
          <cell r="A260">
            <v>43574</v>
          </cell>
          <cell r="B260">
            <v>113.65</v>
          </cell>
        </row>
        <row r="261">
          <cell r="A261">
            <v>43577</v>
          </cell>
          <cell r="B261">
            <v>90</v>
          </cell>
        </row>
        <row r="262">
          <cell r="A262">
            <v>43578</v>
          </cell>
          <cell r="B262">
            <v>193.3</v>
          </cell>
        </row>
        <row r="263">
          <cell r="A263">
            <v>43579</v>
          </cell>
          <cell r="B263">
            <v>170.86</v>
          </cell>
        </row>
        <row r="264">
          <cell r="A264">
            <v>43580</v>
          </cell>
          <cell r="B264">
            <v>214.3</v>
          </cell>
        </row>
        <row r="265">
          <cell r="A265">
            <v>43581</v>
          </cell>
          <cell r="B265">
            <v>136</v>
          </cell>
        </row>
        <row r="266">
          <cell r="A266">
            <v>43583</v>
          </cell>
          <cell r="B266">
            <v>94.2</v>
          </cell>
        </row>
        <row r="267">
          <cell r="A267">
            <v>43584</v>
          </cell>
          <cell r="B267">
            <v>168.55</v>
          </cell>
        </row>
        <row r="268">
          <cell r="A268">
            <v>43585</v>
          </cell>
          <cell r="B268">
            <v>57</v>
          </cell>
        </row>
        <row r="269">
          <cell r="A269">
            <v>43590</v>
          </cell>
          <cell r="B269">
            <v>73</v>
          </cell>
        </row>
        <row r="270">
          <cell r="A270">
            <v>43591</v>
          </cell>
          <cell r="B270">
            <v>122.3</v>
          </cell>
        </row>
        <row r="271">
          <cell r="A271">
            <v>43592</v>
          </cell>
          <cell r="B271">
            <v>233.75</v>
          </cell>
        </row>
        <row r="272">
          <cell r="A272">
            <v>43593</v>
          </cell>
          <cell r="B272">
            <v>88.5</v>
          </cell>
        </row>
        <row r="273">
          <cell r="A273">
            <v>43594</v>
          </cell>
          <cell r="B273">
            <v>122.45</v>
          </cell>
        </row>
        <row r="274">
          <cell r="A274">
            <v>43595</v>
          </cell>
          <cell r="B274">
            <v>114.8</v>
          </cell>
        </row>
        <row r="275">
          <cell r="A275">
            <v>43598</v>
          </cell>
          <cell r="B275">
            <v>156.6</v>
          </cell>
        </row>
        <row r="276">
          <cell r="A276">
            <v>43599</v>
          </cell>
          <cell r="B276">
            <v>138.80000000000001</v>
          </cell>
        </row>
        <row r="277">
          <cell r="A277">
            <v>43600</v>
          </cell>
          <cell r="B277">
            <v>307</v>
          </cell>
        </row>
        <row r="278">
          <cell r="A278">
            <v>43601</v>
          </cell>
          <cell r="B278">
            <v>112.9</v>
          </cell>
        </row>
        <row r="279">
          <cell r="A279">
            <v>43602</v>
          </cell>
          <cell r="B279">
            <v>107.2</v>
          </cell>
        </row>
        <row r="280">
          <cell r="A280">
            <v>43605</v>
          </cell>
          <cell r="B280">
            <v>104.3</v>
          </cell>
        </row>
        <row r="281">
          <cell r="A281">
            <v>43606</v>
          </cell>
          <cell r="B281">
            <v>233.1</v>
          </cell>
        </row>
        <row r="282">
          <cell r="A282">
            <v>43607</v>
          </cell>
          <cell r="B282">
            <v>140.6</v>
          </cell>
        </row>
        <row r="283">
          <cell r="A283">
            <v>43608</v>
          </cell>
          <cell r="B283">
            <v>150.5</v>
          </cell>
        </row>
        <row r="284">
          <cell r="A284">
            <v>43609</v>
          </cell>
          <cell r="B284">
            <v>156.25</v>
          </cell>
        </row>
        <row r="285">
          <cell r="A285">
            <v>43612</v>
          </cell>
          <cell r="B285">
            <v>258.5</v>
          </cell>
        </row>
        <row r="286">
          <cell r="A286">
            <v>43613</v>
          </cell>
          <cell r="B286">
            <v>122</v>
          </cell>
        </row>
        <row r="287">
          <cell r="A287">
            <v>43614</v>
          </cell>
          <cell r="B287">
            <v>117.5</v>
          </cell>
        </row>
        <row r="288">
          <cell r="A288">
            <v>43615</v>
          </cell>
          <cell r="B288">
            <v>113.05</v>
          </cell>
        </row>
        <row r="289">
          <cell r="A289">
            <v>43616</v>
          </cell>
          <cell r="B289">
            <v>101.3</v>
          </cell>
        </row>
        <row r="290">
          <cell r="A290">
            <v>43619</v>
          </cell>
          <cell r="B290">
            <v>76.5</v>
          </cell>
        </row>
        <row r="291">
          <cell r="A291">
            <v>43620</v>
          </cell>
          <cell r="B291">
            <v>136.80000000000001</v>
          </cell>
        </row>
        <row r="292">
          <cell r="A292">
            <v>43621</v>
          </cell>
          <cell r="B292">
            <v>150.5</v>
          </cell>
        </row>
        <row r="293">
          <cell r="A293">
            <v>43622</v>
          </cell>
          <cell r="B293">
            <v>89.2</v>
          </cell>
        </row>
        <row r="294">
          <cell r="A294">
            <v>43626</v>
          </cell>
          <cell r="B294">
            <v>193.9</v>
          </cell>
        </row>
        <row r="295">
          <cell r="A295">
            <v>43627</v>
          </cell>
          <cell r="B295">
            <v>229.7</v>
          </cell>
        </row>
        <row r="296">
          <cell r="A296">
            <v>43628</v>
          </cell>
          <cell r="B296">
            <v>89.3</v>
          </cell>
        </row>
        <row r="297">
          <cell r="A297">
            <v>43629</v>
          </cell>
          <cell r="B297">
            <v>201.1</v>
          </cell>
        </row>
        <row r="298">
          <cell r="A298">
            <v>43630</v>
          </cell>
          <cell r="B298">
            <v>106.5</v>
          </cell>
        </row>
        <row r="299">
          <cell r="A299">
            <v>43633</v>
          </cell>
          <cell r="B299">
            <v>80.5</v>
          </cell>
        </row>
        <row r="300">
          <cell r="A300">
            <v>43634</v>
          </cell>
          <cell r="B300">
            <v>174.3</v>
          </cell>
        </row>
        <row r="301">
          <cell r="A301">
            <v>43635</v>
          </cell>
          <cell r="B301">
            <v>130.9</v>
          </cell>
        </row>
        <row r="302">
          <cell r="A302">
            <v>43636</v>
          </cell>
          <cell r="B302">
            <v>192.6</v>
          </cell>
        </row>
        <row r="303">
          <cell r="A303">
            <v>43637</v>
          </cell>
          <cell r="B303">
            <v>168.3</v>
          </cell>
        </row>
        <row r="304">
          <cell r="A304">
            <v>43640</v>
          </cell>
          <cell r="B304">
            <v>84.3</v>
          </cell>
        </row>
        <row r="305">
          <cell r="A305">
            <v>43641</v>
          </cell>
          <cell r="B305">
            <v>110.8</v>
          </cell>
        </row>
        <row r="306">
          <cell r="A306">
            <v>43642</v>
          </cell>
          <cell r="B306">
            <v>122.4</v>
          </cell>
        </row>
        <row r="307">
          <cell r="A307">
            <v>43643</v>
          </cell>
          <cell r="B307">
            <v>211.8</v>
          </cell>
        </row>
        <row r="308">
          <cell r="A308">
            <v>43644</v>
          </cell>
          <cell r="B308">
            <v>119</v>
          </cell>
        </row>
        <row r="309">
          <cell r="A309">
            <v>43647</v>
          </cell>
          <cell r="B309">
            <v>216</v>
          </cell>
        </row>
        <row r="310">
          <cell r="A310">
            <v>43648</v>
          </cell>
          <cell r="B310">
            <v>125.9</v>
          </cell>
        </row>
        <row r="311">
          <cell r="A311">
            <v>43649</v>
          </cell>
          <cell r="B311">
            <v>104</v>
          </cell>
        </row>
        <row r="312">
          <cell r="A312">
            <v>43650</v>
          </cell>
          <cell r="B312">
            <v>96.48</v>
          </cell>
        </row>
        <row r="313">
          <cell r="A313">
            <v>43651</v>
          </cell>
          <cell r="B313">
            <v>112</v>
          </cell>
        </row>
        <row r="314">
          <cell r="A314">
            <v>43654</v>
          </cell>
          <cell r="B314">
            <v>147.80000000000001</v>
          </cell>
        </row>
        <row r="315">
          <cell r="A315">
            <v>43655</v>
          </cell>
          <cell r="B315">
            <v>114.68</v>
          </cell>
        </row>
        <row r="316">
          <cell r="A316">
            <v>43656</v>
          </cell>
          <cell r="B316">
            <v>101.5</v>
          </cell>
        </row>
        <row r="317">
          <cell r="A317">
            <v>43657</v>
          </cell>
          <cell r="B317">
            <v>90.5</v>
          </cell>
        </row>
        <row r="318">
          <cell r="A318">
            <v>43658</v>
          </cell>
          <cell r="B318">
            <v>88.2</v>
          </cell>
        </row>
        <row r="319">
          <cell r="A319">
            <v>43661</v>
          </cell>
          <cell r="B319">
            <v>134.1</v>
          </cell>
        </row>
        <row r="320">
          <cell r="A320">
            <v>43662</v>
          </cell>
          <cell r="B320">
            <v>72.8</v>
          </cell>
        </row>
        <row r="321">
          <cell r="A321">
            <v>43663</v>
          </cell>
          <cell r="B321">
            <v>112.5</v>
          </cell>
        </row>
        <row r="322">
          <cell r="A322">
            <v>43664</v>
          </cell>
          <cell r="B322">
            <v>88.6</v>
          </cell>
        </row>
        <row r="323">
          <cell r="A323">
            <v>43665</v>
          </cell>
          <cell r="B323">
            <v>122.3</v>
          </cell>
        </row>
        <row r="324">
          <cell r="A324">
            <v>43668</v>
          </cell>
          <cell r="B324">
            <v>83.6</v>
          </cell>
        </row>
        <row r="325">
          <cell r="A325">
            <v>43669</v>
          </cell>
          <cell r="B325">
            <v>119.85</v>
          </cell>
        </row>
        <row r="326">
          <cell r="A326">
            <v>43670</v>
          </cell>
          <cell r="B326">
            <v>110.1</v>
          </cell>
        </row>
        <row r="327">
          <cell r="A327">
            <v>43671</v>
          </cell>
          <cell r="B327">
            <v>149</v>
          </cell>
        </row>
        <row r="328">
          <cell r="A328">
            <v>43672</v>
          </cell>
          <cell r="B328">
            <v>89</v>
          </cell>
        </row>
        <row r="329">
          <cell r="A329">
            <v>43675</v>
          </cell>
          <cell r="B329">
            <v>85</v>
          </cell>
        </row>
        <row r="330">
          <cell r="A330">
            <v>43676</v>
          </cell>
          <cell r="B330">
            <v>114</v>
          </cell>
        </row>
        <row r="331">
          <cell r="A331">
            <v>43677</v>
          </cell>
          <cell r="B331">
            <v>118.5</v>
          </cell>
        </row>
        <row r="332">
          <cell r="A332">
            <v>43678</v>
          </cell>
          <cell r="B332">
            <v>90.5</v>
          </cell>
        </row>
        <row r="333">
          <cell r="A333">
            <v>43679</v>
          </cell>
          <cell r="B333">
            <v>66.400000000000006</v>
          </cell>
        </row>
        <row r="334">
          <cell r="A334">
            <v>43682</v>
          </cell>
          <cell r="B334">
            <v>57.5</v>
          </cell>
        </row>
        <row r="335">
          <cell r="A335">
            <v>43683</v>
          </cell>
          <cell r="B335">
            <v>94.8</v>
          </cell>
        </row>
        <row r="336">
          <cell r="A336">
            <v>43684</v>
          </cell>
          <cell r="B336">
            <v>105.9</v>
          </cell>
        </row>
        <row r="337">
          <cell r="A337">
            <v>43685</v>
          </cell>
          <cell r="B337">
            <v>206.3</v>
          </cell>
        </row>
        <row r="338">
          <cell r="A338">
            <v>43686</v>
          </cell>
          <cell r="B338">
            <v>67</v>
          </cell>
        </row>
        <row r="339">
          <cell r="A339">
            <v>43689</v>
          </cell>
          <cell r="B339">
            <v>124</v>
          </cell>
        </row>
        <row r="340">
          <cell r="A340">
            <v>43690</v>
          </cell>
          <cell r="B340">
            <v>153.9</v>
          </cell>
        </row>
        <row r="341">
          <cell r="A341">
            <v>43691</v>
          </cell>
          <cell r="B341">
            <v>173.6</v>
          </cell>
        </row>
        <row r="342">
          <cell r="A342">
            <v>43692</v>
          </cell>
          <cell r="B342">
            <v>120.8</v>
          </cell>
        </row>
        <row r="343">
          <cell r="A343">
            <v>43693</v>
          </cell>
          <cell r="B343">
            <v>82.4</v>
          </cell>
        </row>
        <row r="344">
          <cell r="A344">
            <v>43696</v>
          </cell>
          <cell r="B344">
            <v>104.5</v>
          </cell>
        </row>
        <row r="345">
          <cell r="A345">
            <v>43697</v>
          </cell>
          <cell r="B345">
            <v>122.5</v>
          </cell>
        </row>
        <row r="346">
          <cell r="A346">
            <v>43698</v>
          </cell>
          <cell r="B346">
            <v>130</v>
          </cell>
        </row>
        <row r="347">
          <cell r="A347">
            <v>43699</v>
          </cell>
          <cell r="B347">
            <v>164.9</v>
          </cell>
        </row>
        <row r="348">
          <cell r="A348">
            <v>43700</v>
          </cell>
          <cell r="B348">
            <v>135.5</v>
          </cell>
        </row>
        <row r="349">
          <cell r="A349">
            <v>43703</v>
          </cell>
          <cell r="B349">
            <v>103.6</v>
          </cell>
        </row>
        <row r="350">
          <cell r="A350">
            <v>43704</v>
          </cell>
          <cell r="B350">
            <v>95.7</v>
          </cell>
        </row>
        <row r="351">
          <cell r="A351">
            <v>43705</v>
          </cell>
          <cell r="B351">
            <v>174.28</v>
          </cell>
        </row>
        <row r="352">
          <cell r="A352">
            <v>43706</v>
          </cell>
          <cell r="B352">
            <v>143.69999999999999</v>
          </cell>
        </row>
        <row r="353">
          <cell r="A353">
            <v>43707</v>
          </cell>
          <cell r="B353">
            <v>151</v>
          </cell>
        </row>
        <row r="354">
          <cell r="A354">
            <v>43710</v>
          </cell>
          <cell r="B354">
            <v>237.6</v>
          </cell>
        </row>
        <row r="355">
          <cell r="A355">
            <v>43711</v>
          </cell>
          <cell r="B355">
            <v>145.5</v>
          </cell>
        </row>
        <row r="356">
          <cell r="A356">
            <v>43712</v>
          </cell>
          <cell r="B356">
            <v>170.7</v>
          </cell>
        </row>
        <row r="357">
          <cell r="A357">
            <v>43713</v>
          </cell>
          <cell r="B357">
            <v>163.4</v>
          </cell>
        </row>
        <row r="358">
          <cell r="A358">
            <v>43714</v>
          </cell>
          <cell r="B358">
            <v>77.8</v>
          </cell>
        </row>
        <row r="359">
          <cell r="A359">
            <v>43717</v>
          </cell>
          <cell r="B359">
            <v>215.3</v>
          </cell>
        </row>
        <row r="360">
          <cell r="A360">
            <v>43718</v>
          </cell>
          <cell r="B360">
            <v>147.5</v>
          </cell>
        </row>
        <row r="361">
          <cell r="A361">
            <v>43719</v>
          </cell>
          <cell r="B361">
            <v>118</v>
          </cell>
        </row>
        <row r="362">
          <cell r="A362">
            <v>43720</v>
          </cell>
          <cell r="B362">
            <v>88.4</v>
          </cell>
        </row>
        <row r="363">
          <cell r="A363">
            <v>43724</v>
          </cell>
          <cell r="B363">
            <v>161.5</v>
          </cell>
        </row>
        <row r="364">
          <cell r="A364">
            <v>43725</v>
          </cell>
          <cell r="B364">
            <v>171.4</v>
          </cell>
        </row>
        <row r="365">
          <cell r="A365">
            <v>43726</v>
          </cell>
          <cell r="B365">
            <v>134</v>
          </cell>
        </row>
        <row r="366">
          <cell r="A366">
            <v>43727</v>
          </cell>
          <cell r="B366">
            <v>112.7</v>
          </cell>
        </row>
        <row r="367">
          <cell r="A367">
            <v>43728</v>
          </cell>
          <cell r="B367">
            <v>153.6</v>
          </cell>
        </row>
        <row r="368">
          <cell r="A368">
            <v>43731</v>
          </cell>
          <cell r="B368">
            <v>195</v>
          </cell>
        </row>
        <row r="369">
          <cell r="A369">
            <v>43732</v>
          </cell>
          <cell r="B369">
            <v>72.099999999999994</v>
          </cell>
        </row>
        <row r="370">
          <cell r="A370">
            <v>43733</v>
          </cell>
          <cell r="B370">
            <v>68</v>
          </cell>
        </row>
        <row r="371">
          <cell r="A371">
            <v>43734</v>
          </cell>
          <cell r="B371">
            <v>113.5</v>
          </cell>
        </row>
        <row r="372">
          <cell r="A372">
            <v>43735</v>
          </cell>
          <cell r="B372">
            <v>119</v>
          </cell>
        </row>
        <row r="373">
          <cell r="A373">
            <v>43737</v>
          </cell>
          <cell r="B373">
            <v>47</v>
          </cell>
        </row>
        <row r="374">
          <cell r="A374">
            <v>43746</v>
          </cell>
          <cell r="B374">
            <v>145</v>
          </cell>
        </row>
        <row r="375">
          <cell r="A375">
            <v>43747</v>
          </cell>
          <cell r="B375">
            <v>77.5</v>
          </cell>
        </row>
        <row r="376">
          <cell r="A376">
            <v>43748</v>
          </cell>
          <cell r="B376">
            <v>118.7</v>
          </cell>
        </row>
        <row r="377">
          <cell r="A377">
            <v>43749</v>
          </cell>
          <cell r="B377">
            <v>90.5</v>
          </cell>
        </row>
        <row r="378">
          <cell r="A378">
            <v>43750</v>
          </cell>
          <cell r="B378">
            <v>63.5</v>
          </cell>
        </row>
        <row r="379">
          <cell r="A379">
            <v>43752</v>
          </cell>
          <cell r="B379">
            <v>109.2</v>
          </cell>
        </row>
        <row r="380">
          <cell r="A380">
            <v>43753</v>
          </cell>
          <cell r="B380">
            <v>96.83</v>
          </cell>
        </row>
        <row r="381">
          <cell r="A381">
            <v>43754</v>
          </cell>
          <cell r="B381">
            <v>81</v>
          </cell>
        </row>
        <row r="382">
          <cell r="A382">
            <v>43755</v>
          </cell>
          <cell r="B382">
            <v>92.8</v>
          </cell>
        </row>
        <row r="383">
          <cell r="A383">
            <v>43756</v>
          </cell>
          <cell r="B383">
            <v>74.5</v>
          </cell>
        </row>
        <row r="384">
          <cell r="A384">
            <v>43759</v>
          </cell>
          <cell r="B384">
            <v>75.400000000000006</v>
          </cell>
        </row>
        <row r="385">
          <cell r="A385">
            <v>43760</v>
          </cell>
          <cell r="B385">
            <v>83.2</v>
          </cell>
        </row>
        <row r="386">
          <cell r="A386">
            <v>43761</v>
          </cell>
          <cell r="B386">
            <v>119.9</v>
          </cell>
        </row>
        <row r="387">
          <cell r="A387">
            <v>43762</v>
          </cell>
          <cell r="B387">
            <v>143</v>
          </cell>
        </row>
        <row r="388">
          <cell r="A388">
            <v>43763</v>
          </cell>
          <cell r="B388">
            <v>98.2</v>
          </cell>
        </row>
        <row r="389">
          <cell r="A389">
            <v>43766</v>
          </cell>
          <cell r="B389">
            <v>71.8</v>
          </cell>
        </row>
        <row r="390">
          <cell r="A390">
            <v>43767</v>
          </cell>
          <cell r="B390">
            <v>91.5</v>
          </cell>
        </row>
        <row r="391">
          <cell r="A391">
            <v>43768</v>
          </cell>
          <cell r="B391">
            <v>78.349999999999994</v>
          </cell>
        </row>
        <row r="392">
          <cell r="A392">
            <v>43769</v>
          </cell>
          <cell r="B392">
            <v>68.900000000000006</v>
          </cell>
        </row>
        <row r="393">
          <cell r="A393">
            <v>43770</v>
          </cell>
          <cell r="B393">
            <v>58.6</v>
          </cell>
        </row>
        <row r="394">
          <cell r="A394">
            <v>43773</v>
          </cell>
          <cell r="B394">
            <v>85</v>
          </cell>
        </row>
        <row r="395">
          <cell r="A395">
            <v>43774</v>
          </cell>
          <cell r="B395">
            <v>134.1</v>
          </cell>
        </row>
        <row r="396">
          <cell r="A396">
            <v>43775</v>
          </cell>
          <cell r="B396">
            <v>120.23</v>
          </cell>
        </row>
        <row r="397">
          <cell r="A397">
            <v>43776</v>
          </cell>
          <cell r="B397">
            <v>93.5</v>
          </cell>
        </row>
        <row r="398">
          <cell r="A398">
            <v>43777</v>
          </cell>
          <cell r="B398">
            <v>81.5</v>
          </cell>
        </row>
        <row r="399">
          <cell r="A399">
            <v>43780</v>
          </cell>
          <cell r="B399">
            <v>78.2</v>
          </cell>
        </row>
        <row r="400">
          <cell r="A400">
            <v>43781</v>
          </cell>
          <cell r="B400">
            <v>233.8</v>
          </cell>
        </row>
        <row r="401">
          <cell r="A401">
            <v>43782</v>
          </cell>
          <cell r="B401">
            <v>122.1</v>
          </cell>
        </row>
        <row r="402">
          <cell r="A402">
            <v>43783</v>
          </cell>
          <cell r="B402">
            <v>129.1</v>
          </cell>
        </row>
        <row r="403">
          <cell r="A403">
            <v>43784</v>
          </cell>
          <cell r="B403">
            <v>114.6</v>
          </cell>
        </row>
        <row r="404">
          <cell r="A404">
            <v>43787</v>
          </cell>
          <cell r="B404">
            <v>122.2</v>
          </cell>
        </row>
        <row r="405">
          <cell r="A405">
            <v>43788</v>
          </cell>
          <cell r="B405">
            <v>227.3</v>
          </cell>
        </row>
        <row r="406">
          <cell r="A406">
            <v>43789</v>
          </cell>
          <cell r="B406">
            <v>166.9</v>
          </cell>
        </row>
        <row r="407">
          <cell r="A407">
            <v>43790</v>
          </cell>
          <cell r="B407">
            <v>159.69999999999999</v>
          </cell>
        </row>
        <row r="408">
          <cell r="A408">
            <v>43791</v>
          </cell>
          <cell r="B408">
            <v>94.4</v>
          </cell>
        </row>
        <row r="409">
          <cell r="A409">
            <v>43794</v>
          </cell>
          <cell r="B409">
            <v>262.3</v>
          </cell>
        </row>
        <row r="410">
          <cell r="A410">
            <v>43795</v>
          </cell>
          <cell r="B410">
            <v>76.7</v>
          </cell>
        </row>
        <row r="411">
          <cell r="A411">
            <v>43796</v>
          </cell>
          <cell r="B411">
            <v>103.7</v>
          </cell>
        </row>
        <row r="412">
          <cell r="A412">
            <v>43797</v>
          </cell>
          <cell r="B412">
            <v>132.1</v>
          </cell>
        </row>
        <row r="413">
          <cell r="A413">
            <v>43798</v>
          </cell>
          <cell r="B413">
            <v>71.8</v>
          </cell>
        </row>
        <row r="414">
          <cell r="A414">
            <v>43801</v>
          </cell>
          <cell r="B414">
            <v>122.42</v>
          </cell>
        </row>
        <row r="415">
          <cell r="A415">
            <v>43802</v>
          </cell>
          <cell r="B415">
            <v>157.30000000000001</v>
          </cell>
        </row>
        <row r="416">
          <cell r="A416">
            <v>43803</v>
          </cell>
          <cell r="B416">
            <v>150.19999999999999</v>
          </cell>
        </row>
        <row r="417">
          <cell r="A417">
            <v>43804</v>
          </cell>
          <cell r="B417">
            <v>100.3</v>
          </cell>
        </row>
        <row r="418">
          <cell r="A418">
            <v>43805</v>
          </cell>
          <cell r="B418">
            <v>98.72</v>
          </cell>
        </row>
        <row r="419">
          <cell r="A419">
            <v>43808</v>
          </cell>
          <cell r="B419">
            <v>213.2</v>
          </cell>
        </row>
        <row r="420">
          <cell r="A420">
            <v>43809</v>
          </cell>
          <cell r="B420">
            <v>83.7</v>
          </cell>
        </row>
        <row r="421">
          <cell r="A421">
            <v>43810</v>
          </cell>
          <cell r="B421">
            <v>139.08000000000001</v>
          </cell>
        </row>
        <row r="422">
          <cell r="A422">
            <v>43811</v>
          </cell>
          <cell r="B422">
            <v>110.8</v>
          </cell>
        </row>
        <row r="423">
          <cell r="A423">
            <v>43812</v>
          </cell>
          <cell r="B423">
            <v>102.5</v>
          </cell>
        </row>
        <row r="424">
          <cell r="A424">
            <v>43815</v>
          </cell>
          <cell r="B424">
            <v>140.30000000000001</v>
          </cell>
        </row>
        <row r="425">
          <cell r="A425">
            <v>43816</v>
          </cell>
          <cell r="B425">
            <v>99.2</v>
          </cell>
        </row>
        <row r="426">
          <cell r="A426">
            <v>43817</v>
          </cell>
          <cell r="B426">
            <v>143.19999999999999</v>
          </cell>
        </row>
        <row r="427">
          <cell r="A427">
            <v>43818</v>
          </cell>
          <cell r="B427">
            <v>168</v>
          </cell>
        </row>
        <row r="428">
          <cell r="A428">
            <v>43819</v>
          </cell>
          <cell r="B428">
            <v>114.4</v>
          </cell>
        </row>
        <row r="429">
          <cell r="A429">
            <v>43822</v>
          </cell>
          <cell r="B429">
            <v>103.5</v>
          </cell>
        </row>
        <row r="430">
          <cell r="A430">
            <v>43823</v>
          </cell>
          <cell r="B430">
            <v>182</v>
          </cell>
        </row>
        <row r="431">
          <cell r="A431">
            <v>43824</v>
          </cell>
          <cell r="B431">
            <v>121.1</v>
          </cell>
        </row>
        <row r="432">
          <cell r="A432">
            <v>43825</v>
          </cell>
          <cell r="B432">
            <v>135.80000000000001</v>
          </cell>
        </row>
        <row r="433">
          <cell r="A433">
            <v>43826</v>
          </cell>
          <cell r="B433">
            <v>125.7</v>
          </cell>
        </row>
        <row r="434">
          <cell r="A434">
            <v>43829</v>
          </cell>
          <cell r="B434">
            <v>184.8</v>
          </cell>
        </row>
        <row r="435">
          <cell r="A435">
            <v>43830</v>
          </cell>
          <cell r="B435">
            <v>212.65</v>
          </cell>
        </row>
        <row r="436">
          <cell r="A436">
            <v>43832</v>
          </cell>
          <cell r="B436">
            <v>217.7</v>
          </cell>
        </row>
        <row r="437">
          <cell r="A437">
            <v>43833</v>
          </cell>
          <cell r="B437">
            <v>171.8</v>
          </cell>
        </row>
        <row r="438">
          <cell r="A438">
            <v>43836</v>
          </cell>
          <cell r="B438">
            <v>213</v>
          </cell>
        </row>
        <row r="439">
          <cell r="A439">
            <v>43837</v>
          </cell>
          <cell r="B439">
            <v>240.6</v>
          </cell>
        </row>
        <row r="440">
          <cell r="A440">
            <v>43838</v>
          </cell>
          <cell r="B440">
            <v>206</v>
          </cell>
        </row>
        <row r="441">
          <cell r="A441">
            <v>43839</v>
          </cell>
          <cell r="B441">
            <v>108</v>
          </cell>
        </row>
        <row r="442">
          <cell r="A442">
            <v>43840</v>
          </cell>
          <cell r="B442">
            <v>83.3</v>
          </cell>
        </row>
        <row r="443">
          <cell r="A443">
            <v>43843</v>
          </cell>
          <cell r="B443">
            <v>170.8</v>
          </cell>
        </row>
        <row r="444">
          <cell r="A444">
            <v>43844</v>
          </cell>
          <cell r="B444">
            <v>233.5</v>
          </cell>
        </row>
        <row r="445">
          <cell r="A445">
            <v>43845</v>
          </cell>
          <cell r="B445">
            <v>120.9</v>
          </cell>
        </row>
        <row r="446">
          <cell r="A446">
            <v>43846</v>
          </cell>
          <cell r="B446">
            <v>112.8</v>
          </cell>
        </row>
        <row r="447">
          <cell r="A447">
            <v>43847</v>
          </cell>
          <cell r="B447">
            <v>89.5</v>
          </cell>
        </row>
        <row r="448">
          <cell r="A448">
            <v>43849</v>
          </cell>
          <cell r="B448">
            <v>52.5</v>
          </cell>
        </row>
        <row r="449">
          <cell r="A449">
            <v>43850</v>
          </cell>
          <cell r="B449">
            <v>60.3</v>
          </cell>
        </row>
        <row r="450">
          <cell r="A450">
            <v>43851</v>
          </cell>
          <cell r="B450">
            <v>50.5</v>
          </cell>
        </row>
        <row r="451">
          <cell r="A451">
            <v>43864</v>
          </cell>
          <cell r="B451">
            <v>63</v>
          </cell>
        </row>
        <row r="452">
          <cell r="A452">
            <v>43865</v>
          </cell>
          <cell r="B452">
            <v>53.3</v>
          </cell>
        </row>
        <row r="453">
          <cell r="A453">
            <v>43866</v>
          </cell>
          <cell r="B453">
            <v>43.8</v>
          </cell>
        </row>
        <row r="454">
          <cell r="A454">
            <v>43867</v>
          </cell>
          <cell r="B454">
            <v>56</v>
          </cell>
        </row>
        <row r="455">
          <cell r="A455">
            <v>43868</v>
          </cell>
          <cell r="B455">
            <v>53.5</v>
          </cell>
        </row>
        <row r="456">
          <cell r="A456">
            <v>43871</v>
          </cell>
          <cell r="B456">
            <v>97.9</v>
          </cell>
        </row>
        <row r="457">
          <cell r="A457">
            <v>43872</v>
          </cell>
          <cell r="B457">
            <v>112.9</v>
          </cell>
        </row>
        <row r="458">
          <cell r="A458">
            <v>43873</v>
          </cell>
          <cell r="B458">
            <v>68</v>
          </cell>
        </row>
        <row r="459">
          <cell r="A459">
            <v>43874</v>
          </cell>
          <cell r="B459">
            <v>99.5</v>
          </cell>
        </row>
        <row r="460">
          <cell r="A460">
            <v>43875</v>
          </cell>
          <cell r="B460">
            <v>65.8</v>
          </cell>
        </row>
        <row r="461">
          <cell r="A461">
            <v>43878</v>
          </cell>
          <cell r="B461">
            <v>128</v>
          </cell>
        </row>
        <row r="462">
          <cell r="A462">
            <v>43879</v>
          </cell>
          <cell r="B462">
            <v>73.5</v>
          </cell>
        </row>
        <row r="463">
          <cell r="A463">
            <v>43880</v>
          </cell>
          <cell r="B463">
            <v>101</v>
          </cell>
        </row>
        <row r="464">
          <cell r="A464">
            <v>43881</v>
          </cell>
          <cell r="B464">
            <v>96.4</v>
          </cell>
        </row>
        <row r="465">
          <cell r="A465">
            <v>43882</v>
          </cell>
          <cell r="B465">
            <v>94.3</v>
          </cell>
        </row>
        <row r="466">
          <cell r="A466">
            <v>43885</v>
          </cell>
          <cell r="B466">
            <v>105.35</v>
          </cell>
        </row>
        <row r="467">
          <cell r="A467">
            <v>43886</v>
          </cell>
          <cell r="B467">
            <v>89.7</v>
          </cell>
        </row>
        <row r="468">
          <cell r="A468">
            <v>43887</v>
          </cell>
          <cell r="B468">
            <v>115.5</v>
          </cell>
        </row>
        <row r="469">
          <cell r="A469">
            <v>43888</v>
          </cell>
          <cell r="B469">
            <v>101</v>
          </cell>
        </row>
        <row r="470">
          <cell r="A470">
            <v>43889</v>
          </cell>
          <cell r="B470">
            <v>108.2</v>
          </cell>
        </row>
        <row r="471">
          <cell r="A471">
            <v>43892</v>
          </cell>
          <cell r="B471">
            <v>150.80000000000001</v>
          </cell>
        </row>
        <row r="472">
          <cell r="A472">
            <v>43893</v>
          </cell>
          <cell r="B472">
            <v>87.25</v>
          </cell>
        </row>
        <row r="473">
          <cell r="A473">
            <v>43894</v>
          </cell>
          <cell r="B473">
            <v>154.30000000000001</v>
          </cell>
        </row>
        <row r="474">
          <cell r="A474">
            <v>43895</v>
          </cell>
          <cell r="B474">
            <v>127.3</v>
          </cell>
        </row>
        <row r="475">
          <cell r="A475">
            <v>43896</v>
          </cell>
          <cell r="B475">
            <v>115</v>
          </cell>
        </row>
        <row r="476">
          <cell r="A476">
            <v>43899</v>
          </cell>
          <cell r="B476">
            <v>158.30000000000001</v>
          </cell>
        </row>
        <row r="477">
          <cell r="A477">
            <v>43900</v>
          </cell>
          <cell r="B477">
            <v>116.5</v>
          </cell>
        </row>
        <row r="478">
          <cell r="A478">
            <v>43901</v>
          </cell>
          <cell r="B478">
            <v>153</v>
          </cell>
        </row>
        <row r="479">
          <cell r="A479">
            <v>43902</v>
          </cell>
          <cell r="B479">
            <v>134.19999999999999</v>
          </cell>
        </row>
        <row r="480">
          <cell r="A480">
            <v>43903</v>
          </cell>
          <cell r="B480">
            <v>181</v>
          </cell>
        </row>
        <row r="481">
          <cell r="A481">
            <v>43906</v>
          </cell>
          <cell r="B481">
            <v>186.42</v>
          </cell>
        </row>
        <row r="482">
          <cell r="A482">
            <v>43907</v>
          </cell>
          <cell r="B482">
            <v>140</v>
          </cell>
        </row>
        <row r="483">
          <cell r="A483">
            <v>43908</v>
          </cell>
          <cell r="B483">
            <v>185</v>
          </cell>
        </row>
        <row r="484">
          <cell r="A484">
            <v>43909</v>
          </cell>
          <cell r="B484">
            <v>155.6</v>
          </cell>
        </row>
        <row r="485">
          <cell r="A485">
            <v>43910</v>
          </cell>
          <cell r="B485">
            <v>158</v>
          </cell>
        </row>
        <row r="486">
          <cell r="A486">
            <v>43913</v>
          </cell>
          <cell r="B486">
            <v>138.6</v>
          </cell>
        </row>
        <row r="487">
          <cell r="A487">
            <v>43914</v>
          </cell>
          <cell r="B487">
            <v>142.5</v>
          </cell>
        </row>
        <row r="488">
          <cell r="A488">
            <v>43915</v>
          </cell>
          <cell r="B488">
            <v>105.2</v>
          </cell>
        </row>
        <row r="489">
          <cell r="A489">
            <v>43916</v>
          </cell>
          <cell r="B489">
            <v>93.2</v>
          </cell>
        </row>
        <row r="490">
          <cell r="A490">
            <v>43917</v>
          </cell>
          <cell r="B490">
            <v>109.85</v>
          </cell>
        </row>
        <row r="491">
          <cell r="A491">
            <v>43920</v>
          </cell>
          <cell r="B491">
            <v>125.8</v>
          </cell>
        </row>
        <row r="492">
          <cell r="A492">
            <v>43921</v>
          </cell>
          <cell r="B492">
            <v>165.3</v>
          </cell>
        </row>
        <row r="493">
          <cell r="A493">
            <v>43922</v>
          </cell>
          <cell r="B493">
            <v>150.80000000000001</v>
          </cell>
        </row>
        <row r="494">
          <cell r="A494">
            <v>43923</v>
          </cell>
          <cell r="B494">
            <v>171</v>
          </cell>
        </row>
        <row r="495">
          <cell r="A495">
            <v>43924</v>
          </cell>
          <cell r="B495">
            <v>119.5</v>
          </cell>
        </row>
        <row r="496">
          <cell r="A496">
            <v>43928</v>
          </cell>
          <cell r="B496">
            <v>146.69999999999999</v>
          </cell>
        </row>
        <row r="497">
          <cell r="A497">
            <v>43929</v>
          </cell>
          <cell r="B497">
            <v>137.1</v>
          </cell>
        </row>
        <row r="498">
          <cell r="A498">
            <v>43930</v>
          </cell>
          <cell r="B498">
            <v>127.4</v>
          </cell>
        </row>
        <row r="499">
          <cell r="A499">
            <v>43931</v>
          </cell>
          <cell r="B499">
            <v>115.7</v>
          </cell>
        </row>
        <row r="500">
          <cell r="A500">
            <v>43934</v>
          </cell>
          <cell r="B500">
            <v>165.5</v>
          </cell>
        </row>
        <row r="501">
          <cell r="A501">
            <v>43935</v>
          </cell>
          <cell r="B501">
            <v>184.2</v>
          </cell>
        </row>
        <row r="502">
          <cell r="A502">
            <v>43936</v>
          </cell>
          <cell r="B502">
            <v>154</v>
          </cell>
        </row>
        <row r="503">
          <cell r="A503">
            <v>43937</v>
          </cell>
          <cell r="B503">
            <v>136</v>
          </cell>
        </row>
        <row r="504">
          <cell r="A504">
            <v>43938</v>
          </cell>
          <cell r="B504">
            <v>150.30000000000001</v>
          </cell>
        </row>
        <row r="505">
          <cell r="A505">
            <v>43941</v>
          </cell>
          <cell r="B505">
            <v>180.6</v>
          </cell>
        </row>
        <row r="506">
          <cell r="A506">
            <v>43942</v>
          </cell>
          <cell r="B506">
            <v>177.2</v>
          </cell>
        </row>
        <row r="507">
          <cell r="A507">
            <v>43943</v>
          </cell>
          <cell r="B507">
            <v>220.3</v>
          </cell>
        </row>
        <row r="508">
          <cell r="A508">
            <v>43944</v>
          </cell>
          <cell r="B508">
            <v>113.2</v>
          </cell>
        </row>
        <row r="509">
          <cell r="A509">
            <v>43945</v>
          </cell>
          <cell r="B509">
            <v>153.5</v>
          </cell>
        </row>
        <row r="510">
          <cell r="A510">
            <v>43947</v>
          </cell>
          <cell r="B510">
            <v>49.3</v>
          </cell>
        </row>
        <row r="511">
          <cell r="A511">
            <v>43948</v>
          </cell>
          <cell r="B511">
            <v>262</v>
          </cell>
        </row>
        <row r="512">
          <cell r="A512">
            <v>43949</v>
          </cell>
          <cell r="B512">
            <v>138.19999999999999</v>
          </cell>
        </row>
        <row r="513">
          <cell r="A513">
            <v>43950</v>
          </cell>
          <cell r="B513">
            <v>172</v>
          </cell>
        </row>
        <row r="514">
          <cell r="A514">
            <v>43951</v>
          </cell>
          <cell r="B514">
            <v>74.5</v>
          </cell>
        </row>
        <row r="515">
          <cell r="A515">
            <v>43957</v>
          </cell>
          <cell r="B515">
            <v>170.93</v>
          </cell>
        </row>
        <row r="516">
          <cell r="A516">
            <v>43958</v>
          </cell>
          <cell r="B516">
            <v>175.9</v>
          </cell>
        </row>
        <row r="517">
          <cell r="A517">
            <v>43959</v>
          </cell>
          <cell r="B517">
            <v>94.2</v>
          </cell>
        </row>
        <row r="518">
          <cell r="A518">
            <v>43960</v>
          </cell>
          <cell r="B518">
            <v>82.2</v>
          </cell>
        </row>
        <row r="519">
          <cell r="A519">
            <v>43962</v>
          </cell>
          <cell r="B519">
            <v>115</v>
          </cell>
        </row>
        <row r="520">
          <cell r="A520">
            <v>43963</v>
          </cell>
          <cell r="B520">
            <v>171.2</v>
          </cell>
        </row>
        <row r="521">
          <cell r="A521">
            <v>43964</v>
          </cell>
          <cell r="B521">
            <v>150</v>
          </cell>
        </row>
        <row r="522">
          <cell r="A522">
            <v>43965</v>
          </cell>
          <cell r="B522">
            <v>123.4</v>
          </cell>
        </row>
        <row r="523">
          <cell r="A523">
            <v>43966</v>
          </cell>
          <cell r="B523">
            <v>129</v>
          </cell>
        </row>
        <row r="524">
          <cell r="A524">
            <v>43969</v>
          </cell>
          <cell r="B524">
            <v>148.1</v>
          </cell>
        </row>
        <row r="525">
          <cell r="A525">
            <v>43970</v>
          </cell>
          <cell r="B525">
            <v>213.2</v>
          </cell>
        </row>
        <row r="526">
          <cell r="A526">
            <v>43971</v>
          </cell>
          <cell r="B526">
            <v>140.5</v>
          </cell>
        </row>
        <row r="527">
          <cell r="A527">
            <v>43972</v>
          </cell>
          <cell r="B527">
            <v>193.9</v>
          </cell>
        </row>
        <row r="528">
          <cell r="A528">
            <v>43973</v>
          </cell>
          <cell r="B528">
            <v>143.1</v>
          </cell>
        </row>
        <row r="529">
          <cell r="A529">
            <v>43976</v>
          </cell>
          <cell r="B529">
            <v>138</v>
          </cell>
        </row>
        <row r="530">
          <cell r="A530">
            <v>43977</v>
          </cell>
          <cell r="B530">
            <v>131.9</v>
          </cell>
        </row>
        <row r="531">
          <cell r="A531">
            <v>43978</v>
          </cell>
          <cell r="B531">
            <v>233.4</v>
          </cell>
        </row>
        <row r="532">
          <cell r="A532">
            <v>43979</v>
          </cell>
          <cell r="B532">
            <v>136.1</v>
          </cell>
        </row>
        <row r="533">
          <cell r="A533">
            <v>43980</v>
          </cell>
          <cell r="B533">
            <v>155.9</v>
          </cell>
        </row>
        <row r="534">
          <cell r="A534">
            <v>43983</v>
          </cell>
          <cell r="B534">
            <v>150</v>
          </cell>
        </row>
        <row r="535">
          <cell r="A535">
            <v>43984</v>
          </cell>
          <cell r="B535">
            <v>235</v>
          </cell>
        </row>
        <row r="536">
          <cell r="A536">
            <v>43985</v>
          </cell>
          <cell r="B536">
            <v>165.8</v>
          </cell>
        </row>
        <row r="537">
          <cell r="A537">
            <v>43986</v>
          </cell>
          <cell r="B537">
            <v>136.80000000000001</v>
          </cell>
        </row>
        <row r="538">
          <cell r="A538">
            <v>43987</v>
          </cell>
          <cell r="B538">
            <v>126.8</v>
          </cell>
        </row>
        <row r="539">
          <cell r="A539">
            <v>43990</v>
          </cell>
          <cell r="B539">
            <v>129</v>
          </cell>
        </row>
        <row r="540">
          <cell r="A540">
            <v>43991</v>
          </cell>
          <cell r="B540">
            <v>142.5</v>
          </cell>
        </row>
        <row r="541">
          <cell r="A541">
            <v>43992</v>
          </cell>
          <cell r="B541">
            <v>148.69999999999999</v>
          </cell>
        </row>
        <row r="542">
          <cell r="A542">
            <v>43993</v>
          </cell>
          <cell r="B542">
            <v>121</v>
          </cell>
        </row>
        <row r="543">
          <cell r="A543">
            <v>43994</v>
          </cell>
          <cell r="B543">
            <v>195</v>
          </cell>
        </row>
        <row r="544">
          <cell r="A544">
            <v>43997</v>
          </cell>
          <cell r="B544">
            <v>143.6</v>
          </cell>
        </row>
        <row r="545">
          <cell r="A545">
            <v>43998</v>
          </cell>
          <cell r="B545">
            <v>216.5</v>
          </cell>
        </row>
        <row r="546">
          <cell r="A546">
            <v>43999</v>
          </cell>
          <cell r="B546">
            <v>142.4</v>
          </cell>
        </row>
        <row r="547">
          <cell r="A547">
            <v>44000</v>
          </cell>
          <cell r="B547">
            <v>133</v>
          </cell>
        </row>
        <row r="548">
          <cell r="A548">
            <v>44001</v>
          </cell>
          <cell r="B548">
            <v>182.5</v>
          </cell>
        </row>
        <row r="549">
          <cell r="A549">
            <v>44004</v>
          </cell>
          <cell r="B549">
            <v>189</v>
          </cell>
        </row>
        <row r="550">
          <cell r="A550">
            <v>44005</v>
          </cell>
          <cell r="B550">
            <v>170.4</v>
          </cell>
        </row>
        <row r="551">
          <cell r="A551">
            <v>44006</v>
          </cell>
          <cell r="B551">
            <v>120.9</v>
          </cell>
        </row>
        <row r="552">
          <cell r="A552">
            <v>44010</v>
          </cell>
          <cell r="B552">
            <v>83.4</v>
          </cell>
        </row>
        <row r="553">
          <cell r="A553">
            <v>44011</v>
          </cell>
          <cell r="B553">
            <v>142.5</v>
          </cell>
        </row>
        <row r="554">
          <cell r="A554">
            <v>44012</v>
          </cell>
          <cell r="B554">
            <v>171.5</v>
          </cell>
        </row>
        <row r="555">
          <cell r="A555">
            <v>44013</v>
          </cell>
          <cell r="B555">
            <v>133.5</v>
          </cell>
        </row>
        <row r="556">
          <cell r="A556">
            <v>44014</v>
          </cell>
          <cell r="B556">
            <v>146</v>
          </cell>
        </row>
        <row r="557">
          <cell r="A557">
            <v>44015</v>
          </cell>
          <cell r="B557">
            <v>109</v>
          </cell>
        </row>
        <row r="558">
          <cell r="A558">
            <v>44018</v>
          </cell>
          <cell r="B558">
            <v>130.69999999999999</v>
          </cell>
        </row>
        <row r="559">
          <cell r="A559">
            <v>44019</v>
          </cell>
          <cell r="B559">
            <v>156.30000000000001</v>
          </cell>
        </row>
        <row r="560">
          <cell r="A560">
            <v>44020</v>
          </cell>
          <cell r="B560">
            <v>164</v>
          </cell>
        </row>
        <row r="561">
          <cell r="A561">
            <v>44021</v>
          </cell>
          <cell r="B561">
            <v>153</v>
          </cell>
        </row>
        <row r="562">
          <cell r="A562">
            <v>44022</v>
          </cell>
          <cell r="B562">
            <v>106</v>
          </cell>
        </row>
        <row r="563">
          <cell r="A563">
            <v>44025</v>
          </cell>
          <cell r="B563">
            <v>168.1</v>
          </cell>
        </row>
        <row r="564">
          <cell r="A564">
            <v>44026</v>
          </cell>
          <cell r="B564">
            <v>191.7</v>
          </cell>
        </row>
        <row r="565">
          <cell r="A565">
            <v>44027</v>
          </cell>
          <cell r="B565">
            <v>154.6</v>
          </cell>
        </row>
        <row r="566">
          <cell r="A566">
            <v>44028</v>
          </cell>
          <cell r="B566">
            <v>163.69999999999999</v>
          </cell>
        </row>
        <row r="567">
          <cell r="A567">
            <v>44029</v>
          </cell>
          <cell r="B567">
            <v>131.80000000000001</v>
          </cell>
        </row>
        <row r="568">
          <cell r="A568">
            <v>44032</v>
          </cell>
          <cell r="B568">
            <v>168.5</v>
          </cell>
        </row>
        <row r="569">
          <cell r="A569">
            <v>44033</v>
          </cell>
          <cell r="B569">
            <v>142.80000000000001</v>
          </cell>
        </row>
        <row r="570">
          <cell r="A570">
            <v>44034</v>
          </cell>
          <cell r="B570">
            <v>135.4</v>
          </cell>
        </row>
        <row r="571">
          <cell r="A571">
            <v>44035</v>
          </cell>
          <cell r="B571">
            <v>164</v>
          </cell>
        </row>
        <row r="572">
          <cell r="A572">
            <v>44036</v>
          </cell>
          <cell r="B572">
            <v>159.5</v>
          </cell>
        </row>
        <row r="573">
          <cell r="A573">
            <v>44039</v>
          </cell>
          <cell r="B573">
            <v>157.19999999999999</v>
          </cell>
        </row>
        <row r="574">
          <cell r="A574">
            <v>44040</v>
          </cell>
          <cell r="B574">
            <v>192.1</v>
          </cell>
        </row>
        <row r="575">
          <cell r="A575">
            <v>44041</v>
          </cell>
          <cell r="B575">
            <v>142.5</v>
          </cell>
        </row>
        <row r="576">
          <cell r="A576">
            <v>44042</v>
          </cell>
          <cell r="B576">
            <v>127.5</v>
          </cell>
        </row>
        <row r="577">
          <cell r="A577">
            <v>44043</v>
          </cell>
          <cell r="B577">
            <v>131</v>
          </cell>
        </row>
        <row r="578">
          <cell r="A578">
            <v>44046</v>
          </cell>
          <cell r="B578">
            <v>128.5</v>
          </cell>
        </row>
        <row r="579">
          <cell r="A579">
            <v>44047</v>
          </cell>
          <cell r="B579">
            <v>190.5</v>
          </cell>
        </row>
        <row r="580">
          <cell r="A580">
            <v>44048</v>
          </cell>
          <cell r="B580">
            <v>141.5</v>
          </cell>
        </row>
        <row r="581">
          <cell r="A581">
            <v>44049</v>
          </cell>
          <cell r="B581">
            <v>117.3</v>
          </cell>
        </row>
        <row r="582">
          <cell r="A582">
            <v>44050</v>
          </cell>
          <cell r="B582">
            <v>114.7</v>
          </cell>
        </row>
        <row r="583">
          <cell r="A583">
            <v>44053</v>
          </cell>
          <cell r="B583">
            <v>204.5</v>
          </cell>
        </row>
        <row r="584">
          <cell r="A584">
            <v>44054</v>
          </cell>
          <cell r="B584">
            <v>162.5</v>
          </cell>
        </row>
        <row r="585">
          <cell r="A585">
            <v>44055</v>
          </cell>
          <cell r="B585">
            <v>176.6</v>
          </cell>
        </row>
        <row r="586">
          <cell r="A586">
            <v>44056</v>
          </cell>
          <cell r="B586">
            <v>194.04</v>
          </cell>
        </row>
        <row r="587">
          <cell r="A587">
            <v>44057</v>
          </cell>
          <cell r="B587">
            <v>160</v>
          </cell>
        </row>
        <row r="588">
          <cell r="A588">
            <v>44060</v>
          </cell>
          <cell r="B588">
            <v>149</v>
          </cell>
        </row>
        <row r="589">
          <cell r="A589">
            <v>44061</v>
          </cell>
          <cell r="B589">
            <v>228.8</v>
          </cell>
        </row>
        <row r="590">
          <cell r="A590">
            <v>44062</v>
          </cell>
          <cell r="B590">
            <v>173</v>
          </cell>
        </row>
        <row r="591">
          <cell r="A591">
            <v>44063</v>
          </cell>
          <cell r="B591">
            <v>136.5</v>
          </cell>
        </row>
        <row r="592">
          <cell r="A592">
            <v>44064</v>
          </cell>
          <cell r="B592">
            <v>131.19999999999999</v>
          </cell>
        </row>
        <row r="593">
          <cell r="A593">
            <v>44067</v>
          </cell>
          <cell r="B593">
            <v>116</v>
          </cell>
        </row>
        <row r="594">
          <cell r="A594">
            <v>44068</v>
          </cell>
          <cell r="B594">
            <v>133.30000000000001</v>
          </cell>
        </row>
        <row r="595">
          <cell r="A595">
            <v>44069</v>
          </cell>
          <cell r="B595">
            <v>187.9</v>
          </cell>
        </row>
        <row r="596">
          <cell r="A596">
            <v>44070</v>
          </cell>
          <cell r="B596">
            <v>168.8</v>
          </cell>
        </row>
        <row r="597">
          <cell r="A597">
            <v>44071</v>
          </cell>
          <cell r="B597">
            <v>161.30000000000001</v>
          </cell>
        </row>
        <row r="598">
          <cell r="A598">
            <v>44074</v>
          </cell>
          <cell r="B598">
            <v>166.3</v>
          </cell>
        </row>
        <row r="599">
          <cell r="A599">
            <v>44075</v>
          </cell>
          <cell r="B599">
            <v>228</v>
          </cell>
        </row>
        <row r="600">
          <cell r="A600">
            <v>44076</v>
          </cell>
          <cell r="B600">
            <v>232.2</v>
          </cell>
        </row>
        <row r="601">
          <cell r="A601">
            <v>44077</v>
          </cell>
          <cell r="B601">
            <v>200</v>
          </cell>
        </row>
        <row r="602">
          <cell r="A602">
            <v>44078</v>
          </cell>
          <cell r="B602">
            <v>160.80000000000001</v>
          </cell>
        </row>
        <row r="603">
          <cell r="A603">
            <v>44081</v>
          </cell>
          <cell r="B603">
            <v>147.80000000000001</v>
          </cell>
        </row>
        <row r="604">
          <cell r="A604">
            <v>44082</v>
          </cell>
          <cell r="B604">
            <v>152.4</v>
          </cell>
        </row>
        <row r="605">
          <cell r="A605">
            <v>44083</v>
          </cell>
          <cell r="B605">
            <v>108</v>
          </cell>
        </row>
        <row r="606">
          <cell r="A606">
            <v>44084</v>
          </cell>
          <cell r="B606">
            <v>135.6</v>
          </cell>
        </row>
        <row r="607">
          <cell r="A607">
            <v>44085</v>
          </cell>
          <cell r="B607">
            <v>194</v>
          </cell>
        </row>
        <row r="608">
          <cell r="A608">
            <v>44088</v>
          </cell>
          <cell r="B608">
            <v>163.5</v>
          </cell>
        </row>
        <row r="609">
          <cell r="A609">
            <v>44089</v>
          </cell>
          <cell r="B609">
            <v>153</v>
          </cell>
        </row>
        <row r="610">
          <cell r="A610">
            <v>44090</v>
          </cell>
          <cell r="B610">
            <v>124.5</v>
          </cell>
        </row>
        <row r="611">
          <cell r="A611">
            <v>44091</v>
          </cell>
          <cell r="B611">
            <v>179</v>
          </cell>
        </row>
        <row r="612">
          <cell r="A612">
            <v>44092</v>
          </cell>
          <cell r="B612">
            <v>128.6</v>
          </cell>
        </row>
        <row r="613">
          <cell r="A613">
            <v>44095</v>
          </cell>
          <cell r="B613">
            <v>88.5</v>
          </cell>
        </row>
        <row r="614">
          <cell r="A614">
            <v>44096</v>
          </cell>
          <cell r="B614">
            <v>145.1</v>
          </cell>
        </row>
        <row r="615">
          <cell r="A615">
            <v>44097</v>
          </cell>
          <cell r="B615">
            <v>100</v>
          </cell>
        </row>
        <row r="616">
          <cell r="A616">
            <v>44098</v>
          </cell>
          <cell r="B616">
            <v>138.30000000000001</v>
          </cell>
        </row>
        <row r="617">
          <cell r="A617">
            <v>44099</v>
          </cell>
          <cell r="B617">
            <v>109.6</v>
          </cell>
        </row>
        <row r="618">
          <cell r="A618">
            <v>44101</v>
          </cell>
          <cell r="B618">
            <v>63</v>
          </cell>
        </row>
        <row r="619">
          <cell r="A619">
            <v>44102</v>
          </cell>
          <cell r="B619">
            <v>138.30000000000001</v>
          </cell>
        </row>
        <row r="620">
          <cell r="A620">
            <v>44103</v>
          </cell>
          <cell r="B620">
            <v>104</v>
          </cell>
        </row>
        <row r="621">
          <cell r="A621">
            <v>44104</v>
          </cell>
          <cell r="B621">
            <v>36</v>
          </cell>
        </row>
        <row r="622">
          <cell r="A622">
            <v>44113</v>
          </cell>
          <cell r="B622">
            <v>240</v>
          </cell>
        </row>
        <row r="623">
          <cell r="A623">
            <v>44114</v>
          </cell>
          <cell r="B623">
            <v>83.5</v>
          </cell>
        </row>
        <row r="624">
          <cell r="A624">
            <v>44116</v>
          </cell>
          <cell r="B624">
            <v>133.9</v>
          </cell>
        </row>
        <row r="625">
          <cell r="A625">
            <v>44117</v>
          </cell>
          <cell r="B625">
            <v>115.5</v>
          </cell>
        </row>
        <row r="626">
          <cell r="A626">
            <v>44118</v>
          </cell>
          <cell r="B626">
            <v>139.4</v>
          </cell>
        </row>
        <row r="627">
          <cell r="A627">
            <v>44119</v>
          </cell>
          <cell r="B627">
            <v>176.9</v>
          </cell>
        </row>
        <row r="628">
          <cell r="A628">
            <v>44120</v>
          </cell>
          <cell r="B628">
            <v>154.6</v>
          </cell>
        </row>
        <row r="629">
          <cell r="A629">
            <v>44123</v>
          </cell>
          <cell r="B629">
            <v>134.69999999999999</v>
          </cell>
        </row>
        <row r="630">
          <cell r="A630">
            <v>44124</v>
          </cell>
          <cell r="B630">
            <v>147.6</v>
          </cell>
        </row>
        <row r="631">
          <cell r="A631">
            <v>44125</v>
          </cell>
          <cell r="B631">
            <v>187.8</v>
          </cell>
        </row>
        <row r="632">
          <cell r="A632">
            <v>44126</v>
          </cell>
          <cell r="B632">
            <v>128.4</v>
          </cell>
        </row>
        <row r="633">
          <cell r="A633">
            <v>44127</v>
          </cell>
          <cell r="B633">
            <v>111.3</v>
          </cell>
        </row>
        <row r="634">
          <cell r="A634">
            <v>44130</v>
          </cell>
          <cell r="B634">
            <v>95.2</v>
          </cell>
        </row>
        <row r="635">
          <cell r="A635">
            <v>44131</v>
          </cell>
          <cell r="B635">
            <v>150.1</v>
          </cell>
        </row>
        <row r="636">
          <cell r="A636">
            <v>44132</v>
          </cell>
          <cell r="B636">
            <v>110.9</v>
          </cell>
        </row>
        <row r="637">
          <cell r="A637">
            <v>44133</v>
          </cell>
          <cell r="B637">
            <v>117.5</v>
          </cell>
        </row>
        <row r="638">
          <cell r="A638">
            <v>44134</v>
          </cell>
          <cell r="B638">
            <v>98.1</v>
          </cell>
        </row>
        <row r="639">
          <cell r="A639">
            <v>44137</v>
          </cell>
          <cell r="B639">
            <v>166.5</v>
          </cell>
        </row>
        <row r="640">
          <cell r="A640">
            <v>44138</v>
          </cell>
          <cell r="B640">
            <v>128.5</v>
          </cell>
        </row>
        <row r="641">
          <cell r="A641">
            <v>44139</v>
          </cell>
          <cell r="B641">
            <v>120.8</v>
          </cell>
        </row>
        <row r="642">
          <cell r="A642">
            <v>44140</v>
          </cell>
          <cell r="B642">
            <v>126</v>
          </cell>
        </row>
        <row r="643">
          <cell r="A643">
            <v>44141</v>
          </cell>
          <cell r="B643">
            <v>155.69999999999999</v>
          </cell>
        </row>
        <row r="644">
          <cell r="A644">
            <v>44144</v>
          </cell>
          <cell r="B644">
            <v>151.6</v>
          </cell>
        </row>
        <row r="645">
          <cell r="A645">
            <v>44145</v>
          </cell>
          <cell r="B645">
            <v>131</v>
          </cell>
        </row>
        <row r="646">
          <cell r="A646">
            <v>44146</v>
          </cell>
          <cell r="B646">
            <v>137.4</v>
          </cell>
        </row>
        <row r="647">
          <cell r="A647">
            <v>44147</v>
          </cell>
          <cell r="B647">
            <v>140.30000000000001</v>
          </cell>
        </row>
        <row r="648">
          <cell r="A648">
            <v>44148</v>
          </cell>
          <cell r="B648">
            <v>107.1</v>
          </cell>
        </row>
        <row r="649">
          <cell r="A649">
            <v>44151</v>
          </cell>
          <cell r="B649">
            <v>181</v>
          </cell>
        </row>
        <row r="650">
          <cell r="A650">
            <v>44152</v>
          </cell>
          <cell r="B650">
            <v>139.4</v>
          </cell>
        </row>
        <row r="651">
          <cell r="A651">
            <v>44153</v>
          </cell>
          <cell r="B651">
            <v>108.3</v>
          </cell>
        </row>
        <row r="652">
          <cell r="A652">
            <v>44154</v>
          </cell>
          <cell r="B652">
            <v>143.5</v>
          </cell>
        </row>
        <row r="653">
          <cell r="A653">
            <v>44155</v>
          </cell>
          <cell r="B653">
            <v>100.5</v>
          </cell>
        </row>
        <row r="654">
          <cell r="A654">
            <v>44158</v>
          </cell>
          <cell r="B654">
            <v>84.3</v>
          </cell>
        </row>
        <row r="655">
          <cell r="A655">
            <v>44159</v>
          </cell>
          <cell r="B655">
            <v>140</v>
          </cell>
        </row>
        <row r="656">
          <cell r="A656">
            <v>44160</v>
          </cell>
          <cell r="B656">
            <v>147</v>
          </cell>
        </row>
        <row r="657">
          <cell r="A657">
            <v>44161</v>
          </cell>
          <cell r="B657">
            <v>195.2</v>
          </cell>
        </row>
        <row r="658">
          <cell r="A658">
            <v>44162</v>
          </cell>
          <cell r="B658">
            <v>133.1</v>
          </cell>
        </row>
        <row r="659">
          <cell r="A659">
            <v>44165</v>
          </cell>
          <cell r="B659">
            <v>115.4</v>
          </cell>
        </row>
        <row r="660">
          <cell r="A660">
            <v>44166</v>
          </cell>
          <cell r="B660">
            <v>124</v>
          </cell>
        </row>
        <row r="661">
          <cell r="A661">
            <v>44167</v>
          </cell>
          <cell r="B661">
            <v>167</v>
          </cell>
        </row>
        <row r="662">
          <cell r="A662">
            <v>44168</v>
          </cell>
          <cell r="B662">
            <v>139.5</v>
          </cell>
        </row>
        <row r="663">
          <cell r="A663">
            <v>44169</v>
          </cell>
          <cell r="B663">
            <v>163.5</v>
          </cell>
        </row>
        <row r="664">
          <cell r="A664">
            <v>44172</v>
          </cell>
          <cell r="B664">
            <v>133</v>
          </cell>
        </row>
        <row r="665">
          <cell r="A665">
            <v>44173</v>
          </cell>
          <cell r="B665">
            <v>136.30000000000001</v>
          </cell>
        </row>
        <row r="666">
          <cell r="A666">
            <v>44174</v>
          </cell>
          <cell r="B666">
            <v>164</v>
          </cell>
        </row>
        <row r="667">
          <cell r="A667">
            <v>44175</v>
          </cell>
          <cell r="B667">
            <v>191</v>
          </cell>
        </row>
        <row r="668">
          <cell r="A668">
            <v>44176</v>
          </cell>
          <cell r="B668">
            <v>74.5</v>
          </cell>
        </row>
        <row r="669">
          <cell r="A669">
            <v>44179</v>
          </cell>
          <cell r="B669">
            <v>102</v>
          </cell>
        </row>
        <row r="670">
          <cell r="A670">
            <v>44180</v>
          </cell>
          <cell r="B670">
            <v>168.5</v>
          </cell>
        </row>
        <row r="671">
          <cell r="A671">
            <v>44181</v>
          </cell>
          <cell r="B671">
            <v>144.5</v>
          </cell>
        </row>
        <row r="672">
          <cell r="A672">
            <v>44182</v>
          </cell>
          <cell r="B672">
            <v>146.19999999999999</v>
          </cell>
        </row>
        <row r="673">
          <cell r="A673">
            <v>44183</v>
          </cell>
          <cell r="B673">
            <v>169.5</v>
          </cell>
        </row>
        <row r="674">
          <cell r="A674">
            <v>44186</v>
          </cell>
          <cell r="B674">
            <v>223</v>
          </cell>
        </row>
        <row r="675">
          <cell r="A675">
            <v>44187</v>
          </cell>
          <cell r="B675">
            <v>127.2</v>
          </cell>
        </row>
        <row r="676">
          <cell r="A676">
            <v>44188</v>
          </cell>
          <cell r="B676">
            <v>83.8</v>
          </cell>
        </row>
        <row r="677">
          <cell r="A677">
            <v>44189</v>
          </cell>
          <cell r="B677">
            <v>105.4</v>
          </cell>
        </row>
        <row r="678">
          <cell r="A678">
            <v>44190</v>
          </cell>
          <cell r="B678">
            <v>104.1</v>
          </cell>
        </row>
        <row r="679">
          <cell r="A679">
            <v>44193</v>
          </cell>
          <cell r="B679">
            <v>69.8</v>
          </cell>
        </row>
        <row r="680">
          <cell r="A680">
            <v>44194</v>
          </cell>
          <cell r="B680">
            <v>89</v>
          </cell>
        </row>
        <row r="681">
          <cell r="A681">
            <v>44195</v>
          </cell>
          <cell r="B681">
            <v>172</v>
          </cell>
        </row>
        <row r="682">
          <cell r="A682">
            <v>44196</v>
          </cell>
          <cell r="B682">
            <v>81</v>
          </cell>
        </row>
        <row r="683">
          <cell r="A683">
            <v>44200</v>
          </cell>
          <cell r="B683">
            <v>179.5</v>
          </cell>
        </row>
        <row r="684">
          <cell r="A684">
            <v>44201</v>
          </cell>
          <cell r="B684">
            <v>200</v>
          </cell>
        </row>
        <row r="685">
          <cell r="A685">
            <v>44202</v>
          </cell>
          <cell r="B685">
            <v>201</v>
          </cell>
        </row>
        <row r="686">
          <cell r="A686">
            <v>44203</v>
          </cell>
          <cell r="B686">
            <v>168.7</v>
          </cell>
        </row>
        <row r="687">
          <cell r="A687">
            <v>44204</v>
          </cell>
          <cell r="B687">
            <v>160</v>
          </cell>
        </row>
        <row r="688">
          <cell r="A688">
            <v>44207</v>
          </cell>
          <cell r="B688">
            <v>122</v>
          </cell>
        </row>
        <row r="689">
          <cell r="A689">
            <v>44208</v>
          </cell>
          <cell r="B689">
            <v>163.69999999999999</v>
          </cell>
        </row>
        <row r="690">
          <cell r="A690">
            <v>44209</v>
          </cell>
          <cell r="B690">
            <v>132.5</v>
          </cell>
        </row>
        <row r="691">
          <cell r="A691">
            <v>44210</v>
          </cell>
          <cell r="B691">
            <v>128.30000000000001</v>
          </cell>
        </row>
        <row r="692">
          <cell r="A692">
            <v>44211</v>
          </cell>
          <cell r="B692">
            <v>107.5</v>
          </cell>
        </row>
        <row r="693">
          <cell r="A693">
            <v>44214</v>
          </cell>
          <cell r="B693">
            <v>134.6</v>
          </cell>
        </row>
        <row r="694">
          <cell r="A694">
            <v>44215</v>
          </cell>
          <cell r="B694">
            <v>153.30000000000001</v>
          </cell>
        </row>
        <row r="695">
          <cell r="A695">
            <v>44216</v>
          </cell>
          <cell r="B695">
            <v>130.19999999999999</v>
          </cell>
        </row>
        <row r="696">
          <cell r="A696">
            <v>44217</v>
          </cell>
          <cell r="B696">
            <v>129.6</v>
          </cell>
        </row>
        <row r="697">
          <cell r="A697">
            <v>44218</v>
          </cell>
          <cell r="B697">
            <v>132.6</v>
          </cell>
        </row>
        <row r="698">
          <cell r="A698">
            <v>44221</v>
          </cell>
          <cell r="B698">
            <v>96.8</v>
          </cell>
        </row>
        <row r="699">
          <cell r="A699">
            <v>44222</v>
          </cell>
          <cell r="B699">
            <v>147.5</v>
          </cell>
        </row>
        <row r="700">
          <cell r="A700">
            <v>44223</v>
          </cell>
          <cell r="B700">
            <v>140.30000000000001</v>
          </cell>
        </row>
        <row r="701">
          <cell r="A701">
            <v>44224</v>
          </cell>
          <cell r="B701">
            <v>93.4</v>
          </cell>
        </row>
        <row r="702">
          <cell r="A702">
            <v>44225</v>
          </cell>
          <cell r="B702">
            <v>92.5</v>
          </cell>
        </row>
        <row r="703">
          <cell r="A703">
            <v>44228</v>
          </cell>
          <cell r="B703">
            <v>77.599999999999994</v>
          </cell>
        </row>
        <row r="704">
          <cell r="A704">
            <v>44229</v>
          </cell>
          <cell r="B704">
            <v>62</v>
          </cell>
        </row>
        <row r="705">
          <cell r="A705">
            <v>44230</v>
          </cell>
          <cell r="B705">
            <v>108</v>
          </cell>
        </row>
        <row r="706">
          <cell r="A706">
            <v>44231</v>
          </cell>
          <cell r="B706">
            <v>103.5</v>
          </cell>
        </row>
        <row r="707">
          <cell r="A707">
            <v>44232</v>
          </cell>
          <cell r="B707">
            <v>82.2</v>
          </cell>
        </row>
        <row r="708">
          <cell r="A708">
            <v>44234</v>
          </cell>
          <cell r="B708">
            <v>38</v>
          </cell>
        </row>
        <row r="709">
          <cell r="A709">
            <v>44235</v>
          </cell>
          <cell r="B709">
            <v>56.8</v>
          </cell>
        </row>
        <row r="710">
          <cell r="A710">
            <v>44236</v>
          </cell>
          <cell r="B710">
            <v>24</v>
          </cell>
        </row>
        <row r="711">
          <cell r="A711">
            <v>44245</v>
          </cell>
          <cell r="B711">
            <v>107.5</v>
          </cell>
        </row>
        <row r="712">
          <cell r="A712">
            <v>44246</v>
          </cell>
          <cell r="B712">
            <v>90.5</v>
          </cell>
        </row>
        <row r="713">
          <cell r="A713">
            <v>44247</v>
          </cell>
          <cell r="B713">
            <v>68</v>
          </cell>
        </row>
        <row r="714">
          <cell r="A714">
            <v>44249</v>
          </cell>
          <cell r="B714">
            <v>129.5</v>
          </cell>
        </row>
        <row r="715">
          <cell r="A715">
            <v>44250</v>
          </cell>
          <cell r="B715">
            <v>146</v>
          </cell>
        </row>
        <row r="716">
          <cell r="A716">
            <v>44251</v>
          </cell>
          <cell r="B716">
            <v>93.1</v>
          </cell>
        </row>
        <row r="717">
          <cell r="A717">
            <v>44252</v>
          </cell>
          <cell r="B717">
            <v>117.8</v>
          </cell>
        </row>
        <row r="718">
          <cell r="A718">
            <v>44253</v>
          </cell>
          <cell r="B718">
            <v>81.5</v>
          </cell>
        </row>
        <row r="719">
          <cell r="A719">
            <v>44256</v>
          </cell>
          <cell r="B719">
            <v>63.8</v>
          </cell>
        </row>
        <row r="720">
          <cell r="A720">
            <v>44257</v>
          </cell>
          <cell r="B720">
            <v>139.80000000000001</v>
          </cell>
        </row>
        <row r="721">
          <cell r="A721">
            <v>44258</v>
          </cell>
          <cell r="B721">
            <v>112.9</v>
          </cell>
        </row>
        <row r="722">
          <cell r="A722">
            <v>44259</v>
          </cell>
          <cell r="B722">
            <v>132</v>
          </cell>
        </row>
        <row r="723">
          <cell r="B723">
            <v>104.9</v>
          </cell>
        </row>
        <row r="724">
          <cell r="B724">
            <v>95</v>
          </cell>
        </row>
        <row r="725">
          <cell r="B725">
            <v>103.1</v>
          </cell>
        </row>
        <row r="726">
          <cell r="B726">
            <v>202</v>
          </cell>
        </row>
        <row r="727">
          <cell r="B727">
            <v>165</v>
          </cell>
        </row>
        <row r="728">
          <cell r="B728">
            <v>85</v>
          </cell>
        </row>
        <row r="729">
          <cell r="B729">
            <v>90</v>
          </cell>
        </row>
        <row r="730">
          <cell r="B730">
            <v>78.3</v>
          </cell>
        </row>
        <row r="731">
          <cell r="B731">
            <v>87.8</v>
          </cell>
        </row>
        <row r="732">
          <cell r="B732">
            <v>72</v>
          </cell>
        </row>
        <row r="733">
          <cell r="B733">
            <v>82.5</v>
          </cell>
        </row>
        <row r="734">
          <cell r="B734">
            <v>90.3</v>
          </cell>
        </row>
        <row r="735">
          <cell r="B735">
            <v>84</v>
          </cell>
        </row>
        <row r="736">
          <cell r="B736">
            <v>58.5</v>
          </cell>
        </row>
        <row r="737">
          <cell r="B737">
            <v>92</v>
          </cell>
        </row>
        <row r="738">
          <cell r="B738">
            <v>74.5</v>
          </cell>
        </row>
        <row r="739">
          <cell r="B739">
            <v>221.5</v>
          </cell>
        </row>
        <row r="740">
          <cell r="B740">
            <v>128</v>
          </cell>
        </row>
        <row r="741">
          <cell r="B741">
            <v>113.5</v>
          </cell>
        </row>
        <row r="742">
          <cell r="B742">
            <v>182</v>
          </cell>
        </row>
        <row r="743">
          <cell r="B743">
            <v>106.3</v>
          </cell>
        </row>
        <row r="744">
          <cell r="B744">
            <v>125.9</v>
          </cell>
        </row>
        <row r="745">
          <cell r="B745">
            <v>140</v>
          </cell>
        </row>
        <row r="746">
          <cell r="B746">
            <v>201.1</v>
          </cell>
        </row>
        <row r="747">
          <cell r="B747">
            <v>96</v>
          </cell>
        </row>
        <row r="748">
          <cell r="B748">
            <v>121</v>
          </cell>
        </row>
        <row r="749">
          <cell r="B749">
            <v>187</v>
          </cell>
        </row>
        <row r="750">
          <cell r="B750">
            <v>135.5</v>
          </cell>
        </row>
        <row r="751">
          <cell r="B751">
            <v>175.5</v>
          </cell>
        </row>
        <row r="752">
          <cell r="B752">
            <v>108.8</v>
          </cell>
        </row>
        <row r="753">
          <cell r="B753">
            <v>172.3</v>
          </cell>
        </row>
        <row r="754">
          <cell r="B754">
            <v>161.80000000000001</v>
          </cell>
        </row>
        <row r="755">
          <cell r="B755">
            <v>141.5</v>
          </cell>
        </row>
        <row r="756">
          <cell r="B756">
            <v>111.8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Sheet4"/>
      <sheetName val="Sheet6"/>
      <sheetName val="Sheet7"/>
      <sheetName val="Sheet8"/>
      <sheetName val="Sheet9"/>
      <sheetName val="Sheet10"/>
      <sheetName val="ByMinerWK"/>
      <sheetName val="codes"/>
      <sheetName val="report"/>
      <sheetName val="report vale 310"/>
      <sheetName val="Weekly report"/>
      <sheetName val="ByMinerWK (2)"/>
      <sheetName val="Sheet2"/>
      <sheetName val="Sheet5"/>
      <sheetName val="Japan&amp;Korea"/>
      <sheetName val="Sheet1"/>
      <sheetName val="ByMinerWK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3">
          <cell r="BH13">
            <v>21610.45</v>
          </cell>
        </row>
      </sheetData>
      <sheetData sheetId="10"/>
      <sheetData sheetId="11"/>
      <sheetData sheetId="12">
        <row r="8">
          <cell r="B8" t="str">
            <v>BAYUQUAN</v>
          </cell>
          <cell r="C8" t="str">
            <v>BEILUN</v>
          </cell>
          <cell r="D8" t="str">
            <v>CAOFEIDIAN</v>
          </cell>
          <cell r="E8" t="str">
            <v>DALIAN</v>
          </cell>
          <cell r="F8" t="str">
            <v>FANGCHENG</v>
          </cell>
          <cell r="G8" t="str">
            <v>Fuzhou</v>
          </cell>
          <cell r="H8" t="str">
            <v>HUANGHUA</v>
          </cell>
          <cell r="I8" t="str">
            <v>LIANYUNGANG</v>
          </cell>
          <cell r="J8" t="str">
            <v>QINGDAO</v>
          </cell>
          <cell r="K8" t="str">
            <v>QINHUANGDAO</v>
          </cell>
          <cell r="L8" t="str">
            <v>RIZHAO</v>
          </cell>
          <cell r="M8" t="str">
            <v>TANGSHAN</v>
          </cell>
          <cell r="N8" t="str">
            <v>XIAMEN</v>
          </cell>
          <cell r="O8" t="str">
            <v>XINGANG</v>
          </cell>
          <cell r="P8" t="str">
            <v>YANTAI</v>
          </cell>
          <cell r="Q8" t="str">
            <v>ZHANJIANG</v>
          </cell>
          <cell r="R8" t="str">
            <v>NANSHUIZHEN</v>
          </cell>
          <cell r="S8" t="str">
            <v>Dandong</v>
          </cell>
          <cell r="T8" t="str">
            <v>JINZHOU</v>
          </cell>
          <cell r="U8" t="str">
            <v>SHANYAO</v>
          </cell>
          <cell r="V8" t="str">
            <v>WENZHOU</v>
          </cell>
          <cell r="W8" t="str">
            <v>LONGKOU</v>
          </cell>
        </row>
        <row r="215">
          <cell r="AH215">
            <v>1</v>
          </cell>
        </row>
        <row r="216">
          <cell r="AH216">
            <v>1</v>
          </cell>
        </row>
        <row r="217">
          <cell r="AH217">
            <v>1</v>
          </cell>
        </row>
        <row r="218">
          <cell r="B218">
            <v>863.94999999999993</v>
          </cell>
          <cell r="C218">
            <v>4942.5300000000007</v>
          </cell>
          <cell r="D218">
            <v>2486.63</v>
          </cell>
          <cell r="E218"/>
          <cell r="F218">
            <v>1052.1099999999999</v>
          </cell>
          <cell r="G218">
            <v>290</v>
          </cell>
          <cell r="H218">
            <v>186.04999999999998</v>
          </cell>
          <cell r="I218">
            <v>1108.2000000000003</v>
          </cell>
          <cell r="J218"/>
          <cell r="K218"/>
          <cell r="L218">
            <v>3779.11</v>
          </cell>
          <cell r="M218">
            <v>2321.86</v>
          </cell>
          <cell r="N218">
            <v>310.60000000000002</v>
          </cell>
          <cell r="O218">
            <v>3154.5999999999995</v>
          </cell>
          <cell r="P218">
            <v>586.51</v>
          </cell>
          <cell r="Q218">
            <v>1318.9699999999998</v>
          </cell>
          <cell r="R218">
            <v>667.16000000000008</v>
          </cell>
          <cell r="S218">
            <v>27.18</v>
          </cell>
          <cell r="T218">
            <v>165.26999999999998</v>
          </cell>
          <cell r="U218">
            <v>137.68</v>
          </cell>
          <cell r="V218"/>
          <cell r="W218">
            <v>412.29</v>
          </cell>
          <cell r="X218"/>
          <cell r="AD218"/>
          <cell r="AH218">
            <v>1</v>
          </cell>
        </row>
        <row r="219">
          <cell r="B219">
            <v>839.88999999999987</v>
          </cell>
          <cell r="C219">
            <v>4875.49</v>
          </cell>
          <cell r="D219">
            <v>3665.2700000000004</v>
          </cell>
          <cell r="E219"/>
          <cell r="F219">
            <v>1119.58</v>
          </cell>
          <cell r="G219"/>
          <cell r="H219">
            <v>394.49</v>
          </cell>
          <cell r="I219">
            <v>1435.75</v>
          </cell>
          <cell r="J219"/>
          <cell r="K219">
            <v>66.14</v>
          </cell>
          <cell r="L219">
            <v>4657.5000000000009</v>
          </cell>
          <cell r="M219">
            <v>1485.5699999999997</v>
          </cell>
          <cell r="N219">
            <v>80</v>
          </cell>
          <cell r="O219">
            <v>1991.5800000000002</v>
          </cell>
          <cell r="P219">
            <v>1164.6200000000001</v>
          </cell>
          <cell r="Q219">
            <v>990.25</v>
          </cell>
          <cell r="R219">
            <v>302.53999999999996</v>
          </cell>
          <cell r="S219">
            <v>167.38</v>
          </cell>
          <cell r="T219">
            <v>107.06</v>
          </cell>
          <cell r="U219">
            <v>69.97</v>
          </cell>
          <cell r="V219"/>
          <cell r="W219">
            <v>431.47</v>
          </cell>
          <cell r="X219"/>
          <cell r="AD219"/>
          <cell r="AH219">
            <v>1</v>
          </cell>
        </row>
        <row r="220">
          <cell r="B220">
            <v>931.02</v>
          </cell>
          <cell r="C220">
            <v>3465.4199999999996</v>
          </cell>
          <cell r="D220">
            <v>2598.2600000000002</v>
          </cell>
          <cell r="E220">
            <v>162.63</v>
          </cell>
          <cell r="F220">
            <v>314.60000000000002</v>
          </cell>
          <cell r="G220">
            <v>50</v>
          </cell>
          <cell r="H220">
            <v>762.89</v>
          </cell>
          <cell r="I220">
            <v>931.38</v>
          </cell>
          <cell r="J220"/>
          <cell r="K220">
            <v>46.25</v>
          </cell>
          <cell r="L220">
            <v>3274.6900000000005</v>
          </cell>
          <cell r="M220">
            <v>1925.3600000000001</v>
          </cell>
          <cell r="N220">
            <v>170</v>
          </cell>
          <cell r="O220">
            <v>1543.25</v>
          </cell>
          <cell r="P220">
            <v>573.94000000000005</v>
          </cell>
          <cell r="Q220">
            <v>706.73</v>
          </cell>
          <cell r="R220">
            <v>288.72000000000003</v>
          </cell>
          <cell r="S220">
            <v>593.14</v>
          </cell>
          <cell r="T220">
            <v>138.61000000000001</v>
          </cell>
          <cell r="U220">
            <v>160.56</v>
          </cell>
          <cell r="V220"/>
          <cell r="W220">
            <v>267.76</v>
          </cell>
          <cell r="X220"/>
          <cell r="AD220"/>
          <cell r="AH220">
            <v>1</v>
          </cell>
        </row>
        <row r="221">
          <cell r="B221">
            <v>865.06999999999994</v>
          </cell>
          <cell r="C221">
            <v>2175.3399999999997</v>
          </cell>
          <cell r="D221">
            <v>2870.8199999999997</v>
          </cell>
          <cell r="E221"/>
          <cell r="F221">
            <v>903.5100000000001</v>
          </cell>
          <cell r="G221">
            <v>114.77</v>
          </cell>
          <cell r="H221">
            <v>723.34</v>
          </cell>
          <cell r="I221">
            <v>482.87</v>
          </cell>
          <cell r="J221">
            <v>712.02</v>
          </cell>
          <cell r="K221">
            <v>33.729999999999997</v>
          </cell>
          <cell r="L221">
            <v>2778.3</v>
          </cell>
          <cell r="M221">
            <v>1748.59</v>
          </cell>
          <cell r="N221"/>
          <cell r="O221">
            <v>1986.4299999999998</v>
          </cell>
          <cell r="P221">
            <v>573.51</v>
          </cell>
          <cell r="Q221">
            <v>940.98</v>
          </cell>
          <cell r="R221">
            <v>306.97000000000003</v>
          </cell>
          <cell r="S221">
            <v>408.73</v>
          </cell>
          <cell r="T221">
            <v>266.95</v>
          </cell>
          <cell r="U221">
            <v>53.93</v>
          </cell>
          <cell r="V221"/>
          <cell r="W221">
            <v>273.64</v>
          </cell>
          <cell r="X221"/>
          <cell r="AD221"/>
          <cell r="AH221">
            <v>1</v>
          </cell>
        </row>
        <row r="222">
          <cell r="B222">
            <v>505</v>
          </cell>
          <cell r="C222">
            <v>4656.8599999999997</v>
          </cell>
          <cell r="D222">
            <v>2837.75</v>
          </cell>
          <cell r="E222">
            <v>163</v>
          </cell>
          <cell r="F222">
            <v>526.64</v>
          </cell>
          <cell r="G222">
            <v>718.54</v>
          </cell>
          <cell r="H222">
            <v>889.8</v>
          </cell>
          <cell r="I222">
            <v>1495.32</v>
          </cell>
          <cell r="J222">
            <v>1626.42</v>
          </cell>
          <cell r="K222">
            <v>128.44</v>
          </cell>
          <cell r="L222">
            <v>3318.5099999999998</v>
          </cell>
          <cell r="M222">
            <v>2720.7</v>
          </cell>
          <cell r="N222"/>
          <cell r="O222">
            <v>2371.16</v>
          </cell>
          <cell r="P222">
            <v>1013.8100000000001</v>
          </cell>
          <cell r="Q222">
            <v>926.38999999999987</v>
          </cell>
          <cell r="R222">
            <v>261.17999999999995</v>
          </cell>
          <cell r="S222">
            <v>163.19</v>
          </cell>
          <cell r="T222">
            <v>162.18</v>
          </cell>
          <cell r="U222">
            <v>75.28</v>
          </cell>
          <cell r="V222">
            <v>26.97</v>
          </cell>
          <cell r="W222">
            <v>395.47</v>
          </cell>
          <cell r="X222"/>
          <cell r="AD222"/>
          <cell r="AH222">
            <v>1</v>
          </cell>
        </row>
        <row r="223">
          <cell r="B223">
            <v>337.33000000000004</v>
          </cell>
          <cell r="C223">
            <v>3392.24</v>
          </cell>
          <cell r="D223">
            <v>1761.1</v>
          </cell>
          <cell r="E223">
            <v>89</v>
          </cell>
          <cell r="F223">
            <v>846.47</v>
          </cell>
          <cell r="G223"/>
          <cell r="H223">
            <v>169.33</v>
          </cell>
          <cell r="I223">
            <v>783</v>
          </cell>
          <cell r="J223">
            <v>762</v>
          </cell>
          <cell r="K223">
            <v>303.06</v>
          </cell>
          <cell r="L223">
            <v>2665.69</v>
          </cell>
          <cell r="M223">
            <v>2644.8900000000003</v>
          </cell>
          <cell r="N223"/>
          <cell r="O223">
            <v>1455.46</v>
          </cell>
          <cell r="P223">
            <v>155.57</v>
          </cell>
          <cell r="Q223">
            <v>1047.8699999999999</v>
          </cell>
          <cell r="R223">
            <v>312.85000000000002</v>
          </cell>
          <cell r="S223">
            <v>261.94</v>
          </cell>
          <cell r="T223"/>
          <cell r="U223">
            <v>60.49</v>
          </cell>
          <cell r="V223">
            <v>179.12</v>
          </cell>
          <cell r="W223"/>
          <cell r="X223"/>
          <cell r="AD223"/>
          <cell r="AH223">
            <v>1</v>
          </cell>
        </row>
        <row r="224">
          <cell r="B224">
            <v>263</v>
          </cell>
          <cell r="C224">
            <v>4004.24</v>
          </cell>
          <cell r="D224">
            <v>3832.89</v>
          </cell>
          <cell r="E224">
            <v>176</v>
          </cell>
          <cell r="F224">
            <v>439.34999999999997</v>
          </cell>
          <cell r="G224">
            <v>610.51</v>
          </cell>
          <cell r="H224">
            <v>667.93</v>
          </cell>
          <cell r="I224">
            <v>797.91</v>
          </cell>
          <cell r="J224">
            <v>801.7</v>
          </cell>
          <cell r="K224">
            <v>140.43</v>
          </cell>
          <cell r="L224">
            <v>2297.3500000000004</v>
          </cell>
          <cell r="M224">
            <v>3009.98</v>
          </cell>
          <cell r="N224"/>
          <cell r="O224">
            <v>2504.71</v>
          </cell>
          <cell r="P224">
            <v>1242.9499999999998</v>
          </cell>
          <cell r="Q224">
            <v>997.87</v>
          </cell>
          <cell r="R224">
            <v>429.96</v>
          </cell>
          <cell r="S224"/>
          <cell r="T224">
            <v>125.22</v>
          </cell>
          <cell r="U224"/>
          <cell r="V224"/>
          <cell r="W224">
            <v>179</v>
          </cell>
          <cell r="X224"/>
          <cell r="AD224"/>
          <cell r="AH224">
            <v>1</v>
          </cell>
        </row>
        <row r="225">
          <cell r="B225">
            <v>581</v>
          </cell>
          <cell r="C225">
            <v>3437.68</v>
          </cell>
          <cell r="D225">
            <v>3163.98</v>
          </cell>
          <cell r="E225">
            <v>170.19</v>
          </cell>
          <cell r="F225">
            <v>634.62</v>
          </cell>
          <cell r="G225">
            <v>615.25</v>
          </cell>
          <cell r="H225">
            <v>902.03000000000009</v>
          </cell>
          <cell r="I225">
            <v>881.36</v>
          </cell>
          <cell r="J225">
            <v>1250.49</v>
          </cell>
          <cell r="K225">
            <v>49.79</v>
          </cell>
          <cell r="L225">
            <v>2558.25</v>
          </cell>
          <cell r="M225">
            <v>3025.87</v>
          </cell>
          <cell r="N225">
            <v>90.75</v>
          </cell>
          <cell r="O225">
            <v>2230.8200000000002</v>
          </cell>
          <cell r="P225">
            <v>487.95000000000005</v>
          </cell>
          <cell r="Q225">
            <v>925.73</v>
          </cell>
          <cell r="R225">
            <v>198.95000000000002</v>
          </cell>
          <cell r="S225">
            <v>192.99</v>
          </cell>
          <cell r="T225">
            <v>197.62000000000003</v>
          </cell>
          <cell r="U225">
            <v>21.13</v>
          </cell>
          <cell r="V225"/>
          <cell r="W225">
            <v>436.31000000000006</v>
          </cell>
          <cell r="X225"/>
          <cell r="AD225"/>
          <cell r="AH225">
            <v>1</v>
          </cell>
        </row>
        <row r="226">
          <cell r="B226">
            <v>1010</v>
          </cell>
          <cell r="C226">
            <v>3318.5099999999998</v>
          </cell>
          <cell r="D226">
            <v>2724.17</v>
          </cell>
          <cell r="E226">
            <v>360.69</v>
          </cell>
          <cell r="F226">
            <v>297.41000000000003</v>
          </cell>
          <cell r="G226">
            <v>261</v>
          </cell>
          <cell r="H226">
            <v>675.87</v>
          </cell>
          <cell r="I226">
            <v>1290.57</v>
          </cell>
          <cell r="J226">
            <v>1324.47</v>
          </cell>
          <cell r="K226"/>
          <cell r="L226">
            <v>2746.6400000000003</v>
          </cell>
          <cell r="M226">
            <v>2862.2899999999995</v>
          </cell>
          <cell r="N226">
            <v>80</v>
          </cell>
          <cell r="O226">
            <v>2435.2100000000005</v>
          </cell>
          <cell r="P226">
            <v>1128.93</v>
          </cell>
          <cell r="Q226">
            <v>1680.94</v>
          </cell>
          <cell r="R226">
            <v>276.02999999999997</v>
          </cell>
          <cell r="S226">
            <v>72.959999999999994</v>
          </cell>
          <cell r="T226">
            <v>49.59</v>
          </cell>
          <cell r="U226"/>
          <cell r="V226">
            <v>24.11</v>
          </cell>
          <cell r="W226">
            <v>232.2</v>
          </cell>
          <cell r="X226"/>
          <cell r="AD226"/>
          <cell r="AH226">
            <v>1</v>
          </cell>
        </row>
        <row r="227">
          <cell r="B227">
            <v>510.41999999999996</v>
          </cell>
          <cell r="C227">
            <v>1537.45</v>
          </cell>
          <cell r="D227">
            <v>3651.9999999999995</v>
          </cell>
          <cell r="E227">
            <v>591</v>
          </cell>
          <cell r="F227">
            <v>508.03</v>
          </cell>
          <cell r="G227">
            <v>713.95</v>
          </cell>
          <cell r="H227">
            <v>708.91</v>
          </cell>
          <cell r="I227">
            <v>1028.29</v>
          </cell>
          <cell r="J227">
            <v>949.18000000000006</v>
          </cell>
          <cell r="K227">
            <v>211.41</v>
          </cell>
          <cell r="L227">
            <v>3383.7599999999998</v>
          </cell>
          <cell r="M227">
            <v>2702.2100000000005</v>
          </cell>
          <cell r="N227">
            <v>161.63999999999999</v>
          </cell>
          <cell r="O227">
            <v>2319.25</v>
          </cell>
          <cell r="P227">
            <v>684.87</v>
          </cell>
          <cell r="Q227">
            <v>312.22000000000003</v>
          </cell>
          <cell r="R227">
            <v>329.5</v>
          </cell>
          <cell r="S227">
            <v>251.13</v>
          </cell>
          <cell r="T227">
            <v>55.8</v>
          </cell>
          <cell r="U227"/>
          <cell r="V227">
            <v>82.97</v>
          </cell>
          <cell r="W227">
            <v>499.09</v>
          </cell>
          <cell r="X227"/>
          <cell r="AD227"/>
          <cell r="AH227">
            <v>1</v>
          </cell>
        </row>
        <row r="228">
          <cell r="B228">
            <v>624.04</v>
          </cell>
          <cell r="C228">
            <v>4563.76</v>
          </cell>
          <cell r="D228">
            <v>2815.05</v>
          </cell>
          <cell r="E228"/>
          <cell r="F228">
            <v>1061.21</v>
          </cell>
          <cell r="G228">
            <v>333.83</v>
          </cell>
          <cell r="H228">
            <v>440.22</v>
          </cell>
          <cell r="I228">
            <v>2054.42</v>
          </cell>
          <cell r="J228">
            <v>986.51</v>
          </cell>
          <cell r="K228">
            <v>50.75</v>
          </cell>
          <cell r="L228">
            <v>2612.83</v>
          </cell>
          <cell r="M228">
            <v>2010.3200000000002</v>
          </cell>
          <cell r="N228">
            <v>71.650000000000006</v>
          </cell>
          <cell r="O228">
            <v>2482.15</v>
          </cell>
          <cell r="P228">
            <v>742.45</v>
          </cell>
          <cell r="Q228">
            <v>442.25</v>
          </cell>
          <cell r="R228">
            <v>520.06000000000006</v>
          </cell>
          <cell r="S228">
            <v>93.78</v>
          </cell>
          <cell r="T228">
            <v>53.07</v>
          </cell>
          <cell r="U228">
            <v>21.13</v>
          </cell>
          <cell r="V228"/>
          <cell r="W228">
            <v>259.27999999999997</v>
          </cell>
          <cell r="X228"/>
          <cell r="AD228"/>
          <cell r="AH228">
            <v>1</v>
          </cell>
        </row>
        <row r="229">
          <cell r="B229">
            <v>753.36</v>
          </cell>
          <cell r="C229">
            <v>3592.9700000000003</v>
          </cell>
          <cell r="D229">
            <v>1769.64</v>
          </cell>
          <cell r="E229">
            <v>652</v>
          </cell>
          <cell r="F229">
            <v>224</v>
          </cell>
          <cell r="G229">
            <v>897.24</v>
          </cell>
          <cell r="H229">
            <v>507.09</v>
          </cell>
          <cell r="I229">
            <v>1610.02</v>
          </cell>
          <cell r="J229">
            <v>909.96</v>
          </cell>
          <cell r="K229"/>
          <cell r="L229">
            <v>3688.66</v>
          </cell>
          <cell r="M229">
            <v>2617.29</v>
          </cell>
          <cell r="N229"/>
          <cell r="O229">
            <v>1395.49</v>
          </cell>
          <cell r="P229">
            <v>589.84</v>
          </cell>
          <cell r="Q229">
            <v>462.61</v>
          </cell>
          <cell r="R229">
            <v>284.35000000000002</v>
          </cell>
          <cell r="S229">
            <v>304.51</v>
          </cell>
          <cell r="T229">
            <v>142.02000000000001</v>
          </cell>
          <cell r="U229">
            <v>68.819999999999993</v>
          </cell>
          <cell r="V229"/>
          <cell r="W229">
            <v>378.65</v>
          </cell>
          <cell r="X229"/>
          <cell r="AD229"/>
          <cell r="AH229">
            <v>1</v>
          </cell>
        </row>
        <row r="230">
          <cell r="B230">
            <v>745</v>
          </cell>
          <cell r="C230">
            <v>3950.3700000000003</v>
          </cell>
          <cell r="D230">
            <v>3044.5499999999997</v>
          </cell>
          <cell r="E230">
            <v>335.62</v>
          </cell>
          <cell r="F230">
            <v>365.5</v>
          </cell>
          <cell r="G230">
            <v>380</v>
          </cell>
          <cell r="H230">
            <v>622.80000000000007</v>
          </cell>
          <cell r="I230">
            <v>1520.8400000000001</v>
          </cell>
          <cell r="J230">
            <v>1828.1299999999999</v>
          </cell>
          <cell r="K230">
            <v>94.14</v>
          </cell>
          <cell r="L230">
            <v>4229.7199999999993</v>
          </cell>
          <cell r="M230">
            <v>3058.7000000000003</v>
          </cell>
          <cell r="N230">
            <v>245.47000000000003</v>
          </cell>
          <cell r="O230">
            <v>1279.19</v>
          </cell>
          <cell r="P230">
            <v>580.04</v>
          </cell>
          <cell r="Q230">
            <v>1292.51</v>
          </cell>
          <cell r="R230">
            <v>498.33</v>
          </cell>
          <cell r="S230">
            <v>173.6</v>
          </cell>
          <cell r="T230">
            <v>58.58</v>
          </cell>
          <cell r="U230">
            <v>137.57999999999998</v>
          </cell>
          <cell r="V230">
            <v>126.83</v>
          </cell>
          <cell r="W230">
            <v>158.01</v>
          </cell>
          <cell r="X230"/>
          <cell r="AD230"/>
          <cell r="AH230">
            <v>1</v>
          </cell>
        </row>
        <row r="231">
          <cell r="B231">
            <v>105</v>
          </cell>
          <cell r="C231">
            <v>2993.8899999999994</v>
          </cell>
          <cell r="D231">
            <v>2872.5899999999997</v>
          </cell>
          <cell r="E231">
            <v>167.14</v>
          </cell>
          <cell r="F231">
            <v>765.9</v>
          </cell>
          <cell r="G231">
            <v>630.33999999999992</v>
          </cell>
          <cell r="H231">
            <v>297.89</v>
          </cell>
          <cell r="I231">
            <v>1487.47</v>
          </cell>
          <cell r="J231">
            <v>1083</v>
          </cell>
          <cell r="K231">
            <v>46.68</v>
          </cell>
          <cell r="L231">
            <v>4071.4</v>
          </cell>
          <cell r="M231">
            <v>2379.7599999999993</v>
          </cell>
          <cell r="N231"/>
          <cell r="O231">
            <v>2210.6000000000004</v>
          </cell>
          <cell r="P231">
            <v>355.38</v>
          </cell>
          <cell r="Q231">
            <v>842.86999999999989</v>
          </cell>
          <cell r="R231">
            <v>383.6</v>
          </cell>
          <cell r="S231"/>
          <cell r="T231">
            <v>210</v>
          </cell>
          <cell r="U231">
            <v>52.86</v>
          </cell>
          <cell r="V231"/>
          <cell r="W231">
            <v>280.02000000000004</v>
          </cell>
          <cell r="X231"/>
          <cell r="AD231"/>
          <cell r="AH231">
            <v>1</v>
          </cell>
        </row>
        <row r="232">
          <cell r="B232">
            <v>378</v>
          </cell>
          <cell r="C232">
            <v>2706.6200000000003</v>
          </cell>
          <cell r="D232">
            <v>3280.96</v>
          </cell>
          <cell r="E232">
            <v>347.09000000000003</v>
          </cell>
          <cell r="F232">
            <v>456.07</v>
          </cell>
          <cell r="G232">
            <v>750.05</v>
          </cell>
          <cell r="H232">
            <v>544.62</v>
          </cell>
          <cell r="I232">
            <v>1112.8399999999999</v>
          </cell>
          <cell r="J232">
            <v>1298.4099999999999</v>
          </cell>
          <cell r="K232">
            <v>54.04</v>
          </cell>
          <cell r="L232">
            <v>2929.36</v>
          </cell>
          <cell r="M232">
            <v>2916.29</v>
          </cell>
          <cell r="N232">
            <v>161.38999999999999</v>
          </cell>
          <cell r="O232">
            <v>1987.1999999999998</v>
          </cell>
          <cell r="P232">
            <v>499.98</v>
          </cell>
          <cell r="Q232">
            <v>882</v>
          </cell>
          <cell r="R232">
            <v>437.42999999999995</v>
          </cell>
          <cell r="S232">
            <v>171.02</v>
          </cell>
          <cell r="T232">
            <v>135.05000000000001</v>
          </cell>
          <cell r="U232">
            <v>131.34</v>
          </cell>
          <cell r="V232"/>
          <cell r="W232">
            <v>346.53</v>
          </cell>
          <cell r="Z232"/>
          <cell r="AD232"/>
          <cell r="AH232">
            <v>1</v>
          </cell>
        </row>
        <row r="233">
          <cell r="B233">
            <v>691.9</v>
          </cell>
          <cell r="C233">
            <v>3934.93</v>
          </cell>
          <cell r="D233">
            <v>3462.94</v>
          </cell>
          <cell r="E233"/>
          <cell r="F233">
            <v>468.34000000000003</v>
          </cell>
          <cell r="G233">
            <v>651.26</v>
          </cell>
          <cell r="H233">
            <v>837.81</v>
          </cell>
          <cell r="I233">
            <v>2026.1899999999998</v>
          </cell>
          <cell r="J233">
            <v>1038.6399999999999</v>
          </cell>
          <cell r="K233">
            <v>230.12</v>
          </cell>
          <cell r="L233">
            <v>2876.22</v>
          </cell>
          <cell r="M233">
            <v>3290.2000000000003</v>
          </cell>
          <cell r="N233">
            <v>243.04999999999998</v>
          </cell>
          <cell r="O233">
            <v>2485.8500000000004</v>
          </cell>
          <cell r="P233">
            <v>448.88</v>
          </cell>
          <cell r="Q233">
            <v>1316.13</v>
          </cell>
          <cell r="R233">
            <v>430.10999999999996</v>
          </cell>
          <cell r="S233">
            <v>329.62</v>
          </cell>
          <cell r="T233">
            <v>126.69</v>
          </cell>
          <cell r="U233">
            <v>29.54</v>
          </cell>
          <cell r="V233"/>
          <cell r="W233">
            <v>175.10999999999999</v>
          </cell>
          <cell r="Z233"/>
          <cell r="AD233"/>
          <cell r="AH233">
            <v>1</v>
          </cell>
        </row>
        <row r="234">
          <cell r="B234">
            <v>344</v>
          </cell>
          <cell r="C234">
            <v>4306.2700000000004</v>
          </cell>
          <cell r="D234">
            <v>2011.2099999999998</v>
          </cell>
          <cell r="E234">
            <v>501</v>
          </cell>
          <cell r="F234">
            <v>973.12</v>
          </cell>
          <cell r="G234">
            <v>879.99000000000012</v>
          </cell>
          <cell r="H234">
            <v>928.95</v>
          </cell>
          <cell r="I234">
            <v>1482.15</v>
          </cell>
          <cell r="J234">
            <v>923.55</v>
          </cell>
          <cell r="K234">
            <v>259.69</v>
          </cell>
          <cell r="L234">
            <v>4325.37</v>
          </cell>
          <cell r="M234">
            <v>3393.05</v>
          </cell>
          <cell r="N234"/>
          <cell r="O234">
            <v>2431.5700000000002</v>
          </cell>
          <cell r="P234">
            <v>523.81999999999994</v>
          </cell>
          <cell r="Q234">
            <v>934.7</v>
          </cell>
          <cell r="R234">
            <v>576.28</v>
          </cell>
          <cell r="S234">
            <v>331.70000000000005</v>
          </cell>
          <cell r="T234">
            <v>111.65</v>
          </cell>
          <cell r="U234">
            <v>64.88</v>
          </cell>
          <cell r="V234">
            <v>144.80000000000001</v>
          </cell>
          <cell r="W234">
            <v>273.58</v>
          </cell>
          <cell r="Z234"/>
          <cell r="AD234"/>
          <cell r="AH234">
            <v>1</v>
          </cell>
        </row>
        <row r="235">
          <cell r="B235">
            <v>395</v>
          </cell>
          <cell r="C235">
            <v>4284.21</v>
          </cell>
          <cell r="D235">
            <v>3369.8</v>
          </cell>
          <cell r="E235"/>
          <cell r="F235">
            <v>1221.6300000000001</v>
          </cell>
          <cell r="G235">
            <v>531.77</v>
          </cell>
          <cell r="H235">
            <v>768.98</v>
          </cell>
          <cell r="I235">
            <v>1931.8899999999999</v>
          </cell>
          <cell r="J235">
            <v>840.28</v>
          </cell>
          <cell r="K235">
            <v>46.23</v>
          </cell>
          <cell r="L235">
            <v>2817.4</v>
          </cell>
          <cell r="M235">
            <v>2226.39</v>
          </cell>
          <cell r="N235">
            <v>81</v>
          </cell>
          <cell r="O235">
            <v>1986.21</v>
          </cell>
          <cell r="P235">
            <v>418.87</v>
          </cell>
          <cell r="Q235">
            <v>1070.7099999999998</v>
          </cell>
          <cell r="R235">
            <v>619.56999999999994</v>
          </cell>
          <cell r="S235">
            <v>264.02</v>
          </cell>
          <cell r="T235">
            <v>127.22</v>
          </cell>
          <cell r="U235"/>
          <cell r="V235"/>
          <cell r="W235">
            <v>171.95</v>
          </cell>
          <cell r="Z235"/>
          <cell r="AD235"/>
          <cell r="AH235">
            <v>1</v>
          </cell>
        </row>
        <row r="236">
          <cell r="B236">
            <v>877</v>
          </cell>
          <cell r="C236">
            <v>4054.84</v>
          </cell>
          <cell r="D236">
            <v>3093.99</v>
          </cell>
          <cell r="E236"/>
          <cell r="F236">
            <v>833.27</v>
          </cell>
          <cell r="G236">
            <v>367.01</v>
          </cell>
          <cell r="H236">
            <v>631.57999999999993</v>
          </cell>
          <cell r="I236">
            <v>1541.5500000000002</v>
          </cell>
          <cell r="J236">
            <v>1153.17</v>
          </cell>
          <cell r="K236">
            <v>234.45999999999998</v>
          </cell>
          <cell r="L236">
            <v>2808.83</v>
          </cell>
          <cell r="M236">
            <v>1899.35</v>
          </cell>
          <cell r="N236">
            <v>72.34</v>
          </cell>
          <cell r="O236">
            <v>2467.38</v>
          </cell>
          <cell r="P236">
            <v>366.13</v>
          </cell>
          <cell r="Q236">
            <v>838.87</v>
          </cell>
          <cell r="R236">
            <v>625.87999999999988</v>
          </cell>
          <cell r="S236"/>
          <cell r="T236">
            <v>142.49</v>
          </cell>
          <cell r="U236"/>
          <cell r="V236">
            <v>118.81</v>
          </cell>
          <cell r="W236">
            <v>134.29</v>
          </cell>
          <cell r="Z236"/>
          <cell r="AD236"/>
          <cell r="AH236">
            <v>1</v>
          </cell>
        </row>
        <row r="237">
          <cell r="B237">
            <v>338</v>
          </cell>
          <cell r="C237">
            <v>3929.9300000000003</v>
          </cell>
          <cell r="D237">
            <v>3601.09</v>
          </cell>
          <cell r="E237">
            <v>283.52999999999997</v>
          </cell>
          <cell r="F237">
            <v>663.54</v>
          </cell>
          <cell r="G237">
            <v>172.33</v>
          </cell>
          <cell r="H237">
            <v>1156.1999999999998</v>
          </cell>
          <cell r="I237">
            <v>1658.66</v>
          </cell>
          <cell r="J237">
            <v>1985.3200000000002</v>
          </cell>
          <cell r="K237">
            <v>206.41</v>
          </cell>
          <cell r="L237">
            <v>2618.3500000000004</v>
          </cell>
          <cell r="M237">
            <v>2963.3900000000003</v>
          </cell>
          <cell r="N237"/>
          <cell r="O237">
            <v>2720.34</v>
          </cell>
          <cell r="P237">
            <v>326.45999999999998</v>
          </cell>
          <cell r="Q237">
            <v>943.89</v>
          </cell>
          <cell r="R237">
            <v>633.92000000000007</v>
          </cell>
          <cell r="S237">
            <v>84.54</v>
          </cell>
          <cell r="T237">
            <v>127.33000000000001</v>
          </cell>
          <cell r="U237"/>
          <cell r="V237">
            <v>35.83</v>
          </cell>
          <cell r="W237">
            <v>283.72000000000003</v>
          </cell>
          <cell r="Z237"/>
          <cell r="AD237"/>
          <cell r="AH237">
            <v>1</v>
          </cell>
        </row>
        <row r="238">
          <cell r="B238">
            <v>650.88</v>
          </cell>
          <cell r="C238">
            <v>4372.7800000000007</v>
          </cell>
          <cell r="D238">
            <v>2865.41</v>
          </cell>
          <cell r="E238"/>
          <cell r="F238">
            <v>456.49</v>
          </cell>
          <cell r="G238">
            <v>801.7</v>
          </cell>
          <cell r="H238">
            <v>711.44999999999993</v>
          </cell>
          <cell r="I238">
            <v>1659.8400000000001</v>
          </cell>
          <cell r="J238">
            <v>888.88</v>
          </cell>
          <cell r="K238">
            <v>13.95</v>
          </cell>
          <cell r="L238">
            <v>2731.68</v>
          </cell>
          <cell r="M238">
            <v>3098.2199999999993</v>
          </cell>
          <cell r="N238">
            <v>100</v>
          </cell>
          <cell r="O238">
            <v>1736.77</v>
          </cell>
          <cell r="P238">
            <v>344.95</v>
          </cell>
          <cell r="Q238">
            <v>1219.3699999999999</v>
          </cell>
          <cell r="R238">
            <v>603.06999999999994</v>
          </cell>
          <cell r="S238">
            <v>336.79</v>
          </cell>
          <cell r="T238"/>
          <cell r="U238"/>
          <cell r="V238">
            <v>235.44</v>
          </cell>
          <cell r="W238">
            <v>124.41</v>
          </cell>
          <cell r="Z238"/>
          <cell r="AD238"/>
          <cell r="AH238">
            <v>1</v>
          </cell>
        </row>
        <row r="239">
          <cell r="B239">
            <v>420.36</v>
          </cell>
          <cell r="C239">
            <v>3976.9199999999992</v>
          </cell>
          <cell r="D239">
            <v>2454.69</v>
          </cell>
          <cell r="E239">
            <v>492.71999999999997</v>
          </cell>
          <cell r="F239"/>
          <cell r="G239">
            <v>615.06999999999994</v>
          </cell>
          <cell r="H239">
            <v>772.67</v>
          </cell>
          <cell r="I239">
            <v>742.28</v>
          </cell>
          <cell r="J239">
            <v>831.52</v>
          </cell>
          <cell r="K239"/>
          <cell r="L239">
            <v>3260.7900000000004</v>
          </cell>
          <cell r="M239">
            <v>1458.8400000000004</v>
          </cell>
          <cell r="N239">
            <v>100</v>
          </cell>
          <cell r="O239">
            <v>2352.12</v>
          </cell>
          <cell r="P239">
            <v>324.51</v>
          </cell>
          <cell r="Q239">
            <v>1270.6500000000001</v>
          </cell>
          <cell r="R239">
            <v>518.21</v>
          </cell>
          <cell r="S239">
            <v>366.05</v>
          </cell>
          <cell r="T239">
            <v>111.57</v>
          </cell>
          <cell r="U239"/>
          <cell r="V239">
            <v>173.28</v>
          </cell>
          <cell r="W239">
            <v>133.5</v>
          </cell>
          <cell r="Z239"/>
          <cell r="AD239"/>
          <cell r="AH239">
            <v>1</v>
          </cell>
        </row>
        <row r="240">
          <cell r="B240">
            <v>817.22</v>
          </cell>
          <cell r="C240">
            <v>3878.63</v>
          </cell>
          <cell r="D240">
            <v>1816.69</v>
          </cell>
          <cell r="E240">
            <v>573.71</v>
          </cell>
          <cell r="F240">
            <v>911.99</v>
          </cell>
          <cell r="G240">
            <v>396.65</v>
          </cell>
          <cell r="H240">
            <v>357.62000000000006</v>
          </cell>
          <cell r="I240">
            <v>770.63</v>
          </cell>
          <cell r="J240">
            <v>1472.4099999999999</v>
          </cell>
          <cell r="K240">
            <v>280.97000000000003</v>
          </cell>
          <cell r="L240">
            <v>3770.2500000000009</v>
          </cell>
          <cell r="M240">
            <v>2067.9899999999998</v>
          </cell>
          <cell r="N240">
            <v>62</v>
          </cell>
          <cell r="O240">
            <v>1976.1200000000001</v>
          </cell>
          <cell r="P240">
            <v>1149.8400000000001</v>
          </cell>
          <cell r="Q240">
            <v>610.25</v>
          </cell>
          <cell r="R240">
            <v>583.29</v>
          </cell>
          <cell r="S240">
            <v>108.37</v>
          </cell>
          <cell r="T240">
            <v>54.81</v>
          </cell>
          <cell r="U240">
            <v>163.58999999999997</v>
          </cell>
          <cell r="V240">
            <v>20.46</v>
          </cell>
          <cell r="W240">
            <v>215.20999999999998</v>
          </cell>
          <cell r="Z240"/>
          <cell r="AD240"/>
          <cell r="AH240">
            <v>1</v>
          </cell>
        </row>
        <row r="241">
          <cell r="B241">
            <v>712</v>
          </cell>
          <cell r="C241">
            <v>3876.41</v>
          </cell>
          <cell r="D241">
            <v>2279.13</v>
          </cell>
          <cell r="E241">
            <v>628</v>
          </cell>
          <cell r="F241">
            <v>1220.2499999999998</v>
          </cell>
          <cell r="G241">
            <v>164</v>
          </cell>
          <cell r="H241">
            <v>510.98999999999995</v>
          </cell>
          <cell r="I241">
            <v>1160.7</v>
          </cell>
          <cell r="J241">
            <v>1143.67</v>
          </cell>
          <cell r="K241">
            <v>102.52</v>
          </cell>
          <cell r="L241">
            <v>3060.9500000000003</v>
          </cell>
          <cell r="M241">
            <v>2198.9199999999996</v>
          </cell>
          <cell r="N241">
            <v>55.78</v>
          </cell>
          <cell r="O241">
            <v>2397.6000000000004</v>
          </cell>
          <cell r="P241">
            <v>624.73</v>
          </cell>
          <cell r="Q241">
            <v>177.58999999999997</v>
          </cell>
          <cell r="R241">
            <v>353.08</v>
          </cell>
          <cell r="S241">
            <v>152.96</v>
          </cell>
          <cell r="T241">
            <v>195.69</v>
          </cell>
          <cell r="U241">
            <v>144.32999999999998</v>
          </cell>
          <cell r="V241">
            <v>83.87</v>
          </cell>
          <cell r="W241">
            <v>259.99</v>
          </cell>
          <cell r="Z241"/>
          <cell r="AD241"/>
          <cell r="AH241">
            <v>1</v>
          </cell>
        </row>
        <row r="242">
          <cell r="B242">
            <v>436.89</v>
          </cell>
          <cell r="C242">
            <v>3155.49</v>
          </cell>
          <cell r="D242">
            <v>2042.77</v>
          </cell>
          <cell r="E242">
            <v>176.99</v>
          </cell>
          <cell r="F242">
            <v>1012.8399999999999</v>
          </cell>
          <cell r="G242">
            <v>1311.2800000000002</v>
          </cell>
          <cell r="H242">
            <v>308.49</v>
          </cell>
          <cell r="I242">
            <v>1422</v>
          </cell>
          <cell r="J242">
            <v>512.33000000000004</v>
          </cell>
          <cell r="K242">
            <v>45.17</v>
          </cell>
          <cell r="L242">
            <v>2068.46</v>
          </cell>
          <cell r="M242">
            <v>2821.7899999999995</v>
          </cell>
          <cell r="N242">
            <v>90</v>
          </cell>
          <cell r="O242">
            <v>2439.1699999999996</v>
          </cell>
          <cell r="P242">
            <v>603.63000000000011</v>
          </cell>
          <cell r="Q242">
            <v>998.19</v>
          </cell>
          <cell r="R242">
            <v>817.63999999999987</v>
          </cell>
          <cell r="S242">
            <v>538.29000000000008</v>
          </cell>
          <cell r="T242">
            <v>158.16999999999999</v>
          </cell>
          <cell r="U242"/>
          <cell r="V242">
            <v>121.53</v>
          </cell>
          <cell r="W242">
            <v>110.81</v>
          </cell>
          <cell r="Z242"/>
          <cell r="AD242"/>
          <cell r="AH242">
            <v>1</v>
          </cell>
        </row>
        <row r="243">
          <cell r="B243">
            <v>506.96000000000004</v>
          </cell>
          <cell r="C243">
            <v>3152.9600000000005</v>
          </cell>
          <cell r="D243">
            <v>2588.6800000000003</v>
          </cell>
          <cell r="E243">
            <v>553.4</v>
          </cell>
          <cell r="F243">
            <v>455.01</v>
          </cell>
          <cell r="G243">
            <v>170</v>
          </cell>
          <cell r="H243">
            <v>743.9799999999999</v>
          </cell>
          <cell r="I243">
            <v>1414.22</v>
          </cell>
          <cell r="J243">
            <v>2036.13</v>
          </cell>
          <cell r="K243"/>
          <cell r="L243">
            <v>3655.43</v>
          </cell>
          <cell r="M243">
            <v>2546.4700000000003</v>
          </cell>
          <cell r="N243">
            <v>164.22</v>
          </cell>
          <cell r="O243">
            <v>1968.35</v>
          </cell>
          <cell r="P243">
            <v>912.94999999999993</v>
          </cell>
          <cell r="Q243">
            <v>1083.3499999999999</v>
          </cell>
          <cell r="R243">
            <v>599.54</v>
          </cell>
          <cell r="S243">
            <v>168.94</v>
          </cell>
          <cell r="T243">
            <v>201.08</v>
          </cell>
          <cell r="U243">
            <v>191.14999999999998</v>
          </cell>
          <cell r="V243">
            <v>66.22</v>
          </cell>
          <cell r="W243">
            <v>312.03000000000003</v>
          </cell>
          <cell r="Z243"/>
          <cell r="AD243"/>
          <cell r="AH243">
            <v>1</v>
          </cell>
        </row>
        <row r="244">
          <cell r="B244">
            <v>344.78999999999996</v>
          </cell>
          <cell r="C244">
            <v>3705.4700000000003</v>
          </cell>
          <cell r="D244">
            <v>2273.71</v>
          </cell>
          <cell r="E244"/>
          <cell r="F244">
            <v>570</v>
          </cell>
          <cell r="G244">
            <v>198.19</v>
          </cell>
          <cell r="H244">
            <v>670.56</v>
          </cell>
          <cell r="I244">
            <v>2498.79</v>
          </cell>
          <cell r="J244">
            <v>1691.1999999999998</v>
          </cell>
          <cell r="K244">
            <v>297.31</v>
          </cell>
          <cell r="L244">
            <v>3739.24</v>
          </cell>
          <cell r="M244">
            <v>2959.83</v>
          </cell>
          <cell r="N244">
            <v>150</v>
          </cell>
          <cell r="O244">
            <v>2809.22</v>
          </cell>
          <cell r="P244">
            <v>807.73</v>
          </cell>
          <cell r="Q244">
            <v>755.47</v>
          </cell>
          <cell r="R244">
            <v>794.14</v>
          </cell>
          <cell r="S244">
            <v>167.2</v>
          </cell>
          <cell r="T244">
            <v>159.79</v>
          </cell>
          <cell r="U244">
            <v>71.760000000000005</v>
          </cell>
          <cell r="V244"/>
          <cell r="W244">
            <v>123.68</v>
          </cell>
          <cell r="Z244"/>
          <cell r="AD244"/>
          <cell r="AH244">
            <v>1</v>
          </cell>
        </row>
        <row r="245">
          <cell r="B245">
            <v>881.75</v>
          </cell>
          <cell r="C245">
            <v>3525.01</v>
          </cell>
          <cell r="D245">
            <v>2308.6400000000003</v>
          </cell>
          <cell r="E245">
            <v>162</v>
          </cell>
          <cell r="F245">
            <v>1194.5900000000001</v>
          </cell>
          <cell r="G245">
            <v>531.55999999999995</v>
          </cell>
          <cell r="H245">
            <v>565.29999999999995</v>
          </cell>
          <cell r="I245">
            <v>1660.44</v>
          </cell>
          <cell r="J245">
            <v>1537.62</v>
          </cell>
          <cell r="K245">
            <v>37.14</v>
          </cell>
          <cell r="L245">
            <v>3184.5400000000004</v>
          </cell>
          <cell r="M245">
            <v>2762.65</v>
          </cell>
          <cell r="N245">
            <v>66.5</v>
          </cell>
          <cell r="O245">
            <v>2372.41</v>
          </cell>
          <cell r="P245">
            <v>184.31</v>
          </cell>
          <cell r="Q245">
            <v>1099.96</v>
          </cell>
          <cell r="R245">
            <v>476.47</v>
          </cell>
          <cell r="S245">
            <v>71.42</v>
          </cell>
          <cell r="T245">
            <v>140.61000000000001</v>
          </cell>
          <cell r="U245">
            <v>192.87</v>
          </cell>
          <cell r="V245">
            <v>55.79</v>
          </cell>
          <cell r="W245">
            <v>167.78</v>
          </cell>
          <cell r="Z245"/>
          <cell r="AD245"/>
          <cell r="AH245">
            <v>1</v>
          </cell>
        </row>
        <row r="246">
          <cell r="B246">
            <v>398</v>
          </cell>
          <cell r="C246">
            <v>3977.75</v>
          </cell>
          <cell r="D246">
            <v>1943.44</v>
          </cell>
          <cell r="E246"/>
          <cell r="F246">
            <v>120.3</v>
          </cell>
          <cell r="G246">
            <v>454.22999999999996</v>
          </cell>
          <cell r="H246">
            <v>869.24</v>
          </cell>
          <cell r="I246">
            <v>2075.7599999999998</v>
          </cell>
          <cell r="J246">
            <v>1357.5900000000001</v>
          </cell>
          <cell r="K246">
            <v>33.25</v>
          </cell>
          <cell r="L246">
            <v>3856.9700000000003</v>
          </cell>
          <cell r="M246">
            <v>2151.9700000000003</v>
          </cell>
          <cell r="N246"/>
          <cell r="O246">
            <v>1777.09</v>
          </cell>
          <cell r="P246">
            <v>266.87</v>
          </cell>
          <cell r="Q246">
            <v>1166.49</v>
          </cell>
          <cell r="R246">
            <v>633.11999999999989</v>
          </cell>
          <cell r="S246"/>
          <cell r="T246"/>
          <cell r="U246">
            <v>70.75</v>
          </cell>
          <cell r="V246"/>
          <cell r="W246">
            <v>98.63</v>
          </cell>
          <cell r="Z246"/>
          <cell r="AD246"/>
          <cell r="AH246">
            <v>1</v>
          </cell>
        </row>
        <row r="247">
          <cell r="B247">
            <v>608</v>
          </cell>
          <cell r="C247">
            <v>3996.39</v>
          </cell>
          <cell r="D247">
            <v>2146.7600000000002</v>
          </cell>
          <cell r="E247">
            <v>478.35</v>
          </cell>
          <cell r="F247">
            <v>449</v>
          </cell>
          <cell r="G247">
            <v>356.14</v>
          </cell>
          <cell r="H247">
            <v>890.2299999999999</v>
          </cell>
          <cell r="I247">
            <v>853.68000000000006</v>
          </cell>
          <cell r="J247">
            <v>1385</v>
          </cell>
          <cell r="K247">
            <v>197.36</v>
          </cell>
          <cell r="L247">
            <v>3408.5400000000004</v>
          </cell>
          <cell r="M247">
            <v>2781.5</v>
          </cell>
          <cell r="N247">
            <v>167.2</v>
          </cell>
          <cell r="O247">
            <v>2542.8700000000003</v>
          </cell>
          <cell r="P247">
            <v>551.2299999999999</v>
          </cell>
          <cell r="Q247">
            <v>780.86000000000013</v>
          </cell>
          <cell r="R247">
            <v>486.33</v>
          </cell>
          <cell r="S247"/>
          <cell r="T247">
            <v>138.94999999999999</v>
          </cell>
          <cell r="U247">
            <v>54.16</v>
          </cell>
          <cell r="V247">
            <v>18.809999999999999</v>
          </cell>
          <cell r="W247">
            <v>311.14</v>
          </cell>
          <cell r="Z247"/>
          <cell r="AD247"/>
          <cell r="AH247">
            <v>1</v>
          </cell>
        </row>
        <row r="248">
          <cell r="B248">
            <v>795.24</v>
          </cell>
          <cell r="C248">
            <v>4085.21</v>
          </cell>
          <cell r="D248">
            <v>2343.7799999999997</v>
          </cell>
          <cell r="E248">
            <v>578</v>
          </cell>
          <cell r="F248">
            <v>887.37</v>
          </cell>
          <cell r="G248">
            <v>384.6</v>
          </cell>
          <cell r="H248">
            <v>398.58000000000004</v>
          </cell>
          <cell r="I248">
            <v>630.41999999999996</v>
          </cell>
          <cell r="J248">
            <v>1280.21</v>
          </cell>
          <cell r="K248">
            <v>226.32999999999998</v>
          </cell>
          <cell r="L248">
            <v>4035.2000000000003</v>
          </cell>
          <cell r="M248">
            <v>1949.8199999999997</v>
          </cell>
          <cell r="N248"/>
          <cell r="O248">
            <v>2655.95</v>
          </cell>
          <cell r="P248">
            <v>583.89</v>
          </cell>
          <cell r="Q248">
            <v>921.31000000000006</v>
          </cell>
          <cell r="R248">
            <v>341.36</v>
          </cell>
          <cell r="S248">
            <v>171.03</v>
          </cell>
          <cell r="T248">
            <v>155.82</v>
          </cell>
          <cell r="U248">
            <v>162.33000000000001</v>
          </cell>
          <cell r="V248">
            <v>242.07</v>
          </cell>
          <cell r="W248">
            <v>296.27</v>
          </cell>
          <cell r="Z248"/>
          <cell r="AD248"/>
          <cell r="AH248">
            <v>1</v>
          </cell>
        </row>
        <row r="249">
          <cell r="B249">
            <v>217.4</v>
          </cell>
          <cell r="C249">
            <v>3455.8399999999997</v>
          </cell>
          <cell r="D249">
            <v>1724.1599999999999</v>
          </cell>
          <cell r="E249">
            <v>538</v>
          </cell>
          <cell r="F249">
            <v>624.55999999999995</v>
          </cell>
          <cell r="G249">
            <v>731.13</v>
          </cell>
          <cell r="H249">
            <v>571.20000000000005</v>
          </cell>
          <cell r="I249">
            <v>1185.77</v>
          </cell>
          <cell r="J249">
            <v>1321.76</v>
          </cell>
          <cell r="K249">
            <v>45.67</v>
          </cell>
          <cell r="L249">
            <v>2787.6100000000006</v>
          </cell>
          <cell r="M249">
            <v>2661.7500000000005</v>
          </cell>
          <cell r="N249"/>
          <cell r="O249">
            <v>2704.17</v>
          </cell>
          <cell r="P249">
            <v>819.93000000000006</v>
          </cell>
          <cell r="Q249">
            <v>494.12</v>
          </cell>
          <cell r="R249">
            <v>490.08</v>
          </cell>
          <cell r="S249"/>
          <cell r="T249">
            <v>155.44999999999999</v>
          </cell>
          <cell r="U249">
            <v>193.99</v>
          </cell>
          <cell r="V249"/>
          <cell r="W249">
            <v>260.91999999999996</v>
          </cell>
          <cell r="Z249"/>
          <cell r="AD249"/>
          <cell r="AH249">
            <v>1</v>
          </cell>
        </row>
        <row r="250">
          <cell r="B250">
            <v>177</v>
          </cell>
          <cell r="C250">
            <v>3768.1799999999994</v>
          </cell>
          <cell r="D250">
            <v>1395.69</v>
          </cell>
          <cell r="E250"/>
          <cell r="F250">
            <v>536.05999999999995</v>
          </cell>
          <cell r="G250">
            <v>633.33000000000004</v>
          </cell>
          <cell r="H250">
            <v>563.61999999999989</v>
          </cell>
          <cell r="I250">
            <v>854.4</v>
          </cell>
          <cell r="J250">
            <v>1352.77</v>
          </cell>
          <cell r="K250">
            <v>87.2</v>
          </cell>
          <cell r="L250">
            <v>3525.77</v>
          </cell>
          <cell r="M250">
            <v>3331.1599999999994</v>
          </cell>
          <cell r="N250">
            <v>234.37</v>
          </cell>
          <cell r="O250">
            <v>2704.9800000000005</v>
          </cell>
          <cell r="P250">
            <v>222.11</v>
          </cell>
          <cell r="Q250">
            <v>984.19</v>
          </cell>
          <cell r="R250">
            <v>504.49</v>
          </cell>
          <cell r="S250">
            <v>171.15</v>
          </cell>
          <cell r="T250">
            <v>179.1</v>
          </cell>
          <cell r="U250">
            <v>73.63</v>
          </cell>
          <cell r="V250">
            <v>67.8</v>
          </cell>
          <cell r="W250">
            <v>333.13</v>
          </cell>
          <cell r="Z250"/>
          <cell r="AD250"/>
          <cell r="AH250">
            <v>1</v>
          </cell>
        </row>
        <row r="251">
          <cell r="B251">
            <v>321.05999999999995</v>
          </cell>
          <cell r="C251">
            <v>4119.8499999999995</v>
          </cell>
          <cell r="D251">
            <v>1573.27</v>
          </cell>
          <cell r="E251">
            <v>168</v>
          </cell>
          <cell r="F251">
            <v>701.41</v>
          </cell>
          <cell r="G251">
            <v>557.99</v>
          </cell>
          <cell r="H251">
            <v>666.72</v>
          </cell>
          <cell r="I251">
            <v>305.56</v>
          </cell>
          <cell r="J251">
            <v>1187.3</v>
          </cell>
          <cell r="K251">
            <v>18</v>
          </cell>
          <cell r="L251">
            <v>2088.2799999999997</v>
          </cell>
          <cell r="M251">
            <v>2643.54</v>
          </cell>
          <cell r="N251">
            <v>197.29</v>
          </cell>
          <cell r="O251">
            <v>2621.89</v>
          </cell>
          <cell r="P251">
            <v>386.15</v>
          </cell>
          <cell r="Q251">
            <v>1430.4599999999998</v>
          </cell>
          <cell r="R251">
            <v>499.71999999999991</v>
          </cell>
          <cell r="S251">
            <v>345.27</v>
          </cell>
          <cell r="T251">
            <v>140.13</v>
          </cell>
          <cell r="U251">
            <v>294.93</v>
          </cell>
          <cell r="V251">
            <v>72.959999999999994</v>
          </cell>
          <cell r="W251">
            <v>249.21999999999997</v>
          </cell>
          <cell r="Z251"/>
          <cell r="AD251"/>
          <cell r="AH251">
            <v>1</v>
          </cell>
        </row>
        <row r="252">
          <cell r="B252">
            <v>712</v>
          </cell>
          <cell r="C252">
            <v>3148.7799999999997</v>
          </cell>
          <cell r="D252">
            <v>2575.08</v>
          </cell>
          <cell r="E252">
            <v>536.16</v>
          </cell>
          <cell r="F252">
            <v>653.03</v>
          </cell>
          <cell r="G252">
            <v>493.40999999999997</v>
          </cell>
          <cell r="H252">
            <v>827.54</v>
          </cell>
          <cell r="I252">
            <v>1235.81</v>
          </cell>
          <cell r="J252">
            <v>971.54</v>
          </cell>
          <cell r="K252"/>
          <cell r="L252">
            <v>3811.3499999999995</v>
          </cell>
          <cell r="M252">
            <v>3155.41</v>
          </cell>
          <cell r="N252">
            <v>11</v>
          </cell>
          <cell r="O252">
            <v>2650.26</v>
          </cell>
          <cell r="P252">
            <v>852.31</v>
          </cell>
          <cell r="Q252">
            <v>1014.45</v>
          </cell>
          <cell r="R252">
            <v>560.04</v>
          </cell>
          <cell r="S252"/>
          <cell r="T252">
            <v>118.56</v>
          </cell>
          <cell r="U252">
            <v>71.289999999999992</v>
          </cell>
          <cell r="V252">
            <v>90.91</v>
          </cell>
          <cell r="W252">
            <v>133.76999999999998</v>
          </cell>
          <cell r="Z252"/>
          <cell r="AD252"/>
          <cell r="AH252">
            <v>1</v>
          </cell>
        </row>
        <row r="253">
          <cell r="B253">
            <v>588.34</v>
          </cell>
          <cell r="C253">
            <v>3996.3699999999994</v>
          </cell>
          <cell r="D253">
            <v>2269.2200000000003</v>
          </cell>
          <cell r="E253">
            <v>728</v>
          </cell>
          <cell r="F253">
            <v>523.24</v>
          </cell>
          <cell r="G253">
            <v>226.18</v>
          </cell>
          <cell r="H253">
            <v>761.22</v>
          </cell>
          <cell r="I253">
            <v>968.7</v>
          </cell>
          <cell r="J253">
            <v>1642.25</v>
          </cell>
          <cell r="K253">
            <v>117.57</v>
          </cell>
          <cell r="L253">
            <v>2120.6800000000003</v>
          </cell>
          <cell r="M253">
            <v>3005.4100000000003</v>
          </cell>
          <cell r="N253">
            <v>241.99</v>
          </cell>
          <cell r="O253">
            <v>2157.0099999999998</v>
          </cell>
          <cell r="P253">
            <v>871.81</v>
          </cell>
          <cell r="Q253">
            <v>590.18000000000006</v>
          </cell>
          <cell r="R253">
            <v>440.00000000000006</v>
          </cell>
          <cell r="S253">
            <v>171.19</v>
          </cell>
          <cell r="T253">
            <v>198.01000000000002</v>
          </cell>
          <cell r="U253">
            <v>138.78</v>
          </cell>
          <cell r="V253"/>
          <cell r="W253">
            <v>286.69</v>
          </cell>
          <cell r="Z253"/>
          <cell r="AD253"/>
          <cell r="AH253">
            <v>1</v>
          </cell>
        </row>
        <row r="254">
          <cell r="B254">
            <v>617.24</v>
          </cell>
          <cell r="C254">
            <v>3104.0399999999995</v>
          </cell>
          <cell r="D254">
            <v>3343.8100000000004</v>
          </cell>
          <cell r="E254">
            <v>737.49</v>
          </cell>
          <cell r="F254">
            <v>729.56</v>
          </cell>
          <cell r="G254">
            <v>537.44999999999993</v>
          </cell>
          <cell r="H254">
            <v>330.97</v>
          </cell>
          <cell r="I254">
            <v>1077.44</v>
          </cell>
          <cell r="J254">
            <v>1527.94</v>
          </cell>
          <cell r="K254">
            <v>62.22</v>
          </cell>
          <cell r="L254">
            <v>1947.8600000000001</v>
          </cell>
          <cell r="M254">
            <v>3264.6600000000003</v>
          </cell>
          <cell r="N254"/>
          <cell r="O254">
            <v>2809.8599999999997</v>
          </cell>
          <cell r="P254">
            <v>442.48</v>
          </cell>
          <cell r="Q254">
            <v>933.22</v>
          </cell>
          <cell r="R254">
            <v>1115.69</v>
          </cell>
          <cell r="S254">
            <v>88.42</v>
          </cell>
          <cell r="T254">
            <v>233.20000000000002</v>
          </cell>
          <cell r="U254"/>
          <cell r="V254">
            <v>169.16</v>
          </cell>
          <cell r="W254">
            <v>218.83000000000004</v>
          </cell>
          <cell r="Z254"/>
          <cell r="AD254"/>
          <cell r="AH254">
            <v>1</v>
          </cell>
        </row>
        <row r="255">
          <cell r="B255">
            <v>830.39</v>
          </cell>
          <cell r="C255">
            <v>2513.44</v>
          </cell>
          <cell r="D255">
            <v>2352.2800000000002</v>
          </cell>
          <cell r="E255">
            <v>59.99</v>
          </cell>
          <cell r="F255">
            <v>431.17</v>
          </cell>
          <cell r="G255">
            <v>457.96</v>
          </cell>
          <cell r="H255">
            <v>287.33999999999997</v>
          </cell>
          <cell r="I255">
            <v>965.95</v>
          </cell>
          <cell r="J255">
            <v>1606.0499999999997</v>
          </cell>
          <cell r="K255">
            <v>71.489999999999995</v>
          </cell>
          <cell r="L255">
            <v>3112.06</v>
          </cell>
          <cell r="M255">
            <v>3258.04</v>
          </cell>
          <cell r="N255">
            <v>61</v>
          </cell>
          <cell r="O255">
            <v>1804.3399999999997</v>
          </cell>
          <cell r="P255">
            <v>465.68</v>
          </cell>
          <cell r="Q255">
            <v>782.18000000000006</v>
          </cell>
          <cell r="R255">
            <v>513.91999999999996</v>
          </cell>
          <cell r="S255">
            <v>66.650000000000006</v>
          </cell>
          <cell r="T255">
            <v>81.16</v>
          </cell>
          <cell r="U255">
            <v>107.34</v>
          </cell>
          <cell r="V255"/>
          <cell r="W255">
            <v>323.18</v>
          </cell>
          <cell r="Z255"/>
          <cell r="AD255"/>
          <cell r="AH255">
            <v>1</v>
          </cell>
        </row>
        <row r="256">
          <cell r="B256">
            <v>747.82999999999993</v>
          </cell>
          <cell r="C256">
            <v>5272.49</v>
          </cell>
          <cell r="D256">
            <v>2955.66</v>
          </cell>
          <cell r="E256">
            <v>838</v>
          </cell>
          <cell r="F256">
            <v>772.34</v>
          </cell>
          <cell r="G256">
            <v>825.82999999999993</v>
          </cell>
          <cell r="H256">
            <v>351.41</v>
          </cell>
          <cell r="I256">
            <v>1601.4900000000002</v>
          </cell>
          <cell r="J256">
            <v>1843.37</v>
          </cell>
          <cell r="K256">
            <v>168.83</v>
          </cell>
          <cell r="L256">
            <v>3136.3500000000004</v>
          </cell>
          <cell r="M256">
            <v>2770.54</v>
          </cell>
          <cell r="N256">
            <v>171.17</v>
          </cell>
          <cell r="O256">
            <v>2400.38</v>
          </cell>
          <cell r="P256">
            <v>731.62</v>
          </cell>
          <cell r="Q256">
            <v>1699.7900000000002</v>
          </cell>
          <cell r="R256">
            <v>399.99</v>
          </cell>
          <cell r="S256"/>
          <cell r="T256">
            <v>114.19</v>
          </cell>
          <cell r="U256">
            <v>68.02</v>
          </cell>
          <cell r="V256"/>
          <cell r="W256">
            <v>411.5</v>
          </cell>
          <cell r="Z256"/>
          <cell r="AD256"/>
          <cell r="AH256">
            <v>1</v>
          </cell>
        </row>
        <row r="257">
          <cell r="B257">
            <v>506.97</v>
          </cell>
          <cell r="C257">
            <v>3484.25</v>
          </cell>
          <cell r="D257">
            <v>1317.74</v>
          </cell>
          <cell r="E257"/>
          <cell r="F257">
            <v>1400.22</v>
          </cell>
          <cell r="G257">
            <v>283.64</v>
          </cell>
          <cell r="H257">
            <v>810.02</v>
          </cell>
          <cell r="I257">
            <v>943.19</v>
          </cell>
          <cell r="J257">
            <v>808.29</v>
          </cell>
          <cell r="K257">
            <v>45.06</v>
          </cell>
          <cell r="L257">
            <v>3095.7000000000003</v>
          </cell>
          <cell r="M257">
            <v>2779.3799999999997</v>
          </cell>
          <cell r="N257">
            <v>170.3</v>
          </cell>
          <cell r="O257">
            <v>2161.06</v>
          </cell>
          <cell r="P257">
            <v>696.42</v>
          </cell>
          <cell r="Q257">
            <v>954.3</v>
          </cell>
          <cell r="R257">
            <v>499.21999999999997</v>
          </cell>
          <cell r="S257">
            <v>329.07000000000005</v>
          </cell>
          <cell r="T257">
            <v>352.23</v>
          </cell>
          <cell r="U257">
            <v>389.62</v>
          </cell>
          <cell r="V257">
            <v>15.07</v>
          </cell>
          <cell r="W257">
            <v>409.5</v>
          </cell>
          <cell r="Z257"/>
          <cell r="AD257"/>
          <cell r="AH257">
            <v>1</v>
          </cell>
        </row>
        <row r="258">
          <cell r="B258">
            <v>899.72</v>
          </cell>
          <cell r="C258">
            <v>3870.12</v>
          </cell>
          <cell r="D258">
            <v>3938.6800000000003</v>
          </cell>
          <cell r="E258"/>
          <cell r="F258">
            <v>363.97</v>
          </cell>
          <cell r="G258">
            <v>405.97</v>
          </cell>
          <cell r="H258">
            <v>943.03</v>
          </cell>
          <cell r="I258">
            <v>108.87</v>
          </cell>
          <cell r="J258">
            <v>1666.69</v>
          </cell>
          <cell r="K258">
            <v>161.64999999999998</v>
          </cell>
          <cell r="L258">
            <v>3011.6699999999996</v>
          </cell>
          <cell r="M258">
            <v>2483.04</v>
          </cell>
          <cell r="N258">
            <v>172.45</v>
          </cell>
          <cell r="O258">
            <v>2232.89</v>
          </cell>
          <cell r="P258">
            <v>867.81999999999994</v>
          </cell>
          <cell r="Q258">
            <v>877.83</v>
          </cell>
          <cell r="R258">
            <v>641.29</v>
          </cell>
          <cell r="S258">
            <v>248</v>
          </cell>
          <cell r="T258">
            <v>116.94</v>
          </cell>
          <cell r="U258">
            <v>140.79000000000002</v>
          </cell>
          <cell r="V258"/>
          <cell r="W258">
            <v>228.79</v>
          </cell>
          <cell r="Z258"/>
          <cell r="AD258"/>
          <cell r="AH258">
            <v>1</v>
          </cell>
        </row>
        <row r="259">
          <cell r="B259">
            <v>304.01</v>
          </cell>
          <cell r="C259">
            <v>3708.45</v>
          </cell>
          <cell r="D259">
            <v>1975.94</v>
          </cell>
          <cell r="E259">
            <v>342</v>
          </cell>
          <cell r="F259">
            <v>1041.0700000000002</v>
          </cell>
          <cell r="G259">
            <v>535.79999999999995</v>
          </cell>
          <cell r="H259">
            <v>617.54</v>
          </cell>
          <cell r="I259">
            <v>1488.31</v>
          </cell>
          <cell r="J259">
            <v>1608.5</v>
          </cell>
          <cell r="K259"/>
          <cell r="L259">
            <v>3611.87</v>
          </cell>
          <cell r="M259">
            <v>2094.61</v>
          </cell>
          <cell r="N259">
            <v>133.45999999999998</v>
          </cell>
          <cell r="O259">
            <v>2039.65</v>
          </cell>
          <cell r="P259">
            <v>379.09</v>
          </cell>
          <cell r="Q259">
            <v>595.71999999999991</v>
          </cell>
          <cell r="R259">
            <v>233.08999999999997</v>
          </cell>
          <cell r="S259"/>
          <cell r="T259">
            <v>208.94</v>
          </cell>
          <cell r="U259">
            <v>120.88999999999999</v>
          </cell>
          <cell r="V259">
            <v>165.52</v>
          </cell>
          <cell r="W259">
            <v>207.95</v>
          </cell>
          <cell r="Z259"/>
          <cell r="AD259"/>
          <cell r="AH259">
            <v>1</v>
          </cell>
        </row>
        <row r="260">
          <cell r="B260">
            <v>644.16</v>
          </cell>
          <cell r="C260">
            <v>4173.87</v>
          </cell>
          <cell r="D260">
            <v>3987.2</v>
          </cell>
          <cell r="E260">
            <v>569</v>
          </cell>
          <cell r="F260">
            <v>605.81999999999994</v>
          </cell>
          <cell r="G260">
            <v>474.22</v>
          </cell>
          <cell r="H260">
            <v>639.97</v>
          </cell>
          <cell r="I260">
            <v>1041.98</v>
          </cell>
          <cell r="J260">
            <v>1257.74</v>
          </cell>
          <cell r="K260">
            <v>128.07</v>
          </cell>
          <cell r="L260">
            <v>1925.01</v>
          </cell>
          <cell r="M260">
            <v>2772.22</v>
          </cell>
          <cell r="N260"/>
          <cell r="O260">
            <v>2982.07</v>
          </cell>
          <cell r="P260">
            <v>759.06999999999994</v>
          </cell>
          <cell r="Q260">
            <v>1630.81</v>
          </cell>
          <cell r="R260">
            <v>783.68999999999994</v>
          </cell>
          <cell r="S260">
            <v>168.58</v>
          </cell>
          <cell r="T260">
            <v>15.94</v>
          </cell>
          <cell r="U260">
            <v>390.75</v>
          </cell>
          <cell r="V260">
            <v>90.58</v>
          </cell>
          <cell r="W260">
            <v>289.08000000000004</v>
          </cell>
          <cell r="Z260"/>
          <cell r="AD260"/>
          <cell r="AH260">
            <v>1</v>
          </cell>
        </row>
        <row r="261">
          <cell r="B261">
            <v>75.23</v>
          </cell>
          <cell r="C261">
            <v>4077.2000000000003</v>
          </cell>
          <cell r="D261">
            <v>2571.52</v>
          </cell>
          <cell r="E261"/>
          <cell r="F261">
            <v>603.61</v>
          </cell>
          <cell r="G261">
            <v>543.72</v>
          </cell>
          <cell r="H261">
            <v>704.27</v>
          </cell>
          <cell r="I261">
            <v>1486.6699999999998</v>
          </cell>
          <cell r="J261">
            <v>1269.9099999999999</v>
          </cell>
          <cell r="K261">
            <v>162.97999999999999</v>
          </cell>
          <cell r="L261">
            <v>4526.88</v>
          </cell>
          <cell r="M261">
            <v>2843.71</v>
          </cell>
          <cell r="N261">
            <v>273.77</v>
          </cell>
          <cell r="O261">
            <v>2081.66</v>
          </cell>
          <cell r="P261">
            <v>481.4</v>
          </cell>
          <cell r="Q261">
            <v>1446.6399999999999</v>
          </cell>
          <cell r="R261">
            <v>620.52</v>
          </cell>
          <cell r="S261">
            <v>195.75</v>
          </cell>
          <cell r="T261">
            <v>242.63</v>
          </cell>
          <cell r="U261">
            <v>76.070000000000007</v>
          </cell>
          <cell r="V261">
            <v>72.8</v>
          </cell>
          <cell r="W261">
            <v>464.32000000000005</v>
          </cell>
          <cell r="Z261"/>
          <cell r="AD261"/>
          <cell r="AH261">
            <v>1</v>
          </cell>
        </row>
        <row r="262">
          <cell r="B262">
            <v>788.44999999999993</v>
          </cell>
          <cell r="C262">
            <v>4539.71</v>
          </cell>
          <cell r="D262">
            <v>3166.0600000000004</v>
          </cell>
          <cell r="E262"/>
          <cell r="F262">
            <v>901.12</v>
          </cell>
          <cell r="G262">
            <v>449.38</v>
          </cell>
          <cell r="H262">
            <v>683.5</v>
          </cell>
          <cell r="I262">
            <v>915.03</v>
          </cell>
          <cell r="J262">
            <v>978.78</v>
          </cell>
          <cell r="K262">
            <v>237.39999999999998</v>
          </cell>
          <cell r="L262">
            <v>2001.17</v>
          </cell>
          <cell r="M262">
            <v>3301.8400000000006</v>
          </cell>
          <cell r="N262">
            <v>131.87</v>
          </cell>
          <cell r="O262">
            <v>2446.04</v>
          </cell>
          <cell r="P262">
            <v>443.15999999999997</v>
          </cell>
          <cell r="Q262">
            <v>1489.12</v>
          </cell>
          <cell r="R262">
            <v>189.12</v>
          </cell>
          <cell r="S262">
            <v>221.98999999999998</v>
          </cell>
          <cell r="T262">
            <v>271.25</v>
          </cell>
          <cell r="U262">
            <v>329.35</v>
          </cell>
          <cell r="V262">
            <v>73.31</v>
          </cell>
          <cell r="W262">
            <v>449.83000000000004</v>
          </cell>
          <cell r="Z262"/>
          <cell r="AD262"/>
          <cell r="AH262">
            <v>1</v>
          </cell>
        </row>
        <row r="263">
          <cell r="B263">
            <v>776</v>
          </cell>
          <cell r="C263">
            <v>5207.0999999999995</v>
          </cell>
          <cell r="D263">
            <v>2247.65</v>
          </cell>
          <cell r="E263">
            <v>558.03</v>
          </cell>
          <cell r="F263">
            <v>974.22</v>
          </cell>
          <cell r="G263">
            <v>581.13</v>
          </cell>
          <cell r="H263">
            <v>1121.3399999999999</v>
          </cell>
          <cell r="I263">
            <v>2505.7399999999998</v>
          </cell>
          <cell r="J263">
            <v>1470.59</v>
          </cell>
          <cell r="K263">
            <v>231.54000000000002</v>
          </cell>
          <cell r="L263">
            <v>2586.27</v>
          </cell>
          <cell r="M263">
            <v>2672.5200000000004</v>
          </cell>
          <cell r="N263"/>
          <cell r="O263">
            <v>2341.9399999999996</v>
          </cell>
          <cell r="P263">
            <v>774.07999999999993</v>
          </cell>
          <cell r="Q263">
            <v>1639.9300000000003</v>
          </cell>
          <cell r="R263">
            <v>506.28000000000003</v>
          </cell>
          <cell r="S263">
            <v>386.45000000000005</v>
          </cell>
          <cell r="T263">
            <v>318.01</v>
          </cell>
          <cell r="U263">
            <v>463.90999999999997</v>
          </cell>
          <cell r="V263">
            <v>25</v>
          </cell>
          <cell r="W263">
            <v>330.6</v>
          </cell>
          <cell r="Z263"/>
          <cell r="AD263"/>
          <cell r="AH263">
            <v>1</v>
          </cell>
        </row>
        <row r="264">
          <cell r="B264">
            <v>1017.23</v>
          </cell>
          <cell r="C264">
            <v>3798.4300000000003</v>
          </cell>
          <cell r="D264">
            <v>2669.31</v>
          </cell>
          <cell r="E264">
            <v>975.07999999999993</v>
          </cell>
          <cell r="F264">
            <v>170.23</v>
          </cell>
          <cell r="G264">
            <v>228</v>
          </cell>
          <cell r="H264">
            <v>927.2600000000001</v>
          </cell>
          <cell r="I264">
            <v>1858.84</v>
          </cell>
          <cell r="J264">
            <v>1174</v>
          </cell>
          <cell r="K264"/>
          <cell r="L264">
            <v>2251.7399999999998</v>
          </cell>
          <cell r="M264">
            <v>2803.1700000000005</v>
          </cell>
          <cell r="N264">
            <v>109.36</v>
          </cell>
          <cell r="O264">
            <v>2113.7200000000003</v>
          </cell>
          <cell r="P264">
            <v>111</v>
          </cell>
          <cell r="Q264">
            <v>1345.69</v>
          </cell>
          <cell r="R264">
            <v>650.03</v>
          </cell>
          <cell r="S264">
            <v>242.48000000000002</v>
          </cell>
          <cell r="T264">
            <v>109.27000000000001</v>
          </cell>
          <cell r="U264">
            <v>368.62</v>
          </cell>
          <cell r="V264"/>
          <cell r="W264">
            <v>271.54000000000002</v>
          </cell>
          <cell r="Z264"/>
          <cell r="AD264"/>
          <cell r="AH264">
            <v>1</v>
          </cell>
        </row>
        <row r="265">
          <cell r="B265">
            <v>647.72</v>
          </cell>
          <cell r="C265">
            <v>4406.7400000000016</v>
          </cell>
          <cell r="D265">
            <v>2735</v>
          </cell>
          <cell r="E265">
            <v>469</v>
          </cell>
          <cell r="F265">
            <v>364.07</v>
          </cell>
          <cell r="G265">
            <v>205.72000000000003</v>
          </cell>
          <cell r="H265">
            <v>869.98</v>
          </cell>
          <cell r="I265">
            <v>1462.8400000000001</v>
          </cell>
          <cell r="J265">
            <v>1511.29</v>
          </cell>
          <cell r="K265">
            <v>80</v>
          </cell>
          <cell r="L265">
            <v>5035.0999999999995</v>
          </cell>
          <cell r="M265">
            <v>2923.45</v>
          </cell>
          <cell r="N265"/>
          <cell r="O265">
            <v>2156.1099999999997</v>
          </cell>
          <cell r="P265">
            <v>289</v>
          </cell>
          <cell r="Q265">
            <v>571.70000000000005</v>
          </cell>
          <cell r="R265">
            <v>545.09</v>
          </cell>
          <cell r="S265">
            <v>384.41</v>
          </cell>
          <cell r="T265">
            <v>218.39</v>
          </cell>
          <cell r="U265">
            <v>441.38999999999993</v>
          </cell>
          <cell r="V265">
            <v>195.53</v>
          </cell>
          <cell r="W265">
            <v>264.28999999999996</v>
          </cell>
          <cell r="Z265"/>
          <cell r="AD265"/>
          <cell r="AH265">
            <v>1</v>
          </cell>
        </row>
        <row r="266">
          <cell r="B266">
            <v>720.43000000000006</v>
          </cell>
          <cell r="C266">
            <v>4513.3900000000003</v>
          </cell>
          <cell r="D266">
            <v>2465.9</v>
          </cell>
          <cell r="E266">
            <v>195.2</v>
          </cell>
          <cell r="F266">
            <v>1533.13</v>
          </cell>
          <cell r="G266">
            <v>494.33000000000004</v>
          </cell>
          <cell r="H266">
            <v>478.40000000000003</v>
          </cell>
          <cell r="I266">
            <v>1931.15</v>
          </cell>
          <cell r="J266">
            <v>1535.44</v>
          </cell>
          <cell r="K266">
            <v>118.72999999999999</v>
          </cell>
          <cell r="L266">
            <v>2352.4700000000003</v>
          </cell>
          <cell r="M266">
            <v>2853</v>
          </cell>
          <cell r="N266">
            <v>92.84</v>
          </cell>
          <cell r="O266">
            <v>2160.58</v>
          </cell>
          <cell r="P266">
            <v>755.91000000000008</v>
          </cell>
          <cell r="Q266">
            <v>754.91000000000008</v>
          </cell>
          <cell r="R266">
            <v>578.35</v>
          </cell>
          <cell r="S266">
            <v>83.01</v>
          </cell>
          <cell r="T266">
            <v>367.5</v>
          </cell>
          <cell r="U266">
            <v>254.25</v>
          </cell>
          <cell r="V266"/>
          <cell r="W266">
            <v>150.67000000000002</v>
          </cell>
          <cell r="Z266"/>
          <cell r="AD266"/>
          <cell r="AH266">
            <v>1</v>
          </cell>
        </row>
        <row r="267">
          <cell r="B267">
            <v>602.92999999999995</v>
          </cell>
          <cell r="C267">
            <v>3119.59</v>
          </cell>
          <cell r="D267">
            <v>1729.62</v>
          </cell>
          <cell r="E267">
            <v>559</v>
          </cell>
          <cell r="F267">
            <v>618.30999999999995</v>
          </cell>
          <cell r="G267">
            <v>370.24</v>
          </cell>
          <cell r="H267">
            <v>566.68999999999994</v>
          </cell>
          <cell r="I267">
            <v>814.92</v>
          </cell>
          <cell r="J267">
            <v>2318.1400000000003</v>
          </cell>
          <cell r="K267">
            <v>212.56</v>
          </cell>
          <cell r="L267">
            <v>2983.12</v>
          </cell>
          <cell r="M267">
            <v>2389.1799999999998</v>
          </cell>
          <cell r="N267">
            <v>170</v>
          </cell>
          <cell r="O267">
            <v>2223.5100000000002</v>
          </cell>
          <cell r="P267">
            <v>348.40999999999997</v>
          </cell>
          <cell r="Q267">
            <v>865.7</v>
          </cell>
          <cell r="R267">
            <v>650.29999999999995</v>
          </cell>
          <cell r="S267">
            <v>227.5</v>
          </cell>
          <cell r="T267">
            <v>176.16</v>
          </cell>
          <cell r="U267">
            <v>186.57999999999998</v>
          </cell>
          <cell r="V267"/>
          <cell r="W267">
            <v>394.68</v>
          </cell>
          <cell r="Z267"/>
          <cell r="AD267"/>
          <cell r="AH267">
            <v>1</v>
          </cell>
        </row>
        <row r="268">
          <cell r="B268">
            <v>556.54999999999995</v>
          </cell>
          <cell r="C268">
            <v>3825.84</v>
          </cell>
          <cell r="D268">
            <v>1844.89</v>
          </cell>
          <cell r="E268">
            <v>177</v>
          </cell>
          <cell r="F268">
            <v>661.92</v>
          </cell>
          <cell r="G268">
            <v>364.24</v>
          </cell>
          <cell r="H268">
            <v>611.20000000000005</v>
          </cell>
          <cell r="I268">
            <v>946.71</v>
          </cell>
          <cell r="J268">
            <v>1353.12</v>
          </cell>
          <cell r="K268">
            <v>54.65</v>
          </cell>
          <cell r="L268">
            <v>3143.34</v>
          </cell>
          <cell r="M268">
            <v>1839.56</v>
          </cell>
          <cell r="N268"/>
          <cell r="O268">
            <v>951.61999999999989</v>
          </cell>
          <cell r="P268">
            <v>974.95999999999992</v>
          </cell>
          <cell r="Q268">
            <v>706.82</v>
          </cell>
          <cell r="R268">
            <v>820.22</v>
          </cell>
          <cell r="S268">
            <v>90.55</v>
          </cell>
          <cell r="T268">
            <v>231.45999999999998</v>
          </cell>
          <cell r="U268">
            <v>223.08</v>
          </cell>
          <cell r="V268"/>
          <cell r="W268">
            <v>206.12</v>
          </cell>
          <cell r="Z268"/>
          <cell r="AD268"/>
          <cell r="AH268">
            <v>1</v>
          </cell>
        </row>
        <row r="269">
          <cell r="B269">
            <v>701</v>
          </cell>
          <cell r="C269">
            <v>4255.1899999999996</v>
          </cell>
          <cell r="D269">
            <v>3568.5299999999997</v>
          </cell>
          <cell r="E269">
            <v>527</v>
          </cell>
          <cell r="F269">
            <v>684</v>
          </cell>
          <cell r="G269">
            <v>388.39</v>
          </cell>
          <cell r="H269">
            <v>1112.4000000000001</v>
          </cell>
          <cell r="I269">
            <v>1894.96</v>
          </cell>
          <cell r="J269">
            <v>1737.55</v>
          </cell>
          <cell r="K269">
            <v>57.33</v>
          </cell>
          <cell r="L269">
            <v>4293.0300000000007</v>
          </cell>
          <cell r="M269">
            <v>3354.33</v>
          </cell>
          <cell r="N269">
            <v>42.95</v>
          </cell>
          <cell r="O269">
            <v>2168.29</v>
          </cell>
          <cell r="P269">
            <v>311.74</v>
          </cell>
          <cell r="Q269">
            <v>1065.8499999999999</v>
          </cell>
          <cell r="R269">
            <v>820.6099999999999</v>
          </cell>
          <cell r="S269">
            <v>290.41999999999996</v>
          </cell>
          <cell r="T269">
            <v>178.3</v>
          </cell>
          <cell r="U269">
            <v>394.23</v>
          </cell>
          <cell r="V269"/>
          <cell r="W269">
            <v>349.28</v>
          </cell>
          <cell r="Z269"/>
          <cell r="AD269"/>
          <cell r="AH269">
            <v>1</v>
          </cell>
        </row>
        <row r="270">
          <cell r="B270">
            <v>563.66</v>
          </cell>
          <cell r="C270">
            <v>5148.2499999999991</v>
          </cell>
          <cell r="D270">
            <v>2176.15</v>
          </cell>
          <cell r="E270">
            <v>704.88</v>
          </cell>
          <cell r="F270">
            <v>1120.98</v>
          </cell>
          <cell r="G270">
            <v>515.26</v>
          </cell>
          <cell r="H270">
            <v>585.09</v>
          </cell>
          <cell r="I270">
            <v>1186.0999999999999</v>
          </cell>
          <cell r="J270">
            <v>1001.44</v>
          </cell>
          <cell r="K270">
            <v>125.36</v>
          </cell>
          <cell r="L270">
            <v>2435.1999999999998</v>
          </cell>
          <cell r="M270">
            <v>2315.13</v>
          </cell>
          <cell r="N270">
            <v>76</v>
          </cell>
          <cell r="O270">
            <v>1797.67</v>
          </cell>
          <cell r="P270">
            <v>576.36</v>
          </cell>
          <cell r="Q270">
            <v>1271.68</v>
          </cell>
          <cell r="R270">
            <v>661.00000000000011</v>
          </cell>
          <cell r="S270">
            <v>196.12</v>
          </cell>
          <cell r="T270">
            <v>249.58999999999997</v>
          </cell>
          <cell r="U270"/>
          <cell r="V270">
            <v>36.35</v>
          </cell>
          <cell r="W270">
            <v>388.14</v>
          </cell>
          <cell r="Z270"/>
          <cell r="AD270"/>
          <cell r="AH270">
            <v>1</v>
          </cell>
        </row>
        <row r="271">
          <cell r="B271">
            <v>1006.23</v>
          </cell>
          <cell r="C271">
            <v>4504.2199999999993</v>
          </cell>
          <cell r="D271">
            <v>3737.83</v>
          </cell>
          <cell r="E271"/>
          <cell r="F271">
            <v>214</v>
          </cell>
          <cell r="G271">
            <v>81.44</v>
          </cell>
          <cell r="H271">
            <v>1234.1100000000001</v>
          </cell>
          <cell r="I271">
            <v>1027.6100000000001</v>
          </cell>
          <cell r="J271">
            <v>1753.39</v>
          </cell>
          <cell r="K271">
            <v>171</v>
          </cell>
          <cell r="L271">
            <v>3787.6899999999996</v>
          </cell>
          <cell r="M271">
            <v>3345.8500000000004</v>
          </cell>
          <cell r="N271"/>
          <cell r="O271">
            <v>2452.0700000000002</v>
          </cell>
          <cell r="P271">
            <v>548.20000000000005</v>
          </cell>
          <cell r="Q271">
            <v>932.32999999999993</v>
          </cell>
          <cell r="R271">
            <v>226.35</v>
          </cell>
          <cell r="S271">
            <v>227.58</v>
          </cell>
          <cell r="T271">
            <v>243.73999999999998</v>
          </cell>
          <cell r="U271">
            <v>207.60000000000002</v>
          </cell>
          <cell r="V271">
            <v>252.62</v>
          </cell>
          <cell r="W271">
            <v>109.82</v>
          </cell>
          <cell r="Z271"/>
          <cell r="AD271"/>
          <cell r="AH271">
            <v>1</v>
          </cell>
        </row>
        <row r="272">
          <cell r="B272">
            <v>711</v>
          </cell>
          <cell r="C272">
            <v>4267.88</v>
          </cell>
          <cell r="D272">
            <v>2564.08</v>
          </cell>
          <cell r="E272"/>
          <cell r="F272">
            <v>340.11</v>
          </cell>
          <cell r="G272">
            <v>536.02</v>
          </cell>
          <cell r="H272">
            <v>1124.21</v>
          </cell>
          <cell r="I272">
            <v>1056.51</v>
          </cell>
          <cell r="J272">
            <v>1007.46</v>
          </cell>
          <cell r="K272">
            <v>158.51999999999998</v>
          </cell>
          <cell r="L272">
            <v>2956.61</v>
          </cell>
          <cell r="M272">
            <v>3257.16</v>
          </cell>
          <cell r="N272">
            <v>53.93</v>
          </cell>
          <cell r="O272">
            <v>2494.4500000000003</v>
          </cell>
          <cell r="P272">
            <v>705.81999999999994</v>
          </cell>
          <cell r="Q272">
            <v>1293.57</v>
          </cell>
          <cell r="R272">
            <v>816.51999999999987</v>
          </cell>
          <cell r="S272">
            <v>501.16999999999996</v>
          </cell>
          <cell r="T272">
            <v>198.64</v>
          </cell>
          <cell r="U272">
            <v>133.41</v>
          </cell>
          <cell r="V272">
            <v>50.74</v>
          </cell>
          <cell r="W272">
            <v>110.78</v>
          </cell>
          <cell r="Z272"/>
          <cell r="AD272"/>
          <cell r="AH272">
            <v>1</v>
          </cell>
        </row>
        <row r="273">
          <cell r="B273">
            <v>736</v>
          </cell>
          <cell r="C273">
            <v>5624.6200000000008</v>
          </cell>
          <cell r="D273">
            <v>2858.45</v>
          </cell>
          <cell r="E273">
            <v>148.91</v>
          </cell>
          <cell r="F273">
            <v>311.68</v>
          </cell>
          <cell r="G273">
            <v>142.84</v>
          </cell>
          <cell r="H273">
            <v>924.42</v>
          </cell>
          <cell r="I273">
            <v>2423.9000000000005</v>
          </cell>
          <cell r="J273">
            <v>1740.2</v>
          </cell>
          <cell r="K273">
            <v>138.66999999999999</v>
          </cell>
          <cell r="L273">
            <v>3270.06</v>
          </cell>
          <cell r="M273">
            <v>2801.58</v>
          </cell>
          <cell r="N273">
            <v>44</v>
          </cell>
          <cell r="O273">
            <v>1863.56</v>
          </cell>
          <cell r="P273">
            <v>236.68</v>
          </cell>
          <cell r="Q273">
            <v>1696.26</v>
          </cell>
          <cell r="R273">
            <v>356.95</v>
          </cell>
          <cell r="S273">
            <v>203.26999999999998</v>
          </cell>
          <cell r="T273">
            <v>192.77</v>
          </cell>
          <cell r="U273">
            <v>80.16</v>
          </cell>
          <cell r="V273">
            <v>90.54</v>
          </cell>
          <cell r="W273">
            <v>319.89000000000004</v>
          </cell>
          <cell r="Z273"/>
          <cell r="AD273"/>
          <cell r="AH273">
            <v>1</v>
          </cell>
        </row>
        <row r="274">
          <cell r="B274">
            <v>778.45</v>
          </cell>
          <cell r="C274">
            <v>3141.1500000000005</v>
          </cell>
          <cell r="D274">
            <v>2531.3799999999997</v>
          </cell>
          <cell r="E274">
            <v>552.17999999999995</v>
          </cell>
          <cell r="F274">
            <v>624.51</v>
          </cell>
          <cell r="G274">
            <v>698.83</v>
          </cell>
          <cell r="H274">
            <v>786.82</v>
          </cell>
          <cell r="I274">
            <v>1259.27</v>
          </cell>
          <cell r="J274">
            <v>1731.76</v>
          </cell>
          <cell r="K274">
            <v>125.4</v>
          </cell>
          <cell r="L274">
            <v>4221.8700000000008</v>
          </cell>
          <cell r="M274">
            <v>3240.349999999999</v>
          </cell>
          <cell r="N274">
            <v>173.09</v>
          </cell>
          <cell r="O274">
            <v>2342.4799999999996</v>
          </cell>
          <cell r="P274">
            <v>514.74</v>
          </cell>
          <cell r="Q274">
            <v>1133.25</v>
          </cell>
          <cell r="R274">
            <v>584.7299999999999</v>
          </cell>
          <cell r="S274">
            <v>327.18999999999994</v>
          </cell>
          <cell r="T274">
            <v>108.22</v>
          </cell>
          <cell r="U274">
            <v>205.18</v>
          </cell>
          <cell r="V274">
            <v>168.88</v>
          </cell>
          <cell r="W274">
            <v>198.46</v>
          </cell>
          <cell r="Z274"/>
          <cell r="AD274"/>
          <cell r="AH274">
            <v>1</v>
          </cell>
        </row>
        <row r="275">
          <cell r="B275">
            <v>991.49</v>
          </cell>
          <cell r="C275">
            <v>3880.2999999999997</v>
          </cell>
          <cell r="D275">
            <v>2689.7799999999997</v>
          </cell>
          <cell r="E275">
            <v>171.29</v>
          </cell>
          <cell r="F275">
            <v>712.72</v>
          </cell>
          <cell r="G275"/>
          <cell r="H275">
            <v>764.25999999999988</v>
          </cell>
          <cell r="I275">
            <v>747.25</v>
          </cell>
          <cell r="J275">
            <v>1531</v>
          </cell>
          <cell r="K275">
            <v>206.32</v>
          </cell>
          <cell r="L275">
            <v>3843.4099999999994</v>
          </cell>
          <cell r="M275">
            <v>3721.31</v>
          </cell>
          <cell r="N275">
            <v>50.79</v>
          </cell>
          <cell r="O275">
            <v>2123.58</v>
          </cell>
          <cell r="P275">
            <v>429.42999999999995</v>
          </cell>
          <cell r="Q275">
            <v>806.43000000000006</v>
          </cell>
          <cell r="R275">
            <v>715.64</v>
          </cell>
          <cell r="S275">
            <v>167.18</v>
          </cell>
          <cell r="T275">
            <v>246.02000000000004</v>
          </cell>
          <cell r="U275"/>
          <cell r="V275"/>
          <cell r="W275">
            <v>157.94</v>
          </cell>
          <cell r="Z275"/>
          <cell r="AD275"/>
          <cell r="AH275">
            <v>1</v>
          </cell>
        </row>
        <row r="276">
          <cell r="B276">
            <v>992.66</v>
          </cell>
          <cell r="C276">
            <v>4578.63</v>
          </cell>
          <cell r="D276">
            <v>2280.88</v>
          </cell>
          <cell r="E276">
            <v>239.24</v>
          </cell>
          <cell r="F276">
            <v>167</v>
          </cell>
          <cell r="G276">
            <v>339.92999999999995</v>
          </cell>
          <cell r="H276">
            <v>346.26</v>
          </cell>
          <cell r="I276">
            <v>505.72</v>
          </cell>
          <cell r="J276">
            <v>1278.1200000000001</v>
          </cell>
          <cell r="K276">
            <v>149.47999999999999</v>
          </cell>
          <cell r="L276">
            <v>2154.4900000000002</v>
          </cell>
          <cell r="M276">
            <v>3432.48</v>
          </cell>
          <cell r="N276"/>
          <cell r="O276">
            <v>1555.1</v>
          </cell>
          <cell r="P276">
            <v>286.52999999999997</v>
          </cell>
          <cell r="Q276">
            <v>1414.47</v>
          </cell>
          <cell r="R276">
            <v>472.32000000000005</v>
          </cell>
          <cell r="S276">
            <v>77.75</v>
          </cell>
          <cell r="T276">
            <v>194.26999999999998</v>
          </cell>
          <cell r="U276">
            <v>174.62</v>
          </cell>
          <cell r="V276">
            <v>26.98</v>
          </cell>
          <cell r="W276">
            <v>262.08</v>
          </cell>
          <cell r="Z276"/>
          <cell r="AD276"/>
          <cell r="AH276">
            <v>1</v>
          </cell>
        </row>
        <row r="277">
          <cell r="B277">
            <v>237</v>
          </cell>
          <cell r="C277">
            <v>4525.54</v>
          </cell>
          <cell r="D277">
            <v>3147.2</v>
          </cell>
          <cell r="E277">
            <v>391</v>
          </cell>
          <cell r="F277">
            <v>242.43</v>
          </cell>
          <cell r="G277">
            <v>634.64</v>
          </cell>
          <cell r="H277">
            <v>439.78000000000003</v>
          </cell>
          <cell r="I277">
            <v>772.39</v>
          </cell>
          <cell r="J277">
            <v>1146.23</v>
          </cell>
          <cell r="K277">
            <v>27.77</v>
          </cell>
          <cell r="L277">
            <v>3321.6400000000003</v>
          </cell>
          <cell r="M277">
            <v>3093.49</v>
          </cell>
          <cell r="N277">
            <v>90</v>
          </cell>
          <cell r="O277">
            <v>2566.64</v>
          </cell>
          <cell r="P277">
            <v>1006.6599999999999</v>
          </cell>
          <cell r="Q277">
            <v>1505.8600000000001</v>
          </cell>
          <cell r="R277">
            <v>462.12</v>
          </cell>
          <cell r="S277">
            <v>179.01</v>
          </cell>
          <cell r="T277">
            <v>152.31</v>
          </cell>
          <cell r="U277">
            <v>139.49</v>
          </cell>
          <cell r="V277"/>
          <cell r="W277"/>
          <cell r="Z277"/>
          <cell r="AD277"/>
          <cell r="AH277">
            <v>1</v>
          </cell>
        </row>
        <row r="278">
          <cell r="B278">
            <v>358</v>
          </cell>
          <cell r="C278">
            <v>4502.6499999999996</v>
          </cell>
          <cell r="D278">
            <v>3069.1900000000005</v>
          </cell>
          <cell r="E278"/>
          <cell r="F278">
            <v>317.49</v>
          </cell>
          <cell r="G278">
            <v>364.80999999999995</v>
          </cell>
          <cell r="H278">
            <v>591.35</v>
          </cell>
          <cell r="I278">
            <v>717.2</v>
          </cell>
          <cell r="J278">
            <v>791</v>
          </cell>
          <cell r="K278">
            <v>31.74</v>
          </cell>
          <cell r="L278">
            <v>3321.2400000000002</v>
          </cell>
          <cell r="M278">
            <v>2600.5600000000004</v>
          </cell>
          <cell r="N278"/>
          <cell r="O278">
            <v>1600.3</v>
          </cell>
          <cell r="P278">
            <v>723.7700000000001</v>
          </cell>
          <cell r="Q278">
            <v>849.48</v>
          </cell>
          <cell r="R278">
            <v>240.06</v>
          </cell>
          <cell r="S278">
            <v>342</v>
          </cell>
          <cell r="T278">
            <v>142.93</v>
          </cell>
          <cell r="U278">
            <v>151.24</v>
          </cell>
          <cell r="V278">
            <v>88.33</v>
          </cell>
          <cell r="W278">
            <v>483.96</v>
          </cell>
          <cell r="Z278"/>
          <cell r="AD278"/>
          <cell r="AH278">
            <v>1</v>
          </cell>
        </row>
        <row r="279">
          <cell r="B279">
            <v>255</v>
          </cell>
          <cell r="C279">
            <v>4872.0700000000006</v>
          </cell>
          <cell r="D279">
            <v>2374.87</v>
          </cell>
          <cell r="E279">
            <v>433</v>
          </cell>
          <cell r="F279">
            <v>701.71</v>
          </cell>
          <cell r="G279">
            <v>217.59</v>
          </cell>
          <cell r="H279">
            <v>746.22</v>
          </cell>
          <cell r="I279">
            <v>1597</v>
          </cell>
          <cell r="J279">
            <v>743.23</v>
          </cell>
          <cell r="K279">
            <v>173.07</v>
          </cell>
          <cell r="L279">
            <v>3244.5</v>
          </cell>
          <cell r="M279">
            <v>2771.69</v>
          </cell>
          <cell r="N279">
            <v>216.94</v>
          </cell>
          <cell r="O279">
            <v>1331.75</v>
          </cell>
          <cell r="P279">
            <v>1073.98</v>
          </cell>
          <cell r="Q279">
            <v>1446.1</v>
          </cell>
          <cell r="R279">
            <v>982.56999999999994</v>
          </cell>
          <cell r="S279">
            <v>231.89999999999998</v>
          </cell>
          <cell r="T279">
            <v>187.12</v>
          </cell>
          <cell r="U279">
            <v>126.92</v>
          </cell>
          <cell r="V279">
            <v>19.39</v>
          </cell>
          <cell r="W279">
            <v>169.07999999999998</v>
          </cell>
          <cell r="Z279"/>
          <cell r="AD279"/>
          <cell r="AH279">
            <v>1</v>
          </cell>
        </row>
        <row r="280">
          <cell r="B280">
            <v>645.88</v>
          </cell>
          <cell r="C280">
            <v>2956.8199999999997</v>
          </cell>
          <cell r="D280">
            <v>2580.92</v>
          </cell>
          <cell r="E280">
            <v>853</v>
          </cell>
          <cell r="F280">
            <v>195</v>
          </cell>
          <cell r="G280">
            <v>683.20999999999992</v>
          </cell>
          <cell r="H280">
            <v>539.27</v>
          </cell>
          <cell r="I280">
            <v>336.15</v>
          </cell>
          <cell r="J280">
            <v>981</v>
          </cell>
          <cell r="K280"/>
          <cell r="L280">
            <v>3872.87</v>
          </cell>
          <cell r="M280">
            <v>2971.9599999999996</v>
          </cell>
          <cell r="N280">
            <v>200</v>
          </cell>
          <cell r="O280">
            <v>1916.94</v>
          </cell>
          <cell r="P280">
            <v>985.31999999999994</v>
          </cell>
          <cell r="Q280">
            <v>1369.5700000000002</v>
          </cell>
          <cell r="R280">
            <v>677.22</v>
          </cell>
          <cell r="S280">
            <v>219.07</v>
          </cell>
          <cell r="T280">
            <v>234.74</v>
          </cell>
          <cell r="U280">
            <v>203.20999999999998</v>
          </cell>
          <cell r="V280">
            <v>253.28000000000003</v>
          </cell>
          <cell r="W280">
            <v>179.01</v>
          </cell>
          <cell r="Z280"/>
          <cell r="AD280"/>
          <cell r="AH280">
            <v>1</v>
          </cell>
        </row>
        <row r="281">
          <cell r="B281">
            <v>1135.58</v>
          </cell>
          <cell r="C281">
            <v>3625.9399999999996</v>
          </cell>
          <cell r="D281">
            <v>2732.47</v>
          </cell>
          <cell r="E281">
            <v>170</v>
          </cell>
          <cell r="F281">
            <v>681</v>
          </cell>
          <cell r="G281">
            <v>456.91</v>
          </cell>
          <cell r="H281">
            <v>589.74</v>
          </cell>
          <cell r="I281">
            <v>1093.8499999999999</v>
          </cell>
          <cell r="J281">
            <v>1447.28</v>
          </cell>
          <cell r="K281">
            <v>50.79</v>
          </cell>
          <cell r="L281">
            <v>2965.1899999999996</v>
          </cell>
          <cell r="M281">
            <v>2393.58</v>
          </cell>
          <cell r="N281">
            <v>25.42</v>
          </cell>
          <cell r="O281">
            <v>2279.89</v>
          </cell>
          <cell r="P281">
            <v>588.62000000000012</v>
          </cell>
          <cell r="Q281">
            <v>1257.1500000000001</v>
          </cell>
          <cell r="R281">
            <v>479.2</v>
          </cell>
          <cell r="S281">
            <v>171.39</v>
          </cell>
          <cell r="T281">
            <v>91.539999999999992</v>
          </cell>
          <cell r="U281">
            <v>42.95</v>
          </cell>
          <cell r="V281"/>
          <cell r="W281">
            <v>198.74</v>
          </cell>
          <cell r="Z281"/>
          <cell r="AD281"/>
          <cell r="AH281">
            <v>1</v>
          </cell>
        </row>
        <row r="282">
          <cell r="B282">
            <v>689</v>
          </cell>
          <cell r="C282">
            <v>4773.1099999999997</v>
          </cell>
          <cell r="D282">
            <v>2110</v>
          </cell>
          <cell r="E282">
            <v>524.48</v>
          </cell>
          <cell r="F282">
            <v>683.91</v>
          </cell>
          <cell r="G282">
            <v>328.19</v>
          </cell>
          <cell r="H282">
            <v>1072.03</v>
          </cell>
          <cell r="I282">
            <v>1298.1799999999998</v>
          </cell>
          <cell r="J282">
            <v>1079.3399999999999</v>
          </cell>
          <cell r="K282">
            <v>81.78</v>
          </cell>
          <cell r="L282">
            <v>5050.5199999999995</v>
          </cell>
          <cell r="M282">
            <v>2578.1299999999992</v>
          </cell>
          <cell r="N282">
            <v>70</v>
          </cell>
          <cell r="O282">
            <v>2056.42</v>
          </cell>
          <cell r="P282">
            <v>577.16999999999996</v>
          </cell>
          <cell r="Q282">
            <v>1352.63</v>
          </cell>
          <cell r="R282">
            <v>926.75999999999988</v>
          </cell>
          <cell r="S282">
            <v>109.66</v>
          </cell>
          <cell r="T282">
            <v>156.88999999999999</v>
          </cell>
          <cell r="U282">
            <v>125.88</v>
          </cell>
          <cell r="V282">
            <v>101</v>
          </cell>
          <cell r="W282">
            <v>234.34</v>
          </cell>
          <cell r="Z282"/>
          <cell r="AD282"/>
          <cell r="AH282">
            <v>1</v>
          </cell>
        </row>
        <row r="283">
          <cell r="B283">
            <v>664.13</v>
          </cell>
          <cell r="C283">
            <v>4493.58</v>
          </cell>
          <cell r="D283">
            <v>2634.61</v>
          </cell>
          <cell r="E283">
            <v>292</v>
          </cell>
          <cell r="F283">
            <v>611.21</v>
          </cell>
          <cell r="G283">
            <v>315.32</v>
          </cell>
          <cell r="H283">
            <v>653.23</v>
          </cell>
          <cell r="I283">
            <v>903.32999999999993</v>
          </cell>
          <cell r="J283">
            <v>1014.16</v>
          </cell>
          <cell r="K283">
            <v>221.21</v>
          </cell>
          <cell r="L283">
            <v>2731.8599999999997</v>
          </cell>
          <cell r="M283">
            <v>2233.5899999999997</v>
          </cell>
          <cell r="N283">
            <v>336.22</v>
          </cell>
          <cell r="O283">
            <v>2450.4799999999996</v>
          </cell>
          <cell r="P283">
            <v>711.36999999999989</v>
          </cell>
          <cell r="Q283">
            <v>326.02</v>
          </cell>
          <cell r="R283">
            <v>863.5100000000001</v>
          </cell>
          <cell r="S283">
            <v>337.55</v>
          </cell>
          <cell r="T283">
            <v>178.56</v>
          </cell>
          <cell r="U283">
            <v>197.70000000000002</v>
          </cell>
          <cell r="V283">
            <v>43.02</v>
          </cell>
          <cell r="W283">
            <v>154.71</v>
          </cell>
          <cell r="Z283"/>
          <cell r="AD283"/>
          <cell r="AH283">
            <v>1</v>
          </cell>
        </row>
        <row r="284">
          <cell r="B284">
            <v>660.27</v>
          </cell>
          <cell r="C284">
            <v>5386.9500000000007</v>
          </cell>
          <cell r="D284">
            <v>3276.2499999999995</v>
          </cell>
          <cell r="E284">
            <v>727</v>
          </cell>
          <cell r="F284">
            <v>1113.43</v>
          </cell>
          <cell r="G284">
            <v>499.22</v>
          </cell>
          <cell r="H284">
            <v>1385.3999999999999</v>
          </cell>
          <cell r="I284">
            <v>558.27</v>
          </cell>
          <cell r="J284">
            <v>1419.89</v>
          </cell>
          <cell r="K284">
            <v>25.63</v>
          </cell>
          <cell r="L284">
            <v>2352.08</v>
          </cell>
          <cell r="M284">
            <v>2751.53</v>
          </cell>
          <cell r="N284"/>
          <cell r="O284">
            <v>1640.75</v>
          </cell>
          <cell r="P284">
            <v>692.81999999999994</v>
          </cell>
          <cell r="Q284">
            <v>1252.72</v>
          </cell>
          <cell r="R284">
            <v>867.74000000000012</v>
          </cell>
          <cell r="S284">
            <v>479.11999999999995</v>
          </cell>
          <cell r="T284">
            <v>153.42000000000002</v>
          </cell>
          <cell r="U284">
            <v>121.50999999999999</v>
          </cell>
          <cell r="V284">
            <v>22.4</v>
          </cell>
          <cell r="W284">
            <v>323.08</v>
          </cell>
          <cell r="Z284"/>
          <cell r="AD284"/>
          <cell r="AH284">
            <v>1</v>
          </cell>
        </row>
        <row r="285">
          <cell r="B285">
            <v>556</v>
          </cell>
          <cell r="C285">
            <v>2954.6</v>
          </cell>
          <cell r="D285">
            <v>2597.7099999999996</v>
          </cell>
          <cell r="E285">
            <v>652.95000000000005</v>
          </cell>
          <cell r="F285">
            <v>310.90999999999997</v>
          </cell>
          <cell r="G285">
            <v>395.91999999999996</v>
          </cell>
          <cell r="H285">
            <v>1034.67</v>
          </cell>
          <cell r="I285">
            <v>864.61999999999989</v>
          </cell>
          <cell r="J285">
            <v>1137.26</v>
          </cell>
          <cell r="K285">
            <v>69.2</v>
          </cell>
          <cell r="L285">
            <v>1902.1</v>
          </cell>
          <cell r="M285">
            <v>2267.9700000000003</v>
          </cell>
          <cell r="N285">
            <v>65</v>
          </cell>
          <cell r="O285">
            <v>2540.16</v>
          </cell>
          <cell r="P285">
            <v>1001.08</v>
          </cell>
          <cell r="Q285">
            <v>1073.99</v>
          </cell>
          <cell r="R285">
            <v>586.41999999999996</v>
          </cell>
          <cell r="S285">
            <v>171.19</v>
          </cell>
          <cell r="T285">
            <v>191.23999999999998</v>
          </cell>
          <cell r="U285">
            <v>331.06</v>
          </cell>
          <cell r="V285"/>
          <cell r="W285">
            <v>126.36000000000001</v>
          </cell>
          <cell r="Z285"/>
          <cell r="AD285"/>
          <cell r="AH285">
            <v>1</v>
          </cell>
        </row>
        <row r="286">
          <cell r="B286">
            <v>608.28</v>
          </cell>
          <cell r="C286">
            <v>5755.67</v>
          </cell>
          <cell r="D286">
            <v>3069.9400000000005</v>
          </cell>
          <cell r="E286">
            <v>511.13</v>
          </cell>
          <cell r="F286">
            <v>752.22</v>
          </cell>
          <cell r="G286">
            <v>645.42999999999995</v>
          </cell>
          <cell r="H286">
            <v>959.08999999999992</v>
          </cell>
          <cell r="I286">
            <v>918.7</v>
          </cell>
          <cell r="J286">
            <v>917</v>
          </cell>
          <cell r="K286">
            <v>223.38</v>
          </cell>
          <cell r="L286">
            <v>4184.34</v>
          </cell>
          <cell r="M286">
            <v>2880.5099999999998</v>
          </cell>
          <cell r="N286"/>
          <cell r="O286">
            <v>2120.1999999999998</v>
          </cell>
          <cell r="P286">
            <v>896.4</v>
          </cell>
          <cell r="Q286">
            <v>394.68</v>
          </cell>
          <cell r="R286">
            <v>715.8</v>
          </cell>
          <cell r="S286">
            <v>70.209999999999994</v>
          </cell>
          <cell r="T286">
            <v>273.47000000000003</v>
          </cell>
          <cell r="U286">
            <v>162.43</v>
          </cell>
          <cell r="V286"/>
          <cell r="W286">
            <v>209.67</v>
          </cell>
          <cell r="Z286"/>
          <cell r="AD286"/>
          <cell r="AH286">
            <v>1</v>
          </cell>
        </row>
        <row r="287">
          <cell r="B287">
            <v>985.15</v>
          </cell>
          <cell r="C287">
            <v>4604.0199999999995</v>
          </cell>
          <cell r="D287">
            <v>2574.2799999999997</v>
          </cell>
          <cell r="E287">
            <v>548.75</v>
          </cell>
          <cell r="F287">
            <v>1551.38</v>
          </cell>
          <cell r="G287">
            <v>591.45000000000005</v>
          </cell>
          <cell r="H287">
            <v>881.19999999999993</v>
          </cell>
          <cell r="I287">
            <v>1239.1099999999999</v>
          </cell>
          <cell r="J287">
            <v>1471.7</v>
          </cell>
          <cell r="K287"/>
          <cell r="L287">
            <v>3161.79</v>
          </cell>
          <cell r="M287">
            <v>3232.48</v>
          </cell>
          <cell r="N287"/>
          <cell r="O287">
            <v>2503.81</v>
          </cell>
          <cell r="P287">
            <v>1109.4299999999998</v>
          </cell>
          <cell r="Q287">
            <v>1077.6400000000001</v>
          </cell>
          <cell r="R287">
            <v>558.87</v>
          </cell>
          <cell r="S287"/>
          <cell r="T287">
            <v>176.42000000000002</v>
          </cell>
          <cell r="U287">
            <v>237.67000000000002</v>
          </cell>
          <cell r="V287">
            <v>160.57999999999998</v>
          </cell>
          <cell r="W287">
            <v>121.42999999999999</v>
          </cell>
          <cell r="Z287"/>
          <cell r="AD287"/>
          <cell r="AH287">
            <v>1</v>
          </cell>
        </row>
        <row r="288">
          <cell r="B288">
            <v>671.88</v>
          </cell>
          <cell r="C288">
            <v>4083.1800000000007</v>
          </cell>
          <cell r="D288">
            <v>3048.42</v>
          </cell>
          <cell r="E288">
            <v>344</v>
          </cell>
          <cell r="F288">
            <v>834.04</v>
          </cell>
          <cell r="G288">
            <v>423.21</v>
          </cell>
          <cell r="H288">
            <v>1126.3399999999999</v>
          </cell>
          <cell r="I288">
            <v>1296.72</v>
          </cell>
          <cell r="J288">
            <v>1541.41</v>
          </cell>
          <cell r="K288">
            <v>15.12</v>
          </cell>
          <cell r="L288">
            <v>2941.08</v>
          </cell>
          <cell r="M288">
            <v>3178.8500000000008</v>
          </cell>
          <cell r="N288">
            <v>108</v>
          </cell>
          <cell r="O288">
            <v>1477.95</v>
          </cell>
          <cell r="P288">
            <v>693.22</v>
          </cell>
          <cell r="Q288">
            <v>745.27999999999986</v>
          </cell>
          <cell r="R288">
            <v>984.4799999999999</v>
          </cell>
          <cell r="S288">
            <v>249.45</v>
          </cell>
          <cell r="T288">
            <v>107.02000000000001</v>
          </cell>
          <cell r="U288">
            <v>187.05</v>
          </cell>
          <cell r="V288"/>
          <cell r="W288">
            <v>390.26</v>
          </cell>
          <cell r="Z288"/>
          <cell r="AD288"/>
          <cell r="AH288">
            <v>1</v>
          </cell>
        </row>
        <row r="289">
          <cell r="B289">
            <v>786.22</v>
          </cell>
          <cell r="C289">
            <v>4142.43</v>
          </cell>
          <cell r="D289">
            <v>2118.87</v>
          </cell>
          <cell r="E289">
            <v>367.01</v>
          </cell>
          <cell r="F289">
            <v>555.68000000000006</v>
          </cell>
          <cell r="G289">
            <v>535.14</v>
          </cell>
          <cell r="H289">
            <v>974.43999999999983</v>
          </cell>
          <cell r="I289">
            <v>1113.47</v>
          </cell>
          <cell r="J289">
            <v>1073</v>
          </cell>
          <cell r="K289">
            <v>17.91</v>
          </cell>
          <cell r="L289">
            <v>3618.5</v>
          </cell>
          <cell r="M289">
            <v>2497.38</v>
          </cell>
          <cell r="N289">
            <v>113</v>
          </cell>
          <cell r="O289">
            <v>1466.91</v>
          </cell>
          <cell r="P289">
            <v>927.72</v>
          </cell>
          <cell r="Q289">
            <v>706.15</v>
          </cell>
          <cell r="R289">
            <v>1055.0699999999997</v>
          </cell>
          <cell r="S289">
            <v>79.44</v>
          </cell>
          <cell r="T289">
            <v>162.70999999999998</v>
          </cell>
          <cell r="U289">
            <v>534.97</v>
          </cell>
          <cell r="V289"/>
          <cell r="W289">
            <v>367.5</v>
          </cell>
          <cell r="Z289"/>
          <cell r="AD289"/>
          <cell r="AH289">
            <v>1</v>
          </cell>
        </row>
        <row r="290">
          <cell r="B290">
            <v>917.71</v>
          </cell>
          <cell r="C290">
            <v>4708.05</v>
          </cell>
          <cell r="D290">
            <v>2352.58</v>
          </cell>
          <cell r="E290">
            <v>445.28</v>
          </cell>
          <cell r="F290">
            <v>966.95999999999992</v>
          </cell>
          <cell r="G290">
            <v>349.4</v>
          </cell>
          <cell r="H290">
            <v>1433.9499999999998</v>
          </cell>
          <cell r="I290">
            <v>688.91000000000008</v>
          </cell>
          <cell r="J290">
            <v>1146.03</v>
          </cell>
          <cell r="K290">
            <v>164.65</v>
          </cell>
          <cell r="L290">
            <v>3463.3000000000006</v>
          </cell>
          <cell r="M290">
            <v>2369.14</v>
          </cell>
          <cell r="N290"/>
          <cell r="O290">
            <v>1249.06</v>
          </cell>
          <cell r="P290">
            <v>1276.51</v>
          </cell>
          <cell r="Q290">
            <v>822.15</v>
          </cell>
          <cell r="R290">
            <v>958.30000000000007</v>
          </cell>
          <cell r="S290">
            <v>679.38999999999987</v>
          </cell>
          <cell r="T290">
            <v>107.03</v>
          </cell>
          <cell r="U290">
            <v>222.22</v>
          </cell>
          <cell r="V290"/>
          <cell r="W290">
            <v>80.5</v>
          </cell>
          <cell r="Z290"/>
          <cell r="AD290"/>
          <cell r="AH290">
            <v>1</v>
          </cell>
        </row>
        <row r="291">
          <cell r="B291">
            <v>533.97</v>
          </cell>
          <cell r="C291">
            <v>4864.7199999999993</v>
          </cell>
          <cell r="D291">
            <v>4108.26</v>
          </cell>
          <cell r="E291">
            <v>496.39</v>
          </cell>
          <cell r="F291">
            <v>882.52</v>
          </cell>
          <cell r="G291">
            <v>107.26</v>
          </cell>
          <cell r="H291">
            <v>1333.61</v>
          </cell>
          <cell r="I291">
            <v>653.85</v>
          </cell>
          <cell r="J291">
            <v>1399.17</v>
          </cell>
          <cell r="K291"/>
          <cell r="L291">
            <v>3828.1099999999997</v>
          </cell>
          <cell r="M291">
            <v>2764.5899999999997</v>
          </cell>
          <cell r="N291">
            <v>128</v>
          </cell>
          <cell r="O291">
            <v>1449.08</v>
          </cell>
          <cell r="P291">
            <v>693.91000000000008</v>
          </cell>
          <cell r="Q291">
            <v>826.55</v>
          </cell>
          <cell r="R291">
            <v>1018.1100000000001</v>
          </cell>
          <cell r="S291">
            <v>32.25</v>
          </cell>
          <cell r="T291">
            <v>138.41</v>
          </cell>
          <cell r="U291">
            <v>273.60000000000002</v>
          </cell>
          <cell r="V291">
            <v>90.79</v>
          </cell>
          <cell r="W291">
            <v>141.1</v>
          </cell>
          <cell r="Z291"/>
          <cell r="AD291"/>
          <cell r="AH291">
            <v>1</v>
          </cell>
        </row>
        <row r="292">
          <cell r="B292">
            <v>501.68</v>
          </cell>
          <cell r="C292">
            <v>4354.93</v>
          </cell>
          <cell r="D292">
            <v>3343.6800000000003</v>
          </cell>
          <cell r="E292"/>
          <cell r="F292">
            <v>578.43000000000006</v>
          </cell>
          <cell r="G292">
            <v>442.87</v>
          </cell>
          <cell r="H292">
            <v>1237.08</v>
          </cell>
          <cell r="I292">
            <v>879.7</v>
          </cell>
          <cell r="J292">
            <v>1828.9500000000003</v>
          </cell>
          <cell r="K292">
            <v>380.01</v>
          </cell>
          <cell r="L292">
            <v>3183</v>
          </cell>
          <cell r="M292">
            <v>2868.83</v>
          </cell>
          <cell r="N292">
            <v>115.54</v>
          </cell>
          <cell r="O292">
            <v>858.63</v>
          </cell>
          <cell r="P292">
            <v>1444.4699999999998</v>
          </cell>
          <cell r="Q292">
            <v>873.93</v>
          </cell>
          <cell r="R292">
            <v>757.68000000000006</v>
          </cell>
          <cell r="S292">
            <v>309.18</v>
          </cell>
          <cell r="T292">
            <v>227.26000000000002</v>
          </cell>
          <cell r="U292">
            <v>163.80000000000001</v>
          </cell>
          <cell r="V292"/>
          <cell r="W292">
            <v>451.44</v>
          </cell>
          <cell r="Z292"/>
          <cell r="AD292"/>
          <cell r="AH292">
            <v>1</v>
          </cell>
        </row>
        <row r="293">
          <cell r="B293">
            <v>793.42000000000007</v>
          </cell>
          <cell r="C293">
            <v>5458.38</v>
          </cell>
          <cell r="D293">
            <v>2447.33</v>
          </cell>
          <cell r="E293">
            <v>562</v>
          </cell>
          <cell r="F293">
            <v>835.46</v>
          </cell>
          <cell r="G293">
            <v>715.64</v>
          </cell>
          <cell r="H293">
            <v>796.43000000000006</v>
          </cell>
          <cell r="I293">
            <v>625.25</v>
          </cell>
          <cell r="J293">
            <v>1654.9199999999998</v>
          </cell>
          <cell r="K293">
            <v>111.05000000000001</v>
          </cell>
          <cell r="L293">
            <v>4353.42</v>
          </cell>
          <cell r="M293">
            <v>2722.3100000000004</v>
          </cell>
          <cell r="N293">
            <v>80</v>
          </cell>
          <cell r="O293">
            <v>978.52</v>
          </cell>
          <cell r="P293">
            <v>1477.6299999999999</v>
          </cell>
          <cell r="Q293">
            <v>866.82999999999993</v>
          </cell>
          <cell r="R293">
            <v>1096.27</v>
          </cell>
          <cell r="S293">
            <v>88.02</v>
          </cell>
          <cell r="T293">
            <v>190.37</v>
          </cell>
          <cell r="U293">
            <v>104.81</v>
          </cell>
          <cell r="V293">
            <v>162.93</v>
          </cell>
          <cell r="W293">
            <v>383.83</v>
          </cell>
          <cell r="Z293"/>
          <cell r="AD293"/>
          <cell r="AH293">
            <v>1</v>
          </cell>
        </row>
        <row r="294">
          <cell r="B294">
            <v>786</v>
          </cell>
          <cell r="C294">
            <v>4485.5400000000009</v>
          </cell>
          <cell r="D294">
            <v>3587.02</v>
          </cell>
          <cell r="E294">
            <v>224</v>
          </cell>
          <cell r="F294">
            <v>278</v>
          </cell>
          <cell r="G294">
            <v>536.61</v>
          </cell>
          <cell r="H294">
            <v>982.69999999999993</v>
          </cell>
          <cell r="I294">
            <v>1164.6399999999999</v>
          </cell>
          <cell r="J294">
            <v>693</v>
          </cell>
          <cell r="K294">
            <v>171.09</v>
          </cell>
          <cell r="L294">
            <v>2038.8500000000001</v>
          </cell>
          <cell r="M294">
            <v>3330.0499999999993</v>
          </cell>
          <cell r="N294">
            <v>34.71</v>
          </cell>
          <cell r="O294">
            <v>1166.98</v>
          </cell>
          <cell r="P294">
            <v>475.47</v>
          </cell>
          <cell r="Q294">
            <v>1315.8</v>
          </cell>
          <cell r="R294">
            <v>523.63</v>
          </cell>
          <cell r="S294">
            <v>21.08</v>
          </cell>
          <cell r="T294"/>
          <cell r="U294">
            <v>253.09</v>
          </cell>
          <cell r="V294">
            <v>21.96</v>
          </cell>
          <cell r="W294">
            <v>113</v>
          </cell>
          <cell r="Z294"/>
          <cell r="AD294"/>
          <cell r="AH294">
            <v>1</v>
          </cell>
        </row>
        <row r="295">
          <cell r="B295">
            <v>509</v>
          </cell>
          <cell r="C295">
            <v>4839.79</v>
          </cell>
          <cell r="D295">
            <v>2824.1200000000003</v>
          </cell>
          <cell r="E295">
            <v>560</v>
          </cell>
          <cell r="F295">
            <v>429.76</v>
          </cell>
          <cell r="G295">
            <v>587.09</v>
          </cell>
          <cell r="H295">
            <v>677.7</v>
          </cell>
          <cell r="I295">
            <v>320.99</v>
          </cell>
          <cell r="J295">
            <v>1365.48</v>
          </cell>
          <cell r="K295">
            <v>166.7</v>
          </cell>
          <cell r="L295">
            <v>2976.0699999999997</v>
          </cell>
          <cell r="M295">
            <v>2651.06</v>
          </cell>
          <cell r="N295"/>
          <cell r="O295">
            <v>2172.09</v>
          </cell>
          <cell r="P295">
            <v>552.09</v>
          </cell>
          <cell r="Q295">
            <v>989.35</v>
          </cell>
          <cell r="R295">
            <v>706.83000000000015</v>
          </cell>
          <cell r="S295">
            <v>172.4</v>
          </cell>
          <cell r="T295">
            <v>84.39</v>
          </cell>
          <cell r="U295">
            <v>227.60000000000002</v>
          </cell>
          <cell r="V295"/>
          <cell r="W295">
            <v>295.45999999999998</v>
          </cell>
          <cell r="Z295"/>
          <cell r="AD295"/>
          <cell r="AH295">
            <v>1</v>
          </cell>
        </row>
        <row r="296">
          <cell r="B296">
            <v>780</v>
          </cell>
          <cell r="C296">
            <v>3411.9800000000005</v>
          </cell>
          <cell r="D296">
            <v>2673.38</v>
          </cell>
          <cell r="E296">
            <v>310.39</v>
          </cell>
          <cell r="F296">
            <v>624.47</v>
          </cell>
          <cell r="G296">
            <v>284.84000000000003</v>
          </cell>
          <cell r="H296">
            <v>1111.44</v>
          </cell>
          <cell r="I296">
            <v>1034.78</v>
          </cell>
          <cell r="J296">
            <v>682.73</v>
          </cell>
          <cell r="K296"/>
          <cell r="L296">
            <v>2377.94</v>
          </cell>
          <cell r="M296">
            <v>2321.19</v>
          </cell>
          <cell r="N296"/>
          <cell r="O296">
            <v>1881.51</v>
          </cell>
          <cell r="P296">
            <v>337.45</v>
          </cell>
          <cell r="Q296">
            <v>265.78999999999996</v>
          </cell>
          <cell r="R296">
            <v>911.28</v>
          </cell>
          <cell r="S296">
            <v>185.23</v>
          </cell>
          <cell r="T296">
            <v>53.73</v>
          </cell>
          <cell r="U296">
            <v>108.89</v>
          </cell>
          <cell r="V296"/>
          <cell r="W296">
            <v>303.96999999999997</v>
          </cell>
          <cell r="Z296"/>
          <cell r="AD296"/>
          <cell r="AH296">
            <v>1</v>
          </cell>
        </row>
        <row r="297">
          <cell r="B297">
            <v>571</v>
          </cell>
          <cell r="C297">
            <v>3775.38</v>
          </cell>
          <cell r="D297">
            <v>3296.5299999999997</v>
          </cell>
          <cell r="E297">
            <v>556.68000000000006</v>
          </cell>
          <cell r="F297">
            <v>876.54</v>
          </cell>
          <cell r="G297">
            <v>516.02</v>
          </cell>
          <cell r="H297">
            <v>1468.5400000000002</v>
          </cell>
          <cell r="I297">
            <v>1949.0700000000002</v>
          </cell>
          <cell r="J297">
            <v>1470.95</v>
          </cell>
          <cell r="K297">
            <v>109.01</v>
          </cell>
          <cell r="L297">
            <v>3659.6300000000006</v>
          </cell>
          <cell r="M297">
            <v>2538.98</v>
          </cell>
          <cell r="N297"/>
          <cell r="O297">
            <v>2161.1</v>
          </cell>
          <cell r="P297">
            <v>183.41000000000003</v>
          </cell>
          <cell r="Q297">
            <v>799.01</v>
          </cell>
          <cell r="R297">
            <v>832.36</v>
          </cell>
          <cell r="S297">
            <v>161.15</v>
          </cell>
          <cell r="T297">
            <v>235.17000000000002</v>
          </cell>
          <cell r="U297">
            <v>42.980000000000004</v>
          </cell>
          <cell r="V297"/>
          <cell r="W297">
            <v>408.29999999999995</v>
          </cell>
          <cell r="Z297"/>
          <cell r="AD297"/>
          <cell r="AH297">
            <v>1</v>
          </cell>
        </row>
        <row r="298">
          <cell r="B298">
            <v>622.79</v>
          </cell>
          <cell r="C298">
            <v>3438.2000000000003</v>
          </cell>
          <cell r="D298">
            <v>3015.8599999999997</v>
          </cell>
          <cell r="E298">
            <v>541</v>
          </cell>
          <cell r="F298">
            <v>709.66</v>
          </cell>
          <cell r="G298">
            <v>606.04999999999995</v>
          </cell>
          <cell r="H298">
            <v>699.04</v>
          </cell>
          <cell r="I298">
            <v>1218.0899999999999</v>
          </cell>
          <cell r="J298">
            <v>1078.3899999999999</v>
          </cell>
          <cell r="K298">
            <v>69.400000000000006</v>
          </cell>
          <cell r="L298">
            <v>2765.5600000000004</v>
          </cell>
          <cell r="M298">
            <v>3107.65</v>
          </cell>
          <cell r="N298"/>
          <cell r="O298">
            <v>2145.12</v>
          </cell>
          <cell r="P298">
            <v>87.88</v>
          </cell>
          <cell r="Q298">
            <v>901.75</v>
          </cell>
          <cell r="R298">
            <v>568.68999999999994</v>
          </cell>
          <cell r="S298">
            <v>273.58</v>
          </cell>
          <cell r="T298">
            <v>54.35</v>
          </cell>
          <cell r="U298">
            <v>76.319999999999993</v>
          </cell>
          <cell r="V298"/>
          <cell r="W298">
            <v>245.06000000000003</v>
          </cell>
          <cell r="Z298"/>
          <cell r="AD298"/>
          <cell r="AH298">
            <v>1</v>
          </cell>
        </row>
        <row r="299">
          <cell r="B299">
            <v>759</v>
          </cell>
          <cell r="C299">
            <v>3796.6500000000005</v>
          </cell>
          <cell r="D299">
            <v>2517.06</v>
          </cell>
          <cell r="E299">
            <v>893.93000000000006</v>
          </cell>
          <cell r="F299">
            <v>1156.07</v>
          </cell>
          <cell r="G299">
            <v>431.11</v>
          </cell>
          <cell r="H299">
            <v>1159.6899999999998</v>
          </cell>
          <cell r="I299">
            <v>1445.29</v>
          </cell>
          <cell r="J299">
            <v>574</v>
          </cell>
          <cell r="K299">
            <v>54.15</v>
          </cell>
          <cell r="L299">
            <v>2277.3000000000002</v>
          </cell>
          <cell r="M299">
            <v>2429.9300000000003</v>
          </cell>
          <cell r="N299"/>
          <cell r="O299">
            <v>2092.33</v>
          </cell>
          <cell r="P299">
            <v>77.12</v>
          </cell>
          <cell r="Q299">
            <v>828.75</v>
          </cell>
          <cell r="R299">
            <v>689.34</v>
          </cell>
          <cell r="S299">
            <v>338.28</v>
          </cell>
          <cell r="T299">
            <v>114.71000000000001</v>
          </cell>
          <cell r="U299"/>
          <cell r="V299">
            <v>27.58</v>
          </cell>
          <cell r="W299">
            <v>456.82</v>
          </cell>
          <cell r="Z299"/>
          <cell r="AD299"/>
          <cell r="AH299">
            <v>1</v>
          </cell>
        </row>
        <row r="300">
          <cell r="B300">
            <v>771.44</v>
          </cell>
          <cell r="C300">
            <v>3244.1800000000003</v>
          </cell>
          <cell r="D300">
            <v>863.4</v>
          </cell>
          <cell r="E300">
            <v>169</v>
          </cell>
          <cell r="F300">
            <v>956.22</v>
          </cell>
          <cell r="G300">
            <v>226.21</v>
          </cell>
          <cell r="H300">
            <v>919.65000000000009</v>
          </cell>
          <cell r="I300">
            <v>989.3900000000001</v>
          </cell>
          <cell r="J300">
            <v>743.16</v>
          </cell>
          <cell r="K300">
            <v>216.32999999999998</v>
          </cell>
          <cell r="L300">
            <v>3336.01</v>
          </cell>
          <cell r="M300">
            <v>2152.25</v>
          </cell>
          <cell r="N300"/>
          <cell r="O300">
            <v>1700.23</v>
          </cell>
          <cell r="P300">
            <v>6.49</v>
          </cell>
          <cell r="Q300">
            <v>1545.3700000000001</v>
          </cell>
          <cell r="R300">
            <v>496.89000000000004</v>
          </cell>
          <cell r="S300">
            <v>71.83</v>
          </cell>
          <cell r="T300">
            <v>205.35000000000002</v>
          </cell>
          <cell r="U300"/>
          <cell r="V300"/>
          <cell r="W300">
            <v>441.39000000000004</v>
          </cell>
          <cell r="Z300"/>
          <cell r="AD300"/>
          <cell r="AH300">
            <v>1</v>
          </cell>
        </row>
        <row r="301">
          <cell r="B301">
            <v>747.46</v>
          </cell>
          <cell r="C301">
            <v>4631.1899999999987</v>
          </cell>
          <cell r="D301">
            <v>3132.66</v>
          </cell>
          <cell r="E301">
            <v>287</v>
          </cell>
          <cell r="F301">
            <v>899.09999999999991</v>
          </cell>
          <cell r="G301">
            <v>175.52</v>
          </cell>
          <cell r="H301">
            <v>860.39</v>
          </cell>
          <cell r="I301">
            <v>797.52</v>
          </cell>
          <cell r="J301">
            <v>846.64</v>
          </cell>
          <cell r="K301">
            <v>105.63</v>
          </cell>
          <cell r="L301">
            <v>2920.15</v>
          </cell>
          <cell r="M301">
            <v>2243.48</v>
          </cell>
          <cell r="N301"/>
          <cell r="O301">
            <v>1880.63</v>
          </cell>
          <cell r="P301">
            <v>336.76</v>
          </cell>
          <cell r="Q301">
            <v>1024.6500000000001</v>
          </cell>
          <cell r="R301">
            <v>631.23</v>
          </cell>
          <cell r="S301">
            <v>75.430000000000007</v>
          </cell>
          <cell r="T301">
            <v>267.31</v>
          </cell>
          <cell r="U301"/>
          <cell r="V301">
            <v>88.63</v>
          </cell>
          <cell r="W301">
            <v>437.97</v>
          </cell>
          <cell r="Z301"/>
          <cell r="AD301"/>
          <cell r="AH301">
            <v>1</v>
          </cell>
        </row>
        <row r="302">
          <cell r="B302">
            <v>905</v>
          </cell>
          <cell r="C302">
            <v>4834.7700000000004</v>
          </cell>
          <cell r="D302">
            <v>1914.2800000000002</v>
          </cell>
          <cell r="E302">
            <v>80</v>
          </cell>
          <cell r="F302">
            <v>188.02</v>
          </cell>
          <cell r="G302">
            <v>246.35999999999999</v>
          </cell>
          <cell r="H302">
            <v>727.53000000000009</v>
          </cell>
          <cell r="I302">
            <v>1033.6500000000001</v>
          </cell>
          <cell r="J302">
            <v>1266.3600000000001</v>
          </cell>
          <cell r="K302">
            <v>246.32999999999998</v>
          </cell>
          <cell r="L302">
            <v>3316.77</v>
          </cell>
          <cell r="M302">
            <v>1373.48</v>
          </cell>
          <cell r="N302">
            <v>72</v>
          </cell>
          <cell r="O302">
            <v>2127.34</v>
          </cell>
          <cell r="P302">
            <v>82.76</v>
          </cell>
          <cell r="Q302">
            <v>898.78</v>
          </cell>
          <cell r="R302">
            <v>281.33</v>
          </cell>
          <cell r="S302">
            <v>161.5</v>
          </cell>
          <cell r="T302">
            <v>178.7</v>
          </cell>
          <cell r="U302">
            <v>54.12</v>
          </cell>
          <cell r="V302"/>
          <cell r="W302">
            <v>320.33000000000004</v>
          </cell>
          <cell r="Z302"/>
          <cell r="AD302"/>
          <cell r="AH302">
            <v>1</v>
          </cell>
        </row>
        <row r="303">
          <cell r="B303">
            <v>925.42000000000007</v>
          </cell>
          <cell r="C303">
            <v>2814.4</v>
          </cell>
          <cell r="D303">
            <v>2804.63</v>
          </cell>
          <cell r="E303"/>
          <cell r="F303">
            <v>1126.49</v>
          </cell>
          <cell r="G303">
            <v>179.01</v>
          </cell>
          <cell r="H303">
            <v>1141.0500000000002</v>
          </cell>
          <cell r="I303">
            <v>1844.88</v>
          </cell>
          <cell r="J303">
            <v>1692.78</v>
          </cell>
          <cell r="K303">
            <v>190.76</v>
          </cell>
          <cell r="L303">
            <v>2913.3</v>
          </cell>
          <cell r="M303">
            <v>2808.4300000000003</v>
          </cell>
          <cell r="N303"/>
          <cell r="O303">
            <v>1631.38</v>
          </cell>
          <cell r="P303">
            <v>437.5</v>
          </cell>
          <cell r="Q303">
            <v>940.18</v>
          </cell>
          <cell r="R303">
            <v>432.43</v>
          </cell>
          <cell r="S303">
            <v>431.42999999999995</v>
          </cell>
          <cell r="T303">
            <v>83.07</v>
          </cell>
          <cell r="U303">
            <v>104.44</v>
          </cell>
          <cell r="V303"/>
          <cell r="W303">
            <v>208.96999999999997</v>
          </cell>
          <cell r="Z303"/>
          <cell r="AD303"/>
          <cell r="AH303">
            <v>1</v>
          </cell>
        </row>
        <row r="304">
          <cell r="B304">
            <v>489.28999999999996</v>
          </cell>
          <cell r="C304">
            <v>5641.38</v>
          </cell>
          <cell r="D304">
            <v>2569.9100000000003</v>
          </cell>
          <cell r="E304">
            <v>573.34</v>
          </cell>
          <cell r="F304">
            <v>1131.0899999999999</v>
          </cell>
          <cell r="G304">
            <v>415.15</v>
          </cell>
          <cell r="H304">
            <v>1333.91</v>
          </cell>
          <cell r="I304">
            <v>1712.43</v>
          </cell>
          <cell r="J304">
            <v>813</v>
          </cell>
          <cell r="K304">
            <v>222.72</v>
          </cell>
          <cell r="L304">
            <v>2344.3399999999997</v>
          </cell>
          <cell r="M304">
            <v>1708.92</v>
          </cell>
          <cell r="N304">
            <v>110</v>
          </cell>
          <cell r="O304">
            <v>1736.35</v>
          </cell>
          <cell r="P304">
            <v>196.31</v>
          </cell>
          <cell r="Q304">
            <v>1088.98</v>
          </cell>
          <cell r="R304">
            <v>620.77</v>
          </cell>
          <cell r="S304">
            <v>529.24</v>
          </cell>
          <cell r="T304">
            <v>73.180000000000007</v>
          </cell>
          <cell r="U304">
            <v>54.28</v>
          </cell>
          <cell r="V304"/>
          <cell r="W304">
            <v>538.8900000000001</v>
          </cell>
          <cell r="Z304"/>
          <cell r="AD304"/>
          <cell r="AH304">
            <v>1</v>
          </cell>
        </row>
        <row r="305">
          <cell r="B305">
            <v>917</v>
          </cell>
          <cell r="C305">
            <v>4011.29</v>
          </cell>
          <cell r="D305">
            <v>2775.95</v>
          </cell>
          <cell r="E305">
            <v>366</v>
          </cell>
          <cell r="F305">
            <v>424.32</v>
          </cell>
          <cell r="G305">
            <v>145</v>
          </cell>
          <cell r="H305">
            <v>1581.1</v>
          </cell>
          <cell r="I305">
            <v>1146.58</v>
          </cell>
          <cell r="J305">
            <v>1430</v>
          </cell>
          <cell r="K305">
            <v>172.34</v>
          </cell>
          <cell r="L305">
            <v>2429.19</v>
          </cell>
          <cell r="M305">
            <v>2805.7899999999995</v>
          </cell>
          <cell r="N305">
            <v>160</v>
          </cell>
          <cell r="O305">
            <v>911.87</v>
          </cell>
          <cell r="P305">
            <v>407</v>
          </cell>
          <cell r="Q305">
            <v>1354.46</v>
          </cell>
          <cell r="R305">
            <v>500</v>
          </cell>
          <cell r="S305">
            <v>314.97000000000003</v>
          </cell>
          <cell r="T305">
            <v>71.64</v>
          </cell>
          <cell r="U305">
            <v>25.38</v>
          </cell>
          <cell r="V305">
            <v>107.7</v>
          </cell>
          <cell r="W305">
            <v>376.66</v>
          </cell>
          <cell r="Z305"/>
          <cell r="AD305"/>
          <cell r="AH305">
            <v>1</v>
          </cell>
        </row>
        <row r="306">
          <cell r="B306">
            <v>498</v>
          </cell>
          <cell r="C306">
            <v>2859.38</v>
          </cell>
          <cell r="D306">
            <v>2985.73</v>
          </cell>
          <cell r="E306">
            <v>390</v>
          </cell>
          <cell r="F306">
            <v>1151</v>
          </cell>
          <cell r="G306">
            <v>328.7</v>
          </cell>
          <cell r="H306">
            <v>738.62</v>
          </cell>
          <cell r="I306">
            <v>1130.67</v>
          </cell>
          <cell r="J306">
            <v>813</v>
          </cell>
          <cell r="K306">
            <v>15.49</v>
          </cell>
          <cell r="L306">
            <v>2704.09</v>
          </cell>
          <cell r="M306">
            <v>2847.3100000000004</v>
          </cell>
          <cell r="N306">
            <v>110</v>
          </cell>
          <cell r="O306">
            <v>1692.83</v>
          </cell>
          <cell r="P306">
            <v>170.42000000000002</v>
          </cell>
          <cell r="Q306">
            <v>852.04</v>
          </cell>
          <cell r="R306">
            <v>735.24999999999989</v>
          </cell>
          <cell r="S306"/>
          <cell r="T306">
            <v>50.85</v>
          </cell>
          <cell r="U306">
            <v>166.35999999999999</v>
          </cell>
          <cell r="V306">
            <v>86.87</v>
          </cell>
          <cell r="W306">
            <v>150.68</v>
          </cell>
          <cell r="Z306"/>
          <cell r="AD306"/>
          <cell r="AH306">
            <v>1</v>
          </cell>
        </row>
        <row r="307">
          <cell r="B307">
            <v>551</v>
          </cell>
          <cell r="C307">
            <v>3328.8100000000004</v>
          </cell>
          <cell r="D307">
            <v>3426.5600000000004</v>
          </cell>
          <cell r="E307">
            <v>445.34000000000003</v>
          </cell>
          <cell r="F307">
            <v>1049.83</v>
          </cell>
          <cell r="G307">
            <v>252</v>
          </cell>
          <cell r="H307">
            <v>1032.2800000000002</v>
          </cell>
          <cell r="I307">
            <v>777.05</v>
          </cell>
          <cell r="J307">
            <v>1117</v>
          </cell>
          <cell r="K307">
            <v>13</v>
          </cell>
          <cell r="L307">
            <v>2862.13</v>
          </cell>
          <cell r="M307">
            <v>1890.77</v>
          </cell>
          <cell r="N307">
            <v>108</v>
          </cell>
          <cell r="O307">
            <v>1675.4599999999998</v>
          </cell>
          <cell r="P307">
            <v>335.97</v>
          </cell>
          <cell r="Q307">
            <v>1108.67</v>
          </cell>
          <cell r="R307">
            <v>353.1</v>
          </cell>
          <cell r="S307">
            <v>76.3</v>
          </cell>
          <cell r="T307">
            <v>50.79</v>
          </cell>
          <cell r="U307">
            <v>27.18</v>
          </cell>
          <cell r="V307">
            <v>87.34</v>
          </cell>
          <cell r="W307">
            <v>279.08999999999997</v>
          </cell>
          <cell r="Z307"/>
          <cell r="AD307"/>
          <cell r="AH307">
            <v>1</v>
          </cell>
        </row>
        <row r="308">
          <cell r="B308">
            <v>404</v>
          </cell>
          <cell r="C308">
            <v>5487.1500000000005</v>
          </cell>
          <cell r="D308">
            <v>2924.43</v>
          </cell>
          <cell r="E308">
            <v>173</v>
          </cell>
          <cell r="F308">
            <v>617.38</v>
          </cell>
          <cell r="G308"/>
          <cell r="H308">
            <v>853.17</v>
          </cell>
          <cell r="I308">
            <v>2139.9299999999998</v>
          </cell>
          <cell r="J308">
            <v>1114.8800000000001</v>
          </cell>
          <cell r="K308">
            <v>273.33</v>
          </cell>
          <cell r="L308">
            <v>2927.0499999999997</v>
          </cell>
          <cell r="M308">
            <v>2759.6699999999996</v>
          </cell>
          <cell r="N308">
            <v>85.15</v>
          </cell>
          <cell r="O308">
            <v>1827.7700000000002</v>
          </cell>
          <cell r="P308">
            <v>497</v>
          </cell>
          <cell r="Q308">
            <v>1017.8399999999999</v>
          </cell>
          <cell r="R308">
            <v>699.48</v>
          </cell>
          <cell r="S308">
            <v>461.25</v>
          </cell>
          <cell r="T308">
            <v>101.69</v>
          </cell>
          <cell r="U308"/>
          <cell r="V308">
            <v>258.05</v>
          </cell>
          <cell r="W308">
            <v>346.26</v>
          </cell>
          <cell r="Z308"/>
          <cell r="AD308"/>
          <cell r="AH308">
            <v>1</v>
          </cell>
        </row>
        <row r="309">
          <cell r="B309">
            <v>364</v>
          </cell>
          <cell r="C309">
            <v>3239.43</v>
          </cell>
          <cell r="D309">
            <v>2302.33</v>
          </cell>
          <cell r="E309">
            <v>310</v>
          </cell>
          <cell r="F309">
            <v>758.25</v>
          </cell>
          <cell r="G309">
            <v>375.67</v>
          </cell>
          <cell r="H309">
            <v>732.53999999999985</v>
          </cell>
          <cell r="I309">
            <v>373.09000000000003</v>
          </cell>
          <cell r="J309">
            <v>880.48</v>
          </cell>
          <cell r="K309">
            <v>174.81</v>
          </cell>
          <cell r="L309">
            <v>2936.86</v>
          </cell>
          <cell r="M309">
            <v>2626.5799999999995</v>
          </cell>
          <cell r="N309">
            <v>170.3</v>
          </cell>
          <cell r="O309">
            <v>1711.29</v>
          </cell>
          <cell r="P309">
            <v>274.86</v>
          </cell>
          <cell r="Q309">
            <v>1170.74</v>
          </cell>
          <cell r="R309">
            <v>383.93</v>
          </cell>
          <cell r="S309">
            <v>53.31</v>
          </cell>
          <cell r="T309">
            <v>267.48</v>
          </cell>
          <cell r="U309">
            <v>45.89</v>
          </cell>
          <cell r="V309">
            <v>84.86</v>
          </cell>
          <cell r="W309">
            <v>291.8</v>
          </cell>
          <cell r="Z309"/>
          <cell r="AD309"/>
          <cell r="AH309">
            <v>1</v>
          </cell>
        </row>
        <row r="310">
          <cell r="B310">
            <v>542.24</v>
          </cell>
          <cell r="C310">
            <v>3565.0100000000007</v>
          </cell>
          <cell r="D310">
            <v>1901.22</v>
          </cell>
          <cell r="E310">
            <v>617</v>
          </cell>
          <cell r="F310">
            <v>464.32000000000005</v>
          </cell>
          <cell r="G310">
            <v>452.83</v>
          </cell>
          <cell r="H310">
            <v>475.18</v>
          </cell>
          <cell r="I310">
            <v>1491.9</v>
          </cell>
          <cell r="J310">
            <v>1291.6000000000001</v>
          </cell>
          <cell r="K310">
            <v>113.31</v>
          </cell>
          <cell r="L310">
            <v>3101.2</v>
          </cell>
          <cell r="M310">
            <v>2347.56</v>
          </cell>
          <cell r="N310">
            <v>102</v>
          </cell>
          <cell r="O310">
            <v>1330.56</v>
          </cell>
          <cell r="P310">
            <v>249</v>
          </cell>
          <cell r="Q310">
            <v>420.88</v>
          </cell>
          <cell r="R310">
            <v>413.02</v>
          </cell>
          <cell r="S310">
            <v>338.93</v>
          </cell>
          <cell r="T310">
            <v>121.48</v>
          </cell>
          <cell r="U310"/>
          <cell r="V310">
            <v>54.72</v>
          </cell>
          <cell r="W310">
            <v>369.02</v>
          </cell>
          <cell r="Z310"/>
          <cell r="AD310"/>
          <cell r="AH310">
            <v>1</v>
          </cell>
        </row>
        <row r="311">
          <cell r="B311">
            <v>269</v>
          </cell>
          <cell r="C311">
            <v>3120.47</v>
          </cell>
          <cell r="D311">
            <v>3167.65</v>
          </cell>
          <cell r="E311">
            <v>335.78</v>
          </cell>
          <cell r="F311">
            <v>542.44999999999993</v>
          </cell>
          <cell r="G311">
            <v>329.26</v>
          </cell>
          <cell r="H311">
            <v>1348.0199999999998</v>
          </cell>
          <cell r="I311">
            <v>2007.5</v>
          </cell>
          <cell r="J311">
            <v>1073.92</v>
          </cell>
          <cell r="K311">
            <v>109.64</v>
          </cell>
          <cell r="L311">
            <v>3894.0899999999997</v>
          </cell>
          <cell r="M311">
            <v>3349.4599999999996</v>
          </cell>
          <cell r="N311">
            <v>54.42</v>
          </cell>
          <cell r="O311">
            <v>2550.0500000000002</v>
          </cell>
          <cell r="P311">
            <v>520.28</v>
          </cell>
          <cell r="Q311">
            <v>1202.3800000000001</v>
          </cell>
          <cell r="R311">
            <v>394.23999999999995</v>
          </cell>
          <cell r="S311">
            <v>656.32</v>
          </cell>
          <cell r="T311">
            <v>125.75999999999999</v>
          </cell>
          <cell r="U311"/>
          <cell r="V311">
            <v>181.47000000000003</v>
          </cell>
          <cell r="W311">
            <v>402.83</v>
          </cell>
          <cell r="Z311"/>
          <cell r="AD311"/>
          <cell r="AH311">
            <v>1</v>
          </cell>
        </row>
        <row r="312">
          <cell r="B312">
            <v>514</v>
          </cell>
          <cell r="C312">
            <v>2260.83</v>
          </cell>
          <cell r="D312">
            <v>2106.5299999999997</v>
          </cell>
          <cell r="E312">
            <v>684</v>
          </cell>
          <cell r="F312">
            <v>743</v>
          </cell>
          <cell r="G312">
            <v>763.31999999999994</v>
          </cell>
          <cell r="H312">
            <v>833.66</v>
          </cell>
          <cell r="I312">
            <v>1371.8</v>
          </cell>
          <cell r="J312">
            <v>908.68000000000006</v>
          </cell>
          <cell r="K312"/>
          <cell r="L312">
            <v>3956.4399999999996</v>
          </cell>
          <cell r="M312">
            <v>2626.64</v>
          </cell>
          <cell r="N312">
            <v>201</v>
          </cell>
          <cell r="O312">
            <v>1924.23</v>
          </cell>
          <cell r="P312">
            <v>314.3</v>
          </cell>
          <cell r="Q312">
            <v>1022.58</v>
          </cell>
          <cell r="R312">
            <v>485.57</v>
          </cell>
          <cell r="S312">
            <v>147.57</v>
          </cell>
          <cell r="T312">
            <v>203.89</v>
          </cell>
          <cell r="U312"/>
          <cell r="V312">
            <v>144.78</v>
          </cell>
          <cell r="W312">
            <v>233.8</v>
          </cell>
          <cell r="Z312"/>
          <cell r="AD312"/>
          <cell r="AH312">
            <v>1</v>
          </cell>
        </row>
        <row r="313">
          <cell r="B313">
            <v>780</v>
          </cell>
          <cell r="C313">
            <v>4339.28</v>
          </cell>
          <cell r="D313">
            <v>3459.28</v>
          </cell>
          <cell r="E313">
            <v>529</v>
          </cell>
          <cell r="F313">
            <v>814.49</v>
          </cell>
          <cell r="G313">
            <v>418.15999999999997</v>
          </cell>
          <cell r="H313">
            <v>1188.6199999999999</v>
          </cell>
          <cell r="I313">
            <v>1197.3499999999999</v>
          </cell>
          <cell r="J313">
            <v>805</v>
          </cell>
          <cell r="K313">
            <v>190.48</v>
          </cell>
          <cell r="L313">
            <v>3031.13</v>
          </cell>
          <cell r="M313">
            <v>3151.2300000000005</v>
          </cell>
          <cell r="N313"/>
          <cell r="O313">
            <v>1066.22</v>
          </cell>
          <cell r="P313">
            <v>469</v>
          </cell>
          <cell r="Q313">
            <v>1327.01</v>
          </cell>
          <cell r="R313">
            <v>495.56</v>
          </cell>
          <cell r="S313">
            <v>188.69</v>
          </cell>
          <cell r="T313">
            <v>191.54000000000002</v>
          </cell>
          <cell r="U313">
            <v>71.73</v>
          </cell>
          <cell r="V313">
            <v>127.24000000000001</v>
          </cell>
          <cell r="W313">
            <v>191.54</v>
          </cell>
          <cell r="Z313"/>
          <cell r="AD313"/>
          <cell r="AH313">
            <v>1</v>
          </cell>
        </row>
        <row r="314">
          <cell r="B314">
            <v>331.05</v>
          </cell>
          <cell r="C314">
            <v>4867.2000000000007</v>
          </cell>
          <cell r="D314">
            <v>1235.19</v>
          </cell>
          <cell r="E314">
            <v>505</v>
          </cell>
          <cell r="F314">
            <v>840.25</v>
          </cell>
          <cell r="G314">
            <v>170.72</v>
          </cell>
          <cell r="H314">
            <v>865.27</v>
          </cell>
          <cell r="I314">
            <v>813.66</v>
          </cell>
          <cell r="J314">
            <v>1671</v>
          </cell>
          <cell r="K314">
            <v>308.27</v>
          </cell>
          <cell r="L314">
            <v>3258.34</v>
          </cell>
          <cell r="M314">
            <v>2243.31</v>
          </cell>
          <cell r="N314">
            <v>91</v>
          </cell>
          <cell r="O314">
            <v>711.23</v>
          </cell>
          <cell r="P314">
            <v>32.1</v>
          </cell>
          <cell r="Q314">
            <v>1397.7</v>
          </cell>
          <cell r="R314">
            <v>329.10999999999996</v>
          </cell>
          <cell r="S314">
            <v>236.56</v>
          </cell>
          <cell r="T314">
            <v>96.289999999999992</v>
          </cell>
          <cell r="U314"/>
          <cell r="V314">
            <v>170.26</v>
          </cell>
          <cell r="W314">
            <v>332.77</v>
          </cell>
          <cell r="Z314"/>
          <cell r="AD314"/>
          <cell r="AH314">
            <v>1</v>
          </cell>
        </row>
        <row r="315">
          <cell r="B315">
            <v>662.93000000000006</v>
          </cell>
          <cell r="C315">
            <v>5183.3900000000003</v>
          </cell>
          <cell r="D315">
            <v>2267</v>
          </cell>
          <cell r="E315">
            <v>394</v>
          </cell>
          <cell r="F315">
            <v>653.49</v>
          </cell>
          <cell r="G315"/>
          <cell r="H315">
            <v>220.82999999999998</v>
          </cell>
          <cell r="I315">
            <v>1292.26</v>
          </cell>
          <cell r="J315">
            <v>1339</v>
          </cell>
          <cell r="K315">
            <v>291.57</v>
          </cell>
          <cell r="L315">
            <v>3664.37</v>
          </cell>
          <cell r="M315">
            <v>1523.1399999999999</v>
          </cell>
          <cell r="N315"/>
          <cell r="O315">
            <v>2249.6400000000003</v>
          </cell>
          <cell r="P315"/>
          <cell r="Q315">
            <v>855.62</v>
          </cell>
          <cell r="R315">
            <v>785.13</v>
          </cell>
          <cell r="S315"/>
          <cell r="T315">
            <v>108.21000000000001</v>
          </cell>
          <cell r="U315">
            <v>71.36</v>
          </cell>
          <cell r="V315">
            <v>167.21</v>
          </cell>
          <cell r="W315">
            <v>73</v>
          </cell>
          <cell r="Z315"/>
          <cell r="AD315"/>
          <cell r="AH315">
            <v>1</v>
          </cell>
        </row>
        <row r="316">
          <cell r="B316">
            <v>836.02</v>
          </cell>
          <cell r="C316">
            <v>4364.8099999999995</v>
          </cell>
          <cell r="D316">
            <v>439</v>
          </cell>
          <cell r="E316">
            <v>385</v>
          </cell>
          <cell r="F316">
            <v>1015.16</v>
          </cell>
          <cell r="G316"/>
          <cell r="H316">
            <v>695.48</v>
          </cell>
          <cell r="I316">
            <v>2015.85</v>
          </cell>
          <cell r="J316">
            <v>381</v>
          </cell>
          <cell r="K316">
            <v>109.33</v>
          </cell>
          <cell r="L316">
            <v>3121.5</v>
          </cell>
          <cell r="M316">
            <v>1165.3800000000001</v>
          </cell>
          <cell r="N316">
            <v>85.27</v>
          </cell>
          <cell r="O316">
            <v>1413.95</v>
          </cell>
          <cell r="P316">
            <v>520.41</v>
          </cell>
          <cell r="Q316">
            <v>1478.67</v>
          </cell>
          <cell r="R316">
            <v>606.73</v>
          </cell>
          <cell r="S316">
            <v>432</v>
          </cell>
          <cell r="T316">
            <v>266.96999999999997</v>
          </cell>
          <cell r="U316"/>
          <cell r="V316">
            <v>54.15</v>
          </cell>
          <cell r="W316">
            <v>399.20000000000005</v>
          </cell>
          <cell r="Z316"/>
          <cell r="AD316"/>
          <cell r="AH316">
            <v>1</v>
          </cell>
        </row>
        <row r="317">
          <cell r="B317">
            <v>843</v>
          </cell>
          <cell r="C317">
            <v>5069.2399999999989</v>
          </cell>
          <cell r="D317">
            <v>1911.8600000000001</v>
          </cell>
          <cell r="E317">
            <v>185</v>
          </cell>
          <cell r="F317">
            <v>1187.0999999999999</v>
          </cell>
          <cell r="G317">
            <v>410.53999999999996</v>
          </cell>
          <cell r="H317">
            <v>812.31000000000006</v>
          </cell>
          <cell r="I317">
            <v>895.91</v>
          </cell>
          <cell r="J317">
            <v>1329</v>
          </cell>
          <cell r="K317">
            <v>292.19</v>
          </cell>
          <cell r="L317">
            <v>3763.3399999999997</v>
          </cell>
          <cell r="M317">
            <v>1473.92</v>
          </cell>
          <cell r="N317">
            <v>80</v>
          </cell>
          <cell r="O317">
            <v>1042.73</v>
          </cell>
          <cell r="P317">
            <v>367.55</v>
          </cell>
          <cell r="Q317">
            <v>978.87</v>
          </cell>
          <cell r="R317">
            <v>288.88</v>
          </cell>
          <cell r="S317">
            <v>309.73</v>
          </cell>
          <cell r="T317">
            <v>204.51999999999998</v>
          </cell>
          <cell r="U317">
            <v>71.039999999999992</v>
          </cell>
          <cell r="V317">
            <v>90.98</v>
          </cell>
          <cell r="W317">
            <v>450.79</v>
          </cell>
          <cell r="Z317"/>
          <cell r="AD317"/>
          <cell r="AH317">
            <v>1</v>
          </cell>
        </row>
        <row r="318">
          <cell r="B318">
            <v>991</v>
          </cell>
          <cell r="C318">
            <v>4011.9500000000003</v>
          </cell>
          <cell r="D318">
            <v>1480.8</v>
          </cell>
          <cell r="E318">
            <v>200</v>
          </cell>
          <cell r="F318">
            <v>1385.94</v>
          </cell>
          <cell r="G318">
            <v>160.61000000000001</v>
          </cell>
          <cell r="H318">
            <v>343</v>
          </cell>
          <cell r="I318">
            <v>1507.5100000000002</v>
          </cell>
          <cell r="J318">
            <v>1186</v>
          </cell>
          <cell r="K318">
            <v>55.28</v>
          </cell>
          <cell r="L318">
            <v>2679.24</v>
          </cell>
          <cell r="M318">
            <v>703.68</v>
          </cell>
          <cell r="N318">
            <v>145.61000000000001</v>
          </cell>
          <cell r="O318">
            <v>992.37</v>
          </cell>
          <cell r="P318">
            <v>367.28</v>
          </cell>
          <cell r="Q318">
            <v>1664.8600000000001</v>
          </cell>
          <cell r="R318">
            <v>879.63</v>
          </cell>
          <cell r="S318">
            <v>281.46000000000004</v>
          </cell>
          <cell r="T318">
            <v>164.62</v>
          </cell>
          <cell r="U318"/>
          <cell r="V318"/>
          <cell r="W318">
            <v>320.14999999999998</v>
          </cell>
          <cell r="Z318"/>
          <cell r="AD318"/>
          <cell r="AH318">
            <v>1</v>
          </cell>
        </row>
        <row r="319">
          <cell r="B319">
            <v>1013</v>
          </cell>
          <cell r="C319">
            <v>5731.8</v>
          </cell>
          <cell r="D319">
            <v>880.94</v>
          </cell>
          <cell r="E319">
            <v>555</v>
          </cell>
          <cell r="F319">
            <v>885.87</v>
          </cell>
          <cell r="G319">
            <v>358</v>
          </cell>
          <cell r="H319">
            <v>167</v>
          </cell>
          <cell r="I319">
            <v>1672.86</v>
          </cell>
          <cell r="J319">
            <v>800</v>
          </cell>
          <cell r="K319">
            <v>101.33</v>
          </cell>
          <cell r="L319">
            <v>3199.13</v>
          </cell>
          <cell r="M319">
            <v>551.67999999999995</v>
          </cell>
          <cell r="N319">
            <v>160.85</v>
          </cell>
          <cell r="O319">
            <v>1085.06</v>
          </cell>
          <cell r="P319">
            <v>244.92</v>
          </cell>
          <cell r="Q319">
            <v>850.52</v>
          </cell>
          <cell r="R319">
            <v>610.98</v>
          </cell>
          <cell r="S319">
            <v>108.99</v>
          </cell>
          <cell r="T319">
            <v>138.51</v>
          </cell>
          <cell r="U319"/>
          <cell r="V319">
            <v>166.4</v>
          </cell>
          <cell r="W319">
            <v>348.58</v>
          </cell>
          <cell r="Z319"/>
          <cell r="AD319"/>
          <cell r="AH319">
            <v>1</v>
          </cell>
        </row>
        <row r="320">
          <cell r="B320">
            <v>1057</v>
          </cell>
          <cell r="C320">
            <v>5913.16</v>
          </cell>
          <cell r="D320">
            <v>2755.85</v>
          </cell>
          <cell r="E320">
            <v>569</v>
          </cell>
          <cell r="F320">
            <v>966.14</v>
          </cell>
          <cell r="G320">
            <v>90</v>
          </cell>
          <cell r="H320">
            <v>468.99</v>
          </cell>
          <cell r="I320">
            <v>1287.6499999999999</v>
          </cell>
          <cell r="J320">
            <v>1371</v>
          </cell>
          <cell r="K320">
            <v>163.69</v>
          </cell>
          <cell r="L320">
            <v>3457.4700000000003</v>
          </cell>
          <cell r="M320">
            <v>1910.72</v>
          </cell>
          <cell r="N320">
            <v>225.54000000000002</v>
          </cell>
          <cell r="O320">
            <v>1383.0900000000001</v>
          </cell>
          <cell r="P320">
            <v>146</v>
          </cell>
          <cell r="Q320">
            <v>1181.6399999999999</v>
          </cell>
          <cell r="R320">
            <v>404.90000000000003</v>
          </cell>
          <cell r="S320">
            <v>88.38</v>
          </cell>
          <cell r="T320">
            <v>69.08</v>
          </cell>
          <cell r="U320"/>
          <cell r="V320"/>
          <cell r="W320">
            <v>377.49</v>
          </cell>
          <cell r="Z320"/>
          <cell r="AD320"/>
          <cell r="AH320">
            <v>1</v>
          </cell>
        </row>
        <row r="321">
          <cell r="B321">
            <v>1085</v>
          </cell>
          <cell r="C321">
            <v>4214.3600000000006</v>
          </cell>
          <cell r="D321">
            <v>2164.6000000000004</v>
          </cell>
          <cell r="E321">
            <v>525</v>
          </cell>
          <cell r="F321">
            <v>1035.29</v>
          </cell>
          <cell r="G321">
            <v>242.56</v>
          </cell>
          <cell r="H321">
            <v>499.62</v>
          </cell>
          <cell r="I321">
            <v>1590.93</v>
          </cell>
          <cell r="J321">
            <v>986.81</v>
          </cell>
          <cell r="K321">
            <v>112.61</v>
          </cell>
          <cell r="L321">
            <v>2922.56</v>
          </cell>
          <cell r="M321">
            <v>3038.3100000000004</v>
          </cell>
          <cell r="N321">
            <v>81</v>
          </cell>
          <cell r="O321">
            <v>1261.92</v>
          </cell>
          <cell r="P321">
            <v>78.099999999999994</v>
          </cell>
          <cell r="Q321">
            <v>1549.31</v>
          </cell>
          <cell r="R321">
            <v>938.79000000000019</v>
          </cell>
          <cell r="S321">
            <v>277.71000000000004</v>
          </cell>
          <cell r="T321">
            <v>262.58000000000004</v>
          </cell>
          <cell r="U321">
            <v>71.760000000000005</v>
          </cell>
          <cell r="V321">
            <v>43.24</v>
          </cell>
          <cell r="W321">
            <v>344.65</v>
          </cell>
          <cell r="Z321"/>
          <cell r="AD321"/>
          <cell r="AH321">
            <v>1</v>
          </cell>
        </row>
        <row r="322">
          <cell r="B322">
            <v>744</v>
          </cell>
          <cell r="C322">
            <v>3297.06</v>
          </cell>
          <cell r="D322">
            <v>1228.17</v>
          </cell>
          <cell r="E322">
            <v>467.98</v>
          </cell>
          <cell r="F322">
            <v>284</v>
          </cell>
          <cell r="G322">
            <v>638.34999999999991</v>
          </cell>
          <cell r="H322">
            <v>438</v>
          </cell>
          <cell r="I322">
            <v>1889.51</v>
          </cell>
          <cell r="J322">
            <v>1086</v>
          </cell>
          <cell r="K322">
            <v>80</v>
          </cell>
          <cell r="L322">
            <v>3146.72</v>
          </cell>
          <cell r="M322">
            <v>2660.2099999999996</v>
          </cell>
          <cell r="N322"/>
          <cell r="O322">
            <v>1852.6899999999998</v>
          </cell>
          <cell r="P322">
            <v>553</v>
          </cell>
          <cell r="Q322">
            <v>563.70000000000005</v>
          </cell>
          <cell r="R322">
            <v>512.6400000000001</v>
          </cell>
          <cell r="S322">
            <v>343.91</v>
          </cell>
          <cell r="T322">
            <v>124.38</v>
          </cell>
          <cell r="U322">
            <v>209.42000000000002</v>
          </cell>
          <cell r="V322"/>
          <cell r="W322">
            <v>656.50999999999988</v>
          </cell>
          <cell r="Z322"/>
          <cell r="AD322"/>
          <cell r="AH322">
            <v>1</v>
          </cell>
        </row>
        <row r="323">
          <cell r="B323">
            <v>893.13</v>
          </cell>
          <cell r="C323">
            <v>2376.23</v>
          </cell>
          <cell r="D323">
            <v>2291.13</v>
          </cell>
          <cell r="E323">
            <v>875</v>
          </cell>
          <cell r="F323">
            <v>916.52</v>
          </cell>
          <cell r="G323">
            <v>78</v>
          </cell>
          <cell r="H323">
            <v>793.4</v>
          </cell>
          <cell r="I323">
            <v>2075.59</v>
          </cell>
          <cell r="J323">
            <v>597</v>
          </cell>
          <cell r="K323">
            <v>88.83</v>
          </cell>
          <cell r="L323">
            <v>2742.77</v>
          </cell>
          <cell r="M323">
            <v>1641.65</v>
          </cell>
          <cell r="N323">
            <v>160</v>
          </cell>
          <cell r="O323">
            <v>1706.9299999999998</v>
          </cell>
          <cell r="P323"/>
          <cell r="Q323">
            <v>1785.8</v>
          </cell>
          <cell r="R323">
            <v>659.7</v>
          </cell>
          <cell r="S323">
            <v>427.63</v>
          </cell>
          <cell r="T323">
            <v>216.37</v>
          </cell>
          <cell r="U323">
            <v>170.49</v>
          </cell>
          <cell r="V323">
            <v>52.59</v>
          </cell>
          <cell r="W323">
            <v>493.85</v>
          </cell>
          <cell r="Z323"/>
          <cell r="AD323"/>
          <cell r="AH323">
            <v>1</v>
          </cell>
        </row>
        <row r="324">
          <cell r="B324">
            <v>1018</v>
          </cell>
          <cell r="C324">
            <v>2905.81</v>
          </cell>
          <cell r="D324">
            <v>2772.65</v>
          </cell>
          <cell r="E324">
            <v>715</v>
          </cell>
          <cell r="F324">
            <v>744.70999999999992</v>
          </cell>
          <cell r="G324">
            <v>545.07999999999993</v>
          </cell>
          <cell r="H324">
            <v>609.18000000000006</v>
          </cell>
          <cell r="I324">
            <v>1793.21</v>
          </cell>
          <cell r="J324">
            <v>819.04</v>
          </cell>
          <cell r="K324">
            <v>341.36</v>
          </cell>
          <cell r="L324">
            <v>2584.59</v>
          </cell>
          <cell r="M324">
            <v>2232.73</v>
          </cell>
          <cell r="N324">
            <v>163</v>
          </cell>
          <cell r="O324">
            <v>2217.2200000000003</v>
          </cell>
          <cell r="P324">
            <v>337.1</v>
          </cell>
          <cell r="Q324">
            <v>1428.5</v>
          </cell>
          <cell r="R324">
            <v>588.13</v>
          </cell>
          <cell r="S324">
            <v>505.98</v>
          </cell>
          <cell r="T324">
            <v>148.24</v>
          </cell>
          <cell r="U324">
            <v>183.45</v>
          </cell>
          <cell r="V324"/>
          <cell r="W324">
            <v>420.25</v>
          </cell>
          <cell r="Z324"/>
          <cell r="AD324"/>
          <cell r="AH324">
            <v>1</v>
          </cell>
        </row>
        <row r="325">
          <cell r="B325">
            <v>932.42</v>
          </cell>
          <cell r="C325">
            <v>4161.42</v>
          </cell>
          <cell r="D325">
            <v>2083.84</v>
          </cell>
          <cell r="E325">
            <v>370</v>
          </cell>
          <cell r="F325">
            <v>1419.73</v>
          </cell>
          <cell r="G325">
            <v>245.89</v>
          </cell>
          <cell r="H325">
            <v>760.48</v>
          </cell>
          <cell r="I325">
            <v>1219.6399999999999</v>
          </cell>
          <cell r="J325">
            <v>468</v>
          </cell>
          <cell r="K325"/>
          <cell r="L325">
            <v>2768.4900000000002</v>
          </cell>
          <cell r="M325">
            <v>2582.6099999999997</v>
          </cell>
          <cell r="N325">
            <v>90</v>
          </cell>
          <cell r="O325">
            <v>1992.96</v>
          </cell>
          <cell r="P325">
            <v>177</v>
          </cell>
          <cell r="Q325">
            <v>779.38</v>
          </cell>
          <cell r="R325">
            <v>864.95999999999981</v>
          </cell>
          <cell r="S325">
            <v>58.31</v>
          </cell>
          <cell r="T325">
            <v>151.97</v>
          </cell>
          <cell r="U325">
            <v>71.55</v>
          </cell>
          <cell r="V325">
            <v>22.44</v>
          </cell>
          <cell r="W325">
            <v>352.45</v>
          </cell>
          <cell r="Z325"/>
          <cell r="AD325"/>
          <cell r="AH325">
            <v>1</v>
          </cell>
        </row>
        <row r="326">
          <cell r="B326">
            <v>1040</v>
          </cell>
          <cell r="C326">
            <v>3772.44</v>
          </cell>
          <cell r="D326">
            <v>3150.18</v>
          </cell>
          <cell r="E326">
            <v>573.93000000000006</v>
          </cell>
          <cell r="F326">
            <v>280.59000000000003</v>
          </cell>
          <cell r="G326">
            <v>944.25</v>
          </cell>
          <cell r="H326">
            <v>1086.4100000000001</v>
          </cell>
          <cell r="I326">
            <v>1064.2199999999998</v>
          </cell>
          <cell r="J326">
            <v>772.89</v>
          </cell>
          <cell r="K326">
            <v>146.36000000000001</v>
          </cell>
          <cell r="L326">
            <v>3385.96</v>
          </cell>
          <cell r="M326">
            <v>3208.5099999999998</v>
          </cell>
          <cell r="N326">
            <v>135.56</v>
          </cell>
          <cell r="O326">
            <v>1097.17</v>
          </cell>
          <cell r="P326">
            <v>112</v>
          </cell>
          <cell r="Q326">
            <v>770.0200000000001</v>
          </cell>
          <cell r="R326">
            <v>544.32000000000005</v>
          </cell>
          <cell r="S326"/>
          <cell r="T326">
            <v>50.74</v>
          </cell>
          <cell r="U326">
            <v>295.86</v>
          </cell>
          <cell r="V326">
            <v>54.76</v>
          </cell>
          <cell r="W326">
            <v>362.08000000000004</v>
          </cell>
          <cell r="Z326"/>
          <cell r="AD326"/>
          <cell r="AH326">
            <v>1</v>
          </cell>
        </row>
        <row r="327">
          <cell r="B327">
            <v>1416.3899999999999</v>
          </cell>
          <cell r="C327">
            <v>3822.2400000000007</v>
          </cell>
          <cell r="D327">
            <v>3258.9300000000003</v>
          </cell>
          <cell r="E327"/>
          <cell r="F327">
            <v>950.8</v>
          </cell>
          <cell r="G327">
            <v>334.65</v>
          </cell>
          <cell r="H327">
            <v>987.1400000000001</v>
          </cell>
          <cell r="I327">
            <v>1258.9000000000001</v>
          </cell>
          <cell r="J327">
            <v>1039.81</v>
          </cell>
          <cell r="K327">
            <v>77</v>
          </cell>
          <cell r="L327">
            <v>2881.29</v>
          </cell>
          <cell r="M327">
            <v>2548.16</v>
          </cell>
          <cell r="N327">
            <v>69.56</v>
          </cell>
          <cell r="O327">
            <v>1629.2</v>
          </cell>
          <cell r="P327">
            <v>160.69</v>
          </cell>
          <cell r="Q327">
            <v>1314.32</v>
          </cell>
          <cell r="R327">
            <v>558.78</v>
          </cell>
          <cell r="S327">
            <v>250.01</v>
          </cell>
          <cell r="T327">
            <v>161.98000000000002</v>
          </cell>
          <cell r="U327">
            <v>389.37999999999994</v>
          </cell>
          <cell r="V327">
            <v>108.17</v>
          </cell>
          <cell r="W327">
            <v>667.73</v>
          </cell>
          <cell r="Z327"/>
          <cell r="AD327"/>
          <cell r="AH327">
            <v>1</v>
          </cell>
        </row>
        <row r="328">
          <cell r="B328">
            <v>971.04</v>
          </cell>
          <cell r="C328">
            <v>5385.48</v>
          </cell>
          <cell r="D328">
            <v>1789.8200000000002</v>
          </cell>
          <cell r="E328">
            <v>444.90999999999997</v>
          </cell>
          <cell r="F328">
            <v>499.39</v>
          </cell>
          <cell r="G328">
            <v>142.25</v>
          </cell>
          <cell r="H328">
            <v>840.01</v>
          </cell>
          <cell r="I328">
            <v>1888.6499999999996</v>
          </cell>
          <cell r="J328">
            <v>1088</v>
          </cell>
          <cell r="K328">
            <v>110</v>
          </cell>
          <cell r="L328">
            <v>3251.27</v>
          </cell>
          <cell r="M328">
            <v>2115.52</v>
          </cell>
          <cell r="N328">
            <v>237.4</v>
          </cell>
          <cell r="O328">
            <v>1286.76</v>
          </cell>
          <cell r="P328">
            <v>195</v>
          </cell>
          <cell r="Q328">
            <v>1535.77</v>
          </cell>
          <cell r="R328">
            <v>812.63000000000011</v>
          </cell>
          <cell r="S328">
            <v>335.5</v>
          </cell>
          <cell r="T328">
            <v>255.59</v>
          </cell>
          <cell r="U328">
            <v>262.83</v>
          </cell>
          <cell r="V328"/>
          <cell r="W328">
            <v>240.92</v>
          </cell>
          <cell r="Z328"/>
          <cell r="AD328"/>
          <cell r="AH328">
            <v>1</v>
          </cell>
        </row>
        <row r="329">
          <cell r="B329">
            <v>959</v>
          </cell>
          <cell r="C329">
            <v>4014.2600000000007</v>
          </cell>
          <cell r="D329">
            <v>2740.0599999999995</v>
          </cell>
          <cell r="E329">
            <v>85.15</v>
          </cell>
          <cell r="F329">
            <v>371</v>
          </cell>
          <cell r="G329">
            <v>897.57</v>
          </cell>
          <cell r="H329">
            <v>766.93999999999994</v>
          </cell>
          <cell r="I329">
            <v>1525.6</v>
          </cell>
          <cell r="J329">
            <v>616</v>
          </cell>
          <cell r="K329"/>
          <cell r="L329">
            <v>3731.6499999999996</v>
          </cell>
          <cell r="M329">
            <v>2221.0500000000002</v>
          </cell>
          <cell r="N329"/>
          <cell r="O329">
            <v>1709.34</v>
          </cell>
          <cell r="P329"/>
          <cell r="Q329">
            <v>990.12000000000012</v>
          </cell>
          <cell r="R329">
            <v>761.37000000000012</v>
          </cell>
          <cell r="S329">
            <v>178.11</v>
          </cell>
          <cell r="T329">
            <v>110.49</v>
          </cell>
          <cell r="U329">
            <v>321.42999999999995</v>
          </cell>
          <cell r="V329">
            <v>88.9</v>
          </cell>
          <cell r="W329">
            <v>440.38</v>
          </cell>
          <cell r="Z329"/>
          <cell r="AD329"/>
          <cell r="AH329">
            <v>1</v>
          </cell>
        </row>
        <row r="330">
          <cell r="B330">
            <v>1183</v>
          </cell>
          <cell r="C330">
            <v>4343.4799999999996</v>
          </cell>
          <cell r="D330">
            <v>2204.17</v>
          </cell>
          <cell r="E330">
            <v>554</v>
          </cell>
          <cell r="F330">
            <v>482</v>
          </cell>
          <cell r="G330">
            <v>201.20999999999998</v>
          </cell>
          <cell r="H330">
            <v>651</v>
          </cell>
          <cell r="I330">
            <v>527.62</v>
          </cell>
          <cell r="J330">
            <v>1128.1100000000001</v>
          </cell>
          <cell r="K330">
            <v>170.85</v>
          </cell>
          <cell r="L330">
            <v>4262.4599999999991</v>
          </cell>
          <cell r="M330">
            <v>2422.2200000000003</v>
          </cell>
          <cell r="N330"/>
          <cell r="O330">
            <v>1585.91</v>
          </cell>
          <cell r="P330"/>
          <cell r="Q330">
            <v>1230.71</v>
          </cell>
          <cell r="R330">
            <v>890.15000000000009</v>
          </cell>
          <cell r="S330">
            <v>195.18</v>
          </cell>
          <cell r="T330">
            <v>113.5</v>
          </cell>
          <cell r="U330">
            <v>188.66000000000003</v>
          </cell>
          <cell r="V330">
            <v>256.63</v>
          </cell>
          <cell r="W330">
            <v>351.73</v>
          </cell>
          <cell r="Z330"/>
          <cell r="AD330"/>
          <cell r="AH330">
            <v>1</v>
          </cell>
        </row>
        <row r="331">
          <cell r="B331">
            <v>903.49</v>
          </cell>
          <cell r="C331">
            <v>3241.7800000000007</v>
          </cell>
          <cell r="D331">
            <v>1757.01</v>
          </cell>
          <cell r="E331">
            <v>530</v>
          </cell>
          <cell r="F331">
            <v>216</v>
          </cell>
          <cell r="G331">
            <v>462.4</v>
          </cell>
          <cell r="H331">
            <v>839.97</v>
          </cell>
          <cell r="I331">
            <v>1359.45</v>
          </cell>
          <cell r="J331">
            <v>1238</v>
          </cell>
          <cell r="K331">
            <v>136.69999999999999</v>
          </cell>
          <cell r="L331">
            <v>3074.5899999999997</v>
          </cell>
          <cell r="M331">
            <v>1973.26</v>
          </cell>
          <cell r="N331">
            <v>80</v>
          </cell>
          <cell r="O331">
            <v>1349.02</v>
          </cell>
          <cell r="P331">
            <v>165.91</v>
          </cell>
          <cell r="Q331">
            <v>1415.19</v>
          </cell>
          <cell r="R331">
            <v>486.42</v>
          </cell>
          <cell r="S331">
            <v>54.47</v>
          </cell>
          <cell r="T331">
            <v>218.76</v>
          </cell>
          <cell r="U331">
            <v>216.85999999999999</v>
          </cell>
          <cell r="V331"/>
          <cell r="W331">
            <v>194.18</v>
          </cell>
          <cell r="Z331"/>
          <cell r="AD331"/>
          <cell r="AH331">
            <v>1</v>
          </cell>
        </row>
        <row r="332">
          <cell r="B332">
            <v>912</v>
          </cell>
          <cell r="C332">
            <v>4546.5700000000006</v>
          </cell>
          <cell r="D332">
            <v>2106.9499999999998</v>
          </cell>
          <cell r="E332">
            <v>165</v>
          </cell>
          <cell r="F332">
            <v>418.71</v>
          </cell>
          <cell r="G332">
            <v>320.52999999999997</v>
          </cell>
          <cell r="H332">
            <v>1217.6199999999999</v>
          </cell>
          <cell r="I332">
            <v>1348.31</v>
          </cell>
          <cell r="J332">
            <v>1040</v>
          </cell>
          <cell r="K332"/>
          <cell r="L332">
            <v>2235.37</v>
          </cell>
          <cell r="M332">
            <v>1210.46</v>
          </cell>
          <cell r="N332"/>
          <cell r="O332">
            <v>2036.21</v>
          </cell>
          <cell r="P332">
            <v>368.22</v>
          </cell>
          <cell r="Q332">
            <v>1174.8600000000001</v>
          </cell>
          <cell r="R332">
            <v>817.77</v>
          </cell>
          <cell r="S332"/>
          <cell r="T332"/>
          <cell r="U332">
            <v>425.3</v>
          </cell>
          <cell r="V332">
            <v>186.94</v>
          </cell>
          <cell r="W332">
            <v>337.14</v>
          </cell>
          <cell r="Z332"/>
          <cell r="AD332"/>
          <cell r="AH332">
            <v>1</v>
          </cell>
        </row>
        <row r="333">
          <cell r="B333">
            <v>1113.6599999999999</v>
          </cell>
          <cell r="C333">
            <v>4116.51</v>
          </cell>
          <cell r="D333">
            <v>2032.26</v>
          </cell>
          <cell r="E333">
            <v>617</v>
          </cell>
          <cell r="F333">
            <v>780.14</v>
          </cell>
          <cell r="G333">
            <v>521.6</v>
          </cell>
          <cell r="H333">
            <v>835.83</v>
          </cell>
          <cell r="I333">
            <v>644.76</v>
          </cell>
          <cell r="J333">
            <v>808</v>
          </cell>
          <cell r="K333">
            <v>50.35</v>
          </cell>
          <cell r="L333">
            <v>3870.38</v>
          </cell>
          <cell r="M333">
            <v>2053.0700000000002</v>
          </cell>
          <cell r="N333">
            <v>215</v>
          </cell>
          <cell r="O333">
            <v>1333.5700000000002</v>
          </cell>
          <cell r="P333"/>
          <cell r="Q333">
            <v>1457.5</v>
          </cell>
          <cell r="R333">
            <v>913.16000000000008</v>
          </cell>
          <cell r="S333">
            <v>486.90999999999997</v>
          </cell>
          <cell r="T333">
            <v>121.85</v>
          </cell>
          <cell r="U333">
            <v>344.37</v>
          </cell>
          <cell r="V333">
            <v>88.42</v>
          </cell>
          <cell r="W333">
            <v>270.39999999999998</v>
          </cell>
          <cell r="Z333"/>
          <cell r="AD333"/>
          <cell r="AH333">
            <v>1</v>
          </cell>
        </row>
        <row r="334">
          <cell r="B334">
            <v>747.01</v>
          </cell>
          <cell r="C334">
            <v>2243.88</v>
          </cell>
          <cell r="D334">
            <v>1953.86</v>
          </cell>
          <cell r="E334">
            <v>545</v>
          </cell>
          <cell r="F334">
            <v>911.95</v>
          </cell>
          <cell r="G334">
            <v>221.56</v>
          </cell>
          <cell r="H334">
            <v>444.71</v>
          </cell>
          <cell r="I334">
            <v>981.06999999999994</v>
          </cell>
          <cell r="J334">
            <v>689.96</v>
          </cell>
          <cell r="K334">
            <v>113.31</v>
          </cell>
          <cell r="L334">
            <v>3654.08</v>
          </cell>
          <cell r="M334">
            <v>2559.6099999999997</v>
          </cell>
          <cell r="N334"/>
          <cell r="O334">
            <v>1055.98</v>
          </cell>
          <cell r="P334"/>
          <cell r="Q334">
            <v>838.01</v>
          </cell>
          <cell r="R334">
            <v>766.6</v>
          </cell>
          <cell r="S334">
            <v>430.16000000000008</v>
          </cell>
          <cell r="T334">
            <v>114.19999999999999</v>
          </cell>
          <cell r="U334">
            <v>53.87</v>
          </cell>
          <cell r="V334">
            <v>70.89</v>
          </cell>
          <cell r="W334">
            <v>424.14</v>
          </cell>
          <cell r="Z334"/>
          <cell r="AD334"/>
          <cell r="AH334">
            <v>1</v>
          </cell>
        </row>
        <row r="335">
          <cell r="B335">
            <v>834.36</v>
          </cell>
          <cell r="C335">
            <v>4233.3700000000008</v>
          </cell>
          <cell r="D335">
            <v>1758.73</v>
          </cell>
          <cell r="E335">
            <v>242</v>
          </cell>
          <cell r="F335">
            <v>414.28</v>
          </cell>
          <cell r="G335">
            <v>645.35</v>
          </cell>
          <cell r="H335">
            <v>490.91999999999996</v>
          </cell>
          <cell r="I335">
            <v>636.20000000000005</v>
          </cell>
          <cell r="J335">
            <v>708.88000000000011</v>
          </cell>
          <cell r="K335">
            <v>109.54</v>
          </cell>
          <cell r="L335">
            <v>1931.8600000000001</v>
          </cell>
          <cell r="M335">
            <v>662.92</v>
          </cell>
          <cell r="N335">
            <v>79</v>
          </cell>
          <cell r="O335">
            <v>1367.24</v>
          </cell>
          <cell r="P335">
            <v>247</v>
          </cell>
          <cell r="Q335">
            <v>1104.8899999999999</v>
          </cell>
          <cell r="R335">
            <v>765.88000000000011</v>
          </cell>
          <cell r="S335">
            <v>513.58999999999992</v>
          </cell>
          <cell r="T335">
            <v>156.13999999999999</v>
          </cell>
          <cell r="U335">
            <v>21.07</v>
          </cell>
          <cell r="V335">
            <v>90.92</v>
          </cell>
          <cell r="W335">
            <v>184.70999999999998</v>
          </cell>
          <cell r="Z335"/>
          <cell r="AD335"/>
          <cell r="AH335">
            <v>1</v>
          </cell>
        </row>
        <row r="336">
          <cell r="B336">
            <v>680.03</v>
          </cell>
          <cell r="C336">
            <v>4974.37</v>
          </cell>
          <cell r="D336">
            <v>1686.8300000000002</v>
          </cell>
          <cell r="E336">
            <v>557</v>
          </cell>
          <cell r="F336">
            <v>439.81</v>
          </cell>
          <cell r="G336">
            <v>427.34000000000003</v>
          </cell>
          <cell r="H336">
            <v>999.05</v>
          </cell>
          <cell r="I336">
            <v>1959.8700000000001</v>
          </cell>
          <cell r="J336">
            <v>1057.02</v>
          </cell>
          <cell r="K336">
            <v>53.65</v>
          </cell>
          <cell r="L336">
            <v>3764.14</v>
          </cell>
          <cell r="M336">
            <v>2581.84</v>
          </cell>
          <cell r="N336">
            <v>82</v>
          </cell>
          <cell r="O336">
            <v>1481.8300000000002</v>
          </cell>
          <cell r="P336">
            <v>308.14999999999998</v>
          </cell>
          <cell r="Q336">
            <v>1605.35</v>
          </cell>
          <cell r="R336">
            <v>661.15</v>
          </cell>
          <cell r="S336">
            <v>35.69</v>
          </cell>
          <cell r="T336">
            <v>248.12</v>
          </cell>
          <cell r="U336">
            <v>165.53</v>
          </cell>
          <cell r="V336">
            <v>169.98</v>
          </cell>
          <cell r="W336">
            <v>322.64999999999998</v>
          </cell>
          <cell r="Z336"/>
          <cell r="AD336"/>
          <cell r="AH336">
            <v>1</v>
          </cell>
        </row>
        <row r="337">
          <cell r="B337">
            <v>715.63999999999987</v>
          </cell>
          <cell r="C337">
            <v>4669.7999999999993</v>
          </cell>
          <cell r="D337">
            <v>2967.49</v>
          </cell>
          <cell r="E337">
            <v>604</v>
          </cell>
          <cell r="F337">
            <v>581</v>
          </cell>
          <cell r="G337">
            <v>573.48</v>
          </cell>
          <cell r="H337">
            <v>732.12</v>
          </cell>
          <cell r="I337">
            <v>1175.53</v>
          </cell>
          <cell r="J337">
            <v>168</v>
          </cell>
          <cell r="K337">
            <v>101.46000000000001</v>
          </cell>
          <cell r="L337">
            <v>3190.14</v>
          </cell>
          <cell r="M337">
            <v>2153.23</v>
          </cell>
          <cell r="N337">
            <v>75</v>
          </cell>
          <cell r="O337">
            <v>1329.0600000000002</v>
          </cell>
          <cell r="P337"/>
          <cell r="Q337">
            <v>352.19</v>
          </cell>
          <cell r="R337">
            <v>689.32</v>
          </cell>
          <cell r="S337">
            <v>155.31</v>
          </cell>
          <cell r="T337">
            <v>239.66</v>
          </cell>
          <cell r="U337">
            <v>70.58</v>
          </cell>
          <cell r="V337">
            <v>13</v>
          </cell>
          <cell r="W337">
            <v>486.72</v>
          </cell>
          <cell r="Z337"/>
          <cell r="AD337"/>
          <cell r="AH337">
            <v>1</v>
          </cell>
        </row>
        <row r="338">
          <cell r="B338">
            <v>981</v>
          </cell>
          <cell r="C338">
            <v>3886.9000000000005</v>
          </cell>
          <cell r="D338">
            <v>2138.1400000000003</v>
          </cell>
          <cell r="E338">
            <v>394</v>
          </cell>
          <cell r="F338">
            <v>1059</v>
          </cell>
          <cell r="G338">
            <v>597.02</v>
          </cell>
          <cell r="H338">
            <v>163.23000000000002</v>
          </cell>
          <cell r="I338">
            <v>820.65000000000009</v>
          </cell>
          <cell r="J338">
            <v>1525.82</v>
          </cell>
          <cell r="K338"/>
          <cell r="L338">
            <v>5120.53</v>
          </cell>
          <cell r="M338">
            <v>2973.69</v>
          </cell>
          <cell r="N338"/>
          <cell r="O338">
            <v>939.65000000000009</v>
          </cell>
          <cell r="P338">
            <v>713.9</v>
          </cell>
          <cell r="Q338">
            <v>925.85</v>
          </cell>
          <cell r="R338">
            <v>687.6400000000001</v>
          </cell>
          <cell r="S338">
            <v>184.85</v>
          </cell>
          <cell r="T338">
            <v>238.7</v>
          </cell>
          <cell r="U338">
            <v>123.55000000000001</v>
          </cell>
          <cell r="V338">
            <v>72.959999999999994</v>
          </cell>
          <cell r="W338">
            <v>224.69</v>
          </cell>
          <cell r="Z338"/>
          <cell r="AD338"/>
          <cell r="AH338">
            <v>1</v>
          </cell>
        </row>
        <row r="339">
          <cell r="B339">
            <v>607.44000000000005</v>
          </cell>
          <cell r="C339">
            <v>4142.3100000000004</v>
          </cell>
          <cell r="D339">
            <v>3024.81</v>
          </cell>
          <cell r="E339">
            <v>546.27</v>
          </cell>
          <cell r="F339">
            <v>1318.44</v>
          </cell>
          <cell r="G339">
            <v>256.95999999999998</v>
          </cell>
          <cell r="H339">
            <v>758.87</v>
          </cell>
          <cell r="I339">
            <v>658.2</v>
          </cell>
          <cell r="J339">
            <v>454</v>
          </cell>
          <cell r="K339">
            <v>103</v>
          </cell>
          <cell r="L339">
            <v>2838.3700000000003</v>
          </cell>
          <cell r="M339">
            <v>2400.6700000000005</v>
          </cell>
          <cell r="N339"/>
          <cell r="O339">
            <v>1350.9400000000003</v>
          </cell>
          <cell r="P339">
            <v>897.81</v>
          </cell>
          <cell r="Q339">
            <v>970.6</v>
          </cell>
          <cell r="R339">
            <v>670.58</v>
          </cell>
          <cell r="S339">
            <v>335.48</v>
          </cell>
          <cell r="T339"/>
          <cell r="U339">
            <v>92.95</v>
          </cell>
          <cell r="V339">
            <v>53.92</v>
          </cell>
          <cell r="W339">
            <v>337.19</v>
          </cell>
          <cell r="Z339"/>
          <cell r="AD339"/>
          <cell r="AH339">
            <v>1</v>
          </cell>
        </row>
        <row r="340">
          <cell r="B340">
            <v>856.3</v>
          </cell>
          <cell r="C340">
            <v>5076.84</v>
          </cell>
          <cell r="D340">
            <v>1664.63</v>
          </cell>
          <cell r="E340">
            <v>577.6</v>
          </cell>
          <cell r="F340">
            <v>340.12</v>
          </cell>
          <cell r="G340">
            <v>217.07</v>
          </cell>
          <cell r="H340">
            <v>642.29000000000008</v>
          </cell>
          <cell r="I340">
            <v>1160.23</v>
          </cell>
          <cell r="J340">
            <v>976.40000000000009</v>
          </cell>
          <cell r="K340"/>
          <cell r="L340">
            <v>2882.26</v>
          </cell>
          <cell r="M340">
            <v>2315.69</v>
          </cell>
          <cell r="N340"/>
          <cell r="O340">
            <v>2144.38</v>
          </cell>
          <cell r="P340">
            <v>171.83</v>
          </cell>
          <cell r="Q340">
            <v>428.09000000000003</v>
          </cell>
          <cell r="R340">
            <v>310.99</v>
          </cell>
          <cell r="S340">
            <v>439.82000000000005</v>
          </cell>
          <cell r="T340">
            <v>294.8</v>
          </cell>
          <cell r="U340">
            <v>213.26000000000002</v>
          </cell>
          <cell r="V340">
            <v>65.16</v>
          </cell>
          <cell r="W340">
            <v>389.72</v>
          </cell>
          <cell r="Z340"/>
          <cell r="AD340"/>
          <cell r="AH340">
            <v>1</v>
          </cell>
        </row>
        <row r="341">
          <cell r="B341">
            <v>703.18000000000006</v>
          </cell>
          <cell r="C341">
            <v>3918.25</v>
          </cell>
          <cell r="D341">
            <v>2086.7200000000003</v>
          </cell>
          <cell r="E341">
            <v>383.45</v>
          </cell>
          <cell r="F341">
            <v>1586</v>
          </cell>
          <cell r="G341">
            <v>702.32</v>
          </cell>
          <cell r="H341">
            <v>1048.43</v>
          </cell>
          <cell r="I341">
            <v>490.09999999999997</v>
          </cell>
          <cell r="J341">
            <v>570</v>
          </cell>
          <cell r="K341"/>
          <cell r="L341">
            <v>3474</v>
          </cell>
          <cell r="M341">
            <v>2195.9800000000005</v>
          </cell>
          <cell r="N341"/>
          <cell r="O341">
            <v>1808.02</v>
          </cell>
          <cell r="P341">
            <v>366.94</v>
          </cell>
          <cell r="Q341">
            <v>1428.6699999999998</v>
          </cell>
          <cell r="R341">
            <v>870.47000000000014</v>
          </cell>
          <cell r="S341">
            <v>240.48000000000002</v>
          </cell>
          <cell r="T341">
            <v>250.07</v>
          </cell>
          <cell r="U341"/>
          <cell r="V341">
            <v>126.28</v>
          </cell>
          <cell r="W341">
            <v>363.41</v>
          </cell>
          <cell r="Z341"/>
          <cell r="AD341"/>
          <cell r="AH341">
            <v>1</v>
          </cell>
        </row>
        <row r="342">
          <cell r="B342">
            <v>554</v>
          </cell>
          <cell r="C342">
            <v>4706.2900000000009</v>
          </cell>
          <cell r="D342">
            <v>1853.75</v>
          </cell>
          <cell r="E342">
            <v>749</v>
          </cell>
          <cell r="F342">
            <v>760.04</v>
          </cell>
          <cell r="G342">
            <v>395</v>
          </cell>
          <cell r="H342">
            <v>802.28</v>
          </cell>
          <cell r="I342">
            <v>732.40000000000009</v>
          </cell>
          <cell r="J342">
            <v>1149.56</v>
          </cell>
          <cell r="K342"/>
          <cell r="L342">
            <v>3869.18</v>
          </cell>
          <cell r="M342">
            <v>2887.27</v>
          </cell>
          <cell r="N342"/>
          <cell r="O342">
            <v>1533.1699999999998</v>
          </cell>
          <cell r="P342">
            <v>265</v>
          </cell>
          <cell r="Q342">
            <v>975.06000000000006</v>
          </cell>
          <cell r="R342">
            <v>691.29</v>
          </cell>
          <cell r="S342">
            <v>364.34</v>
          </cell>
          <cell r="T342">
            <v>97.87</v>
          </cell>
          <cell r="U342"/>
          <cell r="V342">
            <v>55.97</v>
          </cell>
          <cell r="W342">
            <v>486.47</v>
          </cell>
          <cell r="Z342"/>
          <cell r="AD342"/>
          <cell r="AH342">
            <v>1</v>
          </cell>
        </row>
        <row r="343">
          <cell r="B343">
            <v>749</v>
          </cell>
          <cell r="C343">
            <v>5315.0800000000008</v>
          </cell>
          <cell r="D343">
            <v>2009.9100000000003</v>
          </cell>
          <cell r="E343"/>
          <cell r="F343">
            <v>182</v>
          </cell>
          <cell r="G343">
            <v>407</v>
          </cell>
          <cell r="H343">
            <v>1406.0400000000002</v>
          </cell>
          <cell r="I343">
            <v>1912.79</v>
          </cell>
          <cell r="J343">
            <v>972</v>
          </cell>
          <cell r="K343"/>
          <cell r="L343">
            <v>3293.1400000000003</v>
          </cell>
          <cell r="M343">
            <v>2568.41</v>
          </cell>
          <cell r="N343"/>
          <cell r="O343">
            <v>1546.01</v>
          </cell>
          <cell r="P343">
            <v>455.69</v>
          </cell>
          <cell r="Q343">
            <v>932.68000000000006</v>
          </cell>
          <cell r="R343">
            <v>423.27</v>
          </cell>
          <cell r="S343">
            <v>440.18</v>
          </cell>
          <cell r="T343">
            <v>197.25000000000003</v>
          </cell>
          <cell r="U343">
            <v>250.68</v>
          </cell>
          <cell r="V343"/>
          <cell r="W343">
            <v>427.23</v>
          </cell>
          <cell r="Z343"/>
          <cell r="AD343"/>
          <cell r="AH343">
            <v>1</v>
          </cell>
        </row>
        <row r="344">
          <cell r="B344">
            <v>753</v>
          </cell>
          <cell r="C344">
            <v>3714.880000000001</v>
          </cell>
          <cell r="D344">
            <v>2784.0699999999997</v>
          </cell>
          <cell r="E344"/>
          <cell r="F344">
            <v>931.4</v>
          </cell>
          <cell r="G344">
            <v>953</v>
          </cell>
          <cell r="H344">
            <v>655</v>
          </cell>
          <cell r="I344">
            <v>896.4</v>
          </cell>
          <cell r="J344">
            <v>1034.46</v>
          </cell>
          <cell r="K344"/>
          <cell r="L344">
            <v>3087.49</v>
          </cell>
          <cell r="M344">
            <v>2394.7000000000003</v>
          </cell>
          <cell r="N344">
            <v>90</v>
          </cell>
          <cell r="O344">
            <v>1600.3899999999999</v>
          </cell>
          <cell r="P344">
            <v>80</v>
          </cell>
          <cell r="Q344">
            <v>622.17000000000007</v>
          </cell>
          <cell r="R344">
            <v>600.02</v>
          </cell>
          <cell r="S344">
            <v>60.11</v>
          </cell>
          <cell r="T344">
            <v>220.26</v>
          </cell>
          <cell r="U344">
            <v>232.45</v>
          </cell>
          <cell r="V344">
            <v>93.77</v>
          </cell>
          <cell r="W344">
            <v>563.56999999999994</v>
          </cell>
          <cell r="Z344"/>
          <cell r="AD344"/>
          <cell r="AH344">
            <v>1</v>
          </cell>
        </row>
        <row r="345">
          <cell r="B345">
            <v>743</v>
          </cell>
          <cell r="C345">
            <v>4525.71</v>
          </cell>
          <cell r="D345">
            <v>2275.59</v>
          </cell>
          <cell r="E345">
            <v>549</v>
          </cell>
          <cell r="F345">
            <v>431.34000000000003</v>
          </cell>
          <cell r="G345">
            <v>330.61</v>
          </cell>
          <cell r="H345">
            <v>850.3</v>
          </cell>
          <cell r="I345">
            <v>1222.6599999999999</v>
          </cell>
          <cell r="J345">
            <v>613</v>
          </cell>
          <cell r="K345"/>
          <cell r="L345">
            <v>3784.62</v>
          </cell>
          <cell r="M345">
            <v>2714.7599999999998</v>
          </cell>
          <cell r="N345"/>
          <cell r="O345">
            <v>1394.8400000000001</v>
          </cell>
          <cell r="P345"/>
          <cell r="Q345">
            <v>1107.48</v>
          </cell>
          <cell r="R345">
            <v>430.70000000000005</v>
          </cell>
          <cell r="S345">
            <v>71.37</v>
          </cell>
          <cell r="T345"/>
          <cell r="U345">
            <v>55.18</v>
          </cell>
          <cell r="V345">
            <v>38.44</v>
          </cell>
          <cell r="W345">
            <v>382.25</v>
          </cell>
          <cell r="Z345"/>
          <cell r="AD345"/>
          <cell r="AH345">
            <v>1</v>
          </cell>
        </row>
        <row r="346">
          <cell r="B346">
            <v>704.39</v>
          </cell>
          <cell r="C346">
            <v>5443.82</v>
          </cell>
          <cell r="D346">
            <v>2280.9700000000003</v>
          </cell>
          <cell r="E346">
            <v>427</v>
          </cell>
          <cell r="F346">
            <v>972</v>
          </cell>
          <cell r="G346">
            <v>185.68</v>
          </cell>
          <cell r="H346">
            <v>1317.28</v>
          </cell>
          <cell r="I346">
            <v>1463.35</v>
          </cell>
          <cell r="J346">
            <v>1352.5900000000001</v>
          </cell>
          <cell r="K346"/>
          <cell r="L346">
            <v>4083.3699999999994</v>
          </cell>
          <cell r="M346">
            <v>1714.1</v>
          </cell>
          <cell r="N346"/>
          <cell r="O346">
            <v>1586.24</v>
          </cell>
          <cell r="P346">
            <v>494.69</v>
          </cell>
          <cell r="Q346">
            <v>1319.75</v>
          </cell>
          <cell r="R346">
            <v>984.95999999999992</v>
          </cell>
          <cell r="S346">
            <v>192.93</v>
          </cell>
          <cell r="T346">
            <v>160.56</v>
          </cell>
          <cell r="U346">
            <v>71.760000000000005</v>
          </cell>
          <cell r="V346">
            <v>53.92</v>
          </cell>
          <cell r="W346">
            <v>506.56</v>
          </cell>
          <cell r="Z346"/>
          <cell r="AD346"/>
          <cell r="AH346">
            <v>1</v>
          </cell>
        </row>
        <row r="347">
          <cell r="B347">
            <v>774</v>
          </cell>
          <cell r="C347">
            <v>5025.119999999999</v>
          </cell>
          <cell r="D347">
            <v>2846.54</v>
          </cell>
          <cell r="E347">
            <v>391.4</v>
          </cell>
          <cell r="F347">
            <v>824.66</v>
          </cell>
          <cell r="G347">
            <v>596.48</v>
          </cell>
          <cell r="H347">
            <v>891.16</v>
          </cell>
          <cell r="I347">
            <v>1227.8499999999999</v>
          </cell>
          <cell r="J347">
            <v>1010.6</v>
          </cell>
          <cell r="K347"/>
          <cell r="L347">
            <v>4009.22</v>
          </cell>
          <cell r="M347">
            <v>2556.63</v>
          </cell>
          <cell r="N347"/>
          <cell r="O347">
            <v>1651.3499999999997</v>
          </cell>
          <cell r="P347">
            <v>247</v>
          </cell>
          <cell r="Q347">
            <v>798.81000000000006</v>
          </cell>
          <cell r="R347">
            <v>893.69</v>
          </cell>
          <cell r="S347">
            <v>486.96000000000004</v>
          </cell>
          <cell r="T347">
            <v>186.58999999999997</v>
          </cell>
          <cell r="U347">
            <v>54.15</v>
          </cell>
          <cell r="V347">
            <v>129.39999999999998</v>
          </cell>
          <cell r="W347">
            <v>419.07</v>
          </cell>
          <cell r="Z347"/>
          <cell r="AD347"/>
          <cell r="AH347">
            <v>1</v>
          </cell>
        </row>
        <row r="348">
          <cell r="B348">
            <v>980.44</v>
          </cell>
          <cell r="C348">
            <v>4464.68</v>
          </cell>
          <cell r="D348">
            <v>2064.69</v>
          </cell>
          <cell r="E348">
            <v>738</v>
          </cell>
          <cell r="F348">
            <v>780.25</v>
          </cell>
          <cell r="G348">
            <v>502.92</v>
          </cell>
          <cell r="H348">
            <v>1021.99</v>
          </cell>
          <cell r="I348">
            <v>480.8</v>
          </cell>
          <cell r="J348">
            <v>969</v>
          </cell>
          <cell r="K348"/>
          <cell r="L348">
            <v>2385.9699999999998</v>
          </cell>
          <cell r="M348">
            <v>2565.0699999999997</v>
          </cell>
          <cell r="N348">
            <v>79</v>
          </cell>
          <cell r="O348">
            <v>1742.5400000000002</v>
          </cell>
          <cell r="P348"/>
          <cell r="Q348">
            <v>1220.98</v>
          </cell>
          <cell r="R348">
            <v>705.81</v>
          </cell>
          <cell r="S348">
            <v>332.15999999999997</v>
          </cell>
          <cell r="T348">
            <v>114.36</v>
          </cell>
          <cell r="U348">
            <v>188.18</v>
          </cell>
          <cell r="V348">
            <v>165.25</v>
          </cell>
          <cell r="W348">
            <v>260.84000000000003</v>
          </cell>
          <cell r="Z348"/>
          <cell r="AD348"/>
          <cell r="AH348">
            <v>1</v>
          </cell>
        </row>
        <row r="349">
          <cell r="B349">
            <v>520</v>
          </cell>
          <cell r="C349">
            <v>4337.08</v>
          </cell>
          <cell r="D349">
            <v>2203.6999999999998</v>
          </cell>
          <cell r="E349">
            <v>278</v>
          </cell>
          <cell r="F349">
            <v>1114</v>
          </cell>
          <cell r="G349">
            <v>345</v>
          </cell>
          <cell r="H349">
            <v>696.22</v>
          </cell>
          <cell r="I349">
            <v>1029.78</v>
          </cell>
          <cell r="J349">
            <v>1230.03</v>
          </cell>
          <cell r="K349"/>
          <cell r="L349">
            <v>3282.76</v>
          </cell>
          <cell r="M349">
            <v>2229.75</v>
          </cell>
          <cell r="N349"/>
          <cell r="O349">
            <v>1980.92</v>
          </cell>
          <cell r="P349">
            <v>296</v>
          </cell>
          <cell r="Q349">
            <v>923.79000000000008</v>
          </cell>
          <cell r="R349">
            <v>571.04</v>
          </cell>
          <cell r="S349">
            <v>515.5</v>
          </cell>
          <cell r="T349">
            <v>140.26</v>
          </cell>
          <cell r="U349"/>
          <cell r="V349"/>
          <cell r="W349">
            <v>386.33</v>
          </cell>
          <cell r="Z349"/>
          <cell r="AD349"/>
          <cell r="AH349">
            <v>1</v>
          </cell>
        </row>
        <row r="350">
          <cell r="B350">
            <v>988</v>
          </cell>
          <cell r="C350">
            <v>6131.44</v>
          </cell>
          <cell r="D350">
            <v>2432.33</v>
          </cell>
          <cell r="E350">
            <v>852</v>
          </cell>
          <cell r="F350">
            <v>617.98</v>
          </cell>
          <cell r="G350">
            <v>696</v>
          </cell>
          <cell r="H350">
            <v>471</v>
          </cell>
          <cell r="I350">
            <v>1028.02</v>
          </cell>
          <cell r="J350">
            <v>964.8</v>
          </cell>
          <cell r="K350"/>
          <cell r="L350">
            <v>3379.26</v>
          </cell>
          <cell r="M350">
            <v>2430.8799999999997</v>
          </cell>
          <cell r="N350">
            <v>138</v>
          </cell>
          <cell r="O350">
            <v>2220.41</v>
          </cell>
          <cell r="P350">
            <v>366.83</v>
          </cell>
          <cell r="Q350">
            <v>838.23</v>
          </cell>
          <cell r="R350">
            <v>399.84</v>
          </cell>
          <cell r="S350">
            <v>419.54</v>
          </cell>
          <cell r="T350">
            <v>96.34</v>
          </cell>
          <cell r="U350">
            <v>15.63</v>
          </cell>
          <cell r="V350">
            <v>146.86000000000001</v>
          </cell>
          <cell r="W350">
            <v>387.59999999999997</v>
          </cell>
          <cell r="Z350"/>
          <cell r="AD350"/>
          <cell r="AH350">
            <v>1</v>
          </cell>
        </row>
        <row r="351">
          <cell r="B351">
            <v>787</v>
          </cell>
          <cell r="C351">
            <v>4866.55</v>
          </cell>
          <cell r="D351">
            <v>2407.5</v>
          </cell>
          <cell r="E351">
            <v>171.13</v>
          </cell>
          <cell r="F351">
            <v>1153.4000000000001</v>
          </cell>
          <cell r="G351">
            <v>367.58</v>
          </cell>
          <cell r="H351">
            <v>751.2</v>
          </cell>
          <cell r="I351">
            <v>1169.0899999999999</v>
          </cell>
          <cell r="J351">
            <v>344</v>
          </cell>
          <cell r="K351"/>
          <cell r="L351">
            <v>3027.8999999999996</v>
          </cell>
          <cell r="M351">
            <v>1768.36</v>
          </cell>
          <cell r="N351">
            <v>87.88</v>
          </cell>
          <cell r="O351">
            <v>2146</v>
          </cell>
          <cell r="P351">
            <v>284.85000000000002</v>
          </cell>
          <cell r="Q351">
            <v>1257.56</v>
          </cell>
          <cell r="R351">
            <v>536.60000000000014</v>
          </cell>
          <cell r="S351">
            <v>279.04000000000002</v>
          </cell>
          <cell r="T351">
            <v>228.91000000000003</v>
          </cell>
          <cell r="U351">
            <v>96.13</v>
          </cell>
          <cell r="V351">
            <v>104.24000000000001</v>
          </cell>
          <cell r="W351">
            <v>312.25</v>
          </cell>
          <cell r="Z351"/>
          <cell r="AD351"/>
          <cell r="AH351">
            <v>1</v>
          </cell>
        </row>
        <row r="352">
          <cell r="B352">
            <v>803.32999999999993</v>
          </cell>
          <cell r="C352">
            <v>4934.32</v>
          </cell>
          <cell r="D352">
            <v>1280.5899999999999</v>
          </cell>
          <cell r="E352">
            <v>391</v>
          </cell>
          <cell r="F352">
            <v>710</v>
          </cell>
          <cell r="G352">
            <v>677</v>
          </cell>
          <cell r="H352">
            <v>527.36</v>
          </cell>
          <cell r="I352">
            <v>694.45</v>
          </cell>
          <cell r="J352">
            <v>758</v>
          </cell>
          <cell r="K352"/>
          <cell r="L352">
            <v>3075.7200000000003</v>
          </cell>
          <cell r="M352">
            <v>1977.3100000000002</v>
          </cell>
          <cell r="N352">
            <v>92</v>
          </cell>
          <cell r="O352">
            <v>1950.46</v>
          </cell>
          <cell r="P352">
            <v>74</v>
          </cell>
          <cell r="Q352">
            <v>1346.23</v>
          </cell>
          <cell r="R352">
            <v>867.32999999999993</v>
          </cell>
          <cell r="S352">
            <v>346.09000000000003</v>
          </cell>
          <cell r="T352">
            <v>233.51999999999998</v>
          </cell>
          <cell r="U352">
            <v>214.52</v>
          </cell>
          <cell r="V352">
            <v>267.38</v>
          </cell>
          <cell r="W352">
            <v>375.16</v>
          </cell>
          <cell r="Z352"/>
          <cell r="AD352"/>
          <cell r="AH352">
            <v>1</v>
          </cell>
        </row>
        <row r="353">
          <cell r="B353">
            <v>797.81</v>
          </cell>
          <cell r="C353">
            <v>7139.4499999999989</v>
          </cell>
          <cell r="D353">
            <v>1792</v>
          </cell>
          <cell r="E353">
            <v>644</v>
          </cell>
          <cell r="F353">
            <v>783.02</v>
          </cell>
          <cell r="G353">
            <v>505.86</v>
          </cell>
          <cell r="H353">
            <v>920.69999999999993</v>
          </cell>
          <cell r="I353">
            <v>1366.35</v>
          </cell>
          <cell r="J353">
            <v>879.53</v>
          </cell>
          <cell r="K353"/>
          <cell r="L353">
            <v>3750.3500000000004</v>
          </cell>
          <cell r="M353">
            <v>2275.0100000000002</v>
          </cell>
          <cell r="N353"/>
          <cell r="O353">
            <v>1882.0500000000002</v>
          </cell>
          <cell r="P353">
            <v>255.31</v>
          </cell>
          <cell r="Q353">
            <v>1209.23</v>
          </cell>
          <cell r="R353">
            <v>580.8599999999999</v>
          </cell>
          <cell r="S353">
            <v>313.39999999999998</v>
          </cell>
          <cell r="T353">
            <v>161.07999999999998</v>
          </cell>
          <cell r="U353">
            <v>52.87</v>
          </cell>
          <cell r="V353">
            <v>77.75</v>
          </cell>
          <cell r="W353">
            <v>297.01</v>
          </cell>
          <cell r="Z353"/>
          <cell r="AD353"/>
          <cell r="AH353">
            <v>1</v>
          </cell>
        </row>
        <row r="354">
          <cell r="B354">
            <v>559</v>
          </cell>
          <cell r="C354">
            <v>3656.6600000000003</v>
          </cell>
          <cell r="D354">
            <v>1849.26</v>
          </cell>
          <cell r="E354">
            <v>210</v>
          </cell>
          <cell r="F354">
            <v>817.23</v>
          </cell>
          <cell r="G354">
            <v>613.35</v>
          </cell>
          <cell r="H354">
            <v>937.33</v>
          </cell>
          <cell r="I354">
            <v>563.70999999999992</v>
          </cell>
          <cell r="J354">
            <v>1218.76</v>
          </cell>
          <cell r="K354"/>
          <cell r="L354">
            <v>2106.8199999999997</v>
          </cell>
          <cell r="M354">
            <v>1142.71</v>
          </cell>
          <cell r="N354">
            <v>85</v>
          </cell>
          <cell r="O354">
            <v>1800.42</v>
          </cell>
          <cell r="P354">
            <v>99</v>
          </cell>
          <cell r="Q354">
            <v>994</v>
          </cell>
          <cell r="R354">
            <v>443.25</v>
          </cell>
          <cell r="S354">
            <v>246.12</v>
          </cell>
          <cell r="T354">
            <v>113.28</v>
          </cell>
          <cell r="U354">
            <v>92.830000000000013</v>
          </cell>
          <cell r="V354">
            <v>171.99</v>
          </cell>
          <cell r="W354">
            <v>342.16999999999996</v>
          </cell>
          <cell r="Z354"/>
          <cell r="AD354"/>
          <cell r="AH354">
            <v>1</v>
          </cell>
        </row>
        <row r="355">
          <cell r="B355">
            <v>917.89</v>
          </cell>
          <cell r="C355">
            <v>5599.2899999999991</v>
          </cell>
          <cell r="D355">
            <v>1633.73</v>
          </cell>
          <cell r="E355"/>
          <cell r="F355">
            <v>890</v>
          </cell>
          <cell r="G355">
            <v>515.36</v>
          </cell>
          <cell r="H355">
            <v>689.2</v>
          </cell>
          <cell r="I355">
            <v>2508.91</v>
          </cell>
          <cell r="J355">
            <v>308.60000000000002</v>
          </cell>
          <cell r="K355"/>
          <cell r="L355">
            <v>2109.1799999999998</v>
          </cell>
          <cell r="M355">
            <v>1988.99</v>
          </cell>
          <cell r="N355"/>
          <cell r="O355">
            <v>2166.36</v>
          </cell>
          <cell r="P355">
            <v>502.96000000000004</v>
          </cell>
          <cell r="Q355">
            <v>843.46</v>
          </cell>
          <cell r="R355">
            <v>689.41000000000008</v>
          </cell>
          <cell r="S355">
            <v>510.55</v>
          </cell>
          <cell r="T355">
            <v>192.26</v>
          </cell>
          <cell r="U355">
            <v>72.22</v>
          </cell>
          <cell r="V355">
            <v>181.24</v>
          </cell>
          <cell r="W355">
            <v>496.62</v>
          </cell>
          <cell r="Z355"/>
          <cell r="AD355"/>
          <cell r="AH355">
            <v>1</v>
          </cell>
        </row>
        <row r="356">
          <cell r="B356">
            <v>492.28999999999996</v>
          </cell>
          <cell r="C356">
            <v>6419.920000000001</v>
          </cell>
          <cell r="D356">
            <v>2313.42</v>
          </cell>
          <cell r="E356">
            <v>982</v>
          </cell>
          <cell r="F356">
            <v>880.28</v>
          </cell>
          <cell r="G356">
            <v>589.58000000000004</v>
          </cell>
          <cell r="H356">
            <v>827.49</v>
          </cell>
          <cell r="I356">
            <v>1818.42</v>
          </cell>
          <cell r="J356">
            <v>1393.0900000000001</v>
          </cell>
          <cell r="K356"/>
          <cell r="L356">
            <v>4567.2299999999996</v>
          </cell>
          <cell r="M356">
            <v>2310.4499999999998</v>
          </cell>
          <cell r="N356"/>
          <cell r="O356">
            <v>1591.17</v>
          </cell>
          <cell r="P356">
            <v>283</v>
          </cell>
          <cell r="Q356">
            <v>1172.68</v>
          </cell>
          <cell r="R356">
            <v>569.41000000000008</v>
          </cell>
          <cell r="S356">
            <v>487.80999999999995</v>
          </cell>
          <cell r="T356">
            <v>293.21999999999997</v>
          </cell>
          <cell r="U356">
            <v>330.39</v>
          </cell>
          <cell r="V356">
            <v>132.24</v>
          </cell>
          <cell r="W356">
            <v>432.02</v>
          </cell>
          <cell r="Z356"/>
          <cell r="AD356"/>
          <cell r="AH356">
            <v>1</v>
          </cell>
        </row>
        <row r="357">
          <cell r="B357">
            <v>740</v>
          </cell>
          <cell r="C357">
            <v>7190.8399999999983</v>
          </cell>
          <cell r="D357">
            <v>2383.2600000000002</v>
          </cell>
          <cell r="E357">
            <v>1016</v>
          </cell>
          <cell r="F357">
            <v>667.35</v>
          </cell>
          <cell r="G357">
            <v>925</v>
          </cell>
          <cell r="H357">
            <v>1058.1400000000001</v>
          </cell>
          <cell r="I357">
            <v>1149.6099999999999</v>
          </cell>
          <cell r="J357">
            <v>1183</v>
          </cell>
          <cell r="K357"/>
          <cell r="L357">
            <v>2846.4</v>
          </cell>
          <cell r="M357">
            <v>2101.56</v>
          </cell>
          <cell r="N357">
            <v>121</v>
          </cell>
          <cell r="O357">
            <v>2238.9900000000002</v>
          </cell>
          <cell r="P357">
            <v>342.1</v>
          </cell>
          <cell r="Q357">
            <v>811.66</v>
          </cell>
          <cell r="R357">
            <v>504.99999999999994</v>
          </cell>
          <cell r="S357">
            <v>21.8</v>
          </cell>
          <cell r="T357">
            <v>219.3</v>
          </cell>
          <cell r="U357"/>
          <cell r="V357">
            <v>145.88999999999999</v>
          </cell>
          <cell r="W357">
            <v>345.70000000000005</v>
          </cell>
          <cell r="Z357"/>
          <cell r="AD357"/>
          <cell r="AH357">
            <v>1</v>
          </cell>
        </row>
        <row r="358">
          <cell r="B358">
            <v>808.28</v>
          </cell>
          <cell r="C358">
            <v>6323.27</v>
          </cell>
          <cell r="D358">
            <v>3248.43</v>
          </cell>
          <cell r="E358">
            <v>792</v>
          </cell>
          <cell r="F358">
            <v>887.63000000000011</v>
          </cell>
          <cell r="G358">
            <v>545.91</v>
          </cell>
          <cell r="H358">
            <v>1070.3400000000001</v>
          </cell>
          <cell r="I358">
            <v>1222.3799999999999</v>
          </cell>
          <cell r="J358">
            <v>975.46</v>
          </cell>
          <cell r="K358"/>
          <cell r="L358">
            <v>3546.8300000000004</v>
          </cell>
          <cell r="M358">
            <v>1559.26</v>
          </cell>
          <cell r="N358">
            <v>76.010000000000005</v>
          </cell>
          <cell r="O358">
            <v>1587.58</v>
          </cell>
          <cell r="P358">
            <v>363</v>
          </cell>
          <cell r="Q358">
            <v>1075.78</v>
          </cell>
          <cell r="R358">
            <v>571.91</v>
          </cell>
          <cell r="S358">
            <v>435.31</v>
          </cell>
          <cell r="T358">
            <v>65.7</v>
          </cell>
          <cell r="U358">
            <v>140.56</v>
          </cell>
          <cell r="V358"/>
          <cell r="W358">
            <v>429.27000000000004</v>
          </cell>
          <cell r="Z358"/>
          <cell r="AD358"/>
          <cell r="AH358">
            <v>1</v>
          </cell>
        </row>
        <row r="359">
          <cell r="B359">
            <v>612</v>
          </cell>
          <cell r="C359">
            <v>4293.42</v>
          </cell>
          <cell r="D359">
            <v>3384.9799999999996</v>
          </cell>
          <cell r="E359">
            <v>929</v>
          </cell>
          <cell r="F359">
            <v>495.42</v>
          </cell>
          <cell r="G359">
            <v>127.92</v>
          </cell>
          <cell r="H359">
            <v>849.78</v>
          </cell>
          <cell r="I359">
            <v>556.32000000000005</v>
          </cell>
          <cell r="J359">
            <v>654</v>
          </cell>
          <cell r="K359"/>
          <cell r="L359">
            <v>2525.7200000000003</v>
          </cell>
          <cell r="M359">
            <v>1918.47</v>
          </cell>
          <cell r="N359">
            <v>109</v>
          </cell>
          <cell r="O359">
            <v>1254.73</v>
          </cell>
          <cell r="P359">
            <v>283.03000000000003</v>
          </cell>
          <cell r="Q359">
            <v>993.71999999999991</v>
          </cell>
          <cell r="R359">
            <v>613.79</v>
          </cell>
          <cell r="S359">
            <v>656.34</v>
          </cell>
          <cell r="T359">
            <v>249.70000000000002</v>
          </cell>
          <cell r="U359">
            <v>109.88</v>
          </cell>
          <cell r="V359"/>
          <cell r="W359">
            <v>278.11</v>
          </cell>
          <cell r="Z359">
            <v>17</v>
          </cell>
          <cell r="AD359"/>
          <cell r="AH359">
            <v>1</v>
          </cell>
        </row>
        <row r="360">
          <cell r="B360">
            <v>313.92</v>
          </cell>
          <cell r="C360">
            <v>5154.5700000000006</v>
          </cell>
          <cell r="D360">
            <v>2890.23</v>
          </cell>
          <cell r="E360">
            <v>692</v>
          </cell>
          <cell r="F360">
            <v>717.79</v>
          </cell>
          <cell r="G360">
            <v>391.08000000000004</v>
          </cell>
          <cell r="H360">
            <v>934.01</v>
          </cell>
          <cell r="I360">
            <v>1801.75</v>
          </cell>
          <cell r="J360">
            <v>1171.5</v>
          </cell>
          <cell r="K360"/>
          <cell r="L360">
            <v>2890.45</v>
          </cell>
          <cell r="M360">
            <v>1865.48</v>
          </cell>
          <cell r="N360"/>
          <cell r="O360">
            <v>1832.35</v>
          </cell>
          <cell r="P360">
            <v>617.69000000000005</v>
          </cell>
          <cell r="Q360">
            <v>1485.77</v>
          </cell>
          <cell r="R360">
            <v>913.49</v>
          </cell>
          <cell r="S360">
            <v>618.99999999999989</v>
          </cell>
          <cell r="T360">
            <v>183.7</v>
          </cell>
          <cell r="U360">
            <v>372.40999999999997</v>
          </cell>
          <cell r="V360">
            <v>57.46</v>
          </cell>
          <cell r="W360">
            <v>170.81</v>
          </cell>
          <cell r="Z360"/>
          <cell r="AD360"/>
          <cell r="AH360">
            <v>1</v>
          </cell>
        </row>
        <row r="361">
          <cell r="B361">
            <v>734.32999999999993</v>
          </cell>
          <cell r="C361">
            <v>3182.3199999999997</v>
          </cell>
          <cell r="D361">
            <v>1945.56</v>
          </cell>
          <cell r="E361">
            <v>569</v>
          </cell>
          <cell r="F361">
            <v>1333.79</v>
          </cell>
          <cell r="G361">
            <v>482.67999999999995</v>
          </cell>
          <cell r="H361">
            <v>729.42000000000007</v>
          </cell>
          <cell r="I361">
            <v>2094.73</v>
          </cell>
          <cell r="J361">
            <v>535.69000000000005</v>
          </cell>
          <cell r="K361"/>
          <cell r="L361">
            <v>1240.3899999999999</v>
          </cell>
          <cell r="M361">
            <v>2233.6</v>
          </cell>
          <cell r="N361">
            <v>196.23000000000002</v>
          </cell>
          <cell r="O361">
            <v>1953.98</v>
          </cell>
          <cell r="P361">
            <v>352.78</v>
          </cell>
          <cell r="Q361">
            <v>1689.9199999999998</v>
          </cell>
          <cell r="R361">
            <v>1132.29</v>
          </cell>
          <cell r="S361">
            <v>243.18</v>
          </cell>
          <cell r="T361">
            <v>263.08999999999997</v>
          </cell>
          <cell r="U361">
            <v>251.74</v>
          </cell>
          <cell r="V361">
            <v>50.51</v>
          </cell>
          <cell r="W361">
            <v>226.26</v>
          </cell>
          <cell r="Z361"/>
          <cell r="AD361"/>
          <cell r="AH361">
            <v>1</v>
          </cell>
        </row>
        <row r="362">
          <cell r="B362">
            <v>1068.82</v>
          </cell>
          <cell r="C362">
            <v>5424.670000000001</v>
          </cell>
          <cell r="D362">
            <v>3037.57</v>
          </cell>
          <cell r="E362">
            <v>539</v>
          </cell>
          <cell r="F362">
            <v>774.52</v>
          </cell>
          <cell r="G362">
            <v>713.38</v>
          </cell>
          <cell r="H362">
            <v>785.63000000000011</v>
          </cell>
          <cell r="I362">
            <v>437.46000000000004</v>
          </cell>
          <cell r="J362">
            <v>988</v>
          </cell>
          <cell r="K362"/>
          <cell r="L362">
            <v>3157.81</v>
          </cell>
          <cell r="M362">
            <v>1633.34</v>
          </cell>
          <cell r="N362"/>
          <cell r="O362">
            <v>1878.56</v>
          </cell>
          <cell r="P362">
            <v>312</v>
          </cell>
          <cell r="Q362">
            <v>1115.7799999999997</v>
          </cell>
          <cell r="R362">
            <v>729.94999999999993</v>
          </cell>
          <cell r="S362">
            <v>601.55000000000007</v>
          </cell>
          <cell r="T362">
            <v>171.04</v>
          </cell>
          <cell r="U362"/>
          <cell r="V362"/>
          <cell r="W362">
            <v>602.74</v>
          </cell>
          <cell r="Z362"/>
          <cell r="AD362"/>
          <cell r="AH362">
            <v>1</v>
          </cell>
        </row>
        <row r="363">
          <cell r="B363">
            <v>1167.47</v>
          </cell>
          <cell r="C363">
            <v>7334.9299999999985</v>
          </cell>
          <cell r="D363">
            <v>2079.5</v>
          </cell>
          <cell r="E363">
            <v>878.38</v>
          </cell>
          <cell r="F363">
            <v>1097.76</v>
          </cell>
          <cell r="G363">
            <v>795.47</v>
          </cell>
          <cell r="H363">
            <v>957.25000000000011</v>
          </cell>
          <cell r="I363">
            <v>1454.27</v>
          </cell>
          <cell r="J363">
            <v>913</v>
          </cell>
          <cell r="K363"/>
          <cell r="L363">
            <v>3995.2400000000002</v>
          </cell>
          <cell r="M363">
            <v>2893.8100000000004</v>
          </cell>
          <cell r="N363"/>
          <cell r="O363">
            <v>1947.8600000000001</v>
          </cell>
          <cell r="P363">
            <v>436</v>
          </cell>
          <cell r="Q363">
            <v>395.55</v>
          </cell>
          <cell r="R363">
            <v>717.0200000000001</v>
          </cell>
          <cell r="S363">
            <v>404.34</v>
          </cell>
          <cell r="T363">
            <v>278.81</v>
          </cell>
          <cell r="U363">
            <v>39.020000000000003</v>
          </cell>
          <cell r="V363"/>
          <cell r="W363">
            <v>629.52</v>
          </cell>
          <cell r="Z363"/>
          <cell r="AD363"/>
          <cell r="AH363">
            <v>1</v>
          </cell>
        </row>
        <row r="364">
          <cell r="B364">
            <v>694.09999999999991</v>
          </cell>
          <cell r="C364">
            <v>5368.6699999999992</v>
          </cell>
          <cell r="D364">
            <v>1418.5900000000001</v>
          </cell>
          <cell r="E364">
            <v>341</v>
          </cell>
          <cell r="F364">
            <v>1366.04</v>
          </cell>
          <cell r="G364">
            <v>312</v>
          </cell>
          <cell r="H364">
            <v>1502.4999999999998</v>
          </cell>
          <cell r="I364">
            <v>1391.15</v>
          </cell>
          <cell r="J364">
            <v>863.3</v>
          </cell>
          <cell r="K364"/>
          <cell r="L364">
            <v>3032.1599999999994</v>
          </cell>
          <cell r="M364">
            <v>2125.25</v>
          </cell>
          <cell r="N364">
            <v>364</v>
          </cell>
          <cell r="O364">
            <v>2096.3000000000002</v>
          </cell>
          <cell r="P364"/>
          <cell r="Q364">
            <v>797.55</v>
          </cell>
          <cell r="R364">
            <v>722.16000000000008</v>
          </cell>
          <cell r="S364">
            <v>318.43</v>
          </cell>
          <cell r="T364">
            <v>202.51999999999998</v>
          </cell>
          <cell r="U364">
            <v>547.71</v>
          </cell>
          <cell r="V364">
            <v>88.57</v>
          </cell>
          <cell r="W364">
            <v>215.77</v>
          </cell>
          <cell r="Z364"/>
          <cell r="AD364"/>
          <cell r="AH364">
            <v>1</v>
          </cell>
        </row>
        <row r="365">
          <cell r="B365">
            <v>640.79</v>
          </cell>
          <cell r="C365">
            <v>5012.3499999999995</v>
          </cell>
          <cell r="D365">
            <v>3029.57</v>
          </cell>
          <cell r="E365">
            <v>569</v>
          </cell>
          <cell r="F365">
            <v>650.13000000000011</v>
          </cell>
          <cell r="G365">
            <v>253.02</v>
          </cell>
          <cell r="H365">
            <v>1273.08</v>
          </cell>
          <cell r="I365">
            <v>1253.5</v>
          </cell>
          <cell r="J365">
            <v>794.52</v>
          </cell>
          <cell r="K365"/>
          <cell r="L365">
            <v>3284.81</v>
          </cell>
          <cell r="M365">
            <v>2386.15</v>
          </cell>
          <cell r="N365"/>
          <cell r="O365">
            <v>2087.67</v>
          </cell>
          <cell r="P365"/>
          <cell r="Q365">
            <v>1753.2</v>
          </cell>
          <cell r="R365">
            <v>636.66</v>
          </cell>
          <cell r="S365">
            <v>737.49</v>
          </cell>
          <cell r="T365">
            <v>223.42000000000002</v>
          </cell>
          <cell r="U365">
            <v>50.44</v>
          </cell>
          <cell r="V365">
            <v>238.13</v>
          </cell>
          <cell r="W365">
            <v>475.22</v>
          </cell>
          <cell r="Z365"/>
          <cell r="AD365"/>
          <cell r="AH365">
            <v>1</v>
          </cell>
        </row>
        <row r="366">
          <cell r="B366">
            <v>637</v>
          </cell>
          <cell r="C366">
            <v>3222.74</v>
          </cell>
          <cell r="D366">
            <v>1919.61</v>
          </cell>
          <cell r="E366">
            <v>503.64</v>
          </cell>
          <cell r="F366">
            <v>226</v>
          </cell>
          <cell r="G366">
            <v>433.81</v>
          </cell>
          <cell r="H366">
            <v>1277.7600000000002</v>
          </cell>
          <cell r="I366">
            <v>1888.6299999999999</v>
          </cell>
          <cell r="J366">
            <v>563.41</v>
          </cell>
          <cell r="K366"/>
          <cell r="L366">
            <v>2819.69</v>
          </cell>
          <cell r="M366">
            <v>1873.83</v>
          </cell>
          <cell r="N366"/>
          <cell r="O366">
            <v>1819.8</v>
          </cell>
          <cell r="P366">
            <v>335.46000000000004</v>
          </cell>
          <cell r="Q366">
            <v>1034.27</v>
          </cell>
          <cell r="R366">
            <v>622.02</v>
          </cell>
          <cell r="S366">
            <v>642.89</v>
          </cell>
          <cell r="T366">
            <v>285.33000000000004</v>
          </cell>
          <cell r="U366">
            <v>71.55</v>
          </cell>
          <cell r="V366">
            <v>133.66</v>
          </cell>
          <cell r="W366">
            <v>389.92999999999995</v>
          </cell>
          <cell r="Z366"/>
          <cell r="AD366"/>
          <cell r="AH366">
            <v>1</v>
          </cell>
        </row>
        <row r="367">
          <cell r="B367">
            <v>753.03000000000009</v>
          </cell>
          <cell r="C367">
            <v>3564.3800000000006</v>
          </cell>
          <cell r="D367">
            <v>2252.38</v>
          </cell>
          <cell r="E367">
            <v>664</v>
          </cell>
          <cell r="F367">
            <v>772.15</v>
          </cell>
          <cell r="G367">
            <v>559.22</v>
          </cell>
          <cell r="H367">
            <v>1105.0700000000002</v>
          </cell>
          <cell r="I367">
            <v>855.77</v>
          </cell>
          <cell r="J367">
            <v>719</v>
          </cell>
          <cell r="K367"/>
          <cell r="L367">
            <v>3025.45</v>
          </cell>
          <cell r="M367">
            <v>2613.64</v>
          </cell>
          <cell r="N367">
            <v>70</v>
          </cell>
          <cell r="O367">
            <v>2023.7</v>
          </cell>
          <cell r="P367">
            <v>82.79</v>
          </cell>
          <cell r="Q367">
            <v>1328.0600000000002</v>
          </cell>
          <cell r="R367">
            <v>591.72</v>
          </cell>
          <cell r="S367">
            <v>691.68000000000006</v>
          </cell>
          <cell r="T367">
            <v>309.80999999999995</v>
          </cell>
          <cell r="U367">
            <v>167.20999999999998</v>
          </cell>
          <cell r="V367">
            <v>83.07</v>
          </cell>
          <cell r="W367">
            <v>657.31</v>
          </cell>
          <cell r="Z367"/>
          <cell r="AD367"/>
          <cell r="AH367">
            <v>1</v>
          </cell>
        </row>
        <row r="368">
          <cell r="B368">
            <v>981.04</v>
          </cell>
          <cell r="C368">
            <v>5510.5900000000011</v>
          </cell>
          <cell r="D368">
            <v>2602.02</v>
          </cell>
          <cell r="E368">
            <v>595</v>
          </cell>
          <cell r="F368">
            <v>796.69</v>
          </cell>
          <cell r="G368">
            <v>132</v>
          </cell>
          <cell r="H368">
            <v>1164.44</v>
          </cell>
          <cell r="I368">
            <v>1129.0800000000002</v>
          </cell>
          <cell r="J368">
            <v>729.74</v>
          </cell>
          <cell r="K368"/>
          <cell r="L368">
            <v>2933</v>
          </cell>
          <cell r="M368">
            <v>2379.2799999999997</v>
          </cell>
          <cell r="N368">
            <v>21.85</v>
          </cell>
          <cell r="O368">
            <v>1719.4</v>
          </cell>
          <cell r="P368">
            <v>507.23</v>
          </cell>
          <cell r="Q368">
            <v>1213.3499999999999</v>
          </cell>
          <cell r="R368">
            <v>789.95999999999981</v>
          </cell>
          <cell r="S368">
            <v>765.56000000000006</v>
          </cell>
          <cell r="T368">
            <v>294.15000000000003</v>
          </cell>
          <cell r="U368"/>
          <cell r="V368"/>
          <cell r="W368">
            <v>288.22000000000003</v>
          </cell>
          <cell r="Z368"/>
          <cell r="AD368"/>
          <cell r="AH368">
            <v>1</v>
          </cell>
        </row>
        <row r="369">
          <cell r="B369">
            <v>815.22</v>
          </cell>
          <cell r="C369">
            <v>3992.44</v>
          </cell>
          <cell r="D369">
            <v>1355.15</v>
          </cell>
          <cell r="E369">
            <v>390</v>
          </cell>
          <cell r="F369">
            <v>954.52</v>
          </cell>
          <cell r="G369">
            <v>166</v>
          </cell>
          <cell r="H369">
            <v>1052.53</v>
          </cell>
          <cell r="I369">
            <v>1122.3899999999999</v>
          </cell>
          <cell r="J369">
            <v>1087</v>
          </cell>
          <cell r="K369"/>
          <cell r="L369">
            <v>2418.7299999999996</v>
          </cell>
          <cell r="M369">
            <v>1567.71</v>
          </cell>
          <cell r="N369">
            <v>71.7</v>
          </cell>
          <cell r="O369">
            <v>1415.67</v>
          </cell>
          <cell r="P369">
            <v>623</v>
          </cell>
          <cell r="Q369">
            <v>1180.96</v>
          </cell>
          <cell r="R369">
            <v>605.54</v>
          </cell>
          <cell r="S369">
            <v>613.35</v>
          </cell>
          <cell r="T369">
            <v>272.81</v>
          </cell>
          <cell r="U369">
            <v>339.09000000000003</v>
          </cell>
          <cell r="V369">
            <v>247.73000000000002</v>
          </cell>
          <cell r="W369">
            <v>596.70000000000005</v>
          </cell>
          <cell r="Z369"/>
          <cell r="AD369"/>
          <cell r="AH369">
            <v>1</v>
          </cell>
        </row>
        <row r="370">
          <cell r="B370">
            <v>848</v>
          </cell>
          <cell r="C370">
            <v>3575.85</v>
          </cell>
          <cell r="D370">
            <v>1864.65</v>
          </cell>
          <cell r="E370">
            <v>613</v>
          </cell>
          <cell r="F370">
            <v>854</v>
          </cell>
          <cell r="G370">
            <v>597.22</v>
          </cell>
          <cell r="H370">
            <v>452</v>
          </cell>
          <cell r="I370">
            <v>1152.74</v>
          </cell>
          <cell r="J370">
            <v>1041.72</v>
          </cell>
          <cell r="K370"/>
          <cell r="L370">
            <v>3042.21</v>
          </cell>
          <cell r="M370">
            <v>2764.23</v>
          </cell>
          <cell r="N370"/>
          <cell r="O370">
            <v>987.76</v>
          </cell>
          <cell r="P370">
            <v>118.9</v>
          </cell>
          <cell r="Q370">
            <v>1200.2800000000002</v>
          </cell>
          <cell r="R370">
            <v>492.00999999999993</v>
          </cell>
          <cell r="S370">
            <v>309.03999999999996</v>
          </cell>
          <cell r="T370">
            <v>181.78000000000003</v>
          </cell>
          <cell r="U370">
            <v>170.83</v>
          </cell>
          <cell r="V370">
            <v>31.8</v>
          </cell>
          <cell r="W370">
            <v>375.40999999999997</v>
          </cell>
          <cell r="Z370"/>
          <cell r="AD370"/>
          <cell r="AH370">
            <v>1</v>
          </cell>
        </row>
        <row r="371">
          <cell r="B371">
            <v>845</v>
          </cell>
          <cell r="C371">
            <v>4920.07</v>
          </cell>
          <cell r="D371">
            <v>1822.37</v>
          </cell>
          <cell r="E371">
            <v>458.4</v>
          </cell>
          <cell r="F371">
            <v>295.81</v>
          </cell>
          <cell r="G371">
            <v>188.34</v>
          </cell>
          <cell r="H371">
            <v>974</v>
          </cell>
          <cell r="I371">
            <v>1547.1000000000001</v>
          </cell>
          <cell r="J371">
            <v>1448</v>
          </cell>
          <cell r="K371"/>
          <cell r="L371">
            <v>2938.54</v>
          </cell>
          <cell r="M371">
            <v>2211.1800000000003</v>
          </cell>
          <cell r="N371"/>
          <cell r="O371">
            <v>1342.1399999999999</v>
          </cell>
          <cell r="P371">
            <v>315.27999999999997</v>
          </cell>
          <cell r="Q371">
            <v>1534.33</v>
          </cell>
          <cell r="R371">
            <v>339.42999999999995</v>
          </cell>
          <cell r="S371">
            <v>556.9</v>
          </cell>
          <cell r="T371">
            <v>294.71999999999997</v>
          </cell>
          <cell r="U371"/>
          <cell r="V371"/>
          <cell r="W371">
            <v>708.28</v>
          </cell>
          <cell r="Z371"/>
          <cell r="AD371"/>
          <cell r="AH371">
            <v>1</v>
          </cell>
        </row>
        <row r="372">
          <cell r="B372">
            <v>757.23</v>
          </cell>
          <cell r="C372">
            <v>5845.0300000000016</v>
          </cell>
          <cell r="D372">
            <v>1607.68</v>
          </cell>
          <cell r="E372">
            <v>657.02</v>
          </cell>
          <cell r="F372">
            <v>1752.1699999999998</v>
          </cell>
          <cell r="G372">
            <v>623.64</v>
          </cell>
          <cell r="H372">
            <v>984.95</v>
          </cell>
          <cell r="I372">
            <v>1248.49</v>
          </cell>
          <cell r="J372">
            <v>1425.75</v>
          </cell>
          <cell r="K372"/>
          <cell r="L372">
            <v>2985.2200000000003</v>
          </cell>
          <cell r="M372">
            <v>1867.49</v>
          </cell>
          <cell r="N372"/>
          <cell r="O372">
            <v>754.51</v>
          </cell>
          <cell r="P372">
            <v>896.72</v>
          </cell>
          <cell r="Q372">
            <v>1029.8499999999999</v>
          </cell>
          <cell r="R372">
            <v>432.42999999999995</v>
          </cell>
          <cell r="S372">
            <v>161.30000000000001</v>
          </cell>
          <cell r="T372">
            <v>245.19</v>
          </cell>
          <cell r="U372">
            <v>239.09</v>
          </cell>
          <cell r="V372">
            <v>65.849999999999994</v>
          </cell>
          <cell r="W372">
            <v>591.91</v>
          </cell>
          <cell r="Z372"/>
          <cell r="AD372"/>
          <cell r="AH372">
            <v>1</v>
          </cell>
        </row>
        <row r="373">
          <cell r="B373">
            <v>823.37000000000012</v>
          </cell>
          <cell r="C373">
            <v>3797.62</v>
          </cell>
          <cell r="D373">
            <v>2263.58</v>
          </cell>
          <cell r="E373">
            <v>858</v>
          </cell>
          <cell r="F373">
            <v>657.56999999999994</v>
          </cell>
          <cell r="G373">
            <v>408.37</v>
          </cell>
          <cell r="H373">
            <v>778.49</v>
          </cell>
          <cell r="I373">
            <v>1677.13</v>
          </cell>
          <cell r="J373">
            <v>544.13</v>
          </cell>
          <cell r="K373"/>
          <cell r="L373">
            <v>3035.37</v>
          </cell>
          <cell r="M373">
            <v>2436.4499999999998</v>
          </cell>
          <cell r="N373">
            <v>77</v>
          </cell>
          <cell r="O373">
            <v>1095.54</v>
          </cell>
          <cell r="P373">
            <v>498.4</v>
          </cell>
          <cell r="Q373">
            <v>1436.73</v>
          </cell>
          <cell r="R373">
            <v>681.64</v>
          </cell>
          <cell r="S373">
            <v>430.96000000000004</v>
          </cell>
          <cell r="T373">
            <v>199.15</v>
          </cell>
          <cell r="U373"/>
          <cell r="V373">
            <v>71.73</v>
          </cell>
          <cell r="W373">
            <v>387.15</v>
          </cell>
          <cell r="Z373"/>
          <cell r="AD373"/>
          <cell r="AH373">
            <v>1</v>
          </cell>
        </row>
        <row r="374">
          <cell r="B374">
            <v>969</v>
          </cell>
          <cell r="C374">
            <v>5167.4899999999989</v>
          </cell>
          <cell r="D374">
            <v>1169.29</v>
          </cell>
          <cell r="E374">
            <v>621</v>
          </cell>
          <cell r="F374">
            <v>315.77999999999997</v>
          </cell>
          <cell r="G374">
            <v>674.79</v>
          </cell>
          <cell r="H374">
            <v>1290.4099999999999</v>
          </cell>
          <cell r="I374">
            <v>1053.3699999999999</v>
          </cell>
          <cell r="J374">
            <v>1312.74</v>
          </cell>
          <cell r="K374"/>
          <cell r="L374">
            <v>3845.88</v>
          </cell>
          <cell r="M374">
            <v>2814.46</v>
          </cell>
          <cell r="N374"/>
          <cell r="O374">
            <v>1662.8600000000001</v>
          </cell>
          <cell r="P374">
            <v>48.790000000000006</v>
          </cell>
          <cell r="Q374">
            <v>1868.3499999999997</v>
          </cell>
          <cell r="R374">
            <v>565.04999999999995</v>
          </cell>
          <cell r="S374">
            <v>231.24</v>
          </cell>
          <cell r="T374">
            <v>204.37</v>
          </cell>
          <cell r="U374">
            <v>419.02</v>
          </cell>
          <cell r="V374"/>
          <cell r="W374">
            <v>416.31</v>
          </cell>
          <cell r="Z374">
            <v>70</v>
          </cell>
          <cell r="AD374"/>
          <cell r="AH374">
            <v>1</v>
          </cell>
        </row>
        <row r="375">
          <cell r="B375">
            <v>622.57999999999993</v>
          </cell>
          <cell r="C375">
            <v>5309.0700000000006</v>
          </cell>
          <cell r="D375">
            <v>1438.87</v>
          </cell>
          <cell r="E375">
            <v>498</v>
          </cell>
          <cell r="F375">
            <v>1190.2</v>
          </cell>
          <cell r="G375">
            <v>601</v>
          </cell>
          <cell r="H375">
            <v>598.76</v>
          </cell>
          <cell r="I375">
            <v>1419.65</v>
          </cell>
          <cell r="J375">
            <v>540.54</v>
          </cell>
          <cell r="K375"/>
          <cell r="L375">
            <v>3563.7700000000004</v>
          </cell>
          <cell r="M375">
            <v>1685.73</v>
          </cell>
          <cell r="N375"/>
          <cell r="O375">
            <v>743.45</v>
          </cell>
          <cell r="P375">
            <v>296</v>
          </cell>
          <cell r="Q375">
            <v>1585.42</v>
          </cell>
          <cell r="R375">
            <v>313.76</v>
          </cell>
          <cell r="S375">
            <v>231.29000000000002</v>
          </cell>
          <cell r="T375">
            <v>275.14000000000004</v>
          </cell>
          <cell r="U375"/>
          <cell r="V375"/>
          <cell r="W375">
            <v>396.21999999999997</v>
          </cell>
          <cell r="Z375"/>
          <cell r="AD375"/>
          <cell r="AH375">
            <v>1</v>
          </cell>
        </row>
        <row r="376">
          <cell r="B376">
            <v>932.03</v>
          </cell>
          <cell r="C376">
            <v>6150.53</v>
          </cell>
          <cell r="D376">
            <v>1797.81</v>
          </cell>
          <cell r="E376">
            <v>171</v>
          </cell>
          <cell r="F376">
            <v>747.31</v>
          </cell>
          <cell r="G376">
            <v>597</v>
          </cell>
          <cell r="H376">
            <v>689.88</v>
          </cell>
          <cell r="I376">
            <v>1731.96</v>
          </cell>
          <cell r="J376">
            <v>887.4</v>
          </cell>
          <cell r="K376"/>
          <cell r="L376">
            <v>4361.34</v>
          </cell>
          <cell r="M376">
            <v>2583.39</v>
          </cell>
          <cell r="N376"/>
          <cell r="O376">
            <v>1700.42</v>
          </cell>
          <cell r="P376">
            <v>626</v>
          </cell>
          <cell r="Q376">
            <v>930.54000000000008</v>
          </cell>
          <cell r="R376">
            <v>571.79</v>
          </cell>
          <cell r="S376">
            <v>674.06</v>
          </cell>
          <cell r="T376">
            <v>108.22</v>
          </cell>
          <cell r="U376">
            <v>366.66999999999996</v>
          </cell>
          <cell r="V376"/>
          <cell r="W376">
            <v>236.61</v>
          </cell>
          <cell r="Z376"/>
          <cell r="AD376"/>
          <cell r="AH376">
            <v>1</v>
          </cell>
        </row>
        <row r="377">
          <cell r="B377">
            <v>742.9</v>
          </cell>
          <cell r="C377">
            <v>4993.93</v>
          </cell>
          <cell r="D377">
            <v>2817.98</v>
          </cell>
          <cell r="E377">
            <v>80</v>
          </cell>
          <cell r="F377">
            <v>811</v>
          </cell>
          <cell r="G377">
            <v>640.29</v>
          </cell>
          <cell r="H377">
            <v>1394.57</v>
          </cell>
          <cell r="I377">
            <v>745.1</v>
          </cell>
          <cell r="J377">
            <v>871.56</v>
          </cell>
          <cell r="K377">
            <v>54.3</v>
          </cell>
          <cell r="L377">
            <v>3696.36</v>
          </cell>
          <cell r="M377">
            <v>2960.0800000000004</v>
          </cell>
          <cell r="N377">
            <v>195</v>
          </cell>
          <cell r="O377">
            <v>2005.1999999999998</v>
          </cell>
          <cell r="P377">
            <v>406.86</v>
          </cell>
          <cell r="Q377">
            <v>614.68000000000006</v>
          </cell>
          <cell r="R377">
            <v>502.46</v>
          </cell>
          <cell r="S377">
            <v>233.5</v>
          </cell>
          <cell r="T377">
            <v>216.05</v>
          </cell>
          <cell r="U377"/>
          <cell r="V377"/>
          <cell r="W377">
            <v>597.6</v>
          </cell>
          <cell r="Z377"/>
          <cell r="AD377"/>
          <cell r="AH377">
            <v>1</v>
          </cell>
        </row>
        <row r="378">
          <cell r="B378">
            <v>665.65</v>
          </cell>
          <cell r="C378">
            <v>5773.4</v>
          </cell>
          <cell r="D378">
            <v>1942</v>
          </cell>
          <cell r="E378">
            <v>556</v>
          </cell>
          <cell r="F378">
            <v>839.2</v>
          </cell>
          <cell r="G378">
            <v>505.65999999999997</v>
          </cell>
          <cell r="H378">
            <v>1115.0500000000002</v>
          </cell>
          <cell r="I378">
            <v>966.81000000000006</v>
          </cell>
          <cell r="J378">
            <v>1085</v>
          </cell>
          <cell r="K378"/>
          <cell r="L378">
            <v>3862.41</v>
          </cell>
          <cell r="M378">
            <v>3053.7400000000002</v>
          </cell>
          <cell r="N378">
            <v>189</v>
          </cell>
          <cell r="O378">
            <v>1074.6999999999998</v>
          </cell>
          <cell r="P378">
            <v>247.12</v>
          </cell>
          <cell r="Q378">
            <v>1514.13</v>
          </cell>
          <cell r="R378">
            <v>837.25</v>
          </cell>
          <cell r="S378">
            <v>595.6099999999999</v>
          </cell>
          <cell r="T378">
            <v>146</v>
          </cell>
          <cell r="U378">
            <v>294.03999999999996</v>
          </cell>
          <cell r="V378"/>
          <cell r="W378">
            <v>343.28999999999996</v>
          </cell>
          <cell r="Z378"/>
          <cell r="AD378"/>
          <cell r="AH378">
            <v>1</v>
          </cell>
        </row>
        <row r="379">
          <cell r="B379">
            <v>936.06</v>
          </cell>
          <cell r="C379">
            <v>5869.9100000000017</v>
          </cell>
          <cell r="D379">
            <v>1715.33</v>
          </cell>
          <cell r="E379">
            <v>953</v>
          </cell>
          <cell r="F379">
            <v>267.12</v>
          </cell>
          <cell r="G379">
            <v>411.27</v>
          </cell>
          <cell r="H379">
            <v>618.52</v>
          </cell>
          <cell r="I379">
            <v>2053.27</v>
          </cell>
          <cell r="J379">
            <v>669.58</v>
          </cell>
          <cell r="K379"/>
          <cell r="L379">
            <v>2749.23</v>
          </cell>
          <cell r="M379">
            <v>2189.8199999999997</v>
          </cell>
          <cell r="N379">
            <v>112</v>
          </cell>
          <cell r="O379">
            <v>1418.4099999999999</v>
          </cell>
          <cell r="P379">
            <v>315</v>
          </cell>
          <cell r="Q379">
            <v>1156.51</v>
          </cell>
          <cell r="R379">
            <v>851.2199999999998</v>
          </cell>
          <cell r="S379">
            <v>131.54000000000002</v>
          </cell>
          <cell r="T379">
            <v>291.77</v>
          </cell>
          <cell r="U379">
            <v>249.94</v>
          </cell>
          <cell r="V379"/>
          <cell r="W379">
            <v>416.78999999999996</v>
          </cell>
          <cell r="Z379"/>
          <cell r="AD379"/>
          <cell r="AH379">
            <v>1</v>
          </cell>
        </row>
        <row r="380">
          <cell r="B380">
            <v>963.71</v>
          </cell>
          <cell r="C380">
            <v>5623.8799999999992</v>
          </cell>
          <cell r="D380">
            <v>2867.05</v>
          </cell>
          <cell r="E380">
            <v>242</v>
          </cell>
          <cell r="F380">
            <v>713.06</v>
          </cell>
          <cell r="G380">
            <v>301.68</v>
          </cell>
          <cell r="H380">
            <v>705.37000000000012</v>
          </cell>
          <cell r="I380">
            <v>933.73</v>
          </cell>
          <cell r="J380">
            <v>177</v>
          </cell>
          <cell r="K380"/>
          <cell r="L380">
            <v>4380.4699999999993</v>
          </cell>
          <cell r="M380">
            <v>2212.67</v>
          </cell>
          <cell r="N380">
            <v>143</v>
          </cell>
          <cell r="O380">
            <v>688.49</v>
          </cell>
          <cell r="P380">
            <v>470.94</v>
          </cell>
          <cell r="Q380">
            <v>1684.5900000000001</v>
          </cell>
          <cell r="R380">
            <v>617.70999999999992</v>
          </cell>
          <cell r="S380">
            <v>336.57</v>
          </cell>
          <cell r="T380">
            <v>201.51999999999998</v>
          </cell>
          <cell r="U380">
            <v>399.79999999999995</v>
          </cell>
          <cell r="V380"/>
          <cell r="W380">
            <v>460.63</v>
          </cell>
          <cell r="Z380"/>
          <cell r="AD380"/>
          <cell r="AH380">
            <v>1</v>
          </cell>
        </row>
        <row r="381">
          <cell r="B381">
            <v>679.14</v>
          </cell>
          <cell r="C381">
            <v>4923.2400000000007</v>
          </cell>
          <cell r="D381">
            <v>2682.27</v>
          </cell>
          <cell r="E381"/>
          <cell r="F381">
            <v>187</v>
          </cell>
          <cell r="G381">
            <v>243.13</v>
          </cell>
          <cell r="H381">
            <v>968.24</v>
          </cell>
          <cell r="I381">
            <v>1745.94</v>
          </cell>
          <cell r="J381">
            <v>1481.52</v>
          </cell>
          <cell r="K381"/>
          <cell r="L381">
            <v>4638.880000000001</v>
          </cell>
          <cell r="M381">
            <v>3189.68</v>
          </cell>
          <cell r="N381"/>
          <cell r="O381">
            <v>1383.22</v>
          </cell>
          <cell r="P381">
            <v>531</v>
          </cell>
          <cell r="Q381">
            <v>627.76</v>
          </cell>
          <cell r="R381">
            <v>451.61000000000007</v>
          </cell>
          <cell r="S381">
            <v>295.18</v>
          </cell>
          <cell r="T381">
            <v>174.8</v>
          </cell>
          <cell r="U381">
            <v>392.47999999999996</v>
          </cell>
          <cell r="V381"/>
          <cell r="W381">
            <v>378.26</v>
          </cell>
          <cell r="Z381"/>
          <cell r="AD381"/>
          <cell r="AH381">
            <v>1</v>
          </cell>
        </row>
        <row r="382">
          <cell r="B382">
            <v>953.02</v>
          </cell>
          <cell r="C382">
            <v>5261.4900000000007</v>
          </cell>
          <cell r="D382">
            <v>2504.81</v>
          </cell>
          <cell r="E382">
            <v>779</v>
          </cell>
          <cell r="F382">
            <v>1084.26</v>
          </cell>
          <cell r="G382">
            <v>243.70000000000002</v>
          </cell>
          <cell r="H382">
            <v>1299.02</v>
          </cell>
          <cell r="I382">
            <v>1985.81</v>
          </cell>
          <cell r="J382">
            <v>828.55</v>
          </cell>
          <cell r="K382"/>
          <cell r="L382">
            <v>3898.0299999999997</v>
          </cell>
          <cell r="M382">
            <v>2912.7599999999998</v>
          </cell>
          <cell r="N382"/>
          <cell r="O382">
            <v>1522.99</v>
          </cell>
          <cell r="P382">
            <v>337.93</v>
          </cell>
          <cell r="Q382">
            <v>1010.4100000000001</v>
          </cell>
          <cell r="R382">
            <v>261.12</v>
          </cell>
          <cell r="S382">
            <v>729.42</v>
          </cell>
          <cell r="T382">
            <v>60.27</v>
          </cell>
          <cell r="U382">
            <v>148</v>
          </cell>
          <cell r="V382">
            <v>194.02</v>
          </cell>
          <cell r="W382">
            <v>483.35999999999996</v>
          </cell>
          <cell r="Z382"/>
          <cell r="AD382"/>
          <cell r="AH382">
            <v>1</v>
          </cell>
        </row>
        <row r="383">
          <cell r="B383">
            <v>733</v>
          </cell>
          <cell r="C383">
            <v>5716.4</v>
          </cell>
          <cell r="D383">
            <v>2919.76</v>
          </cell>
          <cell r="E383">
            <v>393</v>
          </cell>
          <cell r="F383">
            <v>384.17999999999995</v>
          </cell>
          <cell r="G383">
            <v>564.84</v>
          </cell>
          <cell r="H383">
            <v>920.05000000000007</v>
          </cell>
          <cell r="I383">
            <v>1714.79</v>
          </cell>
          <cell r="J383">
            <v>553.01</v>
          </cell>
          <cell r="K383"/>
          <cell r="L383">
            <v>2678.42</v>
          </cell>
          <cell r="M383">
            <v>2527.6800000000003</v>
          </cell>
          <cell r="N383"/>
          <cell r="O383">
            <v>690.64</v>
          </cell>
          <cell r="P383">
            <v>422</v>
          </cell>
          <cell r="Q383">
            <v>1147.2</v>
          </cell>
          <cell r="R383">
            <v>799.06000000000017</v>
          </cell>
          <cell r="S383"/>
          <cell r="T383">
            <v>159</v>
          </cell>
          <cell r="U383">
            <v>480.22</v>
          </cell>
          <cell r="V383"/>
          <cell r="W383">
            <v>637.57000000000005</v>
          </cell>
          <cell r="Z383"/>
          <cell r="AD383"/>
          <cell r="AH383">
            <v>1</v>
          </cell>
        </row>
        <row r="384">
          <cell r="B384">
            <v>849</v>
          </cell>
          <cell r="C384">
            <v>5339.89</v>
          </cell>
          <cell r="D384">
            <v>2846.0299999999997</v>
          </cell>
          <cell r="E384">
            <v>479.19</v>
          </cell>
          <cell r="F384">
            <v>510.63</v>
          </cell>
          <cell r="G384">
            <v>519.20000000000005</v>
          </cell>
          <cell r="H384">
            <v>628.95000000000005</v>
          </cell>
          <cell r="I384">
            <v>1312.92</v>
          </cell>
          <cell r="J384">
            <v>942.59</v>
          </cell>
          <cell r="K384"/>
          <cell r="L384">
            <v>3419.47</v>
          </cell>
          <cell r="M384">
            <v>2634.5899999999997</v>
          </cell>
          <cell r="N384"/>
          <cell r="O384">
            <v>601.62000000000012</v>
          </cell>
          <cell r="P384">
            <v>330</v>
          </cell>
          <cell r="Q384">
            <v>1094.44</v>
          </cell>
          <cell r="R384">
            <v>400.1</v>
          </cell>
          <cell r="S384">
            <v>79.63</v>
          </cell>
          <cell r="T384">
            <v>204.27999999999997</v>
          </cell>
          <cell r="U384">
            <v>323.92</v>
          </cell>
          <cell r="V384"/>
          <cell r="W384">
            <v>498.16999999999996</v>
          </cell>
          <cell r="Z384"/>
          <cell r="AD384"/>
          <cell r="AH384">
            <v>1</v>
          </cell>
        </row>
        <row r="385">
          <cell r="B385">
            <v>462.96000000000004</v>
          </cell>
          <cell r="C385">
            <v>3629.83</v>
          </cell>
          <cell r="D385">
            <v>2164.2199999999998</v>
          </cell>
          <cell r="E385">
            <v>374</v>
          </cell>
          <cell r="F385">
            <v>825.53</v>
          </cell>
          <cell r="G385">
            <v>241</v>
          </cell>
          <cell r="H385">
            <v>736.36</v>
          </cell>
          <cell r="I385">
            <v>1035.8600000000001</v>
          </cell>
          <cell r="J385">
            <v>634.23</v>
          </cell>
          <cell r="K385"/>
          <cell r="L385">
            <v>2428.23</v>
          </cell>
          <cell r="M385">
            <v>2537.9300000000003</v>
          </cell>
          <cell r="N385"/>
          <cell r="O385">
            <v>1077.1399999999999</v>
          </cell>
          <cell r="P385">
            <v>350.53999999999996</v>
          </cell>
          <cell r="Q385">
            <v>802.18</v>
          </cell>
          <cell r="R385">
            <v>320.69</v>
          </cell>
          <cell r="S385">
            <v>361</v>
          </cell>
          <cell r="T385">
            <v>287.45999999999998</v>
          </cell>
          <cell r="U385">
            <v>658.99</v>
          </cell>
          <cell r="V385">
            <v>87.47</v>
          </cell>
          <cell r="W385">
            <v>615.29</v>
          </cell>
          <cell r="Z385"/>
          <cell r="AD385"/>
          <cell r="AH385">
            <v>1</v>
          </cell>
        </row>
        <row r="386">
          <cell r="B386">
            <v>560.33999999999992</v>
          </cell>
          <cell r="C386">
            <v>5108.93</v>
          </cell>
          <cell r="D386">
            <v>2108.63</v>
          </cell>
          <cell r="E386">
            <v>195.7</v>
          </cell>
          <cell r="F386">
            <v>1221.97</v>
          </cell>
          <cell r="G386">
            <v>667</v>
          </cell>
          <cell r="H386">
            <v>756.13000000000011</v>
          </cell>
          <cell r="I386">
            <v>1024.55</v>
          </cell>
          <cell r="J386">
            <v>623</v>
          </cell>
          <cell r="K386"/>
          <cell r="L386">
            <v>2950.28</v>
          </cell>
          <cell r="M386">
            <v>2343.4899999999998</v>
          </cell>
          <cell r="N386">
            <v>81.06</v>
          </cell>
          <cell r="O386">
            <v>1895.56</v>
          </cell>
          <cell r="P386">
            <v>282</v>
          </cell>
          <cell r="Q386">
            <v>1753.9</v>
          </cell>
          <cell r="R386">
            <v>478.46000000000004</v>
          </cell>
          <cell r="S386">
            <v>71.88</v>
          </cell>
          <cell r="T386">
            <v>95.36</v>
          </cell>
          <cell r="U386">
            <v>458.28</v>
          </cell>
          <cell r="V386"/>
          <cell r="W386">
            <v>401.65</v>
          </cell>
          <cell r="Z386"/>
          <cell r="AD386"/>
          <cell r="AH386">
            <v>1</v>
          </cell>
        </row>
        <row r="387">
          <cell r="B387">
            <v>1108.25</v>
          </cell>
          <cell r="C387">
            <v>5203.9600000000009</v>
          </cell>
          <cell r="D387">
            <v>2672.51</v>
          </cell>
          <cell r="E387">
            <v>758.68000000000006</v>
          </cell>
          <cell r="F387">
            <v>770.06999999999994</v>
          </cell>
          <cell r="G387">
            <v>166.57999999999998</v>
          </cell>
          <cell r="H387">
            <v>576.96</v>
          </cell>
          <cell r="I387">
            <v>1478.27</v>
          </cell>
          <cell r="J387">
            <v>1286.98</v>
          </cell>
          <cell r="K387"/>
          <cell r="L387">
            <v>3847.670000000001</v>
          </cell>
          <cell r="M387">
            <v>2252.77</v>
          </cell>
          <cell r="N387">
            <v>279.89999999999998</v>
          </cell>
          <cell r="O387">
            <v>1746.9400000000003</v>
          </cell>
          <cell r="P387">
            <v>243.43</v>
          </cell>
          <cell r="Q387">
            <v>970.86999999999989</v>
          </cell>
          <cell r="R387">
            <v>877.94999999999993</v>
          </cell>
          <cell r="S387">
            <v>608.41000000000008</v>
          </cell>
          <cell r="T387">
            <v>208.82</v>
          </cell>
          <cell r="U387">
            <v>137.88999999999999</v>
          </cell>
          <cell r="V387"/>
          <cell r="W387">
            <v>754.6</v>
          </cell>
          <cell r="Z387"/>
          <cell r="AD387"/>
          <cell r="AH387">
            <v>1</v>
          </cell>
        </row>
        <row r="388">
          <cell r="B388">
            <v>940.71</v>
          </cell>
          <cell r="C388">
            <v>2289.8199999999997</v>
          </cell>
          <cell r="D388">
            <v>1675</v>
          </cell>
          <cell r="E388">
            <v>190</v>
          </cell>
          <cell r="F388">
            <v>444.12</v>
          </cell>
          <cell r="G388">
            <v>295.76</v>
          </cell>
          <cell r="H388">
            <v>430.76</v>
          </cell>
          <cell r="I388">
            <v>744.45</v>
          </cell>
          <cell r="J388"/>
          <cell r="K388"/>
          <cell r="L388">
            <v>2928.99</v>
          </cell>
          <cell r="M388">
            <v>1700.54</v>
          </cell>
          <cell r="N388">
            <v>80.7</v>
          </cell>
          <cell r="O388">
            <v>1378.39</v>
          </cell>
          <cell r="P388">
            <v>172</v>
          </cell>
          <cell r="Q388">
            <v>1113.48</v>
          </cell>
          <cell r="R388">
            <v>244.92000000000002</v>
          </cell>
          <cell r="S388">
            <v>162.26999999999998</v>
          </cell>
          <cell r="T388">
            <v>175.46</v>
          </cell>
          <cell r="U388">
            <v>497.72</v>
          </cell>
          <cell r="V388"/>
          <cell r="W388">
            <v>458.65999999999997</v>
          </cell>
          <cell r="Z388"/>
          <cell r="AD388"/>
          <cell r="AH388">
            <v>1</v>
          </cell>
        </row>
        <row r="389">
          <cell r="B389">
            <v>693</v>
          </cell>
          <cell r="C389">
            <v>3920.5600000000004</v>
          </cell>
          <cell r="D389">
            <v>1799.2</v>
          </cell>
          <cell r="E389">
            <v>89.35</v>
          </cell>
          <cell r="F389">
            <v>1224.48</v>
          </cell>
          <cell r="G389">
            <v>557.98</v>
          </cell>
          <cell r="H389">
            <v>674.95</v>
          </cell>
          <cell r="I389">
            <v>1380.2200000000003</v>
          </cell>
          <cell r="J389">
            <v>791.74</v>
          </cell>
          <cell r="K389"/>
          <cell r="L389">
            <v>2867.94</v>
          </cell>
          <cell r="M389">
            <v>1337.1399999999999</v>
          </cell>
          <cell r="N389"/>
          <cell r="O389">
            <v>979.84</v>
          </cell>
          <cell r="P389">
            <v>180</v>
          </cell>
          <cell r="Q389">
            <v>630.25</v>
          </cell>
          <cell r="R389">
            <v>846.58999999999992</v>
          </cell>
          <cell r="S389"/>
          <cell r="T389">
            <v>108.46000000000001</v>
          </cell>
          <cell r="U389">
            <v>173.82</v>
          </cell>
          <cell r="V389"/>
          <cell r="W389">
            <v>534.76</v>
          </cell>
          <cell r="Z389"/>
          <cell r="AD389"/>
          <cell r="AH389">
            <v>1</v>
          </cell>
        </row>
        <row r="390">
          <cell r="B390">
            <v>819.38</v>
          </cell>
          <cell r="C390">
            <v>3271.26</v>
          </cell>
          <cell r="D390">
            <v>1722</v>
          </cell>
          <cell r="E390">
            <v>350</v>
          </cell>
          <cell r="F390">
            <v>753.86</v>
          </cell>
          <cell r="G390">
            <v>495.64000000000004</v>
          </cell>
          <cell r="H390">
            <v>430.54</v>
          </cell>
          <cell r="I390">
            <v>935.25</v>
          </cell>
          <cell r="J390">
            <v>613</v>
          </cell>
          <cell r="K390"/>
          <cell r="L390">
            <v>1642.17</v>
          </cell>
          <cell r="M390">
            <v>1021.22</v>
          </cell>
          <cell r="N390"/>
          <cell r="O390">
            <v>1289.0999999999999</v>
          </cell>
          <cell r="P390">
            <v>409.26</v>
          </cell>
          <cell r="Q390">
            <v>1007.73</v>
          </cell>
          <cell r="R390">
            <v>606.13</v>
          </cell>
          <cell r="S390">
            <v>242.72</v>
          </cell>
          <cell r="T390">
            <v>313.85999999999996</v>
          </cell>
          <cell r="U390">
            <v>218.43</v>
          </cell>
          <cell r="V390">
            <v>88.45</v>
          </cell>
          <cell r="W390">
            <v>676.12</v>
          </cell>
          <cell r="Z390"/>
          <cell r="AD390"/>
          <cell r="AH390">
            <v>1</v>
          </cell>
        </row>
        <row r="391">
          <cell r="B391">
            <v>1087.7</v>
          </cell>
          <cell r="C391">
            <v>4732.01</v>
          </cell>
          <cell r="D391">
            <v>3795.3</v>
          </cell>
          <cell r="E391">
            <v>479</v>
          </cell>
          <cell r="F391">
            <v>1085.51</v>
          </cell>
          <cell r="G391">
            <v>398.17</v>
          </cell>
          <cell r="H391">
            <v>1651.72</v>
          </cell>
          <cell r="I391">
            <v>937.31</v>
          </cell>
          <cell r="J391">
            <v>950</v>
          </cell>
          <cell r="K391"/>
          <cell r="L391">
            <v>3770.18</v>
          </cell>
          <cell r="M391">
            <v>2200.9900000000002</v>
          </cell>
          <cell r="N391"/>
          <cell r="O391">
            <v>2060.17</v>
          </cell>
          <cell r="P391">
            <v>664.78</v>
          </cell>
          <cell r="Q391">
            <v>558.57999999999993</v>
          </cell>
          <cell r="R391">
            <v>426.5</v>
          </cell>
          <cell r="S391">
            <v>454.48999999999995</v>
          </cell>
          <cell r="T391">
            <v>282.05</v>
          </cell>
          <cell r="U391">
            <v>405.08000000000004</v>
          </cell>
          <cell r="V391"/>
          <cell r="W391">
            <v>699.26</v>
          </cell>
          <cell r="Z391"/>
          <cell r="AD391"/>
          <cell r="AH391">
            <v>1</v>
          </cell>
        </row>
        <row r="392">
          <cell r="B392">
            <v>894.18000000000006</v>
          </cell>
          <cell r="C392">
            <v>4233.7700000000004</v>
          </cell>
          <cell r="D392">
            <v>2839.96</v>
          </cell>
          <cell r="E392">
            <v>588</v>
          </cell>
          <cell r="F392">
            <v>910.12</v>
          </cell>
          <cell r="G392">
            <v>767.55</v>
          </cell>
          <cell r="H392">
            <v>756.64</v>
          </cell>
          <cell r="I392">
            <v>1329.57</v>
          </cell>
          <cell r="J392">
            <v>1190</v>
          </cell>
          <cell r="K392"/>
          <cell r="L392">
            <v>2397.39</v>
          </cell>
          <cell r="M392">
            <v>2689.1600000000003</v>
          </cell>
          <cell r="N392"/>
          <cell r="O392">
            <v>1530.1899999999998</v>
          </cell>
          <cell r="P392">
            <v>313.01000000000005</v>
          </cell>
          <cell r="Q392">
            <v>1060.9000000000001</v>
          </cell>
          <cell r="R392">
            <v>526.29</v>
          </cell>
          <cell r="S392">
            <v>411.75</v>
          </cell>
          <cell r="T392">
            <v>199.70999999999998</v>
          </cell>
          <cell r="U392">
            <v>142.26</v>
          </cell>
          <cell r="V392">
            <v>78.06</v>
          </cell>
          <cell r="W392">
            <v>444.15999999999997</v>
          </cell>
          <cell r="Z392"/>
          <cell r="AD392"/>
          <cell r="AH392">
            <v>1</v>
          </cell>
        </row>
        <row r="393">
          <cell r="B393">
            <v>732.28000000000009</v>
          </cell>
          <cell r="C393">
            <v>3259.66</v>
          </cell>
          <cell r="D393">
            <v>2004.5000000000002</v>
          </cell>
          <cell r="E393">
            <v>627.54</v>
          </cell>
          <cell r="F393">
            <v>470.84</v>
          </cell>
          <cell r="G393">
            <v>582.71</v>
          </cell>
          <cell r="H393">
            <v>1582.75</v>
          </cell>
          <cell r="I393">
            <v>1063.8000000000002</v>
          </cell>
          <cell r="J393">
            <v>972</v>
          </cell>
          <cell r="K393"/>
          <cell r="L393">
            <v>2711.6600000000003</v>
          </cell>
          <cell r="M393">
            <v>2297.4499999999998</v>
          </cell>
          <cell r="N393"/>
          <cell r="O393">
            <v>1858.26</v>
          </cell>
          <cell r="P393">
            <v>198.01</v>
          </cell>
          <cell r="Q393">
            <v>810.5</v>
          </cell>
          <cell r="R393">
            <v>856.99000000000012</v>
          </cell>
          <cell r="S393">
            <v>170.3</v>
          </cell>
          <cell r="T393">
            <v>239.07</v>
          </cell>
          <cell r="U393">
            <v>108.34</v>
          </cell>
          <cell r="V393"/>
          <cell r="W393">
            <v>613.39</v>
          </cell>
          <cell r="Z393"/>
          <cell r="AD393"/>
          <cell r="AH393">
            <v>1</v>
          </cell>
        </row>
      </sheetData>
      <sheetData sheetId="13"/>
      <sheetData sheetId="14"/>
      <sheetData sheetId="15">
        <row r="321">
          <cell r="R321">
            <v>1427.54</v>
          </cell>
        </row>
      </sheetData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tn Type"/>
      <sheetName val="Distance"/>
      <sheetName val="Berth call history"/>
      <sheetName val="Voyage update"/>
      <sheetName val="Voyage history"/>
      <sheetName val="Control"/>
      <sheetName val="Daily by Loadport"/>
      <sheetName val="Weekly by Loadport"/>
      <sheetName val="Monthly by Loadport"/>
      <sheetName val="Daily by Disport"/>
      <sheetName val="Weekly by Disport"/>
      <sheetName val="Monthly by Dis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>
            <v>42370</v>
          </cell>
          <cell r="B3">
            <v>0.177979</v>
          </cell>
          <cell r="C3" t="str">
            <v/>
          </cell>
          <cell r="D3" t="str">
            <v/>
          </cell>
          <cell r="E3">
            <v>1.2824770000000001</v>
          </cell>
          <cell r="F3" t="str">
            <v/>
          </cell>
          <cell r="G3">
            <v>1.7743180000000001</v>
          </cell>
          <cell r="H3">
            <v>1.5107199999999998</v>
          </cell>
          <cell r="I3" t="str">
            <v/>
          </cell>
          <cell r="J3">
            <v>0.206007</v>
          </cell>
          <cell r="K3">
            <v>0.34512500000000002</v>
          </cell>
          <cell r="L3">
            <v>1.6945019999999997</v>
          </cell>
          <cell r="M3">
            <v>0.613927</v>
          </cell>
          <cell r="N3" t="str">
            <v/>
          </cell>
          <cell r="O3">
            <v>2.588975</v>
          </cell>
          <cell r="P3" t="str">
            <v/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/>
          </cell>
          <cell r="V3" t="str">
            <v/>
          </cell>
          <cell r="W3" t="str">
            <v/>
          </cell>
          <cell r="X3" t="str">
            <v/>
          </cell>
          <cell r="Y3" t="str">
            <v/>
          </cell>
          <cell r="Z3">
            <v>10.19403</v>
          </cell>
        </row>
        <row r="4">
          <cell r="A4">
            <v>42377</v>
          </cell>
          <cell r="B4">
            <v>0.73518499999999998</v>
          </cell>
          <cell r="C4" t="str">
            <v/>
          </cell>
          <cell r="D4" t="str">
            <v/>
          </cell>
          <cell r="E4">
            <v>2.6002249999999996</v>
          </cell>
          <cell r="F4" t="str">
            <v/>
          </cell>
          <cell r="G4">
            <v>2.131475</v>
          </cell>
          <cell r="H4">
            <v>2.0376600000000002</v>
          </cell>
          <cell r="I4" t="str">
            <v/>
          </cell>
          <cell r="J4">
            <v>0.17793100000000001</v>
          </cell>
          <cell r="K4" t="str">
            <v/>
          </cell>
          <cell r="L4">
            <v>1.9754169999999998</v>
          </cell>
          <cell r="M4">
            <v>0.17585799999999999</v>
          </cell>
          <cell r="N4" t="str">
            <v/>
          </cell>
          <cell r="O4">
            <v>2.9703259999999996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>
            <v>0.17646899999999999</v>
          </cell>
          <cell r="U4">
            <v>0.178978</v>
          </cell>
          <cell r="V4" t="str">
            <v/>
          </cell>
          <cell r="W4">
            <v>0.42835599999999996</v>
          </cell>
          <cell r="X4">
            <v>0.178929</v>
          </cell>
          <cell r="Y4" t="str">
            <v/>
          </cell>
          <cell r="Z4">
            <v>13.766809000000002</v>
          </cell>
        </row>
        <row r="5">
          <cell r="A5">
            <v>42384</v>
          </cell>
          <cell r="B5">
            <v>0.60786000000000007</v>
          </cell>
          <cell r="C5">
            <v>0.17798700000000001</v>
          </cell>
          <cell r="D5" t="str">
            <v/>
          </cell>
          <cell r="E5">
            <v>1.1557850000000001</v>
          </cell>
          <cell r="F5">
            <v>0.18206</v>
          </cell>
          <cell r="G5">
            <v>1.6683400000000002</v>
          </cell>
          <cell r="H5">
            <v>1.525981</v>
          </cell>
          <cell r="I5" t="str">
            <v/>
          </cell>
          <cell r="J5">
            <v>0.18019299999999999</v>
          </cell>
          <cell r="K5">
            <v>0.29708800000000002</v>
          </cell>
          <cell r="L5">
            <v>2.3707269999999996</v>
          </cell>
          <cell r="M5">
            <v>0.36176799999999998</v>
          </cell>
          <cell r="N5" t="str">
            <v/>
          </cell>
          <cell r="O5">
            <v>2.6986350000000008</v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>
            <v>0.175009</v>
          </cell>
          <cell r="U5" t="str">
            <v/>
          </cell>
          <cell r="V5" t="str">
            <v/>
          </cell>
          <cell r="W5">
            <v>0.17433299999999999</v>
          </cell>
          <cell r="X5">
            <v>0.17041500000000001</v>
          </cell>
          <cell r="Y5" t="str">
            <v/>
          </cell>
          <cell r="Z5">
            <v>11.746181000000002</v>
          </cell>
        </row>
        <row r="6">
          <cell r="A6">
            <v>42391</v>
          </cell>
          <cell r="B6">
            <v>0.181399</v>
          </cell>
          <cell r="C6">
            <v>0.180171</v>
          </cell>
          <cell r="D6" t="str">
            <v/>
          </cell>
          <cell r="E6">
            <v>1.494346</v>
          </cell>
          <cell r="F6">
            <v>0.737008</v>
          </cell>
          <cell r="G6">
            <v>1.363723</v>
          </cell>
          <cell r="H6">
            <v>1.0671539999999999</v>
          </cell>
          <cell r="I6">
            <v>0.25885900000000001</v>
          </cell>
          <cell r="J6" t="str">
            <v/>
          </cell>
          <cell r="K6">
            <v>0.34995999999999999</v>
          </cell>
          <cell r="L6">
            <v>1.6047170000000002</v>
          </cell>
          <cell r="M6">
            <v>0.150393</v>
          </cell>
          <cell r="N6" t="str">
            <v/>
          </cell>
          <cell r="O6">
            <v>1.8537150000000002</v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>
            <v>0.17521900000000001</v>
          </cell>
          <cell r="U6" t="str">
            <v/>
          </cell>
          <cell r="V6" t="str">
            <v/>
          </cell>
          <cell r="W6">
            <v>0.20633099999999999</v>
          </cell>
          <cell r="X6">
            <v>0.38334599999999996</v>
          </cell>
          <cell r="Y6" t="str">
            <v/>
          </cell>
          <cell r="Z6">
            <v>10.006341000000003</v>
          </cell>
        </row>
        <row r="7">
          <cell r="A7">
            <v>42398</v>
          </cell>
          <cell r="B7">
            <v>0.73617699999999997</v>
          </cell>
          <cell r="C7">
            <v>0.17177899999999999</v>
          </cell>
          <cell r="D7" t="str">
            <v/>
          </cell>
          <cell r="E7">
            <v>2.0749810000000002</v>
          </cell>
          <cell r="F7">
            <v>0.52531000000000005</v>
          </cell>
          <cell r="G7">
            <v>2.2223120000000001</v>
          </cell>
          <cell r="H7">
            <v>1.3799519999999998</v>
          </cell>
          <cell r="I7" t="str">
            <v/>
          </cell>
          <cell r="J7" t="str">
            <v/>
          </cell>
          <cell r="K7">
            <v>1.003768</v>
          </cell>
          <cell r="L7">
            <v>1.7934760000000001</v>
          </cell>
          <cell r="M7">
            <v>0.58572099999999994</v>
          </cell>
          <cell r="N7" t="str">
            <v/>
          </cell>
          <cell r="O7">
            <v>3.3418239999999999</v>
          </cell>
          <cell r="P7" t="str">
            <v/>
          </cell>
          <cell r="Q7" t="str">
            <v/>
          </cell>
          <cell r="R7">
            <v>0.35941899999999999</v>
          </cell>
          <cell r="S7" t="str">
            <v/>
          </cell>
          <cell r="T7">
            <v>0.17466699999999999</v>
          </cell>
          <cell r="U7" t="str">
            <v/>
          </cell>
          <cell r="V7" t="str">
            <v/>
          </cell>
          <cell r="W7">
            <v>0.26564700000000002</v>
          </cell>
          <cell r="X7">
            <v>0.35819000000000001</v>
          </cell>
          <cell r="Y7" t="str">
            <v/>
          </cell>
          <cell r="Z7">
            <v>14.993223</v>
          </cell>
        </row>
        <row r="8">
          <cell r="A8">
            <v>42405</v>
          </cell>
          <cell r="B8">
            <v>0.40832599999999997</v>
          </cell>
          <cell r="C8" t="str">
            <v/>
          </cell>
          <cell r="D8">
            <v>0.16913800000000001</v>
          </cell>
          <cell r="E8">
            <v>1.9142669999999999</v>
          </cell>
          <cell r="F8">
            <v>0.17588599999999999</v>
          </cell>
          <cell r="G8">
            <v>1.897465</v>
          </cell>
          <cell r="H8">
            <v>1.14419</v>
          </cell>
          <cell r="I8">
            <v>0.18023</v>
          </cell>
          <cell r="J8">
            <v>0.17598</v>
          </cell>
          <cell r="K8">
            <v>0.99008599999999991</v>
          </cell>
          <cell r="L8">
            <v>2.2901660000000001</v>
          </cell>
          <cell r="M8">
            <v>0.72107900000000003</v>
          </cell>
          <cell r="N8" t="str">
            <v/>
          </cell>
          <cell r="O8">
            <v>3.9089389999999997</v>
          </cell>
          <cell r="P8" t="str">
            <v/>
          </cell>
          <cell r="Q8" t="str">
            <v/>
          </cell>
          <cell r="R8">
            <v>0.17599999999999999</v>
          </cell>
          <cell r="S8" t="str">
            <v/>
          </cell>
          <cell r="T8">
            <v>0.17599999999999999</v>
          </cell>
          <cell r="U8" t="str">
            <v/>
          </cell>
          <cell r="V8" t="str">
            <v/>
          </cell>
          <cell r="W8">
            <v>0.29743000000000003</v>
          </cell>
          <cell r="X8">
            <v>0.38434099999999999</v>
          </cell>
          <cell r="Y8" t="str">
            <v/>
          </cell>
          <cell r="Z8">
            <v>15.009523</v>
          </cell>
        </row>
        <row r="9">
          <cell r="A9">
            <v>42412</v>
          </cell>
          <cell r="B9">
            <v>0.35666100000000001</v>
          </cell>
          <cell r="C9" t="str">
            <v/>
          </cell>
          <cell r="D9">
            <v>0.18065200000000001</v>
          </cell>
          <cell r="E9">
            <v>2.1215040000000003</v>
          </cell>
          <cell r="F9">
            <v>0.34896499999999997</v>
          </cell>
          <cell r="G9">
            <v>2.472315</v>
          </cell>
          <cell r="H9">
            <v>1.9719790000000001</v>
          </cell>
          <cell r="I9" t="str">
            <v/>
          </cell>
          <cell r="J9" t="str">
            <v/>
          </cell>
          <cell r="K9">
            <v>0.26206200000000002</v>
          </cell>
          <cell r="L9">
            <v>1.9867720000000002</v>
          </cell>
          <cell r="M9">
            <v>0.47740199999999999</v>
          </cell>
          <cell r="N9" t="str">
            <v/>
          </cell>
          <cell r="O9">
            <v>3.4523320000000002</v>
          </cell>
          <cell r="P9" t="str">
            <v/>
          </cell>
          <cell r="Q9" t="str">
            <v/>
          </cell>
          <cell r="R9">
            <v>0.38189699999999999</v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>
            <v>0.43946799999999997</v>
          </cell>
          <cell r="X9" t="str">
            <v/>
          </cell>
          <cell r="Y9" t="str">
            <v/>
          </cell>
          <cell r="Z9">
            <v>14.452009</v>
          </cell>
        </row>
        <row r="10">
          <cell r="A10">
            <v>42419</v>
          </cell>
          <cell r="B10">
            <v>0.38304700000000003</v>
          </cell>
          <cell r="C10" t="str">
            <v/>
          </cell>
          <cell r="D10">
            <v>0.538435</v>
          </cell>
          <cell r="E10">
            <v>2.5672760000000001</v>
          </cell>
          <cell r="F10">
            <v>0.177477</v>
          </cell>
          <cell r="G10">
            <v>3.2041470000000003</v>
          </cell>
          <cell r="H10">
            <v>1.9407700000000001</v>
          </cell>
          <cell r="I10" t="str">
            <v/>
          </cell>
          <cell r="J10">
            <v>0.297738</v>
          </cell>
          <cell r="K10">
            <v>0.71641599999999994</v>
          </cell>
          <cell r="L10">
            <v>1.6533370000000001</v>
          </cell>
          <cell r="M10">
            <v>0.57675199999999993</v>
          </cell>
          <cell r="N10" t="str">
            <v/>
          </cell>
          <cell r="O10">
            <v>3.0195150000000002</v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>
            <v>0.51108799999999999</v>
          </cell>
          <cell r="X10" t="str">
            <v/>
          </cell>
          <cell r="Y10" t="str">
            <v/>
          </cell>
          <cell r="Z10">
            <v>15.585998000000004</v>
          </cell>
        </row>
        <row r="11">
          <cell r="A11">
            <v>42426</v>
          </cell>
          <cell r="B11">
            <v>0.60519900000000004</v>
          </cell>
          <cell r="C11" t="str">
            <v/>
          </cell>
          <cell r="D11" t="str">
            <v/>
          </cell>
          <cell r="E11">
            <v>3.3168499999999996</v>
          </cell>
          <cell r="F11">
            <v>0.73735299999999993</v>
          </cell>
          <cell r="G11">
            <v>2.1498749999999998</v>
          </cell>
          <cell r="H11">
            <v>1.5217160000000001</v>
          </cell>
          <cell r="I11">
            <v>0.377114</v>
          </cell>
          <cell r="J11" t="str">
            <v/>
          </cell>
          <cell r="K11">
            <v>0.61254900000000001</v>
          </cell>
          <cell r="L11">
            <v>1.858114</v>
          </cell>
          <cell r="M11">
            <v>0.86111300000000002</v>
          </cell>
          <cell r="N11" t="str">
            <v/>
          </cell>
          <cell r="O11">
            <v>3.4272690000000008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>
            <v>0.20800299999999999</v>
          </cell>
          <cell r="U11">
            <v>0.17097399999999999</v>
          </cell>
          <cell r="V11" t="str">
            <v/>
          </cell>
          <cell r="W11">
            <v>0.35575400000000001</v>
          </cell>
          <cell r="X11" t="str">
            <v/>
          </cell>
          <cell r="Y11" t="str">
            <v/>
          </cell>
          <cell r="Z11">
            <v>16.201882999999999</v>
          </cell>
        </row>
        <row r="12">
          <cell r="A12">
            <v>42433</v>
          </cell>
          <cell r="B12">
            <v>0.38822899999999999</v>
          </cell>
          <cell r="C12" t="str">
            <v/>
          </cell>
          <cell r="D12">
            <v>0.38455799999999996</v>
          </cell>
          <cell r="E12">
            <v>2.0520460000000003</v>
          </cell>
          <cell r="F12">
            <v>0.53723399999999999</v>
          </cell>
          <cell r="G12">
            <v>1.9545770000000002</v>
          </cell>
          <cell r="H12">
            <v>1.6602139999999999</v>
          </cell>
          <cell r="I12" t="str">
            <v/>
          </cell>
          <cell r="J12">
            <v>0.58135700000000001</v>
          </cell>
          <cell r="K12">
            <v>0.77454099999999992</v>
          </cell>
          <cell r="L12">
            <v>2.2102860000000004</v>
          </cell>
          <cell r="M12">
            <v>1.089086</v>
          </cell>
          <cell r="N12" t="str">
            <v/>
          </cell>
          <cell r="O12">
            <v>1.7947650000000002</v>
          </cell>
          <cell r="P12" t="str">
            <v/>
          </cell>
          <cell r="Q12">
            <v>0.18148</v>
          </cell>
          <cell r="R12">
            <v>0.31069799999999997</v>
          </cell>
          <cell r="S12" t="str">
            <v/>
          </cell>
          <cell r="T12">
            <v>0.17882000000000001</v>
          </cell>
          <cell r="U12">
            <v>0.172565</v>
          </cell>
          <cell r="V12">
            <v>0.17779800000000001</v>
          </cell>
          <cell r="W12" t="str">
            <v/>
          </cell>
          <cell r="X12">
            <v>0.38514999999999999</v>
          </cell>
          <cell r="Y12" t="str">
            <v/>
          </cell>
          <cell r="Z12">
            <v>14.833404</v>
          </cell>
        </row>
        <row r="13">
          <cell r="A13">
            <v>42440</v>
          </cell>
          <cell r="B13">
            <v>0.82744400000000007</v>
          </cell>
          <cell r="C13">
            <v>0.207422</v>
          </cell>
          <cell r="D13">
            <v>0.40378399999999998</v>
          </cell>
          <cell r="E13">
            <v>2.8142400000000003</v>
          </cell>
          <cell r="F13">
            <v>0.71393499999999988</v>
          </cell>
          <cell r="G13">
            <v>1.673343</v>
          </cell>
          <cell r="H13">
            <v>1.8760240000000001</v>
          </cell>
          <cell r="I13">
            <v>0.18018000000000001</v>
          </cell>
          <cell r="J13" t="str">
            <v/>
          </cell>
          <cell r="K13">
            <v>0.91551800000000005</v>
          </cell>
          <cell r="L13">
            <v>1.2527080000000002</v>
          </cell>
          <cell r="M13">
            <v>0.58843500000000004</v>
          </cell>
          <cell r="N13" t="str">
            <v/>
          </cell>
          <cell r="O13">
            <v>5.0648470000000003</v>
          </cell>
          <cell r="P13" t="str">
            <v/>
          </cell>
          <cell r="Q13" t="str">
            <v/>
          </cell>
          <cell r="R13">
            <v>0.18069399999999999</v>
          </cell>
          <cell r="S13" t="str">
            <v/>
          </cell>
          <cell r="T13">
            <v>0.17132</v>
          </cell>
          <cell r="U13">
            <v>0.18040700000000001</v>
          </cell>
          <cell r="V13" t="str">
            <v/>
          </cell>
          <cell r="W13">
            <v>0.35519600000000001</v>
          </cell>
          <cell r="X13">
            <v>0.72185999999999995</v>
          </cell>
          <cell r="Y13" t="str">
            <v/>
          </cell>
          <cell r="Z13">
            <v>18.127357</v>
          </cell>
        </row>
        <row r="14">
          <cell r="A14">
            <v>42447</v>
          </cell>
          <cell r="B14">
            <v>0.95332600000000001</v>
          </cell>
          <cell r="C14" t="str">
            <v/>
          </cell>
          <cell r="D14">
            <v>0.174788</v>
          </cell>
          <cell r="E14">
            <v>1.8798840000000001</v>
          </cell>
          <cell r="F14">
            <v>0.74517500000000003</v>
          </cell>
          <cell r="G14">
            <v>3.0091290000000006</v>
          </cell>
          <cell r="H14">
            <v>1.3117209999999999</v>
          </cell>
          <cell r="I14">
            <v>0.18063000000000001</v>
          </cell>
          <cell r="J14" t="str">
            <v/>
          </cell>
          <cell r="K14">
            <v>0.36080500000000004</v>
          </cell>
          <cell r="L14">
            <v>3.4256030000000006</v>
          </cell>
          <cell r="M14">
            <v>0.91737999999999997</v>
          </cell>
          <cell r="N14" t="str">
            <v/>
          </cell>
          <cell r="O14">
            <v>3.5409760000000006</v>
          </cell>
          <cell r="P14" t="str">
            <v/>
          </cell>
          <cell r="Q14" t="str">
            <v/>
          </cell>
          <cell r="R14">
            <v>0.31506299999999998</v>
          </cell>
          <cell r="S14" t="str">
            <v/>
          </cell>
          <cell r="T14">
            <v>0.180199</v>
          </cell>
          <cell r="U14">
            <v>0.18222099999999999</v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>
            <v>17.176899999999996</v>
          </cell>
        </row>
        <row r="15">
          <cell r="A15">
            <v>42454</v>
          </cell>
          <cell r="B15">
            <v>0.56044899999999997</v>
          </cell>
          <cell r="C15">
            <v>0.18274099999999999</v>
          </cell>
          <cell r="D15">
            <v>0.21646099999999999</v>
          </cell>
          <cell r="E15">
            <v>1.8974229999999999</v>
          </cell>
          <cell r="F15">
            <v>0.34634500000000001</v>
          </cell>
          <cell r="G15">
            <v>3.101064</v>
          </cell>
          <cell r="H15">
            <v>0.65334499999999995</v>
          </cell>
          <cell r="I15" t="str">
            <v/>
          </cell>
          <cell r="J15">
            <v>0.17632999999999999</v>
          </cell>
          <cell r="K15">
            <v>1.3407979999999999</v>
          </cell>
          <cell r="L15">
            <v>4.0581299999999993</v>
          </cell>
          <cell r="M15">
            <v>1.3537309999999998</v>
          </cell>
          <cell r="N15" t="str">
            <v/>
          </cell>
          <cell r="O15">
            <v>4.3208270000000013</v>
          </cell>
          <cell r="P15" t="str">
            <v/>
          </cell>
          <cell r="Q15" t="str">
            <v/>
          </cell>
          <cell r="R15">
            <v>0.20766399999999999</v>
          </cell>
          <cell r="S15" t="str">
            <v/>
          </cell>
          <cell r="T15" t="str">
            <v/>
          </cell>
          <cell r="U15" t="str">
            <v/>
          </cell>
          <cell r="V15">
            <v>0.36116700000000002</v>
          </cell>
          <cell r="W15" t="str">
            <v/>
          </cell>
          <cell r="X15">
            <v>0.17922099999999999</v>
          </cell>
          <cell r="Y15" t="str">
            <v/>
          </cell>
          <cell r="Z15">
            <v>18.955695999999996</v>
          </cell>
        </row>
        <row r="16">
          <cell r="A16">
            <v>42461</v>
          </cell>
          <cell r="B16">
            <v>0.45888799999999996</v>
          </cell>
          <cell r="C16" t="str">
            <v/>
          </cell>
          <cell r="D16" t="str">
            <v/>
          </cell>
          <cell r="E16">
            <v>1.809955</v>
          </cell>
          <cell r="F16">
            <v>0.52253799999999995</v>
          </cell>
          <cell r="G16">
            <v>2.3826700000000001</v>
          </cell>
          <cell r="H16">
            <v>1.505698</v>
          </cell>
          <cell r="I16" t="str">
            <v/>
          </cell>
          <cell r="J16" t="str">
            <v/>
          </cell>
          <cell r="K16">
            <v>0.91989999999999994</v>
          </cell>
          <cell r="L16">
            <v>1.6618809999999999</v>
          </cell>
          <cell r="M16">
            <v>0.90757099999999991</v>
          </cell>
          <cell r="N16" t="str">
            <v/>
          </cell>
          <cell r="O16">
            <v>3.9537369999999994</v>
          </cell>
          <cell r="P16" t="str">
            <v/>
          </cell>
          <cell r="Q16" t="str">
            <v/>
          </cell>
          <cell r="R16">
            <v>0.30154199999999998</v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>
            <v>0.29699999999999999</v>
          </cell>
          <cell r="X16">
            <v>0.206312</v>
          </cell>
          <cell r="Y16" t="str">
            <v/>
          </cell>
          <cell r="Z16">
            <v>14.927692000000002</v>
          </cell>
        </row>
        <row r="17">
          <cell r="A17">
            <v>42468</v>
          </cell>
          <cell r="B17">
            <v>0.68518600000000007</v>
          </cell>
          <cell r="C17">
            <v>0.18002499999999999</v>
          </cell>
          <cell r="D17">
            <v>0.17696700000000001</v>
          </cell>
          <cell r="E17">
            <v>1.7804819999999999</v>
          </cell>
          <cell r="F17">
            <v>0.55373099999999997</v>
          </cell>
          <cell r="G17">
            <v>2.9902220000000002</v>
          </cell>
          <cell r="H17">
            <v>0.95356099999999988</v>
          </cell>
          <cell r="I17" t="str">
            <v/>
          </cell>
          <cell r="J17" t="str">
            <v/>
          </cell>
          <cell r="K17">
            <v>0.38619300000000001</v>
          </cell>
          <cell r="L17">
            <v>2.1084860000000001</v>
          </cell>
          <cell r="M17">
            <v>0.63650699999999993</v>
          </cell>
          <cell r="N17" t="str">
            <v/>
          </cell>
          <cell r="O17">
            <v>1.7450769999999998</v>
          </cell>
          <cell r="P17" t="str">
            <v/>
          </cell>
          <cell r="Q17" t="str">
            <v/>
          </cell>
          <cell r="R17">
            <v>0.50930900000000001</v>
          </cell>
          <cell r="S17" t="str">
            <v/>
          </cell>
          <cell r="T17" t="str">
            <v/>
          </cell>
          <cell r="U17">
            <v>0.34780800000000001</v>
          </cell>
          <cell r="V17" t="str">
            <v/>
          </cell>
          <cell r="W17">
            <v>0.171877</v>
          </cell>
          <cell r="X17">
            <v>0.179258</v>
          </cell>
          <cell r="Y17" t="str">
            <v/>
          </cell>
          <cell r="Z17">
            <v>13.404689000000001</v>
          </cell>
        </row>
        <row r="18">
          <cell r="A18">
            <v>42475</v>
          </cell>
          <cell r="B18">
            <v>0.75653899999999996</v>
          </cell>
          <cell r="C18">
            <v>0.34889900000000001</v>
          </cell>
          <cell r="D18" t="str">
            <v/>
          </cell>
          <cell r="E18">
            <v>2.4586890000000001</v>
          </cell>
          <cell r="F18">
            <v>0.43248200000000003</v>
          </cell>
          <cell r="G18">
            <v>2.4538569999999997</v>
          </cell>
          <cell r="H18">
            <v>1.5177850000000002</v>
          </cell>
          <cell r="I18" t="str">
            <v/>
          </cell>
          <cell r="J18" t="str">
            <v/>
          </cell>
          <cell r="K18">
            <v>1.126706</v>
          </cell>
          <cell r="L18">
            <v>2.5232630000000005</v>
          </cell>
          <cell r="M18">
            <v>0.99576399999999998</v>
          </cell>
          <cell r="N18" t="str">
            <v/>
          </cell>
          <cell r="O18">
            <v>3.9104020000000008</v>
          </cell>
          <cell r="P18" t="str">
            <v/>
          </cell>
          <cell r="Q18" t="str">
            <v/>
          </cell>
          <cell r="R18">
            <v>0.29880600000000002</v>
          </cell>
          <cell r="S18" t="str">
            <v/>
          </cell>
          <cell r="T18">
            <v>0.35779499999999997</v>
          </cell>
          <cell r="U18">
            <v>0.18015600000000001</v>
          </cell>
          <cell r="V18" t="str">
            <v/>
          </cell>
          <cell r="W18">
            <v>0.182619</v>
          </cell>
          <cell r="X18">
            <v>0.36010700000000001</v>
          </cell>
          <cell r="Y18" t="str">
            <v/>
          </cell>
          <cell r="Z18">
            <v>17.903868999999997</v>
          </cell>
        </row>
        <row r="19">
          <cell r="A19">
            <v>42482</v>
          </cell>
          <cell r="B19">
            <v>0.55817000000000005</v>
          </cell>
          <cell r="C19">
            <v>0.17910000000000001</v>
          </cell>
          <cell r="D19">
            <v>0.289331</v>
          </cell>
          <cell r="E19">
            <v>2.3000310000000002</v>
          </cell>
          <cell r="F19">
            <v>0.38435399999999997</v>
          </cell>
          <cell r="G19">
            <v>3.4913650000000005</v>
          </cell>
          <cell r="H19">
            <v>2.1488260000000001</v>
          </cell>
          <cell r="I19">
            <v>0.386154</v>
          </cell>
          <cell r="J19" t="str">
            <v/>
          </cell>
          <cell r="K19">
            <v>0.83270299999999997</v>
          </cell>
          <cell r="L19">
            <v>2.517544</v>
          </cell>
          <cell r="M19">
            <v>1.398865</v>
          </cell>
          <cell r="N19" t="str">
            <v/>
          </cell>
          <cell r="O19">
            <v>4.7056179999999994</v>
          </cell>
          <cell r="P19" t="str">
            <v/>
          </cell>
          <cell r="Q19" t="str">
            <v/>
          </cell>
          <cell r="R19">
            <v>0.18</v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>
            <v>0.18145800000000001</v>
          </cell>
          <cell r="X19">
            <v>0.34594599999999998</v>
          </cell>
          <cell r="Y19" t="str">
            <v/>
          </cell>
          <cell r="Z19">
            <v>19.899465000000003</v>
          </cell>
        </row>
        <row r="20">
          <cell r="A20">
            <v>42489</v>
          </cell>
          <cell r="B20">
            <v>0.40193099999999998</v>
          </cell>
          <cell r="C20">
            <v>0.349271</v>
          </cell>
          <cell r="D20">
            <v>0.48386899999999999</v>
          </cell>
          <cell r="E20">
            <v>2.189489</v>
          </cell>
          <cell r="F20">
            <v>0.179147</v>
          </cell>
          <cell r="G20">
            <v>1.9086879999999999</v>
          </cell>
          <cell r="H20">
            <v>1.766853</v>
          </cell>
          <cell r="I20">
            <v>0.26802500000000001</v>
          </cell>
          <cell r="J20">
            <v>0.35957800000000001</v>
          </cell>
          <cell r="K20">
            <v>0.96979499999999996</v>
          </cell>
          <cell r="L20">
            <v>1.952623</v>
          </cell>
          <cell r="M20">
            <v>1.4014010000000001</v>
          </cell>
          <cell r="N20" t="str">
            <v/>
          </cell>
          <cell r="O20">
            <v>4.3904490000000003</v>
          </cell>
          <cell r="P20" t="str">
            <v/>
          </cell>
          <cell r="Q20" t="str">
            <v/>
          </cell>
          <cell r="R20">
            <v>0.181336</v>
          </cell>
          <cell r="S20" t="str">
            <v/>
          </cell>
          <cell r="T20" t="str">
            <v/>
          </cell>
          <cell r="U20" t="str">
            <v/>
          </cell>
          <cell r="V20">
            <v>0.17783499999999999</v>
          </cell>
          <cell r="W20">
            <v>0.25034499999999998</v>
          </cell>
          <cell r="X20">
            <v>0.18115999999999999</v>
          </cell>
          <cell r="Y20" t="str">
            <v/>
          </cell>
          <cell r="Z20">
            <v>17.411795000000001</v>
          </cell>
        </row>
        <row r="21">
          <cell r="A21">
            <v>42496</v>
          </cell>
          <cell r="B21">
            <v>1.0821750000000001</v>
          </cell>
          <cell r="C21" t="str">
            <v/>
          </cell>
          <cell r="D21" t="str">
            <v/>
          </cell>
          <cell r="E21">
            <v>2.6753239999999998</v>
          </cell>
          <cell r="F21">
            <v>0.175125</v>
          </cell>
          <cell r="G21">
            <v>2.4160010000000001</v>
          </cell>
          <cell r="H21">
            <v>1.4877090000000002</v>
          </cell>
          <cell r="I21">
            <v>0.17591799999999999</v>
          </cell>
          <cell r="J21" t="str">
            <v/>
          </cell>
          <cell r="K21">
            <v>0.55962800000000001</v>
          </cell>
          <cell r="L21">
            <v>2.2623069999999998</v>
          </cell>
          <cell r="M21">
            <v>1.5978609999999998</v>
          </cell>
          <cell r="N21" t="str">
            <v/>
          </cell>
          <cell r="O21">
            <v>4.3491460000000002</v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>
            <v>0.17515700000000001</v>
          </cell>
          <cell r="U21">
            <v>0.17249900000000001</v>
          </cell>
          <cell r="V21">
            <v>0.35579499999999997</v>
          </cell>
          <cell r="W21">
            <v>0.209817</v>
          </cell>
          <cell r="X21">
            <v>0.205097</v>
          </cell>
          <cell r="Y21" t="str">
            <v/>
          </cell>
          <cell r="Z21">
            <v>17.899558999999996</v>
          </cell>
        </row>
        <row r="22">
          <cell r="A22">
            <v>42503</v>
          </cell>
          <cell r="B22">
            <v>0.35779899999999998</v>
          </cell>
          <cell r="C22" t="str">
            <v/>
          </cell>
          <cell r="D22" t="str">
            <v/>
          </cell>
          <cell r="E22">
            <v>2.5936060000000003</v>
          </cell>
          <cell r="F22">
            <v>0.44104900000000002</v>
          </cell>
          <cell r="G22">
            <v>3.1723620000000006</v>
          </cell>
          <cell r="H22">
            <v>1.316964</v>
          </cell>
          <cell r="I22" t="str">
            <v/>
          </cell>
          <cell r="J22" t="str">
            <v/>
          </cell>
          <cell r="K22">
            <v>1.3402689999999999</v>
          </cell>
          <cell r="L22">
            <v>3.6437369999999993</v>
          </cell>
          <cell r="M22">
            <v>0.61917699999999998</v>
          </cell>
          <cell r="N22" t="str">
            <v/>
          </cell>
          <cell r="O22">
            <v>3.9435540000000002</v>
          </cell>
          <cell r="P22" t="str">
            <v/>
          </cell>
          <cell r="Q22" t="str">
            <v/>
          </cell>
          <cell r="R22">
            <v>0.18121399999999999</v>
          </cell>
          <cell r="S22" t="str">
            <v/>
          </cell>
          <cell r="T22">
            <v>0.178342</v>
          </cell>
          <cell r="U22" t="str">
            <v/>
          </cell>
          <cell r="V22" t="str">
            <v/>
          </cell>
          <cell r="W22">
            <v>0.17624699999999999</v>
          </cell>
          <cell r="X22">
            <v>0.36543599999999998</v>
          </cell>
          <cell r="Y22" t="str">
            <v/>
          </cell>
          <cell r="Z22">
            <v>18.329756</v>
          </cell>
        </row>
        <row r="23">
          <cell r="A23">
            <v>42510</v>
          </cell>
          <cell r="B23">
            <v>0.20800299999999999</v>
          </cell>
          <cell r="C23">
            <v>0.17508899999999999</v>
          </cell>
          <cell r="D23" t="str">
            <v/>
          </cell>
          <cell r="E23">
            <v>2.248167</v>
          </cell>
          <cell r="F23">
            <v>0.71008000000000004</v>
          </cell>
          <cell r="G23">
            <v>1.8298349999999999</v>
          </cell>
          <cell r="H23">
            <v>1.312767</v>
          </cell>
          <cell r="I23" t="str">
            <v/>
          </cell>
          <cell r="J23">
            <v>0.207562</v>
          </cell>
          <cell r="K23">
            <v>1.5682410000000002</v>
          </cell>
          <cell r="L23">
            <v>1.722054</v>
          </cell>
          <cell r="M23">
            <v>1.5604849999999999</v>
          </cell>
          <cell r="N23" t="str">
            <v/>
          </cell>
          <cell r="O23">
            <v>4.0704320000000003</v>
          </cell>
          <cell r="P23" t="str">
            <v/>
          </cell>
          <cell r="Q23" t="str">
            <v/>
          </cell>
          <cell r="R23">
            <v>0.31506299999999998</v>
          </cell>
          <cell r="S23" t="str">
            <v/>
          </cell>
          <cell r="T23" t="str">
            <v/>
          </cell>
          <cell r="U23">
            <v>0.46248800000000001</v>
          </cell>
          <cell r="V23">
            <v>0.181062</v>
          </cell>
          <cell r="W23">
            <v>0.20588799999999999</v>
          </cell>
          <cell r="X23">
            <v>0.38549100000000003</v>
          </cell>
          <cell r="Y23" t="str">
            <v/>
          </cell>
          <cell r="Z23">
            <v>17.162707000000005</v>
          </cell>
        </row>
        <row r="24">
          <cell r="A24">
            <v>42517</v>
          </cell>
          <cell r="B24">
            <v>0.853711</v>
          </cell>
          <cell r="C24">
            <v>0.38531100000000001</v>
          </cell>
          <cell r="D24">
            <v>0.20947199999999999</v>
          </cell>
          <cell r="E24">
            <v>1.6779799999999998</v>
          </cell>
          <cell r="F24">
            <v>0.37817599999999996</v>
          </cell>
          <cell r="G24">
            <v>1.9283230000000002</v>
          </cell>
          <cell r="H24">
            <v>1.533849</v>
          </cell>
          <cell r="I24">
            <v>0.35646699999999998</v>
          </cell>
          <cell r="J24">
            <v>0.171015</v>
          </cell>
          <cell r="K24">
            <v>0.52297700000000003</v>
          </cell>
          <cell r="L24">
            <v>1.8088680000000001</v>
          </cell>
          <cell r="M24">
            <v>0.84056800000000009</v>
          </cell>
          <cell r="N24" t="str">
            <v/>
          </cell>
          <cell r="O24">
            <v>3.4666010000000003</v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>
            <v>0.35735799999999995</v>
          </cell>
          <cell r="U24">
            <v>0.177536</v>
          </cell>
          <cell r="V24">
            <v>0.34750900000000001</v>
          </cell>
          <cell r="W24" t="str">
            <v/>
          </cell>
          <cell r="X24" t="str">
            <v/>
          </cell>
          <cell r="Y24" t="str">
            <v/>
          </cell>
          <cell r="Z24">
            <v>15.015721000000001</v>
          </cell>
        </row>
        <row r="25">
          <cell r="A25">
            <v>42524</v>
          </cell>
          <cell r="B25">
            <v>0.74411700000000003</v>
          </cell>
          <cell r="C25" t="str">
            <v/>
          </cell>
          <cell r="D25">
            <v>0.59506000000000003</v>
          </cell>
          <cell r="E25">
            <v>1.6497390000000003</v>
          </cell>
          <cell r="F25">
            <v>0.35623899999999997</v>
          </cell>
          <cell r="G25">
            <v>1.5613159999999999</v>
          </cell>
          <cell r="H25">
            <v>1.6607150000000002</v>
          </cell>
          <cell r="I25">
            <v>0.17394899999999999</v>
          </cell>
          <cell r="J25">
            <v>0.25890000000000002</v>
          </cell>
          <cell r="K25">
            <v>1.091985</v>
          </cell>
          <cell r="L25">
            <v>2.3049540000000004</v>
          </cell>
          <cell r="M25">
            <v>0.44102399999999997</v>
          </cell>
          <cell r="N25" t="str">
            <v/>
          </cell>
          <cell r="O25">
            <v>2.9263750000000002</v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>
            <v>0.33611199999999997</v>
          </cell>
          <cell r="U25">
            <v>0.1797</v>
          </cell>
          <cell r="V25" t="str">
            <v/>
          </cell>
          <cell r="W25">
            <v>0.43289500000000003</v>
          </cell>
          <cell r="X25">
            <v>0.38357600000000003</v>
          </cell>
          <cell r="Y25">
            <v>0.174766</v>
          </cell>
          <cell r="Z25">
            <v>15.271422000000003</v>
          </cell>
        </row>
        <row r="26">
          <cell r="A26">
            <v>42531</v>
          </cell>
          <cell r="B26">
            <v>0.71122399999999997</v>
          </cell>
          <cell r="C26" t="str">
            <v/>
          </cell>
          <cell r="D26">
            <v>0.4</v>
          </cell>
          <cell r="E26">
            <v>1.4365190000000001</v>
          </cell>
          <cell r="F26">
            <v>0.38171299999999997</v>
          </cell>
          <cell r="G26">
            <v>2.0657170000000002</v>
          </cell>
          <cell r="H26">
            <v>1.4994480000000001</v>
          </cell>
          <cell r="I26" t="str">
            <v/>
          </cell>
          <cell r="J26">
            <v>0.59494999999999998</v>
          </cell>
          <cell r="K26">
            <v>0.35420700000000005</v>
          </cell>
          <cell r="L26">
            <v>2.4225110000000001</v>
          </cell>
          <cell r="M26">
            <v>1.1763319999999999</v>
          </cell>
          <cell r="N26" t="str">
            <v/>
          </cell>
          <cell r="O26">
            <v>3.0554589999999999</v>
          </cell>
          <cell r="P26" t="str">
            <v/>
          </cell>
          <cell r="Q26" t="str">
            <v/>
          </cell>
          <cell r="R26">
            <v>0.57742399999999994</v>
          </cell>
          <cell r="S26" t="str">
            <v/>
          </cell>
          <cell r="T26">
            <v>0.362178</v>
          </cell>
          <cell r="U26" t="str">
            <v/>
          </cell>
          <cell r="V26" t="str">
            <v/>
          </cell>
          <cell r="W26">
            <v>0.20782600000000001</v>
          </cell>
          <cell r="X26">
            <v>0.39200499999999999</v>
          </cell>
          <cell r="Y26" t="str">
            <v/>
          </cell>
          <cell r="Z26">
            <v>15.637513</v>
          </cell>
        </row>
        <row r="27">
          <cell r="A27">
            <v>42538</v>
          </cell>
          <cell r="B27">
            <v>0.38553499999999996</v>
          </cell>
          <cell r="C27">
            <v>0.38625900000000002</v>
          </cell>
          <cell r="D27">
            <v>0.43705899999999998</v>
          </cell>
          <cell r="E27">
            <v>1.8570359999999999</v>
          </cell>
          <cell r="F27">
            <v>0.36132399999999998</v>
          </cell>
          <cell r="G27">
            <v>1.8771789999999999</v>
          </cell>
          <cell r="H27">
            <v>2.0960750000000004</v>
          </cell>
          <cell r="I27">
            <v>0.18019299999999999</v>
          </cell>
          <cell r="J27">
            <v>0.38364299999999996</v>
          </cell>
          <cell r="K27">
            <v>0.654613</v>
          </cell>
          <cell r="L27">
            <v>1.874536</v>
          </cell>
          <cell r="M27">
            <v>0.60939900000000002</v>
          </cell>
          <cell r="N27" t="str">
            <v/>
          </cell>
          <cell r="O27">
            <v>2.4023329999999996</v>
          </cell>
          <cell r="P27" t="str">
            <v/>
          </cell>
          <cell r="Q27" t="str">
            <v/>
          </cell>
          <cell r="R27">
            <v>0.388123</v>
          </cell>
          <cell r="S27" t="str">
            <v/>
          </cell>
          <cell r="T27">
            <v>0.172565</v>
          </cell>
          <cell r="U27">
            <v>0.18009</v>
          </cell>
          <cell r="V27">
            <v>0.182534</v>
          </cell>
          <cell r="W27">
            <v>0.60747200000000001</v>
          </cell>
          <cell r="X27">
            <v>0.56342199999999998</v>
          </cell>
          <cell r="Y27" t="str">
            <v/>
          </cell>
          <cell r="Z27">
            <v>15.59939</v>
          </cell>
        </row>
        <row r="28">
          <cell r="A28">
            <v>42545</v>
          </cell>
          <cell r="B28">
            <v>0.77879699999999996</v>
          </cell>
          <cell r="C28">
            <v>0.18036099999999999</v>
          </cell>
          <cell r="D28">
            <v>0.57827600000000001</v>
          </cell>
          <cell r="E28">
            <v>2.8133530000000002</v>
          </cell>
          <cell r="F28">
            <v>0.59457699999999991</v>
          </cell>
          <cell r="G28">
            <v>2.9365219999999996</v>
          </cell>
          <cell r="H28">
            <v>1.1502730000000001</v>
          </cell>
          <cell r="I28">
            <v>0.17985100000000001</v>
          </cell>
          <cell r="J28" t="str">
            <v/>
          </cell>
          <cell r="K28">
            <v>0.58958700000000008</v>
          </cell>
          <cell r="L28">
            <v>3.2320179999999996</v>
          </cell>
          <cell r="M28">
            <v>0.35170299999999999</v>
          </cell>
          <cell r="N28" t="str">
            <v/>
          </cell>
          <cell r="O28">
            <v>3.1419380000000001</v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>
            <v>0.38380899999999996</v>
          </cell>
          <cell r="U28">
            <v>0.171015</v>
          </cell>
          <cell r="V28" t="str">
            <v/>
          </cell>
          <cell r="W28">
            <v>0.62760499999999997</v>
          </cell>
          <cell r="X28">
            <v>0.527783</v>
          </cell>
          <cell r="Y28" t="str">
            <v/>
          </cell>
          <cell r="Z28">
            <v>18.237468</v>
          </cell>
        </row>
        <row r="29">
          <cell r="A29">
            <v>42552</v>
          </cell>
          <cell r="B29">
            <v>0.87147999999999992</v>
          </cell>
          <cell r="C29">
            <v>0.17599999999999999</v>
          </cell>
          <cell r="D29" t="str">
            <v/>
          </cell>
          <cell r="E29">
            <v>2.1025080000000003</v>
          </cell>
          <cell r="F29">
            <v>0.20593800000000001</v>
          </cell>
          <cell r="G29">
            <v>3.2318670000000003</v>
          </cell>
          <cell r="H29">
            <v>0.98532700000000006</v>
          </cell>
          <cell r="I29" t="str">
            <v/>
          </cell>
          <cell r="J29">
            <v>0.49092500000000006</v>
          </cell>
          <cell r="K29">
            <v>1.2204350000000002</v>
          </cell>
          <cell r="L29">
            <v>1.3575090000000001</v>
          </cell>
          <cell r="M29">
            <v>2.2985550000000003</v>
          </cell>
          <cell r="N29" t="str">
            <v/>
          </cell>
          <cell r="O29">
            <v>3.7297500000000001</v>
          </cell>
          <cell r="P29">
            <v>0.17591100000000001</v>
          </cell>
          <cell r="Q29" t="str">
            <v/>
          </cell>
          <cell r="R29" t="str">
            <v/>
          </cell>
          <cell r="S29" t="str">
            <v/>
          </cell>
          <cell r="T29">
            <v>0.17646899999999999</v>
          </cell>
          <cell r="U29">
            <v>0.174096</v>
          </cell>
          <cell r="V29">
            <v>0.18106</v>
          </cell>
          <cell r="W29">
            <v>0.35871600000000003</v>
          </cell>
          <cell r="X29">
            <v>0.20606099999999999</v>
          </cell>
          <cell r="Y29" t="str">
            <v/>
          </cell>
          <cell r="Z29">
            <v>17.942606999999999</v>
          </cell>
        </row>
        <row r="30">
          <cell r="A30">
            <v>42559</v>
          </cell>
          <cell r="B30">
            <v>0.56658699999999995</v>
          </cell>
          <cell r="C30" t="str">
            <v/>
          </cell>
          <cell r="D30">
            <v>0.16977</v>
          </cell>
          <cell r="E30">
            <v>1.3209179999999998</v>
          </cell>
          <cell r="F30" t="str">
            <v/>
          </cell>
          <cell r="G30">
            <v>2.042932</v>
          </cell>
          <cell r="H30">
            <v>1.6411070000000003</v>
          </cell>
          <cell r="I30" t="str">
            <v/>
          </cell>
          <cell r="J30" t="str">
            <v/>
          </cell>
          <cell r="K30">
            <v>1.271333</v>
          </cell>
          <cell r="L30">
            <v>2.2654160000000001</v>
          </cell>
          <cell r="M30">
            <v>1.8397080000000001</v>
          </cell>
          <cell r="N30" t="str">
            <v/>
          </cell>
          <cell r="O30">
            <v>1.820092</v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>
            <v>0.443048</v>
          </cell>
          <cell r="V30" t="str">
            <v/>
          </cell>
          <cell r="W30">
            <v>0.47700999999999999</v>
          </cell>
          <cell r="X30">
            <v>0.70477599999999996</v>
          </cell>
          <cell r="Y30" t="str">
            <v/>
          </cell>
          <cell r="Z30">
            <v>14.562697</v>
          </cell>
        </row>
        <row r="31">
          <cell r="A31">
            <v>42566</v>
          </cell>
          <cell r="B31">
            <v>0.82496900000000006</v>
          </cell>
          <cell r="C31" t="str">
            <v/>
          </cell>
          <cell r="D31" t="str">
            <v/>
          </cell>
          <cell r="E31">
            <v>1.6461209999999999</v>
          </cell>
          <cell r="F31">
            <v>0.20350799999999999</v>
          </cell>
          <cell r="G31">
            <v>1.9536159999999998</v>
          </cell>
          <cell r="H31">
            <v>0.92050700000000008</v>
          </cell>
          <cell r="I31" t="str">
            <v/>
          </cell>
          <cell r="J31" t="str">
            <v/>
          </cell>
          <cell r="K31">
            <v>1.495611</v>
          </cell>
          <cell r="L31">
            <v>4.1350960000000008</v>
          </cell>
          <cell r="M31">
            <v>1.276151</v>
          </cell>
          <cell r="N31">
            <v>0.17946899999999999</v>
          </cell>
          <cell r="O31">
            <v>4.880224000000001</v>
          </cell>
          <cell r="P31" t="str">
            <v/>
          </cell>
          <cell r="Q31" t="str">
            <v/>
          </cell>
          <cell r="R31">
            <v>0.22891500000000001</v>
          </cell>
          <cell r="S31" t="str">
            <v/>
          </cell>
          <cell r="T31">
            <v>0.17301800000000001</v>
          </cell>
          <cell r="U31" t="str">
            <v/>
          </cell>
          <cell r="V31">
            <v>0.17639099999999999</v>
          </cell>
          <cell r="W31" t="str">
            <v/>
          </cell>
          <cell r="X31">
            <v>0.17926300000000001</v>
          </cell>
          <cell r="Y31" t="str">
            <v/>
          </cell>
          <cell r="Z31">
            <v>18.272859</v>
          </cell>
        </row>
        <row r="32">
          <cell r="A32">
            <v>42573</v>
          </cell>
          <cell r="B32">
            <v>0.35588200000000003</v>
          </cell>
          <cell r="C32" t="str">
            <v/>
          </cell>
          <cell r="D32">
            <v>0.400032</v>
          </cell>
          <cell r="E32">
            <v>1.9772280000000002</v>
          </cell>
          <cell r="F32">
            <v>0.35736599999999996</v>
          </cell>
          <cell r="G32">
            <v>2.4347439999999998</v>
          </cell>
          <cell r="H32">
            <v>1.739932</v>
          </cell>
          <cell r="I32" t="str">
            <v/>
          </cell>
          <cell r="J32" t="str">
            <v/>
          </cell>
          <cell r="K32">
            <v>0.86072599999999999</v>
          </cell>
          <cell r="L32">
            <v>3.6468270000000005</v>
          </cell>
          <cell r="M32">
            <v>0.74342999999999992</v>
          </cell>
          <cell r="N32" t="str">
            <v/>
          </cell>
          <cell r="O32">
            <v>4.6333349999999989</v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>
            <v>0.179754</v>
          </cell>
          <cell r="W32" t="str">
            <v/>
          </cell>
          <cell r="X32">
            <v>0.17919399999999999</v>
          </cell>
          <cell r="Y32" t="str">
            <v/>
          </cell>
          <cell r="Z32">
            <v>17.508449999999996</v>
          </cell>
        </row>
        <row r="33">
          <cell r="A33">
            <v>42580</v>
          </cell>
          <cell r="B33">
            <v>0.73626399999999992</v>
          </cell>
          <cell r="C33">
            <v>0.180032</v>
          </cell>
          <cell r="D33">
            <v>0.65470600000000001</v>
          </cell>
          <cell r="E33">
            <v>1.803442</v>
          </cell>
          <cell r="F33">
            <v>0.362516</v>
          </cell>
          <cell r="G33">
            <v>1.7960170000000002</v>
          </cell>
          <cell r="H33">
            <v>1.4394659999999999</v>
          </cell>
          <cell r="I33">
            <v>0.34948500000000005</v>
          </cell>
          <cell r="J33" t="str">
            <v/>
          </cell>
          <cell r="K33">
            <v>1.3131880000000002</v>
          </cell>
          <cell r="L33">
            <v>3.7480800000000003</v>
          </cell>
          <cell r="M33">
            <v>0.47068699999999997</v>
          </cell>
          <cell r="N33" t="str">
            <v/>
          </cell>
          <cell r="O33">
            <v>4.2420959999999992</v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>
            <v>0.22852700000000001</v>
          </cell>
          <cell r="X33">
            <v>0.20319799999999999</v>
          </cell>
          <cell r="Y33" t="str">
            <v/>
          </cell>
          <cell r="Z33">
            <v>17.527704</v>
          </cell>
        </row>
        <row r="34">
          <cell r="A34">
            <v>42587</v>
          </cell>
          <cell r="B34">
            <v>0.38811399999999996</v>
          </cell>
          <cell r="C34" t="str">
            <v/>
          </cell>
          <cell r="D34">
            <v>0.84050800000000003</v>
          </cell>
          <cell r="E34">
            <v>1.5020720000000001</v>
          </cell>
          <cell r="F34">
            <v>0.179481</v>
          </cell>
          <cell r="G34">
            <v>1.676266</v>
          </cell>
          <cell r="H34">
            <v>2.1694570000000004</v>
          </cell>
          <cell r="I34">
            <v>0.179147</v>
          </cell>
          <cell r="J34" t="str">
            <v/>
          </cell>
          <cell r="K34">
            <v>1.384998</v>
          </cell>
          <cell r="L34">
            <v>1.774329</v>
          </cell>
          <cell r="M34">
            <v>0.18049100000000001</v>
          </cell>
          <cell r="N34" t="str">
            <v/>
          </cell>
          <cell r="O34">
            <v>4.2061899999999994</v>
          </cell>
          <cell r="P34" t="str">
            <v/>
          </cell>
          <cell r="Q34">
            <v>0.17910000000000001</v>
          </cell>
          <cell r="R34">
            <v>0.48607499999999998</v>
          </cell>
          <cell r="S34" t="str">
            <v/>
          </cell>
          <cell r="T34">
            <v>0.203185</v>
          </cell>
          <cell r="U34">
            <v>0.17418700000000001</v>
          </cell>
          <cell r="V34">
            <v>0.35949500000000001</v>
          </cell>
          <cell r="W34">
            <v>0.26564700000000002</v>
          </cell>
          <cell r="X34">
            <v>0.35957</v>
          </cell>
          <cell r="Y34" t="str">
            <v/>
          </cell>
          <cell r="Z34">
            <v>16.508312000000004</v>
          </cell>
        </row>
        <row r="35">
          <cell r="A35">
            <v>42594</v>
          </cell>
          <cell r="B35">
            <v>0.49602499999999999</v>
          </cell>
          <cell r="C35">
            <v>0.16914699999999999</v>
          </cell>
          <cell r="D35">
            <v>0.180202</v>
          </cell>
          <cell r="E35">
            <v>2.023552</v>
          </cell>
          <cell r="F35">
            <v>0.179842</v>
          </cell>
          <cell r="G35">
            <v>3.6501910000000004</v>
          </cell>
          <cell r="H35">
            <v>2.5247839999999999</v>
          </cell>
          <cell r="I35" t="str">
            <v/>
          </cell>
          <cell r="J35" t="str">
            <v/>
          </cell>
          <cell r="K35">
            <v>1.455659</v>
          </cell>
          <cell r="L35">
            <v>2.4310140000000002</v>
          </cell>
          <cell r="M35">
            <v>1.0075240000000001</v>
          </cell>
          <cell r="N35" t="str">
            <v/>
          </cell>
          <cell r="O35">
            <v>4.1395750000000007</v>
          </cell>
          <cell r="P35" t="str">
            <v/>
          </cell>
          <cell r="Q35" t="str">
            <v/>
          </cell>
          <cell r="R35">
            <v>0.20588799999999999</v>
          </cell>
          <cell r="S35" t="str">
            <v/>
          </cell>
          <cell r="T35">
            <v>0.2031</v>
          </cell>
          <cell r="U35">
            <v>0.17952299999999999</v>
          </cell>
          <cell r="V35" t="str">
            <v/>
          </cell>
          <cell r="W35">
            <v>0.56705300000000003</v>
          </cell>
          <cell r="X35">
            <v>0.367367</v>
          </cell>
          <cell r="Y35" t="str">
            <v/>
          </cell>
          <cell r="Z35">
            <v>19.780446000000005</v>
          </cell>
        </row>
        <row r="36">
          <cell r="A36">
            <v>42601</v>
          </cell>
          <cell r="B36" t="str">
            <v/>
          </cell>
          <cell r="C36">
            <v>0.179067</v>
          </cell>
          <cell r="D36">
            <v>0.17005000000000001</v>
          </cell>
          <cell r="E36">
            <v>0.97382199999999997</v>
          </cell>
          <cell r="F36">
            <v>0.349437</v>
          </cell>
          <cell r="G36">
            <v>2.832195</v>
          </cell>
          <cell r="H36">
            <v>2.133448</v>
          </cell>
          <cell r="I36" t="str">
            <v/>
          </cell>
          <cell r="J36" t="str">
            <v/>
          </cell>
          <cell r="K36">
            <v>0.404387</v>
          </cell>
          <cell r="L36">
            <v>1.7634750000000003</v>
          </cell>
          <cell r="M36">
            <v>0.180727</v>
          </cell>
          <cell r="N36" t="str">
            <v/>
          </cell>
          <cell r="O36">
            <v>3.6080919999999996</v>
          </cell>
          <cell r="P36" t="str">
            <v/>
          </cell>
          <cell r="Q36">
            <v>0.17380599999999999</v>
          </cell>
          <cell r="R36">
            <v>0.35867700000000002</v>
          </cell>
          <cell r="S36" t="str">
            <v/>
          </cell>
          <cell r="T36">
            <v>0.176346</v>
          </cell>
          <cell r="U36">
            <v>0.16905899999999999</v>
          </cell>
          <cell r="V36">
            <v>0.18215000000000001</v>
          </cell>
          <cell r="W36">
            <v>0.47851100000000002</v>
          </cell>
          <cell r="X36">
            <v>0.172515</v>
          </cell>
          <cell r="Y36" t="str">
            <v/>
          </cell>
          <cell r="Z36">
            <v>14.305764</v>
          </cell>
        </row>
        <row r="37">
          <cell r="A37">
            <v>42608</v>
          </cell>
          <cell r="B37">
            <v>0.38188</v>
          </cell>
          <cell r="C37" t="str">
            <v/>
          </cell>
          <cell r="D37" t="str">
            <v/>
          </cell>
          <cell r="E37">
            <v>1.7253690000000002</v>
          </cell>
          <cell r="F37">
            <v>0.55963700000000005</v>
          </cell>
          <cell r="G37">
            <v>2.5494720000000006</v>
          </cell>
          <cell r="H37">
            <v>1.9938829999999998</v>
          </cell>
          <cell r="I37">
            <v>0.44100200000000001</v>
          </cell>
          <cell r="J37">
            <v>0.35588200000000003</v>
          </cell>
          <cell r="K37">
            <v>1.3579739999999998</v>
          </cell>
          <cell r="L37">
            <v>1.9896049999999998</v>
          </cell>
          <cell r="M37">
            <v>0.67904300000000006</v>
          </cell>
          <cell r="N37" t="str">
            <v/>
          </cell>
          <cell r="O37">
            <v>3.0790800000000003</v>
          </cell>
          <cell r="P37" t="str">
            <v/>
          </cell>
          <cell r="Q37" t="str">
            <v/>
          </cell>
          <cell r="R37">
            <v>0.203067</v>
          </cell>
          <cell r="S37" t="str">
            <v/>
          </cell>
          <cell r="T37">
            <v>0.207709</v>
          </cell>
          <cell r="U37">
            <v>0.18</v>
          </cell>
          <cell r="V37">
            <v>0.35461799999999999</v>
          </cell>
          <cell r="W37">
            <v>0.477935</v>
          </cell>
          <cell r="X37">
            <v>0.18096000000000001</v>
          </cell>
          <cell r="Y37" t="str">
            <v/>
          </cell>
          <cell r="Z37">
            <v>16.717116000000001</v>
          </cell>
        </row>
        <row r="38">
          <cell r="A38">
            <v>42615</v>
          </cell>
          <cell r="B38">
            <v>0.47775699999999999</v>
          </cell>
          <cell r="C38">
            <v>0.180201</v>
          </cell>
          <cell r="D38">
            <v>0.76483100000000004</v>
          </cell>
          <cell r="E38">
            <v>2.424086</v>
          </cell>
          <cell r="F38">
            <v>0.46028800000000003</v>
          </cell>
          <cell r="G38">
            <v>2.5767169999999999</v>
          </cell>
          <cell r="H38">
            <v>1.657591</v>
          </cell>
          <cell r="I38" t="str">
            <v/>
          </cell>
          <cell r="J38">
            <v>0.35789099999999996</v>
          </cell>
          <cell r="K38">
            <v>0.881915</v>
          </cell>
          <cell r="L38">
            <v>2.1997990000000001</v>
          </cell>
          <cell r="M38">
            <v>0.8732120000000001</v>
          </cell>
          <cell r="N38" t="str">
            <v/>
          </cell>
          <cell r="O38">
            <v>3.9524889999999999</v>
          </cell>
          <cell r="P38" t="str">
            <v/>
          </cell>
          <cell r="Q38" t="str">
            <v/>
          </cell>
          <cell r="R38">
            <v>0.20782600000000001</v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>
            <v>0.17100899999999999</v>
          </cell>
          <cell r="Y38" t="str">
            <v/>
          </cell>
          <cell r="Z38">
            <v>17.185612000000003</v>
          </cell>
        </row>
        <row r="39">
          <cell r="A39">
            <v>42622</v>
          </cell>
          <cell r="B39">
            <v>0.35380900000000004</v>
          </cell>
          <cell r="C39" t="str">
            <v/>
          </cell>
          <cell r="D39">
            <v>0.97889800000000005</v>
          </cell>
          <cell r="E39">
            <v>2.360735</v>
          </cell>
          <cell r="F39">
            <v>0.364116</v>
          </cell>
          <cell r="G39">
            <v>2.9005860000000001</v>
          </cell>
          <cell r="H39">
            <v>1.8447310000000001</v>
          </cell>
          <cell r="I39">
            <v>0.17588200000000001</v>
          </cell>
          <cell r="J39">
            <v>0.43332000000000004</v>
          </cell>
          <cell r="K39">
            <v>0.83814799999999989</v>
          </cell>
          <cell r="L39">
            <v>1.387899</v>
          </cell>
          <cell r="M39">
            <v>1.0426489999999999</v>
          </cell>
          <cell r="N39" t="str">
            <v/>
          </cell>
          <cell r="O39">
            <v>4.1521470000000011</v>
          </cell>
          <cell r="P39" t="str">
            <v/>
          </cell>
          <cell r="Q39">
            <v>0.178064</v>
          </cell>
          <cell r="R39" t="str">
            <v/>
          </cell>
          <cell r="S39" t="str">
            <v/>
          </cell>
          <cell r="T39">
            <v>0.18629999999999999</v>
          </cell>
          <cell r="U39" t="str">
            <v/>
          </cell>
          <cell r="V39">
            <v>0.18138899999999999</v>
          </cell>
          <cell r="W39">
            <v>0.44335999999999998</v>
          </cell>
          <cell r="X39">
            <v>0.58694800000000003</v>
          </cell>
          <cell r="Y39" t="str">
            <v/>
          </cell>
          <cell r="Z39">
            <v>18.408980999999997</v>
          </cell>
        </row>
        <row r="40">
          <cell r="A40">
            <v>42629</v>
          </cell>
          <cell r="B40">
            <v>0.71316500000000005</v>
          </cell>
          <cell r="C40" t="str">
            <v/>
          </cell>
          <cell r="D40" t="str">
            <v/>
          </cell>
          <cell r="E40">
            <v>2.2850470000000001</v>
          </cell>
          <cell r="F40">
            <v>0.71869700000000003</v>
          </cell>
          <cell r="G40">
            <v>2.174334</v>
          </cell>
          <cell r="H40">
            <v>1.129443</v>
          </cell>
          <cell r="I40" t="str">
            <v/>
          </cell>
          <cell r="J40" t="str">
            <v/>
          </cell>
          <cell r="K40">
            <v>0.74476100000000001</v>
          </cell>
          <cell r="L40">
            <v>1.702639</v>
          </cell>
          <cell r="M40">
            <v>0.56853700000000007</v>
          </cell>
          <cell r="N40" t="str">
            <v/>
          </cell>
          <cell r="O40">
            <v>1.7483239999999998</v>
          </cell>
          <cell r="P40" t="str">
            <v/>
          </cell>
          <cell r="Q40" t="str">
            <v/>
          </cell>
          <cell r="R40">
            <v>0.63785000000000003</v>
          </cell>
          <cell r="S40" t="str">
            <v/>
          </cell>
          <cell r="T40">
            <v>0.17598</v>
          </cell>
          <cell r="U40">
            <v>0.34418700000000002</v>
          </cell>
          <cell r="V40" t="str">
            <v/>
          </cell>
          <cell r="W40">
            <v>0.534721</v>
          </cell>
          <cell r="X40">
            <v>0.18013299999999999</v>
          </cell>
          <cell r="Y40" t="str">
            <v/>
          </cell>
          <cell r="Z40">
            <v>13.657817999999997</v>
          </cell>
        </row>
        <row r="41">
          <cell r="A41">
            <v>42636</v>
          </cell>
          <cell r="B41">
            <v>0.53503999999999996</v>
          </cell>
          <cell r="C41" t="str">
            <v/>
          </cell>
          <cell r="D41">
            <v>0.45733099999999993</v>
          </cell>
          <cell r="E41">
            <v>2.024953</v>
          </cell>
          <cell r="F41" t="str">
            <v/>
          </cell>
          <cell r="G41">
            <v>3.3270820000000003</v>
          </cell>
          <cell r="H41">
            <v>1.659</v>
          </cell>
          <cell r="I41">
            <v>0.17771999999999999</v>
          </cell>
          <cell r="J41">
            <v>0.36285100000000003</v>
          </cell>
          <cell r="K41">
            <v>1.2947840000000002</v>
          </cell>
          <cell r="L41">
            <v>1.7340070000000001</v>
          </cell>
          <cell r="M41">
            <v>0.79874600000000007</v>
          </cell>
          <cell r="N41" t="str">
            <v/>
          </cell>
          <cell r="O41">
            <v>5.2303579999999998</v>
          </cell>
          <cell r="P41" t="str">
            <v/>
          </cell>
          <cell r="Q41" t="str">
            <v/>
          </cell>
          <cell r="R41">
            <v>0.177899</v>
          </cell>
          <cell r="S41" t="str">
            <v/>
          </cell>
          <cell r="T41">
            <v>0.18018400000000001</v>
          </cell>
          <cell r="U41" t="str">
            <v/>
          </cell>
          <cell r="V41" t="str">
            <v/>
          </cell>
          <cell r="W41">
            <v>0.36135300000000004</v>
          </cell>
          <cell r="X41">
            <v>0.62590000000000001</v>
          </cell>
          <cell r="Y41" t="str">
            <v/>
          </cell>
          <cell r="Z41">
            <v>18.947208000000003</v>
          </cell>
        </row>
        <row r="42">
          <cell r="A42">
            <v>42643</v>
          </cell>
          <cell r="B42">
            <v>0.86027100000000001</v>
          </cell>
          <cell r="C42" t="str">
            <v/>
          </cell>
          <cell r="D42" t="str">
            <v/>
          </cell>
          <cell r="E42">
            <v>1.2261140000000001</v>
          </cell>
          <cell r="F42">
            <v>0.35056999999999999</v>
          </cell>
          <cell r="G42">
            <v>3.2932810000000003</v>
          </cell>
          <cell r="H42">
            <v>2.209489</v>
          </cell>
          <cell r="I42">
            <v>0.17807600000000001</v>
          </cell>
          <cell r="J42" t="str">
            <v/>
          </cell>
          <cell r="K42">
            <v>1.7945739999999999</v>
          </cell>
          <cell r="L42">
            <v>2.4895400000000003</v>
          </cell>
          <cell r="M42">
            <v>0.92887099999999989</v>
          </cell>
          <cell r="N42" t="str">
            <v/>
          </cell>
          <cell r="O42">
            <v>3.1423730000000001</v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>
            <v>0.17813200000000001</v>
          </cell>
          <cell r="U42">
            <v>0.170761</v>
          </cell>
          <cell r="V42">
            <v>0.171015</v>
          </cell>
          <cell r="W42">
            <v>0.76910199999999995</v>
          </cell>
          <cell r="X42">
            <v>1.1782699999999999</v>
          </cell>
          <cell r="Y42" t="str">
            <v/>
          </cell>
          <cell r="Z42">
            <v>18.940439000000001</v>
          </cell>
        </row>
        <row r="43">
          <cell r="A43">
            <v>42650</v>
          </cell>
          <cell r="B43">
            <v>0.71981300000000004</v>
          </cell>
          <cell r="C43">
            <v>0.179816</v>
          </cell>
          <cell r="D43" t="str">
            <v/>
          </cell>
          <cell r="E43">
            <v>2.0019840000000002</v>
          </cell>
          <cell r="F43" t="str">
            <v/>
          </cell>
          <cell r="G43">
            <v>1.5600609999999999</v>
          </cell>
          <cell r="H43">
            <v>1.578562</v>
          </cell>
          <cell r="I43">
            <v>0.18</v>
          </cell>
          <cell r="J43" t="str">
            <v/>
          </cell>
          <cell r="K43">
            <v>1.082541</v>
          </cell>
          <cell r="L43">
            <v>2.0984590000000001</v>
          </cell>
          <cell r="M43">
            <v>0.49699799999999994</v>
          </cell>
          <cell r="N43" t="str">
            <v/>
          </cell>
          <cell r="O43">
            <v>4.4890239999999997</v>
          </cell>
          <cell r="P43" t="str">
            <v/>
          </cell>
          <cell r="Q43" t="str">
            <v/>
          </cell>
          <cell r="R43">
            <v>0.17630299999999999</v>
          </cell>
          <cell r="S43" t="str">
            <v/>
          </cell>
          <cell r="T43">
            <v>0.17929899999999999</v>
          </cell>
          <cell r="U43" t="str">
            <v/>
          </cell>
          <cell r="V43" t="str">
            <v/>
          </cell>
          <cell r="W43">
            <v>0.50392300000000001</v>
          </cell>
          <cell r="X43">
            <v>0.81865799999999989</v>
          </cell>
          <cell r="Y43" t="str">
            <v/>
          </cell>
          <cell r="Z43">
            <v>16.065441</v>
          </cell>
        </row>
        <row r="44">
          <cell r="A44">
            <v>42657</v>
          </cell>
          <cell r="B44">
            <v>0.38830300000000001</v>
          </cell>
          <cell r="C44">
            <v>0.18034600000000001</v>
          </cell>
          <cell r="D44">
            <v>0.17041500000000001</v>
          </cell>
          <cell r="E44">
            <v>2.3789549999999999</v>
          </cell>
          <cell r="F44">
            <v>0.617954</v>
          </cell>
          <cell r="G44">
            <v>3.039256</v>
          </cell>
          <cell r="H44">
            <v>1.8806590000000001</v>
          </cell>
          <cell r="I44">
            <v>0.176508</v>
          </cell>
          <cell r="J44" t="str">
            <v/>
          </cell>
          <cell r="K44">
            <v>1.1039479999999999</v>
          </cell>
          <cell r="L44">
            <v>3.0492470000000003</v>
          </cell>
          <cell r="M44">
            <v>0.73292900000000005</v>
          </cell>
          <cell r="N44" t="str">
            <v/>
          </cell>
          <cell r="O44">
            <v>4.3933600000000004</v>
          </cell>
          <cell r="P44" t="str">
            <v/>
          </cell>
          <cell r="Q44" t="str">
            <v/>
          </cell>
          <cell r="R44">
            <v>0.20636599999999999</v>
          </cell>
          <cell r="S44" t="str">
            <v/>
          </cell>
          <cell r="T44" t="str">
            <v/>
          </cell>
          <cell r="U44">
            <v>0.17508599999999999</v>
          </cell>
          <cell r="V44">
            <v>0.18032899999999999</v>
          </cell>
          <cell r="W44">
            <v>0.18023</v>
          </cell>
          <cell r="X44">
            <v>0.20794099999999999</v>
          </cell>
          <cell r="Y44" t="str">
            <v/>
          </cell>
          <cell r="Z44">
            <v>19.061832000000003</v>
          </cell>
        </row>
        <row r="45">
          <cell r="A45">
            <v>42664</v>
          </cell>
          <cell r="B45">
            <v>0.18093999999999999</v>
          </cell>
          <cell r="C45">
            <v>0.177456</v>
          </cell>
          <cell r="D45">
            <v>0.76452300000000006</v>
          </cell>
          <cell r="E45">
            <v>3.2498079999999998</v>
          </cell>
          <cell r="F45" t="str">
            <v/>
          </cell>
          <cell r="G45">
            <v>2.7584780000000002</v>
          </cell>
          <cell r="H45">
            <v>2.0099990000000001</v>
          </cell>
          <cell r="I45" t="str">
            <v/>
          </cell>
          <cell r="J45">
            <v>0.17824200000000001</v>
          </cell>
          <cell r="K45">
            <v>0.35524100000000003</v>
          </cell>
          <cell r="L45">
            <v>1.6664430000000001</v>
          </cell>
          <cell r="M45">
            <v>0.69072899999999993</v>
          </cell>
          <cell r="N45" t="str">
            <v/>
          </cell>
          <cell r="O45">
            <v>3.4590000000000005</v>
          </cell>
          <cell r="P45" t="str">
            <v/>
          </cell>
          <cell r="Q45" t="str">
            <v/>
          </cell>
          <cell r="R45">
            <v>0.17694299999999999</v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>
            <v>0.83118899999999996</v>
          </cell>
          <cell r="X45">
            <v>0.56332500000000008</v>
          </cell>
          <cell r="Y45" t="str">
            <v/>
          </cell>
          <cell r="Z45">
            <v>17.062315999999999</v>
          </cell>
        </row>
        <row r="46">
          <cell r="A46">
            <v>42671</v>
          </cell>
          <cell r="B46" t="str">
            <v/>
          </cell>
          <cell r="C46" t="str">
            <v/>
          </cell>
          <cell r="D46" t="str">
            <v/>
          </cell>
          <cell r="E46">
            <v>2.8859150000000007</v>
          </cell>
          <cell r="F46">
            <v>0.358545</v>
          </cell>
          <cell r="G46">
            <v>3.0121180000000005</v>
          </cell>
          <cell r="H46">
            <v>1.4684740000000001</v>
          </cell>
          <cell r="I46">
            <v>0.17921300000000001</v>
          </cell>
          <cell r="J46">
            <v>0.26130999999999999</v>
          </cell>
          <cell r="K46">
            <v>0.54157900000000003</v>
          </cell>
          <cell r="L46">
            <v>2.4927210000000004</v>
          </cell>
          <cell r="M46">
            <v>1.0701989999999999</v>
          </cell>
          <cell r="N46" t="str">
            <v/>
          </cell>
          <cell r="O46">
            <v>3.604419</v>
          </cell>
          <cell r="P46" t="str">
            <v/>
          </cell>
          <cell r="Q46" t="str">
            <v/>
          </cell>
          <cell r="R46">
            <v>0.40817199999999998</v>
          </cell>
          <cell r="S46" t="str">
            <v/>
          </cell>
          <cell r="T46">
            <v>0.18126500000000001</v>
          </cell>
          <cell r="U46">
            <v>0.17301800000000001</v>
          </cell>
          <cell r="V46">
            <v>0.18206</v>
          </cell>
          <cell r="W46">
            <v>1.039245</v>
          </cell>
          <cell r="X46" t="str">
            <v/>
          </cell>
          <cell r="Y46" t="str">
            <v/>
          </cell>
          <cell r="Z46">
            <v>17.858253000000001</v>
          </cell>
        </row>
        <row r="47">
          <cell r="A47">
            <v>42678</v>
          </cell>
          <cell r="B47">
            <v>0.93067999999999995</v>
          </cell>
          <cell r="C47">
            <v>0.38622400000000001</v>
          </cell>
          <cell r="D47" t="str">
            <v/>
          </cell>
          <cell r="E47">
            <v>1.8937189999999999</v>
          </cell>
          <cell r="F47">
            <v>0.20585500000000001</v>
          </cell>
          <cell r="G47">
            <v>1.9154390000000001</v>
          </cell>
          <cell r="H47">
            <v>1.3443609999999999</v>
          </cell>
          <cell r="I47" t="str">
            <v/>
          </cell>
          <cell r="J47" t="str">
            <v/>
          </cell>
          <cell r="K47">
            <v>0.88437600000000005</v>
          </cell>
          <cell r="L47">
            <v>1.149024</v>
          </cell>
          <cell r="M47">
            <v>0.64231400000000005</v>
          </cell>
          <cell r="N47" t="str">
            <v/>
          </cell>
          <cell r="O47">
            <v>4.0034230000000006</v>
          </cell>
          <cell r="P47" t="str">
            <v/>
          </cell>
          <cell r="Q47" t="str">
            <v/>
          </cell>
          <cell r="R47">
            <v>0.171015</v>
          </cell>
          <cell r="S47" t="str">
            <v/>
          </cell>
          <cell r="T47">
            <v>0.38527599999999995</v>
          </cell>
          <cell r="U47">
            <v>0.46462100000000001</v>
          </cell>
          <cell r="V47">
            <v>0.35789300000000002</v>
          </cell>
          <cell r="W47">
            <v>0.91891600000000007</v>
          </cell>
          <cell r="X47">
            <v>0.205236</v>
          </cell>
          <cell r="Y47" t="str">
            <v/>
          </cell>
          <cell r="Z47">
            <v>15.858372000000003</v>
          </cell>
        </row>
        <row r="48">
          <cell r="A48">
            <v>42685</v>
          </cell>
          <cell r="B48">
            <v>0.83660099999999993</v>
          </cell>
          <cell r="C48">
            <v>0.25034499999999998</v>
          </cell>
          <cell r="D48">
            <v>0.55948799999999999</v>
          </cell>
          <cell r="E48">
            <v>3.3580700000000006</v>
          </cell>
          <cell r="F48">
            <v>0.52971100000000004</v>
          </cell>
          <cell r="G48">
            <v>2.8490190000000002</v>
          </cell>
          <cell r="H48">
            <v>1.871756</v>
          </cell>
          <cell r="I48" t="str">
            <v/>
          </cell>
          <cell r="J48">
            <v>0.86328199999999999</v>
          </cell>
          <cell r="K48">
            <v>1.2970619999999999</v>
          </cell>
          <cell r="L48">
            <v>1.9854719999999999</v>
          </cell>
          <cell r="M48">
            <v>1.151743</v>
          </cell>
          <cell r="N48" t="str">
            <v/>
          </cell>
          <cell r="O48">
            <v>4.5763829999999999</v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>
            <v>0.36880299999999999</v>
          </cell>
          <cell r="U48" t="str">
            <v/>
          </cell>
          <cell r="V48" t="str">
            <v/>
          </cell>
          <cell r="W48">
            <v>0.18023</v>
          </cell>
          <cell r="X48">
            <v>0.36622900000000003</v>
          </cell>
          <cell r="Y48" t="str">
            <v/>
          </cell>
          <cell r="Z48">
            <v>21.044194000000001</v>
          </cell>
        </row>
        <row r="49">
          <cell r="A49">
            <v>42692</v>
          </cell>
          <cell r="B49">
            <v>0.53151499999999996</v>
          </cell>
          <cell r="C49" t="str">
            <v/>
          </cell>
          <cell r="D49" t="str">
            <v/>
          </cell>
          <cell r="E49">
            <v>1.9614720000000001</v>
          </cell>
          <cell r="F49">
            <v>0.35998399999999997</v>
          </cell>
          <cell r="G49">
            <v>2.8831129999999998</v>
          </cell>
          <cell r="H49">
            <v>1.5556829999999999</v>
          </cell>
          <cell r="I49" t="str">
            <v/>
          </cell>
          <cell r="J49" t="str">
            <v/>
          </cell>
          <cell r="K49">
            <v>1.3367169999999999</v>
          </cell>
          <cell r="L49">
            <v>1.572311</v>
          </cell>
          <cell r="M49">
            <v>1.4444699999999999</v>
          </cell>
          <cell r="N49" t="str">
            <v/>
          </cell>
          <cell r="O49">
            <v>5.0389990000000013</v>
          </cell>
          <cell r="P49" t="str">
            <v/>
          </cell>
          <cell r="Q49">
            <v>0.17629600000000001</v>
          </cell>
          <cell r="R49">
            <v>0.182674</v>
          </cell>
          <cell r="S49" t="str">
            <v/>
          </cell>
          <cell r="T49" t="str">
            <v/>
          </cell>
          <cell r="U49" t="str">
            <v/>
          </cell>
          <cell r="V49">
            <v>0.36426599999999998</v>
          </cell>
          <cell r="W49">
            <v>0.38197499999999995</v>
          </cell>
          <cell r="X49" t="str">
            <v/>
          </cell>
          <cell r="Y49" t="str">
            <v/>
          </cell>
          <cell r="Z49">
            <v>17.789474999999999</v>
          </cell>
        </row>
        <row r="50">
          <cell r="A50">
            <v>42699</v>
          </cell>
          <cell r="B50">
            <v>0.74880600000000008</v>
          </cell>
          <cell r="C50" t="str">
            <v/>
          </cell>
          <cell r="D50">
            <v>0.649146</v>
          </cell>
          <cell r="E50">
            <v>3.633181</v>
          </cell>
          <cell r="F50">
            <v>0.738541</v>
          </cell>
          <cell r="G50">
            <v>2.9392650000000007</v>
          </cell>
          <cell r="H50">
            <v>1.6065200000000002</v>
          </cell>
          <cell r="I50">
            <v>0.175401</v>
          </cell>
          <cell r="J50">
            <v>0.20893100000000001</v>
          </cell>
          <cell r="K50">
            <v>1.4240190000000001</v>
          </cell>
          <cell r="L50">
            <v>1.9082159999999999</v>
          </cell>
          <cell r="M50">
            <v>0.93221799999999988</v>
          </cell>
          <cell r="N50" t="str">
            <v/>
          </cell>
          <cell r="O50">
            <v>3.951676</v>
          </cell>
          <cell r="P50" t="str">
            <v/>
          </cell>
          <cell r="Q50">
            <v>0.17910000000000001</v>
          </cell>
          <cell r="R50" t="str">
            <v/>
          </cell>
          <cell r="S50" t="str">
            <v/>
          </cell>
          <cell r="T50">
            <v>0.179033</v>
          </cell>
          <cell r="U50" t="str">
            <v/>
          </cell>
          <cell r="V50">
            <v>0.18</v>
          </cell>
          <cell r="W50">
            <v>0.36076200000000003</v>
          </cell>
          <cell r="X50">
            <v>0.383274</v>
          </cell>
          <cell r="Y50" t="str">
            <v/>
          </cell>
          <cell r="Z50">
            <v>20.198089</v>
          </cell>
        </row>
        <row r="51">
          <cell r="A51">
            <v>42706</v>
          </cell>
          <cell r="B51">
            <v>0.67668299999999992</v>
          </cell>
          <cell r="C51" t="str">
            <v/>
          </cell>
          <cell r="D51" t="str">
            <v/>
          </cell>
          <cell r="E51">
            <v>1.114034</v>
          </cell>
          <cell r="F51" t="str">
            <v/>
          </cell>
          <cell r="G51">
            <v>2.8629849999999992</v>
          </cell>
          <cell r="H51">
            <v>1.2845420000000001</v>
          </cell>
          <cell r="I51" t="str">
            <v/>
          </cell>
          <cell r="J51">
            <v>0.29738100000000001</v>
          </cell>
          <cell r="K51">
            <v>1.4302759999999999</v>
          </cell>
          <cell r="L51">
            <v>2.2080529999999996</v>
          </cell>
          <cell r="M51">
            <v>1.407527</v>
          </cell>
          <cell r="N51" t="str">
            <v/>
          </cell>
          <cell r="O51">
            <v>5.4535869999999997</v>
          </cell>
          <cell r="P51" t="str">
            <v/>
          </cell>
          <cell r="Q51" t="str">
            <v/>
          </cell>
          <cell r="R51">
            <v>0.29756700000000003</v>
          </cell>
          <cell r="S51" t="str">
            <v/>
          </cell>
          <cell r="T51" t="str">
            <v/>
          </cell>
          <cell r="U51">
            <v>0.173044</v>
          </cell>
          <cell r="V51">
            <v>0.171015</v>
          </cell>
          <cell r="W51">
            <v>0.1802</v>
          </cell>
          <cell r="X51">
            <v>0.75367499999999998</v>
          </cell>
          <cell r="Y51" t="str">
            <v/>
          </cell>
          <cell r="Z51">
            <v>18.310569000000001</v>
          </cell>
        </row>
        <row r="52">
          <cell r="A52">
            <v>42713</v>
          </cell>
          <cell r="B52">
            <v>0.56353600000000004</v>
          </cell>
          <cell r="C52">
            <v>0.34821199999999997</v>
          </cell>
          <cell r="D52">
            <v>0.57884499999999994</v>
          </cell>
          <cell r="E52">
            <v>2.3020019999999999</v>
          </cell>
          <cell r="F52">
            <v>0.20547099999999999</v>
          </cell>
          <cell r="G52">
            <v>1.7149309999999998</v>
          </cell>
          <cell r="H52">
            <v>1.4843620000000002</v>
          </cell>
          <cell r="I52">
            <v>0.180643</v>
          </cell>
          <cell r="J52" t="str">
            <v/>
          </cell>
          <cell r="K52">
            <v>1.740785</v>
          </cell>
          <cell r="L52">
            <v>2.188663</v>
          </cell>
          <cell r="M52">
            <v>0.96917699999999996</v>
          </cell>
          <cell r="N52" t="str">
            <v/>
          </cell>
          <cell r="O52">
            <v>3.5267930000000005</v>
          </cell>
          <cell r="P52" t="str">
            <v/>
          </cell>
          <cell r="Q52" t="str">
            <v/>
          </cell>
          <cell r="R52">
            <v>0.18221100000000001</v>
          </cell>
          <cell r="S52" t="str">
            <v/>
          </cell>
          <cell r="T52">
            <v>0.17927599999999999</v>
          </cell>
          <cell r="U52" t="str">
            <v/>
          </cell>
          <cell r="V52">
            <v>0.35676600000000003</v>
          </cell>
          <cell r="W52">
            <v>0.410242</v>
          </cell>
          <cell r="X52">
            <v>0.174234</v>
          </cell>
          <cell r="Y52" t="str">
            <v/>
          </cell>
          <cell r="Z52">
            <v>17.106148999999998</v>
          </cell>
        </row>
        <row r="53">
          <cell r="A53">
            <v>42720</v>
          </cell>
          <cell r="B53">
            <v>0.354487</v>
          </cell>
          <cell r="C53" t="str">
            <v/>
          </cell>
          <cell r="D53">
            <v>0.55647000000000002</v>
          </cell>
          <cell r="E53">
            <v>0.741008</v>
          </cell>
          <cell r="F53">
            <v>0.39129999999999998</v>
          </cell>
          <cell r="G53">
            <v>2.2783220000000002</v>
          </cell>
          <cell r="H53">
            <v>0.61115000000000008</v>
          </cell>
          <cell r="I53">
            <v>0.17597099999999999</v>
          </cell>
          <cell r="J53">
            <v>0.17924999999999999</v>
          </cell>
          <cell r="K53">
            <v>1.1349609999999999</v>
          </cell>
          <cell r="L53">
            <v>1.8163710000000002</v>
          </cell>
          <cell r="M53" t="str">
            <v/>
          </cell>
          <cell r="N53" t="str">
            <v/>
          </cell>
          <cell r="O53">
            <v>4.0895510000000002</v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>
            <v>0.20766399999999999</v>
          </cell>
          <cell r="U53">
            <v>0.174732</v>
          </cell>
          <cell r="V53">
            <v>0.17946899999999999</v>
          </cell>
          <cell r="W53" t="str">
            <v/>
          </cell>
          <cell r="X53">
            <v>0.17996500000000001</v>
          </cell>
          <cell r="Y53" t="str">
            <v/>
          </cell>
          <cell r="Z53">
            <v>13.070670999999999</v>
          </cell>
        </row>
        <row r="54">
          <cell r="A54">
            <v>42727</v>
          </cell>
          <cell r="B54">
            <v>0.74498500000000001</v>
          </cell>
          <cell r="C54" t="str">
            <v/>
          </cell>
          <cell r="D54">
            <v>0.26995799999999998</v>
          </cell>
          <cell r="E54">
            <v>2.2271120000000004</v>
          </cell>
          <cell r="F54">
            <v>0.357381</v>
          </cell>
          <cell r="G54">
            <v>3.388026</v>
          </cell>
          <cell r="H54">
            <v>2.2073429999999998</v>
          </cell>
          <cell r="I54" t="str">
            <v/>
          </cell>
          <cell r="J54" t="str">
            <v/>
          </cell>
          <cell r="K54">
            <v>1.3843190000000001</v>
          </cell>
          <cell r="L54">
            <v>2.6949749999999999</v>
          </cell>
          <cell r="M54">
            <v>1.492604</v>
          </cell>
          <cell r="N54" t="str">
            <v/>
          </cell>
          <cell r="O54">
            <v>2.834203</v>
          </cell>
          <cell r="P54" t="str">
            <v/>
          </cell>
          <cell r="Q54" t="str">
            <v/>
          </cell>
          <cell r="R54">
            <v>0.17779800000000001</v>
          </cell>
          <cell r="S54" t="str">
            <v/>
          </cell>
          <cell r="T54" t="str">
            <v/>
          </cell>
          <cell r="U54">
            <v>0.18074000000000001</v>
          </cell>
          <cell r="V54" t="str">
            <v/>
          </cell>
          <cell r="W54">
            <v>0.66209300000000004</v>
          </cell>
          <cell r="X54">
            <v>0.35688399999999998</v>
          </cell>
          <cell r="Y54" t="str">
            <v/>
          </cell>
          <cell r="Z54">
            <v>18.978420999999997</v>
          </cell>
        </row>
        <row r="55">
          <cell r="A55">
            <v>42734</v>
          </cell>
          <cell r="B55" t="str">
            <v/>
          </cell>
          <cell r="C55">
            <v>0.180008</v>
          </cell>
          <cell r="D55">
            <v>0.732599</v>
          </cell>
          <cell r="E55">
            <v>2.1137100000000002</v>
          </cell>
          <cell r="F55">
            <v>0.429956</v>
          </cell>
          <cell r="G55">
            <v>2.3058490000000003</v>
          </cell>
          <cell r="H55">
            <v>0.96391800000000005</v>
          </cell>
          <cell r="I55" t="str">
            <v/>
          </cell>
          <cell r="J55" t="str">
            <v/>
          </cell>
          <cell r="K55">
            <v>0.42105599999999999</v>
          </cell>
          <cell r="L55">
            <v>2.4452630000000002</v>
          </cell>
          <cell r="M55">
            <v>0.94489499999999993</v>
          </cell>
          <cell r="N55" t="str">
            <v/>
          </cell>
          <cell r="O55">
            <v>5.3622609999999984</v>
          </cell>
          <cell r="P55" t="str">
            <v/>
          </cell>
          <cell r="Q55" t="str">
            <v/>
          </cell>
          <cell r="R55">
            <v>0.35530399999999995</v>
          </cell>
          <cell r="S55" t="str">
            <v/>
          </cell>
          <cell r="T55">
            <v>0.38640099999999999</v>
          </cell>
          <cell r="U55">
            <v>0.511772</v>
          </cell>
          <cell r="V55">
            <v>0.17380000000000001</v>
          </cell>
          <cell r="W55">
            <v>0.50390400000000002</v>
          </cell>
          <cell r="X55">
            <v>0.58707200000000004</v>
          </cell>
          <cell r="Y55" t="str">
            <v/>
          </cell>
          <cell r="Z55">
            <v>18.417767999999999</v>
          </cell>
        </row>
        <row r="56">
          <cell r="A56">
            <v>42741</v>
          </cell>
          <cell r="B56">
            <v>0.359788</v>
          </cell>
          <cell r="C56" t="str">
            <v/>
          </cell>
          <cell r="D56" t="str">
            <v/>
          </cell>
          <cell r="E56">
            <v>2.653314</v>
          </cell>
          <cell r="F56">
            <v>0.38689400000000002</v>
          </cell>
          <cell r="G56">
            <v>1.9592339999999999</v>
          </cell>
          <cell r="H56">
            <v>1.823278</v>
          </cell>
          <cell r="I56">
            <v>0.18</v>
          </cell>
          <cell r="J56">
            <v>0.18140800000000001</v>
          </cell>
          <cell r="K56">
            <v>1.0879480000000001</v>
          </cell>
          <cell r="L56">
            <v>2.667948</v>
          </cell>
          <cell r="M56">
            <v>0.44227899999999998</v>
          </cell>
          <cell r="N56" t="str">
            <v/>
          </cell>
          <cell r="O56">
            <v>4.7550739999999996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>
            <v>0.18126500000000001</v>
          </cell>
          <cell r="U56" t="str">
            <v/>
          </cell>
          <cell r="V56">
            <v>0.16939100000000001</v>
          </cell>
          <cell r="W56">
            <v>0.35770299999999999</v>
          </cell>
          <cell r="X56" t="str">
            <v/>
          </cell>
          <cell r="Y56" t="str">
            <v/>
          </cell>
          <cell r="Z56">
            <v>17.205524</v>
          </cell>
        </row>
        <row r="57">
          <cell r="A57">
            <v>42748</v>
          </cell>
          <cell r="B57">
            <v>0.70650499999999994</v>
          </cell>
          <cell r="C57">
            <v>0.345356</v>
          </cell>
          <cell r="D57" t="str">
            <v/>
          </cell>
          <cell r="E57">
            <v>2.2816110000000003</v>
          </cell>
          <cell r="F57">
            <v>0.55415599999999998</v>
          </cell>
          <cell r="G57">
            <v>3.4569509999999997</v>
          </cell>
          <cell r="H57">
            <v>1.5519559999999999</v>
          </cell>
          <cell r="I57" t="str">
            <v/>
          </cell>
          <cell r="J57" t="str">
            <v/>
          </cell>
          <cell r="K57">
            <v>0.36163600000000001</v>
          </cell>
          <cell r="L57">
            <v>1.8408149999999999</v>
          </cell>
          <cell r="M57">
            <v>0.83651500000000001</v>
          </cell>
          <cell r="N57" t="str">
            <v/>
          </cell>
          <cell r="O57">
            <v>5.219780000000001</v>
          </cell>
          <cell r="P57">
            <v>0.17591100000000001</v>
          </cell>
          <cell r="Q57">
            <v>0.172565</v>
          </cell>
          <cell r="R57">
            <v>0.205236</v>
          </cell>
          <cell r="S57" t="str">
            <v/>
          </cell>
          <cell r="T57">
            <v>0.37447200000000003</v>
          </cell>
          <cell r="U57">
            <v>0.171101</v>
          </cell>
          <cell r="V57">
            <v>0.36074000000000001</v>
          </cell>
          <cell r="W57">
            <v>0.43695899999999999</v>
          </cell>
          <cell r="X57">
            <v>0.35839599999999999</v>
          </cell>
          <cell r="Y57" t="str">
            <v/>
          </cell>
          <cell r="Z57">
            <v>19.410661000000001</v>
          </cell>
        </row>
        <row r="58">
          <cell r="A58">
            <v>42755</v>
          </cell>
          <cell r="B58">
            <v>0.55774900000000005</v>
          </cell>
          <cell r="C58" t="str">
            <v/>
          </cell>
          <cell r="D58" t="str">
            <v/>
          </cell>
          <cell r="E58">
            <v>2.188428</v>
          </cell>
          <cell r="F58">
            <v>0.77978400000000003</v>
          </cell>
          <cell r="G58">
            <v>3.5309700000000008</v>
          </cell>
          <cell r="H58">
            <v>1.28566</v>
          </cell>
          <cell r="I58" t="str">
            <v/>
          </cell>
          <cell r="J58">
            <v>0.17119899999999999</v>
          </cell>
          <cell r="K58">
            <v>1.03267</v>
          </cell>
          <cell r="L58">
            <v>2.9929889999999997</v>
          </cell>
          <cell r="M58">
            <v>1.5331450000000002</v>
          </cell>
          <cell r="N58" t="str">
            <v/>
          </cell>
          <cell r="O58">
            <v>5.964068000000001</v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>
            <v>0.35626800000000003</v>
          </cell>
          <cell r="U58" t="str">
            <v/>
          </cell>
          <cell r="V58" t="str">
            <v/>
          </cell>
          <cell r="W58">
            <v>0.79283599999999999</v>
          </cell>
          <cell r="X58">
            <v>0.17971899999999999</v>
          </cell>
          <cell r="Y58" t="str">
            <v/>
          </cell>
          <cell r="Z58">
            <v>21.365485000000003</v>
          </cell>
        </row>
        <row r="59">
          <cell r="A59">
            <v>42762</v>
          </cell>
          <cell r="B59">
            <v>0.81132599999999999</v>
          </cell>
          <cell r="C59" t="str">
            <v/>
          </cell>
          <cell r="D59">
            <v>0.180705</v>
          </cell>
          <cell r="E59">
            <v>2.3967520000000002</v>
          </cell>
          <cell r="F59">
            <v>0.17916499999999999</v>
          </cell>
          <cell r="G59">
            <v>3.0634750000000004</v>
          </cell>
          <cell r="H59">
            <v>1.6986930000000002</v>
          </cell>
          <cell r="I59">
            <v>0.17913399999999999</v>
          </cell>
          <cell r="J59" t="str">
            <v/>
          </cell>
          <cell r="K59">
            <v>1.0275999999999998</v>
          </cell>
          <cell r="L59">
            <v>3.2814239999999999</v>
          </cell>
          <cell r="M59">
            <v>1.1312420000000001</v>
          </cell>
          <cell r="N59" t="str">
            <v/>
          </cell>
          <cell r="O59">
            <v>3.0784579999999999</v>
          </cell>
          <cell r="P59" t="str">
            <v/>
          </cell>
          <cell r="Q59">
            <v>0.17777299999999999</v>
          </cell>
          <cell r="R59" t="str">
            <v/>
          </cell>
          <cell r="S59" t="str">
            <v/>
          </cell>
          <cell r="T59">
            <v>0.182199</v>
          </cell>
          <cell r="U59" t="str">
            <v/>
          </cell>
          <cell r="V59" t="str">
            <v/>
          </cell>
          <cell r="W59">
            <v>0.29743000000000003</v>
          </cell>
          <cell r="X59">
            <v>0.52542</v>
          </cell>
          <cell r="Y59" t="str">
            <v/>
          </cell>
          <cell r="Z59">
            <v>18.210795999999998</v>
          </cell>
        </row>
        <row r="60">
          <cell r="A60">
            <v>42769</v>
          </cell>
          <cell r="B60">
            <v>0.83513099999999996</v>
          </cell>
          <cell r="C60">
            <v>0.17940700000000001</v>
          </cell>
          <cell r="D60">
            <v>0.58084499999999994</v>
          </cell>
          <cell r="E60">
            <v>1.640954</v>
          </cell>
          <cell r="F60">
            <v>0.42231300000000005</v>
          </cell>
          <cell r="G60">
            <v>1.9091819999999999</v>
          </cell>
          <cell r="H60">
            <v>1.826195</v>
          </cell>
          <cell r="I60">
            <v>0.18051300000000001</v>
          </cell>
          <cell r="J60" t="str">
            <v/>
          </cell>
          <cell r="K60">
            <v>1.253638</v>
          </cell>
          <cell r="L60">
            <v>2.6516550000000003</v>
          </cell>
          <cell r="M60">
            <v>0.18151300000000001</v>
          </cell>
          <cell r="N60" t="str">
            <v/>
          </cell>
          <cell r="O60">
            <v>3.0588510000000002</v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>
            <v>0.39261199999999996</v>
          </cell>
          <cell r="U60">
            <v>0.17380000000000001</v>
          </cell>
          <cell r="V60" t="str">
            <v/>
          </cell>
          <cell r="W60">
            <v>0.38747699999999996</v>
          </cell>
          <cell r="X60" t="str">
            <v/>
          </cell>
          <cell r="Y60" t="str">
            <v/>
          </cell>
          <cell r="Z60">
            <v>15.674086000000001</v>
          </cell>
        </row>
        <row r="61">
          <cell r="A61">
            <v>42776</v>
          </cell>
          <cell r="B61">
            <v>0.47386099999999998</v>
          </cell>
          <cell r="C61">
            <v>0.17598</v>
          </cell>
          <cell r="D61" t="str">
            <v/>
          </cell>
          <cell r="E61">
            <v>2.5263100000000001</v>
          </cell>
          <cell r="F61">
            <v>0.73444000000000009</v>
          </cell>
          <cell r="G61">
            <v>3.1226419999999999</v>
          </cell>
          <cell r="H61">
            <v>1.643799</v>
          </cell>
          <cell r="I61">
            <v>0.34982200000000002</v>
          </cell>
          <cell r="J61" t="str">
            <v/>
          </cell>
          <cell r="K61">
            <v>1.249735</v>
          </cell>
          <cell r="L61">
            <v>0.99216599999999988</v>
          </cell>
          <cell r="M61">
            <v>0.43916199999999994</v>
          </cell>
          <cell r="N61" t="str">
            <v/>
          </cell>
          <cell r="O61">
            <v>4.764778999999999</v>
          </cell>
          <cell r="P61" t="str">
            <v/>
          </cell>
          <cell r="Q61">
            <v>0.180643</v>
          </cell>
          <cell r="R61">
            <v>0.35146500000000003</v>
          </cell>
          <cell r="S61" t="str">
            <v/>
          </cell>
          <cell r="T61">
            <v>0.177477</v>
          </cell>
          <cell r="U61" t="str">
            <v/>
          </cell>
          <cell r="V61" t="str">
            <v/>
          </cell>
          <cell r="W61">
            <v>0.47659099999999999</v>
          </cell>
          <cell r="X61">
            <v>0.18068300000000001</v>
          </cell>
          <cell r="Y61" t="str">
            <v/>
          </cell>
          <cell r="Z61">
            <v>17.839554999999997</v>
          </cell>
        </row>
        <row r="62">
          <cell r="A62">
            <v>42783</v>
          </cell>
          <cell r="B62" t="str">
            <v/>
          </cell>
          <cell r="C62" t="str">
            <v/>
          </cell>
          <cell r="D62" t="str">
            <v/>
          </cell>
          <cell r="E62">
            <v>2.2132459999999998</v>
          </cell>
          <cell r="F62" t="str">
            <v/>
          </cell>
          <cell r="G62">
            <v>3.1375759999999997</v>
          </cell>
          <cell r="H62">
            <v>1.7512720000000002</v>
          </cell>
          <cell r="I62">
            <v>0.182369</v>
          </cell>
          <cell r="J62">
            <v>0.18228</v>
          </cell>
          <cell r="K62">
            <v>0.43684599999999996</v>
          </cell>
          <cell r="L62">
            <v>2.3782030000000001</v>
          </cell>
          <cell r="M62">
            <v>0.82517300000000005</v>
          </cell>
          <cell r="N62">
            <v>0.18212800000000001</v>
          </cell>
          <cell r="O62">
            <v>3.1816909999999998</v>
          </cell>
          <cell r="P62" t="str">
            <v/>
          </cell>
          <cell r="Q62" t="str">
            <v/>
          </cell>
          <cell r="R62">
            <v>0.45722599999999997</v>
          </cell>
          <cell r="S62" t="str">
            <v/>
          </cell>
          <cell r="T62">
            <v>0.35841299999999998</v>
          </cell>
          <cell r="U62" t="str">
            <v/>
          </cell>
          <cell r="V62" t="str">
            <v/>
          </cell>
          <cell r="W62">
            <v>0.63530700000000007</v>
          </cell>
          <cell r="X62" t="str">
            <v/>
          </cell>
          <cell r="Y62" t="str">
            <v/>
          </cell>
          <cell r="Z62">
            <v>15.92173</v>
          </cell>
        </row>
        <row r="63">
          <cell r="A63">
            <v>42790</v>
          </cell>
          <cell r="B63">
            <v>0.367703</v>
          </cell>
          <cell r="C63" t="str">
            <v/>
          </cell>
          <cell r="D63">
            <v>0.175874</v>
          </cell>
          <cell r="E63">
            <v>2.3266430000000002</v>
          </cell>
          <cell r="F63">
            <v>0.69813199999999997</v>
          </cell>
          <cell r="G63">
            <v>2.8871130000000003</v>
          </cell>
          <cell r="H63">
            <v>1.8371389999999996</v>
          </cell>
          <cell r="I63">
            <v>0.180391</v>
          </cell>
          <cell r="J63">
            <v>0.35983300000000001</v>
          </cell>
          <cell r="K63">
            <v>0.61452799999999996</v>
          </cell>
          <cell r="L63">
            <v>1.9952730000000001</v>
          </cell>
          <cell r="M63">
            <v>1.2307429999999999</v>
          </cell>
          <cell r="N63" t="str">
            <v/>
          </cell>
          <cell r="O63">
            <v>4.696556000000002</v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>
            <v>0.187888</v>
          </cell>
          <cell r="U63" t="str">
            <v/>
          </cell>
          <cell r="V63">
            <v>0.18122099999999999</v>
          </cell>
          <cell r="W63">
            <v>0.61821300000000001</v>
          </cell>
          <cell r="X63">
            <v>0.38946500000000001</v>
          </cell>
          <cell r="Y63" t="str">
            <v/>
          </cell>
          <cell r="Z63">
            <v>18.746715000000005</v>
          </cell>
        </row>
        <row r="64">
          <cell r="A64">
            <v>42797</v>
          </cell>
          <cell r="B64">
            <v>0.177173</v>
          </cell>
          <cell r="C64">
            <v>0.17010900000000001</v>
          </cell>
          <cell r="D64" t="str">
            <v/>
          </cell>
          <cell r="E64">
            <v>1.4975639999999999</v>
          </cell>
          <cell r="F64">
            <v>0.630915</v>
          </cell>
          <cell r="G64">
            <v>2.8713490000000004</v>
          </cell>
          <cell r="H64">
            <v>0.58262999999999998</v>
          </cell>
          <cell r="I64" t="str">
            <v/>
          </cell>
          <cell r="J64">
            <v>0.29808499999999999</v>
          </cell>
          <cell r="K64">
            <v>0.61168400000000001</v>
          </cell>
          <cell r="L64">
            <v>3.3030889999999999</v>
          </cell>
          <cell r="M64">
            <v>0.81628600000000007</v>
          </cell>
          <cell r="N64" t="str">
            <v/>
          </cell>
          <cell r="O64">
            <v>3.8029590000000004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>
            <v>0.35745100000000002</v>
          </cell>
          <cell r="U64">
            <v>0.180144</v>
          </cell>
          <cell r="V64">
            <v>0.36155999999999999</v>
          </cell>
          <cell r="W64" t="str">
            <v/>
          </cell>
          <cell r="X64">
            <v>0.17910000000000001</v>
          </cell>
          <cell r="Y64" t="str">
            <v/>
          </cell>
          <cell r="Z64">
            <v>15.840098000000003</v>
          </cell>
        </row>
        <row r="65">
          <cell r="A65">
            <v>42804</v>
          </cell>
          <cell r="B65">
            <v>0.46942099999999998</v>
          </cell>
          <cell r="C65" t="str">
            <v/>
          </cell>
          <cell r="D65">
            <v>0.29756700000000003</v>
          </cell>
          <cell r="E65">
            <v>2.4381559999999998</v>
          </cell>
          <cell r="F65">
            <v>0.67480999999999991</v>
          </cell>
          <cell r="G65">
            <v>2.6070390000000003</v>
          </cell>
          <cell r="H65">
            <v>1.4902529999999998</v>
          </cell>
          <cell r="I65">
            <v>0.17499200000000001</v>
          </cell>
          <cell r="J65">
            <v>0.58558699999999997</v>
          </cell>
          <cell r="K65">
            <v>0.99285999999999996</v>
          </cell>
          <cell r="L65">
            <v>2.2812009999999998</v>
          </cell>
          <cell r="M65">
            <v>0.64160899999999998</v>
          </cell>
          <cell r="N65" t="str">
            <v/>
          </cell>
          <cell r="O65">
            <v>3.1449410000000002</v>
          </cell>
          <cell r="P65" t="str">
            <v/>
          </cell>
          <cell r="Q65">
            <v>0.173541</v>
          </cell>
          <cell r="R65">
            <v>0.75443400000000005</v>
          </cell>
          <cell r="S65" t="str">
            <v/>
          </cell>
          <cell r="T65">
            <v>0.17582</v>
          </cell>
          <cell r="U65">
            <v>0.47885699999999998</v>
          </cell>
          <cell r="V65">
            <v>0.18105499999999999</v>
          </cell>
          <cell r="W65">
            <v>0.91427599999999998</v>
          </cell>
          <cell r="X65">
            <v>0.38572400000000001</v>
          </cell>
          <cell r="Y65" t="str">
            <v/>
          </cell>
          <cell r="Z65">
            <v>18.862143000000007</v>
          </cell>
        </row>
        <row r="66">
          <cell r="A66">
            <v>42811</v>
          </cell>
          <cell r="B66">
            <v>0.65751300000000001</v>
          </cell>
          <cell r="C66">
            <v>0.18036099999999999</v>
          </cell>
          <cell r="D66">
            <v>0.75907599999999997</v>
          </cell>
          <cell r="E66">
            <v>1.5361600000000002</v>
          </cell>
          <cell r="F66">
            <v>0.734039</v>
          </cell>
          <cell r="G66">
            <v>3.1717660000000003</v>
          </cell>
          <cell r="H66">
            <v>1.6464719999999999</v>
          </cell>
          <cell r="I66">
            <v>0.35881300000000005</v>
          </cell>
          <cell r="J66" t="str">
            <v/>
          </cell>
          <cell r="K66">
            <v>0.9561289999999999</v>
          </cell>
          <cell r="L66">
            <v>2.394806</v>
          </cell>
          <cell r="M66">
            <v>0.38618399999999997</v>
          </cell>
          <cell r="N66" t="str">
            <v/>
          </cell>
          <cell r="O66">
            <v>3.870352</v>
          </cell>
          <cell r="P66" t="str">
            <v/>
          </cell>
          <cell r="Q66" t="str">
            <v/>
          </cell>
          <cell r="R66">
            <v>0.590503</v>
          </cell>
          <cell r="S66" t="str">
            <v/>
          </cell>
          <cell r="T66">
            <v>0.17783499999999999</v>
          </cell>
          <cell r="U66">
            <v>0.68847700000000001</v>
          </cell>
          <cell r="V66" t="str">
            <v/>
          </cell>
          <cell r="W66">
            <v>0.66273599999999999</v>
          </cell>
          <cell r="X66">
            <v>0.35631299999999999</v>
          </cell>
          <cell r="Y66" t="str">
            <v/>
          </cell>
          <cell r="Z66">
            <v>19.127534999999998</v>
          </cell>
        </row>
        <row r="67">
          <cell r="A67">
            <v>42818</v>
          </cell>
          <cell r="B67">
            <v>0.174234</v>
          </cell>
          <cell r="C67">
            <v>0.17599999999999999</v>
          </cell>
          <cell r="D67">
            <v>0.71859300000000004</v>
          </cell>
          <cell r="E67">
            <v>1.522138</v>
          </cell>
          <cell r="F67">
            <v>0.75837300000000007</v>
          </cell>
          <cell r="G67">
            <v>2.4261509999999999</v>
          </cell>
          <cell r="H67">
            <v>1.7781579999999999</v>
          </cell>
          <cell r="I67">
            <v>0.36021000000000003</v>
          </cell>
          <cell r="J67" t="str">
            <v/>
          </cell>
          <cell r="K67">
            <v>0.99688900000000003</v>
          </cell>
          <cell r="L67">
            <v>2.343852</v>
          </cell>
          <cell r="M67">
            <v>0.47606599999999999</v>
          </cell>
          <cell r="N67" t="str">
            <v/>
          </cell>
          <cell r="O67">
            <v>4.7171770000000013</v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>
            <v>0.17355499999999999</v>
          </cell>
          <cell r="V67" t="str">
            <v/>
          </cell>
          <cell r="W67" t="str">
            <v/>
          </cell>
          <cell r="X67">
            <v>0.352296</v>
          </cell>
          <cell r="Y67" t="str">
            <v/>
          </cell>
          <cell r="Z67">
            <v>16.973692</v>
          </cell>
        </row>
        <row r="68">
          <cell r="A68">
            <v>42825</v>
          </cell>
          <cell r="B68">
            <v>0.35985800000000001</v>
          </cell>
          <cell r="C68" t="str">
            <v/>
          </cell>
          <cell r="D68">
            <v>0.297759</v>
          </cell>
          <cell r="E68">
            <v>1.318746</v>
          </cell>
          <cell r="F68">
            <v>0.533555</v>
          </cell>
          <cell r="G68">
            <v>1.9665890000000001</v>
          </cell>
          <cell r="H68">
            <v>1.3230360000000001</v>
          </cell>
          <cell r="I68" t="str">
            <v/>
          </cell>
          <cell r="J68" t="str">
            <v/>
          </cell>
          <cell r="K68">
            <v>0.97222500000000012</v>
          </cell>
          <cell r="L68">
            <v>2.0765169999999999</v>
          </cell>
          <cell r="M68">
            <v>0.43023900000000004</v>
          </cell>
          <cell r="N68" t="str">
            <v/>
          </cell>
          <cell r="O68">
            <v>3.9827600000000003</v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>
            <v>0.35773500000000003</v>
          </cell>
          <cell r="Y68" t="str">
            <v/>
          </cell>
          <cell r="Z68">
            <v>13.619019000000002</v>
          </cell>
        </row>
        <row r="69">
          <cell r="A69">
            <v>42832</v>
          </cell>
          <cell r="B69">
            <v>0.45726800000000001</v>
          </cell>
          <cell r="C69">
            <v>0.356626</v>
          </cell>
          <cell r="D69">
            <v>0.57922700000000005</v>
          </cell>
          <cell r="E69">
            <v>2.3165079999999998</v>
          </cell>
          <cell r="F69">
            <v>0.56898199999999999</v>
          </cell>
          <cell r="G69">
            <v>2.6027039999999997</v>
          </cell>
          <cell r="H69">
            <v>1.155141</v>
          </cell>
          <cell r="I69" t="str">
            <v/>
          </cell>
          <cell r="J69" t="str">
            <v/>
          </cell>
          <cell r="K69">
            <v>0.622699</v>
          </cell>
          <cell r="L69">
            <v>1.2123529999999998</v>
          </cell>
          <cell r="M69">
            <v>0.34798099999999998</v>
          </cell>
          <cell r="N69" t="str">
            <v/>
          </cell>
          <cell r="O69">
            <v>5.2148900000000014</v>
          </cell>
          <cell r="P69" t="str">
            <v/>
          </cell>
          <cell r="Q69" t="str">
            <v/>
          </cell>
          <cell r="R69">
            <v>0.38659900000000003</v>
          </cell>
          <cell r="S69" t="str">
            <v/>
          </cell>
          <cell r="T69">
            <v>0.17793300000000001</v>
          </cell>
          <cell r="U69" t="str">
            <v/>
          </cell>
          <cell r="V69" t="str">
            <v/>
          </cell>
          <cell r="W69">
            <v>0.458005</v>
          </cell>
          <cell r="X69">
            <v>0.181399</v>
          </cell>
          <cell r="Y69" t="str">
            <v/>
          </cell>
          <cell r="Z69">
            <v>16.638315000000002</v>
          </cell>
        </row>
        <row r="70">
          <cell r="A70">
            <v>42839</v>
          </cell>
          <cell r="B70">
            <v>0.65412899999999996</v>
          </cell>
          <cell r="C70">
            <v>0.180199</v>
          </cell>
          <cell r="D70">
            <v>0.69358300000000006</v>
          </cell>
          <cell r="E70">
            <v>1.366136</v>
          </cell>
          <cell r="F70">
            <v>0.61779399999999995</v>
          </cell>
          <cell r="G70">
            <v>1.7784009999999997</v>
          </cell>
          <cell r="H70">
            <v>1.9291320000000001</v>
          </cell>
          <cell r="I70" t="str">
            <v/>
          </cell>
          <cell r="J70" t="str">
            <v/>
          </cell>
          <cell r="K70">
            <v>1.4467639999999999</v>
          </cell>
          <cell r="L70">
            <v>2.3204800000000003</v>
          </cell>
          <cell r="M70">
            <v>0.63388500000000003</v>
          </cell>
          <cell r="N70" t="str">
            <v/>
          </cell>
          <cell r="O70">
            <v>4.1569060000000002</v>
          </cell>
          <cell r="P70" t="str">
            <v/>
          </cell>
          <cell r="Q70" t="str">
            <v/>
          </cell>
          <cell r="R70">
            <v>0.20780499999999999</v>
          </cell>
          <cell r="S70" t="str">
            <v/>
          </cell>
          <cell r="T70">
            <v>0.351352</v>
          </cell>
          <cell r="U70">
            <v>0.174757</v>
          </cell>
          <cell r="V70">
            <v>0.18248600000000001</v>
          </cell>
          <cell r="W70">
            <v>0.18027399999999999</v>
          </cell>
          <cell r="X70">
            <v>0.17618900000000001</v>
          </cell>
          <cell r="Y70" t="str">
            <v/>
          </cell>
          <cell r="Z70">
            <v>17.050272</v>
          </cell>
        </row>
        <row r="71">
          <cell r="A71">
            <v>42846</v>
          </cell>
          <cell r="B71">
            <v>0.38800100000000004</v>
          </cell>
          <cell r="C71">
            <v>0.17702899999999999</v>
          </cell>
          <cell r="D71">
            <v>0.47412600000000005</v>
          </cell>
          <cell r="E71">
            <v>1.5685079999999998</v>
          </cell>
          <cell r="F71">
            <v>0.35266500000000001</v>
          </cell>
          <cell r="G71">
            <v>3.1740709999999996</v>
          </cell>
          <cell r="H71">
            <v>1.8251639999999998</v>
          </cell>
          <cell r="I71">
            <v>0.52948400000000007</v>
          </cell>
          <cell r="J71">
            <v>0.47779699999999997</v>
          </cell>
          <cell r="K71">
            <v>1.396738</v>
          </cell>
          <cell r="L71">
            <v>1.8879510000000002</v>
          </cell>
          <cell r="M71">
            <v>0.41357200000000005</v>
          </cell>
          <cell r="N71" t="str">
            <v/>
          </cell>
          <cell r="O71">
            <v>5.0938369999999997</v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>
            <v>0.20636599999999999</v>
          </cell>
          <cell r="U71" t="str">
            <v/>
          </cell>
          <cell r="V71" t="str">
            <v/>
          </cell>
          <cell r="W71">
            <v>0.35069400000000001</v>
          </cell>
          <cell r="X71">
            <v>0.71181500000000009</v>
          </cell>
          <cell r="Y71" t="str">
            <v/>
          </cell>
          <cell r="Z71">
            <v>19.027818000000003</v>
          </cell>
        </row>
        <row r="72">
          <cell r="A72">
            <v>42853</v>
          </cell>
          <cell r="B72">
            <v>0.67327099999999995</v>
          </cell>
          <cell r="C72" t="str">
            <v/>
          </cell>
          <cell r="D72">
            <v>0.30065999999999998</v>
          </cell>
          <cell r="E72">
            <v>2.3847969999999998</v>
          </cell>
          <cell r="F72">
            <v>0.35594199999999998</v>
          </cell>
          <cell r="G72">
            <v>2.1660080000000002</v>
          </cell>
          <cell r="H72">
            <v>1.591045</v>
          </cell>
          <cell r="I72">
            <v>0.18629999999999999</v>
          </cell>
          <cell r="J72" t="str">
            <v/>
          </cell>
          <cell r="K72">
            <v>0.54271099999999994</v>
          </cell>
          <cell r="L72">
            <v>2.2147390000000002</v>
          </cell>
          <cell r="M72">
            <v>0.73923800000000006</v>
          </cell>
          <cell r="N72" t="str">
            <v/>
          </cell>
          <cell r="O72">
            <v>4.8980519999999999</v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>
            <v>0.181501</v>
          </cell>
          <cell r="U72" t="str">
            <v/>
          </cell>
          <cell r="V72">
            <v>0.171015</v>
          </cell>
          <cell r="W72">
            <v>0.18105499999999999</v>
          </cell>
          <cell r="X72">
            <v>0.36244100000000001</v>
          </cell>
          <cell r="Y72" t="str">
            <v/>
          </cell>
          <cell r="Z72">
            <v>16.948775000000001</v>
          </cell>
        </row>
        <row r="73">
          <cell r="A73">
            <v>42860</v>
          </cell>
          <cell r="B73">
            <v>0.41097499999999998</v>
          </cell>
          <cell r="C73">
            <v>0.443745</v>
          </cell>
          <cell r="D73">
            <v>0.88163000000000002</v>
          </cell>
          <cell r="E73">
            <v>2.5980550000000004</v>
          </cell>
          <cell r="F73">
            <v>0.74686600000000003</v>
          </cell>
          <cell r="G73">
            <v>3.0156960000000002</v>
          </cell>
          <cell r="H73">
            <v>1.2479299999999998</v>
          </cell>
          <cell r="I73">
            <v>0.35506700000000002</v>
          </cell>
          <cell r="J73" t="str">
            <v/>
          </cell>
          <cell r="K73">
            <v>0.39032600000000001</v>
          </cell>
          <cell r="L73">
            <v>1.1419269999999999</v>
          </cell>
          <cell r="M73">
            <v>1.2822789999999999</v>
          </cell>
          <cell r="N73" t="str">
            <v/>
          </cell>
          <cell r="O73">
            <v>2.8447839999999998</v>
          </cell>
          <cell r="P73" t="str">
            <v/>
          </cell>
          <cell r="Q73" t="str">
            <v/>
          </cell>
          <cell r="R73">
            <v>0.475491</v>
          </cell>
          <cell r="S73" t="str">
            <v/>
          </cell>
          <cell r="T73" t="str">
            <v/>
          </cell>
          <cell r="U73">
            <v>0.17732700000000001</v>
          </cell>
          <cell r="V73">
            <v>0.18145800000000001</v>
          </cell>
          <cell r="W73">
            <v>0.60703599999999991</v>
          </cell>
          <cell r="X73">
            <v>0.38738099999999998</v>
          </cell>
          <cell r="Y73" t="str">
            <v/>
          </cell>
          <cell r="Z73">
            <v>17.187973</v>
          </cell>
        </row>
        <row r="74">
          <cell r="A74">
            <v>42867</v>
          </cell>
          <cell r="B74">
            <v>0.20599999999999999</v>
          </cell>
          <cell r="C74" t="str">
            <v/>
          </cell>
          <cell r="D74">
            <v>0.47584599999999999</v>
          </cell>
          <cell r="E74">
            <v>1.9092450000000001</v>
          </cell>
          <cell r="F74" t="str">
            <v/>
          </cell>
          <cell r="G74">
            <v>3.375267</v>
          </cell>
          <cell r="H74">
            <v>1.0682240000000001</v>
          </cell>
          <cell r="I74" t="str">
            <v/>
          </cell>
          <cell r="J74" t="str">
            <v/>
          </cell>
          <cell r="K74">
            <v>1.475803</v>
          </cell>
          <cell r="L74">
            <v>2.5563339999999997</v>
          </cell>
          <cell r="M74">
            <v>0.52315299999999998</v>
          </cell>
          <cell r="N74" t="str">
            <v/>
          </cell>
          <cell r="O74">
            <v>4.0341549999999993</v>
          </cell>
          <cell r="P74" t="str">
            <v/>
          </cell>
          <cell r="Q74" t="str">
            <v/>
          </cell>
          <cell r="R74">
            <v>0.57533400000000001</v>
          </cell>
          <cell r="S74" t="str">
            <v/>
          </cell>
          <cell r="T74">
            <v>0.17646899999999999</v>
          </cell>
          <cell r="U74" t="str">
            <v/>
          </cell>
          <cell r="V74">
            <v>0.54029799999999994</v>
          </cell>
          <cell r="W74" t="str">
            <v/>
          </cell>
          <cell r="X74">
            <v>0.53663800000000006</v>
          </cell>
          <cell r="Y74" t="str">
            <v/>
          </cell>
          <cell r="Z74">
            <v>17.452766</v>
          </cell>
        </row>
        <row r="75">
          <cell r="A75">
            <v>42874</v>
          </cell>
          <cell r="B75">
            <v>0.60729900000000003</v>
          </cell>
          <cell r="C75">
            <v>0.178623</v>
          </cell>
          <cell r="D75">
            <v>0.18042900000000001</v>
          </cell>
          <cell r="E75">
            <v>0.85897000000000001</v>
          </cell>
          <cell r="F75">
            <v>0.60301000000000005</v>
          </cell>
          <cell r="G75">
            <v>2.9692619999999996</v>
          </cell>
          <cell r="H75">
            <v>0.61491700000000005</v>
          </cell>
          <cell r="I75">
            <v>0.177926</v>
          </cell>
          <cell r="J75" t="str">
            <v/>
          </cell>
          <cell r="K75">
            <v>0.82824399999999998</v>
          </cell>
          <cell r="L75">
            <v>2.8802810000000001</v>
          </cell>
          <cell r="M75">
            <v>0.38374200000000003</v>
          </cell>
          <cell r="N75" t="str">
            <v/>
          </cell>
          <cell r="O75">
            <v>4.1489919999999998</v>
          </cell>
          <cell r="P75" t="str">
            <v/>
          </cell>
          <cell r="Q75" t="str">
            <v/>
          </cell>
          <cell r="R75">
            <v>0.386735</v>
          </cell>
          <cell r="S75" t="str">
            <v/>
          </cell>
          <cell r="T75">
            <v>0.17721600000000001</v>
          </cell>
          <cell r="U75">
            <v>0.16977</v>
          </cell>
          <cell r="V75" t="str">
            <v/>
          </cell>
          <cell r="W75">
            <v>0.64457300000000006</v>
          </cell>
          <cell r="X75">
            <v>0.52772599999999992</v>
          </cell>
          <cell r="Y75" t="str">
            <v/>
          </cell>
          <cell r="Z75">
            <v>16.337714999999999</v>
          </cell>
        </row>
        <row r="76">
          <cell r="A76">
            <v>42881</v>
          </cell>
          <cell r="B76">
            <v>0.38755699999999998</v>
          </cell>
          <cell r="C76" t="str">
            <v/>
          </cell>
          <cell r="D76">
            <v>0.38935399999999998</v>
          </cell>
          <cell r="E76">
            <v>2.7796730000000007</v>
          </cell>
          <cell r="F76">
            <v>0.74837700000000007</v>
          </cell>
          <cell r="G76">
            <v>2.9478789999999999</v>
          </cell>
          <cell r="H76">
            <v>0.56718100000000005</v>
          </cell>
          <cell r="I76" t="str">
            <v/>
          </cell>
          <cell r="J76" t="str">
            <v/>
          </cell>
          <cell r="K76">
            <v>1.2551909999999999</v>
          </cell>
          <cell r="L76">
            <v>2.0789270000000002</v>
          </cell>
          <cell r="M76">
            <v>0.73755500000000007</v>
          </cell>
          <cell r="N76" t="str">
            <v/>
          </cell>
          <cell r="O76">
            <v>5.8058840000000016</v>
          </cell>
          <cell r="P76" t="str">
            <v/>
          </cell>
          <cell r="Q76" t="str">
            <v/>
          </cell>
          <cell r="R76">
            <v>0.205097</v>
          </cell>
          <cell r="S76" t="str">
            <v/>
          </cell>
          <cell r="T76">
            <v>0.20599999999999999</v>
          </cell>
          <cell r="U76">
            <v>0.171015</v>
          </cell>
          <cell r="V76">
            <v>0.17583699999999999</v>
          </cell>
          <cell r="W76">
            <v>0.180032</v>
          </cell>
          <cell r="X76">
            <v>0.59027200000000002</v>
          </cell>
          <cell r="Y76" t="str">
            <v/>
          </cell>
          <cell r="Z76">
            <v>19.225831000000003</v>
          </cell>
        </row>
        <row r="77">
          <cell r="A77">
            <v>42888</v>
          </cell>
          <cell r="B77">
            <v>0.38646000000000003</v>
          </cell>
          <cell r="C77" t="str">
            <v/>
          </cell>
          <cell r="D77">
            <v>0.20754700000000001</v>
          </cell>
          <cell r="E77">
            <v>2.8076730000000003</v>
          </cell>
          <cell r="F77">
            <v>0.17424000000000001</v>
          </cell>
          <cell r="G77">
            <v>2.8017860000000003</v>
          </cell>
          <cell r="H77">
            <v>0.78574699999999997</v>
          </cell>
          <cell r="I77">
            <v>0.18206</v>
          </cell>
          <cell r="J77">
            <v>0.26277899999999998</v>
          </cell>
          <cell r="K77">
            <v>0.588924</v>
          </cell>
          <cell r="L77">
            <v>2.3863709999999996</v>
          </cell>
          <cell r="M77" t="str">
            <v/>
          </cell>
          <cell r="N77">
            <v>0.29763299999999998</v>
          </cell>
          <cell r="O77">
            <v>4.914994000000001</v>
          </cell>
          <cell r="P77" t="str">
            <v/>
          </cell>
          <cell r="Q77" t="str">
            <v/>
          </cell>
          <cell r="R77">
            <v>0.361591</v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>
            <v>0.207842</v>
          </cell>
          <cell r="X77">
            <v>0.18122099999999999</v>
          </cell>
          <cell r="Y77" t="str">
            <v/>
          </cell>
          <cell r="Z77">
            <v>16.546868000000003</v>
          </cell>
        </row>
        <row r="78">
          <cell r="A78">
            <v>42895</v>
          </cell>
          <cell r="B78">
            <v>0.73584300000000002</v>
          </cell>
          <cell r="C78">
            <v>0.17587800000000001</v>
          </cell>
          <cell r="D78" t="str">
            <v/>
          </cell>
          <cell r="E78">
            <v>1.6824919999999999</v>
          </cell>
          <cell r="F78">
            <v>0.591499</v>
          </cell>
          <cell r="G78">
            <v>3.1082950000000005</v>
          </cell>
          <cell r="H78">
            <v>0.79779900000000004</v>
          </cell>
          <cell r="I78">
            <v>0.48184099999999996</v>
          </cell>
          <cell r="J78" t="str">
            <v/>
          </cell>
          <cell r="K78">
            <v>1.3168920000000002</v>
          </cell>
          <cell r="L78">
            <v>3.3670990000000005</v>
          </cell>
          <cell r="M78">
            <v>0.63472299999999993</v>
          </cell>
          <cell r="N78" t="str">
            <v/>
          </cell>
          <cell r="O78">
            <v>4.018052</v>
          </cell>
          <cell r="P78" t="str">
            <v/>
          </cell>
          <cell r="Q78" t="str">
            <v/>
          </cell>
          <cell r="R78">
            <v>0.58471699999999993</v>
          </cell>
          <cell r="S78" t="str">
            <v/>
          </cell>
          <cell r="T78">
            <v>0.181008</v>
          </cell>
          <cell r="U78">
            <v>0.179033</v>
          </cell>
          <cell r="V78" t="str">
            <v/>
          </cell>
          <cell r="W78" t="str">
            <v/>
          </cell>
          <cell r="X78">
            <v>0.35003899999999999</v>
          </cell>
          <cell r="Y78" t="str">
            <v/>
          </cell>
          <cell r="Z78">
            <v>18.205209999999997</v>
          </cell>
        </row>
        <row r="79">
          <cell r="A79">
            <v>42902</v>
          </cell>
          <cell r="B79">
            <v>0.70514900000000003</v>
          </cell>
          <cell r="C79" t="str">
            <v/>
          </cell>
          <cell r="D79">
            <v>0.18141499999999999</v>
          </cell>
          <cell r="E79">
            <v>2.7840709999999995</v>
          </cell>
          <cell r="F79">
            <v>0.53178999999999998</v>
          </cell>
          <cell r="G79">
            <v>2.7564490000000004</v>
          </cell>
          <cell r="H79">
            <v>0.65742899999999993</v>
          </cell>
          <cell r="I79">
            <v>0.54238999999999993</v>
          </cell>
          <cell r="J79" t="str">
            <v/>
          </cell>
          <cell r="K79">
            <v>1.080508</v>
          </cell>
          <cell r="L79">
            <v>1.6044390000000002</v>
          </cell>
          <cell r="M79">
            <v>0.59311899999999995</v>
          </cell>
          <cell r="N79" t="str">
            <v/>
          </cell>
          <cell r="O79">
            <v>4.921507000000001</v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>
            <v>0.28947000000000001</v>
          </cell>
          <cell r="V79" t="str">
            <v/>
          </cell>
          <cell r="W79">
            <v>0.65142699999999998</v>
          </cell>
          <cell r="X79" t="str">
            <v/>
          </cell>
          <cell r="Y79" t="str">
            <v/>
          </cell>
          <cell r="Z79">
            <v>17.299163</v>
          </cell>
        </row>
        <row r="80">
          <cell r="A80">
            <v>42909</v>
          </cell>
          <cell r="B80">
            <v>0.52021200000000001</v>
          </cell>
          <cell r="C80">
            <v>0.18146899999999999</v>
          </cell>
          <cell r="D80">
            <v>0.57694999999999996</v>
          </cell>
          <cell r="E80">
            <v>2.2398950000000002</v>
          </cell>
          <cell r="F80">
            <v>0.61076799999999998</v>
          </cell>
          <cell r="G80">
            <v>3.1398689999999996</v>
          </cell>
          <cell r="H80">
            <v>1.000594</v>
          </cell>
          <cell r="I80">
            <v>0.16977</v>
          </cell>
          <cell r="J80" t="str">
            <v/>
          </cell>
          <cell r="K80">
            <v>0.73728700000000003</v>
          </cell>
          <cell r="L80">
            <v>2.4152429999999998</v>
          </cell>
          <cell r="M80">
            <v>0.54196500000000003</v>
          </cell>
          <cell r="N80">
            <v>0.206396</v>
          </cell>
          <cell r="O80">
            <v>4.6657749999999982</v>
          </cell>
          <cell r="P80" t="str">
            <v/>
          </cell>
          <cell r="Q80" t="str">
            <v/>
          </cell>
          <cell r="R80">
            <v>0.17005000000000001</v>
          </cell>
          <cell r="S80" t="str">
            <v/>
          </cell>
          <cell r="T80">
            <v>0.18024699999999999</v>
          </cell>
          <cell r="U80">
            <v>0.17355499999999999</v>
          </cell>
          <cell r="V80">
            <v>0.18209700000000001</v>
          </cell>
          <cell r="W80">
            <v>0.56687900000000002</v>
          </cell>
          <cell r="X80" t="str">
            <v/>
          </cell>
          <cell r="Y80" t="str">
            <v/>
          </cell>
          <cell r="Z80">
            <v>18.279020999999997</v>
          </cell>
        </row>
        <row r="81">
          <cell r="A81">
            <v>42916</v>
          </cell>
          <cell r="B81">
            <v>0.35494300000000001</v>
          </cell>
          <cell r="C81">
            <v>0.17599999999999999</v>
          </cell>
          <cell r="D81" t="str">
            <v/>
          </cell>
          <cell r="E81">
            <v>3.0552160000000002</v>
          </cell>
          <cell r="F81">
            <v>1.3635269999999999</v>
          </cell>
          <cell r="G81">
            <v>2.8215870000000001</v>
          </cell>
          <cell r="H81">
            <v>1.014222</v>
          </cell>
          <cell r="I81">
            <v>0.18629999999999999</v>
          </cell>
          <cell r="J81">
            <v>0.18629999999999999</v>
          </cell>
          <cell r="K81">
            <v>0.83308599999999999</v>
          </cell>
          <cell r="L81">
            <v>1.8626290000000001</v>
          </cell>
          <cell r="M81">
            <v>0.82529799999999998</v>
          </cell>
          <cell r="N81" t="str">
            <v/>
          </cell>
          <cell r="O81">
            <v>3.2662279999999999</v>
          </cell>
          <cell r="P81" t="str">
            <v/>
          </cell>
          <cell r="Q81" t="str">
            <v/>
          </cell>
          <cell r="R81">
            <v>0.20933099999999999</v>
          </cell>
          <cell r="S81" t="str">
            <v/>
          </cell>
          <cell r="T81">
            <v>0.38813500000000001</v>
          </cell>
          <cell r="U81" t="str">
            <v/>
          </cell>
          <cell r="V81">
            <v>0.17585799999999999</v>
          </cell>
          <cell r="W81">
            <v>0.17414499999999999</v>
          </cell>
          <cell r="X81" t="str">
            <v/>
          </cell>
          <cell r="Y81" t="str">
            <v/>
          </cell>
          <cell r="Z81">
            <v>16.892804999999996</v>
          </cell>
        </row>
        <row r="82">
          <cell r="A82">
            <v>42923</v>
          </cell>
          <cell r="B82">
            <v>0.56239400000000006</v>
          </cell>
          <cell r="C82" t="str">
            <v/>
          </cell>
          <cell r="D82">
            <v>0.4</v>
          </cell>
          <cell r="E82">
            <v>3.4641030000000006</v>
          </cell>
          <cell r="F82">
            <v>0.71116599999999996</v>
          </cell>
          <cell r="G82">
            <v>2.8835859999999998</v>
          </cell>
          <cell r="H82">
            <v>1.3852520000000001</v>
          </cell>
          <cell r="I82" t="str">
            <v/>
          </cell>
          <cell r="J82">
            <v>0.1777</v>
          </cell>
          <cell r="K82">
            <v>0.45723399999999997</v>
          </cell>
          <cell r="L82">
            <v>1.579359</v>
          </cell>
          <cell r="M82">
            <v>1.1473279999999999</v>
          </cell>
          <cell r="N82" t="str">
            <v/>
          </cell>
          <cell r="O82">
            <v>2.9162460000000001</v>
          </cell>
          <cell r="P82" t="str">
            <v/>
          </cell>
          <cell r="Q82" t="str">
            <v/>
          </cell>
          <cell r="R82">
            <v>0.47964699999999999</v>
          </cell>
          <cell r="S82" t="str">
            <v/>
          </cell>
          <cell r="T82">
            <v>0.180398</v>
          </cell>
          <cell r="U82">
            <v>0.174732</v>
          </cell>
          <cell r="V82">
            <v>0.35848800000000003</v>
          </cell>
          <cell r="W82">
            <v>0.65043700000000004</v>
          </cell>
          <cell r="X82">
            <v>0.88251100000000005</v>
          </cell>
          <cell r="Y82" t="str">
            <v/>
          </cell>
          <cell r="Z82">
            <v>18.410581000000001</v>
          </cell>
        </row>
        <row r="83">
          <cell r="A83">
            <v>42930</v>
          </cell>
          <cell r="B83">
            <v>0.58456399999999997</v>
          </cell>
          <cell r="C83">
            <v>0.177173</v>
          </cell>
          <cell r="D83">
            <v>0.35169600000000001</v>
          </cell>
          <cell r="E83">
            <v>2.5156810000000003</v>
          </cell>
          <cell r="F83">
            <v>0.94327700000000003</v>
          </cell>
          <cell r="G83">
            <v>3.3277729999999996</v>
          </cell>
          <cell r="H83">
            <v>1.498111</v>
          </cell>
          <cell r="I83" t="str">
            <v/>
          </cell>
          <cell r="J83" t="str">
            <v/>
          </cell>
          <cell r="K83">
            <v>1.1300859999999999</v>
          </cell>
          <cell r="L83">
            <v>2.0835940000000002</v>
          </cell>
          <cell r="M83">
            <v>0.60157700000000003</v>
          </cell>
          <cell r="N83" t="str">
            <v/>
          </cell>
          <cell r="O83">
            <v>3.464817</v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>
            <v>0.20794699999999999</v>
          </cell>
          <cell r="U83">
            <v>0.17203599999999999</v>
          </cell>
          <cell r="V83" t="str">
            <v/>
          </cell>
          <cell r="W83">
            <v>0.22911699999999999</v>
          </cell>
          <cell r="X83">
            <v>0.57355100000000003</v>
          </cell>
          <cell r="Y83" t="str">
            <v/>
          </cell>
          <cell r="Z83">
            <v>17.860999999999997</v>
          </cell>
        </row>
        <row r="84">
          <cell r="A84">
            <v>42937</v>
          </cell>
          <cell r="B84">
            <v>0.355574</v>
          </cell>
          <cell r="C84">
            <v>0.17693900000000001</v>
          </cell>
          <cell r="D84">
            <v>0.45131399999999999</v>
          </cell>
          <cell r="E84">
            <v>2.2141329999999999</v>
          </cell>
          <cell r="F84">
            <v>0.69389599999999996</v>
          </cell>
          <cell r="G84">
            <v>2.1642439999999996</v>
          </cell>
          <cell r="H84">
            <v>1.4818899999999999</v>
          </cell>
          <cell r="I84">
            <v>0.18106</v>
          </cell>
          <cell r="J84" t="str">
            <v/>
          </cell>
          <cell r="K84">
            <v>0.57047899999999996</v>
          </cell>
          <cell r="L84">
            <v>2.9426349999999997</v>
          </cell>
          <cell r="M84">
            <v>0.87697000000000003</v>
          </cell>
          <cell r="N84" t="str">
            <v/>
          </cell>
          <cell r="O84">
            <v>4.1248260000000005</v>
          </cell>
          <cell r="P84" t="str">
            <v/>
          </cell>
          <cell r="Q84" t="str">
            <v/>
          </cell>
          <cell r="R84">
            <v>0.38954299999999997</v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>
            <v>0.43585299999999999</v>
          </cell>
          <cell r="X84">
            <v>0.387932</v>
          </cell>
          <cell r="Y84" t="str">
            <v/>
          </cell>
          <cell r="Z84">
            <v>17.447288</v>
          </cell>
        </row>
        <row r="85">
          <cell r="A85">
            <v>42944</v>
          </cell>
          <cell r="B85">
            <v>0.65826499999999999</v>
          </cell>
          <cell r="C85" t="str">
            <v/>
          </cell>
          <cell r="D85">
            <v>0.57934200000000002</v>
          </cell>
          <cell r="E85">
            <v>0.860433</v>
          </cell>
          <cell r="F85">
            <v>1.093002</v>
          </cell>
          <cell r="G85">
            <v>1.8431060000000001</v>
          </cell>
          <cell r="H85">
            <v>2.2164960000000002</v>
          </cell>
          <cell r="I85" t="str">
            <v/>
          </cell>
          <cell r="J85">
            <v>0.17591100000000001</v>
          </cell>
          <cell r="K85">
            <v>0.60289000000000004</v>
          </cell>
          <cell r="L85">
            <v>2.5342100000000003</v>
          </cell>
          <cell r="M85">
            <v>0.53614499999999998</v>
          </cell>
          <cell r="N85" t="str">
            <v/>
          </cell>
          <cell r="O85">
            <v>2.6818489999999997</v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>
            <v>0.18206</v>
          </cell>
          <cell r="U85" t="str">
            <v/>
          </cell>
          <cell r="V85">
            <v>0.18101999999999999</v>
          </cell>
          <cell r="W85">
            <v>0.80389599999999994</v>
          </cell>
          <cell r="X85">
            <v>0.34211800000000003</v>
          </cell>
          <cell r="Y85" t="str">
            <v/>
          </cell>
          <cell r="Z85">
            <v>15.290742999999999</v>
          </cell>
        </row>
        <row r="86">
          <cell r="A86">
            <v>42951</v>
          </cell>
          <cell r="B86">
            <v>0.82594800000000002</v>
          </cell>
          <cell r="C86" t="str">
            <v/>
          </cell>
          <cell r="D86" t="str">
            <v/>
          </cell>
          <cell r="E86">
            <v>2.4867030000000003</v>
          </cell>
          <cell r="F86">
            <v>0.56152199999999997</v>
          </cell>
          <cell r="G86">
            <v>2.663532</v>
          </cell>
          <cell r="H86">
            <v>0.80766299999999991</v>
          </cell>
          <cell r="I86">
            <v>0.18036099999999999</v>
          </cell>
          <cell r="J86" t="str">
            <v/>
          </cell>
          <cell r="K86">
            <v>0.38811099999999998</v>
          </cell>
          <cell r="L86">
            <v>2.6799520000000001</v>
          </cell>
          <cell r="M86">
            <v>0.79915899999999995</v>
          </cell>
          <cell r="N86" t="str">
            <v/>
          </cell>
          <cell r="O86">
            <v>4.0765320000000003</v>
          </cell>
          <cell r="P86" t="str">
            <v/>
          </cell>
          <cell r="Q86" t="str">
            <v/>
          </cell>
          <cell r="R86">
            <v>0.18001200000000001</v>
          </cell>
          <cell r="S86" t="str">
            <v/>
          </cell>
          <cell r="T86">
            <v>0.18035499999999999</v>
          </cell>
          <cell r="U86">
            <v>0.18009</v>
          </cell>
          <cell r="V86" t="str">
            <v/>
          </cell>
          <cell r="W86">
            <v>0.43239899999999998</v>
          </cell>
          <cell r="X86">
            <v>0.53779500000000002</v>
          </cell>
          <cell r="Y86" t="str">
            <v/>
          </cell>
          <cell r="Z86">
            <v>16.980134</v>
          </cell>
        </row>
        <row r="87">
          <cell r="A87">
            <v>42958</v>
          </cell>
          <cell r="B87">
            <v>0.942581</v>
          </cell>
          <cell r="C87" t="str">
            <v/>
          </cell>
          <cell r="D87" t="str">
            <v/>
          </cell>
          <cell r="E87">
            <v>1.8917920000000004</v>
          </cell>
          <cell r="F87">
            <v>0.55981099999999995</v>
          </cell>
          <cell r="G87">
            <v>2.7481269999999993</v>
          </cell>
          <cell r="H87">
            <v>1.8622570000000003</v>
          </cell>
          <cell r="I87">
            <v>0.35112299999999996</v>
          </cell>
          <cell r="J87">
            <v>0.28122599999999998</v>
          </cell>
          <cell r="K87">
            <v>0.99543699999999991</v>
          </cell>
          <cell r="L87">
            <v>1.970094</v>
          </cell>
          <cell r="M87">
            <v>0.76831000000000005</v>
          </cell>
          <cell r="N87" t="str">
            <v/>
          </cell>
          <cell r="O87">
            <v>4.3588060000000004</v>
          </cell>
          <cell r="P87" t="str">
            <v/>
          </cell>
          <cell r="Q87" t="str">
            <v/>
          </cell>
          <cell r="R87">
            <v>0.17591799999999999</v>
          </cell>
          <cell r="S87" t="str">
            <v/>
          </cell>
          <cell r="T87">
            <v>0.18156900000000001</v>
          </cell>
          <cell r="U87" t="str">
            <v/>
          </cell>
          <cell r="V87" t="str">
            <v/>
          </cell>
          <cell r="W87">
            <v>0.47489999999999999</v>
          </cell>
          <cell r="X87" t="str">
            <v/>
          </cell>
          <cell r="Y87" t="str">
            <v/>
          </cell>
          <cell r="Z87">
            <v>17.561951000000001</v>
          </cell>
        </row>
        <row r="88">
          <cell r="A88">
            <v>42965</v>
          </cell>
          <cell r="B88">
            <v>1.0690739999999999</v>
          </cell>
          <cell r="C88">
            <v>0.180008</v>
          </cell>
          <cell r="D88">
            <v>0.38807900000000001</v>
          </cell>
          <cell r="E88">
            <v>2.0844219999999996</v>
          </cell>
          <cell r="F88">
            <v>0.38653800000000005</v>
          </cell>
          <cell r="G88">
            <v>2.7891349999999999</v>
          </cell>
          <cell r="H88">
            <v>1.4088919999999998</v>
          </cell>
          <cell r="I88" t="str">
            <v/>
          </cell>
          <cell r="J88" t="str">
            <v/>
          </cell>
          <cell r="K88">
            <v>0.80443600000000004</v>
          </cell>
          <cell r="L88">
            <v>2.2489520000000001</v>
          </cell>
          <cell r="M88">
            <v>0.805033</v>
          </cell>
          <cell r="N88" t="str">
            <v/>
          </cell>
          <cell r="O88">
            <v>6.0377120000000017</v>
          </cell>
          <cell r="P88" t="str">
            <v/>
          </cell>
          <cell r="Q88" t="str">
            <v/>
          </cell>
          <cell r="R88">
            <v>0.26564700000000002</v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>
            <v>0.37806800000000002</v>
          </cell>
          <cell r="X88">
            <v>0.38822400000000001</v>
          </cell>
          <cell r="Y88" t="str">
            <v/>
          </cell>
          <cell r="Z88">
            <v>19.234220000000004</v>
          </cell>
        </row>
        <row r="89">
          <cell r="A89">
            <v>42972</v>
          </cell>
          <cell r="B89">
            <v>0.63435900000000001</v>
          </cell>
          <cell r="C89">
            <v>0.175043</v>
          </cell>
          <cell r="D89">
            <v>0.4</v>
          </cell>
          <cell r="E89">
            <v>1.8023720000000001</v>
          </cell>
          <cell r="F89">
            <v>0.92417199999999999</v>
          </cell>
          <cell r="G89">
            <v>2.6684540000000001</v>
          </cell>
          <cell r="H89">
            <v>1.9029589999999998</v>
          </cell>
          <cell r="I89" t="str">
            <v/>
          </cell>
          <cell r="J89">
            <v>0.44871899999999998</v>
          </cell>
          <cell r="K89">
            <v>0.44014199999999998</v>
          </cell>
          <cell r="L89">
            <v>2.5998999999999999</v>
          </cell>
          <cell r="M89">
            <v>0.87794700000000003</v>
          </cell>
          <cell r="N89" t="str">
            <v/>
          </cell>
          <cell r="O89">
            <v>5.6395359999999988</v>
          </cell>
          <cell r="P89" t="str">
            <v/>
          </cell>
          <cell r="Q89" t="str">
            <v/>
          </cell>
          <cell r="R89">
            <v>0.38254699999999997</v>
          </cell>
          <cell r="S89" t="str">
            <v/>
          </cell>
          <cell r="T89">
            <v>0.21665599999999999</v>
          </cell>
          <cell r="U89">
            <v>0.178929</v>
          </cell>
          <cell r="V89" t="str">
            <v/>
          </cell>
          <cell r="W89">
            <v>0.65642600000000006</v>
          </cell>
          <cell r="X89">
            <v>0.70590699999999995</v>
          </cell>
          <cell r="Y89" t="str">
            <v/>
          </cell>
          <cell r="Z89">
            <v>20.654067999999999</v>
          </cell>
        </row>
        <row r="90">
          <cell r="A90">
            <v>42979</v>
          </cell>
          <cell r="B90">
            <v>0.62808100000000011</v>
          </cell>
          <cell r="C90" t="str">
            <v/>
          </cell>
          <cell r="D90">
            <v>0.174757</v>
          </cell>
          <cell r="E90">
            <v>2.205292</v>
          </cell>
          <cell r="F90">
            <v>0.83087599999999995</v>
          </cell>
          <cell r="G90">
            <v>2.600867</v>
          </cell>
          <cell r="H90">
            <v>0.77380000000000004</v>
          </cell>
          <cell r="I90" t="str">
            <v/>
          </cell>
          <cell r="J90">
            <v>0.30584600000000001</v>
          </cell>
          <cell r="K90">
            <v>1.5402019999999998</v>
          </cell>
          <cell r="L90">
            <v>2.3058110000000003</v>
          </cell>
          <cell r="M90">
            <v>0.56645199999999996</v>
          </cell>
          <cell r="N90" t="str">
            <v/>
          </cell>
          <cell r="O90">
            <v>5.3671790000000001</v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>
            <v>0.17951</v>
          </cell>
          <cell r="U90" t="str">
            <v/>
          </cell>
          <cell r="V90" t="str">
            <v/>
          </cell>
          <cell r="W90">
            <v>0.61555300000000002</v>
          </cell>
          <cell r="X90">
            <v>0.71769800000000006</v>
          </cell>
          <cell r="Y90" t="str">
            <v/>
          </cell>
          <cell r="Z90">
            <v>18.811923999999998</v>
          </cell>
        </row>
        <row r="91">
          <cell r="A91">
            <v>42986</v>
          </cell>
          <cell r="B91">
            <v>0.66350699999999996</v>
          </cell>
          <cell r="C91" t="str">
            <v/>
          </cell>
          <cell r="D91">
            <v>0.400314</v>
          </cell>
          <cell r="E91">
            <v>2.6531660000000006</v>
          </cell>
          <cell r="F91">
            <v>0.35182599999999997</v>
          </cell>
          <cell r="G91">
            <v>3.4792520000000007</v>
          </cell>
          <cell r="H91">
            <v>1.47526</v>
          </cell>
          <cell r="I91">
            <v>0.18141499999999999</v>
          </cell>
          <cell r="J91" t="str">
            <v/>
          </cell>
          <cell r="K91">
            <v>0.74204100000000006</v>
          </cell>
          <cell r="L91">
            <v>3.1224790000000002</v>
          </cell>
          <cell r="M91">
            <v>1.048532</v>
          </cell>
          <cell r="N91" t="str">
            <v/>
          </cell>
          <cell r="O91">
            <v>3.356255</v>
          </cell>
          <cell r="P91" t="str">
            <v/>
          </cell>
          <cell r="Q91" t="str">
            <v/>
          </cell>
          <cell r="R91">
            <v>0.171015</v>
          </cell>
          <cell r="S91" t="str">
            <v/>
          </cell>
          <cell r="T91">
            <v>0.176423</v>
          </cell>
          <cell r="U91" t="str">
            <v/>
          </cell>
          <cell r="V91">
            <v>0.35910699999999995</v>
          </cell>
          <cell r="W91">
            <v>0.58575700000000008</v>
          </cell>
          <cell r="X91">
            <v>0.35514299999999999</v>
          </cell>
          <cell r="Y91" t="str">
            <v/>
          </cell>
          <cell r="Z91">
            <v>19.121492000000003</v>
          </cell>
        </row>
        <row r="92">
          <cell r="A92">
            <v>42993</v>
          </cell>
          <cell r="B92">
            <v>0.16905899999999999</v>
          </cell>
          <cell r="C92" t="str">
            <v/>
          </cell>
          <cell r="D92">
            <v>0.300398</v>
          </cell>
          <cell r="E92">
            <v>2.5647050000000009</v>
          </cell>
          <cell r="F92">
            <v>0.182644</v>
          </cell>
          <cell r="G92">
            <v>1.9361210000000002</v>
          </cell>
          <cell r="H92">
            <v>1.4898849999999999</v>
          </cell>
          <cell r="I92">
            <v>0.17410999999999999</v>
          </cell>
          <cell r="J92" t="str">
            <v/>
          </cell>
          <cell r="K92">
            <v>0.78649800000000003</v>
          </cell>
          <cell r="L92">
            <v>2.8591630000000001</v>
          </cell>
          <cell r="M92">
            <v>0.346252</v>
          </cell>
          <cell r="N92" t="str">
            <v/>
          </cell>
          <cell r="O92">
            <v>3.7079309999999994</v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>
            <v>0.20752000000000001</v>
          </cell>
          <cell r="U92">
            <v>0.26800800000000002</v>
          </cell>
          <cell r="V92" t="str">
            <v/>
          </cell>
          <cell r="W92">
            <v>0.40643399999999996</v>
          </cell>
          <cell r="X92">
            <v>0.56610099999999997</v>
          </cell>
          <cell r="Y92" t="str">
            <v/>
          </cell>
          <cell r="Z92">
            <v>15.964829000000002</v>
          </cell>
        </row>
        <row r="93">
          <cell r="A93">
            <v>43000</v>
          </cell>
          <cell r="B93">
            <v>0.35141</v>
          </cell>
          <cell r="C93">
            <v>0.17932899999999999</v>
          </cell>
          <cell r="D93">
            <v>1.2285110000000001</v>
          </cell>
          <cell r="E93">
            <v>3.156771</v>
          </cell>
          <cell r="F93">
            <v>0.7543970000000001</v>
          </cell>
          <cell r="G93">
            <v>3.1380650000000001</v>
          </cell>
          <cell r="H93">
            <v>0.358294</v>
          </cell>
          <cell r="I93" t="str">
            <v/>
          </cell>
          <cell r="J93">
            <v>0.29844999999999999</v>
          </cell>
          <cell r="K93">
            <v>0.70013700000000001</v>
          </cell>
          <cell r="L93">
            <v>1.7682879999999999</v>
          </cell>
          <cell r="M93">
            <v>1.199819</v>
          </cell>
          <cell r="N93" t="str">
            <v/>
          </cell>
          <cell r="O93">
            <v>5.4684259999999991</v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>
            <v>0.379409</v>
          </cell>
          <cell r="U93" t="str">
            <v/>
          </cell>
          <cell r="V93">
            <v>0.178978</v>
          </cell>
          <cell r="W93">
            <v>0.66104399999999996</v>
          </cell>
          <cell r="X93">
            <v>0.35564699999999999</v>
          </cell>
          <cell r="Y93" t="str">
            <v/>
          </cell>
          <cell r="Z93">
            <v>20.176975000000002</v>
          </cell>
        </row>
        <row r="94">
          <cell r="A94">
            <v>43007</v>
          </cell>
          <cell r="B94">
            <v>0.34855199999999997</v>
          </cell>
          <cell r="C94" t="str">
            <v/>
          </cell>
          <cell r="D94" t="str">
            <v/>
          </cell>
          <cell r="E94">
            <v>1.439562</v>
          </cell>
          <cell r="F94">
            <v>0.73862899999999998</v>
          </cell>
          <cell r="G94">
            <v>3.2813689999999998</v>
          </cell>
          <cell r="H94">
            <v>1.3777050000000002</v>
          </cell>
          <cell r="I94">
            <v>0.76874500000000001</v>
          </cell>
          <cell r="J94">
            <v>0.20911299999999999</v>
          </cell>
          <cell r="K94">
            <v>0.358572</v>
          </cell>
          <cell r="L94">
            <v>2.0649549999999999</v>
          </cell>
          <cell r="M94">
            <v>0.88277399999999995</v>
          </cell>
          <cell r="N94" t="str">
            <v/>
          </cell>
          <cell r="O94">
            <v>5.1834199999999999</v>
          </cell>
          <cell r="P94" t="str">
            <v/>
          </cell>
          <cell r="Q94">
            <v>0.175874</v>
          </cell>
          <cell r="R94">
            <v>0.28827199999999997</v>
          </cell>
          <cell r="S94" t="str">
            <v/>
          </cell>
          <cell r="T94">
            <v>0.17926600000000001</v>
          </cell>
          <cell r="U94">
            <v>0.179397</v>
          </cell>
          <cell r="V94">
            <v>0.357047</v>
          </cell>
          <cell r="W94">
            <v>0.52075899999999997</v>
          </cell>
          <cell r="X94">
            <v>0.38004300000000002</v>
          </cell>
          <cell r="Y94" t="str">
            <v/>
          </cell>
          <cell r="Z94">
            <v>18.734054</v>
          </cell>
        </row>
        <row r="95">
          <cell r="A95">
            <v>43014</v>
          </cell>
          <cell r="B95">
            <v>0.42246099999999998</v>
          </cell>
          <cell r="C95">
            <v>0.177066</v>
          </cell>
          <cell r="D95">
            <v>0.89840799999999987</v>
          </cell>
          <cell r="E95">
            <v>2.155767</v>
          </cell>
          <cell r="F95">
            <v>0.35944500000000001</v>
          </cell>
          <cell r="G95">
            <v>2.7737410000000002</v>
          </cell>
          <cell r="H95">
            <v>1.0721209999999999</v>
          </cell>
          <cell r="I95">
            <v>0.17780399999999999</v>
          </cell>
          <cell r="J95" t="str">
            <v/>
          </cell>
          <cell r="K95">
            <v>1.2408160000000001</v>
          </cell>
          <cell r="L95">
            <v>2.5734689999999998</v>
          </cell>
          <cell r="M95">
            <v>0.93987500000000002</v>
          </cell>
          <cell r="N95" t="str">
            <v/>
          </cell>
          <cell r="O95">
            <v>3.5963080000000001</v>
          </cell>
          <cell r="P95" t="str">
            <v/>
          </cell>
          <cell r="Q95" t="str">
            <v/>
          </cell>
          <cell r="R95">
            <v>0.37612000000000001</v>
          </cell>
          <cell r="S95" t="str">
            <v/>
          </cell>
          <cell r="T95">
            <v>0.20604800000000001</v>
          </cell>
          <cell r="U95" t="str">
            <v/>
          </cell>
          <cell r="V95" t="str">
            <v/>
          </cell>
          <cell r="W95" t="str">
            <v/>
          </cell>
          <cell r="X95">
            <v>0.207562</v>
          </cell>
          <cell r="Y95" t="str">
            <v/>
          </cell>
          <cell r="Z95">
            <v>17.177011</v>
          </cell>
        </row>
        <row r="96">
          <cell r="A96">
            <v>43021</v>
          </cell>
          <cell r="B96">
            <v>0.47985699999999998</v>
          </cell>
          <cell r="C96">
            <v>0.37637199999999998</v>
          </cell>
          <cell r="D96">
            <v>0.17924999999999999</v>
          </cell>
          <cell r="E96">
            <v>2.054951</v>
          </cell>
          <cell r="F96">
            <v>0.74013899999999999</v>
          </cell>
          <cell r="G96">
            <v>2.1621739999999998</v>
          </cell>
          <cell r="H96">
            <v>1.8319179999999997</v>
          </cell>
          <cell r="I96">
            <v>0.25885900000000001</v>
          </cell>
          <cell r="J96">
            <v>0.75110800000000011</v>
          </cell>
          <cell r="K96">
            <v>0.73223800000000006</v>
          </cell>
          <cell r="L96">
            <v>2.941195</v>
          </cell>
          <cell r="M96">
            <v>1.1144320000000001</v>
          </cell>
          <cell r="N96" t="str">
            <v/>
          </cell>
          <cell r="O96">
            <v>1.9279220000000001</v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>
            <v>0.17929400000000001</v>
          </cell>
          <cell r="Y96" t="str">
            <v/>
          </cell>
          <cell r="Z96">
            <v>15.729709000000001</v>
          </cell>
        </row>
        <row r="97">
          <cell r="A97">
            <v>43028</v>
          </cell>
          <cell r="B97">
            <v>0.35989400000000005</v>
          </cell>
          <cell r="C97" t="str">
            <v/>
          </cell>
          <cell r="D97" t="str">
            <v/>
          </cell>
          <cell r="E97">
            <v>1.5048810000000001</v>
          </cell>
          <cell r="F97">
            <v>1.1320209999999999</v>
          </cell>
          <cell r="G97">
            <v>2.8802459999999996</v>
          </cell>
          <cell r="H97">
            <v>1.6616549999999999</v>
          </cell>
          <cell r="I97">
            <v>0.35624699999999998</v>
          </cell>
          <cell r="J97">
            <v>0.2031</v>
          </cell>
          <cell r="K97">
            <v>1.212423</v>
          </cell>
          <cell r="L97">
            <v>4.1834730000000002</v>
          </cell>
          <cell r="M97">
            <v>0.38583400000000001</v>
          </cell>
          <cell r="N97" t="str">
            <v/>
          </cell>
          <cell r="O97">
            <v>4.2309829999999993</v>
          </cell>
          <cell r="P97" t="str">
            <v/>
          </cell>
          <cell r="Q97" t="str">
            <v/>
          </cell>
          <cell r="R97">
            <v>0.17971899999999999</v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>
            <v>0.65579900000000002</v>
          </cell>
          <cell r="X97">
            <v>0.56520300000000001</v>
          </cell>
          <cell r="Y97" t="str">
            <v/>
          </cell>
          <cell r="Z97">
            <v>19.511477999999993</v>
          </cell>
        </row>
        <row r="98">
          <cell r="A98">
            <v>43035</v>
          </cell>
          <cell r="B98">
            <v>0.38707800000000003</v>
          </cell>
          <cell r="C98" t="str">
            <v/>
          </cell>
          <cell r="D98">
            <v>0.57971899999999998</v>
          </cell>
          <cell r="E98">
            <v>2.015568</v>
          </cell>
          <cell r="F98">
            <v>0.54043099999999999</v>
          </cell>
          <cell r="G98">
            <v>2.9375989999999996</v>
          </cell>
          <cell r="H98">
            <v>1.118716</v>
          </cell>
          <cell r="I98">
            <v>0.182425</v>
          </cell>
          <cell r="J98" t="str">
            <v/>
          </cell>
          <cell r="K98">
            <v>0.85407600000000006</v>
          </cell>
          <cell r="L98">
            <v>3.0946370000000001</v>
          </cell>
          <cell r="M98">
            <v>0.619695</v>
          </cell>
          <cell r="N98" t="str">
            <v/>
          </cell>
          <cell r="O98">
            <v>5.7076770000000003</v>
          </cell>
          <cell r="P98">
            <v>0.27705600000000002</v>
          </cell>
          <cell r="Q98" t="str">
            <v/>
          </cell>
          <cell r="R98">
            <v>0.2079</v>
          </cell>
          <cell r="S98" t="str">
            <v/>
          </cell>
          <cell r="T98" t="str">
            <v/>
          </cell>
          <cell r="U98" t="str">
            <v/>
          </cell>
          <cell r="V98">
            <v>0.35395100000000002</v>
          </cell>
          <cell r="W98">
            <v>0.67160699999999995</v>
          </cell>
          <cell r="X98">
            <v>0.175428</v>
          </cell>
          <cell r="Y98" t="str">
            <v/>
          </cell>
          <cell r="Z98">
            <v>19.723563000000002</v>
          </cell>
        </row>
        <row r="99">
          <cell r="A99">
            <v>43042</v>
          </cell>
          <cell r="B99">
            <v>1.24149</v>
          </cell>
          <cell r="C99" t="str">
            <v/>
          </cell>
          <cell r="D99">
            <v>0.65081300000000009</v>
          </cell>
          <cell r="E99">
            <v>1.5970610000000001</v>
          </cell>
          <cell r="F99">
            <v>0.7690729999999999</v>
          </cell>
          <cell r="G99">
            <v>4.3405740000000002</v>
          </cell>
          <cell r="H99">
            <v>0.35296899999999998</v>
          </cell>
          <cell r="I99">
            <v>0.66618600000000006</v>
          </cell>
          <cell r="J99">
            <v>0.179505</v>
          </cell>
          <cell r="K99">
            <v>1.8991220000000002</v>
          </cell>
          <cell r="L99">
            <v>4.6042870000000002</v>
          </cell>
          <cell r="M99">
            <v>0.18030099999999999</v>
          </cell>
          <cell r="N99" t="str">
            <v/>
          </cell>
          <cell r="O99">
            <v>7.3890669999999998</v>
          </cell>
          <cell r="P99" t="str">
            <v/>
          </cell>
          <cell r="Q99">
            <v>0.17921799999999999</v>
          </cell>
          <cell r="R99">
            <v>0.53516399999999997</v>
          </cell>
          <cell r="S99" t="str">
            <v/>
          </cell>
          <cell r="T99" t="str">
            <v/>
          </cell>
          <cell r="U99">
            <v>0.177533</v>
          </cell>
          <cell r="V99">
            <v>0.17638699999999999</v>
          </cell>
          <cell r="W99">
            <v>0.27704699999999999</v>
          </cell>
          <cell r="X99">
            <v>0.53481000000000001</v>
          </cell>
          <cell r="Y99" t="str">
            <v/>
          </cell>
          <cell r="Z99">
            <v>25.750607000000002</v>
          </cell>
        </row>
        <row r="100">
          <cell r="A100">
            <v>43049</v>
          </cell>
          <cell r="B100">
            <v>0.54210000000000003</v>
          </cell>
          <cell r="C100" t="str">
            <v/>
          </cell>
          <cell r="D100">
            <v>0.16977</v>
          </cell>
          <cell r="E100">
            <v>0.85638300000000012</v>
          </cell>
          <cell r="F100" t="str">
            <v/>
          </cell>
          <cell r="G100">
            <v>2.1325970000000005</v>
          </cell>
          <cell r="H100">
            <v>2.0919080000000001</v>
          </cell>
          <cell r="I100" t="str">
            <v/>
          </cell>
          <cell r="J100">
            <v>0.26206200000000002</v>
          </cell>
          <cell r="K100">
            <v>1.0428519999999999</v>
          </cell>
          <cell r="L100">
            <v>2.656863</v>
          </cell>
          <cell r="M100">
            <v>0.44522399999999995</v>
          </cell>
          <cell r="N100" t="str">
            <v/>
          </cell>
          <cell r="O100">
            <v>5.9752580000000002</v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>
            <v>0.35848800000000003</v>
          </cell>
          <cell r="U100" t="str">
            <v/>
          </cell>
          <cell r="V100">
            <v>0.170018</v>
          </cell>
          <cell r="W100">
            <v>0.41114000000000001</v>
          </cell>
          <cell r="X100">
            <v>0.9281370000000001</v>
          </cell>
          <cell r="Y100" t="str">
            <v/>
          </cell>
          <cell r="Z100">
            <v>18.0428</v>
          </cell>
        </row>
        <row r="101">
          <cell r="A101">
            <v>43056</v>
          </cell>
          <cell r="B101">
            <v>1.027898</v>
          </cell>
          <cell r="C101">
            <v>0.20752000000000001</v>
          </cell>
          <cell r="D101" t="str">
            <v/>
          </cell>
          <cell r="E101">
            <v>0.61146800000000001</v>
          </cell>
          <cell r="F101">
            <v>0.18038899999999999</v>
          </cell>
          <cell r="G101">
            <v>1.514985</v>
          </cell>
          <cell r="H101">
            <v>1.536716</v>
          </cell>
          <cell r="I101">
            <v>0.17552599999999999</v>
          </cell>
          <cell r="J101">
            <v>0.17927599999999999</v>
          </cell>
          <cell r="K101">
            <v>0.25086799999999998</v>
          </cell>
          <cell r="L101">
            <v>1.942736</v>
          </cell>
          <cell r="M101">
            <v>1.5828280000000001</v>
          </cell>
          <cell r="N101" t="str">
            <v/>
          </cell>
          <cell r="O101">
            <v>5.701293999999999</v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>
            <v>0.169044</v>
          </cell>
          <cell r="U101" t="str">
            <v/>
          </cell>
          <cell r="V101">
            <v>0.17932200000000001</v>
          </cell>
          <cell r="W101">
            <v>0.67097099999999998</v>
          </cell>
          <cell r="X101">
            <v>0.73082700000000012</v>
          </cell>
          <cell r="Y101" t="str">
            <v/>
          </cell>
          <cell r="Z101">
            <v>16.661667999999999</v>
          </cell>
        </row>
        <row r="102">
          <cell r="A102">
            <v>43063</v>
          </cell>
          <cell r="B102">
            <v>0.69776499999999997</v>
          </cell>
          <cell r="C102">
            <v>0.180008</v>
          </cell>
          <cell r="D102" t="str">
            <v/>
          </cell>
          <cell r="E102">
            <v>1.1701159999999999</v>
          </cell>
          <cell r="F102">
            <v>0.55766099999999996</v>
          </cell>
          <cell r="G102">
            <v>2.1131740000000003</v>
          </cell>
          <cell r="H102">
            <v>0.88519700000000001</v>
          </cell>
          <cell r="I102">
            <v>0.178838</v>
          </cell>
          <cell r="J102">
            <v>0.17414199999999999</v>
          </cell>
          <cell r="K102">
            <v>1.2446409999999999</v>
          </cell>
          <cell r="L102">
            <v>2.6397979999999999</v>
          </cell>
          <cell r="M102">
            <v>0.44587699999999997</v>
          </cell>
          <cell r="N102" t="str">
            <v/>
          </cell>
          <cell r="O102">
            <v>4.8814519999999995</v>
          </cell>
          <cell r="P102" t="str">
            <v/>
          </cell>
          <cell r="Q102" t="str">
            <v/>
          </cell>
          <cell r="R102">
            <v>0.16922499999999999</v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>
            <v>0.18629999999999999</v>
          </cell>
          <cell r="X102">
            <v>0.54205800000000004</v>
          </cell>
          <cell r="Y102" t="str">
            <v/>
          </cell>
          <cell r="Z102">
            <v>16.066251999999999</v>
          </cell>
        </row>
        <row r="103">
          <cell r="A103">
            <v>43070</v>
          </cell>
          <cell r="B103">
            <v>0.47296799999999994</v>
          </cell>
          <cell r="C103" t="str">
            <v/>
          </cell>
          <cell r="D103">
            <v>0.70072699999999999</v>
          </cell>
          <cell r="E103">
            <v>1.721905</v>
          </cell>
          <cell r="F103">
            <v>0.54773300000000003</v>
          </cell>
          <cell r="G103">
            <v>1.715724</v>
          </cell>
          <cell r="H103">
            <v>0.673481</v>
          </cell>
          <cell r="I103">
            <v>0.17255899999999999</v>
          </cell>
          <cell r="J103">
            <v>0.50271100000000002</v>
          </cell>
          <cell r="K103">
            <v>0.25</v>
          </cell>
          <cell r="L103">
            <v>3.8405240000000007</v>
          </cell>
          <cell r="M103">
            <v>1.2644139999999999</v>
          </cell>
          <cell r="N103" t="str">
            <v/>
          </cell>
          <cell r="O103">
            <v>5.0605609999999999</v>
          </cell>
          <cell r="P103" t="str">
            <v/>
          </cell>
          <cell r="Q103" t="str">
            <v/>
          </cell>
          <cell r="R103">
            <v>0.73024</v>
          </cell>
          <cell r="S103" t="str">
            <v/>
          </cell>
          <cell r="T103" t="str">
            <v/>
          </cell>
          <cell r="U103">
            <v>0.38807900000000001</v>
          </cell>
          <cell r="V103">
            <v>0.36008400000000002</v>
          </cell>
          <cell r="W103">
            <v>1.0833059999999999</v>
          </cell>
          <cell r="X103">
            <v>0.57831600000000005</v>
          </cell>
          <cell r="Y103" t="str">
            <v/>
          </cell>
          <cell r="Z103">
            <v>20.063332000000003</v>
          </cell>
        </row>
        <row r="104">
          <cell r="A104">
            <v>43077</v>
          </cell>
          <cell r="B104">
            <v>0.80048699999999995</v>
          </cell>
          <cell r="C104" t="str">
            <v/>
          </cell>
          <cell r="D104">
            <v>0.40228599999999998</v>
          </cell>
          <cell r="E104">
            <v>0.75716300000000003</v>
          </cell>
          <cell r="F104" t="str">
            <v/>
          </cell>
          <cell r="G104">
            <v>1.8291439999999999</v>
          </cell>
          <cell r="H104">
            <v>0.354597</v>
          </cell>
          <cell r="I104" t="str">
            <v/>
          </cell>
          <cell r="J104">
            <v>0.179255</v>
          </cell>
          <cell r="K104">
            <v>0.94739799999999996</v>
          </cell>
          <cell r="L104">
            <v>2.8115059999999996</v>
          </cell>
          <cell r="M104">
            <v>0.927562</v>
          </cell>
          <cell r="N104" t="str">
            <v/>
          </cell>
          <cell r="O104">
            <v>5.9843549999999999</v>
          </cell>
          <cell r="P104" t="str">
            <v/>
          </cell>
          <cell r="Q104">
            <v>0.17515700000000001</v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>
            <v>0.56248699999999996</v>
          </cell>
          <cell r="X104">
            <v>0.55695199999999989</v>
          </cell>
          <cell r="Y104" t="str">
            <v/>
          </cell>
          <cell r="Z104">
            <v>16.288348999999997</v>
          </cell>
        </row>
        <row r="105">
          <cell r="A105">
            <v>43084</v>
          </cell>
          <cell r="B105">
            <v>1.326498</v>
          </cell>
          <cell r="C105" t="str">
            <v/>
          </cell>
          <cell r="D105">
            <v>0.57921299999999998</v>
          </cell>
          <cell r="E105">
            <v>2.0629200000000001</v>
          </cell>
          <cell r="F105">
            <v>0.35624599999999995</v>
          </cell>
          <cell r="G105">
            <v>2.7788710000000001</v>
          </cell>
          <cell r="H105">
            <v>0.72705399999999998</v>
          </cell>
          <cell r="I105" t="str">
            <v/>
          </cell>
          <cell r="J105" t="str">
            <v/>
          </cell>
          <cell r="K105">
            <v>1.37338</v>
          </cell>
          <cell r="L105">
            <v>2.020858</v>
          </cell>
          <cell r="M105">
            <v>0.52575000000000005</v>
          </cell>
          <cell r="N105" t="str">
            <v/>
          </cell>
          <cell r="O105">
            <v>5.4549429999999992</v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>
            <v>0.18101999999999999</v>
          </cell>
          <cell r="U105">
            <v>0.18013299999999999</v>
          </cell>
          <cell r="V105">
            <v>0.17935400000000001</v>
          </cell>
          <cell r="W105">
            <v>0.77485300000000001</v>
          </cell>
          <cell r="X105">
            <v>0.39082600000000001</v>
          </cell>
          <cell r="Y105" t="str">
            <v/>
          </cell>
          <cell r="Z105">
            <v>18.911919000000001</v>
          </cell>
        </row>
        <row r="106">
          <cell r="A106">
            <v>43091</v>
          </cell>
          <cell r="B106">
            <v>0.98231599999999997</v>
          </cell>
          <cell r="C106">
            <v>0.181399</v>
          </cell>
          <cell r="D106">
            <v>0.35946400000000001</v>
          </cell>
          <cell r="E106">
            <v>1.515941</v>
          </cell>
          <cell r="F106">
            <v>0.72213899999999998</v>
          </cell>
          <cell r="G106">
            <v>2.4961249999999997</v>
          </cell>
          <cell r="H106">
            <v>0.56071399999999993</v>
          </cell>
          <cell r="I106" t="str">
            <v/>
          </cell>
          <cell r="J106" t="str">
            <v/>
          </cell>
          <cell r="K106">
            <v>0.6811290000000001</v>
          </cell>
          <cell r="L106">
            <v>3.3961729999999997</v>
          </cell>
          <cell r="M106">
            <v>0.72575400000000001</v>
          </cell>
          <cell r="N106" t="str">
            <v/>
          </cell>
          <cell r="O106">
            <v>4.2580919999999995</v>
          </cell>
          <cell r="P106" t="str">
            <v/>
          </cell>
          <cell r="Q106" t="str">
            <v/>
          </cell>
          <cell r="R106">
            <v>0.18002199999999999</v>
          </cell>
          <cell r="S106" t="str">
            <v/>
          </cell>
          <cell r="T106" t="str">
            <v/>
          </cell>
          <cell r="U106" t="str">
            <v/>
          </cell>
          <cell r="V106">
            <v>0.35843000000000003</v>
          </cell>
          <cell r="W106">
            <v>0.44070399999999998</v>
          </cell>
          <cell r="X106">
            <v>0.36244900000000002</v>
          </cell>
          <cell r="Y106" t="str">
            <v/>
          </cell>
          <cell r="Z106">
            <v>17.220851</v>
          </cell>
        </row>
        <row r="107">
          <cell r="A107">
            <v>43098</v>
          </cell>
          <cell r="B107">
            <v>1.1046880000000001</v>
          </cell>
          <cell r="C107">
            <v>0.179842</v>
          </cell>
          <cell r="D107">
            <v>0.56093400000000004</v>
          </cell>
          <cell r="E107">
            <v>1.541226</v>
          </cell>
          <cell r="F107">
            <v>1.022284</v>
          </cell>
          <cell r="G107">
            <v>3.982348</v>
          </cell>
          <cell r="H107">
            <v>1.423643</v>
          </cell>
          <cell r="I107" t="str">
            <v/>
          </cell>
          <cell r="J107">
            <v>0.18629999999999999</v>
          </cell>
          <cell r="K107">
            <v>1.103899</v>
          </cell>
          <cell r="L107">
            <v>3.0057129999999996</v>
          </cell>
          <cell r="M107">
            <v>1.7138549999999999</v>
          </cell>
          <cell r="N107" t="str">
            <v/>
          </cell>
          <cell r="O107">
            <v>4.817882</v>
          </cell>
          <cell r="P107" t="str">
            <v/>
          </cell>
          <cell r="Q107">
            <v>0.17813200000000001</v>
          </cell>
          <cell r="R107">
            <v>0.59613300000000002</v>
          </cell>
          <cell r="S107" t="str">
            <v/>
          </cell>
          <cell r="T107">
            <v>0.18262500000000001</v>
          </cell>
          <cell r="U107">
            <v>0.17249200000000001</v>
          </cell>
          <cell r="V107">
            <v>0.35447200000000001</v>
          </cell>
          <cell r="W107">
            <v>1.058263</v>
          </cell>
          <cell r="X107">
            <v>0.890795</v>
          </cell>
          <cell r="Y107" t="str">
            <v/>
          </cell>
          <cell r="Z107">
            <v>24.075526000000004</v>
          </cell>
        </row>
        <row r="108">
          <cell r="A108">
            <v>43105</v>
          </cell>
          <cell r="B108">
            <v>0.176292</v>
          </cell>
          <cell r="C108">
            <v>0.177036</v>
          </cell>
          <cell r="D108">
            <v>0.58108099999999996</v>
          </cell>
          <cell r="E108">
            <v>0.84982800000000003</v>
          </cell>
          <cell r="F108">
            <v>0.18629999999999999</v>
          </cell>
          <cell r="G108">
            <v>0.79236299999999993</v>
          </cell>
          <cell r="H108">
            <v>0.43803700000000001</v>
          </cell>
          <cell r="I108">
            <v>0.178979</v>
          </cell>
          <cell r="J108">
            <v>0.17940700000000001</v>
          </cell>
          <cell r="K108">
            <v>0.35532900000000001</v>
          </cell>
          <cell r="L108">
            <v>2.0993119999999998</v>
          </cell>
          <cell r="M108">
            <v>0.611626</v>
          </cell>
          <cell r="N108" t="str">
            <v/>
          </cell>
          <cell r="O108">
            <v>2.7163700000000004</v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>
            <v>0.35572000000000004</v>
          </cell>
          <cell r="U108">
            <v>0.174732</v>
          </cell>
          <cell r="V108" t="str">
            <v/>
          </cell>
          <cell r="W108">
            <v>0.45947099999999996</v>
          </cell>
          <cell r="X108">
            <v>0.71177499999999994</v>
          </cell>
          <cell r="Y108" t="str">
            <v/>
          </cell>
          <cell r="Z108">
            <v>11.043658000000001</v>
          </cell>
        </row>
        <row r="109">
          <cell r="A109">
            <v>43112</v>
          </cell>
          <cell r="B109">
            <v>1.1293150000000001</v>
          </cell>
          <cell r="C109">
            <v>0.17929400000000001</v>
          </cell>
          <cell r="D109">
            <v>0.56548799999999999</v>
          </cell>
          <cell r="E109">
            <v>2.093099</v>
          </cell>
          <cell r="F109">
            <v>0.81708399999999992</v>
          </cell>
          <cell r="G109">
            <v>2.1654979999999999</v>
          </cell>
          <cell r="H109">
            <v>1.703633</v>
          </cell>
          <cell r="I109">
            <v>0.171128</v>
          </cell>
          <cell r="J109">
            <v>0.17700299999999999</v>
          </cell>
          <cell r="K109">
            <v>0.70342100000000007</v>
          </cell>
          <cell r="L109">
            <v>1.9878529999999999</v>
          </cell>
          <cell r="M109">
            <v>1.5218060000000002</v>
          </cell>
          <cell r="N109" t="str">
            <v/>
          </cell>
          <cell r="O109">
            <v>3.3068980000000008</v>
          </cell>
          <cell r="P109" t="str">
            <v/>
          </cell>
          <cell r="Q109" t="str">
            <v/>
          </cell>
          <cell r="R109">
            <v>0.47502199999999994</v>
          </cell>
          <cell r="S109" t="str">
            <v/>
          </cell>
          <cell r="T109">
            <v>0.17937600000000001</v>
          </cell>
          <cell r="U109">
            <v>0.180145</v>
          </cell>
          <cell r="V109">
            <v>0.174757</v>
          </cell>
          <cell r="W109">
            <v>0.17694299999999999</v>
          </cell>
          <cell r="X109">
            <v>0.179255</v>
          </cell>
          <cell r="Y109" t="str">
            <v/>
          </cell>
          <cell r="Z109">
            <v>17.887018000000001</v>
          </cell>
        </row>
        <row r="110">
          <cell r="A110">
            <v>43119</v>
          </cell>
          <cell r="B110">
            <v>0.76203200000000004</v>
          </cell>
          <cell r="C110">
            <v>0.17355499999999999</v>
          </cell>
          <cell r="D110">
            <v>0.70088700000000004</v>
          </cell>
          <cell r="E110">
            <v>1.930199</v>
          </cell>
          <cell r="F110">
            <v>0.37857600000000002</v>
          </cell>
          <cell r="G110">
            <v>1.7817449999999999</v>
          </cell>
          <cell r="H110">
            <v>1.3656429999999999</v>
          </cell>
          <cell r="I110" t="str">
            <v/>
          </cell>
          <cell r="J110" t="str">
            <v/>
          </cell>
          <cell r="K110">
            <v>0.171681</v>
          </cell>
          <cell r="L110">
            <v>2.3032720000000002</v>
          </cell>
          <cell r="M110">
            <v>0.41506100000000001</v>
          </cell>
          <cell r="N110" t="str">
            <v/>
          </cell>
          <cell r="O110">
            <v>4.799701999999999</v>
          </cell>
          <cell r="P110" t="str">
            <v/>
          </cell>
          <cell r="Q110" t="str">
            <v/>
          </cell>
          <cell r="R110">
            <v>0.17558799999999999</v>
          </cell>
          <cell r="S110" t="str">
            <v/>
          </cell>
          <cell r="T110">
            <v>0.17699999999999999</v>
          </cell>
          <cell r="U110" t="str">
            <v/>
          </cell>
          <cell r="V110" t="str">
            <v/>
          </cell>
          <cell r="W110">
            <v>0.29797800000000002</v>
          </cell>
          <cell r="X110">
            <v>1.3055369999999997</v>
          </cell>
          <cell r="Y110" t="str">
            <v/>
          </cell>
          <cell r="Z110">
            <v>16.738455999999999</v>
          </cell>
        </row>
        <row r="111">
          <cell r="A111">
            <v>43126</v>
          </cell>
          <cell r="B111">
            <v>0.71616999999999997</v>
          </cell>
          <cell r="C111" t="str">
            <v/>
          </cell>
          <cell r="D111">
            <v>0.35911400000000004</v>
          </cell>
          <cell r="E111">
            <v>3.0089129999999997</v>
          </cell>
          <cell r="F111">
            <v>0.56391199999999997</v>
          </cell>
          <cell r="G111">
            <v>3.456413</v>
          </cell>
          <cell r="H111">
            <v>0.79327500000000006</v>
          </cell>
          <cell r="I111" t="str">
            <v/>
          </cell>
          <cell r="J111">
            <v>0.180201</v>
          </cell>
          <cell r="K111">
            <v>0.56149000000000004</v>
          </cell>
          <cell r="L111">
            <v>2.8008009999999999</v>
          </cell>
          <cell r="M111">
            <v>0.73083999999999993</v>
          </cell>
          <cell r="N111" t="str">
            <v/>
          </cell>
          <cell r="O111">
            <v>3.4882660000000003</v>
          </cell>
          <cell r="P111" t="str">
            <v/>
          </cell>
          <cell r="Q111" t="str">
            <v/>
          </cell>
          <cell r="R111">
            <v>0.18031</v>
          </cell>
          <cell r="S111" t="str">
            <v/>
          </cell>
          <cell r="T111" t="str">
            <v/>
          </cell>
          <cell r="U111" t="str">
            <v/>
          </cell>
          <cell r="V111">
            <v>0.34646299999999997</v>
          </cell>
          <cell r="W111">
            <v>0.20952899999999999</v>
          </cell>
          <cell r="X111" t="str">
            <v/>
          </cell>
          <cell r="Y111" t="str">
            <v/>
          </cell>
          <cell r="Z111">
            <v>17.395696999999998</v>
          </cell>
        </row>
        <row r="112">
          <cell r="A112">
            <v>43133</v>
          </cell>
          <cell r="B112">
            <v>0.74328100000000008</v>
          </cell>
          <cell r="C112">
            <v>0.26316600000000001</v>
          </cell>
          <cell r="D112">
            <v>0.23369400000000001</v>
          </cell>
          <cell r="E112">
            <v>3.2518569999999998</v>
          </cell>
          <cell r="F112">
            <v>0.72287699999999999</v>
          </cell>
          <cell r="G112">
            <v>2.9918660000000004</v>
          </cell>
          <cell r="H112">
            <v>0.93962900000000005</v>
          </cell>
          <cell r="I112" t="str">
            <v/>
          </cell>
          <cell r="J112" t="str">
            <v/>
          </cell>
          <cell r="K112">
            <v>1.3994759999999999</v>
          </cell>
          <cell r="L112">
            <v>3.5002400000000002</v>
          </cell>
          <cell r="M112">
            <v>0.61786099999999999</v>
          </cell>
          <cell r="N112" t="str">
            <v/>
          </cell>
          <cell r="O112">
            <v>4.9986059999999997</v>
          </cell>
          <cell r="P112" t="str">
            <v/>
          </cell>
          <cell r="Q112" t="str">
            <v/>
          </cell>
          <cell r="R112">
            <v>0.35839399999999999</v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>
            <v>0.180199</v>
          </cell>
          <cell r="X112">
            <v>0.384108</v>
          </cell>
          <cell r="Y112" t="str">
            <v/>
          </cell>
          <cell r="Z112">
            <v>20.585254000000003</v>
          </cell>
        </row>
        <row r="113">
          <cell r="A113">
            <v>43140</v>
          </cell>
          <cell r="B113">
            <v>1.158256</v>
          </cell>
          <cell r="C113">
            <v>0.172572</v>
          </cell>
          <cell r="D113">
            <v>0.18030099999999999</v>
          </cell>
          <cell r="E113">
            <v>1.3052080000000001</v>
          </cell>
          <cell r="F113">
            <v>0.736097</v>
          </cell>
          <cell r="G113">
            <v>3.0621000000000005</v>
          </cell>
          <cell r="H113">
            <v>0.63326499999999997</v>
          </cell>
          <cell r="I113">
            <v>0.17586099999999999</v>
          </cell>
          <cell r="J113" t="str">
            <v/>
          </cell>
          <cell r="K113">
            <v>1.4149259999999999</v>
          </cell>
          <cell r="L113">
            <v>2.6283689999999997</v>
          </cell>
          <cell r="M113">
            <v>0.76727100000000004</v>
          </cell>
          <cell r="N113" t="str">
            <v/>
          </cell>
          <cell r="O113">
            <v>6.6096479999999982</v>
          </cell>
          <cell r="P113" t="str">
            <v/>
          </cell>
          <cell r="Q113" t="str">
            <v/>
          </cell>
          <cell r="R113">
            <v>0.18629999999999999</v>
          </cell>
          <cell r="S113" t="str">
            <v/>
          </cell>
          <cell r="T113" t="str">
            <v/>
          </cell>
          <cell r="U113">
            <v>0.17580000000000001</v>
          </cell>
          <cell r="V113">
            <v>0.18212900000000001</v>
          </cell>
          <cell r="W113">
            <v>0.55458200000000002</v>
          </cell>
          <cell r="X113">
            <v>0.207953</v>
          </cell>
          <cell r="Y113" t="str">
            <v/>
          </cell>
          <cell r="Z113">
            <v>20.150637999999997</v>
          </cell>
        </row>
        <row r="114">
          <cell r="A114">
            <v>43147</v>
          </cell>
          <cell r="B114">
            <v>0.75053099999999995</v>
          </cell>
          <cell r="C114" t="str">
            <v/>
          </cell>
          <cell r="D114" t="str">
            <v/>
          </cell>
          <cell r="E114">
            <v>2.0618110000000001</v>
          </cell>
          <cell r="F114">
            <v>0.55917499999999998</v>
          </cell>
          <cell r="G114">
            <v>3.1950090000000002</v>
          </cell>
          <cell r="H114">
            <v>1.7282800000000003</v>
          </cell>
          <cell r="I114" t="str">
            <v/>
          </cell>
          <cell r="J114" t="str">
            <v/>
          </cell>
          <cell r="K114">
            <v>0.53135500000000002</v>
          </cell>
          <cell r="L114">
            <v>3.1780379999999999</v>
          </cell>
          <cell r="M114">
            <v>1.2596610000000001</v>
          </cell>
          <cell r="N114" t="str">
            <v/>
          </cell>
          <cell r="O114">
            <v>4.6334889999999991</v>
          </cell>
          <cell r="P114" t="str">
            <v/>
          </cell>
          <cell r="Q114" t="str">
            <v/>
          </cell>
          <cell r="R114">
            <v>0.35660500000000001</v>
          </cell>
          <cell r="S114" t="str">
            <v/>
          </cell>
          <cell r="T114" t="str">
            <v/>
          </cell>
          <cell r="U114">
            <v>0.17641899999999999</v>
          </cell>
          <cell r="V114" t="str">
            <v/>
          </cell>
          <cell r="W114">
            <v>0.28122599999999998</v>
          </cell>
          <cell r="X114">
            <v>0.38361000000000001</v>
          </cell>
          <cell r="Y114" t="str">
            <v/>
          </cell>
          <cell r="Z114">
            <v>19.095208999999997</v>
          </cell>
        </row>
        <row r="115">
          <cell r="A115">
            <v>43154</v>
          </cell>
          <cell r="B115">
            <v>0.91724099999999997</v>
          </cell>
          <cell r="C115">
            <v>0.20544899999999999</v>
          </cell>
          <cell r="D115">
            <v>0.35757099999999997</v>
          </cell>
          <cell r="E115">
            <v>1.0849979999999999</v>
          </cell>
          <cell r="F115">
            <v>0.54171000000000002</v>
          </cell>
          <cell r="G115">
            <v>2.0148729999999997</v>
          </cell>
          <cell r="H115">
            <v>0.52638399999999996</v>
          </cell>
          <cell r="I115">
            <v>0.179842</v>
          </cell>
          <cell r="J115" t="str">
            <v/>
          </cell>
          <cell r="K115">
            <v>0.90031300000000003</v>
          </cell>
          <cell r="L115">
            <v>3.0723880000000001</v>
          </cell>
          <cell r="M115">
            <v>0.56755699999999998</v>
          </cell>
          <cell r="N115" t="str">
            <v/>
          </cell>
          <cell r="O115">
            <v>5.8563469999999995</v>
          </cell>
          <cell r="P115" t="str">
            <v/>
          </cell>
          <cell r="Q115">
            <v>0.17144799999999999</v>
          </cell>
          <cell r="R115">
            <v>0.496643</v>
          </cell>
          <cell r="S115" t="str">
            <v/>
          </cell>
          <cell r="T115" t="str">
            <v/>
          </cell>
          <cell r="U115">
            <v>0.17203599999999999</v>
          </cell>
          <cell r="V115">
            <v>0.17418700000000001</v>
          </cell>
          <cell r="W115">
            <v>0.69536799999999999</v>
          </cell>
          <cell r="X115" t="str">
            <v/>
          </cell>
          <cell r="Y115" t="str">
            <v/>
          </cell>
          <cell r="Z115">
            <v>17.934354999999996</v>
          </cell>
        </row>
        <row r="116">
          <cell r="A116">
            <v>43161</v>
          </cell>
          <cell r="B116">
            <v>0.38814199999999999</v>
          </cell>
          <cell r="C116" t="str">
            <v/>
          </cell>
          <cell r="D116">
            <v>0.38807900000000001</v>
          </cell>
          <cell r="E116">
            <v>1.2226860000000002</v>
          </cell>
          <cell r="F116">
            <v>1.1223069999999999</v>
          </cell>
          <cell r="G116">
            <v>1.8505420000000001</v>
          </cell>
          <cell r="H116">
            <v>1.211203</v>
          </cell>
          <cell r="I116">
            <v>0.34916399999999997</v>
          </cell>
          <cell r="J116" t="str">
            <v/>
          </cell>
          <cell r="K116">
            <v>0.60547899999999999</v>
          </cell>
          <cell r="L116">
            <v>2.7957579999999997</v>
          </cell>
          <cell r="M116">
            <v>0.89264699999999997</v>
          </cell>
          <cell r="N116" t="str">
            <v/>
          </cell>
          <cell r="O116">
            <v>2.3019290000000003</v>
          </cell>
          <cell r="P116" t="str">
            <v/>
          </cell>
          <cell r="Q116" t="str">
            <v/>
          </cell>
          <cell r="R116">
            <v>0.206312</v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>
            <v>0.70723599999999998</v>
          </cell>
          <cell r="X116" t="str">
            <v/>
          </cell>
          <cell r="Y116" t="str">
            <v/>
          </cell>
          <cell r="Z116">
            <v>14.041484000000002</v>
          </cell>
        </row>
        <row r="117">
          <cell r="A117">
            <v>43168</v>
          </cell>
          <cell r="B117">
            <v>0.74878699999999998</v>
          </cell>
          <cell r="C117" t="str">
            <v/>
          </cell>
          <cell r="D117">
            <v>0.29771900000000001</v>
          </cell>
          <cell r="E117">
            <v>0.89541099999999996</v>
          </cell>
          <cell r="F117">
            <v>0.77507499999999996</v>
          </cell>
          <cell r="G117">
            <v>1.7233609999999997</v>
          </cell>
          <cell r="H117">
            <v>1.7742659999999999</v>
          </cell>
          <cell r="I117">
            <v>0.170039</v>
          </cell>
          <cell r="J117">
            <v>0.46929799999999999</v>
          </cell>
          <cell r="K117">
            <v>1.4012760000000002</v>
          </cell>
          <cell r="L117">
            <v>1.941513</v>
          </cell>
          <cell r="M117">
            <v>1.303825</v>
          </cell>
          <cell r="N117" t="str">
            <v/>
          </cell>
          <cell r="O117">
            <v>4.6427450000000006</v>
          </cell>
          <cell r="P117" t="str">
            <v/>
          </cell>
          <cell r="Q117">
            <v>0.17399999999999999</v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>
            <v>0.40884300000000001</v>
          </cell>
          <cell r="X117">
            <v>0.53461400000000003</v>
          </cell>
          <cell r="Y117" t="str">
            <v/>
          </cell>
          <cell r="Z117">
            <v>17.260772000000003</v>
          </cell>
        </row>
        <row r="118">
          <cell r="A118">
            <v>43175</v>
          </cell>
          <cell r="B118">
            <v>0.70789800000000003</v>
          </cell>
          <cell r="C118">
            <v>0.35714400000000002</v>
          </cell>
          <cell r="D118">
            <v>0.22639999999999999</v>
          </cell>
          <cell r="E118">
            <v>1.7299960000000001</v>
          </cell>
          <cell r="F118">
            <v>0.69391000000000003</v>
          </cell>
          <cell r="G118">
            <v>2.2642250000000002</v>
          </cell>
          <cell r="H118">
            <v>1.289706</v>
          </cell>
          <cell r="I118">
            <v>0.182199</v>
          </cell>
          <cell r="J118" t="str">
            <v/>
          </cell>
          <cell r="K118">
            <v>0.5347869999999999</v>
          </cell>
          <cell r="L118">
            <v>2.7877969999999994</v>
          </cell>
          <cell r="M118">
            <v>0.26350200000000001</v>
          </cell>
          <cell r="N118" t="str">
            <v/>
          </cell>
          <cell r="O118">
            <v>4.2320230000000008</v>
          </cell>
          <cell r="P118">
            <v>0.17846200000000001</v>
          </cell>
          <cell r="Q118" t="str">
            <v/>
          </cell>
          <cell r="R118">
            <v>0.47115700000000005</v>
          </cell>
          <cell r="S118" t="str">
            <v/>
          </cell>
          <cell r="T118" t="str">
            <v/>
          </cell>
          <cell r="U118" t="str">
            <v/>
          </cell>
          <cell r="V118">
            <v>0.17524700000000001</v>
          </cell>
          <cell r="W118">
            <v>0.88596900000000001</v>
          </cell>
          <cell r="X118">
            <v>0.179033</v>
          </cell>
          <cell r="Y118" t="str">
            <v/>
          </cell>
          <cell r="Z118">
            <v>17.159455000000001</v>
          </cell>
        </row>
        <row r="119">
          <cell r="A119">
            <v>43182</v>
          </cell>
          <cell r="B119">
            <v>0.74701499999999998</v>
          </cell>
          <cell r="C119">
            <v>0.34595900000000002</v>
          </cell>
          <cell r="D119">
            <v>0.29756700000000003</v>
          </cell>
          <cell r="E119">
            <v>1.5179610000000001</v>
          </cell>
          <cell r="F119">
            <v>0.69422300000000003</v>
          </cell>
          <cell r="G119">
            <v>2.6698149999999998</v>
          </cell>
          <cell r="H119">
            <v>0.59699300000000011</v>
          </cell>
          <cell r="I119">
            <v>0.18213399999999999</v>
          </cell>
          <cell r="J119" t="str">
            <v/>
          </cell>
          <cell r="K119">
            <v>0.18013299999999999</v>
          </cell>
          <cell r="L119">
            <v>3.6530160000000005</v>
          </cell>
          <cell r="M119">
            <v>0.385382</v>
          </cell>
          <cell r="N119" t="str">
            <v/>
          </cell>
          <cell r="O119">
            <v>5.4754969999999998</v>
          </cell>
          <cell r="P119" t="str">
            <v/>
          </cell>
          <cell r="Q119" t="str">
            <v/>
          </cell>
          <cell r="R119">
            <v>0.205123</v>
          </cell>
          <cell r="S119" t="str">
            <v/>
          </cell>
          <cell r="T119" t="str">
            <v/>
          </cell>
          <cell r="U119">
            <v>0.44097299999999995</v>
          </cell>
          <cell r="V119">
            <v>0.177173</v>
          </cell>
          <cell r="W119">
            <v>0.45671</v>
          </cell>
          <cell r="X119">
            <v>0.38140600000000002</v>
          </cell>
          <cell r="Y119" t="str">
            <v/>
          </cell>
          <cell r="Z119">
            <v>18.407079999999997</v>
          </cell>
        </row>
        <row r="120">
          <cell r="A120">
            <v>43189</v>
          </cell>
          <cell r="B120">
            <v>0.44231399999999998</v>
          </cell>
          <cell r="C120">
            <v>0.17921799999999999</v>
          </cell>
          <cell r="D120">
            <v>0.63750099999999998</v>
          </cell>
          <cell r="E120">
            <v>1.3557030000000001</v>
          </cell>
          <cell r="F120">
            <v>0.377695</v>
          </cell>
          <cell r="G120">
            <v>1.487128</v>
          </cell>
          <cell r="H120">
            <v>1.102875</v>
          </cell>
          <cell r="I120" t="str">
            <v/>
          </cell>
          <cell r="J120" t="str">
            <v/>
          </cell>
          <cell r="K120">
            <v>0.35889199999999999</v>
          </cell>
          <cell r="L120">
            <v>2.4854530000000001</v>
          </cell>
          <cell r="M120">
            <v>1.1416820000000001</v>
          </cell>
          <cell r="N120" t="str">
            <v/>
          </cell>
          <cell r="O120">
            <v>4.1458630000000003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>
            <v>0.171012</v>
          </cell>
          <cell r="U120" t="str">
            <v/>
          </cell>
          <cell r="V120">
            <v>0.17785500000000001</v>
          </cell>
          <cell r="W120">
            <v>0.358792</v>
          </cell>
          <cell r="X120">
            <v>0.178005</v>
          </cell>
          <cell r="Y120" t="str">
            <v/>
          </cell>
          <cell r="Z120">
            <v>14.599987999999998</v>
          </cell>
        </row>
        <row r="121">
          <cell r="A121">
            <v>43196</v>
          </cell>
          <cell r="B121">
            <v>0.77064900000000003</v>
          </cell>
          <cell r="C121" t="str">
            <v/>
          </cell>
          <cell r="D121">
            <v>0.750197</v>
          </cell>
          <cell r="E121">
            <v>1.2788290000000002</v>
          </cell>
          <cell r="F121">
            <v>0.53639000000000003</v>
          </cell>
          <cell r="G121">
            <v>2.873132</v>
          </cell>
          <cell r="H121">
            <v>0.41115800000000002</v>
          </cell>
          <cell r="I121">
            <v>0.46877899999999995</v>
          </cell>
          <cell r="J121">
            <v>0.25075900000000001</v>
          </cell>
          <cell r="K121">
            <v>1.3188360000000001</v>
          </cell>
          <cell r="L121">
            <v>2.067628</v>
          </cell>
          <cell r="M121">
            <v>1.0572620000000001</v>
          </cell>
          <cell r="N121" t="str">
            <v/>
          </cell>
          <cell r="O121">
            <v>5.7819950000000002</v>
          </cell>
          <cell r="P121">
            <v>0.207872</v>
          </cell>
          <cell r="Q121">
            <v>0.178929</v>
          </cell>
          <cell r="R121">
            <v>0.38347199999999998</v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>
            <v>0.33712300000000001</v>
          </cell>
          <cell r="X121" t="str">
            <v/>
          </cell>
          <cell r="Y121" t="str">
            <v/>
          </cell>
          <cell r="Z121">
            <v>18.673009999999998</v>
          </cell>
        </row>
        <row r="122">
          <cell r="A122">
            <v>43203</v>
          </cell>
          <cell r="B122">
            <v>0.40949099999999999</v>
          </cell>
          <cell r="C122" t="str">
            <v/>
          </cell>
          <cell r="D122">
            <v>0.62698699999999996</v>
          </cell>
          <cell r="E122">
            <v>2.8431690000000005</v>
          </cell>
          <cell r="F122">
            <v>0.20596</v>
          </cell>
          <cell r="G122">
            <v>2.7693819999999998</v>
          </cell>
          <cell r="H122">
            <v>1.1664099999999999</v>
          </cell>
          <cell r="I122">
            <v>0.38389600000000002</v>
          </cell>
          <cell r="J122" t="str">
            <v/>
          </cell>
          <cell r="K122">
            <v>0.55636799999999997</v>
          </cell>
          <cell r="L122">
            <v>3.3095660000000002</v>
          </cell>
          <cell r="M122">
            <v>1.0383909999999998</v>
          </cell>
          <cell r="N122" t="str">
            <v/>
          </cell>
          <cell r="O122">
            <v>5.1702539999999999</v>
          </cell>
          <cell r="P122" t="str">
            <v/>
          </cell>
          <cell r="Q122" t="str">
            <v/>
          </cell>
          <cell r="R122">
            <v>0.33981</v>
          </cell>
          <cell r="S122" t="str">
            <v/>
          </cell>
          <cell r="T122" t="str">
            <v/>
          </cell>
          <cell r="U122" t="str">
            <v/>
          </cell>
          <cell r="V122">
            <v>0.171876</v>
          </cell>
          <cell r="W122">
            <v>0.35975199999999996</v>
          </cell>
          <cell r="X122">
            <v>0.52933200000000002</v>
          </cell>
          <cell r="Y122" t="str">
            <v/>
          </cell>
          <cell r="Z122">
            <v>19.880644</v>
          </cell>
        </row>
        <row r="123">
          <cell r="A123">
            <v>43210</v>
          </cell>
          <cell r="B123">
            <v>0.74939100000000003</v>
          </cell>
          <cell r="C123">
            <v>0.17546300000000001</v>
          </cell>
          <cell r="D123">
            <v>0.58311299999999999</v>
          </cell>
          <cell r="E123">
            <v>1.1674770000000001</v>
          </cell>
          <cell r="F123">
            <v>0.41566500000000001</v>
          </cell>
          <cell r="G123">
            <v>1.97909</v>
          </cell>
          <cell r="H123">
            <v>1.0175620000000001</v>
          </cell>
          <cell r="I123">
            <v>0.174322</v>
          </cell>
          <cell r="J123">
            <v>0.35867599999999999</v>
          </cell>
          <cell r="K123">
            <v>0.72220700000000004</v>
          </cell>
          <cell r="L123">
            <v>3.2824219999999995</v>
          </cell>
          <cell r="M123" t="str">
            <v/>
          </cell>
          <cell r="N123" t="str">
            <v/>
          </cell>
          <cell r="O123">
            <v>5.259049000000001</v>
          </cell>
          <cell r="P123" t="str">
            <v/>
          </cell>
          <cell r="Q123" t="str">
            <v/>
          </cell>
          <cell r="R123">
            <v>1.1925360000000003</v>
          </cell>
          <cell r="S123" t="str">
            <v/>
          </cell>
          <cell r="T123">
            <v>0.17649100000000001</v>
          </cell>
          <cell r="U123" t="str">
            <v/>
          </cell>
          <cell r="V123" t="str">
            <v/>
          </cell>
          <cell r="W123">
            <v>0.35072400000000004</v>
          </cell>
          <cell r="X123">
            <v>0.76535500000000001</v>
          </cell>
          <cell r="Y123" t="str">
            <v/>
          </cell>
          <cell r="Z123">
            <v>18.369543</v>
          </cell>
        </row>
        <row r="124">
          <cell r="A124">
            <v>43217</v>
          </cell>
          <cell r="B124">
            <v>0.89419800000000005</v>
          </cell>
          <cell r="C124">
            <v>0.17801</v>
          </cell>
          <cell r="D124">
            <v>0.46690399999999999</v>
          </cell>
          <cell r="E124">
            <v>2.6316680000000003</v>
          </cell>
          <cell r="F124">
            <v>0.54141799999999995</v>
          </cell>
          <cell r="G124">
            <v>4.1307179999999999</v>
          </cell>
          <cell r="H124">
            <v>0.73590299999999997</v>
          </cell>
          <cell r="I124" t="str">
            <v/>
          </cell>
          <cell r="J124">
            <v>0.47775600000000001</v>
          </cell>
          <cell r="K124">
            <v>0.76799300000000004</v>
          </cell>
          <cell r="L124">
            <v>2.6372149999999999</v>
          </cell>
          <cell r="M124">
            <v>0.44850500000000004</v>
          </cell>
          <cell r="N124" t="str">
            <v/>
          </cell>
          <cell r="O124">
            <v>5.0486810000000011</v>
          </cell>
          <cell r="P124" t="str">
            <v/>
          </cell>
          <cell r="Q124" t="str">
            <v/>
          </cell>
          <cell r="R124">
            <v>0.56785999999999992</v>
          </cell>
          <cell r="S124" t="str">
            <v/>
          </cell>
          <cell r="T124" t="str">
            <v/>
          </cell>
          <cell r="U124">
            <v>0.18031</v>
          </cell>
          <cell r="V124" t="str">
            <v/>
          </cell>
          <cell r="W124">
            <v>0.180423</v>
          </cell>
          <cell r="X124">
            <v>0.72939200000000004</v>
          </cell>
          <cell r="Y124" t="str">
            <v/>
          </cell>
          <cell r="Z124">
            <v>20.616954000000003</v>
          </cell>
        </row>
        <row r="125">
          <cell r="A125">
            <v>43224</v>
          </cell>
          <cell r="B125">
            <v>0.95231899999999992</v>
          </cell>
          <cell r="C125" t="str">
            <v/>
          </cell>
          <cell r="D125">
            <v>0.40010099999999998</v>
          </cell>
          <cell r="E125">
            <v>1.1934390000000001</v>
          </cell>
          <cell r="F125">
            <v>0.92486100000000004</v>
          </cell>
          <cell r="G125">
            <v>3.1629419999999997</v>
          </cell>
          <cell r="H125">
            <v>1.6862499999999998</v>
          </cell>
          <cell r="I125">
            <v>0.385079</v>
          </cell>
          <cell r="J125">
            <v>0.17938499999999999</v>
          </cell>
          <cell r="K125">
            <v>0.18022299999999999</v>
          </cell>
          <cell r="L125">
            <v>3.2799900000000002</v>
          </cell>
          <cell r="M125">
            <v>0.65488500000000005</v>
          </cell>
          <cell r="N125" t="str">
            <v/>
          </cell>
          <cell r="O125">
            <v>4.6676519999999995</v>
          </cell>
          <cell r="P125" t="str">
            <v/>
          </cell>
          <cell r="Q125" t="str">
            <v/>
          </cell>
          <cell r="R125">
            <v>0.354491</v>
          </cell>
          <cell r="S125" t="str">
            <v/>
          </cell>
          <cell r="T125" t="str">
            <v/>
          </cell>
          <cell r="U125" t="str">
            <v/>
          </cell>
          <cell r="V125">
            <v>0.17008100000000001</v>
          </cell>
          <cell r="W125">
            <v>0.31504199999999999</v>
          </cell>
          <cell r="X125">
            <v>0.17910000000000001</v>
          </cell>
          <cell r="Y125" t="str">
            <v/>
          </cell>
          <cell r="Z125">
            <v>18.685839999999992</v>
          </cell>
        </row>
        <row r="126">
          <cell r="A126">
            <v>43231</v>
          </cell>
          <cell r="B126">
            <v>0.53516200000000003</v>
          </cell>
          <cell r="C126">
            <v>0.18008199999999999</v>
          </cell>
          <cell r="D126">
            <v>0.20789099999999999</v>
          </cell>
          <cell r="E126">
            <v>2.3435790000000001</v>
          </cell>
          <cell r="F126">
            <v>0.91891199999999995</v>
          </cell>
          <cell r="G126">
            <v>2.3775330000000001</v>
          </cell>
          <cell r="H126">
            <v>1.261779</v>
          </cell>
          <cell r="I126">
            <v>0.18071499999999999</v>
          </cell>
          <cell r="J126">
            <v>0.36302400000000001</v>
          </cell>
          <cell r="K126">
            <v>0.47739600000000004</v>
          </cell>
          <cell r="L126">
            <v>2.6108570000000002</v>
          </cell>
          <cell r="M126">
            <v>0.74020200000000003</v>
          </cell>
          <cell r="N126" t="str">
            <v/>
          </cell>
          <cell r="O126">
            <v>6.183787999999999</v>
          </cell>
          <cell r="P126" t="str">
            <v/>
          </cell>
          <cell r="Q126" t="str">
            <v/>
          </cell>
          <cell r="R126">
            <v>0.28988900000000001</v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>
            <v>0.29735099999999998</v>
          </cell>
          <cell r="X126">
            <v>0.64643899999999999</v>
          </cell>
          <cell r="Y126" t="str">
            <v/>
          </cell>
          <cell r="Z126">
            <v>19.614598999999998</v>
          </cell>
        </row>
        <row r="127">
          <cell r="A127">
            <v>43238</v>
          </cell>
          <cell r="B127">
            <v>0.59222299999999994</v>
          </cell>
          <cell r="C127" t="str">
            <v/>
          </cell>
          <cell r="D127">
            <v>0.54549400000000003</v>
          </cell>
          <cell r="E127">
            <v>2.5155629999999998</v>
          </cell>
          <cell r="F127">
            <v>0.38631199999999999</v>
          </cell>
          <cell r="G127">
            <v>3.0689150000000001</v>
          </cell>
          <cell r="H127">
            <v>1.1556390000000001</v>
          </cell>
          <cell r="I127" t="str">
            <v/>
          </cell>
          <cell r="J127" t="str">
            <v/>
          </cell>
          <cell r="K127">
            <v>0.91435699999999998</v>
          </cell>
          <cell r="L127">
            <v>3.4309440000000002</v>
          </cell>
          <cell r="M127">
            <v>0.31941799999999998</v>
          </cell>
          <cell r="N127" t="str">
            <v/>
          </cell>
          <cell r="O127">
            <v>4.6452879999999999</v>
          </cell>
          <cell r="P127" t="str">
            <v/>
          </cell>
          <cell r="Q127" t="str">
            <v/>
          </cell>
          <cell r="R127">
            <v>0.35519999999999996</v>
          </cell>
          <cell r="S127" t="str">
            <v/>
          </cell>
          <cell r="T127" t="str">
            <v/>
          </cell>
          <cell r="U127" t="str">
            <v/>
          </cell>
          <cell r="V127">
            <v>0.34736</v>
          </cell>
          <cell r="W127">
            <v>0.46078399999999997</v>
          </cell>
          <cell r="X127">
            <v>0.547292</v>
          </cell>
          <cell r="Y127" t="str">
            <v/>
          </cell>
          <cell r="Z127">
            <v>19.284789</v>
          </cell>
        </row>
        <row r="128">
          <cell r="A128">
            <v>43245</v>
          </cell>
          <cell r="B128">
            <v>0.59390500000000002</v>
          </cell>
          <cell r="C128">
            <v>0.17599999999999999</v>
          </cell>
          <cell r="D128">
            <v>0.17802299999999999</v>
          </cell>
          <cell r="E128">
            <v>1.8416570000000001</v>
          </cell>
          <cell r="F128">
            <v>0.53125200000000006</v>
          </cell>
          <cell r="G128">
            <v>3.5032639999999997</v>
          </cell>
          <cell r="H128">
            <v>1.3796550000000001</v>
          </cell>
          <cell r="I128">
            <v>0.18323</v>
          </cell>
          <cell r="J128">
            <v>0.65794399999999997</v>
          </cell>
          <cell r="K128">
            <v>1.316681</v>
          </cell>
          <cell r="L128">
            <v>2.8553009999999999</v>
          </cell>
          <cell r="M128">
            <v>0.60613399999999995</v>
          </cell>
          <cell r="N128" t="str">
            <v/>
          </cell>
          <cell r="O128">
            <v>4.9559490000000004</v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>
            <v>0.17738000000000001</v>
          </cell>
          <cell r="U128" t="str">
            <v/>
          </cell>
          <cell r="V128">
            <v>0.17944499999999999</v>
          </cell>
          <cell r="W128">
            <v>0.79570799999999997</v>
          </cell>
          <cell r="X128" t="str">
            <v/>
          </cell>
          <cell r="Y128" t="str">
            <v/>
          </cell>
          <cell r="Z128">
            <v>19.931528000000004</v>
          </cell>
        </row>
        <row r="129">
          <cell r="A129">
            <v>43252</v>
          </cell>
          <cell r="B129">
            <v>0.38555799999999996</v>
          </cell>
          <cell r="C129">
            <v>0.22639999999999999</v>
          </cell>
          <cell r="D129" t="str">
            <v/>
          </cell>
          <cell r="E129">
            <v>1.4372310000000001</v>
          </cell>
          <cell r="F129">
            <v>0.92650500000000002</v>
          </cell>
          <cell r="G129">
            <v>2.0243720000000001</v>
          </cell>
          <cell r="H129">
            <v>1.0882069999999999</v>
          </cell>
          <cell r="I129" t="str">
            <v/>
          </cell>
          <cell r="J129" t="str">
            <v/>
          </cell>
          <cell r="K129">
            <v>0.46806999999999999</v>
          </cell>
          <cell r="L129">
            <v>2.317116</v>
          </cell>
          <cell r="M129">
            <v>0.63952399999999998</v>
          </cell>
          <cell r="N129" t="str">
            <v/>
          </cell>
          <cell r="O129">
            <v>4.5486089999999999</v>
          </cell>
          <cell r="P129" t="str">
            <v/>
          </cell>
          <cell r="Q129" t="str">
            <v/>
          </cell>
          <cell r="R129">
            <v>0.26564700000000002</v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>
            <v>0.29763299999999998</v>
          </cell>
          <cell r="X129">
            <v>0.56965599999999994</v>
          </cell>
          <cell r="Y129" t="str">
            <v/>
          </cell>
          <cell r="Z129">
            <v>15.194528</v>
          </cell>
        </row>
        <row r="130">
          <cell r="A130">
            <v>43259</v>
          </cell>
          <cell r="B130">
            <v>0.83456799999999998</v>
          </cell>
          <cell r="C130" t="str">
            <v/>
          </cell>
          <cell r="D130">
            <v>0.29771900000000001</v>
          </cell>
          <cell r="E130">
            <v>1.7946169999999999</v>
          </cell>
          <cell r="F130">
            <v>1.075124</v>
          </cell>
          <cell r="G130">
            <v>2.7794989999999999</v>
          </cell>
          <cell r="H130">
            <v>0.56516999999999995</v>
          </cell>
          <cell r="I130">
            <v>0.17414199999999999</v>
          </cell>
          <cell r="J130" t="str">
            <v/>
          </cell>
          <cell r="K130">
            <v>0.76343600000000011</v>
          </cell>
          <cell r="L130">
            <v>2.0737749999999999</v>
          </cell>
          <cell r="M130">
            <v>0.68422400000000005</v>
          </cell>
          <cell r="N130" t="str">
            <v/>
          </cell>
          <cell r="O130">
            <v>4.9141159999999999</v>
          </cell>
          <cell r="P130" t="str">
            <v/>
          </cell>
          <cell r="Q130" t="str">
            <v/>
          </cell>
          <cell r="R130">
            <v>0.17255899999999999</v>
          </cell>
          <cell r="S130" t="str">
            <v/>
          </cell>
          <cell r="T130">
            <v>0.39068799999999998</v>
          </cell>
          <cell r="U130">
            <v>0.18087400000000001</v>
          </cell>
          <cell r="V130">
            <v>0.171012</v>
          </cell>
          <cell r="W130">
            <v>0.54029700000000003</v>
          </cell>
          <cell r="X130" t="str">
            <v/>
          </cell>
          <cell r="Y130" t="str">
            <v/>
          </cell>
          <cell r="Z130">
            <v>17.411820000000002</v>
          </cell>
        </row>
        <row r="131">
          <cell r="A131">
            <v>43266</v>
          </cell>
          <cell r="B131">
            <v>0.585642</v>
          </cell>
          <cell r="C131" t="str">
            <v/>
          </cell>
          <cell r="D131" t="str">
            <v/>
          </cell>
          <cell r="E131">
            <v>2.0448879999999998</v>
          </cell>
          <cell r="F131">
            <v>0.35279099999999997</v>
          </cell>
          <cell r="G131">
            <v>2.5717780000000001</v>
          </cell>
          <cell r="H131">
            <v>0.99647400000000008</v>
          </cell>
          <cell r="I131">
            <v>0.175292</v>
          </cell>
          <cell r="J131">
            <v>0.548844</v>
          </cell>
          <cell r="K131">
            <v>1.7387859999999999</v>
          </cell>
          <cell r="L131">
            <v>2.915038</v>
          </cell>
          <cell r="M131">
            <v>0.85063099999999991</v>
          </cell>
          <cell r="N131" t="str">
            <v/>
          </cell>
          <cell r="O131">
            <v>6.2396319999999994</v>
          </cell>
          <cell r="P131" t="str">
            <v/>
          </cell>
          <cell r="Q131" t="str">
            <v/>
          </cell>
          <cell r="R131">
            <v>0.172569</v>
          </cell>
          <cell r="S131" t="str">
            <v/>
          </cell>
          <cell r="T131">
            <v>0.17599999999999999</v>
          </cell>
          <cell r="U131" t="str">
            <v/>
          </cell>
          <cell r="V131">
            <v>0.171681</v>
          </cell>
          <cell r="W131">
            <v>0.84026299999999998</v>
          </cell>
          <cell r="X131">
            <v>0.73620099999999999</v>
          </cell>
          <cell r="Y131" t="str">
            <v/>
          </cell>
          <cell r="Z131">
            <v>21.116509999999998</v>
          </cell>
        </row>
        <row r="132">
          <cell r="A132">
            <v>43273</v>
          </cell>
          <cell r="B132">
            <v>0.76873599999999997</v>
          </cell>
          <cell r="C132">
            <v>0.35916799999999999</v>
          </cell>
          <cell r="D132">
            <v>0.538856</v>
          </cell>
          <cell r="E132">
            <v>2.5866929999999999</v>
          </cell>
          <cell r="F132">
            <v>1.000561</v>
          </cell>
          <cell r="G132">
            <v>2.3297099999999999</v>
          </cell>
          <cell r="H132">
            <v>1.48119</v>
          </cell>
          <cell r="I132" t="str">
            <v/>
          </cell>
          <cell r="J132" t="str">
            <v/>
          </cell>
          <cell r="K132">
            <v>0.53078700000000001</v>
          </cell>
          <cell r="L132">
            <v>2.7154780000000001</v>
          </cell>
          <cell r="M132">
            <v>0.939689</v>
          </cell>
          <cell r="N132" t="str">
            <v/>
          </cell>
          <cell r="O132">
            <v>4.4575260000000014</v>
          </cell>
          <cell r="P132">
            <v>0.18126500000000001</v>
          </cell>
          <cell r="Q132" t="str">
            <v/>
          </cell>
          <cell r="R132">
            <v>0.18145800000000001</v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>
            <v>0.64559800000000001</v>
          </cell>
          <cell r="X132">
            <v>0.38437200000000005</v>
          </cell>
          <cell r="Y132" t="str">
            <v/>
          </cell>
          <cell r="Z132">
            <v>19.101086999999996</v>
          </cell>
        </row>
        <row r="133">
          <cell r="A133">
            <v>43280</v>
          </cell>
          <cell r="B133">
            <v>0.77630500000000002</v>
          </cell>
          <cell r="C133">
            <v>0.18001200000000001</v>
          </cell>
          <cell r="D133">
            <v>0.59970699999999999</v>
          </cell>
          <cell r="E133">
            <v>1.361799</v>
          </cell>
          <cell r="F133">
            <v>0.74696800000000008</v>
          </cell>
          <cell r="G133">
            <v>2.2796479999999999</v>
          </cell>
          <cell r="H133">
            <v>1.3178500000000002</v>
          </cell>
          <cell r="I133" t="str">
            <v/>
          </cell>
          <cell r="J133" t="str">
            <v/>
          </cell>
          <cell r="K133">
            <v>0.96674299999999991</v>
          </cell>
          <cell r="L133">
            <v>2.6190400000000005</v>
          </cell>
          <cell r="M133">
            <v>0.52350399999999997</v>
          </cell>
          <cell r="N133" t="str">
            <v/>
          </cell>
          <cell r="O133">
            <v>4.8840749999999993</v>
          </cell>
          <cell r="P133">
            <v>0.17588599999999999</v>
          </cell>
          <cell r="Q133" t="str">
            <v/>
          </cell>
          <cell r="R133">
            <v>0.297846</v>
          </cell>
          <cell r="S133" t="str">
            <v/>
          </cell>
          <cell r="T133">
            <v>0.17418700000000001</v>
          </cell>
          <cell r="U133" t="str">
            <v/>
          </cell>
          <cell r="V133">
            <v>0.17496400000000001</v>
          </cell>
          <cell r="W133">
            <v>0.61576199999999992</v>
          </cell>
          <cell r="X133">
            <v>0.35409400000000002</v>
          </cell>
          <cell r="Y133" t="str">
            <v/>
          </cell>
          <cell r="Z133">
            <v>18.048389999999998</v>
          </cell>
        </row>
        <row r="134">
          <cell r="A134">
            <v>43287</v>
          </cell>
          <cell r="B134">
            <v>1.0740400000000001</v>
          </cell>
          <cell r="C134" t="str">
            <v/>
          </cell>
          <cell r="D134">
            <v>0.584704</v>
          </cell>
          <cell r="E134">
            <v>1.869796</v>
          </cell>
          <cell r="F134">
            <v>0.52665200000000001</v>
          </cell>
          <cell r="G134">
            <v>2.9546729999999997</v>
          </cell>
          <cell r="H134">
            <v>1.2455149999999999</v>
          </cell>
          <cell r="I134">
            <v>0.42849400000000004</v>
          </cell>
          <cell r="J134">
            <v>0.18257100000000001</v>
          </cell>
          <cell r="K134">
            <v>0.81338299999999997</v>
          </cell>
          <cell r="L134">
            <v>2.9151459999999996</v>
          </cell>
          <cell r="M134">
            <v>0.76893100000000003</v>
          </cell>
          <cell r="N134" t="str">
            <v/>
          </cell>
          <cell r="O134">
            <v>4.8687890000000005</v>
          </cell>
          <cell r="P134" t="str">
            <v/>
          </cell>
          <cell r="Q134" t="str">
            <v/>
          </cell>
          <cell r="R134">
            <v>0.17949200000000001</v>
          </cell>
          <cell r="S134" t="str">
            <v/>
          </cell>
          <cell r="T134">
            <v>0.174398</v>
          </cell>
          <cell r="U134">
            <v>0.35717500000000002</v>
          </cell>
          <cell r="V134">
            <v>0.16914699999999999</v>
          </cell>
          <cell r="W134">
            <v>0.86960899999999985</v>
          </cell>
          <cell r="X134">
            <v>0.54381199999999996</v>
          </cell>
          <cell r="Y134" t="str">
            <v/>
          </cell>
          <cell r="Z134">
            <v>20.526326999999998</v>
          </cell>
        </row>
        <row r="135">
          <cell r="A135">
            <v>43294</v>
          </cell>
          <cell r="B135">
            <v>0.77641099999999996</v>
          </cell>
          <cell r="C135">
            <v>0.18015600000000001</v>
          </cell>
          <cell r="D135">
            <v>0.57921800000000001</v>
          </cell>
          <cell r="E135">
            <v>1.496885</v>
          </cell>
          <cell r="F135">
            <v>0.71425499999999997</v>
          </cell>
          <cell r="G135">
            <v>2.2577209999999996</v>
          </cell>
          <cell r="H135">
            <v>1.8176680000000001</v>
          </cell>
          <cell r="I135" t="str">
            <v/>
          </cell>
          <cell r="J135" t="str">
            <v/>
          </cell>
          <cell r="K135">
            <v>0.82852199999999998</v>
          </cell>
          <cell r="L135">
            <v>3.2492960000000002</v>
          </cell>
          <cell r="M135">
            <v>0.39149</v>
          </cell>
          <cell r="N135" t="str">
            <v/>
          </cell>
          <cell r="O135">
            <v>4.4924369999999998</v>
          </cell>
          <cell r="P135" t="str">
            <v/>
          </cell>
          <cell r="Q135" t="str">
            <v/>
          </cell>
          <cell r="R135">
            <v>0.56387600000000004</v>
          </cell>
          <cell r="S135" t="str">
            <v/>
          </cell>
          <cell r="T135">
            <v>0.36049600000000004</v>
          </cell>
          <cell r="U135" t="str">
            <v/>
          </cell>
          <cell r="V135">
            <v>0.171012</v>
          </cell>
          <cell r="W135">
            <v>0.26312999999999998</v>
          </cell>
          <cell r="X135">
            <v>0.18026500000000001</v>
          </cell>
          <cell r="Y135" t="str">
            <v/>
          </cell>
          <cell r="Z135">
            <v>18.322838000000001</v>
          </cell>
        </row>
        <row r="136">
          <cell r="A136">
            <v>43301</v>
          </cell>
          <cell r="B136">
            <v>0.39016400000000001</v>
          </cell>
          <cell r="C136">
            <v>0.2092</v>
          </cell>
          <cell r="D136">
            <v>0.29800399999999999</v>
          </cell>
          <cell r="E136">
            <v>1.1204460000000001</v>
          </cell>
          <cell r="F136">
            <v>0.58574999999999999</v>
          </cell>
          <cell r="G136">
            <v>1.7518479999999998</v>
          </cell>
          <cell r="H136">
            <v>1.6597379999999999</v>
          </cell>
          <cell r="I136" t="str">
            <v/>
          </cell>
          <cell r="J136">
            <v>0.50195600000000007</v>
          </cell>
          <cell r="K136">
            <v>0.18036099999999999</v>
          </cell>
          <cell r="L136">
            <v>1.03033</v>
          </cell>
          <cell r="M136">
            <v>0.65807300000000002</v>
          </cell>
          <cell r="N136" t="str">
            <v/>
          </cell>
          <cell r="O136">
            <v>3.6749080000000003</v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>
            <v>0.35152600000000001</v>
          </cell>
          <cell r="X136">
            <v>0.18206</v>
          </cell>
          <cell r="Y136" t="str">
            <v/>
          </cell>
          <cell r="Z136">
            <v>12.594364000000001</v>
          </cell>
        </row>
        <row r="137">
          <cell r="A137">
            <v>43308</v>
          </cell>
          <cell r="B137">
            <v>0.93712099999999998</v>
          </cell>
          <cell r="C137">
            <v>0.18291299999999999</v>
          </cell>
          <cell r="D137">
            <v>0.40039799999999998</v>
          </cell>
          <cell r="E137">
            <v>1.7955780000000001</v>
          </cell>
          <cell r="F137">
            <v>0.18038699999999999</v>
          </cell>
          <cell r="G137">
            <v>1.8039660000000002</v>
          </cell>
          <cell r="H137">
            <v>1.8016619999999999</v>
          </cell>
          <cell r="I137">
            <v>0.20743500000000001</v>
          </cell>
          <cell r="J137">
            <v>0.178979</v>
          </cell>
          <cell r="K137">
            <v>0.90061900000000006</v>
          </cell>
          <cell r="L137">
            <v>3.4012849999999997</v>
          </cell>
          <cell r="M137">
            <v>0.21</v>
          </cell>
          <cell r="N137" t="str">
            <v/>
          </cell>
          <cell r="O137">
            <v>5.2141190000000002</v>
          </cell>
          <cell r="P137" t="str">
            <v/>
          </cell>
          <cell r="Q137">
            <v>0.16967599999999999</v>
          </cell>
          <cell r="R137" t="str">
            <v/>
          </cell>
          <cell r="S137" t="str">
            <v/>
          </cell>
          <cell r="T137">
            <v>0.17924999999999999</v>
          </cell>
          <cell r="U137">
            <v>0.17558000000000001</v>
          </cell>
          <cell r="V137">
            <v>0.17499999999999999</v>
          </cell>
          <cell r="W137">
            <v>0.76538099999999987</v>
          </cell>
          <cell r="X137">
            <v>0.53434599999999999</v>
          </cell>
          <cell r="Y137" t="str">
            <v/>
          </cell>
          <cell r="Z137">
            <v>19.213695000000005</v>
          </cell>
        </row>
        <row r="138">
          <cell r="A138">
            <v>43315</v>
          </cell>
          <cell r="B138">
            <v>0.56611599999999995</v>
          </cell>
          <cell r="C138">
            <v>0.18068999999999999</v>
          </cell>
          <cell r="D138">
            <v>0.57977699999999999</v>
          </cell>
          <cell r="E138">
            <v>0.96718300000000001</v>
          </cell>
          <cell r="F138">
            <v>1.0016310000000002</v>
          </cell>
          <cell r="G138">
            <v>1.8886830000000001</v>
          </cell>
          <cell r="H138">
            <v>1.733158</v>
          </cell>
          <cell r="I138">
            <v>0.17588200000000001</v>
          </cell>
          <cell r="J138">
            <v>0.18141499999999999</v>
          </cell>
          <cell r="K138">
            <v>1.2702990000000001</v>
          </cell>
          <cell r="L138">
            <v>3.0692550000000005</v>
          </cell>
          <cell r="M138">
            <v>0.61429500000000004</v>
          </cell>
          <cell r="N138" t="str">
            <v/>
          </cell>
          <cell r="O138">
            <v>6.1310970000000005</v>
          </cell>
          <cell r="P138" t="str">
            <v/>
          </cell>
          <cell r="Q138" t="str">
            <v/>
          </cell>
          <cell r="R138">
            <v>0.47640500000000002</v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>
            <v>0.98091700000000004</v>
          </cell>
          <cell r="X138">
            <v>0.175232</v>
          </cell>
          <cell r="Y138" t="str">
            <v/>
          </cell>
          <cell r="Z138">
            <v>19.992035000000005</v>
          </cell>
        </row>
        <row r="139">
          <cell r="A139">
            <v>43322</v>
          </cell>
          <cell r="B139">
            <v>0.62935299999999994</v>
          </cell>
          <cell r="C139">
            <v>0.17916899999999999</v>
          </cell>
          <cell r="D139">
            <v>0.46875</v>
          </cell>
          <cell r="E139">
            <v>1.764111</v>
          </cell>
          <cell r="F139">
            <v>0.55836399999999997</v>
          </cell>
          <cell r="G139">
            <v>2.3502010000000002</v>
          </cell>
          <cell r="H139">
            <v>1.3709799999999999</v>
          </cell>
          <cell r="I139" t="str">
            <v/>
          </cell>
          <cell r="J139" t="str">
            <v/>
          </cell>
          <cell r="K139">
            <v>0.87198900000000001</v>
          </cell>
          <cell r="L139">
            <v>2.6424570000000003</v>
          </cell>
          <cell r="M139">
            <v>0.866618</v>
          </cell>
          <cell r="N139" t="str">
            <v/>
          </cell>
          <cell r="O139">
            <v>3.6713819999999999</v>
          </cell>
          <cell r="P139" t="str">
            <v/>
          </cell>
          <cell r="Q139" t="str">
            <v/>
          </cell>
          <cell r="R139">
            <v>0.18115999999999999</v>
          </cell>
          <cell r="S139" t="str">
            <v/>
          </cell>
          <cell r="T139">
            <v>0.18032899999999999</v>
          </cell>
          <cell r="U139" t="str">
            <v/>
          </cell>
          <cell r="V139" t="str">
            <v/>
          </cell>
          <cell r="W139">
            <v>0.60301199999999999</v>
          </cell>
          <cell r="X139">
            <v>0.56743100000000002</v>
          </cell>
          <cell r="Y139" t="str">
            <v/>
          </cell>
          <cell r="Z139">
            <v>16.905306</v>
          </cell>
        </row>
        <row r="140">
          <cell r="A140">
            <v>43329</v>
          </cell>
          <cell r="B140">
            <v>0.54179200000000005</v>
          </cell>
          <cell r="C140">
            <v>0.35596800000000001</v>
          </cell>
          <cell r="D140" t="str">
            <v/>
          </cell>
          <cell r="E140">
            <v>1.5306359999999999</v>
          </cell>
          <cell r="F140">
            <v>0.56029499999999999</v>
          </cell>
          <cell r="G140">
            <v>1.4899940000000003</v>
          </cell>
          <cell r="H140">
            <v>1.824265</v>
          </cell>
          <cell r="I140" t="str">
            <v/>
          </cell>
          <cell r="J140">
            <v>0.34582499999999999</v>
          </cell>
          <cell r="K140">
            <v>0.18093999999999999</v>
          </cell>
          <cell r="L140">
            <v>0.93601799999999991</v>
          </cell>
          <cell r="M140">
            <v>0.17930199999999999</v>
          </cell>
          <cell r="N140" t="str">
            <v/>
          </cell>
          <cell r="O140">
            <v>3.7118400000000005</v>
          </cell>
          <cell r="P140" t="str">
            <v/>
          </cell>
          <cell r="Q140" t="str">
            <v/>
          </cell>
          <cell r="R140">
            <v>0.42611500000000002</v>
          </cell>
          <cell r="S140" t="str">
            <v/>
          </cell>
          <cell r="T140">
            <v>0.394206</v>
          </cell>
          <cell r="U140" t="str">
            <v/>
          </cell>
          <cell r="V140" t="str">
            <v/>
          </cell>
          <cell r="W140">
            <v>0.74208499999999988</v>
          </cell>
          <cell r="X140">
            <v>1.125192</v>
          </cell>
          <cell r="Y140" t="str">
            <v/>
          </cell>
          <cell r="Z140">
            <v>14.344472999999999</v>
          </cell>
        </row>
        <row r="141">
          <cell r="A141">
            <v>43336</v>
          </cell>
          <cell r="B141">
            <v>0.58823499999999995</v>
          </cell>
          <cell r="C141">
            <v>0.18145800000000001</v>
          </cell>
          <cell r="D141">
            <v>0.60781099999999999</v>
          </cell>
          <cell r="E141">
            <v>0.97761399999999998</v>
          </cell>
          <cell r="F141">
            <v>0.35569799999999996</v>
          </cell>
          <cell r="G141">
            <v>3.033398</v>
          </cell>
          <cell r="H141">
            <v>1.6405790000000002</v>
          </cell>
          <cell r="I141" t="str">
            <v/>
          </cell>
          <cell r="J141">
            <v>0.46620800000000001</v>
          </cell>
          <cell r="K141">
            <v>0.70446300000000006</v>
          </cell>
          <cell r="L141">
            <v>2.8677800000000002</v>
          </cell>
          <cell r="M141">
            <v>0.92050399999999999</v>
          </cell>
          <cell r="N141" t="str">
            <v/>
          </cell>
          <cell r="O141">
            <v>6.102714999999999</v>
          </cell>
          <cell r="P141" t="str">
            <v/>
          </cell>
          <cell r="Q141" t="str">
            <v/>
          </cell>
          <cell r="R141">
            <v>0.35153499999999999</v>
          </cell>
          <cell r="S141" t="str">
            <v/>
          </cell>
          <cell r="T141">
            <v>0.17653199999999999</v>
          </cell>
          <cell r="U141" t="str">
            <v/>
          </cell>
          <cell r="V141">
            <v>0.174757</v>
          </cell>
          <cell r="W141">
            <v>0.43038100000000001</v>
          </cell>
          <cell r="X141">
            <v>0.41293299999999999</v>
          </cell>
          <cell r="Y141" t="str">
            <v/>
          </cell>
          <cell r="Z141">
            <v>19.992600999999997</v>
          </cell>
        </row>
        <row r="142">
          <cell r="A142">
            <v>43343</v>
          </cell>
          <cell r="B142">
            <v>0.731931</v>
          </cell>
          <cell r="C142" t="str">
            <v/>
          </cell>
          <cell r="D142">
            <v>0.83550599999999997</v>
          </cell>
          <cell r="E142">
            <v>2.2930810000000004</v>
          </cell>
          <cell r="F142">
            <v>0.556751</v>
          </cell>
          <cell r="G142">
            <v>2.1477749999999998</v>
          </cell>
          <cell r="H142">
            <v>2.1180349999999999</v>
          </cell>
          <cell r="I142">
            <v>0.25087700000000002</v>
          </cell>
          <cell r="J142">
            <v>0.17410999999999999</v>
          </cell>
          <cell r="K142">
            <v>0.98231999999999997</v>
          </cell>
          <cell r="L142">
            <v>2.9011550000000002</v>
          </cell>
          <cell r="M142">
            <v>0.86135399999999995</v>
          </cell>
          <cell r="N142" t="str">
            <v/>
          </cell>
          <cell r="O142">
            <v>5.8148440000000008</v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>
            <v>0.35968999999999995</v>
          </cell>
          <cell r="U142" t="str">
            <v/>
          </cell>
          <cell r="V142" t="str">
            <v/>
          </cell>
          <cell r="W142">
            <v>0.18141499999999999</v>
          </cell>
          <cell r="X142">
            <v>0.58897100000000002</v>
          </cell>
          <cell r="Y142" t="str">
            <v/>
          </cell>
          <cell r="Z142">
            <v>20.797815</v>
          </cell>
        </row>
        <row r="143">
          <cell r="A143">
            <v>43350</v>
          </cell>
          <cell r="B143">
            <v>0.79839400000000005</v>
          </cell>
          <cell r="C143">
            <v>0.20544899999999999</v>
          </cell>
          <cell r="D143">
            <v>0.98907200000000006</v>
          </cell>
          <cell r="E143">
            <v>3.3567120000000004</v>
          </cell>
          <cell r="F143">
            <v>1.0863670000000001</v>
          </cell>
          <cell r="G143">
            <v>2.4360849999999998</v>
          </cell>
          <cell r="H143">
            <v>1.1888139999999998</v>
          </cell>
          <cell r="I143" t="str">
            <v/>
          </cell>
          <cell r="J143">
            <v>0.28988900000000001</v>
          </cell>
          <cell r="K143">
            <v>1.6102649999999998</v>
          </cell>
          <cell r="L143">
            <v>2.4411970000000003</v>
          </cell>
          <cell r="M143">
            <v>0.47305600000000003</v>
          </cell>
          <cell r="N143" t="str">
            <v/>
          </cell>
          <cell r="O143">
            <v>6.4917559999999987</v>
          </cell>
          <cell r="P143" t="str">
            <v/>
          </cell>
          <cell r="Q143" t="str">
            <v/>
          </cell>
          <cell r="R143">
            <v>0.91278800000000015</v>
          </cell>
          <cell r="S143" t="str">
            <v/>
          </cell>
          <cell r="T143" t="str">
            <v/>
          </cell>
          <cell r="U143">
            <v>0.17591100000000001</v>
          </cell>
          <cell r="V143">
            <v>0.17418700000000001</v>
          </cell>
          <cell r="W143">
            <v>0.40689799999999998</v>
          </cell>
          <cell r="X143">
            <v>0.34996499999999997</v>
          </cell>
          <cell r="Y143" t="str">
            <v/>
          </cell>
          <cell r="Z143">
            <v>23.386804999999999</v>
          </cell>
        </row>
        <row r="144">
          <cell r="A144">
            <v>43357</v>
          </cell>
          <cell r="B144">
            <v>0.68865899999999991</v>
          </cell>
          <cell r="C144">
            <v>0.35072499999999995</v>
          </cell>
          <cell r="D144">
            <v>0.471999</v>
          </cell>
          <cell r="E144">
            <v>2.6083480000000003</v>
          </cell>
          <cell r="F144">
            <v>1.1310899999999999</v>
          </cell>
          <cell r="G144">
            <v>2.0859850000000004</v>
          </cell>
          <cell r="H144">
            <v>0.88577899999999987</v>
          </cell>
          <cell r="I144" t="str">
            <v/>
          </cell>
          <cell r="J144">
            <v>0.169021</v>
          </cell>
          <cell r="K144">
            <v>0.86242699999999994</v>
          </cell>
          <cell r="L144">
            <v>3.1396359999999999</v>
          </cell>
          <cell r="M144">
            <v>0.17380000000000001</v>
          </cell>
          <cell r="N144" t="str">
            <v/>
          </cell>
          <cell r="O144">
            <v>4.0332249999999998</v>
          </cell>
          <cell r="P144" t="str">
            <v/>
          </cell>
          <cell r="Q144" t="str">
            <v/>
          </cell>
          <cell r="R144">
            <v>0.36618299999999998</v>
          </cell>
          <cell r="S144" t="str">
            <v/>
          </cell>
          <cell r="T144">
            <v>0.36766500000000002</v>
          </cell>
          <cell r="U144">
            <v>0.47570899999999999</v>
          </cell>
          <cell r="V144">
            <v>0.173764</v>
          </cell>
          <cell r="W144" t="str">
            <v/>
          </cell>
          <cell r="X144">
            <v>0.177897</v>
          </cell>
          <cell r="Y144" t="str">
            <v/>
          </cell>
          <cell r="Z144">
            <v>18.161911999999997</v>
          </cell>
        </row>
        <row r="145">
          <cell r="A145">
            <v>43364</v>
          </cell>
          <cell r="B145">
            <v>0.386766</v>
          </cell>
          <cell r="C145" t="str">
            <v/>
          </cell>
          <cell r="D145">
            <v>0.87434699999999999</v>
          </cell>
          <cell r="E145">
            <v>3.7959850000000004</v>
          </cell>
          <cell r="F145">
            <v>0.74102500000000004</v>
          </cell>
          <cell r="G145">
            <v>1.152074</v>
          </cell>
          <cell r="H145">
            <v>1.160396</v>
          </cell>
          <cell r="I145" t="str">
            <v/>
          </cell>
          <cell r="J145">
            <v>0.48343400000000003</v>
          </cell>
          <cell r="K145">
            <v>1.4271709999999997</v>
          </cell>
          <cell r="L145">
            <v>1.6463530000000002</v>
          </cell>
          <cell r="M145">
            <v>0.69605099999999998</v>
          </cell>
          <cell r="N145" t="str">
            <v/>
          </cell>
          <cell r="O145">
            <v>5.3940600000000005</v>
          </cell>
          <cell r="P145" t="str">
            <v/>
          </cell>
          <cell r="Q145" t="str">
            <v/>
          </cell>
          <cell r="R145">
            <v>0.26072299999999998</v>
          </cell>
          <cell r="S145" t="str">
            <v/>
          </cell>
          <cell r="T145" t="str">
            <v/>
          </cell>
          <cell r="U145" t="str">
            <v/>
          </cell>
          <cell r="V145">
            <v>0.52118900000000001</v>
          </cell>
          <cell r="W145">
            <v>1.1420089999999998</v>
          </cell>
          <cell r="X145">
            <v>0.90657200000000016</v>
          </cell>
          <cell r="Y145">
            <v>0.20894199999999999</v>
          </cell>
          <cell r="Z145">
            <v>20.797096999999997</v>
          </cell>
        </row>
        <row r="146">
          <cell r="A146">
            <v>43371</v>
          </cell>
          <cell r="B146">
            <v>0.35655799999999999</v>
          </cell>
          <cell r="C146">
            <v>0.53527900000000006</v>
          </cell>
          <cell r="D146">
            <v>0.86504900000000007</v>
          </cell>
          <cell r="E146">
            <v>1.3557530000000002</v>
          </cell>
          <cell r="F146">
            <v>0.54325299999999999</v>
          </cell>
          <cell r="G146">
            <v>2.4496449999999999</v>
          </cell>
          <cell r="H146">
            <v>1.6874500000000001</v>
          </cell>
          <cell r="I146" t="str">
            <v/>
          </cell>
          <cell r="J146" t="str">
            <v/>
          </cell>
          <cell r="K146">
            <v>1.101</v>
          </cell>
          <cell r="L146">
            <v>1.794807</v>
          </cell>
          <cell r="M146">
            <v>1.5186710000000001</v>
          </cell>
          <cell r="N146" t="str">
            <v/>
          </cell>
          <cell r="O146">
            <v>2.7916279999999998</v>
          </cell>
          <cell r="P146" t="str">
            <v/>
          </cell>
          <cell r="Q146" t="str">
            <v/>
          </cell>
          <cell r="R146">
            <v>0.22911699999999999</v>
          </cell>
          <cell r="S146" t="str">
            <v/>
          </cell>
          <cell r="T146" t="str">
            <v/>
          </cell>
          <cell r="U146" t="str">
            <v/>
          </cell>
          <cell r="V146">
            <v>0.164218</v>
          </cell>
          <cell r="W146">
            <v>1.1021529999999999</v>
          </cell>
          <cell r="X146">
            <v>0.734599</v>
          </cell>
          <cell r="Y146" t="str">
            <v/>
          </cell>
          <cell r="Z146">
            <v>17.229179999999999</v>
          </cell>
        </row>
        <row r="147">
          <cell r="A147">
            <v>43378</v>
          </cell>
          <cell r="B147">
            <v>0.77159</v>
          </cell>
          <cell r="C147">
            <v>0.347603</v>
          </cell>
          <cell r="D147">
            <v>0.29707600000000001</v>
          </cell>
          <cell r="E147">
            <v>2.4194430000000002</v>
          </cell>
          <cell r="F147">
            <v>0.38372200000000001</v>
          </cell>
          <cell r="G147">
            <v>1.5101789999999999</v>
          </cell>
          <cell r="H147">
            <v>1.95987</v>
          </cell>
          <cell r="I147">
            <v>0.17838100000000001</v>
          </cell>
          <cell r="J147">
            <v>0.20604600000000001</v>
          </cell>
          <cell r="K147">
            <v>0.85451600000000005</v>
          </cell>
          <cell r="L147">
            <v>2.246232</v>
          </cell>
          <cell r="M147">
            <v>0.68421200000000004</v>
          </cell>
          <cell r="N147" t="str">
            <v/>
          </cell>
          <cell r="O147">
            <v>4.2158769999999999</v>
          </cell>
          <cell r="P147">
            <v>0.20319799999999999</v>
          </cell>
          <cell r="Q147" t="str">
            <v/>
          </cell>
          <cell r="R147">
            <v>0.49297899999999995</v>
          </cell>
          <cell r="S147" t="str">
            <v/>
          </cell>
          <cell r="T147">
            <v>0.17951</v>
          </cell>
          <cell r="U147">
            <v>0.263237</v>
          </cell>
          <cell r="V147">
            <v>0.17418700000000001</v>
          </cell>
          <cell r="W147">
            <v>0.537053</v>
          </cell>
          <cell r="X147">
            <v>0.17536599999999999</v>
          </cell>
          <cell r="Y147" t="str">
            <v/>
          </cell>
          <cell r="Z147">
            <v>18.100277000000002</v>
          </cell>
        </row>
        <row r="148">
          <cell r="A148">
            <v>43385</v>
          </cell>
          <cell r="B148">
            <v>1.028823</v>
          </cell>
          <cell r="C148" t="str">
            <v/>
          </cell>
          <cell r="D148">
            <v>0.57493399999999995</v>
          </cell>
          <cell r="E148">
            <v>2.660596</v>
          </cell>
          <cell r="F148">
            <v>0.94552399999999992</v>
          </cell>
          <cell r="G148">
            <v>2.748243</v>
          </cell>
          <cell r="H148">
            <v>1.566829</v>
          </cell>
          <cell r="I148" t="str">
            <v/>
          </cell>
          <cell r="J148">
            <v>0.44553799999999999</v>
          </cell>
          <cell r="K148">
            <v>1.7382740000000001</v>
          </cell>
          <cell r="L148">
            <v>3.5416859999999999</v>
          </cell>
          <cell r="M148">
            <v>0.52758700000000003</v>
          </cell>
          <cell r="N148" t="str">
            <v/>
          </cell>
          <cell r="O148">
            <v>5.5571330000000012</v>
          </cell>
          <cell r="P148" t="str">
            <v/>
          </cell>
          <cell r="Q148" t="str">
            <v/>
          </cell>
          <cell r="R148">
            <v>0.69770699999999997</v>
          </cell>
          <cell r="S148" t="str">
            <v/>
          </cell>
          <cell r="T148">
            <v>0.20918700000000001</v>
          </cell>
          <cell r="U148">
            <v>0.56876199999999999</v>
          </cell>
          <cell r="V148" t="str">
            <v/>
          </cell>
          <cell r="W148" t="str">
            <v/>
          </cell>
          <cell r="X148">
            <v>0.17725299999999999</v>
          </cell>
          <cell r="Y148" t="str">
            <v/>
          </cell>
          <cell r="Z148">
            <v>22.988076000000003</v>
          </cell>
        </row>
        <row r="149">
          <cell r="A149">
            <v>43392</v>
          </cell>
          <cell r="B149">
            <v>0.95398600000000011</v>
          </cell>
          <cell r="C149" t="str">
            <v/>
          </cell>
          <cell r="D149">
            <v>0.356157</v>
          </cell>
          <cell r="E149">
            <v>1.0180400000000001</v>
          </cell>
          <cell r="F149">
            <v>1.1950640000000001</v>
          </cell>
          <cell r="G149">
            <v>2.8120030000000003</v>
          </cell>
          <cell r="H149">
            <v>1.690906</v>
          </cell>
          <cell r="I149">
            <v>0.20599999999999999</v>
          </cell>
          <cell r="J149" t="str">
            <v/>
          </cell>
          <cell r="K149">
            <v>1.314953</v>
          </cell>
          <cell r="L149">
            <v>2.497411</v>
          </cell>
          <cell r="M149">
            <v>0.25034499999999998</v>
          </cell>
          <cell r="N149" t="str">
            <v/>
          </cell>
          <cell r="O149">
            <v>6.6903460000000026</v>
          </cell>
          <cell r="P149" t="str">
            <v/>
          </cell>
          <cell r="Q149" t="str">
            <v/>
          </cell>
          <cell r="R149" t="str">
            <v/>
          </cell>
          <cell r="S149">
            <v>0.17552599999999999</v>
          </cell>
          <cell r="T149">
            <v>0.17804300000000001</v>
          </cell>
          <cell r="U149" t="str">
            <v/>
          </cell>
          <cell r="V149">
            <v>0.17249900000000001</v>
          </cell>
          <cell r="W149">
            <v>0.25102799999999997</v>
          </cell>
          <cell r="X149">
            <v>0.709754</v>
          </cell>
          <cell r="Y149">
            <v>0.179147</v>
          </cell>
          <cell r="Z149">
            <v>20.651208</v>
          </cell>
        </row>
        <row r="150">
          <cell r="A150">
            <v>43399</v>
          </cell>
          <cell r="B150">
            <v>0.80412900000000009</v>
          </cell>
          <cell r="C150">
            <v>0.35087800000000002</v>
          </cell>
          <cell r="D150">
            <v>0.58454699999999993</v>
          </cell>
          <cell r="E150">
            <v>2.237393</v>
          </cell>
          <cell r="F150">
            <v>1.105216</v>
          </cell>
          <cell r="G150">
            <v>2.232469</v>
          </cell>
          <cell r="H150">
            <v>1.3862679999999998</v>
          </cell>
          <cell r="I150" t="str">
            <v/>
          </cell>
          <cell r="J150" t="str">
            <v/>
          </cell>
          <cell r="K150">
            <v>0.35592599999999996</v>
          </cell>
          <cell r="L150">
            <v>1.41316</v>
          </cell>
          <cell r="M150">
            <v>0.79839300000000002</v>
          </cell>
          <cell r="N150" t="str">
            <v/>
          </cell>
          <cell r="O150">
            <v>4.2050210000000003</v>
          </cell>
          <cell r="P150" t="str">
            <v/>
          </cell>
          <cell r="Q150">
            <v>0.17699599999999999</v>
          </cell>
          <cell r="R150">
            <v>0.60115200000000002</v>
          </cell>
          <cell r="S150" t="str">
            <v/>
          </cell>
          <cell r="T150">
            <v>0.38563199999999997</v>
          </cell>
          <cell r="U150" t="str">
            <v/>
          </cell>
          <cell r="V150" t="str">
            <v/>
          </cell>
          <cell r="W150">
            <v>0.8059670000000001</v>
          </cell>
          <cell r="X150">
            <v>0.39230699999999996</v>
          </cell>
          <cell r="Y150" t="str">
            <v/>
          </cell>
          <cell r="Z150">
            <v>17.835453999999999</v>
          </cell>
        </row>
        <row r="151">
          <cell r="A151">
            <v>43406</v>
          </cell>
          <cell r="B151">
            <v>0.60000500000000001</v>
          </cell>
          <cell r="C151">
            <v>0.36018</v>
          </cell>
          <cell r="D151">
            <v>0.55391999999999997</v>
          </cell>
          <cell r="E151">
            <v>2.3620679999999998</v>
          </cell>
          <cell r="F151">
            <v>0.38919499999999996</v>
          </cell>
          <cell r="G151">
            <v>2.4028780000000003</v>
          </cell>
          <cell r="H151">
            <v>2.1130310000000003</v>
          </cell>
          <cell r="I151" t="str">
            <v/>
          </cell>
          <cell r="J151">
            <v>0.17598</v>
          </cell>
          <cell r="K151">
            <v>0.35870600000000002</v>
          </cell>
          <cell r="L151">
            <v>2.4062110000000003</v>
          </cell>
          <cell r="M151">
            <v>0.83284400000000014</v>
          </cell>
          <cell r="N151" t="str">
            <v/>
          </cell>
          <cell r="O151">
            <v>4.4126770000000004</v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>
            <v>0.174757</v>
          </cell>
          <cell r="W151">
            <v>0.38302400000000003</v>
          </cell>
          <cell r="X151">
            <v>0.18245900000000001</v>
          </cell>
          <cell r="Y151" t="str">
            <v/>
          </cell>
          <cell r="Z151">
            <v>17.707934999999999</v>
          </cell>
        </row>
        <row r="152">
          <cell r="A152">
            <v>43413</v>
          </cell>
          <cell r="B152">
            <v>0.89244100000000004</v>
          </cell>
          <cell r="C152" t="str">
            <v/>
          </cell>
          <cell r="D152">
            <v>0.16977</v>
          </cell>
          <cell r="E152">
            <v>2.1506089999999998</v>
          </cell>
          <cell r="F152">
            <v>1.1615930000000001</v>
          </cell>
          <cell r="G152">
            <v>2.2172859999999996</v>
          </cell>
          <cell r="H152">
            <v>1.5951399999999998</v>
          </cell>
          <cell r="I152" t="str">
            <v/>
          </cell>
          <cell r="J152" t="str">
            <v/>
          </cell>
          <cell r="K152">
            <v>1.098238</v>
          </cell>
          <cell r="L152">
            <v>2.3746689999999999</v>
          </cell>
          <cell r="M152">
            <v>0.75036500000000006</v>
          </cell>
          <cell r="N152" t="str">
            <v/>
          </cell>
          <cell r="O152">
            <v>3.8548940000000003</v>
          </cell>
          <cell r="P152" t="str">
            <v/>
          </cell>
          <cell r="Q152">
            <v>0.17599999999999999</v>
          </cell>
          <cell r="R152">
            <v>0.29844999999999999</v>
          </cell>
          <cell r="S152" t="str">
            <v/>
          </cell>
          <cell r="T152" t="str">
            <v/>
          </cell>
          <cell r="U152" t="str">
            <v/>
          </cell>
          <cell r="V152">
            <v>0.174096</v>
          </cell>
          <cell r="W152">
            <v>0.17798700000000001</v>
          </cell>
          <cell r="X152">
            <v>0.53727400000000003</v>
          </cell>
          <cell r="Y152" t="str">
            <v/>
          </cell>
          <cell r="Z152">
            <v>17.628811999999996</v>
          </cell>
        </row>
        <row r="153">
          <cell r="A153">
            <v>43420</v>
          </cell>
          <cell r="B153">
            <v>1.1547229999999999</v>
          </cell>
          <cell r="C153">
            <v>0.36108300000000004</v>
          </cell>
          <cell r="D153">
            <v>0.77958100000000008</v>
          </cell>
          <cell r="E153">
            <v>2.8366340000000001</v>
          </cell>
          <cell r="F153">
            <v>0.53559500000000004</v>
          </cell>
          <cell r="G153">
            <v>2.5052889999999999</v>
          </cell>
          <cell r="H153">
            <v>1.6577950000000004</v>
          </cell>
          <cell r="I153" t="str">
            <v/>
          </cell>
          <cell r="J153">
            <v>0.356985</v>
          </cell>
          <cell r="K153">
            <v>0.48549300000000001</v>
          </cell>
          <cell r="L153">
            <v>2.4284600000000003</v>
          </cell>
          <cell r="M153">
            <v>0.46092699999999998</v>
          </cell>
          <cell r="N153" t="str">
            <v/>
          </cell>
          <cell r="O153">
            <v>3.7210300000000003</v>
          </cell>
          <cell r="P153" t="str">
            <v/>
          </cell>
          <cell r="Q153" t="str">
            <v/>
          </cell>
          <cell r="R153">
            <v>0.173764</v>
          </cell>
          <cell r="S153" t="str">
            <v/>
          </cell>
          <cell r="T153">
            <v>0.17558799999999999</v>
          </cell>
          <cell r="U153">
            <v>0.17057800000000001</v>
          </cell>
          <cell r="V153" t="str">
            <v/>
          </cell>
          <cell r="W153">
            <v>0.99345600000000001</v>
          </cell>
          <cell r="X153">
            <v>0.173764</v>
          </cell>
          <cell r="Y153" t="str">
            <v/>
          </cell>
          <cell r="Z153">
            <v>18.970744999999997</v>
          </cell>
        </row>
        <row r="154">
          <cell r="A154">
            <v>43427</v>
          </cell>
          <cell r="B154">
            <v>0.71512299999999995</v>
          </cell>
          <cell r="C154">
            <v>0.38072899999999998</v>
          </cell>
          <cell r="D154">
            <v>0.80191999999999997</v>
          </cell>
          <cell r="E154">
            <v>1.9018529999999998</v>
          </cell>
          <cell r="F154">
            <v>0.71290900000000001</v>
          </cell>
          <cell r="G154">
            <v>2.1277620000000002</v>
          </cell>
          <cell r="H154">
            <v>1.299712</v>
          </cell>
          <cell r="I154">
            <v>0.17536599999999999</v>
          </cell>
          <cell r="J154">
            <v>0.31522800000000001</v>
          </cell>
          <cell r="K154">
            <v>1.309871</v>
          </cell>
          <cell r="L154">
            <v>2.0595529999999997</v>
          </cell>
          <cell r="M154">
            <v>0.41327700000000001</v>
          </cell>
          <cell r="N154" t="str">
            <v/>
          </cell>
          <cell r="O154">
            <v>4.0214240000000006</v>
          </cell>
          <cell r="P154" t="str">
            <v/>
          </cell>
          <cell r="Q154" t="str">
            <v/>
          </cell>
          <cell r="R154" t="str">
            <v/>
          </cell>
          <cell r="S154">
            <v>0.170018</v>
          </cell>
          <cell r="T154" t="str">
            <v/>
          </cell>
          <cell r="U154" t="str">
            <v/>
          </cell>
          <cell r="V154">
            <v>0.34608</v>
          </cell>
          <cell r="W154">
            <v>0.56553900000000001</v>
          </cell>
          <cell r="X154">
            <v>0.35688500000000001</v>
          </cell>
          <cell r="Y154">
            <v>0.205123</v>
          </cell>
          <cell r="Z154">
            <v>17.878371999999999</v>
          </cell>
        </row>
        <row r="155">
          <cell r="A155">
            <v>43434</v>
          </cell>
          <cell r="B155">
            <v>0.77433600000000002</v>
          </cell>
          <cell r="C155" t="str">
            <v/>
          </cell>
          <cell r="D155">
            <v>0.62869400000000009</v>
          </cell>
          <cell r="E155">
            <v>1.1079889999999999</v>
          </cell>
          <cell r="F155">
            <v>0.38264399999999998</v>
          </cell>
          <cell r="G155">
            <v>2.6241340000000002</v>
          </cell>
          <cell r="H155">
            <v>1.5155909999999999</v>
          </cell>
          <cell r="I155" t="str">
            <v/>
          </cell>
          <cell r="J155">
            <v>0.20794699999999999</v>
          </cell>
          <cell r="K155">
            <v>0.55539099999999997</v>
          </cell>
          <cell r="L155">
            <v>2.9729999999999999</v>
          </cell>
          <cell r="M155">
            <v>0.52782399999999996</v>
          </cell>
          <cell r="N155" t="str">
            <v/>
          </cell>
          <cell r="O155">
            <v>2.271649</v>
          </cell>
          <cell r="P155" t="str">
            <v/>
          </cell>
          <cell r="Q155">
            <v>0.17646899999999999</v>
          </cell>
          <cell r="R155">
            <v>0.208006</v>
          </cell>
          <cell r="S155" t="str">
            <v/>
          </cell>
          <cell r="T155" t="str">
            <v/>
          </cell>
          <cell r="U155">
            <v>0.17946899999999999</v>
          </cell>
          <cell r="V155">
            <v>0.17414199999999999</v>
          </cell>
          <cell r="W155">
            <v>1.094341</v>
          </cell>
          <cell r="X155">
            <v>0.9203610000000001</v>
          </cell>
          <cell r="Y155" t="str">
            <v/>
          </cell>
          <cell r="Z155">
            <v>16.321986999999996</v>
          </cell>
        </row>
        <row r="156">
          <cell r="A156">
            <v>43441</v>
          </cell>
          <cell r="B156">
            <v>0.76945199999999991</v>
          </cell>
          <cell r="C156">
            <v>0.35024</v>
          </cell>
          <cell r="D156">
            <v>0.205514</v>
          </cell>
          <cell r="E156">
            <v>1.9369399999999999</v>
          </cell>
          <cell r="F156">
            <v>0.35733700000000002</v>
          </cell>
          <cell r="G156">
            <v>2.6687029999999998</v>
          </cell>
          <cell r="H156">
            <v>1.271765</v>
          </cell>
          <cell r="I156">
            <v>0.18629999999999999</v>
          </cell>
          <cell r="J156">
            <v>0.27705600000000002</v>
          </cell>
          <cell r="K156">
            <v>1.4253530000000001</v>
          </cell>
          <cell r="L156">
            <v>3.3380539999999996</v>
          </cell>
          <cell r="M156">
            <v>0.45878000000000002</v>
          </cell>
          <cell r="N156" t="str">
            <v/>
          </cell>
          <cell r="O156">
            <v>2.3053459999999997</v>
          </cell>
          <cell r="P156" t="str">
            <v/>
          </cell>
          <cell r="Q156" t="str">
            <v/>
          </cell>
          <cell r="R156">
            <v>0.180201</v>
          </cell>
          <cell r="S156" t="str">
            <v/>
          </cell>
          <cell r="T156">
            <v>0.17910000000000001</v>
          </cell>
          <cell r="U156">
            <v>0.28988900000000001</v>
          </cell>
          <cell r="V156">
            <v>0.172571</v>
          </cell>
          <cell r="W156">
            <v>0.53866700000000001</v>
          </cell>
          <cell r="X156">
            <v>0.35942000000000002</v>
          </cell>
          <cell r="Y156" t="str">
            <v/>
          </cell>
          <cell r="Z156">
            <v>17.270688000000003</v>
          </cell>
        </row>
        <row r="157">
          <cell r="A157">
            <v>43448</v>
          </cell>
          <cell r="B157">
            <v>0.57628499999999994</v>
          </cell>
          <cell r="C157">
            <v>0.17802299999999999</v>
          </cell>
          <cell r="D157">
            <v>0.79470099999999999</v>
          </cell>
          <cell r="E157">
            <v>2.0104550000000003</v>
          </cell>
          <cell r="F157">
            <v>0.76756399999999991</v>
          </cell>
          <cell r="G157">
            <v>2.251217</v>
          </cell>
          <cell r="H157">
            <v>0.51403399999999999</v>
          </cell>
          <cell r="I157" t="str">
            <v/>
          </cell>
          <cell r="J157">
            <v>0.51217899999999994</v>
          </cell>
          <cell r="K157">
            <v>1.3861760000000001</v>
          </cell>
          <cell r="L157">
            <v>3.3261790000000002</v>
          </cell>
          <cell r="M157">
            <v>0.90172400000000008</v>
          </cell>
          <cell r="N157" t="str">
            <v/>
          </cell>
          <cell r="O157">
            <v>5.5588749999999987</v>
          </cell>
          <cell r="P157">
            <v>0.31504199999999999</v>
          </cell>
          <cell r="Q157" t="str">
            <v/>
          </cell>
          <cell r="R157">
            <v>0.44209900000000002</v>
          </cell>
          <cell r="S157" t="str">
            <v/>
          </cell>
          <cell r="T157" t="str">
            <v/>
          </cell>
          <cell r="U157">
            <v>0.17144799999999999</v>
          </cell>
          <cell r="V157">
            <v>0.17100899999999999</v>
          </cell>
          <cell r="W157">
            <v>0.94744699999999993</v>
          </cell>
          <cell r="X157">
            <v>0.38751199999999997</v>
          </cell>
          <cell r="Y157" t="str">
            <v/>
          </cell>
          <cell r="Z157">
            <v>21.211969</v>
          </cell>
        </row>
        <row r="158">
          <cell r="A158">
            <v>43455</v>
          </cell>
          <cell r="B158">
            <v>0.56427099999999997</v>
          </cell>
          <cell r="C158">
            <v>0.17699999999999999</v>
          </cell>
          <cell r="D158">
            <v>0.96407700000000007</v>
          </cell>
          <cell r="E158">
            <v>1.2665900000000001</v>
          </cell>
          <cell r="F158">
            <v>0.38816899999999999</v>
          </cell>
          <cell r="G158">
            <v>2.3248469999999997</v>
          </cell>
          <cell r="H158">
            <v>0.42696400000000001</v>
          </cell>
          <cell r="I158" t="str">
            <v/>
          </cell>
          <cell r="J158">
            <v>0.47919800000000001</v>
          </cell>
          <cell r="K158">
            <v>0.56640900000000005</v>
          </cell>
          <cell r="L158">
            <v>2.5159179999999997</v>
          </cell>
          <cell r="M158">
            <v>0.82916400000000001</v>
          </cell>
          <cell r="N158" t="str">
            <v/>
          </cell>
          <cell r="O158">
            <v>3.0258979999999998</v>
          </cell>
          <cell r="P158" t="str">
            <v/>
          </cell>
          <cell r="Q158">
            <v>0.171681</v>
          </cell>
          <cell r="R158" t="str">
            <v/>
          </cell>
          <cell r="S158" t="str">
            <v/>
          </cell>
          <cell r="T158">
            <v>0.52623599999999993</v>
          </cell>
          <cell r="U158" t="str">
            <v/>
          </cell>
          <cell r="V158" t="str">
            <v/>
          </cell>
          <cell r="W158">
            <v>1.2180569999999999</v>
          </cell>
          <cell r="X158">
            <v>0.8911929999999999</v>
          </cell>
          <cell r="Y158" t="str">
            <v/>
          </cell>
          <cell r="Z158">
            <v>16.335671999999999</v>
          </cell>
        </row>
        <row r="159">
          <cell r="A159">
            <v>43462</v>
          </cell>
          <cell r="B159">
            <v>0.74429699999999999</v>
          </cell>
          <cell r="C159">
            <v>0.17779900000000001</v>
          </cell>
          <cell r="D159">
            <v>0.81116600000000005</v>
          </cell>
          <cell r="E159">
            <v>1.5437609999999999</v>
          </cell>
          <cell r="F159">
            <v>0.89570799999999995</v>
          </cell>
          <cell r="G159">
            <v>2.9308129999999997</v>
          </cell>
          <cell r="H159">
            <v>1.3298410000000001</v>
          </cell>
          <cell r="I159" t="str">
            <v/>
          </cell>
          <cell r="J159" t="str">
            <v/>
          </cell>
          <cell r="K159">
            <v>1.601512</v>
          </cell>
          <cell r="L159">
            <v>4.7329949999999998</v>
          </cell>
          <cell r="M159">
            <v>0.43984499999999999</v>
          </cell>
          <cell r="N159" t="str">
            <v/>
          </cell>
          <cell r="O159">
            <v>3.8851089999999999</v>
          </cell>
          <cell r="P159" t="str">
            <v/>
          </cell>
          <cell r="Q159" t="str">
            <v/>
          </cell>
          <cell r="R159">
            <v>0.68806199999999995</v>
          </cell>
          <cell r="S159" t="str">
            <v/>
          </cell>
          <cell r="T159">
            <v>0.171012</v>
          </cell>
          <cell r="U159" t="str">
            <v/>
          </cell>
          <cell r="V159">
            <v>0.171015</v>
          </cell>
          <cell r="W159">
            <v>1.0908899999999999</v>
          </cell>
          <cell r="X159">
            <v>0.352296</v>
          </cell>
          <cell r="Y159" t="str">
            <v/>
          </cell>
          <cell r="Z159">
            <v>21.566120999999999</v>
          </cell>
        </row>
        <row r="160">
          <cell r="A160">
            <v>43469</v>
          </cell>
          <cell r="B160">
            <v>1.09446</v>
          </cell>
          <cell r="C160" t="str">
            <v/>
          </cell>
          <cell r="D160" t="str">
            <v/>
          </cell>
          <cell r="E160">
            <v>1.1173089999999999</v>
          </cell>
          <cell r="F160">
            <v>1.167613</v>
          </cell>
          <cell r="G160">
            <v>2.7860260000000001</v>
          </cell>
          <cell r="H160">
            <v>0.79871300000000001</v>
          </cell>
          <cell r="I160" t="str">
            <v/>
          </cell>
          <cell r="J160" t="str">
            <v/>
          </cell>
          <cell r="K160">
            <v>0.59746900000000003</v>
          </cell>
          <cell r="L160">
            <v>4.0245330000000008</v>
          </cell>
          <cell r="M160">
            <v>1.7607969999999999</v>
          </cell>
          <cell r="N160" t="str">
            <v/>
          </cell>
          <cell r="O160">
            <v>4.2651469999999998</v>
          </cell>
          <cell r="P160" t="str">
            <v/>
          </cell>
          <cell r="Q160" t="str">
            <v/>
          </cell>
          <cell r="R160">
            <v>0.53784300000000007</v>
          </cell>
          <cell r="S160" t="str">
            <v/>
          </cell>
          <cell r="T160">
            <v>0.180364</v>
          </cell>
          <cell r="U160">
            <v>0.17699999999999999</v>
          </cell>
          <cell r="V160">
            <v>0.170761</v>
          </cell>
          <cell r="W160">
            <v>1.4709810000000001</v>
          </cell>
          <cell r="X160">
            <v>1.2821820000000002</v>
          </cell>
          <cell r="Y160" t="str">
            <v/>
          </cell>
          <cell r="Z160">
            <v>21.431197999999995</v>
          </cell>
        </row>
        <row r="161">
          <cell r="A161">
            <v>43476</v>
          </cell>
          <cell r="B161">
            <v>1.348433</v>
          </cell>
          <cell r="C161">
            <v>0.53476199999999996</v>
          </cell>
          <cell r="D161">
            <v>0.35536199999999996</v>
          </cell>
          <cell r="E161">
            <v>1.9382360000000001</v>
          </cell>
          <cell r="F161">
            <v>0.76793700000000009</v>
          </cell>
          <cell r="G161">
            <v>3.1885910000000006</v>
          </cell>
          <cell r="H161">
            <v>1.3571139999999999</v>
          </cell>
          <cell r="I161" t="str">
            <v/>
          </cell>
          <cell r="J161">
            <v>1.0255810000000001</v>
          </cell>
          <cell r="K161">
            <v>2.3323879999999999</v>
          </cell>
          <cell r="L161">
            <v>5.9832350000000005</v>
          </cell>
          <cell r="M161">
            <v>1.3070329999999999</v>
          </cell>
          <cell r="N161" t="str">
            <v/>
          </cell>
          <cell r="O161">
            <v>4.632339</v>
          </cell>
          <cell r="P161">
            <v>0.32610699999999998</v>
          </cell>
          <cell r="Q161" t="str">
            <v/>
          </cell>
          <cell r="R161">
            <v>0.99903500000000012</v>
          </cell>
          <cell r="S161" t="str">
            <v/>
          </cell>
          <cell r="T161" t="str">
            <v/>
          </cell>
          <cell r="U161" t="str">
            <v/>
          </cell>
          <cell r="V161">
            <v>0.345105</v>
          </cell>
          <cell r="W161">
            <v>1.438645</v>
          </cell>
          <cell r="X161">
            <v>1.435324</v>
          </cell>
          <cell r="Y161">
            <v>0.20746800000000001</v>
          </cell>
          <cell r="Z161">
            <v>29.522695000000002</v>
          </cell>
        </row>
        <row r="162">
          <cell r="A162">
            <v>43483</v>
          </cell>
          <cell r="B162">
            <v>0.41908000000000001</v>
          </cell>
          <cell r="C162">
            <v>0.17008100000000001</v>
          </cell>
          <cell r="D162" t="str">
            <v/>
          </cell>
          <cell r="E162">
            <v>1.8145460000000002</v>
          </cell>
          <cell r="F162">
            <v>0.73607299999999998</v>
          </cell>
          <cell r="G162">
            <v>1.4997779999999998</v>
          </cell>
          <cell r="H162">
            <v>1.1804619999999999</v>
          </cell>
          <cell r="I162" t="str">
            <v/>
          </cell>
          <cell r="J162" t="str">
            <v/>
          </cell>
          <cell r="K162">
            <v>3.403611999999999</v>
          </cell>
          <cell r="L162">
            <v>1.3370760000000002</v>
          </cell>
          <cell r="M162">
            <v>0.178978</v>
          </cell>
          <cell r="N162">
            <v>0.57794400000000001</v>
          </cell>
          <cell r="O162">
            <v>0.36000700000000002</v>
          </cell>
          <cell r="P162">
            <v>1.3168770000000001</v>
          </cell>
          <cell r="Q162" t="str">
            <v/>
          </cell>
          <cell r="R162">
            <v>0.17558799999999999</v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>
            <v>0.17901900000000001</v>
          </cell>
          <cell r="X162">
            <v>0.18008199999999999</v>
          </cell>
          <cell r="Y162">
            <v>0.60043700000000011</v>
          </cell>
          <cell r="Z162">
            <v>14.129639999999998</v>
          </cell>
        </row>
      </sheetData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ZIMUTH_CONGESTION steel"/>
      <sheetName val="DATE"/>
      <sheetName val="Sheet1"/>
      <sheetName val="Sheet2"/>
      <sheetName val="AZIMUTH_CONGESTION by ports"/>
      <sheetName val="AZIMUTH_CONGESTION"/>
      <sheetName val="BY PORT"/>
    </sheetNames>
    <sheetDataSet>
      <sheetData sheetId="0"/>
      <sheetData sheetId="1"/>
      <sheetData sheetId="2"/>
      <sheetData sheetId="3"/>
      <sheetData sheetId="4">
        <row r="8">
          <cell r="B8" t="str">
            <v>Bayuquan</v>
          </cell>
          <cell r="C8" t="str">
            <v>Beilun</v>
          </cell>
          <cell r="D8" t="str">
            <v>Caofeidian</v>
          </cell>
          <cell r="E8" t="str">
            <v>Dafeng</v>
          </cell>
          <cell r="F8" t="str">
            <v>Dalian</v>
          </cell>
          <cell r="G8" t="str">
            <v>Dandong</v>
          </cell>
          <cell r="H8" t="str">
            <v>Fangcheng</v>
          </cell>
          <cell r="I8" t="str">
            <v>Fuzhou</v>
          </cell>
          <cell r="J8" t="str">
            <v>Gaolan</v>
          </cell>
          <cell r="K8" t="str">
            <v>Guangzhou</v>
          </cell>
          <cell r="L8" t="str">
            <v>Hong Kong</v>
          </cell>
          <cell r="M8" t="str">
            <v>Huanghua</v>
          </cell>
          <cell r="N8" t="str">
            <v>Jinzhou</v>
          </cell>
          <cell r="O8" t="str">
            <v>Lianyungang</v>
          </cell>
          <cell r="P8" t="str">
            <v>Longkou</v>
          </cell>
          <cell r="Q8" t="str">
            <v>Qingdao</v>
          </cell>
          <cell r="R8" t="str">
            <v>Qinhuangdao</v>
          </cell>
          <cell r="S8" t="str">
            <v>Rizhao</v>
          </cell>
          <cell r="T8" t="str">
            <v>Shantou</v>
          </cell>
          <cell r="U8" t="str">
            <v>Shanwei</v>
          </cell>
          <cell r="V8" t="str">
            <v>Tangshan</v>
          </cell>
          <cell r="W8" t="str">
            <v>Xiamen</v>
          </cell>
          <cell r="X8" t="str">
            <v>Xingang</v>
          </cell>
          <cell r="Y8" t="str">
            <v>Xiuyu</v>
          </cell>
          <cell r="Z8" t="str">
            <v>Yangpu</v>
          </cell>
        </row>
        <row r="1470">
          <cell r="A1470">
            <v>42370</v>
          </cell>
          <cell r="B1470">
            <v>2</v>
          </cell>
          <cell r="C1470">
            <v>28</v>
          </cell>
          <cell r="D1470">
            <v>9</v>
          </cell>
          <cell r="E1470"/>
          <cell r="F1470">
            <v>2</v>
          </cell>
          <cell r="G1470"/>
          <cell r="H1470">
            <v>1</v>
          </cell>
          <cell r="I1470"/>
          <cell r="J1470"/>
          <cell r="K1470">
            <v>1</v>
          </cell>
          <cell r="L1470"/>
          <cell r="M1470">
            <v>2</v>
          </cell>
          <cell r="N1470"/>
          <cell r="O1470"/>
          <cell r="P1470"/>
          <cell r="Q1470">
            <v>2</v>
          </cell>
          <cell r="R1470"/>
          <cell r="S1470">
            <v>16</v>
          </cell>
          <cell r="T1470"/>
          <cell r="U1470"/>
          <cell r="V1470">
            <v>7</v>
          </cell>
          <cell r="W1470"/>
          <cell r="X1470">
            <v>17</v>
          </cell>
          <cell r="Y1470"/>
          <cell r="Z1470"/>
        </row>
        <row r="1471">
          <cell r="A1471">
            <v>42371</v>
          </cell>
          <cell r="B1471">
            <v>2</v>
          </cell>
          <cell r="C1471">
            <v>27</v>
          </cell>
          <cell r="D1471">
            <v>10</v>
          </cell>
          <cell r="E1471"/>
          <cell r="F1471">
            <v>2</v>
          </cell>
          <cell r="G1471"/>
          <cell r="H1471">
            <v>1</v>
          </cell>
          <cell r="I1471"/>
          <cell r="J1471"/>
          <cell r="K1471">
            <v>1</v>
          </cell>
          <cell r="L1471"/>
          <cell r="M1471">
            <v>3</v>
          </cell>
          <cell r="N1471"/>
          <cell r="O1471"/>
          <cell r="P1471"/>
          <cell r="Q1471">
            <v>1</v>
          </cell>
          <cell r="R1471"/>
          <cell r="S1471">
            <v>15</v>
          </cell>
          <cell r="T1471"/>
          <cell r="U1471"/>
          <cell r="V1471">
            <v>8</v>
          </cell>
          <cell r="W1471"/>
          <cell r="X1471">
            <v>18</v>
          </cell>
          <cell r="Y1471"/>
          <cell r="Z1471"/>
        </row>
        <row r="1472">
          <cell r="A1472">
            <v>42372</v>
          </cell>
          <cell r="B1472">
            <v>1</v>
          </cell>
          <cell r="C1472">
            <v>31</v>
          </cell>
          <cell r="D1472">
            <v>11</v>
          </cell>
          <cell r="E1472"/>
          <cell r="F1472">
            <v>1</v>
          </cell>
          <cell r="G1472"/>
          <cell r="H1472">
            <v>2</v>
          </cell>
          <cell r="I1472"/>
          <cell r="J1472"/>
          <cell r="K1472">
            <v>1</v>
          </cell>
          <cell r="L1472">
            <v>1</v>
          </cell>
          <cell r="M1472">
            <v>2</v>
          </cell>
          <cell r="N1472"/>
          <cell r="O1472">
            <v>2</v>
          </cell>
          <cell r="P1472"/>
          <cell r="Q1472">
            <v>1</v>
          </cell>
          <cell r="R1472"/>
          <cell r="S1472">
            <v>18</v>
          </cell>
          <cell r="T1472"/>
          <cell r="U1472"/>
          <cell r="V1472">
            <v>6</v>
          </cell>
          <cell r="W1472"/>
          <cell r="X1472">
            <v>15</v>
          </cell>
          <cell r="Y1472"/>
          <cell r="Z1472"/>
        </row>
        <row r="1473">
          <cell r="A1473">
            <v>42373</v>
          </cell>
          <cell r="B1473">
            <v>2</v>
          </cell>
          <cell r="C1473">
            <v>30</v>
          </cell>
          <cell r="D1473">
            <v>10</v>
          </cell>
          <cell r="E1473"/>
          <cell r="F1473"/>
          <cell r="G1473"/>
          <cell r="H1473">
            <v>1</v>
          </cell>
          <cell r="I1473"/>
          <cell r="J1473"/>
          <cell r="K1473">
            <v>1</v>
          </cell>
          <cell r="L1473"/>
          <cell r="M1473">
            <v>4</v>
          </cell>
          <cell r="N1473"/>
          <cell r="O1473">
            <v>1</v>
          </cell>
          <cell r="P1473"/>
          <cell r="Q1473">
            <v>1</v>
          </cell>
          <cell r="R1473"/>
          <cell r="S1473">
            <v>14</v>
          </cell>
          <cell r="T1473"/>
          <cell r="U1473"/>
          <cell r="V1473">
            <v>6</v>
          </cell>
          <cell r="W1473"/>
          <cell r="X1473">
            <v>17</v>
          </cell>
          <cell r="Y1473"/>
          <cell r="Z1473"/>
        </row>
        <row r="1474">
          <cell r="A1474">
            <v>42374</v>
          </cell>
          <cell r="B1474">
            <v>1</v>
          </cell>
          <cell r="C1474">
            <v>40</v>
          </cell>
          <cell r="D1474">
            <v>12</v>
          </cell>
          <cell r="E1474"/>
          <cell r="F1474">
            <v>1</v>
          </cell>
          <cell r="G1474"/>
          <cell r="H1474">
            <v>4</v>
          </cell>
          <cell r="I1474"/>
          <cell r="J1474"/>
          <cell r="K1474">
            <v>1</v>
          </cell>
          <cell r="L1474">
            <v>1</v>
          </cell>
          <cell r="M1474">
            <v>2</v>
          </cell>
          <cell r="N1474"/>
          <cell r="O1474">
            <v>1</v>
          </cell>
          <cell r="P1474"/>
          <cell r="Q1474">
            <v>2</v>
          </cell>
          <cell r="R1474"/>
          <cell r="S1474">
            <v>15</v>
          </cell>
          <cell r="T1474"/>
          <cell r="U1474"/>
          <cell r="V1474">
            <v>5</v>
          </cell>
          <cell r="W1474"/>
          <cell r="X1474">
            <v>14</v>
          </cell>
          <cell r="Y1474"/>
          <cell r="Z1474"/>
        </row>
        <row r="1475">
          <cell r="A1475">
            <v>42375</v>
          </cell>
          <cell r="B1475">
            <v>1</v>
          </cell>
          <cell r="C1475">
            <v>36</v>
          </cell>
          <cell r="D1475">
            <v>14</v>
          </cell>
          <cell r="E1475"/>
          <cell r="F1475"/>
          <cell r="G1475"/>
          <cell r="H1475">
            <v>2</v>
          </cell>
          <cell r="I1475"/>
          <cell r="J1475"/>
          <cell r="K1475">
            <v>1</v>
          </cell>
          <cell r="L1475"/>
          <cell r="M1475">
            <v>2</v>
          </cell>
          <cell r="N1475"/>
          <cell r="O1475">
            <v>2</v>
          </cell>
          <cell r="P1475"/>
          <cell r="Q1475">
            <v>1</v>
          </cell>
          <cell r="R1475"/>
          <cell r="S1475">
            <v>12</v>
          </cell>
          <cell r="T1475"/>
          <cell r="U1475"/>
          <cell r="V1475">
            <v>8</v>
          </cell>
          <cell r="W1475"/>
          <cell r="X1475">
            <v>15</v>
          </cell>
          <cell r="Y1475"/>
          <cell r="Z1475"/>
        </row>
        <row r="1476">
          <cell r="A1476">
            <v>42376</v>
          </cell>
          <cell r="B1476"/>
          <cell r="C1476">
            <v>33</v>
          </cell>
          <cell r="D1476">
            <v>15</v>
          </cell>
          <cell r="E1476"/>
          <cell r="F1476"/>
          <cell r="G1476"/>
          <cell r="H1476">
            <v>1</v>
          </cell>
          <cell r="I1476"/>
          <cell r="J1476"/>
          <cell r="K1476">
            <v>1</v>
          </cell>
          <cell r="L1476"/>
          <cell r="M1476">
            <v>1</v>
          </cell>
          <cell r="N1476"/>
          <cell r="O1476">
            <v>2</v>
          </cell>
          <cell r="P1476"/>
          <cell r="Q1476">
            <v>1</v>
          </cell>
          <cell r="R1476"/>
          <cell r="S1476">
            <v>9</v>
          </cell>
          <cell r="T1476"/>
          <cell r="U1476"/>
          <cell r="V1476">
            <v>7</v>
          </cell>
          <cell r="W1476"/>
          <cell r="X1476">
            <v>13</v>
          </cell>
          <cell r="Y1476"/>
          <cell r="Z1476"/>
        </row>
        <row r="1477">
          <cell r="A1477">
            <v>42377</v>
          </cell>
          <cell r="B1477">
            <v>1</v>
          </cell>
          <cell r="C1477">
            <v>28</v>
          </cell>
          <cell r="D1477">
            <v>13</v>
          </cell>
          <cell r="E1477"/>
          <cell r="F1477"/>
          <cell r="G1477"/>
          <cell r="H1477">
            <v>3</v>
          </cell>
          <cell r="I1477"/>
          <cell r="J1477"/>
          <cell r="K1477">
            <v>1</v>
          </cell>
          <cell r="L1477"/>
          <cell r="M1477">
            <v>3</v>
          </cell>
          <cell r="N1477"/>
          <cell r="O1477"/>
          <cell r="P1477"/>
          <cell r="Q1477">
            <v>1</v>
          </cell>
          <cell r="R1477"/>
          <cell r="S1477">
            <v>11</v>
          </cell>
          <cell r="T1477"/>
          <cell r="U1477"/>
          <cell r="V1477">
            <v>5</v>
          </cell>
          <cell r="W1477">
            <v>1</v>
          </cell>
          <cell r="X1477">
            <v>14</v>
          </cell>
          <cell r="Y1477"/>
          <cell r="Z1477"/>
        </row>
        <row r="1478">
          <cell r="A1478">
            <v>42378</v>
          </cell>
          <cell r="B1478">
            <v>4</v>
          </cell>
          <cell r="C1478">
            <v>28</v>
          </cell>
          <cell r="D1478">
            <v>14</v>
          </cell>
          <cell r="E1478"/>
          <cell r="F1478"/>
          <cell r="G1478"/>
          <cell r="H1478">
            <v>1</v>
          </cell>
          <cell r="I1478"/>
          <cell r="J1478"/>
          <cell r="K1478">
            <v>1</v>
          </cell>
          <cell r="L1478">
            <v>1</v>
          </cell>
          <cell r="M1478">
            <v>3</v>
          </cell>
          <cell r="N1478"/>
          <cell r="O1478"/>
          <cell r="P1478"/>
          <cell r="Q1478">
            <v>1</v>
          </cell>
          <cell r="R1478"/>
          <cell r="S1478">
            <v>9</v>
          </cell>
          <cell r="T1478"/>
          <cell r="U1478"/>
          <cell r="V1478">
            <v>4</v>
          </cell>
          <cell r="W1478"/>
          <cell r="X1478">
            <v>11</v>
          </cell>
          <cell r="Y1478"/>
          <cell r="Z1478"/>
        </row>
        <row r="1479">
          <cell r="A1479">
            <v>42379</v>
          </cell>
          <cell r="B1479">
            <v>3</v>
          </cell>
          <cell r="C1479">
            <v>23</v>
          </cell>
          <cell r="D1479">
            <v>16</v>
          </cell>
          <cell r="E1479"/>
          <cell r="F1479">
            <v>1</v>
          </cell>
          <cell r="G1479"/>
          <cell r="H1479">
            <v>3</v>
          </cell>
          <cell r="I1479"/>
          <cell r="J1479"/>
          <cell r="K1479"/>
          <cell r="L1479"/>
          <cell r="M1479">
            <v>2</v>
          </cell>
          <cell r="N1479"/>
          <cell r="O1479"/>
          <cell r="P1479"/>
          <cell r="Q1479">
            <v>1</v>
          </cell>
          <cell r="R1479"/>
          <cell r="S1479">
            <v>12</v>
          </cell>
          <cell r="T1479"/>
          <cell r="U1479"/>
          <cell r="V1479">
            <v>7</v>
          </cell>
          <cell r="W1479"/>
          <cell r="X1479">
            <v>10</v>
          </cell>
          <cell r="Y1479"/>
          <cell r="Z1479"/>
        </row>
        <row r="1480">
          <cell r="A1480">
            <v>42380</v>
          </cell>
          <cell r="B1480">
            <v>4</v>
          </cell>
          <cell r="C1480">
            <v>25</v>
          </cell>
          <cell r="D1480">
            <v>12</v>
          </cell>
          <cell r="E1480"/>
          <cell r="F1480"/>
          <cell r="G1480"/>
          <cell r="H1480">
            <v>1</v>
          </cell>
          <cell r="I1480"/>
          <cell r="J1480"/>
          <cell r="K1480"/>
          <cell r="L1480"/>
          <cell r="M1480">
            <v>2</v>
          </cell>
          <cell r="N1480"/>
          <cell r="O1480"/>
          <cell r="P1480"/>
          <cell r="Q1480"/>
          <cell r="R1480"/>
          <cell r="S1480">
            <v>13</v>
          </cell>
          <cell r="T1480"/>
          <cell r="U1480"/>
          <cell r="V1480">
            <v>7</v>
          </cell>
          <cell r="W1480"/>
          <cell r="X1480">
            <v>10</v>
          </cell>
          <cell r="Y1480"/>
          <cell r="Z1480"/>
        </row>
        <row r="1481">
          <cell r="A1481">
            <v>42381</v>
          </cell>
          <cell r="B1481">
            <v>2</v>
          </cell>
          <cell r="C1481">
            <v>24</v>
          </cell>
          <cell r="D1481">
            <v>14</v>
          </cell>
          <cell r="E1481"/>
          <cell r="F1481"/>
          <cell r="G1481"/>
          <cell r="H1481">
            <v>1</v>
          </cell>
          <cell r="I1481"/>
          <cell r="J1481"/>
          <cell r="K1481"/>
          <cell r="L1481"/>
          <cell r="M1481">
            <v>2</v>
          </cell>
          <cell r="N1481"/>
          <cell r="O1481">
            <v>2</v>
          </cell>
          <cell r="P1481"/>
          <cell r="Q1481"/>
          <cell r="R1481"/>
          <cell r="S1481">
            <v>9</v>
          </cell>
          <cell r="T1481"/>
          <cell r="U1481"/>
          <cell r="V1481">
            <v>7</v>
          </cell>
          <cell r="W1481"/>
          <cell r="X1481">
            <v>11</v>
          </cell>
          <cell r="Y1481"/>
          <cell r="Z1481"/>
        </row>
        <row r="1482">
          <cell r="A1482">
            <v>42382</v>
          </cell>
          <cell r="B1482">
            <v>2</v>
          </cell>
          <cell r="C1482">
            <v>27</v>
          </cell>
          <cell r="D1482">
            <v>13</v>
          </cell>
          <cell r="E1482"/>
          <cell r="F1482">
            <v>1</v>
          </cell>
          <cell r="G1482">
            <v>1</v>
          </cell>
          <cell r="H1482"/>
          <cell r="I1482"/>
          <cell r="J1482"/>
          <cell r="K1482"/>
          <cell r="L1482">
            <v>1</v>
          </cell>
          <cell r="M1482">
            <v>2</v>
          </cell>
          <cell r="N1482"/>
          <cell r="O1482"/>
          <cell r="P1482"/>
          <cell r="Q1482"/>
          <cell r="R1482"/>
          <cell r="S1482">
            <v>8</v>
          </cell>
          <cell r="T1482"/>
          <cell r="U1482"/>
          <cell r="V1482">
            <v>6</v>
          </cell>
          <cell r="W1482"/>
          <cell r="X1482">
            <v>9</v>
          </cell>
          <cell r="Y1482"/>
          <cell r="Z1482"/>
        </row>
        <row r="1483">
          <cell r="A1483">
            <v>42383</v>
          </cell>
          <cell r="B1483">
            <v>1</v>
          </cell>
          <cell r="C1483">
            <v>26</v>
          </cell>
          <cell r="D1483">
            <v>11</v>
          </cell>
          <cell r="E1483"/>
          <cell r="F1483">
            <v>1</v>
          </cell>
          <cell r="G1483"/>
          <cell r="H1483"/>
          <cell r="I1483"/>
          <cell r="J1483"/>
          <cell r="K1483">
            <v>1</v>
          </cell>
          <cell r="L1483"/>
          <cell r="M1483">
            <v>3</v>
          </cell>
          <cell r="N1483"/>
          <cell r="O1483"/>
          <cell r="P1483"/>
          <cell r="Q1483"/>
          <cell r="R1483"/>
          <cell r="S1483">
            <v>9</v>
          </cell>
          <cell r="T1483"/>
          <cell r="U1483"/>
          <cell r="V1483">
            <v>4</v>
          </cell>
          <cell r="W1483"/>
          <cell r="X1483">
            <v>13</v>
          </cell>
          <cell r="Y1483"/>
          <cell r="Z1483"/>
        </row>
        <row r="1484">
          <cell r="A1484">
            <v>42384</v>
          </cell>
          <cell r="B1484">
            <v>1</v>
          </cell>
          <cell r="C1484">
            <v>23</v>
          </cell>
          <cell r="D1484">
            <v>10</v>
          </cell>
          <cell r="E1484"/>
          <cell r="F1484"/>
          <cell r="G1484">
            <v>1</v>
          </cell>
          <cell r="H1484"/>
          <cell r="I1484"/>
          <cell r="J1484"/>
          <cell r="K1484">
            <v>1</v>
          </cell>
          <cell r="L1484"/>
          <cell r="M1484">
            <v>4</v>
          </cell>
          <cell r="N1484"/>
          <cell r="O1484">
            <v>1</v>
          </cell>
          <cell r="P1484"/>
          <cell r="Q1484"/>
          <cell r="R1484"/>
          <cell r="S1484">
            <v>7</v>
          </cell>
          <cell r="T1484"/>
          <cell r="U1484"/>
          <cell r="V1484">
            <v>4</v>
          </cell>
          <cell r="W1484"/>
          <cell r="X1484">
            <v>12</v>
          </cell>
          <cell r="Y1484"/>
          <cell r="Z1484"/>
        </row>
        <row r="1485">
          <cell r="A1485">
            <v>42385</v>
          </cell>
          <cell r="B1485">
            <v>2</v>
          </cell>
          <cell r="C1485">
            <v>22</v>
          </cell>
          <cell r="D1485">
            <v>11</v>
          </cell>
          <cell r="E1485"/>
          <cell r="F1485"/>
          <cell r="G1485">
            <v>2</v>
          </cell>
          <cell r="H1485">
            <v>1</v>
          </cell>
          <cell r="I1485"/>
          <cell r="J1485"/>
          <cell r="K1485">
            <v>1</v>
          </cell>
          <cell r="L1485"/>
          <cell r="M1485">
            <v>4</v>
          </cell>
          <cell r="N1485"/>
          <cell r="O1485">
            <v>2</v>
          </cell>
          <cell r="P1485"/>
          <cell r="Q1485"/>
          <cell r="R1485"/>
          <cell r="S1485">
            <v>6</v>
          </cell>
          <cell r="T1485"/>
          <cell r="U1485"/>
          <cell r="V1485">
            <v>5</v>
          </cell>
          <cell r="W1485"/>
          <cell r="X1485">
            <v>10</v>
          </cell>
          <cell r="Y1485"/>
          <cell r="Z1485"/>
        </row>
        <row r="1486">
          <cell r="A1486">
            <v>42386</v>
          </cell>
          <cell r="B1486">
            <v>4</v>
          </cell>
          <cell r="C1486">
            <v>19</v>
          </cell>
          <cell r="D1486">
            <v>13</v>
          </cell>
          <cell r="E1486"/>
          <cell r="F1486"/>
          <cell r="G1486">
            <v>2</v>
          </cell>
          <cell r="H1486"/>
          <cell r="I1486"/>
          <cell r="J1486"/>
          <cell r="K1486">
            <v>1</v>
          </cell>
          <cell r="L1486"/>
          <cell r="M1486">
            <v>4</v>
          </cell>
          <cell r="N1486"/>
          <cell r="O1486">
            <v>2</v>
          </cell>
          <cell r="P1486"/>
          <cell r="Q1486"/>
          <cell r="R1486"/>
          <cell r="S1486">
            <v>8</v>
          </cell>
          <cell r="T1486"/>
          <cell r="U1486"/>
          <cell r="V1486">
            <v>5</v>
          </cell>
          <cell r="W1486"/>
          <cell r="X1486">
            <v>10</v>
          </cell>
          <cell r="Y1486"/>
          <cell r="Z1486"/>
        </row>
        <row r="1487">
          <cell r="A1487">
            <v>42387</v>
          </cell>
          <cell r="B1487">
            <v>2</v>
          </cell>
          <cell r="C1487">
            <v>21</v>
          </cell>
          <cell r="D1487">
            <v>14</v>
          </cell>
          <cell r="E1487"/>
          <cell r="F1487"/>
          <cell r="G1487"/>
          <cell r="H1487"/>
          <cell r="I1487"/>
          <cell r="J1487"/>
          <cell r="K1487">
            <v>1</v>
          </cell>
          <cell r="L1487">
            <v>1</v>
          </cell>
          <cell r="M1487">
            <v>5</v>
          </cell>
          <cell r="N1487"/>
          <cell r="O1487"/>
          <cell r="P1487"/>
          <cell r="Q1487"/>
          <cell r="R1487"/>
          <cell r="S1487">
            <v>6</v>
          </cell>
          <cell r="T1487"/>
          <cell r="U1487"/>
          <cell r="V1487">
            <v>4</v>
          </cell>
          <cell r="W1487"/>
          <cell r="X1487">
            <v>9</v>
          </cell>
          <cell r="Y1487"/>
          <cell r="Z1487"/>
        </row>
        <row r="1488">
          <cell r="A1488">
            <v>42388</v>
          </cell>
          <cell r="B1488">
            <v>3</v>
          </cell>
          <cell r="C1488">
            <v>24</v>
          </cell>
          <cell r="D1488">
            <v>10</v>
          </cell>
          <cell r="E1488"/>
          <cell r="F1488">
            <v>1</v>
          </cell>
          <cell r="G1488"/>
          <cell r="H1488"/>
          <cell r="I1488"/>
          <cell r="J1488"/>
          <cell r="K1488">
            <v>1</v>
          </cell>
          <cell r="L1488"/>
          <cell r="M1488">
            <v>4</v>
          </cell>
          <cell r="N1488"/>
          <cell r="O1488"/>
          <cell r="P1488"/>
          <cell r="Q1488"/>
          <cell r="R1488"/>
          <cell r="S1488">
            <v>8</v>
          </cell>
          <cell r="T1488"/>
          <cell r="U1488"/>
          <cell r="V1488">
            <v>5</v>
          </cell>
          <cell r="W1488"/>
          <cell r="X1488">
            <v>9</v>
          </cell>
          <cell r="Y1488"/>
          <cell r="Z1488"/>
        </row>
        <row r="1489">
          <cell r="A1489">
            <v>42389</v>
          </cell>
          <cell r="B1489">
            <v>4</v>
          </cell>
          <cell r="C1489">
            <v>24</v>
          </cell>
          <cell r="D1489">
            <v>12</v>
          </cell>
          <cell r="E1489"/>
          <cell r="F1489">
            <v>1</v>
          </cell>
          <cell r="G1489"/>
          <cell r="H1489"/>
          <cell r="I1489"/>
          <cell r="J1489"/>
          <cell r="K1489">
            <v>1</v>
          </cell>
          <cell r="L1489"/>
          <cell r="M1489">
            <v>4</v>
          </cell>
          <cell r="N1489"/>
          <cell r="O1489">
            <v>1</v>
          </cell>
          <cell r="P1489"/>
          <cell r="Q1489"/>
          <cell r="R1489"/>
          <cell r="S1489">
            <v>3</v>
          </cell>
          <cell r="T1489"/>
          <cell r="U1489"/>
          <cell r="V1489">
            <v>5</v>
          </cell>
          <cell r="W1489"/>
          <cell r="X1489">
            <v>11</v>
          </cell>
          <cell r="Y1489"/>
          <cell r="Z1489"/>
        </row>
        <row r="1490">
          <cell r="A1490">
            <v>42390</v>
          </cell>
          <cell r="B1490">
            <v>5</v>
          </cell>
          <cell r="C1490">
            <v>23</v>
          </cell>
          <cell r="D1490">
            <v>10</v>
          </cell>
          <cell r="E1490"/>
          <cell r="F1490">
            <v>2</v>
          </cell>
          <cell r="G1490">
            <v>1</v>
          </cell>
          <cell r="H1490"/>
          <cell r="I1490"/>
          <cell r="J1490"/>
          <cell r="K1490">
            <v>1</v>
          </cell>
          <cell r="L1490"/>
          <cell r="M1490">
            <v>5</v>
          </cell>
          <cell r="N1490"/>
          <cell r="O1490"/>
          <cell r="P1490"/>
          <cell r="Q1490"/>
          <cell r="R1490"/>
          <cell r="S1490">
            <v>10</v>
          </cell>
          <cell r="T1490"/>
          <cell r="U1490"/>
          <cell r="V1490">
            <v>6</v>
          </cell>
          <cell r="W1490"/>
          <cell r="X1490">
            <v>11</v>
          </cell>
          <cell r="Y1490"/>
          <cell r="Z1490"/>
        </row>
        <row r="1491">
          <cell r="A1491">
            <v>42391</v>
          </cell>
          <cell r="B1491">
            <v>4</v>
          </cell>
          <cell r="C1491">
            <v>30</v>
          </cell>
          <cell r="D1491">
            <v>12</v>
          </cell>
          <cell r="E1491"/>
          <cell r="F1491"/>
          <cell r="G1491"/>
          <cell r="H1491"/>
          <cell r="I1491"/>
          <cell r="J1491"/>
          <cell r="K1491">
            <v>1</v>
          </cell>
          <cell r="L1491">
            <v>1</v>
          </cell>
          <cell r="M1491">
            <v>3</v>
          </cell>
          <cell r="N1491"/>
          <cell r="O1491"/>
          <cell r="P1491"/>
          <cell r="Q1491">
            <v>1</v>
          </cell>
          <cell r="R1491"/>
          <cell r="S1491">
            <v>10</v>
          </cell>
          <cell r="T1491"/>
          <cell r="U1491"/>
          <cell r="V1491">
            <v>11</v>
          </cell>
          <cell r="W1491"/>
          <cell r="X1491">
            <v>11</v>
          </cell>
          <cell r="Y1491"/>
          <cell r="Z1491"/>
        </row>
        <row r="1492">
          <cell r="A1492">
            <v>42392</v>
          </cell>
          <cell r="B1492">
            <v>4</v>
          </cell>
          <cell r="C1492">
            <v>35</v>
          </cell>
          <cell r="D1492">
            <v>13</v>
          </cell>
          <cell r="E1492"/>
          <cell r="F1492"/>
          <cell r="G1492"/>
          <cell r="H1492"/>
          <cell r="I1492"/>
          <cell r="J1492"/>
          <cell r="K1492">
            <v>1</v>
          </cell>
          <cell r="L1492"/>
          <cell r="M1492">
            <v>3</v>
          </cell>
          <cell r="N1492"/>
          <cell r="O1492"/>
          <cell r="P1492"/>
          <cell r="Q1492"/>
          <cell r="R1492"/>
          <cell r="S1492">
            <v>7</v>
          </cell>
          <cell r="T1492"/>
          <cell r="U1492"/>
          <cell r="V1492">
            <v>10</v>
          </cell>
          <cell r="W1492"/>
          <cell r="X1492">
            <v>12</v>
          </cell>
          <cell r="Y1492"/>
          <cell r="Z1492"/>
        </row>
        <row r="1493">
          <cell r="A1493">
            <v>42393</v>
          </cell>
          <cell r="B1493">
            <v>2</v>
          </cell>
          <cell r="C1493">
            <v>38</v>
          </cell>
          <cell r="D1493">
            <v>14</v>
          </cell>
          <cell r="E1493"/>
          <cell r="F1493"/>
          <cell r="G1493">
            <v>1</v>
          </cell>
          <cell r="H1493">
            <v>1</v>
          </cell>
          <cell r="I1493"/>
          <cell r="J1493"/>
          <cell r="K1493">
            <v>1</v>
          </cell>
          <cell r="L1493"/>
          <cell r="M1493">
            <v>3</v>
          </cell>
          <cell r="N1493"/>
          <cell r="O1493"/>
          <cell r="P1493"/>
          <cell r="Q1493"/>
          <cell r="R1493"/>
          <cell r="S1493">
            <v>7</v>
          </cell>
          <cell r="T1493"/>
          <cell r="U1493"/>
          <cell r="V1493">
            <v>8</v>
          </cell>
          <cell r="W1493"/>
          <cell r="X1493">
            <v>13</v>
          </cell>
          <cell r="Y1493"/>
          <cell r="Z1493"/>
        </row>
        <row r="1494">
          <cell r="A1494">
            <v>42394</v>
          </cell>
          <cell r="B1494">
            <v>2</v>
          </cell>
          <cell r="C1494">
            <v>41</v>
          </cell>
          <cell r="D1494">
            <v>12</v>
          </cell>
          <cell r="E1494"/>
          <cell r="F1494">
            <v>2</v>
          </cell>
          <cell r="G1494"/>
          <cell r="H1494"/>
          <cell r="I1494"/>
          <cell r="J1494"/>
          <cell r="K1494">
            <v>1</v>
          </cell>
          <cell r="L1494"/>
          <cell r="M1494">
            <v>2</v>
          </cell>
          <cell r="N1494"/>
          <cell r="O1494"/>
          <cell r="P1494"/>
          <cell r="Q1494"/>
          <cell r="R1494"/>
          <cell r="S1494">
            <v>6</v>
          </cell>
          <cell r="T1494"/>
          <cell r="U1494"/>
          <cell r="V1494">
            <v>9</v>
          </cell>
          <cell r="W1494"/>
          <cell r="X1494">
            <v>11</v>
          </cell>
          <cell r="Y1494"/>
          <cell r="Z1494"/>
        </row>
        <row r="1495">
          <cell r="A1495">
            <v>42395</v>
          </cell>
          <cell r="B1495">
            <v>1</v>
          </cell>
          <cell r="C1495">
            <v>36</v>
          </cell>
          <cell r="D1495">
            <v>15</v>
          </cell>
          <cell r="E1495"/>
          <cell r="F1495"/>
          <cell r="G1495"/>
          <cell r="H1495">
            <v>1</v>
          </cell>
          <cell r="I1495"/>
          <cell r="J1495"/>
          <cell r="K1495">
            <v>1</v>
          </cell>
          <cell r="L1495"/>
          <cell r="M1495">
            <v>3</v>
          </cell>
          <cell r="N1495"/>
          <cell r="O1495">
            <v>1</v>
          </cell>
          <cell r="P1495"/>
          <cell r="Q1495">
            <v>1</v>
          </cell>
          <cell r="R1495"/>
          <cell r="S1495">
            <v>5</v>
          </cell>
          <cell r="T1495"/>
          <cell r="U1495"/>
          <cell r="V1495">
            <v>6</v>
          </cell>
          <cell r="W1495"/>
          <cell r="X1495">
            <v>11</v>
          </cell>
          <cell r="Y1495"/>
          <cell r="Z1495"/>
        </row>
        <row r="1496">
          <cell r="A1496">
            <v>42396</v>
          </cell>
          <cell r="B1496">
            <v>2</v>
          </cell>
          <cell r="C1496">
            <v>35</v>
          </cell>
          <cell r="D1496">
            <v>12</v>
          </cell>
          <cell r="E1496"/>
          <cell r="F1496">
            <v>3</v>
          </cell>
          <cell r="G1496"/>
          <cell r="H1496">
            <v>1</v>
          </cell>
          <cell r="I1496">
            <v>1</v>
          </cell>
          <cell r="J1496"/>
          <cell r="K1496"/>
          <cell r="L1496"/>
          <cell r="M1496">
            <v>3</v>
          </cell>
          <cell r="N1496"/>
          <cell r="O1496">
            <v>1</v>
          </cell>
          <cell r="P1496"/>
          <cell r="Q1496">
            <v>2</v>
          </cell>
          <cell r="R1496"/>
          <cell r="S1496">
            <v>7</v>
          </cell>
          <cell r="T1496"/>
          <cell r="U1496"/>
          <cell r="V1496">
            <v>10</v>
          </cell>
          <cell r="W1496"/>
          <cell r="X1496">
            <v>10</v>
          </cell>
          <cell r="Y1496"/>
          <cell r="Z1496"/>
        </row>
        <row r="1497">
          <cell r="A1497">
            <v>42397</v>
          </cell>
          <cell r="B1497">
            <v>1</v>
          </cell>
          <cell r="C1497">
            <v>40</v>
          </cell>
          <cell r="D1497">
            <v>11</v>
          </cell>
          <cell r="E1497"/>
          <cell r="F1497"/>
          <cell r="G1497"/>
          <cell r="H1497">
            <v>2</v>
          </cell>
          <cell r="I1497">
            <v>2</v>
          </cell>
          <cell r="J1497"/>
          <cell r="K1497"/>
          <cell r="L1497"/>
          <cell r="M1497">
            <v>4</v>
          </cell>
          <cell r="N1497"/>
          <cell r="O1497">
            <v>1</v>
          </cell>
          <cell r="P1497"/>
          <cell r="Q1497">
            <v>2</v>
          </cell>
          <cell r="R1497"/>
          <cell r="S1497">
            <v>6</v>
          </cell>
          <cell r="T1497"/>
          <cell r="U1497"/>
          <cell r="V1497">
            <v>10</v>
          </cell>
          <cell r="W1497"/>
          <cell r="X1497">
            <v>9</v>
          </cell>
          <cell r="Y1497"/>
          <cell r="Z1497"/>
        </row>
        <row r="1498">
          <cell r="A1498">
            <v>42398</v>
          </cell>
          <cell r="B1498">
            <v>1</v>
          </cell>
          <cell r="C1498">
            <v>36</v>
          </cell>
          <cell r="D1498">
            <v>12</v>
          </cell>
          <cell r="E1498"/>
          <cell r="F1498"/>
          <cell r="G1498"/>
          <cell r="H1498">
            <v>1</v>
          </cell>
          <cell r="I1498">
            <v>1</v>
          </cell>
          <cell r="J1498"/>
          <cell r="K1498"/>
          <cell r="L1498">
            <v>2</v>
          </cell>
          <cell r="M1498">
            <v>4</v>
          </cell>
          <cell r="N1498"/>
          <cell r="O1498"/>
          <cell r="P1498"/>
          <cell r="Q1498">
            <v>2</v>
          </cell>
          <cell r="R1498"/>
          <cell r="S1498">
            <v>3</v>
          </cell>
          <cell r="T1498"/>
          <cell r="U1498"/>
          <cell r="V1498">
            <v>11</v>
          </cell>
          <cell r="W1498"/>
          <cell r="X1498">
            <v>10</v>
          </cell>
          <cell r="Y1498"/>
          <cell r="Z1498"/>
        </row>
        <row r="1499">
          <cell r="A1499">
            <v>42399</v>
          </cell>
          <cell r="B1499">
            <v>1</v>
          </cell>
          <cell r="C1499">
            <v>38</v>
          </cell>
          <cell r="D1499">
            <v>11</v>
          </cell>
          <cell r="E1499"/>
          <cell r="F1499"/>
          <cell r="G1499"/>
          <cell r="H1499">
            <v>1</v>
          </cell>
          <cell r="I1499">
            <v>1</v>
          </cell>
          <cell r="J1499"/>
          <cell r="K1499"/>
          <cell r="L1499"/>
          <cell r="M1499">
            <v>3</v>
          </cell>
          <cell r="N1499"/>
          <cell r="O1499">
            <v>1</v>
          </cell>
          <cell r="P1499"/>
          <cell r="Q1499">
            <v>4</v>
          </cell>
          <cell r="R1499"/>
          <cell r="S1499">
            <v>3</v>
          </cell>
          <cell r="T1499"/>
          <cell r="U1499"/>
          <cell r="V1499">
            <v>7</v>
          </cell>
          <cell r="W1499"/>
          <cell r="X1499">
            <v>9</v>
          </cell>
          <cell r="Y1499"/>
          <cell r="Z1499"/>
        </row>
        <row r="1500">
          <cell r="A1500">
            <v>42400</v>
          </cell>
          <cell r="B1500">
            <v>1</v>
          </cell>
          <cell r="C1500">
            <v>40</v>
          </cell>
          <cell r="D1500">
            <v>9</v>
          </cell>
          <cell r="E1500"/>
          <cell r="F1500"/>
          <cell r="G1500"/>
          <cell r="H1500">
            <v>1</v>
          </cell>
          <cell r="I1500">
            <v>2</v>
          </cell>
          <cell r="J1500"/>
          <cell r="K1500"/>
          <cell r="L1500"/>
          <cell r="M1500">
            <v>5</v>
          </cell>
          <cell r="N1500"/>
          <cell r="O1500"/>
          <cell r="P1500"/>
          <cell r="Q1500">
            <v>3</v>
          </cell>
          <cell r="R1500"/>
          <cell r="S1500">
            <v>6</v>
          </cell>
          <cell r="T1500"/>
          <cell r="U1500"/>
          <cell r="V1500">
            <v>7</v>
          </cell>
          <cell r="W1500"/>
          <cell r="X1500">
            <v>10</v>
          </cell>
          <cell r="Y1500"/>
          <cell r="Z1500"/>
        </row>
        <row r="1501">
          <cell r="A1501">
            <v>42401</v>
          </cell>
          <cell r="B1501">
            <v>1</v>
          </cell>
          <cell r="C1501">
            <v>38</v>
          </cell>
          <cell r="D1501">
            <v>8</v>
          </cell>
          <cell r="E1501"/>
          <cell r="F1501"/>
          <cell r="G1501"/>
          <cell r="H1501">
            <v>4</v>
          </cell>
          <cell r="I1501">
            <v>1</v>
          </cell>
          <cell r="J1501"/>
          <cell r="K1501"/>
          <cell r="L1501">
            <v>2</v>
          </cell>
          <cell r="M1501">
            <v>3</v>
          </cell>
          <cell r="N1501"/>
          <cell r="O1501"/>
          <cell r="P1501"/>
          <cell r="Q1501">
            <v>3</v>
          </cell>
          <cell r="R1501"/>
          <cell r="S1501">
            <v>4</v>
          </cell>
          <cell r="T1501"/>
          <cell r="U1501"/>
          <cell r="V1501">
            <v>10</v>
          </cell>
          <cell r="W1501"/>
          <cell r="X1501">
            <v>11</v>
          </cell>
          <cell r="Y1501"/>
          <cell r="Z1501"/>
        </row>
        <row r="1502">
          <cell r="A1502">
            <v>42402</v>
          </cell>
          <cell r="B1502">
            <v>1</v>
          </cell>
          <cell r="C1502">
            <v>38</v>
          </cell>
          <cell r="D1502">
            <v>7</v>
          </cell>
          <cell r="E1502"/>
          <cell r="F1502">
            <v>1</v>
          </cell>
          <cell r="G1502"/>
          <cell r="H1502">
            <v>1</v>
          </cell>
          <cell r="I1502"/>
          <cell r="J1502"/>
          <cell r="K1502"/>
          <cell r="L1502">
            <v>1</v>
          </cell>
          <cell r="M1502">
            <v>3</v>
          </cell>
          <cell r="N1502"/>
          <cell r="O1502"/>
          <cell r="P1502"/>
          <cell r="Q1502">
            <v>3</v>
          </cell>
          <cell r="R1502"/>
          <cell r="S1502">
            <v>5</v>
          </cell>
          <cell r="T1502"/>
          <cell r="U1502"/>
          <cell r="V1502">
            <v>7</v>
          </cell>
          <cell r="W1502"/>
          <cell r="X1502">
            <v>10</v>
          </cell>
          <cell r="Y1502"/>
          <cell r="Z1502"/>
        </row>
        <row r="1503">
          <cell r="A1503">
            <v>42403</v>
          </cell>
          <cell r="B1503">
            <v>2</v>
          </cell>
          <cell r="C1503">
            <v>33</v>
          </cell>
          <cell r="D1503">
            <v>5</v>
          </cell>
          <cell r="E1503"/>
          <cell r="F1503"/>
          <cell r="G1503"/>
          <cell r="H1503">
            <v>2</v>
          </cell>
          <cell r="I1503"/>
          <cell r="J1503"/>
          <cell r="K1503"/>
          <cell r="L1503">
            <v>2</v>
          </cell>
          <cell r="M1503">
            <v>3</v>
          </cell>
          <cell r="N1503"/>
          <cell r="O1503"/>
          <cell r="P1503"/>
          <cell r="Q1503">
            <v>5</v>
          </cell>
          <cell r="R1503"/>
          <cell r="S1503">
            <v>3</v>
          </cell>
          <cell r="T1503"/>
          <cell r="U1503"/>
          <cell r="V1503">
            <v>9</v>
          </cell>
          <cell r="W1503">
            <v>1</v>
          </cell>
          <cell r="X1503">
            <v>9</v>
          </cell>
          <cell r="Y1503"/>
          <cell r="Z1503"/>
        </row>
        <row r="1504">
          <cell r="A1504">
            <v>42404</v>
          </cell>
          <cell r="B1504">
            <v>1</v>
          </cell>
          <cell r="C1504">
            <v>33</v>
          </cell>
          <cell r="D1504">
            <v>6</v>
          </cell>
          <cell r="E1504"/>
          <cell r="F1504"/>
          <cell r="G1504"/>
          <cell r="H1504">
            <v>3</v>
          </cell>
          <cell r="I1504"/>
          <cell r="J1504"/>
          <cell r="K1504"/>
          <cell r="L1504"/>
          <cell r="M1504">
            <v>2</v>
          </cell>
          <cell r="N1504"/>
          <cell r="O1504"/>
          <cell r="P1504"/>
          <cell r="Q1504">
            <v>4</v>
          </cell>
          <cell r="R1504">
            <v>1</v>
          </cell>
          <cell r="S1504">
            <v>1</v>
          </cell>
          <cell r="T1504"/>
          <cell r="U1504"/>
          <cell r="V1504">
            <v>10</v>
          </cell>
          <cell r="W1504"/>
          <cell r="X1504">
            <v>8</v>
          </cell>
          <cell r="Y1504"/>
          <cell r="Z1504"/>
        </row>
        <row r="1505">
          <cell r="A1505">
            <v>42405</v>
          </cell>
          <cell r="B1505">
            <v>1</v>
          </cell>
          <cell r="C1505">
            <v>32</v>
          </cell>
          <cell r="D1505">
            <v>6</v>
          </cell>
          <cell r="E1505"/>
          <cell r="F1505"/>
          <cell r="G1505"/>
          <cell r="H1505">
            <v>1</v>
          </cell>
          <cell r="I1505"/>
          <cell r="J1505"/>
          <cell r="K1505"/>
          <cell r="L1505"/>
          <cell r="M1505">
            <v>4</v>
          </cell>
          <cell r="N1505"/>
          <cell r="O1505"/>
          <cell r="P1505"/>
          <cell r="Q1505">
            <v>5</v>
          </cell>
          <cell r="R1505">
            <v>1</v>
          </cell>
          <cell r="S1505">
            <v>1</v>
          </cell>
          <cell r="T1505"/>
          <cell r="U1505"/>
          <cell r="V1505">
            <v>10</v>
          </cell>
          <cell r="W1505"/>
          <cell r="X1505">
            <v>11</v>
          </cell>
          <cell r="Y1505"/>
          <cell r="Z1505"/>
        </row>
        <row r="1506">
          <cell r="A1506">
            <v>42406</v>
          </cell>
          <cell r="B1506">
            <v>3</v>
          </cell>
          <cell r="C1506">
            <v>26</v>
          </cell>
          <cell r="D1506">
            <v>7</v>
          </cell>
          <cell r="E1506"/>
          <cell r="F1506"/>
          <cell r="G1506">
            <v>1</v>
          </cell>
          <cell r="H1506">
            <v>2</v>
          </cell>
          <cell r="I1506"/>
          <cell r="J1506"/>
          <cell r="K1506"/>
          <cell r="L1506"/>
          <cell r="M1506">
            <v>3</v>
          </cell>
          <cell r="N1506"/>
          <cell r="O1506"/>
          <cell r="P1506"/>
          <cell r="Q1506">
            <v>3</v>
          </cell>
          <cell r="R1506"/>
          <cell r="S1506">
            <v>3</v>
          </cell>
          <cell r="T1506"/>
          <cell r="U1506"/>
          <cell r="V1506">
            <v>13</v>
          </cell>
          <cell r="W1506"/>
          <cell r="X1506">
            <v>11</v>
          </cell>
          <cell r="Y1506"/>
          <cell r="Z1506"/>
        </row>
        <row r="1507">
          <cell r="A1507">
            <v>42407</v>
          </cell>
          <cell r="B1507">
            <v>2</v>
          </cell>
          <cell r="C1507">
            <v>25</v>
          </cell>
          <cell r="D1507">
            <v>6</v>
          </cell>
          <cell r="E1507"/>
          <cell r="F1507">
            <v>1</v>
          </cell>
          <cell r="G1507"/>
          <cell r="H1507">
            <v>3</v>
          </cell>
          <cell r="I1507"/>
          <cell r="J1507"/>
          <cell r="K1507"/>
          <cell r="L1507"/>
          <cell r="M1507">
            <v>3</v>
          </cell>
          <cell r="N1507"/>
          <cell r="O1507"/>
          <cell r="P1507"/>
          <cell r="Q1507">
            <v>4</v>
          </cell>
          <cell r="R1507"/>
          <cell r="S1507">
            <v>1</v>
          </cell>
          <cell r="T1507"/>
          <cell r="U1507"/>
          <cell r="V1507">
            <v>14</v>
          </cell>
          <cell r="W1507"/>
          <cell r="X1507">
            <v>14</v>
          </cell>
          <cell r="Y1507"/>
          <cell r="Z1507"/>
        </row>
        <row r="1508">
          <cell r="A1508">
            <v>42408</v>
          </cell>
          <cell r="B1508">
            <v>2</v>
          </cell>
          <cell r="C1508">
            <v>22</v>
          </cell>
          <cell r="D1508">
            <v>9</v>
          </cell>
          <cell r="E1508"/>
          <cell r="F1508"/>
          <cell r="G1508"/>
          <cell r="H1508">
            <v>2</v>
          </cell>
          <cell r="I1508"/>
          <cell r="J1508"/>
          <cell r="K1508"/>
          <cell r="L1508"/>
          <cell r="M1508">
            <v>5</v>
          </cell>
          <cell r="N1508"/>
          <cell r="O1508"/>
          <cell r="P1508"/>
          <cell r="Q1508">
            <v>2</v>
          </cell>
          <cell r="R1508"/>
          <cell r="S1508">
            <v>5</v>
          </cell>
          <cell r="T1508"/>
          <cell r="U1508"/>
          <cell r="V1508">
            <v>14</v>
          </cell>
          <cell r="W1508">
            <v>1</v>
          </cell>
          <cell r="X1508">
            <v>12</v>
          </cell>
          <cell r="Y1508"/>
          <cell r="Z1508"/>
        </row>
        <row r="1509">
          <cell r="A1509">
            <v>42409</v>
          </cell>
          <cell r="B1509">
            <v>2</v>
          </cell>
          <cell r="C1509">
            <v>23</v>
          </cell>
          <cell r="D1509">
            <v>7</v>
          </cell>
          <cell r="E1509"/>
          <cell r="F1509">
            <v>1</v>
          </cell>
          <cell r="G1509"/>
          <cell r="H1509">
            <v>2</v>
          </cell>
          <cell r="I1509"/>
          <cell r="J1509"/>
          <cell r="K1509"/>
          <cell r="L1509"/>
          <cell r="M1509">
            <v>5</v>
          </cell>
          <cell r="N1509"/>
          <cell r="O1509"/>
          <cell r="P1509"/>
          <cell r="Q1509">
            <v>4</v>
          </cell>
          <cell r="R1509"/>
          <cell r="S1509">
            <v>5</v>
          </cell>
          <cell r="T1509"/>
          <cell r="U1509"/>
          <cell r="V1509">
            <v>14</v>
          </cell>
          <cell r="W1509">
            <v>1</v>
          </cell>
          <cell r="X1509">
            <v>11</v>
          </cell>
          <cell r="Y1509"/>
          <cell r="Z1509"/>
        </row>
        <row r="1510">
          <cell r="A1510">
            <v>42410</v>
          </cell>
          <cell r="B1510">
            <v>1</v>
          </cell>
          <cell r="C1510">
            <v>26</v>
          </cell>
          <cell r="D1510">
            <v>8</v>
          </cell>
          <cell r="E1510"/>
          <cell r="F1510">
            <v>2</v>
          </cell>
          <cell r="G1510"/>
          <cell r="H1510">
            <v>2</v>
          </cell>
          <cell r="I1510"/>
          <cell r="J1510"/>
          <cell r="K1510"/>
          <cell r="L1510"/>
          <cell r="M1510">
            <v>4</v>
          </cell>
          <cell r="N1510"/>
          <cell r="O1510"/>
          <cell r="P1510"/>
          <cell r="Q1510">
            <v>3</v>
          </cell>
          <cell r="R1510"/>
          <cell r="S1510">
            <v>4</v>
          </cell>
          <cell r="T1510"/>
          <cell r="U1510"/>
          <cell r="V1510">
            <v>13</v>
          </cell>
          <cell r="W1510">
            <v>1</v>
          </cell>
          <cell r="X1510">
            <v>12</v>
          </cell>
          <cell r="Y1510"/>
          <cell r="Z1510"/>
        </row>
        <row r="1511">
          <cell r="A1511">
            <v>42411</v>
          </cell>
          <cell r="B1511">
            <v>2</v>
          </cell>
          <cell r="C1511">
            <v>27</v>
          </cell>
          <cell r="D1511">
            <v>11</v>
          </cell>
          <cell r="E1511"/>
          <cell r="F1511">
            <v>2</v>
          </cell>
          <cell r="G1511"/>
          <cell r="H1511">
            <v>2</v>
          </cell>
          <cell r="I1511"/>
          <cell r="J1511"/>
          <cell r="K1511"/>
          <cell r="L1511"/>
          <cell r="M1511">
            <v>4</v>
          </cell>
          <cell r="N1511"/>
          <cell r="O1511"/>
          <cell r="P1511"/>
          <cell r="Q1511">
            <v>4</v>
          </cell>
          <cell r="R1511"/>
          <cell r="S1511">
            <v>6</v>
          </cell>
          <cell r="T1511"/>
          <cell r="U1511"/>
          <cell r="V1511">
            <v>14</v>
          </cell>
          <cell r="W1511">
            <v>1</v>
          </cell>
          <cell r="X1511">
            <v>15</v>
          </cell>
          <cell r="Y1511"/>
          <cell r="Z1511"/>
        </row>
        <row r="1512">
          <cell r="A1512">
            <v>42412</v>
          </cell>
          <cell r="B1512">
            <v>2</v>
          </cell>
          <cell r="C1512">
            <v>33</v>
          </cell>
          <cell r="D1512">
            <v>11</v>
          </cell>
          <cell r="E1512"/>
          <cell r="F1512">
            <v>2</v>
          </cell>
          <cell r="G1512"/>
          <cell r="H1512">
            <v>1</v>
          </cell>
          <cell r="I1512">
            <v>1</v>
          </cell>
          <cell r="J1512"/>
          <cell r="K1512"/>
          <cell r="L1512">
            <v>1</v>
          </cell>
          <cell r="M1512">
            <v>4</v>
          </cell>
          <cell r="N1512"/>
          <cell r="O1512"/>
          <cell r="P1512"/>
          <cell r="Q1512">
            <v>4</v>
          </cell>
          <cell r="R1512"/>
          <cell r="S1512">
            <v>7</v>
          </cell>
          <cell r="T1512"/>
          <cell r="U1512"/>
          <cell r="V1512">
            <v>18</v>
          </cell>
          <cell r="W1512">
            <v>1</v>
          </cell>
          <cell r="X1512">
            <v>17</v>
          </cell>
          <cell r="Y1512"/>
          <cell r="Z1512"/>
        </row>
        <row r="1513">
          <cell r="A1513">
            <v>42413</v>
          </cell>
          <cell r="B1513">
            <v>2</v>
          </cell>
          <cell r="C1513">
            <v>31</v>
          </cell>
          <cell r="D1513">
            <v>12</v>
          </cell>
          <cell r="E1513"/>
          <cell r="F1513">
            <v>2</v>
          </cell>
          <cell r="G1513"/>
          <cell r="H1513">
            <v>1</v>
          </cell>
          <cell r="I1513"/>
          <cell r="J1513"/>
          <cell r="K1513"/>
          <cell r="L1513">
            <v>1</v>
          </cell>
          <cell r="M1513">
            <v>4</v>
          </cell>
          <cell r="N1513"/>
          <cell r="O1513"/>
          <cell r="P1513"/>
          <cell r="Q1513">
            <v>4</v>
          </cell>
          <cell r="R1513"/>
          <cell r="S1513">
            <v>6</v>
          </cell>
          <cell r="T1513"/>
          <cell r="U1513"/>
          <cell r="V1513">
            <v>16</v>
          </cell>
          <cell r="W1513"/>
          <cell r="X1513">
            <v>14</v>
          </cell>
          <cell r="Y1513"/>
          <cell r="Z1513"/>
        </row>
        <row r="1514">
          <cell r="A1514">
            <v>42414</v>
          </cell>
          <cell r="B1514">
            <v>3</v>
          </cell>
          <cell r="C1514">
            <v>26</v>
          </cell>
          <cell r="D1514">
            <v>11</v>
          </cell>
          <cell r="E1514"/>
          <cell r="F1514">
            <v>2</v>
          </cell>
          <cell r="G1514"/>
          <cell r="H1514">
            <v>1</v>
          </cell>
          <cell r="I1514"/>
          <cell r="J1514"/>
          <cell r="K1514"/>
          <cell r="L1514">
            <v>1</v>
          </cell>
          <cell r="M1514">
            <v>4</v>
          </cell>
          <cell r="N1514"/>
          <cell r="O1514"/>
          <cell r="P1514"/>
          <cell r="Q1514">
            <v>5</v>
          </cell>
          <cell r="R1514"/>
          <cell r="S1514">
            <v>4</v>
          </cell>
          <cell r="T1514"/>
          <cell r="U1514"/>
          <cell r="V1514">
            <v>14</v>
          </cell>
          <cell r="W1514"/>
          <cell r="X1514">
            <v>13</v>
          </cell>
          <cell r="Y1514"/>
          <cell r="Z1514"/>
        </row>
        <row r="1515">
          <cell r="A1515">
            <v>42415</v>
          </cell>
          <cell r="B1515">
            <v>3</v>
          </cell>
          <cell r="C1515">
            <v>24</v>
          </cell>
          <cell r="D1515">
            <v>10</v>
          </cell>
          <cell r="E1515"/>
          <cell r="F1515">
            <v>1</v>
          </cell>
          <cell r="G1515"/>
          <cell r="H1515">
            <v>1</v>
          </cell>
          <cell r="I1515"/>
          <cell r="J1515"/>
          <cell r="K1515"/>
          <cell r="L1515">
            <v>1</v>
          </cell>
          <cell r="M1515">
            <v>2</v>
          </cell>
          <cell r="N1515"/>
          <cell r="O1515">
            <v>1</v>
          </cell>
          <cell r="P1515"/>
          <cell r="Q1515">
            <v>4</v>
          </cell>
          <cell r="R1515"/>
          <cell r="S1515">
            <v>6</v>
          </cell>
          <cell r="T1515"/>
          <cell r="U1515"/>
          <cell r="V1515">
            <v>13</v>
          </cell>
          <cell r="W1515"/>
          <cell r="X1515">
            <v>13</v>
          </cell>
          <cell r="Y1515"/>
          <cell r="Z1515"/>
        </row>
        <row r="1516">
          <cell r="A1516">
            <v>42416</v>
          </cell>
          <cell r="B1516">
            <v>3</v>
          </cell>
          <cell r="C1516">
            <v>22</v>
          </cell>
          <cell r="D1516">
            <v>10</v>
          </cell>
          <cell r="E1516"/>
          <cell r="F1516">
            <v>1</v>
          </cell>
          <cell r="G1516"/>
          <cell r="H1516">
            <v>1</v>
          </cell>
          <cell r="I1516"/>
          <cell r="J1516"/>
          <cell r="K1516"/>
          <cell r="L1516">
            <v>1</v>
          </cell>
          <cell r="M1516">
            <v>3</v>
          </cell>
          <cell r="N1516"/>
          <cell r="O1516">
            <v>1</v>
          </cell>
          <cell r="P1516"/>
          <cell r="Q1516">
            <v>4</v>
          </cell>
          <cell r="R1516"/>
          <cell r="S1516">
            <v>1</v>
          </cell>
          <cell r="T1516"/>
          <cell r="U1516"/>
          <cell r="V1516">
            <v>11</v>
          </cell>
          <cell r="W1516"/>
          <cell r="X1516">
            <v>11</v>
          </cell>
          <cell r="Y1516"/>
          <cell r="Z1516"/>
        </row>
        <row r="1517">
          <cell r="A1517">
            <v>42417</v>
          </cell>
          <cell r="B1517">
            <v>2</v>
          </cell>
          <cell r="C1517">
            <v>21</v>
          </cell>
          <cell r="D1517">
            <v>5</v>
          </cell>
          <cell r="E1517"/>
          <cell r="F1517">
            <v>1</v>
          </cell>
          <cell r="G1517"/>
          <cell r="H1517">
            <v>1</v>
          </cell>
          <cell r="I1517"/>
          <cell r="J1517"/>
          <cell r="K1517"/>
          <cell r="L1517"/>
          <cell r="M1517">
            <v>3</v>
          </cell>
          <cell r="N1517"/>
          <cell r="O1517">
            <v>1</v>
          </cell>
          <cell r="P1517"/>
          <cell r="Q1517">
            <v>3</v>
          </cell>
          <cell r="R1517"/>
          <cell r="S1517">
            <v>3</v>
          </cell>
          <cell r="T1517"/>
          <cell r="U1517"/>
          <cell r="V1517">
            <v>10</v>
          </cell>
          <cell r="W1517"/>
          <cell r="X1517">
            <v>14</v>
          </cell>
          <cell r="Y1517"/>
          <cell r="Z1517"/>
        </row>
        <row r="1518">
          <cell r="A1518">
            <v>42418</v>
          </cell>
          <cell r="B1518">
            <v>3</v>
          </cell>
          <cell r="C1518">
            <v>23</v>
          </cell>
          <cell r="D1518">
            <v>6</v>
          </cell>
          <cell r="E1518"/>
          <cell r="F1518">
            <v>1</v>
          </cell>
          <cell r="G1518"/>
          <cell r="H1518">
            <v>1</v>
          </cell>
          <cell r="I1518">
            <v>1</v>
          </cell>
          <cell r="J1518"/>
          <cell r="K1518"/>
          <cell r="L1518"/>
          <cell r="M1518">
            <v>3</v>
          </cell>
          <cell r="N1518"/>
          <cell r="O1518">
            <v>4</v>
          </cell>
          <cell r="P1518"/>
          <cell r="Q1518">
            <v>5</v>
          </cell>
          <cell r="R1518"/>
          <cell r="S1518">
            <v>8</v>
          </cell>
          <cell r="T1518"/>
          <cell r="U1518"/>
          <cell r="V1518">
            <v>8</v>
          </cell>
          <cell r="W1518"/>
          <cell r="X1518">
            <v>13</v>
          </cell>
          <cell r="Y1518"/>
          <cell r="Z1518"/>
        </row>
        <row r="1519">
          <cell r="A1519">
            <v>42419</v>
          </cell>
          <cell r="B1519">
            <v>4</v>
          </cell>
          <cell r="C1519">
            <v>16</v>
          </cell>
          <cell r="D1519">
            <v>4</v>
          </cell>
          <cell r="E1519"/>
          <cell r="F1519"/>
          <cell r="G1519"/>
          <cell r="H1519">
            <v>2</v>
          </cell>
          <cell r="I1519">
            <v>2</v>
          </cell>
          <cell r="J1519"/>
          <cell r="K1519"/>
          <cell r="L1519"/>
          <cell r="M1519">
            <v>4</v>
          </cell>
          <cell r="N1519"/>
          <cell r="O1519"/>
          <cell r="P1519"/>
          <cell r="Q1519">
            <v>4</v>
          </cell>
          <cell r="R1519"/>
          <cell r="S1519">
            <v>7</v>
          </cell>
          <cell r="T1519"/>
          <cell r="U1519"/>
          <cell r="V1519">
            <v>10</v>
          </cell>
          <cell r="W1519"/>
          <cell r="X1519">
            <v>13</v>
          </cell>
          <cell r="Y1519"/>
          <cell r="Z1519"/>
        </row>
        <row r="1520">
          <cell r="A1520">
            <v>42420</v>
          </cell>
          <cell r="B1520">
            <v>3</v>
          </cell>
          <cell r="C1520">
            <v>16</v>
          </cell>
          <cell r="D1520">
            <v>4</v>
          </cell>
          <cell r="E1520"/>
          <cell r="F1520"/>
          <cell r="G1520"/>
          <cell r="H1520">
            <v>1</v>
          </cell>
          <cell r="I1520">
            <v>1</v>
          </cell>
          <cell r="J1520"/>
          <cell r="K1520"/>
          <cell r="L1520"/>
          <cell r="M1520">
            <v>3</v>
          </cell>
          <cell r="N1520"/>
          <cell r="O1520"/>
          <cell r="P1520"/>
          <cell r="Q1520">
            <v>5</v>
          </cell>
          <cell r="R1520"/>
          <cell r="S1520">
            <v>6</v>
          </cell>
          <cell r="T1520"/>
          <cell r="U1520"/>
          <cell r="V1520">
            <v>8</v>
          </cell>
          <cell r="W1520"/>
          <cell r="X1520">
            <v>14</v>
          </cell>
          <cell r="Y1520"/>
          <cell r="Z1520"/>
        </row>
        <row r="1521">
          <cell r="A1521">
            <v>42421</v>
          </cell>
          <cell r="B1521">
            <v>3</v>
          </cell>
          <cell r="C1521">
            <v>14</v>
          </cell>
          <cell r="D1521">
            <v>4</v>
          </cell>
          <cell r="E1521"/>
          <cell r="F1521"/>
          <cell r="G1521"/>
          <cell r="H1521"/>
          <cell r="I1521">
            <v>1</v>
          </cell>
          <cell r="J1521"/>
          <cell r="K1521">
            <v>1</v>
          </cell>
          <cell r="L1521"/>
          <cell r="M1521">
            <v>3</v>
          </cell>
          <cell r="N1521"/>
          <cell r="O1521"/>
          <cell r="P1521"/>
          <cell r="Q1521">
            <v>2</v>
          </cell>
          <cell r="R1521"/>
          <cell r="S1521">
            <v>5</v>
          </cell>
          <cell r="T1521"/>
          <cell r="U1521"/>
          <cell r="V1521">
            <v>8</v>
          </cell>
          <cell r="W1521"/>
          <cell r="X1521">
            <v>16</v>
          </cell>
          <cell r="Y1521"/>
          <cell r="Z1521"/>
        </row>
        <row r="1522">
          <cell r="A1522">
            <v>42422</v>
          </cell>
          <cell r="B1522">
            <v>3</v>
          </cell>
          <cell r="C1522">
            <v>20</v>
          </cell>
          <cell r="D1522">
            <v>5</v>
          </cell>
          <cell r="E1522"/>
          <cell r="F1522">
            <v>1</v>
          </cell>
          <cell r="G1522"/>
          <cell r="H1522">
            <v>1</v>
          </cell>
          <cell r="I1522">
            <v>1</v>
          </cell>
          <cell r="J1522"/>
          <cell r="K1522">
            <v>1</v>
          </cell>
          <cell r="L1522"/>
          <cell r="M1522">
            <v>3</v>
          </cell>
          <cell r="N1522"/>
          <cell r="O1522">
            <v>1</v>
          </cell>
          <cell r="P1522"/>
          <cell r="Q1522">
            <v>2</v>
          </cell>
          <cell r="R1522"/>
          <cell r="S1522">
            <v>9</v>
          </cell>
          <cell r="T1522"/>
          <cell r="U1522"/>
          <cell r="V1522">
            <v>9</v>
          </cell>
          <cell r="W1522"/>
          <cell r="X1522">
            <v>14</v>
          </cell>
          <cell r="Y1522"/>
          <cell r="Z1522"/>
        </row>
        <row r="1523">
          <cell r="A1523">
            <v>42423</v>
          </cell>
          <cell r="B1523">
            <v>3</v>
          </cell>
          <cell r="C1523">
            <v>20</v>
          </cell>
          <cell r="D1523">
            <v>8</v>
          </cell>
          <cell r="E1523"/>
          <cell r="F1523"/>
          <cell r="G1523"/>
          <cell r="H1523"/>
          <cell r="I1523">
            <v>1</v>
          </cell>
          <cell r="J1523"/>
          <cell r="K1523">
            <v>1</v>
          </cell>
          <cell r="L1523">
            <v>2</v>
          </cell>
          <cell r="M1523">
            <v>3</v>
          </cell>
          <cell r="N1523"/>
          <cell r="O1523"/>
          <cell r="P1523"/>
          <cell r="Q1523">
            <v>1</v>
          </cell>
          <cell r="R1523"/>
          <cell r="S1523">
            <v>8</v>
          </cell>
          <cell r="T1523"/>
          <cell r="U1523"/>
          <cell r="V1523">
            <v>9</v>
          </cell>
          <cell r="W1523"/>
          <cell r="X1523">
            <v>15</v>
          </cell>
          <cell r="Y1523"/>
          <cell r="Z1523"/>
        </row>
        <row r="1524">
          <cell r="A1524">
            <v>42424</v>
          </cell>
          <cell r="B1524">
            <v>2</v>
          </cell>
          <cell r="C1524">
            <v>15</v>
          </cell>
          <cell r="D1524">
            <v>8</v>
          </cell>
          <cell r="E1524"/>
          <cell r="F1524"/>
          <cell r="G1524"/>
          <cell r="H1524"/>
          <cell r="I1524">
            <v>1</v>
          </cell>
          <cell r="J1524"/>
          <cell r="K1524">
            <v>1</v>
          </cell>
          <cell r="L1524">
            <v>2</v>
          </cell>
          <cell r="M1524">
            <v>1</v>
          </cell>
          <cell r="N1524"/>
          <cell r="O1524">
            <v>1</v>
          </cell>
          <cell r="P1524"/>
          <cell r="Q1524">
            <v>2</v>
          </cell>
          <cell r="R1524"/>
          <cell r="S1524">
            <v>4</v>
          </cell>
          <cell r="T1524"/>
          <cell r="U1524"/>
          <cell r="V1524">
            <v>7</v>
          </cell>
          <cell r="W1524"/>
          <cell r="X1524">
            <v>12</v>
          </cell>
          <cell r="Y1524"/>
          <cell r="Z1524"/>
        </row>
        <row r="1525">
          <cell r="A1525">
            <v>42425</v>
          </cell>
          <cell r="B1525">
            <v>2</v>
          </cell>
          <cell r="C1525">
            <v>17</v>
          </cell>
          <cell r="D1525">
            <v>9</v>
          </cell>
          <cell r="E1525"/>
          <cell r="F1525">
            <v>1</v>
          </cell>
          <cell r="G1525"/>
          <cell r="H1525"/>
          <cell r="I1525">
            <v>1</v>
          </cell>
          <cell r="J1525"/>
          <cell r="K1525">
            <v>2</v>
          </cell>
          <cell r="L1525">
            <v>1</v>
          </cell>
          <cell r="M1525">
            <v>1</v>
          </cell>
          <cell r="N1525"/>
          <cell r="O1525"/>
          <cell r="P1525"/>
          <cell r="Q1525">
            <v>2</v>
          </cell>
          <cell r="R1525"/>
          <cell r="S1525">
            <v>6</v>
          </cell>
          <cell r="T1525"/>
          <cell r="U1525"/>
          <cell r="V1525">
            <v>5</v>
          </cell>
          <cell r="W1525"/>
          <cell r="X1525">
            <v>12</v>
          </cell>
          <cell r="Y1525"/>
          <cell r="Z1525"/>
        </row>
        <row r="1526">
          <cell r="A1526">
            <v>42426</v>
          </cell>
          <cell r="B1526">
            <v>2</v>
          </cell>
          <cell r="C1526">
            <v>17</v>
          </cell>
          <cell r="D1526">
            <v>7</v>
          </cell>
          <cell r="E1526"/>
          <cell r="F1526"/>
          <cell r="G1526"/>
          <cell r="H1526"/>
          <cell r="I1526">
            <v>2</v>
          </cell>
          <cell r="J1526"/>
          <cell r="K1526">
            <v>2</v>
          </cell>
          <cell r="L1526">
            <v>1</v>
          </cell>
          <cell r="M1526">
            <v>2</v>
          </cell>
          <cell r="N1526"/>
          <cell r="O1526"/>
          <cell r="P1526"/>
          <cell r="Q1526">
            <v>1</v>
          </cell>
          <cell r="R1526">
            <v>1</v>
          </cell>
          <cell r="S1526">
            <v>9</v>
          </cell>
          <cell r="T1526"/>
          <cell r="U1526"/>
          <cell r="V1526">
            <v>3</v>
          </cell>
          <cell r="W1526"/>
          <cell r="X1526">
            <v>11</v>
          </cell>
          <cell r="Y1526"/>
          <cell r="Z1526"/>
        </row>
        <row r="1527">
          <cell r="A1527">
            <v>42427</v>
          </cell>
          <cell r="B1527">
            <v>3</v>
          </cell>
          <cell r="C1527">
            <v>15</v>
          </cell>
          <cell r="D1527">
            <v>5</v>
          </cell>
          <cell r="E1527"/>
          <cell r="F1527"/>
          <cell r="G1527"/>
          <cell r="H1527"/>
          <cell r="I1527"/>
          <cell r="J1527"/>
          <cell r="K1527">
            <v>1</v>
          </cell>
          <cell r="L1527">
            <v>1</v>
          </cell>
          <cell r="M1527"/>
          <cell r="N1527"/>
          <cell r="O1527"/>
          <cell r="P1527"/>
          <cell r="Q1527">
            <v>1</v>
          </cell>
          <cell r="R1527"/>
          <cell r="S1527">
            <v>10</v>
          </cell>
          <cell r="T1527"/>
          <cell r="U1527"/>
          <cell r="V1527">
            <v>3</v>
          </cell>
          <cell r="W1527"/>
          <cell r="X1527">
            <v>13</v>
          </cell>
          <cell r="Y1527"/>
          <cell r="Z1527"/>
        </row>
        <row r="1528">
          <cell r="A1528">
            <v>42428</v>
          </cell>
          <cell r="B1528">
            <v>3</v>
          </cell>
          <cell r="C1528">
            <v>20</v>
          </cell>
          <cell r="D1528">
            <v>6</v>
          </cell>
          <cell r="E1528"/>
          <cell r="F1528"/>
          <cell r="G1528"/>
          <cell r="H1528"/>
          <cell r="I1528"/>
          <cell r="J1528"/>
          <cell r="K1528">
            <v>1</v>
          </cell>
          <cell r="L1528"/>
          <cell r="M1528">
            <v>1</v>
          </cell>
          <cell r="N1528"/>
          <cell r="O1528">
            <v>1</v>
          </cell>
          <cell r="P1528"/>
          <cell r="Q1528">
            <v>3</v>
          </cell>
          <cell r="R1528"/>
          <cell r="S1528">
            <v>7</v>
          </cell>
          <cell r="T1528"/>
          <cell r="U1528"/>
          <cell r="V1528">
            <v>3</v>
          </cell>
          <cell r="W1528">
            <v>1</v>
          </cell>
          <cell r="X1528">
            <v>11</v>
          </cell>
          <cell r="Y1528"/>
          <cell r="Z1528"/>
        </row>
        <row r="1529">
          <cell r="A1529">
            <v>42429</v>
          </cell>
          <cell r="B1529">
            <v>4</v>
          </cell>
          <cell r="C1529">
            <v>18</v>
          </cell>
          <cell r="D1529">
            <v>5</v>
          </cell>
          <cell r="E1529"/>
          <cell r="F1529"/>
          <cell r="G1529"/>
          <cell r="H1529"/>
          <cell r="I1529"/>
          <cell r="J1529"/>
          <cell r="K1529">
            <v>1</v>
          </cell>
          <cell r="L1529"/>
          <cell r="M1529">
            <v>2</v>
          </cell>
          <cell r="N1529"/>
          <cell r="O1529"/>
          <cell r="P1529"/>
          <cell r="Q1529">
            <v>3</v>
          </cell>
          <cell r="R1529"/>
          <cell r="S1529">
            <v>6</v>
          </cell>
          <cell r="T1529"/>
          <cell r="U1529"/>
          <cell r="V1529">
            <v>2</v>
          </cell>
          <cell r="W1529">
            <v>1</v>
          </cell>
          <cell r="X1529">
            <v>10</v>
          </cell>
          <cell r="Y1529"/>
          <cell r="Z1529"/>
        </row>
        <row r="1530">
          <cell r="A1530">
            <v>42430</v>
          </cell>
          <cell r="B1530">
            <v>3</v>
          </cell>
          <cell r="C1530">
            <v>19</v>
          </cell>
          <cell r="D1530">
            <v>5</v>
          </cell>
          <cell r="E1530"/>
          <cell r="F1530"/>
          <cell r="G1530"/>
          <cell r="H1530">
            <v>1</v>
          </cell>
          <cell r="I1530"/>
          <cell r="J1530"/>
          <cell r="K1530">
            <v>1</v>
          </cell>
          <cell r="L1530">
            <v>2</v>
          </cell>
          <cell r="M1530">
            <v>2</v>
          </cell>
          <cell r="N1530"/>
          <cell r="O1530"/>
          <cell r="P1530"/>
          <cell r="Q1530">
            <v>2</v>
          </cell>
          <cell r="R1530"/>
          <cell r="S1530">
            <v>9</v>
          </cell>
          <cell r="T1530"/>
          <cell r="U1530"/>
          <cell r="V1530">
            <v>3</v>
          </cell>
          <cell r="W1530">
            <v>1</v>
          </cell>
          <cell r="X1530">
            <v>9</v>
          </cell>
          <cell r="Y1530"/>
          <cell r="Z1530"/>
        </row>
        <row r="1531">
          <cell r="A1531">
            <v>42431</v>
          </cell>
          <cell r="B1531">
            <v>2</v>
          </cell>
          <cell r="C1531">
            <v>15</v>
          </cell>
          <cell r="D1531">
            <v>7</v>
          </cell>
          <cell r="E1531"/>
          <cell r="F1531">
            <v>1</v>
          </cell>
          <cell r="G1531"/>
          <cell r="H1531">
            <v>1</v>
          </cell>
          <cell r="I1531"/>
          <cell r="J1531"/>
          <cell r="K1531"/>
          <cell r="L1531"/>
          <cell r="M1531">
            <v>2</v>
          </cell>
          <cell r="N1531"/>
          <cell r="O1531"/>
          <cell r="P1531"/>
          <cell r="Q1531">
            <v>3</v>
          </cell>
          <cell r="R1531"/>
          <cell r="S1531">
            <v>11</v>
          </cell>
          <cell r="T1531"/>
          <cell r="U1531"/>
          <cell r="V1531">
            <v>1</v>
          </cell>
          <cell r="W1531">
            <v>1</v>
          </cell>
          <cell r="X1531">
            <v>7</v>
          </cell>
          <cell r="Y1531"/>
          <cell r="Z1531"/>
        </row>
        <row r="1532">
          <cell r="A1532">
            <v>42432</v>
          </cell>
          <cell r="B1532">
            <v>2</v>
          </cell>
          <cell r="C1532">
            <v>16</v>
          </cell>
          <cell r="D1532">
            <v>5</v>
          </cell>
          <cell r="E1532"/>
          <cell r="F1532">
            <v>2</v>
          </cell>
          <cell r="G1532"/>
          <cell r="H1532"/>
          <cell r="I1532"/>
          <cell r="J1532"/>
          <cell r="K1532"/>
          <cell r="L1532"/>
          <cell r="M1532">
            <v>1</v>
          </cell>
          <cell r="N1532"/>
          <cell r="O1532"/>
          <cell r="P1532"/>
          <cell r="Q1532">
            <v>1</v>
          </cell>
          <cell r="R1532"/>
          <cell r="S1532">
            <v>7</v>
          </cell>
          <cell r="T1532"/>
          <cell r="U1532"/>
          <cell r="V1532">
            <v>2</v>
          </cell>
          <cell r="W1532">
            <v>1</v>
          </cell>
          <cell r="X1532">
            <v>6</v>
          </cell>
          <cell r="Y1532"/>
          <cell r="Z1532"/>
        </row>
        <row r="1533">
          <cell r="A1533">
            <v>42433</v>
          </cell>
          <cell r="B1533">
            <v>2</v>
          </cell>
          <cell r="C1533">
            <v>18</v>
          </cell>
          <cell r="D1533">
            <v>7</v>
          </cell>
          <cell r="E1533"/>
          <cell r="F1533">
            <v>2</v>
          </cell>
          <cell r="G1533"/>
          <cell r="H1533"/>
          <cell r="I1533"/>
          <cell r="J1533"/>
          <cell r="K1533">
            <v>1</v>
          </cell>
          <cell r="L1533"/>
          <cell r="M1533">
            <v>1</v>
          </cell>
          <cell r="N1533"/>
          <cell r="O1533"/>
          <cell r="P1533"/>
          <cell r="Q1533">
            <v>2</v>
          </cell>
          <cell r="R1533"/>
          <cell r="S1533">
            <v>7</v>
          </cell>
          <cell r="T1533"/>
          <cell r="U1533"/>
          <cell r="V1533">
            <v>2</v>
          </cell>
          <cell r="W1533"/>
          <cell r="X1533">
            <v>6</v>
          </cell>
          <cell r="Y1533"/>
          <cell r="Z1533"/>
        </row>
        <row r="1534">
          <cell r="A1534">
            <v>42434</v>
          </cell>
          <cell r="B1534"/>
          <cell r="C1534">
            <v>20</v>
          </cell>
          <cell r="D1534">
            <v>7</v>
          </cell>
          <cell r="E1534"/>
          <cell r="F1534"/>
          <cell r="G1534"/>
          <cell r="H1534">
            <v>1</v>
          </cell>
          <cell r="I1534"/>
          <cell r="J1534"/>
          <cell r="K1534">
            <v>1</v>
          </cell>
          <cell r="L1534">
            <v>1</v>
          </cell>
          <cell r="M1534">
            <v>1</v>
          </cell>
          <cell r="N1534"/>
          <cell r="O1534"/>
          <cell r="P1534"/>
          <cell r="Q1534">
            <v>1</v>
          </cell>
          <cell r="R1534"/>
          <cell r="S1534">
            <v>7</v>
          </cell>
          <cell r="T1534"/>
          <cell r="U1534"/>
          <cell r="V1534">
            <v>5</v>
          </cell>
          <cell r="W1534"/>
          <cell r="X1534">
            <v>5</v>
          </cell>
          <cell r="Y1534"/>
          <cell r="Z1534"/>
        </row>
        <row r="1535">
          <cell r="A1535">
            <v>42435</v>
          </cell>
          <cell r="B1535"/>
          <cell r="C1535">
            <v>23</v>
          </cell>
          <cell r="D1535">
            <v>5</v>
          </cell>
          <cell r="E1535"/>
          <cell r="F1535">
            <v>1</v>
          </cell>
          <cell r="G1535">
            <v>1</v>
          </cell>
          <cell r="H1535">
            <v>1</v>
          </cell>
          <cell r="I1535"/>
          <cell r="J1535"/>
          <cell r="K1535">
            <v>1</v>
          </cell>
          <cell r="L1535"/>
          <cell r="M1535">
            <v>1</v>
          </cell>
          <cell r="N1535"/>
          <cell r="O1535"/>
          <cell r="P1535"/>
          <cell r="Q1535">
            <v>3</v>
          </cell>
          <cell r="R1535"/>
          <cell r="S1535">
            <v>9</v>
          </cell>
          <cell r="T1535"/>
          <cell r="U1535"/>
          <cell r="V1535">
            <v>5</v>
          </cell>
          <cell r="W1535"/>
          <cell r="X1535">
            <v>4</v>
          </cell>
          <cell r="Y1535"/>
          <cell r="Z1535"/>
        </row>
        <row r="1536">
          <cell r="A1536">
            <v>42436</v>
          </cell>
          <cell r="B1536"/>
          <cell r="C1536">
            <v>22</v>
          </cell>
          <cell r="D1536">
            <v>7</v>
          </cell>
          <cell r="E1536"/>
          <cell r="F1536"/>
          <cell r="G1536"/>
          <cell r="H1536">
            <v>3</v>
          </cell>
          <cell r="I1536">
            <v>1</v>
          </cell>
          <cell r="J1536"/>
          <cell r="K1536">
            <v>3</v>
          </cell>
          <cell r="L1536"/>
          <cell r="M1536">
            <v>2</v>
          </cell>
          <cell r="N1536"/>
          <cell r="O1536"/>
          <cell r="P1536"/>
          <cell r="Q1536">
            <v>2</v>
          </cell>
          <cell r="R1536"/>
          <cell r="S1536">
            <v>9</v>
          </cell>
          <cell r="T1536"/>
          <cell r="U1536"/>
          <cell r="V1536">
            <v>4</v>
          </cell>
          <cell r="W1536"/>
          <cell r="X1536">
            <v>5</v>
          </cell>
          <cell r="Y1536"/>
          <cell r="Z1536"/>
        </row>
        <row r="1537">
          <cell r="A1537">
            <v>42437</v>
          </cell>
          <cell r="B1537"/>
          <cell r="C1537">
            <v>22</v>
          </cell>
          <cell r="D1537">
            <v>5</v>
          </cell>
          <cell r="E1537"/>
          <cell r="F1537"/>
          <cell r="G1537"/>
          <cell r="H1537">
            <v>1</v>
          </cell>
          <cell r="I1537">
            <v>2</v>
          </cell>
          <cell r="J1537"/>
          <cell r="K1537">
            <v>3</v>
          </cell>
          <cell r="L1537"/>
          <cell r="M1537">
            <v>2</v>
          </cell>
          <cell r="N1537"/>
          <cell r="O1537"/>
          <cell r="P1537"/>
          <cell r="Q1537">
            <v>2</v>
          </cell>
          <cell r="R1537"/>
          <cell r="S1537">
            <v>10</v>
          </cell>
          <cell r="T1537"/>
          <cell r="U1537"/>
          <cell r="V1537">
            <v>3</v>
          </cell>
          <cell r="W1537"/>
          <cell r="X1537">
            <v>4</v>
          </cell>
          <cell r="Y1537"/>
          <cell r="Z1537"/>
        </row>
        <row r="1538">
          <cell r="A1538">
            <v>42438</v>
          </cell>
          <cell r="B1538">
            <v>1</v>
          </cell>
          <cell r="C1538">
            <v>21</v>
          </cell>
          <cell r="D1538">
            <v>4</v>
          </cell>
          <cell r="E1538"/>
          <cell r="F1538"/>
          <cell r="G1538"/>
          <cell r="H1538"/>
          <cell r="I1538">
            <v>1</v>
          </cell>
          <cell r="J1538"/>
          <cell r="K1538">
            <v>3</v>
          </cell>
          <cell r="L1538">
            <v>1</v>
          </cell>
          <cell r="M1538">
            <v>1</v>
          </cell>
          <cell r="N1538"/>
          <cell r="O1538">
            <v>1</v>
          </cell>
          <cell r="P1538"/>
          <cell r="Q1538">
            <v>3</v>
          </cell>
          <cell r="R1538"/>
          <cell r="S1538">
            <v>5</v>
          </cell>
          <cell r="T1538"/>
          <cell r="U1538"/>
          <cell r="V1538">
            <v>3</v>
          </cell>
          <cell r="W1538"/>
          <cell r="X1538">
            <v>3</v>
          </cell>
          <cell r="Y1538"/>
          <cell r="Z1538"/>
        </row>
        <row r="1539">
          <cell r="A1539">
            <v>42439</v>
          </cell>
          <cell r="B1539"/>
          <cell r="C1539">
            <v>20</v>
          </cell>
          <cell r="D1539">
            <v>3</v>
          </cell>
          <cell r="E1539"/>
          <cell r="F1539"/>
          <cell r="G1539"/>
          <cell r="H1539"/>
          <cell r="I1539"/>
          <cell r="J1539"/>
          <cell r="K1539">
            <v>2</v>
          </cell>
          <cell r="L1539"/>
          <cell r="M1539">
            <v>1</v>
          </cell>
          <cell r="N1539"/>
          <cell r="O1539"/>
          <cell r="P1539"/>
          <cell r="Q1539">
            <v>3</v>
          </cell>
          <cell r="R1539"/>
          <cell r="S1539">
            <v>7</v>
          </cell>
          <cell r="T1539"/>
          <cell r="U1539"/>
          <cell r="V1539">
            <v>2</v>
          </cell>
          <cell r="W1539"/>
          <cell r="X1539">
            <v>4</v>
          </cell>
          <cell r="Y1539"/>
          <cell r="Z1539"/>
        </row>
        <row r="1540">
          <cell r="A1540">
            <v>42440</v>
          </cell>
          <cell r="B1540"/>
          <cell r="C1540">
            <v>21</v>
          </cell>
          <cell r="D1540">
            <v>2</v>
          </cell>
          <cell r="E1540"/>
          <cell r="F1540"/>
          <cell r="G1540"/>
          <cell r="H1540"/>
          <cell r="I1540"/>
          <cell r="J1540"/>
          <cell r="K1540">
            <v>2</v>
          </cell>
          <cell r="L1540"/>
          <cell r="M1540"/>
          <cell r="N1540"/>
          <cell r="O1540">
            <v>2</v>
          </cell>
          <cell r="P1540"/>
          <cell r="Q1540">
            <v>2</v>
          </cell>
          <cell r="R1540"/>
          <cell r="S1540">
            <v>9</v>
          </cell>
          <cell r="T1540"/>
          <cell r="U1540"/>
          <cell r="V1540">
            <v>1</v>
          </cell>
          <cell r="W1540"/>
          <cell r="X1540">
            <v>3</v>
          </cell>
          <cell r="Y1540"/>
          <cell r="Z1540"/>
        </row>
        <row r="1541">
          <cell r="A1541">
            <v>42441</v>
          </cell>
          <cell r="B1541"/>
          <cell r="C1541">
            <v>24</v>
          </cell>
          <cell r="D1541">
            <v>4</v>
          </cell>
          <cell r="E1541"/>
          <cell r="F1541"/>
          <cell r="G1541"/>
          <cell r="H1541">
            <v>2</v>
          </cell>
          <cell r="I1541"/>
          <cell r="J1541"/>
          <cell r="K1541">
            <v>2</v>
          </cell>
          <cell r="L1541"/>
          <cell r="M1541"/>
          <cell r="N1541"/>
          <cell r="O1541">
            <v>3</v>
          </cell>
          <cell r="P1541"/>
          <cell r="Q1541">
            <v>2</v>
          </cell>
          <cell r="R1541"/>
          <cell r="S1541">
            <v>11</v>
          </cell>
          <cell r="T1541"/>
          <cell r="U1541"/>
          <cell r="V1541">
            <v>1</v>
          </cell>
          <cell r="W1541"/>
          <cell r="X1541">
            <v>3</v>
          </cell>
          <cell r="Y1541"/>
          <cell r="Z1541"/>
        </row>
        <row r="1542">
          <cell r="A1542">
            <v>42442</v>
          </cell>
          <cell r="B1542">
            <v>1</v>
          </cell>
          <cell r="C1542">
            <v>23</v>
          </cell>
          <cell r="D1542">
            <v>5</v>
          </cell>
          <cell r="E1542"/>
          <cell r="F1542"/>
          <cell r="G1542"/>
          <cell r="H1542">
            <v>1</v>
          </cell>
          <cell r="I1542"/>
          <cell r="J1542">
            <v>1</v>
          </cell>
          <cell r="K1542">
            <v>2</v>
          </cell>
          <cell r="L1542">
            <v>1</v>
          </cell>
          <cell r="M1542"/>
          <cell r="N1542"/>
          <cell r="O1542">
            <v>2</v>
          </cell>
          <cell r="P1542"/>
          <cell r="Q1542">
            <v>3</v>
          </cell>
          <cell r="R1542">
            <v>1</v>
          </cell>
          <cell r="S1542">
            <v>12</v>
          </cell>
          <cell r="T1542"/>
          <cell r="U1542"/>
          <cell r="V1542">
            <v>1</v>
          </cell>
          <cell r="W1542"/>
          <cell r="X1542">
            <v>2</v>
          </cell>
          <cell r="Y1542"/>
          <cell r="Z1542"/>
        </row>
        <row r="1543">
          <cell r="A1543">
            <v>42443</v>
          </cell>
          <cell r="B1543">
            <v>2</v>
          </cell>
          <cell r="C1543">
            <v>22</v>
          </cell>
          <cell r="D1543">
            <v>3</v>
          </cell>
          <cell r="E1543"/>
          <cell r="F1543"/>
          <cell r="G1543"/>
          <cell r="H1543">
            <v>1</v>
          </cell>
          <cell r="I1543"/>
          <cell r="J1543"/>
          <cell r="K1543">
            <v>2</v>
          </cell>
          <cell r="L1543">
            <v>1</v>
          </cell>
          <cell r="M1543"/>
          <cell r="N1543"/>
          <cell r="O1543">
            <v>3</v>
          </cell>
          <cell r="P1543"/>
          <cell r="Q1543">
            <v>3</v>
          </cell>
          <cell r="R1543"/>
          <cell r="S1543">
            <v>13</v>
          </cell>
          <cell r="T1543"/>
          <cell r="U1543"/>
          <cell r="V1543">
            <v>1</v>
          </cell>
          <cell r="W1543"/>
          <cell r="X1543">
            <v>3</v>
          </cell>
          <cell r="Y1543"/>
          <cell r="Z1543"/>
        </row>
        <row r="1544">
          <cell r="A1544">
            <v>42444</v>
          </cell>
          <cell r="B1544">
            <v>3</v>
          </cell>
          <cell r="C1544">
            <v>18</v>
          </cell>
          <cell r="D1544">
            <v>4</v>
          </cell>
          <cell r="E1544"/>
          <cell r="F1544"/>
          <cell r="G1544"/>
          <cell r="H1544">
            <v>1</v>
          </cell>
          <cell r="I1544">
            <v>1</v>
          </cell>
          <cell r="J1544"/>
          <cell r="K1544"/>
          <cell r="L1544">
            <v>1</v>
          </cell>
          <cell r="M1544"/>
          <cell r="N1544"/>
          <cell r="O1544">
            <v>3</v>
          </cell>
          <cell r="P1544"/>
          <cell r="Q1544">
            <v>3</v>
          </cell>
          <cell r="R1544"/>
          <cell r="S1544">
            <v>17</v>
          </cell>
          <cell r="T1544"/>
          <cell r="U1544"/>
          <cell r="V1544">
            <v>2</v>
          </cell>
          <cell r="W1544"/>
          <cell r="X1544">
            <v>5</v>
          </cell>
          <cell r="Y1544"/>
          <cell r="Z1544"/>
        </row>
        <row r="1545">
          <cell r="A1545">
            <v>42445</v>
          </cell>
          <cell r="B1545">
            <v>1</v>
          </cell>
          <cell r="C1545">
            <v>20</v>
          </cell>
          <cell r="D1545">
            <v>2</v>
          </cell>
          <cell r="E1545"/>
          <cell r="F1545"/>
          <cell r="G1545"/>
          <cell r="H1545">
            <v>1</v>
          </cell>
          <cell r="I1545"/>
          <cell r="J1545">
            <v>1</v>
          </cell>
          <cell r="K1545"/>
          <cell r="L1545">
            <v>1</v>
          </cell>
          <cell r="M1545">
            <v>1</v>
          </cell>
          <cell r="N1545"/>
          <cell r="O1545">
            <v>1</v>
          </cell>
          <cell r="P1545"/>
          <cell r="Q1545">
            <v>4</v>
          </cell>
          <cell r="R1545"/>
          <cell r="S1545">
            <v>15</v>
          </cell>
          <cell r="T1545"/>
          <cell r="U1545"/>
          <cell r="V1545">
            <v>3</v>
          </cell>
          <cell r="W1545"/>
          <cell r="X1545">
            <v>3</v>
          </cell>
          <cell r="Y1545"/>
          <cell r="Z1545"/>
        </row>
        <row r="1546">
          <cell r="A1546">
            <v>42446</v>
          </cell>
          <cell r="B1546"/>
          <cell r="C1546">
            <v>19</v>
          </cell>
          <cell r="D1546">
            <v>4</v>
          </cell>
          <cell r="E1546"/>
          <cell r="F1546"/>
          <cell r="G1546"/>
          <cell r="H1546">
            <v>1</v>
          </cell>
          <cell r="I1546">
            <v>1</v>
          </cell>
          <cell r="J1546"/>
          <cell r="K1546"/>
          <cell r="L1546">
            <v>1</v>
          </cell>
          <cell r="M1546">
            <v>1</v>
          </cell>
          <cell r="N1546"/>
          <cell r="O1546">
            <v>3</v>
          </cell>
          <cell r="P1546"/>
          <cell r="Q1546">
            <v>7</v>
          </cell>
          <cell r="R1546"/>
          <cell r="S1546">
            <v>14</v>
          </cell>
          <cell r="T1546"/>
          <cell r="U1546"/>
          <cell r="V1546">
            <v>1</v>
          </cell>
          <cell r="W1546"/>
          <cell r="X1546">
            <v>2</v>
          </cell>
          <cell r="Y1546"/>
          <cell r="Z1546"/>
        </row>
        <row r="1547">
          <cell r="A1547">
            <v>42447</v>
          </cell>
          <cell r="B1547"/>
          <cell r="C1547">
            <v>21</v>
          </cell>
          <cell r="D1547">
            <v>2</v>
          </cell>
          <cell r="E1547"/>
          <cell r="F1547">
            <v>1</v>
          </cell>
          <cell r="G1547"/>
          <cell r="H1547">
            <v>1</v>
          </cell>
          <cell r="I1547"/>
          <cell r="J1547"/>
          <cell r="K1547"/>
          <cell r="L1547">
            <v>1</v>
          </cell>
          <cell r="M1547">
            <v>1</v>
          </cell>
          <cell r="N1547"/>
          <cell r="O1547">
            <v>3</v>
          </cell>
          <cell r="P1547"/>
          <cell r="Q1547">
            <v>7</v>
          </cell>
          <cell r="R1547"/>
          <cell r="S1547">
            <v>19</v>
          </cell>
          <cell r="T1547"/>
          <cell r="U1547"/>
          <cell r="V1547">
            <v>2</v>
          </cell>
          <cell r="W1547"/>
          <cell r="X1547">
            <v>2</v>
          </cell>
          <cell r="Y1547"/>
          <cell r="Z1547"/>
        </row>
        <row r="1548">
          <cell r="A1548">
            <v>42448</v>
          </cell>
          <cell r="B1548"/>
          <cell r="C1548">
            <v>22</v>
          </cell>
          <cell r="D1548">
            <v>1</v>
          </cell>
          <cell r="E1548"/>
          <cell r="F1548"/>
          <cell r="G1548"/>
          <cell r="H1548">
            <v>1</v>
          </cell>
          <cell r="I1548"/>
          <cell r="J1548"/>
          <cell r="K1548"/>
          <cell r="L1548">
            <v>2</v>
          </cell>
          <cell r="M1548">
            <v>3</v>
          </cell>
          <cell r="N1548"/>
          <cell r="O1548">
            <v>4</v>
          </cell>
          <cell r="P1548"/>
          <cell r="Q1548">
            <v>5</v>
          </cell>
          <cell r="R1548"/>
          <cell r="S1548">
            <v>21</v>
          </cell>
          <cell r="T1548"/>
          <cell r="U1548"/>
          <cell r="V1548">
            <v>2</v>
          </cell>
          <cell r="W1548"/>
          <cell r="X1548">
            <v>2</v>
          </cell>
          <cell r="Y1548"/>
          <cell r="Z1548"/>
        </row>
        <row r="1549">
          <cell r="A1549">
            <v>42449</v>
          </cell>
          <cell r="B1549">
            <v>1</v>
          </cell>
          <cell r="C1549">
            <v>26</v>
          </cell>
          <cell r="D1549">
            <v>1</v>
          </cell>
          <cell r="E1549"/>
          <cell r="F1549"/>
          <cell r="G1549"/>
          <cell r="H1549">
            <v>1</v>
          </cell>
          <cell r="I1549"/>
          <cell r="J1549"/>
          <cell r="K1549"/>
          <cell r="L1549"/>
          <cell r="M1549">
            <v>1</v>
          </cell>
          <cell r="N1549"/>
          <cell r="O1549">
            <v>4</v>
          </cell>
          <cell r="P1549"/>
          <cell r="Q1549">
            <v>3</v>
          </cell>
          <cell r="R1549">
            <v>1</v>
          </cell>
          <cell r="S1549">
            <v>22</v>
          </cell>
          <cell r="T1549"/>
          <cell r="U1549"/>
          <cell r="V1549">
            <v>3</v>
          </cell>
          <cell r="W1549"/>
          <cell r="X1549"/>
          <cell r="Y1549"/>
          <cell r="Z1549"/>
        </row>
        <row r="1550">
          <cell r="A1550">
            <v>42450</v>
          </cell>
          <cell r="B1550">
            <v>2</v>
          </cell>
          <cell r="C1550">
            <v>18</v>
          </cell>
          <cell r="D1550">
            <v>1</v>
          </cell>
          <cell r="E1550"/>
          <cell r="F1550">
            <v>1</v>
          </cell>
          <cell r="G1550"/>
          <cell r="H1550">
            <v>2</v>
          </cell>
          <cell r="I1550">
            <v>1</v>
          </cell>
          <cell r="J1550"/>
          <cell r="K1550"/>
          <cell r="L1550"/>
          <cell r="M1550">
            <v>2</v>
          </cell>
          <cell r="N1550"/>
          <cell r="O1550">
            <v>1</v>
          </cell>
          <cell r="P1550"/>
          <cell r="Q1550">
            <v>2</v>
          </cell>
          <cell r="R1550">
            <v>1</v>
          </cell>
          <cell r="S1550">
            <v>17</v>
          </cell>
          <cell r="T1550"/>
          <cell r="U1550"/>
          <cell r="V1550">
            <v>3</v>
          </cell>
          <cell r="W1550"/>
          <cell r="X1550"/>
          <cell r="Y1550"/>
          <cell r="Z1550"/>
        </row>
        <row r="1551">
          <cell r="A1551">
            <v>42451</v>
          </cell>
          <cell r="B1551">
            <v>2</v>
          </cell>
          <cell r="C1551">
            <v>21</v>
          </cell>
          <cell r="D1551">
            <v>1</v>
          </cell>
          <cell r="E1551"/>
          <cell r="F1551"/>
          <cell r="G1551"/>
          <cell r="H1551">
            <v>2</v>
          </cell>
          <cell r="I1551">
            <v>1</v>
          </cell>
          <cell r="J1551"/>
          <cell r="K1551"/>
          <cell r="L1551">
            <v>1</v>
          </cell>
          <cell r="M1551">
            <v>3</v>
          </cell>
          <cell r="N1551"/>
          <cell r="O1551">
            <v>1</v>
          </cell>
          <cell r="P1551"/>
          <cell r="Q1551">
            <v>5</v>
          </cell>
          <cell r="R1551">
            <v>1</v>
          </cell>
          <cell r="S1551">
            <v>12</v>
          </cell>
          <cell r="T1551"/>
          <cell r="U1551"/>
          <cell r="V1551">
            <v>2</v>
          </cell>
          <cell r="W1551"/>
          <cell r="X1551">
            <v>1</v>
          </cell>
          <cell r="Y1551"/>
          <cell r="Z1551"/>
        </row>
        <row r="1552">
          <cell r="A1552">
            <v>42452</v>
          </cell>
          <cell r="B1552">
            <v>2</v>
          </cell>
          <cell r="C1552">
            <v>20</v>
          </cell>
          <cell r="D1552">
            <v>1</v>
          </cell>
          <cell r="E1552"/>
          <cell r="F1552"/>
          <cell r="G1552"/>
          <cell r="H1552">
            <v>1</v>
          </cell>
          <cell r="I1552">
            <v>1</v>
          </cell>
          <cell r="J1552"/>
          <cell r="K1552"/>
          <cell r="L1552"/>
          <cell r="M1552">
            <v>2</v>
          </cell>
          <cell r="N1552"/>
          <cell r="O1552"/>
          <cell r="P1552"/>
          <cell r="Q1552">
            <v>4</v>
          </cell>
          <cell r="R1552">
            <v>1</v>
          </cell>
          <cell r="S1552">
            <v>12</v>
          </cell>
          <cell r="T1552"/>
          <cell r="U1552"/>
          <cell r="V1552">
            <v>2</v>
          </cell>
          <cell r="W1552"/>
          <cell r="X1552">
            <v>1</v>
          </cell>
          <cell r="Y1552"/>
          <cell r="Z1552"/>
        </row>
        <row r="1553">
          <cell r="A1553">
            <v>42453</v>
          </cell>
          <cell r="B1553">
            <v>2</v>
          </cell>
          <cell r="C1553">
            <v>23</v>
          </cell>
          <cell r="D1553">
            <v>3</v>
          </cell>
          <cell r="E1553"/>
          <cell r="F1553">
            <v>1</v>
          </cell>
          <cell r="G1553"/>
          <cell r="H1553">
            <v>1</v>
          </cell>
          <cell r="I1553">
            <v>1</v>
          </cell>
          <cell r="J1553"/>
          <cell r="K1553"/>
          <cell r="L1553"/>
          <cell r="M1553"/>
          <cell r="N1553"/>
          <cell r="O1553">
            <v>1</v>
          </cell>
          <cell r="P1553"/>
          <cell r="Q1553">
            <v>1</v>
          </cell>
          <cell r="R1553">
            <v>1</v>
          </cell>
          <cell r="S1553">
            <v>9</v>
          </cell>
          <cell r="T1553"/>
          <cell r="U1553"/>
          <cell r="V1553">
            <v>3</v>
          </cell>
          <cell r="W1553"/>
          <cell r="X1553"/>
          <cell r="Y1553"/>
          <cell r="Z1553"/>
        </row>
        <row r="1554">
          <cell r="A1554">
            <v>42454</v>
          </cell>
          <cell r="B1554">
            <v>1</v>
          </cell>
          <cell r="C1554">
            <v>23</v>
          </cell>
          <cell r="D1554">
            <v>3</v>
          </cell>
          <cell r="E1554"/>
          <cell r="F1554"/>
          <cell r="G1554"/>
          <cell r="H1554">
            <v>1</v>
          </cell>
          <cell r="I1554">
            <v>2</v>
          </cell>
          <cell r="J1554"/>
          <cell r="K1554"/>
          <cell r="L1554"/>
          <cell r="M1554"/>
          <cell r="N1554"/>
          <cell r="O1554">
            <v>1</v>
          </cell>
          <cell r="P1554"/>
          <cell r="Q1554">
            <v>2</v>
          </cell>
          <cell r="R1554">
            <v>2</v>
          </cell>
          <cell r="S1554">
            <v>10</v>
          </cell>
          <cell r="T1554"/>
          <cell r="U1554"/>
          <cell r="V1554">
            <v>3</v>
          </cell>
          <cell r="W1554"/>
          <cell r="X1554">
            <v>1</v>
          </cell>
          <cell r="Y1554"/>
          <cell r="Z1554"/>
        </row>
        <row r="1555">
          <cell r="A1555">
            <v>42455</v>
          </cell>
          <cell r="B1555">
            <v>1</v>
          </cell>
          <cell r="C1555">
            <v>23</v>
          </cell>
          <cell r="D1555">
            <v>5</v>
          </cell>
          <cell r="E1555"/>
          <cell r="F1555"/>
          <cell r="G1555"/>
          <cell r="H1555">
            <v>2</v>
          </cell>
          <cell r="I1555">
            <v>1</v>
          </cell>
          <cell r="J1555"/>
          <cell r="K1555"/>
          <cell r="L1555">
            <v>1</v>
          </cell>
          <cell r="M1555"/>
          <cell r="N1555"/>
          <cell r="O1555">
            <v>1</v>
          </cell>
          <cell r="P1555"/>
          <cell r="Q1555">
            <v>2</v>
          </cell>
          <cell r="R1555">
            <v>3</v>
          </cell>
          <cell r="S1555">
            <v>11</v>
          </cell>
          <cell r="T1555"/>
          <cell r="U1555"/>
          <cell r="V1555">
            <v>2</v>
          </cell>
          <cell r="W1555"/>
          <cell r="X1555"/>
          <cell r="Y1555"/>
          <cell r="Z1555"/>
        </row>
        <row r="1556">
          <cell r="A1556">
            <v>42456</v>
          </cell>
          <cell r="B1556">
            <v>2</v>
          </cell>
          <cell r="C1556">
            <v>24</v>
          </cell>
          <cell r="D1556">
            <v>2</v>
          </cell>
          <cell r="E1556"/>
          <cell r="F1556"/>
          <cell r="G1556"/>
          <cell r="H1556">
            <v>2</v>
          </cell>
          <cell r="I1556">
            <v>1</v>
          </cell>
          <cell r="J1556"/>
          <cell r="K1556"/>
          <cell r="L1556"/>
          <cell r="M1556"/>
          <cell r="N1556"/>
          <cell r="O1556">
            <v>2</v>
          </cell>
          <cell r="P1556"/>
          <cell r="Q1556">
            <v>2</v>
          </cell>
          <cell r="R1556">
            <v>2</v>
          </cell>
          <cell r="S1556">
            <v>10</v>
          </cell>
          <cell r="T1556"/>
          <cell r="U1556"/>
          <cell r="V1556">
            <v>1</v>
          </cell>
          <cell r="W1556"/>
          <cell r="X1556"/>
          <cell r="Y1556"/>
          <cell r="Z1556"/>
        </row>
        <row r="1557">
          <cell r="A1557">
            <v>42457</v>
          </cell>
          <cell r="B1557">
            <v>1</v>
          </cell>
          <cell r="C1557">
            <v>22</v>
          </cell>
          <cell r="D1557">
            <v>5</v>
          </cell>
          <cell r="E1557"/>
          <cell r="F1557"/>
          <cell r="G1557"/>
          <cell r="H1557">
            <v>2</v>
          </cell>
          <cell r="I1557"/>
          <cell r="J1557"/>
          <cell r="K1557"/>
          <cell r="L1557"/>
          <cell r="M1557"/>
          <cell r="N1557"/>
          <cell r="O1557">
            <v>2</v>
          </cell>
          <cell r="P1557"/>
          <cell r="Q1557">
            <v>1</v>
          </cell>
          <cell r="R1557">
            <v>3</v>
          </cell>
          <cell r="S1557">
            <v>9</v>
          </cell>
          <cell r="T1557"/>
          <cell r="U1557"/>
          <cell r="V1557">
            <v>2</v>
          </cell>
          <cell r="W1557"/>
          <cell r="X1557"/>
          <cell r="Y1557"/>
          <cell r="Z1557"/>
        </row>
        <row r="1558">
          <cell r="A1558">
            <v>42458</v>
          </cell>
          <cell r="B1558">
            <v>1</v>
          </cell>
          <cell r="C1558">
            <v>22</v>
          </cell>
          <cell r="D1558">
            <v>3</v>
          </cell>
          <cell r="E1558"/>
          <cell r="F1558"/>
          <cell r="G1558"/>
          <cell r="H1558">
            <v>2</v>
          </cell>
          <cell r="I1558"/>
          <cell r="J1558"/>
          <cell r="K1558"/>
          <cell r="L1558"/>
          <cell r="M1558"/>
          <cell r="N1558"/>
          <cell r="O1558">
            <v>2</v>
          </cell>
          <cell r="P1558"/>
          <cell r="Q1558">
            <v>1</v>
          </cell>
          <cell r="R1558">
            <v>2</v>
          </cell>
          <cell r="S1558">
            <v>10</v>
          </cell>
          <cell r="T1558"/>
          <cell r="U1558"/>
          <cell r="V1558">
            <v>4</v>
          </cell>
          <cell r="W1558"/>
          <cell r="X1558"/>
          <cell r="Y1558"/>
          <cell r="Z1558"/>
        </row>
        <row r="1559">
          <cell r="A1559">
            <v>42459</v>
          </cell>
          <cell r="B1559"/>
          <cell r="C1559">
            <v>22</v>
          </cell>
          <cell r="D1559">
            <v>2</v>
          </cell>
          <cell r="E1559"/>
          <cell r="F1559">
            <v>1</v>
          </cell>
          <cell r="G1559"/>
          <cell r="H1559">
            <v>2</v>
          </cell>
          <cell r="I1559"/>
          <cell r="J1559"/>
          <cell r="K1559">
            <v>1</v>
          </cell>
          <cell r="L1559">
            <v>1</v>
          </cell>
          <cell r="M1559">
            <v>1</v>
          </cell>
          <cell r="N1559"/>
          <cell r="O1559">
            <v>2</v>
          </cell>
          <cell r="P1559"/>
          <cell r="Q1559">
            <v>1</v>
          </cell>
          <cell r="R1559">
            <v>2</v>
          </cell>
          <cell r="S1559">
            <v>9</v>
          </cell>
          <cell r="T1559"/>
          <cell r="U1559"/>
          <cell r="V1559">
            <v>5</v>
          </cell>
          <cell r="W1559"/>
          <cell r="X1559">
            <v>1</v>
          </cell>
          <cell r="Y1559"/>
          <cell r="Z1559"/>
        </row>
        <row r="1560">
          <cell r="A1560">
            <v>42460</v>
          </cell>
          <cell r="B1560"/>
          <cell r="C1560">
            <v>25</v>
          </cell>
          <cell r="D1560">
            <v>1</v>
          </cell>
          <cell r="E1560"/>
          <cell r="F1560"/>
          <cell r="G1560"/>
          <cell r="H1560">
            <v>1</v>
          </cell>
          <cell r="I1560"/>
          <cell r="J1560"/>
          <cell r="K1560">
            <v>1</v>
          </cell>
          <cell r="L1560"/>
          <cell r="M1560"/>
          <cell r="N1560"/>
          <cell r="O1560">
            <v>1</v>
          </cell>
          <cell r="P1560"/>
          <cell r="Q1560"/>
          <cell r="R1560">
            <v>2</v>
          </cell>
          <cell r="S1560">
            <v>10</v>
          </cell>
          <cell r="T1560"/>
          <cell r="U1560"/>
          <cell r="V1560">
            <v>5</v>
          </cell>
          <cell r="W1560"/>
          <cell r="X1560">
            <v>2</v>
          </cell>
          <cell r="Y1560"/>
          <cell r="Z1560"/>
        </row>
        <row r="1561">
          <cell r="A1561">
            <v>42461</v>
          </cell>
          <cell r="B1561"/>
          <cell r="C1561">
            <v>23</v>
          </cell>
          <cell r="D1561">
            <v>1</v>
          </cell>
          <cell r="E1561"/>
          <cell r="F1561"/>
          <cell r="G1561"/>
          <cell r="H1561">
            <v>1</v>
          </cell>
          <cell r="I1561">
            <v>1</v>
          </cell>
          <cell r="J1561"/>
          <cell r="K1561">
            <v>1</v>
          </cell>
          <cell r="L1561"/>
          <cell r="M1561"/>
          <cell r="N1561"/>
          <cell r="O1561"/>
          <cell r="P1561"/>
          <cell r="Q1561">
            <v>1</v>
          </cell>
          <cell r="R1561">
            <v>2</v>
          </cell>
          <cell r="S1561">
            <v>9</v>
          </cell>
          <cell r="T1561"/>
          <cell r="U1561"/>
          <cell r="V1561">
            <v>7</v>
          </cell>
          <cell r="W1561"/>
          <cell r="X1561">
            <v>1</v>
          </cell>
          <cell r="Y1561"/>
          <cell r="Z1561"/>
        </row>
        <row r="1562">
          <cell r="A1562">
            <v>42462</v>
          </cell>
          <cell r="B1562"/>
          <cell r="C1562">
            <v>20</v>
          </cell>
          <cell r="D1562">
            <v>3</v>
          </cell>
          <cell r="E1562"/>
          <cell r="F1562"/>
          <cell r="G1562"/>
          <cell r="H1562">
            <v>1</v>
          </cell>
          <cell r="I1562"/>
          <cell r="J1562"/>
          <cell r="K1562">
            <v>1</v>
          </cell>
          <cell r="L1562"/>
          <cell r="M1562"/>
          <cell r="N1562"/>
          <cell r="O1562"/>
          <cell r="P1562"/>
          <cell r="Q1562">
            <v>2</v>
          </cell>
          <cell r="R1562">
            <v>3</v>
          </cell>
          <cell r="S1562">
            <v>6</v>
          </cell>
          <cell r="T1562"/>
          <cell r="U1562"/>
          <cell r="V1562">
            <v>6</v>
          </cell>
          <cell r="W1562"/>
          <cell r="X1562">
            <v>3</v>
          </cell>
          <cell r="Y1562"/>
          <cell r="Z1562"/>
        </row>
        <row r="1563">
          <cell r="A1563">
            <v>42463</v>
          </cell>
          <cell r="B1563"/>
          <cell r="C1563">
            <v>24</v>
          </cell>
          <cell r="D1563">
            <v>4</v>
          </cell>
          <cell r="E1563"/>
          <cell r="F1563"/>
          <cell r="G1563"/>
          <cell r="H1563">
            <v>2</v>
          </cell>
          <cell r="I1563"/>
          <cell r="J1563"/>
          <cell r="K1563">
            <v>1</v>
          </cell>
          <cell r="L1563"/>
          <cell r="M1563"/>
          <cell r="N1563"/>
          <cell r="O1563"/>
          <cell r="P1563"/>
          <cell r="Q1563">
            <v>2</v>
          </cell>
          <cell r="R1563">
            <v>3</v>
          </cell>
          <cell r="S1563">
            <v>8</v>
          </cell>
          <cell r="T1563"/>
          <cell r="U1563"/>
          <cell r="V1563">
            <v>6</v>
          </cell>
          <cell r="W1563"/>
          <cell r="X1563">
            <v>2</v>
          </cell>
          <cell r="Y1563"/>
          <cell r="Z1563"/>
        </row>
        <row r="1564">
          <cell r="A1564">
            <v>42464</v>
          </cell>
          <cell r="B1564"/>
          <cell r="C1564">
            <v>23</v>
          </cell>
          <cell r="D1564">
            <v>3</v>
          </cell>
          <cell r="E1564"/>
          <cell r="F1564"/>
          <cell r="G1564"/>
          <cell r="H1564">
            <v>1</v>
          </cell>
          <cell r="I1564"/>
          <cell r="J1564"/>
          <cell r="K1564">
            <v>1</v>
          </cell>
          <cell r="L1564"/>
          <cell r="M1564">
            <v>1</v>
          </cell>
          <cell r="N1564"/>
          <cell r="O1564"/>
          <cell r="P1564"/>
          <cell r="Q1564"/>
          <cell r="R1564">
            <v>1</v>
          </cell>
          <cell r="S1564">
            <v>7</v>
          </cell>
          <cell r="T1564"/>
          <cell r="U1564"/>
          <cell r="V1564">
            <v>4</v>
          </cell>
          <cell r="W1564">
            <v>1</v>
          </cell>
          <cell r="X1564">
            <v>4</v>
          </cell>
          <cell r="Y1564"/>
          <cell r="Z1564"/>
        </row>
        <row r="1565">
          <cell r="A1565">
            <v>42465</v>
          </cell>
          <cell r="B1565"/>
          <cell r="C1565">
            <v>19</v>
          </cell>
          <cell r="D1565">
            <v>7</v>
          </cell>
          <cell r="E1565"/>
          <cell r="F1565"/>
          <cell r="G1565"/>
          <cell r="H1565">
            <v>1</v>
          </cell>
          <cell r="I1565">
            <v>2</v>
          </cell>
          <cell r="J1565"/>
          <cell r="K1565">
            <v>1</v>
          </cell>
          <cell r="L1565"/>
          <cell r="M1565"/>
          <cell r="N1565"/>
          <cell r="O1565"/>
          <cell r="P1565"/>
          <cell r="Q1565">
            <v>1</v>
          </cell>
          <cell r="R1565">
            <v>1</v>
          </cell>
          <cell r="S1565">
            <v>7</v>
          </cell>
          <cell r="T1565"/>
          <cell r="U1565"/>
          <cell r="V1565">
            <v>4</v>
          </cell>
          <cell r="W1565">
            <v>1</v>
          </cell>
          <cell r="X1565">
            <v>2</v>
          </cell>
          <cell r="Y1565"/>
          <cell r="Z1565"/>
        </row>
        <row r="1566">
          <cell r="A1566">
            <v>42466</v>
          </cell>
          <cell r="B1566">
            <v>2</v>
          </cell>
          <cell r="C1566">
            <v>20</v>
          </cell>
          <cell r="D1566">
            <v>5</v>
          </cell>
          <cell r="E1566"/>
          <cell r="F1566"/>
          <cell r="G1566"/>
          <cell r="H1566">
            <v>1</v>
          </cell>
          <cell r="I1566">
            <v>2</v>
          </cell>
          <cell r="J1566">
            <v>1</v>
          </cell>
          <cell r="K1566"/>
          <cell r="L1566"/>
          <cell r="M1566"/>
          <cell r="N1566"/>
          <cell r="O1566"/>
          <cell r="P1566"/>
          <cell r="Q1566">
            <v>1</v>
          </cell>
          <cell r="R1566">
            <v>1</v>
          </cell>
          <cell r="S1566">
            <v>8</v>
          </cell>
          <cell r="T1566"/>
          <cell r="U1566"/>
          <cell r="V1566">
            <v>6</v>
          </cell>
          <cell r="W1566">
            <v>1</v>
          </cell>
          <cell r="X1566">
            <v>2</v>
          </cell>
          <cell r="Y1566"/>
          <cell r="Z1566"/>
        </row>
        <row r="1567">
          <cell r="A1567">
            <v>42467</v>
          </cell>
          <cell r="B1567">
            <v>2</v>
          </cell>
          <cell r="C1567">
            <v>21</v>
          </cell>
          <cell r="D1567">
            <v>7</v>
          </cell>
          <cell r="E1567"/>
          <cell r="F1567"/>
          <cell r="G1567"/>
          <cell r="H1567">
            <v>1</v>
          </cell>
          <cell r="I1567">
            <v>1</v>
          </cell>
          <cell r="J1567"/>
          <cell r="K1567"/>
          <cell r="L1567"/>
          <cell r="M1567">
            <v>1</v>
          </cell>
          <cell r="N1567"/>
          <cell r="O1567"/>
          <cell r="P1567"/>
          <cell r="Q1567">
            <v>4</v>
          </cell>
          <cell r="R1567">
            <v>1</v>
          </cell>
          <cell r="S1567">
            <v>6</v>
          </cell>
          <cell r="T1567"/>
          <cell r="U1567"/>
          <cell r="V1567">
            <v>8</v>
          </cell>
          <cell r="W1567">
            <v>1</v>
          </cell>
          <cell r="X1567"/>
          <cell r="Y1567"/>
          <cell r="Z1567"/>
        </row>
        <row r="1568">
          <cell r="A1568">
            <v>42468</v>
          </cell>
          <cell r="B1568">
            <v>2</v>
          </cell>
          <cell r="C1568">
            <v>23</v>
          </cell>
          <cell r="D1568">
            <v>5</v>
          </cell>
          <cell r="E1568"/>
          <cell r="F1568">
            <v>1</v>
          </cell>
          <cell r="G1568"/>
          <cell r="H1568"/>
          <cell r="I1568">
            <v>1</v>
          </cell>
          <cell r="J1568"/>
          <cell r="K1568">
            <v>1</v>
          </cell>
          <cell r="L1568"/>
          <cell r="M1568"/>
          <cell r="N1568"/>
          <cell r="O1568"/>
          <cell r="P1568"/>
          <cell r="Q1568">
            <v>2</v>
          </cell>
          <cell r="R1568">
            <v>1</v>
          </cell>
          <cell r="S1568">
            <v>5</v>
          </cell>
          <cell r="T1568"/>
          <cell r="U1568"/>
          <cell r="V1568">
            <v>4</v>
          </cell>
          <cell r="W1568"/>
          <cell r="X1568">
            <v>1</v>
          </cell>
          <cell r="Y1568"/>
          <cell r="Z1568"/>
        </row>
        <row r="1569">
          <cell r="A1569">
            <v>42469</v>
          </cell>
          <cell r="B1569">
            <v>2</v>
          </cell>
          <cell r="C1569">
            <v>26</v>
          </cell>
          <cell r="D1569">
            <v>7</v>
          </cell>
          <cell r="E1569"/>
          <cell r="F1569"/>
          <cell r="G1569"/>
          <cell r="H1569"/>
          <cell r="I1569">
            <v>1</v>
          </cell>
          <cell r="J1569"/>
          <cell r="K1569">
            <v>1</v>
          </cell>
          <cell r="L1569"/>
          <cell r="M1569"/>
          <cell r="N1569"/>
          <cell r="O1569"/>
          <cell r="P1569"/>
          <cell r="Q1569">
            <v>4</v>
          </cell>
          <cell r="R1569">
            <v>1</v>
          </cell>
          <cell r="S1569">
            <v>7</v>
          </cell>
          <cell r="T1569"/>
          <cell r="U1569"/>
          <cell r="V1569">
            <v>4</v>
          </cell>
          <cell r="W1569">
            <v>1</v>
          </cell>
          <cell r="X1569"/>
          <cell r="Y1569"/>
          <cell r="Z1569"/>
        </row>
        <row r="1570">
          <cell r="A1570">
            <v>42470</v>
          </cell>
          <cell r="B1570">
            <v>2</v>
          </cell>
          <cell r="C1570">
            <v>32</v>
          </cell>
          <cell r="D1570">
            <v>7</v>
          </cell>
          <cell r="E1570"/>
          <cell r="F1570"/>
          <cell r="G1570"/>
          <cell r="H1570"/>
          <cell r="I1570">
            <v>2</v>
          </cell>
          <cell r="J1570"/>
          <cell r="K1570">
            <v>1</v>
          </cell>
          <cell r="L1570">
            <v>2</v>
          </cell>
          <cell r="M1570">
            <v>1</v>
          </cell>
          <cell r="N1570"/>
          <cell r="O1570">
            <v>1</v>
          </cell>
          <cell r="P1570"/>
          <cell r="Q1570">
            <v>2</v>
          </cell>
          <cell r="R1570">
            <v>1</v>
          </cell>
          <cell r="S1570">
            <v>7</v>
          </cell>
          <cell r="T1570"/>
          <cell r="U1570"/>
          <cell r="V1570">
            <v>5</v>
          </cell>
          <cell r="W1570">
            <v>2</v>
          </cell>
          <cell r="X1570">
            <v>3</v>
          </cell>
          <cell r="Y1570"/>
          <cell r="Z1570"/>
        </row>
        <row r="1571">
          <cell r="A1571">
            <v>42471</v>
          </cell>
          <cell r="B1571">
            <v>1</v>
          </cell>
          <cell r="C1571">
            <v>28</v>
          </cell>
          <cell r="D1571">
            <v>5</v>
          </cell>
          <cell r="E1571"/>
          <cell r="F1571"/>
          <cell r="G1571"/>
          <cell r="H1571"/>
          <cell r="I1571">
            <v>1</v>
          </cell>
          <cell r="J1571"/>
          <cell r="K1571">
            <v>1</v>
          </cell>
          <cell r="L1571"/>
          <cell r="M1571"/>
          <cell r="N1571"/>
          <cell r="O1571">
            <v>1</v>
          </cell>
          <cell r="P1571"/>
          <cell r="Q1571">
            <v>3</v>
          </cell>
          <cell r="R1571">
            <v>2</v>
          </cell>
          <cell r="S1571">
            <v>10</v>
          </cell>
          <cell r="T1571"/>
          <cell r="U1571"/>
          <cell r="V1571">
            <v>3</v>
          </cell>
          <cell r="W1571">
            <v>2</v>
          </cell>
          <cell r="X1571">
            <v>2</v>
          </cell>
          <cell r="Y1571"/>
          <cell r="Z1571"/>
        </row>
        <row r="1572">
          <cell r="A1572">
            <v>42472</v>
          </cell>
          <cell r="B1572">
            <v>1</v>
          </cell>
          <cell r="C1572">
            <v>28</v>
          </cell>
          <cell r="D1572">
            <v>4</v>
          </cell>
          <cell r="E1572"/>
          <cell r="F1572"/>
          <cell r="G1572">
            <v>2</v>
          </cell>
          <cell r="H1572"/>
          <cell r="I1572">
            <v>1</v>
          </cell>
          <cell r="J1572"/>
          <cell r="K1572">
            <v>1</v>
          </cell>
          <cell r="L1572"/>
          <cell r="M1572"/>
          <cell r="N1572"/>
          <cell r="O1572"/>
          <cell r="P1572"/>
          <cell r="Q1572">
            <v>1</v>
          </cell>
          <cell r="R1572">
            <v>2</v>
          </cell>
          <cell r="S1572">
            <v>8</v>
          </cell>
          <cell r="T1572"/>
          <cell r="U1572"/>
          <cell r="V1572">
            <v>3</v>
          </cell>
          <cell r="W1572">
            <v>2</v>
          </cell>
          <cell r="X1572">
            <v>2</v>
          </cell>
          <cell r="Y1572"/>
          <cell r="Z1572"/>
        </row>
        <row r="1573">
          <cell r="A1573">
            <v>42473</v>
          </cell>
          <cell r="B1573">
            <v>2</v>
          </cell>
          <cell r="C1573">
            <v>33</v>
          </cell>
          <cell r="D1573">
            <v>2</v>
          </cell>
          <cell r="E1573"/>
          <cell r="F1573"/>
          <cell r="G1573">
            <v>2</v>
          </cell>
          <cell r="H1573"/>
          <cell r="I1573">
            <v>1</v>
          </cell>
          <cell r="J1573"/>
          <cell r="K1573">
            <v>1</v>
          </cell>
          <cell r="L1573"/>
          <cell r="M1573"/>
          <cell r="N1573"/>
          <cell r="O1573">
            <v>1</v>
          </cell>
          <cell r="P1573"/>
          <cell r="Q1573">
            <v>2</v>
          </cell>
          <cell r="R1573">
            <v>2</v>
          </cell>
          <cell r="S1573">
            <v>10</v>
          </cell>
          <cell r="T1573"/>
          <cell r="U1573"/>
          <cell r="V1573">
            <v>6</v>
          </cell>
          <cell r="W1573">
            <v>1</v>
          </cell>
          <cell r="X1573">
            <v>1</v>
          </cell>
          <cell r="Y1573"/>
          <cell r="Z1573"/>
        </row>
        <row r="1574">
          <cell r="A1574">
            <v>42474</v>
          </cell>
          <cell r="B1574">
            <v>3</v>
          </cell>
          <cell r="C1574">
            <v>36</v>
          </cell>
          <cell r="D1574">
            <v>4</v>
          </cell>
          <cell r="E1574"/>
          <cell r="F1574"/>
          <cell r="G1574"/>
          <cell r="H1574">
            <v>1</v>
          </cell>
          <cell r="I1574">
            <v>1</v>
          </cell>
          <cell r="J1574"/>
          <cell r="K1574">
            <v>1</v>
          </cell>
          <cell r="L1574"/>
          <cell r="M1574">
            <v>1</v>
          </cell>
          <cell r="N1574"/>
          <cell r="O1574">
            <v>1</v>
          </cell>
          <cell r="P1574"/>
          <cell r="Q1574">
            <v>1</v>
          </cell>
          <cell r="R1574">
            <v>2</v>
          </cell>
          <cell r="S1574">
            <v>10</v>
          </cell>
          <cell r="T1574"/>
          <cell r="U1574"/>
          <cell r="V1574">
            <v>4</v>
          </cell>
          <cell r="W1574">
            <v>1</v>
          </cell>
          <cell r="X1574"/>
          <cell r="Y1574"/>
          <cell r="Z1574"/>
        </row>
        <row r="1575">
          <cell r="A1575">
            <v>42475</v>
          </cell>
          <cell r="B1575">
            <v>1</v>
          </cell>
          <cell r="C1575">
            <v>40</v>
          </cell>
          <cell r="D1575">
            <v>2</v>
          </cell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>
            <v>2</v>
          </cell>
          <cell r="P1575"/>
          <cell r="Q1575"/>
          <cell r="R1575">
            <v>2</v>
          </cell>
          <cell r="S1575">
            <v>12</v>
          </cell>
          <cell r="T1575"/>
          <cell r="U1575"/>
          <cell r="V1575">
            <v>4</v>
          </cell>
          <cell r="W1575">
            <v>1</v>
          </cell>
          <cell r="X1575"/>
          <cell r="Y1575"/>
          <cell r="Z1575"/>
        </row>
        <row r="1576">
          <cell r="A1576">
            <v>42476</v>
          </cell>
          <cell r="B1576">
            <v>1</v>
          </cell>
          <cell r="C1576">
            <v>39</v>
          </cell>
          <cell r="D1576">
            <v>4</v>
          </cell>
          <cell r="E1576"/>
          <cell r="F1576"/>
          <cell r="G1576"/>
          <cell r="H1576">
            <v>1</v>
          </cell>
          <cell r="I1576">
            <v>1</v>
          </cell>
          <cell r="J1576"/>
          <cell r="K1576"/>
          <cell r="L1576"/>
          <cell r="M1576">
            <v>1</v>
          </cell>
          <cell r="N1576"/>
          <cell r="O1576">
            <v>3</v>
          </cell>
          <cell r="P1576"/>
          <cell r="Q1576"/>
          <cell r="R1576">
            <v>2</v>
          </cell>
          <cell r="S1576">
            <v>11</v>
          </cell>
          <cell r="T1576"/>
          <cell r="U1576"/>
          <cell r="V1576">
            <v>6</v>
          </cell>
          <cell r="W1576">
            <v>1</v>
          </cell>
          <cell r="X1576">
            <v>2</v>
          </cell>
          <cell r="Y1576"/>
          <cell r="Z1576"/>
        </row>
        <row r="1577">
          <cell r="A1577">
            <v>42477</v>
          </cell>
          <cell r="B1577">
            <v>1</v>
          </cell>
          <cell r="C1577">
            <v>40</v>
          </cell>
          <cell r="D1577">
            <v>1</v>
          </cell>
          <cell r="E1577"/>
          <cell r="F1577"/>
          <cell r="G1577"/>
          <cell r="H1577"/>
          <cell r="I1577">
            <v>1</v>
          </cell>
          <cell r="J1577"/>
          <cell r="K1577"/>
          <cell r="L1577"/>
          <cell r="M1577">
            <v>1</v>
          </cell>
          <cell r="N1577"/>
          <cell r="O1577">
            <v>1</v>
          </cell>
          <cell r="P1577"/>
          <cell r="Q1577">
            <v>1</v>
          </cell>
          <cell r="R1577">
            <v>2</v>
          </cell>
          <cell r="S1577">
            <v>12</v>
          </cell>
          <cell r="T1577"/>
          <cell r="U1577"/>
          <cell r="V1577">
            <v>7</v>
          </cell>
          <cell r="W1577">
            <v>1</v>
          </cell>
          <cell r="X1577">
            <v>3</v>
          </cell>
          <cell r="Y1577"/>
          <cell r="Z1577"/>
        </row>
        <row r="1578">
          <cell r="A1578">
            <v>42478</v>
          </cell>
          <cell r="B1578"/>
          <cell r="C1578">
            <v>35</v>
          </cell>
          <cell r="D1578">
            <v>4</v>
          </cell>
          <cell r="E1578"/>
          <cell r="F1578"/>
          <cell r="G1578"/>
          <cell r="H1578">
            <v>2</v>
          </cell>
          <cell r="I1578">
            <v>1</v>
          </cell>
          <cell r="J1578"/>
          <cell r="K1578"/>
          <cell r="L1578"/>
          <cell r="M1578">
            <v>1</v>
          </cell>
          <cell r="N1578"/>
          <cell r="O1578"/>
          <cell r="P1578"/>
          <cell r="Q1578">
            <v>1</v>
          </cell>
          <cell r="R1578">
            <v>2</v>
          </cell>
          <cell r="S1578">
            <v>8</v>
          </cell>
          <cell r="T1578"/>
          <cell r="U1578"/>
          <cell r="V1578">
            <v>7</v>
          </cell>
          <cell r="W1578"/>
          <cell r="X1578"/>
          <cell r="Y1578"/>
          <cell r="Z1578"/>
        </row>
        <row r="1579">
          <cell r="A1579">
            <v>42479</v>
          </cell>
          <cell r="B1579"/>
          <cell r="C1579">
            <v>33</v>
          </cell>
          <cell r="D1579">
            <v>3</v>
          </cell>
          <cell r="E1579"/>
          <cell r="F1579">
            <v>1</v>
          </cell>
          <cell r="G1579"/>
          <cell r="H1579">
            <v>1</v>
          </cell>
          <cell r="I1579">
            <v>1</v>
          </cell>
          <cell r="J1579"/>
          <cell r="K1579"/>
          <cell r="L1579"/>
          <cell r="M1579">
            <v>1</v>
          </cell>
          <cell r="N1579"/>
          <cell r="O1579"/>
          <cell r="P1579"/>
          <cell r="Q1579">
            <v>1</v>
          </cell>
          <cell r="R1579">
            <v>2</v>
          </cell>
          <cell r="S1579">
            <v>9</v>
          </cell>
          <cell r="T1579"/>
          <cell r="U1579"/>
          <cell r="V1579">
            <v>7</v>
          </cell>
          <cell r="W1579"/>
          <cell r="X1579"/>
          <cell r="Y1579"/>
          <cell r="Z1579"/>
        </row>
        <row r="1580">
          <cell r="A1580">
            <v>42480</v>
          </cell>
          <cell r="B1580"/>
          <cell r="C1580">
            <v>34</v>
          </cell>
          <cell r="D1580">
            <v>3</v>
          </cell>
          <cell r="E1580"/>
          <cell r="F1580">
            <v>2</v>
          </cell>
          <cell r="G1580"/>
          <cell r="H1580">
            <v>1</v>
          </cell>
          <cell r="I1580">
            <v>1</v>
          </cell>
          <cell r="J1580"/>
          <cell r="K1580"/>
          <cell r="L1580"/>
          <cell r="M1580">
            <v>1</v>
          </cell>
          <cell r="N1580"/>
          <cell r="O1580">
            <v>2</v>
          </cell>
          <cell r="P1580"/>
          <cell r="Q1580">
            <v>2</v>
          </cell>
          <cell r="R1580">
            <v>1</v>
          </cell>
          <cell r="S1580">
            <v>10</v>
          </cell>
          <cell r="T1580"/>
          <cell r="U1580"/>
          <cell r="V1580">
            <v>5</v>
          </cell>
          <cell r="W1580"/>
          <cell r="X1580">
            <v>2</v>
          </cell>
          <cell r="Y1580"/>
          <cell r="Z1580"/>
        </row>
        <row r="1581">
          <cell r="A1581">
            <v>42481</v>
          </cell>
          <cell r="B1581"/>
          <cell r="C1581">
            <v>34</v>
          </cell>
          <cell r="D1581">
            <v>3</v>
          </cell>
          <cell r="E1581"/>
          <cell r="F1581">
            <v>1</v>
          </cell>
          <cell r="G1581"/>
          <cell r="H1581"/>
          <cell r="I1581">
            <v>2</v>
          </cell>
          <cell r="J1581">
            <v>1</v>
          </cell>
          <cell r="K1581"/>
          <cell r="L1581"/>
          <cell r="M1581">
            <v>1</v>
          </cell>
          <cell r="N1581"/>
          <cell r="O1581">
            <v>3</v>
          </cell>
          <cell r="P1581"/>
          <cell r="Q1581"/>
          <cell r="R1581">
            <v>1</v>
          </cell>
          <cell r="S1581">
            <v>7</v>
          </cell>
          <cell r="T1581"/>
          <cell r="U1581"/>
          <cell r="V1581">
            <v>6</v>
          </cell>
          <cell r="W1581"/>
          <cell r="X1581">
            <v>2</v>
          </cell>
          <cell r="Y1581"/>
          <cell r="Z1581"/>
        </row>
        <row r="1582">
          <cell r="A1582">
            <v>42482</v>
          </cell>
          <cell r="B1582">
            <v>1</v>
          </cell>
          <cell r="C1582">
            <v>29</v>
          </cell>
          <cell r="D1582">
            <v>5</v>
          </cell>
          <cell r="E1582"/>
          <cell r="F1582">
            <v>1</v>
          </cell>
          <cell r="G1582"/>
          <cell r="H1582">
            <v>1</v>
          </cell>
          <cell r="I1582">
            <v>2</v>
          </cell>
          <cell r="J1582"/>
          <cell r="K1582"/>
          <cell r="L1582">
            <v>1</v>
          </cell>
          <cell r="M1582">
            <v>2</v>
          </cell>
          <cell r="N1582"/>
          <cell r="O1582">
            <v>2</v>
          </cell>
          <cell r="P1582"/>
          <cell r="Q1582">
            <v>1</v>
          </cell>
          <cell r="R1582">
            <v>1</v>
          </cell>
          <cell r="S1582">
            <v>3</v>
          </cell>
          <cell r="T1582"/>
          <cell r="U1582"/>
          <cell r="V1582">
            <v>4</v>
          </cell>
          <cell r="W1582">
            <v>1</v>
          </cell>
          <cell r="X1582">
            <v>1</v>
          </cell>
          <cell r="Y1582"/>
          <cell r="Z1582"/>
        </row>
        <row r="1583">
          <cell r="A1583">
            <v>42483</v>
          </cell>
          <cell r="B1583">
            <v>1</v>
          </cell>
          <cell r="C1583">
            <v>25</v>
          </cell>
          <cell r="D1583">
            <v>4</v>
          </cell>
          <cell r="E1583"/>
          <cell r="F1583">
            <v>1</v>
          </cell>
          <cell r="G1583"/>
          <cell r="H1583">
            <v>1</v>
          </cell>
          <cell r="I1583">
            <v>2</v>
          </cell>
          <cell r="J1583"/>
          <cell r="K1583"/>
          <cell r="L1583"/>
          <cell r="M1583">
            <v>2</v>
          </cell>
          <cell r="N1583"/>
          <cell r="O1583">
            <v>3</v>
          </cell>
          <cell r="P1583"/>
          <cell r="Q1583"/>
          <cell r="R1583">
            <v>1</v>
          </cell>
          <cell r="S1583">
            <v>11</v>
          </cell>
          <cell r="T1583"/>
          <cell r="U1583"/>
          <cell r="V1583">
            <v>4</v>
          </cell>
          <cell r="W1583"/>
          <cell r="X1583">
            <v>2</v>
          </cell>
          <cell r="Y1583"/>
          <cell r="Z1583"/>
        </row>
        <row r="1584">
          <cell r="A1584">
            <v>42484</v>
          </cell>
          <cell r="B1584"/>
          <cell r="C1584">
            <v>26</v>
          </cell>
          <cell r="D1584">
            <v>8</v>
          </cell>
          <cell r="E1584"/>
          <cell r="F1584">
            <v>1</v>
          </cell>
          <cell r="G1584"/>
          <cell r="H1584"/>
          <cell r="I1584">
            <v>3</v>
          </cell>
          <cell r="J1584"/>
          <cell r="K1584"/>
          <cell r="L1584"/>
          <cell r="M1584">
            <v>1</v>
          </cell>
          <cell r="N1584"/>
          <cell r="O1584">
            <v>2</v>
          </cell>
          <cell r="P1584"/>
          <cell r="Q1584">
            <v>2</v>
          </cell>
          <cell r="R1584">
            <v>1</v>
          </cell>
          <cell r="S1584">
            <v>10</v>
          </cell>
          <cell r="T1584"/>
          <cell r="U1584"/>
          <cell r="V1584">
            <v>5</v>
          </cell>
          <cell r="W1584">
            <v>1</v>
          </cell>
          <cell r="X1584">
            <v>3</v>
          </cell>
          <cell r="Y1584"/>
          <cell r="Z1584"/>
        </row>
        <row r="1585">
          <cell r="A1585">
            <v>42485</v>
          </cell>
          <cell r="B1585">
            <v>1</v>
          </cell>
          <cell r="C1585">
            <v>28</v>
          </cell>
          <cell r="D1585">
            <v>7</v>
          </cell>
          <cell r="E1585"/>
          <cell r="F1585">
            <v>1</v>
          </cell>
          <cell r="G1585"/>
          <cell r="H1585"/>
          <cell r="I1585">
            <v>2</v>
          </cell>
          <cell r="J1585"/>
          <cell r="K1585"/>
          <cell r="L1585"/>
          <cell r="M1585">
            <v>1</v>
          </cell>
          <cell r="N1585"/>
          <cell r="O1585"/>
          <cell r="P1585"/>
          <cell r="Q1585">
            <v>1</v>
          </cell>
          <cell r="R1585">
            <v>1</v>
          </cell>
          <cell r="S1585">
            <v>6</v>
          </cell>
          <cell r="T1585"/>
          <cell r="U1585"/>
          <cell r="V1585">
            <v>4</v>
          </cell>
          <cell r="W1585"/>
          <cell r="X1585">
            <v>4</v>
          </cell>
          <cell r="Y1585"/>
          <cell r="Z1585"/>
        </row>
        <row r="1586">
          <cell r="A1586">
            <v>42486</v>
          </cell>
          <cell r="B1586"/>
          <cell r="C1586">
            <v>27</v>
          </cell>
          <cell r="D1586">
            <v>9</v>
          </cell>
          <cell r="E1586"/>
          <cell r="F1586"/>
          <cell r="G1586">
            <v>2</v>
          </cell>
          <cell r="H1586">
            <v>1</v>
          </cell>
          <cell r="I1586">
            <v>2</v>
          </cell>
          <cell r="J1586"/>
          <cell r="K1586"/>
          <cell r="L1586"/>
          <cell r="M1586"/>
          <cell r="N1586"/>
          <cell r="O1586"/>
          <cell r="P1586"/>
          <cell r="Q1586"/>
          <cell r="R1586"/>
          <cell r="S1586">
            <v>8</v>
          </cell>
          <cell r="T1586"/>
          <cell r="U1586"/>
          <cell r="V1586">
            <v>3</v>
          </cell>
          <cell r="W1586"/>
          <cell r="X1586"/>
          <cell r="Y1586"/>
          <cell r="Z1586"/>
        </row>
        <row r="1587">
          <cell r="A1587">
            <v>42487</v>
          </cell>
          <cell r="B1587">
            <v>2</v>
          </cell>
          <cell r="C1587">
            <v>26</v>
          </cell>
          <cell r="D1587">
            <v>11</v>
          </cell>
          <cell r="E1587"/>
          <cell r="F1587"/>
          <cell r="G1587">
            <v>1</v>
          </cell>
          <cell r="H1587">
            <v>1</v>
          </cell>
          <cell r="I1587">
            <v>1</v>
          </cell>
          <cell r="J1587"/>
          <cell r="K1587">
            <v>1</v>
          </cell>
          <cell r="L1587"/>
          <cell r="M1587"/>
          <cell r="N1587"/>
          <cell r="O1587">
            <v>1</v>
          </cell>
          <cell r="P1587"/>
          <cell r="Q1587"/>
          <cell r="R1587"/>
          <cell r="S1587">
            <v>8</v>
          </cell>
          <cell r="T1587"/>
          <cell r="U1587"/>
          <cell r="V1587">
            <v>4</v>
          </cell>
          <cell r="W1587"/>
          <cell r="X1587">
            <v>3</v>
          </cell>
          <cell r="Y1587"/>
          <cell r="Z1587"/>
        </row>
        <row r="1588">
          <cell r="A1588">
            <v>42488</v>
          </cell>
          <cell r="B1588">
            <v>1</v>
          </cell>
          <cell r="C1588">
            <v>35</v>
          </cell>
          <cell r="D1588">
            <v>16</v>
          </cell>
          <cell r="E1588"/>
          <cell r="F1588"/>
          <cell r="G1588">
            <v>1</v>
          </cell>
          <cell r="H1588">
            <v>2</v>
          </cell>
          <cell r="I1588"/>
          <cell r="J1588"/>
          <cell r="K1588">
            <v>2</v>
          </cell>
          <cell r="L1588"/>
          <cell r="M1588"/>
          <cell r="N1588"/>
          <cell r="O1588">
            <v>2</v>
          </cell>
          <cell r="P1588"/>
          <cell r="Q1588">
            <v>1</v>
          </cell>
          <cell r="R1588"/>
          <cell r="S1588">
            <v>5</v>
          </cell>
          <cell r="T1588"/>
          <cell r="U1588"/>
          <cell r="V1588">
            <v>3</v>
          </cell>
          <cell r="W1588"/>
          <cell r="X1588">
            <v>1</v>
          </cell>
          <cell r="Y1588"/>
          <cell r="Z1588"/>
        </row>
        <row r="1589">
          <cell r="A1589">
            <v>42489</v>
          </cell>
          <cell r="B1589"/>
          <cell r="C1589">
            <v>31</v>
          </cell>
          <cell r="D1589">
            <v>13</v>
          </cell>
          <cell r="E1589"/>
          <cell r="F1589"/>
          <cell r="G1589"/>
          <cell r="H1589">
            <v>1</v>
          </cell>
          <cell r="I1589"/>
          <cell r="J1589"/>
          <cell r="K1589">
            <v>2</v>
          </cell>
          <cell r="L1589"/>
          <cell r="M1589"/>
          <cell r="N1589"/>
          <cell r="O1589">
            <v>1</v>
          </cell>
          <cell r="P1589"/>
          <cell r="Q1589"/>
          <cell r="R1589"/>
          <cell r="S1589">
            <v>4</v>
          </cell>
          <cell r="T1589"/>
          <cell r="U1589"/>
          <cell r="V1589">
            <v>2</v>
          </cell>
          <cell r="W1589"/>
          <cell r="X1589">
            <v>4</v>
          </cell>
          <cell r="Y1589"/>
          <cell r="Z1589"/>
        </row>
        <row r="1590">
          <cell r="A1590">
            <v>42490</v>
          </cell>
          <cell r="B1590"/>
          <cell r="C1590">
            <v>29</v>
          </cell>
          <cell r="D1590">
            <v>12</v>
          </cell>
          <cell r="E1590"/>
          <cell r="F1590"/>
          <cell r="G1590"/>
          <cell r="H1590"/>
          <cell r="I1590">
            <v>1</v>
          </cell>
          <cell r="J1590"/>
          <cell r="K1590">
            <v>1</v>
          </cell>
          <cell r="L1590"/>
          <cell r="M1590">
            <v>1</v>
          </cell>
          <cell r="N1590"/>
          <cell r="O1590">
            <v>2</v>
          </cell>
          <cell r="P1590"/>
          <cell r="Q1590">
            <v>1</v>
          </cell>
          <cell r="R1590"/>
          <cell r="S1590">
            <v>1</v>
          </cell>
          <cell r="T1590"/>
          <cell r="U1590"/>
          <cell r="V1590"/>
          <cell r="W1590"/>
          <cell r="X1590">
            <v>3</v>
          </cell>
          <cell r="Y1590"/>
          <cell r="Z1590"/>
        </row>
        <row r="1591">
          <cell r="A1591">
            <v>42491</v>
          </cell>
          <cell r="B1591">
            <v>1</v>
          </cell>
          <cell r="C1591">
            <v>29</v>
          </cell>
          <cell r="D1591">
            <v>12</v>
          </cell>
          <cell r="E1591"/>
          <cell r="F1591"/>
          <cell r="G1591"/>
          <cell r="H1591"/>
          <cell r="I1591"/>
          <cell r="J1591"/>
          <cell r="K1591">
            <v>1</v>
          </cell>
          <cell r="L1591"/>
          <cell r="M1591">
            <v>1</v>
          </cell>
          <cell r="N1591"/>
          <cell r="O1591">
            <v>2</v>
          </cell>
          <cell r="P1591"/>
          <cell r="Q1591">
            <v>1</v>
          </cell>
          <cell r="R1591"/>
          <cell r="S1591">
            <v>5</v>
          </cell>
          <cell r="T1591"/>
          <cell r="U1591"/>
          <cell r="V1591"/>
          <cell r="W1591"/>
          <cell r="X1591">
            <v>3</v>
          </cell>
          <cell r="Y1591"/>
          <cell r="Z1591"/>
        </row>
        <row r="1592">
          <cell r="A1592">
            <v>42492</v>
          </cell>
          <cell r="B1592">
            <v>2</v>
          </cell>
          <cell r="C1592">
            <v>32</v>
          </cell>
          <cell r="D1592">
            <v>12</v>
          </cell>
          <cell r="E1592"/>
          <cell r="F1592">
            <v>1</v>
          </cell>
          <cell r="G1592"/>
          <cell r="H1592">
            <v>1</v>
          </cell>
          <cell r="I1592">
            <v>1</v>
          </cell>
          <cell r="J1592"/>
          <cell r="K1592">
            <v>1</v>
          </cell>
          <cell r="L1592"/>
          <cell r="M1592">
            <v>1</v>
          </cell>
          <cell r="N1592"/>
          <cell r="O1592">
            <v>4</v>
          </cell>
          <cell r="P1592"/>
          <cell r="Q1592">
            <v>1</v>
          </cell>
          <cell r="R1592">
            <v>1</v>
          </cell>
          <cell r="S1592">
            <v>3</v>
          </cell>
          <cell r="T1592"/>
          <cell r="U1592"/>
          <cell r="V1592">
            <v>2</v>
          </cell>
          <cell r="W1592"/>
          <cell r="X1592">
            <v>2</v>
          </cell>
          <cell r="Y1592"/>
          <cell r="Z1592"/>
        </row>
        <row r="1593">
          <cell r="A1593">
            <v>42493</v>
          </cell>
          <cell r="B1593">
            <v>2</v>
          </cell>
          <cell r="C1593">
            <v>39</v>
          </cell>
          <cell r="D1593">
            <v>12</v>
          </cell>
          <cell r="E1593"/>
          <cell r="F1593">
            <v>1</v>
          </cell>
          <cell r="G1593"/>
          <cell r="H1593">
            <v>1</v>
          </cell>
          <cell r="I1593"/>
          <cell r="J1593"/>
          <cell r="K1593">
            <v>1</v>
          </cell>
          <cell r="L1593">
            <v>2</v>
          </cell>
          <cell r="M1593">
            <v>1</v>
          </cell>
          <cell r="N1593"/>
          <cell r="O1593">
            <v>2</v>
          </cell>
          <cell r="P1593"/>
          <cell r="Q1593">
            <v>1</v>
          </cell>
          <cell r="R1593"/>
          <cell r="S1593">
            <v>5</v>
          </cell>
          <cell r="T1593"/>
          <cell r="U1593"/>
          <cell r="V1593">
            <v>2</v>
          </cell>
          <cell r="W1593">
            <v>1</v>
          </cell>
          <cell r="X1593">
            <v>1</v>
          </cell>
          <cell r="Y1593"/>
          <cell r="Z1593"/>
        </row>
        <row r="1594">
          <cell r="A1594">
            <v>42494</v>
          </cell>
          <cell r="B1594">
            <v>1</v>
          </cell>
          <cell r="C1594">
            <v>37</v>
          </cell>
          <cell r="D1594">
            <v>10</v>
          </cell>
          <cell r="E1594"/>
          <cell r="F1594">
            <v>1</v>
          </cell>
          <cell r="G1594"/>
          <cell r="H1594">
            <v>1</v>
          </cell>
          <cell r="I1594"/>
          <cell r="J1594"/>
          <cell r="K1594"/>
          <cell r="L1594">
            <v>1</v>
          </cell>
          <cell r="M1594">
            <v>2</v>
          </cell>
          <cell r="N1594"/>
          <cell r="O1594">
            <v>2</v>
          </cell>
          <cell r="P1594"/>
          <cell r="Q1594"/>
          <cell r="R1594"/>
          <cell r="S1594">
            <v>4</v>
          </cell>
          <cell r="T1594"/>
          <cell r="U1594"/>
          <cell r="V1594">
            <v>2</v>
          </cell>
          <cell r="W1594"/>
          <cell r="X1594">
            <v>1</v>
          </cell>
          <cell r="Y1594"/>
          <cell r="Z1594"/>
        </row>
        <row r="1595">
          <cell r="A1595">
            <v>42495</v>
          </cell>
          <cell r="B1595">
            <v>1</v>
          </cell>
          <cell r="C1595">
            <v>31</v>
          </cell>
          <cell r="D1595">
            <v>12</v>
          </cell>
          <cell r="E1595"/>
          <cell r="F1595">
            <v>1</v>
          </cell>
          <cell r="G1595">
            <v>1</v>
          </cell>
          <cell r="H1595">
            <v>1</v>
          </cell>
          <cell r="I1595"/>
          <cell r="J1595"/>
          <cell r="K1595"/>
          <cell r="L1595">
            <v>1</v>
          </cell>
          <cell r="M1595">
            <v>1</v>
          </cell>
          <cell r="N1595"/>
          <cell r="O1595">
            <v>2</v>
          </cell>
          <cell r="P1595"/>
          <cell r="Q1595">
            <v>4</v>
          </cell>
          <cell r="R1595"/>
          <cell r="S1595">
            <v>4</v>
          </cell>
          <cell r="T1595"/>
          <cell r="U1595"/>
          <cell r="V1595">
            <v>2</v>
          </cell>
          <cell r="W1595"/>
          <cell r="X1595">
            <v>2</v>
          </cell>
          <cell r="Y1595"/>
          <cell r="Z1595"/>
        </row>
        <row r="1596">
          <cell r="A1596">
            <v>42496</v>
          </cell>
          <cell r="B1596">
            <v>1</v>
          </cell>
          <cell r="C1596">
            <v>36</v>
          </cell>
          <cell r="D1596">
            <v>9</v>
          </cell>
          <cell r="E1596"/>
          <cell r="F1596">
            <v>1</v>
          </cell>
          <cell r="G1596"/>
          <cell r="H1596"/>
          <cell r="I1596"/>
          <cell r="J1596"/>
          <cell r="K1596"/>
          <cell r="L1596">
            <v>1</v>
          </cell>
          <cell r="M1596">
            <v>1</v>
          </cell>
          <cell r="N1596"/>
          <cell r="O1596">
            <v>1</v>
          </cell>
          <cell r="P1596"/>
          <cell r="Q1596">
            <v>1</v>
          </cell>
          <cell r="R1596"/>
          <cell r="S1596">
            <v>5</v>
          </cell>
          <cell r="T1596"/>
          <cell r="U1596"/>
          <cell r="V1596">
            <v>2</v>
          </cell>
          <cell r="W1596"/>
          <cell r="X1596">
            <v>1</v>
          </cell>
          <cell r="Y1596"/>
          <cell r="Z1596"/>
        </row>
        <row r="1597">
          <cell r="A1597">
            <v>42497</v>
          </cell>
          <cell r="B1597">
            <v>2</v>
          </cell>
          <cell r="C1597">
            <v>27</v>
          </cell>
          <cell r="D1597">
            <v>9</v>
          </cell>
          <cell r="E1597"/>
          <cell r="F1597"/>
          <cell r="G1597"/>
          <cell r="H1597"/>
          <cell r="I1597">
            <v>1</v>
          </cell>
          <cell r="J1597">
            <v>1</v>
          </cell>
          <cell r="K1597"/>
          <cell r="L1597"/>
          <cell r="M1597">
            <v>1</v>
          </cell>
          <cell r="N1597"/>
          <cell r="O1597">
            <v>1</v>
          </cell>
          <cell r="P1597"/>
          <cell r="Q1597">
            <v>2</v>
          </cell>
          <cell r="R1597">
            <v>1</v>
          </cell>
          <cell r="S1597">
            <v>6</v>
          </cell>
          <cell r="T1597"/>
          <cell r="U1597"/>
          <cell r="V1597"/>
          <cell r="W1597"/>
          <cell r="X1597">
            <v>3</v>
          </cell>
          <cell r="Y1597"/>
          <cell r="Z1597"/>
        </row>
        <row r="1598">
          <cell r="A1598">
            <v>42498</v>
          </cell>
          <cell r="B1598">
            <v>1</v>
          </cell>
          <cell r="C1598">
            <v>25</v>
          </cell>
          <cell r="D1598">
            <v>12</v>
          </cell>
          <cell r="E1598"/>
          <cell r="F1598"/>
          <cell r="G1598"/>
          <cell r="H1598">
            <v>1</v>
          </cell>
          <cell r="I1598"/>
          <cell r="J1598"/>
          <cell r="K1598"/>
          <cell r="L1598">
            <v>1</v>
          </cell>
          <cell r="M1598"/>
          <cell r="N1598"/>
          <cell r="O1598">
            <v>1</v>
          </cell>
          <cell r="P1598"/>
          <cell r="Q1598">
            <v>1</v>
          </cell>
          <cell r="R1598"/>
          <cell r="S1598">
            <v>6</v>
          </cell>
          <cell r="T1598"/>
          <cell r="U1598"/>
          <cell r="V1598"/>
          <cell r="W1598"/>
          <cell r="X1598">
            <v>5</v>
          </cell>
          <cell r="Y1598"/>
          <cell r="Z1598"/>
        </row>
        <row r="1599">
          <cell r="A1599">
            <v>42499</v>
          </cell>
          <cell r="B1599"/>
          <cell r="C1599">
            <v>22</v>
          </cell>
          <cell r="D1599">
            <v>11</v>
          </cell>
          <cell r="E1599"/>
          <cell r="F1599"/>
          <cell r="G1599"/>
          <cell r="H1599">
            <v>1</v>
          </cell>
          <cell r="I1599"/>
          <cell r="J1599"/>
          <cell r="K1599"/>
          <cell r="L1599">
            <v>1</v>
          </cell>
          <cell r="M1599"/>
          <cell r="N1599"/>
          <cell r="O1599">
            <v>1</v>
          </cell>
          <cell r="P1599"/>
          <cell r="Q1599">
            <v>1</v>
          </cell>
          <cell r="R1599"/>
          <cell r="S1599">
            <v>4</v>
          </cell>
          <cell r="T1599"/>
          <cell r="U1599"/>
          <cell r="V1599">
            <v>2</v>
          </cell>
          <cell r="W1599"/>
          <cell r="X1599">
            <v>3</v>
          </cell>
          <cell r="Y1599"/>
          <cell r="Z1599"/>
        </row>
        <row r="1600">
          <cell r="A1600">
            <v>42500</v>
          </cell>
          <cell r="B1600"/>
          <cell r="C1600">
            <v>23</v>
          </cell>
          <cell r="D1600">
            <v>8</v>
          </cell>
          <cell r="E1600"/>
          <cell r="F1600"/>
          <cell r="G1600"/>
          <cell r="H1600">
            <v>1</v>
          </cell>
          <cell r="I1600"/>
          <cell r="J1600"/>
          <cell r="K1600">
            <v>1</v>
          </cell>
          <cell r="L1600">
            <v>1</v>
          </cell>
          <cell r="M1600">
            <v>2</v>
          </cell>
          <cell r="N1600"/>
          <cell r="O1600">
            <v>3</v>
          </cell>
          <cell r="P1600"/>
          <cell r="Q1600">
            <v>3</v>
          </cell>
          <cell r="R1600"/>
          <cell r="S1600">
            <v>5</v>
          </cell>
          <cell r="T1600"/>
          <cell r="U1600"/>
          <cell r="V1600"/>
          <cell r="W1600"/>
          <cell r="X1600">
            <v>2</v>
          </cell>
          <cell r="Y1600"/>
          <cell r="Z1600"/>
        </row>
        <row r="1601">
          <cell r="A1601">
            <v>42501</v>
          </cell>
          <cell r="B1601">
            <v>1</v>
          </cell>
          <cell r="C1601">
            <v>23</v>
          </cell>
          <cell r="D1601">
            <v>7</v>
          </cell>
          <cell r="E1601"/>
          <cell r="F1601"/>
          <cell r="G1601"/>
          <cell r="H1601">
            <v>1</v>
          </cell>
          <cell r="I1601">
            <v>1</v>
          </cell>
          <cell r="J1601"/>
          <cell r="K1601">
            <v>1</v>
          </cell>
          <cell r="L1601">
            <v>1</v>
          </cell>
          <cell r="M1601"/>
          <cell r="N1601"/>
          <cell r="O1601">
            <v>1</v>
          </cell>
          <cell r="P1601"/>
          <cell r="Q1601">
            <v>3</v>
          </cell>
          <cell r="R1601">
            <v>1</v>
          </cell>
          <cell r="S1601">
            <v>6</v>
          </cell>
          <cell r="T1601"/>
          <cell r="U1601"/>
          <cell r="V1601">
            <v>1</v>
          </cell>
          <cell r="W1601"/>
          <cell r="X1601">
            <v>1</v>
          </cell>
          <cell r="Y1601"/>
          <cell r="Z1601"/>
        </row>
        <row r="1602">
          <cell r="A1602">
            <v>42502</v>
          </cell>
          <cell r="B1602">
            <v>1</v>
          </cell>
          <cell r="C1602">
            <v>24</v>
          </cell>
          <cell r="D1602">
            <v>7</v>
          </cell>
          <cell r="E1602"/>
          <cell r="F1602"/>
          <cell r="G1602"/>
          <cell r="H1602"/>
          <cell r="I1602"/>
          <cell r="J1602"/>
          <cell r="K1602">
            <v>1</v>
          </cell>
          <cell r="L1602"/>
          <cell r="M1602"/>
          <cell r="N1602"/>
          <cell r="O1602">
            <v>1</v>
          </cell>
          <cell r="P1602"/>
          <cell r="Q1602">
            <v>2</v>
          </cell>
          <cell r="R1602">
            <v>1</v>
          </cell>
          <cell r="S1602">
            <v>7</v>
          </cell>
          <cell r="T1602"/>
          <cell r="U1602"/>
          <cell r="V1602"/>
          <cell r="W1602"/>
          <cell r="X1602">
            <v>1</v>
          </cell>
          <cell r="Y1602"/>
          <cell r="Z1602"/>
        </row>
        <row r="1603">
          <cell r="A1603">
            <v>42503</v>
          </cell>
          <cell r="B1603"/>
          <cell r="C1603">
            <v>21</v>
          </cell>
          <cell r="D1603">
            <v>6</v>
          </cell>
          <cell r="E1603"/>
          <cell r="F1603"/>
          <cell r="G1603"/>
          <cell r="H1603"/>
          <cell r="I1603"/>
          <cell r="J1603"/>
          <cell r="K1603">
            <v>1</v>
          </cell>
          <cell r="L1603"/>
          <cell r="M1603"/>
          <cell r="N1603"/>
          <cell r="O1603">
            <v>3</v>
          </cell>
          <cell r="P1603"/>
          <cell r="Q1603">
            <v>2</v>
          </cell>
          <cell r="R1603">
            <v>1</v>
          </cell>
          <cell r="S1603">
            <v>8</v>
          </cell>
          <cell r="T1603"/>
          <cell r="U1603"/>
          <cell r="V1603"/>
          <cell r="W1603"/>
          <cell r="X1603">
            <v>4</v>
          </cell>
          <cell r="Y1603"/>
          <cell r="Z1603"/>
        </row>
        <row r="1604">
          <cell r="A1604">
            <v>42504</v>
          </cell>
          <cell r="B1604"/>
          <cell r="C1604">
            <v>29</v>
          </cell>
          <cell r="D1604">
            <v>6</v>
          </cell>
          <cell r="E1604"/>
          <cell r="F1604"/>
          <cell r="G1604"/>
          <cell r="H1604"/>
          <cell r="I1604"/>
          <cell r="J1604"/>
          <cell r="K1604">
            <v>1</v>
          </cell>
          <cell r="L1604"/>
          <cell r="M1604">
            <v>1</v>
          </cell>
          <cell r="N1604"/>
          <cell r="O1604">
            <v>3</v>
          </cell>
          <cell r="P1604"/>
          <cell r="Q1604">
            <v>1</v>
          </cell>
          <cell r="R1604">
            <v>1</v>
          </cell>
          <cell r="S1604">
            <v>7</v>
          </cell>
          <cell r="T1604"/>
          <cell r="U1604"/>
          <cell r="V1604">
            <v>4</v>
          </cell>
          <cell r="W1604"/>
          <cell r="X1604">
            <v>3</v>
          </cell>
          <cell r="Y1604"/>
          <cell r="Z1604"/>
        </row>
        <row r="1605">
          <cell r="A1605">
            <v>42505</v>
          </cell>
          <cell r="B1605"/>
          <cell r="C1605">
            <v>31</v>
          </cell>
          <cell r="D1605">
            <v>5</v>
          </cell>
          <cell r="E1605"/>
          <cell r="F1605"/>
          <cell r="G1605"/>
          <cell r="H1605"/>
          <cell r="I1605"/>
          <cell r="J1605"/>
          <cell r="K1605">
            <v>1</v>
          </cell>
          <cell r="L1605">
            <v>1</v>
          </cell>
          <cell r="M1605">
            <v>2</v>
          </cell>
          <cell r="N1605"/>
          <cell r="O1605">
            <v>4</v>
          </cell>
          <cell r="P1605"/>
          <cell r="Q1605">
            <v>5</v>
          </cell>
          <cell r="R1605">
            <v>1</v>
          </cell>
          <cell r="S1605">
            <v>5</v>
          </cell>
          <cell r="T1605"/>
          <cell r="U1605"/>
          <cell r="V1605">
            <v>6</v>
          </cell>
          <cell r="W1605">
            <v>1</v>
          </cell>
          <cell r="X1605">
            <v>6</v>
          </cell>
          <cell r="Y1605"/>
          <cell r="Z1605"/>
        </row>
        <row r="1606">
          <cell r="A1606">
            <v>42506</v>
          </cell>
          <cell r="B1606"/>
          <cell r="C1606">
            <v>26</v>
          </cell>
          <cell r="D1606">
            <v>5</v>
          </cell>
          <cell r="E1606"/>
          <cell r="F1606"/>
          <cell r="G1606"/>
          <cell r="H1606">
            <v>1</v>
          </cell>
          <cell r="I1606"/>
          <cell r="J1606"/>
          <cell r="K1606">
            <v>1</v>
          </cell>
          <cell r="L1606">
            <v>1</v>
          </cell>
          <cell r="M1606">
            <v>1</v>
          </cell>
          <cell r="N1606"/>
          <cell r="O1606">
            <v>2</v>
          </cell>
          <cell r="P1606"/>
          <cell r="Q1606">
            <v>2</v>
          </cell>
          <cell r="R1606">
            <v>1</v>
          </cell>
          <cell r="S1606">
            <v>8</v>
          </cell>
          <cell r="T1606"/>
          <cell r="U1606"/>
          <cell r="V1606">
            <v>7</v>
          </cell>
          <cell r="W1606"/>
          <cell r="X1606">
            <v>5</v>
          </cell>
          <cell r="Y1606"/>
          <cell r="Z1606"/>
        </row>
        <row r="1607">
          <cell r="A1607">
            <v>42507</v>
          </cell>
          <cell r="B1607"/>
          <cell r="C1607">
            <v>29</v>
          </cell>
          <cell r="D1607">
            <v>2</v>
          </cell>
          <cell r="E1607"/>
          <cell r="F1607"/>
          <cell r="G1607"/>
          <cell r="H1607"/>
          <cell r="I1607"/>
          <cell r="J1607"/>
          <cell r="K1607"/>
          <cell r="L1607"/>
          <cell r="M1607">
            <v>2</v>
          </cell>
          <cell r="N1607"/>
          <cell r="O1607">
            <v>2</v>
          </cell>
          <cell r="P1607"/>
          <cell r="Q1607">
            <v>2</v>
          </cell>
          <cell r="R1607">
            <v>1</v>
          </cell>
          <cell r="S1607">
            <v>6</v>
          </cell>
          <cell r="T1607"/>
          <cell r="U1607"/>
          <cell r="V1607">
            <v>5</v>
          </cell>
          <cell r="W1607"/>
          <cell r="X1607">
            <v>6</v>
          </cell>
          <cell r="Y1607"/>
          <cell r="Z1607"/>
        </row>
        <row r="1608">
          <cell r="A1608">
            <v>42508</v>
          </cell>
          <cell r="B1608"/>
          <cell r="C1608">
            <v>25</v>
          </cell>
          <cell r="D1608">
            <v>3</v>
          </cell>
          <cell r="E1608"/>
          <cell r="F1608"/>
          <cell r="G1608"/>
          <cell r="H1608">
            <v>1</v>
          </cell>
          <cell r="I1608">
            <v>1</v>
          </cell>
          <cell r="J1608"/>
          <cell r="K1608"/>
          <cell r="L1608"/>
          <cell r="M1608">
            <v>3</v>
          </cell>
          <cell r="N1608"/>
          <cell r="O1608">
            <v>2</v>
          </cell>
          <cell r="P1608"/>
          <cell r="Q1608">
            <v>1</v>
          </cell>
          <cell r="R1608">
            <v>1</v>
          </cell>
          <cell r="S1608">
            <v>2</v>
          </cell>
          <cell r="T1608"/>
          <cell r="U1608"/>
          <cell r="V1608">
            <v>5</v>
          </cell>
          <cell r="W1608">
            <v>1</v>
          </cell>
          <cell r="X1608">
            <v>5</v>
          </cell>
          <cell r="Y1608"/>
          <cell r="Z1608"/>
        </row>
        <row r="1609">
          <cell r="A1609">
            <v>42509</v>
          </cell>
          <cell r="B1609"/>
          <cell r="C1609">
            <v>25</v>
          </cell>
          <cell r="D1609">
            <v>3</v>
          </cell>
          <cell r="E1609"/>
          <cell r="F1609"/>
          <cell r="G1609"/>
          <cell r="H1609"/>
          <cell r="I1609">
            <v>1</v>
          </cell>
          <cell r="J1609"/>
          <cell r="K1609"/>
          <cell r="L1609"/>
          <cell r="M1609"/>
          <cell r="N1609"/>
          <cell r="O1609">
            <v>2</v>
          </cell>
          <cell r="P1609"/>
          <cell r="Q1609">
            <v>1</v>
          </cell>
          <cell r="R1609"/>
          <cell r="S1609">
            <v>4</v>
          </cell>
          <cell r="T1609"/>
          <cell r="U1609"/>
          <cell r="V1609">
            <v>6</v>
          </cell>
          <cell r="W1609"/>
          <cell r="X1609">
            <v>1</v>
          </cell>
          <cell r="Y1609"/>
          <cell r="Z1609"/>
        </row>
        <row r="1610">
          <cell r="A1610">
            <v>42510</v>
          </cell>
          <cell r="B1610"/>
          <cell r="C1610">
            <v>25</v>
          </cell>
          <cell r="D1610">
            <v>2</v>
          </cell>
          <cell r="E1610"/>
          <cell r="F1610"/>
          <cell r="G1610"/>
          <cell r="H1610"/>
          <cell r="I1610">
            <v>1</v>
          </cell>
          <cell r="J1610"/>
          <cell r="K1610"/>
          <cell r="L1610"/>
          <cell r="M1610">
            <v>2</v>
          </cell>
          <cell r="N1610"/>
          <cell r="O1610">
            <v>2</v>
          </cell>
          <cell r="P1610"/>
          <cell r="Q1610">
            <v>4</v>
          </cell>
          <cell r="R1610"/>
          <cell r="S1610">
            <v>5</v>
          </cell>
          <cell r="T1610"/>
          <cell r="U1610"/>
          <cell r="V1610">
            <v>4</v>
          </cell>
          <cell r="W1610"/>
          <cell r="X1610">
            <v>2</v>
          </cell>
          <cell r="Y1610"/>
          <cell r="Z1610"/>
        </row>
        <row r="1611">
          <cell r="A1611">
            <v>42511</v>
          </cell>
          <cell r="B1611"/>
          <cell r="C1611">
            <v>23</v>
          </cell>
          <cell r="D1611">
            <v>2</v>
          </cell>
          <cell r="E1611"/>
          <cell r="F1611"/>
          <cell r="G1611">
            <v>1</v>
          </cell>
          <cell r="H1611"/>
          <cell r="I1611"/>
          <cell r="J1611"/>
          <cell r="K1611"/>
          <cell r="L1611">
            <v>1</v>
          </cell>
          <cell r="M1611">
            <v>2</v>
          </cell>
          <cell r="N1611"/>
          <cell r="O1611">
            <v>1</v>
          </cell>
          <cell r="P1611"/>
          <cell r="Q1611">
            <v>1</v>
          </cell>
          <cell r="R1611"/>
          <cell r="S1611">
            <v>3</v>
          </cell>
          <cell r="T1611"/>
          <cell r="U1611"/>
          <cell r="V1611">
            <v>3</v>
          </cell>
          <cell r="W1611"/>
          <cell r="X1611"/>
          <cell r="Y1611"/>
          <cell r="Z1611"/>
        </row>
        <row r="1612">
          <cell r="A1612">
            <v>42512</v>
          </cell>
          <cell r="B1612">
            <v>2</v>
          </cell>
          <cell r="C1612">
            <v>31</v>
          </cell>
          <cell r="D1612">
            <v>1</v>
          </cell>
          <cell r="E1612"/>
          <cell r="F1612"/>
          <cell r="G1612"/>
          <cell r="H1612">
            <v>1</v>
          </cell>
          <cell r="I1612">
            <v>2</v>
          </cell>
          <cell r="J1612"/>
          <cell r="K1612"/>
          <cell r="L1612"/>
          <cell r="M1612">
            <v>1</v>
          </cell>
          <cell r="N1612"/>
          <cell r="O1612">
            <v>1</v>
          </cell>
          <cell r="P1612"/>
          <cell r="Q1612">
            <v>2</v>
          </cell>
          <cell r="R1612">
            <v>1</v>
          </cell>
          <cell r="S1612">
            <v>4</v>
          </cell>
          <cell r="T1612"/>
          <cell r="U1612"/>
          <cell r="V1612">
            <v>3</v>
          </cell>
          <cell r="W1612"/>
          <cell r="X1612">
            <v>1</v>
          </cell>
          <cell r="Y1612"/>
          <cell r="Z1612"/>
        </row>
        <row r="1613">
          <cell r="A1613">
            <v>42513</v>
          </cell>
          <cell r="B1613">
            <v>1</v>
          </cell>
          <cell r="C1613">
            <v>30</v>
          </cell>
          <cell r="D1613">
            <v>2</v>
          </cell>
          <cell r="E1613"/>
          <cell r="F1613"/>
          <cell r="G1613">
            <v>2</v>
          </cell>
          <cell r="H1613"/>
          <cell r="I1613">
            <v>2</v>
          </cell>
          <cell r="J1613"/>
          <cell r="K1613"/>
          <cell r="L1613">
            <v>1</v>
          </cell>
          <cell r="M1613">
            <v>2</v>
          </cell>
          <cell r="N1613"/>
          <cell r="O1613">
            <v>1</v>
          </cell>
          <cell r="P1613"/>
          <cell r="Q1613">
            <v>2</v>
          </cell>
          <cell r="R1613">
            <v>1</v>
          </cell>
          <cell r="S1613">
            <v>3</v>
          </cell>
          <cell r="T1613"/>
          <cell r="U1613"/>
          <cell r="V1613">
            <v>1</v>
          </cell>
          <cell r="W1613">
            <v>1</v>
          </cell>
          <cell r="X1613"/>
          <cell r="Y1613"/>
          <cell r="Z1613"/>
        </row>
        <row r="1614">
          <cell r="A1614">
            <v>42514</v>
          </cell>
          <cell r="B1614">
            <v>1</v>
          </cell>
          <cell r="C1614">
            <v>29</v>
          </cell>
          <cell r="D1614"/>
          <cell r="E1614"/>
          <cell r="F1614">
            <v>1</v>
          </cell>
          <cell r="G1614"/>
          <cell r="H1614"/>
          <cell r="I1614">
            <v>1</v>
          </cell>
          <cell r="J1614"/>
          <cell r="K1614"/>
          <cell r="L1614"/>
          <cell r="M1614">
            <v>1</v>
          </cell>
          <cell r="N1614"/>
          <cell r="O1614">
            <v>1</v>
          </cell>
          <cell r="P1614"/>
          <cell r="Q1614">
            <v>2</v>
          </cell>
          <cell r="R1614"/>
          <cell r="S1614">
            <v>9</v>
          </cell>
          <cell r="T1614"/>
          <cell r="U1614"/>
          <cell r="V1614">
            <v>4</v>
          </cell>
          <cell r="W1614">
            <v>1</v>
          </cell>
          <cell r="X1614"/>
          <cell r="Y1614"/>
          <cell r="Z1614"/>
        </row>
        <row r="1615">
          <cell r="A1615">
            <v>42515</v>
          </cell>
          <cell r="B1615">
            <v>1</v>
          </cell>
          <cell r="C1615">
            <v>22</v>
          </cell>
          <cell r="D1615">
            <v>2</v>
          </cell>
          <cell r="E1615"/>
          <cell r="F1615">
            <v>3</v>
          </cell>
          <cell r="G1615">
            <v>2</v>
          </cell>
          <cell r="H1615"/>
          <cell r="I1615">
            <v>2</v>
          </cell>
          <cell r="J1615"/>
          <cell r="K1615"/>
          <cell r="L1615"/>
          <cell r="M1615"/>
          <cell r="N1615"/>
          <cell r="O1615"/>
          <cell r="P1615"/>
          <cell r="Q1615">
            <v>2</v>
          </cell>
          <cell r="R1615"/>
          <cell r="S1615">
            <v>9</v>
          </cell>
          <cell r="T1615"/>
          <cell r="U1615"/>
          <cell r="V1615"/>
          <cell r="W1615"/>
          <cell r="X1615"/>
          <cell r="Y1615"/>
          <cell r="Z1615"/>
        </row>
        <row r="1616">
          <cell r="A1616">
            <v>42516</v>
          </cell>
          <cell r="B1616">
            <v>2</v>
          </cell>
          <cell r="C1616">
            <v>22</v>
          </cell>
          <cell r="D1616">
            <v>2</v>
          </cell>
          <cell r="E1616"/>
          <cell r="F1616"/>
          <cell r="G1616"/>
          <cell r="H1616"/>
          <cell r="I1616">
            <v>1</v>
          </cell>
          <cell r="J1616"/>
          <cell r="K1616"/>
          <cell r="L1616"/>
          <cell r="M1616"/>
          <cell r="N1616"/>
          <cell r="O1616">
            <v>1</v>
          </cell>
          <cell r="P1616"/>
          <cell r="Q1616">
            <v>2</v>
          </cell>
          <cell r="R1616"/>
          <cell r="S1616">
            <v>11</v>
          </cell>
          <cell r="T1616"/>
          <cell r="U1616"/>
          <cell r="V1616">
            <v>2</v>
          </cell>
          <cell r="W1616"/>
          <cell r="X1616">
            <v>1</v>
          </cell>
          <cell r="Y1616"/>
          <cell r="Z1616"/>
        </row>
        <row r="1617">
          <cell r="A1617">
            <v>42517</v>
          </cell>
          <cell r="B1617">
            <v>3</v>
          </cell>
          <cell r="C1617">
            <v>24</v>
          </cell>
          <cell r="D1617"/>
          <cell r="E1617"/>
          <cell r="F1617"/>
          <cell r="G1617"/>
          <cell r="H1617">
            <v>1</v>
          </cell>
          <cell r="I1617">
            <v>1</v>
          </cell>
          <cell r="J1617"/>
          <cell r="K1617"/>
          <cell r="L1617"/>
          <cell r="M1617"/>
          <cell r="N1617"/>
          <cell r="O1617">
            <v>1</v>
          </cell>
          <cell r="P1617"/>
          <cell r="Q1617">
            <v>1</v>
          </cell>
          <cell r="R1617"/>
          <cell r="S1617">
            <v>9</v>
          </cell>
          <cell r="T1617"/>
          <cell r="U1617"/>
          <cell r="V1617"/>
          <cell r="W1617">
            <v>1</v>
          </cell>
          <cell r="X1617">
            <v>1</v>
          </cell>
          <cell r="Y1617"/>
          <cell r="Z1617"/>
        </row>
        <row r="1618">
          <cell r="A1618">
            <v>42518</v>
          </cell>
          <cell r="B1618">
            <v>3</v>
          </cell>
          <cell r="C1618">
            <v>21</v>
          </cell>
          <cell r="D1618"/>
          <cell r="E1618"/>
          <cell r="F1618"/>
          <cell r="G1618"/>
          <cell r="H1618"/>
          <cell r="I1618">
            <v>1</v>
          </cell>
          <cell r="J1618"/>
          <cell r="K1618"/>
          <cell r="L1618"/>
          <cell r="M1618"/>
          <cell r="N1618"/>
          <cell r="O1618">
            <v>2</v>
          </cell>
          <cell r="P1618"/>
          <cell r="Q1618">
            <v>2</v>
          </cell>
          <cell r="R1618">
            <v>1</v>
          </cell>
          <cell r="S1618">
            <v>13</v>
          </cell>
          <cell r="T1618"/>
          <cell r="U1618"/>
          <cell r="V1618"/>
          <cell r="W1618">
            <v>1</v>
          </cell>
          <cell r="X1618">
            <v>4</v>
          </cell>
          <cell r="Y1618"/>
          <cell r="Z1618"/>
        </row>
        <row r="1619">
          <cell r="A1619">
            <v>42519</v>
          </cell>
          <cell r="B1619">
            <v>3</v>
          </cell>
          <cell r="C1619">
            <v>20</v>
          </cell>
          <cell r="D1619">
            <v>4</v>
          </cell>
          <cell r="E1619"/>
          <cell r="F1619"/>
          <cell r="G1619"/>
          <cell r="H1619"/>
          <cell r="I1619">
            <v>1</v>
          </cell>
          <cell r="J1619"/>
          <cell r="K1619"/>
          <cell r="L1619"/>
          <cell r="M1619">
            <v>1</v>
          </cell>
          <cell r="N1619"/>
          <cell r="O1619">
            <v>3</v>
          </cell>
          <cell r="P1619"/>
          <cell r="Q1619">
            <v>3</v>
          </cell>
          <cell r="R1619"/>
          <cell r="S1619">
            <v>9</v>
          </cell>
          <cell r="T1619"/>
          <cell r="U1619"/>
          <cell r="V1619"/>
          <cell r="W1619">
            <v>1</v>
          </cell>
          <cell r="X1619">
            <v>2</v>
          </cell>
          <cell r="Y1619"/>
          <cell r="Z1619"/>
        </row>
        <row r="1620">
          <cell r="A1620">
            <v>42520</v>
          </cell>
          <cell r="B1620">
            <v>3</v>
          </cell>
          <cell r="C1620">
            <v>17</v>
          </cell>
          <cell r="D1620">
            <v>5</v>
          </cell>
          <cell r="E1620"/>
          <cell r="F1620">
            <v>1</v>
          </cell>
          <cell r="G1620"/>
          <cell r="H1620"/>
          <cell r="I1620">
            <v>1</v>
          </cell>
          <cell r="J1620"/>
          <cell r="K1620"/>
          <cell r="L1620">
            <v>1</v>
          </cell>
          <cell r="M1620"/>
          <cell r="N1620"/>
          <cell r="O1620">
            <v>2</v>
          </cell>
          <cell r="P1620"/>
          <cell r="Q1620">
            <v>2</v>
          </cell>
          <cell r="R1620"/>
          <cell r="S1620">
            <v>6</v>
          </cell>
          <cell r="T1620"/>
          <cell r="U1620"/>
          <cell r="V1620"/>
          <cell r="W1620">
            <v>1</v>
          </cell>
          <cell r="X1620">
            <v>4</v>
          </cell>
          <cell r="Y1620"/>
          <cell r="Z1620"/>
        </row>
        <row r="1621">
          <cell r="A1621">
            <v>42521</v>
          </cell>
          <cell r="B1621">
            <v>2</v>
          </cell>
          <cell r="C1621">
            <v>19</v>
          </cell>
          <cell r="D1621">
            <v>4</v>
          </cell>
          <cell r="E1621"/>
          <cell r="F1621">
            <v>1</v>
          </cell>
          <cell r="G1621"/>
          <cell r="H1621"/>
          <cell r="I1621">
            <v>1</v>
          </cell>
          <cell r="J1621"/>
          <cell r="K1621"/>
          <cell r="L1621"/>
          <cell r="M1621"/>
          <cell r="N1621"/>
          <cell r="O1621">
            <v>1</v>
          </cell>
          <cell r="P1621"/>
          <cell r="Q1621"/>
          <cell r="R1621"/>
          <cell r="S1621">
            <v>7</v>
          </cell>
          <cell r="T1621"/>
          <cell r="U1621"/>
          <cell r="V1621"/>
          <cell r="W1621">
            <v>1</v>
          </cell>
          <cell r="X1621">
            <v>4</v>
          </cell>
          <cell r="Y1621"/>
          <cell r="Z1621"/>
        </row>
        <row r="1622">
          <cell r="A1622">
            <v>42522</v>
          </cell>
          <cell r="B1622">
            <v>2</v>
          </cell>
          <cell r="C1622">
            <v>19</v>
          </cell>
          <cell r="D1622">
            <v>3</v>
          </cell>
          <cell r="E1622"/>
          <cell r="F1622"/>
          <cell r="G1622"/>
          <cell r="H1622"/>
          <cell r="I1622">
            <v>2</v>
          </cell>
          <cell r="J1622"/>
          <cell r="K1622"/>
          <cell r="L1622"/>
          <cell r="M1622">
            <v>1</v>
          </cell>
          <cell r="N1622"/>
          <cell r="O1622">
            <v>1</v>
          </cell>
          <cell r="P1622"/>
          <cell r="Q1622">
            <v>5</v>
          </cell>
          <cell r="R1622"/>
          <cell r="S1622">
            <v>6</v>
          </cell>
          <cell r="T1622"/>
          <cell r="U1622"/>
          <cell r="V1622">
            <v>2</v>
          </cell>
          <cell r="W1622">
            <v>1</v>
          </cell>
          <cell r="X1622">
            <v>3</v>
          </cell>
          <cell r="Y1622"/>
          <cell r="Z1622"/>
        </row>
        <row r="1623">
          <cell r="A1623">
            <v>42523</v>
          </cell>
          <cell r="B1623">
            <v>1</v>
          </cell>
          <cell r="C1623">
            <v>17</v>
          </cell>
          <cell r="D1623">
            <v>2</v>
          </cell>
          <cell r="E1623"/>
          <cell r="F1623"/>
          <cell r="G1623"/>
          <cell r="H1623"/>
          <cell r="I1623">
            <v>1</v>
          </cell>
          <cell r="J1623"/>
          <cell r="K1623">
            <v>1</v>
          </cell>
          <cell r="L1623"/>
          <cell r="M1623">
            <v>1</v>
          </cell>
          <cell r="N1623"/>
          <cell r="O1623">
            <v>2</v>
          </cell>
          <cell r="P1623"/>
          <cell r="Q1623">
            <v>1</v>
          </cell>
          <cell r="R1623"/>
          <cell r="S1623">
            <v>5</v>
          </cell>
          <cell r="T1623"/>
          <cell r="U1623"/>
          <cell r="V1623">
            <v>1</v>
          </cell>
          <cell r="W1623">
            <v>1</v>
          </cell>
          <cell r="X1623">
            <v>4</v>
          </cell>
          <cell r="Y1623"/>
          <cell r="Z1623"/>
        </row>
        <row r="1624">
          <cell r="A1624">
            <v>42524</v>
          </cell>
          <cell r="B1624">
            <v>2</v>
          </cell>
          <cell r="C1624">
            <v>21</v>
          </cell>
          <cell r="D1624">
            <v>3</v>
          </cell>
          <cell r="E1624"/>
          <cell r="F1624"/>
          <cell r="G1624"/>
          <cell r="H1624">
            <v>1</v>
          </cell>
          <cell r="I1624">
            <v>1</v>
          </cell>
          <cell r="J1624"/>
          <cell r="K1624">
            <v>1</v>
          </cell>
          <cell r="L1624"/>
          <cell r="M1624">
            <v>1</v>
          </cell>
          <cell r="N1624"/>
          <cell r="O1624">
            <v>1</v>
          </cell>
          <cell r="P1624"/>
          <cell r="Q1624">
            <v>1</v>
          </cell>
          <cell r="R1624"/>
          <cell r="S1624">
            <v>2</v>
          </cell>
          <cell r="T1624"/>
          <cell r="U1624"/>
          <cell r="V1624"/>
          <cell r="W1624">
            <v>1</v>
          </cell>
          <cell r="X1624">
            <v>4</v>
          </cell>
          <cell r="Y1624"/>
          <cell r="Z1624"/>
        </row>
        <row r="1625">
          <cell r="A1625">
            <v>42525</v>
          </cell>
          <cell r="B1625">
            <v>2</v>
          </cell>
          <cell r="C1625">
            <v>19</v>
          </cell>
          <cell r="D1625"/>
          <cell r="E1625"/>
          <cell r="F1625"/>
          <cell r="G1625"/>
          <cell r="H1625">
            <v>1</v>
          </cell>
          <cell r="I1625"/>
          <cell r="J1625"/>
          <cell r="K1625"/>
          <cell r="L1625"/>
          <cell r="M1625"/>
          <cell r="N1625"/>
          <cell r="O1625">
            <v>2</v>
          </cell>
          <cell r="P1625"/>
          <cell r="Q1625">
            <v>2</v>
          </cell>
          <cell r="R1625"/>
          <cell r="S1625">
            <v>5</v>
          </cell>
          <cell r="T1625"/>
          <cell r="U1625"/>
          <cell r="V1625"/>
          <cell r="W1625">
            <v>1</v>
          </cell>
          <cell r="X1625">
            <v>1</v>
          </cell>
          <cell r="Y1625"/>
          <cell r="Z1625"/>
        </row>
        <row r="1626">
          <cell r="A1626">
            <v>42526</v>
          </cell>
          <cell r="B1626">
            <v>1</v>
          </cell>
          <cell r="C1626">
            <v>23</v>
          </cell>
          <cell r="D1626">
            <v>2</v>
          </cell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  <cell r="S1626">
            <v>8</v>
          </cell>
          <cell r="T1626"/>
          <cell r="U1626"/>
          <cell r="V1626">
            <v>1</v>
          </cell>
          <cell r="W1626">
            <v>2</v>
          </cell>
          <cell r="X1626">
            <v>2</v>
          </cell>
          <cell r="Y1626"/>
          <cell r="Z1626"/>
        </row>
        <row r="1627">
          <cell r="A1627">
            <v>42527</v>
          </cell>
          <cell r="B1627">
            <v>1</v>
          </cell>
          <cell r="C1627">
            <v>19</v>
          </cell>
          <cell r="D1627">
            <v>2</v>
          </cell>
          <cell r="E1627"/>
          <cell r="F1627"/>
          <cell r="G1627"/>
          <cell r="H1627"/>
          <cell r="I1627"/>
          <cell r="J1627"/>
          <cell r="K1627"/>
          <cell r="L1627">
            <v>1</v>
          </cell>
          <cell r="M1627"/>
          <cell r="N1627"/>
          <cell r="O1627">
            <v>1</v>
          </cell>
          <cell r="P1627"/>
          <cell r="Q1627"/>
          <cell r="R1627"/>
          <cell r="S1627">
            <v>5</v>
          </cell>
          <cell r="T1627"/>
          <cell r="U1627"/>
          <cell r="V1627"/>
          <cell r="W1627">
            <v>2</v>
          </cell>
          <cell r="X1627">
            <v>1</v>
          </cell>
          <cell r="Y1627"/>
          <cell r="Z1627"/>
        </row>
        <row r="1628">
          <cell r="A1628">
            <v>42528</v>
          </cell>
          <cell r="B1628">
            <v>1</v>
          </cell>
          <cell r="C1628">
            <v>24</v>
          </cell>
          <cell r="D1628">
            <v>1</v>
          </cell>
          <cell r="E1628"/>
          <cell r="F1628"/>
          <cell r="G1628"/>
          <cell r="H1628">
            <v>1</v>
          </cell>
          <cell r="I1628"/>
          <cell r="J1628"/>
          <cell r="K1628">
            <v>1</v>
          </cell>
          <cell r="L1628"/>
          <cell r="M1628">
            <v>1</v>
          </cell>
          <cell r="N1628"/>
          <cell r="O1628">
            <v>1</v>
          </cell>
          <cell r="P1628"/>
          <cell r="Q1628">
            <v>1</v>
          </cell>
          <cell r="R1628"/>
          <cell r="S1628">
            <v>7</v>
          </cell>
          <cell r="T1628"/>
          <cell r="U1628"/>
          <cell r="V1628"/>
          <cell r="W1628">
            <v>2</v>
          </cell>
          <cell r="X1628"/>
          <cell r="Y1628"/>
          <cell r="Z1628"/>
        </row>
        <row r="1629">
          <cell r="A1629">
            <v>42529</v>
          </cell>
          <cell r="B1629"/>
          <cell r="C1629">
            <v>23</v>
          </cell>
          <cell r="D1629">
            <v>2</v>
          </cell>
          <cell r="E1629"/>
          <cell r="F1629"/>
          <cell r="G1629"/>
          <cell r="H1629">
            <v>1</v>
          </cell>
          <cell r="I1629">
            <v>1</v>
          </cell>
          <cell r="J1629"/>
          <cell r="K1629">
            <v>1</v>
          </cell>
          <cell r="L1629"/>
          <cell r="M1629"/>
          <cell r="N1629"/>
          <cell r="O1629">
            <v>1</v>
          </cell>
          <cell r="P1629"/>
          <cell r="Q1629">
            <v>1</v>
          </cell>
          <cell r="R1629"/>
          <cell r="S1629">
            <v>8</v>
          </cell>
          <cell r="T1629"/>
          <cell r="U1629"/>
          <cell r="V1629">
            <v>1</v>
          </cell>
          <cell r="W1629">
            <v>1</v>
          </cell>
          <cell r="X1629">
            <v>2</v>
          </cell>
          <cell r="Y1629"/>
          <cell r="Z1629"/>
        </row>
        <row r="1630">
          <cell r="A1630">
            <v>42530</v>
          </cell>
          <cell r="B1630">
            <v>2</v>
          </cell>
          <cell r="C1630">
            <v>20</v>
          </cell>
          <cell r="D1630"/>
          <cell r="E1630"/>
          <cell r="F1630"/>
          <cell r="G1630"/>
          <cell r="H1630">
            <v>1</v>
          </cell>
          <cell r="I1630"/>
          <cell r="J1630"/>
          <cell r="K1630">
            <v>1</v>
          </cell>
          <cell r="L1630">
            <v>2</v>
          </cell>
          <cell r="M1630"/>
          <cell r="N1630"/>
          <cell r="O1630">
            <v>1</v>
          </cell>
          <cell r="P1630"/>
          <cell r="Q1630">
            <v>2</v>
          </cell>
          <cell r="R1630"/>
          <cell r="S1630">
            <v>9</v>
          </cell>
          <cell r="T1630"/>
          <cell r="U1630"/>
          <cell r="V1630">
            <v>1</v>
          </cell>
          <cell r="W1630">
            <v>1</v>
          </cell>
          <cell r="X1630">
            <v>1</v>
          </cell>
          <cell r="Y1630"/>
          <cell r="Z1630"/>
        </row>
        <row r="1631">
          <cell r="A1631">
            <v>42531</v>
          </cell>
          <cell r="B1631">
            <v>1</v>
          </cell>
          <cell r="C1631">
            <v>14</v>
          </cell>
          <cell r="D1631">
            <v>1</v>
          </cell>
          <cell r="E1631"/>
          <cell r="F1631"/>
          <cell r="G1631"/>
          <cell r="H1631">
            <v>3</v>
          </cell>
          <cell r="I1631"/>
          <cell r="J1631"/>
          <cell r="K1631">
            <v>1</v>
          </cell>
          <cell r="L1631">
            <v>1</v>
          </cell>
          <cell r="M1631"/>
          <cell r="N1631"/>
          <cell r="O1631">
            <v>1</v>
          </cell>
          <cell r="P1631"/>
          <cell r="Q1631">
            <v>1</v>
          </cell>
          <cell r="R1631">
            <v>1</v>
          </cell>
          <cell r="S1631">
            <v>7</v>
          </cell>
          <cell r="T1631"/>
          <cell r="U1631"/>
          <cell r="V1631">
            <v>1</v>
          </cell>
          <cell r="W1631"/>
          <cell r="X1631"/>
          <cell r="Y1631"/>
          <cell r="Z1631"/>
        </row>
        <row r="1632">
          <cell r="A1632">
            <v>42532</v>
          </cell>
          <cell r="B1632">
            <v>2</v>
          </cell>
          <cell r="C1632">
            <v>19</v>
          </cell>
          <cell r="D1632"/>
          <cell r="E1632"/>
          <cell r="F1632"/>
          <cell r="G1632"/>
          <cell r="H1632">
            <v>2</v>
          </cell>
          <cell r="I1632">
            <v>1</v>
          </cell>
          <cell r="J1632"/>
          <cell r="K1632">
            <v>1</v>
          </cell>
          <cell r="L1632"/>
          <cell r="M1632"/>
          <cell r="N1632"/>
          <cell r="O1632">
            <v>2</v>
          </cell>
          <cell r="P1632"/>
          <cell r="Q1632">
            <v>1</v>
          </cell>
          <cell r="R1632"/>
          <cell r="S1632">
            <v>9</v>
          </cell>
          <cell r="T1632"/>
          <cell r="U1632"/>
          <cell r="V1632">
            <v>1</v>
          </cell>
          <cell r="W1632"/>
          <cell r="X1632">
            <v>5</v>
          </cell>
          <cell r="Y1632"/>
          <cell r="Z1632"/>
        </row>
        <row r="1633">
          <cell r="A1633">
            <v>42533</v>
          </cell>
          <cell r="B1633">
            <v>1</v>
          </cell>
          <cell r="C1633">
            <v>17</v>
          </cell>
          <cell r="D1633">
            <v>2</v>
          </cell>
          <cell r="E1633"/>
          <cell r="F1633"/>
          <cell r="G1633"/>
          <cell r="H1633">
            <v>1</v>
          </cell>
          <cell r="I1633"/>
          <cell r="J1633"/>
          <cell r="K1633">
            <v>1</v>
          </cell>
          <cell r="L1633"/>
          <cell r="M1633"/>
          <cell r="N1633"/>
          <cell r="O1633">
            <v>2</v>
          </cell>
          <cell r="P1633"/>
          <cell r="Q1633"/>
          <cell r="R1633"/>
          <cell r="S1633">
            <v>12</v>
          </cell>
          <cell r="T1633"/>
          <cell r="U1633"/>
          <cell r="V1633">
            <v>3</v>
          </cell>
          <cell r="W1633">
            <v>1</v>
          </cell>
          <cell r="X1633">
            <v>6</v>
          </cell>
          <cell r="Y1633"/>
          <cell r="Z1633"/>
        </row>
        <row r="1634">
          <cell r="A1634">
            <v>42534</v>
          </cell>
          <cell r="B1634"/>
          <cell r="C1634">
            <v>15</v>
          </cell>
          <cell r="D1634">
            <v>1</v>
          </cell>
          <cell r="E1634"/>
          <cell r="F1634"/>
          <cell r="G1634"/>
          <cell r="H1634">
            <v>3</v>
          </cell>
          <cell r="I1634"/>
          <cell r="J1634"/>
          <cell r="K1634">
            <v>1</v>
          </cell>
          <cell r="L1634"/>
          <cell r="M1634">
            <v>1</v>
          </cell>
          <cell r="N1634"/>
          <cell r="O1634">
            <v>4</v>
          </cell>
          <cell r="P1634"/>
          <cell r="Q1634">
            <v>1</v>
          </cell>
          <cell r="R1634"/>
          <cell r="S1634">
            <v>13</v>
          </cell>
          <cell r="T1634"/>
          <cell r="U1634"/>
          <cell r="V1634">
            <v>3</v>
          </cell>
          <cell r="W1634">
            <v>1</v>
          </cell>
          <cell r="X1634">
            <v>6</v>
          </cell>
          <cell r="Y1634"/>
          <cell r="Z1634"/>
        </row>
        <row r="1635">
          <cell r="A1635">
            <v>42535</v>
          </cell>
          <cell r="B1635">
            <v>1</v>
          </cell>
          <cell r="C1635">
            <v>22</v>
          </cell>
          <cell r="D1635"/>
          <cell r="E1635"/>
          <cell r="F1635"/>
          <cell r="G1635"/>
          <cell r="H1635">
            <v>1</v>
          </cell>
          <cell r="I1635"/>
          <cell r="J1635"/>
          <cell r="K1635"/>
          <cell r="L1635"/>
          <cell r="M1635">
            <v>1</v>
          </cell>
          <cell r="N1635"/>
          <cell r="O1635">
            <v>2</v>
          </cell>
          <cell r="P1635"/>
          <cell r="Q1635"/>
          <cell r="R1635"/>
          <cell r="S1635">
            <v>9</v>
          </cell>
          <cell r="T1635"/>
          <cell r="U1635"/>
          <cell r="V1635">
            <v>3</v>
          </cell>
          <cell r="W1635">
            <v>1</v>
          </cell>
          <cell r="X1635">
            <v>7</v>
          </cell>
          <cell r="Y1635"/>
          <cell r="Z1635"/>
        </row>
        <row r="1636">
          <cell r="A1636">
            <v>42536</v>
          </cell>
          <cell r="B1636"/>
          <cell r="C1636">
            <v>20</v>
          </cell>
          <cell r="D1636">
            <v>1</v>
          </cell>
          <cell r="E1636"/>
          <cell r="F1636">
            <v>1</v>
          </cell>
          <cell r="G1636"/>
          <cell r="H1636">
            <v>1</v>
          </cell>
          <cell r="I1636"/>
          <cell r="J1636"/>
          <cell r="K1636"/>
          <cell r="L1636"/>
          <cell r="M1636"/>
          <cell r="N1636"/>
          <cell r="O1636">
            <v>3</v>
          </cell>
          <cell r="P1636"/>
          <cell r="Q1636">
            <v>2</v>
          </cell>
          <cell r="R1636"/>
          <cell r="S1636">
            <v>8</v>
          </cell>
          <cell r="T1636"/>
          <cell r="U1636"/>
          <cell r="V1636">
            <v>2</v>
          </cell>
          <cell r="W1636">
            <v>1</v>
          </cell>
          <cell r="X1636">
            <v>8</v>
          </cell>
          <cell r="Y1636"/>
          <cell r="Z1636"/>
        </row>
        <row r="1637">
          <cell r="A1637">
            <v>42537</v>
          </cell>
          <cell r="B1637"/>
          <cell r="C1637">
            <v>19</v>
          </cell>
          <cell r="D1637">
            <v>1</v>
          </cell>
          <cell r="E1637"/>
          <cell r="F1637">
            <v>1</v>
          </cell>
          <cell r="G1637"/>
          <cell r="H1637">
            <v>3</v>
          </cell>
          <cell r="I1637">
            <v>2</v>
          </cell>
          <cell r="J1637">
            <v>1</v>
          </cell>
          <cell r="K1637">
            <v>1</v>
          </cell>
          <cell r="L1637"/>
          <cell r="M1637">
            <v>1</v>
          </cell>
          <cell r="N1637"/>
          <cell r="O1637">
            <v>2</v>
          </cell>
          <cell r="P1637"/>
          <cell r="Q1637">
            <v>1</v>
          </cell>
          <cell r="R1637">
            <v>1</v>
          </cell>
          <cell r="S1637">
            <v>6</v>
          </cell>
          <cell r="T1637"/>
          <cell r="U1637"/>
          <cell r="V1637">
            <v>1</v>
          </cell>
          <cell r="W1637">
            <v>1</v>
          </cell>
          <cell r="X1637">
            <v>5</v>
          </cell>
          <cell r="Y1637"/>
          <cell r="Z1637"/>
        </row>
        <row r="1638">
          <cell r="A1638">
            <v>42538</v>
          </cell>
          <cell r="B1638">
            <v>1</v>
          </cell>
          <cell r="C1638">
            <v>21</v>
          </cell>
          <cell r="D1638">
            <v>1</v>
          </cell>
          <cell r="E1638"/>
          <cell r="F1638">
            <v>1</v>
          </cell>
          <cell r="G1638">
            <v>1</v>
          </cell>
          <cell r="H1638">
            <v>2</v>
          </cell>
          <cell r="I1638">
            <v>1</v>
          </cell>
          <cell r="J1638"/>
          <cell r="K1638">
            <v>1</v>
          </cell>
          <cell r="L1638"/>
          <cell r="M1638">
            <v>2</v>
          </cell>
          <cell r="N1638"/>
          <cell r="O1638">
            <v>2</v>
          </cell>
          <cell r="P1638"/>
          <cell r="Q1638">
            <v>1</v>
          </cell>
          <cell r="R1638"/>
          <cell r="S1638">
            <v>8</v>
          </cell>
          <cell r="T1638"/>
          <cell r="U1638"/>
          <cell r="V1638">
            <v>2</v>
          </cell>
          <cell r="W1638">
            <v>1</v>
          </cell>
          <cell r="X1638">
            <v>4</v>
          </cell>
          <cell r="Y1638"/>
          <cell r="Z1638"/>
        </row>
        <row r="1639">
          <cell r="A1639">
            <v>42539</v>
          </cell>
          <cell r="B1639"/>
          <cell r="C1639">
            <v>21</v>
          </cell>
          <cell r="D1639">
            <v>1</v>
          </cell>
          <cell r="E1639"/>
          <cell r="F1639">
            <v>1</v>
          </cell>
          <cell r="G1639">
            <v>2</v>
          </cell>
          <cell r="H1639"/>
          <cell r="I1639">
            <v>1</v>
          </cell>
          <cell r="J1639"/>
          <cell r="K1639">
            <v>1</v>
          </cell>
          <cell r="L1639">
            <v>1</v>
          </cell>
          <cell r="M1639">
            <v>2</v>
          </cell>
          <cell r="N1639"/>
          <cell r="O1639">
            <v>2</v>
          </cell>
          <cell r="P1639"/>
          <cell r="Q1639">
            <v>2</v>
          </cell>
          <cell r="R1639">
            <v>1</v>
          </cell>
          <cell r="S1639">
            <v>10</v>
          </cell>
          <cell r="T1639"/>
          <cell r="U1639"/>
          <cell r="V1639">
            <v>2</v>
          </cell>
          <cell r="W1639">
            <v>1</v>
          </cell>
          <cell r="X1639">
            <v>7</v>
          </cell>
          <cell r="Y1639"/>
          <cell r="Z1639"/>
        </row>
        <row r="1640">
          <cell r="A1640">
            <v>42540</v>
          </cell>
          <cell r="B1640"/>
          <cell r="C1640">
            <v>18</v>
          </cell>
          <cell r="D1640">
            <v>2</v>
          </cell>
          <cell r="E1640"/>
          <cell r="F1640"/>
          <cell r="G1640">
            <v>1</v>
          </cell>
          <cell r="H1640">
            <v>1</v>
          </cell>
          <cell r="I1640">
            <v>1</v>
          </cell>
          <cell r="J1640">
            <v>1</v>
          </cell>
          <cell r="K1640">
            <v>1</v>
          </cell>
          <cell r="L1640"/>
          <cell r="M1640">
            <v>2</v>
          </cell>
          <cell r="N1640"/>
          <cell r="O1640">
            <v>2</v>
          </cell>
          <cell r="P1640"/>
          <cell r="Q1640">
            <v>2</v>
          </cell>
          <cell r="R1640">
            <v>1</v>
          </cell>
          <cell r="S1640">
            <v>12</v>
          </cell>
          <cell r="T1640"/>
          <cell r="U1640"/>
          <cell r="V1640"/>
          <cell r="W1640">
            <v>2</v>
          </cell>
          <cell r="X1640">
            <v>5</v>
          </cell>
          <cell r="Y1640"/>
          <cell r="Z1640"/>
        </row>
        <row r="1641">
          <cell r="A1641">
            <v>42541</v>
          </cell>
          <cell r="B1641"/>
          <cell r="C1641">
            <v>21</v>
          </cell>
          <cell r="D1641">
            <v>2</v>
          </cell>
          <cell r="E1641"/>
          <cell r="F1641"/>
          <cell r="G1641">
            <v>2</v>
          </cell>
          <cell r="H1641"/>
          <cell r="I1641">
            <v>2</v>
          </cell>
          <cell r="J1641"/>
          <cell r="K1641"/>
          <cell r="L1641"/>
          <cell r="M1641">
            <v>2</v>
          </cell>
          <cell r="N1641"/>
          <cell r="O1641">
            <v>2</v>
          </cell>
          <cell r="P1641"/>
          <cell r="Q1641">
            <v>4</v>
          </cell>
          <cell r="R1641">
            <v>1</v>
          </cell>
          <cell r="S1641">
            <v>17</v>
          </cell>
          <cell r="T1641"/>
          <cell r="U1641"/>
          <cell r="V1641">
            <v>3</v>
          </cell>
          <cell r="W1641">
            <v>1</v>
          </cell>
          <cell r="X1641">
            <v>4</v>
          </cell>
          <cell r="Y1641"/>
          <cell r="Z1641"/>
        </row>
        <row r="1642">
          <cell r="A1642">
            <v>42542</v>
          </cell>
          <cell r="B1642"/>
          <cell r="C1642">
            <v>22</v>
          </cell>
          <cell r="D1642">
            <v>4</v>
          </cell>
          <cell r="E1642"/>
          <cell r="F1642"/>
          <cell r="G1642"/>
          <cell r="H1642"/>
          <cell r="I1642">
            <v>2</v>
          </cell>
          <cell r="J1642"/>
          <cell r="K1642"/>
          <cell r="L1642">
            <v>1</v>
          </cell>
          <cell r="M1642">
            <v>1</v>
          </cell>
          <cell r="N1642"/>
          <cell r="O1642">
            <v>3</v>
          </cell>
          <cell r="P1642"/>
          <cell r="Q1642">
            <v>4</v>
          </cell>
          <cell r="R1642">
            <v>1</v>
          </cell>
          <cell r="S1642">
            <v>19</v>
          </cell>
          <cell r="T1642"/>
          <cell r="U1642"/>
          <cell r="V1642">
            <v>2</v>
          </cell>
          <cell r="W1642">
            <v>1</v>
          </cell>
          <cell r="X1642">
            <v>2</v>
          </cell>
          <cell r="Y1642"/>
          <cell r="Z1642"/>
        </row>
        <row r="1643">
          <cell r="A1643">
            <v>42543</v>
          </cell>
          <cell r="B1643"/>
          <cell r="C1643">
            <v>23</v>
          </cell>
          <cell r="D1643">
            <v>3</v>
          </cell>
          <cell r="E1643"/>
          <cell r="F1643"/>
          <cell r="G1643">
            <v>1</v>
          </cell>
          <cell r="H1643"/>
          <cell r="I1643">
            <v>2</v>
          </cell>
          <cell r="J1643"/>
          <cell r="K1643"/>
          <cell r="L1643"/>
          <cell r="M1643">
            <v>1</v>
          </cell>
          <cell r="N1643"/>
          <cell r="O1643">
            <v>1</v>
          </cell>
          <cell r="P1643"/>
          <cell r="Q1643">
            <v>5</v>
          </cell>
          <cell r="R1643"/>
          <cell r="S1643">
            <v>18</v>
          </cell>
          <cell r="T1643"/>
          <cell r="U1643"/>
          <cell r="V1643">
            <v>2</v>
          </cell>
          <cell r="W1643">
            <v>1</v>
          </cell>
          <cell r="X1643">
            <v>1</v>
          </cell>
          <cell r="Y1643"/>
          <cell r="Z1643"/>
        </row>
        <row r="1644">
          <cell r="A1644">
            <v>42544</v>
          </cell>
          <cell r="B1644"/>
          <cell r="C1644">
            <v>21</v>
          </cell>
          <cell r="D1644">
            <v>4</v>
          </cell>
          <cell r="E1644"/>
          <cell r="F1644"/>
          <cell r="G1644"/>
          <cell r="H1644">
            <v>1</v>
          </cell>
          <cell r="I1644">
            <v>1</v>
          </cell>
          <cell r="J1644"/>
          <cell r="K1644"/>
          <cell r="L1644">
            <v>1</v>
          </cell>
          <cell r="M1644">
            <v>1</v>
          </cell>
          <cell r="N1644"/>
          <cell r="O1644">
            <v>1</v>
          </cell>
          <cell r="P1644"/>
          <cell r="Q1644">
            <v>4</v>
          </cell>
          <cell r="R1644"/>
          <cell r="S1644">
            <v>15</v>
          </cell>
          <cell r="T1644"/>
          <cell r="U1644"/>
          <cell r="V1644">
            <v>4</v>
          </cell>
          <cell r="W1644"/>
          <cell r="X1644"/>
          <cell r="Y1644"/>
          <cell r="Z1644"/>
        </row>
        <row r="1645">
          <cell r="A1645">
            <v>42545</v>
          </cell>
          <cell r="B1645"/>
          <cell r="C1645">
            <v>21</v>
          </cell>
          <cell r="D1645">
            <v>2</v>
          </cell>
          <cell r="E1645"/>
          <cell r="F1645"/>
          <cell r="G1645"/>
          <cell r="H1645">
            <v>1</v>
          </cell>
          <cell r="I1645">
            <v>1</v>
          </cell>
          <cell r="J1645"/>
          <cell r="K1645"/>
          <cell r="L1645">
            <v>1</v>
          </cell>
          <cell r="M1645"/>
          <cell r="N1645"/>
          <cell r="O1645"/>
          <cell r="P1645"/>
          <cell r="Q1645">
            <v>3</v>
          </cell>
          <cell r="R1645"/>
          <cell r="S1645">
            <v>16</v>
          </cell>
          <cell r="T1645"/>
          <cell r="U1645"/>
          <cell r="V1645">
            <v>3</v>
          </cell>
          <cell r="W1645"/>
          <cell r="X1645">
            <v>1</v>
          </cell>
          <cell r="Y1645"/>
          <cell r="Z1645"/>
        </row>
        <row r="1646">
          <cell r="A1646">
            <v>42546</v>
          </cell>
          <cell r="B1646"/>
          <cell r="C1646">
            <v>20</v>
          </cell>
          <cell r="D1646">
            <v>4</v>
          </cell>
          <cell r="E1646"/>
          <cell r="F1646"/>
          <cell r="G1646"/>
          <cell r="H1646"/>
          <cell r="I1646"/>
          <cell r="J1646"/>
          <cell r="K1646"/>
          <cell r="L1646">
            <v>1</v>
          </cell>
          <cell r="M1646"/>
          <cell r="N1646"/>
          <cell r="O1646">
            <v>2</v>
          </cell>
          <cell r="P1646"/>
          <cell r="Q1646">
            <v>4</v>
          </cell>
          <cell r="R1646"/>
          <cell r="S1646">
            <v>17</v>
          </cell>
          <cell r="T1646"/>
          <cell r="U1646"/>
          <cell r="V1646"/>
          <cell r="W1646"/>
          <cell r="X1646">
            <v>2</v>
          </cell>
          <cell r="Y1646"/>
          <cell r="Z1646"/>
        </row>
        <row r="1647">
          <cell r="A1647">
            <v>42547</v>
          </cell>
          <cell r="B1647"/>
          <cell r="C1647">
            <v>19</v>
          </cell>
          <cell r="D1647">
            <v>1</v>
          </cell>
          <cell r="E1647"/>
          <cell r="F1647"/>
          <cell r="G1647"/>
          <cell r="H1647"/>
          <cell r="I1647"/>
          <cell r="J1647"/>
          <cell r="K1647"/>
          <cell r="L1647">
            <v>1</v>
          </cell>
          <cell r="M1647">
            <v>1</v>
          </cell>
          <cell r="N1647"/>
          <cell r="O1647">
            <v>1</v>
          </cell>
          <cell r="P1647"/>
          <cell r="Q1647">
            <v>3</v>
          </cell>
          <cell r="R1647"/>
          <cell r="S1647">
            <v>17</v>
          </cell>
          <cell r="T1647"/>
          <cell r="U1647"/>
          <cell r="V1647"/>
          <cell r="W1647">
            <v>1</v>
          </cell>
          <cell r="X1647">
            <v>3</v>
          </cell>
          <cell r="Y1647"/>
          <cell r="Z1647"/>
        </row>
        <row r="1648">
          <cell r="A1648">
            <v>42548</v>
          </cell>
          <cell r="B1648">
            <v>1</v>
          </cell>
          <cell r="C1648">
            <v>20</v>
          </cell>
          <cell r="D1648">
            <v>3</v>
          </cell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>
            <v>1</v>
          </cell>
          <cell r="P1648"/>
          <cell r="Q1648">
            <v>4</v>
          </cell>
          <cell r="R1648"/>
          <cell r="S1648">
            <v>17</v>
          </cell>
          <cell r="T1648"/>
          <cell r="U1648"/>
          <cell r="V1648">
            <v>2</v>
          </cell>
          <cell r="W1648"/>
          <cell r="X1648">
            <v>1</v>
          </cell>
          <cell r="Y1648"/>
          <cell r="Z1648"/>
        </row>
        <row r="1649">
          <cell r="A1649">
            <v>42549</v>
          </cell>
          <cell r="B1649">
            <v>2</v>
          </cell>
          <cell r="C1649">
            <v>23</v>
          </cell>
          <cell r="D1649">
            <v>4</v>
          </cell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>
            <v>1</v>
          </cell>
          <cell r="P1649"/>
          <cell r="Q1649">
            <v>2</v>
          </cell>
          <cell r="R1649"/>
          <cell r="S1649">
            <v>17</v>
          </cell>
          <cell r="T1649"/>
          <cell r="U1649"/>
          <cell r="V1649">
            <v>2</v>
          </cell>
          <cell r="W1649"/>
          <cell r="X1649">
            <v>1</v>
          </cell>
          <cell r="Y1649"/>
          <cell r="Z1649"/>
        </row>
        <row r="1650">
          <cell r="A1650">
            <v>42550</v>
          </cell>
          <cell r="B1650">
            <v>1</v>
          </cell>
          <cell r="C1650">
            <v>19</v>
          </cell>
          <cell r="D1650">
            <v>5</v>
          </cell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>
            <v>2</v>
          </cell>
          <cell r="P1650"/>
          <cell r="Q1650">
            <v>3</v>
          </cell>
          <cell r="R1650"/>
          <cell r="S1650">
            <v>18</v>
          </cell>
          <cell r="T1650"/>
          <cell r="U1650"/>
          <cell r="V1650">
            <v>4</v>
          </cell>
          <cell r="W1650"/>
          <cell r="X1650">
            <v>1</v>
          </cell>
          <cell r="Y1650"/>
          <cell r="Z1650"/>
        </row>
        <row r="1651">
          <cell r="A1651">
            <v>42551</v>
          </cell>
          <cell r="B1651">
            <v>1</v>
          </cell>
          <cell r="C1651">
            <v>23</v>
          </cell>
          <cell r="D1651">
            <v>5</v>
          </cell>
          <cell r="E1651"/>
          <cell r="F1651"/>
          <cell r="G1651"/>
          <cell r="H1651"/>
          <cell r="I1651"/>
          <cell r="J1651"/>
          <cell r="K1651">
            <v>1</v>
          </cell>
          <cell r="L1651"/>
          <cell r="M1651"/>
          <cell r="N1651"/>
          <cell r="O1651">
            <v>2</v>
          </cell>
          <cell r="P1651"/>
          <cell r="Q1651">
            <v>4</v>
          </cell>
          <cell r="R1651"/>
          <cell r="S1651">
            <v>16</v>
          </cell>
          <cell r="T1651"/>
          <cell r="U1651"/>
          <cell r="V1651">
            <v>1</v>
          </cell>
          <cell r="W1651"/>
          <cell r="X1651">
            <v>3</v>
          </cell>
          <cell r="Y1651"/>
          <cell r="Z1651"/>
        </row>
        <row r="1652">
          <cell r="A1652">
            <v>42552</v>
          </cell>
          <cell r="B1652"/>
          <cell r="C1652">
            <v>28</v>
          </cell>
          <cell r="D1652">
            <v>5</v>
          </cell>
          <cell r="E1652"/>
          <cell r="F1652"/>
          <cell r="G1652"/>
          <cell r="H1652"/>
          <cell r="I1652"/>
          <cell r="J1652"/>
          <cell r="K1652">
            <v>1</v>
          </cell>
          <cell r="L1652">
            <v>1</v>
          </cell>
          <cell r="M1652"/>
          <cell r="N1652"/>
          <cell r="O1652">
            <v>1</v>
          </cell>
          <cell r="P1652"/>
          <cell r="Q1652">
            <v>1</v>
          </cell>
          <cell r="R1652"/>
          <cell r="S1652">
            <v>15</v>
          </cell>
          <cell r="T1652"/>
          <cell r="U1652"/>
          <cell r="V1652">
            <v>1</v>
          </cell>
          <cell r="W1652">
            <v>1</v>
          </cell>
          <cell r="X1652">
            <v>4</v>
          </cell>
          <cell r="Y1652"/>
          <cell r="Z1652"/>
        </row>
        <row r="1653">
          <cell r="A1653">
            <v>42553</v>
          </cell>
          <cell r="B1653">
            <v>1</v>
          </cell>
          <cell r="C1653">
            <v>30</v>
          </cell>
          <cell r="D1653">
            <v>3</v>
          </cell>
          <cell r="E1653"/>
          <cell r="F1653"/>
          <cell r="G1653"/>
          <cell r="H1653"/>
          <cell r="I1653"/>
          <cell r="J1653"/>
          <cell r="K1653">
            <v>1</v>
          </cell>
          <cell r="L1653">
            <v>1</v>
          </cell>
          <cell r="M1653"/>
          <cell r="N1653"/>
          <cell r="O1653">
            <v>2</v>
          </cell>
          <cell r="P1653"/>
          <cell r="Q1653">
            <v>4</v>
          </cell>
          <cell r="R1653"/>
          <cell r="S1653">
            <v>15</v>
          </cell>
          <cell r="T1653"/>
          <cell r="U1653"/>
          <cell r="V1653">
            <v>1</v>
          </cell>
          <cell r="W1653">
            <v>1</v>
          </cell>
          <cell r="X1653">
            <v>2</v>
          </cell>
          <cell r="Y1653"/>
          <cell r="Z1653"/>
        </row>
        <row r="1654">
          <cell r="A1654">
            <v>42554</v>
          </cell>
          <cell r="B1654"/>
          <cell r="C1654">
            <v>32</v>
          </cell>
          <cell r="D1654">
            <v>2</v>
          </cell>
          <cell r="E1654"/>
          <cell r="F1654"/>
          <cell r="G1654"/>
          <cell r="H1654"/>
          <cell r="I1654"/>
          <cell r="J1654"/>
          <cell r="K1654">
            <v>1</v>
          </cell>
          <cell r="L1654"/>
          <cell r="M1654"/>
          <cell r="N1654"/>
          <cell r="O1654">
            <v>1</v>
          </cell>
          <cell r="P1654"/>
          <cell r="Q1654">
            <v>4</v>
          </cell>
          <cell r="R1654"/>
          <cell r="S1654">
            <v>14</v>
          </cell>
          <cell r="T1654"/>
          <cell r="U1654"/>
          <cell r="V1654">
            <v>1</v>
          </cell>
          <cell r="W1654">
            <v>1</v>
          </cell>
          <cell r="X1654">
            <v>2</v>
          </cell>
          <cell r="Y1654"/>
          <cell r="Z1654"/>
        </row>
        <row r="1655">
          <cell r="A1655">
            <v>42555</v>
          </cell>
          <cell r="B1655">
            <v>1</v>
          </cell>
          <cell r="C1655">
            <v>27</v>
          </cell>
          <cell r="D1655">
            <v>3</v>
          </cell>
          <cell r="E1655"/>
          <cell r="F1655"/>
          <cell r="G1655"/>
          <cell r="H1655"/>
          <cell r="I1655"/>
          <cell r="J1655"/>
          <cell r="K1655">
            <v>1</v>
          </cell>
          <cell r="L1655"/>
          <cell r="M1655">
            <v>1</v>
          </cell>
          <cell r="N1655"/>
          <cell r="O1655">
            <v>3</v>
          </cell>
          <cell r="P1655"/>
          <cell r="Q1655">
            <v>3</v>
          </cell>
          <cell r="R1655"/>
          <cell r="S1655">
            <v>15</v>
          </cell>
          <cell r="T1655"/>
          <cell r="U1655"/>
          <cell r="V1655">
            <v>1</v>
          </cell>
          <cell r="W1655">
            <v>1</v>
          </cell>
          <cell r="X1655">
            <v>3</v>
          </cell>
          <cell r="Y1655"/>
          <cell r="Z1655"/>
        </row>
        <row r="1656">
          <cell r="A1656">
            <v>42556</v>
          </cell>
          <cell r="B1656">
            <v>1</v>
          </cell>
          <cell r="C1656">
            <v>30</v>
          </cell>
          <cell r="D1656"/>
          <cell r="E1656"/>
          <cell r="F1656"/>
          <cell r="G1656"/>
          <cell r="H1656"/>
          <cell r="I1656"/>
          <cell r="J1656"/>
          <cell r="K1656">
            <v>1</v>
          </cell>
          <cell r="L1656"/>
          <cell r="M1656"/>
          <cell r="N1656"/>
          <cell r="O1656">
            <v>7</v>
          </cell>
          <cell r="P1656"/>
          <cell r="Q1656">
            <v>2</v>
          </cell>
          <cell r="R1656"/>
          <cell r="S1656">
            <v>15</v>
          </cell>
          <cell r="T1656"/>
          <cell r="U1656"/>
          <cell r="V1656">
            <v>1</v>
          </cell>
          <cell r="W1656"/>
          <cell r="X1656">
            <v>5</v>
          </cell>
          <cell r="Y1656"/>
          <cell r="Z1656"/>
        </row>
        <row r="1657">
          <cell r="A1657">
            <v>42557</v>
          </cell>
          <cell r="B1657"/>
          <cell r="C1657">
            <v>30</v>
          </cell>
          <cell r="D1657">
            <v>3</v>
          </cell>
          <cell r="E1657"/>
          <cell r="F1657"/>
          <cell r="G1657"/>
          <cell r="H1657">
            <v>2</v>
          </cell>
          <cell r="I1657"/>
          <cell r="J1657"/>
          <cell r="K1657">
            <v>1</v>
          </cell>
          <cell r="L1657"/>
          <cell r="M1657"/>
          <cell r="N1657"/>
          <cell r="O1657">
            <v>7</v>
          </cell>
          <cell r="P1657"/>
          <cell r="Q1657">
            <v>5</v>
          </cell>
          <cell r="R1657"/>
          <cell r="S1657">
            <v>16</v>
          </cell>
          <cell r="T1657"/>
          <cell r="U1657"/>
          <cell r="V1657">
            <v>3</v>
          </cell>
          <cell r="W1657"/>
          <cell r="X1657">
            <v>4</v>
          </cell>
          <cell r="Y1657"/>
          <cell r="Z1657"/>
        </row>
        <row r="1658">
          <cell r="A1658">
            <v>42558</v>
          </cell>
          <cell r="B1658"/>
          <cell r="C1658">
            <v>33</v>
          </cell>
          <cell r="D1658">
            <v>3</v>
          </cell>
          <cell r="E1658"/>
          <cell r="F1658"/>
          <cell r="G1658"/>
          <cell r="H1658">
            <v>3</v>
          </cell>
          <cell r="I1658"/>
          <cell r="J1658"/>
          <cell r="K1658"/>
          <cell r="L1658"/>
          <cell r="M1658"/>
          <cell r="N1658"/>
          <cell r="O1658">
            <v>8</v>
          </cell>
          <cell r="P1658"/>
          <cell r="Q1658">
            <v>5</v>
          </cell>
          <cell r="R1658"/>
          <cell r="S1658">
            <v>15</v>
          </cell>
          <cell r="T1658"/>
          <cell r="U1658"/>
          <cell r="V1658">
            <v>3</v>
          </cell>
          <cell r="W1658"/>
          <cell r="X1658">
            <v>5</v>
          </cell>
          <cell r="Y1658"/>
          <cell r="Z1658"/>
        </row>
        <row r="1659">
          <cell r="A1659">
            <v>42559</v>
          </cell>
          <cell r="B1659">
            <v>1</v>
          </cell>
          <cell r="C1659">
            <v>30</v>
          </cell>
          <cell r="D1659">
            <v>2</v>
          </cell>
          <cell r="E1659"/>
          <cell r="F1659"/>
          <cell r="G1659"/>
          <cell r="H1659">
            <v>2</v>
          </cell>
          <cell r="I1659"/>
          <cell r="J1659"/>
          <cell r="K1659"/>
          <cell r="L1659"/>
          <cell r="M1659"/>
          <cell r="N1659"/>
          <cell r="O1659">
            <v>8</v>
          </cell>
          <cell r="P1659"/>
          <cell r="Q1659">
            <v>4</v>
          </cell>
          <cell r="R1659">
            <v>1</v>
          </cell>
          <cell r="S1659">
            <v>17</v>
          </cell>
          <cell r="T1659"/>
          <cell r="U1659"/>
          <cell r="V1659">
            <v>4</v>
          </cell>
          <cell r="W1659"/>
          <cell r="X1659">
            <v>3</v>
          </cell>
          <cell r="Y1659"/>
          <cell r="Z1659"/>
        </row>
        <row r="1660">
          <cell r="A1660">
            <v>42560</v>
          </cell>
          <cell r="B1660">
            <v>3</v>
          </cell>
          <cell r="C1660">
            <v>30</v>
          </cell>
          <cell r="D1660">
            <v>2</v>
          </cell>
          <cell r="E1660"/>
          <cell r="F1660"/>
          <cell r="G1660"/>
          <cell r="H1660">
            <v>1</v>
          </cell>
          <cell r="I1660"/>
          <cell r="J1660"/>
          <cell r="K1660"/>
          <cell r="L1660"/>
          <cell r="M1660">
            <v>1</v>
          </cell>
          <cell r="N1660"/>
          <cell r="O1660">
            <v>3</v>
          </cell>
          <cell r="P1660"/>
          <cell r="Q1660">
            <v>4</v>
          </cell>
          <cell r="R1660">
            <v>1</v>
          </cell>
          <cell r="S1660">
            <v>16</v>
          </cell>
          <cell r="T1660"/>
          <cell r="U1660"/>
          <cell r="V1660">
            <v>3</v>
          </cell>
          <cell r="W1660"/>
          <cell r="X1660">
            <v>4</v>
          </cell>
          <cell r="Y1660"/>
          <cell r="Z1660"/>
        </row>
        <row r="1661">
          <cell r="A1661">
            <v>42561</v>
          </cell>
          <cell r="B1661">
            <v>3</v>
          </cell>
          <cell r="C1661">
            <v>38</v>
          </cell>
          <cell r="D1661">
            <v>1</v>
          </cell>
          <cell r="E1661"/>
          <cell r="F1661"/>
          <cell r="G1661"/>
          <cell r="H1661">
            <v>1</v>
          </cell>
          <cell r="I1661"/>
          <cell r="J1661"/>
          <cell r="K1661"/>
          <cell r="L1661"/>
          <cell r="M1661"/>
          <cell r="N1661"/>
          <cell r="O1661">
            <v>4</v>
          </cell>
          <cell r="P1661"/>
          <cell r="Q1661">
            <v>2</v>
          </cell>
          <cell r="R1661"/>
          <cell r="S1661">
            <v>13</v>
          </cell>
          <cell r="T1661"/>
          <cell r="U1661"/>
          <cell r="V1661">
            <v>5</v>
          </cell>
          <cell r="W1661"/>
          <cell r="X1661">
            <v>1</v>
          </cell>
          <cell r="Y1661"/>
          <cell r="Z1661"/>
        </row>
        <row r="1662">
          <cell r="A1662">
            <v>42562</v>
          </cell>
          <cell r="B1662">
            <v>2</v>
          </cell>
          <cell r="C1662">
            <v>36</v>
          </cell>
          <cell r="D1662"/>
          <cell r="E1662"/>
          <cell r="F1662"/>
          <cell r="G1662"/>
          <cell r="H1662">
            <v>1</v>
          </cell>
          <cell r="I1662"/>
          <cell r="J1662"/>
          <cell r="K1662"/>
          <cell r="L1662"/>
          <cell r="M1662"/>
          <cell r="N1662"/>
          <cell r="O1662">
            <v>5</v>
          </cell>
          <cell r="P1662"/>
          <cell r="Q1662">
            <v>2</v>
          </cell>
          <cell r="R1662"/>
          <cell r="S1662">
            <v>9</v>
          </cell>
          <cell r="T1662"/>
          <cell r="U1662"/>
          <cell r="V1662">
            <v>4</v>
          </cell>
          <cell r="W1662"/>
          <cell r="X1662">
            <v>1</v>
          </cell>
          <cell r="Y1662"/>
          <cell r="Z1662"/>
        </row>
        <row r="1663">
          <cell r="A1663">
            <v>42563</v>
          </cell>
          <cell r="B1663">
            <v>2</v>
          </cell>
          <cell r="C1663">
            <v>29</v>
          </cell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>
            <v>2</v>
          </cell>
          <cell r="P1663"/>
          <cell r="Q1663">
            <v>4</v>
          </cell>
          <cell r="R1663"/>
          <cell r="S1663">
            <v>9</v>
          </cell>
          <cell r="T1663"/>
          <cell r="U1663"/>
          <cell r="V1663"/>
          <cell r="W1663"/>
          <cell r="X1663">
            <v>3</v>
          </cell>
          <cell r="Y1663"/>
          <cell r="Z1663"/>
        </row>
        <row r="1664">
          <cell r="A1664">
            <v>42564</v>
          </cell>
          <cell r="B1664">
            <v>2</v>
          </cell>
          <cell r="C1664">
            <v>33</v>
          </cell>
          <cell r="D1664">
            <v>1</v>
          </cell>
          <cell r="E1664"/>
          <cell r="F1664"/>
          <cell r="G1664"/>
          <cell r="H1664">
            <v>2</v>
          </cell>
          <cell r="I1664">
            <v>1</v>
          </cell>
          <cell r="J1664"/>
          <cell r="K1664"/>
          <cell r="L1664"/>
          <cell r="M1664"/>
          <cell r="N1664"/>
          <cell r="O1664">
            <v>2</v>
          </cell>
          <cell r="P1664"/>
          <cell r="Q1664">
            <v>7</v>
          </cell>
          <cell r="R1664"/>
          <cell r="S1664">
            <v>9</v>
          </cell>
          <cell r="T1664"/>
          <cell r="U1664"/>
          <cell r="V1664">
            <v>3</v>
          </cell>
          <cell r="W1664"/>
          <cell r="X1664">
            <v>1</v>
          </cell>
          <cell r="Y1664"/>
          <cell r="Z1664"/>
        </row>
        <row r="1665">
          <cell r="A1665">
            <v>42565</v>
          </cell>
          <cell r="B1665">
            <v>1</v>
          </cell>
          <cell r="C1665">
            <v>27</v>
          </cell>
          <cell r="D1665">
            <v>3</v>
          </cell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>
            <v>2</v>
          </cell>
          <cell r="P1665"/>
          <cell r="Q1665">
            <v>3</v>
          </cell>
          <cell r="R1665"/>
          <cell r="S1665">
            <v>11</v>
          </cell>
          <cell r="T1665"/>
          <cell r="U1665"/>
          <cell r="V1665">
            <v>2</v>
          </cell>
          <cell r="W1665"/>
          <cell r="X1665">
            <v>1</v>
          </cell>
          <cell r="Y1665"/>
          <cell r="Z1665"/>
        </row>
        <row r="1666">
          <cell r="A1666">
            <v>42566</v>
          </cell>
          <cell r="B1666">
            <v>3</v>
          </cell>
          <cell r="C1666">
            <v>32</v>
          </cell>
          <cell r="D1666">
            <v>3</v>
          </cell>
          <cell r="E1666"/>
          <cell r="F1666"/>
          <cell r="G1666"/>
          <cell r="H1666">
            <v>1</v>
          </cell>
          <cell r="I1666"/>
          <cell r="J1666"/>
          <cell r="K1666"/>
          <cell r="L1666"/>
          <cell r="M1666"/>
          <cell r="N1666"/>
          <cell r="O1666">
            <v>2</v>
          </cell>
          <cell r="P1666"/>
          <cell r="Q1666">
            <v>3</v>
          </cell>
          <cell r="R1666"/>
          <cell r="S1666">
            <v>12</v>
          </cell>
          <cell r="T1666"/>
          <cell r="U1666"/>
          <cell r="V1666">
            <v>6</v>
          </cell>
          <cell r="W1666">
            <v>1</v>
          </cell>
          <cell r="X1666"/>
          <cell r="Y1666"/>
          <cell r="Z1666"/>
        </row>
        <row r="1667">
          <cell r="A1667">
            <v>42567</v>
          </cell>
          <cell r="B1667">
            <v>2</v>
          </cell>
          <cell r="C1667">
            <v>34</v>
          </cell>
          <cell r="D1667">
            <v>3</v>
          </cell>
          <cell r="E1667"/>
          <cell r="F1667"/>
          <cell r="G1667"/>
          <cell r="H1667"/>
          <cell r="I1667"/>
          <cell r="J1667"/>
          <cell r="K1667"/>
          <cell r="L1667">
            <v>2</v>
          </cell>
          <cell r="M1667"/>
          <cell r="N1667"/>
          <cell r="O1667">
            <v>1</v>
          </cell>
          <cell r="P1667"/>
          <cell r="Q1667">
            <v>2</v>
          </cell>
          <cell r="R1667"/>
          <cell r="S1667">
            <v>13</v>
          </cell>
          <cell r="T1667"/>
          <cell r="U1667"/>
          <cell r="V1667">
            <v>4</v>
          </cell>
          <cell r="W1667"/>
          <cell r="X1667"/>
          <cell r="Y1667"/>
          <cell r="Z1667"/>
        </row>
        <row r="1668">
          <cell r="A1668">
            <v>42568</v>
          </cell>
          <cell r="B1668">
            <v>2</v>
          </cell>
          <cell r="C1668">
            <v>33</v>
          </cell>
          <cell r="D1668">
            <v>5</v>
          </cell>
          <cell r="E1668"/>
          <cell r="F1668"/>
          <cell r="G1668"/>
          <cell r="H1668"/>
          <cell r="I1668">
            <v>1</v>
          </cell>
          <cell r="J1668"/>
          <cell r="K1668"/>
          <cell r="L1668">
            <v>1</v>
          </cell>
          <cell r="M1668">
            <v>1</v>
          </cell>
          <cell r="N1668"/>
          <cell r="O1668">
            <v>3</v>
          </cell>
          <cell r="P1668"/>
          <cell r="Q1668">
            <v>4</v>
          </cell>
          <cell r="R1668"/>
          <cell r="S1668">
            <v>9</v>
          </cell>
          <cell r="T1668"/>
          <cell r="U1668"/>
          <cell r="V1668">
            <v>6</v>
          </cell>
          <cell r="W1668"/>
          <cell r="X1668">
            <v>2</v>
          </cell>
          <cell r="Y1668"/>
          <cell r="Z1668"/>
        </row>
        <row r="1669">
          <cell r="A1669">
            <v>42569</v>
          </cell>
          <cell r="B1669">
            <v>2</v>
          </cell>
          <cell r="C1669">
            <v>34</v>
          </cell>
          <cell r="D1669">
            <v>1</v>
          </cell>
          <cell r="E1669"/>
          <cell r="F1669"/>
          <cell r="G1669"/>
          <cell r="H1669"/>
          <cell r="I1669"/>
          <cell r="J1669"/>
          <cell r="K1669"/>
          <cell r="L1669"/>
          <cell r="M1669">
            <v>1</v>
          </cell>
          <cell r="N1669"/>
          <cell r="O1669">
            <v>5</v>
          </cell>
          <cell r="P1669"/>
          <cell r="Q1669">
            <v>3</v>
          </cell>
          <cell r="R1669"/>
          <cell r="S1669">
            <v>8</v>
          </cell>
          <cell r="T1669"/>
          <cell r="U1669"/>
          <cell r="V1669">
            <v>5</v>
          </cell>
          <cell r="W1669"/>
          <cell r="X1669">
            <v>5</v>
          </cell>
          <cell r="Y1669"/>
          <cell r="Z1669"/>
        </row>
        <row r="1670">
          <cell r="A1670">
            <v>42570</v>
          </cell>
          <cell r="B1670">
            <v>2</v>
          </cell>
          <cell r="C1670">
            <v>35</v>
          </cell>
          <cell r="D1670">
            <v>1</v>
          </cell>
          <cell r="E1670"/>
          <cell r="F1670"/>
          <cell r="G1670"/>
          <cell r="H1670"/>
          <cell r="I1670"/>
          <cell r="J1670"/>
          <cell r="K1670"/>
          <cell r="L1670"/>
          <cell r="M1670">
            <v>1</v>
          </cell>
          <cell r="N1670"/>
          <cell r="O1670"/>
          <cell r="P1670"/>
          <cell r="Q1670">
            <v>3</v>
          </cell>
          <cell r="R1670"/>
          <cell r="S1670">
            <v>9</v>
          </cell>
          <cell r="T1670"/>
          <cell r="U1670"/>
          <cell r="V1670">
            <v>4</v>
          </cell>
          <cell r="W1670"/>
          <cell r="X1670">
            <v>6</v>
          </cell>
          <cell r="Y1670"/>
          <cell r="Z1670"/>
        </row>
        <row r="1671">
          <cell r="A1671">
            <v>42571</v>
          </cell>
          <cell r="B1671">
            <v>2</v>
          </cell>
          <cell r="C1671">
            <v>35</v>
          </cell>
          <cell r="D1671">
            <v>4</v>
          </cell>
          <cell r="E1671"/>
          <cell r="F1671"/>
          <cell r="G1671"/>
          <cell r="H1671"/>
          <cell r="I1671"/>
          <cell r="J1671"/>
          <cell r="K1671"/>
          <cell r="L1671">
            <v>1</v>
          </cell>
          <cell r="M1671">
            <v>1</v>
          </cell>
          <cell r="N1671"/>
          <cell r="O1671"/>
          <cell r="P1671"/>
          <cell r="Q1671">
            <v>2</v>
          </cell>
          <cell r="R1671"/>
          <cell r="S1671">
            <v>14</v>
          </cell>
          <cell r="T1671"/>
          <cell r="U1671"/>
          <cell r="V1671">
            <v>5</v>
          </cell>
          <cell r="W1671"/>
          <cell r="X1671">
            <v>8</v>
          </cell>
          <cell r="Y1671"/>
          <cell r="Z1671"/>
        </row>
        <row r="1672">
          <cell r="A1672">
            <v>42572</v>
          </cell>
          <cell r="B1672">
            <v>1</v>
          </cell>
          <cell r="C1672">
            <v>33</v>
          </cell>
          <cell r="D1672">
            <v>3</v>
          </cell>
          <cell r="E1672"/>
          <cell r="F1672"/>
          <cell r="G1672"/>
          <cell r="H1672">
            <v>1</v>
          </cell>
          <cell r="I1672"/>
          <cell r="J1672"/>
          <cell r="K1672"/>
          <cell r="L1672"/>
          <cell r="M1672"/>
          <cell r="N1672"/>
          <cell r="O1672"/>
          <cell r="P1672"/>
          <cell r="Q1672">
            <v>1</v>
          </cell>
          <cell r="R1672"/>
          <cell r="S1672">
            <v>15</v>
          </cell>
          <cell r="T1672"/>
          <cell r="U1672"/>
          <cell r="V1672">
            <v>4</v>
          </cell>
          <cell r="W1672"/>
          <cell r="X1672">
            <v>10</v>
          </cell>
          <cell r="Y1672"/>
          <cell r="Z1672"/>
        </row>
        <row r="1673">
          <cell r="A1673">
            <v>42573</v>
          </cell>
          <cell r="B1673">
            <v>2</v>
          </cell>
          <cell r="C1673">
            <v>27</v>
          </cell>
          <cell r="D1673">
            <v>3</v>
          </cell>
          <cell r="E1673"/>
          <cell r="F1673"/>
          <cell r="G1673"/>
          <cell r="H1673"/>
          <cell r="I1673"/>
          <cell r="J1673">
            <v>1</v>
          </cell>
          <cell r="K1673"/>
          <cell r="L1673"/>
          <cell r="M1673"/>
          <cell r="N1673"/>
          <cell r="O1673">
            <v>2</v>
          </cell>
          <cell r="P1673"/>
          <cell r="Q1673">
            <v>2</v>
          </cell>
          <cell r="R1673"/>
          <cell r="S1673">
            <v>17</v>
          </cell>
          <cell r="T1673"/>
          <cell r="U1673"/>
          <cell r="V1673">
            <v>4</v>
          </cell>
          <cell r="W1673"/>
          <cell r="X1673">
            <v>11</v>
          </cell>
          <cell r="Y1673"/>
          <cell r="Z1673"/>
        </row>
        <row r="1674">
          <cell r="A1674">
            <v>42574</v>
          </cell>
          <cell r="B1674">
            <v>1</v>
          </cell>
          <cell r="C1674">
            <v>30</v>
          </cell>
          <cell r="D1674">
            <v>2</v>
          </cell>
          <cell r="E1674"/>
          <cell r="F1674"/>
          <cell r="G1674"/>
          <cell r="H1674">
            <v>1</v>
          </cell>
          <cell r="I1674"/>
          <cell r="J1674"/>
          <cell r="K1674"/>
          <cell r="L1674">
            <v>1</v>
          </cell>
          <cell r="M1674">
            <v>1</v>
          </cell>
          <cell r="N1674"/>
          <cell r="O1674">
            <v>1</v>
          </cell>
          <cell r="P1674"/>
          <cell r="Q1674">
            <v>1</v>
          </cell>
          <cell r="R1674">
            <v>1</v>
          </cell>
          <cell r="S1674">
            <v>10</v>
          </cell>
          <cell r="T1674"/>
          <cell r="U1674"/>
          <cell r="V1674">
            <v>2</v>
          </cell>
          <cell r="W1674"/>
          <cell r="X1674">
            <v>12</v>
          </cell>
          <cell r="Y1674"/>
          <cell r="Z1674"/>
        </row>
        <row r="1675">
          <cell r="A1675">
            <v>42575</v>
          </cell>
          <cell r="B1675">
            <v>1</v>
          </cell>
          <cell r="C1675">
            <v>24</v>
          </cell>
          <cell r="D1675">
            <v>1</v>
          </cell>
          <cell r="E1675"/>
          <cell r="F1675">
            <v>1</v>
          </cell>
          <cell r="G1675"/>
          <cell r="H1675">
            <v>1</v>
          </cell>
          <cell r="I1675"/>
          <cell r="J1675"/>
          <cell r="K1675">
            <v>1</v>
          </cell>
          <cell r="L1675"/>
          <cell r="M1675">
            <v>1</v>
          </cell>
          <cell r="N1675"/>
          <cell r="O1675">
            <v>1</v>
          </cell>
          <cell r="P1675"/>
          <cell r="Q1675">
            <v>2</v>
          </cell>
          <cell r="R1675">
            <v>1</v>
          </cell>
          <cell r="S1675">
            <v>9</v>
          </cell>
          <cell r="T1675"/>
          <cell r="U1675"/>
          <cell r="V1675">
            <v>2</v>
          </cell>
          <cell r="W1675"/>
          <cell r="X1675">
            <v>10</v>
          </cell>
          <cell r="Y1675"/>
          <cell r="Z1675"/>
        </row>
        <row r="1676">
          <cell r="A1676">
            <v>42576</v>
          </cell>
          <cell r="B1676">
            <v>1</v>
          </cell>
          <cell r="C1676">
            <v>27</v>
          </cell>
          <cell r="D1676">
            <v>2</v>
          </cell>
          <cell r="E1676"/>
          <cell r="F1676"/>
          <cell r="G1676"/>
          <cell r="H1676"/>
          <cell r="I1676"/>
          <cell r="J1676"/>
          <cell r="K1676">
            <v>1</v>
          </cell>
          <cell r="L1676">
            <v>1</v>
          </cell>
          <cell r="M1676">
            <v>1</v>
          </cell>
          <cell r="N1676"/>
          <cell r="O1676">
            <v>1</v>
          </cell>
          <cell r="P1676"/>
          <cell r="Q1676"/>
          <cell r="R1676"/>
          <cell r="S1676">
            <v>13</v>
          </cell>
          <cell r="T1676"/>
          <cell r="U1676"/>
          <cell r="V1676">
            <v>2</v>
          </cell>
          <cell r="W1676"/>
          <cell r="X1676">
            <v>11</v>
          </cell>
          <cell r="Y1676"/>
          <cell r="Z1676"/>
        </row>
        <row r="1677">
          <cell r="A1677">
            <v>42577</v>
          </cell>
          <cell r="B1677">
            <v>2</v>
          </cell>
          <cell r="C1677">
            <v>24</v>
          </cell>
          <cell r="D1677">
            <v>2</v>
          </cell>
          <cell r="E1677"/>
          <cell r="F1677"/>
          <cell r="G1677"/>
          <cell r="H1677"/>
          <cell r="I1677"/>
          <cell r="J1677"/>
          <cell r="K1677">
            <v>1</v>
          </cell>
          <cell r="L1677"/>
          <cell r="M1677">
            <v>2</v>
          </cell>
          <cell r="N1677"/>
          <cell r="O1677">
            <v>2</v>
          </cell>
          <cell r="P1677"/>
          <cell r="Q1677"/>
          <cell r="R1677">
            <v>1</v>
          </cell>
          <cell r="S1677">
            <v>14</v>
          </cell>
          <cell r="T1677"/>
          <cell r="U1677"/>
          <cell r="V1677">
            <v>3</v>
          </cell>
          <cell r="W1677"/>
          <cell r="X1677">
            <v>8</v>
          </cell>
          <cell r="Y1677"/>
          <cell r="Z1677"/>
        </row>
        <row r="1678">
          <cell r="A1678">
            <v>42578</v>
          </cell>
          <cell r="B1678">
            <v>3</v>
          </cell>
          <cell r="C1678">
            <v>24</v>
          </cell>
          <cell r="D1678">
            <v>3</v>
          </cell>
          <cell r="E1678"/>
          <cell r="F1678"/>
          <cell r="G1678"/>
          <cell r="H1678"/>
          <cell r="I1678"/>
          <cell r="J1678"/>
          <cell r="K1678">
            <v>1</v>
          </cell>
          <cell r="L1678">
            <v>1</v>
          </cell>
          <cell r="M1678">
            <v>2</v>
          </cell>
          <cell r="N1678"/>
          <cell r="O1678"/>
          <cell r="P1678"/>
          <cell r="Q1678"/>
          <cell r="R1678">
            <v>1</v>
          </cell>
          <cell r="S1678">
            <v>9</v>
          </cell>
          <cell r="T1678"/>
          <cell r="U1678"/>
          <cell r="V1678">
            <v>2</v>
          </cell>
          <cell r="W1678"/>
          <cell r="X1678">
            <v>9</v>
          </cell>
          <cell r="Y1678"/>
          <cell r="Z1678"/>
        </row>
        <row r="1679">
          <cell r="A1679">
            <v>42579</v>
          </cell>
          <cell r="B1679">
            <v>3</v>
          </cell>
          <cell r="C1679">
            <v>24</v>
          </cell>
          <cell r="D1679">
            <v>1</v>
          </cell>
          <cell r="E1679"/>
          <cell r="F1679"/>
          <cell r="G1679"/>
          <cell r="H1679"/>
          <cell r="I1679"/>
          <cell r="J1679"/>
          <cell r="K1679">
            <v>1</v>
          </cell>
          <cell r="L1679">
            <v>3</v>
          </cell>
          <cell r="M1679">
            <v>1</v>
          </cell>
          <cell r="N1679"/>
          <cell r="O1679"/>
          <cell r="P1679"/>
          <cell r="Q1679">
            <v>1</v>
          </cell>
          <cell r="R1679">
            <v>2</v>
          </cell>
          <cell r="S1679">
            <v>13</v>
          </cell>
          <cell r="T1679"/>
          <cell r="U1679"/>
          <cell r="V1679">
            <v>1</v>
          </cell>
          <cell r="W1679"/>
          <cell r="X1679">
            <v>9</v>
          </cell>
          <cell r="Y1679"/>
          <cell r="Z1679"/>
        </row>
        <row r="1680">
          <cell r="A1680">
            <v>42580</v>
          </cell>
          <cell r="B1680">
            <v>2</v>
          </cell>
          <cell r="C1680">
            <v>24</v>
          </cell>
          <cell r="D1680">
            <v>1</v>
          </cell>
          <cell r="E1680"/>
          <cell r="F1680">
            <v>1</v>
          </cell>
          <cell r="G1680"/>
          <cell r="H1680"/>
          <cell r="I1680">
            <v>1</v>
          </cell>
          <cell r="J1680"/>
          <cell r="K1680">
            <v>1</v>
          </cell>
          <cell r="L1680"/>
          <cell r="M1680">
            <v>1</v>
          </cell>
          <cell r="N1680"/>
          <cell r="O1680"/>
          <cell r="P1680"/>
          <cell r="Q1680"/>
          <cell r="R1680">
            <v>2</v>
          </cell>
          <cell r="S1680">
            <v>10</v>
          </cell>
          <cell r="T1680"/>
          <cell r="U1680"/>
          <cell r="V1680">
            <v>2</v>
          </cell>
          <cell r="W1680"/>
          <cell r="X1680">
            <v>9</v>
          </cell>
          <cell r="Y1680"/>
          <cell r="Z1680"/>
        </row>
        <row r="1681">
          <cell r="A1681">
            <v>42581</v>
          </cell>
          <cell r="B1681">
            <v>3</v>
          </cell>
          <cell r="C1681">
            <v>23</v>
          </cell>
          <cell r="D1681">
            <v>1</v>
          </cell>
          <cell r="E1681"/>
          <cell r="F1681">
            <v>1</v>
          </cell>
          <cell r="G1681">
            <v>1</v>
          </cell>
          <cell r="H1681">
            <v>1</v>
          </cell>
          <cell r="I1681"/>
          <cell r="J1681"/>
          <cell r="K1681">
            <v>2</v>
          </cell>
          <cell r="L1681"/>
          <cell r="M1681"/>
          <cell r="N1681"/>
          <cell r="O1681"/>
          <cell r="P1681"/>
          <cell r="Q1681"/>
          <cell r="R1681">
            <v>2</v>
          </cell>
          <cell r="S1681">
            <v>9</v>
          </cell>
          <cell r="T1681"/>
          <cell r="U1681"/>
          <cell r="V1681">
            <v>1</v>
          </cell>
          <cell r="W1681"/>
          <cell r="X1681">
            <v>8</v>
          </cell>
          <cell r="Y1681"/>
          <cell r="Z1681"/>
        </row>
        <row r="1682">
          <cell r="A1682">
            <v>42582</v>
          </cell>
          <cell r="B1682">
            <v>1</v>
          </cell>
          <cell r="C1682">
            <v>26</v>
          </cell>
          <cell r="D1682">
            <v>1</v>
          </cell>
          <cell r="E1682"/>
          <cell r="F1682">
            <v>1</v>
          </cell>
          <cell r="G1682"/>
          <cell r="H1682"/>
          <cell r="I1682"/>
          <cell r="J1682"/>
          <cell r="K1682">
            <v>2</v>
          </cell>
          <cell r="L1682"/>
          <cell r="M1682"/>
          <cell r="N1682"/>
          <cell r="O1682">
            <v>1</v>
          </cell>
          <cell r="P1682"/>
          <cell r="Q1682">
            <v>3</v>
          </cell>
          <cell r="R1682">
            <v>1</v>
          </cell>
          <cell r="S1682">
            <v>8</v>
          </cell>
          <cell r="T1682"/>
          <cell r="U1682"/>
          <cell r="V1682">
            <v>1</v>
          </cell>
          <cell r="W1682"/>
          <cell r="X1682">
            <v>11</v>
          </cell>
          <cell r="Y1682"/>
          <cell r="Z1682"/>
        </row>
        <row r="1683">
          <cell r="A1683">
            <v>42583</v>
          </cell>
          <cell r="B1683">
            <v>1</v>
          </cell>
          <cell r="C1683">
            <v>20</v>
          </cell>
          <cell r="D1683"/>
          <cell r="E1683"/>
          <cell r="F1683">
            <v>1</v>
          </cell>
          <cell r="G1683"/>
          <cell r="H1683">
            <v>2</v>
          </cell>
          <cell r="I1683">
            <v>2</v>
          </cell>
          <cell r="J1683"/>
          <cell r="K1683">
            <v>2</v>
          </cell>
          <cell r="L1683"/>
          <cell r="M1683">
            <v>1</v>
          </cell>
          <cell r="N1683"/>
          <cell r="O1683">
            <v>1</v>
          </cell>
          <cell r="P1683"/>
          <cell r="Q1683">
            <v>2</v>
          </cell>
          <cell r="R1683">
            <v>1</v>
          </cell>
          <cell r="S1683">
            <v>8</v>
          </cell>
          <cell r="T1683"/>
          <cell r="U1683"/>
          <cell r="V1683"/>
          <cell r="W1683"/>
          <cell r="X1683">
            <v>10</v>
          </cell>
          <cell r="Y1683"/>
          <cell r="Z1683"/>
        </row>
        <row r="1684">
          <cell r="A1684">
            <v>42584</v>
          </cell>
          <cell r="B1684"/>
          <cell r="C1684">
            <v>18</v>
          </cell>
          <cell r="D1684"/>
          <cell r="E1684"/>
          <cell r="F1684">
            <v>1</v>
          </cell>
          <cell r="G1684"/>
          <cell r="H1684">
            <v>1</v>
          </cell>
          <cell r="I1684"/>
          <cell r="J1684">
            <v>1</v>
          </cell>
          <cell r="K1684">
            <v>2</v>
          </cell>
          <cell r="L1684">
            <v>1</v>
          </cell>
          <cell r="M1684"/>
          <cell r="N1684"/>
          <cell r="O1684">
            <v>2</v>
          </cell>
          <cell r="P1684"/>
          <cell r="Q1684"/>
          <cell r="R1684">
            <v>1</v>
          </cell>
          <cell r="S1684">
            <v>6</v>
          </cell>
          <cell r="T1684"/>
          <cell r="U1684"/>
          <cell r="V1684"/>
          <cell r="W1684"/>
          <cell r="X1684">
            <v>10</v>
          </cell>
          <cell r="Y1684"/>
          <cell r="Z1684"/>
        </row>
        <row r="1685">
          <cell r="A1685">
            <v>42585</v>
          </cell>
          <cell r="B1685"/>
          <cell r="C1685">
            <v>15</v>
          </cell>
          <cell r="D1685"/>
          <cell r="E1685"/>
          <cell r="F1685">
            <v>1</v>
          </cell>
          <cell r="G1685"/>
          <cell r="H1685"/>
          <cell r="I1685"/>
          <cell r="J1685">
            <v>1</v>
          </cell>
          <cell r="K1685">
            <v>2</v>
          </cell>
          <cell r="L1685"/>
          <cell r="M1685">
            <v>1</v>
          </cell>
          <cell r="N1685"/>
          <cell r="O1685"/>
          <cell r="P1685"/>
          <cell r="Q1685">
            <v>4</v>
          </cell>
          <cell r="R1685">
            <v>1</v>
          </cell>
          <cell r="S1685">
            <v>4</v>
          </cell>
          <cell r="T1685"/>
          <cell r="U1685"/>
          <cell r="V1685">
            <v>1</v>
          </cell>
          <cell r="W1685"/>
          <cell r="X1685">
            <v>8</v>
          </cell>
          <cell r="Y1685"/>
          <cell r="Z1685"/>
        </row>
        <row r="1686">
          <cell r="A1686">
            <v>42586</v>
          </cell>
          <cell r="B1686">
            <v>2</v>
          </cell>
          <cell r="C1686">
            <v>14</v>
          </cell>
          <cell r="D1686"/>
          <cell r="E1686"/>
          <cell r="F1686">
            <v>2</v>
          </cell>
          <cell r="G1686"/>
          <cell r="H1686"/>
          <cell r="I1686">
            <v>1</v>
          </cell>
          <cell r="J1686">
            <v>1</v>
          </cell>
          <cell r="K1686">
            <v>2</v>
          </cell>
          <cell r="L1686">
            <v>2</v>
          </cell>
          <cell r="M1686"/>
          <cell r="N1686"/>
          <cell r="O1686"/>
          <cell r="P1686"/>
          <cell r="Q1686">
            <v>2</v>
          </cell>
          <cell r="R1686"/>
          <cell r="S1686">
            <v>4</v>
          </cell>
          <cell r="T1686"/>
          <cell r="U1686"/>
          <cell r="V1686">
            <v>2</v>
          </cell>
          <cell r="W1686"/>
          <cell r="X1686">
            <v>9</v>
          </cell>
          <cell r="Y1686"/>
          <cell r="Z1686"/>
        </row>
        <row r="1687">
          <cell r="A1687">
            <v>42587</v>
          </cell>
          <cell r="B1687"/>
          <cell r="C1687">
            <v>15</v>
          </cell>
          <cell r="D1687">
            <v>1</v>
          </cell>
          <cell r="E1687"/>
          <cell r="F1687">
            <v>2</v>
          </cell>
          <cell r="G1687"/>
          <cell r="H1687">
            <v>1</v>
          </cell>
          <cell r="I1687">
            <v>1</v>
          </cell>
          <cell r="J1687"/>
          <cell r="K1687">
            <v>2</v>
          </cell>
          <cell r="L1687"/>
          <cell r="M1687"/>
          <cell r="N1687"/>
          <cell r="O1687"/>
          <cell r="P1687"/>
          <cell r="Q1687">
            <v>3</v>
          </cell>
          <cell r="R1687"/>
          <cell r="S1687">
            <v>5</v>
          </cell>
          <cell r="T1687"/>
          <cell r="U1687"/>
          <cell r="V1687">
            <v>1</v>
          </cell>
          <cell r="W1687">
            <v>1</v>
          </cell>
          <cell r="X1687">
            <v>9</v>
          </cell>
          <cell r="Y1687"/>
          <cell r="Z1687"/>
        </row>
        <row r="1688">
          <cell r="A1688">
            <v>42588</v>
          </cell>
          <cell r="B1688"/>
          <cell r="C1688">
            <v>11</v>
          </cell>
          <cell r="D1688"/>
          <cell r="E1688"/>
          <cell r="F1688">
            <v>1</v>
          </cell>
          <cell r="G1688"/>
          <cell r="H1688"/>
          <cell r="I1688"/>
          <cell r="J1688">
            <v>1</v>
          </cell>
          <cell r="K1688">
            <v>2</v>
          </cell>
          <cell r="L1688"/>
          <cell r="M1688"/>
          <cell r="N1688"/>
          <cell r="O1688"/>
          <cell r="P1688"/>
          <cell r="Q1688">
            <v>3</v>
          </cell>
          <cell r="R1688"/>
          <cell r="S1688">
            <v>6</v>
          </cell>
          <cell r="T1688"/>
          <cell r="U1688"/>
          <cell r="V1688">
            <v>3</v>
          </cell>
          <cell r="W1688">
            <v>1</v>
          </cell>
          <cell r="X1688">
            <v>10</v>
          </cell>
          <cell r="Y1688"/>
          <cell r="Z1688"/>
        </row>
        <row r="1689">
          <cell r="A1689">
            <v>42589</v>
          </cell>
          <cell r="B1689"/>
          <cell r="C1689">
            <v>14</v>
          </cell>
          <cell r="D1689">
            <v>3</v>
          </cell>
          <cell r="E1689"/>
          <cell r="F1689">
            <v>1</v>
          </cell>
          <cell r="G1689"/>
          <cell r="H1689"/>
          <cell r="I1689">
            <v>1</v>
          </cell>
          <cell r="J1689"/>
          <cell r="K1689">
            <v>2</v>
          </cell>
          <cell r="L1689">
            <v>1</v>
          </cell>
          <cell r="M1689">
            <v>2</v>
          </cell>
          <cell r="N1689"/>
          <cell r="O1689"/>
          <cell r="P1689"/>
          <cell r="Q1689">
            <v>4</v>
          </cell>
          <cell r="R1689"/>
          <cell r="S1689">
            <v>9</v>
          </cell>
          <cell r="T1689"/>
          <cell r="U1689"/>
          <cell r="V1689">
            <v>3</v>
          </cell>
          <cell r="W1689">
            <v>1</v>
          </cell>
          <cell r="X1689">
            <v>10</v>
          </cell>
          <cell r="Y1689"/>
          <cell r="Z1689"/>
        </row>
        <row r="1690">
          <cell r="A1690">
            <v>42590</v>
          </cell>
          <cell r="B1690"/>
          <cell r="C1690">
            <v>12</v>
          </cell>
          <cell r="D1690">
            <v>2</v>
          </cell>
          <cell r="E1690"/>
          <cell r="F1690">
            <v>1</v>
          </cell>
          <cell r="G1690"/>
          <cell r="H1690"/>
          <cell r="I1690">
            <v>2</v>
          </cell>
          <cell r="J1690"/>
          <cell r="K1690">
            <v>2</v>
          </cell>
          <cell r="L1690">
            <v>2</v>
          </cell>
          <cell r="M1690">
            <v>3</v>
          </cell>
          <cell r="N1690"/>
          <cell r="O1690">
            <v>1</v>
          </cell>
          <cell r="P1690"/>
          <cell r="Q1690">
            <v>2</v>
          </cell>
          <cell r="R1690"/>
          <cell r="S1690">
            <v>7</v>
          </cell>
          <cell r="T1690"/>
          <cell r="U1690"/>
          <cell r="V1690">
            <v>3</v>
          </cell>
          <cell r="W1690"/>
          <cell r="X1690">
            <v>11</v>
          </cell>
          <cell r="Y1690"/>
          <cell r="Z1690"/>
        </row>
        <row r="1691">
          <cell r="A1691">
            <v>42591</v>
          </cell>
          <cell r="B1691"/>
          <cell r="C1691">
            <v>16</v>
          </cell>
          <cell r="D1691"/>
          <cell r="E1691"/>
          <cell r="F1691">
            <v>1</v>
          </cell>
          <cell r="G1691"/>
          <cell r="H1691"/>
          <cell r="I1691">
            <v>1</v>
          </cell>
          <cell r="J1691"/>
          <cell r="K1691">
            <v>2</v>
          </cell>
          <cell r="L1691">
            <v>2</v>
          </cell>
          <cell r="M1691">
            <v>1</v>
          </cell>
          <cell r="N1691"/>
          <cell r="O1691"/>
          <cell r="P1691"/>
          <cell r="Q1691">
            <v>2</v>
          </cell>
          <cell r="R1691"/>
          <cell r="S1691">
            <v>6</v>
          </cell>
          <cell r="T1691"/>
          <cell r="U1691"/>
          <cell r="V1691"/>
          <cell r="W1691">
            <v>1</v>
          </cell>
          <cell r="X1691">
            <v>14</v>
          </cell>
          <cell r="Y1691"/>
          <cell r="Z1691"/>
        </row>
        <row r="1692">
          <cell r="A1692">
            <v>42592</v>
          </cell>
          <cell r="B1692"/>
          <cell r="C1692">
            <v>11</v>
          </cell>
          <cell r="D1692"/>
          <cell r="E1692"/>
          <cell r="F1692"/>
          <cell r="G1692"/>
          <cell r="H1692"/>
          <cell r="I1692">
            <v>2</v>
          </cell>
          <cell r="J1692"/>
          <cell r="K1692">
            <v>1</v>
          </cell>
          <cell r="L1692">
            <v>1</v>
          </cell>
          <cell r="M1692"/>
          <cell r="N1692"/>
          <cell r="O1692">
            <v>2</v>
          </cell>
          <cell r="P1692"/>
          <cell r="Q1692">
            <v>2</v>
          </cell>
          <cell r="R1692"/>
          <cell r="S1692">
            <v>4</v>
          </cell>
          <cell r="T1692"/>
          <cell r="U1692"/>
          <cell r="V1692">
            <v>2</v>
          </cell>
          <cell r="W1692">
            <v>1</v>
          </cell>
          <cell r="X1692">
            <v>13</v>
          </cell>
          <cell r="Y1692"/>
          <cell r="Z1692"/>
        </row>
        <row r="1693">
          <cell r="A1693">
            <v>42593</v>
          </cell>
          <cell r="B1693"/>
          <cell r="C1693">
            <v>15</v>
          </cell>
          <cell r="D1693">
            <v>1</v>
          </cell>
          <cell r="E1693"/>
          <cell r="F1693"/>
          <cell r="G1693"/>
          <cell r="H1693"/>
          <cell r="I1693">
            <v>1</v>
          </cell>
          <cell r="J1693"/>
          <cell r="K1693">
            <v>1</v>
          </cell>
          <cell r="L1693"/>
          <cell r="M1693"/>
          <cell r="N1693"/>
          <cell r="O1693"/>
          <cell r="P1693"/>
          <cell r="Q1693">
            <v>1</v>
          </cell>
          <cell r="R1693"/>
          <cell r="S1693">
            <v>3</v>
          </cell>
          <cell r="T1693"/>
          <cell r="U1693"/>
          <cell r="V1693">
            <v>5</v>
          </cell>
          <cell r="W1693"/>
          <cell r="X1693">
            <v>12</v>
          </cell>
          <cell r="Y1693"/>
          <cell r="Z1693"/>
        </row>
        <row r="1694">
          <cell r="A1694">
            <v>42594</v>
          </cell>
          <cell r="B1694"/>
          <cell r="C1694">
            <v>15</v>
          </cell>
          <cell r="D1694"/>
          <cell r="E1694"/>
          <cell r="F1694">
            <v>1</v>
          </cell>
          <cell r="G1694"/>
          <cell r="H1694">
            <v>1</v>
          </cell>
          <cell r="I1694">
            <v>1</v>
          </cell>
          <cell r="J1694"/>
          <cell r="K1694">
            <v>1</v>
          </cell>
          <cell r="L1694"/>
          <cell r="M1694"/>
          <cell r="N1694"/>
          <cell r="O1694"/>
          <cell r="P1694"/>
          <cell r="Q1694">
            <v>3</v>
          </cell>
          <cell r="R1694"/>
          <cell r="S1694">
            <v>6</v>
          </cell>
          <cell r="T1694"/>
          <cell r="U1694"/>
          <cell r="V1694">
            <v>3</v>
          </cell>
          <cell r="W1694"/>
          <cell r="X1694">
            <v>13</v>
          </cell>
          <cell r="Y1694"/>
          <cell r="Z1694"/>
        </row>
        <row r="1695">
          <cell r="A1695">
            <v>42595</v>
          </cell>
          <cell r="B1695"/>
          <cell r="C1695">
            <v>13</v>
          </cell>
          <cell r="D1695">
            <v>1</v>
          </cell>
          <cell r="E1695"/>
          <cell r="F1695"/>
          <cell r="G1695"/>
          <cell r="H1695"/>
          <cell r="I1695">
            <v>1</v>
          </cell>
          <cell r="J1695"/>
          <cell r="K1695">
            <v>1</v>
          </cell>
          <cell r="L1695">
            <v>1</v>
          </cell>
          <cell r="M1695"/>
          <cell r="N1695"/>
          <cell r="O1695"/>
          <cell r="P1695"/>
          <cell r="Q1695">
            <v>4</v>
          </cell>
          <cell r="R1695"/>
          <cell r="S1695">
            <v>4</v>
          </cell>
          <cell r="T1695"/>
          <cell r="U1695"/>
          <cell r="V1695">
            <v>3</v>
          </cell>
          <cell r="W1695"/>
          <cell r="X1695">
            <v>11</v>
          </cell>
          <cell r="Y1695"/>
          <cell r="Z1695"/>
        </row>
        <row r="1696">
          <cell r="A1696">
            <v>42596</v>
          </cell>
          <cell r="B1696">
            <v>1</v>
          </cell>
          <cell r="C1696">
            <v>17</v>
          </cell>
          <cell r="D1696">
            <v>2</v>
          </cell>
          <cell r="E1696"/>
          <cell r="F1696"/>
          <cell r="G1696"/>
          <cell r="H1696"/>
          <cell r="I1696">
            <v>2</v>
          </cell>
          <cell r="J1696"/>
          <cell r="K1696">
            <v>1</v>
          </cell>
          <cell r="L1696">
            <v>1</v>
          </cell>
          <cell r="M1696"/>
          <cell r="N1696"/>
          <cell r="O1696"/>
          <cell r="P1696"/>
          <cell r="Q1696">
            <v>4</v>
          </cell>
          <cell r="R1696"/>
          <cell r="S1696">
            <v>6</v>
          </cell>
          <cell r="T1696"/>
          <cell r="U1696"/>
          <cell r="V1696">
            <v>4</v>
          </cell>
          <cell r="W1696"/>
          <cell r="X1696">
            <v>11</v>
          </cell>
          <cell r="Y1696"/>
          <cell r="Z1696"/>
        </row>
        <row r="1697">
          <cell r="A1697">
            <v>42597</v>
          </cell>
          <cell r="B1697"/>
          <cell r="C1697">
            <v>15</v>
          </cell>
          <cell r="D1697"/>
          <cell r="E1697"/>
          <cell r="F1697"/>
          <cell r="G1697"/>
          <cell r="H1697"/>
          <cell r="I1697">
            <v>2</v>
          </cell>
          <cell r="J1697">
            <v>1</v>
          </cell>
          <cell r="K1697">
            <v>1</v>
          </cell>
          <cell r="L1697"/>
          <cell r="M1697"/>
          <cell r="N1697"/>
          <cell r="O1697">
            <v>1</v>
          </cell>
          <cell r="P1697"/>
          <cell r="Q1697">
            <v>2</v>
          </cell>
          <cell r="R1697"/>
          <cell r="S1697">
            <v>4</v>
          </cell>
          <cell r="T1697"/>
          <cell r="U1697"/>
          <cell r="V1697">
            <v>7</v>
          </cell>
          <cell r="W1697">
            <v>1</v>
          </cell>
          <cell r="X1697">
            <v>12</v>
          </cell>
          <cell r="Y1697"/>
          <cell r="Z1697"/>
        </row>
        <row r="1698">
          <cell r="A1698">
            <v>42598</v>
          </cell>
          <cell r="B1698"/>
          <cell r="C1698">
            <v>12</v>
          </cell>
          <cell r="D1698">
            <v>2</v>
          </cell>
          <cell r="E1698"/>
          <cell r="F1698"/>
          <cell r="G1698"/>
          <cell r="H1698"/>
          <cell r="I1698">
            <v>3</v>
          </cell>
          <cell r="J1698">
            <v>1</v>
          </cell>
          <cell r="K1698">
            <v>1</v>
          </cell>
          <cell r="L1698"/>
          <cell r="M1698"/>
          <cell r="N1698"/>
          <cell r="O1698">
            <v>2</v>
          </cell>
          <cell r="P1698"/>
          <cell r="Q1698">
            <v>2</v>
          </cell>
          <cell r="R1698"/>
          <cell r="S1698">
            <v>2</v>
          </cell>
          <cell r="T1698"/>
          <cell r="U1698"/>
          <cell r="V1698">
            <v>9</v>
          </cell>
          <cell r="W1698">
            <v>1</v>
          </cell>
          <cell r="X1698">
            <v>9</v>
          </cell>
          <cell r="Y1698"/>
          <cell r="Z1698"/>
        </row>
        <row r="1699">
          <cell r="A1699">
            <v>42599</v>
          </cell>
          <cell r="B1699"/>
          <cell r="C1699">
            <v>16</v>
          </cell>
          <cell r="D1699"/>
          <cell r="E1699"/>
          <cell r="F1699"/>
          <cell r="G1699"/>
          <cell r="H1699"/>
          <cell r="I1699">
            <v>2</v>
          </cell>
          <cell r="J1699">
            <v>1</v>
          </cell>
          <cell r="K1699">
            <v>1</v>
          </cell>
          <cell r="L1699">
            <v>1</v>
          </cell>
          <cell r="M1699"/>
          <cell r="N1699"/>
          <cell r="O1699"/>
          <cell r="P1699"/>
          <cell r="Q1699">
            <v>3</v>
          </cell>
          <cell r="R1699"/>
          <cell r="S1699">
            <v>5</v>
          </cell>
          <cell r="T1699"/>
          <cell r="U1699"/>
          <cell r="V1699">
            <v>9</v>
          </cell>
          <cell r="W1699">
            <v>1</v>
          </cell>
          <cell r="X1699">
            <v>9</v>
          </cell>
          <cell r="Y1699"/>
          <cell r="Z1699"/>
        </row>
        <row r="1700">
          <cell r="A1700">
            <v>42600</v>
          </cell>
          <cell r="B1700"/>
          <cell r="C1700">
            <v>17</v>
          </cell>
          <cell r="D1700">
            <v>1</v>
          </cell>
          <cell r="E1700"/>
          <cell r="F1700"/>
          <cell r="G1700"/>
          <cell r="H1700"/>
          <cell r="I1700">
            <v>1</v>
          </cell>
          <cell r="J1700"/>
          <cell r="K1700">
            <v>1</v>
          </cell>
          <cell r="L1700">
            <v>1</v>
          </cell>
          <cell r="M1700"/>
          <cell r="N1700"/>
          <cell r="O1700"/>
          <cell r="P1700"/>
          <cell r="Q1700">
            <v>3</v>
          </cell>
          <cell r="R1700"/>
          <cell r="S1700">
            <v>4</v>
          </cell>
          <cell r="T1700"/>
          <cell r="U1700"/>
          <cell r="V1700">
            <v>7</v>
          </cell>
          <cell r="W1700">
            <v>1</v>
          </cell>
          <cell r="X1700">
            <v>9</v>
          </cell>
          <cell r="Y1700"/>
          <cell r="Z1700"/>
        </row>
        <row r="1701">
          <cell r="A1701">
            <v>42601</v>
          </cell>
          <cell r="B1701"/>
          <cell r="C1701">
            <v>16</v>
          </cell>
          <cell r="D1701">
            <v>1</v>
          </cell>
          <cell r="E1701"/>
          <cell r="F1701"/>
          <cell r="G1701"/>
          <cell r="H1701">
            <v>2</v>
          </cell>
          <cell r="I1701">
            <v>1</v>
          </cell>
          <cell r="J1701"/>
          <cell r="K1701">
            <v>1</v>
          </cell>
          <cell r="L1701"/>
          <cell r="M1701">
            <v>1</v>
          </cell>
          <cell r="N1701"/>
          <cell r="O1701"/>
          <cell r="P1701"/>
          <cell r="Q1701">
            <v>1</v>
          </cell>
          <cell r="R1701"/>
          <cell r="S1701">
            <v>2</v>
          </cell>
          <cell r="T1701"/>
          <cell r="U1701"/>
          <cell r="V1701">
            <v>12</v>
          </cell>
          <cell r="W1701">
            <v>1</v>
          </cell>
          <cell r="X1701">
            <v>8</v>
          </cell>
          <cell r="Y1701"/>
          <cell r="Z1701"/>
        </row>
        <row r="1702">
          <cell r="A1702">
            <v>42602</v>
          </cell>
          <cell r="B1702"/>
          <cell r="C1702">
            <v>15</v>
          </cell>
          <cell r="D1702"/>
          <cell r="E1702"/>
          <cell r="F1702"/>
          <cell r="G1702"/>
          <cell r="H1702"/>
          <cell r="I1702">
            <v>1</v>
          </cell>
          <cell r="J1702"/>
          <cell r="K1702">
            <v>1</v>
          </cell>
          <cell r="L1702"/>
          <cell r="M1702"/>
          <cell r="N1702"/>
          <cell r="O1702"/>
          <cell r="P1702"/>
          <cell r="Q1702">
            <v>2</v>
          </cell>
          <cell r="R1702"/>
          <cell r="S1702">
            <v>4</v>
          </cell>
          <cell r="T1702"/>
          <cell r="U1702"/>
          <cell r="V1702">
            <v>11</v>
          </cell>
          <cell r="W1702"/>
          <cell r="X1702">
            <v>9</v>
          </cell>
          <cell r="Y1702"/>
          <cell r="Z1702"/>
        </row>
        <row r="1703">
          <cell r="A1703">
            <v>42603</v>
          </cell>
          <cell r="B1703"/>
          <cell r="C1703">
            <v>18</v>
          </cell>
          <cell r="D1703"/>
          <cell r="E1703"/>
          <cell r="F1703"/>
          <cell r="G1703"/>
          <cell r="H1703"/>
          <cell r="I1703">
            <v>1</v>
          </cell>
          <cell r="J1703"/>
          <cell r="K1703">
            <v>1</v>
          </cell>
          <cell r="L1703">
            <v>1</v>
          </cell>
          <cell r="M1703">
            <v>1</v>
          </cell>
          <cell r="N1703"/>
          <cell r="O1703">
            <v>1</v>
          </cell>
          <cell r="P1703"/>
          <cell r="Q1703">
            <v>2</v>
          </cell>
          <cell r="R1703"/>
          <cell r="S1703">
            <v>6</v>
          </cell>
          <cell r="T1703"/>
          <cell r="U1703"/>
          <cell r="V1703">
            <v>9</v>
          </cell>
          <cell r="W1703"/>
          <cell r="X1703">
            <v>8</v>
          </cell>
          <cell r="Y1703"/>
          <cell r="Z1703"/>
        </row>
        <row r="1704">
          <cell r="A1704">
            <v>42604</v>
          </cell>
          <cell r="B1704">
            <v>1</v>
          </cell>
          <cell r="C1704">
            <v>17</v>
          </cell>
          <cell r="D1704">
            <v>1</v>
          </cell>
          <cell r="E1704"/>
          <cell r="F1704"/>
          <cell r="G1704"/>
          <cell r="H1704"/>
          <cell r="I1704">
            <v>1</v>
          </cell>
          <cell r="J1704"/>
          <cell r="K1704">
            <v>1</v>
          </cell>
          <cell r="L1704"/>
          <cell r="M1704"/>
          <cell r="N1704"/>
          <cell r="O1704">
            <v>1</v>
          </cell>
          <cell r="P1704"/>
          <cell r="Q1704">
            <v>1</v>
          </cell>
          <cell r="R1704"/>
          <cell r="S1704">
            <v>3</v>
          </cell>
          <cell r="T1704"/>
          <cell r="U1704"/>
          <cell r="V1704">
            <v>8</v>
          </cell>
          <cell r="W1704">
            <v>1</v>
          </cell>
          <cell r="X1704">
            <v>9</v>
          </cell>
          <cell r="Y1704"/>
          <cell r="Z1704"/>
        </row>
        <row r="1705">
          <cell r="A1705">
            <v>42605</v>
          </cell>
          <cell r="B1705">
            <v>1</v>
          </cell>
          <cell r="C1705">
            <v>12</v>
          </cell>
          <cell r="D1705"/>
          <cell r="E1705"/>
          <cell r="F1705">
            <v>1</v>
          </cell>
          <cell r="G1705"/>
          <cell r="H1705"/>
          <cell r="I1705"/>
          <cell r="J1705"/>
          <cell r="K1705">
            <v>1</v>
          </cell>
          <cell r="L1705"/>
          <cell r="M1705"/>
          <cell r="N1705"/>
          <cell r="O1705">
            <v>1</v>
          </cell>
          <cell r="P1705"/>
          <cell r="Q1705">
            <v>1</v>
          </cell>
          <cell r="R1705"/>
          <cell r="S1705">
            <v>7</v>
          </cell>
          <cell r="T1705"/>
          <cell r="U1705"/>
          <cell r="V1705">
            <v>7</v>
          </cell>
          <cell r="W1705">
            <v>1</v>
          </cell>
          <cell r="X1705">
            <v>7</v>
          </cell>
          <cell r="Y1705"/>
          <cell r="Z1705"/>
        </row>
        <row r="1706">
          <cell r="A1706">
            <v>42606</v>
          </cell>
          <cell r="B1706">
            <v>1</v>
          </cell>
          <cell r="C1706">
            <v>11</v>
          </cell>
          <cell r="D1706">
            <v>1</v>
          </cell>
          <cell r="E1706"/>
          <cell r="F1706"/>
          <cell r="G1706"/>
          <cell r="H1706">
            <v>1</v>
          </cell>
          <cell r="I1706"/>
          <cell r="J1706"/>
          <cell r="K1706">
            <v>1</v>
          </cell>
          <cell r="L1706"/>
          <cell r="M1706"/>
          <cell r="N1706"/>
          <cell r="O1706"/>
          <cell r="P1706"/>
          <cell r="Q1706">
            <v>1</v>
          </cell>
          <cell r="R1706"/>
          <cell r="S1706">
            <v>2</v>
          </cell>
          <cell r="T1706"/>
          <cell r="U1706"/>
          <cell r="V1706">
            <v>7</v>
          </cell>
          <cell r="W1706">
            <v>2</v>
          </cell>
          <cell r="X1706">
            <v>8</v>
          </cell>
          <cell r="Y1706"/>
          <cell r="Z1706"/>
        </row>
        <row r="1707">
          <cell r="A1707">
            <v>42607</v>
          </cell>
          <cell r="B1707">
            <v>1</v>
          </cell>
          <cell r="C1707">
            <v>15</v>
          </cell>
          <cell r="D1707">
            <v>2</v>
          </cell>
          <cell r="E1707"/>
          <cell r="F1707"/>
          <cell r="G1707"/>
          <cell r="H1707"/>
          <cell r="I1707"/>
          <cell r="J1707"/>
          <cell r="K1707">
            <v>1</v>
          </cell>
          <cell r="L1707"/>
          <cell r="M1707"/>
          <cell r="N1707"/>
          <cell r="O1707"/>
          <cell r="P1707"/>
          <cell r="Q1707">
            <v>2</v>
          </cell>
          <cell r="R1707"/>
          <cell r="S1707">
            <v>4</v>
          </cell>
          <cell r="T1707"/>
          <cell r="U1707"/>
          <cell r="V1707">
            <v>8</v>
          </cell>
          <cell r="W1707">
            <v>1</v>
          </cell>
          <cell r="X1707">
            <v>5</v>
          </cell>
          <cell r="Y1707"/>
          <cell r="Z1707"/>
        </row>
        <row r="1708">
          <cell r="A1708">
            <v>42608</v>
          </cell>
          <cell r="B1708"/>
          <cell r="C1708">
            <v>14</v>
          </cell>
          <cell r="D1708">
            <v>1</v>
          </cell>
          <cell r="E1708"/>
          <cell r="F1708"/>
          <cell r="G1708"/>
          <cell r="H1708"/>
          <cell r="I1708">
            <v>1</v>
          </cell>
          <cell r="J1708"/>
          <cell r="K1708"/>
          <cell r="L1708"/>
          <cell r="M1708">
            <v>1</v>
          </cell>
          <cell r="N1708"/>
          <cell r="O1708"/>
          <cell r="P1708"/>
          <cell r="Q1708">
            <v>1</v>
          </cell>
          <cell r="R1708"/>
          <cell r="S1708">
            <v>2</v>
          </cell>
          <cell r="T1708"/>
          <cell r="U1708"/>
          <cell r="V1708">
            <v>5</v>
          </cell>
          <cell r="W1708">
            <v>1</v>
          </cell>
          <cell r="X1708">
            <v>8</v>
          </cell>
          <cell r="Y1708"/>
          <cell r="Z1708"/>
        </row>
        <row r="1709">
          <cell r="A1709">
            <v>42609</v>
          </cell>
          <cell r="B1709"/>
          <cell r="C1709">
            <v>13</v>
          </cell>
          <cell r="D1709">
            <v>2</v>
          </cell>
          <cell r="E1709"/>
          <cell r="F1709"/>
          <cell r="G1709"/>
          <cell r="H1709"/>
          <cell r="I1709">
            <v>1</v>
          </cell>
          <cell r="J1709"/>
          <cell r="K1709">
            <v>1</v>
          </cell>
          <cell r="L1709"/>
          <cell r="M1709">
            <v>1</v>
          </cell>
          <cell r="N1709"/>
          <cell r="O1709"/>
          <cell r="P1709"/>
          <cell r="Q1709">
            <v>2</v>
          </cell>
          <cell r="R1709"/>
          <cell r="S1709">
            <v>1</v>
          </cell>
          <cell r="T1709"/>
          <cell r="U1709"/>
          <cell r="V1709">
            <v>7</v>
          </cell>
          <cell r="W1709">
            <v>1</v>
          </cell>
          <cell r="X1709">
            <v>7</v>
          </cell>
          <cell r="Y1709"/>
          <cell r="Z1709"/>
        </row>
        <row r="1710">
          <cell r="A1710">
            <v>42610</v>
          </cell>
          <cell r="B1710">
            <v>1</v>
          </cell>
          <cell r="C1710">
            <v>17</v>
          </cell>
          <cell r="D1710">
            <v>3</v>
          </cell>
          <cell r="E1710"/>
          <cell r="F1710">
            <v>1</v>
          </cell>
          <cell r="G1710"/>
          <cell r="H1710"/>
          <cell r="I1710"/>
          <cell r="J1710"/>
          <cell r="K1710">
            <v>1</v>
          </cell>
          <cell r="L1710">
            <v>1</v>
          </cell>
          <cell r="M1710">
            <v>1</v>
          </cell>
          <cell r="N1710"/>
          <cell r="O1710"/>
          <cell r="P1710"/>
          <cell r="Q1710">
            <v>1</v>
          </cell>
          <cell r="R1710"/>
          <cell r="S1710">
            <v>3</v>
          </cell>
          <cell r="T1710"/>
          <cell r="U1710"/>
          <cell r="V1710">
            <v>8</v>
          </cell>
          <cell r="W1710"/>
          <cell r="X1710">
            <v>5</v>
          </cell>
          <cell r="Y1710"/>
          <cell r="Z1710"/>
        </row>
        <row r="1711">
          <cell r="A1711">
            <v>42611</v>
          </cell>
          <cell r="B1711">
            <v>1</v>
          </cell>
          <cell r="C1711">
            <v>21</v>
          </cell>
          <cell r="D1711"/>
          <cell r="E1711"/>
          <cell r="F1711"/>
          <cell r="G1711"/>
          <cell r="H1711">
            <v>1</v>
          </cell>
          <cell r="I1711">
            <v>1</v>
          </cell>
          <cell r="J1711"/>
          <cell r="K1711">
            <v>1</v>
          </cell>
          <cell r="L1711"/>
          <cell r="M1711"/>
          <cell r="N1711"/>
          <cell r="O1711"/>
          <cell r="P1711"/>
          <cell r="Q1711">
            <v>3</v>
          </cell>
          <cell r="R1711"/>
          <cell r="S1711">
            <v>2</v>
          </cell>
          <cell r="T1711"/>
          <cell r="U1711"/>
          <cell r="V1711">
            <v>4</v>
          </cell>
          <cell r="W1711"/>
          <cell r="X1711">
            <v>5</v>
          </cell>
          <cell r="Y1711"/>
          <cell r="Z1711"/>
        </row>
        <row r="1712">
          <cell r="A1712">
            <v>42612</v>
          </cell>
          <cell r="B1712">
            <v>1</v>
          </cell>
          <cell r="C1712">
            <v>17</v>
          </cell>
          <cell r="D1712">
            <v>2</v>
          </cell>
          <cell r="E1712"/>
          <cell r="F1712">
            <v>1</v>
          </cell>
          <cell r="G1712"/>
          <cell r="H1712"/>
          <cell r="I1712"/>
          <cell r="J1712"/>
          <cell r="K1712">
            <v>1</v>
          </cell>
          <cell r="L1712">
            <v>1</v>
          </cell>
          <cell r="M1712">
            <v>1</v>
          </cell>
          <cell r="N1712"/>
          <cell r="O1712"/>
          <cell r="P1712"/>
          <cell r="Q1712">
            <v>1</v>
          </cell>
          <cell r="R1712"/>
          <cell r="S1712">
            <v>6</v>
          </cell>
          <cell r="T1712"/>
          <cell r="U1712"/>
          <cell r="V1712">
            <v>2</v>
          </cell>
          <cell r="W1712"/>
          <cell r="X1712">
            <v>4</v>
          </cell>
          <cell r="Y1712"/>
          <cell r="Z1712"/>
        </row>
        <row r="1713">
          <cell r="A1713">
            <v>42613</v>
          </cell>
          <cell r="B1713">
            <v>2</v>
          </cell>
          <cell r="C1713">
            <v>19</v>
          </cell>
          <cell r="D1713">
            <v>2</v>
          </cell>
          <cell r="E1713"/>
          <cell r="F1713">
            <v>2</v>
          </cell>
          <cell r="G1713"/>
          <cell r="H1713">
            <v>2</v>
          </cell>
          <cell r="I1713"/>
          <cell r="J1713"/>
          <cell r="K1713">
            <v>1</v>
          </cell>
          <cell r="L1713">
            <v>3</v>
          </cell>
          <cell r="M1713">
            <v>1</v>
          </cell>
          <cell r="N1713"/>
          <cell r="O1713"/>
          <cell r="P1713"/>
          <cell r="Q1713">
            <v>1</v>
          </cell>
          <cell r="R1713"/>
          <cell r="S1713">
            <v>3</v>
          </cell>
          <cell r="T1713"/>
          <cell r="U1713"/>
          <cell r="V1713">
            <v>2</v>
          </cell>
          <cell r="W1713"/>
          <cell r="X1713">
            <v>3</v>
          </cell>
          <cell r="Y1713"/>
          <cell r="Z1713"/>
        </row>
        <row r="1714">
          <cell r="A1714">
            <v>42614</v>
          </cell>
          <cell r="B1714">
            <v>1</v>
          </cell>
          <cell r="C1714">
            <v>22</v>
          </cell>
          <cell r="D1714">
            <v>2</v>
          </cell>
          <cell r="E1714"/>
          <cell r="F1714">
            <v>2</v>
          </cell>
          <cell r="G1714"/>
          <cell r="H1714">
            <v>1</v>
          </cell>
          <cell r="I1714"/>
          <cell r="J1714"/>
          <cell r="K1714">
            <v>1</v>
          </cell>
          <cell r="L1714">
            <v>1</v>
          </cell>
          <cell r="M1714">
            <v>1</v>
          </cell>
          <cell r="N1714"/>
          <cell r="O1714"/>
          <cell r="P1714"/>
          <cell r="Q1714">
            <v>1</v>
          </cell>
          <cell r="R1714"/>
          <cell r="S1714">
            <v>5</v>
          </cell>
          <cell r="T1714"/>
          <cell r="U1714"/>
          <cell r="V1714">
            <v>2</v>
          </cell>
          <cell r="W1714"/>
          <cell r="X1714">
            <v>1</v>
          </cell>
          <cell r="Y1714"/>
          <cell r="Z1714"/>
        </row>
        <row r="1715">
          <cell r="A1715">
            <v>42615</v>
          </cell>
          <cell r="B1715">
            <v>1</v>
          </cell>
          <cell r="C1715">
            <v>22</v>
          </cell>
          <cell r="D1715">
            <v>3</v>
          </cell>
          <cell r="E1715"/>
          <cell r="F1715">
            <v>1</v>
          </cell>
          <cell r="G1715"/>
          <cell r="H1715"/>
          <cell r="I1715"/>
          <cell r="J1715"/>
          <cell r="K1715">
            <v>1</v>
          </cell>
          <cell r="L1715"/>
          <cell r="M1715"/>
          <cell r="N1715"/>
          <cell r="O1715"/>
          <cell r="P1715"/>
          <cell r="Q1715">
            <v>2</v>
          </cell>
          <cell r="R1715"/>
          <cell r="S1715">
            <v>5</v>
          </cell>
          <cell r="T1715"/>
          <cell r="U1715"/>
          <cell r="V1715">
            <v>2</v>
          </cell>
          <cell r="W1715"/>
          <cell r="X1715">
            <v>4</v>
          </cell>
          <cell r="Y1715"/>
          <cell r="Z1715"/>
        </row>
        <row r="1716">
          <cell r="A1716">
            <v>42616</v>
          </cell>
          <cell r="B1716">
            <v>1</v>
          </cell>
          <cell r="C1716">
            <v>22</v>
          </cell>
          <cell r="D1716">
            <v>3</v>
          </cell>
          <cell r="E1716"/>
          <cell r="F1716"/>
          <cell r="G1716"/>
          <cell r="H1716"/>
          <cell r="I1716"/>
          <cell r="J1716"/>
          <cell r="K1716">
            <v>1</v>
          </cell>
          <cell r="L1716">
            <v>1</v>
          </cell>
          <cell r="M1716"/>
          <cell r="N1716"/>
          <cell r="O1716"/>
          <cell r="P1716"/>
          <cell r="Q1716">
            <v>2</v>
          </cell>
          <cell r="R1716"/>
          <cell r="S1716">
            <v>7</v>
          </cell>
          <cell r="T1716"/>
          <cell r="U1716"/>
          <cell r="V1716">
            <v>2</v>
          </cell>
          <cell r="W1716"/>
          <cell r="X1716">
            <v>3</v>
          </cell>
          <cell r="Y1716"/>
          <cell r="Z1716"/>
        </row>
        <row r="1717">
          <cell r="A1717">
            <v>42617</v>
          </cell>
          <cell r="B1717">
            <v>1</v>
          </cell>
          <cell r="C1717">
            <v>24</v>
          </cell>
          <cell r="D1717">
            <v>4</v>
          </cell>
          <cell r="E1717"/>
          <cell r="F1717"/>
          <cell r="G1717"/>
          <cell r="H1717"/>
          <cell r="I1717"/>
          <cell r="J1717"/>
          <cell r="K1717">
            <v>1</v>
          </cell>
          <cell r="L1717"/>
          <cell r="M1717"/>
          <cell r="N1717"/>
          <cell r="O1717">
            <v>2</v>
          </cell>
          <cell r="P1717"/>
          <cell r="Q1717">
            <v>1</v>
          </cell>
          <cell r="R1717"/>
          <cell r="S1717">
            <v>5</v>
          </cell>
          <cell r="T1717"/>
          <cell r="U1717"/>
          <cell r="V1717">
            <v>1</v>
          </cell>
          <cell r="W1717">
            <v>1</v>
          </cell>
          <cell r="X1717">
            <v>3</v>
          </cell>
          <cell r="Y1717"/>
          <cell r="Z1717"/>
        </row>
        <row r="1718">
          <cell r="A1718">
            <v>42618</v>
          </cell>
          <cell r="B1718">
            <v>2</v>
          </cell>
          <cell r="C1718">
            <v>21</v>
          </cell>
          <cell r="D1718">
            <v>4</v>
          </cell>
          <cell r="E1718"/>
          <cell r="F1718"/>
          <cell r="G1718"/>
          <cell r="H1718"/>
          <cell r="I1718"/>
          <cell r="J1718"/>
          <cell r="K1718"/>
          <cell r="L1718">
            <v>1</v>
          </cell>
          <cell r="M1718"/>
          <cell r="N1718"/>
          <cell r="O1718"/>
          <cell r="P1718"/>
          <cell r="Q1718">
            <v>3</v>
          </cell>
          <cell r="R1718"/>
          <cell r="S1718">
            <v>6</v>
          </cell>
          <cell r="T1718"/>
          <cell r="U1718"/>
          <cell r="V1718">
            <v>5</v>
          </cell>
          <cell r="W1718">
            <v>1</v>
          </cell>
          <cell r="X1718">
            <v>4</v>
          </cell>
          <cell r="Y1718"/>
          <cell r="Z1718"/>
        </row>
        <row r="1719">
          <cell r="A1719">
            <v>42619</v>
          </cell>
          <cell r="B1719">
            <v>2</v>
          </cell>
          <cell r="C1719">
            <v>25</v>
          </cell>
          <cell r="D1719">
            <v>6</v>
          </cell>
          <cell r="E1719"/>
          <cell r="F1719">
            <v>1</v>
          </cell>
          <cell r="G1719"/>
          <cell r="H1719"/>
          <cell r="I1719">
            <v>1</v>
          </cell>
          <cell r="J1719"/>
          <cell r="K1719">
            <v>1</v>
          </cell>
          <cell r="L1719"/>
          <cell r="M1719"/>
          <cell r="N1719"/>
          <cell r="O1719">
            <v>1</v>
          </cell>
          <cell r="P1719"/>
          <cell r="Q1719">
            <v>3</v>
          </cell>
          <cell r="R1719"/>
          <cell r="S1719">
            <v>4</v>
          </cell>
          <cell r="T1719"/>
          <cell r="U1719"/>
          <cell r="V1719">
            <v>4</v>
          </cell>
          <cell r="W1719">
            <v>2</v>
          </cell>
          <cell r="X1719">
            <v>5</v>
          </cell>
          <cell r="Y1719"/>
          <cell r="Z1719"/>
        </row>
        <row r="1720">
          <cell r="A1720">
            <v>42620</v>
          </cell>
          <cell r="B1720">
            <v>2</v>
          </cell>
          <cell r="C1720">
            <v>23</v>
          </cell>
          <cell r="D1720">
            <v>7</v>
          </cell>
          <cell r="E1720"/>
          <cell r="F1720">
            <v>1</v>
          </cell>
          <cell r="G1720"/>
          <cell r="H1720"/>
          <cell r="I1720">
            <v>1</v>
          </cell>
          <cell r="J1720"/>
          <cell r="K1720">
            <v>1</v>
          </cell>
          <cell r="L1720">
            <v>2</v>
          </cell>
          <cell r="M1720"/>
          <cell r="N1720"/>
          <cell r="O1720">
            <v>1</v>
          </cell>
          <cell r="P1720"/>
          <cell r="Q1720">
            <v>2</v>
          </cell>
          <cell r="R1720"/>
          <cell r="S1720">
            <v>2</v>
          </cell>
          <cell r="T1720"/>
          <cell r="U1720"/>
          <cell r="V1720">
            <v>3</v>
          </cell>
          <cell r="W1720">
            <v>1</v>
          </cell>
          <cell r="X1720">
            <v>5</v>
          </cell>
          <cell r="Y1720"/>
          <cell r="Z1720"/>
        </row>
        <row r="1721">
          <cell r="A1721">
            <v>42621</v>
          </cell>
          <cell r="B1721">
            <v>2</v>
          </cell>
          <cell r="C1721">
            <v>22</v>
          </cell>
          <cell r="D1721">
            <v>6</v>
          </cell>
          <cell r="E1721"/>
          <cell r="F1721">
            <v>1</v>
          </cell>
          <cell r="G1721"/>
          <cell r="H1721"/>
          <cell r="I1721">
            <v>1</v>
          </cell>
          <cell r="J1721"/>
          <cell r="K1721">
            <v>1</v>
          </cell>
          <cell r="L1721"/>
          <cell r="M1721">
            <v>1</v>
          </cell>
          <cell r="N1721"/>
          <cell r="O1721">
            <v>3</v>
          </cell>
          <cell r="P1721"/>
          <cell r="Q1721">
            <v>3</v>
          </cell>
          <cell r="R1721"/>
          <cell r="S1721"/>
          <cell r="T1721"/>
          <cell r="U1721"/>
          <cell r="V1721">
            <v>3</v>
          </cell>
          <cell r="W1721">
            <v>2</v>
          </cell>
          <cell r="X1721">
            <v>7</v>
          </cell>
          <cell r="Y1721"/>
          <cell r="Z1721"/>
        </row>
        <row r="1722">
          <cell r="A1722">
            <v>42622</v>
          </cell>
          <cell r="B1722">
            <v>3</v>
          </cell>
          <cell r="C1722">
            <v>24</v>
          </cell>
          <cell r="D1722">
            <v>4</v>
          </cell>
          <cell r="E1722"/>
          <cell r="F1722">
            <v>1</v>
          </cell>
          <cell r="G1722"/>
          <cell r="H1722">
            <v>2</v>
          </cell>
          <cell r="I1722">
            <v>1</v>
          </cell>
          <cell r="J1722"/>
          <cell r="K1722">
            <v>1</v>
          </cell>
          <cell r="L1722"/>
          <cell r="M1722">
            <v>3</v>
          </cell>
          <cell r="N1722"/>
          <cell r="O1722">
            <v>1</v>
          </cell>
          <cell r="P1722"/>
          <cell r="Q1722">
            <v>1</v>
          </cell>
          <cell r="R1722"/>
          <cell r="S1722">
            <v>4</v>
          </cell>
          <cell r="T1722"/>
          <cell r="U1722"/>
          <cell r="V1722">
            <v>4</v>
          </cell>
          <cell r="W1722">
            <v>1</v>
          </cell>
          <cell r="X1722">
            <v>5</v>
          </cell>
          <cell r="Y1722"/>
          <cell r="Z1722"/>
        </row>
        <row r="1723">
          <cell r="A1723">
            <v>42623</v>
          </cell>
          <cell r="B1723">
            <v>4</v>
          </cell>
          <cell r="C1723">
            <v>23</v>
          </cell>
          <cell r="D1723">
            <v>6</v>
          </cell>
          <cell r="E1723"/>
          <cell r="F1723"/>
          <cell r="G1723"/>
          <cell r="H1723"/>
          <cell r="I1723">
            <v>3</v>
          </cell>
          <cell r="J1723"/>
          <cell r="K1723">
            <v>1</v>
          </cell>
          <cell r="L1723">
            <v>1</v>
          </cell>
          <cell r="M1723">
            <v>3</v>
          </cell>
          <cell r="N1723"/>
          <cell r="O1723">
            <v>2</v>
          </cell>
          <cell r="P1723"/>
          <cell r="Q1723">
            <v>2</v>
          </cell>
          <cell r="R1723"/>
          <cell r="S1723">
            <v>1</v>
          </cell>
          <cell r="T1723"/>
          <cell r="U1723"/>
          <cell r="V1723">
            <v>6</v>
          </cell>
          <cell r="W1723">
            <v>2</v>
          </cell>
          <cell r="X1723">
            <v>6</v>
          </cell>
          <cell r="Y1723"/>
          <cell r="Z1723"/>
        </row>
        <row r="1724">
          <cell r="A1724">
            <v>42624</v>
          </cell>
          <cell r="B1724">
            <v>5</v>
          </cell>
          <cell r="C1724">
            <v>18</v>
          </cell>
          <cell r="D1724">
            <v>4</v>
          </cell>
          <cell r="E1724"/>
          <cell r="F1724"/>
          <cell r="G1724"/>
          <cell r="H1724">
            <v>1</v>
          </cell>
          <cell r="I1724">
            <v>1</v>
          </cell>
          <cell r="J1724">
            <v>1</v>
          </cell>
          <cell r="K1724">
            <v>2</v>
          </cell>
          <cell r="L1724">
            <v>1</v>
          </cell>
          <cell r="M1724">
            <v>2</v>
          </cell>
          <cell r="N1724"/>
          <cell r="O1724">
            <v>1</v>
          </cell>
          <cell r="P1724"/>
          <cell r="Q1724">
            <v>3</v>
          </cell>
          <cell r="R1724">
            <v>1</v>
          </cell>
          <cell r="S1724">
            <v>2</v>
          </cell>
          <cell r="T1724"/>
          <cell r="U1724"/>
          <cell r="V1724">
            <v>6</v>
          </cell>
          <cell r="W1724">
            <v>1</v>
          </cell>
          <cell r="X1724">
            <v>2</v>
          </cell>
          <cell r="Y1724"/>
          <cell r="Z1724"/>
        </row>
        <row r="1725">
          <cell r="A1725">
            <v>42625</v>
          </cell>
          <cell r="B1725">
            <v>5</v>
          </cell>
          <cell r="C1725">
            <v>18</v>
          </cell>
          <cell r="D1725">
            <v>6</v>
          </cell>
          <cell r="E1725"/>
          <cell r="F1725">
            <v>1</v>
          </cell>
          <cell r="G1725"/>
          <cell r="H1725"/>
          <cell r="I1725">
            <v>1</v>
          </cell>
          <cell r="J1725"/>
          <cell r="K1725">
            <v>1</v>
          </cell>
          <cell r="L1725">
            <v>1</v>
          </cell>
          <cell r="M1725"/>
          <cell r="N1725"/>
          <cell r="O1725">
            <v>4</v>
          </cell>
          <cell r="P1725"/>
          <cell r="Q1725">
            <v>1</v>
          </cell>
          <cell r="R1725"/>
          <cell r="S1725">
            <v>8</v>
          </cell>
          <cell r="T1725"/>
          <cell r="U1725"/>
          <cell r="V1725">
            <v>5</v>
          </cell>
          <cell r="W1725">
            <v>2</v>
          </cell>
          <cell r="X1725">
            <v>2</v>
          </cell>
          <cell r="Y1725"/>
          <cell r="Z1725"/>
        </row>
        <row r="1726">
          <cell r="A1726">
            <v>42626</v>
          </cell>
          <cell r="B1726">
            <v>6</v>
          </cell>
          <cell r="C1726">
            <v>24</v>
          </cell>
          <cell r="D1726">
            <v>4</v>
          </cell>
          <cell r="E1726"/>
          <cell r="F1726">
            <v>1</v>
          </cell>
          <cell r="G1726"/>
          <cell r="H1726"/>
          <cell r="I1726"/>
          <cell r="J1726"/>
          <cell r="K1726">
            <v>1</v>
          </cell>
          <cell r="L1726"/>
          <cell r="M1726"/>
          <cell r="N1726"/>
          <cell r="O1726"/>
          <cell r="P1726"/>
          <cell r="Q1726">
            <v>2</v>
          </cell>
          <cell r="R1726"/>
          <cell r="S1726">
            <v>7</v>
          </cell>
          <cell r="T1726"/>
          <cell r="U1726"/>
          <cell r="V1726">
            <v>4</v>
          </cell>
          <cell r="W1726">
            <v>2</v>
          </cell>
          <cell r="X1726">
            <v>2</v>
          </cell>
          <cell r="Y1726"/>
          <cell r="Z1726"/>
        </row>
        <row r="1727">
          <cell r="A1727">
            <v>42627</v>
          </cell>
          <cell r="B1727">
            <v>6</v>
          </cell>
          <cell r="C1727">
            <v>17</v>
          </cell>
          <cell r="D1727">
            <v>2</v>
          </cell>
          <cell r="E1727"/>
          <cell r="F1727"/>
          <cell r="G1727"/>
          <cell r="H1727">
            <v>1</v>
          </cell>
          <cell r="I1727"/>
          <cell r="J1727"/>
          <cell r="K1727">
            <v>1</v>
          </cell>
          <cell r="L1727">
            <v>2</v>
          </cell>
          <cell r="M1727">
            <v>1</v>
          </cell>
          <cell r="N1727"/>
          <cell r="O1727">
            <v>2</v>
          </cell>
          <cell r="P1727"/>
          <cell r="Q1727">
            <v>2</v>
          </cell>
          <cell r="R1727"/>
          <cell r="S1727">
            <v>5</v>
          </cell>
          <cell r="T1727"/>
          <cell r="U1727"/>
          <cell r="V1727">
            <v>4</v>
          </cell>
          <cell r="W1727">
            <v>3</v>
          </cell>
          <cell r="X1727">
            <v>3</v>
          </cell>
          <cell r="Y1727"/>
          <cell r="Z1727"/>
        </row>
        <row r="1728">
          <cell r="A1728">
            <v>42628</v>
          </cell>
          <cell r="B1728">
            <v>4</v>
          </cell>
          <cell r="C1728">
            <v>19</v>
          </cell>
          <cell r="D1728">
            <v>3</v>
          </cell>
          <cell r="E1728"/>
          <cell r="F1728"/>
          <cell r="G1728"/>
          <cell r="H1728">
            <v>1</v>
          </cell>
          <cell r="I1728"/>
          <cell r="J1728"/>
          <cell r="K1728">
            <v>2</v>
          </cell>
          <cell r="L1728"/>
          <cell r="M1728"/>
          <cell r="N1728"/>
          <cell r="O1728"/>
          <cell r="P1728"/>
          <cell r="Q1728">
            <v>3</v>
          </cell>
          <cell r="R1728"/>
          <cell r="S1728">
            <v>6</v>
          </cell>
          <cell r="T1728"/>
          <cell r="U1728"/>
          <cell r="V1728">
            <v>7</v>
          </cell>
          <cell r="W1728">
            <v>3</v>
          </cell>
          <cell r="X1728">
            <v>2</v>
          </cell>
          <cell r="Y1728"/>
          <cell r="Z1728"/>
        </row>
        <row r="1729">
          <cell r="A1729">
            <v>42629</v>
          </cell>
          <cell r="B1729">
            <v>6</v>
          </cell>
          <cell r="C1729">
            <v>22</v>
          </cell>
          <cell r="D1729">
            <v>6</v>
          </cell>
          <cell r="E1729"/>
          <cell r="F1729"/>
          <cell r="G1729"/>
          <cell r="H1729"/>
          <cell r="I1729"/>
          <cell r="J1729"/>
          <cell r="K1729">
            <v>2</v>
          </cell>
          <cell r="L1729"/>
          <cell r="M1729">
            <v>1</v>
          </cell>
          <cell r="N1729"/>
          <cell r="O1729">
            <v>1</v>
          </cell>
          <cell r="P1729"/>
          <cell r="Q1729">
            <v>4</v>
          </cell>
          <cell r="R1729"/>
          <cell r="S1729">
            <v>6</v>
          </cell>
          <cell r="T1729"/>
          <cell r="U1729"/>
          <cell r="V1729">
            <v>8</v>
          </cell>
          <cell r="W1729">
            <v>2</v>
          </cell>
          <cell r="X1729">
            <v>2</v>
          </cell>
          <cell r="Y1729"/>
          <cell r="Z1729"/>
        </row>
        <row r="1730">
          <cell r="A1730">
            <v>42630</v>
          </cell>
          <cell r="B1730">
            <v>6</v>
          </cell>
          <cell r="C1730">
            <v>28</v>
          </cell>
          <cell r="D1730">
            <v>7</v>
          </cell>
          <cell r="E1730"/>
          <cell r="F1730"/>
          <cell r="G1730"/>
          <cell r="H1730"/>
          <cell r="I1730"/>
          <cell r="J1730"/>
          <cell r="K1730">
            <v>2</v>
          </cell>
          <cell r="L1730"/>
          <cell r="M1730">
            <v>1</v>
          </cell>
          <cell r="N1730"/>
          <cell r="O1730"/>
          <cell r="P1730"/>
          <cell r="Q1730">
            <v>2</v>
          </cell>
          <cell r="R1730"/>
          <cell r="S1730">
            <v>5</v>
          </cell>
          <cell r="T1730"/>
          <cell r="U1730"/>
          <cell r="V1730">
            <v>9</v>
          </cell>
          <cell r="W1730">
            <v>2</v>
          </cell>
          <cell r="X1730">
            <v>3</v>
          </cell>
          <cell r="Y1730"/>
          <cell r="Z1730"/>
        </row>
        <row r="1731">
          <cell r="A1731">
            <v>42631</v>
          </cell>
          <cell r="B1731">
            <v>6</v>
          </cell>
          <cell r="C1731">
            <v>32</v>
          </cell>
          <cell r="D1731">
            <v>6</v>
          </cell>
          <cell r="E1731"/>
          <cell r="F1731"/>
          <cell r="G1731"/>
          <cell r="H1731"/>
          <cell r="I1731"/>
          <cell r="J1731"/>
          <cell r="K1731">
            <v>1</v>
          </cell>
          <cell r="L1731"/>
          <cell r="M1731">
            <v>1</v>
          </cell>
          <cell r="N1731"/>
          <cell r="O1731">
            <v>2</v>
          </cell>
          <cell r="P1731"/>
          <cell r="Q1731">
            <v>3</v>
          </cell>
          <cell r="R1731"/>
          <cell r="S1731">
            <v>7</v>
          </cell>
          <cell r="T1731"/>
          <cell r="U1731"/>
          <cell r="V1731">
            <v>8</v>
          </cell>
          <cell r="W1731">
            <v>2</v>
          </cell>
          <cell r="X1731">
            <v>3</v>
          </cell>
          <cell r="Y1731"/>
          <cell r="Z1731"/>
        </row>
        <row r="1732">
          <cell r="A1732">
            <v>42632</v>
          </cell>
          <cell r="B1732">
            <v>5</v>
          </cell>
          <cell r="C1732">
            <v>36</v>
          </cell>
          <cell r="D1732">
            <v>4</v>
          </cell>
          <cell r="E1732"/>
          <cell r="F1732"/>
          <cell r="G1732"/>
          <cell r="H1732"/>
          <cell r="I1732"/>
          <cell r="J1732"/>
          <cell r="K1732">
            <v>1</v>
          </cell>
          <cell r="L1732"/>
          <cell r="M1732"/>
          <cell r="N1732"/>
          <cell r="O1732">
            <v>2</v>
          </cell>
          <cell r="P1732"/>
          <cell r="Q1732">
            <v>2</v>
          </cell>
          <cell r="R1732"/>
          <cell r="S1732">
            <v>5</v>
          </cell>
          <cell r="T1732"/>
          <cell r="U1732"/>
          <cell r="V1732">
            <v>4</v>
          </cell>
          <cell r="W1732">
            <v>2</v>
          </cell>
          <cell r="X1732">
            <v>2</v>
          </cell>
          <cell r="Y1732"/>
          <cell r="Z1732"/>
        </row>
        <row r="1733">
          <cell r="A1733">
            <v>42633</v>
          </cell>
          <cell r="B1733">
            <v>4</v>
          </cell>
          <cell r="C1733">
            <v>35</v>
          </cell>
          <cell r="D1733">
            <v>7</v>
          </cell>
          <cell r="E1733"/>
          <cell r="F1733"/>
          <cell r="G1733"/>
          <cell r="H1733"/>
          <cell r="I1733">
            <v>1</v>
          </cell>
          <cell r="J1733"/>
          <cell r="K1733">
            <v>1</v>
          </cell>
          <cell r="L1733"/>
          <cell r="M1733"/>
          <cell r="N1733"/>
          <cell r="O1733">
            <v>1</v>
          </cell>
          <cell r="P1733"/>
          <cell r="Q1733">
            <v>1</v>
          </cell>
          <cell r="R1733"/>
          <cell r="S1733">
            <v>5</v>
          </cell>
          <cell r="T1733"/>
          <cell r="U1733"/>
          <cell r="V1733">
            <v>6</v>
          </cell>
          <cell r="W1733">
            <v>2</v>
          </cell>
          <cell r="X1733">
            <v>1</v>
          </cell>
          <cell r="Y1733"/>
          <cell r="Z1733"/>
        </row>
        <row r="1734">
          <cell r="A1734">
            <v>42634</v>
          </cell>
          <cell r="B1734">
            <v>2</v>
          </cell>
          <cell r="C1734">
            <v>31</v>
          </cell>
          <cell r="D1734">
            <v>3</v>
          </cell>
          <cell r="E1734"/>
          <cell r="F1734"/>
          <cell r="G1734"/>
          <cell r="H1734"/>
          <cell r="I1734">
            <v>2</v>
          </cell>
          <cell r="J1734"/>
          <cell r="K1734">
            <v>1</v>
          </cell>
          <cell r="L1734">
            <v>1</v>
          </cell>
          <cell r="M1734"/>
          <cell r="N1734"/>
          <cell r="O1734">
            <v>1</v>
          </cell>
          <cell r="P1734"/>
          <cell r="Q1734">
            <v>1</v>
          </cell>
          <cell r="R1734"/>
          <cell r="S1734">
            <v>7</v>
          </cell>
          <cell r="T1734"/>
          <cell r="U1734"/>
          <cell r="V1734">
            <v>4</v>
          </cell>
          <cell r="W1734">
            <v>1</v>
          </cell>
          <cell r="X1734"/>
          <cell r="Y1734"/>
          <cell r="Z1734"/>
        </row>
        <row r="1735">
          <cell r="A1735">
            <v>42635</v>
          </cell>
          <cell r="B1735">
            <v>3</v>
          </cell>
          <cell r="C1735">
            <v>31</v>
          </cell>
          <cell r="D1735">
            <v>6</v>
          </cell>
          <cell r="E1735"/>
          <cell r="F1735"/>
          <cell r="G1735"/>
          <cell r="H1735"/>
          <cell r="I1735">
            <v>1</v>
          </cell>
          <cell r="J1735"/>
          <cell r="K1735">
            <v>1</v>
          </cell>
          <cell r="L1735">
            <v>1</v>
          </cell>
          <cell r="M1735">
            <v>1</v>
          </cell>
          <cell r="N1735"/>
          <cell r="O1735"/>
          <cell r="P1735"/>
          <cell r="Q1735">
            <v>5</v>
          </cell>
          <cell r="R1735">
            <v>1</v>
          </cell>
          <cell r="S1735">
            <v>12</v>
          </cell>
          <cell r="T1735"/>
          <cell r="U1735"/>
          <cell r="V1735">
            <v>3</v>
          </cell>
          <cell r="W1735">
            <v>1</v>
          </cell>
          <cell r="X1735">
            <v>1</v>
          </cell>
          <cell r="Y1735"/>
          <cell r="Z1735"/>
        </row>
        <row r="1736">
          <cell r="A1736">
            <v>42636</v>
          </cell>
          <cell r="B1736">
            <v>2</v>
          </cell>
          <cell r="C1736">
            <v>32</v>
          </cell>
          <cell r="D1736">
            <v>6</v>
          </cell>
          <cell r="E1736"/>
          <cell r="F1736"/>
          <cell r="G1736"/>
          <cell r="H1736"/>
          <cell r="I1736">
            <v>1</v>
          </cell>
          <cell r="J1736"/>
          <cell r="K1736">
            <v>1</v>
          </cell>
          <cell r="L1736">
            <v>1</v>
          </cell>
          <cell r="M1736"/>
          <cell r="N1736"/>
          <cell r="O1736"/>
          <cell r="P1736"/>
          <cell r="Q1736">
            <v>5</v>
          </cell>
          <cell r="R1736"/>
          <cell r="S1736">
            <v>8</v>
          </cell>
          <cell r="T1736"/>
          <cell r="U1736"/>
          <cell r="V1736">
            <v>1</v>
          </cell>
          <cell r="W1736">
            <v>1</v>
          </cell>
          <cell r="X1736">
            <v>1</v>
          </cell>
          <cell r="Y1736"/>
          <cell r="Z1736"/>
        </row>
        <row r="1737">
          <cell r="A1737">
            <v>42637</v>
          </cell>
          <cell r="B1737">
            <v>2</v>
          </cell>
          <cell r="C1737">
            <v>31</v>
          </cell>
          <cell r="D1737">
            <v>3</v>
          </cell>
          <cell r="E1737"/>
          <cell r="F1737"/>
          <cell r="G1737"/>
          <cell r="H1737">
            <v>1</v>
          </cell>
          <cell r="I1737">
            <v>1</v>
          </cell>
          <cell r="J1737"/>
          <cell r="K1737">
            <v>1</v>
          </cell>
          <cell r="L1737">
            <v>2</v>
          </cell>
          <cell r="M1737"/>
          <cell r="N1737"/>
          <cell r="O1737">
            <v>2</v>
          </cell>
          <cell r="P1737"/>
          <cell r="Q1737">
            <v>6</v>
          </cell>
          <cell r="R1737">
            <v>1</v>
          </cell>
          <cell r="S1737">
            <v>7</v>
          </cell>
          <cell r="T1737"/>
          <cell r="U1737"/>
          <cell r="V1737">
            <v>2</v>
          </cell>
          <cell r="W1737">
            <v>1</v>
          </cell>
          <cell r="X1737">
            <v>1</v>
          </cell>
          <cell r="Y1737"/>
          <cell r="Z1737"/>
        </row>
        <row r="1738">
          <cell r="A1738">
            <v>42638</v>
          </cell>
          <cell r="B1738">
            <v>2</v>
          </cell>
          <cell r="C1738">
            <v>29</v>
          </cell>
          <cell r="D1738">
            <v>3</v>
          </cell>
          <cell r="E1738"/>
          <cell r="F1738"/>
          <cell r="G1738"/>
          <cell r="H1738">
            <v>1</v>
          </cell>
          <cell r="I1738">
            <v>1</v>
          </cell>
          <cell r="J1738"/>
          <cell r="K1738">
            <v>1</v>
          </cell>
          <cell r="L1738">
            <v>1</v>
          </cell>
          <cell r="M1738"/>
          <cell r="N1738"/>
          <cell r="O1738">
            <v>1</v>
          </cell>
          <cell r="P1738"/>
          <cell r="Q1738">
            <v>4</v>
          </cell>
          <cell r="R1738">
            <v>1</v>
          </cell>
          <cell r="S1738">
            <v>12</v>
          </cell>
          <cell r="T1738"/>
          <cell r="U1738"/>
          <cell r="V1738">
            <v>2</v>
          </cell>
          <cell r="W1738">
            <v>1</v>
          </cell>
          <cell r="X1738">
            <v>5</v>
          </cell>
          <cell r="Y1738"/>
          <cell r="Z1738"/>
        </row>
        <row r="1739">
          <cell r="A1739">
            <v>42639</v>
          </cell>
          <cell r="B1739">
            <v>2</v>
          </cell>
          <cell r="C1739">
            <v>24</v>
          </cell>
          <cell r="D1739">
            <v>3</v>
          </cell>
          <cell r="E1739"/>
          <cell r="F1739"/>
          <cell r="G1739"/>
          <cell r="H1739"/>
          <cell r="I1739"/>
          <cell r="J1739"/>
          <cell r="K1739"/>
          <cell r="L1739">
            <v>1</v>
          </cell>
          <cell r="M1739"/>
          <cell r="N1739"/>
          <cell r="O1739"/>
          <cell r="P1739"/>
          <cell r="Q1739">
            <v>3</v>
          </cell>
          <cell r="R1739"/>
          <cell r="S1739">
            <v>11</v>
          </cell>
          <cell r="T1739"/>
          <cell r="U1739"/>
          <cell r="V1739">
            <v>2</v>
          </cell>
          <cell r="W1739"/>
          <cell r="X1739">
            <v>5</v>
          </cell>
          <cell r="Y1739"/>
          <cell r="Z1739"/>
        </row>
        <row r="1740">
          <cell r="A1740">
            <v>42640</v>
          </cell>
          <cell r="B1740">
            <v>2</v>
          </cell>
          <cell r="C1740">
            <v>27</v>
          </cell>
          <cell r="D1740">
            <v>1</v>
          </cell>
          <cell r="E1740"/>
          <cell r="F1740"/>
          <cell r="G1740"/>
          <cell r="H1740">
            <v>3</v>
          </cell>
          <cell r="I1740"/>
          <cell r="J1740"/>
          <cell r="K1740"/>
          <cell r="L1740"/>
          <cell r="M1740"/>
          <cell r="N1740"/>
          <cell r="O1740">
            <v>1</v>
          </cell>
          <cell r="P1740"/>
          <cell r="Q1740">
            <v>4</v>
          </cell>
          <cell r="R1740"/>
          <cell r="S1740">
            <v>12</v>
          </cell>
          <cell r="T1740"/>
          <cell r="U1740"/>
          <cell r="V1740">
            <v>3</v>
          </cell>
          <cell r="W1740">
            <v>1</v>
          </cell>
          <cell r="X1740">
            <v>4</v>
          </cell>
          <cell r="Y1740"/>
          <cell r="Z1740"/>
        </row>
        <row r="1741">
          <cell r="A1741">
            <v>42641</v>
          </cell>
          <cell r="B1741">
            <v>3</v>
          </cell>
          <cell r="C1741">
            <v>20</v>
          </cell>
          <cell r="D1741">
            <v>3</v>
          </cell>
          <cell r="E1741"/>
          <cell r="F1741"/>
          <cell r="G1741"/>
          <cell r="H1741">
            <v>2</v>
          </cell>
          <cell r="I1741">
            <v>1</v>
          </cell>
          <cell r="J1741"/>
          <cell r="K1741"/>
          <cell r="L1741"/>
          <cell r="M1741">
            <v>2</v>
          </cell>
          <cell r="N1741"/>
          <cell r="O1741"/>
          <cell r="P1741"/>
          <cell r="Q1741">
            <v>1</v>
          </cell>
          <cell r="R1741"/>
          <cell r="S1741">
            <v>11</v>
          </cell>
          <cell r="T1741"/>
          <cell r="U1741"/>
          <cell r="V1741">
            <v>1</v>
          </cell>
          <cell r="W1741">
            <v>2</v>
          </cell>
          <cell r="X1741">
            <v>6</v>
          </cell>
          <cell r="Y1741"/>
          <cell r="Z1741"/>
        </row>
        <row r="1742">
          <cell r="A1742">
            <v>42642</v>
          </cell>
          <cell r="B1742">
            <v>3</v>
          </cell>
          <cell r="C1742">
            <v>25</v>
          </cell>
          <cell r="D1742">
            <v>1</v>
          </cell>
          <cell r="E1742"/>
          <cell r="F1742"/>
          <cell r="G1742"/>
          <cell r="H1742">
            <v>2</v>
          </cell>
          <cell r="I1742"/>
          <cell r="J1742"/>
          <cell r="K1742"/>
          <cell r="L1742"/>
          <cell r="M1742"/>
          <cell r="N1742"/>
          <cell r="O1742">
            <v>1</v>
          </cell>
          <cell r="P1742"/>
          <cell r="Q1742">
            <v>1</v>
          </cell>
          <cell r="R1742"/>
          <cell r="S1742">
            <v>5</v>
          </cell>
          <cell r="T1742"/>
          <cell r="U1742"/>
          <cell r="V1742"/>
          <cell r="W1742">
            <v>1</v>
          </cell>
          <cell r="X1742">
            <v>6</v>
          </cell>
          <cell r="Y1742"/>
          <cell r="Z1742"/>
        </row>
        <row r="1743">
          <cell r="A1743">
            <v>42643</v>
          </cell>
          <cell r="B1743">
            <v>2</v>
          </cell>
          <cell r="C1743">
            <v>29</v>
          </cell>
          <cell r="D1743">
            <v>2</v>
          </cell>
          <cell r="E1743"/>
          <cell r="F1743"/>
          <cell r="G1743"/>
          <cell r="H1743">
            <v>1</v>
          </cell>
          <cell r="I1743"/>
          <cell r="J1743"/>
          <cell r="K1743"/>
          <cell r="L1743">
            <v>1</v>
          </cell>
          <cell r="M1743">
            <v>1</v>
          </cell>
          <cell r="N1743"/>
          <cell r="O1743"/>
          <cell r="P1743"/>
          <cell r="Q1743">
            <v>1</v>
          </cell>
          <cell r="R1743"/>
          <cell r="S1743">
            <v>6</v>
          </cell>
          <cell r="T1743"/>
          <cell r="U1743"/>
          <cell r="V1743">
            <v>2</v>
          </cell>
          <cell r="W1743">
            <v>1</v>
          </cell>
          <cell r="X1743">
            <v>6</v>
          </cell>
          <cell r="Y1743"/>
          <cell r="Z1743"/>
        </row>
        <row r="1744">
          <cell r="A1744">
            <v>42644</v>
          </cell>
          <cell r="B1744"/>
          <cell r="C1744">
            <v>25</v>
          </cell>
          <cell r="D1744"/>
          <cell r="E1744"/>
          <cell r="F1744"/>
          <cell r="G1744"/>
          <cell r="H1744">
            <v>1</v>
          </cell>
          <cell r="I1744"/>
          <cell r="J1744"/>
          <cell r="K1744"/>
          <cell r="L1744"/>
          <cell r="M1744">
            <v>1</v>
          </cell>
          <cell r="N1744"/>
          <cell r="O1744"/>
          <cell r="P1744"/>
          <cell r="Q1744">
            <v>1</v>
          </cell>
          <cell r="R1744"/>
          <cell r="S1744">
            <v>7</v>
          </cell>
          <cell r="T1744"/>
          <cell r="U1744"/>
          <cell r="V1744">
            <v>2</v>
          </cell>
          <cell r="W1744">
            <v>1</v>
          </cell>
          <cell r="X1744">
            <v>3</v>
          </cell>
          <cell r="Y1744"/>
          <cell r="Z1744"/>
        </row>
        <row r="1745">
          <cell r="A1745">
            <v>42645</v>
          </cell>
          <cell r="B1745"/>
          <cell r="C1745">
            <v>26</v>
          </cell>
          <cell r="D1745">
            <v>1</v>
          </cell>
          <cell r="E1745"/>
          <cell r="F1745"/>
          <cell r="G1745"/>
          <cell r="H1745">
            <v>1</v>
          </cell>
          <cell r="I1745"/>
          <cell r="J1745"/>
          <cell r="K1745"/>
          <cell r="L1745">
            <v>2</v>
          </cell>
          <cell r="M1745">
            <v>1</v>
          </cell>
          <cell r="N1745"/>
          <cell r="O1745"/>
          <cell r="P1745"/>
          <cell r="Q1745">
            <v>2</v>
          </cell>
          <cell r="R1745"/>
          <cell r="S1745">
            <v>9</v>
          </cell>
          <cell r="T1745"/>
          <cell r="U1745"/>
          <cell r="V1745">
            <v>4</v>
          </cell>
          <cell r="W1745">
            <v>1</v>
          </cell>
          <cell r="X1745">
            <v>5</v>
          </cell>
          <cell r="Y1745"/>
          <cell r="Z1745"/>
        </row>
        <row r="1746">
          <cell r="A1746">
            <v>42646</v>
          </cell>
          <cell r="B1746">
            <v>1</v>
          </cell>
          <cell r="C1746">
            <v>30</v>
          </cell>
          <cell r="D1746">
            <v>4</v>
          </cell>
          <cell r="E1746"/>
          <cell r="F1746"/>
          <cell r="G1746"/>
          <cell r="H1746"/>
          <cell r="I1746"/>
          <cell r="J1746"/>
          <cell r="K1746"/>
          <cell r="L1746">
            <v>1</v>
          </cell>
          <cell r="M1746">
            <v>1</v>
          </cell>
          <cell r="N1746"/>
          <cell r="O1746"/>
          <cell r="P1746"/>
          <cell r="Q1746">
            <v>1</v>
          </cell>
          <cell r="R1746"/>
          <cell r="S1746">
            <v>13</v>
          </cell>
          <cell r="T1746"/>
          <cell r="U1746"/>
          <cell r="V1746">
            <v>3</v>
          </cell>
          <cell r="W1746"/>
          <cell r="X1746">
            <v>9</v>
          </cell>
          <cell r="Y1746"/>
          <cell r="Z1746"/>
        </row>
        <row r="1747">
          <cell r="A1747">
            <v>42647</v>
          </cell>
          <cell r="B1747">
            <v>2</v>
          </cell>
          <cell r="C1747">
            <v>34</v>
          </cell>
          <cell r="D1747">
            <v>9</v>
          </cell>
          <cell r="E1747"/>
          <cell r="F1747"/>
          <cell r="G1747"/>
          <cell r="H1747">
            <v>1</v>
          </cell>
          <cell r="I1747"/>
          <cell r="J1747"/>
          <cell r="K1747"/>
          <cell r="L1747"/>
          <cell r="M1747">
            <v>1</v>
          </cell>
          <cell r="N1747"/>
          <cell r="O1747">
            <v>1</v>
          </cell>
          <cell r="P1747"/>
          <cell r="Q1747">
            <v>2</v>
          </cell>
          <cell r="R1747">
            <v>1</v>
          </cell>
          <cell r="S1747">
            <v>13</v>
          </cell>
          <cell r="T1747"/>
          <cell r="U1747"/>
          <cell r="V1747">
            <v>3</v>
          </cell>
          <cell r="W1747"/>
          <cell r="X1747">
            <v>9</v>
          </cell>
          <cell r="Y1747"/>
          <cell r="Z1747"/>
        </row>
        <row r="1748">
          <cell r="A1748">
            <v>42648</v>
          </cell>
          <cell r="B1748">
            <v>2</v>
          </cell>
          <cell r="C1748">
            <v>31</v>
          </cell>
          <cell r="D1748">
            <v>6</v>
          </cell>
          <cell r="E1748"/>
          <cell r="F1748"/>
          <cell r="G1748"/>
          <cell r="H1748">
            <v>1</v>
          </cell>
          <cell r="I1748"/>
          <cell r="J1748"/>
          <cell r="K1748"/>
          <cell r="L1748">
            <v>1</v>
          </cell>
          <cell r="M1748">
            <v>1</v>
          </cell>
          <cell r="N1748"/>
          <cell r="O1748"/>
          <cell r="P1748"/>
          <cell r="Q1748">
            <v>2</v>
          </cell>
          <cell r="R1748">
            <v>1</v>
          </cell>
          <cell r="S1748">
            <v>12</v>
          </cell>
          <cell r="T1748"/>
          <cell r="U1748"/>
          <cell r="V1748">
            <v>4</v>
          </cell>
          <cell r="W1748"/>
          <cell r="X1748">
            <v>8</v>
          </cell>
          <cell r="Y1748"/>
          <cell r="Z1748"/>
        </row>
        <row r="1749">
          <cell r="A1749">
            <v>42649</v>
          </cell>
          <cell r="B1749"/>
          <cell r="C1749">
            <v>27</v>
          </cell>
          <cell r="D1749">
            <v>6</v>
          </cell>
          <cell r="E1749"/>
          <cell r="F1749"/>
          <cell r="G1749"/>
          <cell r="H1749">
            <v>1</v>
          </cell>
          <cell r="I1749"/>
          <cell r="J1749"/>
          <cell r="K1749"/>
          <cell r="L1749">
            <v>1</v>
          </cell>
          <cell r="M1749"/>
          <cell r="N1749"/>
          <cell r="O1749"/>
          <cell r="P1749"/>
          <cell r="Q1749">
            <v>1</v>
          </cell>
          <cell r="R1749">
            <v>2</v>
          </cell>
          <cell r="S1749">
            <v>10</v>
          </cell>
          <cell r="T1749"/>
          <cell r="U1749"/>
          <cell r="V1749">
            <v>2</v>
          </cell>
          <cell r="W1749"/>
          <cell r="X1749">
            <v>8</v>
          </cell>
          <cell r="Y1749"/>
          <cell r="Z1749"/>
        </row>
        <row r="1750">
          <cell r="A1750">
            <v>42650</v>
          </cell>
          <cell r="B1750"/>
          <cell r="C1750">
            <v>29</v>
          </cell>
          <cell r="D1750">
            <v>8</v>
          </cell>
          <cell r="E1750"/>
          <cell r="F1750"/>
          <cell r="G1750"/>
          <cell r="H1750">
            <v>1</v>
          </cell>
          <cell r="I1750"/>
          <cell r="J1750"/>
          <cell r="K1750"/>
          <cell r="L1750"/>
          <cell r="M1750"/>
          <cell r="N1750"/>
          <cell r="O1750">
            <v>1</v>
          </cell>
          <cell r="P1750"/>
          <cell r="Q1750">
            <v>1</v>
          </cell>
          <cell r="R1750">
            <v>2</v>
          </cell>
          <cell r="S1750">
            <v>8</v>
          </cell>
          <cell r="T1750"/>
          <cell r="U1750"/>
          <cell r="V1750">
            <v>1</v>
          </cell>
          <cell r="W1750"/>
          <cell r="X1750">
            <v>8</v>
          </cell>
          <cell r="Y1750"/>
          <cell r="Z1750"/>
        </row>
        <row r="1751">
          <cell r="A1751">
            <v>42651</v>
          </cell>
          <cell r="B1751">
            <v>1</v>
          </cell>
          <cell r="C1751">
            <v>34</v>
          </cell>
          <cell r="D1751">
            <v>10</v>
          </cell>
          <cell r="E1751"/>
          <cell r="F1751"/>
          <cell r="G1751"/>
          <cell r="H1751">
            <v>1</v>
          </cell>
          <cell r="I1751"/>
          <cell r="J1751"/>
          <cell r="K1751">
            <v>1</v>
          </cell>
          <cell r="L1751"/>
          <cell r="M1751">
            <v>2</v>
          </cell>
          <cell r="N1751"/>
          <cell r="O1751"/>
          <cell r="P1751"/>
          <cell r="Q1751">
            <v>1</v>
          </cell>
          <cell r="R1751">
            <v>2</v>
          </cell>
          <cell r="S1751">
            <v>14</v>
          </cell>
          <cell r="T1751"/>
          <cell r="U1751"/>
          <cell r="V1751"/>
          <cell r="W1751"/>
          <cell r="X1751">
            <v>8</v>
          </cell>
          <cell r="Y1751"/>
          <cell r="Z1751"/>
        </row>
        <row r="1752">
          <cell r="A1752">
            <v>42652</v>
          </cell>
          <cell r="B1752">
            <v>2</v>
          </cell>
          <cell r="C1752">
            <v>34</v>
          </cell>
          <cell r="D1752">
            <v>9</v>
          </cell>
          <cell r="E1752"/>
          <cell r="F1752"/>
          <cell r="G1752"/>
          <cell r="H1752"/>
          <cell r="I1752"/>
          <cell r="J1752"/>
          <cell r="K1752">
            <v>1</v>
          </cell>
          <cell r="L1752">
            <v>1</v>
          </cell>
          <cell r="M1752"/>
          <cell r="N1752"/>
          <cell r="O1752"/>
          <cell r="P1752"/>
          <cell r="Q1752">
            <v>2</v>
          </cell>
          <cell r="R1752">
            <v>2</v>
          </cell>
          <cell r="S1752">
            <v>11</v>
          </cell>
          <cell r="T1752"/>
          <cell r="U1752"/>
          <cell r="V1752"/>
          <cell r="W1752"/>
          <cell r="X1752">
            <v>7</v>
          </cell>
          <cell r="Y1752"/>
          <cell r="Z1752"/>
        </row>
        <row r="1753">
          <cell r="A1753">
            <v>42653</v>
          </cell>
          <cell r="B1753">
            <v>1</v>
          </cell>
          <cell r="C1753">
            <v>32</v>
          </cell>
          <cell r="D1753">
            <v>12</v>
          </cell>
          <cell r="E1753"/>
          <cell r="F1753">
            <v>1</v>
          </cell>
          <cell r="G1753"/>
          <cell r="H1753"/>
          <cell r="I1753">
            <v>1</v>
          </cell>
          <cell r="J1753"/>
          <cell r="K1753">
            <v>1</v>
          </cell>
          <cell r="L1753"/>
          <cell r="M1753">
            <v>2</v>
          </cell>
          <cell r="N1753"/>
          <cell r="O1753"/>
          <cell r="P1753"/>
          <cell r="Q1753">
            <v>2</v>
          </cell>
          <cell r="R1753">
            <v>1</v>
          </cell>
          <cell r="S1753">
            <v>11</v>
          </cell>
          <cell r="T1753"/>
          <cell r="U1753"/>
          <cell r="V1753">
            <v>1</v>
          </cell>
          <cell r="W1753"/>
          <cell r="X1753">
            <v>8</v>
          </cell>
          <cell r="Y1753"/>
          <cell r="Z1753"/>
        </row>
        <row r="1754">
          <cell r="A1754">
            <v>42654</v>
          </cell>
          <cell r="B1754"/>
          <cell r="C1754">
            <v>30</v>
          </cell>
          <cell r="D1754">
            <v>13</v>
          </cell>
          <cell r="E1754"/>
          <cell r="F1754"/>
          <cell r="G1754"/>
          <cell r="H1754">
            <v>1</v>
          </cell>
          <cell r="I1754"/>
          <cell r="J1754"/>
          <cell r="K1754">
            <v>1</v>
          </cell>
          <cell r="L1754">
            <v>2</v>
          </cell>
          <cell r="M1754">
            <v>1</v>
          </cell>
          <cell r="N1754"/>
          <cell r="O1754">
            <v>1</v>
          </cell>
          <cell r="P1754"/>
          <cell r="Q1754">
            <v>2</v>
          </cell>
          <cell r="R1754">
            <v>1</v>
          </cell>
          <cell r="S1754">
            <v>9</v>
          </cell>
          <cell r="T1754"/>
          <cell r="U1754"/>
          <cell r="V1754">
            <v>4</v>
          </cell>
          <cell r="W1754"/>
          <cell r="X1754">
            <v>10</v>
          </cell>
          <cell r="Y1754"/>
          <cell r="Z1754"/>
        </row>
        <row r="1755">
          <cell r="A1755">
            <v>42655</v>
          </cell>
          <cell r="B1755">
            <v>1</v>
          </cell>
          <cell r="C1755">
            <v>26</v>
          </cell>
          <cell r="D1755">
            <v>10</v>
          </cell>
          <cell r="E1755"/>
          <cell r="F1755"/>
          <cell r="G1755"/>
          <cell r="H1755">
            <v>1</v>
          </cell>
          <cell r="I1755"/>
          <cell r="J1755"/>
          <cell r="K1755">
            <v>1</v>
          </cell>
          <cell r="L1755"/>
          <cell r="M1755"/>
          <cell r="N1755"/>
          <cell r="O1755">
            <v>1</v>
          </cell>
          <cell r="P1755"/>
          <cell r="Q1755">
            <v>2</v>
          </cell>
          <cell r="R1755">
            <v>1</v>
          </cell>
          <cell r="S1755">
            <v>3</v>
          </cell>
          <cell r="T1755"/>
          <cell r="U1755"/>
          <cell r="V1755">
            <v>3</v>
          </cell>
          <cell r="W1755"/>
          <cell r="X1755">
            <v>7</v>
          </cell>
          <cell r="Y1755"/>
          <cell r="Z1755"/>
        </row>
        <row r="1756">
          <cell r="A1756">
            <v>42656</v>
          </cell>
          <cell r="B1756">
            <v>2</v>
          </cell>
          <cell r="C1756">
            <v>30</v>
          </cell>
          <cell r="D1756">
            <v>10</v>
          </cell>
          <cell r="E1756"/>
          <cell r="F1756">
            <v>1</v>
          </cell>
          <cell r="G1756"/>
          <cell r="H1756">
            <v>1</v>
          </cell>
          <cell r="I1756">
            <v>1</v>
          </cell>
          <cell r="J1756"/>
          <cell r="K1756">
            <v>1</v>
          </cell>
          <cell r="L1756"/>
          <cell r="M1756"/>
          <cell r="N1756"/>
          <cell r="O1756">
            <v>1</v>
          </cell>
          <cell r="P1756"/>
          <cell r="Q1756">
            <v>3</v>
          </cell>
          <cell r="R1756">
            <v>1</v>
          </cell>
          <cell r="S1756">
            <v>5</v>
          </cell>
          <cell r="T1756"/>
          <cell r="U1756"/>
          <cell r="V1756">
            <v>5</v>
          </cell>
          <cell r="W1756">
            <v>1</v>
          </cell>
          <cell r="X1756">
            <v>9</v>
          </cell>
          <cell r="Y1756"/>
          <cell r="Z1756"/>
        </row>
        <row r="1757">
          <cell r="A1757">
            <v>42657</v>
          </cell>
          <cell r="B1757">
            <v>1</v>
          </cell>
          <cell r="C1757">
            <v>23</v>
          </cell>
          <cell r="D1757">
            <v>8</v>
          </cell>
          <cell r="E1757"/>
          <cell r="F1757">
            <v>2</v>
          </cell>
          <cell r="G1757"/>
          <cell r="H1757">
            <v>1</v>
          </cell>
          <cell r="I1757"/>
          <cell r="J1757"/>
          <cell r="K1757">
            <v>1</v>
          </cell>
          <cell r="L1757">
            <v>1</v>
          </cell>
          <cell r="M1757">
            <v>1</v>
          </cell>
          <cell r="N1757"/>
          <cell r="O1757"/>
          <cell r="P1757"/>
          <cell r="Q1757">
            <v>2</v>
          </cell>
          <cell r="R1757">
            <v>1</v>
          </cell>
          <cell r="S1757">
            <v>6</v>
          </cell>
          <cell r="T1757"/>
          <cell r="U1757"/>
          <cell r="V1757">
            <v>3</v>
          </cell>
          <cell r="W1757">
            <v>1</v>
          </cell>
          <cell r="X1757">
            <v>8</v>
          </cell>
          <cell r="Y1757"/>
          <cell r="Z1757"/>
        </row>
        <row r="1758">
          <cell r="A1758">
            <v>42658</v>
          </cell>
          <cell r="B1758">
            <v>1</v>
          </cell>
          <cell r="C1758">
            <v>21</v>
          </cell>
          <cell r="D1758">
            <v>7</v>
          </cell>
          <cell r="E1758"/>
          <cell r="F1758">
            <v>2</v>
          </cell>
          <cell r="G1758"/>
          <cell r="H1758"/>
          <cell r="I1758"/>
          <cell r="J1758"/>
          <cell r="K1758">
            <v>1</v>
          </cell>
          <cell r="L1758"/>
          <cell r="M1758">
            <v>3</v>
          </cell>
          <cell r="N1758"/>
          <cell r="O1758"/>
          <cell r="P1758"/>
          <cell r="Q1758">
            <v>2</v>
          </cell>
          <cell r="R1758">
            <v>1</v>
          </cell>
          <cell r="S1758">
            <v>6</v>
          </cell>
          <cell r="T1758"/>
          <cell r="U1758"/>
          <cell r="V1758">
            <v>2</v>
          </cell>
          <cell r="W1758"/>
          <cell r="X1758">
            <v>10</v>
          </cell>
          <cell r="Y1758"/>
          <cell r="Z1758"/>
        </row>
        <row r="1759">
          <cell r="A1759">
            <v>42659</v>
          </cell>
          <cell r="B1759">
            <v>1</v>
          </cell>
          <cell r="C1759">
            <v>24</v>
          </cell>
          <cell r="D1759">
            <v>12</v>
          </cell>
          <cell r="E1759"/>
          <cell r="F1759">
            <v>1</v>
          </cell>
          <cell r="G1759"/>
          <cell r="H1759"/>
          <cell r="I1759"/>
          <cell r="J1759"/>
          <cell r="K1759"/>
          <cell r="L1759">
            <v>1</v>
          </cell>
          <cell r="M1759">
            <v>2</v>
          </cell>
          <cell r="N1759"/>
          <cell r="O1759"/>
          <cell r="P1759"/>
          <cell r="Q1759">
            <v>1</v>
          </cell>
          <cell r="R1759">
            <v>1</v>
          </cell>
          <cell r="S1759">
            <v>8</v>
          </cell>
          <cell r="T1759"/>
          <cell r="U1759"/>
          <cell r="V1759">
            <v>3</v>
          </cell>
          <cell r="W1759"/>
          <cell r="X1759">
            <v>10</v>
          </cell>
          <cell r="Y1759"/>
          <cell r="Z1759"/>
        </row>
        <row r="1760">
          <cell r="A1760">
            <v>42660</v>
          </cell>
          <cell r="B1760"/>
          <cell r="C1760">
            <v>22</v>
          </cell>
          <cell r="D1760">
            <v>14</v>
          </cell>
          <cell r="E1760"/>
          <cell r="F1760"/>
          <cell r="G1760"/>
          <cell r="H1760">
            <v>1</v>
          </cell>
          <cell r="I1760"/>
          <cell r="J1760"/>
          <cell r="K1760"/>
          <cell r="L1760">
            <v>1</v>
          </cell>
          <cell r="M1760">
            <v>1</v>
          </cell>
          <cell r="N1760"/>
          <cell r="O1760"/>
          <cell r="P1760"/>
          <cell r="Q1760">
            <v>2</v>
          </cell>
          <cell r="R1760">
            <v>1</v>
          </cell>
          <cell r="S1760">
            <v>5</v>
          </cell>
          <cell r="T1760"/>
          <cell r="U1760"/>
          <cell r="V1760">
            <v>3</v>
          </cell>
          <cell r="W1760"/>
          <cell r="X1760">
            <v>9</v>
          </cell>
          <cell r="Y1760"/>
          <cell r="Z1760"/>
        </row>
        <row r="1761">
          <cell r="A1761">
            <v>42661</v>
          </cell>
          <cell r="B1761"/>
          <cell r="C1761">
            <v>21</v>
          </cell>
          <cell r="D1761">
            <v>13</v>
          </cell>
          <cell r="E1761"/>
          <cell r="F1761"/>
          <cell r="G1761"/>
          <cell r="H1761">
            <v>1</v>
          </cell>
          <cell r="I1761"/>
          <cell r="J1761"/>
          <cell r="K1761"/>
          <cell r="L1761">
            <v>1</v>
          </cell>
          <cell r="M1761">
            <v>2</v>
          </cell>
          <cell r="N1761"/>
          <cell r="O1761">
            <v>1</v>
          </cell>
          <cell r="P1761"/>
          <cell r="Q1761">
            <v>2</v>
          </cell>
          <cell r="R1761">
            <v>1</v>
          </cell>
          <cell r="S1761">
            <v>9</v>
          </cell>
          <cell r="T1761"/>
          <cell r="U1761"/>
          <cell r="V1761">
            <v>3</v>
          </cell>
          <cell r="W1761"/>
          <cell r="X1761">
            <v>8</v>
          </cell>
          <cell r="Y1761"/>
          <cell r="Z1761"/>
        </row>
        <row r="1762">
          <cell r="A1762">
            <v>42662</v>
          </cell>
          <cell r="B1762">
            <v>1</v>
          </cell>
          <cell r="C1762">
            <v>18</v>
          </cell>
          <cell r="D1762">
            <v>12</v>
          </cell>
          <cell r="E1762"/>
          <cell r="F1762"/>
          <cell r="G1762"/>
          <cell r="H1762">
            <v>3</v>
          </cell>
          <cell r="I1762">
            <v>1</v>
          </cell>
          <cell r="J1762"/>
          <cell r="K1762">
            <v>1</v>
          </cell>
          <cell r="L1762">
            <v>2</v>
          </cell>
          <cell r="M1762">
            <v>1</v>
          </cell>
          <cell r="N1762"/>
          <cell r="O1762">
            <v>1</v>
          </cell>
          <cell r="P1762"/>
          <cell r="Q1762">
            <v>2</v>
          </cell>
          <cell r="R1762">
            <v>1</v>
          </cell>
          <cell r="S1762">
            <v>8</v>
          </cell>
          <cell r="T1762"/>
          <cell r="U1762"/>
          <cell r="V1762">
            <v>2</v>
          </cell>
          <cell r="W1762"/>
          <cell r="X1762">
            <v>10</v>
          </cell>
          <cell r="Y1762"/>
          <cell r="Z1762"/>
        </row>
        <row r="1763">
          <cell r="A1763">
            <v>42663</v>
          </cell>
          <cell r="B1763">
            <v>1</v>
          </cell>
          <cell r="C1763">
            <v>23</v>
          </cell>
          <cell r="D1763">
            <v>13</v>
          </cell>
          <cell r="E1763"/>
          <cell r="F1763"/>
          <cell r="G1763"/>
          <cell r="H1763">
            <v>2</v>
          </cell>
          <cell r="I1763"/>
          <cell r="J1763"/>
          <cell r="K1763">
            <v>1</v>
          </cell>
          <cell r="L1763"/>
          <cell r="M1763">
            <v>1</v>
          </cell>
          <cell r="N1763"/>
          <cell r="O1763">
            <v>1</v>
          </cell>
          <cell r="P1763"/>
          <cell r="Q1763">
            <v>2</v>
          </cell>
          <cell r="R1763">
            <v>1</v>
          </cell>
          <cell r="S1763">
            <v>12</v>
          </cell>
          <cell r="T1763"/>
          <cell r="U1763"/>
          <cell r="V1763">
            <v>6</v>
          </cell>
          <cell r="W1763"/>
          <cell r="X1763">
            <v>12</v>
          </cell>
          <cell r="Y1763"/>
          <cell r="Z1763"/>
        </row>
        <row r="1764">
          <cell r="A1764">
            <v>42664</v>
          </cell>
          <cell r="B1764"/>
          <cell r="C1764">
            <v>24</v>
          </cell>
          <cell r="D1764">
            <v>13</v>
          </cell>
          <cell r="E1764"/>
          <cell r="F1764">
            <v>1</v>
          </cell>
          <cell r="G1764"/>
          <cell r="H1764">
            <v>2</v>
          </cell>
          <cell r="I1764"/>
          <cell r="J1764"/>
          <cell r="K1764">
            <v>1</v>
          </cell>
          <cell r="L1764"/>
          <cell r="M1764">
            <v>1</v>
          </cell>
          <cell r="N1764"/>
          <cell r="O1764">
            <v>1</v>
          </cell>
          <cell r="P1764"/>
          <cell r="Q1764">
            <v>3</v>
          </cell>
          <cell r="R1764"/>
          <cell r="S1764">
            <v>9</v>
          </cell>
          <cell r="T1764"/>
          <cell r="U1764"/>
          <cell r="V1764">
            <v>4</v>
          </cell>
          <cell r="W1764">
            <v>2</v>
          </cell>
          <cell r="X1764">
            <v>10</v>
          </cell>
          <cell r="Y1764"/>
          <cell r="Z1764"/>
        </row>
        <row r="1765">
          <cell r="A1765">
            <v>42665</v>
          </cell>
          <cell r="B1765">
            <v>1</v>
          </cell>
          <cell r="C1765">
            <v>23</v>
          </cell>
          <cell r="D1765">
            <v>14</v>
          </cell>
          <cell r="E1765"/>
          <cell r="F1765">
            <v>1</v>
          </cell>
          <cell r="G1765"/>
          <cell r="H1765">
            <v>1</v>
          </cell>
          <cell r="I1765"/>
          <cell r="J1765"/>
          <cell r="K1765">
            <v>1</v>
          </cell>
          <cell r="L1765"/>
          <cell r="M1765">
            <v>1</v>
          </cell>
          <cell r="N1765"/>
          <cell r="O1765">
            <v>2</v>
          </cell>
          <cell r="P1765"/>
          <cell r="Q1765">
            <v>5</v>
          </cell>
          <cell r="R1765"/>
          <cell r="S1765">
            <v>7</v>
          </cell>
          <cell r="T1765"/>
          <cell r="U1765"/>
          <cell r="V1765">
            <v>4</v>
          </cell>
          <cell r="W1765">
            <v>1</v>
          </cell>
          <cell r="X1765">
            <v>10</v>
          </cell>
          <cell r="Y1765"/>
          <cell r="Z1765"/>
        </row>
        <row r="1766">
          <cell r="A1766">
            <v>42666</v>
          </cell>
          <cell r="B1766">
            <v>1</v>
          </cell>
          <cell r="C1766">
            <v>24</v>
          </cell>
          <cell r="D1766">
            <v>14</v>
          </cell>
          <cell r="E1766"/>
          <cell r="F1766"/>
          <cell r="G1766"/>
          <cell r="H1766">
            <v>1</v>
          </cell>
          <cell r="I1766">
            <v>1</v>
          </cell>
          <cell r="J1766"/>
          <cell r="K1766">
            <v>1</v>
          </cell>
          <cell r="L1766"/>
          <cell r="M1766">
            <v>1</v>
          </cell>
          <cell r="N1766"/>
          <cell r="O1766">
            <v>2</v>
          </cell>
          <cell r="P1766"/>
          <cell r="Q1766">
            <v>5</v>
          </cell>
          <cell r="R1766"/>
          <cell r="S1766">
            <v>4</v>
          </cell>
          <cell r="T1766"/>
          <cell r="U1766"/>
          <cell r="V1766">
            <v>4</v>
          </cell>
          <cell r="W1766"/>
          <cell r="X1766">
            <v>9</v>
          </cell>
          <cell r="Y1766"/>
          <cell r="Z1766"/>
        </row>
        <row r="1767">
          <cell r="A1767">
            <v>42667</v>
          </cell>
          <cell r="B1767">
            <v>1</v>
          </cell>
          <cell r="C1767">
            <v>22</v>
          </cell>
          <cell r="D1767">
            <v>10</v>
          </cell>
          <cell r="E1767"/>
          <cell r="F1767"/>
          <cell r="G1767"/>
          <cell r="H1767"/>
          <cell r="I1767">
            <v>2</v>
          </cell>
          <cell r="J1767"/>
          <cell r="K1767">
            <v>1</v>
          </cell>
          <cell r="L1767"/>
          <cell r="M1767"/>
          <cell r="N1767"/>
          <cell r="O1767">
            <v>1</v>
          </cell>
          <cell r="P1767"/>
          <cell r="Q1767">
            <v>5</v>
          </cell>
          <cell r="R1767"/>
          <cell r="S1767">
            <v>4</v>
          </cell>
          <cell r="T1767"/>
          <cell r="U1767"/>
          <cell r="V1767">
            <v>4</v>
          </cell>
          <cell r="W1767"/>
          <cell r="X1767">
            <v>11</v>
          </cell>
          <cell r="Y1767"/>
          <cell r="Z1767"/>
        </row>
        <row r="1768">
          <cell r="A1768">
            <v>42668</v>
          </cell>
          <cell r="B1768"/>
          <cell r="C1768">
            <v>19</v>
          </cell>
          <cell r="D1768">
            <v>9</v>
          </cell>
          <cell r="E1768"/>
          <cell r="F1768"/>
          <cell r="G1768"/>
          <cell r="H1768"/>
          <cell r="I1768">
            <v>2</v>
          </cell>
          <cell r="J1768">
            <v>1</v>
          </cell>
          <cell r="K1768">
            <v>1</v>
          </cell>
          <cell r="L1768">
            <v>1</v>
          </cell>
          <cell r="M1768"/>
          <cell r="N1768"/>
          <cell r="O1768">
            <v>1</v>
          </cell>
          <cell r="P1768"/>
          <cell r="Q1768">
            <v>8</v>
          </cell>
          <cell r="R1768"/>
          <cell r="S1768">
            <v>4</v>
          </cell>
          <cell r="T1768"/>
          <cell r="U1768"/>
          <cell r="V1768">
            <v>2</v>
          </cell>
          <cell r="W1768"/>
          <cell r="X1768">
            <v>9</v>
          </cell>
          <cell r="Y1768"/>
          <cell r="Z1768"/>
        </row>
        <row r="1769">
          <cell r="A1769">
            <v>42669</v>
          </cell>
          <cell r="B1769">
            <v>1</v>
          </cell>
          <cell r="C1769">
            <v>21</v>
          </cell>
          <cell r="D1769">
            <v>10</v>
          </cell>
          <cell r="E1769"/>
          <cell r="F1769"/>
          <cell r="G1769"/>
          <cell r="H1769"/>
          <cell r="I1769">
            <v>1</v>
          </cell>
          <cell r="J1769"/>
          <cell r="K1769">
            <v>1</v>
          </cell>
          <cell r="L1769"/>
          <cell r="M1769">
            <v>1</v>
          </cell>
          <cell r="N1769"/>
          <cell r="O1769">
            <v>1</v>
          </cell>
          <cell r="P1769"/>
          <cell r="Q1769">
            <v>7</v>
          </cell>
          <cell r="R1769"/>
          <cell r="S1769">
            <v>5</v>
          </cell>
          <cell r="T1769"/>
          <cell r="U1769"/>
          <cell r="V1769">
            <v>6</v>
          </cell>
          <cell r="W1769">
            <v>1</v>
          </cell>
          <cell r="X1769">
            <v>9</v>
          </cell>
          <cell r="Y1769"/>
          <cell r="Z1769"/>
        </row>
        <row r="1770">
          <cell r="A1770">
            <v>42670</v>
          </cell>
          <cell r="B1770">
            <v>1</v>
          </cell>
          <cell r="C1770">
            <v>24</v>
          </cell>
          <cell r="D1770">
            <v>9</v>
          </cell>
          <cell r="E1770"/>
          <cell r="F1770"/>
          <cell r="G1770"/>
          <cell r="H1770">
            <v>1</v>
          </cell>
          <cell r="I1770">
            <v>1</v>
          </cell>
          <cell r="J1770"/>
          <cell r="K1770">
            <v>1</v>
          </cell>
          <cell r="L1770"/>
          <cell r="M1770">
            <v>1</v>
          </cell>
          <cell r="N1770"/>
          <cell r="O1770">
            <v>1</v>
          </cell>
          <cell r="P1770"/>
          <cell r="Q1770">
            <v>4</v>
          </cell>
          <cell r="R1770">
            <v>1</v>
          </cell>
          <cell r="S1770">
            <v>8</v>
          </cell>
          <cell r="T1770"/>
          <cell r="U1770"/>
          <cell r="V1770">
            <v>4</v>
          </cell>
          <cell r="W1770"/>
          <cell r="X1770">
            <v>7</v>
          </cell>
          <cell r="Y1770"/>
          <cell r="Z1770"/>
        </row>
        <row r="1771">
          <cell r="A1771">
            <v>42671</v>
          </cell>
          <cell r="B1771"/>
          <cell r="C1771">
            <v>30</v>
          </cell>
          <cell r="D1771">
            <v>9</v>
          </cell>
          <cell r="E1771"/>
          <cell r="F1771">
            <v>1</v>
          </cell>
          <cell r="G1771">
            <v>1</v>
          </cell>
          <cell r="H1771"/>
          <cell r="I1771">
            <v>1</v>
          </cell>
          <cell r="J1771"/>
          <cell r="K1771"/>
          <cell r="L1771">
            <v>1</v>
          </cell>
          <cell r="M1771">
            <v>1</v>
          </cell>
          <cell r="N1771"/>
          <cell r="O1771">
            <v>2</v>
          </cell>
          <cell r="P1771"/>
          <cell r="Q1771">
            <v>5</v>
          </cell>
          <cell r="R1771">
            <v>1</v>
          </cell>
          <cell r="S1771">
            <v>8</v>
          </cell>
          <cell r="T1771"/>
          <cell r="U1771"/>
          <cell r="V1771">
            <v>5</v>
          </cell>
          <cell r="W1771"/>
          <cell r="X1771">
            <v>8</v>
          </cell>
          <cell r="Y1771"/>
          <cell r="Z1771"/>
        </row>
        <row r="1772">
          <cell r="A1772">
            <v>42672</v>
          </cell>
          <cell r="B1772"/>
          <cell r="C1772">
            <v>33</v>
          </cell>
          <cell r="D1772">
            <v>5</v>
          </cell>
          <cell r="E1772"/>
          <cell r="F1772"/>
          <cell r="G1772"/>
          <cell r="H1772">
            <v>1</v>
          </cell>
          <cell r="I1772"/>
          <cell r="J1772"/>
          <cell r="K1772"/>
          <cell r="L1772">
            <v>1</v>
          </cell>
          <cell r="M1772"/>
          <cell r="N1772"/>
          <cell r="O1772">
            <v>2</v>
          </cell>
          <cell r="P1772"/>
          <cell r="Q1772">
            <v>5</v>
          </cell>
          <cell r="R1772">
            <v>2</v>
          </cell>
          <cell r="S1772">
            <v>6</v>
          </cell>
          <cell r="T1772"/>
          <cell r="U1772"/>
          <cell r="V1772">
            <v>6</v>
          </cell>
          <cell r="W1772"/>
          <cell r="X1772">
            <v>8</v>
          </cell>
          <cell r="Y1772"/>
          <cell r="Z1772"/>
        </row>
        <row r="1773">
          <cell r="A1773">
            <v>42673</v>
          </cell>
          <cell r="B1773"/>
          <cell r="C1773">
            <v>31</v>
          </cell>
          <cell r="D1773">
            <v>5</v>
          </cell>
          <cell r="E1773"/>
          <cell r="F1773"/>
          <cell r="G1773">
            <v>1</v>
          </cell>
          <cell r="H1773">
            <v>2</v>
          </cell>
          <cell r="I1773"/>
          <cell r="J1773"/>
          <cell r="K1773"/>
          <cell r="L1773">
            <v>1</v>
          </cell>
          <cell r="M1773"/>
          <cell r="N1773"/>
          <cell r="O1773">
            <v>2</v>
          </cell>
          <cell r="P1773"/>
          <cell r="Q1773">
            <v>3</v>
          </cell>
          <cell r="R1773">
            <v>2</v>
          </cell>
          <cell r="S1773">
            <v>5</v>
          </cell>
          <cell r="T1773"/>
          <cell r="U1773"/>
          <cell r="V1773">
            <v>5</v>
          </cell>
          <cell r="W1773"/>
          <cell r="X1773">
            <v>10</v>
          </cell>
          <cell r="Y1773"/>
          <cell r="Z1773"/>
        </row>
        <row r="1774">
          <cell r="A1774">
            <v>42674</v>
          </cell>
          <cell r="B1774"/>
          <cell r="C1774">
            <v>28</v>
          </cell>
          <cell r="D1774">
            <v>2</v>
          </cell>
          <cell r="E1774"/>
          <cell r="F1774"/>
          <cell r="G1774"/>
          <cell r="H1774">
            <v>3</v>
          </cell>
          <cell r="I1774"/>
          <cell r="J1774"/>
          <cell r="K1774"/>
          <cell r="L1774"/>
          <cell r="M1774"/>
          <cell r="N1774"/>
          <cell r="O1774">
            <v>2</v>
          </cell>
          <cell r="P1774"/>
          <cell r="Q1774">
            <v>3</v>
          </cell>
          <cell r="R1774">
            <v>2</v>
          </cell>
          <cell r="S1774">
            <v>5</v>
          </cell>
          <cell r="T1774"/>
          <cell r="U1774"/>
          <cell r="V1774">
            <v>4</v>
          </cell>
          <cell r="W1774"/>
          <cell r="X1774">
            <v>9</v>
          </cell>
          <cell r="Y1774"/>
          <cell r="Z1774"/>
        </row>
        <row r="1775">
          <cell r="A1775">
            <v>42675</v>
          </cell>
          <cell r="B1775"/>
          <cell r="C1775">
            <v>29</v>
          </cell>
          <cell r="D1775">
            <v>2</v>
          </cell>
          <cell r="E1775"/>
          <cell r="F1775"/>
          <cell r="G1775"/>
          <cell r="H1775">
            <v>2</v>
          </cell>
          <cell r="I1775"/>
          <cell r="J1775"/>
          <cell r="K1775">
            <v>1</v>
          </cell>
          <cell r="L1775">
            <v>1</v>
          </cell>
          <cell r="M1775"/>
          <cell r="N1775"/>
          <cell r="O1775">
            <v>2</v>
          </cell>
          <cell r="P1775"/>
          <cell r="Q1775">
            <v>3</v>
          </cell>
          <cell r="R1775">
            <v>2</v>
          </cell>
          <cell r="S1775">
            <v>4</v>
          </cell>
          <cell r="T1775"/>
          <cell r="U1775"/>
          <cell r="V1775">
            <v>5</v>
          </cell>
          <cell r="W1775">
            <v>2</v>
          </cell>
          <cell r="X1775">
            <v>10</v>
          </cell>
          <cell r="Y1775"/>
          <cell r="Z1775"/>
        </row>
        <row r="1776">
          <cell r="A1776">
            <v>42676</v>
          </cell>
          <cell r="B1776"/>
          <cell r="C1776">
            <v>26</v>
          </cell>
          <cell r="D1776">
            <v>5</v>
          </cell>
          <cell r="E1776"/>
          <cell r="F1776"/>
          <cell r="G1776"/>
          <cell r="H1776"/>
          <cell r="I1776"/>
          <cell r="J1776"/>
          <cell r="K1776">
            <v>1</v>
          </cell>
          <cell r="L1776"/>
          <cell r="M1776"/>
          <cell r="N1776"/>
          <cell r="O1776">
            <v>3</v>
          </cell>
          <cell r="P1776"/>
          <cell r="Q1776">
            <v>3</v>
          </cell>
          <cell r="R1776">
            <v>3</v>
          </cell>
          <cell r="S1776">
            <v>4</v>
          </cell>
          <cell r="T1776"/>
          <cell r="U1776"/>
          <cell r="V1776">
            <v>6</v>
          </cell>
          <cell r="W1776">
            <v>1</v>
          </cell>
          <cell r="X1776">
            <v>8</v>
          </cell>
          <cell r="Y1776"/>
          <cell r="Z1776"/>
        </row>
        <row r="1777">
          <cell r="A1777">
            <v>42677</v>
          </cell>
          <cell r="B1777"/>
          <cell r="C1777">
            <v>23</v>
          </cell>
          <cell r="D1777">
            <v>6</v>
          </cell>
          <cell r="E1777"/>
          <cell r="F1777"/>
          <cell r="G1777"/>
          <cell r="H1777"/>
          <cell r="I1777"/>
          <cell r="J1777"/>
          <cell r="K1777">
            <v>1</v>
          </cell>
          <cell r="L1777"/>
          <cell r="M1777"/>
          <cell r="N1777"/>
          <cell r="O1777">
            <v>2</v>
          </cell>
          <cell r="P1777"/>
          <cell r="Q1777">
            <v>3</v>
          </cell>
          <cell r="R1777">
            <v>3</v>
          </cell>
          <cell r="S1777">
            <v>3</v>
          </cell>
          <cell r="T1777"/>
          <cell r="U1777"/>
          <cell r="V1777">
            <v>4</v>
          </cell>
          <cell r="W1777">
            <v>2</v>
          </cell>
          <cell r="X1777">
            <v>8</v>
          </cell>
          <cell r="Y1777"/>
          <cell r="Z1777"/>
        </row>
        <row r="1778">
          <cell r="A1778">
            <v>42678</v>
          </cell>
          <cell r="B1778">
            <v>3</v>
          </cell>
          <cell r="C1778">
            <v>24</v>
          </cell>
          <cell r="D1778">
            <v>3</v>
          </cell>
          <cell r="E1778"/>
          <cell r="F1778"/>
          <cell r="G1778"/>
          <cell r="H1778"/>
          <cell r="I1778"/>
          <cell r="J1778"/>
          <cell r="K1778">
            <v>1</v>
          </cell>
          <cell r="L1778"/>
          <cell r="M1778"/>
          <cell r="N1778"/>
          <cell r="O1778">
            <v>3</v>
          </cell>
          <cell r="P1778"/>
          <cell r="Q1778">
            <v>4</v>
          </cell>
          <cell r="R1778">
            <v>3</v>
          </cell>
          <cell r="S1778">
            <v>1</v>
          </cell>
          <cell r="T1778"/>
          <cell r="U1778"/>
          <cell r="V1778">
            <v>4</v>
          </cell>
          <cell r="W1778">
            <v>2</v>
          </cell>
          <cell r="X1778">
            <v>8</v>
          </cell>
          <cell r="Y1778"/>
          <cell r="Z1778"/>
        </row>
        <row r="1779">
          <cell r="A1779">
            <v>42679</v>
          </cell>
          <cell r="B1779">
            <v>4</v>
          </cell>
          <cell r="C1779">
            <v>22</v>
          </cell>
          <cell r="D1779">
            <v>3</v>
          </cell>
          <cell r="E1779"/>
          <cell r="F1779"/>
          <cell r="G1779"/>
          <cell r="H1779"/>
          <cell r="I1779"/>
          <cell r="J1779"/>
          <cell r="K1779">
            <v>1</v>
          </cell>
          <cell r="L1779">
            <v>1</v>
          </cell>
          <cell r="M1779">
            <v>1</v>
          </cell>
          <cell r="N1779"/>
          <cell r="O1779">
            <v>4</v>
          </cell>
          <cell r="P1779"/>
          <cell r="Q1779">
            <v>2</v>
          </cell>
          <cell r="R1779">
            <v>3</v>
          </cell>
          <cell r="S1779">
            <v>2</v>
          </cell>
          <cell r="T1779"/>
          <cell r="U1779"/>
          <cell r="V1779">
            <v>6</v>
          </cell>
          <cell r="W1779">
            <v>2</v>
          </cell>
          <cell r="X1779">
            <v>8</v>
          </cell>
          <cell r="Y1779">
            <v>1</v>
          </cell>
          <cell r="Z1779"/>
        </row>
        <row r="1780">
          <cell r="A1780">
            <v>42680</v>
          </cell>
          <cell r="B1780">
            <v>4</v>
          </cell>
          <cell r="C1780">
            <v>22</v>
          </cell>
          <cell r="D1780">
            <v>5</v>
          </cell>
          <cell r="E1780"/>
          <cell r="F1780"/>
          <cell r="G1780"/>
          <cell r="H1780">
            <v>3</v>
          </cell>
          <cell r="I1780"/>
          <cell r="J1780"/>
          <cell r="K1780">
            <v>2</v>
          </cell>
          <cell r="L1780">
            <v>1</v>
          </cell>
          <cell r="M1780"/>
          <cell r="N1780"/>
          <cell r="O1780">
            <v>3</v>
          </cell>
          <cell r="P1780"/>
          <cell r="Q1780">
            <v>2</v>
          </cell>
          <cell r="R1780">
            <v>2</v>
          </cell>
          <cell r="S1780">
            <v>2</v>
          </cell>
          <cell r="T1780"/>
          <cell r="U1780"/>
          <cell r="V1780">
            <v>6</v>
          </cell>
          <cell r="W1780">
            <v>2</v>
          </cell>
          <cell r="X1780">
            <v>7</v>
          </cell>
          <cell r="Y1780"/>
          <cell r="Z1780"/>
        </row>
        <row r="1781">
          <cell r="A1781">
            <v>42681</v>
          </cell>
          <cell r="B1781">
            <v>3</v>
          </cell>
          <cell r="C1781">
            <v>26</v>
          </cell>
          <cell r="D1781">
            <v>5</v>
          </cell>
          <cell r="E1781"/>
          <cell r="F1781"/>
          <cell r="G1781"/>
          <cell r="H1781">
            <v>4</v>
          </cell>
          <cell r="I1781"/>
          <cell r="J1781"/>
          <cell r="K1781">
            <v>2</v>
          </cell>
          <cell r="L1781"/>
          <cell r="M1781"/>
          <cell r="N1781"/>
          <cell r="O1781">
            <v>2</v>
          </cell>
          <cell r="P1781"/>
          <cell r="Q1781">
            <v>4</v>
          </cell>
          <cell r="R1781">
            <v>1</v>
          </cell>
          <cell r="S1781">
            <v>5</v>
          </cell>
          <cell r="T1781"/>
          <cell r="U1781"/>
          <cell r="V1781">
            <v>5</v>
          </cell>
          <cell r="W1781">
            <v>1</v>
          </cell>
          <cell r="X1781">
            <v>5</v>
          </cell>
          <cell r="Y1781"/>
          <cell r="Z1781"/>
        </row>
        <row r="1782">
          <cell r="A1782">
            <v>42682</v>
          </cell>
          <cell r="B1782">
            <v>3</v>
          </cell>
          <cell r="C1782">
            <v>26</v>
          </cell>
          <cell r="D1782">
            <v>6</v>
          </cell>
          <cell r="E1782"/>
          <cell r="F1782"/>
          <cell r="G1782"/>
          <cell r="H1782">
            <v>2</v>
          </cell>
          <cell r="I1782"/>
          <cell r="J1782"/>
          <cell r="K1782">
            <v>1</v>
          </cell>
          <cell r="L1782">
            <v>1</v>
          </cell>
          <cell r="M1782"/>
          <cell r="N1782"/>
          <cell r="O1782">
            <v>2</v>
          </cell>
          <cell r="P1782"/>
          <cell r="Q1782">
            <v>4</v>
          </cell>
          <cell r="R1782">
            <v>1</v>
          </cell>
          <cell r="S1782">
            <v>3</v>
          </cell>
          <cell r="T1782"/>
          <cell r="U1782"/>
          <cell r="V1782">
            <v>4</v>
          </cell>
          <cell r="W1782">
            <v>1</v>
          </cell>
          <cell r="X1782">
            <v>5</v>
          </cell>
          <cell r="Y1782"/>
          <cell r="Z1782"/>
        </row>
        <row r="1783">
          <cell r="A1783">
            <v>42683</v>
          </cell>
          <cell r="B1783">
            <v>3</v>
          </cell>
          <cell r="C1783">
            <v>27</v>
          </cell>
          <cell r="D1783">
            <v>6</v>
          </cell>
          <cell r="E1783"/>
          <cell r="F1783"/>
          <cell r="G1783"/>
          <cell r="H1783">
            <v>2</v>
          </cell>
          <cell r="I1783"/>
          <cell r="J1783"/>
          <cell r="K1783">
            <v>1</v>
          </cell>
          <cell r="L1783">
            <v>1</v>
          </cell>
          <cell r="M1783">
            <v>1</v>
          </cell>
          <cell r="N1783"/>
          <cell r="O1783">
            <v>1</v>
          </cell>
          <cell r="P1783"/>
          <cell r="Q1783">
            <v>3</v>
          </cell>
          <cell r="R1783">
            <v>1</v>
          </cell>
          <cell r="S1783">
            <v>4</v>
          </cell>
          <cell r="T1783"/>
          <cell r="U1783"/>
          <cell r="V1783">
            <v>3</v>
          </cell>
          <cell r="W1783">
            <v>1</v>
          </cell>
          <cell r="X1783">
            <v>5</v>
          </cell>
          <cell r="Y1783"/>
          <cell r="Z1783"/>
        </row>
        <row r="1784">
          <cell r="A1784">
            <v>42684</v>
          </cell>
          <cell r="B1784">
            <v>4</v>
          </cell>
          <cell r="C1784">
            <v>23</v>
          </cell>
          <cell r="D1784">
            <v>9</v>
          </cell>
          <cell r="E1784"/>
          <cell r="F1784"/>
          <cell r="G1784"/>
          <cell r="H1784">
            <v>2</v>
          </cell>
          <cell r="I1784"/>
          <cell r="J1784"/>
          <cell r="K1784">
            <v>1</v>
          </cell>
          <cell r="L1784">
            <v>3</v>
          </cell>
          <cell r="M1784">
            <v>2</v>
          </cell>
          <cell r="N1784"/>
          <cell r="O1784">
            <v>3</v>
          </cell>
          <cell r="P1784"/>
          <cell r="Q1784">
            <v>1</v>
          </cell>
          <cell r="R1784">
            <v>1</v>
          </cell>
          <cell r="S1784">
            <v>4</v>
          </cell>
          <cell r="T1784"/>
          <cell r="U1784"/>
          <cell r="V1784">
            <v>5</v>
          </cell>
          <cell r="W1784"/>
          <cell r="X1784">
            <v>10</v>
          </cell>
          <cell r="Y1784"/>
          <cell r="Z1784"/>
        </row>
        <row r="1785">
          <cell r="A1785">
            <v>42685</v>
          </cell>
          <cell r="B1785">
            <v>4</v>
          </cell>
          <cell r="C1785">
            <v>30</v>
          </cell>
          <cell r="D1785">
            <v>7</v>
          </cell>
          <cell r="E1785"/>
          <cell r="F1785">
            <v>1</v>
          </cell>
          <cell r="G1785"/>
          <cell r="H1785">
            <v>2</v>
          </cell>
          <cell r="I1785"/>
          <cell r="J1785"/>
          <cell r="K1785">
            <v>1</v>
          </cell>
          <cell r="L1785">
            <v>2</v>
          </cell>
          <cell r="M1785"/>
          <cell r="N1785"/>
          <cell r="O1785">
            <v>2</v>
          </cell>
          <cell r="P1785"/>
          <cell r="Q1785">
            <v>1</v>
          </cell>
          <cell r="R1785">
            <v>1</v>
          </cell>
          <cell r="S1785">
            <v>4</v>
          </cell>
          <cell r="T1785"/>
          <cell r="U1785"/>
          <cell r="V1785">
            <v>4</v>
          </cell>
          <cell r="W1785">
            <v>1</v>
          </cell>
          <cell r="X1785">
            <v>7</v>
          </cell>
          <cell r="Y1785"/>
          <cell r="Z1785"/>
        </row>
        <row r="1786">
          <cell r="A1786">
            <v>42686</v>
          </cell>
          <cell r="B1786">
            <v>4</v>
          </cell>
          <cell r="C1786">
            <v>20</v>
          </cell>
          <cell r="D1786">
            <v>5</v>
          </cell>
          <cell r="E1786"/>
          <cell r="F1786">
            <v>1</v>
          </cell>
          <cell r="G1786"/>
          <cell r="H1786">
            <v>1</v>
          </cell>
          <cell r="I1786"/>
          <cell r="J1786"/>
          <cell r="K1786">
            <v>1</v>
          </cell>
          <cell r="L1786"/>
          <cell r="M1786"/>
          <cell r="N1786"/>
          <cell r="O1786">
            <v>5</v>
          </cell>
          <cell r="P1786"/>
          <cell r="Q1786">
            <v>1</v>
          </cell>
          <cell r="R1786">
            <v>1</v>
          </cell>
          <cell r="S1786">
            <v>4</v>
          </cell>
          <cell r="T1786"/>
          <cell r="U1786"/>
          <cell r="V1786">
            <v>4</v>
          </cell>
          <cell r="W1786"/>
          <cell r="X1786">
            <v>11</v>
          </cell>
          <cell r="Y1786"/>
          <cell r="Z1786"/>
        </row>
        <row r="1787">
          <cell r="A1787">
            <v>42687</v>
          </cell>
          <cell r="B1787">
            <v>3</v>
          </cell>
          <cell r="C1787">
            <v>23</v>
          </cell>
          <cell r="D1787">
            <v>5</v>
          </cell>
          <cell r="E1787"/>
          <cell r="F1787"/>
          <cell r="G1787"/>
          <cell r="H1787">
            <v>1</v>
          </cell>
          <cell r="I1787">
            <v>1</v>
          </cell>
          <cell r="J1787"/>
          <cell r="K1787">
            <v>1</v>
          </cell>
          <cell r="L1787"/>
          <cell r="M1787">
            <v>1</v>
          </cell>
          <cell r="N1787"/>
          <cell r="O1787">
            <v>4</v>
          </cell>
          <cell r="P1787"/>
          <cell r="Q1787">
            <v>2</v>
          </cell>
          <cell r="R1787">
            <v>1</v>
          </cell>
          <cell r="S1787">
            <v>5</v>
          </cell>
          <cell r="T1787"/>
          <cell r="U1787"/>
          <cell r="V1787">
            <v>8</v>
          </cell>
          <cell r="W1787"/>
          <cell r="X1787">
            <v>10</v>
          </cell>
          <cell r="Y1787"/>
          <cell r="Z1787"/>
        </row>
        <row r="1788">
          <cell r="A1788">
            <v>42688</v>
          </cell>
          <cell r="B1788">
            <v>3</v>
          </cell>
          <cell r="C1788">
            <v>23</v>
          </cell>
          <cell r="D1788">
            <v>4</v>
          </cell>
          <cell r="E1788"/>
          <cell r="F1788"/>
          <cell r="G1788"/>
          <cell r="H1788">
            <v>1</v>
          </cell>
          <cell r="I1788">
            <v>1</v>
          </cell>
          <cell r="J1788"/>
          <cell r="K1788"/>
          <cell r="L1788"/>
          <cell r="M1788">
            <v>1</v>
          </cell>
          <cell r="N1788"/>
          <cell r="O1788">
            <v>7</v>
          </cell>
          <cell r="P1788"/>
          <cell r="Q1788">
            <v>1</v>
          </cell>
          <cell r="R1788">
            <v>2</v>
          </cell>
          <cell r="S1788">
            <v>3</v>
          </cell>
          <cell r="T1788"/>
          <cell r="U1788"/>
          <cell r="V1788">
            <v>8</v>
          </cell>
          <cell r="W1788"/>
          <cell r="X1788">
            <v>7</v>
          </cell>
          <cell r="Y1788"/>
          <cell r="Z1788"/>
        </row>
        <row r="1789">
          <cell r="A1789">
            <v>42689</v>
          </cell>
          <cell r="B1789">
            <v>2</v>
          </cell>
          <cell r="C1789">
            <v>19</v>
          </cell>
          <cell r="D1789">
            <v>3</v>
          </cell>
          <cell r="E1789"/>
          <cell r="F1789"/>
          <cell r="G1789"/>
          <cell r="H1789">
            <v>1</v>
          </cell>
          <cell r="I1789"/>
          <cell r="J1789"/>
          <cell r="K1789"/>
          <cell r="L1789"/>
          <cell r="M1789">
            <v>1</v>
          </cell>
          <cell r="N1789"/>
          <cell r="O1789">
            <v>4</v>
          </cell>
          <cell r="P1789"/>
          <cell r="Q1789">
            <v>2</v>
          </cell>
          <cell r="R1789">
            <v>1</v>
          </cell>
          <cell r="S1789">
            <v>3</v>
          </cell>
          <cell r="T1789"/>
          <cell r="U1789"/>
          <cell r="V1789">
            <v>9</v>
          </cell>
          <cell r="W1789">
            <v>1</v>
          </cell>
          <cell r="X1789">
            <v>8</v>
          </cell>
          <cell r="Y1789"/>
          <cell r="Z1789"/>
        </row>
        <row r="1790">
          <cell r="A1790">
            <v>42690</v>
          </cell>
          <cell r="B1790">
            <v>3</v>
          </cell>
          <cell r="C1790">
            <v>23</v>
          </cell>
          <cell r="D1790">
            <v>6</v>
          </cell>
          <cell r="E1790"/>
          <cell r="F1790">
            <v>1</v>
          </cell>
          <cell r="G1790"/>
          <cell r="H1790"/>
          <cell r="I1790"/>
          <cell r="J1790"/>
          <cell r="K1790"/>
          <cell r="L1790"/>
          <cell r="M1790"/>
          <cell r="N1790"/>
          <cell r="O1790">
            <v>2</v>
          </cell>
          <cell r="P1790"/>
          <cell r="Q1790">
            <v>1</v>
          </cell>
          <cell r="R1790">
            <v>1</v>
          </cell>
          <cell r="S1790">
            <v>4</v>
          </cell>
          <cell r="T1790"/>
          <cell r="U1790"/>
          <cell r="V1790">
            <v>8</v>
          </cell>
          <cell r="W1790"/>
          <cell r="X1790">
            <v>6</v>
          </cell>
          <cell r="Y1790"/>
          <cell r="Z1790"/>
        </row>
        <row r="1791">
          <cell r="A1791">
            <v>42691</v>
          </cell>
          <cell r="B1791">
            <v>2</v>
          </cell>
          <cell r="C1791">
            <v>21</v>
          </cell>
          <cell r="D1791">
            <v>6</v>
          </cell>
          <cell r="E1791"/>
          <cell r="F1791"/>
          <cell r="G1791"/>
          <cell r="H1791"/>
          <cell r="I1791"/>
          <cell r="J1791"/>
          <cell r="K1791">
            <v>1</v>
          </cell>
          <cell r="L1791"/>
          <cell r="M1791"/>
          <cell r="N1791"/>
          <cell r="O1791">
            <v>2</v>
          </cell>
          <cell r="P1791"/>
          <cell r="Q1791">
            <v>2</v>
          </cell>
          <cell r="R1791">
            <v>2</v>
          </cell>
          <cell r="S1791">
            <v>4</v>
          </cell>
          <cell r="T1791"/>
          <cell r="U1791"/>
          <cell r="V1791">
            <v>7</v>
          </cell>
          <cell r="W1791"/>
          <cell r="X1791">
            <v>7</v>
          </cell>
          <cell r="Y1791"/>
          <cell r="Z1791"/>
        </row>
        <row r="1792">
          <cell r="A1792">
            <v>42692</v>
          </cell>
          <cell r="B1792">
            <v>3</v>
          </cell>
          <cell r="C1792">
            <v>23</v>
          </cell>
          <cell r="D1792">
            <v>6</v>
          </cell>
          <cell r="E1792"/>
          <cell r="F1792"/>
          <cell r="G1792"/>
          <cell r="H1792"/>
          <cell r="I1792"/>
          <cell r="J1792"/>
          <cell r="K1792">
            <v>1</v>
          </cell>
          <cell r="L1792"/>
          <cell r="M1792"/>
          <cell r="N1792"/>
          <cell r="O1792">
            <v>3</v>
          </cell>
          <cell r="P1792"/>
          <cell r="Q1792">
            <v>3</v>
          </cell>
          <cell r="R1792">
            <v>2</v>
          </cell>
          <cell r="S1792">
            <v>11</v>
          </cell>
          <cell r="T1792"/>
          <cell r="U1792"/>
          <cell r="V1792">
            <v>9</v>
          </cell>
          <cell r="W1792"/>
          <cell r="X1792">
            <v>8</v>
          </cell>
          <cell r="Y1792"/>
          <cell r="Z1792"/>
        </row>
        <row r="1793">
          <cell r="A1793">
            <v>42693</v>
          </cell>
          <cell r="B1793">
            <v>2</v>
          </cell>
          <cell r="C1793">
            <v>19</v>
          </cell>
          <cell r="D1793">
            <v>7</v>
          </cell>
          <cell r="E1793"/>
          <cell r="F1793">
            <v>1</v>
          </cell>
          <cell r="G1793"/>
          <cell r="H1793"/>
          <cell r="I1793"/>
          <cell r="J1793">
            <v>1</v>
          </cell>
          <cell r="K1793">
            <v>1</v>
          </cell>
          <cell r="L1793"/>
          <cell r="M1793"/>
          <cell r="N1793"/>
          <cell r="O1793">
            <v>5</v>
          </cell>
          <cell r="P1793"/>
          <cell r="Q1793">
            <v>2</v>
          </cell>
          <cell r="R1793">
            <v>2</v>
          </cell>
          <cell r="S1793">
            <v>7</v>
          </cell>
          <cell r="T1793"/>
          <cell r="U1793"/>
          <cell r="V1793">
            <v>9</v>
          </cell>
          <cell r="W1793"/>
          <cell r="X1793">
            <v>6</v>
          </cell>
          <cell r="Y1793"/>
          <cell r="Z1793"/>
        </row>
        <row r="1794">
          <cell r="A1794">
            <v>42694</v>
          </cell>
          <cell r="B1794">
            <v>3</v>
          </cell>
          <cell r="C1794">
            <v>17</v>
          </cell>
          <cell r="D1794">
            <v>6</v>
          </cell>
          <cell r="E1794"/>
          <cell r="F1794"/>
          <cell r="G1794"/>
          <cell r="H1794">
            <v>1</v>
          </cell>
          <cell r="I1794"/>
          <cell r="J1794"/>
          <cell r="K1794">
            <v>1</v>
          </cell>
          <cell r="L1794">
            <v>1</v>
          </cell>
          <cell r="M1794"/>
          <cell r="N1794"/>
          <cell r="O1794">
            <v>4</v>
          </cell>
          <cell r="P1794"/>
          <cell r="Q1794">
            <v>3</v>
          </cell>
          <cell r="R1794">
            <v>2</v>
          </cell>
          <cell r="S1794">
            <v>6</v>
          </cell>
          <cell r="T1794"/>
          <cell r="U1794"/>
          <cell r="V1794">
            <v>8</v>
          </cell>
          <cell r="W1794"/>
          <cell r="X1794">
            <v>6</v>
          </cell>
          <cell r="Y1794"/>
          <cell r="Z1794"/>
        </row>
        <row r="1795">
          <cell r="A1795">
            <v>42695</v>
          </cell>
          <cell r="B1795">
            <v>4</v>
          </cell>
          <cell r="C1795">
            <v>17</v>
          </cell>
          <cell r="D1795">
            <v>11</v>
          </cell>
          <cell r="E1795"/>
          <cell r="F1795">
            <v>1</v>
          </cell>
          <cell r="G1795">
            <v>1</v>
          </cell>
          <cell r="H1795"/>
          <cell r="I1795"/>
          <cell r="J1795"/>
          <cell r="K1795">
            <v>1</v>
          </cell>
          <cell r="L1795"/>
          <cell r="M1795">
            <v>2</v>
          </cell>
          <cell r="N1795"/>
          <cell r="O1795">
            <v>2</v>
          </cell>
          <cell r="P1795"/>
          <cell r="Q1795">
            <v>2</v>
          </cell>
          <cell r="R1795">
            <v>2</v>
          </cell>
          <cell r="S1795">
            <v>6</v>
          </cell>
          <cell r="T1795"/>
          <cell r="U1795"/>
          <cell r="V1795">
            <v>9</v>
          </cell>
          <cell r="W1795"/>
          <cell r="X1795">
            <v>7</v>
          </cell>
          <cell r="Y1795"/>
          <cell r="Z1795"/>
        </row>
        <row r="1796">
          <cell r="A1796">
            <v>42696</v>
          </cell>
          <cell r="B1796">
            <v>4</v>
          </cell>
          <cell r="C1796">
            <v>22</v>
          </cell>
          <cell r="D1796">
            <v>9</v>
          </cell>
          <cell r="E1796"/>
          <cell r="F1796">
            <v>1</v>
          </cell>
          <cell r="G1796">
            <v>1</v>
          </cell>
          <cell r="H1796"/>
          <cell r="I1796"/>
          <cell r="J1796"/>
          <cell r="K1796">
            <v>1</v>
          </cell>
          <cell r="L1796"/>
          <cell r="M1796">
            <v>2</v>
          </cell>
          <cell r="N1796"/>
          <cell r="O1796">
            <v>2</v>
          </cell>
          <cell r="P1796"/>
          <cell r="Q1796"/>
          <cell r="R1796">
            <v>1</v>
          </cell>
          <cell r="S1796">
            <v>6</v>
          </cell>
          <cell r="T1796"/>
          <cell r="U1796"/>
          <cell r="V1796">
            <v>7</v>
          </cell>
          <cell r="W1796"/>
          <cell r="X1796">
            <v>4</v>
          </cell>
          <cell r="Y1796"/>
          <cell r="Z1796"/>
        </row>
        <row r="1797">
          <cell r="A1797">
            <v>42697</v>
          </cell>
          <cell r="B1797">
            <v>3</v>
          </cell>
          <cell r="C1797">
            <v>20</v>
          </cell>
          <cell r="D1797">
            <v>8</v>
          </cell>
          <cell r="E1797"/>
          <cell r="F1797">
            <v>3</v>
          </cell>
          <cell r="G1797"/>
          <cell r="H1797">
            <v>1</v>
          </cell>
          <cell r="I1797"/>
          <cell r="J1797"/>
          <cell r="K1797">
            <v>1</v>
          </cell>
          <cell r="L1797"/>
          <cell r="M1797">
            <v>1</v>
          </cell>
          <cell r="N1797"/>
          <cell r="O1797">
            <v>2</v>
          </cell>
          <cell r="P1797"/>
          <cell r="Q1797">
            <v>1</v>
          </cell>
          <cell r="R1797">
            <v>1</v>
          </cell>
          <cell r="S1797">
            <v>10</v>
          </cell>
          <cell r="T1797"/>
          <cell r="U1797"/>
          <cell r="V1797">
            <v>6</v>
          </cell>
          <cell r="W1797">
            <v>1</v>
          </cell>
          <cell r="X1797">
            <v>7</v>
          </cell>
          <cell r="Y1797"/>
          <cell r="Z1797"/>
        </row>
        <row r="1798">
          <cell r="A1798">
            <v>42698</v>
          </cell>
          <cell r="B1798">
            <v>3</v>
          </cell>
          <cell r="C1798">
            <v>29</v>
          </cell>
          <cell r="D1798">
            <v>8</v>
          </cell>
          <cell r="E1798"/>
          <cell r="F1798">
            <v>1</v>
          </cell>
          <cell r="G1798"/>
          <cell r="H1798">
            <v>1</v>
          </cell>
          <cell r="I1798"/>
          <cell r="J1798"/>
          <cell r="K1798">
            <v>2</v>
          </cell>
          <cell r="L1798">
            <v>1</v>
          </cell>
          <cell r="M1798">
            <v>1</v>
          </cell>
          <cell r="N1798"/>
          <cell r="O1798">
            <v>4</v>
          </cell>
          <cell r="P1798"/>
          <cell r="Q1798">
            <v>2</v>
          </cell>
          <cell r="R1798">
            <v>1</v>
          </cell>
          <cell r="S1798">
            <v>12</v>
          </cell>
          <cell r="T1798"/>
          <cell r="U1798"/>
          <cell r="V1798">
            <v>4</v>
          </cell>
          <cell r="W1798">
            <v>1</v>
          </cell>
          <cell r="X1798">
            <v>5</v>
          </cell>
          <cell r="Y1798"/>
          <cell r="Z1798"/>
        </row>
        <row r="1799">
          <cell r="A1799">
            <v>42699</v>
          </cell>
          <cell r="B1799">
            <v>5</v>
          </cell>
          <cell r="C1799">
            <v>19</v>
          </cell>
          <cell r="D1799">
            <v>6</v>
          </cell>
          <cell r="E1799"/>
          <cell r="F1799">
            <v>1</v>
          </cell>
          <cell r="G1799"/>
          <cell r="H1799"/>
          <cell r="I1799">
            <v>1</v>
          </cell>
          <cell r="J1799"/>
          <cell r="K1799">
            <v>2</v>
          </cell>
          <cell r="L1799"/>
          <cell r="M1799">
            <v>3</v>
          </cell>
          <cell r="N1799"/>
          <cell r="O1799">
            <v>2</v>
          </cell>
          <cell r="P1799"/>
          <cell r="Q1799">
            <v>2</v>
          </cell>
          <cell r="R1799">
            <v>1</v>
          </cell>
          <cell r="S1799">
            <v>8</v>
          </cell>
          <cell r="T1799"/>
          <cell r="U1799"/>
          <cell r="V1799">
            <v>2</v>
          </cell>
          <cell r="W1799"/>
          <cell r="X1799">
            <v>5</v>
          </cell>
          <cell r="Y1799"/>
          <cell r="Z1799"/>
        </row>
        <row r="1800">
          <cell r="A1800">
            <v>42700</v>
          </cell>
          <cell r="B1800">
            <v>4</v>
          </cell>
          <cell r="C1800">
            <v>19</v>
          </cell>
          <cell r="D1800">
            <v>7</v>
          </cell>
          <cell r="E1800"/>
          <cell r="F1800"/>
          <cell r="G1800"/>
          <cell r="H1800">
            <v>1</v>
          </cell>
          <cell r="I1800">
            <v>1</v>
          </cell>
          <cell r="J1800"/>
          <cell r="K1800">
            <v>2</v>
          </cell>
          <cell r="L1800"/>
          <cell r="M1800">
            <v>1</v>
          </cell>
          <cell r="N1800"/>
          <cell r="O1800">
            <v>4</v>
          </cell>
          <cell r="P1800"/>
          <cell r="Q1800"/>
          <cell r="R1800">
            <v>1</v>
          </cell>
          <cell r="S1800">
            <v>10</v>
          </cell>
          <cell r="T1800"/>
          <cell r="U1800"/>
          <cell r="V1800">
            <v>4</v>
          </cell>
          <cell r="W1800"/>
          <cell r="X1800">
            <v>6</v>
          </cell>
          <cell r="Y1800"/>
          <cell r="Z1800"/>
        </row>
        <row r="1801">
          <cell r="A1801">
            <v>42701</v>
          </cell>
          <cell r="B1801">
            <v>4</v>
          </cell>
          <cell r="C1801">
            <v>20</v>
          </cell>
          <cell r="D1801">
            <v>2</v>
          </cell>
          <cell r="E1801"/>
          <cell r="F1801">
            <v>2</v>
          </cell>
          <cell r="G1801"/>
          <cell r="H1801">
            <v>1</v>
          </cell>
          <cell r="I1801">
            <v>1</v>
          </cell>
          <cell r="J1801"/>
          <cell r="K1801">
            <v>2</v>
          </cell>
          <cell r="L1801"/>
          <cell r="M1801">
            <v>2</v>
          </cell>
          <cell r="N1801"/>
          <cell r="O1801">
            <v>3</v>
          </cell>
          <cell r="P1801"/>
          <cell r="Q1801">
            <v>1</v>
          </cell>
          <cell r="R1801">
            <v>1</v>
          </cell>
          <cell r="S1801">
            <v>9</v>
          </cell>
          <cell r="T1801"/>
          <cell r="U1801"/>
          <cell r="V1801">
            <v>3</v>
          </cell>
          <cell r="W1801"/>
          <cell r="X1801">
            <v>8</v>
          </cell>
          <cell r="Y1801"/>
          <cell r="Z1801"/>
        </row>
        <row r="1802">
          <cell r="A1802">
            <v>42702</v>
          </cell>
          <cell r="B1802">
            <v>3</v>
          </cell>
          <cell r="C1802">
            <v>24</v>
          </cell>
          <cell r="D1802">
            <v>2</v>
          </cell>
          <cell r="E1802"/>
          <cell r="F1802">
            <v>1</v>
          </cell>
          <cell r="G1802"/>
          <cell r="H1802">
            <v>2</v>
          </cell>
          <cell r="I1802">
            <v>1</v>
          </cell>
          <cell r="J1802"/>
          <cell r="K1802">
            <v>2</v>
          </cell>
          <cell r="L1802"/>
          <cell r="M1802"/>
          <cell r="N1802"/>
          <cell r="O1802">
            <v>5</v>
          </cell>
          <cell r="P1802"/>
          <cell r="Q1802"/>
          <cell r="R1802">
            <v>1</v>
          </cell>
          <cell r="S1802">
            <v>8</v>
          </cell>
          <cell r="T1802"/>
          <cell r="U1802"/>
          <cell r="V1802">
            <v>1</v>
          </cell>
          <cell r="W1802"/>
          <cell r="X1802">
            <v>6</v>
          </cell>
          <cell r="Y1802"/>
          <cell r="Z1802"/>
        </row>
        <row r="1803">
          <cell r="A1803">
            <v>42703</v>
          </cell>
          <cell r="B1803">
            <v>3</v>
          </cell>
          <cell r="C1803">
            <v>18</v>
          </cell>
          <cell r="D1803">
            <v>1</v>
          </cell>
          <cell r="E1803"/>
          <cell r="F1803">
            <v>1</v>
          </cell>
          <cell r="G1803"/>
          <cell r="H1803">
            <v>1</v>
          </cell>
          <cell r="I1803">
            <v>1</v>
          </cell>
          <cell r="J1803"/>
          <cell r="K1803">
            <v>2</v>
          </cell>
          <cell r="L1803"/>
          <cell r="M1803"/>
          <cell r="N1803"/>
          <cell r="O1803">
            <v>4</v>
          </cell>
          <cell r="P1803"/>
          <cell r="Q1803">
            <v>2</v>
          </cell>
          <cell r="R1803">
            <v>1</v>
          </cell>
          <cell r="S1803">
            <v>6</v>
          </cell>
          <cell r="T1803"/>
          <cell r="U1803"/>
          <cell r="V1803">
            <v>4</v>
          </cell>
          <cell r="W1803"/>
          <cell r="X1803">
            <v>6</v>
          </cell>
          <cell r="Y1803"/>
          <cell r="Z1803"/>
        </row>
        <row r="1804">
          <cell r="A1804">
            <v>42704</v>
          </cell>
          <cell r="B1804">
            <v>3</v>
          </cell>
          <cell r="C1804">
            <v>13</v>
          </cell>
          <cell r="D1804"/>
          <cell r="E1804"/>
          <cell r="F1804"/>
          <cell r="G1804"/>
          <cell r="H1804">
            <v>3</v>
          </cell>
          <cell r="I1804">
            <v>1</v>
          </cell>
          <cell r="J1804"/>
          <cell r="K1804">
            <v>3</v>
          </cell>
          <cell r="L1804"/>
          <cell r="M1804"/>
          <cell r="N1804"/>
          <cell r="O1804">
            <v>4</v>
          </cell>
          <cell r="P1804"/>
          <cell r="Q1804">
            <v>1</v>
          </cell>
          <cell r="R1804">
            <v>1</v>
          </cell>
          <cell r="S1804">
            <v>5</v>
          </cell>
          <cell r="T1804"/>
          <cell r="U1804"/>
          <cell r="V1804">
            <v>5</v>
          </cell>
          <cell r="W1804"/>
          <cell r="X1804">
            <v>7</v>
          </cell>
          <cell r="Y1804"/>
          <cell r="Z1804"/>
        </row>
        <row r="1805">
          <cell r="A1805">
            <v>42705</v>
          </cell>
          <cell r="B1805">
            <v>2</v>
          </cell>
          <cell r="C1805">
            <v>16</v>
          </cell>
          <cell r="D1805"/>
          <cell r="E1805"/>
          <cell r="F1805"/>
          <cell r="G1805"/>
          <cell r="H1805">
            <v>3</v>
          </cell>
          <cell r="I1805"/>
          <cell r="J1805"/>
          <cell r="K1805">
            <v>2</v>
          </cell>
          <cell r="L1805">
            <v>2</v>
          </cell>
          <cell r="M1805"/>
          <cell r="N1805"/>
          <cell r="O1805">
            <v>5</v>
          </cell>
          <cell r="P1805"/>
          <cell r="Q1805">
            <v>1</v>
          </cell>
          <cell r="R1805">
            <v>1</v>
          </cell>
          <cell r="S1805">
            <v>6</v>
          </cell>
          <cell r="T1805"/>
          <cell r="U1805"/>
          <cell r="V1805">
            <v>6</v>
          </cell>
          <cell r="W1805"/>
          <cell r="X1805">
            <v>4</v>
          </cell>
          <cell r="Y1805"/>
          <cell r="Z1805"/>
        </row>
        <row r="1806">
          <cell r="A1806">
            <v>42706</v>
          </cell>
          <cell r="B1806">
            <v>2</v>
          </cell>
          <cell r="C1806">
            <v>17</v>
          </cell>
          <cell r="D1806">
            <v>1</v>
          </cell>
          <cell r="E1806"/>
          <cell r="F1806"/>
          <cell r="G1806"/>
          <cell r="H1806">
            <v>2</v>
          </cell>
          <cell r="I1806"/>
          <cell r="J1806"/>
          <cell r="K1806">
            <v>2</v>
          </cell>
          <cell r="L1806">
            <v>1</v>
          </cell>
          <cell r="M1806"/>
          <cell r="N1806"/>
          <cell r="O1806">
            <v>3</v>
          </cell>
          <cell r="P1806"/>
          <cell r="Q1806">
            <v>3</v>
          </cell>
          <cell r="R1806">
            <v>1</v>
          </cell>
          <cell r="S1806">
            <v>4</v>
          </cell>
          <cell r="T1806"/>
          <cell r="U1806"/>
          <cell r="V1806">
            <v>3</v>
          </cell>
          <cell r="W1806"/>
          <cell r="X1806">
            <v>5</v>
          </cell>
          <cell r="Y1806"/>
          <cell r="Z1806"/>
        </row>
        <row r="1807">
          <cell r="A1807">
            <v>42707</v>
          </cell>
          <cell r="B1807">
            <v>2</v>
          </cell>
          <cell r="C1807">
            <v>24</v>
          </cell>
          <cell r="D1807">
            <v>1</v>
          </cell>
          <cell r="E1807"/>
          <cell r="F1807"/>
          <cell r="G1807"/>
          <cell r="H1807"/>
          <cell r="I1807">
            <v>1</v>
          </cell>
          <cell r="J1807"/>
          <cell r="K1807">
            <v>2</v>
          </cell>
          <cell r="L1807">
            <v>1</v>
          </cell>
          <cell r="M1807"/>
          <cell r="N1807"/>
          <cell r="O1807">
            <v>3</v>
          </cell>
          <cell r="P1807"/>
          <cell r="Q1807">
            <v>3</v>
          </cell>
          <cell r="R1807">
            <v>1</v>
          </cell>
          <cell r="S1807">
            <v>4</v>
          </cell>
          <cell r="T1807"/>
          <cell r="U1807"/>
          <cell r="V1807">
            <v>4</v>
          </cell>
          <cell r="W1807"/>
          <cell r="X1807">
            <v>6</v>
          </cell>
          <cell r="Y1807"/>
          <cell r="Z1807"/>
        </row>
        <row r="1808">
          <cell r="A1808">
            <v>42708</v>
          </cell>
          <cell r="B1808">
            <v>3</v>
          </cell>
          <cell r="C1808">
            <v>20</v>
          </cell>
          <cell r="D1808">
            <v>5</v>
          </cell>
          <cell r="E1808"/>
          <cell r="F1808"/>
          <cell r="G1808"/>
          <cell r="H1808">
            <v>2</v>
          </cell>
          <cell r="I1808"/>
          <cell r="J1808"/>
          <cell r="K1808">
            <v>2</v>
          </cell>
          <cell r="L1808">
            <v>1</v>
          </cell>
          <cell r="M1808">
            <v>1</v>
          </cell>
          <cell r="N1808"/>
          <cell r="O1808">
            <v>1</v>
          </cell>
          <cell r="P1808"/>
          <cell r="Q1808">
            <v>2</v>
          </cell>
          <cell r="R1808">
            <v>1</v>
          </cell>
          <cell r="S1808">
            <v>4</v>
          </cell>
          <cell r="T1808"/>
          <cell r="U1808"/>
          <cell r="V1808">
            <v>3</v>
          </cell>
          <cell r="W1808"/>
          <cell r="X1808">
            <v>7</v>
          </cell>
          <cell r="Y1808"/>
          <cell r="Z1808"/>
        </row>
        <row r="1809">
          <cell r="A1809">
            <v>42709</v>
          </cell>
          <cell r="B1809">
            <v>3</v>
          </cell>
          <cell r="C1809">
            <v>24</v>
          </cell>
          <cell r="D1809">
            <v>4</v>
          </cell>
          <cell r="E1809"/>
          <cell r="F1809"/>
          <cell r="G1809"/>
          <cell r="H1809">
            <v>1</v>
          </cell>
          <cell r="I1809">
            <v>1</v>
          </cell>
          <cell r="J1809"/>
          <cell r="K1809">
            <v>2</v>
          </cell>
          <cell r="L1809">
            <v>1</v>
          </cell>
          <cell r="M1809"/>
          <cell r="N1809"/>
          <cell r="O1809">
            <v>2</v>
          </cell>
          <cell r="P1809"/>
          <cell r="Q1809">
            <v>2</v>
          </cell>
          <cell r="R1809">
            <v>1</v>
          </cell>
          <cell r="S1809">
            <v>9</v>
          </cell>
          <cell r="T1809"/>
          <cell r="U1809"/>
          <cell r="V1809">
            <v>1</v>
          </cell>
          <cell r="W1809">
            <v>1</v>
          </cell>
          <cell r="X1809">
            <v>6</v>
          </cell>
          <cell r="Y1809"/>
          <cell r="Z1809"/>
        </row>
        <row r="1810">
          <cell r="A1810">
            <v>42710</v>
          </cell>
          <cell r="B1810">
            <v>2</v>
          </cell>
          <cell r="C1810">
            <v>23</v>
          </cell>
          <cell r="D1810">
            <v>3</v>
          </cell>
          <cell r="E1810"/>
          <cell r="F1810"/>
          <cell r="G1810"/>
          <cell r="H1810">
            <v>2</v>
          </cell>
          <cell r="I1810"/>
          <cell r="J1810"/>
          <cell r="K1810">
            <v>2</v>
          </cell>
          <cell r="L1810">
            <v>1</v>
          </cell>
          <cell r="M1810"/>
          <cell r="N1810"/>
          <cell r="O1810">
            <v>3</v>
          </cell>
          <cell r="P1810"/>
          <cell r="Q1810">
            <v>2</v>
          </cell>
          <cell r="R1810">
            <v>1</v>
          </cell>
          <cell r="S1810">
            <v>7</v>
          </cell>
          <cell r="T1810"/>
          <cell r="U1810"/>
          <cell r="V1810"/>
          <cell r="W1810">
            <v>1</v>
          </cell>
          <cell r="X1810">
            <v>4</v>
          </cell>
          <cell r="Y1810"/>
          <cell r="Z1810"/>
        </row>
        <row r="1811">
          <cell r="A1811">
            <v>42711</v>
          </cell>
          <cell r="B1811">
            <v>2</v>
          </cell>
          <cell r="C1811">
            <v>25</v>
          </cell>
          <cell r="D1811">
            <v>3</v>
          </cell>
          <cell r="E1811"/>
          <cell r="F1811"/>
          <cell r="G1811"/>
          <cell r="H1811"/>
          <cell r="I1811"/>
          <cell r="J1811"/>
          <cell r="K1811">
            <v>2</v>
          </cell>
          <cell r="L1811">
            <v>1</v>
          </cell>
          <cell r="M1811"/>
          <cell r="N1811"/>
          <cell r="O1811">
            <v>3</v>
          </cell>
          <cell r="P1811"/>
          <cell r="Q1811">
            <v>2</v>
          </cell>
          <cell r="R1811">
            <v>1</v>
          </cell>
          <cell r="S1811">
            <v>2</v>
          </cell>
          <cell r="T1811"/>
          <cell r="U1811"/>
          <cell r="V1811"/>
          <cell r="W1811">
            <v>1</v>
          </cell>
          <cell r="X1811">
            <v>6</v>
          </cell>
          <cell r="Y1811"/>
          <cell r="Z1811"/>
        </row>
        <row r="1812">
          <cell r="A1812">
            <v>42712</v>
          </cell>
          <cell r="B1812">
            <v>3</v>
          </cell>
          <cell r="C1812">
            <v>24</v>
          </cell>
          <cell r="D1812">
            <v>3</v>
          </cell>
          <cell r="E1812"/>
          <cell r="F1812">
            <v>1</v>
          </cell>
          <cell r="G1812"/>
          <cell r="H1812"/>
          <cell r="I1812"/>
          <cell r="J1812"/>
          <cell r="K1812">
            <v>2</v>
          </cell>
          <cell r="L1812">
            <v>4</v>
          </cell>
          <cell r="M1812"/>
          <cell r="N1812"/>
          <cell r="O1812">
            <v>2</v>
          </cell>
          <cell r="P1812"/>
          <cell r="Q1812">
            <v>2</v>
          </cell>
          <cell r="R1812">
            <v>1</v>
          </cell>
          <cell r="S1812">
            <v>2</v>
          </cell>
          <cell r="T1812"/>
          <cell r="U1812"/>
          <cell r="V1812">
            <v>1</v>
          </cell>
          <cell r="W1812">
            <v>1</v>
          </cell>
          <cell r="X1812">
            <v>3</v>
          </cell>
          <cell r="Y1812"/>
          <cell r="Z1812"/>
        </row>
        <row r="1813">
          <cell r="A1813">
            <v>42713</v>
          </cell>
          <cell r="B1813">
            <v>2</v>
          </cell>
          <cell r="C1813">
            <v>27</v>
          </cell>
          <cell r="D1813"/>
          <cell r="E1813"/>
          <cell r="F1813">
            <v>1</v>
          </cell>
          <cell r="G1813"/>
          <cell r="H1813"/>
          <cell r="I1813">
            <v>1</v>
          </cell>
          <cell r="J1813"/>
          <cell r="K1813">
            <v>2</v>
          </cell>
          <cell r="L1813">
            <v>2</v>
          </cell>
          <cell r="M1813"/>
          <cell r="N1813"/>
          <cell r="O1813">
            <v>1</v>
          </cell>
          <cell r="P1813"/>
          <cell r="Q1813"/>
          <cell r="R1813">
            <v>2</v>
          </cell>
          <cell r="S1813">
            <v>1</v>
          </cell>
          <cell r="T1813"/>
          <cell r="U1813"/>
          <cell r="V1813">
            <v>1</v>
          </cell>
          <cell r="W1813">
            <v>1</v>
          </cell>
          <cell r="X1813">
            <v>4</v>
          </cell>
          <cell r="Y1813"/>
          <cell r="Z1813"/>
        </row>
        <row r="1814">
          <cell r="A1814">
            <v>42714</v>
          </cell>
          <cell r="B1814">
            <v>1</v>
          </cell>
          <cell r="C1814">
            <v>25</v>
          </cell>
          <cell r="D1814">
            <v>1</v>
          </cell>
          <cell r="E1814"/>
          <cell r="F1814"/>
          <cell r="G1814"/>
          <cell r="H1814"/>
          <cell r="I1814">
            <v>1</v>
          </cell>
          <cell r="J1814"/>
          <cell r="K1814">
            <v>2</v>
          </cell>
          <cell r="L1814">
            <v>3</v>
          </cell>
          <cell r="M1814"/>
          <cell r="N1814"/>
          <cell r="O1814">
            <v>1</v>
          </cell>
          <cell r="P1814"/>
          <cell r="Q1814">
            <v>1</v>
          </cell>
          <cell r="R1814">
            <v>2</v>
          </cell>
          <cell r="S1814">
            <v>4</v>
          </cell>
          <cell r="T1814"/>
          <cell r="U1814"/>
          <cell r="V1814">
            <v>1</v>
          </cell>
          <cell r="W1814"/>
          <cell r="X1814">
            <v>4</v>
          </cell>
          <cell r="Y1814"/>
          <cell r="Z1814"/>
        </row>
        <row r="1815">
          <cell r="A1815">
            <v>42715</v>
          </cell>
          <cell r="B1815">
            <v>1</v>
          </cell>
          <cell r="C1815">
            <v>23</v>
          </cell>
          <cell r="D1815">
            <v>1</v>
          </cell>
          <cell r="E1815"/>
          <cell r="F1815">
            <v>1</v>
          </cell>
          <cell r="G1815"/>
          <cell r="H1815"/>
          <cell r="I1815"/>
          <cell r="J1815"/>
          <cell r="K1815">
            <v>2</v>
          </cell>
          <cell r="L1815">
            <v>2</v>
          </cell>
          <cell r="M1815"/>
          <cell r="N1815"/>
          <cell r="O1815">
            <v>2</v>
          </cell>
          <cell r="P1815"/>
          <cell r="Q1815">
            <v>1</v>
          </cell>
          <cell r="R1815">
            <v>1</v>
          </cell>
          <cell r="S1815">
            <v>6</v>
          </cell>
          <cell r="T1815"/>
          <cell r="U1815"/>
          <cell r="V1815">
            <v>2</v>
          </cell>
          <cell r="W1815">
            <v>1</v>
          </cell>
          <cell r="X1815">
            <v>5</v>
          </cell>
          <cell r="Y1815"/>
          <cell r="Z1815"/>
        </row>
        <row r="1816">
          <cell r="A1816">
            <v>42716</v>
          </cell>
          <cell r="B1816">
            <v>1</v>
          </cell>
          <cell r="C1816">
            <v>26</v>
          </cell>
          <cell r="D1816">
            <v>1</v>
          </cell>
          <cell r="E1816"/>
          <cell r="F1816">
            <v>1</v>
          </cell>
          <cell r="G1816"/>
          <cell r="H1816"/>
          <cell r="I1816"/>
          <cell r="J1816"/>
          <cell r="K1816">
            <v>2</v>
          </cell>
          <cell r="L1816">
            <v>2</v>
          </cell>
          <cell r="M1816"/>
          <cell r="N1816"/>
          <cell r="O1816">
            <v>1</v>
          </cell>
          <cell r="P1816"/>
          <cell r="Q1816">
            <v>2</v>
          </cell>
          <cell r="R1816">
            <v>1</v>
          </cell>
          <cell r="S1816">
            <v>8</v>
          </cell>
          <cell r="T1816"/>
          <cell r="U1816"/>
          <cell r="V1816">
            <v>3</v>
          </cell>
          <cell r="W1816">
            <v>1</v>
          </cell>
          <cell r="X1816">
            <v>4</v>
          </cell>
          <cell r="Y1816"/>
          <cell r="Z1816"/>
        </row>
        <row r="1817">
          <cell r="A1817">
            <v>42717</v>
          </cell>
          <cell r="B1817">
            <v>1</v>
          </cell>
          <cell r="C1817">
            <v>25</v>
          </cell>
          <cell r="D1817">
            <v>1</v>
          </cell>
          <cell r="E1817"/>
          <cell r="F1817">
            <v>2</v>
          </cell>
          <cell r="G1817"/>
          <cell r="H1817">
            <v>1</v>
          </cell>
          <cell r="I1817"/>
          <cell r="J1817"/>
          <cell r="K1817">
            <v>2</v>
          </cell>
          <cell r="L1817">
            <v>2</v>
          </cell>
          <cell r="M1817"/>
          <cell r="N1817"/>
          <cell r="O1817">
            <v>1</v>
          </cell>
          <cell r="P1817"/>
          <cell r="Q1817">
            <v>4</v>
          </cell>
          <cell r="R1817">
            <v>1</v>
          </cell>
          <cell r="S1817">
            <v>10</v>
          </cell>
          <cell r="T1817"/>
          <cell r="U1817"/>
          <cell r="V1817">
            <v>3</v>
          </cell>
          <cell r="W1817"/>
          <cell r="X1817">
            <v>4</v>
          </cell>
          <cell r="Y1817"/>
          <cell r="Z1817"/>
        </row>
        <row r="1818">
          <cell r="A1818">
            <v>42718</v>
          </cell>
          <cell r="B1818">
            <v>3</v>
          </cell>
          <cell r="C1818">
            <v>27</v>
          </cell>
          <cell r="D1818">
            <v>1</v>
          </cell>
          <cell r="E1818"/>
          <cell r="F1818">
            <v>1</v>
          </cell>
          <cell r="G1818"/>
          <cell r="H1818"/>
          <cell r="I1818"/>
          <cell r="J1818">
            <v>1</v>
          </cell>
          <cell r="K1818">
            <v>1</v>
          </cell>
          <cell r="L1818">
            <v>2</v>
          </cell>
          <cell r="M1818">
            <v>1</v>
          </cell>
          <cell r="N1818"/>
          <cell r="O1818">
            <v>3</v>
          </cell>
          <cell r="P1818"/>
          <cell r="Q1818">
            <v>2</v>
          </cell>
          <cell r="R1818">
            <v>1</v>
          </cell>
          <cell r="S1818">
            <v>8</v>
          </cell>
          <cell r="T1818"/>
          <cell r="U1818"/>
          <cell r="V1818">
            <v>3</v>
          </cell>
          <cell r="W1818">
            <v>1</v>
          </cell>
          <cell r="X1818">
            <v>3</v>
          </cell>
          <cell r="Y1818"/>
          <cell r="Z1818"/>
        </row>
        <row r="1819">
          <cell r="A1819">
            <v>42719</v>
          </cell>
          <cell r="B1819">
            <v>2</v>
          </cell>
          <cell r="C1819">
            <v>30</v>
          </cell>
          <cell r="D1819">
            <v>1</v>
          </cell>
          <cell r="E1819"/>
          <cell r="F1819">
            <v>1</v>
          </cell>
          <cell r="G1819"/>
          <cell r="H1819">
            <v>1</v>
          </cell>
          <cell r="I1819"/>
          <cell r="J1819"/>
          <cell r="K1819">
            <v>1</v>
          </cell>
          <cell r="L1819">
            <v>2</v>
          </cell>
          <cell r="M1819">
            <v>2</v>
          </cell>
          <cell r="N1819"/>
          <cell r="O1819">
            <v>3</v>
          </cell>
          <cell r="P1819"/>
          <cell r="Q1819">
            <v>1</v>
          </cell>
          <cell r="R1819">
            <v>1</v>
          </cell>
          <cell r="S1819">
            <v>9</v>
          </cell>
          <cell r="T1819"/>
          <cell r="U1819"/>
          <cell r="V1819">
            <v>2</v>
          </cell>
          <cell r="W1819">
            <v>1</v>
          </cell>
          <cell r="X1819">
            <v>2</v>
          </cell>
          <cell r="Y1819"/>
          <cell r="Z1819"/>
        </row>
        <row r="1820">
          <cell r="A1820">
            <v>42720</v>
          </cell>
          <cell r="B1820">
            <v>2</v>
          </cell>
          <cell r="C1820">
            <v>28</v>
          </cell>
          <cell r="D1820">
            <v>2</v>
          </cell>
          <cell r="E1820"/>
          <cell r="F1820"/>
          <cell r="G1820"/>
          <cell r="H1820">
            <v>1</v>
          </cell>
          <cell r="I1820">
            <v>1</v>
          </cell>
          <cell r="J1820"/>
          <cell r="K1820">
            <v>2</v>
          </cell>
          <cell r="L1820">
            <v>2</v>
          </cell>
          <cell r="M1820"/>
          <cell r="N1820"/>
          <cell r="O1820">
            <v>2</v>
          </cell>
          <cell r="P1820"/>
          <cell r="Q1820">
            <v>2</v>
          </cell>
          <cell r="R1820">
            <v>1</v>
          </cell>
          <cell r="S1820">
            <v>6</v>
          </cell>
          <cell r="T1820"/>
          <cell r="U1820"/>
          <cell r="V1820"/>
          <cell r="W1820">
            <v>3</v>
          </cell>
          <cell r="X1820">
            <v>3</v>
          </cell>
          <cell r="Y1820"/>
          <cell r="Z1820"/>
        </row>
        <row r="1821">
          <cell r="A1821">
            <v>42721</v>
          </cell>
          <cell r="B1821">
            <v>3</v>
          </cell>
          <cell r="C1821">
            <v>24</v>
          </cell>
          <cell r="D1821"/>
          <cell r="E1821"/>
          <cell r="F1821"/>
          <cell r="G1821"/>
          <cell r="H1821"/>
          <cell r="I1821"/>
          <cell r="J1821"/>
          <cell r="K1821">
            <v>2</v>
          </cell>
          <cell r="L1821">
            <v>1</v>
          </cell>
          <cell r="M1821"/>
          <cell r="N1821"/>
          <cell r="O1821"/>
          <cell r="P1821"/>
          <cell r="Q1821">
            <v>4</v>
          </cell>
          <cell r="R1821">
            <v>1</v>
          </cell>
          <cell r="S1821">
            <v>7</v>
          </cell>
          <cell r="T1821"/>
          <cell r="U1821"/>
          <cell r="V1821">
            <v>1</v>
          </cell>
          <cell r="W1821">
            <v>2</v>
          </cell>
          <cell r="X1821">
            <v>4</v>
          </cell>
          <cell r="Y1821"/>
          <cell r="Z1821"/>
        </row>
        <row r="1822">
          <cell r="A1822">
            <v>42722</v>
          </cell>
          <cell r="B1822">
            <v>4</v>
          </cell>
          <cell r="C1822">
            <v>26</v>
          </cell>
          <cell r="D1822">
            <v>3</v>
          </cell>
          <cell r="E1822"/>
          <cell r="F1822"/>
          <cell r="G1822"/>
          <cell r="H1822">
            <v>1</v>
          </cell>
          <cell r="I1822"/>
          <cell r="J1822"/>
          <cell r="K1822">
            <v>2</v>
          </cell>
          <cell r="L1822">
            <v>1</v>
          </cell>
          <cell r="M1822">
            <v>1</v>
          </cell>
          <cell r="N1822"/>
          <cell r="O1822">
            <v>1</v>
          </cell>
          <cell r="P1822"/>
          <cell r="Q1822">
            <v>5</v>
          </cell>
          <cell r="R1822">
            <v>1</v>
          </cell>
          <cell r="S1822">
            <v>9</v>
          </cell>
          <cell r="T1822"/>
          <cell r="U1822"/>
          <cell r="V1822">
            <v>1</v>
          </cell>
          <cell r="W1822">
            <v>2</v>
          </cell>
          <cell r="X1822">
            <v>6</v>
          </cell>
          <cell r="Y1822"/>
          <cell r="Z1822"/>
        </row>
        <row r="1823">
          <cell r="A1823">
            <v>42723</v>
          </cell>
          <cell r="B1823">
            <v>4</v>
          </cell>
          <cell r="C1823">
            <v>34</v>
          </cell>
          <cell r="D1823">
            <v>4</v>
          </cell>
          <cell r="E1823"/>
          <cell r="F1823">
            <v>1</v>
          </cell>
          <cell r="G1823"/>
          <cell r="H1823">
            <v>1</v>
          </cell>
          <cell r="I1823"/>
          <cell r="J1823"/>
          <cell r="K1823">
            <v>1</v>
          </cell>
          <cell r="L1823">
            <v>1</v>
          </cell>
          <cell r="M1823">
            <v>1</v>
          </cell>
          <cell r="N1823"/>
          <cell r="O1823">
            <v>3</v>
          </cell>
          <cell r="P1823"/>
          <cell r="Q1823">
            <v>7</v>
          </cell>
          <cell r="R1823">
            <v>1</v>
          </cell>
          <cell r="S1823">
            <v>11</v>
          </cell>
          <cell r="T1823"/>
          <cell r="U1823"/>
          <cell r="V1823">
            <v>5</v>
          </cell>
          <cell r="W1823">
            <v>2</v>
          </cell>
          <cell r="X1823">
            <v>7</v>
          </cell>
          <cell r="Y1823"/>
          <cell r="Z1823"/>
        </row>
        <row r="1824">
          <cell r="A1824">
            <v>42724</v>
          </cell>
          <cell r="B1824">
            <v>6</v>
          </cell>
          <cell r="C1824">
            <v>36</v>
          </cell>
          <cell r="D1824">
            <v>4</v>
          </cell>
          <cell r="E1824"/>
          <cell r="F1824">
            <v>1</v>
          </cell>
          <cell r="G1824"/>
          <cell r="H1824"/>
          <cell r="I1824"/>
          <cell r="J1824"/>
          <cell r="K1824">
            <v>1</v>
          </cell>
          <cell r="L1824">
            <v>1</v>
          </cell>
          <cell r="M1824">
            <v>1</v>
          </cell>
          <cell r="N1824"/>
          <cell r="O1824">
            <v>6</v>
          </cell>
          <cell r="P1824"/>
          <cell r="Q1824">
            <v>4</v>
          </cell>
          <cell r="R1824">
            <v>1</v>
          </cell>
          <cell r="S1824">
            <v>10</v>
          </cell>
          <cell r="T1824"/>
          <cell r="U1824"/>
          <cell r="V1824">
            <v>5</v>
          </cell>
          <cell r="W1824">
            <v>2</v>
          </cell>
          <cell r="X1824">
            <v>7</v>
          </cell>
          <cell r="Y1824"/>
          <cell r="Z1824"/>
        </row>
        <row r="1825">
          <cell r="A1825">
            <v>42725</v>
          </cell>
          <cell r="B1825">
            <v>6</v>
          </cell>
          <cell r="C1825">
            <v>38</v>
          </cell>
          <cell r="D1825">
            <v>1</v>
          </cell>
          <cell r="E1825"/>
          <cell r="F1825">
            <v>1</v>
          </cell>
          <cell r="G1825"/>
          <cell r="H1825"/>
          <cell r="I1825"/>
          <cell r="J1825"/>
          <cell r="K1825">
            <v>1</v>
          </cell>
          <cell r="L1825">
            <v>2</v>
          </cell>
          <cell r="M1825">
            <v>3</v>
          </cell>
          <cell r="N1825"/>
          <cell r="O1825">
            <v>5</v>
          </cell>
          <cell r="P1825"/>
          <cell r="Q1825">
            <v>4</v>
          </cell>
          <cell r="R1825">
            <v>1</v>
          </cell>
          <cell r="S1825">
            <v>12</v>
          </cell>
          <cell r="T1825"/>
          <cell r="U1825"/>
          <cell r="V1825">
            <v>5</v>
          </cell>
          <cell r="W1825">
            <v>2</v>
          </cell>
          <cell r="X1825">
            <v>7</v>
          </cell>
          <cell r="Y1825"/>
          <cell r="Z1825"/>
        </row>
        <row r="1826">
          <cell r="A1826">
            <v>42726</v>
          </cell>
          <cell r="B1826">
            <v>6</v>
          </cell>
          <cell r="C1826">
            <v>41</v>
          </cell>
          <cell r="D1826">
            <v>4</v>
          </cell>
          <cell r="E1826"/>
          <cell r="F1826">
            <v>1</v>
          </cell>
          <cell r="G1826"/>
          <cell r="H1826">
            <v>2</v>
          </cell>
          <cell r="I1826"/>
          <cell r="J1826"/>
          <cell r="K1826">
            <v>1</v>
          </cell>
          <cell r="L1826">
            <v>2</v>
          </cell>
          <cell r="M1826">
            <v>2</v>
          </cell>
          <cell r="N1826"/>
          <cell r="O1826">
            <v>3</v>
          </cell>
          <cell r="P1826"/>
          <cell r="Q1826">
            <v>4</v>
          </cell>
          <cell r="R1826">
            <v>1</v>
          </cell>
          <cell r="S1826">
            <v>16</v>
          </cell>
          <cell r="T1826"/>
          <cell r="U1826"/>
          <cell r="V1826">
            <v>5</v>
          </cell>
          <cell r="W1826">
            <v>2</v>
          </cell>
          <cell r="X1826">
            <v>9</v>
          </cell>
          <cell r="Y1826"/>
          <cell r="Z1826"/>
        </row>
        <row r="1827">
          <cell r="A1827">
            <v>42727</v>
          </cell>
          <cell r="B1827">
            <v>8</v>
          </cell>
          <cell r="C1827">
            <v>46</v>
          </cell>
          <cell r="D1827">
            <v>4</v>
          </cell>
          <cell r="E1827"/>
          <cell r="F1827">
            <v>2</v>
          </cell>
          <cell r="G1827"/>
          <cell r="H1827">
            <v>1</v>
          </cell>
          <cell r="I1827"/>
          <cell r="J1827"/>
          <cell r="K1827">
            <v>1</v>
          </cell>
          <cell r="L1827">
            <v>2</v>
          </cell>
          <cell r="M1827">
            <v>2</v>
          </cell>
          <cell r="N1827"/>
          <cell r="O1827">
            <v>3</v>
          </cell>
          <cell r="P1827"/>
          <cell r="Q1827">
            <v>2</v>
          </cell>
          <cell r="R1827">
            <v>1</v>
          </cell>
          <cell r="S1827">
            <v>15</v>
          </cell>
          <cell r="T1827"/>
          <cell r="U1827"/>
          <cell r="V1827">
            <v>7</v>
          </cell>
          <cell r="W1827">
            <v>2</v>
          </cell>
          <cell r="X1827">
            <v>7</v>
          </cell>
          <cell r="Y1827">
            <v>1</v>
          </cell>
          <cell r="Z1827"/>
        </row>
        <row r="1828">
          <cell r="A1828">
            <v>42728</v>
          </cell>
          <cell r="B1828">
            <v>6</v>
          </cell>
          <cell r="C1828">
            <v>42</v>
          </cell>
          <cell r="D1828">
            <v>2</v>
          </cell>
          <cell r="E1828"/>
          <cell r="F1828"/>
          <cell r="G1828"/>
          <cell r="H1828"/>
          <cell r="I1828">
            <v>1</v>
          </cell>
          <cell r="J1828"/>
          <cell r="K1828">
            <v>1</v>
          </cell>
          <cell r="L1828">
            <v>2</v>
          </cell>
          <cell r="M1828">
            <v>2</v>
          </cell>
          <cell r="N1828"/>
          <cell r="O1828">
            <v>5</v>
          </cell>
          <cell r="P1828"/>
          <cell r="Q1828">
            <v>3</v>
          </cell>
          <cell r="R1828"/>
          <cell r="S1828">
            <v>14</v>
          </cell>
          <cell r="T1828"/>
          <cell r="U1828"/>
          <cell r="V1828">
            <v>10</v>
          </cell>
          <cell r="W1828">
            <v>2</v>
          </cell>
          <cell r="X1828">
            <v>6</v>
          </cell>
          <cell r="Y1828"/>
          <cell r="Z1828"/>
        </row>
        <row r="1829">
          <cell r="A1829">
            <v>42729</v>
          </cell>
          <cell r="B1829">
            <v>6</v>
          </cell>
          <cell r="C1829">
            <v>41</v>
          </cell>
          <cell r="D1829">
            <v>3</v>
          </cell>
          <cell r="E1829"/>
          <cell r="F1829"/>
          <cell r="G1829"/>
          <cell r="H1829">
            <v>2</v>
          </cell>
          <cell r="I1829"/>
          <cell r="J1829"/>
          <cell r="K1829">
            <v>1</v>
          </cell>
          <cell r="L1829">
            <v>1</v>
          </cell>
          <cell r="M1829">
            <v>1</v>
          </cell>
          <cell r="N1829"/>
          <cell r="O1829">
            <v>4</v>
          </cell>
          <cell r="P1829"/>
          <cell r="Q1829">
            <v>1</v>
          </cell>
          <cell r="R1829"/>
          <cell r="S1829">
            <v>15</v>
          </cell>
          <cell r="T1829"/>
          <cell r="U1829"/>
          <cell r="V1829">
            <v>7</v>
          </cell>
          <cell r="W1829">
            <v>3</v>
          </cell>
          <cell r="X1829">
            <v>5</v>
          </cell>
          <cell r="Y1829"/>
          <cell r="Z1829"/>
        </row>
        <row r="1830">
          <cell r="A1830">
            <v>42730</v>
          </cell>
          <cell r="B1830">
            <v>7</v>
          </cell>
          <cell r="C1830">
            <v>44</v>
          </cell>
          <cell r="D1830">
            <v>8</v>
          </cell>
          <cell r="E1830"/>
          <cell r="F1830"/>
          <cell r="G1830"/>
          <cell r="H1830">
            <v>2</v>
          </cell>
          <cell r="I1830"/>
          <cell r="J1830"/>
          <cell r="K1830"/>
          <cell r="L1830">
            <v>1</v>
          </cell>
          <cell r="M1830">
            <v>1</v>
          </cell>
          <cell r="N1830"/>
          <cell r="O1830">
            <v>4</v>
          </cell>
          <cell r="P1830"/>
          <cell r="Q1830"/>
          <cell r="R1830"/>
          <cell r="S1830">
            <v>11</v>
          </cell>
          <cell r="T1830"/>
          <cell r="U1830"/>
          <cell r="V1830">
            <v>8</v>
          </cell>
          <cell r="W1830">
            <v>3</v>
          </cell>
          <cell r="X1830">
            <v>5</v>
          </cell>
          <cell r="Y1830"/>
          <cell r="Z1830"/>
        </row>
        <row r="1831">
          <cell r="A1831">
            <v>42731</v>
          </cell>
          <cell r="B1831">
            <v>6</v>
          </cell>
          <cell r="C1831">
            <v>48</v>
          </cell>
          <cell r="D1831">
            <v>6</v>
          </cell>
          <cell r="E1831"/>
          <cell r="F1831"/>
          <cell r="G1831"/>
          <cell r="H1831">
            <v>4</v>
          </cell>
          <cell r="I1831"/>
          <cell r="J1831"/>
          <cell r="K1831">
            <v>2</v>
          </cell>
          <cell r="L1831">
            <v>1</v>
          </cell>
          <cell r="M1831">
            <v>1</v>
          </cell>
          <cell r="N1831"/>
          <cell r="O1831">
            <v>4</v>
          </cell>
          <cell r="P1831"/>
          <cell r="Q1831"/>
          <cell r="R1831"/>
          <cell r="S1831">
            <v>13</v>
          </cell>
          <cell r="T1831"/>
          <cell r="U1831"/>
          <cell r="V1831">
            <v>9</v>
          </cell>
          <cell r="W1831">
            <v>3</v>
          </cell>
          <cell r="X1831">
            <v>4</v>
          </cell>
          <cell r="Y1831"/>
          <cell r="Z1831"/>
        </row>
        <row r="1832">
          <cell r="A1832">
            <v>42732</v>
          </cell>
          <cell r="B1832">
            <v>6</v>
          </cell>
          <cell r="C1832">
            <v>50</v>
          </cell>
          <cell r="D1832">
            <v>5</v>
          </cell>
          <cell r="E1832"/>
          <cell r="F1832"/>
          <cell r="G1832"/>
          <cell r="H1832">
            <v>1</v>
          </cell>
          <cell r="I1832"/>
          <cell r="J1832"/>
          <cell r="K1832">
            <v>1</v>
          </cell>
          <cell r="L1832">
            <v>1</v>
          </cell>
          <cell r="M1832">
            <v>2</v>
          </cell>
          <cell r="N1832"/>
          <cell r="O1832">
            <v>3</v>
          </cell>
          <cell r="P1832"/>
          <cell r="Q1832"/>
          <cell r="R1832"/>
          <cell r="S1832">
            <v>12</v>
          </cell>
          <cell r="T1832"/>
          <cell r="U1832"/>
          <cell r="V1832">
            <v>7</v>
          </cell>
          <cell r="W1832">
            <v>3</v>
          </cell>
          <cell r="X1832">
            <v>5</v>
          </cell>
          <cell r="Y1832"/>
          <cell r="Z1832"/>
        </row>
        <row r="1833">
          <cell r="A1833">
            <v>42733</v>
          </cell>
          <cell r="B1833">
            <v>5</v>
          </cell>
          <cell r="C1833">
            <v>44</v>
          </cell>
          <cell r="D1833">
            <v>5</v>
          </cell>
          <cell r="E1833"/>
          <cell r="F1833"/>
          <cell r="G1833"/>
          <cell r="H1833">
            <v>1</v>
          </cell>
          <cell r="I1833"/>
          <cell r="J1833"/>
          <cell r="K1833">
            <v>1</v>
          </cell>
          <cell r="L1833">
            <v>2</v>
          </cell>
          <cell r="M1833">
            <v>2</v>
          </cell>
          <cell r="N1833"/>
          <cell r="O1833">
            <v>2</v>
          </cell>
          <cell r="P1833"/>
          <cell r="Q1833"/>
          <cell r="R1833"/>
          <cell r="S1833">
            <v>12</v>
          </cell>
          <cell r="T1833"/>
          <cell r="U1833"/>
          <cell r="V1833">
            <v>8</v>
          </cell>
          <cell r="W1833">
            <v>3</v>
          </cell>
          <cell r="X1833">
            <v>4</v>
          </cell>
          <cell r="Y1833"/>
          <cell r="Z1833"/>
        </row>
        <row r="1834">
          <cell r="A1834">
            <v>42734</v>
          </cell>
          <cell r="B1834">
            <v>5</v>
          </cell>
          <cell r="C1834">
            <v>40</v>
          </cell>
          <cell r="D1834">
            <v>2</v>
          </cell>
          <cell r="E1834"/>
          <cell r="F1834"/>
          <cell r="G1834"/>
          <cell r="H1834">
            <v>2</v>
          </cell>
          <cell r="I1834"/>
          <cell r="J1834">
            <v>1</v>
          </cell>
          <cell r="K1834">
            <v>1</v>
          </cell>
          <cell r="L1834">
            <v>1</v>
          </cell>
          <cell r="M1834">
            <v>1</v>
          </cell>
          <cell r="N1834"/>
          <cell r="O1834">
            <v>2</v>
          </cell>
          <cell r="P1834"/>
          <cell r="Q1834"/>
          <cell r="R1834"/>
          <cell r="S1834">
            <v>15</v>
          </cell>
          <cell r="T1834"/>
          <cell r="U1834"/>
          <cell r="V1834">
            <v>9</v>
          </cell>
          <cell r="W1834">
            <v>3</v>
          </cell>
          <cell r="X1834">
            <v>4</v>
          </cell>
          <cell r="Y1834"/>
          <cell r="Z1834"/>
        </row>
        <row r="1835">
          <cell r="A1835">
            <v>42735</v>
          </cell>
          <cell r="B1835">
            <v>5</v>
          </cell>
          <cell r="C1835">
            <v>44</v>
          </cell>
          <cell r="D1835">
            <v>3</v>
          </cell>
          <cell r="E1835"/>
          <cell r="F1835"/>
          <cell r="G1835"/>
          <cell r="H1835">
            <v>1</v>
          </cell>
          <cell r="I1835"/>
          <cell r="J1835"/>
          <cell r="K1835"/>
          <cell r="L1835">
            <v>1</v>
          </cell>
          <cell r="M1835">
            <v>1</v>
          </cell>
          <cell r="N1835"/>
          <cell r="O1835">
            <v>2</v>
          </cell>
          <cell r="P1835"/>
          <cell r="Q1835">
            <v>1</v>
          </cell>
          <cell r="R1835"/>
          <cell r="S1835">
            <v>11</v>
          </cell>
          <cell r="T1835"/>
          <cell r="U1835"/>
          <cell r="V1835">
            <v>6</v>
          </cell>
          <cell r="W1835">
            <v>2</v>
          </cell>
          <cell r="X1835">
            <v>3</v>
          </cell>
          <cell r="Y1835"/>
          <cell r="Z1835"/>
        </row>
        <row r="1836">
          <cell r="A1836">
            <v>42736</v>
          </cell>
          <cell r="B1836">
            <v>4</v>
          </cell>
          <cell r="C1836">
            <v>42</v>
          </cell>
          <cell r="D1836">
            <v>7</v>
          </cell>
          <cell r="E1836"/>
          <cell r="F1836"/>
          <cell r="G1836"/>
          <cell r="H1836">
            <v>1</v>
          </cell>
          <cell r="I1836"/>
          <cell r="J1836"/>
          <cell r="K1836"/>
          <cell r="L1836">
            <v>1</v>
          </cell>
          <cell r="M1836">
            <v>2</v>
          </cell>
          <cell r="N1836"/>
          <cell r="O1836">
            <v>1</v>
          </cell>
          <cell r="P1836"/>
          <cell r="Q1836"/>
          <cell r="R1836"/>
          <cell r="S1836">
            <v>10</v>
          </cell>
          <cell r="T1836"/>
          <cell r="U1836"/>
          <cell r="V1836">
            <v>9</v>
          </cell>
          <cell r="W1836">
            <v>3</v>
          </cell>
          <cell r="X1836">
            <v>4</v>
          </cell>
          <cell r="Y1836"/>
          <cell r="Z1836"/>
        </row>
        <row r="1837">
          <cell r="A1837">
            <v>42737</v>
          </cell>
          <cell r="B1837">
            <v>5</v>
          </cell>
          <cell r="C1837">
            <v>45</v>
          </cell>
          <cell r="D1837">
            <v>7</v>
          </cell>
          <cell r="E1837"/>
          <cell r="F1837"/>
          <cell r="G1837"/>
          <cell r="H1837">
            <v>2</v>
          </cell>
          <cell r="I1837">
            <v>1</v>
          </cell>
          <cell r="J1837"/>
          <cell r="K1837"/>
          <cell r="L1837">
            <v>1</v>
          </cell>
          <cell r="M1837">
            <v>2</v>
          </cell>
          <cell r="N1837"/>
          <cell r="O1837">
            <v>1</v>
          </cell>
          <cell r="P1837"/>
          <cell r="Q1837">
            <v>4</v>
          </cell>
          <cell r="R1837"/>
          <cell r="S1837">
            <v>10</v>
          </cell>
          <cell r="T1837"/>
          <cell r="U1837"/>
          <cell r="V1837">
            <v>10</v>
          </cell>
          <cell r="W1837">
            <v>3</v>
          </cell>
          <cell r="X1837">
            <v>2</v>
          </cell>
          <cell r="Y1837"/>
          <cell r="Z1837"/>
        </row>
        <row r="1838">
          <cell r="A1838">
            <v>42738</v>
          </cell>
          <cell r="B1838">
            <v>5</v>
          </cell>
          <cell r="C1838">
            <v>50</v>
          </cell>
          <cell r="D1838">
            <v>9</v>
          </cell>
          <cell r="E1838"/>
          <cell r="F1838">
            <v>1</v>
          </cell>
          <cell r="G1838"/>
          <cell r="H1838">
            <v>1</v>
          </cell>
          <cell r="I1838">
            <v>2</v>
          </cell>
          <cell r="J1838"/>
          <cell r="K1838">
            <v>1</v>
          </cell>
          <cell r="L1838">
            <v>1</v>
          </cell>
          <cell r="M1838">
            <v>2</v>
          </cell>
          <cell r="N1838"/>
          <cell r="O1838">
            <v>2</v>
          </cell>
          <cell r="P1838"/>
          <cell r="Q1838">
            <v>2</v>
          </cell>
          <cell r="R1838"/>
          <cell r="S1838">
            <v>8</v>
          </cell>
          <cell r="T1838"/>
          <cell r="U1838"/>
          <cell r="V1838">
            <v>9</v>
          </cell>
          <cell r="W1838">
            <v>2</v>
          </cell>
          <cell r="X1838">
            <v>3</v>
          </cell>
          <cell r="Y1838"/>
          <cell r="Z1838"/>
        </row>
        <row r="1839">
          <cell r="A1839">
            <v>42739</v>
          </cell>
          <cell r="B1839">
            <v>5</v>
          </cell>
          <cell r="C1839">
            <v>46</v>
          </cell>
          <cell r="D1839">
            <v>11</v>
          </cell>
          <cell r="E1839"/>
          <cell r="F1839"/>
          <cell r="G1839"/>
          <cell r="H1839"/>
          <cell r="I1839">
            <v>1</v>
          </cell>
          <cell r="J1839"/>
          <cell r="K1839">
            <v>1</v>
          </cell>
          <cell r="L1839">
            <v>2</v>
          </cell>
          <cell r="M1839">
            <v>2</v>
          </cell>
          <cell r="N1839"/>
          <cell r="O1839">
            <v>1</v>
          </cell>
          <cell r="P1839"/>
          <cell r="Q1839">
            <v>2</v>
          </cell>
          <cell r="R1839"/>
          <cell r="S1839">
            <v>9</v>
          </cell>
          <cell r="T1839"/>
          <cell r="U1839"/>
          <cell r="V1839">
            <v>11</v>
          </cell>
          <cell r="W1839">
            <v>2</v>
          </cell>
          <cell r="X1839">
            <v>5</v>
          </cell>
          <cell r="Y1839"/>
          <cell r="Z1839"/>
        </row>
        <row r="1840">
          <cell r="A1840">
            <v>42740</v>
          </cell>
          <cell r="B1840">
            <v>6</v>
          </cell>
          <cell r="C1840">
            <v>37</v>
          </cell>
          <cell r="D1840">
            <v>8</v>
          </cell>
          <cell r="E1840"/>
          <cell r="F1840"/>
          <cell r="G1840"/>
          <cell r="H1840"/>
          <cell r="I1840">
            <v>1</v>
          </cell>
          <cell r="J1840"/>
          <cell r="K1840">
            <v>1</v>
          </cell>
          <cell r="L1840">
            <v>2</v>
          </cell>
          <cell r="M1840">
            <v>1</v>
          </cell>
          <cell r="N1840"/>
          <cell r="O1840">
            <v>1</v>
          </cell>
          <cell r="P1840"/>
          <cell r="Q1840">
            <v>3</v>
          </cell>
          <cell r="R1840">
            <v>1</v>
          </cell>
          <cell r="S1840">
            <v>15</v>
          </cell>
          <cell r="T1840"/>
          <cell r="U1840"/>
          <cell r="V1840">
            <v>10</v>
          </cell>
          <cell r="W1840">
            <v>2</v>
          </cell>
          <cell r="X1840">
            <v>4</v>
          </cell>
          <cell r="Y1840"/>
          <cell r="Z1840"/>
        </row>
        <row r="1841">
          <cell r="A1841">
            <v>42741</v>
          </cell>
          <cell r="B1841">
            <v>6</v>
          </cell>
          <cell r="C1841">
            <v>40</v>
          </cell>
          <cell r="D1841">
            <v>6</v>
          </cell>
          <cell r="E1841"/>
          <cell r="F1841"/>
          <cell r="G1841"/>
          <cell r="H1841"/>
          <cell r="I1841">
            <v>1</v>
          </cell>
          <cell r="J1841"/>
          <cell r="K1841">
            <v>1</v>
          </cell>
          <cell r="L1841">
            <v>3</v>
          </cell>
          <cell r="M1841">
            <v>1</v>
          </cell>
          <cell r="N1841"/>
          <cell r="O1841">
            <v>1</v>
          </cell>
          <cell r="P1841"/>
          <cell r="Q1841">
            <v>3</v>
          </cell>
          <cell r="R1841"/>
          <cell r="S1841">
            <v>14</v>
          </cell>
          <cell r="T1841"/>
          <cell r="U1841"/>
          <cell r="V1841">
            <v>9</v>
          </cell>
          <cell r="W1841">
            <v>2</v>
          </cell>
          <cell r="X1841">
            <v>5</v>
          </cell>
          <cell r="Y1841"/>
          <cell r="Z1841"/>
        </row>
        <row r="1842">
          <cell r="A1842">
            <v>42742</v>
          </cell>
          <cell r="B1842">
            <v>7</v>
          </cell>
          <cell r="C1842">
            <v>40</v>
          </cell>
          <cell r="D1842">
            <v>4</v>
          </cell>
          <cell r="E1842"/>
          <cell r="F1842">
            <v>1</v>
          </cell>
          <cell r="G1842"/>
          <cell r="H1842"/>
          <cell r="I1842">
            <v>1</v>
          </cell>
          <cell r="J1842"/>
          <cell r="K1842">
            <v>2</v>
          </cell>
          <cell r="L1842">
            <v>2</v>
          </cell>
          <cell r="M1842">
            <v>1</v>
          </cell>
          <cell r="N1842"/>
          <cell r="O1842"/>
          <cell r="P1842"/>
          <cell r="Q1842">
            <v>4</v>
          </cell>
          <cell r="R1842"/>
          <cell r="S1842">
            <v>18</v>
          </cell>
          <cell r="T1842"/>
          <cell r="U1842"/>
          <cell r="V1842">
            <v>7</v>
          </cell>
          <cell r="W1842">
            <v>3</v>
          </cell>
          <cell r="X1842">
            <v>5</v>
          </cell>
          <cell r="Y1842"/>
          <cell r="Z1842"/>
        </row>
        <row r="1843">
          <cell r="A1843">
            <v>42743</v>
          </cell>
          <cell r="B1843">
            <v>8</v>
          </cell>
          <cell r="C1843">
            <v>43</v>
          </cell>
          <cell r="D1843">
            <v>4</v>
          </cell>
          <cell r="E1843"/>
          <cell r="F1843">
            <v>1</v>
          </cell>
          <cell r="G1843"/>
          <cell r="H1843"/>
          <cell r="I1843">
            <v>1</v>
          </cell>
          <cell r="J1843"/>
          <cell r="K1843">
            <v>2</v>
          </cell>
          <cell r="L1843">
            <v>2</v>
          </cell>
          <cell r="M1843"/>
          <cell r="N1843"/>
          <cell r="O1843"/>
          <cell r="P1843"/>
          <cell r="Q1843">
            <v>3</v>
          </cell>
          <cell r="R1843"/>
          <cell r="S1843">
            <v>15</v>
          </cell>
          <cell r="T1843"/>
          <cell r="U1843"/>
          <cell r="V1843">
            <v>7</v>
          </cell>
          <cell r="W1843">
            <v>3</v>
          </cell>
          <cell r="X1843">
            <v>5</v>
          </cell>
          <cell r="Y1843"/>
          <cell r="Z1843"/>
        </row>
        <row r="1844">
          <cell r="A1844">
            <v>42744</v>
          </cell>
          <cell r="B1844">
            <v>8</v>
          </cell>
          <cell r="C1844">
            <v>49</v>
          </cell>
          <cell r="D1844">
            <v>3</v>
          </cell>
          <cell r="E1844"/>
          <cell r="F1844">
            <v>1</v>
          </cell>
          <cell r="G1844"/>
          <cell r="H1844">
            <v>1</v>
          </cell>
          <cell r="I1844">
            <v>1</v>
          </cell>
          <cell r="J1844"/>
          <cell r="K1844">
            <v>1</v>
          </cell>
          <cell r="L1844">
            <v>2</v>
          </cell>
          <cell r="M1844">
            <v>2</v>
          </cell>
          <cell r="N1844"/>
          <cell r="O1844">
            <v>1</v>
          </cell>
          <cell r="P1844"/>
          <cell r="Q1844">
            <v>4</v>
          </cell>
          <cell r="R1844"/>
          <cell r="S1844">
            <v>16</v>
          </cell>
          <cell r="T1844"/>
          <cell r="U1844"/>
          <cell r="V1844">
            <v>8</v>
          </cell>
          <cell r="W1844">
            <v>3</v>
          </cell>
          <cell r="X1844">
            <v>7</v>
          </cell>
          <cell r="Y1844"/>
          <cell r="Z1844"/>
        </row>
        <row r="1845">
          <cell r="A1845">
            <v>42745</v>
          </cell>
          <cell r="B1845">
            <v>7</v>
          </cell>
          <cell r="C1845">
            <v>38</v>
          </cell>
          <cell r="D1845">
            <v>5</v>
          </cell>
          <cell r="E1845"/>
          <cell r="F1845">
            <v>1</v>
          </cell>
          <cell r="G1845"/>
          <cell r="H1845">
            <v>2</v>
          </cell>
          <cell r="I1845">
            <v>1</v>
          </cell>
          <cell r="J1845"/>
          <cell r="K1845">
            <v>1</v>
          </cell>
          <cell r="L1845">
            <v>3</v>
          </cell>
          <cell r="M1845"/>
          <cell r="N1845"/>
          <cell r="O1845">
            <v>1</v>
          </cell>
          <cell r="P1845"/>
          <cell r="Q1845">
            <v>3</v>
          </cell>
          <cell r="R1845"/>
          <cell r="S1845">
            <v>15</v>
          </cell>
          <cell r="T1845"/>
          <cell r="U1845"/>
          <cell r="V1845">
            <v>8</v>
          </cell>
          <cell r="W1845">
            <v>3</v>
          </cell>
          <cell r="X1845">
            <v>6</v>
          </cell>
          <cell r="Y1845"/>
          <cell r="Z1845"/>
        </row>
        <row r="1846">
          <cell r="A1846">
            <v>42746</v>
          </cell>
          <cell r="B1846">
            <v>6</v>
          </cell>
          <cell r="C1846">
            <v>44</v>
          </cell>
          <cell r="D1846">
            <v>5</v>
          </cell>
          <cell r="E1846"/>
          <cell r="F1846"/>
          <cell r="G1846"/>
          <cell r="H1846">
            <v>1</v>
          </cell>
          <cell r="I1846"/>
          <cell r="J1846"/>
          <cell r="K1846">
            <v>1</v>
          </cell>
          <cell r="L1846">
            <v>2</v>
          </cell>
          <cell r="M1846">
            <v>1</v>
          </cell>
          <cell r="N1846"/>
          <cell r="O1846">
            <v>4</v>
          </cell>
          <cell r="P1846"/>
          <cell r="Q1846">
            <v>4</v>
          </cell>
          <cell r="R1846"/>
          <cell r="S1846">
            <v>11</v>
          </cell>
          <cell r="T1846"/>
          <cell r="U1846"/>
          <cell r="V1846">
            <v>10</v>
          </cell>
          <cell r="W1846"/>
          <cell r="X1846">
            <v>4</v>
          </cell>
          <cell r="Y1846"/>
          <cell r="Z1846"/>
        </row>
        <row r="1847">
          <cell r="A1847">
            <v>42747</v>
          </cell>
          <cell r="B1847">
            <v>6</v>
          </cell>
          <cell r="C1847">
            <v>39</v>
          </cell>
          <cell r="D1847">
            <v>3</v>
          </cell>
          <cell r="E1847"/>
          <cell r="F1847"/>
          <cell r="G1847">
            <v>1</v>
          </cell>
          <cell r="H1847">
            <v>2</v>
          </cell>
          <cell r="I1847">
            <v>1</v>
          </cell>
          <cell r="J1847"/>
          <cell r="K1847">
            <v>1</v>
          </cell>
          <cell r="L1847">
            <v>1</v>
          </cell>
          <cell r="M1847"/>
          <cell r="N1847"/>
          <cell r="O1847">
            <v>2</v>
          </cell>
          <cell r="P1847"/>
          <cell r="Q1847">
            <v>5</v>
          </cell>
          <cell r="R1847"/>
          <cell r="S1847">
            <v>13</v>
          </cell>
          <cell r="T1847"/>
          <cell r="U1847"/>
          <cell r="V1847">
            <v>11</v>
          </cell>
          <cell r="W1847"/>
          <cell r="X1847">
            <v>6</v>
          </cell>
          <cell r="Y1847"/>
          <cell r="Z1847"/>
        </row>
        <row r="1848">
          <cell r="A1848">
            <v>42748</v>
          </cell>
          <cell r="B1848">
            <v>6</v>
          </cell>
          <cell r="C1848">
            <v>41</v>
          </cell>
          <cell r="D1848">
            <v>2</v>
          </cell>
          <cell r="E1848"/>
          <cell r="F1848"/>
          <cell r="G1848"/>
          <cell r="H1848">
            <v>1</v>
          </cell>
          <cell r="I1848">
            <v>1</v>
          </cell>
          <cell r="J1848"/>
          <cell r="K1848">
            <v>1</v>
          </cell>
          <cell r="L1848">
            <v>3</v>
          </cell>
          <cell r="M1848">
            <v>1</v>
          </cell>
          <cell r="N1848"/>
          <cell r="O1848">
            <v>1</v>
          </cell>
          <cell r="P1848"/>
          <cell r="Q1848">
            <v>3</v>
          </cell>
          <cell r="R1848">
            <v>1</v>
          </cell>
          <cell r="S1848">
            <v>17</v>
          </cell>
          <cell r="T1848">
            <v>1</v>
          </cell>
          <cell r="U1848"/>
          <cell r="V1848">
            <v>13</v>
          </cell>
          <cell r="W1848">
            <v>1</v>
          </cell>
          <cell r="X1848">
            <v>6</v>
          </cell>
          <cell r="Y1848"/>
          <cell r="Z1848"/>
        </row>
        <row r="1849">
          <cell r="A1849">
            <v>42749</v>
          </cell>
          <cell r="B1849">
            <v>5</v>
          </cell>
          <cell r="C1849">
            <v>36</v>
          </cell>
          <cell r="D1849">
            <v>3</v>
          </cell>
          <cell r="E1849"/>
          <cell r="F1849">
            <v>1</v>
          </cell>
          <cell r="G1849">
            <v>1</v>
          </cell>
          <cell r="H1849">
            <v>1</v>
          </cell>
          <cell r="I1849">
            <v>1</v>
          </cell>
          <cell r="J1849">
            <v>1</v>
          </cell>
          <cell r="K1849">
            <v>1</v>
          </cell>
          <cell r="L1849">
            <v>3</v>
          </cell>
          <cell r="M1849">
            <v>2</v>
          </cell>
          <cell r="N1849"/>
          <cell r="O1849">
            <v>2</v>
          </cell>
          <cell r="P1849"/>
          <cell r="Q1849">
            <v>3</v>
          </cell>
          <cell r="R1849">
            <v>1</v>
          </cell>
          <cell r="S1849">
            <v>13</v>
          </cell>
          <cell r="T1849">
            <v>1</v>
          </cell>
          <cell r="U1849"/>
          <cell r="V1849">
            <v>10</v>
          </cell>
          <cell r="W1849">
            <v>1</v>
          </cell>
          <cell r="X1849">
            <v>8</v>
          </cell>
          <cell r="Y1849"/>
          <cell r="Z1849"/>
        </row>
        <row r="1850">
          <cell r="A1850">
            <v>42750</v>
          </cell>
          <cell r="B1850">
            <v>4</v>
          </cell>
          <cell r="C1850">
            <v>38</v>
          </cell>
          <cell r="D1850">
            <v>4</v>
          </cell>
          <cell r="E1850"/>
          <cell r="F1850"/>
          <cell r="G1850">
            <v>1</v>
          </cell>
          <cell r="H1850">
            <v>1</v>
          </cell>
          <cell r="I1850">
            <v>2</v>
          </cell>
          <cell r="J1850"/>
          <cell r="K1850"/>
          <cell r="L1850">
            <v>3</v>
          </cell>
          <cell r="M1850">
            <v>2</v>
          </cell>
          <cell r="N1850"/>
          <cell r="O1850"/>
          <cell r="P1850"/>
          <cell r="Q1850">
            <v>3</v>
          </cell>
          <cell r="R1850">
            <v>1</v>
          </cell>
          <cell r="S1850">
            <v>12</v>
          </cell>
          <cell r="T1850"/>
          <cell r="U1850"/>
          <cell r="V1850">
            <v>10</v>
          </cell>
          <cell r="W1850"/>
          <cell r="X1850">
            <v>5</v>
          </cell>
          <cell r="Y1850"/>
          <cell r="Z1850"/>
        </row>
        <row r="1851">
          <cell r="A1851">
            <v>42751</v>
          </cell>
          <cell r="B1851">
            <v>4</v>
          </cell>
          <cell r="C1851">
            <v>37</v>
          </cell>
          <cell r="D1851">
            <v>3</v>
          </cell>
          <cell r="E1851"/>
          <cell r="F1851"/>
          <cell r="G1851">
            <v>1</v>
          </cell>
          <cell r="H1851"/>
          <cell r="I1851">
            <v>2</v>
          </cell>
          <cell r="J1851"/>
          <cell r="K1851"/>
          <cell r="L1851">
            <v>1</v>
          </cell>
          <cell r="M1851">
            <v>3</v>
          </cell>
          <cell r="N1851"/>
          <cell r="O1851"/>
          <cell r="P1851"/>
          <cell r="Q1851">
            <v>6</v>
          </cell>
          <cell r="R1851">
            <v>1</v>
          </cell>
          <cell r="S1851">
            <v>11</v>
          </cell>
          <cell r="T1851"/>
          <cell r="U1851"/>
          <cell r="V1851">
            <v>11</v>
          </cell>
          <cell r="W1851"/>
          <cell r="X1851">
            <v>4</v>
          </cell>
          <cell r="Y1851"/>
          <cell r="Z1851"/>
        </row>
        <row r="1852">
          <cell r="A1852">
            <v>42752</v>
          </cell>
          <cell r="B1852">
            <v>4</v>
          </cell>
          <cell r="C1852">
            <v>38</v>
          </cell>
          <cell r="D1852">
            <v>1</v>
          </cell>
          <cell r="E1852"/>
          <cell r="F1852"/>
          <cell r="G1852"/>
          <cell r="H1852"/>
          <cell r="I1852">
            <v>1</v>
          </cell>
          <cell r="J1852"/>
          <cell r="K1852"/>
          <cell r="L1852">
            <v>2</v>
          </cell>
          <cell r="M1852">
            <v>1</v>
          </cell>
          <cell r="N1852"/>
          <cell r="O1852">
            <v>2</v>
          </cell>
          <cell r="P1852"/>
          <cell r="Q1852">
            <v>2</v>
          </cell>
          <cell r="R1852">
            <v>1</v>
          </cell>
          <cell r="S1852">
            <v>8</v>
          </cell>
          <cell r="T1852"/>
          <cell r="U1852"/>
          <cell r="V1852">
            <v>9</v>
          </cell>
          <cell r="W1852"/>
          <cell r="X1852">
            <v>5</v>
          </cell>
          <cell r="Y1852"/>
          <cell r="Z1852"/>
        </row>
        <row r="1853">
          <cell r="A1853">
            <v>42753</v>
          </cell>
          <cell r="B1853">
            <v>4</v>
          </cell>
          <cell r="C1853">
            <v>33</v>
          </cell>
          <cell r="D1853">
            <v>4</v>
          </cell>
          <cell r="E1853"/>
          <cell r="F1853"/>
          <cell r="G1853"/>
          <cell r="H1853"/>
          <cell r="I1853">
            <v>1</v>
          </cell>
          <cell r="J1853"/>
          <cell r="K1853"/>
          <cell r="L1853">
            <v>2</v>
          </cell>
          <cell r="M1853"/>
          <cell r="N1853"/>
          <cell r="O1853">
            <v>2</v>
          </cell>
          <cell r="P1853"/>
          <cell r="Q1853">
            <v>2</v>
          </cell>
          <cell r="R1853">
            <v>1</v>
          </cell>
          <cell r="S1853">
            <v>11</v>
          </cell>
          <cell r="T1853"/>
          <cell r="U1853"/>
          <cell r="V1853">
            <v>8</v>
          </cell>
          <cell r="W1853"/>
          <cell r="X1853">
            <v>3</v>
          </cell>
          <cell r="Y1853"/>
          <cell r="Z1853"/>
        </row>
        <row r="1854">
          <cell r="A1854">
            <v>42754</v>
          </cell>
          <cell r="B1854">
            <v>4</v>
          </cell>
          <cell r="C1854">
            <v>33</v>
          </cell>
          <cell r="D1854">
            <v>4</v>
          </cell>
          <cell r="E1854"/>
          <cell r="F1854"/>
          <cell r="G1854"/>
          <cell r="H1854">
            <v>1</v>
          </cell>
          <cell r="I1854">
            <v>1</v>
          </cell>
          <cell r="J1854"/>
          <cell r="K1854"/>
          <cell r="L1854">
            <v>2</v>
          </cell>
          <cell r="M1854">
            <v>1</v>
          </cell>
          <cell r="N1854"/>
          <cell r="O1854">
            <v>4</v>
          </cell>
          <cell r="P1854"/>
          <cell r="Q1854">
            <v>2</v>
          </cell>
          <cell r="R1854">
            <v>2</v>
          </cell>
          <cell r="S1854">
            <v>8</v>
          </cell>
          <cell r="T1854"/>
          <cell r="U1854"/>
          <cell r="V1854">
            <v>10</v>
          </cell>
          <cell r="W1854">
            <v>1</v>
          </cell>
          <cell r="X1854">
            <v>3</v>
          </cell>
          <cell r="Y1854"/>
          <cell r="Z1854"/>
        </row>
        <row r="1855">
          <cell r="A1855">
            <v>42755</v>
          </cell>
          <cell r="B1855">
            <v>4</v>
          </cell>
          <cell r="C1855">
            <v>31</v>
          </cell>
          <cell r="D1855">
            <v>1</v>
          </cell>
          <cell r="E1855"/>
          <cell r="F1855"/>
          <cell r="G1855"/>
          <cell r="H1855">
            <v>1</v>
          </cell>
          <cell r="I1855">
            <v>1</v>
          </cell>
          <cell r="J1855"/>
          <cell r="K1855"/>
          <cell r="L1855">
            <v>1</v>
          </cell>
          <cell r="M1855">
            <v>1</v>
          </cell>
          <cell r="N1855"/>
          <cell r="O1855">
            <v>6</v>
          </cell>
          <cell r="P1855"/>
          <cell r="Q1855">
            <v>1</v>
          </cell>
          <cell r="R1855">
            <v>2</v>
          </cell>
          <cell r="S1855">
            <v>8</v>
          </cell>
          <cell r="T1855"/>
          <cell r="U1855"/>
          <cell r="V1855">
            <v>9</v>
          </cell>
          <cell r="W1855"/>
          <cell r="X1855">
            <v>1</v>
          </cell>
          <cell r="Y1855"/>
          <cell r="Z1855"/>
        </row>
        <row r="1856">
          <cell r="A1856">
            <v>42756</v>
          </cell>
          <cell r="B1856">
            <v>4</v>
          </cell>
          <cell r="C1856">
            <v>34</v>
          </cell>
          <cell r="D1856">
            <v>4</v>
          </cell>
          <cell r="E1856"/>
          <cell r="F1856"/>
          <cell r="G1856"/>
          <cell r="H1856">
            <v>1</v>
          </cell>
          <cell r="I1856"/>
          <cell r="J1856"/>
          <cell r="K1856"/>
          <cell r="L1856">
            <v>3</v>
          </cell>
          <cell r="M1856">
            <v>1</v>
          </cell>
          <cell r="N1856"/>
          <cell r="O1856">
            <v>3</v>
          </cell>
          <cell r="P1856"/>
          <cell r="Q1856">
            <v>1</v>
          </cell>
          <cell r="R1856">
            <v>2</v>
          </cell>
          <cell r="S1856">
            <v>6</v>
          </cell>
          <cell r="T1856"/>
          <cell r="U1856"/>
          <cell r="V1856">
            <v>8</v>
          </cell>
          <cell r="W1856"/>
          <cell r="X1856">
            <v>2</v>
          </cell>
          <cell r="Y1856"/>
          <cell r="Z1856"/>
        </row>
        <row r="1857">
          <cell r="A1857">
            <v>42757</v>
          </cell>
          <cell r="B1857">
            <v>4</v>
          </cell>
          <cell r="C1857">
            <v>27</v>
          </cell>
          <cell r="D1857">
            <v>6</v>
          </cell>
          <cell r="E1857"/>
          <cell r="F1857"/>
          <cell r="G1857"/>
          <cell r="H1857"/>
          <cell r="I1857"/>
          <cell r="J1857"/>
          <cell r="K1857"/>
          <cell r="L1857">
            <v>1</v>
          </cell>
          <cell r="M1857"/>
          <cell r="N1857"/>
          <cell r="O1857">
            <v>6</v>
          </cell>
          <cell r="P1857"/>
          <cell r="Q1857">
            <v>1</v>
          </cell>
          <cell r="R1857">
            <v>2</v>
          </cell>
          <cell r="S1857">
            <v>9</v>
          </cell>
          <cell r="T1857"/>
          <cell r="U1857"/>
          <cell r="V1857">
            <v>8</v>
          </cell>
          <cell r="W1857">
            <v>1</v>
          </cell>
          <cell r="X1857">
            <v>1</v>
          </cell>
          <cell r="Y1857"/>
          <cell r="Z1857"/>
        </row>
        <row r="1858">
          <cell r="A1858">
            <v>42758</v>
          </cell>
          <cell r="B1858">
            <v>5</v>
          </cell>
          <cell r="C1858">
            <v>33</v>
          </cell>
          <cell r="D1858">
            <v>3</v>
          </cell>
          <cell r="E1858"/>
          <cell r="F1858">
            <v>1</v>
          </cell>
          <cell r="G1858"/>
          <cell r="H1858">
            <v>1</v>
          </cell>
          <cell r="I1858"/>
          <cell r="J1858"/>
          <cell r="K1858"/>
          <cell r="L1858">
            <v>1</v>
          </cell>
          <cell r="M1858"/>
          <cell r="N1858"/>
          <cell r="O1858">
            <v>4</v>
          </cell>
          <cell r="P1858"/>
          <cell r="Q1858">
            <v>1</v>
          </cell>
          <cell r="R1858"/>
          <cell r="S1858">
            <v>14</v>
          </cell>
          <cell r="T1858"/>
          <cell r="U1858"/>
          <cell r="V1858">
            <v>10</v>
          </cell>
          <cell r="W1858">
            <v>1</v>
          </cell>
          <cell r="X1858">
            <v>1</v>
          </cell>
          <cell r="Y1858"/>
          <cell r="Z1858"/>
        </row>
        <row r="1859">
          <cell r="A1859">
            <v>42759</v>
          </cell>
          <cell r="B1859">
            <v>5</v>
          </cell>
          <cell r="C1859">
            <v>28</v>
          </cell>
          <cell r="D1859">
            <v>2</v>
          </cell>
          <cell r="E1859"/>
          <cell r="F1859"/>
          <cell r="G1859"/>
          <cell r="H1859">
            <v>1</v>
          </cell>
          <cell r="I1859"/>
          <cell r="J1859"/>
          <cell r="K1859"/>
          <cell r="L1859">
            <v>1</v>
          </cell>
          <cell r="M1859"/>
          <cell r="N1859"/>
          <cell r="O1859">
            <v>2</v>
          </cell>
          <cell r="P1859"/>
          <cell r="Q1859">
            <v>1</v>
          </cell>
          <cell r="R1859"/>
          <cell r="S1859">
            <v>13</v>
          </cell>
          <cell r="T1859"/>
          <cell r="U1859"/>
          <cell r="V1859">
            <v>9</v>
          </cell>
          <cell r="W1859">
            <v>1</v>
          </cell>
          <cell r="X1859">
            <v>1</v>
          </cell>
          <cell r="Y1859"/>
          <cell r="Z1859"/>
        </row>
        <row r="1860">
          <cell r="A1860">
            <v>42760</v>
          </cell>
          <cell r="B1860">
            <v>3</v>
          </cell>
          <cell r="C1860">
            <v>24</v>
          </cell>
          <cell r="D1860">
            <v>3</v>
          </cell>
          <cell r="E1860"/>
          <cell r="F1860"/>
          <cell r="G1860"/>
          <cell r="H1860">
            <v>1</v>
          </cell>
          <cell r="I1860">
            <v>1</v>
          </cell>
          <cell r="J1860"/>
          <cell r="K1860"/>
          <cell r="L1860">
            <v>1</v>
          </cell>
          <cell r="M1860"/>
          <cell r="N1860"/>
          <cell r="O1860">
            <v>2</v>
          </cell>
          <cell r="P1860"/>
          <cell r="Q1860">
            <v>1</v>
          </cell>
          <cell r="R1860"/>
          <cell r="S1860">
            <v>10</v>
          </cell>
          <cell r="T1860"/>
          <cell r="U1860"/>
          <cell r="V1860">
            <v>10</v>
          </cell>
          <cell r="W1860">
            <v>1</v>
          </cell>
          <cell r="X1860">
            <v>6</v>
          </cell>
          <cell r="Y1860"/>
          <cell r="Z1860"/>
        </row>
        <row r="1861">
          <cell r="A1861">
            <v>42761</v>
          </cell>
          <cell r="B1861">
            <v>3</v>
          </cell>
          <cell r="C1861">
            <v>20</v>
          </cell>
          <cell r="D1861">
            <v>3</v>
          </cell>
          <cell r="E1861"/>
          <cell r="F1861"/>
          <cell r="G1861"/>
          <cell r="H1861"/>
          <cell r="I1861">
            <v>1</v>
          </cell>
          <cell r="J1861"/>
          <cell r="K1861">
            <v>1</v>
          </cell>
          <cell r="L1861">
            <v>1</v>
          </cell>
          <cell r="M1861">
            <v>1</v>
          </cell>
          <cell r="N1861"/>
          <cell r="O1861">
            <v>2</v>
          </cell>
          <cell r="P1861"/>
          <cell r="Q1861"/>
          <cell r="R1861"/>
          <cell r="S1861">
            <v>11</v>
          </cell>
          <cell r="T1861"/>
          <cell r="U1861"/>
          <cell r="V1861">
            <v>12</v>
          </cell>
          <cell r="W1861">
            <v>1</v>
          </cell>
          <cell r="X1861">
            <v>3</v>
          </cell>
          <cell r="Y1861"/>
          <cell r="Z1861"/>
        </row>
        <row r="1862">
          <cell r="A1862">
            <v>42762</v>
          </cell>
          <cell r="B1862">
            <v>5</v>
          </cell>
          <cell r="C1862">
            <v>19</v>
          </cell>
          <cell r="D1862">
            <v>1</v>
          </cell>
          <cell r="E1862"/>
          <cell r="F1862"/>
          <cell r="G1862"/>
          <cell r="H1862"/>
          <cell r="I1862">
            <v>1</v>
          </cell>
          <cell r="J1862"/>
          <cell r="K1862">
            <v>1</v>
          </cell>
          <cell r="L1862">
            <v>2</v>
          </cell>
          <cell r="M1862"/>
          <cell r="N1862"/>
          <cell r="O1862">
            <v>1</v>
          </cell>
          <cell r="P1862"/>
          <cell r="Q1862"/>
          <cell r="R1862"/>
          <cell r="S1862">
            <v>9</v>
          </cell>
          <cell r="T1862"/>
          <cell r="U1862"/>
          <cell r="V1862">
            <v>10</v>
          </cell>
          <cell r="W1862">
            <v>2</v>
          </cell>
          <cell r="X1862">
            <v>3</v>
          </cell>
          <cell r="Y1862"/>
          <cell r="Z1862"/>
        </row>
        <row r="1863">
          <cell r="A1863">
            <v>42763</v>
          </cell>
          <cell r="B1863">
            <v>5</v>
          </cell>
          <cell r="C1863">
            <v>18</v>
          </cell>
          <cell r="D1863">
            <v>1</v>
          </cell>
          <cell r="E1863"/>
          <cell r="F1863">
            <v>1</v>
          </cell>
          <cell r="G1863"/>
          <cell r="H1863">
            <v>2</v>
          </cell>
          <cell r="I1863"/>
          <cell r="J1863"/>
          <cell r="K1863">
            <v>1</v>
          </cell>
          <cell r="L1863">
            <v>2</v>
          </cell>
          <cell r="M1863"/>
          <cell r="N1863"/>
          <cell r="O1863">
            <v>2</v>
          </cell>
          <cell r="P1863"/>
          <cell r="Q1863">
            <v>1</v>
          </cell>
          <cell r="R1863"/>
          <cell r="S1863">
            <v>13</v>
          </cell>
          <cell r="T1863"/>
          <cell r="U1863"/>
          <cell r="V1863">
            <v>10</v>
          </cell>
          <cell r="W1863">
            <v>2</v>
          </cell>
          <cell r="X1863">
            <v>2</v>
          </cell>
          <cell r="Y1863"/>
          <cell r="Z1863"/>
        </row>
        <row r="1864">
          <cell r="A1864">
            <v>42764</v>
          </cell>
          <cell r="B1864">
            <v>5</v>
          </cell>
          <cell r="C1864">
            <v>20</v>
          </cell>
          <cell r="D1864">
            <v>2</v>
          </cell>
          <cell r="E1864"/>
          <cell r="F1864">
            <v>2</v>
          </cell>
          <cell r="G1864"/>
          <cell r="H1864">
            <v>1</v>
          </cell>
          <cell r="I1864">
            <v>1</v>
          </cell>
          <cell r="J1864"/>
          <cell r="K1864">
            <v>1</v>
          </cell>
          <cell r="L1864">
            <v>2</v>
          </cell>
          <cell r="M1864"/>
          <cell r="N1864"/>
          <cell r="O1864"/>
          <cell r="P1864"/>
          <cell r="Q1864">
            <v>4</v>
          </cell>
          <cell r="R1864"/>
          <cell r="S1864">
            <v>11</v>
          </cell>
          <cell r="T1864"/>
          <cell r="U1864"/>
          <cell r="V1864">
            <v>8</v>
          </cell>
          <cell r="W1864">
            <v>1</v>
          </cell>
          <cell r="X1864">
            <v>2</v>
          </cell>
          <cell r="Y1864"/>
          <cell r="Z1864"/>
        </row>
        <row r="1865">
          <cell r="A1865">
            <v>42765</v>
          </cell>
          <cell r="B1865">
            <v>5</v>
          </cell>
          <cell r="C1865">
            <v>25</v>
          </cell>
          <cell r="D1865">
            <v>7</v>
          </cell>
          <cell r="E1865"/>
          <cell r="F1865"/>
          <cell r="G1865">
            <v>1</v>
          </cell>
          <cell r="H1865"/>
          <cell r="I1865">
            <v>1</v>
          </cell>
          <cell r="J1865"/>
          <cell r="K1865">
            <v>1</v>
          </cell>
          <cell r="L1865">
            <v>2</v>
          </cell>
          <cell r="M1865"/>
          <cell r="N1865"/>
          <cell r="O1865">
            <v>1</v>
          </cell>
          <cell r="P1865"/>
          <cell r="Q1865">
            <v>2</v>
          </cell>
          <cell r="R1865">
            <v>1</v>
          </cell>
          <cell r="S1865">
            <v>8</v>
          </cell>
          <cell r="T1865"/>
          <cell r="U1865"/>
          <cell r="V1865">
            <v>7</v>
          </cell>
          <cell r="W1865">
            <v>1</v>
          </cell>
          <cell r="X1865">
            <v>2</v>
          </cell>
          <cell r="Y1865"/>
          <cell r="Z1865"/>
        </row>
        <row r="1866">
          <cell r="A1866">
            <v>42766</v>
          </cell>
          <cell r="B1866">
            <v>4</v>
          </cell>
          <cell r="C1866">
            <v>28</v>
          </cell>
          <cell r="D1866">
            <v>6</v>
          </cell>
          <cell r="E1866"/>
          <cell r="F1866"/>
          <cell r="G1866"/>
          <cell r="H1866">
            <v>1</v>
          </cell>
          <cell r="I1866"/>
          <cell r="J1866"/>
          <cell r="K1866">
            <v>1</v>
          </cell>
          <cell r="L1866">
            <v>2</v>
          </cell>
          <cell r="M1866">
            <v>1</v>
          </cell>
          <cell r="N1866"/>
          <cell r="O1866">
            <v>3</v>
          </cell>
          <cell r="P1866"/>
          <cell r="Q1866">
            <v>3</v>
          </cell>
          <cell r="R1866"/>
          <cell r="S1866">
            <v>6</v>
          </cell>
          <cell r="T1866"/>
          <cell r="U1866"/>
          <cell r="V1866">
            <v>7</v>
          </cell>
          <cell r="W1866">
            <v>1</v>
          </cell>
          <cell r="X1866">
            <v>3</v>
          </cell>
          <cell r="Y1866"/>
          <cell r="Z1866"/>
        </row>
        <row r="1867">
          <cell r="A1867">
            <v>42767</v>
          </cell>
          <cell r="B1867">
            <v>4</v>
          </cell>
          <cell r="C1867">
            <v>23</v>
          </cell>
          <cell r="D1867">
            <v>7</v>
          </cell>
          <cell r="E1867"/>
          <cell r="F1867"/>
          <cell r="G1867"/>
          <cell r="H1867">
            <v>1</v>
          </cell>
          <cell r="I1867"/>
          <cell r="J1867"/>
          <cell r="K1867">
            <v>1</v>
          </cell>
          <cell r="L1867">
            <v>2</v>
          </cell>
          <cell r="M1867"/>
          <cell r="N1867"/>
          <cell r="O1867">
            <v>3</v>
          </cell>
          <cell r="P1867"/>
          <cell r="Q1867">
            <v>2</v>
          </cell>
          <cell r="R1867"/>
          <cell r="S1867">
            <v>5</v>
          </cell>
          <cell r="T1867"/>
          <cell r="U1867"/>
          <cell r="V1867">
            <v>5</v>
          </cell>
          <cell r="W1867">
            <v>1</v>
          </cell>
          <cell r="X1867">
            <v>5</v>
          </cell>
          <cell r="Y1867"/>
          <cell r="Z1867"/>
        </row>
        <row r="1868">
          <cell r="A1868">
            <v>42768</v>
          </cell>
          <cell r="B1868">
            <v>5</v>
          </cell>
          <cell r="C1868">
            <v>27</v>
          </cell>
          <cell r="D1868">
            <v>4</v>
          </cell>
          <cell r="E1868"/>
          <cell r="F1868">
            <v>1</v>
          </cell>
          <cell r="G1868"/>
          <cell r="H1868"/>
          <cell r="I1868"/>
          <cell r="J1868"/>
          <cell r="K1868">
            <v>1</v>
          </cell>
          <cell r="L1868">
            <v>3</v>
          </cell>
          <cell r="M1868"/>
          <cell r="N1868"/>
          <cell r="O1868">
            <v>3</v>
          </cell>
          <cell r="P1868"/>
          <cell r="Q1868">
            <v>1</v>
          </cell>
          <cell r="R1868"/>
          <cell r="S1868">
            <v>2</v>
          </cell>
          <cell r="T1868"/>
          <cell r="U1868"/>
          <cell r="V1868">
            <v>4</v>
          </cell>
          <cell r="W1868">
            <v>2</v>
          </cell>
          <cell r="X1868">
            <v>3</v>
          </cell>
          <cell r="Y1868"/>
          <cell r="Z1868"/>
        </row>
        <row r="1869">
          <cell r="A1869">
            <v>42769</v>
          </cell>
          <cell r="B1869">
            <v>3</v>
          </cell>
          <cell r="C1869">
            <v>33</v>
          </cell>
          <cell r="D1869">
            <v>5</v>
          </cell>
          <cell r="E1869"/>
          <cell r="F1869">
            <v>1</v>
          </cell>
          <cell r="G1869"/>
          <cell r="H1869">
            <v>1</v>
          </cell>
          <cell r="I1869"/>
          <cell r="J1869"/>
          <cell r="K1869">
            <v>1</v>
          </cell>
          <cell r="L1869">
            <v>2</v>
          </cell>
          <cell r="M1869"/>
          <cell r="N1869"/>
          <cell r="O1869">
            <v>1</v>
          </cell>
          <cell r="P1869"/>
          <cell r="Q1869">
            <v>1</v>
          </cell>
          <cell r="R1869"/>
          <cell r="S1869">
            <v>5</v>
          </cell>
          <cell r="T1869"/>
          <cell r="U1869"/>
          <cell r="V1869">
            <v>5</v>
          </cell>
          <cell r="W1869">
            <v>2</v>
          </cell>
          <cell r="X1869">
            <v>2</v>
          </cell>
          <cell r="Y1869"/>
          <cell r="Z1869"/>
        </row>
        <row r="1870">
          <cell r="A1870">
            <v>42770</v>
          </cell>
          <cell r="B1870">
            <v>3</v>
          </cell>
          <cell r="C1870">
            <v>35</v>
          </cell>
          <cell r="D1870">
            <v>7</v>
          </cell>
          <cell r="E1870"/>
          <cell r="F1870">
            <v>1</v>
          </cell>
          <cell r="G1870"/>
          <cell r="H1870">
            <v>1</v>
          </cell>
          <cell r="I1870"/>
          <cell r="J1870"/>
          <cell r="K1870"/>
          <cell r="L1870">
            <v>2</v>
          </cell>
          <cell r="M1870"/>
          <cell r="N1870"/>
          <cell r="O1870">
            <v>1</v>
          </cell>
          <cell r="P1870"/>
          <cell r="Q1870"/>
          <cell r="R1870"/>
          <cell r="S1870">
            <v>7</v>
          </cell>
          <cell r="T1870"/>
          <cell r="U1870"/>
          <cell r="V1870">
            <v>7</v>
          </cell>
          <cell r="W1870">
            <v>2</v>
          </cell>
          <cell r="X1870">
            <v>1</v>
          </cell>
          <cell r="Y1870"/>
          <cell r="Z1870"/>
        </row>
        <row r="1871">
          <cell r="A1871">
            <v>42771</v>
          </cell>
          <cell r="B1871">
            <v>3</v>
          </cell>
          <cell r="C1871">
            <v>41</v>
          </cell>
          <cell r="D1871">
            <v>5</v>
          </cell>
          <cell r="E1871"/>
          <cell r="F1871"/>
          <cell r="G1871"/>
          <cell r="H1871">
            <v>1</v>
          </cell>
          <cell r="I1871"/>
          <cell r="J1871"/>
          <cell r="K1871"/>
          <cell r="L1871">
            <v>2</v>
          </cell>
          <cell r="M1871"/>
          <cell r="N1871"/>
          <cell r="O1871">
            <v>1</v>
          </cell>
          <cell r="P1871"/>
          <cell r="Q1871">
            <v>1</v>
          </cell>
          <cell r="R1871"/>
          <cell r="S1871">
            <v>5</v>
          </cell>
          <cell r="T1871"/>
          <cell r="U1871"/>
          <cell r="V1871">
            <v>5</v>
          </cell>
          <cell r="W1871">
            <v>1</v>
          </cell>
          <cell r="X1871">
            <v>1</v>
          </cell>
          <cell r="Y1871"/>
          <cell r="Z1871"/>
        </row>
        <row r="1872">
          <cell r="A1872">
            <v>42772</v>
          </cell>
          <cell r="B1872">
            <v>4</v>
          </cell>
          <cell r="C1872">
            <v>33</v>
          </cell>
          <cell r="D1872">
            <v>4</v>
          </cell>
          <cell r="E1872"/>
          <cell r="F1872">
            <v>1</v>
          </cell>
          <cell r="G1872">
            <v>1</v>
          </cell>
          <cell r="H1872">
            <v>1</v>
          </cell>
          <cell r="I1872"/>
          <cell r="J1872"/>
          <cell r="K1872"/>
          <cell r="L1872">
            <v>2</v>
          </cell>
          <cell r="M1872"/>
          <cell r="N1872"/>
          <cell r="O1872">
            <v>4</v>
          </cell>
          <cell r="P1872"/>
          <cell r="Q1872">
            <v>2</v>
          </cell>
          <cell r="R1872"/>
          <cell r="S1872">
            <v>3</v>
          </cell>
          <cell r="T1872"/>
          <cell r="U1872"/>
          <cell r="V1872">
            <v>4</v>
          </cell>
          <cell r="W1872">
            <v>1</v>
          </cell>
          <cell r="X1872"/>
          <cell r="Y1872"/>
          <cell r="Z1872"/>
        </row>
        <row r="1873">
          <cell r="A1873">
            <v>42773</v>
          </cell>
          <cell r="B1873">
            <v>2</v>
          </cell>
          <cell r="C1873">
            <v>31</v>
          </cell>
          <cell r="D1873">
            <v>3</v>
          </cell>
          <cell r="E1873"/>
          <cell r="F1873"/>
          <cell r="G1873"/>
          <cell r="H1873">
            <v>1</v>
          </cell>
          <cell r="I1873"/>
          <cell r="J1873"/>
          <cell r="K1873"/>
          <cell r="L1873">
            <v>2</v>
          </cell>
          <cell r="M1873">
            <v>1</v>
          </cell>
          <cell r="N1873"/>
          <cell r="O1873">
            <v>4</v>
          </cell>
          <cell r="P1873"/>
          <cell r="Q1873">
            <v>2</v>
          </cell>
          <cell r="R1873"/>
          <cell r="S1873">
            <v>4</v>
          </cell>
          <cell r="T1873"/>
          <cell r="U1873"/>
          <cell r="V1873">
            <v>4</v>
          </cell>
          <cell r="W1873">
            <v>1</v>
          </cell>
          <cell r="X1873">
            <v>1</v>
          </cell>
          <cell r="Y1873"/>
          <cell r="Z1873"/>
        </row>
        <row r="1874">
          <cell r="A1874">
            <v>42774</v>
          </cell>
          <cell r="B1874">
            <v>2</v>
          </cell>
          <cell r="C1874">
            <v>29</v>
          </cell>
          <cell r="D1874">
            <v>3</v>
          </cell>
          <cell r="E1874"/>
          <cell r="F1874"/>
          <cell r="G1874"/>
          <cell r="H1874"/>
          <cell r="I1874"/>
          <cell r="J1874"/>
          <cell r="K1874"/>
          <cell r="L1874">
            <v>2</v>
          </cell>
          <cell r="M1874">
            <v>1</v>
          </cell>
          <cell r="N1874"/>
          <cell r="O1874">
            <v>2</v>
          </cell>
          <cell r="P1874"/>
          <cell r="Q1874">
            <v>1</v>
          </cell>
          <cell r="R1874"/>
          <cell r="S1874">
            <v>3</v>
          </cell>
          <cell r="T1874"/>
          <cell r="U1874"/>
          <cell r="V1874">
            <v>2</v>
          </cell>
          <cell r="W1874"/>
          <cell r="X1874"/>
          <cell r="Y1874"/>
          <cell r="Z1874"/>
        </row>
        <row r="1875">
          <cell r="A1875">
            <v>42775</v>
          </cell>
          <cell r="B1875">
            <v>2</v>
          </cell>
          <cell r="C1875">
            <v>33</v>
          </cell>
          <cell r="D1875">
            <v>3</v>
          </cell>
          <cell r="E1875"/>
          <cell r="F1875">
            <v>1</v>
          </cell>
          <cell r="G1875"/>
          <cell r="H1875"/>
          <cell r="I1875"/>
          <cell r="J1875"/>
          <cell r="K1875"/>
          <cell r="L1875">
            <v>2</v>
          </cell>
          <cell r="M1875">
            <v>2</v>
          </cell>
          <cell r="N1875"/>
          <cell r="O1875">
            <v>2</v>
          </cell>
          <cell r="P1875"/>
          <cell r="Q1875">
            <v>1</v>
          </cell>
          <cell r="R1875">
            <v>1</v>
          </cell>
          <cell r="S1875">
            <v>5</v>
          </cell>
          <cell r="T1875"/>
          <cell r="U1875"/>
          <cell r="V1875">
            <v>4</v>
          </cell>
          <cell r="W1875"/>
          <cell r="X1875">
            <v>1</v>
          </cell>
          <cell r="Y1875"/>
          <cell r="Z1875"/>
        </row>
        <row r="1876">
          <cell r="A1876">
            <v>42776</v>
          </cell>
          <cell r="B1876">
            <v>1</v>
          </cell>
          <cell r="C1876">
            <v>36</v>
          </cell>
          <cell r="D1876">
            <v>3</v>
          </cell>
          <cell r="E1876"/>
          <cell r="F1876">
            <v>1</v>
          </cell>
          <cell r="G1876"/>
          <cell r="H1876">
            <v>1</v>
          </cell>
          <cell r="I1876"/>
          <cell r="J1876"/>
          <cell r="K1876"/>
          <cell r="L1876">
            <v>1</v>
          </cell>
          <cell r="M1876">
            <v>2</v>
          </cell>
          <cell r="N1876"/>
          <cell r="O1876">
            <v>2</v>
          </cell>
          <cell r="P1876"/>
          <cell r="Q1876">
            <v>1</v>
          </cell>
          <cell r="R1876">
            <v>1</v>
          </cell>
          <cell r="S1876">
            <v>6</v>
          </cell>
          <cell r="T1876"/>
          <cell r="U1876"/>
          <cell r="V1876">
            <v>6</v>
          </cell>
          <cell r="W1876"/>
          <cell r="X1876">
            <v>1</v>
          </cell>
          <cell r="Y1876"/>
          <cell r="Z1876"/>
        </row>
        <row r="1877">
          <cell r="A1877">
            <v>42777</v>
          </cell>
          <cell r="B1877">
            <v>1</v>
          </cell>
          <cell r="C1877">
            <v>43</v>
          </cell>
          <cell r="D1877">
            <v>1</v>
          </cell>
          <cell r="E1877"/>
          <cell r="F1877"/>
          <cell r="G1877"/>
          <cell r="H1877"/>
          <cell r="I1877">
            <v>1</v>
          </cell>
          <cell r="J1877"/>
          <cell r="K1877"/>
          <cell r="L1877">
            <v>3</v>
          </cell>
          <cell r="M1877">
            <v>2</v>
          </cell>
          <cell r="N1877"/>
          <cell r="O1877">
            <v>2</v>
          </cell>
          <cell r="P1877"/>
          <cell r="Q1877"/>
          <cell r="R1877">
            <v>1</v>
          </cell>
          <cell r="S1877">
            <v>4</v>
          </cell>
          <cell r="T1877"/>
          <cell r="U1877"/>
          <cell r="V1877">
            <v>6</v>
          </cell>
          <cell r="W1877"/>
          <cell r="X1877"/>
          <cell r="Y1877"/>
          <cell r="Z1877"/>
        </row>
        <row r="1878">
          <cell r="A1878">
            <v>42778</v>
          </cell>
          <cell r="B1878"/>
          <cell r="C1878">
            <v>36</v>
          </cell>
          <cell r="D1878">
            <v>1</v>
          </cell>
          <cell r="E1878"/>
          <cell r="F1878"/>
          <cell r="G1878"/>
          <cell r="H1878"/>
          <cell r="I1878">
            <v>2</v>
          </cell>
          <cell r="J1878"/>
          <cell r="K1878"/>
          <cell r="L1878">
            <v>1</v>
          </cell>
          <cell r="M1878"/>
          <cell r="N1878"/>
          <cell r="O1878">
            <v>2</v>
          </cell>
          <cell r="P1878"/>
          <cell r="Q1878">
            <v>1</v>
          </cell>
          <cell r="R1878"/>
          <cell r="S1878">
            <v>2</v>
          </cell>
          <cell r="T1878"/>
          <cell r="U1878"/>
          <cell r="V1878">
            <v>7</v>
          </cell>
          <cell r="W1878"/>
          <cell r="X1878">
            <v>1</v>
          </cell>
          <cell r="Y1878"/>
          <cell r="Z1878"/>
        </row>
        <row r="1879">
          <cell r="A1879">
            <v>42779</v>
          </cell>
          <cell r="B1879">
            <v>1</v>
          </cell>
          <cell r="C1879">
            <v>35</v>
          </cell>
          <cell r="D1879">
            <v>3</v>
          </cell>
          <cell r="E1879"/>
          <cell r="F1879"/>
          <cell r="G1879"/>
          <cell r="H1879"/>
          <cell r="I1879">
            <v>3</v>
          </cell>
          <cell r="J1879"/>
          <cell r="K1879"/>
          <cell r="L1879">
            <v>1</v>
          </cell>
          <cell r="M1879"/>
          <cell r="N1879"/>
          <cell r="O1879">
            <v>2</v>
          </cell>
          <cell r="P1879"/>
          <cell r="Q1879">
            <v>1</v>
          </cell>
          <cell r="R1879"/>
          <cell r="S1879">
            <v>3</v>
          </cell>
          <cell r="T1879"/>
          <cell r="U1879"/>
          <cell r="V1879">
            <v>4</v>
          </cell>
          <cell r="W1879"/>
          <cell r="X1879">
            <v>2</v>
          </cell>
          <cell r="Y1879"/>
          <cell r="Z1879"/>
        </row>
        <row r="1880">
          <cell r="A1880">
            <v>42780</v>
          </cell>
          <cell r="B1880">
            <v>2</v>
          </cell>
          <cell r="C1880">
            <v>30</v>
          </cell>
          <cell r="D1880">
            <v>2</v>
          </cell>
          <cell r="E1880"/>
          <cell r="F1880"/>
          <cell r="G1880"/>
          <cell r="H1880"/>
          <cell r="I1880">
            <v>2</v>
          </cell>
          <cell r="J1880"/>
          <cell r="K1880"/>
          <cell r="L1880">
            <v>1</v>
          </cell>
          <cell r="M1880"/>
          <cell r="N1880"/>
          <cell r="O1880">
            <v>2</v>
          </cell>
          <cell r="P1880"/>
          <cell r="Q1880">
            <v>1</v>
          </cell>
          <cell r="R1880"/>
          <cell r="S1880">
            <v>7</v>
          </cell>
          <cell r="T1880"/>
          <cell r="U1880"/>
          <cell r="V1880">
            <v>5</v>
          </cell>
          <cell r="W1880"/>
          <cell r="X1880">
            <v>3</v>
          </cell>
          <cell r="Y1880"/>
          <cell r="Z1880"/>
        </row>
        <row r="1881">
          <cell r="A1881">
            <v>42781</v>
          </cell>
          <cell r="B1881">
            <v>1</v>
          </cell>
          <cell r="C1881">
            <v>31</v>
          </cell>
          <cell r="D1881">
            <v>3</v>
          </cell>
          <cell r="E1881"/>
          <cell r="F1881"/>
          <cell r="G1881"/>
          <cell r="H1881"/>
          <cell r="I1881">
            <v>1</v>
          </cell>
          <cell r="J1881"/>
          <cell r="K1881"/>
          <cell r="L1881">
            <v>2</v>
          </cell>
          <cell r="M1881"/>
          <cell r="N1881"/>
          <cell r="O1881">
            <v>1</v>
          </cell>
          <cell r="P1881"/>
          <cell r="Q1881"/>
          <cell r="R1881"/>
          <cell r="S1881">
            <v>5</v>
          </cell>
          <cell r="T1881"/>
          <cell r="U1881"/>
          <cell r="V1881">
            <v>2</v>
          </cell>
          <cell r="W1881"/>
          <cell r="X1881">
            <v>3</v>
          </cell>
          <cell r="Y1881"/>
          <cell r="Z1881"/>
        </row>
        <row r="1882">
          <cell r="A1882">
            <v>42782</v>
          </cell>
          <cell r="B1882"/>
          <cell r="C1882">
            <v>29</v>
          </cell>
          <cell r="D1882">
            <v>5</v>
          </cell>
          <cell r="E1882"/>
          <cell r="F1882"/>
          <cell r="G1882"/>
          <cell r="H1882"/>
          <cell r="I1882">
            <v>2</v>
          </cell>
          <cell r="J1882"/>
          <cell r="K1882"/>
          <cell r="L1882">
            <v>1</v>
          </cell>
          <cell r="M1882"/>
          <cell r="N1882"/>
          <cell r="O1882"/>
          <cell r="P1882"/>
          <cell r="Q1882"/>
          <cell r="R1882"/>
          <cell r="S1882">
            <v>10</v>
          </cell>
          <cell r="T1882"/>
          <cell r="U1882"/>
          <cell r="V1882">
            <v>3</v>
          </cell>
          <cell r="W1882"/>
          <cell r="X1882">
            <v>5</v>
          </cell>
          <cell r="Y1882"/>
          <cell r="Z1882"/>
        </row>
        <row r="1883">
          <cell r="A1883">
            <v>42783</v>
          </cell>
          <cell r="B1883"/>
          <cell r="C1883">
            <v>29</v>
          </cell>
          <cell r="D1883">
            <v>4</v>
          </cell>
          <cell r="E1883"/>
          <cell r="F1883"/>
          <cell r="G1883"/>
          <cell r="H1883"/>
          <cell r="I1883">
            <v>1</v>
          </cell>
          <cell r="J1883"/>
          <cell r="K1883"/>
          <cell r="L1883">
            <v>1</v>
          </cell>
          <cell r="M1883"/>
          <cell r="N1883"/>
          <cell r="O1883">
            <v>1</v>
          </cell>
          <cell r="P1883"/>
          <cell r="Q1883">
            <v>2</v>
          </cell>
          <cell r="R1883">
            <v>1</v>
          </cell>
          <cell r="S1883">
            <v>11</v>
          </cell>
          <cell r="T1883"/>
          <cell r="U1883"/>
          <cell r="V1883">
            <v>3</v>
          </cell>
          <cell r="W1883">
            <v>1</v>
          </cell>
          <cell r="X1883">
            <v>4</v>
          </cell>
          <cell r="Y1883"/>
          <cell r="Z1883"/>
        </row>
        <row r="1884">
          <cell r="A1884">
            <v>42784</v>
          </cell>
          <cell r="B1884"/>
          <cell r="C1884">
            <v>25</v>
          </cell>
          <cell r="D1884">
            <v>3</v>
          </cell>
          <cell r="E1884"/>
          <cell r="F1884"/>
          <cell r="G1884"/>
          <cell r="H1884"/>
          <cell r="I1884">
            <v>1</v>
          </cell>
          <cell r="J1884">
            <v>1</v>
          </cell>
          <cell r="K1884"/>
          <cell r="L1884">
            <v>1</v>
          </cell>
          <cell r="M1884"/>
          <cell r="N1884"/>
          <cell r="O1884">
            <v>1</v>
          </cell>
          <cell r="P1884"/>
          <cell r="Q1884">
            <v>1</v>
          </cell>
          <cell r="R1884"/>
          <cell r="S1884">
            <v>9</v>
          </cell>
          <cell r="T1884"/>
          <cell r="U1884"/>
          <cell r="V1884">
            <v>2</v>
          </cell>
          <cell r="W1884">
            <v>1</v>
          </cell>
          <cell r="X1884">
            <v>3</v>
          </cell>
          <cell r="Y1884"/>
          <cell r="Z1884"/>
        </row>
        <row r="1885">
          <cell r="A1885">
            <v>42785</v>
          </cell>
          <cell r="B1885"/>
          <cell r="C1885">
            <v>24</v>
          </cell>
          <cell r="D1885">
            <v>7</v>
          </cell>
          <cell r="E1885"/>
          <cell r="F1885"/>
          <cell r="G1885"/>
          <cell r="H1885"/>
          <cell r="I1885">
            <v>1</v>
          </cell>
          <cell r="J1885"/>
          <cell r="K1885"/>
          <cell r="L1885">
            <v>2</v>
          </cell>
          <cell r="M1885"/>
          <cell r="N1885"/>
          <cell r="O1885"/>
          <cell r="P1885"/>
          <cell r="Q1885"/>
          <cell r="R1885"/>
          <cell r="S1885">
            <v>10</v>
          </cell>
          <cell r="T1885"/>
          <cell r="U1885"/>
          <cell r="V1885">
            <v>5</v>
          </cell>
          <cell r="W1885"/>
          <cell r="X1885">
            <v>3</v>
          </cell>
          <cell r="Y1885"/>
          <cell r="Z1885"/>
        </row>
        <row r="1886">
          <cell r="A1886">
            <v>42786</v>
          </cell>
          <cell r="B1886"/>
          <cell r="C1886">
            <v>25</v>
          </cell>
          <cell r="D1886">
            <v>5</v>
          </cell>
          <cell r="E1886"/>
          <cell r="F1886"/>
          <cell r="G1886"/>
          <cell r="H1886"/>
          <cell r="I1886">
            <v>1</v>
          </cell>
          <cell r="J1886"/>
          <cell r="K1886"/>
          <cell r="L1886">
            <v>2</v>
          </cell>
          <cell r="M1886"/>
          <cell r="N1886"/>
          <cell r="O1886">
            <v>2</v>
          </cell>
          <cell r="P1886"/>
          <cell r="Q1886"/>
          <cell r="R1886"/>
          <cell r="S1886">
            <v>12</v>
          </cell>
          <cell r="T1886"/>
          <cell r="U1886"/>
          <cell r="V1886">
            <v>3</v>
          </cell>
          <cell r="W1886">
            <v>1</v>
          </cell>
          <cell r="X1886">
            <v>2</v>
          </cell>
          <cell r="Y1886"/>
          <cell r="Z1886"/>
        </row>
        <row r="1887">
          <cell r="A1887">
            <v>42787</v>
          </cell>
          <cell r="B1887"/>
          <cell r="C1887">
            <v>27</v>
          </cell>
          <cell r="D1887">
            <v>8</v>
          </cell>
          <cell r="E1887"/>
          <cell r="F1887"/>
          <cell r="G1887"/>
          <cell r="H1887"/>
          <cell r="I1887">
            <v>1</v>
          </cell>
          <cell r="J1887"/>
          <cell r="K1887"/>
          <cell r="L1887">
            <v>1</v>
          </cell>
          <cell r="M1887"/>
          <cell r="N1887"/>
          <cell r="O1887"/>
          <cell r="P1887"/>
          <cell r="Q1887"/>
          <cell r="R1887"/>
          <cell r="S1887">
            <v>14</v>
          </cell>
          <cell r="T1887"/>
          <cell r="U1887"/>
          <cell r="V1887">
            <v>4</v>
          </cell>
          <cell r="W1887"/>
          <cell r="X1887">
            <v>1</v>
          </cell>
          <cell r="Y1887"/>
          <cell r="Z1887"/>
        </row>
        <row r="1888">
          <cell r="A1888">
            <v>42788</v>
          </cell>
          <cell r="B1888"/>
          <cell r="C1888">
            <v>25</v>
          </cell>
          <cell r="D1888">
            <v>5</v>
          </cell>
          <cell r="E1888"/>
          <cell r="F1888"/>
          <cell r="G1888"/>
          <cell r="H1888"/>
          <cell r="I1888">
            <v>1</v>
          </cell>
          <cell r="J1888"/>
          <cell r="K1888"/>
          <cell r="L1888">
            <v>3</v>
          </cell>
          <cell r="M1888"/>
          <cell r="N1888"/>
          <cell r="O1888">
            <v>1</v>
          </cell>
          <cell r="P1888"/>
          <cell r="Q1888"/>
          <cell r="R1888"/>
          <cell r="S1888">
            <v>8</v>
          </cell>
          <cell r="T1888"/>
          <cell r="U1888"/>
          <cell r="V1888">
            <v>4</v>
          </cell>
          <cell r="W1888"/>
          <cell r="X1888">
            <v>1</v>
          </cell>
          <cell r="Y1888"/>
          <cell r="Z1888"/>
        </row>
        <row r="1889">
          <cell r="A1889">
            <v>42789</v>
          </cell>
          <cell r="B1889"/>
          <cell r="C1889">
            <v>27</v>
          </cell>
          <cell r="D1889">
            <v>5</v>
          </cell>
          <cell r="E1889"/>
          <cell r="F1889">
            <v>1</v>
          </cell>
          <cell r="G1889"/>
          <cell r="H1889"/>
          <cell r="I1889">
            <v>2</v>
          </cell>
          <cell r="J1889"/>
          <cell r="K1889"/>
          <cell r="L1889">
            <v>2</v>
          </cell>
          <cell r="M1889">
            <v>1</v>
          </cell>
          <cell r="N1889"/>
          <cell r="O1889">
            <v>1</v>
          </cell>
          <cell r="P1889"/>
          <cell r="Q1889"/>
          <cell r="R1889"/>
          <cell r="S1889">
            <v>8</v>
          </cell>
          <cell r="T1889"/>
          <cell r="U1889"/>
          <cell r="V1889">
            <v>2</v>
          </cell>
          <cell r="W1889"/>
          <cell r="X1889">
            <v>3</v>
          </cell>
          <cell r="Y1889"/>
          <cell r="Z1889"/>
        </row>
        <row r="1890">
          <cell r="A1890">
            <v>42790</v>
          </cell>
          <cell r="B1890"/>
          <cell r="C1890">
            <v>31</v>
          </cell>
          <cell r="D1890">
            <v>3</v>
          </cell>
          <cell r="E1890"/>
          <cell r="F1890">
            <v>1</v>
          </cell>
          <cell r="G1890"/>
          <cell r="H1890">
            <v>2</v>
          </cell>
          <cell r="I1890">
            <v>1</v>
          </cell>
          <cell r="J1890"/>
          <cell r="K1890">
            <v>1</v>
          </cell>
          <cell r="L1890">
            <v>1</v>
          </cell>
          <cell r="M1890"/>
          <cell r="N1890"/>
          <cell r="O1890">
            <v>2</v>
          </cell>
          <cell r="P1890"/>
          <cell r="Q1890">
            <v>1</v>
          </cell>
          <cell r="R1890">
            <v>1</v>
          </cell>
          <cell r="S1890">
            <v>8</v>
          </cell>
          <cell r="T1890"/>
          <cell r="U1890"/>
          <cell r="V1890"/>
          <cell r="W1890"/>
          <cell r="X1890">
            <v>1</v>
          </cell>
          <cell r="Y1890"/>
          <cell r="Z1890"/>
        </row>
        <row r="1891">
          <cell r="A1891">
            <v>42791</v>
          </cell>
          <cell r="B1891"/>
          <cell r="C1891">
            <v>27</v>
          </cell>
          <cell r="D1891">
            <v>5</v>
          </cell>
          <cell r="E1891"/>
          <cell r="F1891"/>
          <cell r="G1891"/>
          <cell r="H1891"/>
          <cell r="I1891">
            <v>2</v>
          </cell>
          <cell r="J1891"/>
          <cell r="K1891">
            <v>1</v>
          </cell>
          <cell r="L1891">
            <v>1</v>
          </cell>
          <cell r="M1891"/>
          <cell r="N1891"/>
          <cell r="O1891">
            <v>1</v>
          </cell>
          <cell r="P1891"/>
          <cell r="Q1891"/>
          <cell r="R1891"/>
          <cell r="S1891">
            <v>8</v>
          </cell>
          <cell r="T1891"/>
          <cell r="U1891"/>
          <cell r="V1891">
            <v>1</v>
          </cell>
          <cell r="W1891"/>
          <cell r="X1891"/>
          <cell r="Y1891"/>
          <cell r="Z1891"/>
        </row>
        <row r="1892">
          <cell r="A1892">
            <v>42792</v>
          </cell>
          <cell r="B1892">
            <v>1</v>
          </cell>
          <cell r="C1892">
            <v>24</v>
          </cell>
          <cell r="D1892">
            <v>5</v>
          </cell>
          <cell r="E1892"/>
          <cell r="F1892"/>
          <cell r="G1892"/>
          <cell r="H1892">
            <v>1</v>
          </cell>
          <cell r="I1892">
            <v>1</v>
          </cell>
          <cell r="J1892">
            <v>1</v>
          </cell>
          <cell r="K1892">
            <v>1</v>
          </cell>
          <cell r="L1892">
            <v>1</v>
          </cell>
          <cell r="M1892"/>
          <cell r="N1892"/>
          <cell r="O1892">
            <v>1</v>
          </cell>
          <cell r="P1892"/>
          <cell r="Q1892"/>
          <cell r="R1892"/>
          <cell r="S1892">
            <v>7</v>
          </cell>
          <cell r="T1892"/>
          <cell r="U1892"/>
          <cell r="V1892">
            <v>1</v>
          </cell>
          <cell r="W1892">
            <v>1</v>
          </cell>
          <cell r="X1892">
            <v>1</v>
          </cell>
          <cell r="Y1892"/>
          <cell r="Z1892"/>
        </row>
        <row r="1893">
          <cell r="A1893">
            <v>42793</v>
          </cell>
          <cell r="B1893">
            <v>1</v>
          </cell>
          <cell r="C1893">
            <v>22</v>
          </cell>
          <cell r="D1893">
            <v>5</v>
          </cell>
          <cell r="E1893"/>
          <cell r="F1893"/>
          <cell r="G1893"/>
          <cell r="H1893">
            <v>2</v>
          </cell>
          <cell r="I1893">
            <v>1</v>
          </cell>
          <cell r="J1893"/>
          <cell r="K1893">
            <v>1</v>
          </cell>
          <cell r="L1893">
            <v>3</v>
          </cell>
          <cell r="M1893">
            <v>1</v>
          </cell>
          <cell r="N1893"/>
          <cell r="O1893">
            <v>1</v>
          </cell>
          <cell r="P1893"/>
          <cell r="Q1893">
            <v>1</v>
          </cell>
          <cell r="R1893"/>
          <cell r="S1893">
            <v>7</v>
          </cell>
          <cell r="T1893"/>
          <cell r="U1893"/>
          <cell r="V1893">
            <v>2</v>
          </cell>
          <cell r="W1893">
            <v>1</v>
          </cell>
          <cell r="X1893">
            <v>1</v>
          </cell>
          <cell r="Y1893"/>
          <cell r="Z1893"/>
        </row>
        <row r="1894">
          <cell r="A1894">
            <v>42794</v>
          </cell>
          <cell r="B1894">
            <v>1</v>
          </cell>
          <cell r="C1894">
            <v>20</v>
          </cell>
          <cell r="D1894">
            <v>4</v>
          </cell>
          <cell r="E1894"/>
          <cell r="F1894"/>
          <cell r="G1894"/>
          <cell r="H1894">
            <v>2</v>
          </cell>
          <cell r="I1894">
            <v>1</v>
          </cell>
          <cell r="J1894"/>
          <cell r="K1894">
            <v>1</v>
          </cell>
          <cell r="L1894">
            <v>1</v>
          </cell>
          <cell r="M1894">
            <v>1</v>
          </cell>
          <cell r="N1894"/>
          <cell r="O1894"/>
          <cell r="P1894"/>
          <cell r="Q1894"/>
          <cell r="R1894"/>
          <cell r="S1894">
            <v>8</v>
          </cell>
          <cell r="T1894"/>
          <cell r="U1894"/>
          <cell r="V1894">
            <v>1</v>
          </cell>
          <cell r="W1894"/>
          <cell r="X1894"/>
          <cell r="Y1894"/>
          <cell r="Z1894"/>
        </row>
        <row r="1895">
          <cell r="A1895">
            <v>42795</v>
          </cell>
          <cell r="B1895">
            <v>1</v>
          </cell>
          <cell r="C1895">
            <v>17</v>
          </cell>
          <cell r="D1895">
            <v>4</v>
          </cell>
          <cell r="E1895"/>
          <cell r="F1895"/>
          <cell r="G1895"/>
          <cell r="H1895">
            <v>2</v>
          </cell>
          <cell r="I1895">
            <v>1</v>
          </cell>
          <cell r="J1895"/>
          <cell r="K1895">
            <v>1</v>
          </cell>
          <cell r="L1895">
            <v>1</v>
          </cell>
          <cell r="M1895"/>
          <cell r="N1895"/>
          <cell r="O1895"/>
          <cell r="P1895"/>
          <cell r="Q1895"/>
          <cell r="R1895"/>
          <cell r="S1895">
            <v>10</v>
          </cell>
          <cell r="T1895"/>
          <cell r="U1895"/>
          <cell r="V1895">
            <v>2</v>
          </cell>
          <cell r="W1895"/>
          <cell r="X1895">
            <v>2</v>
          </cell>
          <cell r="Y1895"/>
          <cell r="Z1895"/>
        </row>
        <row r="1896">
          <cell r="A1896">
            <v>42796</v>
          </cell>
          <cell r="B1896">
            <v>1</v>
          </cell>
          <cell r="C1896">
            <v>23</v>
          </cell>
          <cell r="D1896">
            <v>3</v>
          </cell>
          <cell r="E1896"/>
          <cell r="F1896"/>
          <cell r="G1896"/>
          <cell r="H1896">
            <v>1</v>
          </cell>
          <cell r="I1896">
            <v>1</v>
          </cell>
          <cell r="J1896"/>
          <cell r="K1896"/>
          <cell r="L1896">
            <v>1</v>
          </cell>
          <cell r="M1896"/>
          <cell r="N1896"/>
          <cell r="O1896"/>
          <cell r="P1896"/>
          <cell r="Q1896"/>
          <cell r="R1896"/>
          <cell r="S1896">
            <v>9</v>
          </cell>
          <cell r="T1896"/>
          <cell r="U1896"/>
          <cell r="V1896">
            <v>1</v>
          </cell>
          <cell r="W1896"/>
          <cell r="X1896">
            <v>2</v>
          </cell>
          <cell r="Y1896"/>
          <cell r="Z1896"/>
        </row>
        <row r="1897">
          <cell r="A1897">
            <v>42797</v>
          </cell>
          <cell r="B1897">
            <v>1</v>
          </cell>
          <cell r="C1897">
            <v>24</v>
          </cell>
          <cell r="D1897">
            <v>1</v>
          </cell>
          <cell r="E1897"/>
          <cell r="F1897"/>
          <cell r="G1897"/>
          <cell r="H1897"/>
          <cell r="I1897"/>
          <cell r="J1897"/>
          <cell r="K1897">
            <v>1</v>
          </cell>
          <cell r="L1897">
            <v>1</v>
          </cell>
          <cell r="M1897"/>
          <cell r="N1897"/>
          <cell r="O1897">
            <v>2</v>
          </cell>
          <cell r="P1897"/>
          <cell r="Q1897"/>
          <cell r="R1897"/>
          <cell r="S1897">
            <v>7</v>
          </cell>
          <cell r="T1897"/>
          <cell r="U1897"/>
          <cell r="V1897">
            <v>2</v>
          </cell>
          <cell r="W1897"/>
          <cell r="X1897"/>
          <cell r="Y1897"/>
          <cell r="Z1897"/>
        </row>
        <row r="1898">
          <cell r="A1898">
            <v>42798</v>
          </cell>
          <cell r="B1898"/>
          <cell r="C1898">
            <v>25</v>
          </cell>
          <cell r="D1898">
            <v>2</v>
          </cell>
          <cell r="E1898"/>
          <cell r="F1898"/>
          <cell r="G1898">
            <v>1</v>
          </cell>
          <cell r="H1898"/>
          <cell r="I1898">
            <v>1</v>
          </cell>
          <cell r="J1898"/>
          <cell r="K1898">
            <v>1</v>
          </cell>
          <cell r="L1898">
            <v>1</v>
          </cell>
          <cell r="M1898"/>
          <cell r="N1898"/>
          <cell r="O1898">
            <v>2</v>
          </cell>
          <cell r="P1898"/>
          <cell r="Q1898">
            <v>1</v>
          </cell>
          <cell r="R1898"/>
          <cell r="S1898">
            <v>7</v>
          </cell>
          <cell r="T1898"/>
          <cell r="U1898"/>
          <cell r="V1898">
            <v>1</v>
          </cell>
          <cell r="W1898"/>
          <cell r="X1898">
            <v>1</v>
          </cell>
          <cell r="Y1898"/>
          <cell r="Z1898"/>
        </row>
        <row r="1899">
          <cell r="A1899">
            <v>42799</v>
          </cell>
          <cell r="B1899"/>
          <cell r="C1899">
            <v>21</v>
          </cell>
          <cell r="D1899">
            <v>3</v>
          </cell>
          <cell r="E1899"/>
          <cell r="F1899"/>
          <cell r="G1899"/>
          <cell r="H1899">
            <v>1</v>
          </cell>
          <cell r="I1899">
            <v>1</v>
          </cell>
          <cell r="J1899"/>
          <cell r="K1899">
            <v>1</v>
          </cell>
          <cell r="L1899">
            <v>2</v>
          </cell>
          <cell r="M1899">
            <v>1</v>
          </cell>
          <cell r="N1899"/>
          <cell r="O1899">
            <v>2</v>
          </cell>
          <cell r="P1899"/>
          <cell r="Q1899">
            <v>2</v>
          </cell>
          <cell r="R1899"/>
          <cell r="S1899">
            <v>6</v>
          </cell>
          <cell r="T1899"/>
          <cell r="U1899"/>
          <cell r="V1899">
            <v>1</v>
          </cell>
          <cell r="W1899">
            <v>1</v>
          </cell>
          <cell r="X1899"/>
          <cell r="Y1899"/>
          <cell r="Z1899"/>
        </row>
        <row r="1900">
          <cell r="A1900">
            <v>42800</v>
          </cell>
          <cell r="B1900"/>
          <cell r="C1900">
            <v>20</v>
          </cell>
          <cell r="D1900">
            <v>4</v>
          </cell>
          <cell r="E1900"/>
          <cell r="F1900"/>
          <cell r="G1900"/>
          <cell r="H1900"/>
          <cell r="I1900">
            <v>1</v>
          </cell>
          <cell r="J1900"/>
          <cell r="K1900">
            <v>1</v>
          </cell>
          <cell r="L1900">
            <v>1</v>
          </cell>
          <cell r="M1900">
            <v>2</v>
          </cell>
          <cell r="N1900"/>
          <cell r="O1900">
            <v>2</v>
          </cell>
          <cell r="P1900"/>
          <cell r="Q1900">
            <v>2</v>
          </cell>
          <cell r="R1900"/>
          <cell r="S1900">
            <v>4</v>
          </cell>
          <cell r="T1900"/>
          <cell r="U1900"/>
          <cell r="V1900">
            <v>1</v>
          </cell>
          <cell r="W1900"/>
          <cell r="X1900"/>
          <cell r="Y1900"/>
          <cell r="Z1900"/>
        </row>
        <row r="1901">
          <cell r="A1901">
            <v>42801</v>
          </cell>
          <cell r="B1901">
            <v>1</v>
          </cell>
          <cell r="C1901">
            <v>21</v>
          </cell>
          <cell r="D1901">
            <v>4</v>
          </cell>
          <cell r="E1901"/>
          <cell r="F1901"/>
          <cell r="G1901"/>
          <cell r="H1901">
            <v>2</v>
          </cell>
          <cell r="I1901">
            <v>1</v>
          </cell>
          <cell r="J1901"/>
          <cell r="K1901">
            <v>2</v>
          </cell>
          <cell r="L1901">
            <v>2</v>
          </cell>
          <cell r="M1901">
            <v>1</v>
          </cell>
          <cell r="N1901"/>
          <cell r="O1901">
            <v>2</v>
          </cell>
          <cell r="P1901"/>
          <cell r="Q1901">
            <v>1</v>
          </cell>
          <cell r="R1901"/>
          <cell r="S1901">
            <v>1</v>
          </cell>
          <cell r="T1901"/>
          <cell r="U1901"/>
          <cell r="V1901">
            <v>2</v>
          </cell>
          <cell r="W1901"/>
          <cell r="X1901"/>
          <cell r="Y1901"/>
          <cell r="Z1901"/>
        </row>
        <row r="1902">
          <cell r="A1902">
            <v>42802</v>
          </cell>
          <cell r="B1902"/>
          <cell r="C1902">
            <v>25</v>
          </cell>
          <cell r="D1902">
            <v>3</v>
          </cell>
          <cell r="E1902"/>
          <cell r="F1902"/>
          <cell r="G1902"/>
          <cell r="H1902"/>
          <cell r="I1902"/>
          <cell r="J1902"/>
          <cell r="K1902">
            <v>2</v>
          </cell>
          <cell r="L1902">
            <v>1</v>
          </cell>
          <cell r="M1902">
            <v>1</v>
          </cell>
          <cell r="N1902"/>
          <cell r="O1902">
            <v>3</v>
          </cell>
          <cell r="P1902"/>
          <cell r="Q1902">
            <v>2</v>
          </cell>
          <cell r="R1902"/>
          <cell r="S1902">
            <v>3</v>
          </cell>
          <cell r="T1902"/>
          <cell r="U1902"/>
          <cell r="V1902">
            <v>3</v>
          </cell>
          <cell r="W1902"/>
          <cell r="X1902"/>
          <cell r="Y1902"/>
          <cell r="Z1902"/>
        </row>
        <row r="1903">
          <cell r="A1903">
            <v>42803</v>
          </cell>
          <cell r="B1903"/>
          <cell r="C1903">
            <v>23</v>
          </cell>
          <cell r="D1903">
            <v>2</v>
          </cell>
          <cell r="E1903"/>
          <cell r="F1903"/>
          <cell r="G1903"/>
          <cell r="H1903"/>
          <cell r="I1903"/>
          <cell r="J1903"/>
          <cell r="K1903">
            <v>2</v>
          </cell>
          <cell r="L1903">
            <v>1</v>
          </cell>
          <cell r="M1903">
            <v>1</v>
          </cell>
          <cell r="N1903"/>
          <cell r="O1903">
            <v>2</v>
          </cell>
          <cell r="P1903"/>
          <cell r="Q1903">
            <v>2</v>
          </cell>
          <cell r="R1903"/>
          <cell r="S1903">
            <v>4</v>
          </cell>
          <cell r="T1903"/>
          <cell r="U1903"/>
          <cell r="V1903">
            <v>4</v>
          </cell>
          <cell r="W1903">
            <v>1</v>
          </cell>
          <cell r="X1903"/>
          <cell r="Y1903"/>
          <cell r="Z1903"/>
        </row>
        <row r="1904">
          <cell r="A1904">
            <v>42804</v>
          </cell>
          <cell r="B1904">
            <v>1</v>
          </cell>
          <cell r="C1904">
            <v>24</v>
          </cell>
          <cell r="D1904">
            <v>3</v>
          </cell>
          <cell r="E1904"/>
          <cell r="F1904">
            <v>1</v>
          </cell>
          <cell r="G1904"/>
          <cell r="H1904"/>
          <cell r="I1904"/>
          <cell r="J1904"/>
          <cell r="K1904">
            <v>2</v>
          </cell>
          <cell r="L1904">
            <v>1</v>
          </cell>
          <cell r="M1904">
            <v>1</v>
          </cell>
          <cell r="N1904"/>
          <cell r="O1904">
            <v>2</v>
          </cell>
          <cell r="P1904"/>
          <cell r="Q1904"/>
          <cell r="R1904"/>
          <cell r="S1904">
            <v>5</v>
          </cell>
          <cell r="T1904"/>
          <cell r="U1904"/>
          <cell r="V1904">
            <v>4</v>
          </cell>
          <cell r="W1904">
            <v>1</v>
          </cell>
          <cell r="X1904"/>
          <cell r="Y1904"/>
          <cell r="Z1904"/>
        </row>
        <row r="1905">
          <cell r="A1905">
            <v>42805</v>
          </cell>
          <cell r="B1905">
            <v>1</v>
          </cell>
          <cell r="C1905">
            <v>25</v>
          </cell>
          <cell r="D1905">
            <v>1</v>
          </cell>
          <cell r="E1905"/>
          <cell r="F1905">
            <v>1</v>
          </cell>
          <cell r="G1905"/>
          <cell r="H1905"/>
          <cell r="I1905"/>
          <cell r="J1905"/>
          <cell r="K1905">
            <v>2</v>
          </cell>
          <cell r="L1905">
            <v>2</v>
          </cell>
          <cell r="M1905"/>
          <cell r="N1905"/>
          <cell r="O1905">
            <v>2</v>
          </cell>
          <cell r="P1905"/>
          <cell r="Q1905"/>
          <cell r="R1905"/>
          <cell r="S1905">
            <v>5</v>
          </cell>
          <cell r="T1905"/>
          <cell r="U1905"/>
          <cell r="V1905">
            <v>3</v>
          </cell>
          <cell r="W1905"/>
          <cell r="X1905"/>
          <cell r="Y1905"/>
          <cell r="Z1905"/>
        </row>
        <row r="1906">
          <cell r="A1906">
            <v>42806</v>
          </cell>
          <cell r="B1906">
            <v>2</v>
          </cell>
          <cell r="C1906">
            <v>19</v>
          </cell>
          <cell r="D1906">
            <v>4</v>
          </cell>
          <cell r="E1906"/>
          <cell r="F1906"/>
          <cell r="G1906"/>
          <cell r="H1906">
            <v>1</v>
          </cell>
          <cell r="I1906">
            <v>1</v>
          </cell>
          <cell r="J1906"/>
          <cell r="K1906"/>
          <cell r="L1906">
            <v>1</v>
          </cell>
          <cell r="M1906"/>
          <cell r="N1906"/>
          <cell r="O1906">
            <v>2</v>
          </cell>
          <cell r="P1906"/>
          <cell r="Q1906"/>
          <cell r="R1906">
            <v>1</v>
          </cell>
          <cell r="S1906">
            <v>5</v>
          </cell>
          <cell r="T1906"/>
          <cell r="U1906"/>
          <cell r="V1906">
            <v>4</v>
          </cell>
          <cell r="W1906"/>
          <cell r="X1906"/>
          <cell r="Y1906"/>
          <cell r="Z1906"/>
        </row>
        <row r="1907">
          <cell r="A1907">
            <v>42807</v>
          </cell>
          <cell r="B1907">
            <v>3</v>
          </cell>
          <cell r="C1907">
            <v>22</v>
          </cell>
          <cell r="D1907">
            <v>2</v>
          </cell>
          <cell r="E1907"/>
          <cell r="F1907"/>
          <cell r="G1907">
            <v>1</v>
          </cell>
          <cell r="H1907"/>
          <cell r="I1907">
            <v>1</v>
          </cell>
          <cell r="J1907"/>
          <cell r="K1907"/>
          <cell r="L1907">
            <v>2</v>
          </cell>
          <cell r="M1907">
            <v>1</v>
          </cell>
          <cell r="N1907"/>
          <cell r="O1907">
            <v>2</v>
          </cell>
          <cell r="P1907"/>
          <cell r="Q1907"/>
          <cell r="R1907"/>
          <cell r="S1907">
            <v>5</v>
          </cell>
          <cell r="T1907"/>
          <cell r="U1907"/>
          <cell r="V1907">
            <v>5</v>
          </cell>
          <cell r="W1907"/>
          <cell r="X1907"/>
          <cell r="Y1907"/>
          <cell r="Z1907"/>
        </row>
        <row r="1908">
          <cell r="A1908">
            <v>42808</v>
          </cell>
          <cell r="B1908">
            <v>2</v>
          </cell>
          <cell r="C1908">
            <v>24</v>
          </cell>
          <cell r="D1908">
            <v>1</v>
          </cell>
          <cell r="E1908"/>
          <cell r="F1908"/>
          <cell r="G1908"/>
          <cell r="H1908">
            <v>2</v>
          </cell>
          <cell r="I1908">
            <v>1</v>
          </cell>
          <cell r="J1908"/>
          <cell r="K1908"/>
          <cell r="L1908">
            <v>2</v>
          </cell>
          <cell r="M1908"/>
          <cell r="N1908"/>
          <cell r="O1908">
            <v>2</v>
          </cell>
          <cell r="P1908"/>
          <cell r="Q1908"/>
          <cell r="R1908"/>
          <cell r="S1908">
            <v>5</v>
          </cell>
          <cell r="T1908"/>
          <cell r="U1908"/>
          <cell r="V1908">
            <v>4</v>
          </cell>
          <cell r="W1908"/>
          <cell r="X1908">
            <v>1</v>
          </cell>
          <cell r="Y1908"/>
          <cell r="Z1908"/>
        </row>
        <row r="1909">
          <cell r="A1909">
            <v>42809</v>
          </cell>
          <cell r="B1909">
            <v>2</v>
          </cell>
          <cell r="C1909">
            <v>28</v>
          </cell>
          <cell r="D1909">
            <v>2</v>
          </cell>
          <cell r="E1909"/>
          <cell r="F1909"/>
          <cell r="G1909"/>
          <cell r="H1909"/>
          <cell r="I1909"/>
          <cell r="J1909"/>
          <cell r="K1909"/>
          <cell r="L1909">
            <v>2</v>
          </cell>
          <cell r="M1909"/>
          <cell r="N1909"/>
          <cell r="O1909">
            <v>3</v>
          </cell>
          <cell r="P1909"/>
          <cell r="Q1909"/>
          <cell r="R1909"/>
          <cell r="S1909">
            <v>5</v>
          </cell>
          <cell r="T1909"/>
          <cell r="U1909"/>
          <cell r="V1909">
            <v>1</v>
          </cell>
          <cell r="W1909"/>
          <cell r="X1909"/>
          <cell r="Y1909"/>
          <cell r="Z1909"/>
        </row>
        <row r="1910">
          <cell r="A1910">
            <v>42810</v>
          </cell>
          <cell r="B1910">
            <v>2</v>
          </cell>
          <cell r="C1910">
            <v>32</v>
          </cell>
          <cell r="D1910">
            <v>3</v>
          </cell>
          <cell r="E1910"/>
          <cell r="F1910">
            <v>1</v>
          </cell>
          <cell r="G1910"/>
          <cell r="H1910"/>
          <cell r="I1910"/>
          <cell r="J1910"/>
          <cell r="K1910"/>
          <cell r="L1910">
            <v>2</v>
          </cell>
          <cell r="M1910">
            <v>1</v>
          </cell>
          <cell r="N1910"/>
          <cell r="O1910">
            <v>2</v>
          </cell>
          <cell r="P1910"/>
          <cell r="Q1910"/>
          <cell r="R1910"/>
          <cell r="S1910">
            <v>7</v>
          </cell>
          <cell r="T1910"/>
          <cell r="U1910"/>
          <cell r="V1910">
            <v>1</v>
          </cell>
          <cell r="W1910"/>
          <cell r="X1910"/>
          <cell r="Y1910"/>
          <cell r="Z1910"/>
        </row>
        <row r="1911">
          <cell r="A1911">
            <v>42811</v>
          </cell>
          <cell r="B1911">
            <v>3</v>
          </cell>
          <cell r="C1911">
            <v>34</v>
          </cell>
          <cell r="D1911">
            <v>3</v>
          </cell>
          <cell r="E1911"/>
          <cell r="F1911"/>
          <cell r="G1911"/>
          <cell r="H1911"/>
          <cell r="I1911"/>
          <cell r="J1911"/>
          <cell r="K1911">
            <v>1</v>
          </cell>
          <cell r="L1911">
            <v>2</v>
          </cell>
          <cell r="M1911"/>
          <cell r="N1911"/>
          <cell r="O1911">
            <v>1</v>
          </cell>
          <cell r="P1911"/>
          <cell r="Q1911"/>
          <cell r="R1911">
            <v>1</v>
          </cell>
          <cell r="S1911">
            <v>9</v>
          </cell>
          <cell r="T1911"/>
          <cell r="U1911"/>
          <cell r="V1911"/>
          <cell r="W1911"/>
          <cell r="X1911">
            <v>2</v>
          </cell>
          <cell r="Y1911"/>
          <cell r="Z1911"/>
        </row>
        <row r="1912">
          <cell r="A1912">
            <v>42812</v>
          </cell>
          <cell r="B1912">
            <v>3</v>
          </cell>
          <cell r="C1912">
            <v>34</v>
          </cell>
          <cell r="D1912">
            <v>3</v>
          </cell>
          <cell r="E1912"/>
          <cell r="F1912"/>
          <cell r="G1912"/>
          <cell r="H1912"/>
          <cell r="I1912"/>
          <cell r="J1912"/>
          <cell r="K1912">
            <v>1</v>
          </cell>
          <cell r="L1912">
            <v>1</v>
          </cell>
          <cell r="M1912"/>
          <cell r="N1912"/>
          <cell r="O1912">
            <v>1</v>
          </cell>
          <cell r="P1912"/>
          <cell r="Q1912">
            <v>2</v>
          </cell>
          <cell r="R1912"/>
          <cell r="S1912">
            <v>9</v>
          </cell>
          <cell r="T1912"/>
          <cell r="U1912"/>
          <cell r="V1912">
            <v>2</v>
          </cell>
          <cell r="W1912"/>
          <cell r="X1912">
            <v>2</v>
          </cell>
          <cell r="Y1912"/>
          <cell r="Z1912"/>
        </row>
        <row r="1913">
          <cell r="A1913">
            <v>42813</v>
          </cell>
          <cell r="B1913">
            <v>3</v>
          </cell>
          <cell r="C1913">
            <v>34</v>
          </cell>
          <cell r="D1913">
            <v>6</v>
          </cell>
          <cell r="E1913"/>
          <cell r="F1913"/>
          <cell r="G1913"/>
          <cell r="H1913">
            <v>1</v>
          </cell>
          <cell r="I1913">
            <v>1</v>
          </cell>
          <cell r="J1913"/>
          <cell r="K1913">
            <v>1</v>
          </cell>
          <cell r="L1913">
            <v>1</v>
          </cell>
          <cell r="M1913"/>
          <cell r="N1913"/>
          <cell r="O1913">
            <v>1</v>
          </cell>
          <cell r="P1913"/>
          <cell r="Q1913">
            <v>4</v>
          </cell>
          <cell r="R1913"/>
          <cell r="S1913">
            <v>12</v>
          </cell>
          <cell r="T1913"/>
          <cell r="U1913"/>
          <cell r="V1913"/>
          <cell r="W1913"/>
          <cell r="X1913">
            <v>1</v>
          </cell>
          <cell r="Y1913"/>
          <cell r="Z1913"/>
        </row>
        <row r="1914">
          <cell r="A1914">
            <v>42814</v>
          </cell>
          <cell r="B1914">
            <v>3</v>
          </cell>
          <cell r="C1914">
            <v>34</v>
          </cell>
          <cell r="D1914">
            <v>4</v>
          </cell>
          <cell r="E1914"/>
          <cell r="F1914"/>
          <cell r="G1914"/>
          <cell r="H1914">
            <v>1</v>
          </cell>
          <cell r="I1914"/>
          <cell r="J1914"/>
          <cell r="K1914">
            <v>1</v>
          </cell>
          <cell r="L1914">
            <v>1</v>
          </cell>
          <cell r="M1914"/>
          <cell r="N1914"/>
          <cell r="O1914">
            <v>1</v>
          </cell>
          <cell r="P1914"/>
          <cell r="Q1914">
            <v>2</v>
          </cell>
          <cell r="R1914">
            <v>1</v>
          </cell>
          <cell r="S1914">
            <v>13</v>
          </cell>
          <cell r="T1914"/>
          <cell r="U1914"/>
          <cell r="V1914"/>
          <cell r="W1914"/>
          <cell r="X1914"/>
          <cell r="Y1914"/>
          <cell r="Z1914"/>
        </row>
        <row r="1915">
          <cell r="A1915">
            <v>42815</v>
          </cell>
          <cell r="B1915">
            <v>4</v>
          </cell>
          <cell r="C1915">
            <v>34</v>
          </cell>
          <cell r="D1915">
            <v>4</v>
          </cell>
          <cell r="E1915"/>
          <cell r="F1915">
            <v>1</v>
          </cell>
          <cell r="G1915"/>
          <cell r="H1915">
            <v>2</v>
          </cell>
          <cell r="I1915">
            <v>2</v>
          </cell>
          <cell r="J1915"/>
          <cell r="K1915">
            <v>1</v>
          </cell>
          <cell r="L1915">
            <v>1</v>
          </cell>
          <cell r="M1915"/>
          <cell r="N1915"/>
          <cell r="O1915">
            <v>1</v>
          </cell>
          <cell r="P1915"/>
          <cell r="Q1915">
            <v>4</v>
          </cell>
          <cell r="R1915"/>
          <cell r="S1915">
            <v>10</v>
          </cell>
          <cell r="T1915"/>
          <cell r="U1915"/>
          <cell r="V1915"/>
          <cell r="W1915"/>
          <cell r="X1915">
            <v>1</v>
          </cell>
          <cell r="Y1915"/>
          <cell r="Z1915"/>
        </row>
        <row r="1916">
          <cell r="A1916">
            <v>42816</v>
          </cell>
          <cell r="B1916">
            <v>3</v>
          </cell>
          <cell r="C1916">
            <v>31</v>
          </cell>
          <cell r="D1916">
            <v>4</v>
          </cell>
          <cell r="E1916"/>
          <cell r="F1916"/>
          <cell r="G1916"/>
          <cell r="H1916">
            <v>2</v>
          </cell>
          <cell r="I1916">
            <v>1</v>
          </cell>
          <cell r="J1916"/>
          <cell r="K1916">
            <v>1</v>
          </cell>
          <cell r="L1916">
            <v>1</v>
          </cell>
          <cell r="M1916"/>
          <cell r="N1916"/>
          <cell r="O1916"/>
          <cell r="P1916"/>
          <cell r="Q1916">
            <v>3</v>
          </cell>
          <cell r="R1916">
            <v>1</v>
          </cell>
          <cell r="S1916">
            <v>6</v>
          </cell>
          <cell r="T1916"/>
          <cell r="U1916"/>
          <cell r="V1916"/>
          <cell r="W1916"/>
          <cell r="X1916">
            <v>2</v>
          </cell>
          <cell r="Y1916"/>
          <cell r="Z1916"/>
        </row>
        <row r="1917">
          <cell r="A1917">
            <v>42817</v>
          </cell>
          <cell r="B1917">
            <v>3</v>
          </cell>
          <cell r="C1917">
            <v>29</v>
          </cell>
          <cell r="D1917">
            <v>3</v>
          </cell>
          <cell r="E1917"/>
          <cell r="F1917"/>
          <cell r="G1917"/>
          <cell r="H1917">
            <v>1</v>
          </cell>
          <cell r="I1917"/>
          <cell r="J1917"/>
          <cell r="K1917">
            <v>1</v>
          </cell>
          <cell r="L1917">
            <v>1</v>
          </cell>
          <cell r="M1917"/>
          <cell r="N1917"/>
          <cell r="O1917"/>
          <cell r="P1917"/>
          <cell r="Q1917">
            <v>3</v>
          </cell>
          <cell r="R1917">
            <v>1</v>
          </cell>
          <cell r="S1917">
            <v>8</v>
          </cell>
          <cell r="T1917"/>
          <cell r="U1917"/>
          <cell r="V1917">
            <v>2</v>
          </cell>
          <cell r="W1917">
            <v>1</v>
          </cell>
          <cell r="X1917">
            <v>3</v>
          </cell>
          <cell r="Y1917"/>
          <cell r="Z1917"/>
        </row>
        <row r="1918">
          <cell r="A1918">
            <v>42818</v>
          </cell>
          <cell r="B1918">
            <v>2</v>
          </cell>
          <cell r="C1918">
            <v>31</v>
          </cell>
          <cell r="D1918">
            <v>3</v>
          </cell>
          <cell r="E1918"/>
          <cell r="F1918"/>
          <cell r="G1918"/>
          <cell r="H1918"/>
          <cell r="I1918">
            <v>1</v>
          </cell>
          <cell r="J1918"/>
          <cell r="K1918"/>
          <cell r="L1918">
            <v>1</v>
          </cell>
          <cell r="M1918">
            <v>1</v>
          </cell>
          <cell r="N1918"/>
          <cell r="O1918">
            <v>1</v>
          </cell>
          <cell r="P1918"/>
          <cell r="Q1918">
            <v>3</v>
          </cell>
          <cell r="R1918"/>
          <cell r="S1918">
            <v>9</v>
          </cell>
          <cell r="T1918"/>
          <cell r="U1918"/>
          <cell r="V1918">
            <v>2</v>
          </cell>
          <cell r="W1918">
            <v>1</v>
          </cell>
          <cell r="X1918">
            <v>4</v>
          </cell>
          <cell r="Y1918"/>
          <cell r="Z1918"/>
        </row>
        <row r="1919">
          <cell r="A1919">
            <v>42819</v>
          </cell>
          <cell r="B1919">
            <v>2</v>
          </cell>
          <cell r="C1919">
            <v>31</v>
          </cell>
          <cell r="D1919">
            <v>4</v>
          </cell>
          <cell r="E1919"/>
          <cell r="F1919"/>
          <cell r="G1919">
            <v>1</v>
          </cell>
          <cell r="H1919">
            <v>2</v>
          </cell>
          <cell r="I1919">
            <v>1</v>
          </cell>
          <cell r="J1919"/>
          <cell r="K1919"/>
          <cell r="L1919">
            <v>1</v>
          </cell>
          <cell r="M1919">
            <v>1</v>
          </cell>
          <cell r="N1919"/>
          <cell r="O1919">
            <v>2</v>
          </cell>
          <cell r="P1919"/>
          <cell r="Q1919">
            <v>3</v>
          </cell>
          <cell r="R1919"/>
          <cell r="S1919">
            <v>10</v>
          </cell>
          <cell r="T1919"/>
          <cell r="U1919"/>
          <cell r="V1919">
            <v>1</v>
          </cell>
          <cell r="W1919">
            <v>1</v>
          </cell>
          <cell r="X1919">
            <v>3</v>
          </cell>
          <cell r="Y1919"/>
          <cell r="Z1919"/>
        </row>
        <row r="1920">
          <cell r="A1920">
            <v>42820</v>
          </cell>
          <cell r="B1920">
            <v>1</v>
          </cell>
          <cell r="C1920">
            <v>28</v>
          </cell>
          <cell r="D1920">
            <v>3</v>
          </cell>
          <cell r="E1920"/>
          <cell r="F1920"/>
          <cell r="G1920"/>
          <cell r="H1920">
            <v>2</v>
          </cell>
          <cell r="I1920">
            <v>1</v>
          </cell>
          <cell r="J1920"/>
          <cell r="K1920"/>
          <cell r="L1920">
            <v>1</v>
          </cell>
          <cell r="M1920">
            <v>1</v>
          </cell>
          <cell r="N1920"/>
          <cell r="O1920"/>
          <cell r="P1920"/>
          <cell r="Q1920">
            <v>3</v>
          </cell>
          <cell r="R1920"/>
          <cell r="S1920">
            <v>7</v>
          </cell>
          <cell r="T1920"/>
          <cell r="U1920"/>
          <cell r="V1920"/>
          <cell r="W1920">
            <v>1</v>
          </cell>
          <cell r="X1920">
            <v>1</v>
          </cell>
          <cell r="Y1920"/>
          <cell r="Z1920"/>
        </row>
        <row r="1921">
          <cell r="A1921">
            <v>42821</v>
          </cell>
          <cell r="B1921">
            <v>1</v>
          </cell>
          <cell r="C1921">
            <v>30</v>
          </cell>
          <cell r="D1921">
            <v>2</v>
          </cell>
          <cell r="E1921"/>
          <cell r="F1921"/>
          <cell r="G1921"/>
          <cell r="H1921">
            <v>1</v>
          </cell>
          <cell r="I1921">
            <v>1</v>
          </cell>
          <cell r="J1921"/>
          <cell r="K1921"/>
          <cell r="L1921">
            <v>1</v>
          </cell>
          <cell r="M1921"/>
          <cell r="N1921"/>
          <cell r="O1921"/>
          <cell r="P1921"/>
          <cell r="Q1921">
            <v>1</v>
          </cell>
          <cell r="R1921"/>
          <cell r="S1921">
            <v>6</v>
          </cell>
          <cell r="T1921"/>
          <cell r="U1921"/>
          <cell r="V1921">
            <v>1</v>
          </cell>
          <cell r="W1921">
            <v>1</v>
          </cell>
          <cell r="X1921">
            <v>1</v>
          </cell>
          <cell r="Y1921"/>
          <cell r="Z1921"/>
        </row>
        <row r="1922">
          <cell r="A1922">
            <v>42822</v>
          </cell>
          <cell r="B1922">
            <v>1</v>
          </cell>
          <cell r="C1922">
            <v>27</v>
          </cell>
          <cell r="D1922">
            <v>3</v>
          </cell>
          <cell r="E1922"/>
          <cell r="F1922"/>
          <cell r="G1922">
            <v>1</v>
          </cell>
          <cell r="H1922"/>
          <cell r="I1922">
            <v>1</v>
          </cell>
          <cell r="J1922"/>
          <cell r="K1922">
            <v>1</v>
          </cell>
          <cell r="L1922">
            <v>1</v>
          </cell>
          <cell r="M1922"/>
          <cell r="N1922"/>
          <cell r="O1922"/>
          <cell r="P1922"/>
          <cell r="Q1922">
            <v>1</v>
          </cell>
          <cell r="R1922"/>
          <cell r="S1922">
            <v>9</v>
          </cell>
          <cell r="T1922"/>
          <cell r="U1922"/>
          <cell r="V1922">
            <v>1</v>
          </cell>
          <cell r="W1922">
            <v>1</v>
          </cell>
          <cell r="X1922"/>
          <cell r="Y1922"/>
          <cell r="Z1922"/>
        </row>
        <row r="1923">
          <cell r="A1923">
            <v>42823</v>
          </cell>
          <cell r="B1923">
            <v>1</v>
          </cell>
          <cell r="C1923">
            <v>25</v>
          </cell>
          <cell r="D1923">
            <v>2</v>
          </cell>
          <cell r="E1923"/>
          <cell r="F1923"/>
          <cell r="G1923">
            <v>1</v>
          </cell>
          <cell r="H1923"/>
          <cell r="I1923"/>
          <cell r="J1923">
            <v>1</v>
          </cell>
          <cell r="K1923">
            <v>1</v>
          </cell>
          <cell r="L1923">
            <v>2</v>
          </cell>
          <cell r="M1923"/>
          <cell r="N1923"/>
          <cell r="O1923">
            <v>1</v>
          </cell>
          <cell r="P1923"/>
          <cell r="Q1923">
            <v>3</v>
          </cell>
          <cell r="R1923"/>
          <cell r="S1923">
            <v>12</v>
          </cell>
          <cell r="T1923"/>
          <cell r="U1923"/>
          <cell r="V1923"/>
          <cell r="W1923"/>
          <cell r="X1923">
            <v>1</v>
          </cell>
          <cell r="Y1923"/>
          <cell r="Z1923"/>
        </row>
        <row r="1924">
          <cell r="A1924">
            <v>42824</v>
          </cell>
          <cell r="B1924">
            <v>1</v>
          </cell>
          <cell r="C1924">
            <v>21</v>
          </cell>
          <cell r="D1924">
            <v>2</v>
          </cell>
          <cell r="E1924"/>
          <cell r="F1924"/>
          <cell r="G1924"/>
          <cell r="H1924"/>
          <cell r="I1924">
            <v>1</v>
          </cell>
          <cell r="J1924">
            <v>1</v>
          </cell>
          <cell r="K1924">
            <v>1</v>
          </cell>
          <cell r="L1924">
            <v>2</v>
          </cell>
          <cell r="M1924"/>
          <cell r="N1924"/>
          <cell r="O1924"/>
          <cell r="P1924"/>
          <cell r="Q1924">
            <v>1</v>
          </cell>
          <cell r="R1924"/>
          <cell r="S1924">
            <v>8</v>
          </cell>
          <cell r="T1924"/>
          <cell r="U1924"/>
          <cell r="V1924">
            <v>1</v>
          </cell>
          <cell r="W1924"/>
          <cell r="X1924"/>
          <cell r="Y1924"/>
          <cell r="Z1924"/>
        </row>
        <row r="1925">
          <cell r="A1925">
            <v>42825</v>
          </cell>
          <cell r="B1925"/>
          <cell r="C1925">
            <v>33</v>
          </cell>
          <cell r="D1925">
            <v>3</v>
          </cell>
          <cell r="E1925"/>
          <cell r="F1925"/>
          <cell r="G1925"/>
          <cell r="H1925"/>
          <cell r="I1925"/>
          <cell r="J1925"/>
          <cell r="K1925">
            <v>1</v>
          </cell>
          <cell r="L1925">
            <v>1</v>
          </cell>
          <cell r="M1925"/>
          <cell r="N1925"/>
          <cell r="O1925"/>
          <cell r="P1925"/>
          <cell r="Q1925">
            <v>4</v>
          </cell>
          <cell r="R1925"/>
          <cell r="S1925">
            <v>6</v>
          </cell>
          <cell r="T1925"/>
          <cell r="U1925"/>
          <cell r="V1925">
            <v>1</v>
          </cell>
          <cell r="W1925"/>
          <cell r="X1925"/>
          <cell r="Y1925"/>
          <cell r="Z1925"/>
        </row>
        <row r="1926">
          <cell r="A1926">
            <v>42826</v>
          </cell>
          <cell r="B1926"/>
          <cell r="C1926">
            <v>32</v>
          </cell>
          <cell r="D1926">
            <v>1</v>
          </cell>
          <cell r="E1926"/>
          <cell r="F1926"/>
          <cell r="G1926">
            <v>1</v>
          </cell>
          <cell r="H1926"/>
          <cell r="I1926"/>
          <cell r="J1926">
            <v>1</v>
          </cell>
          <cell r="K1926">
            <v>1</v>
          </cell>
          <cell r="L1926">
            <v>1</v>
          </cell>
          <cell r="M1926"/>
          <cell r="N1926"/>
          <cell r="O1926"/>
          <cell r="P1926"/>
          <cell r="Q1926">
            <v>3</v>
          </cell>
          <cell r="R1926"/>
          <cell r="S1926">
            <v>4</v>
          </cell>
          <cell r="T1926"/>
          <cell r="U1926"/>
          <cell r="V1926"/>
          <cell r="W1926"/>
          <cell r="X1926"/>
          <cell r="Y1926"/>
          <cell r="Z1926"/>
        </row>
        <row r="1927">
          <cell r="A1927">
            <v>42827</v>
          </cell>
          <cell r="B1927"/>
          <cell r="C1927">
            <v>28</v>
          </cell>
          <cell r="D1927">
            <v>1</v>
          </cell>
          <cell r="E1927"/>
          <cell r="F1927"/>
          <cell r="G1927"/>
          <cell r="H1927"/>
          <cell r="I1927"/>
          <cell r="J1927">
            <v>1</v>
          </cell>
          <cell r="K1927">
            <v>1</v>
          </cell>
          <cell r="L1927">
            <v>1</v>
          </cell>
          <cell r="M1927">
            <v>1</v>
          </cell>
          <cell r="N1927"/>
          <cell r="O1927"/>
          <cell r="P1927"/>
          <cell r="Q1927">
            <v>4</v>
          </cell>
          <cell r="R1927"/>
          <cell r="S1927">
            <v>5</v>
          </cell>
          <cell r="T1927"/>
          <cell r="U1927"/>
          <cell r="V1927">
            <v>1</v>
          </cell>
          <cell r="W1927"/>
          <cell r="X1927">
            <v>2</v>
          </cell>
          <cell r="Y1927"/>
          <cell r="Z1927"/>
        </row>
        <row r="1928">
          <cell r="A1928">
            <v>42828</v>
          </cell>
          <cell r="B1928">
            <v>1</v>
          </cell>
          <cell r="C1928">
            <v>25</v>
          </cell>
          <cell r="D1928">
            <v>4</v>
          </cell>
          <cell r="E1928"/>
          <cell r="F1928"/>
          <cell r="G1928"/>
          <cell r="H1928"/>
          <cell r="I1928"/>
          <cell r="J1928"/>
          <cell r="K1928">
            <v>1</v>
          </cell>
          <cell r="L1928">
            <v>1</v>
          </cell>
          <cell r="M1928"/>
          <cell r="N1928"/>
          <cell r="O1928">
            <v>1</v>
          </cell>
          <cell r="P1928"/>
          <cell r="Q1928">
            <v>2</v>
          </cell>
          <cell r="R1928"/>
          <cell r="S1928">
            <v>3</v>
          </cell>
          <cell r="T1928"/>
          <cell r="U1928"/>
          <cell r="V1928">
            <v>1</v>
          </cell>
          <cell r="W1928">
            <v>1</v>
          </cell>
          <cell r="X1928">
            <v>4</v>
          </cell>
          <cell r="Y1928"/>
          <cell r="Z1928"/>
        </row>
        <row r="1929">
          <cell r="A1929">
            <v>42829</v>
          </cell>
          <cell r="B1929">
            <v>1</v>
          </cell>
          <cell r="C1929">
            <v>28</v>
          </cell>
          <cell r="D1929">
            <v>5</v>
          </cell>
          <cell r="E1929"/>
          <cell r="F1929"/>
          <cell r="G1929"/>
          <cell r="H1929">
            <v>1</v>
          </cell>
          <cell r="I1929">
            <v>1</v>
          </cell>
          <cell r="J1929"/>
          <cell r="K1929">
            <v>1</v>
          </cell>
          <cell r="L1929">
            <v>1</v>
          </cell>
          <cell r="M1929"/>
          <cell r="N1929"/>
          <cell r="O1929">
            <v>1</v>
          </cell>
          <cell r="P1929"/>
          <cell r="Q1929">
            <v>3</v>
          </cell>
          <cell r="R1929"/>
          <cell r="S1929">
            <v>2</v>
          </cell>
          <cell r="T1929"/>
          <cell r="U1929"/>
          <cell r="V1929"/>
          <cell r="W1929">
            <v>1</v>
          </cell>
          <cell r="X1929">
            <v>4</v>
          </cell>
          <cell r="Y1929"/>
          <cell r="Z1929"/>
        </row>
        <row r="1930">
          <cell r="A1930">
            <v>42830</v>
          </cell>
          <cell r="B1930">
            <v>1</v>
          </cell>
          <cell r="C1930">
            <v>21</v>
          </cell>
          <cell r="D1930">
            <v>6</v>
          </cell>
          <cell r="E1930"/>
          <cell r="F1930"/>
          <cell r="G1930"/>
          <cell r="H1930"/>
          <cell r="I1930">
            <v>1</v>
          </cell>
          <cell r="J1930"/>
          <cell r="K1930">
            <v>1</v>
          </cell>
          <cell r="L1930">
            <v>1</v>
          </cell>
          <cell r="M1930"/>
          <cell r="N1930"/>
          <cell r="O1930">
            <v>1</v>
          </cell>
          <cell r="P1930"/>
          <cell r="Q1930">
            <v>1</v>
          </cell>
          <cell r="R1930"/>
          <cell r="S1930">
            <v>3</v>
          </cell>
          <cell r="T1930"/>
          <cell r="U1930"/>
          <cell r="V1930">
            <v>2</v>
          </cell>
          <cell r="W1930">
            <v>1</v>
          </cell>
          <cell r="X1930">
            <v>4</v>
          </cell>
          <cell r="Y1930"/>
          <cell r="Z1930"/>
        </row>
        <row r="1931">
          <cell r="A1931">
            <v>42831</v>
          </cell>
          <cell r="B1931">
            <v>2</v>
          </cell>
          <cell r="C1931">
            <v>27</v>
          </cell>
          <cell r="D1931">
            <v>8</v>
          </cell>
          <cell r="E1931"/>
          <cell r="F1931"/>
          <cell r="G1931"/>
          <cell r="H1931"/>
          <cell r="I1931">
            <v>1</v>
          </cell>
          <cell r="J1931"/>
          <cell r="K1931">
            <v>1</v>
          </cell>
          <cell r="L1931">
            <v>1</v>
          </cell>
          <cell r="M1931"/>
          <cell r="N1931"/>
          <cell r="O1931">
            <v>1</v>
          </cell>
          <cell r="P1931"/>
          <cell r="Q1931">
            <v>3</v>
          </cell>
          <cell r="R1931"/>
          <cell r="S1931">
            <v>3</v>
          </cell>
          <cell r="T1931"/>
          <cell r="U1931"/>
          <cell r="V1931">
            <v>4</v>
          </cell>
          <cell r="W1931">
            <v>1</v>
          </cell>
          <cell r="X1931">
            <v>5</v>
          </cell>
          <cell r="Y1931"/>
          <cell r="Z1931"/>
        </row>
        <row r="1932">
          <cell r="A1932">
            <v>42832</v>
          </cell>
          <cell r="B1932">
            <v>2</v>
          </cell>
          <cell r="C1932">
            <v>32</v>
          </cell>
          <cell r="D1932">
            <v>4</v>
          </cell>
          <cell r="E1932"/>
          <cell r="F1932">
            <v>1</v>
          </cell>
          <cell r="G1932">
            <v>1</v>
          </cell>
          <cell r="H1932">
            <v>1</v>
          </cell>
          <cell r="I1932">
            <v>1</v>
          </cell>
          <cell r="J1932"/>
          <cell r="K1932">
            <v>1</v>
          </cell>
          <cell r="L1932">
            <v>1</v>
          </cell>
          <cell r="M1932"/>
          <cell r="N1932"/>
          <cell r="O1932"/>
          <cell r="P1932"/>
          <cell r="Q1932">
            <v>3</v>
          </cell>
          <cell r="R1932"/>
          <cell r="S1932">
            <v>3</v>
          </cell>
          <cell r="T1932"/>
          <cell r="U1932"/>
          <cell r="V1932">
            <v>1</v>
          </cell>
          <cell r="W1932">
            <v>2</v>
          </cell>
          <cell r="X1932">
            <v>3</v>
          </cell>
          <cell r="Y1932"/>
          <cell r="Z1932"/>
        </row>
        <row r="1933">
          <cell r="A1933">
            <v>42833</v>
          </cell>
          <cell r="B1933">
            <v>2</v>
          </cell>
          <cell r="C1933">
            <v>32</v>
          </cell>
          <cell r="D1933">
            <v>3</v>
          </cell>
          <cell r="E1933"/>
          <cell r="F1933">
            <v>1</v>
          </cell>
          <cell r="G1933"/>
          <cell r="H1933">
            <v>3</v>
          </cell>
          <cell r="I1933"/>
          <cell r="J1933"/>
          <cell r="K1933">
            <v>1</v>
          </cell>
          <cell r="L1933">
            <v>2</v>
          </cell>
          <cell r="M1933"/>
          <cell r="N1933"/>
          <cell r="O1933"/>
          <cell r="P1933"/>
          <cell r="Q1933">
            <v>3</v>
          </cell>
          <cell r="R1933"/>
          <cell r="S1933">
            <v>2</v>
          </cell>
          <cell r="T1933"/>
          <cell r="U1933"/>
          <cell r="V1933">
            <v>3</v>
          </cell>
          <cell r="W1933">
            <v>2</v>
          </cell>
          <cell r="X1933">
            <v>3</v>
          </cell>
          <cell r="Y1933"/>
          <cell r="Z1933"/>
        </row>
        <row r="1934">
          <cell r="A1934">
            <v>42834</v>
          </cell>
          <cell r="B1934">
            <v>2</v>
          </cell>
          <cell r="C1934">
            <v>22</v>
          </cell>
          <cell r="D1934">
            <v>1</v>
          </cell>
          <cell r="E1934"/>
          <cell r="F1934">
            <v>2</v>
          </cell>
          <cell r="G1934">
            <v>1</v>
          </cell>
          <cell r="H1934">
            <v>2</v>
          </cell>
          <cell r="I1934">
            <v>1</v>
          </cell>
          <cell r="J1934"/>
          <cell r="K1934">
            <v>1</v>
          </cell>
          <cell r="L1934">
            <v>2</v>
          </cell>
          <cell r="M1934"/>
          <cell r="N1934"/>
          <cell r="O1934"/>
          <cell r="P1934"/>
          <cell r="Q1934">
            <v>5</v>
          </cell>
          <cell r="R1934"/>
          <cell r="S1934">
            <v>4</v>
          </cell>
          <cell r="T1934"/>
          <cell r="U1934"/>
          <cell r="V1934">
            <v>2</v>
          </cell>
          <cell r="W1934">
            <v>2</v>
          </cell>
          <cell r="X1934">
            <v>3</v>
          </cell>
          <cell r="Y1934"/>
          <cell r="Z1934"/>
        </row>
        <row r="1935">
          <cell r="A1935">
            <v>42835</v>
          </cell>
          <cell r="B1935">
            <v>2</v>
          </cell>
          <cell r="C1935">
            <v>26</v>
          </cell>
          <cell r="D1935">
            <v>4</v>
          </cell>
          <cell r="E1935"/>
          <cell r="F1935">
            <v>1</v>
          </cell>
          <cell r="G1935"/>
          <cell r="H1935">
            <v>1</v>
          </cell>
          <cell r="I1935">
            <v>1</v>
          </cell>
          <cell r="J1935">
            <v>1</v>
          </cell>
          <cell r="K1935"/>
          <cell r="L1935">
            <v>6</v>
          </cell>
          <cell r="M1935"/>
          <cell r="N1935"/>
          <cell r="O1935"/>
          <cell r="P1935"/>
          <cell r="Q1935">
            <v>1</v>
          </cell>
          <cell r="R1935"/>
          <cell r="S1935">
            <v>5</v>
          </cell>
          <cell r="T1935"/>
          <cell r="U1935"/>
          <cell r="V1935">
            <v>1</v>
          </cell>
          <cell r="W1935">
            <v>1</v>
          </cell>
          <cell r="X1935">
            <v>3</v>
          </cell>
          <cell r="Y1935"/>
          <cell r="Z1935"/>
        </row>
        <row r="1936">
          <cell r="A1936">
            <v>42836</v>
          </cell>
          <cell r="B1936">
            <v>3</v>
          </cell>
          <cell r="C1936">
            <v>24</v>
          </cell>
          <cell r="D1936">
            <v>4</v>
          </cell>
          <cell r="E1936"/>
          <cell r="F1936">
            <v>1</v>
          </cell>
          <cell r="G1936"/>
          <cell r="H1936">
            <v>1</v>
          </cell>
          <cell r="I1936"/>
          <cell r="J1936"/>
          <cell r="K1936"/>
          <cell r="L1936">
            <v>3</v>
          </cell>
          <cell r="M1936"/>
          <cell r="N1936"/>
          <cell r="O1936"/>
          <cell r="P1936"/>
          <cell r="Q1936"/>
          <cell r="R1936"/>
          <cell r="S1936">
            <v>1</v>
          </cell>
          <cell r="T1936"/>
          <cell r="U1936"/>
          <cell r="V1936">
            <v>2</v>
          </cell>
          <cell r="W1936">
            <v>1</v>
          </cell>
          <cell r="X1936">
            <v>4</v>
          </cell>
          <cell r="Y1936"/>
          <cell r="Z1936"/>
        </row>
        <row r="1937">
          <cell r="A1937">
            <v>42837</v>
          </cell>
          <cell r="B1937">
            <v>3</v>
          </cell>
          <cell r="C1937">
            <v>24</v>
          </cell>
          <cell r="D1937">
            <v>5</v>
          </cell>
          <cell r="E1937"/>
          <cell r="F1937"/>
          <cell r="G1937"/>
          <cell r="H1937"/>
          <cell r="I1937">
            <v>1</v>
          </cell>
          <cell r="J1937"/>
          <cell r="K1937"/>
          <cell r="L1937">
            <v>2</v>
          </cell>
          <cell r="M1937">
            <v>1</v>
          </cell>
          <cell r="N1937"/>
          <cell r="O1937">
            <v>1</v>
          </cell>
          <cell r="P1937"/>
          <cell r="Q1937">
            <v>2</v>
          </cell>
          <cell r="R1937">
            <v>1</v>
          </cell>
          <cell r="S1937"/>
          <cell r="T1937"/>
          <cell r="U1937"/>
          <cell r="V1937">
            <v>1</v>
          </cell>
          <cell r="W1937">
            <v>2</v>
          </cell>
          <cell r="X1937">
            <v>1</v>
          </cell>
          <cell r="Y1937"/>
          <cell r="Z1937"/>
        </row>
        <row r="1938">
          <cell r="A1938">
            <v>42838</v>
          </cell>
          <cell r="B1938">
            <v>3</v>
          </cell>
          <cell r="C1938">
            <v>27</v>
          </cell>
          <cell r="D1938">
            <v>3</v>
          </cell>
          <cell r="E1938"/>
          <cell r="F1938"/>
          <cell r="G1938"/>
          <cell r="H1938"/>
          <cell r="I1938">
            <v>1</v>
          </cell>
          <cell r="J1938">
            <v>1</v>
          </cell>
          <cell r="K1938"/>
          <cell r="L1938">
            <v>1</v>
          </cell>
          <cell r="M1938"/>
          <cell r="N1938"/>
          <cell r="O1938"/>
          <cell r="P1938"/>
          <cell r="Q1938">
            <v>2</v>
          </cell>
          <cell r="R1938">
            <v>1</v>
          </cell>
          <cell r="S1938">
            <v>3</v>
          </cell>
          <cell r="T1938"/>
          <cell r="U1938"/>
          <cell r="V1938">
            <v>1</v>
          </cell>
          <cell r="W1938">
            <v>1</v>
          </cell>
          <cell r="X1938">
            <v>3</v>
          </cell>
          <cell r="Y1938"/>
          <cell r="Z1938"/>
        </row>
        <row r="1939">
          <cell r="A1939">
            <v>42839</v>
          </cell>
          <cell r="B1939">
            <v>2</v>
          </cell>
          <cell r="C1939">
            <v>25</v>
          </cell>
          <cell r="D1939">
            <v>4</v>
          </cell>
          <cell r="E1939"/>
          <cell r="F1939">
            <v>2</v>
          </cell>
          <cell r="G1939">
            <v>1</v>
          </cell>
          <cell r="H1939"/>
          <cell r="I1939">
            <v>1</v>
          </cell>
          <cell r="J1939">
            <v>1</v>
          </cell>
          <cell r="K1939"/>
          <cell r="L1939">
            <v>1</v>
          </cell>
          <cell r="M1939"/>
          <cell r="N1939"/>
          <cell r="O1939">
            <v>2</v>
          </cell>
          <cell r="P1939"/>
          <cell r="Q1939">
            <v>3</v>
          </cell>
          <cell r="R1939">
            <v>1</v>
          </cell>
          <cell r="S1939">
            <v>6</v>
          </cell>
          <cell r="T1939"/>
          <cell r="U1939"/>
          <cell r="V1939">
            <v>1</v>
          </cell>
          <cell r="W1939">
            <v>1</v>
          </cell>
          <cell r="X1939">
            <v>3</v>
          </cell>
          <cell r="Y1939"/>
          <cell r="Z1939"/>
        </row>
        <row r="1940">
          <cell r="A1940">
            <v>42840</v>
          </cell>
          <cell r="B1940">
            <v>2</v>
          </cell>
          <cell r="C1940">
            <v>23</v>
          </cell>
          <cell r="D1940">
            <v>6</v>
          </cell>
          <cell r="E1940"/>
          <cell r="F1940">
            <v>2</v>
          </cell>
          <cell r="G1940"/>
          <cell r="H1940"/>
          <cell r="I1940"/>
          <cell r="J1940">
            <v>1</v>
          </cell>
          <cell r="K1940"/>
          <cell r="L1940">
            <v>1</v>
          </cell>
          <cell r="M1940">
            <v>1</v>
          </cell>
          <cell r="N1940"/>
          <cell r="O1940">
            <v>1</v>
          </cell>
          <cell r="P1940"/>
          <cell r="Q1940">
            <v>2</v>
          </cell>
          <cell r="R1940">
            <v>1</v>
          </cell>
          <cell r="S1940">
            <v>4</v>
          </cell>
          <cell r="T1940"/>
          <cell r="U1940"/>
          <cell r="V1940">
            <v>1</v>
          </cell>
          <cell r="W1940"/>
          <cell r="X1940">
            <v>2</v>
          </cell>
          <cell r="Y1940"/>
          <cell r="Z1940"/>
        </row>
        <row r="1941">
          <cell r="A1941">
            <v>42841</v>
          </cell>
          <cell r="B1941">
            <v>3</v>
          </cell>
          <cell r="C1941">
            <v>25</v>
          </cell>
          <cell r="D1941">
            <v>7</v>
          </cell>
          <cell r="E1941"/>
          <cell r="F1941">
            <v>2</v>
          </cell>
          <cell r="G1941"/>
          <cell r="H1941"/>
          <cell r="I1941"/>
          <cell r="J1941"/>
          <cell r="K1941"/>
          <cell r="L1941">
            <v>2</v>
          </cell>
          <cell r="M1941">
            <v>1</v>
          </cell>
          <cell r="N1941"/>
          <cell r="O1941"/>
          <cell r="P1941"/>
          <cell r="Q1941">
            <v>2</v>
          </cell>
          <cell r="R1941">
            <v>1</v>
          </cell>
          <cell r="S1941">
            <v>9</v>
          </cell>
          <cell r="T1941"/>
          <cell r="U1941"/>
          <cell r="V1941">
            <v>1</v>
          </cell>
          <cell r="W1941">
            <v>1</v>
          </cell>
          <cell r="X1941">
            <v>5</v>
          </cell>
          <cell r="Y1941"/>
          <cell r="Z1941"/>
        </row>
        <row r="1942">
          <cell r="A1942">
            <v>42842</v>
          </cell>
          <cell r="B1942">
            <v>2</v>
          </cell>
          <cell r="C1942">
            <v>28</v>
          </cell>
          <cell r="D1942">
            <v>6</v>
          </cell>
          <cell r="E1942"/>
          <cell r="F1942">
            <v>2</v>
          </cell>
          <cell r="G1942"/>
          <cell r="H1942"/>
          <cell r="I1942"/>
          <cell r="J1942"/>
          <cell r="K1942"/>
          <cell r="L1942">
            <v>1</v>
          </cell>
          <cell r="M1942"/>
          <cell r="N1942"/>
          <cell r="O1942"/>
          <cell r="P1942"/>
          <cell r="Q1942">
            <v>3</v>
          </cell>
          <cell r="R1942">
            <v>1</v>
          </cell>
          <cell r="S1942">
            <v>7</v>
          </cell>
          <cell r="T1942"/>
          <cell r="U1942"/>
          <cell r="V1942"/>
          <cell r="W1942">
            <v>3</v>
          </cell>
          <cell r="X1942">
            <v>4</v>
          </cell>
          <cell r="Y1942"/>
          <cell r="Z1942"/>
        </row>
        <row r="1943">
          <cell r="A1943">
            <v>42843</v>
          </cell>
          <cell r="B1943">
            <v>1</v>
          </cell>
          <cell r="C1943">
            <v>26</v>
          </cell>
          <cell r="D1943">
            <v>6</v>
          </cell>
          <cell r="E1943"/>
          <cell r="F1943">
            <v>1</v>
          </cell>
          <cell r="G1943"/>
          <cell r="H1943"/>
          <cell r="I1943"/>
          <cell r="J1943"/>
          <cell r="K1943"/>
          <cell r="L1943">
            <v>1</v>
          </cell>
          <cell r="M1943">
            <v>2</v>
          </cell>
          <cell r="N1943"/>
          <cell r="O1943"/>
          <cell r="P1943"/>
          <cell r="Q1943">
            <v>2</v>
          </cell>
          <cell r="R1943">
            <v>1</v>
          </cell>
          <cell r="S1943">
            <v>9</v>
          </cell>
          <cell r="T1943"/>
          <cell r="U1943"/>
          <cell r="V1943"/>
          <cell r="W1943">
            <v>3</v>
          </cell>
          <cell r="X1943">
            <v>6</v>
          </cell>
          <cell r="Y1943"/>
          <cell r="Z1943"/>
        </row>
        <row r="1944">
          <cell r="A1944">
            <v>42844</v>
          </cell>
          <cell r="B1944">
            <v>1</v>
          </cell>
          <cell r="C1944">
            <v>23</v>
          </cell>
          <cell r="D1944">
            <v>2</v>
          </cell>
          <cell r="E1944"/>
          <cell r="F1944">
            <v>1</v>
          </cell>
          <cell r="G1944">
            <v>1</v>
          </cell>
          <cell r="H1944">
            <v>1</v>
          </cell>
          <cell r="I1944"/>
          <cell r="J1944"/>
          <cell r="K1944"/>
          <cell r="L1944">
            <v>1</v>
          </cell>
          <cell r="M1944"/>
          <cell r="N1944"/>
          <cell r="O1944"/>
          <cell r="P1944"/>
          <cell r="Q1944">
            <v>3</v>
          </cell>
          <cell r="R1944">
            <v>1</v>
          </cell>
          <cell r="S1944">
            <v>11</v>
          </cell>
          <cell r="T1944"/>
          <cell r="U1944"/>
          <cell r="V1944">
            <v>3</v>
          </cell>
          <cell r="W1944">
            <v>3</v>
          </cell>
          <cell r="X1944">
            <v>10</v>
          </cell>
          <cell r="Y1944"/>
          <cell r="Z1944"/>
        </row>
        <row r="1945">
          <cell r="A1945">
            <v>42845</v>
          </cell>
          <cell r="B1945">
            <v>2</v>
          </cell>
          <cell r="C1945">
            <v>25</v>
          </cell>
          <cell r="D1945">
            <v>2</v>
          </cell>
          <cell r="E1945"/>
          <cell r="F1945">
            <v>1</v>
          </cell>
          <cell r="G1945"/>
          <cell r="H1945">
            <v>1</v>
          </cell>
          <cell r="I1945"/>
          <cell r="J1945"/>
          <cell r="K1945"/>
          <cell r="L1945">
            <v>1</v>
          </cell>
          <cell r="M1945"/>
          <cell r="N1945"/>
          <cell r="O1945"/>
          <cell r="P1945"/>
          <cell r="Q1945">
            <v>2</v>
          </cell>
          <cell r="R1945">
            <v>1</v>
          </cell>
          <cell r="S1945">
            <v>10</v>
          </cell>
          <cell r="T1945"/>
          <cell r="U1945"/>
          <cell r="V1945">
            <v>2</v>
          </cell>
          <cell r="W1945">
            <v>3</v>
          </cell>
          <cell r="X1945">
            <v>8</v>
          </cell>
          <cell r="Y1945"/>
          <cell r="Z1945"/>
        </row>
        <row r="1946">
          <cell r="A1946">
            <v>42846</v>
          </cell>
          <cell r="B1946">
            <v>2</v>
          </cell>
          <cell r="C1946">
            <v>22</v>
          </cell>
          <cell r="D1946">
            <v>2</v>
          </cell>
          <cell r="E1946"/>
          <cell r="F1946">
            <v>1</v>
          </cell>
          <cell r="G1946"/>
          <cell r="H1946">
            <v>2</v>
          </cell>
          <cell r="I1946"/>
          <cell r="J1946"/>
          <cell r="K1946"/>
          <cell r="L1946">
            <v>1</v>
          </cell>
          <cell r="M1946"/>
          <cell r="N1946"/>
          <cell r="O1946">
            <v>1</v>
          </cell>
          <cell r="P1946"/>
          <cell r="Q1946"/>
          <cell r="R1946">
            <v>1</v>
          </cell>
          <cell r="S1946">
            <v>10</v>
          </cell>
          <cell r="T1946"/>
          <cell r="U1946"/>
          <cell r="V1946">
            <v>3</v>
          </cell>
          <cell r="W1946">
            <v>3</v>
          </cell>
          <cell r="X1946">
            <v>8</v>
          </cell>
          <cell r="Y1946"/>
          <cell r="Z1946"/>
        </row>
        <row r="1947">
          <cell r="A1947">
            <v>42847</v>
          </cell>
          <cell r="B1947">
            <v>2</v>
          </cell>
          <cell r="C1947">
            <v>22</v>
          </cell>
          <cell r="D1947">
            <v>3</v>
          </cell>
          <cell r="E1947"/>
          <cell r="F1947">
            <v>1</v>
          </cell>
          <cell r="G1947"/>
          <cell r="H1947">
            <v>2</v>
          </cell>
          <cell r="I1947"/>
          <cell r="J1947"/>
          <cell r="K1947"/>
          <cell r="L1947">
            <v>1</v>
          </cell>
          <cell r="M1947"/>
          <cell r="N1947"/>
          <cell r="O1947">
            <v>1</v>
          </cell>
          <cell r="P1947"/>
          <cell r="Q1947">
            <v>3</v>
          </cell>
          <cell r="R1947">
            <v>1</v>
          </cell>
          <cell r="S1947">
            <v>13</v>
          </cell>
          <cell r="T1947"/>
          <cell r="U1947"/>
          <cell r="V1947">
            <v>4</v>
          </cell>
          <cell r="W1947">
            <v>2</v>
          </cell>
          <cell r="X1947">
            <v>5</v>
          </cell>
          <cell r="Y1947"/>
          <cell r="Z1947"/>
        </row>
        <row r="1948">
          <cell r="A1948">
            <v>42848</v>
          </cell>
          <cell r="B1948">
            <v>2</v>
          </cell>
          <cell r="C1948">
            <v>21</v>
          </cell>
          <cell r="D1948">
            <v>3</v>
          </cell>
          <cell r="E1948"/>
          <cell r="F1948">
            <v>1</v>
          </cell>
          <cell r="G1948"/>
          <cell r="H1948">
            <v>2</v>
          </cell>
          <cell r="I1948">
            <v>1</v>
          </cell>
          <cell r="J1948"/>
          <cell r="K1948"/>
          <cell r="L1948">
            <v>1</v>
          </cell>
          <cell r="M1948"/>
          <cell r="N1948"/>
          <cell r="O1948"/>
          <cell r="P1948"/>
          <cell r="Q1948">
            <v>2</v>
          </cell>
          <cell r="R1948">
            <v>1</v>
          </cell>
          <cell r="S1948">
            <v>12</v>
          </cell>
          <cell r="T1948"/>
          <cell r="U1948"/>
          <cell r="V1948">
            <v>4</v>
          </cell>
          <cell r="W1948">
            <v>2</v>
          </cell>
          <cell r="X1948">
            <v>4</v>
          </cell>
          <cell r="Y1948"/>
          <cell r="Z1948"/>
        </row>
        <row r="1949">
          <cell r="A1949">
            <v>42849</v>
          </cell>
          <cell r="B1949">
            <v>2</v>
          </cell>
          <cell r="C1949">
            <v>21</v>
          </cell>
          <cell r="D1949">
            <v>3</v>
          </cell>
          <cell r="E1949"/>
          <cell r="F1949">
            <v>1</v>
          </cell>
          <cell r="G1949"/>
          <cell r="H1949">
            <v>1</v>
          </cell>
          <cell r="I1949"/>
          <cell r="J1949"/>
          <cell r="K1949">
            <v>1</v>
          </cell>
          <cell r="L1949">
            <v>1</v>
          </cell>
          <cell r="M1949">
            <v>1</v>
          </cell>
          <cell r="N1949"/>
          <cell r="O1949"/>
          <cell r="P1949"/>
          <cell r="Q1949">
            <v>2</v>
          </cell>
          <cell r="R1949">
            <v>1</v>
          </cell>
          <cell r="S1949">
            <v>11</v>
          </cell>
          <cell r="T1949"/>
          <cell r="U1949"/>
          <cell r="V1949">
            <v>3</v>
          </cell>
          <cell r="W1949">
            <v>2</v>
          </cell>
          <cell r="X1949">
            <v>4</v>
          </cell>
          <cell r="Y1949"/>
          <cell r="Z1949"/>
        </row>
        <row r="1950">
          <cell r="A1950">
            <v>42850</v>
          </cell>
          <cell r="B1950">
            <v>2</v>
          </cell>
          <cell r="C1950">
            <v>21</v>
          </cell>
          <cell r="D1950">
            <v>3</v>
          </cell>
          <cell r="E1950"/>
          <cell r="F1950"/>
          <cell r="G1950"/>
          <cell r="H1950">
            <v>1</v>
          </cell>
          <cell r="I1950"/>
          <cell r="J1950"/>
          <cell r="K1950">
            <v>1</v>
          </cell>
          <cell r="L1950">
            <v>2</v>
          </cell>
          <cell r="M1950"/>
          <cell r="N1950"/>
          <cell r="O1950">
            <v>1</v>
          </cell>
          <cell r="P1950"/>
          <cell r="Q1950">
            <v>6</v>
          </cell>
          <cell r="R1950">
            <v>1</v>
          </cell>
          <cell r="S1950">
            <v>6</v>
          </cell>
          <cell r="T1950"/>
          <cell r="U1950"/>
          <cell r="V1950">
            <v>3</v>
          </cell>
          <cell r="W1950">
            <v>2</v>
          </cell>
          <cell r="X1950">
            <v>2</v>
          </cell>
          <cell r="Y1950"/>
          <cell r="Z1950"/>
        </row>
        <row r="1951">
          <cell r="A1951">
            <v>42851</v>
          </cell>
          <cell r="B1951">
            <v>2</v>
          </cell>
          <cell r="C1951">
            <v>25</v>
          </cell>
          <cell r="D1951">
            <v>4</v>
          </cell>
          <cell r="E1951"/>
          <cell r="F1951"/>
          <cell r="G1951"/>
          <cell r="H1951"/>
          <cell r="I1951"/>
          <cell r="J1951"/>
          <cell r="K1951">
            <v>1</v>
          </cell>
          <cell r="L1951">
            <v>1</v>
          </cell>
          <cell r="M1951"/>
          <cell r="N1951"/>
          <cell r="O1951">
            <v>1</v>
          </cell>
          <cell r="P1951"/>
          <cell r="Q1951">
            <v>6</v>
          </cell>
          <cell r="R1951">
            <v>1</v>
          </cell>
          <cell r="S1951">
            <v>5</v>
          </cell>
          <cell r="T1951"/>
          <cell r="U1951"/>
          <cell r="V1951">
            <v>2</v>
          </cell>
          <cell r="W1951">
            <v>1</v>
          </cell>
          <cell r="X1951">
            <v>4</v>
          </cell>
          <cell r="Y1951"/>
          <cell r="Z1951"/>
        </row>
        <row r="1952">
          <cell r="A1952">
            <v>42852</v>
          </cell>
          <cell r="B1952">
            <v>1</v>
          </cell>
          <cell r="C1952">
            <v>23</v>
          </cell>
          <cell r="D1952">
            <v>4</v>
          </cell>
          <cell r="E1952"/>
          <cell r="F1952">
            <v>1</v>
          </cell>
          <cell r="G1952"/>
          <cell r="H1952"/>
          <cell r="I1952">
            <v>1</v>
          </cell>
          <cell r="J1952"/>
          <cell r="K1952">
            <v>1</v>
          </cell>
          <cell r="L1952">
            <v>1</v>
          </cell>
          <cell r="M1952">
            <v>1</v>
          </cell>
          <cell r="N1952"/>
          <cell r="O1952">
            <v>1</v>
          </cell>
          <cell r="P1952"/>
          <cell r="Q1952">
            <v>4</v>
          </cell>
          <cell r="R1952"/>
          <cell r="S1952">
            <v>10</v>
          </cell>
          <cell r="T1952"/>
          <cell r="U1952"/>
          <cell r="V1952">
            <v>5</v>
          </cell>
          <cell r="W1952">
            <v>1</v>
          </cell>
          <cell r="X1952">
            <v>3</v>
          </cell>
          <cell r="Y1952"/>
          <cell r="Z1952"/>
        </row>
        <row r="1953">
          <cell r="A1953">
            <v>42853</v>
          </cell>
          <cell r="B1953">
            <v>1</v>
          </cell>
          <cell r="C1953">
            <v>18</v>
          </cell>
          <cell r="D1953">
            <v>4</v>
          </cell>
          <cell r="E1953"/>
          <cell r="F1953"/>
          <cell r="G1953"/>
          <cell r="H1953">
            <v>1</v>
          </cell>
          <cell r="I1953">
            <v>1</v>
          </cell>
          <cell r="J1953"/>
          <cell r="K1953">
            <v>1</v>
          </cell>
          <cell r="L1953">
            <v>1</v>
          </cell>
          <cell r="M1953"/>
          <cell r="N1953"/>
          <cell r="O1953">
            <v>1</v>
          </cell>
          <cell r="P1953"/>
          <cell r="Q1953">
            <v>1</v>
          </cell>
          <cell r="R1953"/>
          <cell r="S1953">
            <v>9</v>
          </cell>
          <cell r="T1953"/>
          <cell r="U1953"/>
          <cell r="V1953">
            <v>4</v>
          </cell>
          <cell r="W1953">
            <v>1</v>
          </cell>
          <cell r="X1953">
            <v>2</v>
          </cell>
          <cell r="Y1953"/>
          <cell r="Z1953"/>
        </row>
        <row r="1954">
          <cell r="A1954">
            <v>42854</v>
          </cell>
          <cell r="B1954">
            <v>1</v>
          </cell>
          <cell r="C1954">
            <v>15</v>
          </cell>
          <cell r="D1954">
            <v>5</v>
          </cell>
          <cell r="E1954"/>
          <cell r="F1954"/>
          <cell r="G1954"/>
          <cell r="H1954">
            <v>2</v>
          </cell>
          <cell r="I1954">
            <v>2</v>
          </cell>
          <cell r="J1954"/>
          <cell r="K1954">
            <v>1</v>
          </cell>
          <cell r="L1954">
            <v>1</v>
          </cell>
          <cell r="M1954"/>
          <cell r="N1954"/>
          <cell r="O1954">
            <v>2</v>
          </cell>
          <cell r="P1954"/>
          <cell r="Q1954">
            <v>4</v>
          </cell>
          <cell r="R1954"/>
          <cell r="S1954">
            <v>10</v>
          </cell>
          <cell r="T1954"/>
          <cell r="U1954"/>
          <cell r="V1954">
            <v>8</v>
          </cell>
          <cell r="W1954">
            <v>1</v>
          </cell>
          <cell r="X1954">
            <v>3</v>
          </cell>
          <cell r="Y1954"/>
          <cell r="Z1954"/>
        </row>
        <row r="1955">
          <cell r="A1955">
            <v>42855</v>
          </cell>
          <cell r="B1955">
            <v>1</v>
          </cell>
          <cell r="C1955">
            <v>13</v>
          </cell>
          <cell r="D1955">
            <v>3</v>
          </cell>
          <cell r="E1955"/>
          <cell r="F1955"/>
          <cell r="G1955"/>
          <cell r="H1955"/>
          <cell r="I1955"/>
          <cell r="J1955"/>
          <cell r="K1955">
            <v>1</v>
          </cell>
          <cell r="L1955">
            <v>1</v>
          </cell>
          <cell r="M1955"/>
          <cell r="N1955"/>
          <cell r="O1955">
            <v>1</v>
          </cell>
          <cell r="P1955"/>
          <cell r="Q1955">
            <v>3</v>
          </cell>
          <cell r="R1955"/>
          <cell r="S1955">
            <v>10</v>
          </cell>
          <cell r="T1955"/>
          <cell r="U1955"/>
          <cell r="V1955">
            <v>7</v>
          </cell>
          <cell r="W1955">
            <v>1</v>
          </cell>
          <cell r="X1955">
            <v>2</v>
          </cell>
          <cell r="Y1955"/>
          <cell r="Z1955"/>
        </row>
        <row r="1956">
          <cell r="A1956">
            <v>42856</v>
          </cell>
          <cell r="B1956">
            <v>2</v>
          </cell>
          <cell r="C1956">
            <v>15</v>
          </cell>
          <cell r="D1956">
            <v>5</v>
          </cell>
          <cell r="E1956"/>
          <cell r="F1956"/>
          <cell r="G1956"/>
          <cell r="H1956">
            <v>2</v>
          </cell>
          <cell r="I1956"/>
          <cell r="J1956"/>
          <cell r="K1956"/>
          <cell r="L1956">
            <v>1</v>
          </cell>
          <cell r="M1956"/>
          <cell r="N1956"/>
          <cell r="O1956">
            <v>4</v>
          </cell>
          <cell r="P1956"/>
          <cell r="Q1956">
            <v>4</v>
          </cell>
          <cell r="R1956"/>
          <cell r="S1956">
            <v>11</v>
          </cell>
          <cell r="T1956"/>
          <cell r="U1956"/>
          <cell r="V1956">
            <v>6</v>
          </cell>
          <cell r="W1956">
            <v>1</v>
          </cell>
          <cell r="X1956">
            <v>4</v>
          </cell>
          <cell r="Y1956"/>
          <cell r="Z1956"/>
        </row>
        <row r="1957">
          <cell r="A1957">
            <v>42857</v>
          </cell>
          <cell r="B1957">
            <v>2</v>
          </cell>
          <cell r="C1957">
            <v>20</v>
          </cell>
          <cell r="D1957">
            <v>5</v>
          </cell>
          <cell r="E1957"/>
          <cell r="F1957"/>
          <cell r="G1957"/>
          <cell r="H1957"/>
          <cell r="I1957"/>
          <cell r="J1957">
            <v>1</v>
          </cell>
          <cell r="K1957"/>
          <cell r="L1957">
            <v>2</v>
          </cell>
          <cell r="M1957"/>
          <cell r="N1957"/>
          <cell r="O1957">
            <v>3</v>
          </cell>
          <cell r="P1957"/>
          <cell r="Q1957">
            <v>3</v>
          </cell>
          <cell r="R1957"/>
          <cell r="S1957">
            <v>14</v>
          </cell>
          <cell r="T1957"/>
          <cell r="U1957"/>
          <cell r="V1957">
            <v>5</v>
          </cell>
          <cell r="W1957">
            <v>1</v>
          </cell>
          <cell r="X1957">
            <v>3</v>
          </cell>
          <cell r="Y1957"/>
          <cell r="Z1957"/>
        </row>
        <row r="1958">
          <cell r="A1958">
            <v>42858</v>
          </cell>
          <cell r="B1958">
            <v>3</v>
          </cell>
          <cell r="C1958">
            <v>17</v>
          </cell>
          <cell r="D1958">
            <v>6</v>
          </cell>
          <cell r="E1958"/>
          <cell r="F1958"/>
          <cell r="G1958"/>
          <cell r="H1958">
            <v>2</v>
          </cell>
          <cell r="I1958">
            <v>1</v>
          </cell>
          <cell r="J1958">
            <v>1</v>
          </cell>
          <cell r="K1958"/>
          <cell r="L1958">
            <v>1</v>
          </cell>
          <cell r="M1958">
            <v>1</v>
          </cell>
          <cell r="N1958"/>
          <cell r="O1958">
            <v>4</v>
          </cell>
          <cell r="P1958"/>
          <cell r="Q1958">
            <v>2</v>
          </cell>
          <cell r="R1958"/>
          <cell r="S1958">
            <v>15</v>
          </cell>
          <cell r="T1958"/>
          <cell r="U1958"/>
          <cell r="V1958">
            <v>5</v>
          </cell>
          <cell r="W1958">
            <v>1</v>
          </cell>
          <cell r="X1958">
            <v>2</v>
          </cell>
          <cell r="Y1958"/>
          <cell r="Z1958"/>
        </row>
        <row r="1959">
          <cell r="A1959">
            <v>42859</v>
          </cell>
          <cell r="B1959">
            <v>3</v>
          </cell>
          <cell r="C1959">
            <v>11</v>
          </cell>
          <cell r="D1959">
            <v>6</v>
          </cell>
          <cell r="E1959"/>
          <cell r="F1959">
            <v>1</v>
          </cell>
          <cell r="G1959"/>
          <cell r="H1959">
            <v>1</v>
          </cell>
          <cell r="I1959">
            <v>1</v>
          </cell>
          <cell r="J1959">
            <v>1</v>
          </cell>
          <cell r="K1959"/>
          <cell r="L1959">
            <v>1</v>
          </cell>
          <cell r="M1959"/>
          <cell r="N1959"/>
          <cell r="O1959">
            <v>4</v>
          </cell>
          <cell r="P1959"/>
          <cell r="Q1959">
            <v>1</v>
          </cell>
          <cell r="R1959"/>
          <cell r="S1959">
            <v>14</v>
          </cell>
          <cell r="T1959"/>
          <cell r="U1959"/>
          <cell r="V1959">
            <v>6</v>
          </cell>
          <cell r="W1959"/>
          <cell r="X1959">
            <v>3</v>
          </cell>
          <cell r="Y1959"/>
          <cell r="Z1959"/>
        </row>
        <row r="1960">
          <cell r="A1960">
            <v>42860</v>
          </cell>
          <cell r="B1960">
            <v>2</v>
          </cell>
          <cell r="C1960">
            <v>13</v>
          </cell>
          <cell r="D1960">
            <v>6</v>
          </cell>
          <cell r="E1960"/>
          <cell r="F1960">
            <v>2</v>
          </cell>
          <cell r="G1960"/>
          <cell r="H1960"/>
          <cell r="I1960">
            <v>1</v>
          </cell>
          <cell r="J1960"/>
          <cell r="K1960"/>
          <cell r="L1960">
            <v>2</v>
          </cell>
          <cell r="M1960"/>
          <cell r="N1960"/>
          <cell r="O1960">
            <v>3</v>
          </cell>
          <cell r="P1960"/>
          <cell r="Q1960">
            <v>2</v>
          </cell>
          <cell r="R1960"/>
          <cell r="S1960">
            <v>16</v>
          </cell>
          <cell r="T1960"/>
          <cell r="U1960"/>
          <cell r="V1960">
            <v>5</v>
          </cell>
          <cell r="W1960"/>
          <cell r="X1960">
            <v>3</v>
          </cell>
          <cell r="Y1960"/>
          <cell r="Z1960"/>
        </row>
        <row r="1961">
          <cell r="A1961">
            <v>42861</v>
          </cell>
          <cell r="B1961">
            <v>1</v>
          </cell>
          <cell r="C1961">
            <v>21</v>
          </cell>
          <cell r="D1961">
            <v>3</v>
          </cell>
          <cell r="E1961"/>
          <cell r="F1961">
            <v>1</v>
          </cell>
          <cell r="G1961"/>
          <cell r="H1961">
            <v>2</v>
          </cell>
          <cell r="I1961">
            <v>1</v>
          </cell>
          <cell r="J1961"/>
          <cell r="K1961"/>
          <cell r="L1961">
            <v>1</v>
          </cell>
          <cell r="M1961"/>
          <cell r="N1961"/>
          <cell r="O1961"/>
          <cell r="P1961"/>
          <cell r="Q1961">
            <v>2</v>
          </cell>
          <cell r="R1961"/>
          <cell r="S1961">
            <v>14</v>
          </cell>
          <cell r="T1961"/>
          <cell r="U1961"/>
          <cell r="V1961">
            <v>7</v>
          </cell>
          <cell r="W1961"/>
          <cell r="X1961">
            <v>2</v>
          </cell>
          <cell r="Y1961"/>
          <cell r="Z1961"/>
        </row>
        <row r="1962">
          <cell r="A1962">
            <v>42862</v>
          </cell>
          <cell r="B1962">
            <v>1</v>
          </cell>
          <cell r="C1962">
            <v>18</v>
          </cell>
          <cell r="D1962">
            <v>4</v>
          </cell>
          <cell r="E1962"/>
          <cell r="F1962">
            <v>1</v>
          </cell>
          <cell r="G1962"/>
          <cell r="H1962">
            <v>2</v>
          </cell>
          <cell r="I1962">
            <v>1</v>
          </cell>
          <cell r="J1962"/>
          <cell r="K1962">
            <v>1</v>
          </cell>
          <cell r="L1962">
            <v>1</v>
          </cell>
          <cell r="M1962"/>
          <cell r="N1962"/>
          <cell r="O1962">
            <v>2</v>
          </cell>
          <cell r="P1962"/>
          <cell r="Q1962">
            <v>3</v>
          </cell>
          <cell r="R1962"/>
          <cell r="S1962">
            <v>14</v>
          </cell>
          <cell r="T1962"/>
          <cell r="U1962"/>
          <cell r="V1962">
            <v>6</v>
          </cell>
          <cell r="W1962"/>
          <cell r="X1962">
            <v>2</v>
          </cell>
          <cell r="Y1962"/>
          <cell r="Z1962"/>
        </row>
        <row r="1963">
          <cell r="A1963">
            <v>42863</v>
          </cell>
          <cell r="B1963">
            <v>2</v>
          </cell>
          <cell r="C1963">
            <v>15</v>
          </cell>
          <cell r="D1963">
            <v>5</v>
          </cell>
          <cell r="E1963"/>
          <cell r="F1963">
            <v>1</v>
          </cell>
          <cell r="G1963"/>
          <cell r="H1963">
            <v>2</v>
          </cell>
          <cell r="I1963">
            <v>1</v>
          </cell>
          <cell r="J1963"/>
          <cell r="K1963">
            <v>1</v>
          </cell>
          <cell r="L1963">
            <v>1</v>
          </cell>
          <cell r="M1963">
            <v>1</v>
          </cell>
          <cell r="N1963"/>
          <cell r="O1963"/>
          <cell r="P1963"/>
          <cell r="Q1963">
            <v>2</v>
          </cell>
          <cell r="R1963"/>
          <cell r="S1963">
            <v>14</v>
          </cell>
          <cell r="T1963"/>
          <cell r="U1963"/>
          <cell r="V1963">
            <v>6</v>
          </cell>
          <cell r="W1963"/>
          <cell r="X1963">
            <v>2</v>
          </cell>
          <cell r="Y1963"/>
          <cell r="Z1963"/>
        </row>
        <row r="1964">
          <cell r="A1964">
            <v>42864</v>
          </cell>
          <cell r="B1964">
            <v>3</v>
          </cell>
          <cell r="C1964">
            <v>24</v>
          </cell>
          <cell r="D1964">
            <v>2</v>
          </cell>
          <cell r="E1964"/>
          <cell r="F1964">
            <v>1</v>
          </cell>
          <cell r="G1964"/>
          <cell r="H1964">
            <v>2</v>
          </cell>
          <cell r="I1964"/>
          <cell r="J1964"/>
          <cell r="K1964">
            <v>1</v>
          </cell>
          <cell r="L1964">
            <v>1</v>
          </cell>
          <cell r="M1964">
            <v>1</v>
          </cell>
          <cell r="N1964"/>
          <cell r="O1964">
            <v>1</v>
          </cell>
          <cell r="P1964"/>
          <cell r="Q1964">
            <v>2</v>
          </cell>
          <cell r="R1964"/>
          <cell r="S1964">
            <v>10</v>
          </cell>
          <cell r="T1964"/>
          <cell r="U1964"/>
          <cell r="V1964">
            <v>4</v>
          </cell>
          <cell r="W1964"/>
          <cell r="X1964">
            <v>4</v>
          </cell>
          <cell r="Y1964"/>
          <cell r="Z1964"/>
        </row>
        <row r="1965">
          <cell r="A1965">
            <v>42865</v>
          </cell>
          <cell r="B1965">
            <v>3</v>
          </cell>
          <cell r="C1965">
            <v>22</v>
          </cell>
          <cell r="D1965">
            <v>3</v>
          </cell>
          <cell r="E1965"/>
          <cell r="F1965"/>
          <cell r="G1965"/>
          <cell r="H1965">
            <v>1</v>
          </cell>
          <cell r="I1965">
            <v>1</v>
          </cell>
          <cell r="J1965"/>
          <cell r="K1965">
            <v>1</v>
          </cell>
          <cell r="L1965">
            <v>1</v>
          </cell>
          <cell r="M1965"/>
          <cell r="N1965"/>
          <cell r="O1965"/>
          <cell r="P1965"/>
          <cell r="Q1965">
            <v>2</v>
          </cell>
          <cell r="R1965"/>
          <cell r="S1965">
            <v>12</v>
          </cell>
          <cell r="T1965"/>
          <cell r="U1965"/>
          <cell r="V1965">
            <v>5</v>
          </cell>
          <cell r="W1965"/>
          <cell r="X1965">
            <v>2</v>
          </cell>
          <cell r="Y1965"/>
          <cell r="Z1965"/>
        </row>
        <row r="1966">
          <cell r="A1966">
            <v>42866</v>
          </cell>
          <cell r="B1966">
            <v>3</v>
          </cell>
          <cell r="C1966">
            <v>26</v>
          </cell>
          <cell r="D1966">
            <v>3</v>
          </cell>
          <cell r="E1966"/>
          <cell r="F1966"/>
          <cell r="G1966"/>
          <cell r="H1966">
            <v>1</v>
          </cell>
          <cell r="I1966">
            <v>1</v>
          </cell>
          <cell r="J1966"/>
          <cell r="K1966">
            <v>1</v>
          </cell>
          <cell r="L1966">
            <v>1</v>
          </cell>
          <cell r="M1966"/>
          <cell r="N1966"/>
          <cell r="O1966">
            <v>1</v>
          </cell>
          <cell r="P1966"/>
          <cell r="Q1966">
            <v>2</v>
          </cell>
          <cell r="R1966"/>
          <cell r="S1966">
            <v>14</v>
          </cell>
          <cell r="T1966"/>
          <cell r="U1966"/>
          <cell r="V1966">
            <v>2</v>
          </cell>
          <cell r="W1966">
            <v>1</v>
          </cell>
          <cell r="X1966">
            <v>3</v>
          </cell>
          <cell r="Y1966"/>
          <cell r="Z1966"/>
        </row>
        <row r="1967">
          <cell r="A1967">
            <v>42867</v>
          </cell>
          <cell r="B1967">
            <v>1</v>
          </cell>
          <cell r="C1967">
            <v>29</v>
          </cell>
          <cell r="D1967">
            <v>1</v>
          </cell>
          <cell r="E1967"/>
          <cell r="F1967">
            <v>1</v>
          </cell>
          <cell r="G1967"/>
          <cell r="H1967">
            <v>1</v>
          </cell>
          <cell r="I1967">
            <v>1</v>
          </cell>
          <cell r="J1967"/>
          <cell r="K1967">
            <v>1</v>
          </cell>
          <cell r="L1967">
            <v>1</v>
          </cell>
          <cell r="M1967"/>
          <cell r="N1967"/>
          <cell r="O1967">
            <v>1</v>
          </cell>
          <cell r="P1967"/>
          <cell r="Q1967">
            <v>2</v>
          </cell>
          <cell r="R1967"/>
          <cell r="S1967">
            <v>14</v>
          </cell>
          <cell r="T1967"/>
          <cell r="U1967"/>
          <cell r="V1967">
            <v>4</v>
          </cell>
          <cell r="W1967">
            <v>1</v>
          </cell>
          <cell r="X1967">
            <v>2</v>
          </cell>
          <cell r="Y1967"/>
          <cell r="Z1967"/>
        </row>
        <row r="1968">
          <cell r="A1968">
            <v>42868</v>
          </cell>
          <cell r="B1968">
            <v>2</v>
          </cell>
          <cell r="C1968">
            <v>27</v>
          </cell>
          <cell r="D1968">
            <v>3</v>
          </cell>
          <cell r="E1968"/>
          <cell r="F1968"/>
          <cell r="G1968"/>
          <cell r="H1968">
            <v>2</v>
          </cell>
          <cell r="I1968">
            <v>1</v>
          </cell>
          <cell r="J1968"/>
          <cell r="K1968">
            <v>1</v>
          </cell>
          <cell r="L1968">
            <v>1</v>
          </cell>
          <cell r="M1968"/>
          <cell r="N1968"/>
          <cell r="O1968">
            <v>1</v>
          </cell>
          <cell r="P1968"/>
          <cell r="Q1968">
            <v>3</v>
          </cell>
          <cell r="R1968"/>
          <cell r="S1968">
            <v>14</v>
          </cell>
          <cell r="T1968"/>
          <cell r="U1968"/>
          <cell r="V1968">
            <v>5</v>
          </cell>
          <cell r="W1968">
            <v>1</v>
          </cell>
          <cell r="X1968">
            <v>1</v>
          </cell>
          <cell r="Y1968"/>
          <cell r="Z1968"/>
        </row>
        <row r="1969">
          <cell r="A1969">
            <v>42869</v>
          </cell>
          <cell r="B1969">
            <v>2</v>
          </cell>
          <cell r="C1969">
            <v>27</v>
          </cell>
          <cell r="D1969">
            <v>1</v>
          </cell>
          <cell r="E1969"/>
          <cell r="F1969"/>
          <cell r="G1969"/>
          <cell r="H1969">
            <v>1</v>
          </cell>
          <cell r="I1969">
            <v>2</v>
          </cell>
          <cell r="J1969"/>
          <cell r="K1969">
            <v>1</v>
          </cell>
          <cell r="L1969">
            <v>3</v>
          </cell>
          <cell r="M1969"/>
          <cell r="N1969"/>
          <cell r="O1969">
            <v>2</v>
          </cell>
          <cell r="P1969"/>
          <cell r="Q1969">
            <v>3</v>
          </cell>
          <cell r="R1969"/>
          <cell r="S1969">
            <v>19</v>
          </cell>
          <cell r="T1969"/>
          <cell r="U1969"/>
          <cell r="V1969">
            <v>3</v>
          </cell>
          <cell r="W1969">
            <v>1</v>
          </cell>
          <cell r="X1969">
            <v>1</v>
          </cell>
          <cell r="Y1969"/>
          <cell r="Z1969"/>
        </row>
        <row r="1970">
          <cell r="A1970">
            <v>42870</v>
          </cell>
          <cell r="B1970">
            <v>3</v>
          </cell>
          <cell r="C1970">
            <v>31</v>
          </cell>
          <cell r="D1970"/>
          <cell r="E1970"/>
          <cell r="F1970"/>
          <cell r="G1970"/>
          <cell r="H1970">
            <v>1</v>
          </cell>
          <cell r="I1970">
            <v>2</v>
          </cell>
          <cell r="J1970"/>
          <cell r="K1970">
            <v>1</v>
          </cell>
          <cell r="L1970">
            <v>2</v>
          </cell>
          <cell r="M1970">
            <v>1</v>
          </cell>
          <cell r="N1970"/>
          <cell r="O1970">
            <v>3</v>
          </cell>
          <cell r="P1970"/>
          <cell r="Q1970">
            <v>3</v>
          </cell>
          <cell r="R1970"/>
          <cell r="S1970">
            <v>18</v>
          </cell>
          <cell r="T1970"/>
          <cell r="U1970"/>
          <cell r="V1970">
            <v>1</v>
          </cell>
          <cell r="W1970">
            <v>1</v>
          </cell>
          <cell r="X1970"/>
          <cell r="Y1970"/>
          <cell r="Z1970"/>
        </row>
        <row r="1971">
          <cell r="A1971">
            <v>42871</v>
          </cell>
          <cell r="B1971">
            <v>1</v>
          </cell>
          <cell r="C1971">
            <v>29</v>
          </cell>
          <cell r="D1971"/>
          <cell r="E1971"/>
          <cell r="F1971"/>
          <cell r="G1971"/>
          <cell r="H1971">
            <v>1</v>
          </cell>
          <cell r="I1971">
            <v>2</v>
          </cell>
          <cell r="J1971"/>
          <cell r="K1971">
            <v>1</v>
          </cell>
          <cell r="L1971">
            <v>2</v>
          </cell>
          <cell r="M1971">
            <v>1</v>
          </cell>
          <cell r="N1971"/>
          <cell r="O1971">
            <v>2</v>
          </cell>
          <cell r="P1971"/>
          <cell r="Q1971">
            <v>3</v>
          </cell>
          <cell r="R1971"/>
          <cell r="S1971">
            <v>15</v>
          </cell>
          <cell r="T1971"/>
          <cell r="U1971"/>
          <cell r="V1971">
            <v>1</v>
          </cell>
          <cell r="W1971">
            <v>1</v>
          </cell>
          <cell r="X1971"/>
          <cell r="Y1971"/>
          <cell r="Z1971"/>
        </row>
        <row r="1972">
          <cell r="A1972">
            <v>42872</v>
          </cell>
          <cell r="B1972">
            <v>2</v>
          </cell>
          <cell r="C1972">
            <v>28</v>
          </cell>
          <cell r="D1972">
            <v>1</v>
          </cell>
          <cell r="E1972"/>
          <cell r="F1972"/>
          <cell r="G1972"/>
          <cell r="H1972">
            <v>2</v>
          </cell>
          <cell r="I1972">
            <v>2</v>
          </cell>
          <cell r="J1972"/>
          <cell r="K1972"/>
          <cell r="L1972">
            <v>1</v>
          </cell>
          <cell r="M1972"/>
          <cell r="N1972"/>
          <cell r="O1972"/>
          <cell r="P1972"/>
          <cell r="Q1972">
            <v>3</v>
          </cell>
          <cell r="R1972"/>
          <cell r="S1972">
            <v>14</v>
          </cell>
          <cell r="T1972"/>
          <cell r="U1972"/>
          <cell r="V1972">
            <v>1</v>
          </cell>
          <cell r="W1972">
            <v>2</v>
          </cell>
          <cell r="X1972"/>
          <cell r="Y1972"/>
          <cell r="Z1972"/>
        </row>
        <row r="1973">
          <cell r="A1973">
            <v>42873</v>
          </cell>
          <cell r="B1973">
            <v>3</v>
          </cell>
          <cell r="C1973">
            <v>32</v>
          </cell>
          <cell r="D1973">
            <v>1</v>
          </cell>
          <cell r="E1973"/>
          <cell r="F1973"/>
          <cell r="G1973">
            <v>1</v>
          </cell>
          <cell r="H1973">
            <v>1</v>
          </cell>
          <cell r="I1973">
            <v>2</v>
          </cell>
          <cell r="J1973"/>
          <cell r="K1973"/>
          <cell r="L1973">
            <v>1</v>
          </cell>
          <cell r="M1973"/>
          <cell r="N1973"/>
          <cell r="O1973"/>
          <cell r="P1973"/>
          <cell r="Q1973">
            <v>3</v>
          </cell>
          <cell r="R1973"/>
          <cell r="S1973">
            <v>15</v>
          </cell>
          <cell r="T1973"/>
          <cell r="U1973"/>
          <cell r="V1973">
            <v>2</v>
          </cell>
          <cell r="W1973">
            <v>2</v>
          </cell>
          <cell r="X1973">
            <v>1</v>
          </cell>
          <cell r="Y1973"/>
          <cell r="Z1973"/>
        </row>
        <row r="1974">
          <cell r="A1974">
            <v>42874</v>
          </cell>
          <cell r="B1974">
            <v>3</v>
          </cell>
          <cell r="C1974">
            <v>26</v>
          </cell>
          <cell r="D1974">
            <v>3</v>
          </cell>
          <cell r="E1974"/>
          <cell r="F1974">
            <v>1</v>
          </cell>
          <cell r="G1974"/>
          <cell r="H1974">
            <v>2</v>
          </cell>
          <cell r="I1974">
            <v>1</v>
          </cell>
          <cell r="J1974"/>
          <cell r="K1974"/>
          <cell r="L1974">
            <v>1</v>
          </cell>
          <cell r="M1974"/>
          <cell r="N1974"/>
          <cell r="O1974">
            <v>1</v>
          </cell>
          <cell r="P1974"/>
          <cell r="Q1974">
            <v>3</v>
          </cell>
          <cell r="R1974"/>
          <cell r="S1974">
            <v>9</v>
          </cell>
          <cell r="T1974"/>
          <cell r="U1974"/>
          <cell r="V1974">
            <v>3</v>
          </cell>
          <cell r="W1974">
            <v>2</v>
          </cell>
          <cell r="X1974">
            <v>2</v>
          </cell>
          <cell r="Y1974"/>
          <cell r="Z1974"/>
        </row>
        <row r="1975">
          <cell r="A1975">
            <v>42875</v>
          </cell>
          <cell r="B1975">
            <v>3</v>
          </cell>
          <cell r="C1975">
            <v>24</v>
          </cell>
          <cell r="D1975">
            <v>2</v>
          </cell>
          <cell r="E1975"/>
          <cell r="F1975"/>
          <cell r="G1975"/>
          <cell r="H1975">
            <v>1</v>
          </cell>
          <cell r="I1975">
            <v>1</v>
          </cell>
          <cell r="J1975"/>
          <cell r="K1975"/>
          <cell r="L1975">
            <v>1</v>
          </cell>
          <cell r="M1975"/>
          <cell r="N1975"/>
          <cell r="O1975">
            <v>3</v>
          </cell>
          <cell r="P1975"/>
          <cell r="Q1975">
            <v>3</v>
          </cell>
          <cell r="R1975"/>
          <cell r="S1975">
            <v>8</v>
          </cell>
          <cell r="T1975"/>
          <cell r="U1975"/>
          <cell r="V1975">
            <v>2</v>
          </cell>
          <cell r="W1975">
            <v>2</v>
          </cell>
          <cell r="X1975">
            <v>2</v>
          </cell>
          <cell r="Y1975"/>
          <cell r="Z1975"/>
        </row>
        <row r="1976">
          <cell r="A1976">
            <v>42876</v>
          </cell>
          <cell r="B1976">
            <v>3</v>
          </cell>
          <cell r="C1976">
            <v>26</v>
          </cell>
          <cell r="D1976">
            <v>3</v>
          </cell>
          <cell r="E1976"/>
          <cell r="F1976"/>
          <cell r="G1976"/>
          <cell r="H1976">
            <v>2</v>
          </cell>
          <cell r="I1976"/>
          <cell r="J1976"/>
          <cell r="K1976"/>
          <cell r="L1976">
            <v>1</v>
          </cell>
          <cell r="M1976"/>
          <cell r="N1976"/>
          <cell r="O1976">
            <v>2</v>
          </cell>
          <cell r="P1976"/>
          <cell r="Q1976">
            <v>2</v>
          </cell>
          <cell r="R1976"/>
          <cell r="S1976">
            <v>10</v>
          </cell>
          <cell r="T1976"/>
          <cell r="U1976"/>
          <cell r="V1976">
            <v>4</v>
          </cell>
          <cell r="W1976">
            <v>2</v>
          </cell>
          <cell r="X1976">
            <v>1</v>
          </cell>
          <cell r="Y1976"/>
          <cell r="Z1976"/>
        </row>
        <row r="1977">
          <cell r="A1977">
            <v>42877</v>
          </cell>
          <cell r="B1977">
            <v>4</v>
          </cell>
          <cell r="C1977">
            <v>29</v>
          </cell>
          <cell r="D1977">
            <v>2</v>
          </cell>
          <cell r="E1977"/>
          <cell r="F1977"/>
          <cell r="G1977">
            <v>1</v>
          </cell>
          <cell r="H1977">
            <v>2</v>
          </cell>
          <cell r="I1977"/>
          <cell r="J1977"/>
          <cell r="K1977"/>
          <cell r="L1977">
            <v>1</v>
          </cell>
          <cell r="M1977"/>
          <cell r="N1977"/>
          <cell r="O1977">
            <v>3</v>
          </cell>
          <cell r="P1977"/>
          <cell r="Q1977">
            <v>3</v>
          </cell>
          <cell r="R1977"/>
          <cell r="S1977">
            <v>8</v>
          </cell>
          <cell r="T1977"/>
          <cell r="U1977"/>
          <cell r="V1977">
            <v>2</v>
          </cell>
          <cell r="W1977">
            <v>2</v>
          </cell>
          <cell r="X1977">
            <v>2</v>
          </cell>
          <cell r="Y1977"/>
          <cell r="Z1977"/>
        </row>
        <row r="1978">
          <cell r="A1978">
            <v>42878</v>
          </cell>
          <cell r="B1978">
            <v>4</v>
          </cell>
          <cell r="C1978">
            <v>28</v>
          </cell>
          <cell r="D1978">
            <v>2</v>
          </cell>
          <cell r="E1978"/>
          <cell r="F1978">
            <v>1</v>
          </cell>
          <cell r="G1978">
            <v>1</v>
          </cell>
          <cell r="H1978">
            <v>1</v>
          </cell>
          <cell r="I1978"/>
          <cell r="J1978"/>
          <cell r="K1978"/>
          <cell r="L1978">
            <v>2</v>
          </cell>
          <cell r="M1978"/>
          <cell r="N1978"/>
          <cell r="O1978">
            <v>1</v>
          </cell>
          <cell r="P1978"/>
          <cell r="Q1978">
            <v>3</v>
          </cell>
          <cell r="R1978"/>
          <cell r="S1978">
            <v>10</v>
          </cell>
          <cell r="T1978"/>
          <cell r="U1978"/>
          <cell r="V1978">
            <v>5</v>
          </cell>
          <cell r="W1978">
            <v>1</v>
          </cell>
          <cell r="X1978">
            <v>2</v>
          </cell>
          <cell r="Y1978"/>
          <cell r="Z1978"/>
        </row>
        <row r="1979">
          <cell r="A1979">
            <v>42879</v>
          </cell>
          <cell r="B1979">
            <v>4</v>
          </cell>
          <cell r="C1979">
            <v>26</v>
          </cell>
          <cell r="D1979">
            <v>2</v>
          </cell>
          <cell r="E1979"/>
          <cell r="F1979"/>
          <cell r="G1979"/>
          <cell r="H1979">
            <v>1</v>
          </cell>
          <cell r="I1979"/>
          <cell r="J1979"/>
          <cell r="K1979"/>
          <cell r="L1979">
            <v>2</v>
          </cell>
          <cell r="M1979"/>
          <cell r="N1979"/>
          <cell r="O1979">
            <v>1</v>
          </cell>
          <cell r="P1979"/>
          <cell r="Q1979">
            <v>2</v>
          </cell>
          <cell r="R1979"/>
          <cell r="S1979">
            <v>9</v>
          </cell>
          <cell r="T1979"/>
          <cell r="U1979"/>
          <cell r="V1979">
            <v>6</v>
          </cell>
          <cell r="W1979">
            <v>1</v>
          </cell>
          <cell r="X1979">
            <v>2</v>
          </cell>
          <cell r="Y1979"/>
          <cell r="Z1979"/>
        </row>
        <row r="1980">
          <cell r="A1980">
            <v>42880</v>
          </cell>
          <cell r="B1980">
            <v>5</v>
          </cell>
          <cell r="C1980">
            <v>26</v>
          </cell>
          <cell r="D1980">
            <v>5</v>
          </cell>
          <cell r="E1980"/>
          <cell r="F1980"/>
          <cell r="G1980"/>
          <cell r="H1980">
            <v>1</v>
          </cell>
          <cell r="I1980"/>
          <cell r="J1980"/>
          <cell r="K1980"/>
          <cell r="L1980">
            <v>2</v>
          </cell>
          <cell r="M1980"/>
          <cell r="N1980"/>
          <cell r="O1980">
            <v>1</v>
          </cell>
          <cell r="P1980"/>
          <cell r="Q1980">
            <v>2</v>
          </cell>
          <cell r="R1980"/>
          <cell r="S1980">
            <v>5</v>
          </cell>
          <cell r="T1980"/>
          <cell r="U1980"/>
          <cell r="V1980">
            <v>5</v>
          </cell>
          <cell r="W1980">
            <v>1</v>
          </cell>
          <cell r="X1980">
            <v>4</v>
          </cell>
          <cell r="Y1980"/>
          <cell r="Z1980"/>
        </row>
        <row r="1981">
          <cell r="A1981">
            <v>42881</v>
          </cell>
          <cell r="B1981">
            <v>4</v>
          </cell>
          <cell r="C1981">
            <v>28</v>
          </cell>
          <cell r="D1981">
            <v>6</v>
          </cell>
          <cell r="E1981"/>
          <cell r="F1981"/>
          <cell r="G1981"/>
          <cell r="H1981">
            <v>2</v>
          </cell>
          <cell r="I1981"/>
          <cell r="J1981"/>
          <cell r="K1981"/>
          <cell r="L1981">
            <v>1</v>
          </cell>
          <cell r="M1981"/>
          <cell r="N1981"/>
          <cell r="O1981">
            <v>1</v>
          </cell>
          <cell r="P1981"/>
          <cell r="Q1981">
            <v>1</v>
          </cell>
          <cell r="R1981"/>
          <cell r="S1981">
            <v>7</v>
          </cell>
          <cell r="T1981"/>
          <cell r="U1981"/>
          <cell r="V1981">
            <v>4</v>
          </cell>
          <cell r="W1981">
            <v>1</v>
          </cell>
          <cell r="X1981">
            <v>2</v>
          </cell>
          <cell r="Y1981"/>
          <cell r="Z1981"/>
        </row>
        <row r="1982">
          <cell r="A1982">
            <v>42882</v>
          </cell>
          <cell r="B1982">
            <v>5</v>
          </cell>
          <cell r="C1982">
            <v>26</v>
          </cell>
          <cell r="D1982">
            <v>8</v>
          </cell>
          <cell r="E1982"/>
          <cell r="F1982">
            <v>1</v>
          </cell>
          <cell r="G1982"/>
          <cell r="H1982"/>
          <cell r="I1982"/>
          <cell r="J1982"/>
          <cell r="K1982"/>
          <cell r="L1982">
            <v>1</v>
          </cell>
          <cell r="M1982"/>
          <cell r="N1982"/>
          <cell r="O1982">
            <v>1</v>
          </cell>
          <cell r="P1982"/>
          <cell r="Q1982">
            <v>3</v>
          </cell>
          <cell r="R1982"/>
          <cell r="S1982">
            <v>7</v>
          </cell>
          <cell r="T1982"/>
          <cell r="U1982"/>
          <cell r="V1982">
            <v>3</v>
          </cell>
          <cell r="W1982"/>
          <cell r="X1982">
            <v>1</v>
          </cell>
          <cell r="Y1982"/>
          <cell r="Z1982"/>
        </row>
        <row r="1983">
          <cell r="A1983">
            <v>42883</v>
          </cell>
          <cell r="B1983">
            <v>3</v>
          </cell>
          <cell r="C1983">
            <v>22</v>
          </cell>
          <cell r="D1983">
            <v>8</v>
          </cell>
          <cell r="E1983"/>
          <cell r="F1983">
            <v>1</v>
          </cell>
          <cell r="G1983"/>
          <cell r="H1983">
            <v>1</v>
          </cell>
          <cell r="I1983"/>
          <cell r="J1983"/>
          <cell r="K1983"/>
          <cell r="L1983">
            <v>1</v>
          </cell>
          <cell r="M1983"/>
          <cell r="N1983"/>
          <cell r="O1983"/>
          <cell r="P1983"/>
          <cell r="Q1983">
            <v>3</v>
          </cell>
          <cell r="R1983"/>
          <cell r="S1983">
            <v>9</v>
          </cell>
          <cell r="T1983"/>
          <cell r="U1983"/>
          <cell r="V1983">
            <v>4</v>
          </cell>
          <cell r="W1983"/>
          <cell r="X1983">
            <v>2</v>
          </cell>
          <cell r="Y1983"/>
          <cell r="Z1983"/>
        </row>
        <row r="1984">
          <cell r="A1984">
            <v>42884</v>
          </cell>
          <cell r="B1984">
            <v>3</v>
          </cell>
          <cell r="C1984">
            <v>25</v>
          </cell>
          <cell r="D1984">
            <v>11</v>
          </cell>
          <cell r="E1984"/>
          <cell r="F1984"/>
          <cell r="G1984"/>
          <cell r="H1984"/>
          <cell r="I1984"/>
          <cell r="J1984"/>
          <cell r="K1984"/>
          <cell r="L1984">
            <v>1</v>
          </cell>
          <cell r="M1984"/>
          <cell r="N1984"/>
          <cell r="O1984"/>
          <cell r="P1984"/>
          <cell r="Q1984">
            <v>3</v>
          </cell>
          <cell r="R1984"/>
          <cell r="S1984">
            <v>8</v>
          </cell>
          <cell r="T1984"/>
          <cell r="U1984"/>
          <cell r="V1984">
            <v>4</v>
          </cell>
          <cell r="W1984"/>
          <cell r="X1984">
            <v>3</v>
          </cell>
          <cell r="Y1984"/>
          <cell r="Z1984"/>
        </row>
        <row r="1985">
          <cell r="A1985">
            <v>42885</v>
          </cell>
          <cell r="B1985">
            <v>3</v>
          </cell>
          <cell r="C1985">
            <v>26</v>
          </cell>
          <cell r="D1985">
            <v>7</v>
          </cell>
          <cell r="E1985"/>
          <cell r="F1985"/>
          <cell r="G1985"/>
          <cell r="H1985">
            <v>1</v>
          </cell>
          <cell r="I1985"/>
          <cell r="J1985"/>
          <cell r="K1985">
            <v>1</v>
          </cell>
          <cell r="L1985">
            <v>1</v>
          </cell>
          <cell r="M1985">
            <v>2</v>
          </cell>
          <cell r="N1985"/>
          <cell r="O1985"/>
          <cell r="P1985"/>
          <cell r="Q1985">
            <v>4</v>
          </cell>
          <cell r="R1985"/>
          <cell r="S1985">
            <v>5</v>
          </cell>
          <cell r="T1985"/>
          <cell r="U1985"/>
          <cell r="V1985">
            <v>3</v>
          </cell>
          <cell r="W1985"/>
          <cell r="X1985">
            <v>1</v>
          </cell>
          <cell r="Y1985"/>
          <cell r="Z1985"/>
        </row>
        <row r="1986">
          <cell r="A1986">
            <v>42886</v>
          </cell>
          <cell r="B1986">
            <v>2</v>
          </cell>
          <cell r="C1986">
            <v>29</v>
          </cell>
          <cell r="D1986">
            <v>7</v>
          </cell>
          <cell r="E1986"/>
          <cell r="F1986"/>
          <cell r="G1986"/>
          <cell r="H1986"/>
          <cell r="I1986"/>
          <cell r="J1986"/>
          <cell r="K1986">
            <v>1</v>
          </cell>
          <cell r="L1986">
            <v>2</v>
          </cell>
          <cell r="M1986"/>
          <cell r="N1986"/>
          <cell r="O1986"/>
          <cell r="P1986"/>
          <cell r="Q1986">
            <v>5</v>
          </cell>
          <cell r="R1986"/>
          <cell r="S1986">
            <v>7</v>
          </cell>
          <cell r="T1986"/>
          <cell r="U1986"/>
          <cell r="V1986">
            <v>3</v>
          </cell>
          <cell r="W1986"/>
          <cell r="X1986">
            <v>2</v>
          </cell>
          <cell r="Y1986"/>
          <cell r="Z1986"/>
        </row>
        <row r="1987">
          <cell r="A1987">
            <v>42887</v>
          </cell>
          <cell r="B1987">
            <v>2</v>
          </cell>
          <cell r="C1987">
            <v>29</v>
          </cell>
          <cell r="D1987">
            <v>4</v>
          </cell>
          <cell r="E1987"/>
          <cell r="F1987"/>
          <cell r="G1987"/>
          <cell r="H1987"/>
          <cell r="I1987">
            <v>1</v>
          </cell>
          <cell r="J1987"/>
          <cell r="K1987"/>
          <cell r="L1987">
            <v>1</v>
          </cell>
          <cell r="M1987"/>
          <cell r="N1987"/>
          <cell r="O1987"/>
          <cell r="P1987"/>
          <cell r="Q1987">
            <v>5</v>
          </cell>
          <cell r="R1987"/>
          <cell r="S1987">
            <v>5</v>
          </cell>
          <cell r="T1987"/>
          <cell r="U1987"/>
          <cell r="V1987">
            <v>2</v>
          </cell>
          <cell r="W1987"/>
          <cell r="X1987">
            <v>2</v>
          </cell>
          <cell r="Y1987"/>
          <cell r="Z1987"/>
        </row>
        <row r="1988">
          <cell r="A1988">
            <v>42888</v>
          </cell>
          <cell r="B1988">
            <v>1</v>
          </cell>
          <cell r="C1988">
            <v>28</v>
          </cell>
          <cell r="D1988">
            <v>5</v>
          </cell>
          <cell r="E1988"/>
          <cell r="F1988"/>
          <cell r="G1988"/>
          <cell r="H1988"/>
          <cell r="I1988"/>
          <cell r="J1988"/>
          <cell r="K1988"/>
          <cell r="L1988">
            <v>1</v>
          </cell>
          <cell r="M1988">
            <v>1</v>
          </cell>
          <cell r="N1988"/>
          <cell r="O1988"/>
          <cell r="P1988"/>
          <cell r="Q1988">
            <v>3</v>
          </cell>
          <cell r="R1988"/>
          <cell r="S1988">
            <v>6</v>
          </cell>
          <cell r="T1988"/>
          <cell r="U1988"/>
          <cell r="V1988">
            <v>3</v>
          </cell>
          <cell r="W1988"/>
          <cell r="X1988">
            <v>3</v>
          </cell>
          <cell r="Y1988"/>
          <cell r="Z1988"/>
        </row>
        <row r="1989">
          <cell r="A1989">
            <v>42889</v>
          </cell>
          <cell r="B1989">
            <v>3</v>
          </cell>
          <cell r="C1989">
            <v>28</v>
          </cell>
          <cell r="D1989">
            <v>5</v>
          </cell>
          <cell r="E1989"/>
          <cell r="F1989"/>
          <cell r="G1989"/>
          <cell r="H1989">
            <v>1</v>
          </cell>
          <cell r="I1989"/>
          <cell r="J1989"/>
          <cell r="K1989">
            <v>1</v>
          </cell>
          <cell r="L1989">
            <v>1</v>
          </cell>
          <cell r="M1989"/>
          <cell r="N1989"/>
          <cell r="O1989"/>
          <cell r="P1989"/>
          <cell r="Q1989">
            <v>2</v>
          </cell>
          <cell r="R1989"/>
          <cell r="S1989">
            <v>5</v>
          </cell>
          <cell r="T1989"/>
          <cell r="U1989"/>
          <cell r="V1989">
            <v>7</v>
          </cell>
          <cell r="W1989"/>
          <cell r="X1989">
            <v>2</v>
          </cell>
          <cell r="Y1989"/>
          <cell r="Z1989"/>
        </row>
        <row r="1990">
          <cell r="A1990">
            <v>42890</v>
          </cell>
          <cell r="B1990">
            <v>2</v>
          </cell>
          <cell r="C1990">
            <v>31</v>
          </cell>
          <cell r="D1990">
            <v>4</v>
          </cell>
          <cell r="E1990"/>
          <cell r="F1990"/>
          <cell r="G1990"/>
          <cell r="H1990">
            <v>1</v>
          </cell>
          <cell r="I1990"/>
          <cell r="J1990"/>
          <cell r="K1990">
            <v>1</v>
          </cell>
          <cell r="L1990">
            <v>1</v>
          </cell>
          <cell r="M1990"/>
          <cell r="N1990"/>
          <cell r="O1990"/>
          <cell r="P1990"/>
          <cell r="Q1990">
            <v>2</v>
          </cell>
          <cell r="R1990"/>
          <cell r="S1990">
            <v>6</v>
          </cell>
          <cell r="T1990"/>
          <cell r="U1990"/>
          <cell r="V1990">
            <v>6</v>
          </cell>
          <cell r="W1990"/>
          <cell r="X1990">
            <v>2</v>
          </cell>
          <cell r="Y1990"/>
          <cell r="Z1990"/>
        </row>
        <row r="1991">
          <cell r="A1991">
            <v>42891</v>
          </cell>
          <cell r="B1991">
            <v>2</v>
          </cell>
          <cell r="C1991">
            <v>26</v>
          </cell>
          <cell r="D1991">
            <v>3</v>
          </cell>
          <cell r="E1991"/>
          <cell r="F1991"/>
          <cell r="G1991"/>
          <cell r="H1991">
            <v>2</v>
          </cell>
          <cell r="I1991"/>
          <cell r="J1991"/>
          <cell r="K1991">
            <v>1</v>
          </cell>
          <cell r="L1991">
            <v>1</v>
          </cell>
          <cell r="M1991"/>
          <cell r="N1991"/>
          <cell r="O1991"/>
          <cell r="P1991"/>
          <cell r="Q1991">
            <v>1</v>
          </cell>
          <cell r="R1991"/>
          <cell r="S1991">
            <v>5</v>
          </cell>
          <cell r="T1991"/>
          <cell r="U1991"/>
          <cell r="V1991">
            <v>6</v>
          </cell>
          <cell r="W1991"/>
          <cell r="X1991">
            <v>2</v>
          </cell>
          <cell r="Y1991"/>
          <cell r="Z1991"/>
        </row>
        <row r="1992">
          <cell r="A1992">
            <v>42892</v>
          </cell>
          <cell r="B1992">
            <v>3</v>
          </cell>
          <cell r="C1992">
            <v>29</v>
          </cell>
          <cell r="D1992">
            <v>5</v>
          </cell>
          <cell r="E1992"/>
          <cell r="F1992"/>
          <cell r="G1992"/>
          <cell r="H1992"/>
          <cell r="I1992">
            <v>1</v>
          </cell>
          <cell r="J1992"/>
          <cell r="K1992">
            <v>1</v>
          </cell>
          <cell r="L1992">
            <v>1</v>
          </cell>
          <cell r="M1992">
            <v>1</v>
          </cell>
          <cell r="N1992"/>
          <cell r="O1992"/>
          <cell r="P1992"/>
          <cell r="Q1992">
            <v>3</v>
          </cell>
          <cell r="R1992"/>
          <cell r="S1992">
            <v>8</v>
          </cell>
          <cell r="T1992"/>
          <cell r="U1992"/>
          <cell r="V1992">
            <v>6</v>
          </cell>
          <cell r="W1992"/>
          <cell r="X1992">
            <v>3</v>
          </cell>
          <cell r="Y1992"/>
          <cell r="Z1992"/>
        </row>
        <row r="1993">
          <cell r="A1993">
            <v>42893</v>
          </cell>
          <cell r="B1993">
            <v>4</v>
          </cell>
          <cell r="C1993">
            <v>30</v>
          </cell>
          <cell r="D1993">
            <v>4</v>
          </cell>
          <cell r="E1993"/>
          <cell r="F1993"/>
          <cell r="G1993"/>
          <cell r="H1993"/>
          <cell r="I1993">
            <v>1</v>
          </cell>
          <cell r="J1993"/>
          <cell r="K1993"/>
          <cell r="L1993">
            <v>1</v>
          </cell>
          <cell r="M1993">
            <v>1</v>
          </cell>
          <cell r="N1993"/>
          <cell r="O1993"/>
          <cell r="P1993"/>
          <cell r="Q1993">
            <v>3</v>
          </cell>
          <cell r="R1993"/>
          <cell r="S1993">
            <v>6</v>
          </cell>
          <cell r="T1993"/>
          <cell r="U1993"/>
          <cell r="V1993">
            <v>8</v>
          </cell>
          <cell r="W1993"/>
          <cell r="X1993">
            <v>3</v>
          </cell>
          <cell r="Y1993"/>
          <cell r="Z1993"/>
        </row>
        <row r="1994">
          <cell r="A1994">
            <v>42894</v>
          </cell>
          <cell r="B1994">
            <v>3</v>
          </cell>
          <cell r="C1994">
            <v>32</v>
          </cell>
          <cell r="D1994">
            <v>4</v>
          </cell>
          <cell r="E1994"/>
          <cell r="F1994"/>
          <cell r="G1994"/>
          <cell r="H1994"/>
          <cell r="I1994">
            <v>1</v>
          </cell>
          <cell r="J1994"/>
          <cell r="K1994"/>
          <cell r="L1994">
            <v>1</v>
          </cell>
          <cell r="M1994"/>
          <cell r="N1994"/>
          <cell r="O1994"/>
          <cell r="P1994"/>
          <cell r="Q1994">
            <v>2</v>
          </cell>
          <cell r="R1994"/>
          <cell r="S1994">
            <v>7</v>
          </cell>
          <cell r="T1994"/>
          <cell r="U1994"/>
          <cell r="V1994">
            <v>10</v>
          </cell>
          <cell r="W1994"/>
          <cell r="X1994">
            <v>2</v>
          </cell>
          <cell r="Y1994"/>
          <cell r="Z1994"/>
        </row>
        <row r="1995">
          <cell r="A1995">
            <v>42895</v>
          </cell>
          <cell r="B1995">
            <v>2</v>
          </cell>
          <cell r="C1995">
            <v>26</v>
          </cell>
          <cell r="D1995">
            <v>6</v>
          </cell>
          <cell r="E1995"/>
          <cell r="F1995"/>
          <cell r="G1995"/>
          <cell r="H1995"/>
          <cell r="I1995">
            <v>2</v>
          </cell>
          <cell r="J1995"/>
          <cell r="K1995"/>
          <cell r="L1995">
            <v>2</v>
          </cell>
          <cell r="M1995"/>
          <cell r="N1995"/>
          <cell r="O1995"/>
          <cell r="P1995"/>
          <cell r="Q1995">
            <v>2</v>
          </cell>
          <cell r="R1995"/>
          <cell r="S1995">
            <v>6</v>
          </cell>
          <cell r="T1995"/>
          <cell r="U1995"/>
          <cell r="V1995">
            <v>12</v>
          </cell>
          <cell r="W1995">
            <v>1</v>
          </cell>
          <cell r="X1995">
            <v>2</v>
          </cell>
          <cell r="Y1995"/>
          <cell r="Z1995"/>
        </row>
        <row r="1996">
          <cell r="A1996">
            <v>42896</v>
          </cell>
          <cell r="B1996">
            <v>1</v>
          </cell>
          <cell r="C1996">
            <v>25</v>
          </cell>
          <cell r="D1996">
            <v>9</v>
          </cell>
          <cell r="E1996"/>
          <cell r="F1996"/>
          <cell r="G1996"/>
          <cell r="H1996"/>
          <cell r="I1996"/>
          <cell r="J1996"/>
          <cell r="K1996"/>
          <cell r="L1996">
            <v>1</v>
          </cell>
          <cell r="M1996">
            <v>1</v>
          </cell>
          <cell r="N1996"/>
          <cell r="O1996"/>
          <cell r="P1996"/>
          <cell r="Q1996">
            <v>2</v>
          </cell>
          <cell r="R1996"/>
          <cell r="S1996">
            <v>7</v>
          </cell>
          <cell r="T1996"/>
          <cell r="U1996"/>
          <cell r="V1996">
            <v>14</v>
          </cell>
          <cell r="W1996">
            <v>1</v>
          </cell>
          <cell r="X1996">
            <v>2</v>
          </cell>
          <cell r="Y1996"/>
          <cell r="Z1996"/>
        </row>
        <row r="1997">
          <cell r="A1997">
            <v>42897</v>
          </cell>
          <cell r="B1997">
            <v>2</v>
          </cell>
          <cell r="C1997">
            <v>23</v>
          </cell>
          <cell r="D1997">
            <v>8</v>
          </cell>
          <cell r="E1997"/>
          <cell r="F1997"/>
          <cell r="G1997"/>
          <cell r="H1997">
            <v>2</v>
          </cell>
          <cell r="I1997">
            <v>1</v>
          </cell>
          <cell r="J1997"/>
          <cell r="K1997"/>
          <cell r="L1997">
            <v>2</v>
          </cell>
          <cell r="M1997">
            <v>1</v>
          </cell>
          <cell r="N1997"/>
          <cell r="O1997"/>
          <cell r="P1997"/>
          <cell r="Q1997"/>
          <cell r="R1997"/>
          <cell r="S1997">
            <v>5</v>
          </cell>
          <cell r="T1997"/>
          <cell r="U1997"/>
          <cell r="V1997">
            <v>13</v>
          </cell>
          <cell r="W1997">
            <v>1</v>
          </cell>
          <cell r="X1997">
            <v>2</v>
          </cell>
          <cell r="Y1997"/>
          <cell r="Z1997"/>
        </row>
        <row r="1998">
          <cell r="A1998">
            <v>42898</v>
          </cell>
          <cell r="B1998"/>
          <cell r="C1998">
            <v>22</v>
          </cell>
          <cell r="D1998">
            <v>7</v>
          </cell>
          <cell r="E1998"/>
          <cell r="F1998"/>
          <cell r="G1998"/>
          <cell r="H1998">
            <v>2</v>
          </cell>
          <cell r="I1998">
            <v>1</v>
          </cell>
          <cell r="J1998"/>
          <cell r="K1998">
            <v>1</v>
          </cell>
          <cell r="L1998">
            <v>2</v>
          </cell>
          <cell r="M1998">
            <v>1</v>
          </cell>
          <cell r="N1998"/>
          <cell r="O1998">
            <v>1</v>
          </cell>
          <cell r="P1998"/>
          <cell r="Q1998">
            <v>2</v>
          </cell>
          <cell r="R1998">
            <v>1</v>
          </cell>
          <cell r="S1998">
            <v>7</v>
          </cell>
          <cell r="T1998"/>
          <cell r="U1998"/>
          <cell r="V1998">
            <v>11</v>
          </cell>
          <cell r="W1998"/>
          <cell r="X1998">
            <v>1</v>
          </cell>
          <cell r="Y1998"/>
          <cell r="Z1998"/>
        </row>
        <row r="1999">
          <cell r="A1999">
            <v>42899</v>
          </cell>
          <cell r="B1999">
            <v>3</v>
          </cell>
          <cell r="C1999">
            <v>24</v>
          </cell>
          <cell r="D1999">
            <v>5</v>
          </cell>
          <cell r="E1999"/>
          <cell r="F1999"/>
          <cell r="G1999"/>
          <cell r="H1999">
            <v>1</v>
          </cell>
          <cell r="I1999">
            <v>1</v>
          </cell>
          <cell r="J1999"/>
          <cell r="K1999"/>
          <cell r="L1999">
            <v>1</v>
          </cell>
          <cell r="M1999">
            <v>1</v>
          </cell>
          <cell r="N1999"/>
          <cell r="O1999">
            <v>1</v>
          </cell>
          <cell r="P1999"/>
          <cell r="Q1999"/>
          <cell r="R1999">
            <v>1</v>
          </cell>
          <cell r="S1999">
            <v>8</v>
          </cell>
          <cell r="T1999"/>
          <cell r="U1999"/>
          <cell r="V1999">
            <v>10</v>
          </cell>
          <cell r="W1999"/>
          <cell r="X1999">
            <v>3</v>
          </cell>
          <cell r="Y1999"/>
          <cell r="Z1999"/>
        </row>
        <row r="2000">
          <cell r="A2000">
            <v>42900</v>
          </cell>
          <cell r="B2000">
            <v>4</v>
          </cell>
          <cell r="C2000">
            <v>26</v>
          </cell>
          <cell r="D2000">
            <v>3</v>
          </cell>
          <cell r="E2000"/>
          <cell r="F2000"/>
          <cell r="G2000"/>
          <cell r="H2000"/>
          <cell r="I2000"/>
          <cell r="J2000"/>
          <cell r="K2000"/>
          <cell r="L2000">
            <v>1</v>
          </cell>
          <cell r="M2000">
            <v>1</v>
          </cell>
          <cell r="N2000"/>
          <cell r="O2000">
            <v>1</v>
          </cell>
          <cell r="P2000"/>
          <cell r="Q2000">
            <v>1</v>
          </cell>
          <cell r="R2000">
            <v>2</v>
          </cell>
          <cell r="S2000">
            <v>10</v>
          </cell>
          <cell r="T2000"/>
          <cell r="U2000"/>
          <cell r="V2000">
            <v>10</v>
          </cell>
          <cell r="W2000"/>
          <cell r="X2000">
            <v>3</v>
          </cell>
          <cell r="Y2000"/>
          <cell r="Z2000"/>
        </row>
        <row r="2001">
          <cell r="A2001">
            <v>42901</v>
          </cell>
          <cell r="B2001">
            <v>4</v>
          </cell>
          <cell r="C2001">
            <v>25</v>
          </cell>
          <cell r="D2001">
            <v>4</v>
          </cell>
          <cell r="E2001"/>
          <cell r="F2001"/>
          <cell r="G2001"/>
          <cell r="H2001"/>
          <cell r="I2001"/>
          <cell r="J2001"/>
          <cell r="K2001">
            <v>1</v>
          </cell>
          <cell r="L2001">
            <v>1</v>
          </cell>
          <cell r="M2001">
            <v>1</v>
          </cell>
          <cell r="N2001"/>
          <cell r="O2001"/>
          <cell r="P2001"/>
          <cell r="Q2001"/>
          <cell r="R2001">
            <v>1</v>
          </cell>
          <cell r="S2001">
            <v>8</v>
          </cell>
          <cell r="T2001"/>
          <cell r="U2001"/>
          <cell r="V2001">
            <v>10</v>
          </cell>
          <cell r="W2001"/>
          <cell r="X2001">
            <v>3</v>
          </cell>
          <cell r="Y2001"/>
          <cell r="Z2001"/>
        </row>
        <row r="2002">
          <cell r="A2002">
            <v>42902</v>
          </cell>
          <cell r="B2002">
            <v>2</v>
          </cell>
          <cell r="C2002">
            <v>22</v>
          </cell>
          <cell r="D2002">
            <v>4</v>
          </cell>
          <cell r="E2002"/>
          <cell r="F2002"/>
          <cell r="G2002"/>
          <cell r="H2002"/>
          <cell r="I2002"/>
          <cell r="J2002"/>
          <cell r="K2002">
            <v>1</v>
          </cell>
          <cell r="L2002">
            <v>1</v>
          </cell>
          <cell r="M2002">
            <v>1</v>
          </cell>
          <cell r="N2002"/>
          <cell r="O2002"/>
          <cell r="P2002"/>
          <cell r="Q2002"/>
          <cell r="R2002"/>
          <cell r="S2002">
            <v>10</v>
          </cell>
          <cell r="T2002"/>
          <cell r="U2002"/>
          <cell r="V2002">
            <v>12</v>
          </cell>
          <cell r="W2002">
            <v>1</v>
          </cell>
          <cell r="X2002">
            <v>1</v>
          </cell>
          <cell r="Y2002"/>
          <cell r="Z2002"/>
        </row>
        <row r="2003">
          <cell r="A2003">
            <v>42903</v>
          </cell>
          <cell r="B2003">
            <v>2</v>
          </cell>
          <cell r="C2003">
            <v>23</v>
          </cell>
          <cell r="D2003">
            <v>5</v>
          </cell>
          <cell r="E2003"/>
          <cell r="F2003">
            <v>1</v>
          </cell>
          <cell r="G2003"/>
          <cell r="H2003"/>
          <cell r="I2003"/>
          <cell r="J2003"/>
          <cell r="K2003">
            <v>1</v>
          </cell>
          <cell r="L2003">
            <v>1</v>
          </cell>
          <cell r="M2003">
            <v>1</v>
          </cell>
          <cell r="N2003"/>
          <cell r="O2003"/>
          <cell r="P2003"/>
          <cell r="Q2003"/>
          <cell r="R2003"/>
          <cell r="S2003">
            <v>9</v>
          </cell>
          <cell r="T2003"/>
          <cell r="U2003"/>
          <cell r="V2003">
            <v>11</v>
          </cell>
          <cell r="W2003">
            <v>1</v>
          </cell>
          <cell r="X2003">
            <v>2</v>
          </cell>
          <cell r="Y2003"/>
          <cell r="Z2003"/>
        </row>
        <row r="2004">
          <cell r="A2004">
            <v>42904</v>
          </cell>
          <cell r="B2004">
            <v>2</v>
          </cell>
          <cell r="C2004">
            <v>24</v>
          </cell>
          <cell r="D2004">
            <v>7</v>
          </cell>
          <cell r="E2004"/>
          <cell r="F2004"/>
          <cell r="G2004">
            <v>1</v>
          </cell>
          <cell r="H2004"/>
          <cell r="I2004"/>
          <cell r="J2004"/>
          <cell r="K2004">
            <v>1</v>
          </cell>
          <cell r="L2004">
            <v>1</v>
          </cell>
          <cell r="M2004"/>
          <cell r="N2004"/>
          <cell r="O2004"/>
          <cell r="P2004"/>
          <cell r="Q2004"/>
          <cell r="R2004">
            <v>1</v>
          </cell>
          <cell r="S2004">
            <v>6</v>
          </cell>
          <cell r="T2004"/>
          <cell r="U2004"/>
          <cell r="V2004">
            <v>13</v>
          </cell>
          <cell r="W2004">
            <v>1</v>
          </cell>
          <cell r="X2004">
            <v>1</v>
          </cell>
          <cell r="Y2004"/>
          <cell r="Z2004"/>
        </row>
        <row r="2005">
          <cell r="A2005">
            <v>42905</v>
          </cell>
          <cell r="B2005">
            <v>1</v>
          </cell>
          <cell r="C2005">
            <v>20</v>
          </cell>
          <cell r="D2005">
            <v>7</v>
          </cell>
          <cell r="E2005"/>
          <cell r="F2005"/>
          <cell r="G2005">
            <v>1</v>
          </cell>
          <cell r="H2005"/>
          <cell r="I2005"/>
          <cell r="J2005"/>
          <cell r="K2005">
            <v>1</v>
          </cell>
          <cell r="L2005">
            <v>1</v>
          </cell>
          <cell r="M2005"/>
          <cell r="N2005"/>
          <cell r="O2005"/>
          <cell r="P2005"/>
          <cell r="Q2005"/>
          <cell r="R2005"/>
          <cell r="S2005">
            <v>4</v>
          </cell>
          <cell r="T2005"/>
          <cell r="U2005"/>
          <cell r="V2005">
            <v>12</v>
          </cell>
          <cell r="W2005">
            <v>1</v>
          </cell>
          <cell r="X2005"/>
          <cell r="Y2005"/>
          <cell r="Z2005"/>
        </row>
        <row r="2006">
          <cell r="A2006">
            <v>42906</v>
          </cell>
          <cell r="B2006">
            <v>2</v>
          </cell>
          <cell r="C2006">
            <v>26</v>
          </cell>
          <cell r="D2006">
            <v>4</v>
          </cell>
          <cell r="E2006"/>
          <cell r="F2006"/>
          <cell r="G2006"/>
          <cell r="H2006"/>
          <cell r="I2006"/>
          <cell r="J2006"/>
          <cell r="K2006">
            <v>1</v>
          </cell>
          <cell r="L2006">
            <v>1</v>
          </cell>
          <cell r="M2006"/>
          <cell r="N2006"/>
          <cell r="O2006">
            <v>2</v>
          </cell>
          <cell r="P2006"/>
          <cell r="Q2006"/>
          <cell r="R2006"/>
          <cell r="S2006">
            <v>9</v>
          </cell>
          <cell r="T2006"/>
          <cell r="U2006"/>
          <cell r="V2006">
            <v>12</v>
          </cell>
          <cell r="W2006"/>
          <cell r="X2006">
            <v>1</v>
          </cell>
          <cell r="Y2006"/>
          <cell r="Z2006"/>
        </row>
        <row r="2007">
          <cell r="A2007">
            <v>42907</v>
          </cell>
          <cell r="B2007">
            <v>1</v>
          </cell>
          <cell r="C2007">
            <v>22</v>
          </cell>
          <cell r="D2007">
            <v>4</v>
          </cell>
          <cell r="E2007"/>
          <cell r="F2007"/>
          <cell r="G2007"/>
          <cell r="H2007"/>
          <cell r="I2007">
            <v>1</v>
          </cell>
          <cell r="J2007"/>
          <cell r="K2007">
            <v>1</v>
          </cell>
          <cell r="L2007">
            <v>1</v>
          </cell>
          <cell r="M2007">
            <v>1</v>
          </cell>
          <cell r="N2007"/>
          <cell r="O2007"/>
          <cell r="P2007"/>
          <cell r="Q2007"/>
          <cell r="R2007"/>
          <cell r="S2007">
            <v>8</v>
          </cell>
          <cell r="T2007"/>
          <cell r="U2007"/>
          <cell r="V2007">
            <v>9</v>
          </cell>
          <cell r="W2007"/>
          <cell r="X2007">
            <v>2</v>
          </cell>
          <cell r="Y2007"/>
          <cell r="Z2007"/>
        </row>
        <row r="2008">
          <cell r="A2008">
            <v>42908</v>
          </cell>
          <cell r="B2008">
            <v>2</v>
          </cell>
          <cell r="C2008">
            <v>20</v>
          </cell>
          <cell r="D2008">
            <v>4</v>
          </cell>
          <cell r="E2008"/>
          <cell r="F2008">
            <v>1</v>
          </cell>
          <cell r="G2008"/>
          <cell r="H2008"/>
          <cell r="I2008"/>
          <cell r="J2008"/>
          <cell r="K2008"/>
          <cell r="L2008">
            <v>1</v>
          </cell>
          <cell r="M2008">
            <v>1</v>
          </cell>
          <cell r="N2008"/>
          <cell r="O2008"/>
          <cell r="P2008"/>
          <cell r="Q2008">
            <v>1</v>
          </cell>
          <cell r="R2008"/>
          <cell r="S2008">
            <v>9</v>
          </cell>
          <cell r="T2008"/>
          <cell r="U2008"/>
          <cell r="V2008">
            <v>9</v>
          </cell>
          <cell r="W2008"/>
          <cell r="X2008">
            <v>3</v>
          </cell>
          <cell r="Y2008"/>
          <cell r="Z2008"/>
        </row>
        <row r="2009">
          <cell r="A2009">
            <v>42909</v>
          </cell>
          <cell r="B2009"/>
          <cell r="C2009">
            <v>27</v>
          </cell>
          <cell r="D2009">
            <v>5</v>
          </cell>
          <cell r="E2009"/>
          <cell r="F2009">
            <v>1</v>
          </cell>
          <cell r="G2009"/>
          <cell r="H2009"/>
          <cell r="I2009"/>
          <cell r="J2009"/>
          <cell r="K2009"/>
          <cell r="L2009">
            <v>1</v>
          </cell>
          <cell r="M2009">
            <v>2</v>
          </cell>
          <cell r="N2009"/>
          <cell r="O2009"/>
          <cell r="P2009"/>
          <cell r="Q2009">
            <v>2</v>
          </cell>
          <cell r="R2009"/>
          <cell r="S2009">
            <v>10</v>
          </cell>
          <cell r="T2009"/>
          <cell r="U2009"/>
          <cell r="V2009">
            <v>8</v>
          </cell>
          <cell r="W2009"/>
          <cell r="X2009">
            <v>4</v>
          </cell>
          <cell r="Y2009"/>
          <cell r="Z2009"/>
        </row>
        <row r="2010">
          <cell r="A2010">
            <v>42910</v>
          </cell>
          <cell r="B2010"/>
          <cell r="C2010">
            <v>23</v>
          </cell>
          <cell r="D2010">
            <v>5</v>
          </cell>
          <cell r="E2010"/>
          <cell r="F2010">
            <v>1</v>
          </cell>
          <cell r="G2010"/>
          <cell r="H2010"/>
          <cell r="I2010">
            <v>1</v>
          </cell>
          <cell r="J2010"/>
          <cell r="K2010"/>
          <cell r="L2010">
            <v>1</v>
          </cell>
          <cell r="M2010">
            <v>3</v>
          </cell>
          <cell r="N2010"/>
          <cell r="O2010">
            <v>1</v>
          </cell>
          <cell r="P2010"/>
          <cell r="Q2010">
            <v>1</v>
          </cell>
          <cell r="R2010"/>
          <cell r="S2010">
            <v>9</v>
          </cell>
          <cell r="T2010"/>
          <cell r="U2010"/>
          <cell r="V2010">
            <v>9</v>
          </cell>
          <cell r="W2010">
            <v>1</v>
          </cell>
          <cell r="X2010">
            <v>4</v>
          </cell>
          <cell r="Y2010"/>
          <cell r="Z2010"/>
        </row>
        <row r="2011">
          <cell r="A2011">
            <v>42911</v>
          </cell>
          <cell r="B2011"/>
          <cell r="C2011">
            <v>23</v>
          </cell>
          <cell r="D2011">
            <v>5</v>
          </cell>
          <cell r="E2011"/>
          <cell r="F2011">
            <v>1</v>
          </cell>
          <cell r="G2011"/>
          <cell r="H2011"/>
          <cell r="I2011">
            <v>1</v>
          </cell>
          <cell r="J2011"/>
          <cell r="K2011"/>
          <cell r="L2011">
            <v>1</v>
          </cell>
          <cell r="M2011">
            <v>3</v>
          </cell>
          <cell r="N2011"/>
          <cell r="O2011"/>
          <cell r="P2011"/>
          <cell r="Q2011">
            <v>1</v>
          </cell>
          <cell r="R2011"/>
          <cell r="S2011">
            <v>6</v>
          </cell>
          <cell r="T2011"/>
          <cell r="U2011"/>
          <cell r="V2011">
            <v>9</v>
          </cell>
          <cell r="W2011">
            <v>1</v>
          </cell>
          <cell r="X2011">
            <v>2</v>
          </cell>
          <cell r="Y2011"/>
          <cell r="Z2011"/>
        </row>
        <row r="2012">
          <cell r="A2012">
            <v>42912</v>
          </cell>
          <cell r="B2012">
            <v>1</v>
          </cell>
          <cell r="C2012">
            <v>25</v>
          </cell>
          <cell r="D2012">
            <v>7</v>
          </cell>
          <cell r="E2012"/>
          <cell r="F2012">
            <v>1</v>
          </cell>
          <cell r="G2012"/>
          <cell r="H2012"/>
          <cell r="I2012"/>
          <cell r="J2012"/>
          <cell r="K2012"/>
          <cell r="L2012">
            <v>1</v>
          </cell>
          <cell r="M2012">
            <v>3</v>
          </cell>
          <cell r="N2012"/>
          <cell r="O2012">
            <v>1</v>
          </cell>
          <cell r="P2012"/>
          <cell r="Q2012">
            <v>1</v>
          </cell>
          <cell r="R2012">
            <v>1</v>
          </cell>
          <cell r="S2012">
            <v>8</v>
          </cell>
          <cell r="T2012"/>
          <cell r="U2012"/>
          <cell r="V2012">
            <v>11</v>
          </cell>
          <cell r="W2012"/>
          <cell r="X2012">
            <v>1</v>
          </cell>
          <cell r="Y2012"/>
          <cell r="Z2012"/>
        </row>
        <row r="2013">
          <cell r="A2013">
            <v>42913</v>
          </cell>
          <cell r="B2013">
            <v>1</v>
          </cell>
          <cell r="C2013">
            <v>22</v>
          </cell>
          <cell r="D2013">
            <v>7</v>
          </cell>
          <cell r="E2013"/>
          <cell r="F2013"/>
          <cell r="G2013"/>
          <cell r="H2013"/>
          <cell r="I2013"/>
          <cell r="J2013"/>
          <cell r="K2013"/>
          <cell r="L2013">
            <v>2</v>
          </cell>
          <cell r="M2013">
            <v>4</v>
          </cell>
          <cell r="N2013"/>
          <cell r="O2013"/>
          <cell r="P2013"/>
          <cell r="Q2013">
            <v>3</v>
          </cell>
          <cell r="R2013">
            <v>1</v>
          </cell>
          <cell r="S2013">
            <v>8</v>
          </cell>
          <cell r="T2013"/>
          <cell r="U2013"/>
          <cell r="V2013">
            <v>9</v>
          </cell>
          <cell r="W2013">
            <v>1</v>
          </cell>
          <cell r="X2013">
            <v>1</v>
          </cell>
          <cell r="Y2013"/>
          <cell r="Z2013"/>
        </row>
        <row r="2014">
          <cell r="A2014">
            <v>42914</v>
          </cell>
          <cell r="B2014">
            <v>2</v>
          </cell>
          <cell r="C2014">
            <v>20</v>
          </cell>
          <cell r="D2014">
            <v>5</v>
          </cell>
          <cell r="E2014"/>
          <cell r="F2014">
            <v>1</v>
          </cell>
          <cell r="G2014"/>
          <cell r="H2014"/>
          <cell r="I2014">
            <v>1</v>
          </cell>
          <cell r="J2014"/>
          <cell r="K2014">
            <v>1</v>
          </cell>
          <cell r="L2014">
            <v>1</v>
          </cell>
          <cell r="M2014">
            <v>4</v>
          </cell>
          <cell r="N2014"/>
          <cell r="O2014"/>
          <cell r="P2014"/>
          <cell r="Q2014">
            <v>2</v>
          </cell>
          <cell r="R2014">
            <v>1</v>
          </cell>
          <cell r="S2014">
            <v>5</v>
          </cell>
          <cell r="T2014"/>
          <cell r="U2014"/>
          <cell r="V2014">
            <v>10</v>
          </cell>
          <cell r="W2014">
            <v>2</v>
          </cell>
          <cell r="X2014"/>
          <cell r="Y2014"/>
          <cell r="Z2014"/>
        </row>
        <row r="2015">
          <cell r="A2015">
            <v>42915</v>
          </cell>
          <cell r="B2015">
            <v>2</v>
          </cell>
          <cell r="C2015">
            <v>21</v>
          </cell>
          <cell r="D2015">
            <v>5</v>
          </cell>
          <cell r="E2015"/>
          <cell r="F2015"/>
          <cell r="G2015"/>
          <cell r="H2015">
            <v>1</v>
          </cell>
          <cell r="I2015">
            <v>1</v>
          </cell>
          <cell r="J2015"/>
          <cell r="K2015">
            <v>1</v>
          </cell>
          <cell r="L2015">
            <v>1</v>
          </cell>
          <cell r="M2015">
            <v>4</v>
          </cell>
          <cell r="N2015"/>
          <cell r="O2015">
            <v>1</v>
          </cell>
          <cell r="P2015"/>
          <cell r="Q2015">
            <v>1</v>
          </cell>
          <cell r="R2015">
            <v>1</v>
          </cell>
          <cell r="S2015">
            <v>7</v>
          </cell>
          <cell r="T2015"/>
          <cell r="U2015"/>
          <cell r="V2015">
            <v>10</v>
          </cell>
          <cell r="W2015">
            <v>2</v>
          </cell>
          <cell r="X2015">
            <v>1</v>
          </cell>
          <cell r="Y2015"/>
          <cell r="Z2015"/>
        </row>
        <row r="2016">
          <cell r="A2016">
            <v>42916</v>
          </cell>
          <cell r="B2016">
            <v>1</v>
          </cell>
          <cell r="C2016">
            <v>19</v>
          </cell>
          <cell r="D2016">
            <v>3</v>
          </cell>
          <cell r="E2016"/>
          <cell r="F2016"/>
          <cell r="G2016"/>
          <cell r="H2016"/>
          <cell r="I2016">
            <v>2</v>
          </cell>
          <cell r="J2016"/>
          <cell r="K2016">
            <v>1</v>
          </cell>
          <cell r="L2016">
            <v>1</v>
          </cell>
          <cell r="M2016">
            <v>3</v>
          </cell>
          <cell r="N2016"/>
          <cell r="O2016"/>
          <cell r="P2016"/>
          <cell r="Q2016">
            <v>3</v>
          </cell>
          <cell r="R2016">
            <v>1</v>
          </cell>
          <cell r="S2016">
            <v>6</v>
          </cell>
          <cell r="T2016"/>
          <cell r="U2016"/>
          <cell r="V2016">
            <v>9</v>
          </cell>
          <cell r="W2016">
            <v>2</v>
          </cell>
          <cell r="X2016">
            <v>1</v>
          </cell>
          <cell r="Y2016"/>
          <cell r="Z2016"/>
        </row>
        <row r="2017">
          <cell r="A2017">
            <v>42917</v>
          </cell>
          <cell r="B2017">
            <v>1</v>
          </cell>
          <cell r="C2017">
            <v>16</v>
          </cell>
          <cell r="D2017">
            <v>3</v>
          </cell>
          <cell r="E2017"/>
          <cell r="F2017"/>
          <cell r="G2017"/>
          <cell r="H2017">
            <v>1</v>
          </cell>
          <cell r="I2017">
            <v>2</v>
          </cell>
          <cell r="J2017"/>
          <cell r="K2017">
            <v>1</v>
          </cell>
          <cell r="L2017">
            <v>2</v>
          </cell>
          <cell r="M2017">
            <v>3</v>
          </cell>
          <cell r="N2017"/>
          <cell r="O2017">
            <v>1</v>
          </cell>
          <cell r="P2017"/>
          <cell r="Q2017"/>
          <cell r="R2017">
            <v>1</v>
          </cell>
          <cell r="S2017">
            <v>8</v>
          </cell>
          <cell r="T2017"/>
          <cell r="U2017"/>
          <cell r="V2017">
            <v>8</v>
          </cell>
          <cell r="W2017">
            <v>2</v>
          </cell>
          <cell r="X2017">
            <v>1</v>
          </cell>
          <cell r="Y2017"/>
          <cell r="Z2017"/>
        </row>
        <row r="2018">
          <cell r="A2018">
            <v>42918</v>
          </cell>
          <cell r="B2018"/>
          <cell r="C2018">
            <v>17</v>
          </cell>
          <cell r="D2018">
            <v>4</v>
          </cell>
          <cell r="E2018"/>
          <cell r="F2018"/>
          <cell r="G2018">
            <v>1</v>
          </cell>
          <cell r="H2018">
            <v>1</v>
          </cell>
          <cell r="I2018">
            <v>2</v>
          </cell>
          <cell r="J2018"/>
          <cell r="K2018">
            <v>1</v>
          </cell>
          <cell r="L2018">
            <v>3</v>
          </cell>
          <cell r="M2018">
            <v>1</v>
          </cell>
          <cell r="N2018"/>
          <cell r="O2018"/>
          <cell r="P2018"/>
          <cell r="Q2018"/>
          <cell r="R2018">
            <v>1</v>
          </cell>
          <cell r="S2018">
            <v>7</v>
          </cell>
          <cell r="T2018"/>
          <cell r="U2018"/>
          <cell r="V2018">
            <v>9</v>
          </cell>
          <cell r="W2018">
            <v>3</v>
          </cell>
          <cell r="X2018">
            <v>2</v>
          </cell>
          <cell r="Y2018"/>
          <cell r="Z2018"/>
        </row>
        <row r="2019">
          <cell r="A2019">
            <v>42919</v>
          </cell>
          <cell r="B2019"/>
          <cell r="C2019">
            <v>15</v>
          </cell>
          <cell r="D2019">
            <v>5</v>
          </cell>
          <cell r="E2019"/>
          <cell r="F2019"/>
          <cell r="G2019"/>
          <cell r="H2019">
            <v>2</v>
          </cell>
          <cell r="I2019">
            <v>2</v>
          </cell>
          <cell r="J2019"/>
          <cell r="K2019">
            <v>1</v>
          </cell>
          <cell r="L2019">
            <v>1</v>
          </cell>
          <cell r="M2019">
            <v>1</v>
          </cell>
          <cell r="N2019"/>
          <cell r="O2019">
            <v>1</v>
          </cell>
          <cell r="P2019"/>
          <cell r="Q2019"/>
          <cell r="R2019">
            <v>1</v>
          </cell>
          <cell r="S2019">
            <v>8</v>
          </cell>
          <cell r="T2019"/>
          <cell r="U2019"/>
          <cell r="V2019">
            <v>9</v>
          </cell>
          <cell r="W2019">
            <v>3</v>
          </cell>
          <cell r="X2019">
            <v>2</v>
          </cell>
          <cell r="Y2019"/>
          <cell r="Z2019"/>
        </row>
        <row r="2020">
          <cell r="A2020">
            <v>42920</v>
          </cell>
          <cell r="B2020">
            <v>2</v>
          </cell>
          <cell r="C2020">
            <v>18</v>
          </cell>
          <cell r="D2020">
            <v>5</v>
          </cell>
          <cell r="E2020"/>
          <cell r="F2020"/>
          <cell r="G2020"/>
          <cell r="H2020">
            <v>3</v>
          </cell>
          <cell r="I2020">
            <v>2</v>
          </cell>
          <cell r="J2020">
            <v>1</v>
          </cell>
          <cell r="K2020"/>
          <cell r="L2020">
            <v>1</v>
          </cell>
          <cell r="M2020"/>
          <cell r="N2020"/>
          <cell r="O2020">
            <v>3</v>
          </cell>
          <cell r="P2020"/>
          <cell r="Q2020"/>
          <cell r="R2020">
            <v>1</v>
          </cell>
          <cell r="S2020">
            <v>11</v>
          </cell>
          <cell r="T2020"/>
          <cell r="U2020"/>
          <cell r="V2020">
            <v>9</v>
          </cell>
          <cell r="W2020">
            <v>3</v>
          </cell>
          <cell r="X2020">
            <v>2</v>
          </cell>
          <cell r="Y2020"/>
          <cell r="Z2020"/>
        </row>
        <row r="2021">
          <cell r="A2021">
            <v>42921</v>
          </cell>
          <cell r="B2021">
            <v>1</v>
          </cell>
          <cell r="C2021">
            <v>19</v>
          </cell>
          <cell r="D2021">
            <v>5</v>
          </cell>
          <cell r="E2021"/>
          <cell r="F2021"/>
          <cell r="G2021"/>
          <cell r="H2021">
            <v>6</v>
          </cell>
          <cell r="I2021">
            <v>1</v>
          </cell>
          <cell r="J2021">
            <v>1</v>
          </cell>
          <cell r="K2021"/>
          <cell r="L2021">
            <v>1</v>
          </cell>
          <cell r="M2021"/>
          <cell r="N2021"/>
          <cell r="O2021">
            <v>2</v>
          </cell>
          <cell r="P2021"/>
          <cell r="Q2021"/>
          <cell r="R2021">
            <v>1</v>
          </cell>
          <cell r="S2021">
            <v>9</v>
          </cell>
          <cell r="T2021"/>
          <cell r="U2021"/>
          <cell r="V2021">
            <v>6</v>
          </cell>
          <cell r="W2021">
            <v>2</v>
          </cell>
          <cell r="X2021">
            <v>3</v>
          </cell>
          <cell r="Y2021"/>
          <cell r="Z2021"/>
        </row>
        <row r="2022">
          <cell r="A2022">
            <v>42922</v>
          </cell>
          <cell r="B2022">
            <v>1</v>
          </cell>
          <cell r="C2022">
            <v>15</v>
          </cell>
          <cell r="D2022">
            <v>3</v>
          </cell>
          <cell r="E2022"/>
          <cell r="F2022">
            <v>1</v>
          </cell>
          <cell r="G2022"/>
          <cell r="H2022">
            <v>4</v>
          </cell>
          <cell r="I2022">
            <v>1</v>
          </cell>
          <cell r="J2022">
            <v>1</v>
          </cell>
          <cell r="K2022"/>
          <cell r="L2022">
            <v>1</v>
          </cell>
          <cell r="M2022"/>
          <cell r="N2022"/>
          <cell r="O2022">
            <v>1</v>
          </cell>
          <cell r="P2022"/>
          <cell r="Q2022"/>
          <cell r="R2022">
            <v>1</v>
          </cell>
          <cell r="S2022">
            <v>8</v>
          </cell>
          <cell r="T2022"/>
          <cell r="U2022"/>
          <cell r="V2022">
            <v>5</v>
          </cell>
          <cell r="W2022">
            <v>3</v>
          </cell>
          <cell r="X2022">
            <v>4</v>
          </cell>
          <cell r="Y2022"/>
          <cell r="Z2022"/>
        </row>
        <row r="2023">
          <cell r="A2023">
            <v>42923</v>
          </cell>
          <cell r="B2023">
            <v>1</v>
          </cell>
          <cell r="C2023">
            <v>15</v>
          </cell>
          <cell r="D2023">
            <v>1</v>
          </cell>
          <cell r="E2023"/>
          <cell r="F2023">
            <v>1</v>
          </cell>
          <cell r="G2023"/>
          <cell r="H2023">
            <v>4</v>
          </cell>
          <cell r="I2023">
            <v>1</v>
          </cell>
          <cell r="J2023"/>
          <cell r="K2023"/>
          <cell r="L2023">
            <v>2</v>
          </cell>
          <cell r="M2023"/>
          <cell r="N2023"/>
          <cell r="O2023"/>
          <cell r="P2023"/>
          <cell r="Q2023">
            <v>1</v>
          </cell>
          <cell r="R2023">
            <v>1</v>
          </cell>
          <cell r="S2023">
            <v>6</v>
          </cell>
          <cell r="T2023"/>
          <cell r="U2023"/>
          <cell r="V2023">
            <v>4</v>
          </cell>
          <cell r="W2023">
            <v>2</v>
          </cell>
          <cell r="X2023">
            <v>1</v>
          </cell>
          <cell r="Y2023"/>
          <cell r="Z2023"/>
        </row>
        <row r="2024">
          <cell r="A2024">
            <v>42924</v>
          </cell>
          <cell r="B2024"/>
          <cell r="C2024">
            <v>12</v>
          </cell>
          <cell r="D2024">
            <v>2</v>
          </cell>
          <cell r="E2024"/>
          <cell r="F2024">
            <v>1</v>
          </cell>
          <cell r="G2024"/>
          <cell r="H2024">
            <v>1</v>
          </cell>
          <cell r="I2024">
            <v>1</v>
          </cell>
          <cell r="J2024">
            <v>1</v>
          </cell>
          <cell r="K2024">
            <v>2</v>
          </cell>
          <cell r="L2024">
            <v>2</v>
          </cell>
          <cell r="M2024">
            <v>1</v>
          </cell>
          <cell r="N2024"/>
          <cell r="O2024">
            <v>1</v>
          </cell>
          <cell r="P2024"/>
          <cell r="Q2024">
            <v>1</v>
          </cell>
          <cell r="R2024">
            <v>1</v>
          </cell>
          <cell r="S2024">
            <v>2</v>
          </cell>
          <cell r="T2024"/>
          <cell r="U2024"/>
          <cell r="V2024">
            <v>3</v>
          </cell>
          <cell r="W2024">
            <v>1</v>
          </cell>
          <cell r="X2024">
            <v>4</v>
          </cell>
          <cell r="Y2024"/>
          <cell r="Z2024"/>
        </row>
        <row r="2025">
          <cell r="A2025">
            <v>42925</v>
          </cell>
          <cell r="B2025">
            <v>2</v>
          </cell>
          <cell r="C2025">
            <v>11</v>
          </cell>
          <cell r="D2025">
            <v>2</v>
          </cell>
          <cell r="E2025"/>
          <cell r="F2025">
            <v>2</v>
          </cell>
          <cell r="G2025"/>
          <cell r="H2025">
            <v>1</v>
          </cell>
          <cell r="I2025">
            <v>1</v>
          </cell>
          <cell r="J2025">
            <v>1</v>
          </cell>
          <cell r="K2025">
            <v>1</v>
          </cell>
          <cell r="L2025">
            <v>2</v>
          </cell>
          <cell r="M2025">
            <v>2</v>
          </cell>
          <cell r="N2025"/>
          <cell r="O2025">
            <v>2</v>
          </cell>
          <cell r="P2025"/>
          <cell r="Q2025">
            <v>1</v>
          </cell>
          <cell r="R2025">
            <v>1</v>
          </cell>
          <cell r="S2025">
            <v>5</v>
          </cell>
          <cell r="T2025"/>
          <cell r="U2025"/>
          <cell r="V2025">
            <v>5</v>
          </cell>
          <cell r="W2025">
            <v>1</v>
          </cell>
          <cell r="X2025">
            <v>7</v>
          </cell>
          <cell r="Y2025"/>
          <cell r="Z2025"/>
        </row>
        <row r="2026">
          <cell r="A2026">
            <v>42926</v>
          </cell>
          <cell r="B2026">
            <v>2</v>
          </cell>
          <cell r="C2026">
            <v>14</v>
          </cell>
          <cell r="D2026">
            <v>4</v>
          </cell>
          <cell r="E2026"/>
          <cell r="F2026">
            <v>2</v>
          </cell>
          <cell r="G2026"/>
          <cell r="H2026">
            <v>2</v>
          </cell>
          <cell r="I2026"/>
          <cell r="J2026">
            <v>1</v>
          </cell>
          <cell r="K2026">
            <v>1</v>
          </cell>
          <cell r="L2026">
            <v>1</v>
          </cell>
          <cell r="M2026">
            <v>3</v>
          </cell>
          <cell r="N2026"/>
          <cell r="O2026">
            <v>1</v>
          </cell>
          <cell r="P2026"/>
          <cell r="Q2026">
            <v>1</v>
          </cell>
          <cell r="R2026">
            <v>1</v>
          </cell>
          <cell r="S2026">
            <v>4</v>
          </cell>
          <cell r="T2026"/>
          <cell r="U2026"/>
          <cell r="V2026">
            <v>7</v>
          </cell>
          <cell r="W2026">
            <v>1</v>
          </cell>
          <cell r="X2026">
            <v>4</v>
          </cell>
          <cell r="Y2026"/>
          <cell r="Z2026"/>
        </row>
        <row r="2027">
          <cell r="A2027">
            <v>42927</v>
          </cell>
          <cell r="B2027">
            <v>2</v>
          </cell>
          <cell r="C2027">
            <v>10</v>
          </cell>
          <cell r="D2027">
            <v>4</v>
          </cell>
          <cell r="E2027"/>
          <cell r="F2027">
            <v>2</v>
          </cell>
          <cell r="G2027"/>
          <cell r="H2027">
            <v>2</v>
          </cell>
          <cell r="I2027"/>
          <cell r="J2027"/>
          <cell r="K2027">
            <v>1</v>
          </cell>
          <cell r="L2027">
            <v>1</v>
          </cell>
          <cell r="M2027">
            <v>2</v>
          </cell>
          <cell r="N2027"/>
          <cell r="O2027">
            <v>1</v>
          </cell>
          <cell r="P2027"/>
          <cell r="Q2027">
            <v>1</v>
          </cell>
          <cell r="R2027">
            <v>1</v>
          </cell>
          <cell r="S2027">
            <v>7</v>
          </cell>
          <cell r="T2027"/>
          <cell r="U2027"/>
          <cell r="V2027">
            <v>7</v>
          </cell>
          <cell r="W2027">
            <v>2</v>
          </cell>
          <cell r="X2027">
            <v>6</v>
          </cell>
          <cell r="Y2027"/>
          <cell r="Z2027"/>
        </row>
        <row r="2028">
          <cell r="A2028">
            <v>42928</v>
          </cell>
          <cell r="B2028">
            <v>3</v>
          </cell>
          <cell r="C2028">
            <v>13</v>
          </cell>
          <cell r="D2028">
            <v>3</v>
          </cell>
          <cell r="E2028"/>
          <cell r="F2028">
            <v>3</v>
          </cell>
          <cell r="G2028"/>
          <cell r="H2028">
            <v>3</v>
          </cell>
          <cell r="I2028"/>
          <cell r="J2028"/>
          <cell r="K2028">
            <v>1</v>
          </cell>
          <cell r="L2028">
            <v>2</v>
          </cell>
          <cell r="M2028">
            <v>1</v>
          </cell>
          <cell r="N2028"/>
          <cell r="O2028">
            <v>3</v>
          </cell>
          <cell r="P2028"/>
          <cell r="Q2028">
            <v>1</v>
          </cell>
          <cell r="R2028">
            <v>1</v>
          </cell>
          <cell r="S2028">
            <v>7</v>
          </cell>
          <cell r="T2028"/>
          <cell r="U2028"/>
          <cell r="V2028">
            <v>8</v>
          </cell>
          <cell r="W2028">
            <v>2</v>
          </cell>
          <cell r="X2028">
            <v>3</v>
          </cell>
          <cell r="Y2028"/>
          <cell r="Z2028"/>
        </row>
        <row r="2029">
          <cell r="A2029">
            <v>42929</v>
          </cell>
          <cell r="B2029">
            <v>4</v>
          </cell>
          <cell r="C2029">
            <v>15</v>
          </cell>
          <cell r="D2029">
            <v>2</v>
          </cell>
          <cell r="E2029"/>
          <cell r="F2029">
            <v>2</v>
          </cell>
          <cell r="G2029"/>
          <cell r="H2029">
            <v>3</v>
          </cell>
          <cell r="I2029"/>
          <cell r="J2029"/>
          <cell r="K2029">
            <v>1</v>
          </cell>
          <cell r="L2029">
            <v>2</v>
          </cell>
          <cell r="M2029">
            <v>2</v>
          </cell>
          <cell r="N2029"/>
          <cell r="O2029">
            <v>1</v>
          </cell>
          <cell r="P2029"/>
          <cell r="Q2029">
            <v>2</v>
          </cell>
          <cell r="R2029"/>
          <cell r="S2029">
            <v>11</v>
          </cell>
          <cell r="T2029"/>
          <cell r="U2029"/>
          <cell r="V2029">
            <v>5</v>
          </cell>
          <cell r="W2029">
            <v>2</v>
          </cell>
          <cell r="X2029">
            <v>1</v>
          </cell>
          <cell r="Y2029"/>
          <cell r="Z2029"/>
        </row>
        <row r="2030">
          <cell r="A2030">
            <v>42930</v>
          </cell>
          <cell r="B2030">
            <v>4</v>
          </cell>
          <cell r="C2030">
            <v>15</v>
          </cell>
          <cell r="D2030">
            <v>1</v>
          </cell>
          <cell r="E2030"/>
          <cell r="F2030">
            <v>2</v>
          </cell>
          <cell r="G2030"/>
          <cell r="H2030">
            <v>3</v>
          </cell>
          <cell r="I2030">
            <v>1</v>
          </cell>
          <cell r="J2030"/>
          <cell r="K2030"/>
          <cell r="L2030">
            <v>2</v>
          </cell>
          <cell r="M2030">
            <v>3</v>
          </cell>
          <cell r="N2030"/>
          <cell r="O2030">
            <v>1</v>
          </cell>
          <cell r="P2030"/>
          <cell r="Q2030">
            <v>1</v>
          </cell>
          <cell r="R2030"/>
          <cell r="S2030">
            <v>8</v>
          </cell>
          <cell r="T2030"/>
          <cell r="U2030"/>
          <cell r="V2030">
            <v>7</v>
          </cell>
          <cell r="W2030">
            <v>1</v>
          </cell>
          <cell r="X2030">
            <v>3</v>
          </cell>
          <cell r="Y2030"/>
          <cell r="Z2030"/>
        </row>
        <row r="2031">
          <cell r="A2031">
            <v>42931</v>
          </cell>
          <cell r="B2031">
            <v>3</v>
          </cell>
          <cell r="C2031">
            <v>19</v>
          </cell>
          <cell r="D2031">
            <v>1</v>
          </cell>
          <cell r="E2031"/>
          <cell r="F2031">
            <v>1</v>
          </cell>
          <cell r="G2031"/>
          <cell r="H2031">
            <v>1</v>
          </cell>
          <cell r="I2031">
            <v>1</v>
          </cell>
          <cell r="J2031"/>
          <cell r="K2031"/>
          <cell r="L2031">
            <v>2</v>
          </cell>
          <cell r="M2031">
            <v>2</v>
          </cell>
          <cell r="N2031"/>
          <cell r="O2031">
            <v>2</v>
          </cell>
          <cell r="P2031"/>
          <cell r="Q2031">
            <v>2</v>
          </cell>
          <cell r="R2031"/>
          <cell r="S2031">
            <v>11</v>
          </cell>
          <cell r="T2031"/>
          <cell r="U2031"/>
          <cell r="V2031">
            <v>7</v>
          </cell>
          <cell r="W2031">
            <v>1</v>
          </cell>
          <cell r="X2031">
            <v>2</v>
          </cell>
          <cell r="Y2031"/>
          <cell r="Z2031"/>
        </row>
        <row r="2032">
          <cell r="A2032">
            <v>42932</v>
          </cell>
          <cell r="B2032">
            <v>3</v>
          </cell>
          <cell r="C2032">
            <v>16</v>
          </cell>
          <cell r="D2032">
            <v>2</v>
          </cell>
          <cell r="E2032"/>
          <cell r="F2032">
            <v>2</v>
          </cell>
          <cell r="G2032"/>
          <cell r="H2032">
            <v>2</v>
          </cell>
          <cell r="I2032">
            <v>2</v>
          </cell>
          <cell r="J2032"/>
          <cell r="K2032"/>
          <cell r="L2032">
            <v>2</v>
          </cell>
          <cell r="M2032">
            <v>2</v>
          </cell>
          <cell r="N2032"/>
          <cell r="O2032">
            <v>2</v>
          </cell>
          <cell r="P2032"/>
          <cell r="Q2032">
            <v>1</v>
          </cell>
          <cell r="R2032"/>
          <cell r="S2032">
            <v>14</v>
          </cell>
          <cell r="T2032"/>
          <cell r="U2032"/>
          <cell r="V2032">
            <v>6</v>
          </cell>
          <cell r="W2032">
            <v>1</v>
          </cell>
          <cell r="X2032">
            <v>1</v>
          </cell>
          <cell r="Y2032"/>
          <cell r="Z2032"/>
        </row>
        <row r="2033">
          <cell r="A2033">
            <v>42933</v>
          </cell>
          <cell r="B2033">
            <v>5</v>
          </cell>
          <cell r="C2033">
            <v>12</v>
          </cell>
          <cell r="D2033">
            <v>1</v>
          </cell>
          <cell r="E2033"/>
          <cell r="F2033">
            <v>1</v>
          </cell>
          <cell r="G2033"/>
          <cell r="H2033">
            <v>3</v>
          </cell>
          <cell r="I2033"/>
          <cell r="J2033"/>
          <cell r="K2033"/>
          <cell r="L2033">
            <v>4</v>
          </cell>
          <cell r="M2033">
            <v>1</v>
          </cell>
          <cell r="N2033"/>
          <cell r="O2033">
            <v>1</v>
          </cell>
          <cell r="P2033"/>
          <cell r="Q2033"/>
          <cell r="R2033">
            <v>1</v>
          </cell>
          <cell r="S2033">
            <v>16</v>
          </cell>
          <cell r="T2033"/>
          <cell r="U2033"/>
          <cell r="V2033">
            <v>4</v>
          </cell>
          <cell r="W2033">
            <v>1</v>
          </cell>
          <cell r="X2033">
            <v>3</v>
          </cell>
          <cell r="Y2033"/>
          <cell r="Z2033"/>
        </row>
        <row r="2034">
          <cell r="A2034">
            <v>42934</v>
          </cell>
          <cell r="B2034">
            <v>4</v>
          </cell>
          <cell r="C2034">
            <v>15</v>
          </cell>
          <cell r="D2034"/>
          <cell r="E2034"/>
          <cell r="F2034">
            <v>1</v>
          </cell>
          <cell r="G2034"/>
          <cell r="H2034">
            <v>3</v>
          </cell>
          <cell r="I2034">
            <v>1</v>
          </cell>
          <cell r="J2034"/>
          <cell r="K2034"/>
          <cell r="L2034">
            <v>2</v>
          </cell>
          <cell r="M2034">
            <v>1</v>
          </cell>
          <cell r="N2034"/>
          <cell r="O2034"/>
          <cell r="P2034"/>
          <cell r="Q2034"/>
          <cell r="R2034">
            <v>1</v>
          </cell>
          <cell r="S2034">
            <v>15</v>
          </cell>
          <cell r="T2034"/>
          <cell r="U2034"/>
          <cell r="V2034">
            <v>5</v>
          </cell>
          <cell r="W2034">
            <v>1</v>
          </cell>
          <cell r="X2034">
            <v>3</v>
          </cell>
          <cell r="Y2034"/>
          <cell r="Z2034"/>
        </row>
        <row r="2035">
          <cell r="A2035">
            <v>42935</v>
          </cell>
          <cell r="B2035">
            <v>3</v>
          </cell>
          <cell r="C2035">
            <v>16</v>
          </cell>
          <cell r="D2035"/>
          <cell r="E2035"/>
          <cell r="F2035">
            <v>2</v>
          </cell>
          <cell r="G2035"/>
          <cell r="H2035">
            <v>2</v>
          </cell>
          <cell r="I2035">
            <v>1</v>
          </cell>
          <cell r="J2035"/>
          <cell r="K2035"/>
          <cell r="L2035">
            <v>2</v>
          </cell>
          <cell r="M2035">
            <v>1</v>
          </cell>
          <cell r="N2035"/>
          <cell r="O2035"/>
          <cell r="P2035"/>
          <cell r="Q2035"/>
          <cell r="R2035"/>
          <cell r="S2035">
            <v>16</v>
          </cell>
          <cell r="T2035"/>
          <cell r="U2035"/>
          <cell r="V2035">
            <v>5</v>
          </cell>
          <cell r="W2035">
            <v>1</v>
          </cell>
          <cell r="X2035">
            <v>2</v>
          </cell>
          <cell r="Y2035"/>
          <cell r="Z2035"/>
        </row>
        <row r="2036">
          <cell r="A2036">
            <v>42936</v>
          </cell>
          <cell r="B2036">
            <v>4</v>
          </cell>
          <cell r="C2036">
            <v>10</v>
          </cell>
          <cell r="D2036"/>
          <cell r="E2036"/>
          <cell r="F2036">
            <v>2</v>
          </cell>
          <cell r="G2036"/>
          <cell r="H2036">
            <v>2</v>
          </cell>
          <cell r="I2036"/>
          <cell r="J2036"/>
          <cell r="K2036">
            <v>1</v>
          </cell>
          <cell r="L2036">
            <v>1</v>
          </cell>
          <cell r="M2036"/>
          <cell r="N2036"/>
          <cell r="O2036"/>
          <cell r="P2036"/>
          <cell r="Q2036"/>
          <cell r="R2036"/>
          <cell r="S2036">
            <v>13</v>
          </cell>
          <cell r="T2036"/>
          <cell r="U2036"/>
          <cell r="V2036">
            <v>6</v>
          </cell>
          <cell r="W2036">
            <v>2</v>
          </cell>
          <cell r="X2036">
            <v>4</v>
          </cell>
          <cell r="Y2036"/>
          <cell r="Z2036"/>
        </row>
        <row r="2037">
          <cell r="A2037">
            <v>42937</v>
          </cell>
          <cell r="B2037">
            <v>4</v>
          </cell>
          <cell r="C2037">
            <v>13</v>
          </cell>
          <cell r="D2037"/>
          <cell r="E2037"/>
          <cell r="F2037">
            <v>2</v>
          </cell>
          <cell r="G2037"/>
          <cell r="H2037">
            <v>2</v>
          </cell>
          <cell r="I2037"/>
          <cell r="J2037"/>
          <cell r="K2037">
            <v>1</v>
          </cell>
          <cell r="L2037">
            <v>1</v>
          </cell>
          <cell r="M2037"/>
          <cell r="N2037"/>
          <cell r="O2037"/>
          <cell r="P2037"/>
          <cell r="Q2037">
            <v>1</v>
          </cell>
          <cell r="R2037"/>
          <cell r="S2037">
            <v>14</v>
          </cell>
          <cell r="T2037"/>
          <cell r="U2037"/>
          <cell r="V2037">
            <v>6</v>
          </cell>
          <cell r="W2037">
            <v>1</v>
          </cell>
          <cell r="X2037">
            <v>3</v>
          </cell>
          <cell r="Y2037"/>
          <cell r="Z2037"/>
        </row>
        <row r="2038">
          <cell r="A2038">
            <v>42938</v>
          </cell>
          <cell r="B2038">
            <v>3</v>
          </cell>
          <cell r="C2038">
            <v>13</v>
          </cell>
          <cell r="D2038"/>
          <cell r="E2038"/>
          <cell r="F2038">
            <v>1</v>
          </cell>
          <cell r="G2038">
            <v>2</v>
          </cell>
          <cell r="H2038">
            <v>2</v>
          </cell>
          <cell r="I2038"/>
          <cell r="J2038"/>
          <cell r="K2038">
            <v>1</v>
          </cell>
          <cell r="L2038">
            <v>1</v>
          </cell>
          <cell r="M2038"/>
          <cell r="N2038"/>
          <cell r="O2038"/>
          <cell r="P2038"/>
          <cell r="Q2038"/>
          <cell r="R2038"/>
          <cell r="S2038">
            <v>12</v>
          </cell>
          <cell r="T2038"/>
          <cell r="U2038"/>
          <cell r="V2038">
            <v>3</v>
          </cell>
          <cell r="W2038">
            <v>1</v>
          </cell>
          <cell r="X2038">
            <v>2</v>
          </cell>
          <cell r="Y2038"/>
          <cell r="Z2038"/>
        </row>
        <row r="2039">
          <cell r="A2039">
            <v>42939</v>
          </cell>
          <cell r="B2039">
            <v>3</v>
          </cell>
          <cell r="C2039">
            <v>13</v>
          </cell>
          <cell r="D2039">
            <v>1</v>
          </cell>
          <cell r="E2039"/>
          <cell r="F2039">
            <v>2</v>
          </cell>
          <cell r="G2039">
            <v>1</v>
          </cell>
          <cell r="H2039">
            <v>3</v>
          </cell>
          <cell r="I2039"/>
          <cell r="J2039"/>
          <cell r="K2039">
            <v>1</v>
          </cell>
          <cell r="L2039">
            <v>2</v>
          </cell>
          <cell r="M2039"/>
          <cell r="N2039"/>
          <cell r="O2039"/>
          <cell r="P2039"/>
          <cell r="Q2039"/>
          <cell r="R2039"/>
          <cell r="S2039">
            <v>13</v>
          </cell>
          <cell r="T2039"/>
          <cell r="U2039"/>
          <cell r="V2039">
            <v>3</v>
          </cell>
          <cell r="W2039">
            <v>1</v>
          </cell>
          <cell r="X2039">
            <v>3</v>
          </cell>
          <cell r="Y2039"/>
          <cell r="Z2039"/>
        </row>
        <row r="2040">
          <cell r="A2040">
            <v>42940</v>
          </cell>
          <cell r="B2040">
            <v>2</v>
          </cell>
          <cell r="C2040">
            <v>15</v>
          </cell>
          <cell r="D2040"/>
          <cell r="E2040"/>
          <cell r="F2040">
            <v>1</v>
          </cell>
          <cell r="G2040"/>
          <cell r="H2040">
            <v>3</v>
          </cell>
          <cell r="I2040"/>
          <cell r="J2040"/>
          <cell r="K2040">
            <v>1</v>
          </cell>
          <cell r="L2040">
            <v>2</v>
          </cell>
          <cell r="M2040"/>
          <cell r="N2040"/>
          <cell r="O2040">
            <v>1</v>
          </cell>
          <cell r="P2040"/>
          <cell r="Q2040"/>
          <cell r="R2040"/>
          <cell r="S2040">
            <v>13</v>
          </cell>
          <cell r="T2040"/>
          <cell r="U2040"/>
          <cell r="V2040">
            <v>1</v>
          </cell>
          <cell r="W2040">
            <v>1</v>
          </cell>
          <cell r="X2040">
            <v>2</v>
          </cell>
          <cell r="Y2040"/>
          <cell r="Z2040"/>
        </row>
        <row r="2041">
          <cell r="A2041">
            <v>42941</v>
          </cell>
          <cell r="B2041">
            <v>2</v>
          </cell>
          <cell r="C2041">
            <v>12</v>
          </cell>
          <cell r="D2041"/>
          <cell r="E2041"/>
          <cell r="F2041">
            <v>1</v>
          </cell>
          <cell r="G2041"/>
          <cell r="H2041">
            <v>3</v>
          </cell>
          <cell r="I2041"/>
          <cell r="J2041"/>
          <cell r="K2041">
            <v>1</v>
          </cell>
          <cell r="L2041">
            <v>1</v>
          </cell>
          <cell r="M2041"/>
          <cell r="N2041"/>
          <cell r="O2041"/>
          <cell r="P2041"/>
          <cell r="Q2041">
            <v>1</v>
          </cell>
          <cell r="R2041"/>
          <cell r="S2041">
            <v>13</v>
          </cell>
          <cell r="T2041"/>
          <cell r="U2041"/>
          <cell r="V2041"/>
          <cell r="W2041">
            <v>1</v>
          </cell>
          <cell r="X2041">
            <v>3</v>
          </cell>
          <cell r="Y2041"/>
          <cell r="Z2041"/>
        </row>
        <row r="2042">
          <cell r="A2042">
            <v>42942</v>
          </cell>
          <cell r="B2042">
            <v>1</v>
          </cell>
          <cell r="C2042">
            <v>11</v>
          </cell>
          <cell r="D2042">
            <v>1</v>
          </cell>
          <cell r="E2042"/>
          <cell r="F2042">
            <v>1</v>
          </cell>
          <cell r="G2042"/>
          <cell r="H2042">
            <v>5</v>
          </cell>
          <cell r="I2042">
            <v>1</v>
          </cell>
          <cell r="J2042"/>
          <cell r="K2042">
            <v>1</v>
          </cell>
          <cell r="L2042">
            <v>2</v>
          </cell>
          <cell r="M2042">
            <v>1</v>
          </cell>
          <cell r="N2042"/>
          <cell r="O2042">
            <v>1</v>
          </cell>
          <cell r="P2042"/>
          <cell r="Q2042">
            <v>1</v>
          </cell>
          <cell r="R2042"/>
          <cell r="S2042">
            <v>12</v>
          </cell>
          <cell r="T2042"/>
          <cell r="U2042"/>
          <cell r="V2042">
            <v>1</v>
          </cell>
          <cell r="W2042">
            <v>1</v>
          </cell>
          <cell r="X2042">
            <v>4</v>
          </cell>
          <cell r="Y2042"/>
          <cell r="Z2042"/>
        </row>
        <row r="2043">
          <cell r="A2043">
            <v>42943</v>
          </cell>
          <cell r="B2043">
            <v>1</v>
          </cell>
          <cell r="C2043">
            <v>10</v>
          </cell>
          <cell r="D2043">
            <v>1</v>
          </cell>
          <cell r="E2043"/>
          <cell r="F2043">
            <v>1</v>
          </cell>
          <cell r="G2043"/>
          <cell r="H2043">
            <v>4</v>
          </cell>
          <cell r="I2043"/>
          <cell r="J2043"/>
          <cell r="K2043">
            <v>1</v>
          </cell>
          <cell r="L2043"/>
          <cell r="M2043"/>
          <cell r="N2043"/>
          <cell r="O2043">
            <v>1</v>
          </cell>
          <cell r="P2043"/>
          <cell r="Q2043">
            <v>1</v>
          </cell>
          <cell r="R2043"/>
          <cell r="S2043">
            <v>7</v>
          </cell>
          <cell r="T2043"/>
          <cell r="U2043"/>
          <cell r="V2043">
            <v>1</v>
          </cell>
          <cell r="W2043">
            <v>1</v>
          </cell>
          <cell r="X2043">
            <v>5</v>
          </cell>
          <cell r="Y2043"/>
          <cell r="Z2043"/>
        </row>
        <row r="2044">
          <cell r="A2044">
            <v>42944</v>
          </cell>
          <cell r="B2044">
            <v>2</v>
          </cell>
          <cell r="C2044">
            <v>15</v>
          </cell>
          <cell r="D2044"/>
          <cell r="E2044"/>
          <cell r="F2044"/>
          <cell r="G2044"/>
          <cell r="H2044">
            <v>4</v>
          </cell>
          <cell r="I2044"/>
          <cell r="J2044"/>
          <cell r="K2044">
            <v>1</v>
          </cell>
          <cell r="L2044"/>
          <cell r="M2044"/>
          <cell r="N2044"/>
          <cell r="O2044">
            <v>1</v>
          </cell>
          <cell r="P2044"/>
          <cell r="Q2044"/>
          <cell r="R2044"/>
          <cell r="S2044">
            <v>13</v>
          </cell>
          <cell r="T2044"/>
          <cell r="U2044"/>
          <cell r="V2044">
            <v>1</v>
          </cell>
          <cell r="W2044"/>
          <cell r="X2044">
            <v>2</v>
          </cell>
          <cell r="Y2044"/>
          <cell r="Z2044"/>
        </row>
        <row r="2045">
          <cell r="A2045">
            <v>42945</v>
          </cell>
          <cell r="B2045">
            <v>2</v>
          </cell>
          <cell r="C2045">
            <v>12</v>
          </cell>
          <cell r="D2045"/>
          <cell r="E2045"/>
          <cell r="F2045">
            <v>1</v>
          </cell>
          <cell r="G2045"/>
          <cell r="H2045">
            <v>4</v>
          </cell>
          <cell r="I2045"/>
          <cell r="J2045"/>
          <cell r="K2045">
            <v>1</v>
          </cell>
          <cell r="L2045"/>
          <cell r="M2045"/>
          <cell r="N2045"/>
          <cell r="O2045">
            <v>1</v>
          </cell>
          <cell r="P2045"/>
          <cell r="Q2045"/>
          <cell r="R2045"/>
          <cell r="S2045">
            <v>22</v>
          </cell>
          <cell r="T2045"/>
          <cell r="U2045"/>
          <cell r="V2045">
            <v>2</v>
          </cell>
          <cell r="W2045">
            <v>1</v>
          </cell>
          <cell r="X2045">
            <v>3</v>
          </cell>
          <cell r="Y2045"/>
          <cell r="Z2045"/>
        </row>
        <row r="2046">
          <cell r="A2046">
            <v>42946</v>
          </cell>
          <cell r="B2046">
            <v>5</v>
          </cell>
          <cell r="C2046">
            <v>12</v>
          </cell>
          <cell r="D2046"/>
          <cell r="E2046"/>
          <cell r="F2046"/>
          <cell r="G2046"/>
          <cell r="H2046">
            <v>5</v>
          </cell>
          <cell r="I2046"/>
          <cell r="J2046"/>
          <cell r="K2046">
            <v>1</v>
          </cell>
          <cell r="L2046"/>
          <cell r="M2046">
            <v>2</v>
          </cell>
          <cell r="N2046"/>
          <cell r="O2046"/>
          <cell r="P2046"/>
          <cell r="Q2046"/>
          <cell r="R2046"/>
          <cell r="S2046">
            <v>8</v>
          </cell>
          <cell r="T2046"/>
          <cell r="U2046"/>
          <cell r="V2046">
            <v>1</v>
          </cell>
          <cell r="W2046">
            <v>2</v>
          </cell>
          <cell r="X2046">
            <v>3</v>
          </cell>
          <cell r="Y2046"/>
          <cell r="Z2046"/>
        </row>
        <row r="2047">
          <cell r="A2047">
            <v>42947</v>
          </cell>
          <cell r="B2047">
            <v>6</v>
          </cell>
          <cell r="C2047">
            <v>17</v>
          </cell>
          <cell r="D2047"/>
          <cell r="E2047"/>
          <cell r="F2047"/>
          <cell r="G2047"/>
          <cell r="H2047">
            <v>5</v>
          </cell>
          <cell r="I2047"/>
          <cell r="J2047"/>
          <cell r="K2047">
            <v>1</v>
          </cell>
          <cell r="L2047"/>
          <cell r="M2047">
            <v>1</v>
          </cell>
          <cell r="N2047"/>
          <cell r="O2047">
            <v>1</v>
          </cell>
          <cell r="P2047"/>
          <cell r="Q2047">
            <v>1</v>
          </cell>
          <cell r="R2047"/>
          <cell r="S2047">
            <v>7</v>
          </cell>
          <cell r="T2047"/>
          <cell r="U2047"/>
          <cell r="V2047">
            <v>1</v>
          </cell>
          <cell r="W2047">
            <v>1</v>
          </cell>
          <cell r="X2047">
            <v>3</v>
          </cell>
          <cell r="Y2047"/>
          <cell r="Z2047"/>
        </row>
        <row r="2048">
          <cell r="A2048">
            <v>42948</v>
          </cell>
          <cell r="B2048">
            <v>7</v>
          </cell>
          <cell r="C2048">
            <v>17</v>
          </cell>
          <cell r="D2048"/>
          <cell r="E2048"/>
          <cell r="F2048"/>
          <cell r="G2048"/>
          <cell r="H2048">
            <v>5</v>
          </cell>
          <cell r="I2048"/>
          <cell r="J2048"/>
          <cell r="K2048">
            <v>1</v>
          </cell>
          <cell r="L2048"/>
          <cell r="M2048">
            <v>1</v>
          </cell>
          <cell r="N2048"/>
          <cell r="O2048"/>
          <cell r="P2048"/>
          <cell r="Q2048"/>
          <cell r="R2048"/>
          <cell r="S2048">
            <v>8</v>
          </cell>
          <cell r="T2048"/>
          <cell r="U2048"/>
          <cell r="V2048"/>
          <cell r="W2048">
            <v>1</v>
          </cell>
          <cell r="X2048">
            <v>3</v>
          </cell>
          <cell r="Y2048"/>
          <cell r="Z2048"/>
        </row>
        <row r="2049">
          <cell r="A2049">
            <v>42949</v>
          </cell>
          <cell r="B2049">
            <v>7</v>
          </cell>
          <cell r="C2049">
            <v>21</v>
          </cell>
          <cell r="D2049"/>
          <cell r="E2049"/>
          <cell r="F2049">
            <v>1</v>
          </cell>
          <cell r="G2049"/>
          <cell r="H2049">
            <v>6</v>
          </cell>
          <cell r="I2049"/>
          <cell r="J2049"/>
          <cell r="K2049">
            <v>1</v>
          </cell>
          <cell r="L2049"/>
          <cell r="M2049"/>
          <cell r="N2049"/>
          <cell r="O2049"/>
          <cell r="P2049"/>
          <cell r="Q2049">
            <v>1</v>
          </cell>
          <cell r="R2049"/>
          <cell r="S2049">
            <v>6</v>
          </cell>
          <cell r="T2049"/>
          <cell r="U2049"/>
          <cell r="V2049">
            <v>1</v>
          </cell>
          <cell r="W2049">
            <v>1</v>
          </cell>
          <cell r="X2049">
            <v>3</v>
          </cell>
          <cell r="Y2049"/>
          <cell r="Z2049"/>
        </row>
        <row r="2050">
          <cell r="A2050">
            <v>42950</v>
          </cell>
          <cell r="B2050">
            <v>7</v>
          </cell>
          <cell r="C2050">
            <v>28</v>
          </cell>
          <cell r="D2050">
            <v>1</v>
          </cell>
          <cell r="E2050"/>
          <cell r="F2050">
            <v>1</v>
          </cell>
          <cell r="G2050"/>
          <cell r="H2050">
            <v>5</v>
          </cell>
          <cell r="I2050"/>
          <cell r="J2050"/>
          <cell r="K2050">
            <v>1</v>
          </cell>
          <cell r="L2050"/>
          <cell r="M2050">
            <v>1</v>
          </cell>
          <cell r="N2050"/>
          <cell r="O2050"/>
          <cell r="P2050"/>
          <cell r="Q2050">
            <v>1</v>
          </cell>
          <cell r="R2050"/>
          <cell r="S2050">
            <v>6</v>
          </cell>
          <cell r="T2050"/>
          <cell r="U2050"/>
          <cell r="V2050"/>
          <cell r="W2050">
            <v>1</v>
          </cell>
          <cell r="X2050"/>
          <cell r="Y2050"/>
          <cell r="Z2050"/>
        </row>
        <row r="2051">
          <cell r="A2051">
            <v>42951</v>
          </cell>
          <cell r="B2051">
            <v>8</v>
          </cell>
          <cell r="C2051">
            <v>23</v>
          </cell>
          <cell r="D2051">
            <v>1</v>
          </cell>
          <cell r="E2051"/>
          <cell r="F2051">
            <v>1</v>
          </cell>
          <cell r="G2051"/>
          <cell r="H2051">
            <v>6</v>
          </cell>
          <cell r="I2051"/>
          <cell r="J2051"/>
          <cell r="K2051"/>
          <cell r="L2051">
            <v>1</v>
          </cell>
          <cell r="M2051">
            <v>1</v>
          </cell>
          <cell r="N2051"/>
          <cell r="O2051"/>
          <cell r="P2051"/>
          <cell r="Q2051">
            <v>1</v>
          </cell>
          <cell r="R2051"/>
          <cell r="S2051">
            <v>7</v>
          </cell>
          <cell r="T2051"/>
          <cell r="U2051"/>
          <cell r="V2051"/>
          <cell r="W2051">
            <v>1</v>
          </cell>
          <cell r="X2051">
            <v>1</v>
          </cell>
          <cell r="Y2051"/>
          <cell r="Z2051"/>
        </row>
        <row r="2052">
          <cell r="A2052">
            <v>42952</v>
          </cell>
          <cell r="B2052">
            <v>6</v>
          </cell>
          <cell r="C2052">
            <v>29</v>
          </cell>
          <cell r="D2052">
            <v>4</v>
          </cell>
          <cell r="E2052"/>
          <cell r="F2052">
            <v>1</v>
          </cell>
          <cell r="G2052"/>
          <cell r="H2052">
            <v>6</v>
          </cell>
          <cell r="I2052"/>
          <cell r="J2052"/>
          <cell r="K2052"/>
          <cell r="L2052"/>
          <cell r="M2052">
            <v>1</v>
          </cell>
          <cell r="N2052"/>
          <cell r="O2052"/>
          <cell r="P2052"/>
          <cell r="Q2052">
            <v>1</v>
          </cell>
          <cell r="R2052"/>
          <cell r="S2052">
            <v>6</v>
          </cell>
          <cell r="T2052"/>
          <cell r="U2052"/>
          <cell r="V2052">
            <v>2</v>
          </cell>
          <cell r="W2052">
            <v>1</v>
          </cell>
          <cell r="X2052">
            <v>2</v>
          </cell>
          <cell r="Y2052"/>
          <cell r="Z2052"/>
        </row>
        <row r="2053">
          <cell r="A2053">
            <v>42953</v>
          </cell>
          <cell r="B2053">
            <v>8</v>
          </cell>
          <cell r="C2053">
            <v>21</v>
          </cell>
          <cell r="D2053">
            <v>2</v>
          </cell>
          <cell r="E2053"/>
          <cell r="F2053">
            <v>1</v>
          </cell>
          <cell r="G2053"/>
          <cell r="H2053">
            <v>4</v>
          </cell>
          <cell r="I2053"/>
          <cell r="J2053"/>
          <cell r="K2053"/>
          <cell r="L2053">
            <v>1</v>
          </cell>
          <cell r="M2053"/>
          <cell r="N2053"/>
          <cell r="O2053"/>
          <cell r="P2053"/>
          <cell r="Q2053"/>
          <cell r="R2053"/>
          <cell r="S2053">
            <v>5</v>
          </cell>
          <cell r="T2053"/>
          <cell r="U2053"/>
          <cell r="V2053"/>
          <cell r="W2053"/>
          <cell r="X2053">
            <v>2</v>
          </cell>
          <cell r="Y2053"/>
          <cell r="Z2053"/>
        </row>
        <row r="2054">
          <cell r="A2054">
            <v>42954</v>
          </cell>
          <cell r="B2054">
            <v>7</v>
          </cell>
          <cell r="C2054">
            <v>27</v>
          </cell>
          <cell r="D2054">
            <v>1</v>
          </cell>
          <cell r="E2054"/>
          <cell r="F2054"/>
          <cell r="G2054"/>
          <cell r="H2054">
            <v>6</v>
          </cell>
          <cell r="I2054"/>
          <cell r="J2054"/>
          <cell r="K2054">
            <v>1</v>
          </cell>
          <cell r="L2054"/>
          <cell r="M2054"/>
          <cell r="N2054"/>
          <cell r="O2054"/>
          <cell r="P2054"/>
          <cell r="Q2054">
            <v>2</v>
          </cell>
          <cell r="R2054"/>
          <cell r="S2054">
            <v>7</v>
          </cell>
          <cell r="T2054"/>
          <cell r="U2054"/>
          <cell r="V2054"/>
          <cell r="W2054"/>
          <cell r="X2054">
            <v>1</v>
          </cell>
          <cell r="Y2054"/>
          <cell r="Z2054"/>
        </row>
        <row r="2055">
          <cell r="A2055">
            <v>42955</v>
          </cell>
          <cell r="B2055">
            <v>8</v>
          </cell>
          <cell r="C2055">
            <v>23</v>
          </cell>
          <cell r="D2055">
            <v>2</v>
          </cell>
          <cell r="E2055"/>
          <cell r="F2055"/>
          <cell r="G2055"/>
          <cell r="H2055">
            <v>4</v>
          </cell>
          <cell r="I2055"/>
          <cell r="J2055"/>
          <cell r="K2055">
            <v>1</v>
          </cell>
          <cell r="L2055">
            <v>1</v>
          </cell>
          <cell r="M2055"/>
          <cell r="N2055"/>
          <cell r="O2055"/>
          <cell r="P2055"/>
          <cell r="Q2055">
            <v>2</v>
          </cell>
          <cell r="R2055">
            <v>1</v>
          </cell>
          <cell r="S2055">
            <v>6</v>
          </cell>
          <cell r="T2055"/>
          <cell r="U2055"/>
          <cell r="V2055"/>
          <cell r="W2055"/>
          <cell r="X2055">
            <v>1</v>
          </cell>
          <cell r="Y2055"/>
          <cell r="Z2055"/>
        </row>
        <row r="2056">
          <cell r="A2056">
            <v>42956</v>
          </cell>
          <cell r="B2056">
            <v>7</v>
          </cell>
          <cell r="C2056">
            <v>24</v>
          </cell>
          <cell r="D2056">
            <v>1</v>
          </cell>
          <cell r="E2056"/>
          <cell r="F2056"/>
          <cell r="G2056"/>
          <cell r="H2056">
            <v>5</v>
          </cell>
          <cell r="I2056">
            <v>1</v>
          </cell>
          <cell r="J2056"/>
          <cell r="K2056">
            <v>1</v>
          </cell>
          <cell r="L2056">
            <v>1</v>
          </cell>
          <cell r="M2056"/>
          <cell r="N2056"/>
          <cell r="O2056"/>
          <cell r="P2056"/>
          <cell r="Q2056">
            <v>1</v>
          </cell>
          <cell r="R2056">
            <v>1</v>
          </cell>
          <cell r="S2056">
            <v>7</v>
          </cell>
          <cell r="T2056"/>
          <cell r="U2056"/>
          <cell r="V2056">
            <v>1</v>
          </cell>
          <cell r="W2056"/>
          <cell r="X2056">
            <v>2</v>
          </cell>
          <cell r="Y2056"/>
          <cell r="Z2056"/>
        </row>
        <row r="2057">
          <cell r="A2057">
            <v>42957</v>
          </cell>
          <cell r="B2057">
            <v>7</v>
          </cell>
          <cell r="C2057">
            <v>15</v>
          </cell>
          <cell r="D2057">
            <v>3</v>
          </cell>
          <cell r="E2057"/>
          <cell r="F2057"/>
          <cell r="G2057">
            <v>1</v>
          </cell>
          <cell r="H2057">
            <v>5</v>
          </cell>
          <cell r="I2057">
            <v>2</v>
          </cell>
          <cell r="J2057"/>
          <cell r="K2057">
            <v>1</v>
          </cell>
          <cell r="L2057">
            <v>1</v>
          </cell>
          <cell r="M2057"/>
          <cell r="N2057"/>
          <cell r="O2057">
            <v>2</v>
          </cell>
          <cell r="P2057"/>
          <cell r="Q2057">
            <v>2</v>
          </cell>
          <cell r="R2057">
            <v>1</v>
          </cell>
          <cell r="S2057">
            <v>5</v>
          </cell>
          <cell r="T2057"/>
          <cell r="U2057"/>
          <cell r="V2057"/>
          <cell r="W2057"/>
          <cell r="X2057">
            <v>2</v>
          </cell>
          <cell r="Y2057"/>
          <cell r="Z2057"/>
        </row>
        <row r="2058">
          <cell r="A2058">
            <v>42958</v>
          </cell>
          <cell r="B2058">
            <v>5</v>
          </cell>
          <cell r="C2058">
            <v>21</v>
          </cell>
          <cell r="D2058">
            <v>4</v>
          </cell>
          <cell r="E2058"/>
          <cell r="F2058"/>
          <cell r="G2058"/>
          <cell r="H2058">
            <v>4</v>
          </cell>
          <cell r="I2058">
            <v>2</v>
          </cell>
          <cell r="J2058"/>
          <cell r="K2058">
            <v>1</v>
          </cell>
          <cell r="L2058">
            <v>1</v>
          </cell>
          <cell r="M2058"/>
          <cell r="N2058"/>
          <cell r="O2058">
            <v>2</v>
          </cell>
          <cell r="P2058"/>
          <cell r="Q2058">
            <v>2</v>
          </cell>
          <cell r="R2058"/>
          <cell r="S2058">
            <v>7</v>
          </cell>
          <cell r="T2058"/>
          <cell r="U2058"/>
          <cell r="V2058">
            <v>1</v>
          </cell>
          <cell r="W2058"/>
          <cell r="X2058">
            <v>2</v>
          </cell>
          <cell r="Y2058"/>
          <cell r="Z2058"/>
        </row>
        <row r="2059">
          <cell r="A2059">
            <v>42959</v>
          </cell>
          <cell r="B2059">
            <v>5</v>
          </cell>
          <cell r="C2059">
            <v>22</v>
          </cell>
          <cell r="D2059">
            <v>2</v>
          </cell>
          <cell r="E2059"/>
          <cell r="F2059"/>
          <cell r="G2059"/>
          <cell r="H2059">
            <v>4</v>
          </cell>
          <cell r="I2059">
            <v>2</v>
          </cell>
          <cell r="J2059"/>
          <cell r="K2059">
            <v>1</v>
          </cell>
          <cell r="L2059">
            <v>1</v>
          </cell>
          <cell r="M2059"/>
          <cell r="N2059"/>
          <cell r="O2059">
            <v>1</v>
          </cell>
          <cell r="P2059"/>
          <cell r="Q2059">
            <v>1</v>
          </cell>
          <cell r="R2059"/>
          <cell r="S2059">
            <v>10</v>
          </cell>
          <cell r="T2059"/>
          <cell r="U2059"/>
          <cell r="V2059"/>
          <cell r="W2059"/>
          <cell r="X2059"/>
          <cell r="Y2059"/>
          <cell r="Z2059"/>
        </row>
        <row r="2060">
          <cell r="A2060">
            <v>42960</v>
          </cell>
          <cell r="B2060">
            <v>5</v>
          </cell>
          <cell r="C2060">
            <v>27</v>
          </cell>
          <cell r="D2060">
            <v>1</v>
          </cell>
          <cell r="E2060"/>
          <cell r="F2060"/>
          <cell r="G2060"/>
          <cell r="H2060">
            <v>4</v>
          </cell>
          <cell r="I2060">
            <v>3</v>
          </cell>
          <cell r="J2060"/>
          <cell r="K2060">
            <v>1</v>
          </cell>
          <cell r="L2060">
            <v>2</v>
          </cell>
          <cell r="M2060"/>
          <cell r="N2060"/>
          <cell r="O2060">
            <v>1</v>
          </cell>
          <cell r="P2060"/>
          <cell r="Q2060"/>
          <cell r="R2060"/>
          <cell r="S2060">
            <v>4</v>
          </cell>
          <cell r="T2060"/>
          <cell r="U2060"/>
          <cell r="V2060"/>
          <cell r="W2060"/>
          <cell r="X2060">
            <v>2</v>
          </cell>
          <cell r="Y2060"/>
          <cell r="Z2060"/>
        </row>
        <row r="2061">
          <cell r="A2061">
            <v>42961</v>
          </cell>
          <cell r="B2061">
            <v>5</v>
          </cell>
          <cell r="C2061">
            <v>30</v>
          </cell>
          <cell r="D2061">
            <v>5</v>
          </cell>
          <cell r="E2061"/>
          <cell r="F2061"/>
          <cell r="G2061"/>
          <cell r="H2061">
            <v>3</v>
          </cell>
          <cell r="I2061">
            <v>2</v>
          </cell>
          <cell r="J2061"/>
          <cell r="K2061">
            <v>1</v>
          </cell>
          <cell r="L2061">
            <v>2</v>
          </cell>
          <cell r="M2061"/>
          <cell r="N2061"/>
          <cell r="O2061"/>
          <cell r="P2061"/>
          <cell r="Q2061">
            <v>1</v>
          </cell>
          <cell r="R2061"/>
          <cell r="S2061">
            <v>2</v>
          </cell>
          <cell r="T2061"/>
          <cell r="U2061"/>
          <cell r="V2061"/>
          <cell r="W2061"/>
          <cell r="X2061">
            <v>1</v>
          </cell>
          <cell r="Y2061"/>
          <cell r="Z2061"/>
        </row>
        <row r="2062">
          <cell r="A2062">
            <v>42962</v>
          </cell>
          <cell r="B2062">
            <v>3</v>
          </cell>
          <cell r="C2062">
            <v>33</v>
          </cell>
          <cell r="D2062">
            <v>2</v>
          </cell>
          <cell r="E2062"/>
          <cell r="F2062"/>
          <cell r="G2062"/>
          <cell r="H2062">
            <v>3</v>
          </cell>
          <cell r="I2062">
            <v>1</v>
          </cell>
          <cell r="J2062"/>
          <cell r="K2062">
            <v>1</v>
          </cell>
          <cell r="L2062">
            <v>1</v>
          </cell>
          <cell r="M2062">
            <v>1</v>
          </cell>
          <cell r="N2062"/>
          <cell r="O2062"/>
          <cell r="P2062"/>
          <cell r="Q2062">
            <v>1</v>
          </cell>
          <cell r="R2062"/>
          <cell r="S2062">
            <v>4</v>
          </cell>
          <cell r="T2062"/>
          <cell r="U2062"/>
          <cell r="V2062"/>
          <cell r="W2062"/>
          <cell r="X2062">
            <v>1</v>
          </cell>
          <cell r="Y2062"/>
          <cell r="Z2062"/>
        </row>
        <row r="2063">
          <cell r="A2063">
            <v>42963</v>
          </cell>
          <cell r="B2063">
            <v>5</v>
          </cell>
          <cell r="C2063">
            <v>31</v>
          </cell>
          <cell r="D2063">
            <v>3</v>
          </cell>
          <cell r="E2063"/>
          <cell r="F2063"/>
          <cell r="G2063"/>
          <cell r="H2063">
            <v>4</v>
          </cell>
          <cell r="I2063">
            <v>2</v>
          </cell>
          <cell r="J2063"/>
          <cell r="K2063">
            <v>1</v>
          </cell>
          <cell r="L2063">
            <v>2</v>
          </cell>
          <cell r="M2063">
            <v>1</v>
          </cell>
          <cell r="N2063"/>
          <cell r="O2063"/>
          <cell r="P2063"/>
          <cell r="Q2063">
            <v>2</v>
          </cell>
          <cell r="R2063"/>
          <cell r="S2063">
            <v>7</v>
          </cell>
          <cell r="T2063"/>
          <cell r="U2063"/>
          <cell r="V2063"/>
          <cell r="W2063"/>
          <cell r="X2063">
            <v>2</v>
          </cell>
          <cell r="Y2063"/>
          <cell r="Z2063"/>
        </row>
        <row r="2064">
          <cell r="A2064">
            <v>42964</v>
          </cell>
          <cell r="B2064">
            <v>5</v>
          </cell>
          <cell r="C2064">
            <v>33</v>
          </cell>
          <cell r="D2064">
            <v>3</v>
          </cell>
          <cell r="E2064"/>
          <cell r="F2064"/>
          <cell r="G2064">
            <v>1</v>
          </cell>
          <cell r="H2064">
            <v>3</v>
          </cell>
          <cell r="I2064">
            <v>1</v>
          </cell>
          <cell r="J2064"/>
          <cell r="K2064">
            <v>1</v>
          </cell>
          <cell r="L2064">
            <v>1</v>
          </cell>
          <cell r="M2064"/>
          <cell r="N2064"/>
          <cell r="O2064"/>
          <cell r="P2064"/>
          <cell r="Q2064">
            <v>3</v>
          </cell>
          <cell r="R2064"/>
          <cell r="S2064">
            <v>11</v>
          </cell>
          <cell r="T2064"/>
          <cell r="U2064"/>
          <cell r="V2064">
            <v>1</v>
          </cell>
          <cell r="W2064"/>
          <cell r="X2064">
            <v>2</v>
          </cell>
          <cell r="Y2064"/>
          <cell r="Z2064"/>
        </row>
        <row r="2065">
          <cell r="A2065">
            <v>42965</v>
          </cell>
          <cell r="B2065">
            <v>5</v>
          </cell>
          <cell r="C2065">
            <v>26</v>
          </cell>
          <cell r="D2065">
            <v>2</v>
          </cell>
          <cell r="E2065"/>
          <cell r="F2065"/>
          <cell r="G2065">
            <v>1</v>
          </cell>
          <cell r="H2065">
            <v>3</v>
          </cell>
          <cell r="I2065"/>
          <cell r="J2065"/>
          <cell r="K2065">
            <v>1</v>
          </cell>
          <cell r="L2065">
            <v>1</v>
          </cell>
          <cell r="M2065"/>
          <cell r="N2065"/>
          <cell r="O2065"/>
          <cell r="P2065"/>
          <cell r="Q2065">
            <v>2</v>
          </cell>
          <cell r="R2065"/>
          <cell r="S2065">
            <v>3</v>
          </cell>
          <cell r="T2065"/>
          <cell r="U2065"/>
          <cell r="V2065"/>
          <cell r="W2065"/>
          <cell r="X2065">
            <v>2</v>
          </cell>
          <cell r="Y2065"/>
          <cell r="Z2065"/>
        </row>
        <row r="2066">
          <cell r="A2066">
            <v>42966</v>
          </cell>
          <cell r="B2066">
            <v>5</v>
          </cell>
          <cell r="C2066">
            <v>25</v>
          </cell>
          <cell r="D2066">
            <v>2</v>
          </cell>
          <cell r="E2066"/>
          <cell r="F2066"/>
          <cell r="G2066"/>
          <cell r="H2066">
            <v>3</v>
          </cell>
          <cell r="I2066"/>
          <cell r="J2066"/>
          <cell r="K2066">
            <v>1</v>
          </cell>
          <cell r="L2066">
            <v>1</v>
          </cell>
          <cell r="M2066"/>
          <cell r="N2066"/>
          <cell r="O2066"/>
          <cell r="P2066"/>
          <cell r="Q2066">
            <v>2</v>
          </cell>
          <cell r="R2066"/>
          <cell r="S2066">
            <v>5</v>
          </cell>
          <cell r="T2066"/>
          <cell r="U2066"/>
          <cell r="V2066">
            <v>1</v>
          </cell>
          <cell r="W2066"/>
          <cell r="X2066">
            <v>3</v>
          </cell>
          <cell r="Y2066"/>
          <cell r="Z2066"/>
        </row>
        <row r="2067">
          <cell r="A2067">
            <v>42967</v>
          </cell>
          <cell r="B2067">
            <v>5</v>
          </cell>
          <cell r="C2067">
            <v>23</v>
          </cell>
          <cell r="D2067">
            <v>1</v>
          </cell>
          <cell r="E2067"/>
          <cell r="F2067">
            <v>1</v>
          </cell>
          <cell r="G2067">
            <v>1</v>
          </cell>
          <cell r="H2067">
            <v>1</v>
          </cell>
          <cell r="I2067"/>
          <cell r="J2067"/>
          <cell r="K2067">
            <v>1</v>
          </cell>
          <cell r="L2067">
            <v>1</v>
          </cell>
          <cell r="M2067"/>
          <cell r="N2067"/>
          <cell r="O2067">
            <v>2</v>
          </cell>
          <cell r="P2067"/>
          <cell r="Q2067">
            <v>2</v>
          </cell>
          <cell r="R2067"/>
          <cell r="S2067">
            <v>2</v>
          </cell>
          <cell r="T2067"/>
          <cell r="U2067"/>
          <cell r="V2067">
            <v>1</v>
          </cell>
          <cell r="W2067">
            <v>1</v>
          </cell>
          <cell r="X2067">
            <v>3</v>
          </cell>
          <cell r="Y2067"/>
          <cell r="Z2067"/>
        </row>
        <row r="2068">
          <cell r="A2068">
            <v>42968</v>
          </cell>
          <cell r="B2068">
            <v>5</v>
          </cell>
          <cell r="C2068">
            <v>27</v>
          </cell>
          <cell r="D2068">
            <v>2</v>
          </cell>
          <cell r="E2068"/>
          <cell r="F2068">
            <v>1</v>
          </cell>
          <cell r="G2068">
            <v>2</v>
          </cell>
          <cell r="H2068">
            <v>3</v>
          </cell>
          <cell r="I2068"/>
          <cell r="J2068"/>
          <cell r="K2068"/>
          <cell r="L2068"/>
          <cell r="M2068">
            <v>1</v>
          </cell>
          <cell r="N2068"/>
          <cell r="O2068">
            <v>3</v>
          </cell>
          <cell r="P2068"/>
          <cell r="Q2068">
            <v>1</v>
          </cell>
          <cell r="R2068"/>
          <cell r="S2068">
            <v>7</v>
          </cell>
          <cell r="T2068"/>
          <cell r="U2068"/>
          <cell r="V2068"/>
          <cell r="W2068">
            <v>1</v>
          </cell>
          <cell r="X2068">
            <v>3</v>
          </cell>
          <cell r="Y2068"/>
          <cell r="Z2068"/>
        </row>
        <row r="2069">
          <cell r="A2069">
            <v>42969</v>
          </cell>
          <cell r="B2069">
            <v>5</v>
          </cell>
          <cell r="C2069">
            <v>29</v>
          </cell>
          <cell r="D2069">
            <v>2</v>
          </cell>
          <cell r="E2069"/>
          <cell r="F2069">
            <v>1</v>
          </cell>
          <cell r="G2069">
            <v>3</v>
          </cell>
          <cell r="H2069">
            <v>2</v>
          </cell>
          <cell r="I2069"/>
          <cell r="J2069"/>
          <cell r="K2069"/>
          <cell r="L2069"/>
          <cell r="M2069"/>
          <cell r="N2069"/>
          <cell r="O2069">
            <v>2</v>
          </cell>
          <cell r="P2069"/>
          <cell r="Q2069">
            <v>1</v>
          </cell>
          <cell r="R2069"/>
          <cell r="S2069">
            <v>3</v>
          </cell>
          <cell r="T2069"/>
          <cell r="U2069"/>
          <cell r="V2069">
            <v>1</v>
          </cell>
          <cell r="W2069">
            <v>1</v>
          </cell>
          <cell r="X2069">
            <v>5</v>
          </cell>
          <cell r="Y2069"/>
          <cell r="Z2069"/>
        </row>
        <row r="2070">
          <cell r="A2070">
            <v>42970</v>
          </cell>
          <cell r="B2070">
            <v>5</v>
          </cell>
          <cell r="C2070">
            <v>20</v>
          </cell>
          <cell r="D2070">
            <v>4</v>
          </cell>
          <cell r="E2070"/>
          <cell r="F2070">
            <v>1</v>
          </cell>
          <cell r="G2070">
            <v>1</v>
          </cell>
          <cell r="H2070"/>
          <cell r="I2070">
            <v>1</v>
          </cell>
          <cell r="J2070"/>
          <cell r="K2070"/>
          <cell r="L2070"/>
          <cell r="M2070"/>
          <cell r="N2070"/>
          <cell r="O2070">
            <v>1</v>
          </cell>
          <cell r="P2070"/>
          <cell r="Q2070">
            <v>2</v>
          </cell>
          <cell r="R2070"/>
          <cell r="S2070">
            <v>4</v>
          </cell>
          <cell r="T2070"/>
          <cell r="U2070"/>
          <cell r="V2070">
            <v>3</v>
          </cell>
          <cell r="W2070">
            <v>1</v>
          </cell>
          <cell r="X2070">
            <v>3</v>
          </cell>
          <cell r="Y2070"/>
          <cell r="Z2070"/>
        </row>
        <row r="2071">
          <cell r="A2071">
            <v>42971</v>
          </cell>
          <cell r="B2071">
            <v>6</v>
          </cell>
          <cell r="C2071">
            <v>16</v>
          </cell>
          <cell r="D2071">
            <v>5</v>
          </cell>
          <cell r="E2071"/>
          <cell r="F2071">
            <v>1</v>
          </cell>
          <cell r="G2071">
            <v>2</v>
          </cell>
          <cell r="H2071"/>
          <cell r="I2071">
            <v>1</v>
          </cell>
          <cell r="J2071"/>
          <cell r="K2071"/>
          <cell r="L2071"/>
          <cell r="M2071">
            <v>1</v>
          </cell>
          <cell r="N2071"/>
          <cell r="O2071">
            <v>2</v>
          </cell>
          <cell r="P2071"/>
          <cell r="Q2071">
            <v>1</v>
          </cell>
          <cell r="R2071"/>
          <cell r="S2071">
            <v>4</v>
          </cell>
          <cell r="T2071"/>
          <cell r="U2071"/>
          <cell r="V2071">
            <v>1</v>
          </cell>
          <cell r="W2071"/>
          <cell r="X2071">
            <v>1</v>
          </cell>
          <cell r="Y2071"/>
          <cell r="Z2071"/>
        </row>
        <row r="2072">
          <cell r="A2072">
            <v>42972</v>
          </cell>
          <cell r="B2072">
            <v>4</v>
          </cell>
          <cell r="C2072">
            <v>23</v>
          </cell>
          <cell r="D2072">
            <v>3</v>
          </cell>
          <cell r="E2072"/>
          <cell r="F2072">
            <v>1</v>
          </cell>
          <cell r="G2072"/>
          <cell r="H2072"/>
          <cell r="I2072">
            <v>1</v>
          </cell>
          <cell r="J2072"/>
          <cell r="K2072"/>
          <cell r="L2072"/>
          <cell r="M2072">
            <v>2</v>
          </cell>
          <cell r="N2072"/>
          <cell r="O2072">
            <v>1</v>
          </cell>
          <cell r="P2072"/>
          <cell r="Q2072"/>
          <cell r="R2072"/>
          <cell r="S2072">
            <v>2</v>
          </cell>
          <cell r="T2072"/>
          <cell r="U2072"/>
          <cell r="V2072"/>
          <cell r="W2072"/>
          <cell r="X2072"/>
          <cell r="Y2072"/>
          <cell r="Z2072"/>
        </row>
        <row r="2073">
          <cell r="A2073">
            <v>42973</v>
          </cell>
          <cell r="B2073">
            <v>4</v>
          </cell>
          <cell r="C2073">
            <v>23</v>
          </cell>
          <cell r="D2073">
            <v>1</v>
          </cell>
          <cell r="E2073"/>
          <cell r="F2073">
            <v>1</v>
          </cell>
          <cell r="G2073"/>
          <cell r="H2073">
            <v>2</v>
          </cell>
          <cell r="I2073">
            <v>1</v>
          </cell>
          <cell r="J2073"/>
          <cell r="K2073"/>
          <cell r="L2073"/>
          <cell r="M2073">
            <v>1</v>
          </cell>
          <cell r="N2073"/>
          <cell r="O2073">
            <v>1</v>
          </cell>
          <cell r="P2073"/>
          <cell r="Q2073"/>
          <cell r="R2073"/>
          <cell r="S2073">
            <v>5</v>
          </cell>
          <cell r="T2073"/>
          <cell r="U2073"/>
          <cell r="V2073">
            <v>1</v>
          </cell>
          <cell r="W2073"/>
          <cell r="X2073">
            <v>1</v>
          </cell>
          <cell r="Y2073"/>
          <cell r="Z2073"/>
        </row>
        <row r="2074">
          <cell r="A2074">
            <v>42974</v>
          </cell>
          <cell r="B2074">
            <v>4</v>
          </cell>
          <cell r="C2074">
            <v>30</v>
          </cell>
          <cell r="D2074">
            <v>5</v>
          </cell>
          <cell r="E2074"/>
          <cell r="F2074">
            <v>1</v>
          </cell>
          <cell r="G2074"/>
          <cell r="H2074">
            <v>3</v>
          </cell>
          <cell r="I2074">
            <v>2</v>
          </cell>
          <cell r="J2074"/>
          <cell r="K2074"/>
          <cell r="L2074"/>
          <cell r="M2074">
            <v>1</v>
          </cell>
          <cell r="N2074"/>
          <cell r="O2074"/>
          <cell r="P2074"/>
          <cell r="Q2074"/>
          <cell r="R2074"/>
          <cell r="S2074">
            <v>4</v>
          </cell>
          <cell r="T2074"/>
          <cell r="U2074"/>
          <cell r="V2074">
            <v>1</v>
          </cell>
          <cell r="W2074"/>
          <cell r="X2074"/>
          <cell r="Y2074"/>
          <cell r="Z2074"/>
        </row>
        <row r="2075">
          <cell r="A2075">
            <v>42975</v>
          </cell>
          <cell r="B2075">
            <v>4</v>
          </cell>
          <cell r="C2075">
            <v>25</v>
          </cell>
          <cell r="D2075">
            <v>5</v>
          </cell>
          <cell r="E2075"/>
          <cell r="F2075">
            <v>2</v>
          </cell>
          <cell r="G2075"/>
          <cell r="H2075">
            <v>3</v>
          </cell>
          <cell r="I2075">
            <v>2</v>
          </cell>
          <cell r="J2075"/>
          <cell r="K2075"/>
          <cell r="L2075"/>
          <cell r="M2075">
            <v>2</v>
          </cell>
          <cell r="N2075"/>
          <cell r="O2075"/>
          <cell r="P2075"/>
          <cell r="Q2075">
            <v>1</v>
          </cell>
          <cell r="R2075"/>
          <cell r="S2075">
            <v>4</v>
          </cell>
          <cell r="T2075"/>
          <cell r="U2075"/>
          <cell r="V2075">
            <v>1</v>
          </cell>
          <cell r="W2075"/>
          <cell r="X2075">
            <v>1</v>
          </cell>
          <cell r="Y2075"/>
          <cell r="Z2075"/>
        </row>
        <row r="2076">
          <cell r="A2076">
            <v>42976</v>
          </cell>
          <cell r="B2076">
            <v>3</v>
          </cell>
          <cell r="C2076">
            <v>24</v>
          </cell>
          <cell r="D2076">
            <v>5</v>
          </cell>
          <cell r="E2076"/>
          <cell r="F2076">
            <v>1</v>
          </cell>
          <cell r="G2076"/>
          <cell r="H2076">
            <v>3</v>
          </cell>
          <cell r="I2076">
            <v>2</v>
          </cell>
          <cell r="J2076"/>
          <cell r="K2076"/>
          <cell r="L2076"/>
          <cell r="M2076">
            <v>1</v>
          </cell>
          <cell r="N2076"/>
          <cell r="O2076">
            <v>1</v>
          </cell>
          <cell r="P2076"/>
          <cell r="Q2076"/>
          <cell r="R2076"/>
          <cell r="S2076">
            <v>3</v>
          </cell>
          <cell r="T2076"/>
          <cell r="U2076"/>
          <cell r="V2076">
            <v>1</v>
          </cell>
          <cell r="W2076"/>
          <cell r="X2076">
            <v>3</v>
          </cell>
          <cell r="Y2076"/>
          <cell r="Z2076"/>
        </row>
        <row r="2077">
          <cell r="A2077">
            <v>42977</v>
          </cell>
          <cell r="B2077">
            <v>3</v>
          </cell>
          <cell r="C2077">
            <v>26</v>
          </cell>
          <cell r="D2077">
            <v>6</v>
          </cell>
          <cell r="E2077"/>
          <cell r="F2077">
            <v>1</v>
          </cell>
          <cell r="G2077"/>
          <cell r="H2077">
            <v>1</v>
          </cell>
          <cell r="I2077">
            <v>3</v>
          </cell>
          <cell r="J2077"/>
          <cell r="K2077"/>
          <cell r="L2077"/>
          <cell r="M2077">
            <v>1</v>
          </cell>
          <cell r="N2077"/>
          <cell r="O2077">
            <v>1</v>
          </cell>
          <cell r="P2077"/>
          <cell r="Q2077">
            <v>1</v>
          </cell>
          <cell r="R2077"/>
          <cell r="S2077">
            <v>2</v>
          </cell>
          <cell r="T2077"/>
          <cell r="U2077"/>
          <cell r="V2077">
            <v>2</v>
          </cell>
          <cell r="W2077"/>
          <cell r="X2077">
            <v>1</v>
          </cell>
          <cell r="Y2077"/>
          <cell r="Z2077"/>
        </row>
        <row r="2078">
          <cell r="A2078">
            <v>42978</v>
          </cell>
          <cell r="B2078">
            <v>3</v>
          </cell>
          <cell r="C2078">
            <v>20</v>
          </cell>
          <cell r="D2078">
            <v>6</v>
          </cell>
          <cell r="E2078"/>
          <cell r="F2078">
            <v>1</v>
          </cell>
          <cell r="G2078">
            <v>1</v>
          </cell>
          <cell r="H2078">
            <v>1</v>
          </cell>
          <cell r="I2078">
            <v>2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>
            <v>1</v>
          </cell>
          <cell r="T2078"/>
          <cell r="U2078"/>
          <cell r="V2078">
            <v>1</v>
          </cell>
          <cell r="W2078"/>
          <cell r="X2078">
            <v>2</v>
          </cell>
          <cell r="Y2078"/>
          <cell r="Z2078"/>
        </row>
        <row r="2079">
          <cell r="A2079">
            <v>42979</v>
          </cell>
          <cell r="B2079">
            <v>2</v>
          </cell>
          <cell r="C2079">
            <v>22</v>
          </cell>
          <cell r="D2079">
            <v>7</v>
          </cell>
          <cell r="E2079"/>
          <cell r="F2079">
            <v>1</v>
          </cell>
          <cell r="G2079"/>
          <cell r="H2079"/>
          <cell r="I2079">
            <v>2</v>
          </cell>
          <cell r="J2079"/>
          <cell r="K2079">
            <v>1</v>
          </cell>
          <cell r="L2079"/>
          <cell r="M2079"/>
          <cell r="N2079"/>
          <cell r="O2079"/>
          <cell r="P2079"/>
          <cell r="Q2079"/>
          <cell r="R2079"/>
          <cell r="S2079">
            <v>2</v>
          </cell>
          <cell r="T2079"/>
          <cell r="U2079"/>
          <cell r="V2079"/>
          <cell r="W2079"/>
          <cell r="X2079">
            <v>1</v>
          </cell>
          <cell r="Y2079"/>
          <cell r="Z2079"/>
        </row>
        <row r="2080">
          <cell r="A2080">
            <v>42980</v>
          </cell>
          <cell r="B2080">
            <v>2</v>
          </cell>
          <cell r="C2080">
            <v>14</v>
          </cell>
          <cell r="D2080">
            <v>6</v>
          </cell>
          <cell r="E2080"/>
          <cell r="F2080">
            <v>1</v>
          </cell>
          <cell r="G2080"/>
          <cell r="H2080"/>
          <cell r="I2080">
            <v>2</v>
          </cell>
          <cell r="J2080"/>
          <cell r="K2080">
            <v>1</v>
          </cell>
          <cell r="L2080"/>
          <cell r="M2080"/>
          <cell r="N2080"/>
          <cell r="O2080">
            <v>1</v>
          </cell>
          <cell r="P2080"/>
          <cell r="Q2080">
            <v>1</v>
          </cell>
          <cell r="R2080"/>
          <cell r="S2080">
            <v>1</v>
          </cell>
          <cell r="T2080"/>
          <cell r="U2080"/>
          <cell r="V2080"/>
          <cell r="W2080"/>
          <cell r="X2080"/>
          <cell r="Y2080"/>
          <cell r="Z2080"/>
        </row>
        <row r="2081">
          <cell r="A2081">
            <v>42981</v>
          </cell>
          <cell r="B2081">
            <v>2</v>
          </cell>
          <cell r="C2081">
            <v>15</v>
          </cell>
          <cell r="D2081">
            <v>5</v>
          </cell>
          <cell r="E2081"/>
          <cell r="F2081">
            <v>1</v>
          </cell>
          <cell r="G2081"/>
          <cell r="H2081"/>
          <cell r="I2081">
            <v>1</v>
          </cell>
          <cell r="J2081"/>
          <cell r="K2081"/>
          <cell r="L2081"/>
          <cell r="M2081"/>
          <cell r="N2081"/>
          <cell r="O2081">
            <v>1</v>
          </cell>
          <cell r="P2081"/>
          <cell r="Q2081">
            <v>1</v>
          </cell>
          <cell r="R2081"/>
          <cell r="S2081">
            <v>3</v>
          </cell>
          <cell r="T2081"/>
          <cell r="U2081"/>
          <cell r="V2081"/>
          <cell r="W2081"/>
          <cell r="X2081"/>
          <cell r="Y2081"/>
          <cell r="Z2081"/>
        </row>
        <row r="2082">
          <cell r="A2082">
            <v>42982</v>
          </cell>
          <cell r="B2082">
            <v>3</v>
          </cell>
          <cell r="C2082">
            <v>18</v>
          </cell>
          <cell r="D2082">
            <v>6</v>
          </cell>
          <cell r="E2082"/>
          <cell r="F2082"/>
          <cell r="G2082"/>
          <cell r="H2082"/>
          <cell r="I2082">
            <v>1</v>
          </cell>
          <cell r="J2082"/>
          <cell r="K2082"/>
          <cell r="L2082"/>
          <cell r="M2082">
            <v>1</v>
          </cell>
          <cell r="N2082"/>
          <cell r="O2082"/>
          <cell r="P2082"/>
          <cell r="Q2082">
            <v>1</v>
          </cell>
          <cell r="R2082"/>
          <cell r="S2082">
            <v>4</v>
          </cell>
          <cell r="T2082"/>
          <cell r="U2082"/>
          <cell r="V2082">
            <v>1</v>
          </cell>
          <cell r="W2082">
            <v>1</v>
          </cell>
          <cell r="X2082">
            <v>3</v>
          </cell>
          <cell r="Y2082"/>
          <cell r="Z2082"/>
        </row>
        <row r="2083">
          <cell r="A2083">
            <v>42983</v>
          </cell>
          <cell r="B2083">
            <v>3</v>
          </cell>
          <cell r="C2083">
            <v>20</v>
          </cell>
          <cell r="D2083">
            <v>5</v>
          </cell>
          <cell r="E2083"/>
          <cell r="F2083"/>
          <cell r="G2083"/>
          <cell r="H2083">
            <v>1</v>
          </cell>
          <cell r="I2083">
            <v>1</v>
          </cell>
          <cell r="J2083"/>
          <cell r="K2083"/>
          <cell r="L2083"/>
          <cell r="M2083"/>
          <cell r="N2083"/>
          <cell r="O2083">
            <v>1</v>
          </cell>
          <cell r="P2083"/>
          <cell r="Q2083"/>
          <cell r="R2083"/>
          <cell r="S2083">
            <v>3</v>
          </cell>
          <cell r="T2083"/>
          <cell r="U2083"/>
          <cell r="V2083">
            <v>2</v>
          </cell>
          <cell r="W2083">
            <v>1</v>
          </cell>
          <cell r="X2083">
            <v>3</v>
          </cell>
          <cell r="Y2083"/>
          <cell r="Z2083"/>
        </row>
        <row r="2084">
          <cell r="A2084">
            <v>42984</v>
          </cell>
          <cell r="B2084">
            <v>5</v>
          </cell>
          <cell r="C2084">
            <v>20</v>
          </cell>
          <cell r="D2084">
            <v>2</v>
          </cell>
          <cell r="E2084"/>
          <cell r="F2084"/>
          <cell r="G2084"/>
          <cell r="H2084">
            <v>2</v>
          </cell>
          <cell r="I2084">
            <v>1</v>
          </cell>
          <cell r="J2084">
            <v>1</v>
          </cell>
          <cell r="K2084"/>
          <cell r="L2084"/>
          <cell r="M2084">
            <v>1</v>
          </cell>
          <cell r="N2084"/>
          <cell r="O2084">
            <v>2</v>
          </cell>
          <cell r="P2084"/>
          <cell r="Q2084">
            <v>1</v>
          </cell>
          <cell r="R2084"/>
          <cell r="S2084">
            <v>5</v>
          </cell>
          <cell r="T2084"/>
          <cell r="U2084"/>
          <cell r="V2084">
            <v>1</v>
          </cell>
          <cell r="W2084">
            <v>1</v>
          </cell>
          <cell r="X2084">
            <v>1</v>
          </cell>
          <cell r="Y2084"/>
          <cell r="Z2084"/>
        </row>
        <row r="2085">
          <cell r="A2085">
            <v>42985</v>
          </cell>
          <cell r="B2085">
            <v>5</v>
          </cell>
          <cell r="C2085">
            <v>17</v>
          </cell>
          <cell r="D2085">
            <v>3</v>
          </cell>
          <cell r="E2085"/>
          <cell r="F2085"/>
          <cell r="G2085"/>
          <cell r="H2085">
            <v>1</v>
          </cell>
          <cell r="I2085">
            <v>2</v>
          </cell>
          <cell r="J2085">
            <v>2</v>
          </cell>
          <cell r="K2085"/>
          <cell r="L2085"/>
          <cell r="M2085">
            <v>1</v>
          </cell>
          <cell r="N2085"/>
          <cell r="O2085">
            <v>1</v>
          </cell>
          <cell r="P2085"/>
          <cell r="Q2085"/>
          <cell r="R2085"/>
          <cell r="S2085">
            <v>5</v>
          </cell>
          <cell r="T2085"/>
          <cell r="U2085"/>
          <cell r="V2085">
            <v>4</v>
          </cell>
          <cell r="W2085">
            <v>1</v>
          </cell>
          <cell r="X2085">
            <v>1</v>
          </cell>
          <cell r="Y2085"/>
          <cell r="Z2085"/>
        </row>
        <row r="2086">
          <cell r="A2086">
            <v>42986</v>
          </cell>
          <cell r="B2086">
            <v>5</v>
          </cell>
          <cell r="C2086">
            <v>19</v>
          </cell>
          <cell r="D2086">
            <v>2</v>
          </cell>
          <cell r="E2086"/>
          <cell r="F2086"/>
          <cell r="G2086"/>
          <cell r="H2086">
            <v>1</v>
          </cell>
          <cell r="I2086">
            <v>3</v>
          </cell>
          <cell r="J2086">
            <v>2</v>
          </cell>
          <cell r="K2086"/>
          <cell r="L2086"/>
          <cell r="M2086"/>
          <cell r="N2086"/>
          <cell r="O2086"/>
          <cell r="P2086"/>
          <cell r="Q2086">
            <v>2</v>
          </cell>
          <cell r="R2086"/>
          <cell r="S2086">
            <v>8</v>
          </cell>
          <cell r="T2086"/>
          <cell r="U2086"/>
          <cell r="V2086">
            <v>3</v>
          </cell>
          <cell r="W2086">
            <v>1</v>
          </cell>
          <cell r="X2086">
            <v>1</v>
          </cell>
          <cell r="Y2086"/>
          <cell r="Z2086"/>
        </row>
        <row r="2087">
          <cell r="A2087">
            <v>42987</v>
          </cell>
          <cell r="B2087">
            <v>4</v>
          </cell>
          <cell r="C2087">
            <v>19</v>
          </cell>
          <cell r="D2087">
            <v>2</v>
          </cell>
          <cell r="E2087"/>
          <cell r="F2087"/>
          <cell r="G2087"/>
          <cell r="H2087">
            <v>1</v>
          </cell>
          <cell r="I2087">
            <v>2</v>
          </cell>
          <cell r="J2087">
            <v>2</v>
          </cell>
          <cell r="K2087">
            <v>1</v>
          </cell>
          <cell r="L2087"/>
          <cell r="M2087"/>
          <cell r="N2087"/>
          <cell r="O2087">
            <v>1</v>
          </cell>
          <cell r="P2087"/>
          <cell r="Q2087">
            <v>2</v>
          </cell>
          <cell r="R2087"/>
          <cell r="S2087">
            <v>8</v>
          </cell>
          <cell r="T2087"/>
          <cell r="U2087"/>
          <cell r="V2087"/>
          <cell r="W2087">
            <v>1</v>
          </cell>
          <cell r="X2087">
            <v>2</v>
          </cell>
          <cell r="Y2087"/>
          <cell r="Z2087"/>
        </row>
        <row r="2088">
          <cell r="A2088">
            <v>42988</v>
          </cell>
          <cell r="B2088">
            <v>4</v>
          </cell>
          <cell r="C2088">
            <v>17</v>
          </cell>
          <cell r="D2088">
            <v>3</v>
          </cell>
          <cell r="E2088"/>
          <cell r="F2088"/>
          <cell r="G2088"/>
          <cell r="H2088">
            <v>1</v>
          </cell>
          <cell r="I2088">
            <v>2</v>
          </cell>
          <cell r="J2088">
            <v>2</v>
          </cell>
          <cell r="K2088">
            <v>1</v>
          </cell>
          <cell r="L2088"/>
          <cell r="M2088"/>
          <cell r="N2088"/>
          <cell r="O2088"/>
          <cell r="P2088"/>
          <cell r="Q2088">
            <v>2</v>
          </cell>
          <cell r="R2088"/>
          <cell r="S2088">
            <v>5</v>
          </cell>
          <cell r="T2088"/>
          <cell r="U2088"/>
          <cell r="V2088">
            <v>2</v>
          </cell>
          <cell r="W2088">
            <v>2</v>
          </cell>
          <cell r="X2088">
            <v>2</v>
          </cell>
          <cell r="Y2088"/>
          <cell r="Z2088"/>
        </row>
        <row r="2089">
          <cell r="A2089">
            <v>42989</v>
          </cell>
          <cell r="B2089">
            <v>4</v>
          </cell>
          <cell r="C2089">
            <v>17</v>
          </cell>
          <cell r="D2089">
            <v>3</v>
          </cell>
          <cell r="E2089"/>
          <cell r="F2089"/>
          <cell r="G2089"/>
          <cell r="H2089">
            <v>3</v>
          </cell>
          <cell r="I2089">
            <v>1</v>
          </cell>
          <cell r="J2089">
            <v>1</v>
          </cell>
          <cell r="K2089">
            <v>1</v>
          </cell>
          <cell r="L2089"/>
          <cell r="M2089"/>
          <cell r="N2089"/>
          <cell r="O2089"/>
          <cell r="P2089"/>
          <cell r="Q2089">
            <v>3</v>
          </cell>
          <cell r="R2089"/>
          <cell r="S2089">
            <v>6</v>
          </cell>
          <cell r="T2089"/>
          <cell r="U2089"/>
          <cell r="V2089">
            <v>1</v>
          </cell>
          <cell r="W2089">
            <v>1</v>
          </cell>
          <cell r="X2089">
            <v>2</v>
          </cell>
          <cell r="Y2089"/>
          <cell r="Z2089"/>
        </row>
        <row r="2090">
          <cell r="A2090">
            <v>42990</v>
          </cell>
          <cell r="B2090">
            <v>4</v>
          </cell>
          <cell r="C2090">
            <v>17</v>
          </cell>
          <cell r="D2090">
            <v>3</v>
          </cell>
          <cell r="E2090"/>
          <cell r="F2090">
            <v>1</v>
          </cell>
          <cell r="G2090"/>
          <cell r="H2090">
            <v>3</v>
          </cell>
          <cell r="I2090"/>
          <cell r="J2090">
            <v>1</v>
          </cell>
          <cell r="K2090">
            <v>1</v>
          </cell>
          <cell r="L2090"/>
          <cell r="M2090"/>
          <cell r="N2090"/>
          <cell r="O2090">
            <v>1</v>
          </cell>
          <cell r="P2090"/>
          <cell r="Q2090">
            <v>4</v>
          </cell>
          <cell r="R2090"/>
          <cell r="S2090">
            <v>11</v>
          </cell>
          <cell r="T2090"/>
          <cell r="U2090"/>
          <cell r="V2090"/>
          <cell r="W2090">
            <v>2</v>
          </cell>
          <cell r="X2090">
            <v>3</v>
          </cell>
          <cell r="Y2090"/>
          <cell r="Z2090"/>
        </row>
        <row r="2091">
          <cell r="A2091">
            <v>42991</v>
          </cell>
          <cell r="B2091">
            <v>6</v>
          </cell>
          <cell r="C2091">
            <v>17</v>
          </cell>
          <cell r="D2091">
            <v>4</v>
          </cell>
          <cell r="E2091"/>
          <cell r="F2091">
            <v>1</v>
          </cell>
          <cell r="G2091"/>
          <cell r="H2091">
            <v>2</v>
          </cell>
          <cell r="I2091">
            <v>1</v>
          </cell>
          <cell r="J2091">
            <v>1</v>
          </cell>
          <cell r="K2091">
            <v>1</v>
          </cell>
          <cell r="L2091"/>
          <cell r="M2091"/>
          <cell r="N2091"/>
          <cell r="O2091">
            <v>2</v>
          </cell>
          <cell r="P2091"/>
          <cell r="Q2091">
            <v>3</v>
          </cell>
          <cell r="R2091"/>
          <cell r="S2091">
            <v>11</v>
          </cell>
          <cell r="T2091"/>
          <cell r="U2091"/>
          <cell r="V2091">
            <v>1</v>
          </cell>
          <cell r="W2091">
            <v>2</v>
          </cell>
          <cell r="X2091">
            <v>1</v>
          </cell>
          <cell r="Y2091"/>
          <cell r="Z2091"/>
        </row>
        <row r="2092">
          <cell r="A2092">
            <v>42992</v>
          </cell>
          <cell r="B2092">
            <v>5</v>
          </cell>
          <cell r="C2092">
            <v>18</v>
          </cell>
          <cell r="D2092">
            <v>5</v>
          </cell>
          <cell r="E2092"/>
          <cell r="F2092"/>
          <cell r="G2092"/>
          <cell r="H2092">
            <v>1</v>
          </cell>
          <cell r="I2092">
            <v>1</v>
          </cell>
          <cell r="J2092"/>
          <cell r="K2092">
            <v>1</v>
          </cell>
          <cell r="L2092"/>
          <cell r="M2092"/>
          <cell r="N2092"/>
          <cell r="O2092">
            <v>1</v>
          </cell>
          <cell r="P2092"/>
          <cell r="Q2092">
            <v>2</v>
          </cell>
          <cell r="R2092"/>
          <cell r="S2092">
            <v>10</v>
          </cell>
          <cell r="T2092"/>
          <cell r="U2092"/>
          <cell r="V2092">
            <v>1</v>
          </cell>
          <cell r="W2092">
            <v>3</v>
          </cell>
          <cell r="X2092">
            <v>3</v>
          </cell>
          <cell r="Y2092"/>
          <cell r="Z2092"/>
        </row>
        <row r="2093">
          <cell r="A2093">
            <v>42993</v>
          </cell>
          <cell r="B2093">
            <v>6</v>
          </cell>
          <cell r="C2093">
            <v>21</v>
          </cell>
          <cell r="D2093">
            <v>2</v>
          </cell>
          <cell r="E2093"/>
          <cell r="F2093"/>
          <cell r="G2093"/>
          <cell r="H2093">
            <v>1</v>
          </cell>
          <cell r="I2093">
            <v>2</v>
          </cell>
          <cell r="J2093"/>
          <cell r="K2093">
            <v>1</v>
          </cell>
          <cell r="L2093"/>
          <cell r="M2093"/>
          <cell r="N2093"/>
          <cell r="O2093">
            <v>1</v>
          </cell>
          <cell r="P2093"/>
          <cell r="Q2093">
            <v>2</v>
          </cell>
          <cell r="R2093"/>
          <cell r="S2093">
            <v>6</v>
          </cell>
          <cell r="T2093"/>
          <cell r="U2093"/>
          <cell r="V2093"/>
          <cell r="W2093">
            <v>2</v>
          </cell>
          <cell r="X2093">
            <v>2</v>
          </cell>
          <cell r="Y2093"/>
          <cell r="Z2093"/>
        </row>
        <row r="2094">
          <cell r="A2094">
            <v>42994</v>
          </cell>
          <cell r="B2094">
            <v>5</v>
          </cell>
          <cell r="C2094">
            <v>22</v>
          </cell>
          <cell r="D2094">
            <v>5</v>
          </cell>
          <cell r="E2094"/>
          <cell r="F2094"/>
          <cell r="G2094"/>
          <cell r="H2094">
            <v>1</v>
          </cell>
          <cell r="I2094">
            <v>2</v>
          </cell>
          <cell r="J2094"/>
          <cell r="K2094">
            <v>1</v>
          </cell>
          <cell r="L2094"/>
          <cell r="M2094"/>
          <cell r="N2094"/>
          <cell r="O2094"/>
          <cell r="P2094"/>
          <cell r="Q2094">
            <v>1</v>
          </cell>
          <cell r="R2094"/>
          <cell r="S2094">
            <v>7</v>
          </cell>
          <cell r="T2094"/>
          <cell r="U2094"/>
          <cell r="V2094"/>
          <cell r="W2094">
            <v>2</v>
          </cell>
          <cell r="X2094">
            <v>4</v>
          </cell>
          <cell r="Y2094"/>
          <cell r="Z2094"/>
        </row>
        <row r="2095">
          <cell r="A2095">
            <v>42995</v>
          </cell>
          <cell r="B2095">
            <v>4</v>
          </cell>
          <cell r="C2095">
            <v>34</v>
          </cell>
          <cell r="D2095">
            <v>4</v>
          </cell>
          <cell r="E2095"/>
          <cell r="F2095">
            <v>1</v>
          </cell>
          <cell r="G2095"/>
          <cell r="H2095">
            <v>1</v>
          </cell>
          <cell r="I2095">
            <v>2</v>
          </cell>
          <cell r="J2095"/>
          <cell r="K2095">
            <v>1</v>
          </cell>
          <cell r="L2095"/>
          <cell r="M2095"/>
          <cell r="N2095"/>
          <cell r="O2095"/>
          <cell r="P2095"/>
          <cell r="Q2095">
            <v>1</v>
          </cell>
          <cell r="R2095"/>
          <cell r="S2095">
            <v>4</v>
          </cell>
          <cell r="T2095"/>
          <cell r="U2095"/>
          <cell r="V2095"/>
          <cell r="W2095">
            <v>2</v>
          </cell>
          <cell r="X2095">
            <v>4</v>
          </cell>
          <cell r="Y2095"/>
          <cell r="Z2095"/>
        </row>
        <row r="2096">
          <cell r="A2096">
            <v>42996</v>
          </cell>
          <cell r="B2096">
            <v>4</v>
          </cell>
          <cell r="C2096">
            <v>32</v>
          </cell>
          <cell r="D2096">
            <v>1</v>
          </cell>
          <cell r="E2096"/>
          <cell r="F2096">
            <v>2</v>
          </cell>
          <cell r="G2096"/>
          <cell r="H2096"/>
          <cell r="I2096">
            <v>1</v>
          </cell>
          <cell r="J2096"/>
          <cell r="K2096">
            <v>1</v>
          </cell>
          <cell r="L2096"/>
          <cell r="M2096"/>
          <cell r="N2096"/>
          <cell r="O2096"/>
          <cell r="P2096"/>
          <cell r="Q2096">
            <v>1</v>
          </cell>
          <cell r="R2096"/>
          <cell r="S2096">
            <v>5</v>
          </cell>
          <cell r="T2096"/>
          <cell r="U2096"/>
          <cell r="V2096"/>
          <cell r="W2096">
            <v>3</v>
          </cell>
          <cell r="X2096">
            <v>1</v>
          </cell>
          <cell r="Y2096"/>
          <cell r="Z2096"/>
        </row>
        <row r="2097">
          <cell r="A2097">
            <v>42997</v>
          </cell>
          <cell r="B2097">
            <v>3</v>
          </cell>
          <cell r="C2097">
            <v>31</v>
          </cell>
          <cell r="D2097">
            <v>1</v>
          </cell>
          <cell r="E2097"/>
          <cell r="F2097"/>
          <cell r="G2097"/>
          <cell r="H2097"/>
          <cell r="I2097">
            <v>1</v>
          </cell>
          <cell r="J2097"/>
          <cell r="K2097">
            <v>1</v>
          </cell>
          <cell r="L2097"/>
          <cell r="M2097"/>
          <cell r="N2097"/>
          <cell r="O2097"/>
          <cell r="P2097"/>
          <cell r="Q2097">
            <v>3</v>
          </cell>
          <cell r="R2097"/>
          <cell r="S2097">
            <v>5</v>
          </cell>
          <cell r="T2097"/>
          <cell r="U2097"/>
          <cell r="V2097"/>
          <cell r="W2097">
            <v>2</v>
          </cell>
          <cell r="X2097">
            <v>1</v>
          </cell>
          <cell r="Y2097"/>
          <cell r="Z2097"/>
        </row>
        <row r="2098">
          <cell r="A2098">
            <v>42998</v>
          </cell>
          <cell r="B2098">
            <v>4</v>
          </cell>
          <cell r="C2098">
            <v>25</v>
          </cell>
          <cell r="D2098">
            <v>3</v>
          </cell>
          <cell r="E2098"/>
          <cell r="F2098"/>
          <cell r="G2098"/>
          <cell r="H2098">
            <v>2</v>
          </cell>
          <cell r="I2098"/>
          <cell r="J2098"/>
          <cell r="K2098">
            <v>1</v>
          </cell>
          <cell r="L2098"/>
          <cell r="M2098"/>
          <cell r="N2098"/>
          <cell r="O2098">
            <v>1</v>
          </cell>
          <cell r="P2098"/>
          <cell r="Q2098">
            <v>4</v>
          </cell>
          <cell r="R2098"/>
          <cell r="S2098">
            <v>6</v>
          </cell>
          <cell r="T2098"/>
          <cell r="U2098"/>
          <cell r="V2098">
            <v>1</v>
          </cell>
          <cell r="W2098">
            <v>1</v>
          </cell>
          <cell r="X2098">
            <v>2</v>
          </cell>
          <cell r="Y2098"/>
          <cell r="Z2098"/>
        </row>
        <row r="2099">
          <cell r="A2099">
            <v>42999</v>
          </cell>
          <cell r="B2099">
            <v>4</v>
          </cell>
          <cell r="C2099">
            <v>25</v>
          </cell>
          <cell r="D2099">
            <v>5</v>
          </cell>
          <cell r="E2099"/>
          <cell r="F2099"/>
          <cell r="G2099"/>
          <cell r="H2099">
            <v>1</v>
          </cell>
          <cell r="I2099"/>
          <cell r="J2099">
            <v>1</v>
          </cell>
          <cell r="K2099">
            <v>1</v>
          </cell>
          <cell r="L2099"/>
          <cell r="M2099"/>
          <cell r="N2099"/>
          <cell r="O2099"/>
          <cell r="P2099"/>
          <cell r="Q2099">
            <v>3</v>
          </cell>
          <cell r="R2099">
            <v>1</v>
          </cell>
          <cell r="S2099">
            <v>11</v>
          </cell>
          <cell r="T2099"/>
          <cell r="U2099"/>
          <cell r="V2099">
            <v>1</v>
          </cell>
          <cell r="W2099">
            <v>1</v>
          </cell>
          <cell r="X2099"/>
          <cell r="Y2099"/>
          <cell r="Z2099"/>
        </row>
        <row r="2100">
          <cell r="A2100">
            <v>43000</v>
          </cell>
          <cell r="B2100">
            <v>4</v>
          </cell>
          <cell r="C2100">
            <v>22</v>
          </cell>
          <cell r="D2100">
            <v>7</v>
          </cell>
          <cell r="E2100"/>
          <cell r="F2100"/>
          <cell r="G2100">
            <v>1</v>
          </cell>
          <cell r="H2100"/>
          <cell r="I2100"/>
          <cell r="J2100">
            <v>1</v>
          </cell>
          <cell r="K2100">
            <v>1</v>
          </cell>
          <cell r="L2100"/>
          <cell r="M2100"/>
          <cell r="N2100"/>
          <cell r="O2100">
            <v>1</v>
          </cell>
          <cell r="P2100"/>
          <cell r="Q2100">
            <v>3</v>
          </cell>
          <cell r="R2100">
            <v>1</v>
          </cell>
          <cell r="S2100">
            <v>13</v>
          </cell>
          <cell r="T2100"/>
          <cell r="U2100"/>
          <cell r="V2100">
            <v>5</v>
          </cell>
          <cell r="W2100">
            <v>1</v>
          </cell>
          <cell r="X2100">
            <v>1</v>
          </cell>
          <cell r="Y2100"/>
          <cell r="Z2100"/>
        </row>
        <row r="2101">
          <cell r="A2101">
            <v>43001</v>
          </cell>
          <cell r="B2101">
            <v>4</v>
          </cell>
          <cell r="C2101">
            <v>23</v>
          </cell>
          <cell r="D2101">
            <v>4</v>
          </cell>
          <cell r="E2101"/>
          <cell r="F2101"/>
          <cell r="G2101">
            <v>1</v>
          </cell>
          <cell r="H2101">
            <v>2</v>
          </cell>
          <cell r="I2101"/>
          <cell r="J2101">
            <v>1</v>
          </cell>
          <cell r="K2101">
            <v>2</v>
          </cell>
          <cell r="L2101"/>
          <cell r="M2101"/>
          <cell r="N2101"/>
          <cell r="O2101">
            <v>1</v>
          </cell>
          <cell r="P2101"/>
          <cell r="Q2101">
            <v>4</v>
          </cell>
          <cell r="R2101">
            <v>1</v>
          </cell>
          <cell r="S2101">
            <v>15</v>
          </cell>
          <cell r="T2101"/>
          <cell r="U2101"/>
          <cell r="V2101">
            <v>4</v>
          </cell>
          <cell r="W2101"/>
          <cell r="X2101">
            <v>2</v>
          </cell>
          <cell r="Y2101"/>
          <cell r="Z2101"/>
        </row>
        <row r="2102">
          <cell r="A2102">
            <v>43002</v>
          </cell>
          <cell r="B2102">
            <v>4</v>
          </cell>
          <cell r="C2102">
            <v>19</v>
          </cell>
          <cell r="D2102">
            <v>5</v>
          </cell>
          <cell r="E2102"/>
          <cell r="F2102"/>
          <cell r="G2102"/>
          <cell r="H2102">
            <v>1</v>
          </cell>
          <cell r="I2102">
            <v>1</v>
          </cell>
          <cell r="J2102">
            <v>1</v>
          </cell>
          <cell r="K2102">
            <v>2</v>
          </cell>
          <cell r="L2102"/>
          <cell r="M2102"/>
          <cell r="N2102"/>
          <cell r="O2102">
            <v>2</v>
          </cell>
          <cell r="P2102"/>
          <cell r="Q2102">
            <v>2</v>
          </cell>
          <cell r="R2102">
            <v>1</v>
          </cell>
          <cell r="S2102">
            <v>15</v>
          </cell>
          <cell r="T2102"/>
          <cell r="U2102"/>
          <cell r="V2102">
            <v>2</v>
          </cell>
          <cell r="W2102"/>
          <cell r="X2102">
            <v>1</v>
          </cell>
          <cell r="Y2102"/>
          <cell r="Z2102"/>
        </row>
        <row r="2103">
          <cell r="A2103">
            <v>43003</v>
          </cell>
          <cell r="B2103">
            <v>5</v>
          </cell>
          <cell r="C2103">
            <v>20</v>
          </cell>
          <cell r="D2103">
            <v>5</v>
          </cell>
          <cell r="E2103"/>
          <cell r="F2103"/>
          <cell r="G2103"/>
          <cell r="H2103">
            <v>2</v>
          </cell>
          <cell r="I2103">
            <v>1</v>
          </cell>
          <cell r="J2103">
            <v>1</v>
          </cell>
          <cell r="K2103">
            <v>2</v>
          </cell>
          <cell r="L2103"/>
          <cell r="M2103">
            <v>1</v>
          </cell>
          <cell r="N2103"/>
          <cell r="O2103">
            <v>2</v>
          </cell>
          <cell r="P2103"/>
          <cell r="Q2103">
            <v>3</v>
          </cell>
          <cell r="R2103">
            <v>1</v>
          </cell>
          <cell r="S2103">
            <v>19</v>
          </cell>
          <cell r="T2103"/>
          <cell r="U2103"/>
          <cell r="V2103">
            <v>1</v>
          </cell>
          <cell r="W2103"/>
          <cell r="X2103">
            <v>1</v>
          </cell>
          <cell r="Y2103"/>
          <cell r="Z2103"/>
        </row>
        <row r="2104">
          <cell r="A2104">
            <v>43004</v>
          </cell>
          <cell r="B2104">
            <v>5</v>
          </cell>
          <cell r="C2104">
            <v>25</v>
          </cell>
          <cell r="D2104">
            <v>3</v>
          </cell>
          <cell r="E2104"/>
          <cell r="F2104">
            <v>1</v>
          </cell>
          <cell r="G2104"/>
          <cell r="H2104">
            <v>1</v>
          </cell>
          <cell r="I2104">
            <v>3</v>
          </cell>
          <cell r="J2104">
            <v>1</v>
          </cell>
          <cell r="K2104">
            <v>1</v>
          </cell>
          <cell r="L2104"/>
          <cell r="M2104">
            <v>1</v>
          </cell>
          <cell r="N2104"/>
          <cell r="O2104">
            <v>1</v>
          </cell>
          <cell r="P2104"/>
          <cell r="Q2104">
            <v>1</v>
          </cell>
          <cell r="R2104">
            <v>1</v>
          </cell>
          <cell r="S2104">
            <v>20</v>
          </cell>
          <cell r="T2104"/>
          <cell r="U2104"/>
          <cell r="V2104"/>
          <cell r="W2104"/>
          <cell r="X2104">
            <v>1</v>
          </cell>
          <cell r="Y2104"/>
          <cell r="Z2104"/>
        </row>
        <row r="2105">
          <cell r="A2105">
            <v>43005</v>
          </cell>
          <cell r="B2105">
            <v>5</v>
          </cell>
          <cell r="C2105">
            <v>22</v>
          </cell>
          <cell r="D2105">
            <v>3</v>
          </cell>
          <cell r="E2105"/>
          <cell r="F2105">
            <v>1</v>
          </cell>
          <cell r="G2105"/>
          <cell r="H2105">
            <v>2</v>
          </cell>
          <cell r="I2105">
            <v>3</v>
          </cell>
          <cell r="J2105">
            <v>1</v>
          </cell>
          <cell r="K2105">
            <v>1</v>
          </cell>
          <cell r="L2105"/>
          <cell r="M2105">
            <v>2</v>
          </cell>
          <cell r="N2105"/>
          <cell r="O2105">
            <v>1</v>
          </cell>
          <cell r="P2105"/>
          <cell r="Q2105">
            <v>1</v>
          </cell>
          <cell r="R2105"/>
          <cell r="S2105">
            <v>16</v>
          </cell>
          <cell r="T2105"/>
          <cell r="U2105"/>
          <cell r="V2105">
            <v>1</v>
          </cell>
          <cell r="W2105"/>
          <cell r="X2105"/>
          <cell r="Y2105"/>
          <cell r="Z2105"/>
        </row>
        <row r="2106">
          <cell r="A2106">
            <v>43006</v>
          </cell>
          <cell r="B2106">
            <v>5</v>
          </cell>
          <cell r="C2106">
            <v>23</v>
          </cell>
          <cell r="D2106">
            <v>3</v>
          </cell>
          <cell r="E2106"/>
          <cell r="F2106">
            <v>2</v>
          </cell>
          <cell r="G2106"/>
          <cell r="H2106">
            <v>1</v>
          </cell>
          <cell r="I2106">
            <v>2</v>
          </cell>
          <cell r="J2106"/>
          <cell r="K2106">
            <v>2</v>
          </cell>
          <cell r="L2106"/>
          <cell r="M2106">
            <v>2</v>
          </cell>
          <cell r="N2106"/>
          <cell r="O2106">
            <v>2</v>
          </cell>
          <cell r="P2106"/>
          <cell r="Q2106"/>
          <cell r="R2106"/>
          <cell r="S2106">
            <v>12</v>
          </cell>
          <cell r="T2106"/>
          <cell r="U2106"/>
          <cell r="V2106">
            <v>2</v>
          </cell>
          <cell r="W2106"/>
          <cell r="X2106">
            <v>2</v>
          </cell>
          <cell r="Y2106"/>
          <cell r="Z2106"/>
        </row>
        <row r="2107">
          <cell r="A2107">
            <v>43007</v>
          </cell>
          <cell r="B2107">
            <v>7</v>
          </cell>
          <cell r="C2107">
            <v>26</v>
          </cell>
          <cell r="D2107">
            <v>4</v>
          </cell>
          <cell r="E2107"/>
          <cell r="F2107">
            <v>1</v>
          </cell>
          <cell r="G2107"/>
          <cell r="H2107"/>
          <cell r="I2107">
            <v>2</v>
          </cell>
          <cell r="J2107"/>
          <cell r="K2107">
            <v>2</v>
          </cell>
          <cell r="L2107"/>
          <cell r="M2107">
            <v>2</v>
          </cell>
          <cell r="N2107"/>
          <cell r="O2107">
            <v>1</v>
          </cell>
          <cell r="P2107">
            <v>1</v>
          </cell>
          <cell r="Q2107">
            <v>1</v>
          </cell>
          <cell r="R2107"/>
          <cell r="S2107">
            <v>14</v>
          </cell>
          <cell r="T2107"/>
          <cell r="U2107"/>
          <cell r="V2107"/>
          <cell r="W2107">
            <v>1</v>
          </cell>
          <cell r="X2107">
            <v>1</v>
          </cell>
          <cell r="Y2107"/>
          <cell r="Z2107"/>
        </row>
        <row r="2108">
          <cell r="A2108">
            <v>43008</v>
          </cell>
          <cell r="B2108">
            <v>7</v>
          </cell>
          <cell r="C2108">
            <v>24</v>
          </cell>
          <cell r="D2108">
            <v>5</v>
          </cell>
          <cell r="E2108"/>
          <cell r="F2108">
            <v>2</v>
          </cell>
          <cell r="G2108"/>
          <cell r="H2108"/>
          <cell r="I2108"/>
          <cell r="J2108"/>
          <cell r="K2108">
            <v>1</v>
          </cell>
          <cell r="L2108"/>
          <cell r="M2108">
            <v>1</v>
          </cell>
          <cell r="N2108"/>
          <cell r="O2108"/>
          <cell r="P2108"/>
          <cell r="Q2108"/>
          <cell r="R2108"/>
          <cell r="S2108">
            <v>16</v>
          </cell>
          <cell r="T2108"/>
          <cell r="U2108"/>
          <cell r="V2108"/>
          <cell r="W2108">
            <v>1</v>
          </cell>
          <cell r="X2108">
            <v>2</v>
          </cell>
          <cell r="Y2108"/>
          <cell r="Z2108"/>
        </row>
        <row r="2109">
          <cell r="A2109">
            <v>43009</v>
          </cell>
          <cell r="B2109">
            <v>7</v>
          </cell>
          <cell r="C2109">
            <v>27</v>
          </cell>
          <cell r="D2109">
            <v>2</v>
          </cell>
          <cell r="E2109"/>
          <cell r="F2109">
            <v>2</v>
          </cell>
          <cell r="G2109"/>
          <cell r="H2109"/>
          <cell r="I2109"/>
          <cell r="J2109"/>
          <cell r="K2109"/>
          <cell r="L2109">
            <v>1</v>
          </cell>
          <cell r="M2109"/>
          <cell r="N2109"/>
          <cell r="O2109">
            <v>1</v>
          </cell>
          <cell r="P2109"/>
          <cell r="Q2109"/>
          <cell r="R2109"/>
          <cell r="S2109">
            <v>16</v>
          </cell>
          <cell r="T2109"/>
          <cell r="U2109"/>
          <cell r="V2109"/>
          <cell r="W2109">
            <v>2</v>
          </cell>
          <cell r="X2109">
            <v>2</v>
          </cell>
          <cell r="Y2109"/>
          <cell r="Z2109"/>
        </row>
        <row r="2110">
          <cell r="A2110">
            <v>43010</v>
          </cell>
          <cell r="B2110">
            <v>7</v>
          </cell>
          <cell r="C2110">
            <v>24</v>
          </cell>
          <cell r="D2110">
            <v>2</v>
          </cell>
          <cell r="E2110"/>
          <cell r="F2110">
            <v>2</v>
          </cell>
          <cell r="G2110"/>
          <cell r="H2110"/>
          <cell r="I2110"/>
          <cell r="J2110">
            <v>1</v>
          </cell>
          <cell r="K2110"/>
          <cell r="L2110"/>
          <cell r="M2110"/>
          <cell r="N2110"/>
          <cell r="O2110">
            <v>1</v>
          </cell>
          <cell r="P2110"/>
          <cell r="Q2110">
            <v>1</v>
          </cell>
          <cell r="R2110"/>
          <cell r="S2110">
            <v>18</v>
          </cell>
          <cell r="T2110"/>
          <cell r="U2110"/>
          <cell r="V2110"/>
          <cell r="W2110">
            <v>1</v>
          </cell>
          <cell r="X2110">
            <v>2</v>
          </cell>
          <cell r="Y2110"/>
          <cell r="Z2110"/>
        </row>
        <row r="2111">
          <cell r="A2111">
            <v>43011</v>
          </cell>
          <cell r="B2111">
            <v>8</v>
          </cell>
          <cell r="C2111">
            <v>27</v>
          </cell>
          <cell r="D2111">
            <v>1</v>
          </cell>
          <cell r="E2111"/>
          <cell r="F2111">
            <v>3</v>
          </cell>
          <cell r="G2111"/>
          <cell r="H2111"/>
          <cell r="I2111"/>
          <cell r="J2111"/>
          <cell r="K2111"/>
          <cell r="L2111"/>
          <cell r="M2111"/>
          <cell r="N2111"/>
          <cell r="O2111">
            <v>2</v>
          </cell>
          <cell r="P2111"/>
          <cell r="Q2111">
            <v>1</v>
          </cell>
          <cell r="R2111"/>
          <cell r="S2111">
            <v>18</v>
          </cell>
          <cell r="T2111"/>
          <cell r="U2111"/>
          <cell r="V2111">
            <v>1</v>
          </cell>
          <cell r="W2111">
            <v>1</v>
          </cell>
          <cell r="X2111">
            <v>1</v>
          </cell>
          <cell r="Y2111"/>
          <cell r="Z2111"/>
        </row>
        <row r="2112">
          <cell r="A2112">
            <v>43012</v>
          </cell>
          <cell r="B2112">
            <v>7</v>
          </cell>
          <cell r="C2112">
            <v>33</v>
          </cell>
          <cell r="D2112">
            <v>1</v>
          </cell>
          <cell r="E2112"/>
          <cell r="F2112">
            <v>1</v>
          </cell>
          <cell r="G2112"/>
          <cell r="H2112"/>
          <cell r="I2112"/>
          <cell r="J2112"/>
          <cell r="K2112"/>
          <cell r="L2112"/>
          <cell r="M2112"/>
          <cell r="N2112"/>
          <cell r="O2112">
            <v>2</v>
          </cell>
          <cell r="P2112"/>
          <cell r="Q2112"/>
          <cell r="R2112"/>
          <cell r="S2112">
            <v>20</v>
          </cell>
          <cell r="T2112"/>
          <cell r="U2112"/>
          <cell r="V2112"/>
          <cell r="W2112">
            <v>1</v>
          </cell>
          <cell r="X2112">
            <v>2</v>
          </cell>
          <cell r="Y2112"/>
          <cell r="Z2112"/>
        </row>
        <row r="2113">
          <cell r="A2113">
            <v>43013</v>
          </cell>
          <cell r="B2113">
            <v>7</v>
          </cell>
          <cell r="C2113">
            <v>28</v>
          </cell>
          <cell r="D2113">
            <v>3</v>
          </cell>
          <cell r="E2113"/>
          <cell r="F2113">
            <v>1</v>
          </cell>
          <cell r="G2113">
            <v>1</v>
          </cell>
          <cell r="H2113">
            <v>1</v>
          </cell>
          <cell r="I2113"/>
          <cell r="J2113"/>
          <cell r="K2113">
            <v>1</v>
          </cell>
          <cell r="L2113"/>
          <cell r="M2113">
            <v>1</v>
          </cell>
          <cell r="N2113"/>
          <cell r="O2113">
            <v>1</v>
          </cell>
          <cell r="P2113"/>
          <cell r="Q2113">
            <v>2</v>
          </cell>
          <cell r="R2113"/>
          <cell r="S2113">
            <v>19</v>
          </cell>
          <cell r="T2113"/>
          <cell r="U2113"/>
          <cell r="V2113">
            <v>1</v>
          </cell>
          <cell r="W2113">
            <v>1</v>
          </cell>
          <cell r="X2113">
            <v>1</v>
          </cell>
          <cell r="Y2113"/>
          <cell r="Z2113"/>
        </row>
        <row r="2114">
          <cell r="A2114">
            <v>43014</v>
          </cell>
          <cell r="B2114">
            <v>6</v>
          </cell>
          <cell r="C2114">
            <v>29</v>
          </cell>
          <cell r="D2114">
            <v>7</v>
          </cell>
          <cell r="E2114"/>
          <cell r="F2114">
            <v>1</v>
          </cell>
          <cell r="G2114">
            <v>1</v>
          </cell>
          <cell r="H2114">
            <v>1</v>
          </cell>
          <cell r="I2114">
            <v>1</v>
          </cell>
          <cell r="J2114"/>
          <cell r="K2114"/>
          <cell r="L2114"/>
          <cell r="M2114">
            <v>1</v>
          </cell>
          <cell r="N2114"/>
          <cell r="O2114">
            <v>2</v>
          </cell>
          <cell r="P2114"/>
          <cell r="Q2114">
            <v>2</v>
          </cell>
          <cell r="R2114"/>
          <cell r="S2114">
            <v>19</v>
          </cell>
          <cell r="T2114"/>
          <cell r="U2114"/>
          <cell r="V2114">
            <v>4</v>
          </cell>
          <cell r="W2114">
            <v>2</v>
          </cell>
          <cell r="X2114"/>
          <cell r="Y2114"/>
          <cell r="Z2114"/>
        </row>
        <row r="2115">
          <cell r="A2115">
            <v>43015</v>
          </cell>
          <cell r="B2115">
            <v>7</v>
          </cell>
          <cell r="C2115">
            <v>26</v>
          </cell>
          <cell r="D2115">
            <v>6</v>
          </cell>
          <cell r="E2115"/>
          <cell r="F2115"/>
          <cell r="G2115"/>
          <cell r="H2115">
            <v>1</v>
          </cell>
          <cell r="I2115">
            <v>2</v>
          </cell>
          <cell r="J2115"/>
          <cell r="K2115"/>
          <cell r="L2115"/>
          <cell r="M2115"/>
          <cell r="N2115"/>
          <cell r="O2115"/>
          <cell r="P2115"/>
          <cell r="Q2115">
            <v>2</v>
          </cell>
          <cell r="R2115"/>
          <cell r="S2115">
            <v>18</v>
          </cell>
          <cell r="T2115"/>
          <cell r="U2115"/>
          <cell r="V2115">
            <v>4</v>
          </cell>
          <cell r="W2115">
            <v>2</v>
          </cell>
          <cell r="X2115">
            <v>2</v>
          </cell>
          <cell r="Y2115"/>
          <cell r="Z2115"/>
        </row>
        <row r="2116">
          <cell r="A2116">
            <v>43016</v>
          </cell>
          <cell r="B2116">
            <v>7</v>
          </cell>
          <cell r="C2116">
            <v>29</v>
          </cell>
          <cell r="D2116">
            <v>8</v>
          </cell>
          <cell r="E2116"/>
          <cell r="F2116">
            <v>1</v>
          </cell>
          <cell r="G2116">
            <v>2</v>
          </cell>
          <cell r="H2116">
            <v>1</v>
          </cell>
          <cell r="I2116">
            <v>1</v>
          </cell>
          <cell r="J2116"/>
          <cell r="K2116"/>
          <cell r="L2116"/>
          <cell r="M2116"/>
          <cell r="N2116"/>
          <cell r="O2116">
            <v>1</v>
          </cell>
          <cell r="P2116"/>
          <cell r="Q2116">
            <v>4</v>
          </cell>
          <cell r="R2116"/>
          <cell r="S2116">
            <v>19</v>
          </cell>
          <cell r="T2116"/>
          <cell r="U2116"/>
          <cell r="V2116">
            <v>5</v>
          </cell>
          <cell r="W2116">
            <v>2</v>
          </cell>
          <cell r="X2116">
            <v>3</v>
          </cell>
          <cell r="Y2116"/>
          <cell r="Z2116"/>
        </row>
        <row r="2117">
          <cell r="A2117">
            <v>43017</v>
          </cell>
          <cell r="B2117">
            <v>7</v>
          </cell>
          <cell r="C2117">
            <v>29</v>
          </cell>
          <cell r="D2117">
            <v>7</v>
          </cell>
          <cell r="E2117"/>
          <cell r="F2117">
            <v>1</v>
          </cell>
          <cell r="G2117">
            <v>2</v>
          </cell>
          <cell r="H2117">
            <v>1</v>
          </cell>
          <cell r="I2117">
            <v>1</v>
          </cell>
          <cell r="J2117"/>
          <cell r="K2117"/>
          <cell r="L2117"/>
          <cell r="M2117"/>
          <cell r="N2117"/>
          <cell r="O2117">
            <v>1</v>
          </cell>
          <cell r="P2117"/>
          <cell r="Q2117">
            <v>3</v>
          </cell>
          <cell r="R2117"/>
          <cell r="S2117">
            <v>19</v>
          </cell>
          <cell r="T2117"/>
          <cell r="U2117"/>
          <cell r="V2117">
            <v>6</v>
          </cell>
          <cell r="W2117">
            <v>1</v>
          </cell>
          <cell r="X2117">
            <v>3</v>
          </cell>
          <cell r="Y2117"/>
          <cell r="Z2117"/>
        </row>
        <row r="2118">
          <cell r="A2118">
            <v>43018</v>
          </cell>
          <cell r="B2118">
            <v>7</v>
          </cell>
          <cell r="C2118">
            <v>25</v>
          </cell>
          <cell r="D2118">
            <v>7</v>
          </cell>
          <cell r="E2118"/>
          <cell r="F2118">
            <v>1</v>
          </cell>
          <cell r="G2118">
            <v>2</v>
          </cell>
          <cell r="H2118">
            <v>1</v>
          </cell>
          <cell r="I2118">
            <v>1</v>
          </cell>
          <cell r="J2118"/>
          <cell r="K2118"/>
          <cell r="L2118"/>
          <cell r="M2118"/>
          <cell r="N2118"/>
          <cell r="O2118">
            <v>1</v>
          </cell>
          <cell r="P2118"/>
          <cell r="Q2118">
            <v>3</v>
          </cell>
          <cell r="R2118"/>
          <cell r="S2118">
            <v>18</v>
          </cell>
          <cell r="T2118"/>
          <cell r="U2118"/>
          <cell r="V2118">
            <v>5</v>
          </cell>
          <cell r="W2118">
            <v>1</v>
          </cell>
          <cell r="X2118">
            <v>5</v>
          </cell>
          <cell r="Y2118"/>
          <cell r="Z2118"/>
        </row>
        <row r="2119">
          <cell r="A2119">
            <v>43019</v>
          </cell>
          <cell r="B2119">
            <v>7</v>
          </cell>
          <cell r="C2119">
            <v>22</v>
          </cell>
          <cell r="D2119">
            <v>4</v>
          </cell>
          <cell r="E2119"/>
          <cell r="F2119">
            <v>2</v>
          </cell>
          <cell r="G2119">
            <v>1</v>
          </cell>
          <cell r="H2119">
            <v>1</v>
          </cell>
          <cell r="I2119"/>
          <cell r="J2119"/>
          <cell r="K2119"/>
          <cell r="L2119"/>
          <cell r="M2119"/>
          <cell r="N2119"/>
          <cell r="O2119"/>
          <cell r="P2119"/>
          <cell r="Q2119">
            <v>2</v>
          </cell>
          <cell r="R2119"/>
          <cell r="S2119">
            <v>23</v>
          </cell>
          <cell r="T2119"/>
          <cell r="U2119"/>
          <cell r="V2119">
            <v>3</v>
          </cell>
          <cell r="W2119">
            <v>1</v>
          </cell>
          <cell r="X2119">
            <v>8</v>
          </cell>
          <cell r="Y2119"/>
          <cell r="Z2119"/>
        </row>
        <row r="2120">
          <cell r="A2120">
            <v>43020</v>
          </cell>
          <cell r="B2120">
            <v>8</v>
          </cell>
          <cell r="C2120">
            <v>23</v>
          </cell>
          <cell r="D2120">
            <v>6</v>
          </cell>
          <cell r="E2120"/>
          <cell r="F2120">
            <v>1</v>
          </cell>
          <cell r="G2120"/>
          <cell r="H2120">
            <v>1</v>
          </cell>
          <cell r="I2120"/>
          <cell r="J2120"/>
          <cell r="K2120"/>
          <cell r="L2120"/>
          <cell r="M2120"/>
          <cell r="N2120"/>
          <cell r="O2120"/>
          <cell r="P2120"/>
          <cell r="Q2120">
            <v>2</v>
          </cell>
          <cell r="R2120"/>
          <cell r="S2120">
            <v>24</v>
          </cell>
          <cell r="T2120"/>
          <cell r="U2120"/>
          <cell r="V2120">
            <v>5</v>
          </cell>
          <cell r="W2120">
            <v>2</v>
          </cell>
          <cell r="X2120">
            <v>7</v>
          </cell>
          <cell r="Y2120"/>
          <cell r="Z2120"/>
        </row>
        <row r="2121">
          <cell r="A2121">
            <v>43021</v>
          </cell>
          <cell r="B2121">
            <v>8</v>
          </cell>
          <cell r="C2121">
            <v>27</v>
          </cell>
          <cell r="D2121">
            <v>8</v>
          </cell>
          <cell r="E2121"/>
          <cell r="F2121">
            <v>1</v>
          </cell>
          <cell r="G2121">
            <v>1</v>
          </cell>
          <cell r="H2121">
            <v>2</v>
          </cell>
          <cell r="I2121"/>
          <cell r="J2121"/>
          <cell r="K2121"/>
          <cell r="L2121"/>
          <cell r="M2121"/>
          <cell r="N2121"/>
          <cell r="O2121"/>
          <cell r="P2121"/>
          <cell r="Q2121">
            <v>1</v>
          </cell>
          <cell r="R2121">
            <v>1</v>
          </cell>
          <cell r="S2121">
            <v>20</v>
          </cell>
          <cell r="T2121"/>
          <cell r="U2121"/>
          <cell r="V2121">
            <v>6</v>
          </cell>
          <cell r="W2121">
            <v>2</v>
          </cell>
          <cell r="X2121">
            <v>7</v>
          </cell>
          <cell r="Y2121"/>
          <cell r="Z2121"/>
        </row>
        <row r="2122">
          <cell r="A2122">
            <v>43022</v>
          </cell>
          <cell r="B2122">
            <v>9</v>
          </cell>
          <cell r="C2122">
            <v>35</v>
          </cell>
          <cell r="D2122">
            <v>8</v>
          </cell>
          <cell r="E2122"/>
          <cell r="F2122"/>
          <cell r="G2122"/>
          <cell r="H2122">
            <v>3</v>
          </cell>
          <cell r="I2122"/>
          <cell r="J2122"/>
          <cell r="K2122"/>
          <cell r="L2122"/>
          <cell r="M2122"/>
          <cell r="N2122"/>
          <cell r="O2122"/>
          <cell r="P2122"/>
          <cell r="Q2122">
            <v>1</v>
          </cell>
          <cell r="R2122">
            <v>1</v>
          </cell>
          <cell r="S2122">
            <v>18</v>
          </cell>
          <cell r="T2122"/>
          <cell r="U2122"/>
          <cell r="V2122">
            <v>7</v>
          </cell>
          <cell r="W2122">
            <v>2</v>
          </cell>
          <cell r="X2122">
            <v>6</v>
          </cell>
          <cell r="Y2122"/>
          <cell r="Z2122"/>
        </row>
        <row r="2123">
          <cell r="A2123">
            <v>43023</v>
          </cell>
          <cell r="B2123">
            <v>10</v>
          </cell>
          <cell r="C2123">
            <v>43</v>
          </cell>
          <cell r="D2123">
            <v>4</v>
          </cell>
          <cell r="E2123"/>
          <cell r="F2123"/>
          <cell r="G2123"/>
          <cell r="H2123">
            <v>3</v>
          </cell>
          <cell r="I2123">
            <v>1</v>
          </cell>
          <cell r="J2123"/>
          <cell r="K2123"/>
          <cell r="L2123"/>
          <cell r="M2123"/>
          <cell r="N2123"/>
          <cell r="O2123">
            <v>1</v>
          </cell>
          <cell r="P2123"/>
          <cell r="Q2123">
            <v>2</v>
          </cell>
          <cell r="R2123">
            <v>1</v>
          </cell>
          <cell r="S2123">
            <v>16</v>
          </cell>
          <cell r="T2123"/>
          <cell r="U2123"/>
          <cell r="V2123">
            <v>11</v>
          </cell>
          <cell r="W2123">
            <v>2</v>
          </cell>
          <cell r="X2123">
            <v>5</v>
          </cell>
          <cell r="Y2123"/>
          <cell r="Z2123"/>
        </row>
        <row r="2124">
          <cell r="A2124">
            <v>43024</v>
          </cell>
          <cell r="B2124">
            <v>12</v>
          </cell>
          <cell r="C2124">
            <v>49</v>
          </cell>
          <cell r="D2124">
            <v>4</v>
          </cell>
          <cell r="E2124"/>
          <cell r="F2124"/>
          <cell r="G2124"/>
          <cell r="H2124">
            <v>3</v>
          </cell>
          <cell r="I2124"/>
          <cell r="J2124"/>
          <cell r="K2124"/>
          <cell r="L2124">
            <v>1</v>
          </cell>
          <cell r="M2124"/>
          <cell r="N2124"/>
          <cell r="O2124">
            <v>2</v>
          </cell>
          <cell r="P2124"/>
          <cell r="Q2124">
            <v>3</v>
          </cell>
          <cell r="R2124">
            <v>1</v>
          </cell>
          <cell r="S2124">
            <v>10</v>
          </cell>
          <cell r="T2124"/>
          <cell r="U2124"/>
          <cell r="V2124">
            <v>10</v>
          </cell>
          <cell r="W2124">
            <v>2</v>
          </cell>
          <cell r="X2124">
            <v>5</v>
          </cell>
          <cell r="Y2124"/>
          <cell r="Z2124"/>
        </row>
        <row r="2125">
          <cell r="A2125">
            <v>43025</v>
          </cell>
          <cell r="B2125">
            <v>12</v>
          </cell>
          <cell r="C2125">
            <v>51</v>
          </cell>
          <cell r="D2125">
            <v>3</v>
          </cell>
          <cell r="E2125"/>
          <cell r="F2125"/>
          <cell r="G2125"/>
          <cell r="H2125">
            <v>3</v>
          </cell>
          <cell r="I2125">
            <v>1</v>
          </cell>
          <cell r="J2125"/>
          <cell r="K2125">
            <v>1</v>
          </cell>
          <cell r="L2125"/>
          <cell r="M2125"/>
          <cell r="N2125"/>
          <cell r="O2125">
            <v>2</v>
          </cell>
          <cell r="P2125"/>
          <cell r="Q2125">
            <v>3</v>
          </cell>
          <cell r="R2125"/>
          <cell r="S2125">
            <v>12</v>
          </cell>
          <cell r="T2125"/>
          <cell r="U2125"/>
          <cell r="V2125">
            <v>6</v>
          </cell>
          <cell r="W2125">
            <v>2</v>
          </cell>
          <cell r="X2125">
            <v>4</v>
          </cell>
          <cell r="Y2125"/>
          <cell r="Z2125"/>
        </row>
        <row r="2126">
          <cell r="A2126">
            <v>43026</v>
          </cell>
          <cell r="B2126">
            <v>11</v>
          </cell>
          <cell r="C2126">
            <v>52</v>
          </cell>
          <cell r="D2126">
            <v>6</v>
          </cell>
          <cell r="E2126"/>
          <cell r="F2126"/>
          <cell r="G2126"/>
          <cell r="H2126">
            <v>3</v>
          </cell>
          <cell r="I2126"/>
          <cell r="J2126"/>
          <cell r="K2126">
            <v>1</v>
          </cell>
          <cell r="L2126"/>
          <cell r="M2126">
            <v>1</v>
          </cell>
          <cell r="N2126"/>
          <cell r="O2126">
            <v>1</v>
          </cell>
          <cell r="P2126"/>
          <cell r="Q2126">
            <v>1</v>
          </cell>
          <cell r="R2126"/>
          <cell r="S2126">
            <v>7</v>
          </cell>
          <cell r="T2126"/>
          <cell r="U2126"/>
          <cell r="V2126">
            <v>7</v>
          </cell>
          <cell r="W2126">
            <v>2</v>
          </cell>
          <cell r="X2126">
            <v>2</v>
          </cell>
          <cell r="Y2126"/>
          <cell r="Z2126"/>
        </row>
        <row r="2127">
          <cell r="A2127">
            <v>43027</v>
          </cell>
          <cell r="B2127">
            <v>9</v>
          </cell>
          <cell r="C2127">
            <v>45</v>
          </cell>
          <cell r="D2127">
            <v>6</v>
          </cell>
          <cell r="E2127"/>
          <cell r="F2127">
            <v>1</v>
          </cell>
          <cell r="G2127"/>
          <cell r="H2127">
            <v>3</v>
          </cell>
          <cell r="I2127">
            <v>1</v>
          </cell>
          <cell r="J2127"/>
          <cell r="K2127">
            <v>1</v>
          </cell>
          <cell r="L2127"/>
          <cell r="M2127">
            <v>2</v>
          </cell>
          <cell r="N2127"/>
          <cell r="O2127">
            <v>1</v>
          </cell>
          <cell r="P2127"/>
          <cell r="Q2127">
            <v>2</v>
          </cell>
          <cell r="R2127"/>
          <cell r="S2127">
            <v>8</v>
          </cell>
          <cell r="T2127"/>
          <cell r="U2127"/>
          <cell r="V2127">
            <v>8</v>
          </cell>
          <cell r="W2127">
            <v>2</v>
          </cell>
          <cell r="X2127">
            <v>2</v>
          </cell>
          <cell r="Y2127"/>
          <cell r="Z2127"/>
        </row>
        <row r="2128">
          <cell r="A2128">
            <v>43028</v>
          </cell>
          <cell r="B2128">
            <v>8</v>
          </cell>
          <cell r="C2128">
            <v>45</v>
          </cell>
          <cell r="D2128">
            <v>6</v>
          </cell>
          <cell r="E2128"/>
          <cell r="F2128">
            <v>1</v>
          </cell>
          <cell r="G2128"/>
          <cell r="H2128">
            <v>3</v>
          </cell>
          <cell r="I2128"/>
          <cell r="J2128"/>
          <cell r="K2128">
            <v>1</v>
          </cell>
          <cell r="L2128"/>
          <cell r="M2128">
            <v>1</v>
          </cell>
          <cell r="N2128"/>
          <cell r="O2128">
            <v>1</v>
          </cell>
          <cell r="P2128"/>
          <cell r="Q2128">
            <v>2</v>
          </cell>
          <cell r="R2128"/>
          <cell r="S2128">
            <v>10</v>
          </cell>
          <cell r="T2128"/>
          <cell r="U2128"/>
          <cell r="V2128">
            <v>6</v>
          </cell>
          <cell r="W2128">
            <v>2</v>
          </cell>
          <cell r="X2128">
            <v>3</v>
          </cell>
          <cell r="Y2128"/>
          <cell r="Z2128"/>
        </row>
        <row r="2129">
          <cell r="A2129">
            <v>43029</v>
          </cell>
          <cell r="B2129">
            <v>8</v>
          </cell>
          <cell r="C2129">
            <v>45</v>
          </cell>
          <cell r="D2129">
            <v>7</v>
          </cell>
          <cell r="E2129"/>
          <cell r="F2129">
            <v>1</v>
          </cell>
          <cell r="G2129"/>
          <cell r="H2129">
            <v>3</v>
          </cell>
          <cell r="I2129">
            <v>1</v>
          </cell>
          <cell r="J2129"/>
          <cell r="K2129">
            <v>1</v>
          </cell>
          <cell r="L2129"/>
          <cell r="M2129"/>
          <cell r="N2129"/>
          <cell r="O2129"/>
          <cell r="P2129"/>
          <cell r="Q2129">
            <v>2</v>
          </cell>
          <cell r="R2129"/>
          <cell r="S2129">
            <v>10</v>
          </cell>
          <cell r="T2129"/>
          <cell r="U2129"/>
          <cell r="V2129">
            <v>7</v>
          </cell>
          <cell r="W2129">
            <v>2</v>
          </cell>
          <cell r="X2129">
            <v>3</v>
          </cell>
          <cell r="Y2129"/>
          <cell r="Z2129"/>
        </row>
        <row r="2130">
          <cell r="A2130">
            <v>43030</v>
          </cell>
          <cell r="B2130">
            <v>8</v>
          </cell>
          <cell r="C2130">
            <v>52</v>
          </cell>
          <cell r="D2130">
            <v>8</v>
          </cell>
          <cell r="E2130"/>
          <cell r="F2130">
            <v>1</v>
          </cell>
          <cell r="G2130"/>
          <cell r="H2130">
            <v>3</v>
          </cell>
          <cell r="I2130"/>
          <cell r="J2130"/>
          <cell r="K2130">
            <v>1</v>
          </cell>
          <cell r="L2130">
            <v>2</v>
          </cell>
          <cell r="M2130">
            <v>2</v>
          </cell>
          <cell r="N2130"/>
          <cell r="O2130"/>
          <cell r="P2130"/>
          <cell r="Q2130">
            <v>2</v>
          </cell>
          <cell r="R2130"/>
          <cell r="S2130">
            <v>10</v>
          </cell>
          <cell r="T2130"/>
          <cell r="U2130"/>
          <cell r="V2130">
            <v>7</v>
          </cell>
          <cell r="W2130">
            <v>3</v>
          </cell>
          <cell r="X2130">
            <v>3</v>
          </cell>
          <cell r="Y2130"/>
          <cell r="Z2130"/>
        </row>
        <row r="2131">
          <cell r="A2131">
            <v>43031</v>
          </cell>
          <cell r="B2131">
            <v>8</v>
          </cell>
          <cell r="C2131">
            <v>50</v>
          </cell>
          <cell r="D2131">
            <v>8</v>
          </cell>
          <cell r="E2131"/>
          <cell r="F2131">
            <v>1</v>
          </cell>
          <cell r="G2131"/>
          <cell r="H2131">
            <v>5</v>
          </cell>
          <cell r="I2131"/>
          <cell r="J2131"/>
          <cell r="K2131">
            <v>1</v>
          </cell>
          <cell r="L2131"/>
          <cell r="M2131">
            <v>3</v>
          </cell>
          <cell r="N2131"/>
          <cell r="O2131">
            <v>2</v>
          </cell>
          <cell r="P2131"/>
          <cell r="Q2131">
            <v>2</v>
          </cell>
          <cell r="R2131">
            <v>1</v>
          </cell>
          <cell r="S2131">
            <v>12</v>
          </cell>
          <cell r="T2131"/>
          <cell r="U2131"/>
          <cell r="V2131">
            <v>4</v>
          </cell>
          <cell r="W2131">
            <v>2</v>
          </cell>
          <cell r="X2131">
            <v>1</v>
          </cell>
          <cell r="Y2131"/>
          <cell r="Z2131"/>
        </row>
        <row r="2132">
          <cell r="A2132">
            <v>43032</v>
          </cell>
          <cell r="B2132">
            <v>10</v>
          </cell>
          <cell r="C2132">
            <v>53</v>
          </cell>
          <cell r="D2132">
            <v>6</v>
          </cell>
          <cell r="E2132"/>
          <cell r="F2132">
            <v>1</v>
          </cell>
          <cell r="G2132"/>
          <cell r="H2132">
            <v>3</v>
          </cell>
          <cell r="I2132"/>
          <cell r="J2132"/>
          <cell r="K2132">
            <v>1</v>
          </cell>
          <cell r="L2132"/>
          <cell r="M2132">
            <v>1</v>
          </cell>
          <cell r="N2132"/>
          <cell r="O2132">
            <v>2</v>
          </cell>
          <cell r="P2132"/>
          <cell r="Q2132">
            <v>2</v>
          </cell>
          <cell r="R2132"/>
          <cell r="S2132">
            <v>14</v>
          </cell>
          <cell r="T2132"/>
          <cell r="U2132"/>
          <cell r="V2132">
            <v>4</v>
          </cell>
          <cell r="W2132">
            <v>2</v>
          </cell>
          <cell r="X2132">
            <v>1</v>
          </cell>
          <cell r="Y2132"/>
          <cell r="Z2132"/>
        </row>
        <row r="2133">
          <cell r="A2133">
            <v>43033</v>
          </cell>
          <cell r="B2133">
            <v>10</v>
          </cell>
          <cell r="C2133">
            <v>49</v>
          </cell>
          <cell r="D2133">
            <v>7</v>
          </cell>
          <cell r="E2133"/>
          <cell r="F2133">
            <v>1</v>
          </cell>
          <cell r="G2133"/>
          <cell r="H2133">
            <v>1</v>
          </cell>
          <cell r="I2133"/>
          <cell r="J2133"/>
          <cell r="K2133">
            <v>2</v>
          </cell>
          <cell r="L2133">
            <v>1</v>
          </cell>
          <cell r="M2133">
            <v>2</v>
          </cell>
          <cell r="N2133"/>
          <cell r="O2133">
            <v>1</v>
          </cell>
          <cell r="P2133"/>
          <cell r="Q2133">
            <v>4</v>
          </cell>
          <cell r="R2133"/>
          <cell r="S2133">
            <v>15</v>
          </cell>
          <cell r="T2133"/>
          <cell r="U2133"/>
          <cell r="V2133">
            <v>1</v>
          </cell>
          <cell r="W2133">
            <v>2</v>
          </cell>
          <cell r="X2133">
            <v>1</v>
          </cell>
          <cell r="Y2133"/>
          <cell r="Z2133"/>
        </row>
        <row r="2134">
          <cell r="A2134">
            <v>43034</v>
          </cell>
          <cell r="B2134">
            <v>9</v>
          </cell>
          <cell r="C2134">
            <v>53</v>
          </cell>
          <cell r="D2134">
            <v>9</v>
          </cell>
          <cell r="E2134"/>
          <cell r="F2134">
            <v>2</v>
          </cell>
          <cell r="G2134"/>
          <cell r="H2134"/>
          <cell r="I2134"/>
          <cell r="J2134"/>
          <cell r="K2134">
            <v>2</v>
          </cell>
          <cell r="L2134"/>
          <cell r="M2134"/>
          <cell r="N2134"/>
          <cell r="O2134"/>
          <cell r="P2134"/>
          <cell r="Q2134">
            <v>6</v>
          </cell>
          <cell r="R2134"/>
          <cell r="S2134">
            <v>12</v>
          </cell>
          <cell r="T2134"/>
          <cell r="U2134"/>
          <cell r="V2134">
            <v>3</v>
          </cell>
          <cell r="W2134">
            <v>2</v>
          </cell>
          <cell r="X2134">
            <v>1</v>
          </cell>
          <cell r="Y2134"/>
          <cell r="Z2134"/>
        </row>
        <row r="2135">
          <cell r="A2135">
            <v>43035</v>
          </cell>
          <cell r="B2135">
            <v>8</v>
          </cell>
          <cell r="C2135">
            <v>48</v>
          </cell>
          <cell r="D2135">
            <v>7</v>
          </cell>
          <cell r="E2135"/>
          <cell r="F2135">
            <v>2</v>
          </cell>
          <cell r="G2135"/>
          <cell r="H2135">
            <v>3</v>
          </cell>
          <cell r="I2135"/>
          <cell r="J2135"/>
          <cell r="K2135">
            <v>1</v>
          </cell>
          <cell r="L2135">
            <v>1</v>
          </cell>
          <cell r="M2135"/>
          <cell r="N2135"/>
          <cell r="O2135"/>
          <cell r="P2135"/>
          <cell r="Q2135">
            <v>7</v>
          </cell>
          <cell r="R2135">
            <v>1</v>
          </cell>
          <cell r="S2135">
            <v>15</v>
          </cell>
          <cell r="T2135"/>
          <cell r="U2135"/>
          <cell r="V2135">
            <v>4</v>
          </cell>
          <cell r="W2135">
            <v>1</v>
          </cell>
          <cell r="X2135"/>
          <cell r="Y2135"/>
          <cell r="Z2135"/>
        </row>
        <row r="2136">
          <cell r="A2136">
            <v>43036</v>
          </cell>
          <cell r="B2136">
            <v>7</v>
          </cell>
          <cell r="C2136">
            <v>52</v>
          </cell>
          <cell r="D2136">
            <v>9</v>
          </cell>
          <cell r="E2136"/>
          <cell r="F2136">
            <v>2</v>
          </cell>
          <cell r="G2136">
            <v>1</v>
          </cell>
          <cell r="H2136">
            <v>2</v>
          </cell>
          <cell r="I2136"/>
          <cell r="J2136">
            <v>1</v>
          </cell>
          <cell r="K2136">
            <v>1</v>
          </cell>
          <cell r="L2136">
            <v>2</v>
          </cell>
          <cell r="M2136">
            <v>1</v>
          </cell>
          <cell r="N2136"/>
          <cell r="O2136">
            <v>1</v>
          </cell>
          <cell r="P2136"/>
          <cell r="Q2136">
            <v>4</v>
          </cell>
          <cell r="R2136">
            <v>1</v>
          </cell>
          <cell r="S2136">
            <v>15</v>
          </cell>
          <cell r="T2136"/>
          <cell r="U2136"/>
          <cell r="V2136">
            <v>2</v>
          </cell>
          <cell r="W2136">
            <v>1</v>
          </cell>
          <cell r="X2136">
            <v>1</v>
          </cell>
          <cell r="Y2136"/>
          <cell r="Z2136"/>
        </row>
        <row r="2137">
          <cell r="A2137">
            <v>43037</v>
          </cell>
          <cell r="B2137">
            <v>7</v>
          </cell>
          <cell r="C2137">
            <v>57</v>
          </cell>
          <cell r="D2137">
            <v>9</v>
          </cell>
          <cell r="E2137"/>
          <cell r="F2137">
            <v>2</v>
          </cell>
          <cell r="G2137">
            <v>1</v>
          </cell>
          <cell r="H2137">
            <v>2</v>
          </cell>
          <cell r="I2137">
            <v>1</v>
          </cell>
          <cell r="J2137"/>
          <cell r="K2137">
            <v>1</v>
          </cell>
          <cell r="L2137"/>
          <cell r="M2137">
            <v>1</v>
          </cell>
          <cell r="N2137"/>
          <cell r="O2137">
            <v>2</v>
          </cell>
          <cell r="P2137"/>
          <cell r="Q2137">
            <v>1</v>
          </cell>
          <cell r="R2137">
            <v>1</v>
          </cell>
          <cell r="S2137">
            <v>12</v>
          </cell>
          <cell r="T2137"/>
          <cell r="U2137"/>
          <cell r="V2137">
            <v>4</v>
          </cell>
          <cell r="W2137">
            <v>1</v>
          </cell>
          <cell r="X2137">
            <v>2</v>
          </cell>
          <cell r="Y2137"/>
          <cell r="Z2137"/>
        </row>
        <row r="2138">
          <cell r="A2138">
            <v>43038</v>
          </cell>
          <cell r="B2138">
            <v>8</v>
          </cell>
          <cell r="C2138">
            <v>57</v>
          </cell>
          <cell r="D2138">
            <v>8</v>
          </cell>
          <cell r="E2138"/>
          <cell r="F2138">
            <v>1</v>
          </cell>
          <cell r="G2138"/>
          <cell r="H2138">
            <v>1</v>
          </cell>
          <cell r="I2138">
            <v>1</v>
          </cell>
          <cell r="J2138"/>
          <cell r="K2138">
            <v>1</v>
          </cell>
          <cell r="L2138"/>
          <cell r="M2138">
            <v>1</v>
          </cell>
          <cell r="N2138"/>
          <cell r="O2138">
            <v>1</v>
          </cell>
          <cell r="P2138"/>
          <cell r="Q2138">
            <v>1</v>
          </cell>
          <cell r="R2138">
            <v>1</v>
          </cell>
          <cell r="S2138">
            <v>14</v>
          </cell>
          <cell r="T2138"/>
          <cell r="U2138"/>
          <cell r="V2138">
            <v>7</v>
          </cell>
          <cell r="W2138"/>
          <cell r="X2138"/>
          <cell r="Y2138"/>
          <cell r="Z2138"/>
        </row>
        <row r="2139">
          <cell r="A2139">
            <v>43039</v>
          </cell>
          <cell r="B2139">
            <v>8</v>
          </cell>
          <cell r="C2139">
            <v>57</v>
          </cell>
          <cell r="D2139">
            <v>8</v>
          </cell>
          <cell r="E2139"/>
          <cell r="F2139"/>
          <cell r="G2139"/>
          <cell r="H2139">
            <v>1</v>
          </cell>
          <cell r="I2139">
            <v>1</v>
          </cell>
          <cell r="J2139"/>
          <cell r="K2139">
            <v>1</v>
          </cell>
          <cell r="L2139"/>
          <cell r="M2139"/>
          <cell r="N2139"/>
          <cell r="O2139">
            <v>1</v>
          </cell>
          <cell r="P2139"/>
          <cell r="Q2139">
            <v>1</v>
          </cell>
          <cell r="R2139">
            <v>1</v>
          </cell>
          <cell r="S2139">
            <v>14</v>
          </cell>
          <cell r="T2139"/>
          <cell r="U2139"/>
          <cell r="V2139">
            <v>4</v>
          </cell>
          <cell r="W2139"/>
          <cell r="X2139"/>
          <cell r="Y2139"/>
          <cell r="Z2139"/>
        </row>
        <row r="2140">
          <cell r="A2140">
            <v>43040</v>
          </cell>
          <cell r="B2140">
            <v>8</v>
          </cell>
          <cell r="C2140">
            <v>52</v>
          </cell>
          <cell r="D2140">
            <v>5</v>
          </cell>
          <cell r="E2140"/>
          <cell r="F2140"/>
          <cell r="G2140">
            <v>1</v>
          </cell>
          <cell r="H2140">
            <v>2</v>
          </cell>
          <cell r="I2140"/>
          <cell r="J2140"/>
          <cell r="K2140">
            <v>1</v>
          </cell>
          <cell r="L2140">
            <v>2</v>
          </cell>
          <cell r="M2140"/>
          <cell r="N2140"/>
          <cell r="O2140"/>
          <cell r="P2140"/>
          <cell r="Q2140">
            <v>4</v>
          </cell>
          <cell r="R2140">
            <v>1</v>
          </cell>
          <cell r="S2140">
            <v>19</v>
          </cell>
          <cell r="T2140"/>
          <cell r="U2140"/>
          <cell r="V2140">
            <v>4</v>
          </cell>
          <cell r="W2140"/>
          <cell r="X2140"/>
          <cell r="Y2140"/>
          <cell r="Z2140"/>
        </row>
        <row r="2141">
          <cell r="A2141">
            <v>43041</v>
          </cell>
          <cell r="B2141">
            <v>8</v>
          </cell>
          <cell r="C2141">
            <v>46</v>
          </cell>
          <cell r="D2141">
            <v>3</v>
          </cell>
          <cell r="E2141"/>
          <cell r="F2141"/>
          <cell r="G2141"/>
          <cell r="H2141">
            <v>1</v>
          </cell>
          <cell r="I2141">
            <v>2</v>
          </cell>
          <cell r="J2141"/>
          <cell r="K2141">
            <v>1</v>
          </cell>
          <cell r="L2141"/>
          <cell r="M2141"/>
          <cell r="N2141"/>
          <cell r="O2141">
            <v>1</v>
          </cell>
          <cell r="P2141"/>
          <cell r="Q2141">
            <v>5</v>
          </cell>
          <cell r="R2141">
            <v>1</v>
          </cell>
          <cell r="S2141">
            <v>17</v>
          </cell>
          <cell r="T2141"/>
          <cell r="U2141"/>
          <cell r="V2141">
            <v>4</v>
          </cell>
          <cell r="W2141"/>
          <cell r="X2141">
            <v>2</v>
          </cell>
          <cell r="Y2141"/>
          <cell r="Z2141"/>
        </row>
        <row r="2142">
          <cell r="A2142">
            <v>43042</v>
          </cell>
          <cell r="B2142">
            <v>8</v>
          </cell>
          <cell r="C2142">
            <v>43</v>
          </cell>
          <cell r="D2142">
            <v>3</v>
          </cell>
          <cell r="E2142"/>
          <cell r="F2142">
            <v>1</v>
          </cell>
          <cell r="G2142"/>
          <cell r="H2142"/>
          <cell r="I2142">
            <v>1</v>
          </cell>
          <cell r="J2142"/>
          <cell r="K2142">
            <v>1</v>
          </cell>
          <cell r="L2142"/>
          <cell r="M2142"/>
          <cell r="N2142"/>
          <cell r="O2142">
            <v>1</v>
          </cell>
          <cell r="P2142"/>
          <cell r="Q2142">
            <v>6</v>
          </cell>
          <cell r="R2142">
            <v>1</v>
          </cell>
          <cell r="S2142">
            <v>15</v>
          </cell>
          <cell r="T2142"/>
          <cell r="U2142"/>
          <cell r="V2142">
            <v>2</v>
          </cell>
          <cell r="W2142"/>
          <cell r="X2142"/>
          <cell r="Y2142"/>
          <cell r="Z2142"/>
        </row>
        <row r="2143">
          <cell r="A2143">
            <v>43043</v>
          </cell>
          <cell r="B2143">
            <v>8</v>
          </cell>
          <cell r="C2143">
            <v>43</v>
          </cell>
          <cell r="D2143">
            <v>4</v>
          </cell>
          <cell r="E2143"/>
          <cell r="F2143">
            <v>1</v>
          </cell>
          <cell r="G2143"/>
          <cell r="H2143">
            <v>2</v>
          </cell>
          <cell r="I2143">
            <v>1</v>
          </cell>
          <cell r="J2143"/>
          <cell r="K2143"/>
          <cell r="L2143">
            <v>1</v>
          </cell>
          <cell r="M2143"/>
          <cell r="N2143"/>
          <cell r="O2143"/>
          <cell r="P2143"/>
          <cell r="Q2143">
            <v>5</v>
          </cell>
          <cell r="R2143">
            <v>2</v>
          </cell>
          <cell r="S2143">
            <v>20</v>
          </cell>
          <cell r="T2143"/>
          <cell r="U2143"/>
          <cell r="V2143"/>
          <cell r="W2143"/>
          <cell r="X2143"/>
          <cell r="Y2143"/>
          <cell r="Z2143"/>
        </row>
        <row r="2144">
          <cell r="A2144">
            <v>43044</v>
          </cell>
          <cell r="B2144">
            <v>8</v>
          </cell>
          <cell r="C2144">
            <v>42</v>
          </cell>
          <cell r="D2144">
            <v>7</v>
          </cell>
          <cell r="E2144"/>
          <cell r="F2144">
            <v>2</v>
          </cell>
          <cell r="G2144"/>
          <cell r="H2144"/>
          <cell r="I2144">
            <v>2</v>
          </cell>
          <cell r="J2144"/>
          <cell r="K2144"/>
          <cell r="L2144"/>
          <cell r="M2144"/>
          <cell r="N2144"/>
          <cell r="O2144"/>
          <cell r="P2144"/>
          <cell r="Q2144">
            <v>6</v>
          </cell>
          <cell r="R2144">
            <v>2</v>
          </cell>
          <cell r="S2144">
            <v>17</v>
          </cell>
          <cell r="T2144"/>
          <cell r="U2144"/>
          <cell r="V2144">
            <v>2</v>
          </cell>
          <cell r="W2144"/>
          <cell r="X2144"/>
          <cell r="Y2144"/>
          <cell r="Z2144"/>
        </row>
        <row r="2145">
          <cell r="A2145">
            <v>43045</v>
          </cell>
          <cell r="B2145">
            <v>8</v>
          </cell>
          <cell r="C2145">
            <v>48</v>
          </cell>
          <cell r="D2145">
            <v>3</v>
          </cell>
          <cell r="E2145"/>
          <cell r="F2145">
            <v>1</v>
          </cell>
          <cell r="G2145"/>
          <cell r="H2145"/>
          <cell r="I2145">
            <v>1</v>
          </cell>
          <cell r="J2145"/>
          <cell r="K2145"/>
          <cell r="L2145"/>
          <cell r="M2145"/>
          <cell r="N2145"/>
          <cell r="O2145"/>
          <cell r="P2145"/>
          <cell r="Q2145">
            <v>7</v>
          </cell>
          <cell r="R2145">
            <v>3</v>
          </cell>
          <cell r="S2145">
            <v>17</v>
          </cell>
          <cell r="T2145"/>
          <cell r="U2145"/>
          <cell r="V2145">
            <v>1</v>
          </cell>
          <cell r="W2145">
            <v>1</v>
          </cell>
          <cell r="X2145">
            <v>1</v>
          </cell>
          <cell r="Y2145"/>
          <cell r="Z2145"/>
        </row>
        <row r="2146">
          <cell r="A2146">
            <v>43046</v>
          </cell>
          <cell r="B2146">
            <v>8</v>
          </cell>
          <cell r="C2146">
            <v>45</v>
          </cell>
          <cell r="D2146">
            <v>3</v>
          </cell>
          <cell r="E2146"/>
          <cell r="F2146">
            <v>1</v>
          </cell>
          <cell r="G2146"/>
          <cell r="H2146"/>
          <cell r="I2146">
            <v>1</v>
          </cell>
          <cell r="J2146"/>
          <cell r="K2146"/>
          <cell r="L2146">
            <v>2</v>
          </cell>
          <cell r="M2146"/>
          <cell r="N2146"/>
          <cell r="O2146"/>
          <cell r="P2146"/>
          <cell r="Q2146">
            <v>5</v>
          </cell>
          <cell r="R2146">
            <v>2</v>
          </cell>
          <cell r="S2146">
            <v>17</v>
          </cell>
          <cell r="T2146"/>
          <cell r="U2146"/>
          <cell r="V2146">
            <v>1</v>
          </cell>
          <cell r="W2146"/>
          <cell r="X2146">
            <v>2</v>
          </cell>
          <cell r="Y2146"/>
          <cell r="Z2146"/>
        </row>
        <row r="2147">
          <cell r="A2147">
            <v>43047</v>
          </cell>
          <cell r="B2147">
            <v>7</v>
          </cell>
          <cell r="C2147">
            <v>43</v>
          </cell>
          <cell r="D2147">
            <v>1</v>
          </cell>
          <cell r="E2147"/>
          <cell r="F2147">
            <v>1</v>
          </cell>
          <cell r="G2147"/>
          <cell r="H2147">
            <v>1</v>
          </cell>
          <cell r="I2147">
            <v>1</v>
          </cell>
          <cell r="J2147"/>
          <cell r="K2147"/>
          <cell r="L2147">
            <v>1</v>
          </cell>
          <cell r="M2147"/>
          <cell r="N2147"/>
          <cell r="O2147"/>
          <cell r="P2147"/>
          <cell r="Q2147">
            <v>4</v>
          </cell>
          <cell r="R2147">
            <v>2</v>
          </cell>
          <cell r="S2147">
            <v>12</v>
          </cell>
          <cell r="T2147"/>
          <cell r="U2147"/>
          <cell r="V2147"/>
          <cell r="W2147">
            <v>1</v>
          </cell>
          <cell r="X2147">
            <v>3</v>
          </cell>
          <cell r="Y2147"/>
          <cell r="Z2147"/>
        </row>
        <row r="2148">
          <cell r="A2148">
            <v>43048</v>
          </cell>
          <cell r="B2148">
            <v>6</v>
          </cell>
          <cell r="C2148">
            <v>49</v>
          </cell>
          <cell r="D2148">
            <v>2</v>
          </cell>
          <cell r="E2148"/>
          <cell r="F2148">
            <v>1</v>
          </cell>
          <cell r="G2148"/>
          <cell r="H2148"/>
          <cell r="I2148">
            <v>1</v>
          </cell>
          <cell r="J2148"/>
          <cell r="K2148"/>
          <cell r="L2148">
            <v>2</v>
          </cell>
          <cell r="M2148">
            <v>1</v>
          </cell>
          <cell r="N2148"/>
          <cell r="O2148"/>
          <cell r="P2148"/>
          <cell r="Q2148">
            <v>2</v>
          </cell>
          <cell r="R2148">
            <v>2</v>
          </cell>
          <cell r="S2148">
            <v>12</v>
          </cell>
          <cell r="T2148"/>
          <cell r="U2148"/>
          <cell r="V2148"/>
          <cell r="W2148">
            <v>1</v>
          </cell>
          <cell r="X2148">
            <v>7</v>
          </cell>
          <cell r="Y2148"/>
          <cell r="Z2148"/>
        </row>
        <row r="2149">
          <cell r="A2149">
            <v>43049</v>
          </cell>
          <cell r="B2149">
            <v>6</v>
          </cell>
          <cell r="C2149">
            <v>56</v>
          </cell>
          <cell r="D2149">
            <v>3</v>
          </cell>
          <cell r="E2149"/>
          <cell r="F2149">
            <v>1</v>
          </cell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>
            <v>3</v>
          </cell>
          <cell r="R2149">
            <v>2</v>
          </cell>
          <cell r="S2149">
            <v>10</v>
          </cell>
          <cell r="T2149"/>
          <cell r="U2149"/>
          <cell r="V2149">
            <v>1</v>
          </cell>
          <cell r="W2149">
            <v>2</v>
          </cell>
          <cell r="X2149">
            <v>5</v>
          </cell>
          <cell r="Y2149"/>
          <cell r="Z2149"/>
        </row>
        <row r="2150">
          <cell r="A2150">
            <v>43050</v>
          </cell>
          <cell r="B2150">
            <v>6</v>
          </cell>
          <cell r="C2150">
            <v>50</v>
          </cell>
          <cell r="D2150">
            <v>2</v>
          </cell>
          <cell r="E2150"/>
          <cell r="F2150"/>
          <cell r="G2150"/>
          <cell r="H2150">
            <v>3</v>
          </cell>
          <cell r="I2150"/>
          <cell r="J2150"/>
          <cell r="K2150"/>
          <cell r="L2150">
            <v>1</v>
          </cell>
          <cell r="M2150"/>
          <cell r="N2150"/>
          <cell r="O2150"/>
          <cell r="P2150"/>
          <cell r="Q2150">
            <v>3</v>
          </cell>
          <cell r="R2150">
            <v>2</v>
          </cell>
          <cell r="S2150">
            <v>7</v>
          </cell>
          <cell r="T2150"/>
          <cell r="U2150"/>
          <cell r="V2150">
            <v>1</v>
          </cell>
          <cell r="W2150">
            <v>2</v>
          </cell>
          <cell r="X2150">
            <v>5</v>
          </cell>
          <cell r="Y2150"/>
          <cell r="Z2150"/>
        </row>
        <row r="2151">
          <cell r="A2151">
            <v>43051</v>
          </cell>
          <cell r="B2151">
            <v>7</v>
          </cell>
          <cell r="C2151">
            <v>51</v>
          </cell>
          <cell r="D2151">
            <v>5</v>
          </cell>
          <cell r="E2151"/>
          <cell r="F2151"/>
          <cell r="G2151"/>
          <cell r="H2151">
            <v>2</v>
          </cell>
          <cell r="I2151"/>
          <cell r="J2151"/>
          <cell r="K2151"/>
          <cell r="L2151">
            <v>1</v>
          </cell>
          <cell r="M2151"/>
          <cell r="N2151"/>
          <cell r="O2151">
            <v>1</v>
          </cell>
          <cell r="P2151"/>
          <cell r="Q2151">
            <v>3</v>
          </cell>
          <cell r="R2151">
            <v>2</v>
          </cell>
          <cell r="S2151">
            <v>7</v>
          </cell>
          <cell r="T2151"/>
          <cell r="U2151"/>
          <cell r="V2151">
            <v>2</v>
          </cell>
          <cell r="W2151">
            <v>2</v>
          </cell>
          <cell r="X2151">
            <v>2</v>
          </cell>
          <cell r="Y2151"/>
          <cell r="Z2151"/>
        </row>
        <row r="2152">
          <cell r="A2152">
            <v>43052</v>
          </cell>
          <cell r="B2152">
            <v>4</v>
          </cell>
          <cell r="C2152">
            <v>44</v>
          </cell>
          <cell r="D2152">
            <v>2</v>
          </cell>
          <cell r="E2152"/>
          <cell r="F2152"/>
          <cell r="G2152"/>
          <cell r="H2152">
            <v>2</v>
          </cell>
          <cell r="I2152"/>
          <cell r="J2152"/>
          <cell r="K2152"/>
          <cell r="L2152"/>
          <cell r="M2152"/>
          <cell r="N2152"/>
          <cell r="O2152">
            <v>1</v>
          </cell>
          <cell r="P2152"/>
          <cell r="Q2152">
            <v>2</v>
          </cell>
          <cell r="R2152">
            <v>2</v>
          </cell>
          <cell r="S2152">
            <v>10</v>
          </cell>
          <cell r="T2152"/>
          <cell r="U2152"/>
          <cell r="V2152">
            <v>4</v>
          </cell>
          <cell r="W2152">
            <v>3</v>
          </cell>
          <cell r="X2152">
            <v>4</v>
          </cell>
          <cell r="Y2152"/>
          <cell r="Z2152"/>
        </row>
        <row r="2153">
          <cell r="A2153">
            <v>43053</v>
          </cell>
          <cell r="B2153">
            <v>4</v>
          </cell>
          <cell r="C2153">
            <v>42</v>
          </cell>
          <cell r="D2153">
            <v>3</v>
          </cell>
          <cell r="E2153"/>
          <cell r="F2153"/>
          <cell r="G2153"/>
          <cell r="H2153">
            <v>1</v>
          </cell>
          <cell r="I2153">
            <v>1</v>
          </cell>
          <cell r="J2153"/>
          <cell r="K2153">
            <v>1</v>
          </cell>
          <cell r="L2153"/>
          <cell r="M2153"/>
          <cell r="N2153"/>
          <cell r="O2153">
            <v>1</v>
          </cell>
          <cell r="P2153"/>
          <cell r="Q2153">
            <v>2</v>
          </cell>
          <cell r="R2153">
            <v>1</v>
          </cell>
          <cell r="S2153">
            <v>9</v>
          </cell>
          <cell r="T2153"/>
          <cell r="U2153"/>
          <cell r="V2153">
            <v>4</v>
          </cell>
          <cell r="W2153">
            <v>2</v>
          </cell>
          <cell r="X2153">
            <v>4</v>
          </cell>
          <cell r="Y2153"/>
          <cell r="Z2153"/>
        </row>
        <row r="2154">
          <cell r="A2154">
            <v>43054</v>
          </cell>
          <cell r="B2154">
            <v>3</v>
          </cell>
          <cell r="C2154">
            <v>37</v>
          </cell>
          <cell r="D2154">
            <v>4</v>
          </cell>
          <cell r="E2154"/>
          <cell r="F2154"/>
          <cell r="G2154"/>
          <cell r="H2154">
            <v>1</v>
          </cell>
          <cell r="I2154">
            <v>1</v>
          </cell>
          <cell r="J2154"/>
          <cell r="K2154">
            <v>1</v>
          </cell>
          <cell r="L2154"/>
          <cell r="M2154"/>
          <cell r="N2154"/>
          <cell r="O2154">
            <v>2</v>
          </cell>
          <cell r="P2154"/>
          <cell r="Q2154"/>
          <cell r="R2154">
            <v>1</v>
          </cell>
          <cell r="S2154">
            <v>9</v>
          </cell>
          <cell r="T2154"/>
          <cell r="U2154"/>
          <cell r="V2154">
            <v>3</v>
          </cell>
          <cell r="W2154">
            <v>1</v>
          </cell>
          <cell r="X2154">
            <v>2</v>
          </cell>
          <cell r="Y2154"/>
          <cell r="Z2154"/>
        </row>
        <row r="2155">
          <cell r="A2155">
            <v>43055</v>
          </cell>
          <cell r="B2155">
            <v>2</v>
          </cell>
          <cell r="C2155">
            <v>36</v>
          </cell>
          <cell r="D2155">
            <v>4</v>
          </cell>
          <cell r="E2155"/>
          <cell r="F2155"/>
          <cell r="G2155"/>
          <cell r="H2155">
            <v>1</v>
          </cell>
          <cell r="I2155">
            <v>1</v>
          </cell>
          <cell r="J2155"/>
          <cell r="K2155">
            <v>1</v>
          </cell>
          <cell r="L2155"/>
          <cell r="M2155"/>
          <cell r="N2155"/>
          <cell r="O2155">
            <v>1</v>
          </cell>
          <cell r="P2155"/>
          <cell r="Q2155"/>
          <cell r="R2155">
            <v>1</v>
          </cell>
          <cell r="S2155">
            <v>7</v>
          </cell>
          <cell r="T2155"/>
          <cell r="U2155"/>
          <cell r="V2155">
            <v>3</v>
          </cell>
          <cell r="W2155">
            <v>1</v>
          </cell>
          <cell r="X2155"/>
          <cell r="Y2155"/>
          <cell r="Z2155"/>
        </row>
        <row r="2156">
          <cell r="A2156">
            <v>43056</v>
          </cell>
          <cell r="B2156">
            <v>2</v>
          </cell>
          <cell r="C2156">
            <v>41</v>
          </cell>
          <cell r="D2156">
            <v>1</v>
          </cell>
          <cell r="E2156"/>
          <cell r="F2156"/>
          <cell r="G2156"/>
          <cell r="H2156"/>
          <cell r="I2156"/>
          <cell r="J2156"/>
          <cell r="K2156">
            <v>1</v>
          </cell>
          <cell r="L2156">
            <v>1</v>
          </cell>
          <cell r="M2156"/>
          <cell r="N2156"/>
          <cell r="O2156"/>
          <cell r="P2156"/>
          <cell r="Q2156"/>
          <cell r="R2156">
            <v>1</v>
          </cell>
          <cell r="S2156">
            <v>7</v>
          </cell>
          <cell r="T2156"/>
          <cell r="U2156"/>
          <cell r="V2156">
            <v>1</v>
          </cell>
          <cell r="W2156">
            <v>1</v>
          </cell>
          <cell r="X2156"/>
          <cell r="Y2156"/>
          <cell r="Z2156"/>
        </row>
        <row r="2157">
          <cell r="A2157">
            <v>43057</v>
          </cell>
          <cell r="B2157">
            <v>3</v>
          </cell>
          <cell r="C2157">
            <v>45</v>
          </cell>
          <cell r="D2157">
            <v>2</v>
          </cell>
          <cell r="E2157"/>
          <cell r="F2157"/>
          <cell r="G2157"/>
          <cell r="H2157">
            <v>1</v>
          </cell>
          <cell r="I2157"/>
          <cell r="J2157"/>
          <cell r="K2157">
            <v>1</v>
          </cell>
          <cell r="L2157"/>
          <cell r="M2157"/>
          <cell r="N2157"/>
          <cell r="O2157">
            <v>2</v>
          </cell>
          <cell r="P2157"/>
          <cell r="Q2157"/>
          <cell r="R2157">
            <v>1</v>
          </cell>
          <cell r="S2157">
            <v>7</v>
          </cell>
          <cell r="T2157"/>
          <cell r="U2157"/>
          <cell r="V2157"/>
          <cell r="W2157">
            <v>1</v>
          </cell>
          <cell r="X2157"/>
          <cell r="Y2157"/>
          <cell r="Z2157"/>
        </row>
        <row r="2158">
          <cell r="A2158">
            <v>43058</v>
          </cell>
          <cell r="B2158">
            <v>6</v>
          </cell>
          <cell r="C2158">
            <v>49</v>
          </cell>
          <cell r="D2158">
            <v>3</v>
          </cell>
          <cell r="E2158"/>
          <cell r="F2158"/>
          <cell r="G2158"/>
          <cell r="H2158"/>
          <cell r="I2158"/>
          <cell r="J2158"/>
          <cell r="K2158">
            <v>1</v>
          </cell>
          <cell r="L2158"/>
          <cell r="M2158"/>
          <cell r="N2158"/>
          <cell r="O2158">
            <v>2</v>
          </cell>
          <cell r="P2158"/>
          <cell r="Q2158"/>
          <cell r="R2158">
            <v>1</v>
          </cell>
          <cell r="S2158">
            <v>6</v>
          </cell>
          <cell r="T2158"/>
          <cell r="U2158"/>
          <cell r="V2158">
            <v>1</v>
          </cell>
          <cell r="W2158">
            <v>2</v>
          </cell>
          <cell r="X2158">
            <v>1</v>
          </cell>
          <cell r="Y2158"/>
          <cell r="Z2158"/>
        </row>
        <row r="2159">
          <cell r="A2159">
            <v>43059</v>
          </cell>
          <cell r="B2159">
            <v>5</v>
          </cell>
          <cell r="C2159">
            <v>43</v>
          </cell>
          <cell r="D2159">
            <v>2</v>
          </cell>
          <cell r="E2159"/>
          <cell r="F2159">
            <v>1</v>
          </cell>
          <cell r="G2159"/>
          <cell r="H2159">
            <v>2</v>
          </cell>
          <cell r="I2159"/>
          <cell r="J2159"/>
          <cell r="K2159">
            <v>1</v>
          </cell>
          <cell r="L2159"/>
          <cell r="M2159"/>
          <cell r="N2159"/>
          <cell r="O2159">
            <v>2</v>
          </cell>
          <cell r="P2159"/>
          <cell r="Q2159"/>
          <cell r="R2159"/>
          <cell r="S2159">
            <v>12</v>
          </cell>
          <cell r="T2159"/>
          <cell r="U2159"/>
          <cell r="V2159">
            <v>1</v>
          </cell>
          <cell r="W2159">
            <v>2</v>
          </cell>
          <cell r="X2159">
            <v>1</v>
          </cell>
          <cell r="Y2159"/>
          <cell r="Z2159"/>
        </row>
        <row r="2160">
          <cell r="A2160">
            <v>43060</v>
          </cell>
          <cell r="B2160">
            <v>5</v>
          </cell>
          <cell r="C2160">
            <v>44</v>
          </cell>
          <cell r="D2160">
            <v>1</v>
          </cell>
          <cell r="E2160"/>
          <cell r="F2160"/>
          <cell r="G2160"/>
          <cell r="H2160">
            <v>1</v>
          </cell>
          <cell r="I2160"/>
          <cell r="J2160"/>
          <cell r="K2160">
            <v>1</v>
          </cell>
          <cell r="L2160">
            <v>1</v>
          </cell>
          <cell r="M2160"/>
          <cell r="N2160"/>
          <cell r="O2160"/>
          <cell r="P2160">
            <v>1</v>
          </cell>
          <cell r="Q2160"/>
          <cell r="R2160"/>
          <cell r="S2160">
            <v>8</v>
          </cell>
          <cell r="T2160"/>
          <cell r="U2160"/>
          <cell r="V2160">
            <v>1</v>
          </cell>
          <cell r="W2160">
            <v>2</v>
          </cell>
          <cell r="X2160"/>
          <cell r="Y2160"/>
          <cell r="Z2160"/>
        </row>
        <row r="2161">
          <cell r="A2161">
            <v>43061</v>
          </cell>
          <cell r="B2161">
            <v>5</v>
          </cell>
          <cell r="C2161">
            <v>46</v>
          </cell>
          <cell r="D2161"/>
          <cell r="E2161"/>
          <cell r="F2161"/>
          <cell r="G2161"/>
          <cell r="H2161">
            <v>2</v>
          </cell>
          <cell r="I2161"/>
          <cell r="J2161"/>
          <cell r="K2161">
            <v>1</v>
          </cell>
          <cell r="L2161"/>
          <cell r="M2161"/>
          <cell r="N2161"/>
          <cell r="O2161"/>
          <cell r="P2161"/>
          <cell r="Q2161"/>
          <cell r="R2161"/>
          <cell r="S2161">
            <v>11</v>
          </cell>
          <cell r="T2161"/>
          <cell r="U2161"/>
          <cell r="V2161">
            <v>1</v>
          </cell>
          <cell r="W2161">
            <v>2</v>
          </cell>
          <cell r="X2161"/>
          <cell r="Y2161"/>
          <cell r="Z2161"/>
        </row>
        <row r="2162">
          <cell r="A2162">
            <v>43062</v>
          </cell>
          <cell r="B2162">
            <v>4</v>
          </cell>
          <cell r="C2162">
            <v>38</v>
          </cell>
          <cell r="D2162">
            <v>2</v>
          </cell>
          <cell r="E2162"/>
          <cell r="F2162">
            <v>2</v>
          </cell>
          <cell r="G2162"/>
          <cell r="H2162">
            <v>1</v>
          </cell>
          <cell r="I2162"/>
          <cell r="J2162"/>
          <cell r="K2162">
            <v>1</v>
          </cell>
          <cell r="L2162"/>
          <cell r="M2162"/>
          <cell r="N2162"/>
          <cell r="O2162">
            <v>1</v>
          </cell>
          <cell r="P2162"/>
          <cell r="Q2162"/>
          <cell r="R2162"/>
          <cell r="S2162">
            <v>10</v>
          </cell>
          <cell r="T2162"/>
          <cell r="U2162"/>
          <cell r="V2162">
            <v>1</v>
          </cell>
          <cell r="W2162">
            <v>2</v>
          </cell>
          <cell r="X2162"/>
          <cell r="Y2162"/>
          <cell r="Z2162"/>
        </row>
        <row r="2163">
          <cell r="A2163">
            <v>43063</v>
          </cell>
          <cell r="B2163">
            <v>5</v>
          </cell>
          <cell r="C2163">
            <v>42</v>
          </cell>
          <cell r="D2163">
            <v>3</v>
          </cell>
          <cell r="E2163"/>
          <cell r="F2163">
            <v>2</v>
          </cell>
          <cell r="G2163">
            <v>1</v>
          </cell>
          <cell r="H2163">
            <v>1</v>
          </cell>
          <cell r="I2163">
            <v>1</v>
          </cell>
          <cell r="J2163"/>
          <cell r="K2163">
            <v>1</v>
          </cell>
          <cell r="L2163"/>
          <cell r="M2163"/>
          <cell r="N2163"/>
          <cell r="O2163"/>
          <cell r="P2163"/>
          <cell r="Q2163"/>
          <cell r="R2163"/>
          <cell r="S2163">
            <v>9</v>
          </cell>
          <cell r="T2163"/>
          <cell r="U2163"/>
          <cell r="V2163">
            <v>2</v>
          </cell>
          <cell r="W2163">
            <v>2</v>
          </cell>
          <cell r="X2163"/>
          <cell r="Y2163"/>
          <cell r="Z2163"/>
        </row>
        <row r="2164">
          <cell r="A2164">
            <v>43064</v>
          </cell>
          <cell r="B2164">
            <v>6</v>
          </cell>
          <cell r="C2164">
            <v>50</v>
          </cell>
          <cell r="D2164">
            <v>3</v>
          </cell>
          <cell r="E2164"/>
          <cell r="F2164">
            <v>2</v>
          </cell>
          <cell r="G2164">
            <v>1</v>
          </cell>
          <cell r="H2164"/>
          <cell r="I2164">
            <v>1</v>
          </cell>
          <cell r="J2164"/>
          <cell r="K2164">
            <v>1</v>
          </cell>
          <cell r="L2164"/>
          <cell r="M2164"/>
          <cell r="N2164"/>
          <cell r="O2164">
            <v>1</v>
          </cell>
          <cell r="P2164"/>
          <cell r="Q2164"/>
          <cell r="R2164"/>
          <cell r="S2164">
            <v>11</v>
          </cell>
          <cell r="T2164"/>
          <cell r="U2164"/>
          <cell r="V2164">
            <v>2</v>
          </cell>
          <cell r="W2164">
            <v>2</v>
          </cell>
          <cell r="X2164"/>
          <cell r="Y2164"/>
          <cell r="Z2164"/>
        </row>
        <row r="2165">
          <cell r="A2165">
            <v>43065</v>
          </cell>
          <cell r="B2165">
            <v>6</v>
          </cell>
          <cell r="C2165">
            <v>52</v>
          </cell>
          <cell r="D2165">
            <v>3</v>
          </cell>
          <cell r="E2165"/>
          <cell r="F2165">
            <v>2</v>
          </cell>
          <cell r="G2165">
            <v>1</v>
          </cell>
          <cell r="H2165"/>
          <cell r="I2165">
            <v>1</v>
          </cell>
          <cell r="J2165"/>
          <cell r="K2165">
            <v>1</v>
          </cell>
          <cell r="L2165"/>
          <cell r="M2165"/>
          <cell r="N2165"/>
          <cell r="O2165">
            <v>1</v>
          </cell>
          <cell r="P2165"/>
          <cell r="Q2165"/>
          <cell r="R2165"/>
          <cell r="S2165">
            <v>12</v>
          </cell>
          <cell r="T2165"/>
          <cell r="U2165"/>
          <cell r="V2165">
            <v>2</v>
          </cell>
          <cell r="W2165">
            <v>1</v>
          </cell>
          <cell r="X2165">
            <v>1</v>
          </cell>
          <cell r="Y2165"/>
          <cell r="Z2165"/>
        </row>
        <row r="2166">
          <cell r="A2166">
            <v>43066</v>
          </cell>
          <cell r="B2166">
            <v>7</v>
          </cell>
          <cell r="C2166">
            <v>49</v>
          </cell>
          <cell r="D2166">
            <v>5</v>
          </cell>
          <cell r="E2166"/>
          <cell r="F2166">
            <v>1</v>
          </cell>
          <cell r="G2166"/>
          <cell r="H2166">
            <v>1</v>
          </cell>
          <cell r="I2166"/>
          <cell r="J2166"/>
          <cell r="K2166">
            <v>1</v>
          </cell>
          <cell r="L2166"/>
          <cell r="M2166"/>
          <cell r="N2166"/>
          <cell r="O2166">
            <v>1</v>
          </cell>
          <cell r="P2166"/>
          <cell r="Q2166"/>
          <cell r="R2166"/>
          <cell r="S2166">
            <v>10</v>
          </cell>
          <cell r="T2166"/>
          <cell r="U2166"/>
          <cell r="V2166">
            <v>1</v>
          </cell>
          <cell r="W2166">
            <v>1</v>
          </cell>
          <cell r="X2166">
            <v>1</v>
          </cell>
          <cell r="Y2166"/>
          <cell r="Z2166"/>
        </row>
        <row r="2167">
          <cell r="A2167">
            <v>43067</v>
          </cell>
          <cell r="B2167">
            <v>7</v>
          </cell>
          <cell r="C2167">
            <v>44</v>
          </cell>
          <cell r="D2167">
            <v>3</v>
          </cell>
          <cell r="E2167"/>
          <cell r="F2167"/>
          <cell r="G2167"/>
          <cell r="H2167"/>
          <cell r="I2167">
            <v>1</v>
          </cell>
          <cell r="J2167"/>
          <cell r="K2167">
            <v>1</v>
          </cell>
          <cell r="L2167">
            <v>1</v>
          </cell>
          <cell r="M2167">
            <v>2</v>
          </cell>
          <cell r="N2167"/>
          <cell r="O2167"/>
          <cell r="P2167"/>
          <cell r="Q2167"/>
          <cell r="R2167">
            <v>1</v>
          </cell>
          <cell r="S2167">
            <v>7</v>
          </cell>
          <cell r="T2167"/>
          <cell r="U2167"/>
          <cell r="V2167">
            <v>2</v>
          </cell>
          <cell r="W2167">
            <v>2</v>
          </cell>
          <cell r="X2167">
            <v>1</v>
          </cell>
          <cell r="Y2167"/>
          <cell r="Z2167"/>
        </row>
        <row r="2168">
          <cell r="A2168">
            <v>43068</v>
          </cell>
          <cell r="B2168">
            <v>7</v>
          </cell>
          <cell r="C2168">
            <v>41</v>
          </cell>
          <cell r="D2168">
            <v>2</v>
          </cell>
          <cell r="E2168"/>
          <cell r="F2168"/>
          <cell r="G2168"/>
          <cell r="H2168"/>
          <cell r="I2168">
            <v>2</v>
          </cell>
          <cell r="J2168">
            <v>1</v>
          </cell>
          <cell r="K2168">
            <v>1</v>
          </cell>
          <cell r="L2168">
            <v>1</v>
          </cell>
          <cell r="M2168">
            <v>1</v>
          </cell>
          <cell r="N2168"/>
          <cell r="O2168"/>
          <cell r="P2168"/>
          <cell r="Q2168">
            <v>1</v>
          </cell>
          <cell r="R2168"/>
          <cell r="S2168">
            <v>8</v>
          </cell>
          <cell r="T2168"/>
          <cell r="U2168"/>
          <cell r="V2168">
            <v>2</v>
          </cell>
          <cell r="W2168">
            <v>2</v>
          </cell>
          <cell r="X2168">
            <v>1</v>
          </cell>
          <cell r="Y2168"/>
          <cell r="Z2168"/>
        </row>
        <row r="2169">
          <cell r="A2169">
            <v>43069</v>
          </cell>
          <cell r="B2169">
            <v>9</v>
          </cell>
          <cell r="C2169">
            <v>46</v>
          </cell>
          <cell r="D2169">
            <v>2</v>
          </cell>
          <cell r="E2169"/>
          <cell r="F2169"/>
          <cell r="G2169"/>
          <cell r="H2169"/>
          <cell r="I2169">
            <v>1</v>
          </cell>
          <cell r="J2169">
            <v>1</v>
          </cell>
          <cell r="K2169">
            <v>1</v>
          </cell>
          <cell r="L2169">
            <v>1</v>
          </cell>
          <cell r="M2169">
            <v>1</v>
          </cell>
          <cell r="N2169"/>
          <cell r="O2169"/>
          <cell r="P2169"/>
          <cell r="Q2169">
            <v>3</v>
          </cell>
          <cell r="R2169"/>
          <cell r="S2169">
            <v>13</v>
          </cell>
          <cell r="T2169"/>
          <cell r="U2169"/>
          <cell r="V2169">
            <v>1</v>
          </cell>
          <cell r="W2169">
            <v>1</v>
          </cell>
          <cell r="X2169">
            <v>1</v>
          </cell>
          <cell r="Y2169"/>
          <cell r="Z2169"/>
        </row>
        <row r="2170">
          <cell r="A2170">
            <v>43070</v>
          </cell>
          <cell r="B2170">
            <v>9</v>
          </cell>
          <cell r="C2170">
            <v>50</v>
          </cell>
          <cell r="D2170">
            <v>1</v>
          </cell>
          <cell r="E2170"/>
          <cell r="F2170"/>
          <cell r="G2170"/>
          <cell r="H2170"/>
          <cell r="I2170">
            <v>1</v>
          </cell>
          <cell r="J2170">
            <v>1</v>
          </cell>
          <cell r="K2170">
            <v>1</v>
          </cell>
          <cell r="L2170"/>
          <cell r="M2170">
            <v>1</v>
          </cell>
          <cell r="N2170"/>
          <cell r="O2170"/>
          <cell r="P2170"/>
          <cell r="Q2170">
            <v>3</v>
          </cell>
          <cell r="R2170"/>
          <cell r="S2170">
            <v>12</v>
          </cell>
          <cell r="T2170"/>
          <cell r="U2170"/>
          <cell r="V2170">
            <v>2</v>
          </cell>
          <cell r="W2170">
            <v>1</v>
          </cell>
          <cell r="X2170"/>
          <cell r="Y2170"/>
          <cell r="Z2170"/>
        </row>
        <row r="2171">
          <cell r="A2171">
            <v>43071</v>
          </cell>
          <cell r="B2171">
            <v>10</v>
          </cell>
          <cell r="C2171">
            <v>42</v>
          </cell>
          <cell r="D2171">
            <v>1</v>
          </cell>
          <cell r="E2171"/>
          <cell r="F2171"/>
          <cell r="G2171"/>
          <cell r="H2171"/>
          <cell r="I2171">
            <v>1</v>
          </cell>
          <cell r="J2171"/>
          <cell r="K2171">
            <v>1</v>
          </cell>
          <cell r="L2171">
            <v>1</v>
          </cell>
          <cell r="M2171">
            <v>1</v>
          </cell>
          <cell r="N2171"/>
          <cell r="O2171"/>
          <cell r="P2171"/>
          <cell r="Q2171">
            <v>1</v>
          </cell>
          <cell r="R2171"/>
          <cell r="S2171">
            <v>12</v>
          </cell>
          <cell r="T2171"/>
          <cell r="U2171"/>
          <cell r="V2171">
            <v>1</v>
          </cell>
          <cell r="W2171"/>
          <cell r="X2171"/>
          <cell r="Y2171"/>
          <cell r="Z2171"/>
        </row>
        <row r="2172">
          <cell r="A2172">
            <v>43072</v>
          </cell>
          <cell r="B2172">
            <v>8</v>
          </cell>
          <cell r="C2172">
            <v>42</v>
          </cell>
          <cell r="D2172">
            <v>2</v>
          </cell>
          <cell r="E2172"/>
          <cell r="F2172"/>
          <cell r="G2172"/>
          <cell r="H2172"/>
          <cell r="I2172"/>
          <cell r="J2172"/>
          <cell r="K2172">
            <v>1</v>
          </cell>
          <cell r="L2172">
            <v>1</v>
          </cell>
          <cell r="M2172"/>
          <cell r="N2172"/>
          <cell r="O2172"/>
          <cell r="P2172"/>
          <cell r="Q2172">
            <v>1</v>
          </cell>
          <cell r="R2172"/>
          <cell r="S2172">
            <v>10</v>
          </cell>
          <cell r="T2172"/>
          <cell r="U2172"/>
          <cell r="V2172"/>
          <cell r="W2172"/>
          <cell r="X2172"/>
          <cell r="Y2172"/>
          <cell r="Z2172"/>
        </row>
        <row r="2173">
          <cell r="A2173">
            <v>43073</v>
          </cell>
          <cell r="B2173">
            <v>9</v>
          </cell>
          <cell r="C2173">
            <v>38</v>
          </cell>
          <cell r="D2173">
            <v>4</v>
          </cell>
          <cell r="E2173"/>
          <cell r="F2173"/>
          <cell r="G2173"/>
          <cell r="H2173">
            <v>2</v>
          </cell>
          <cell r="I2173"/>
          <cell r="J2173"/>
          <cell r="K2173">
            <v>1</v>
          </cell>
          <cell r="L2173">
            <v>1</v>
          </cell>
          <cell r="M2173"/>
          <cell r="N2173"/>
          <cell r="O2173"/>
          <cell r="P2173"/>
          <cell r="Q2173">
            <v>1</v>
          </cell>
          <cell r="R2173"/>
          <cell r="S2173">
            <v>10</v>
          </cell>
          <cell r="T2173"/>
          <cell r="U2173"/>
          <cell r="V2173"/>
          <cell r="W2173"/>
          <cell r="X2173"/>
          <cell r="Y2173"/>
          <cell r="Z2173"/>
        </row>
        <row r="2174">
          <cell r="A2174">
            <v>43074</v>
          </cell>
          <cell r="B2174">
            <v>8</v>
          </cell>
          <cell r="C2174">
            <v>38</v>
          </cell>
          <cell r="D2174">
            <v>2</v>
          </cell>
          <cell r="E2174"/>
          <cell r="F2174"/>
          <cell r="G2174"/>
          <cell r="H2174">
            <v>2</v>
          </cell>
          <cell r="I2174">
            <v>1</v>
          </cell>
          <cell r="J2174"/>
          <cell r="K2174">
            <v>1</v>
          </cell>
          <cell r="L2174"/>
          <cell r="M2174"/>
          <cell r="N2174"/>
          <cell r="O2174"/>
          <cell r="P2174"/>
          <cell r="Q2174">
            <v>1</v>
          </cell>
          <cell r="R2174"/>
          <cell r="S2174">
            <v>6</v>
          </cell>
          <cell r="T2174"/>
          <cell r="U2174"/>
          <cell r="V2174"/>
          <cell r="W2174"/>
          <cell r="X2174"/>
          <cell r="Y2174"/>
          <cell r="Z2174"/>
        </row>
        <row r="2175">
          <cell r="A2175">
            <v>43075</v>
          </cell>
          <cell r="B2175">
            <v>10</v>
          </cell>
          <cell r="C2175">
            <v>37</v>
          </cell>
          <cell r="D2175">
            <v>1</v>
          </cell>
          <cell r="E2175"/>
          <cell r="F2175"/>
          <cell r="G2175"/>
          <cell r="H2175"/>
          <cell r="I2175">
            <v>1</v>
          </cell>
          <cell r="J2175"/>
          <cell r="K2175">
            <v>1</v>
          </cell>
          <cell r="L2175"/>
          <cell r="M2175"/>
          <cell r="N2175"/>
          <cell r="O2175">
            <v>1</v>
          </cell>
          <cell r="P2175"/>
          <cell r="Q2175"/>
          <cell r="R2175"/>
          <cell r="S2175">
            <v>5</v>
          </cell>
          <cell r="T2175"/>
          <cell r="U2175"/>
          <cell r="V2175"/>
          <cell r="W2175"/>
          <cell r="X2175"/>
          <cell r="Y2175"/>
          <cell r="Z2175"/>
        </row>
        <row r="2176">
          <cell r="A2176">
            <v>43076</v>
          </cell>
          <cell r="B2176">
            <v>9</v>
          </cell>
          <cell r="C2176">
            <v>35</v>
          </cell>
          <cell r="D2176">
            <v>1</v>
          </cell>
          <cell r="E2176"/>
          <cell r="F2176"/>
          <cell r="G2176"/>
          <cell r="H2176"/>
          <cell r="I2176"/>
          <cell r="J2176"/>
          <cell r="K2176">
            <v>1</v>
          </cell>
          <cell r="L2176"/>
          <cell r="M2176"/>
          <cell r="N2176"/>
          <cell r="O2176">
            <v>2</v>
          </cell>
          <cell r="P2176"/>
          <cell r="Q2176">
            <v>1</v>
          </cell>
          <cell r="R2176"/>
          <cell r="S2176">
            <v>9</v>
          </cell>
          <cell r="T2176"/>
          <cell r="U2176"/>
          <cell r="V2176"/>
          <cell r="W2176"/>
          <cell r="X2176"/>
          <cell r="Y2176"/>
          <cell r="Z2176"/>
        </row>
        <row r="2177">
          <cell r="A2177">
            <v>43077</v>
          </cell>
          <cell r="B2177">
            <v>8</v>
          </cell>
          <cell r="C2177">
            <v>31</v>
          </cell>
          <cell r="D2177"/>
          <cell r="E2177"/>
          <cell r="F2177"/>
          <cell r="G2177"/>
          <cell r="H2177">
            <v>1</v>
          </cell>
          <cell r="I2177"/>
          <cell r="J2177"/>
          <cell r="K2177">
            <v>1</v>
          </cell>
          <cell r="L2177">
            <v>1</v>
          </cell>
          <cell r="M2177"/>
          <cell r="N2177"/>
          <cell r="O2177"/>
          <cell r="P2177"/>
          <cell r="Q2177">
            <v>1</v>
          </cell>
          <cell r="R2177"/>
          <cell r="S2177">
            <v>12</v>
          </cell>
          <cell r="T2177"/>
          <cell r="U2177"/>
          <cell r="V2177"/>
          <cell r="W2177">
            <v>1</v>
          </cell>
          <cell r="X2177"/>
          <cell r="Y2177"/>
          <cell r="Z2177"/>
        </row>
        <row r="2178">
          <cell r="A2178">
            <v>43078</v>
          </cell>
          <cell r="B2178">
            <v>9</v>
          </cell>
          <cell r="C2178">
            <v>32</v>
          </cell>
          <cell r="D2178"/>
          <cell r="E2178"/>
          <cell r="F2178"/>
          <cell r="G2178"/>
          <cell r="H2178"/>
          <cell r="I2178"/>
          <cell r="J2178"/>
          <cell r="K2178">
            <v>1</v>
          </cell>
          <cell r="L2178"/>
          <cell r="M2178"/>
          <cell r="N2178"/>
          <cell r="O2178">
            <v>2</v>
          </cell>
          <cell r="P2178"/>
          <cell r="Q2178">
            <v>1</v>
          </cell>
          <cell r="R2178"/>
          <cell r="S2178">
            <v>10</v>
          </cell>
          <cell r="T2178"/>
          <cell r="U2178"/>
          <cell r="V2178"/>
          <cell r="W2178">
            <v>1</v>
          </cell>
          <cell r="X2178"/>
          <cell r="Y2178"/>
          <cell r="Z2178"/>
        </row>
        <row r="2179">
          <cell r="A2179">
            <v>43079</v>
          </cell>
          <cell r="B2179">
            <v>10</v>
          </cell>
          <cell r="C2179">
            <v>32</v>
          </cell>
          <cell r="D2179"/>
          <cell r="E2179"/>
          <cell r="F2179"/>
          <cell r="G2179"/>
          <cell r="H2179">
            <v>2</v>
          </cell>
          <cell r="I2179"/>
          <cell r="J2179"/>
          <cell r="K2179">
            <v>1</v>
          </cell>
          <cell r="L2179"/>
          <cell r="M2179"/>
          <cell r="N2179"/>
          <cell r="O2179">
            <v>1</v>
          </cell>
          <cell r="P2179"/>
          <cell r="Q2179">
            <v>1</v>
          </cell>
          <cell r="R2179"/>
          <cell r="S2179">
            <v>9</v>
          </cell>
          <cell r="T2179"/>
          <cell r="U2179"/>
          <cell r="V2179"/>
          <cell r="W2179">
            <v>1</v>
          </cell>
          <cell r="X2179">
            <v>1</v>
          </cell>
          <cell r="Y2179"/>
          <cell r="Z2179"/>
        </row>
        <row r="2180">
          <cell r="A2180">
            <v>43080</v>
          </cell>
          <cell r="B2180">
            <v>11</v>
          </cell>
          <cell r="C2180">
            <v>34</v>
          </cell>
          <cell r="D2180">
            <v>2</v>
          </cell>
          <cell r="E2180"/>
          <cell r="F2180">
            <v>1</v>
          </cell>
          <cell r="G2180"/>
          <cell r="H2180"/>
          <cell r="I2180"/>
          <cell r="J2180"/>
          <cell r="K2180">
            <v>1</v>
          </cell>
          <cell r="L2180"/>
          <cell r="M2180"/>
          <cell r="N2180"/>
          <cell r="O2180">
            <v>3</v>
          </cell>
          <cell r="P2180"/>
          <cell r="Q2180"/>
          <cell r="R2180"/>
          <cell r="S2180">
            <v>13</v>
          </cell>
          <cell r="T2180"/>
          <cell r="U2180"/>
          <cell r="V2180"/>
          <cell r="W2180">
            <v>1</v>
          </cell>
          <cell r="X2180">
            <v>1</v>
          </cell>
          <cell r="Y2180"/>
          <cell r="Z2180"/>
        </row>
        <row r="2181">
          <cell r="A2181">
            <v>43081</v>
          </cell>
          <cell r="B2181">
            <v>12</v>
          </cell>
          <cell r="C2181">
            <v>26</v>
          </cell>
          <cell r="D2181">
            <v>1</v>
          </cell>
          <cell r="E2181"/>
          <cell r="F2181">
            <v>2</v>
          </cell>
          <cell r="G2181"/>
          <cell r="H2181"/>
          <cell r="I2181"/>
          <cell r="J2181"/>
          <cell r="K2181">
            <v>1</v>
          </cell>
          <cell r="L2181">
            <v>1</v>
          </cell>
          <cell r="M2181"/>
          <cell r="N2181"/>
          <cell r="O2181">
            <v>1</v>
          </cell>
          <cell r="P2181"/>
          <cell r="Q2181"/>
          <cell r="R2181"/>
          <cell r="S2181">
            <v>11</v>
          </cell>
          <cell r="T2181"/>
          <cell r="U2181"/>
          <cell r="V2181"/>
          <cell r="W2181"/>
          <cell r="X2181">
            <v>1</v>
          </cell>
          <cell r="Y2181"/>
          <cell r="Z2181"/>
        </row>
        <row r="2182">
          <cell r="A2182">
            <v>43082</v>
          </cell>
          <cell r="B2182">
            <v>11</v>
          </cell>
          <cell r="C2182">
            <v>28</v>
          </cell>
          <cell r="D2182">
            <v>1</v>
          </cell>
          <cell r="E2182"/>
          <cell r="F2182">
            <v>3</v>
          </cell>
          <cell r="G2182">
            <v>1</v>
          </cell>
          <cell r="H2182"/>
          <cell r="I2182"/>
          <cell r="J2182"/>
          <cell r="K2182">
            <v>2</v>
          </cell>
          <cell r="L2182">
            <v>1</v>
          </cell>
          <cell r="M2182"/>
          <cell r="N2182"/>
          <cell r="O2182">
            <v>1</v>
          </cell>
          <cell r="P2182"/>
          <cell r="Q2182">
            <v>1</v>
          </cell>
          <cell r="R2182"/>
          <cell r="S2182">
            <v>9</v>
          </cell>
          <cell r="T2182"/>
          <cell r="U2182"/>
          <cell r="V2182"/>
          <cell r="W2182"/>
          <cell r="X2182">
            <v>1</v>
          </cell>
          <cell r="Y2182"/>
          <cell r="Z2182"/>
        </row>
        <row r="2183">
          <cell r="A2183">
            <v>43083</v>
          </cell>
          <cell r="B2183">
            <v>12</v>
          </cell>
          <cell r="C2183">
            <v>28</v>
          </cell>
          <cell r="D2183">
            <v>1</v>
          </cell>
          <cell r="E2183"/>
          <cell r="F2183">
            <v>1</v>
          </cell>
          <cell r="G2183">
            <v>1</v>
          </cell>
          <cell r="H2183"/>
          <cell r="I2183"/>
          <cell r="J2183"/>
          <cell r="K2183">
            <v>1</v>
          </cell>
          <cell r="L2183"/>
          <cell r="M2183"/>
          <cell r="N2183"/>
          <cell r="O2183"/>
          <cell r="P2183"/>
          <cell r="Q2183"/>
          <cell r="R2183"/>
          <cell r="S2183">
            <v>10</v>
          </cell>
          <cell r="T2183"/>
          <cell r="U2183"/>
          <cell r="V2183"/>
          <cell r="W2183"/>
          <cell r="X2183">
            <v>1</v>
          </cell>
          <cell r="Y2183"/>
          <cell r="Z2183"/>
        </row>
        <row r="2184">
          <cell r="A2184">
            <v>43084</v>
          </cell>
          <cell r="B2184">
            <v>12</v>
          </cell>
          <cell r="C2184">
            <v>28</v>
          </cell>
          <cell r="D2184">
            <v>1</v>
          </cell>
          <cell r="E2184"/>
          <cell r="F2184">
            <v>1</v>
          </cell>
          <cell r="G2184">
            <v>1</v>
          </cell>
          <cell r="H2184"/>
          <cell r="I2184"/>
          <cell r="J2184"/>
          <cell r="K2184">
            <v>1</v>
          </cell>
          <cell r="L2184">
            <v>2</v>
          </cell>
          <cell r="M2184"/>
          <cell r="N2184"/>
          <cell r="O2184"/>
          <cell r="P2184"/>
          <cell r="Q2184"/>
          <cell r="R2184"/>
          <cell r="S2184">
            <v>11</v>
          </cell>
          <cell r="T2184"/>
          <cell r="U2184"/>
          <cell r="V2184">
            <v>1</v>
          </cell>
          <cell r="W2184">
            <v>1</v>
          </cell>
          <cell r="X2184">
            <v>2</v>
          </cell>
          <cell r="Y2184"/>
          <cell r="Z2184"/>
        </row>
        <row r="2185">
          <cell r="A2185">
            <v>43085</v>
          </cell>
          <cell r="B2185">
            <v>13</v>
          </cell>
          <cell r="C2185">
            <v>24</v>
          </cell>
          <cell r="D2185">
            <v>2</v>
          </cell>
          <cell r="E2185"/>
          <cell r="F2185">
            <v>1</v>
          </cell>
          <cell r="G2185">
            <v>1</v>
          </cell>
          <cell r="H2185"/>
          <cell r="I2185"/>
          <cell r="J2185"/>
          <cell r="K2185">
            <v>1</v>
          </cell>
          <cell r="L2185">
            <v>2</v>
          </cell>
          <cell r="M2185"/>
          <cell r="N2185"/>
          <cell r="O2185"/>
          <cell r="P2185"/>
          <cell r="Q2185"/>
          <cell r="R2185"/>
          <cell r="S2185">
            <v>12</v>
          </cell>
          <cell r="T2185"/>
          <cell r="U2185"/>
          <cell r="V2185">
            <v>2</v>
          </cell>
          <cell r="W2185">
            <v>1</v>
          </cell>
          <cell r="X2185">
            <v>1</v>
          </cell>
          <cell r="Y2185"/>
          <cell r="Z2185"/>
        </row>
        <row r="2186">
          <cell r="A2186">
            <v>43086</v>
          </cell>
          <cell r="B2186">
            <v>12</v>
          </cell>
          <cell r="C2186">
            <v>29</v>
          </cell>
          <cell r="D2186">
            <v>1</v>
          </cell>
          <cell r="E2186"/>
          <cell r="F2186"/>
          <cell r="G2186">
            <v>1</v>
          </cell>
          <cell r="H2186"/>
          <cell r="I2186"/>
          <cell r="J2186"/>
          <cell r="K2186">
            <v>1</v>
          </cell>
          <cell r="L2186">
            <v>1</v>
          </cell>
          <cell r="M2186"/>
          <cell r="N2186"/>
          <cell r="O2186">
            <v>1</v>
          </cell>
          <cell r="P2186"/>
          <cell r="Q2186"/>
          <cell r="R2186"/>
          <cell r="S2186">
            <v>11</v>
          </cell>
          <cell r="T2186"/>
          <cell r="U2186"/>
          <cell r="V2186">
            <v>2</v>
          </cell>
          <cell r="W2186"/>
          <cell r="X2186">
            <v>1</v>
          </cell>
          <cell r="Y2186"/>
          <cell r="Z2186"/>
        </row>
        <row r="2187">
          <cell r="A2187">
            <v>43087</v>
          </cell>
          <cell r="B2187">
            <v>12</v>
          </cell>
          <cell r="C2187">
            <v>23</v>
          </cell>
          <cell r="D2187">
            <v>1</v>
          </cell>
          <cell r="E2187"/>
          <cell r="F2187">
            <v>1</v>
          </cell>
          <cell r="G2187">
            <v>1</v>
          </cell>
          <cell r="H2187">
            <v>1</v>
          </cell>
          <cell r="I2187"/>
          <cell r="J2187"/>
          <cell r="K2187">
            <v>1</v>
          </cell>
          <cell r="L2187"/>
          <cell r="M2187"/>
          <cell r="N2187"/>
          <cell r="O2187">
            <v>1</v>
          </cell>
          <cell r="P2187"/>
          <cell r="Q2187">
            <v>1</v>
          </cell>
          <cell r="R2187"/>
          <cell r="S2187">
            <v>10</v>
          </cell>
          <cell r="T2187"/>
          <cell r="U2187"/>
          <cell r="V2187">
            <v>3</v>
          </cell>
          <cell r="W2187"/>
          <cell r="X2187">
            <v>2</v>
          </cell>
          <cell r="Y2187"/>
          <cell r="Z2187"/>
        </row>
        <row r="2188">
          <cell r="A2188">
            <v>43088</v>
          </cell>
          <cell r="B2188">
            <v>12</v>
          </cell>
          <cell r="C2188">
            <v>24</v>
          </cell>
          <cell r="D2188">
            <v>3</v>
          </cell>
          <cell r="E2188"/>
          <cell r="F2188">
            <v>1</v>
          </cell>
          <cell r="G2188">
            <v>2</v>
          </cell>
          <cell r="H2188">
            <v>1</v>
          </cell>
          <cell r="I2188"/>
          <cell r="J2188"/>
          <cell r="K2188">
            <v>1</v>
          </cell>
          <cell r="L2188"/>
          <cell r="M2188"/>
          <cell r="N2188"/>
          <cell r="O2188"/>
          <cell r="P2188"/>
          <cell r="Q2188"/>
          <cell r="R2188"/>
          <cell r="S2188">
            <v>11</v>
          </cell>
          <cell r="T2188"/>
          <cell r="U2188"/>
          <cell r="V2188">
            <v>5</v>
          </cell>
          <cell r="W2188"/>
          <cell r="X2188">
            <v>4</v>
          </cell>
          <cell r="Y2188"/>
          <cell r="Z2188"/>
        </row>
        <row r="2189">
          <cell r="A2189">
            <v>43089</v>
          </cell>
          <cell r="B2189">
            <v>12</v>
          </cell>
          <cell r="C2189">
            <v>22</v>
          </cell>
          <cell r="D2189">
            <v>2</v>
          </cell>
          <cell r="E2189"/>
          <cell r="F2189">
            <v>2</v>
          </cell>
          <cell r="G2189">
            <v>1</v>
          </cell>
          <cell r="H2189">
            <v>1</v>
          </cell>
          <cell r="I2189"/>
          <cell r="J2189"/>
          <cell r="K2189">
            <v>1</v>
          </cell>
          <cell r="L2189"/>
          <cell r="M2189"/>
          <cell r="N2189"/>
          <cell r="O2189"/>
          <cell r="P2189"/>
          <cell r="Q2189">
            <v>1</v>
          </cell>
          <cell r="R2189"/>
          <cell r="S2189">
            <v>10</v>
          </cell>
          <cell r="T2189"/>
          <cell r="U2189"/>
          <cell r="V2189">
            <v>4</v>
          </cell>
          <cell r="W2189"/>
          <cell r="X2189">
            <v>1</v>
          </cell>
          <cell r="Y2189"/>
          <cell r="Z2189"/>
        </row>
        <row r="2190">
          <cell r="A2190">
            <v>43090</v>
          </cell>
          <cell r="B2190">
            <v>10</v>
          </cell>
          <cell r="C2190">
            <v>25</v>
          </cell>
          <cell r="D2190">
            <v>2</v>
          </cell>
          <cell r="E2190"/>
          <cell r="F2190">
            <v>4</v>
          </cell>
          <cell r="G2190">
            <v>1</v>
          </cell>
          <cell r="H2190">
            <v>2</v>
          </cell>
          <cell r="I2190"/>
          <cell r="J2190"/>
          <cell r="K2190">
            <v>1</v>
          </cell>
          <cell r="L2190"/>
          <cell r="M2190"/>
          <cell r="N2190"/>
          <cell r="O2190"/>
          <cell r="P2190"/>
          <cell r="Q2190">
            <v>1</v>
          </cell>
          <cell r="R2190"/>
          <cell r="S2190">
            <v>11</v>
          </cell>
          <cell r="T2190"/>
          <cell r="U2190"/>
          <cell r="V2190">
            <v>3</v>
          </cell>
          <cell r="W2190"/>
          <cell r="X2190">
            <v>1</v>
          </cell>
          <cell r="Y2190"/>
          <cell r="Z2190"/>
        </row>
        <row r="2191">
          <cell r="A2191">
            <v>43091</v>
          </cell>
          <cell r="B2191">
            <v>11</v>
          </cell>
          <cell r="C2191">
            <v>27</v>
          </cell>
          <cell r="D2191"/>
          <cell r="E2191"/>
          <cell r="F2191">
            <v>3</v>
          </cell>
          <cell r="G2191"/>
          <cell r="H2191">
            <v>1</v>
          </cell>
          <cell r="I2191"/>
          <cell r="J2191"/>
          <cell r="K2191">
            <v>2</v>
          </cell>
          <cell r="L2191">
            <v>1</v>
          </cell>
          <cell r="M2191"/>
          <cell r="N2191"/>
          <cell r="O2191">
            <v>1</v>
          </cell>
          <cell r="P2191"/>
          <cell r="Q2191"/>
          <cell r="R2191"/>
          <cell r="S2191">
            <v>13</v>
          </cell>
          <cell r="T2191"/>
          <cell r="U2191"/>
          <cell r="V2191">
            <v>2</v>
          </cell>
          <cell r="W2191"/>
          <cell r="X2191">
            <v>1</v>
          </cell>
          <cell r="Y2191"/>
          <cell r="Z2191"/>
        </row>
        <row r="2192">
          <cell r="A2192">
            <v>43092</v>
          </cell>
          <cell r="B2192">
            <v>9</v>
          </cell>
          <cell r="C2192">
            <v>23</v>
          </cell>
          <cell r="D2192"/>
          <cell r="E2192"/>
          <cell r="F2192">
            <v>2</v>
          </cell>
          <cell r="G2192"/>
          <cell r="H2192">
            <v>1</v>
          </cell>
          <cell r="I2192"/>
          <cell r="J2192">
            <v>1</v>
          </cell>
          <cell r="K2192">
            <v>2</v>
          </cell>
          <cell r="L2192"/>
          <cell r="M2192"/>
          <cell r="N2192"/>
          <cell r="O2192">
            <v>2</v>
          </cell>
          <cell r="P2192"/>
          <cell r="Q2192"/>
          <cell r="R2192"/>
          <cell r="S2192">
            <v>10</v>
          </cell>
          <cell r="T2192"/>
          <cell r="U2192"/>
          <cell r="V2192">
            <v>2</v>
          </cell>
          <cell r="W2192"/>
          <cell r="X2192">
            <v>1</v>
          </cell>
          <cell r="Y2192"/>
          <cell r="Z2192"/>
        </row>
        <row r="2193">
          <cell r="A2193">
            <v>43093</v>
          </cell>
          <cell r="B2193">
            <v>11</v>
          </cell>
          <cell r="C2193">
            <v>23</v>
          </cell>
          <cell r="D2193">
            <v>3</v>
          </cell>
          <cell r="E2193"/>
          <cell r="F2193">
            <v>3</v>
          </cell>
          <cell r="G2193">
            <v>1</v>
          </cell>
          <cell r="H2193"/>
          <cell r="I2193"/>
          <cell r="J2193"/>
          <cell r="K2193">
            <v>2</v>
          </cell>
          <cell r="L2193"/>
          <cell r="M2193"/>
          <cell r="N2193"/>
          <cell r="O2193">
            <v>2</v>
          </cell>
          <cell r="P2193"/>
          <cell r="Q2193"/>
          <cell r="R2193"/>
          <cell r="S2193">
            <v>14</v>
          </cell>
          <cell r="T2193"/>
          <cell r="U2193"/>
          <cell r="V2193">
            <v>4</v>
          </cell>
          <cell r="W2193"/>
          <cell r="X2193">
            <v>1</v>
          </cell>
          <cell r="Y2193"/>
          <cell r="Z2193"/>
        </row>
        <row r="2194">
          <cell r="A2194">
            <v>43094</v>
          </cell>
          <cell r="B2194">
            <v>12</v>
          </cell>
          <cell r="C2194">
            <v>28</v>
          </cell>
          <cell r="D2194">
            <v>1</v>
          </cell>
          <cell r="E2194"/>
          <cell r="F2194">
            <v>3</v>
          </cell>
          <cell r="G2194">
            <v>1</v>
          </cell>
          <cell r="H2194"/>
          <cell r="I2194"/>
          <cell r="J2194">
            <v>2</v>
          </cell>
          <cell r="K2194">
            <v>2</v>
          </cell>
          <cell r="L2194"/>
          <cell r="M2194">
            <v>2</v>
          </cell>
          <cell r="N2194"/>
          <cell r="O2194">
            <v>1</v>
          </cell>
          <cell r="P2194"/>
          <cell r="Q2194"/>
          <cell r="R2194"/>
          <cell r="S2194">
            <v>11</v>
          </cell>
          <cell r="T2194"/>
          <cell r="U2194"/>
          <cell r="V2194">
            <v>2</v>
          </cell>
          <cell r="W2194"/>
          <cell r="X2194">
            <v>2</v>
          </cell>
          <cell r="Y2194"/>
          <cell r="Z2194"/>
        </row>
        <row r="2195">
          <cell r="A2195">
            <v>43095</v>
          </cell>
          <cell r="B2195">
            <v>11</v>
          </cell>
          <cell r="C2195">
            <v>16</v>
          </cell>
          <cell r="D2195">
            <v>2</v>
          </cell>
          <cell r="E2195"/>
          <cell r="F2195">
            <v>2</v>
          </cell>
          <cell r="G2195">
            <v>1</v>
          </cell>
          <cell r="H2195"/>
          <cell r="I2195"/>
          <cell r="J2195">
            <v>2</v>
          </cell>
          <cell r="K2195">
            <v>2</v>
          </cell>
          <cell r="L2195"/>
          <cell r="M2195"/>
          <cell r="N2195"/>
          <cell r="O2195">
            <v>1</v>
          </cell>
          <cell r="P2195"/>
          <cell r="Q2195"/>
          <cell r="R2195"/>
          <cell r="S2195">
            <v>10</v>
          </cell>
          <cell r="T2195"/>
          <cell r="U2195"/>
          <cell r="V2195">
            <v>1</v>
          </cell>
          <cell r="W2195"/>
          <cell r="X2195">
            <v>2</v>
          </cell>
          <cell r="Y2195"/>
          <cell r="Z2195"/>
        </row>
        <row r="2196">
          <cell r="A2196">
            <v>43096</v>
          </cell>
          <cell r="B2196">
            <v>10</v>
          </cell>
          <cell r="C2196">
            <v>25</v>
          </cell>
          <cell r="D2196">
            <v>2</v>
          </cell>
          <cell r="E2196"/>
          <cell r="F2196">
            <v>3</v>
          </cell>
          <cell r="G2196">
            <v>1</v>
          </cell>
          <cell r="H2196"/>
          <cell r="I2196"/>
          <cell r="J2196"/>
          <cell r="K2196">
            <v>2</v>
          </cell>
          <cell r="L2196"/>
          <cell r="M2196"/>
          <cell r="N2196"/>
          <cell r="O2196">
            <v>2</v>
          </cell>
          <cell r="P2196"/>
          <cell r="Q2196">
            <v>1</v>
          </cell>
          <cell r="R2196"/>
          <cell r="S2196">
            <v>8</v>
          </cell>
          <cell r="T2196"/>
          <cell r="U2196"/>
          <cell r="V2196"/>
          <cell r="W2196">
            <v>1</v>
          </cell>
          <cell r="X2196">
            <v>1</v>
          </cell>
          <cell r="Y2196"/>
          <cell r="Z2196"/>
        </row>
        <row r="2197">
          <cell r="A2197">
            <v>43097</v>
          </cell>
          <cell r="B2197">
            <v>10</v>
          </cell>
          <cell r="C2197">
            <v>18</v>
          </cell>
          <cell r="D2197">
            <v>3</v>
          </cell>
          <cell r="E2197"/>
          <cell r="F2197">
            <v>3</v>
          </cell>
          <cell r="G2197">
            <v>1</v>
          </cell>
          <cell r="H2197"/>
          <cell r="I2197">
            <v>1</v>
          </cell>
          <cell r="J2197"/>
          <cell r="K2197">
            <v>2</v>
          </cell>
          <cell r="L2197"/>
          <cell r="M2197">
            <v>1</v>
          </cell>
          <cell r="N2197"/>
          <cell r="O2197">
            <v>5</v>
          </cell>
          <cell r="P2197"/>
          <cell r="Q2197">
            <v>1</v>
          </cell>
          <cell r="R2197">
            <v>1</v>
          </cell>
          <cell r="S2197">
            <v>8</v>
          </cell>
          <cell r="T2197"/>
          <cell r="U2197"/>
          <cell r="V2197">
            <v>1</v>
          </cell>
          <cell r="W2197">
            <v>1</v>
          </cell>
          <cell r="X2197">
            <v>3</v>
          </cell>
          <cell r="Y2197"/>
          <cell r="Z2197"/>
        </row>
        <row r="2198">
          <cell r="A2198">
            <v>43098</v>
          </cell>
          <cell r="B2198">
            <v>10</v>
          </cell>
          <cell r="C2198">
            <v>20</v>
          </cell>
          <cell r="D2198">
            <v>3</v>
          </cell>
          <cell r="E2198"/>
          <cell r="F2198">
            <v>4</v>
          </cell>
          <cell r="G2198">
            <v>1</v>
          </cell>
          <cell r="H2198"/>
          <cell r="I2198">
            <v>1</v>
          </cell>
          <cell r="J2198"/>
          <cell r="K2198">
            <v>2</v>
          </cell>
          <cell r="L2198">
            <v>1</v>
          </cell>
          <cell r="M2198"/>
          <cell r="N2198"/>
          <cell r="O2198">
            <v>7</v>
          </cell>
          <cell r="P2198"/>
          <cell r="Q2198">
            <v>1</v>
          </cell>
          <cell r="R2198">
            <v>1</v>
          </cell>
          <cell r="S2198">
            <v>8</v>
          </cell>
          <cell r="T2198"/>
          <cell r="U2198"/>
          <cell r="V2198">
            <v>2</v>
          </cell>
          <cell r="W2198">
            <v>1</v>
          </cell>
          <cell r="X2198">
            <v>3</v>
          </cell>
          <cell r="Y2198"/>
          <cell r="Z2198"/>
        </row>
        <row r="2199">
          <cell r="A2199">
            <v>43099</v>
          </cell>
          <cell r="B2199">
            <v>15</v>
          </cell>
          <cell r="C2199">
            <v>31</v>
          </cell>
          <cell r="D2199">
            <v>1</v>
          </cell>
          <cell r="E2199"/>
          <cell r="F2199">
            <v>2</v>
          </cell>
          <cell r="G2199">
            <v>1</v>
          </cell>
          <cell r="H2199">
            <v>2</v>
          </cell>
          <cell r="I2199"/>
          <cell r="J2199"/>
          <cell r="K2199">
            <v>1</v>
          </cell>
          <cell r="L2199">
            <v>1</v>
          </cell>
          <cell r="M2199"/>
          <cell r="N2199"/>
          <cell r="O2199">
            <v>5</v>
          </cell>
          <cell r="P2199"/>
          <cell r="Q2199"/>
          <cell r="R2199">
            <v>1</v>
          </cell>
          <cell r="S2199">
            <v>8</v>
          </cell>
          <cell r="T2199"/>
          <cell r="U2199"/>
          <cell r="V2199">
            <v>2</v>
          </cell>
          <cell r="W2199"/>
          <cell r="X2199">
            <v>2</v>
          </cell>
          <cell r="Y2199"/>
          <cell r="Z2199"/>
        </row>
        <row r="2200">
          <cell r="A2200">
            <v>43100</v>
          </cell>
          <cell r="B2200">
            <v>13</v>
          </cell>
          <cell r="C2200">
            <v>38</v>
          </cell>
          <cell r="D2200">
            <v>3</v>
          </cell>
          <cell r="E2200"/>
          <cell r="F2200">
            <v>3</v>
          </cell>
          <cell r="G2200">
            <v>2</v>
          </cell>
          <cell r="H2200">
            <v>1</v>
          </cell>
          <cell r="I2200">
            <v>1</v>
          </cell>
          <cell r="J2200"/>
          <cell r="K2200">
            <v>1</v>
          </cell>
          <cell r="L2200">
            <v>1</v>
          </cell>
          <cell r="M2200"/>
          <cell r="N2200"/>
          <cell r="O2200">
            <v>4</v>
          </cell>
          <cell r="P2200"/>
          <cell r="Q2200"/>
          <cell r="R2200">
            <v>1</v>
          </cell>
          <cell r="S2200">
            <v>14</v>
          </cell>
          <cell r="T2200"/>
          <cell r="U2200"/>
          <cell r="V2200">
            <v>2</v>
          </cell>
          <cell r="W2200"/>
          <cell r="X2200">
            <v>1</v>
          </cell>
          <cell r="Y2200"/>
          <cell r="Z2200"/>
        </row>
        <row r="2201">
          <cell r="A2201">
            <v>43101</v>
          </cell>
          <cell r="B2201">
            <v>16</v>
          </cell>
          <cell r="C2201">
            <v>30</v>
          </cell>
          <cell r="D2201"/>
          <cell r="E2201"/>
          <cell r="F2201">
            <v>2</v>
          </cell>
          <cell r="G2201">
            <v>1</v>
          </cell>
          <cell r="H2201">
            <v>1</v>
          </cell>
          <cell r="I2201"/>
          <cell r="J2201"/>
          <cell r="K2201">
            <v>1</v>
          </cell>
          <cell r="L2201">
            <v>1</v>
          </cell>
          <cell r="M2201">
            <v>1</v>
          </cell>
          <cell r="N2201"/>
          <cell r="O2201">
            <v>4</v>
          </cell>
          <cell r="P2201"/>
          <cell r="Q2201">
            <v>1</v>
          </cell>
          <cell r="R2201">
            <v>1</v>
          </cell>
          <cell r="S2201">
            <v>16</v>
          </cell>
          <cell r="T2201"/>
          <cell r="U2201"/>
          <cell r="V2201"/>
          <cell r="W2201"/>
          <cell r="X2201">
            <v>2</v>
          </cell>
          <cell r="Y2201"/>
          <cell r="Z2201"/>
        </row>
        <row r="2202">
          <cell r="A2202">
            <v>43102</v>
          </cell>
          <cell r="B2202">
            <v>17</v>
          </cell>
          <cell r="C2202">
            <v>35</v>
          </cell>
          <cell r="D2202">
            <v>4</v>
          </cell>
          <cell r="E2202"/>
          <cell r="F2202">
            <v>2</v>
          </cell>
          <cell r="G2202">
            <v>1</v>
          </cell>
          <cell r="H2202">
            <v>1</v>
          </cell>
          <cell r="I2202"/>
          <cell r="J2202">
            <v>1</v>
          </cell>
          <cell r="K2202">
            <v>1</v>
          </cell>
          <cell r="L2202">
            <v>1</v>
          </cell>
          <cell r="M2202">
            <v>1</v>
          </cell>
          <cell r="N2202"/>
          <cell r="O2202">
            <v>3</v>
          </cell>
          <cell r="P2202"/>
          <cell r="Q2202">
            <v>1</v>
          </cell>
          <cell r="R2202">
            <v>1</v>
          </cell>
          <cell r="S2202">
            <v>14</v>
          </cell>
          <cell r="T2202"/>
          <cell r="U2202"/>
          <cell r="V2202">
            <v>1</v>
          </cell>
          <cell r="W2202"/>
          <cell r="X2202"/>
          <cell r="Y2202"/>
          <cell r="Z2202"/>
        </row>
        <row r="2203">
          <cell r="A2203">
            <v>43103</v>
          </cell>
          <cell r="B2203">
            <v>16</v>
          </cell>
          <cell r="C2203">
            <v>31</v>
          </cell>
          <cell r="D2203">
            <v>1</v>
          </cell>
          <cell r="E2203"/>
          <cell r="F2203">
            <v>1</v>
          </cell>
          <cell r="G2203"/>
          <cell r="H2203">
            <v>1</v>
          </cell>
          <cell r="I2203"/>
          <cell r="J2203"/>
          <cell r="K2203">
            <v>1</v>
          </cell>
          <cell r="L2203"/>
          <cell r="M2203">
            <v>2</v>
          </cell>
          <cell r="N2203"/>
          <cell r="O2203">
            <v>2</v>
          </cell>
          <cell r="P2203"/>
          <cell r="Q2203">
            <v>3</v>
          </cell>
          <cell r="R2203">
            <v>1</v>
          </cell>
          <cell r="S2203">
            <v>13</v>
          </cell>
          <cell r="T2203"/>
          <cell r="U2203"/>
          <cell r="V2203"/>
          <cell r="W2203">
            <v>1</v>
          </cell>
          <cell r="X2203"/>
          <cell r="Y2203"/>
          <cell r="Z2203"/>
        </row>
        <row r="2204">
          <cell r="A2204">
            <v>43104</v>
          </cell>
          <cell r="B2204">
            <v>16</v>
          </cell>
          <cell r="C2204">
            <v>28</v>
          </cell>
          <cell r="D2204">
            <v>3</v>
          </cell>
          <cell r="E2204"/>
          <cell r="F2204">
            <v>1</v>
          </cell>
          <cell r="G2204"/>
          <cell r="H2204"/>
          <cell r="I2204"/>
          <cell r="J2204"/>
          <cell r="K2204">
            <v>1</v>
          </cell>
          <cell r="L2204">
            <v>1</v>
          </cell>
          <cell r="M2204">
            <v>1</v>
          </cell>
          <cell r="N2204"/>
          <cell r="O2204">
            <v>1</v>
          </cell>
          <cell r="P2204"/>
          <cell r="Q2204">
            <v>4</v>
          </cell>
          <cell r="R2204">
            <v>1</v>
          </cell>
          <cell r="S2204">
            <v>9</v>
          </cell>
          <cell r="T2204"/>
          <cell r="U2204"/>
          <cell r="V2204">
            <v>1</v>
          </cell>
          <cell r="W2204">
            <v>2</v>
          </cell>
          <cell r="X2204">
            <v>1</v>
          </cell>
          <cell r="Y2204"/>
          <cell r="Z2204"/>
        </row>
        <row r="2205">
          <cell r="A2205">
            <v>43105</v>
          </cell>
          <cell r="B2205">
            <v>16</v>
          </cell>
          <cell r="C2205">
            <v>27</v>
          </cell>
          <cell r="D2205">
            <v>3</v>
          </cell>
          <cell r="E2205"/>
          <cell r="F2205">
            <v>1</v>
          </cell>
          <cell r="G2205"/>
          <cell r="H2205"/>
          <cell r="I2205"/>
          <cell r="J2205"/>
          <cell r="K2205">
            <v>1</v>
          </cell>
          <cell r="L2205">
            <v>1</v>
          </cell>
          <cell r="M2205">
            <v>1</v>
          </cell>
          <cell r="N2205"/>
          <cell r="O2205">
            <v>3</v>
          </cell>
          <cell r="P2205"/>
          <cell r="Q2205">
            <v>2</v>
          </cell>
          <cell r="R2205">
            <v>1</v>
          </cell>
          <cell r="S2205">
            <v>13</v>
          </cell>
          <cell r="T2205"/>
          <cell r="U2205"/>
          <cell r="V2205">
            <v>1</v>
          </cell>
          <cell r="W2205"/>
          <cell r="X2205">
            <v>1</v>
          </cell>
          <cell r="Y2205"/>
          <cell r="Z2205"/>
        </row>
        <row r="2206">
          <cell r="A2206">
            <v>43106</v>
          </cell>
          <cell r="B2206">
            <v>16</v>
          </cell>
          <cell r="C2206">
            <v>32</v>
          </cell>
          <cell r="D2206">
            <v>3</v>
          </cell>
          <cell r="E2206"/>
          <cell r="F2206">
            <v>1</v>
          </cell>
          <cell r="G2206"/>
          <cell r="H2206"/>
          <cell r="I2206"/>
          <cell r="J2206"/>
          <cell r="K2206">
            <v>1</v>
          </cell>
          <cell r="L2206">
            <v>1</v>
          </cell>
          <cell r="M2206">
            <v>1</v>
          </cell>
          <cell r="N2206"/>
          <cell r="O2206">
            <v>2</v>
          </cell>
          <cell r="P2206"/>
          <cell r="Q2206">
            <v>5</v>
          </cell>
          <cell r="R2206">
            <v>1</v>
          </cell>
          <cell r="S2206">
            <v>11</v>
          </cell>
          <cell r="T2206"/>
          <cell r="U2206"/>
          <cell r="V2206">
            <v>1</v>
          </cell>
          <cell r="W2206"/>
          <cell r="X2206">
            <v>1</v>
          </cell>
          <cell r="Y2206"/>
          <cell r="Z2206"/>
        </row>
        <row r="2207">
          <cell r="A2207">
            <v>43107</v>
          </cell>
          <cell r="B2207">
            <v>16</v>
          </cell>
          <cell r="C2207">
            <v>30</v>
          </cell>
          <cell r="D2207">
            <v>3</v>
          </cell>
          <cell r="E2207"/>
          <cell r="F2207">
            <v>1</v>
          </cell>
          <cell r="G2207"/>
          <cell r="H2207"/>
          <cell r="I2207"/>
          <cell r="J2207"/>
          <cell r="K2207"/>
          <cell r="L2207"/>
          <cell r="M2207">
            <v>1</v>
          </cell>
          <cell r="N2207"/>
          <cell r="O2207">
            <v>2</v>
          </cell>
          <cell r="P2207"/>
          <cell r="Q2207">
            <v>1</v>
          </cell>
          <cell r="R2207">
            <v>1</v>
          </cell>
          <cell r="S2207">
            <v>12</v>
          </cell>
          <cell r="T2207"/>
          <cell r="U2207"/>
          <cell r="V2207">
            <v>1</v>
          </cell>
          <cell r="W2207"/>
          <cell r="X2207"/>
          <cell r="Y2207"/>
          <cell r="Z2207"/>
        </row>
        <row r="2208">
          <cell r="A2208">
            <v>43108</v>
          </cell>
          <cell r="B2208">
            <v>16</v>
          </cell>
          <cell r="C2208">
            <v>34</v>
          </cell>
          <cell r="D2208">
            <v>1</v>
          </cell>
          <cell r="E2208"/>
          <cell r="F2208">
            <v>1</v>
          </cell>
          <cell r="G2208"/>
          <cell r="H2208">
            <v>1</v>
          </cell>
          <cell r="I2208">
            <v>2</v>
          </cell>
          <cell r="J2208"/>
          <cell r="K2208"/>
          <cell r="L2208"/>
          <cell r="M2208"/>
          <cell r="N2208"/>
          <cell r="O2208">
            <v>1</v>
          </cell>
          <cell r="P2208"/>
          <cell r="Q2208">
            <v>1</v>
          </cell>
          <cell r="R2208"/>
          <cell r="S2208">
            <v>13</v>
          </cell>
          <cell r="T2208"/>
          <cell r="U2208"/>
          <cell r="V2208">
            <v>3</v>
          </cell>
          <cell r="W2208">
            <v>1</v>
          </cell>
          <cell r="X2208">
            <v>2</v>
          </cell>
          <cell r="Y2208"/>
          <cell r="Z2208"/>
        </row>
        <row r="2209">
          <cell r="A2209">
            <v>43109</v>
          </cell>
          <cell r="B2209">
            <v>17</v>
          </cell>
          <cell r="C2209">
            <v>35</v>
          </cell>
          <cell r="D2209">
            <v>2</v>
          </cell>
          <cell r="E2209"/>
          <cell r="F2209">
            <v>1</v>
          </cell>
          <cell r="G2209"/>
          <cell r="H2209"/>
          <cell r="I2209">
            <v>1</v>
          </cell>
          <cell r="J2209"/>
          <cell r="K2209"/>
          <cell r="L2209">
            <v>2</v>
          </cell>
          <cell r="M2209"/>
          <cell r="N2209"/>
          <cell r="O2209">
            <v>1</v>
          </cell>
          <cell r="P2209"/>
          <cell r="Q2209">
            <v>2</v>
          </cell>
          <cell r="R2209"/>
          <cell r="S2209">
            <v>12</v>
          </cell>
          <cell r="T2209"/>
          <cell r="U2209"/>
          <cell r="V2209">
            <v>2</v>
          </cell>
          <cell r="W2209">
            <v>1</v>
          </cell>
          <cell r="X2209">
            <v>2</v>
          </cell>
          <cell r="Y2209"/>
          <cell r="Z2209"/>
        </row>
        <row r="2210">
          <cell r="A2210">
            <v>43110</v>
          </cell>
          <cell r="B2210">
            <v>17</v>
          </cell>
          <cell r="C2210">
            <v>36</v>
          </cell>
          <cell r="D2210">
            <v>2</v>
          </cell>
          <cell r="E2210"/>
          <cell r="F2210">
            <v>1</v>
          </cell>
          <cell r="G2210"/>
          <cell r="H2210"/>
          <cell r="I2210"/>
          <cell r="J2210"/>
          <cell r="K2210">
            <v>1</v>
          </cell>
          <cell r="L2210"/>
          <cell r="M2210"/>
          <cell r="N2210"/>
          <cell r="O2210">
            <v>2</v>
          </cell>
          <cell r="P2210"/>
          <cell r="Q2210"/>
          <cell r="R2210"/>
          <cell r="S2210">
            <v>11</v>
          </cell>
          <cell r="T2210"/>
          <cell r="U2210"/>
          <cell r="V2210">
            <v>2</v>
          </cell>
          <cell r="W2210">
            <v>1</v>
          </cell>
          <cell r="X2210">
            <v>2</v>
          </cell>
          <cell r="Y2210"/>
          <cell r="Z2210"/>
        </row>
        <row r="2211">
          <cell r="A2211">
            <v>43111</v>
          </cell>
          <cell r="B2211">
            <v>16</v>
          </cell>
          <cell r="C2211">
            <v>38</v>
          </cell>
          <cell r="D2211">
            <v>3</v>
          </cell>
          <cell r="E2211"/>
          <cell r="F2211">
            <v>1</v>
          </cell>
          <cell r="G2211">
            <v>1</v>
          </cell>
          <cell r="H2211"/>
          <cell r="I2211"/>
          <cell r="J2211"/>
          <cell r="K2211">
            <v>1</v>
          </cell>
          <cell r="L2211">
            <v>3</v>
          </cell>
          <cell r="M2211"/>
          <cell r="N2211"/>
          <cell r="O2211"/>
          <cell r="P2211"/>
          <cell r="Q2211">
            <v>1</v>
          </cell>
          <cell r="R2211"/>
          <cell r="S2211">
            <v>14</v>
          </cell>
          <cell r="T2211"/>
          <cell r="U2211"/>
          <cell r="V2211">
            <v>2</v>
          </cell>
          <cell r="W2211">
            <v>1</v>
          </cell>
          <cell r="X2211">
            <v>6</v>
          </cell>
          <cell r="Y2211"/>
          <cell r="Z2211"/>
        </row>
        <row r="2212">
          <cell r="A2212">
            <v>43112</v>
          </cell>
          <cell r="B2212">
            <v>15</v>
          </cell>
          <cell r="C2212">
            <v>55</v>
          </cell>
          <cell r="D2212">
            <v>4</v>
          </cell>
          <cell r="E2212"/>
          <cell r="F2212"/>
          <cell r="G2212">
            <v>1</v>
          </cell>
          <cell r="H2212"/>
          <cell r="I2212">
            <v>2</v>
          </cell>
          <cell r="J2212">
            <v>1</v>
          </cell>
          <cell r="K2212">
            <v>1</v>
          </cell>
          <cell r="L2212">
            <v>1</v>
          </cell>
          <cell r="M2212"/>
          <cell r="N2212"/>
          <cell r="O2212">
            <v>3</v>
          </cell>
          <cell r="P2212"/>
          <cell r="Q2212">
            <v>2</v>
          </cell>
          <cell r="R2212"/>
          <cell r="S2212">
            <v>14</v>
          </cell>
          <cell r="T2212"/>
          <cell r="U2212"/>
          <cell r="V2212">
            <v>1</v>
          </cell>
          <cell r="W2212">
            <v>1</v>
          </cell>
          <cell r="X2212">
            <v>2</v>
          </cell>
          <cell r="Y2212"/>
          <cell r="Z2212"/>
        </row>
        <row r="2213">
          <cell r="A2213">
            <v>43113</v>
          </cell>
          <cell r="B2213">
            <v>16</v>
          </cell>
          <cell r="C2213">
            <v>49</v>
          </cell>
          <cell r="D2213">
            <v>4</v>
          </cell>
          <cell r="E2213"/>
          <cell r="F2213"/>
          <cell r="G2213"/>
          <cell r="H2213"/>
          <cell r="I2213">
            <v>1</v>
          </cell>
          <cell r="J2213"/>
          <cell r="K2213">
            <v>1</v>
          </cell>
          <cell r="L2213"/>
          <cell r="M2213"/>
          <cell r="N2213"/>
          <cell r="O2213">
            <v>4</v>
          </cell>
          <cell r="P2213"/>
          <cell r="Q2213">
            <v>2</v>
          </cell>
          <cell r="R2213"/>
          <cell r="S2213">
            <v>15</v>
          </cell>
          <cell r="T2213"/>
          <cell r="U2213"/>
          <cell r="V2213">
            <v>2</v>
          </cell>
          <cell r="W2213">
            <v>3</v>
          </cell>
          <cell r="X2213">
            <v>1</v>
          </cell>
          <cell r="Y2213"/>
          <cell r="Z2213"/>
        </row>
        <row r="2214">
          <cell r="A2214">
            <v>43114</v>
          </cell>
          <cell r="B2214">
            <v>15</v>
          </cell>
          <cell r="C2214">
            <v>48</v>
          </cell>
          <cell r="D2214">
            <v>4</v>
          </cell>
          <cell r="E2214"/>
          <cell r="F2214"/>
          <cell r="G2214"/>
          <cell r="H2214">
            <v>1</v>
          </cell>
          <cell r="I2214">
            <v>2</v>
          </cell>
          <cell r="J2214"/>
          <cell r="K2214">
            <v>1</v>
          </cell>
          <cell r="L2214"/>
          <cell r="M2214"/>
          <cell r="N2214"/>
          <cell r="O2214">
            <v>1</v>
          </cell>
          <cell r="P2214"/>
          <cell r="Q2214">
            <v>1</v>
          </cell>
          <cell r="R2214"/>
          <cell r="S2214">
            <v>12</v>
          </cell>
          <cell r="T2214"/>
          <cell r="U2214"/>
          <cell r="V2214">
            <v>3</v>
          </cell>
          <cell r="W2214">
            <v>2</v>
          </cell>
          <cell r="X2214">
            <v>4</v>
          </cell>
          <cell r="Y2214"/>
          <cell r="Z2214"/>
        </row>
        <row r="2215">
          <cell r="A2215">
            <v>43115</v>
          </cell>
          <cell r="B2215">
            <v>15</v>
          </cell>
          <cell r="C2215">
            <v>45</v>
          </cell>
          <cell r="D2215">
            <v>7</v>
          </cell>
          <cell r="E2215"/>
          <cell r="F2215"/>
          <cell r="G2215"/>
          <cell r="H2215">
            <v>2</v>
          </cell>
          <cell r="I2215">
            <v>2</v>
          </cell>
          <cell r="J2215"/>
          <cell r="K2215">
            <v>2</v>
          </cell>
          <cell r="L2215">
            <v>1</v>
          </cell>
          <cell r="M2215"/>
          <cell r="N2215"/>
          <cell r="O2215">
            <v>1</v>
          </cell>
          <cell r="P2215"/>
          <cell r="Q2215"/>
          <cell r="R2215"/>
          <cell r="S2215">
            <v>8</v>
          </cell>
          <cell r="T2215"/>
          <cell r="U2215"/>
          <cell r="V2215">
            <v>4</v>
          </cell>
          <cell r="W2215">
            <v>2</v>
          </cell>
          <cell r="X2215">
            <v>2</v>
          </cell>
          <cell r="Y2215"/>
          <cell r="Z2215"/>
        </row>
        <row r="2216">
          <cell r="A2216">
            <v>43116</v>
          </cell>
          <cell r="B2216">
            <v>15</v>
          </cell>
          <cell r="C2216">
            <v>52</v>
          </cell>
          <cell r="D2216">
            <v>8</v>
          </cell>
          <cell r="E2216"/>
          <cell r="F2216"/>
          <cell r="G2216"/>
          <cell r="H2216">
            <v>1</v>
          </cell>
          <cell r="I2216">
            <v>2</v>
          </cell>
          <cell r="J2216"/>
          <cell r="K2216">
            <v>1</v>
          </cell>
          <cell r="L2216">
            <v>1</v>
          </cell>
          <cell r="M2216">
            <v>1</v>
          </cell>
          <cell r="N2216"/>
          <cell r="O2216"/>
          <cell r="P2216"/>
          <cell r="Q2216"/>
          <cell r="R2216"/>
          <cell r="S2216">
            <v>11</v>
          </cell>
          <cell r="T2216"/>
          <cell r="U2216"/>
          <cell r="V2216">
            <v>3</v>
          </cell>
          <cell r="W2216">
            <v>2</v>
          </cell>
          <cell r="X2216">
            <v>3</v>
          </cell>
          <cell r="Y2216"/>
          <cell r="Z2216"/>
        </row>
        <row r="2217">
          <cell r="A2217">
            <v>43117</v>
          </cell>
          <cell r="B2217">
            <v>15</v>
          </cell>
          <cell r="C2217">
            <v>57</v>
          </cell>
          <cell r="D2217">
            <v>4</v>
          </cell>
          <cell r="E2217"/>
          <cell r="F2217"/>
          <cell r="G2217"/>
          <cell r="H2217">
            <v>2</v>
          </cell>
          <cell r="I2217">
            <v>1</v>
          </cell>
          <cell r="J2217"/>
          <cell r="K2217">
            <v>1</v>
          </cell>
          <cell r="L2217"/>
          <cell r="M2217">
            <v>2</v>
          </cell>
          <cell r="N2217"/>
          <cell r="O2217">
            <v>1</v>
          </cell>
          <cell r="P2217"/>
          <cell r="Q2217">
            <v>1</v>
          </cell>
          <cell r="R2217"/>
          <cell r="S2217">
            <v>7</v>
          </cell>
          <cell r="T2217"/>
          <cell r="U2217"/>
          <cell r="V2217">
            <v>3</v>
          </cell>
          <cell r="W2217">
            <v>2</v>
          </cell>
          <cell r="X2217">
            <v>4</v>
          </cell>
          <cell r="Y2217"/>
          <cell r="Z2217"/>
        </row>
        <row r="2218">
          <cell r="A2218">
            <v>43118</v>
          </cell>
          <cell r="B2218">
            <v>17</v>
          </cell>
          <cell r="C2218">
            <v>59</v>
          </cell>
          <cell r="D2218">
            <v>5</v>
          </cell>
          <cell r="E2218"/>
          <cell r="F2218">
            <v>1</v>
          </cell>
          <cell r="G2218"/>
          <cell r="H2218">
            <v>3</v>
          </cell>
          <cell r="I2218">
            <v>1</v>
          </cell>
          <cell r="J2218"/>
          <cell r="K2218">
            <v>1</v>
          </cell>
          <cell r="L2218"/>
          <cell r="M2218">
            <v>2</v>
          </cell>
          <cell r="N2218"/>
          <cell r="O2218"/>
          <cell r="P2218"/>
          <cell r="Q2218">
            <v>1</v>
          </cell>
          <cell r="R2218"/>
          <cell r="S2218">
            <v>7</v>
          </cell>
          <cell r="T2218"/>
          <cell r="U2218"/>
          <cell r="V2218">
            <v>3</v>
          </cell>
          <cell r="W2218">
            <v>1</v>
          </cell>
          <cell r="X2218">
            <v>3</v>
          </cell>
          <cell r="Y2218"/>
          <cell r="Z2218"/>
        </row>
        <row r="2219">
          <cell r="A2219">
            <v>43119</v>
          </cell>
          <cell r="B2219">
            <v>17</v>
          </cell>
          <cell r="C2219">
            <v>63</v>
          </cell>
          <cell r="D2219">
            <v>4</v>
          </cell>
          <cell r="E2219"/>
          <cell r="F2219">
            <v>1</v>
          </cell>
          <cell r="G2219"/>
          <cell r="H2219">
            <v>4</v>
          </cell>
          <cell r="I2219"/>
          <cell r="J2219"/>
          <cell r="K2219"/>
          <cell r="L2219"/>
          <cell r="M2219">
            <v>3</v>
          </cell>
          <cell r="N2219"/>
          <cell r="O2219"/>
          <cell r="P2219"/>
          <cell r="Q2219">
            <v>2</v>
          </cell>
          <cell r="R2219"/>
          <cell r="S2219">
            <v>9</v>
          </cell>
          <cell r="T2219"/>
          <cell r="U2219"/>
          <cell r="V2219">
            <v>1</v>
          </cell>
          <cell r="W2219">
            <v>2</v>
          </cell>
          <cell r="X2219">
            <v>3</v>
          </cell>
          <cell r="Y2219"/>
          <cell r="Z2219"/>
        </row>
        <row r="2220">
          <cell r="A2220">
            <v>43120</v>
          </cell>
          <cell r="B2220">
            <v>16</v>
          </cell>
          <cell r="C2220">
            <v>52</v>
          </cell>
          <cell r="D2220">
            <v>8</v>
          </cell>
          <cell r="E2220"/>
          <cell r="F2220">
            <v>2</v>
          </cell>
          <cell r="G2220"/>
          <cell r="H2220">
            <v>4</v>
          </cell>
          <cell r="I2220"/>
          <cell r="J2220"/>
          <cell r="K2220"/>
          <cell r="L2220"/>
          <cell r="M2220">
            <v>1</v>
          </cell>
          <cell r="N2220"/>
          <cell r="O2220"/>
          <cell r="P2220"/>
          <cell r="Q2220">
            <v>1</v>
          </cell>
          <cell r="R2220"/>
          <cell r="S2220">
            <v>7</v>
          </cell>
          <cell r="T2220"/>
          <cell r="U2220"/>
          <cell r="V2220">
            <v>1</v>
          </cell>
          <cell r="W2220">
            <v>2</v>
          </cell>
          <cell r="X2220">
            <v>4</v>
          </cell>
          <cell r="Y2220"/>
          <cell r="Z2220"/>
        </row>
        <row r="2221">
          <cell r="A2221">
            <v>43121</v>
          </cell>
          <cell r="B2221">
            <v>18</v>
          </cell>
          <cell r="C2221">
            <v>53</v>
          </cell>
          <cell r="D2221">
            <v>8</v>
          </cell>
          <cell r="E2221"/>
          <cell r="F2221">
            <v>2</v>
          </cell>
          <cell r="G2221"/>
          <cell r="H2221">
            <v>4</v>
          </cell>
          <cell r="I2221"/>
          <cell r="J2221"/>
          <cell r="K2221"/>
          <cell r="L2221"/>
          <cell r="M2221">
            <v>1</v>
          </cell>
          <cell r="N2221"/>
          <cell r="O2221">
            <v>2</v>
          </cell>
          <cell r="P2221"/>
          <cell r="Q2221">
            <v>1</v>
          </cell>
          <cell r="R2221"/>
          <cell r="S2221">
            <v>12</v>
          </cell>
          <cell r="T2221"/>
          <cell r="U2221"/>
          <cell r="V2221">
            <v>4</v>
          </cell>
          <cell r="W2221">
            <v>2</v>
          </cell>
          <cell r="X2221">
            <v>5</v>
          </cell>
          <cell r="Y2221"/>
          <cell r="Z2221"/>
        </row>
        <row r="2222">
          <cell r="A2222">
            <v>43122</v>
          </cell>
          <cell r="B2222">
            <v>19</v>
          </cell>
          <cell r="C2222">
            <v>49</v>
          </cell>
          <cell r="D2222">
            <v>10</v>
          </cell>
          <cell r="E2222"/>
          <cell r="F2222">
            <v>3</v>
          </cell>
          <cell r="G2222"/>
          <cell r="H2222">
            <v>3</v>
          </cell>
          <cell r="I2222"/>
          <cell r="J2222"/>
          <cell r="K2222"/>
          <cell r="L2222"/>
          <cell r="M2222">
            <v>1</v>
          </cell>
          <cell r="N2222"/>
          <cell r="O2222">
            <v>1</v>
          </cell>
          <cell r="P2222"/>
          <cell r="Q2222">
            <v>1</v>
          </cell>
          <cell r="R2222"/>
          <cell r="S2222">
            <v>8</v>
          </cell>
          <cell r="T2222"/>
          <cell r="U2222"/>
          <cell r="V2222">
            <v>6</v>
          </cell>
          <cell r="W2222">
            <v>2</v>
          </cell>
          <cell r="X2222">
            <v>4</v>
          </cell>
          <cell r="Y2222"/>
          <cell r="Z2222"/>
        </row>
        <row r="2223">
          <cell r="A2223">
            <v>43123</v>
          </cell>
          <cell r="B2223">
            <v>18</v>
          </cell>
          <cell r="C2223">
            <v>48</v>
          </cell>
          <cell r="D2223">
            <v>9</v>
          </cell>
          <cell r="E2223"/>
          <cell r="F2223">
            <v>4</v>
          </cell>
          <cell r="G2223"/>
          <cell r="H2223">
            <v>3</v>
          </cell>
          <cell r="I2223"/>
          <cell r="J2223">
            <v>1</v>
          </cell>
          <cell r="K2223">
            <v>1</v>
          </cell>
          <cell r="L2223"/>
          <cell r="M2223">
            <v>2</v>
          </cell>
          <cell r="N2223"/>
          <cell r="O2223">
            <v>1</v>
          </cell>
          <cell r="P2223"/>
          <cell r="Q2223">
            <v>1</v>
          </cell>
          <cell r="R2223"/>
          <cell r="S2223">
            <v>9</v>
          </cell>
          <cell r="T2223"/>
          <cell r="U2223"/>
          <cell r="V2223">
            <v>5</v>
          </cell>
          <cell r="W2223">
            <v>2</v>
          </cell>
          <cell r="X2223">
            <v>4</v>
          </cell>
          <cell r="Y2223"/>
          <cell r="Z2223"/>
        </row>
        <row r="2224">
          <cell r="A2224">
            <v>43124</v>
          </cell>
          <cell r="B2224">
            <v>17</v>
          </cell>
          <cell r="C2224">
            <v>49</v>
          </cell>
          <cell r="D2224">
            <v>7</v>
          </cell>
          <cell r="E2224"/>
          <cell r="F2224">
            <v>2</v>
          </cell>
          <cell r="G2224"/>
          <cell r="H2224">
            <v>2</v>
          </cell>
          <cell r="I2224">
            <v>1</v>
          </cell>
          <cell r="J2224">
            <v>1</v>
          </cell>
          <cell r="K2224"/>
          <cell r="L2224"/>
          <cell r="M2224">
            <v>1</v>
          </cell>
          <cell r="N2224"/>
          <cell r="O2224"/>
          <cell r="P2224"/>
          <cell r="Q2224">
            <v>1</v>
          </cell>
          <cell r="R2224"/>
          <cell r="S2224">
            <v>8</v>
          </cell>
          <cell r="T2224"/>
          <cell r="U2224"/>
          <cell r="V2224">
            <v>6</v>
          </cell>
          <cell r="W2224">
            <v>2</v>
          </cell>
          <cell r="X2224">
            <v>4</v>
          </cell>
          <cell r="Y2224"/>
          <cell r="Z2224"/>
        </row>
        <row r="2225">
          <cell r="A2225">
            <v>43125</v>
          </cell>
          <cell r="B2225">
            <v>17</v>
          </cell>
          <cell r="C2225">
            <v>58</v>
          </cell>
          <cell r="D2225">
            <v>6</v>
          </cell>
          <cell r="E2225"/>
          <cell r="F2225">
            <v>2</v>
          </cell>
          <cell r="G2225"/>
          <cell r="H2225">
            <v>2</v>
          </cell>
          <cell r="I2225"/>
          <cell r="J2225"/>
          <cell r="K2225"/>
          <cell r="L2225"/>
          <cell r="M2225">
            <v>1</v>
          </cell>
          <cell r="N2225"/>
          <cell r="O2225"/>
          <cell r="P2225"/>
          <cell r="Q2225">
            <v>1</v>
          </cell>
          <cell r="R2225"/>
          <cell r="S2225">
            <v>8</v>
          </cell>
          <cell r="T2225"/>
          <cell r="U2225"/>
          <cell r="V2225">
            <v>6</v>
          </cell>
          <cell r="W2225">
            <v>1</v>
          </cell>
          <cell r="X2225">
            <v>6</v>
          </cell>
          <cell r="Y2225">
            <v>1</v>
          </cell>
          <cell r="Z2225"/>
        </row>
        <row r="2226">
          <cell r="A2226">
            <v>43126</v>
          </cell>
          <cell r="B2226">
            <v>20</v>
          </cell>
          <cell r="C2226">
            <v>54</v>
          </cell>
          <cell r="D2226">
            <v>3</v>
          </cell>
          <cell r="E2226"/>
          <cell r="F2226">
            <v>1</v>
          </cell>
          <cell r="G2226"/>
          <cell r="H2226">
            <v>1</v>
          </cell>
          <cell r="I2226"/>
          <cell r="J2226"/>
          <cell r="K2226"/>
          <cell r="L2226"/>
          <cell r="M2226"/>
          <cell r="N2226"/>
          <cell r="O2226">
            <v>1</v>
          </cell>
          <cell r="P2226"/>
          <cell r="Q2226">
            <v>1</v>
          </cell>
          <cell r="R2226"/>
          <cell r="S2226">
            <v>9</v>
          </cell>
          <cell r="T2226"/>
          <cell r="U2226"/>
          <cell r="V2226">
            <v>8</v>
          </cell>
          <cell r="W2226">
            <v>2</v>
          </cell>
          <cell r="X2226">
            <v>6</v>
          </cell>
          <cell r="Y2226">
            <v>1</v>
          </cell>
          <cell r="Z2226"/>
        </row>
        <row r="2227">
          <cell r="A2227">
            <v>43127</v>
          </cell>
          <cell r="B2227">
            <v>20</v>
          </cell>
          <cell r="C2227">
            <v>56</v>
          </cell>
          <cell r="D2227">
            <v>5</v>
          </cell>
          <cell r="E2227"/>
          <cell r="F2227">
            <v>1</v>
          </cell>
          <cell r="G2227"/>
          <cell r="H2227">
            <v>1</v>
          </cell>
          <cell r="I2227">
            <v>1</v>
          </cell>
          <cell r="J2227"/>
          <cell r="K2227"/>
          <cell r="L2227"/>
          <cell r="M2227">
            <v>1</v>
          </cell>
          <cell r="N2227"/>
          <cell r="O2227"/>
          <cell r="P2227"/>
          <cell r="Q2227"/>
          <cell r="R2227"/>
          <cell r="S2227">
            <v>6</v>
          </cell>
          <cell r="T2227"/>
          <cell r="U2227"/>
          <cell r="V2227">
            <v>5</v>
          </cell>
          <cell r="W2227">
            <v>2</v>
          </cell>
          <cell r="X2227">
            <v>5</v>
          </cell>
          <cell r="Y2227"/>
          <cell r="Z2227"/>
        </row>
        <row r="2228">
          <cell r="A2228">
            <v>43128</v>
          </cell>
          <cell r="B2228">
            <v>22</v>
          </cell>
          <cell r="C2228">
            <v>58</v>
          </cell>
          <cell r="D2228">
            <v>6</v>
          </cell>
          <cell r="E2228"/>
          <cell r="F2228">
            <v>1</v>
          </cell>
          <cell r="G2228"/>
          <cell r="H2228">
            <v>3</v>
          </cell>
          <cell r="I2228">
            <v>3</v>
          </cell>
          <cell r="J2228"/>
          <cell r="K2228"/>
          <cell r="L2228">
            <v>2</v>
          </cell>
          <cell r="M2228"/>
          <cell r="N2228"/>
          <cell r="O2228">
            <v>1</v>
          </cell>
          <cell r="P2228"/>
          <cell r="Q2228"/>
          <cell r="R2228"/>
          <cell r="S2228">
            <v>6</v>
          </cell>
          <cell r="T2228"/>
          <cell r="U2228"/>
          <cell r="V2228">
            <v>3</v>
          </cell>
          <cell r="W2228">
            <v>1</v>
          </cell>
          <cell r="X2228">
            <v>5</v>
          </cell>
          <cell r="Y2228"/>
          <cell r="Z2228"/>
        </row>
        <row r="2229">
          <cell r="A2229">
            <v>43129</v>
          </cell>
          <cell r="B2229">
            <v>23</v>
          </cell>
          <cell r="C2229">
            <v>59</v>
          </cell>
          <cell r="D2229">
            <v>4</v>
          </cell>
          <cell r="E2229"/>
          <cell r="F2229">
            <v>1</v>
          </cell>
          <cell r="G2229"/>
          <cell r="H2229">
            <v>2</v>
          </cell>
          <cell r="I2229">
            <v>2</v>
          </cell>
          <cell r="J2229"/>
          <cell r="K2229"/>
          <cell r="L2229">
            <v>4</v>
          </cell>
          <cell r="M2229"/>
          <cell r="N2229"/>
          <cell r="O2229">
            <v>1</v>
          </cell>
          <cell r="P2229"/>
          <cell r="Q2229">
            <v>1</v>
          </cell>
          <cell r="R2229"/>
          <cell r="S2229">
            <v>5</v>
          </cell>
          <cell r="T2229"/>
          <cell r="U2229"/>
          <cell r="V2229">
            <v>2</v>
          </cell>
          <cell r="W2229">
            <v>1</v>
          </cell>
          <cell r="X2229">
            <v>4</v>
          </cell>
          <cell r="Y2229"/>
          <cell r="Z2229"/>
        </row>
        <row r="2230">
          <cell r="A2230">
            <v>43130</v>
          </cell>
          <cell r="B2230">
            <v>22</v>
          </cell>
          <cell r="C2230">
            <v>57</v>
          </cell>
          <cell r="D2230">
            <v>7</v>
          </cell>
          <cell r="E2230"/>
          <cell r="F2230">
            <v>2</v>
          </cell>
          <cell r="G2230"/>
          <cell r="H2230">
            <v>3</v>
          </cell>
          <cell r="I2230">
            <v>1</v>
          </cell>
          <cell r="J2230"/>
          <cell r="K2230"/>
          <cell r="L2230">
            <v>1</v>
          </cell>
          <cell r="M2230">
            <v>1</v>
          </cell>
          <cell r="N2230"/>
          <cell r="O2230"/>
          <cell r="P2230"/>
          <cell r="Q2230">
            <v>1</v>
          </cell>
          <cell r="R2230"/>
          <cell r="S2230">
            <v>3</v>
          </cell>
          <cell r="T2230"/>
          <cell r="U2230"/>
          <cell r="V2230">
            <v>1</v>
          </cell>
          <cell r="W2230">
            <v>1</v>
          </cell>
          <cell r="X2230">
            <v>5</v>
          </cell>
          <cell r="Y2230"/>
          <cell r="Z2230"/>
        </row>
        <row r="2231">
          <cell r="A2231">
            <v>43131</v>
          </cell>
          <cell r="B2231">
            <v>23</v>
          </cell>
          <cell r="C2231">
            <v>53</v>
          </cell>
          <cell r="D2231">
            <v>5</v>
          </cell>
          <cell r="E2231"/>
          <cell r="F2231">
            <v>1</v>
          </cell>
          <cell r="G2231"/>
          <cell r="H2231">
            <v>1</v>
          </cell>
          <cell r="I2231"/>
          <cell r="J2231"/>
          <cell r="K2231"/>
          <cell r="L2231"/>
          <cell r="M2231">
            <v>2</v>
          </cell>
          <cell r="N2231"/>
          <cell r="O2231">
            <v>1</v>
          </cell>
          <cell r="P2231"/>
          <cell r="Q2231"/>
          <cell r="R2231"/>
          <cell r="S2231">
            <v>3</v>
          </cell>
          <cell r="T2231"/>
          <cell r="U2231"/>
          <cell r="V2231">
            <v>1</v>
          </cell>
          <cell r="W2231">
            <v>1</v>
          </cell>
          <cell r="X2231">
            <v>4</v>
          </cell>
          <cell r="Y2231"/>
          <cell r="Z2231"/>
        </row>
        <row r="2232">
          <cell r="A2232">
            <v>43132</v>
          </cell>
          <cell r="B2232">
            <v>23</v>
          </cell>
          <cell r="C2232">
            <v>52</v>
          </cell>
          <cell r="D2232">
            <v>6</v>
          </cell>
          <cell r="E2232"/>
          <cell r="F2232"/>
          <cell r="G2232"/>
          <cell r="H2232">
            <v>1</v>
          </cell>
          <cell r="I2232"/>
          <cell r="J2232"/>
          <cell r="K2232"/>
          <cell r="L2232">
            <v>1</v>
          </cell>
          <cell r="M2232">
            <v>2</v>
          </cell>
          <cell r="N2232"/>
          <cell r="O2232"/>
          <cell r="P2232"/>
          <cell r="Q2232">
            <v>1</v>
          </cell>
          <cell r="R2232"/>
          <cell r="S2232">
            <v>5</v>
          </cell>
          <cell r="T2232"/>
          <cell r="U2232"/>
          <cell r="V2232">
            <v>3</v>
          </cell>
          <cell r="W2232"/>
          <cell r="X2232">
            <v>3</v>
          </cell>
          <cell r="Y2232"/>
          <cell r="Z2232"/>
        </row>
        <row r="2233">
          <cell r="A2233">
            <v>43133</v>
          </cell>
          <cell r="B2233">
            <v>22</v>
          </cell>
          <cell r="C2233">
            <v>44</v>
          </cell>
          <cell r="D2233">
            <v>4</v>
          </cell>
          <cell r="E2233"/>
          <cell r="F2233"/>
          <cell r="G2233"/>
          <cell r="H2233"/>
          <cell r="I2233">
            <v>1</v>
          </cell>
          <cell r="J2233"/>
          <cell r="K2233"/>
          <cell r="L2233"/>
          <cell r="M2233">
            <v>1</v>
          </cell>
          <cell r="N2233"/>
          <cell r="O2233"/>
          <cell r="P2233"/>
          <cell r="Q2233">
            <v>1</v>
          </cell>
          <cell r="R2233"/>
          <cell r="S2233">
            <v>5</v>
          </cell>
          <cell r="T2233"/>
          <cell r="U2233"/>
          <cell r="V2233">
            <v>4</v>
          </cell>
          <cell r="W2233"/>
          <cell r="X2233">
            <v>4</v>
          </cell>
          <cell r="Y2233"/>
          <cell r="Z2233"/>
        </row>
        <row r="2234">
          <cell r="A2234">
            <v>43134</v>
          </cell>
          <cell r="B2234">
            <v>20</v>
          </cell>
          <cell r="C2234">
            <v>47</v>
          </cell>
          <cell r="D2234">
            <v>4</v>
          </cell>
          <cell r="E2234"/>
          <cell r="F2234"/>
          <cell r="G2234"/>
          <cell r="H2234"/>
          <cell r="I2234"/>
          <cell r="J2234"/>
          <cell r="K2234"/>
          <cell r="L2234"/>
          <cell r="M2234">
            <v>1</v>
          </cell>
          <cell r="N2234"/>
          <cell r="O2234">
            <v>1</v>
          </cell>
          <cell r="P2234"/>
          <cell r="Q2234"/>
          <cell r="R2234"/>
          <cell r="S2234">
            <v>5</v>
          </cell>
          <cell r="T2234"/>
          <cell r="U2234"/>
          <cell r="V2234">
            <v>3</v>
          </cell>
          <cell r="W2234"/>
          <cell r="X2234">
            <v>3</v>
          </cell>
          <cell r="Y2234"/>
          <cell r="Z2234"/>
        </row>
        <row r="2235">
          <cell r="A2235">
            <v>43135</v>
          </cell>
          <cell r="B2235">
            <v>19</v>
          </cell>
          <cell r="C2235">
            <v>48</v>
          </cell>
          <cell r="D2235">
            <v>4</v>
          </cell>
          <cell r="E2235"/>
          <cell r="F2235"/>
          <cell r="G2235">
            <v>1</v>
          </cell>
          <cell r="H2235"/>
          <cell r="I2235"/>
          <cell r="J2235"/>
          <cell r="K2235"/>
          <cell r="L2235"/>
          <cell r="M2235">
            <v>1</v>
          </cell>
          <cell r="N2235">
            <v>1</v>
          </cell>
          <cell r="O2235">
            <v>2</v>
          </cell>
          <cell r="P2235"/>
          <cell r="Q2235">
            <v>1</v>
          </cell>
          <cell r="R2235"/>
          <cell r="S2235">
            <v>7</v>
          </cell>
          <cell r="T2235"/>
          <cell r="U2235"/>
          <cell r="V2235">
            <v>2</v>
          </cell>
          <cell r="W2235"/>
          <cell r="X2235">
            <v>3</v>
          </cell>
          <cell r="Y2235"/>
          <cell r="Z2235"/>
        </row>
        <row r="2236">
          <cell r="A2236">
            <v>43136</v>
          </cell>
          <cell r="B2236">
            <v>19</v>
          </cell>
          <cell r="C2236">
            <v>63</v>
          </cell>
          <cell r="D2236">
            <v>1</v>
          </cell>
          <cell r="E2236"/>
          <cell r="F2236"/>
          <cell r="G2236">
            <v>1</v>
          </cell>
          <cell r="H2236"/>
          <cell r="I2236">
            <v>1</v>
          </cell>
          <cell r="J2236"/>
          <cell r="K2236"/>
          <cell r="L2236"/>
          <cell r="M2236">
            <v>1</v>
          </cell>
          <cell r="N2236">
            <v>1</v>
          </cell>
          <cell r="O2236">
            <v>2</v>
          </cell>
          <cell r="P2236"/>
          <cell r="Q2236">
            <v>1</v>
          </cell>
          <cell r="R2236">
            <v>1</v>
          </cell>
          <cell r="S2236">
            <v>6</v>
          </cell>
          <cell r="T2236"/>
          <cell r="U2236"/>
          <cell r="V2236">
            <v>2</v>
          </cell>
          <cell r="W2236"/>
          <cell r="X2236">
            <v>3</v>
          </cell>
          <cell r="Y2236"/>
          <cell r="Z2236"/>
        </row>
        <row r="2237">
          <cell r="A2237">
            <v>43137</v>
          </cell>
          <cell r="B2237">
            <v>19</v>
          </cell>
          <cell r="C2237">
            <v>65</v>
          </cell>
          <cell r="D2237">
            <v>2</v>
          </cell>
          <cell r="E2237"/>
          <cell r="F2237"/>
          <cell r="G2237">
            <v>2</v>
          </cell>
          <cell r="H2237"/>
          <cell r="I2237">
            <v>1</v>
          </cell>
          <cell r="J2237"/>
          <cell r="K2237"/>
          <cell r="L2237"/>
          <cell r="M2237">
            <v>1</v>
          </cell>
          <cell r="N2237">
            <v>1</v>
          </cell>
          <cell r="O2237">
            <v>2</v>
          </cell>
          <cell r="P2237"/>
          <cell r="Q2237">
            <v>1</v>
          </cell>
          <cell r="R2237"/>
          <cell r="S2237">
            <v>5</v>
          </cell>
          <cell r="T2237"/>
          <cell r="U2237"/>
          <cell r="V2237">
            <v>2</v>
          </cell>
          <cell r="W2237"/>
          <cell r="X2237">
            <v>2</v>
          </cell>
          <cell r="Y2237"/>
          <cell r="Z2237"/>
        </row>
        <row r="2238">
          <cell r="A2238">
            <v>43138</v>
          </cell>
          <cell r="B2238">
            <v>16</v>
          </cell>
          <cell r="C2238">
            <v>52</v>
          </cell>
          <cell r="D2238">
            <v>1</v>
          </cell>
          <cell r="E2238"/>
          <cell r="F2238">
            <v>1</v>
          </cell>
          <cell r="G2238">
            <v>2</v>
          </cell>
          <cell r="H2238">
            <v>1</v>
          </cell>
          <cell r="I2238"/>
          <cell r="J2238"/>
          <cell r="K2238"/>
          <cell r="L2238"/>
          <cell r="M2238">
            <v>2</v>
          </cell>
          <cell r="N2238">
            <v>1</v>
          </cell>
          <cell r="O2238">
            <v>4</v>
          </cell>
          <cell r="P2238"/>
          <cell r="Q2238"/>
          <cell r="R2238"/>
          <cell r="S2238">
            <v>4</v>
          </cell>
          <cell r="T2238"/>
          <cell r="U2238"/>
          <cell r="V2238">
            <v>1</v>
          </cell>
          <cell r="W2238"/>
          <cell r="X2238">
            <v>2</v>
          </cell>
          <cell r="Y2238"/>
          <cell r="Z2238"/>
        </row>
        <row r="2239">
          <cell r="A2239">
            <v>43139</v>
          </cell>
          <cell r="B2239">
            <v>16</v>
          </cell>
          <cell r="C2239">
            <v>55</v>
          </cell>
          <cell r="D2239">
            <v>1</v>
          </cell>
          <cell r="E2239"/>
          <cell r="F2239"/>
          <cell r="G2239">
            <v>1</v>
          </cell>
          <cell r="H2239"/>
          <cell r="I2239"/>
          <cell r="J2239"/>
          <cell r="K2239"/>
          <cell r="L2239">
            <v>1</v>
          </cell>
          <cell r="M2239">
            <v>2</v>
          </cell>
          <cell r="N2239">
            <v>1</v>
          </cell>
          <cell r="O2239">
            <v>2</v>
          </cell>
          <cell r="P2239"/>
          <cell r="Q2239">
            <v>1</v>
          </cell>
          <cell r="R2239"/>
          <cell r="S2239">
            <v>1</v>
          </cell>
          <cell r="T2239"/>
          <cell r="U2239"/>
          <cell r="V2239">
            <v>2</v>
          </cell>
          <cell r="W2239"/>
          <cell r="X2239">
            <v>3</v>
          </cell>
          <cell r="Y2239"/>
          <cell r="Z2239"/>
        </row>
        <row r="2240">
          <cell r="A2240">
            <v>43140</v>
          </cell>
          <cell r="B2240">
            <v>15</v>
          </cell>
          <cell r="C2240">
            <v>58</v>
          </cell>
          <cell r="D2240">
            <v>1</v>
          </cell>
          <cell r="E2240"/>
          <cell r="F2240">
            <v>1</v>
          </cell>
          <cell r="G2240"/>
          <cell r="H2240">
            <v>1</v>
          </cell>
          <cell r="I2240"/>
          <cell r="J2240"/>
          <cell r="K2240"/>
          <cell r="L2240">
            <v>1</v>
          </cell>
          <cell r="M2240"/>
          <cell r="N2240">
            <v>1</v>
          </cell>
          <cell r="O2240">
            <v>2</v>
          </cell>
          <cell r="P2240"/>
          <cell r="Q2240">
            <v>1</v>
          </cell>
          <cell r="R2240"/>
          <cell r="S2240">
            <v>2</v>
          </cell>
          <cell r="T2240"/>
          <cell r="U2240"/>
          <cell r="V2240">
            <v>3</v>
          </cell>
          <cell r="W2240"/>
          <cell r="X2240">
            <v>2</v>
          </cell>
          <cell r="Y2240"/>
          <cell r="Z2240"/>
        </row>
        <row r="2241">
          <cell r="A2241">
            <v>43141</v>
          </cell>
          <cell r="B2241">
            <v>15</v>
          </cell>
          <cell r="C2241">
            <v>53</v>
          </cell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>
            <v>2</v>
          </cell>
          <cell r="P2241"/>
          <cell r="Q2241">
            <v>1</v>
          </cell>
          <cell r="R2241"/>
          <cell r="S2241">
            <v>4</v>
          </cell>
          <cell r="T2241"/>
          <cell r="U2241"/>
          <cell r="V2241">
            <v>2</v>
          </cell>
          <cell r="W2241">
            <v>3</v>
          </cell>
          <cell r="X2241">
            <v>3</v>
          </cell>
          <cell r="Y2241"/>
          <cell r="Z2241"/>
        </row>
        <row r="2242">
          <cell r="A2242">
            <v>43142</v>
          </cell>
          <cell r="B2242">
            <v>15</v>
          </cell>
          <cell r="C2242">
            <v>53</v>
          </cell>
          <cell r="D2242">
            <v>2</v>
          </cell>
          <cell r="E2242"/>
          <cell r="F2242">
            <v>1</v>
          </cell>
          <cell r="G2242"/>
          <cell r="H2242"/>
          <cell r="I2242"/>
          <cell r="J2242"/>
          <cell r="K2242">
            <v>1</v>
          </cell>
          <cell r="L2242"/>
          <cell r="M2242">
            <v>1</v>
          </cell>
          <cell r="N2242"/>
          <cell r="O2242">
            <v>2</v>
          </cell>
          <cell r="P2242"/>
          <cell r="Q2242"/>
          <cell r="R2242"/>
          <cell r="S2242">
            <v>2</v>
          </cell>
          <cell r="T2242"/>
          <cell r="U2242"/>
          <cell r="V2242">
            <v>1</v>
          </cell>
          <cell r="W2242">
            <v>2</v>
          </cell>
          <cell r="X2242">
            <v>1</v>
          </cell>
          <cell r="Y2242"/>
          <cell r="Z2242"/>
        </row>
        <row r="2243">
          <cell r="A2243">
            <v>43143</v>
          </cell>
          <cell r="B2243">
            <v>15</v>
          </cell>
          <cell r="C2243">
            <v>56</v>
          </cell>
          <cell r="D2243"/>
          <cell r="E2243"/>
          <cell r="F2243">
            <v>2</v>
          </cell>
          <cell r="G2243"/>
          <cell r="H2243"/>
          <cell r="I2243"/>
          <cell r="J2243"/>
          <cell r="K2243"/>
          <cell r="L2243"/>
          <cell r="M2243"/>
          <cell r="N2243"/>
          <cell r="O2243">
            <v>2</v>
          </cell>
          <cell r="P2243"/>
          <cell r="Q2243">
            <v>1</v>
          </cell>
          <cell r="R2243"/>
          <cell r="S2243">
            <v>2</v>
          </cell>
          <cell r="T2243"/>
          <cell r="U2243"/>
          <cell r="V2243">
            <v>1</v>
          </cell>
          <cell r="W2243">
            <v>2</v>
          </cell>
          <cell r="X2243">
            <v>3</v>
          </cell>
          <cell r="Y2243"/>
          <cell r="Z2243"/>
        </row>
        <row r="2244">
          <cell r="A2244">
            <v>43144</v>
          </cell>
          <cell r="B2244">
            <v>15</v>
          </cell>
          <cell r="C2244">
            <v>55</v>
          </cell>
          <cell r="D2244">
            <v>1</v>
          </cell>
          <cell r="E2244"/>
          <cell r="F2244">
            <v>1</v>
          </cell>
          <cell r="G2244"/>
          <cell r="H2244"/>
          <cell r="I2244"/>
          <cell r="J2244"/>
          <cell r="K2244">
            <v>1</v>
          </cell>
          <cell r="L2244">
            <v>1</v>
          </cell>
          <cell r="M2244">
            <v>1</v>
          </cell>
          <cell r="N2244"/>
          <cell r="O2244"/>
          <cell r="P2244"/>
          <cell r="Q2244"/>
          <cell r="R2244"/>
          <cell r="S2244">
            <v>1</v>
          </cell>
          <cell r="T2244"/>
          <cell r="U2244"/>
          <cell r="V2244"/>
          <cell r="W2244">
            <v>2</v>
          </cell>
          <cell r="X2244">
            <v>4</v>
          </cell>
          <cell r="Y2244"/>
          <cell r="Z2244"/>
        </row>
        <row r="2245">
          <cell r="A2245">
            <v>43145</v>
          </cell>
          <cell r="B2245">
            <v>14</v>
          </cell>
          <cell r="C2245">
            <v>46</v>
          </cell>
          <cell r="D2245">
            <v>4</v>
          </cell>
          <cell r="E2245"/>
          <cell r="F2245">
            <v>3</v>
          </cell>
          <cell r="G2245"/>
          <cell r="H2245">
            <v>1</v>
          </cell>
          <cell r="I2245">
            <v>2</v>
          </cell>
          <cell r="J2245"/>
          <cell r="K2245">
            <v>1</v>
          </cell>
          <cell r="L2245">
            <v>1</v>
          </cell>
          <cell r="M2245">
            <v>2</v>
          </cell>
          <cell r="N2245"/>
          <cell r="O2245"/>
          <cell r="P2245"/>
          <cell r="Q2245"/>
          <cell r="R2245"/>
          <cell r="S2245">
            <v>3</v>
          </cell>
          <cell r="T2245"/>
          <cell r="U2245"/>
          <cell r="V2245">
            <v>2</v>
          </cell>
          <cell r="W2245">
            <v>1</v>
          </cell>
          <cell r="X2245">
            <v>5</v>
          </cell>
          <cell r="Y2245"/>
          <cell r="Z2245"/>
        </row>
        <row r="2246">
          <cell r="A2246">
            <v>43146</v>
          </cell>
          <cell r="B2246">
            <v>15</v>
          </cell>
          <cell r="C2246">
            <v>51</v>
          </cell>
          <cell r="D2246">
            <v>3</v>
          </cell>
          <cell r="E2246"/>
          <cell r="F2246">
            <v>1</v>
          </cell>
          <cell r="G2246"/>
          <cell r="H2246"/>
          <cell r="I2246">
            <v>1</v>
          </cell>
          <cell r="J2246"/>
          <cell r="K2246">
            <v>1</v>
          </cell>
          <cell r="L2246">
            <v>2</v>
          </cell>
          <cell r="M2246">
            <v>2</v>
          </cell>
          <cell r="N2246"/>
          <cell r="O2246"/>
          <cell r="P2246"/>
          <cell r="Q2246"/>
          <cell r="R2246"/>
          <cell r="S2246">
            <v>4</v>
          </cell>
          <cell r="T2246"/>
          <cell r="U2246"/>
          <cell r="V2246">
            <v>1</v>
          </cell>
          <cell r="W2246">
            <v>1</v>
          </cell>
          <cell r="X2246">
            <v>4</v>
          </cell>
          <cell r="Y2246"/>
          <cell r="Z2246"/>
        </row>
        <row r="2247">
          <cell r="A2247">
            <v>43147</v>
          </cell>
          <cell r="B2247">
            <v>14</v>
          </cell>
          <cell r="C2247">
            <v>49</v>
          </cell>
          <cell r="D2247">
            <v>4</v>
          </cell>
          <cell r="E2247"/>
          <cell r="F2247">
            <v>1</v>
          </cell>
          <cell r="G2247"/>
          <cell r="H2247">
            <v>1</v>
          </cell>
          <cell r="I2247">
            <v>2</v>
          </cell>
          <cell r="J2247"/>
          <cell r="K2247">
            <v>2</v>
          </cell>
          <cell r="L2247"/>
          <cell r="M2247">
            <v>1</v>
          </cell>
          <cell r="N2247"/>
          <cell r="O2247"/>
          <cell r="P2247"/>
          <cell r="Q2247">
            <v>1</v>
          </cell>
          <cell r="R2247"/>
          <cell r="S2247">
            <v>3</v>
          </cell>
          <cell r="T2247"/>
          <cell r="U2247"/>
          <cell r="V2247"/>
          <cell r="W2247">
            <v>1</v>
          </cell>
          <cell r="X2247">
            <v>5</v>
          </cell>
          <cell r="Y2247"/>
          <cell r="Z2247"/>
        </row>
        <row r="2248">
          <cell r="A2248">
            <v>43148</v>
          </cell>
          <cell r="B2248">
            <v>14</v>
          </cell>
          <cell r="C2248">
            <v>50</v>
          </cell>
          <cell r="D2248">
            <v>4</v>
          </cell>
          <cell r="E2248"/>
          <cell r="F2248"/>
          <cell r="G2248"/>
          <cell r="H2248">
            <v>1</v>
          </cell>
          <cell r="I2248">
            <v>2</v>
          </cell>
          <cell r="J2248"/>
          <cell r="K2248">
            <v>1</v>
          </cell>
          <cell r="L2248"/>
          <cell r="M2248">
            <v>2</v>
          </cell>
          <cell r="N2248"/>
          <cell r="O2248">
            <v>1</v>
          </cell>
          <cell r="P2248"/>
          <cell r="Q2248"/>
          <cell r="R2248"/>
          <cell r="S2248">
            <v>5</v>
          </cell>
          <cell r="T2248"/>
          <cell r="U2248"/>
          <cell r="V2248"/>
          <cell r="W2248"/>
          <cell r="X2248">
            <v>5</v>
          </cell>
          <cell r="Y2248"/>
          <cell r="Z2248"/>
        </row>
        <row r="2249">
          <cell r="A2249">
            <v>43149</v>
          </cell>
          <cell r="B2249">
            <v>15</v>
          </cell>
          <cell r="C2249">
            <v>46</v>
          </cell>
          <cell r="D2249">
            <v>3</v>
          </cell>
          <cell r="E2249"/>
          <cell r="F2249"/>
          <cell r="G2249"/>
          <cell r="H2249">
            <v>1</v>
          </cell>
          <cell r="I2249">
            <v>1</v>
          </cell>
          <cell r="J2249"/>
          <cell r="K2249">
            <v>1</v>
          </cell>
          <cell r="L2249"/>
          <cell r="M2249">
            <v>2</v>
          </cell>
          <cell r="N2249"/>
          <cell r="O2249">
            <v>1</v>
          </cell>
          <cell r="P2249"/>
          <cell r="Q2249">
            <v>1</v>
          </cell>
          <cell r="R2249"/>
          <cell r="S2249">
            <v>11</v>
          </cell>
          <cell r="T2249"/>
          <cell r="U2249"/>
          <cell r="V2249"/>
          <cell r="W2249"/>
          <cell r="X2249">
            <v>6</v>
          </cell>
          <cell r="Y2249"/>
          <cell r="Z2249"/>
        </row>
        <row r="2250">
          <cell r="A2250">
            <v>43150</v>
          </cell>
          <cell r="B2250">
            <v>14</v>
          </cell>
          <cell r="C2250">
            <v>45</v>
          </cell>
          <cell r="D2250">
            <v>3</v>
          </cell>
          <cell r="E2250"/>
          <cell r="F2250">
            <v>1</v>
          </cell>
          <cell r="G2250"/>
          <cell r="H2250">
            <v>1</v>
          </cell>
          <cell r="I2250">
            <v>1</v>
          </cell>
          <cell r="J2250"/>
          <cell r="K2250">
            <v>1</v>
          </cell>
          <cell r="L2250">
            <v>2</v>
          </cell>
          <cell r="M2250">
            <v>3</v>
          </cell>
          <cell r="N2250"/>
          <cell r="O2250"/>
          <cell r="P2250"/>
          <cell r="Q2250"/>
          <cell r="R2250"/>
          <cell r="S2250">
            <v>9</v>
          </cell>
          <cell r="T2250"/>
          <cell r="U2250"/>
          <cell r="V2250">
            <v>1</v>
          </cell>
          <cell r="W2250"/>
          <cell r="X2250">
            <v>5</v>
          </cell>
          <cell r="Y2250"/>
          <cell r="Z2250"/>
        </row>
        <row r="2251">
          <cell r="A2251">
            <v>43151</v>
          </cell>
          <cell r="B2251">
            <v>12</v>
          </cell>
          <cell r="C2251">
            <v>50</v>
          </cell>
          <cell r="D2251">
            <v>2</v>
          </cell>
          <cell r="E2251"/>
          <cell r="F2251"/>
          <cell r="G2251"/>
          <cell r="H2251">
            <v>2</v>
          </cell>
          <cell r="I2251"/>
          <cell r="J2251"/>
          <cell r="K2251">
            <v>1</v>
          </cell>
          <cell r="L2251">
            <v>2</v>
          </cell>
          <cell r="M2251">
            <v>1</v>
          </cell>
          <cell r="N2251"/>
          <cell r="O2251">
            <v>1</v>
          </cell>
          <cell r="P2251"/>
          <cell r="Q2251"/>
          <cell r="R2251"/>
          <cell r="S2251">
            <v>9</v>
          </cell>
          <cell r="T2251"/>
          <cell r="U2251"/>
          <cell r="V2251"/>
          <cell r="W2251">
            <v>1</v>
          </cell>
          <cell r="X2251">
            <v>4</v>
          </cell>
          <cell r="Y2251"/>
          <cell r="Z2251"/>
        </row>
        <row r="2252">
          <cell r="A2252">
            <v>43152</v>
          </cell>
          <cell r="B2252">
            <v>13</v>
          </cell>
          <cell r="C2252">
            <v>51</v>
          </cell>
          <cell r="D2252">
            <v>1</v>
          </cell>
          <cell r="E2252"/>
          <cell r="F2252">
            <v>1</v>
          </cell>
          <cell r="G2252"/>
          <cell r="H2252"/>
          <cell r="I2252"/>
          <cell r="J2252"/>
          <cell r="K2252">
            <v>1</v>
          </cell>
          <cell r="L2252">
            <v>2</v>
          </cell>
          <cell r="M2252">
            <v>4</v>
          </cell>
          <cell r="N2252"/>
          <cell r="O2252">
            <v>1</v>
          </cell>
          <cell r="P2252"/>
          <cell r="Q2252">
            <v>1</v>
          </cell>
          <cell r="R2252"/>
          <cell r="S2252">
            <v>5</v>
          </cell>
          <cell r="T2252"/>
          <cell r="U2252"/>
          <cell r="V2252">
            <v>1</v>
          </cell>
          <cell r="W2252">
            <v>1</v>
          </cell>
          <cell r="X2252">
            <v>4</v>
          </cell>
          <cell r="Y2252"/>
          <cell r="Z2252"/>
        </row>
        <row r="2253">
          <cell r="A2253">
            <v>43153</v>
          </cell>
          <cell r="B2253">
            <v>14</v>
          </cell>
          <cell r="C2253">
            <v>47</v>
          </cell>
          <cell r="D2253">
            <v>5</v>
          </cell>
          <cell r="E2253"/>
          <cell r="F2253">
            <v>1</v>
          </cell>
          <cell r="G2253"/>
          <cell r="H2253">
            <v>1</v>
          </cell>
          <cell r="I2253"/>
          <cell r="J2253"/>
          <cell r="K2253">
            <v>1</v>
          </cell>
          <cell r="L2253">
            <v>2</v>
          </cell>
          <cell r="M2253">
            <v>3</v>
          </cell>
          <cell r="N2253"/>
          <cell r="O2253"/>
          <cell r="P2253"/>
          <cell r="Q2253">
            <v>3</v>
          </cell>
          <cell r="R2253"/>
          <cell r="S2253">
            <v>4</v>
          </cell>
          <cell r="T2253"/>
          <cell r="U2253"/>
          <cell r="V2253">
            <v>2</v>
          </cell>
          <cell r="W2253">
            <v>1</v>
          </cell>
          <cell r="X2253">
            <v>4</v>
          </cell>
          <cell r="Y2253"/>
          <cell r="Z2253"/>
        </row>
        <row r="2254">
          <cell r="A2254">
            <v>43154</v>
          </cell>
          <cell r="B2254">
            <v>14</v>
          </cell>
          <cell r="C2254">
            <v>41</v>
          </cell>
          <cell r="D2254">
            <v>6</v>
          </cell>
          <cell r="E2254"/>
          <cell r="F2254">
            <v>2</v>
          </cell>
          <cell r="G2254"/>
          <cell r="H2254"/>
          <cell r="I2254"/>
          <cell r="J2254"/>
          <cell r="K2254">
            <v>1</v>
          </cell>
          <cell r="L2254">
            <v>2</v>
          </cell>
          <cell r="M2254">
            <v>2</v>
          </cell>
          <cell r="N2254"/>
          <cell r="O2254"/>
          <cell r="P2254"/>
          <cell r="Q2254">
            <v>2</v>
          </cell>
          <cell r="R2254">
            <v>1</v>
          </cell>
          <cell r="S2254">
            <v>3</v>
          </cell>
          <cell r="T2254"/>
          <cell r="U2254"/>
          <cell r="V2254">
            <v>2</v>
          </cell>
          <cell r="W2254">
            <v>1</v>
          </cell>
          <cell r="X2254">
            <v>5</v>
          </cell>
          <cell r="Y2254"/>
          <cell r="Z2254"/>
        </row>
        <row r="2255">
          <cell r="A2255">
            <v>43155</v>
          </cell>
          <cell r="B2255">
            <v>13</v>
          </cell>
          <cell r="C2255">
            <v>44</v>
          </cell>
          <cell r="D2255">
            <v>5</v>
          </cell>
          <cell r="E2255"/>
          <cell r="F2255">
            <v>1</v>
          </cell>
          <cell r="G2255"/>
          <cell r="H2255"/>
          <cell r="I2255"/>
          <cell r="J2255"/>
          <cell r="K2255">
            <v>1</v>
          </cell>
          <cell r="L2255"/>
          <cell r="M2255">
            <v>3</v>
          </cell>
          <cell r="N2255"/>
          <cell r="O2255">
            <v>1</v>
          </cell>
          <cell r="P2255"/>
          <cell r="Q2255">
            <v>3</v>
          </cell>
          <cell r="R2255"/>
          <cell r="S2255">
            <v>5</v>
          </cell>
          <cell r="T2255"/>
          <cell r="U2255"/>
          <cell r="V2255">
            <v>3</v>
          </cell>
          <cell r="W2255">
            <v>1</v>
          </cell>
          <cell r="X2255">
            <v>4</v>
          </cell>
          <cell r="Y2255"/>
          <cell r="Z2255"/>
        </row>
        <row r="2256">
          <cell r="A2256">
            <v>43156</v>
          </cell>
          <cell r="B2256">
            <v>14</v>
          </cell>
          <cell r="C2256">
            <v>42</v>
          </cell>
          <cell r="D2256">
            <v>2</v>
          </cell>
          <cell r="E2256"/>
          <cell r="F2256">
            <v>1</v>
          </cell>
          <cell r="G2256"/>
          <cell r="H2256"/>
          <cell r="I2256"/>
          <cell r="J2256"/>
          <cell r="K2256"/>
          <cell r="L2256"/>
          <cell r="M2256">
            <v>4</v>
          </cell>
          <cell r="N2256"/>
          <cell r="O2256"/>
          <cell r="P2256"/>
          <cell r="Q2256">
            <v>2</v>
          </cell>
          <cell r="R2256"/>
          <cell r="S2256">
            <v>6</v>
          </cell>
          <cell r="T2256"/>
          <cell r="U2256"/>
          <cell r="V2256">
            <v>3</v>
          </cell>
          <cell r="W2256">
            <v>1</v>
          </cell>
          <cell r="X2256">
            <v>5</v>
          </cell>
          <cell r="Y2256"/>
          <cell r="Z2256"/>
        </row>
        <row r="2257">
          <cell r="A2257">
            <v>43157</v>
          </cell>
          <cell r="B2257">
            <v>13</v>
          </cell>
          <cell r="C2257">
            <v>45</v>
          </cell>
          <cell r="D2257">
            <v>2</v>
          </cell>
          <cell r="E2257"/>
          <cell r="F2257">
            <v>1</v>
          </cell>
          <cell r="G2257"/>
          <cell r="H2257"/>
          <cell r="I2257">
            <v>1</v>
          </cell>
          <cell r="J2257"/>
          <cell r="K2257"/>
          <cell r="L2257"/>
          <cell r="M2257">
            <v>4</v>
          </cell>
          <cell r="N2257"/>
          <cell r="O2257"/>
          <cell r="P2257"/>
          <cell r="Q2257">
            <v>1</v>
          </cell>
          <cell r="R2257"/>
          <cell r="S2257">
            <v>6</v>
          </cell>
          <cell r="T2257"/>
          <cell r="U2257"/>
          <cell r="V2257">
            <v>1</v>
          </cell>
          <cell r="W2257">
            <v>1</v>
          </cell>
          <cell r="X2257">
            <v>5</v>
          </cell>
          <cell r="Y2257"/>
          <cell r="Z2257"/>
        </row>
        <row r="2258">
          <cell r="A2258">
            <v>43158</v>
          </cell>
          <cell r="B2258">
            <v>13</v>
          </cell>
          <cell r="C2258">
            <v>45</v>
          </cell>
          <cell r="D2258">
            <v>3</v>
          </cell>
          <cell r="E2258"/>
          <cell r="F2258">
            <v>2</v>
          </cell>
          <cell r="G2258"/>
          <cell r="H2258">
            <v>1</v>
          </cell>
          <cell r="I2258"/>
          <cell r="J2258"/>
          <cell r="K2258"/>
          <cell r="L2258">
            <v>1</v>
          </cell>
          <cell r="M2258">
            <v>4</v>
          </cell>
          <cell r="N2258"/>
          <cell r="O2258"/>
          <cell r="P2258"/>
          <cell r="Q2258"/>
          <cell r="R2258"/>
          <cell r="S2258">
            <v>11</v>
          </cell>
          <cell r="T2258"/>
          <cell r="U2258"/>
          <cell r="V2258">
            <v>2</v>
          </cell>
          <cell r="W2258"/>
          <cell r="X2258">
            <v>6</v>
          </cell>
          <cell r="Y2258"/>
          <cell r="Z2258"/>
        </row>
        <row r="2259">
          <cell r="A2259">
            <v>43159</v>
          </cell>
          <cell r="B2259">
            <v>13</v>
          </cell>
          <cell r="C2259">
            <v>43</v>
          </cell>
          <cell r="D2259">
            <v>4</v>
          </cell>
          <cell r="E2259"/>
          <cell r="F2259">
            <v>2</v>
          </cell>
          <cell r="G2259"/>
          <cell r="H2259">
            <v>1</v>
          </cell>
          <cell r="I2259"/>
          <cell r="J2259"/>
          <cell r="K2259"/>
          <cell r="L2259">
            <v>1</v>
          </cell>
          <cell r="M2259">
            <v>4</v>
          </cell>
          <cell r="N2259"/>
          <cell r="O2259"/>
          <cell r="P2259"/>
          <cell r="Q2259"/>
          <cell r="R2259"/>
          <cell r="S2259">
            <v>6</v>
          </cell>
          <cell r="T2259"/>
          <cell r="U2259"/>
          <cell r="V2259">
            <v>2</v>
          </cell>
          <cell r="W2259"/>
          <cell r="X2259">
            <v>7</v>
          </cell>
          <cell r="Y2259"/>
          <cell r="Z2259"/>
        </row>
        <row r="2260">
          <cell r="A2260">
            <v>43160</v>
          </cell>
          <cell r="B2260">
            <v>12</v>
          </cell>
          <cell r="C2260">
            <v>41</v>
          </cell>
          <cell r="D2260">
            <v>2</v>
          </cell>
          <cell r="E2260"/>
          <cell r="F2260">
            <v>4</v>
          </cell>
          <cell r="G2260"/>
          <cell r="H2260"/>
          <cell r="I2260"/>
          <cell r="J2260"/>
          <cell r="K2260"/>
          <cell r="L2260"/>
          <cell r="M2260">
            <v>2</v>
          </cell>
          <cell r="N2260"/>
          <cell r="O2260"/>
          <cell r="P2260"/>
          <cell r="Q2260"/>
          <cell r="R2260"/>
          <cell r="S2260">
            <v>7</v>
          </cell>
          <cell r="T2260"/>
          <cell r="U2260"/>
          <cell r="V2260"/>
          <cell r="W2260"/>
          <cell r="X2260">
            <v>7</v>
          </cell>
          <cell r="Y2260"/>
          <cell r="Z2260"/>
        </row>
        <row r="2261">
          <cell r="A2261">
            <v>43161</v>
          </cell>
          <cell r="B2261">
            <v>13</v>
          </cell>
          <cell r="C2261">
            <v>40</v>
          </cell>
          <cell r="D2261">
            <v>2</v>
          </cell>
          <cell r="E2261"/>
          <cell r="F2261">
            <v>4</v>
          </cell>
          <cell r="G2261"/>
          <cell r="H2261"/>
          <cell r="I2261">
            <v>1</v>
          </cell>
          <cell r="J2261"/>
          <cell r="K2261"/>
          <cell r="L2261"/>
          <cell r="M2261">
            <v>2</v>
          </cell>
          <cell r="N2261"/>
          <cell r="O2261">
            <v>1</v>
          </cell>
          <cell r="P2261"/>
          <cell r="Q2261">
            <v>1</v>
          </cell>
          <cell r="R2261"/>
          <cell r="S2261">
            <v>5</v>
          </cell>
          <cell r="T2261"/>
          <cell r="U2261"/>
          <cell r="V2261"/>
          <cell r="W2261"/>
          <cell r="X2261">
            <v>7</v>
          </cell>
          <cell r="Y2261"/>
          <cell r="Z2261"/>
        </row>
        <row r="2262">
          <cell r="A2262">
            <v>43162</v>
          </cell>
          <cell r="B2262">
            <v>13</v>
          </cell>
          <cell r="C2262">
            <v>40</v>
          </cell>
          <cell r="D2262">
            <v>1</v>
          </cell>
          <cell r="E2262"/>
          <cell r="F2262">
            <v>3</v>
          </cell>
          <cell r="G2262"/>
          <cell r="H2262"/>
          <cell r="I2262">
            <v>1</v>
          </cell>
          <cell r="J2262"/>
          <cell r="K2262"/>
          <cell r="L2262"/>
          <cell r="M2262">
            <v>3</v>
          </cell>
          <cell r="N2262"/>
          <cell r="O2262"/>
          <cell r="P2262"/>
          <cell r="Q2262">
            <v>2</v>
          </cell>
          <cell r="R2262">
            <v>1</v>
          </cell>
          <cell r="S2262">
            <v>9</v>
          </cell>
          <cell r="T2262"/>
          <cell r="U2262"/>
          <cell r="V2262">
            <v>1</v>
          </cell>
          <cell r="W2262"/>
          <cell r="X2262">
            <v>5</v>
          </cell>
          <cell r="Y2262"/>
          <cell r="Z2262"/>
        </row>
        <row r="2263">
          <cell r="A2263">
            <v>43163</v>
          </cell>
          <cell r="B2263">
            <v>14</v>
          </cell>
          <cell r="C2263">
            <v>45</v>
          </cell>
          <cell r="D2263">
            <v>2</v>
          </cell>
          <cell r="E2263"/>
          <cell r="F2263">
            <v>2</v>
          </cell>
          <cell r="G2263"/>
          <cell r="H2263"/>
          <cell r="I2263">
            <v>1</v>
          </cell>
          <cell r="J2263"/>
          <cell r="K2263"/>
          <cell r="L2263"/>
          <cell r="M2263">
            <v>2</v>
          </cell>
          <cell r="N2263"/>
          <cell r="O2263"/>
          <cell r="P2263"/>
          <cell r="Q2263">
            <v>1</v>
          </cell>
          <cell r="R2263">
            <v>2</v>
          </cell>
          <cell r="S2263">
            <v>8</v>
          </cell>
          <cell r="T2263"/>
          <cell r="U2263"/>
          <cell r="V2263">
            <v>2</v>
          </cell>
          <cell r="W2263"/>
          <cell r="X2263">
            <v>6</v>
          </cell>
          <cell r="Y2263"/>
          <cell r="Z2263"/>
        </row>
        <row r="2264">
          <cell r="A2264">
            <v>43164</v>
          </cell>
          <cell r="B2264">
            <v>14</v>
          </cell>
          <cell r="C2264">
            <v>45</v>
          </cell>
          <cell r="D2264">
            <v>2</v>
          </cell>
          <cell r="E2264"/>
          <cell r="F2264">
            <v>2</v>
          </cell>
          <cell r="G2264"/>
          <cell r="H2264"/>
          <cell r="I2264"/>
          <cell r="J2264"/>
          <cell r="K2264"/>
          <cell r="L2264">
            <v>1</v>
          </cell>
          <cell r="M2264">
            <v>1</v>
          </cell>
          <cell r="N2264"/>
          <cell r="O2264">
            <v>1</v>
          </cell>
          <cell r="P2264"/>
          <cell r="Q2264"/>
          <cell r="R2264">
            <v>2</v>
          </cell>
          <cell r="S2264">
            <v>6</v>
          </cell>
          <cell r="T2264"/>
          <cell r="U2264"/>
          <cell r="V2264">
            <v>2</v>
          </cell>
          <cell r="W2264"/>
          <cell r="X2264">
            <v>6</v>
          </cell>
          <cell r="Y2264"/>
          <cell r="Z2264"/>
        </row>
        <row r="2265">
          <cell r="A2265">
            <v>43165</v>
          </cell>
          <cell r="B2265">
            <v>14</v>
          </cell>
          <cell r="C2265">
            <v>44</v>
          </cell>
          <cell r="D2265">
            <v>2</v>
          </cell>
          <cell r="E2265"/>
          <cell r="F2265"/>
          <cell r="G2265"/>
          <cell r="H2265"/>
          <cell r="I2265"/>
          <cell r="J2265"/>
          <cell r="K2265"/>
          <cell r="L2265"/>
          <cell r="M2265">
            <v>1</v>
          </cell>
          <cell r="N2265"/>
          <cell r="O2265">
            <v>1</v>
          </cell>
          <cell r="P2265"/>
          <cell r="Q2265">
            <v>2</v>
          </cell>
          <cell r="R2265">
            <v>2</v>
          </cell>
          <cell r="S2265">
            <v>7</v>
          </cell>
          <cell r="T2265"/>
          <cell r="U2265"/>
          <cell r="V2265">
            <v>1</v>
          </cell>
          <cell r="W2265"/>
          <cell r="X2265">
            <v>6</v>
          </cell>
          <cell r="Y2265"/>
          <cell r="Z2265"/>
        </row>
        <row r="2266">
          <cell r="A2266">
            <v>43166</v>
          </cell>
          <cell r="B2266">
            <v>13</v>
          </cell>
          <cell r="C2266">
            <v>40</v>
          </cell>
          <cell r="D2266">
            <v>2</v>
          </cell>
          <cell r="E2266"/>
          <cell r="F2266"/>
          <cell r="G2266"/>
          <cell r="H2266"/>
          <cell r="I2266"/>
          <cell r="J2266"/>
          <cell r="K2266">
            <v>1</v>
          </cell>
          <cell r="L2266"/>
          <cell r="M2266">
            <v>1</v>
          </cell>
          <cell r="N2266"/>
          <cell r="O2266"/>
          <cell r="P2266"/>
          <cell r="Q2266">
            <v>2</v>
          </cell>
          <cell r="R2266">
            <v>2</v>
          </cell>
          <cell r="S2266">
            <v>6</v>
          </cell>
          <cell r="T2266"/>
          <cell r="U2266"/>
          <cell r="V2266">
            <v>1</v>
          </cell>
          <cell r="W2266"/>
          <cell r="X2266">
            <v>6</v>
          </cell>
          <cell r="Y2266"/>
          <cell r="Z2266"/>
        </row>
        <row r="2267">
          <cell r="A2267">
            <v>43167</v>
          </cell>
          <cell r="B2267">
            <v>13</v>
          </cell>
          <cell r="C2267">
            <v>44</v>
          </cell>
          <cell r="D2267">
            <v>2</v>
          </cell>
          <cell r="E2267"/>
          <cell r="F2267"/>
          <cell r="G2267"/>
          <cell r="H2267"/>
          <cell r="I2267"/>
          <cell r="J2267"/>
          <cell r="K2267">
            <v>1</v>
          </cell>
          <cell r="L2267"/>
          <cell r="M2267"/>
          <cell r="N2267"/>
          <cell r="O2267">
            <v>1</v>
          </cell>
          <cell r="P2267"/>
          <cell r="Q2267">
            <v>1</v>
          </cell>
          <cell r="R2267">
            <v>2</v>
          </cell>
          <cell r="S2267">
            <v>4</v>
          </cell>
          <cell r="T2267"/>
          <cell r="U2267"/>
          <cell r="V2267"/>
          <cell r="W2267"/>
          <cell r="X2267">
            <v>8</v>
          </cell>
          <cell r="Y2267"/>
          <cell r="Z2267"/>
        </row>
        <row r="2268">
          <cell r="A2268">
            <v>43168</v>
          </cell>
          <cell r="B2268">
            <v>13</v>
          </cell>
          <cell r="C2268">
            <v>49</v>
          </cell>
          <cell r="D2268">
            <v>2</v>
          </cell>
          <cell r="E2268"/>
          <cell r="F2268">
            <v>1</v>
          </cell>
          <cell r="G2268"/>
          <cell r="H2268">
            <v>1</v>
          </cell>
          <cell r="I2268"/>
          <cell r="J2268"/>
          <cell r="K2268">
            <v>1</v>
          </cell>
          <cell r="L2268"/>
          <cell r="M2268">
            <v>1</v>
          </cell>
          <cell r="N2268"/>
          <cell r="O2268"/>
          <cell r="P2268"/>
          <cell r="Q2268">
            <v>2</v>
          </cell>
          <cell r="R2268">
            <v>2</v>
          </cell>
          <cell r="S2268">
            <v>3</v>
          </cell>
          <cell r="T2268"/>
          <cell r="U2268"/>
          <cell r="V2268"/>
          <cell r="W2268">
            <v>1</v>
          </cell>
          <cell r="X2268">
            <v>4</v>
          </cell>
          <cell r="Y2268"/>
          <cell r="Z2268"/>
        </row>
        <row r="2269">
          <cell r="A2269">
            <v>43169</v>
          </cell>
          <cell r="B2269">
            <v>12</v>
          </cell>
          <cell r="C2269">
            <v>43</v>
          </cell>
          <cell r="D2269">
            <v>2</v>
          </cell>
          <cell r="E2269"/>
          <cell r="F2269">
            <v>2</v>
          </cell>
          <cell r="G2269"/>
          <cell r="H2269"/>
          <cell r="I2269"/>
          <cell r="J2269"/>
          <cell r="K2269">
            <v>1</v>
          </cell>
          <cell r="L2269"/>
          <cell r="M2269">
            <v>1</v>
          </cell>
          <cell r="N2269"/>
          <cell r="O2269"/>
          <cell r="P2269"/>
          <cell r="Q2269">
            <v>1</v>
          </cell>
          <cell r="R2269">
            <v>2</v>
          </cell>
          <cell r="S2269">
            <v>3</v>
          </cell>
          <cell r="T2269"/>
          <cell r="U2269"/>
          <cell r="V2269"/>
          <cell r="W2269"/>
          <cell r="X2269">
            <v>4</v>
          </cell>
          <cell r="Y2269"/>
          <cell r="Z2269"/>
        </row>
        <row r="2270">
          <cell r="A2270">
            <v>43170</v>
          </cell>
          <cell r="B2270">
            <v>10</v>
          </cell>
          <cell r="C2270">
            <v>43</v>
          </cell>
          <cell r="D2270">
            <v>1</v>
          </cell>
          <cell r="E2270"/>
          <cell r="F2270"/>
          <cell r="G2270"/>
          <cell r="H2270"/>
          <cell r="I2270"/>
          <cell r="J2270"/>
          <cell r="K2270">
            <v>1</v>
          </cell>
          <cell r="L2270"/>
          <cell r="M2270">
            <v>1</v>
          </cell>
          <cell r="N2270"/>
          <cell r="O2270">
            <v>1</v>
          </cell>
          <cell r="P2270"/>
          <cell r="Q2270"/>
          <cell r="R2270">
            <v>1</v>
          </cell>
          <cell r="S2270">
            <v>5</v>
          </cell>
          <cell r="T2270"/>
          <cell r="U2270"/>
          <cell r="V2270">
            <v>1</v>
          </cell>
          <cell r="W2270"/>
          <cell r="X2270">
            <v>4</v>
          </cell>
          <cell r="Y2270"/>
          <cell r="Z2270"/>
        </row>
        <row r="2271">
          <cell r="A2271">
            <v>43171</v>
          </cell>
          <cell r="B2271">
            <v>12</v>
          </cell>
          <cell r="C2271">
            <v>41</v>
          </cell>
          <cell r="D2271">
            <v>1</v>
          </cell>
          <cell r="E2271"/>
          <cell r="F2271"/>
          <cell r="G2271"/>
          <cell r="H2271"/>
          <cell r="I2271">
            <v>1</v>
          </cell>
          <cell r="J2271"/>
          <cell r="K2271">
            <v>1</v>
          </cell>
          <cell r="L2271"/>
          <cell r="M2271"/>
          <cell r="N2271"/>
          <cell r="O2271"/>
          <cell r="P2271"/>
          <cell r="Q2271">
            <v>2</v>
          </cell>
          <cell r="R2271">
            <v>1</v>
          </cell>
          <cell r="S2271">
            <v>8</v>
          </cell>
          <cell r="T2271"/>
          <cell r="U2271"/>
          <cell r="V2271">
            <v>1</v>
          </cell>
          <cell r="W2271"/>
          <cell r="X2271">
            <v>6</v>
          </cell>
          <cell r="Y2271"/>
          <cell r="Z2271"/>
        </row>
        <row r="2272">
          <cell r="A2272">
            <v>43172</v>
          </cell>
          <cell r="B2272">
            <v>12</v>
          </cell>
          <cell r="C2272">
            <v>41</v>
          </cell>
          <cell r="D2272"/>
          <cell r="E2272"/>
          <cell r="F2272"/>
          <cell r="G2272">
            <v>1</v>
          </cell>
          <cell r="H2272">
            <v>1</v>
          </cell>
          <cell r="I2272"/>
          <cell r="J2272"/>
          <cell r="K2272">
            <v>1</v>
          </cell>
          <cell r="L2272">
            <v>1</v>
          </cell>
          <cell r="M2272"/>
          <cell r="N2272"/>
          <cell r="O2272"/>
          <cell r="P2272"/>
          <cell r="Q2272">
            <v>2</v>
          </cell>
          <cell r="R2272">
            <v>1</v>
          </cell>
          <cell r="S2272">
            <v>10</v>
          </cell>
          <cell r="T2272"/>
          <cell r="U2272"/>
          <cell r="V2272"/>
          <cell r="W2272"/>
          <cell r="X2272">
            <v>4</v>
          </cell>
          <cell r="Y2272"/>
          <cell r="Z2272"/>
        </row>
        <row r="2273">
          <cell r="A2273">
            <v>43173</v>
          </cell>
          <cell r="B2273">
            <v>12</v>
          </cell>
          <cell r="C2273">
            <v>38</v>
          </cell>
          <cell r="D2273">
            <v>1</v>
          </cell>
          <cell r="E2273"/>
          <cell r="F2273"/>
          <cell r="G2273">
            <v>1</v>
          </cell>
          <cell r="H2273"/>
          <cell r="I2273"/>
          <cell r="J2273"/>
          <cell r="K2273">
            <v>1</v>
          </cell>
          <cell r="L2273"/>
          <cell r="M2273">
            <v>1</v>
          </cell>
          <cell r="N2273"/>
          <cell r="O2273"/>
          <cell r="P2273"/>
          <cell r="Q2273">
            <v>2</v>
          </cell>
          <cell r="R2273"/>
          <cell r="S2273">
            <v>8</v>
          </cell>
          <cell r="T2273"/>
          <cell r="U2273"/>
          <cell r="V2273"/>
          <cell r="W2273"/>
          <cell r="X2273">
            <v>1</v>
          </cell>
          <cell r="Y2273"/>
          <cell r="Z2273"/>
        </row>
        <row r="2274">
          <cell r="A2274">
            <v>43174</v>
          </cell>
          <cell r="B2274">
            <v>13</v>
          </cell>
          <cell r="C2274">
            <v>42</v>
          </cell>
          <cell r="D2274">
            <v>2</v>
          </cell>
          <cell r="E2274"/>
          <cell r="F2274">
            <v>2</v>
          </cell>
          <cell r="G2274">
            <v>2</v>
          </cell>
          <cell r="H2274">
            <v>2</v>
          </cell>
          <cell r="I2274"/>
          <cell r="J2274"/>
          <cell r="K2274">
            <v>1</v>
          </cell>
          <cell r="L2274"/>
          <cell r="M2274">
            <v>1</v>
          </cell>
          <cell r="N2274"/>
          <cell r="O2274"/>
          <cell r="P2274"/>
          <cell r="Q2274">
            <v>2</v>
          </cell>
          <cell r="R2274"/>
          <cell r="S2274">
            <v>9</v>
          </cell>
          <cell r="T2274"/>
          <cell r="U2274"/>
          <cell r="V2274"/>
          <cell r="W2274">
            <v>1</v>
          </cell>
          <cell r="X2274">
            <v>2</v>
          </cell>
          <cell r="Y2274"/>
          <cell r="Z2274"/>
        </row>
        <row r="2275">
          <cell r="A2275">
            <v>43175</v>
          </cell>
          <cell r="B2275">
            <v>12</v>
          </cell>
          <cell r="C2275">
            <v>43</v>
          </cell>
          <cell r="D2275">
            <v>2</v>
          </cell>
          <cell r="E2275"/>
          <cell r="F2275">
            <v>1</v>
          </cell>
          <cell r="G2275">
            <v>1</v>
          </cell>
          <cell r="H2275"/>
          <cell r="I2275"/>
          <cell r="J2275">
            <v>1</v>
          </cell>
          <cell r="K2275">
            <v>1</v>
          </cell>
          <cell r="L2275">
            <v>1</v>
          </cell>
          <cell r="M2275">
            <v>2</v>
          </cell>
          <cell r="N2275"/>
          <cell r="O2275"/>
          <cell r="P2275"/>
          <cell r="Q2275">
            <v>1</v>
          </cell>
          <cell r="R2275"/>
          <cell r="S2275">
            <v>10</v>
          </cell>
          <cell r="T2275"/>
          <cell r="U2275"/>
          <cell r="V2275"/>
          <cell r="W2275">
            <v>1</v>
          </cell>
          <cell r="X2275">
            <v>1</v>
          </cell>
          <cell r="Y2275"/>
          <cell r="Z2275"/>
        </row>
        <row r="2276">
          <cell r="A2276">
            <v>43176</v>
          </cell>
          <cell r="B2276">
            <v>12</v>
          </cell>
          <cell r="C2276">
            <v>51</v>
          </cell>
          <cell r="D2276">
            <v>1</v>
          </cell>
          <cell r="E2276"/>
          <cell r="F2276">
            <v>1</v>
          </cell>
          <cell r="G2276">
            <v>1</v>
          </cell>
          <cell r="H2276">
            <v>2</v>
          </cell>
          <cell r="I2276">
            <v>1</v>
          </cell>
          <cell r="J2276"/>
          <cell r="K2276">
            <v>1</v>
          </cell>
          <cell r="L2276"/>
          <cell r="M2276">
            <v>1</v>
          </cell>
          <cell r="N2276"/>
          <cell r="O2276"/>
          <cell r="P2276"/>
          <cell r="Q2276"/>
          <cell r="R2276"/>
          <cell r="S2276">
            <v>11</v>
          </cell>
          <cell r="T2276"/>
          <cell r="U2276"/>
          <cell r="V2276"/>
          <cell r="W2276"/>
          <cell r="X2276"/>
          <cell r="Y2276"/>
          <cell r="Z2276"/>
        </row>
        <row r="2277">
          <cell r="A2277">
            <v>43177</v>
          </cell>
          <cell r="B2277">
            <v>10</v>
          </cell>
          <cell r="C2277">
            <v>46</v>
          </cell>
          <cell r="D2277">
            <v>3</v>
          </cell>
          <cell r="E2277"/>
          <cell r="F2277">
            <v>1</v>
          </cell>
          <cell r="G2277">
            <v>2</v>
          </cell>
          <cell r="H2277">
            <v>2</v>
          </cell>
          <cell r="I2277"/>
          <cell r="J2277"/>
          <cell r="K2277">
            <v>1</v>
          </cell>
          <cell r="L2277"/>
          <cell r="M2277"/>
          <cell r="N2277"/>
          <cell r="O2277"/>
          <cell r="P2277"/>
          <cell r="Q2277"/>
          <cell r="R2277"/>
          <cell r="S2277">
            <v>7</v>
          </cell>
          <cell r="T2277"/>
          <cell r="U2277"/>
          <cell r="V2277">
            <v>2</v>
          </cell>
          <cell r="W2277">
            <v>1</v>
          </cell>
          <cell r="X2277"/>
          <cell r="Y2277"/>
          <cell r="Z2277"/>
        </row>
        <row r="2278">
          <cell r="A2278">
            <v>43178</v>
          </cell>
          <cell r="B2278">
            <v>10</v>
          </cell>
          <cell r="C2278">
            <v>44</v>
          </cell>
          <cell r="D2278">
            <v>2</v>
          </cell>
          <cell r="E2278"/>
          <cell r="F2278">
            <v>1</v>
          </cell>
          <cell r="G2278">
            <v>1</v>
          </cell>
          <cell r="H2278">
            <v>1</v>
          </cell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  <cell r="S2278">
            <v>10</v>
          </cell>
          <cell r="T2278"/>
          <cell r="U2278"/>
          <cell r="V2278">
            <v>3</v>
          </cell>
          <cell r="W2278"/>
          <cell r="X2278">
            <v>1</v>
          </cell>
          <cell r="Y2278"/>
          <cell r="Z2278"/>
        </row>
        <row r="2279">
          <cell r="A2279">
            <v>43179</v>
          </cell>
          <cell r="B2279">
            <v>10</v>
          </cell>
          <cell r="C2279">
            <v>45</v>
          </cell>
          <cell r="D2279">
            <v>4</v>
          </cell>
          <cell r="E2279"/>
          <cell r="F2279"/>
          <cell r="G2279">
            <v>2</v>
          </cell>
          <cell r="H2279"/>
          <cell r="I2279"/>
          <cell r="J2279">
            <v>1</v>
          </cell>
          <cell r="K2279"/>
          <cell r="L2279"/>
          <cell r="M2279"/>
          <cell r="N2279"/>
          <cell r="O2279">
            <v>1</v>
          </cell>
          <cell r="P2279"/>
          <cell r="Q2279">
            <v>1</v>
          </cell>
          <cell r="R2279"/>
          <cell r="S2279">
            <v>12</v>
          </cell>
          <cell r="T2279"/>
          <cell r="U2279"/>
          <cell r="V2279">
            <v>1</v>
          </cell>
          <cell r="W2279"/>
          <cell r="X2279">
            <v>1</v>
          </cell>
          <cell r="Y2279"/>
          <cell r="Z2279"/>
        </row>
        <row r="2280">
          <cell r="A2280">
            <v>43180</v>
          </cell>
          <cell r="B2280">
            <v>9</v>
          </cell>
          <cell r="C2280">
            <v>49</v>
          </cell>
          <cell r="D2280">
            <v>2</v>
          </cell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>
            <v>1</v>
          </cell>
          <cell r="P2280"/>
          <cell r="Q2280"/>
          <cell r="R2280"/>
          <cell r="S2280">
            <v>14</v>
          </cell>
          <cell r="T2280"/>
          <cell r="U2280"/>
          <cell r="V2280"/>
          <cell r="W2280">
            <v>1</v>
          </cell>
          <cell r="X2280">
            <v>1</v>
          </cell>
          <cell r="Y2280"/>
          <cell r="Z2280"/>
        </row>
        <row r="2281">
          <cell r="A2281">
            <v>43181</v>
          </cell>
          <cell r="B2281">
            <v>9</v>
          </cell>
          <cell r="C2281">
            <v>46</v>
          </cell>
          <cell r="D2281">
            <v>1</v>
          </cell>
          <cell r="E2281"/>
          <cell r="F2281">
            <v>2</v>
          </cell>
          <cell r="G2281"/>
          <cell r="H2281"/>
          <cell r="I2281"/>
          <cell r="J2281"/>
          <cell r="K2281"/>
          <cell r="L2281">
            <v>1</v>
          </cell>
          <cell r="M2281"/>
          <cell r="N2281"/>
          <cell r="O2281"/>
          <cell r="P2281"/>
          <cell r="Q2281"/>
          <cell r="R2281"/>
          <cell r="S2281">
            <v>13</v>
          </cell>
          <cell r="T2281"/>
          <cell r="U2281"/>
          <cell r="V2281"/>
          <cell r="W2281">
            <v>1</v>
          </cell>
          <cell r="X2281">
            <v>1</v>
          </cell>
          <cell r="Y2281"/>
          <cell r="Z2281"/>
        </row>
        <row r="2282">
          <cell r="A2282">
            <v>43182</v>
          </cell>
          <cell r="B2282">
            <v>8</v>
          </cell>
          <cell r="C2282">
            <v>50</v>
          </cell>
          <cell r="D2282">
            <v>1</v>
          </cell>
          <cell r="E2282"/>
          <cell r="F2282">
            <v>4</v>
          </cell>
          <cell r="G2282"/>
          <cell r="H2282"/>
          <cell r="I2282"/>
          <cell r="J2282"/>
          <cell r="K2282"/>
          <cell r="L2282">
            <v>1</v>
          </cell>
          <cell r="M2282"/>
          <cell r="N2282"/>
          <cell r="O2282"/>
          <cell r="P2282"/>
          <cell r="Q2282">
            <v>1</v>
          </cell>
          <cell r="R2282"/>
          <cell r="S2282">
            <v>14</v>
          </cell>
          <cell r="T2282"/>
          <cell r="U2282"/>
          <cell r="V2282">
            <v>2</v>
          </cell>
          <cell r="W2282">
            <v>1</v>
          </cell>
          <cell r="X2282">
            <v>2</v>
          </cell>
          <cell r="Y2282"/>
          <cell r="Z2282"/>
        </row>
        <row r="2283">
          <cell r="A2283">
            <v>43183</v>
          </cell>
          <cell r="B2283">
            <v>7</v>
          </cell>
          <cell r="C2283">
            <v>47</v>
          </cell>
          <cell r="D2283">
            <v>1</v>
          </cell>
          <cell r="E2283"/>
          <cell r="F2283">
            <v>3</v>
          </cell>
          <cell r="G2283">
            <v>1</v>
          </cell>
          <cell r="H2283">
            <v>1</v>
          </cell>
          <cell r="I2283"/>
          <cell r="J2283"/>
          <cell r="K2283"/>
          <cell r="L2283"/>
          <cell r="M2283"/>
          <cell r="N2283"/>
          <cell r="O2283"/>
          <cell r="P2283"/>
          <cell r="Q2283">
            <v>1</v>
          </cell>
          <cell r="R2283"/>
          <cell r="S2283">
            <v>14</v>
          </cell>
          <cell r="T2283"/>
          <cell r="U2283"/>
          <cell r="V2283">
            <v>2</v>
          </cell>
          <cell r="W2283"/>
          <cell r="X2283">
            <v>2</v>
          </cell>
          <cell r="Y2283"/>
          <cell r="Z2283"/>
        </row>
        <row r="2284">
          <cell r="A2284">
            <v>43184</v>
          </cell>
          <cell r="B2284">
            <v>8</v>
          </cell>
          <cell r="C2284">
            <v>45</v>
          </cell>
          <cell r="D2284">
            <v>1</v>
          </cell>
          <cell r="E2284"/>
          <cell r="F2284">
            <v>2</v>
          </cell>
          <cell r="G2284">
            <v>2</v>
          </cell>
          <cell r="H2284">
            <v>1</v>
          </cell>
          <cell r="I2284">
            <v>1</v>
          </cell>
          <cell r="J2284"/>
          <cell r="K2284"/>
          <cell r="L2284"/>
          <cell r="M2284"/>
          <cell r="N2284"/>
          <cell r="O2284"/>
          <cell r="P2284"/>
          <cell r="Q2284">
            <v>1</v>
          </cell>
          <cell r="R2284"/>
          <cell r="S2284">
            <v>14</v>
          </cell>
          <cell r="T2284"/>
          <cell r="U2284"/>
          <cell r="V2284">
            <v>1</v>
          </cell>
          <cell r="W2284"/>
          <cell r="X2284">
            <v>2</v>
          </cell>
          <cell r="Y2284"/>
          <cell r="Z2284"/>
        </row>
        <row r="2285">
          <cell r="A2285">
            <v>43185</v>
          </cell>
          <cell r="B2285">
            <v>7</v>
          </cell>
          <cell r="C2285">
            <v>54</v>
          </cell>
          <cell r="D2285">
            <v>2</v>
          </cell>
          <cell r="E2285"/>
          <cell r="F2285">
            <v>2</v>
          </cell>
          <cell r="G2285">
            <v>2</v>
          </cell>
          <cell r="H2285"/>
          <cell r="I2285">
            <v>1</v>
          </cell>
          <cell r="J2285"/>
          <cell r="K2285"/>
          <cell r="L2285"/>
          <cell r="M2285"/>
          <cell r="N2285"/>
          <cell r="O2285"/>
          <cell r="P2285"/>
          <cell r="Q2285">
            <v>1</v>
          </cell>
          <cell r="R2285"/>
          <cell r="S2285">
            <v>15</v>
          </cell>
          <cell r="T2285"/>
          <cell r="U2285"/>
          <cell r="V2285"/>
          <cell r="W2285"/>
          <cell r="X2285">
            <v>2</v>
          </cell>
          <cell r="Y2285"/>
          <cell r="Z2285"/>
        </row>
        <row r="2286">
          <cell r="A2286">
            <v>43186</v>
          </cell>
          <cell r="B2286">
            <v>7</v>
          </cell>
          <cell r="C2286">
            <v>46</v>
          </cell>
          <cell r="D2286">
            <v>1</v>
          </cell>
          <cell r="E2286"/>
          <cell r="F2286">
            <v>2</v>
          </cell>
          <cell r="G2286">
            <v>2</v>
          </cell>
          <cell r="H2286"/>
          <cell r="I2286"/>
          <cell r="J2286"/>
          <cell r="K2286"/>
          <cell r="L2286">
            <v>1</v>
          </cell>
          <cell r="M2286"/>
          <cell r="N2286"/>
          <cell r="O2286"/>
          <cell r="P2286"/>
          <cell r="Q2286">
            <v>1</v>
          </cell>
          <cell r="R2286"/>
          <cell r="S2286">
            <v>12</v>
          </cell>
          <cell r="T2286"/>
          <cell r="U2286"/>
          <cell r="V2286">
            <v>2</v>
          </cell>
          <cell r="W2286"/>
          <cell r="X2286">
            <v>2</v>
          </cell>
          <cell r="Y2286"/>
          <cell r="Z2286"/>
        </row>
        <row r="2287">
          <cell r="A2287">
            <v>43187</v>
          </cell>
          <cell r="B2287">
            <v>6</v>
          </cell>
          <cell r="C2287">
            <v>56</v>
          </cell>
          <cell r="D2287">
            <v>2</v>
          </cell>
          <cell r="E2287"/>
          <cell r="F2287">
            <v>2</v>
          </cell>
          <cell r="G2287">
            <v>2</v>
          </cell>
          <cell r="H2287"/>
          <cell r="I2287"/>
          <cell r="J2287"/>
          <cell r="K2287"/>
          <cell r="L2287"/>
          <cell r="M2287"/>
          <cell r="N2287"/>
          <cell r="O2287"/>
          <cell r="P2287"/>
          <cell r="Q2287">
            <v>2</v>
          </cell>
          <cell r="R2287"/>
          <cell r="S2287">
            <v>10</v>
          </cell>
          <cell r="T2287"/>
          <cell r="U2287"/>
          <cell r="V2287">
            <v>1</v>
          </cell>
          <cell r="W2287"/>
          <cell r="X2287">
            <v>2</v>
          </cell>
          <cell r="Y2287"/>
          <cell r="Z2287"/>
        </row>
        <row r="2288">
          <cell r="A2288">
            <v>43188</v>
          </cell>
          <cell r="B2288">
            <v>6</v>
          </cell>
          <cell r="C2288">
            <v>62</v>
          </cell>
          <cell r="D2288">
            <v>3</v>
          </cell>
          <cell r="E2288"/>
          <cell r="F2288">
            <v>2</v>
          </cell>
          <cell r="G2288">
            <v>1</v>
          </cell>
          <cell r="H2288"/>
          <cell r="I2288"/>
          <cell r="J2288"/>
          <cell r="K2288"/>
          <cell r="L2288"/>
          <cell r="M2288"/>
          <cell r="N2288"/>
          <cell r="O2288"/>
          <cell r="P2288"/>
          <cell r="Q2288">
            <v>4</v>
          </cell>
          <cell r="R2288">
            <v>1</v>
          </cell>
          <cell r="S2288">
            <v>7</v>
          </cell>
          <cell r="T2288"/>
          <cell r="U2288"/>
          <cell r="V2288"/>
          <cell r="W2288"/>
          <cell r="X2288">
            <v>2</v>
          </cell>
          <cell r="Y2288"/>
          <cell r="Z2288"/>
        </row>
        <row r="2289">
          <cell r="A2289">
            <v>43189</v>
          </cell>
          <cell r="B2289">
            <v>6</v>
          </cell>
          <cell r="C2289">
            <v>64</v>
          </cell>
          <cell r="D2289"/>
          <cell r="E2289"/>
          <cell r="F2289">
            <v>2</v>
          </cell>
          <cell r="G2289"/>
          <cell r="H2289">
            <v>2</v>
          </cell>
          <cell r="I2289"/>
          <cell r="J2289"/>
          <cell r="K2289"/>
          <cell r="L2289"/>
          <cell r="M2289"/>
          <cell r="N2289"/>
          <cell r="O2289">
            <v>1</v>
          </cell>
          <cell r="P2289"/>
          <cell r="Q2289">
            <v>2</v>
          </cell>
          <cell r="R2289"/>
          <cell r="S2289">
            <v>7</v>
          </cell>
          <cell r="T2289"/>
          <cell r="U2289"/>
          <cell r="V2289"/>
          <cell r="W2289"/>
          <cell r="X2289">
            <v>1</v>
          </cell>
          <cell r="Y2289"/>
          <cell r="Z2289"/>
        </row>
        <row r="2290">
          <cell r="A2290">
            <v>43190</v>
          </cell>
          <cell r="B2290">
            <v>6</v>
          </cell>
          <cell r="C2290">
            <v>66</v>
          </cell>
          <cell r="D2290"/>
          <cell r="E2290"/>
          <cell r="F2290">
            <v>1</v>
          </cell>
          <cell r="G2290"/>
          <cell r="H2290">
            <v>2</v>
          </cell>
          <cell r="I2290"/>
          <cell r="J2290"/>
          <cell r="K2290"/>
          <cell r="L2290"/>
          <cell r="M2290"/>
          <cell r="N2290"/>
          <cell r="O2290">
            <v>1</v>
          </cell>
          <cell r="P2290"/>
          <cell r="Q2290">
            <v>3</v>
          </cell>
          <cell r="R2290"/>
          <cell r="S2290">
            <v>8</v>
          </cell>
          <cell r="T2290"/>
          <cell r="U2290"/>
          <cell r="V2290"/>
          <cell r="W2290"/>
          <cell r="X2290">
            <v>3</v>
          </cell>
          <cell r="Y2290"/>
          <cell r="Z2290"/>
        </row>
        <row r="2291">
          <cell r="A2291">
            <v>43191</v>
          </cell>
          <cell r="B2291">
            <v>6</v>
          </cell>
          <cell r="C2291">
            <v>71</v>
          </cell>
          <cell r="D2291">
            <v>1</v>
          </cell>
          <cell r="E2291"/>
          <cell r="F2291">
            <v>1</v>
          </cell>
          <cell r="G2291">
            <v>1</v>
          </cell>
          <cell r="H2291">
            <v>2</v>
          </cell>
          <cell r="I2291"/>
          <cell r="J2291"/>
          <cell r="K2291"/>
          <cell r="L2291"/>
          <cell r="M2291">
            <v>2</v>
          </cell>
          <cell r="N2291"/>
          <cell r="O2291"/>
          <cell r="P2291"/>
          <cell r="Q2291">
            <v>2</v>
          </cell>
          <cell r="R2291"/>
          <cell r="S2291">
            <v>9</v>
          </cell>
          <cell r="T2291"/>
          <cell r="U2291"/>
          <cell r="V2291"/>
          <cell r="W2291"/>
          <cell r="X2291">
            <v>7</v>
          </cell>
          <cell r="Y2291"/>
          <cell r="Z2291"/>
        </row>
        <row r="2292">
          <cell r="A2292">
            <v>43192</v>
          </cell>
          <cell r="B2292">
            <v>7</v>
          </cell>
          <cell r="C2292">
            <v>65</v>
          </cell>
          <cell r="D2292"/>
          <cell r="E2292"/>
          <cell r="F2292">
            <v>1</v>
          </cell>
          <cell r="G2292">
            <v>1</v>
          </cell>
          <cell r="H2292"/>
          <cell r="I2292"/>
          <cell r="J2292"/>
          <cell r="K2292"/>
          <cell r="L2292"/>
          <cell r="M2292">
            <v>1</v>
          </cell>
          <cell r="N2292"/>
          <cell r="O2292">
            <v>1</v>
          </cell>
          <cell r="P2292"/>
          <cell r="Q2292">
            <v>2</v>
          </cell>
          <cell r="R2292"/>
          <cell r="S2292">
            <v>7</v>
          </cell>
          <cell r="T2292"/>
          <cell r="U2292"/>
          <cell r="V2292">
            <v>1</v>
          </cell>
          <cell r="W2292"/>
          <cell r="X2292">
            <v>5</v>
          </cell>
          <cell r="Y2292"/>
          <cell r="Z2292"/>
        </row>
        <row r="2293">
          <cell r="A2293">
            <v>43193</v>
          </cell>
          <cell r="B2293">
            <v>9</v>
          </cell>
          <cell r="C2293">
            <v>61</v>
          </cell>
          <cell r="D2293">
            <v>1</v>
          </cell>
          <cell r="E2293"/>
          <cell r="F2293">
            <v>1</v>
          </cell>
          <cell r="G2293"/>
          <cell r="H2293"/>
          <cell r="I2293">
            <v>1</v>
          </cell>
          <cell r="J2293"/>
          <cell r="K2293"/>
          <cell r="L2293"/>
          <cell r="M2293">
            <v>1</v>
          </cell>
          <cell r="N2293"/>
          <cell r="O2293">
            <v>2</v>
          </cell>
          <cell r="P2293"/>
          <cell r="Q2293">
            <v>1</v>
          </cell>
          <cell r="R2293"/>
          <cell r="S2293">
            <v>9</v>
          </cell>
          <cell r="T2293"/>
          <cell r="U2293"/>
          <cell r="V2293">
            <v>2</v>
          </cell>
          <cell r="W2293"/>
          <cell r="X2293">
            <v>4</v>
          </cell>
          <cell r="Y2293"/>
          <cell r="Z2293"/>
        </row>
        <row r="2294">
          <cell r="A2294">
            <v>43194</v>
          </cell>
          <cell r="B2294">
            <v>10</v>
          </cell>
          <cell r="C2294">
            <v>63</v>
          </cell>
          <cell r="D2294"/>
          <cell r="E2294"/>
          <cell r="F2294">
            <v>1</v>
          </cell>
          <cell r="G2294"/>
          <cell r="H2294"/>
          <cell r="I2294">
            <v>1</v>
          </cell>
          <cell r="J2294"/>
          <cell r="K2294"/>
          <cell r="L2294"/>
          <cell r="M2294">
            <v>1</v>
          </cell>
          <cell r="N2294"/>
          <cell r="O2294">
            <v>1</v>
          </cell>
          <cell r="P2294"/>
          <cell r="Q2294">
            <v>1</v>
          </cell>
          <cell r="R2294"/>
          <cell r="S2294">
            <v>9</v>
          </cell>
          <cell r="T2294"/>
          <cell r="U2294"/>
          <cell r="V2294"/>
          <cell r="W2294"/>
          <cell r="X2294">
            <v>4</v>
          </cell>
          <cell r="Y2294"/>
          <cell r="Z2294"/>
        </row>
        <row r="2295">
          <cell r="A2295">
            <v>43195</v>
          </cell>
          <cell r="B2295">
            <v>9</v>
          </cell>
          <cell r="C2295">
            <v>59</v>
          </cell>
          <cell r="D2295">
            <v>2</v>
          </cell>
          <cell r="E2295"/>
          <cell r="F2295">
            <v>1</v>
          </cell>
          <cell r="G2295"/>
          <cell r="H2295"/>
          <cell r="I2295"/>
          <cell r="J2295"/>
          <cell r="K2295"/>
          <cell r="L2295"/>
          <cell r="M2295">
            <v>1</v>
          </cell>
          <cell r="N2295"/>
          <cell r="O2295"/>
          <cell r="P2295"/>
          <cell r="Q2295">
            <v>1</v>
          </cell>
          <cell r="R2295"/>
          <cell r="S2295">
            <v>9</v>
          </cell>
          <cell r="T2295"/>
          <cell r="U2295"/>
          <cell r="V2295"/>
          <cell r="W2295"/>
          <cell r="X2295">
            <v>3</v>
          </cell>
          <cell r="Y2295">
            <v>1</v>
          </cell>
          <cell r="Z2295"/>
        </row>
        <row r="2296">
          <cell r="A2296">
            <v>43196</v>
          </cell>
          <cell r="B2296">
            <v>9</v>
          </cell>
          <cell r="C2296">
            <v>63</v>
          </cell>
          <cell r="D2296">
            <v>2</v>
          </cell>
          <cell r="E2296"/>
          <cell r="F2296">
            <v>1</v>
          </cell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>
            <v>1</v>
          </cell>
          <cell r="R2296"/>
          <cell r="S2296">
            <v>7</v>
          </cell>
          <cell r="T2296"/>
          <cell r="U2296"/>
          <cell r="V2296"/>
          <cell r="W2296">
            <v>1</v>
          </cell>
          <cell r="X2296">
            <v>2</v>
          </cell>
          <cell r="Y2296">
            <v>1</v>
          </cell>
          <cell r="Z2296"/>
        </row>
        <row r="2297">
          <cell r="A2297">
            <v>43197</v>
          </cell>
          <cell r="B2297">
            <v>10</v>
          </cell>
          <cell r="C2297">
            <v>70</v>
          </cell>
          <cell r="D2297">
            <v>2</v>
          </cell>
          <cell r="E2297"/>
          <cell r="F2297">
            <v>2</v>
          </cell>
          <cell r="G2297"/>
          <cell r="H2297"/>
          <cell r="I2297"/>
          <cell r="J2297"/>
          <cell r="K2297"/>
          <cell r="L2297"/>
          <cell r="M2297">
            <v>1</v>
          </cell>
          <cell r="N2297"/>
          <cell r="O2297"/>
          <cell r="P2297"/>
          <cell r="Q2297">
            <v>1</v>
          </cell>
          <cell r="R2297"/>
          <cell r="S2297">
            <v>7</v>
          </cell>
          <cell r="T2297"/>
          <cell r="U2297"/>
          <cell r="V2297">
            <v>1</v>
          </cell>
          <cell r="W2297">
            <v>1</v>
          </cell>
          <cell r="X2297">
            <v>2</v>
          </cell>
          <cell r="Y2297"/>
          <cell r="Z2297"/>
        </row>
        <row r="2298">
          <cell r="A2298">
            <v>43198</v>
          </cell>
          <cell r="B2298">
            <v>9</v>
          </cell>
          <cell r="C2298">
            <v>67</v>
          </cell>
          <cell r="D2298">
            <v>2</v>
          </cell>
          <cell r="E2298"/>
          <cell r="F2298">
            <v>2</v>
          </cell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  <cell r="S2298">
            <v>9</v>
          </cell>
          <cell r="T2298"/>
          <cell r="U2298"/>
          <cell r="V2298">
            <v>2</v>
          </cell>
          <cell r="W2298">
            <v>1</v>
          </cell>
          <cell r="X2298">
            <v>2</v>
          </cell>
          <cell r="Y2298"/>
          <cell r="Z2298"/>
        </row>
        <row r="2299">
          <cell r="A2299">
            <v>43199</v>
          </cell>
          <cell r="B2299">
            <v>8</v>
          </cell>
          <cell r="C2299">
            <v>63</v>
          </cell>
          <cell r="D2299">
            <v>3</v>
          </cell>
          <cell r="E2299"/>
          <cell r="F2299">
            <v>2</v>
          </cell>
          <cell r="G2299"/>
          <cell r="H2299">
            <v>1</v>
          </cell>
          <cell r="I2299"/>
          <cell r="J2299"/>
          <cell r="K2299"/>
          <cell r="L2299"/>
          <cell r="M2299">
            <v>1</v>
          </cell>
          <cell r="N2299"/>
          <cell r="O2299">
            <v>1</v>
          </cell>
          <cell r="P2299"/>
          <cell r="Q2299"/>
          <cell r="R2299"/>
          <cell r="S2299">
            <v>9</v>
          </cell>
          <cell r="T2299"/>
          <cell r="U2299"/>
          <cell r="V2299">
            <v>2</v>
          </cell>
          <cell r="W2299">
            <v>1</v>
          </cell>
          <cell r="X2299">
            <v>1</v>
          </cell>
          <cell r="Y2299"/>
          <cell r="Z2299"/>
        </row>
        <row r="2300">
          <cell r="A2300">
            <v>43200</v>
          </cell>
          <cell r="B2300">
            <v>7</v>
          </cell>
          <cell r="C2300">
            <v>62</v>
          </cell>
          <cell r="D2300">
            <v>2</v>
          </cell>
          <cell r="E2300"/>
          <cell r="F2300">
            <v>3</v>
          </cell>
          <cell r="G2300"/>
          <cell r="H2300"/>
          <cell r="I2300"/>
          <cell r="J2300"/>
          <cell r="K2300"/>
          <cell r="L2300"/>
          <cell r="M2300"/>
          <cell r="N2300"/>
          <cell r="O2300">
            <v>1</v>
          </cell>
          <cell r="P2300"/>
          <cell r="Q2300">
            <v>2</v>
          </cell>
          <cell r="R2300"/>
          <cell r="S2300">
            <v>10</v>
          </cell>
          <cell r="T2300"/>
          <cell r="U2300"/>
          <cell r="V2300"/>
          <cell r="W2300">
            <v>1</v>
          </cell>
          <cell r="X2300"/>
          <cell r="Y2300"/>
          <cell r="Z2300"/>
        </row>
        <row r="2301">
          <cell r="A2301">
            <v>43201</v>
          </cell>
          <cell r="B2301">
            <v>7</v>
          </cell>
          <cell r="C2301">
            <v>63</v>
          </cell>
          <cell r="D2301">
            <v>3</v>
          </cell>
          <cell r="E2301"/>
          <cell r="F2301">
            <v>3</v>
          </cell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>
            <v>1</v>
          </cell>
          <cell r="R2301"/>
          <cell r="S2301">
            <v>11</v>
          </cell>
          <cell r="T2301"/>
          <cell r="U2301"/>
          <cell r="V2301"/>
          <cell r="W2301">
            <v>1</v>
          </cell>
          <cell r="X2301">
            <v>1</v>
          </cell>
          <cell r="Y2301"/>
          <cell r="Z2301"/>
        </row>
        <row r="2302">
          <cell r="A2302">
            <v>43202</v>
          </cell>
          <cell r="B2302">
            <v>6</v>
          </cell>
          <cell r="C2302">
            <v>63</v>
          </cell>
          <cell r="D2302">
            <v>6</v>
          </cell>
          <cell r="E2302"/>
          <cell r="F2302">
            <v>2</v>
          </cell>
          <cell r="G2302"/>
          <cell r="H2302">
            <v>1</v>
          </cell>
          <cell r="I2302"/>
          <cell r="J2302"/>
          <cell r="K2302"/>
          <cell r="L2302"/>
          <cell r="M2302">
            <v>1</v>
          </cell>
          <cell r="N2302"/>
          <cell r="O2302"/>
          <cell r="P2302"/>
          <cell r="Q2302">
            <v>1</v>
          </cell>
          <cell r="R2302">
            <v>1</v>
          </cell>
          <cell r="S2302">
            <v>17</v>
          </cell>
          <cell r="T2302"/>
          <cell r="U2302"/>
          <cell r="V2302">
            <v>1</v>
          </cell>
          <cell r="W2302"/>
          <cell r="X2302">
            <v>2</v>
          </cell>
          <cell r="Y2302"/>
          <cell r="Z2302"/>
        </row>
        <row r="2303">
          <cell r="A2303">
            <v>43203</v>
          </cell>
          <cell r="B2303">
            <v>7</v>
          </cell>
          <cell r="C2303">
            <v>62</v>
          </cell>
          <cell r="D2303">
            <v>5</v>
          </cell>
          <cell r="E2303"/>
          <cell r="F2303">
            <v>1</v>
          </cell>
          <cell r="G2303"/>
          <cell r="H2303">
            <v>2</v>
          </cell>
          <cell r="I2303">
            <v>2</v>
          </cell>
          <cell r="J2303"/>
          <cell r="K2303"/>
          <cell r="L2303"/>
          <cell r="M2303">
            <v>1</v>
          </cell>
          <cell r="N2303"/>
          <cell r="O2303"/>
          <cell r="P2303"/>
          <cell r="Q2303"/>
          <cell r="R2303">
            <v>1</v>
          </cell>
          <cell r="S2303">
            <v>13</v>
          </cell>
          <cell r="T2303"/>
          <cell r="U2303"/>
          <cell r="V2303">
            <v>4</v>
          </cell>
          <cell r="W2303"/>
          <cell r="X2303">
            <v>1</v>
          </cell>
          <cell r="Y2303"/>
          <cell r="Z2303"/>
        </row>
        <row r="2304">
          <cell r="A2304">
            <v>43204</v>
          </cell>
          <cell r="B2304">
            <v>7</v>
          </cell>
          <cell r="C2304">
            <v>63</v>
          </cell>
          <cell r="D2304">
            <v>5</v>
          </cell>
          <cell r="E2304"/>
          <cell r="F2304">
            <v>1</v>
          </cell>
          <cell r="G2304"/>
          <cell r="H2304">
            <v>1</v>
          </cell>
          <cell r="I2304">
            <v>2</v>
          </cell>
          <cell r="J2304"/>
          <cell r="K2304"/>
          <cell r="L2304"/>
          <cell r="M2304"/>
          <cell r="N2304"/>
          <cell r="O2304"/>
          <cell r="P2304"/>
          <cell r="Q2304"/>
          <cell r="R2304"/>
          <cell r="S2304">
            <v>14</v>
          </cell>
          <cell r="T2304"/>
          <cell r="U2304"/>
          <cell r="V2304"/>
          <cell r="W2304"/>
          <cell r="X2304">
            <v>1</v>
          </cell>
          <cell r="Y2304"/>
          <cell r="Z2304"/>
        </row>
        <row r="2305">
          <cell r="A2305">
            <v>43205</v>
          </cell>
          <cell r="B2305">
            <v>8</v>
          </cell>
          <cell r="C2305">
            <v>61</v>
          </cell>
          <cell r="D2305">
            <v>5</v>
          </cell>
          <cell r="E2305"/>
          <cell r="F2305">
            <v>1</v>
          </cell>
          <cell r="G2305"/>
          <cell r="H2305">
            <v>2</v>
          </cell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>
            <v>13</v>
          </cell>
          <cell r="T2305"/>
          <cell r="U2305"/>
          <cell r="V2305">
            <v>1</v>
          </cell>
          <cell r="W2305"/>
          <cell r="X2305">
            <v>1</v>
          </cell>
          <cell r="Y2305"/>
          <cell r="Z2305"/>
        </row>
        <row r="2306">
          <cell r="A2306">
            <v>43206</v>
          </cell>
          <cell r="B2306">
            <v>10</v>
          </cell>
          <cell r="C2306">
            <v>56</v>
          </cell>
          <cell r="D2306">
            <v>2</v>
          </cell>
          <cell r="E2306"/>
          <cell r="F2306"/>
          <cell r="G2306"/>
          <cell r="H2306">
            <v>1</v>
          </cell>
          <cell r="I2306">
            <v>3</v>
          </cell>
          <cell r="J2306"/>
          <cell r="K2306"/>
          <cell r="L2306"/>
          <cell r="M2306">
            <v>1</v>
          </cell>
          <cell r="N2306"/>
          <cell r="O2306"/>
          <cell r="P2306"/>
          <cell r="Q2306">
            <v>1</v>
          </cell>
          <cell r="R2306"/>
          <cell r="S2306">
            <v>12</v>
          </cell>
          <cell r="T2306"/>
          <cell r="U2306"/>
          <cell r="V2306">
            <v>1</v>
          </cell>
          <cell r="W2306"/>
          <cell r="X2306">
            <v>1</v>
          </cell>
          <cell r="Y2306"/>
          <cell r="Z2306"/>
        </row>
        <row r="2307">
          <cell r="A2307">
            <v>43207</v>
          </cell>
          <cell r="B2307">
            <v>10</v>
          </cell>
          <cell r="C2307">
            <v>59</v>
          </cell>
          <cell r="D2307">
            <v>3</v>
          </cell>
          <cell r="E2307"/>
          <cell r="F2307"/>
          <cell r="G2307">
            <v>1</v>
          </cell>
          <cell r="H2307">
            <v>2</v>
          </cell>
          <cell r="I2307">
            <v>4</v>
          </cell>
          <cell r="J2307"/>
          <cell r="K2307"/>
          <cell r="L2307"/>
          <cell r="M2307"/>
          <cell r="N2307"/>
          <cell r="O2307"/>
          <cell r="P2307"/>
          <cell r="Q2307"/>
          <cell r="R2307"/>
          <cell r="S2307">
            <v>15</v>
          </cell>
          <cell r="T2307"/>
          <cell r="U2307"/>
          <cell r="V2307">
            <v>4</v>
          </cell>
          <cell r="W2307">
            <v>1</v>
          </cell>
          <cell r="X2307">
            <v>1</v>
          </cell>
          <cell r="Y2307"/>
          <cell r="Z2307"/>
        </row>
        <row r="2308">
          <cell r="A2308">
            <v>43208</v>
          </cell>
          <cell r="B2308">
            <v>9</v>
          </cell>
          <cell r="C2308">
            <v>54</v>
          </cell>
          <cell r="D2308"/>
          <cell r="E2308"/>
          <cell r="F2308"/>
          <cell r="G2308"/>
          <cell r="H2308">
            <v>1</v>
          </cell>
          <cell r="I2308">
            <v>3</v>
          </cell>
          <cell r="J2308"/>
          <cell r="K2308"/>
          <cell r="L2308"/>
          <cell r="M2308"/>
          <cell r="N2308"/>
          <cell r="O2308"/>
          <cell r="P2308"/>
          <cell r="Q2308">
            <v>1</v>
          </cell>
          <cell r="R2308"/>
          <cell r="S2308">
            <v>13</v>
          </cell>
          <cell r="T2308"/>
          <cell r="U2308"/>
          <cell r="V2308">
            <v>5</v>
          </cell>
          <cell r="W2308"/>
          <cell r="X2308"/>
          <cell r="Y2308"/>
          <cell r="Z2308"/>
        </row>
        <row r="2309">
          <cell r="A2309">
            <v>43209</v>
          </cell>
          <cell r="B2309">
            <v>10</v>
          </cell>
          <cell r="C2309">
            <v>56</v>
          </cell>
          <cell r="D2309">
            <v>2</v>
          </cell>
          <cell r="E2309"/>
          <cell r="F2309"/>
          <cell r="G2309"/>
          <cell r="H2309">
            <v>1</v>
          </cell>
          <cell r="I2309">
            <v>1</v>
          </cell>
          <cell r="J2309"/>
          <cell r="K2309"/>
          <cell r="L2309">
            <v>1</v>
          </cell>
          <cell r="M2309"/>
          <cell r="N2309"/>
          <cell r="O2309"/>
          <cell r="P2309"/>
          <cell r="Q2309">
            <v>2</v>
          </cell>
          <cell r="R2309"/>
          <cell r="S2309">
            <v>15</v>
          </cell>
          <cell r="T2309"/>
          <cell r="U2309"/>
          <cell r="V2309">
            <v>4</v>
          </cell>
          <cell r="W2309"/>
          <cell r="X2309"/>
          <cell r="Y2309"/>
          <cell r="Z2309"/>
        </row>
        <row r="2310">
          <cell r="A2310">
            <v>43210</v>
          </cell>
          <cell r="B2310">
            <v>11</v>
          </cell>
          <cell r="C2310">
            <v>50</v>
          </cell>
          <cell r="D2310">
            <v>3</v>
          </cell>
          <cell r="E2310"/>
          <cell r="F2310"/>
          <cell r="G2310"/>
          <cell r="H2310">
            <v>2</v>
          </cell>
          <cell r="I2310">
            <v>2</v>
          </cell>
          <cell r="J2310"/>
          <cell r="K2310"/>
          <cell r="L2310"/>
          <cell r="M2310"/>
          <cell r="N2310"/>
          <cell r="O2310">
            <v>2</v>
          </cell>
          <cell r="P2310"/>
          <cell r="Q2310">
            <v>3</v>
          </cell>
          <cell r="R2310"/>
          <cell r="S2310">
            <v>16</v>
          </cell>
          <cell r="T2310"/>
          <cell r="U2310"/>
          <cell r="V2310">
            <v>5</v>
          </cell>
          <cell r="W2310">
            <v>1</v>
          </cell>
          <cell r="X2310"/>
          <cell r="Y2310"/>
          <cell r="Z2310"/>
        </row>
        <row r="2311">
          <cell r="A2311">
            <v>43211</v>
          </cell>
          <cell r="B2311">
            <v>11</v>
          </cell>
          <cell r="C2311">
            <v>51</v>
          </cell>
          <cell r="D2311">
            <v>3</v>
          </cell>
          <cell r="E2311"/>
          <cell r="F2311">
            <v>1</v>
          </cell>
          <cell r="G2311"/>
          <cell r="H2311">
            <v>1</v>
          </cell>
          <cell r="I2311">
            <v>2</v>
          </cell>
          <cell r="J2311"/>
          <cell r="K2311"/>
          <cell r="L2311"/>
          <cell r="M2311"/>
          <cell r="N2311"/>
          <cell r="O2311">
            <v>1</v>
          </cell>
          <cell r="P2311"/>
          <cell r="Q2311">
            <v>1</v>
          </cell>
          <cell r="R2311"/>
          <cell r="S2311">
            <v>17</v>
          </cell>
          <cell r="T2311"/>
          <cell r="U2311"/>
          <cell r="V2311">
            <v>4</v>
          </cell>
          <cell r="W2311">
            <v>2</v>
          </cell>
          <cell r="X2311"/>
          <cell r="Y2311"/>
          <cell r="Z2311"/>
        </row>
        <row r="2312">
          <cell r="A2312">
            <v>43212</v>
          </cell>
          <cell r="B2312">
            <v>10</v>
          </cell>
          <cell r="C2312">
            <v>48</v>
          </cell>
          <cell r="D2312">
            <v>4</v>
          </cell>
          <cell r="E2312"/>
          <cell r="F2312">
            <v>1</v>
          </cell>
          <cell r="G2312"/>
          <cell r="H2312">
            <v>1</v>
          </cell>
          <cell r="I2312">
            <v>2</v>
          </cell>
          <cell r="J2312"/>
          <cell r="K2312"/>
          <cell r="L2312"/>
          <cell r="M2312"/>
          <cell r="N2312"/>
          <cell r="O2312">
            <v>1</v>
          </cell>
          <cell r="P2312"/>
          <cell r="Q2312">
            <v>1</v>
          </cell>
          <cell r="R2312"/>
          <cell r="S2312">
            <v>16</v>
          </cell>
          <cell r="T2312"/>
          <cell r="U2312"/>
          <cell r="V2312">
            <v>5</v>
          </cell>
          <cell r="W2312">
            <v>1</v>
          </cell>
          <cell r="X2312"/>
          <cell r="Y2312"/>
          <cell r="Z2312"/>
        </row>
        <row r="2313">
          <cell r="A2313">
            <v>43213</v>
          </cell>
          <cell r="B2313">
            <v>10</v>
          </cell>
          <cell r="C2313">
            <v>60</v>
          </cell>
          <cell r="D2313">
            <v>4</v>
          </cell>
          <cell r="E2313"/>
          <cell r="F2313">
            <v>1</v>
          </cell>
          <cell r="G2313"/>
          <cell r="H2313">
            <v>3</v>
          </cell>
          <cell r="I2313">
            <v>1</v>
          </cell>
          <cell r="J2313"/>
          <cell r="K2313"/>
          <cell r="L2313"/>
          <cell r="M2313"/>
          <cell r="N2313"/>
          <cell r="O2313">
            <v>1</v>
          </cell>
          <cell r="P2313"/>
          <cell r="Q2313">
            <v>1</v>
          </cell>
          <cell r="R2313"/>
          <cell r="S2313">
            <v>16</v>
          </cell>
          <cell r="T2313"/>
          <cell r="U2313"/>
          <cell r="V2313">
            <v>8</v>
          </cell>
          <cell r="W2313">
            <v>1</v>
          </cell>
          <cell r="X2313"/>
          <cell r="Y2313"/>
          <cell r="Z2313"/>
        </row>
        <row r="2314">
          <cell r="A2314">
            <v>43214</v>
          </cell>
          <cell r="B2314">
            <v>9</v>
          </cell>
          <cell r="C2314">
            <v>64</v>
          </cell>
          <cell r="D2314">
            <v>2</v>
          </cell>
          <cell r="E2314"/>
          <cell r="F2314"/>
          <cell r="G2314"/>
          <cell r="H2314">
            <v>3</v>
          </cell>
          <cell r="I2314">
            <v>1</v>
          </cell>
          <cell r="J2314"/>
          <cell r="K2314"/>
          <cell r="L2314"/>
          <cell r="M2314"/>
          <cell r="N2314"/>
          <cell r="O2314">
            <v>1</v>
          </cell>
          <cell r="P2314"/>
          <cell r="Q2314">
            <v>3</v>
          </cell>
          <cell r="R2314"/>
          <cell r="S2314">
            <v>15</v>
          </cell>
          <cell r="T2314"/>
          <cell r="U2314"/>
          <cell r="V2314">
            <v>7</v>
          </cell>
          <cell r="W2314">
            <v>1</v>
          </cell>
          <cell r="X2314"/>
          <cell r="Y2314"/>
          <cell r="Z2314"/>
        </row>
        <row r="2315">
          <cell r="A2315">
            <v>43215</v>
          </cell>
          <cell r="B2315">
            <v>12</v>
          </cell>
          <cell r="C2315">
            <v>55</v>
          </cell>
          <cell r="D2315">
            <v>2</v>
          </cell>
          <cell r="E2315"/>
          <cell r="F2315"/>
          <cell r="G2315">
            <v>1</v>
          </cell>
          <cell r="H2315">
            <v>1</v>
          </cell>
          <cell r="I2315">
            <v>1</v>
          </cell>
          <cell r="J2315"/>
          <cell r="K2315"/>
          <cell r="L2315"/>
          <cell r="M2315"/>
          <cell r="N2315"/>
          <cell r="O2315"/>
          <cell r="P2315"/>
          <cell r="Q2315">
            <v>3</v>
          </cell>
          <cell r="R2315"/>
          <cell r="S2315">
            <v>15</v>
          </cell>
          <cell r="T2315"/>
          <cell r="U2315"/>
          <cell r="V2315">
            <v>5</v>
          </cell>
          <cell r="W2315">
            <v>2</v>
          </cell>
          <cell r="X2315"/>
          <cell r="Y2315"/>
          <cell r="Z2315"/>
        </row>
        <row r="2316">
          <cell r="A2316">
            <v>43216</v>
          </cell>
          <cell r="B2316">
            <v>11</v>
          </cell>
          <cell r="C2316">
            <v>58</v>
          </cell>
          <cell r="D2316"/>
          <cell r="E2316"/>
          <cell r="F2316"/>
          <cell r="G2316">
            <v>2</v>
          </cell>
          <cell r="H2316">
            <v>2</v>
          </cell>
          <cell r="I2316"/>
          <cell r="J2316"/>
          <cell r="K2316"/>
          <cell r="L2316"/>
          <cell r="M2316"/>
          <cell r="N2316"/>
          <cell r="O2316"/>
          <cell r="P2316"/>
          <cell r="Q2316">
            <v>2</v>
          </cell>
          <cell r="R2316"/>
          <cell r="S2316">
            <v>14</v>
          </cell>
          <cell r="T2316"/>
          <cell r="U2316"/>
          <cell r="V2316">
            <v>5</v>
          </cell>
          <cell r="W2316">
            <v>2</v>
          </cell>
          <cell r="X2316"/>
          <cell r="Y2316"/>
          <cell r="Z2316"/>
        </row>
        <row r="2317">
          <cell r="A2317">
            <v>43217</v>
          </cell>
          <cell r="B2317">
            <v>11</v>
          </cell>
          <cell r="C2317">
            <v>52</v>
          </cell>
          <cell r="D2317"/>
          <cell r="E2317"/>
          <cell r="F2317"/>
          <cell r="G2317">
            <v>3</v>
          </cell>
          <cell r="H2317">
            <v>1</v>
          </cell>
          <cell r="I2317">
            <v>1</v>
          </cell>
          <cell r="J2317"/>
          <cell r="K2317">
            <v>1</v>
          </cell>
          <cell r="L2317">
            <v>1</v>
          </cell>
          <cell r="M2317"/>
          <cell r="N2317"/>
          <cell r="O2317"/>
          <cell r="P2317"/>
          <cell r="Q2317"/>
          <cell r="R2317"/>
          <cell r="S2317">
            <v>12</v>
          </cell>
          <cell r="T2317"/>
          <cell r="U2317"/>
          <cell r="V2317">
            <v>5</v>
          </cell>
          <cell r="W2317">
            <v>2</v>
          </cell>
          <cell r="X2317"/>
          <cell r="Y2317"/>
          <cell r="Z2317"/>
        </row>
        <row r="2318">
          <cell r="A2318">
            <v>43218</v>
          </cell>
          <cell r="B2318">
            <v>12</v>
          </cell>
          <cell r="C2318">
            <v>54</v>
          </cell>
          <cell r="D2318">
            <v>2</v>
          </cell>
          <cell r="E2318"/>
          <cell r="F2318"/>
          <cell r="G2318">
            <v>1</v>
          </cell>
          <cell r="H2318"/>
          <cell r="I2318"/>
          <cell r="J2318"/>
          <cell r="K2318">
            <v>1</v>
          </cell>
          <cell r="L2318">
            <v>1</v>
          </cell>
          <cell r="M2318"/>
          <cell r="N2318"/>
          <cell r="O2318"/>
          <cell r="P2318"/>
          <cell r="Q2318">
            <v>1</v>
          </cell>
          <cell r="R2318"/>
          <cell r="S2318">
            <v>12</v>
          </cell>
          <cell r="T2318"/>
          <cell r="U2318"/>
          <cell r="V2318">
            <v>3</v>
          </cell>
          <cell r="W2318">
            <v>3</v>
          </cell>
          <cell r="X2318"/>
          <cell r="Y2318"/>
          <cell r="Z2318"/>
        </row>
        <row r="2319">
          <cell r="A2319">
            <v>43219</v>
          </cell>
          <cell r="B2319">
            <v>14</v>
          </cell>
          <cell r="C2319">
            <v>58</v>
          </cell>
          <cell r="D2319">
            <v>4</v>
          </cell>
          <cell r="E2319"/>
          <cell r="F2319"/>
          <cell r="G2319"/>
          <cell r="H2319"/>
          <cell r="I2319">
            <v>1</v>
          </cell>
          <cell r="J2319"/>
          <cell r="K2319">
            <v>2</v>
          </cell>
          <cell r="L2319"/>
          <cell r="M2319"/>
          <cell r="N2319"/>
          <cell r="O2319"/>
          <cell r="P2319"/>
          <cell r="Q2319"/>
          <cell r="R2319">
            <v>1</v>
          </cell>
          <cell r="S2319">
            <v>14</v>
          </cell>
          <cell r="T2319"/>
          <cell r="U2319"/>
          <cell r="V2319">
            <v>6</v>
          </cell>
          <cell r="W2319">
            <v>2</v>
          </cell>
          <cell r="X2319">
            <v>1</v>
          </cell>
          <cell r="Y2319"/>
          <cell r="Z2319"/>
        </row>
        <row r="2320">
          <cell r="A2320">
            <v>43220</v>
          </cell>
          <cell r="B2320">
            <v>10</v>
          </cell>
          <cell r="C2320">
            <v>49</v>
          </cell>
          <cell r="D2320">
            <v>2</v>
          </cell>
          <cell r="E2320"/>
          <cell r="F2320"/>
          <cell r="G2320"/>
          <cell r="H2320"/>
          <cell r="I2320"/>
          <cell r="J2320"/>
          <cell r="K2320">
            <v>2</v>
          </cell>
          <cell r="L2320">
            <v>2</v>
          </cell>
          <cell r="M2320"/>
          <cell r="N2320"/>
          <cell r="O2320"/>
          <cell r="P2320"/>
          <cell r="Q2320">
            <v>2</v>
          </cell>
          <cell r="R2320">
            <v>1</v>
          </cell>
          <cell r="S2320">
            <v>10</v>
          </cell>
          <cell r="T2320"/>
          <cell r="U2320"/>
          <cell r="V2320">
            <v>4</v>
          </cell>
          <cell r="W2320">
            <v>2</v>
          </cell>
          <cell r="X2320">
            <v>2</v>
          </cell>
          <cell r="Y2320"/>
          <cell r="Z2320"/>
        </row>
        <row r="2321">
          <cell r="A2321">
            <v>43221</v>
          </cell>
          <cell r="B2321">
            <v>11</v>
          </cell>
          <cell r="C2321">
            <v>52</v>
          </cell>
          <cell r="D2321">
            <v>2</v>
          </cell>
          <cell r="E2321"/>
          <cell r="F2321"/>
          <cell r="G2321"/>
          <cell r="H2321">
            <v>2</v>
          </cell>
          <cell r="I2321"/>
          <cell r="J2321"/>
          <cell r="K2321">
            <v>2</v>
          </cell>
          <cell r="L2321">
            <v>1</v>
          </cell>
          <cell r="M2321"/>
          <cell r="N2321"/>
          <cell r="O2321"/>
          <cell r="P2321"/>
          <cell r="Q2321">
            <v>1</v>
          </cell>
          <cell r="R2321">
            <v>1</v>
          </cell>
          <cell r="S2321">
            <v>9</v>
          </cell>
          <cell r="T2321"/>
          <cell r="U2321"/>
          <cell r="V2321">
            <v>1</v>
          </cell>
          <cell r="W2321">
            <v>2</v>
          </cell>
          <cell r="X2321">
            <v>1</v>
          </cell>
          <cell r="Y2321"/>
          <cell r="Z2321"/>
        </row>
        <row r="2322">
          <cell r="A2322">
            <v>43222</v>
          </cell>
          <cell r="B2322">
            <v>10</v>
          </cell>
          <cell r="C2322">
            <v>49</v>
          </cell>
          <cell r="D2322">
            <v>2</v>
          </cell>
          <cell r="E2322"/>
          <cell r="F2322"/>
          <cell r="G2322"/>
          <cell r="H2322">
            <v>1</v>
          </cell>
          <cell r="I2322"/>
          <cell r="J2322"/>
          <cell r="K2322">
            <v>2</v>
          </cell>
          <cell r="L2322"/>
          <cell r="M2322"/>
          <cell r="N2322"/>
          <cell r="O2322"/>
          <cell r="P2322"/>
          <cell r="Q2322">
            <v>1</v>
          </cell>
          <cell r="R2322">
            <v>1</v>
          </cell>
          <cell r="S2322">
            <v>11</v>
          </cell>
          <cell r="T2322"/>
          <cell r="U2322"/>
          <cell r="V2322">
            <v>1</v>
          </cell>
          <cell r="W2322">
            <v>2</v>
          </cell>
          <cell r="X2322">
            <v>2</v>
          </cell>
          <cell r="Y2322"/>
          <cell r="Z2322"/>
        </row>
        <row r="2323">
          <cell r="A2323">
            <v>43223</v>
          </cell>
          <cell r="B2323">
            <v>10</v>
          </cell>
          <cell r="C2323">
            <v>45</v>
          </cell>
          <cell r="D2323">
            <v>3</v>
          </cell>
          <cell r="E2323"/>
          <cell r="F2323"/>
          <cell r="G2323"/>
          <cell r="H2323">
            <v>1</v>
          </cell>
          <cell r="I2323"/>
          <cell r="J2323"/>
          <cell r="K2323">
            <v>1</v>
          </cell>
          <cell r="L2323">
            <v>1</v>
          </cell>
          <cell r="M2323">
            <v>1</v>
          </cell>
          <cell r="N2323"/>
          <cell r="O2323">
            <v>1</v>
          </cell>
          <cell r="P2323"/>
          <cell r="Q2323">
            <v>1</v>
          </cell>
          <cell r="R2323">
            <v>1</v>
          </cell>
          <cell r="S2323">
            <v>11</v>
          </cell>
          <cell r="T2323"/>
          <cell r="U2323"/>
          <cell r="V2323">
            <v>2</v>
          </cell>
          <cell r="W2323">
            <v>1</v>
          </cell>
          <cell r="X2323">
            <v>1</v>
          </cell>
          <cell r="Y2323"/>
          <cell r="Z2323"/>
        </row>
        <row r="2324">
          <cell r="A2324">
            <v>43224</v>
          </cell>
          <cell r="B2324">
            <v>9</v>
          </cell>
          <cell r="C2324">
            <v>50</v>
          </cell>
          <cell r="D2324">
            <v>2</v>
          </cell>
          <cell r="E2324"/>
          <cell r="F2324"/>
          <cell r="G2324"/>
          <cell r="H2324"/>
          <cell r="I2324"/>
          <cell r="J2324"/>
          <cell r="K2324">
            <v>1</v>
          </cell>
          <cell r="L2324">
            <v>1</v>
          </cell>
          <cell r="M2324"/>
          <cell r="N2324"/>
          <cell r="O2324"/>
          <cell r="P2324"/>
          <cell r="Q2324">
            <v>1</v>
          </cell>
          <cell r="R2324"/>
          <cell r="S2324">
            <v>12</v>
          </cell>
          <cell r="T2324"/>
          <cell r="U2324"/>
          <cell r="V2324">
            <v>1</v>
          </cell>
          <cell r="W2324">
            <v>1</v>
          </cell>
          <cell r="X2324">
            <v>2</v>
          </cell>
          <cell r="Y2324"/>
          <cell r="Z2324"/>
        </row>
        <row r="2325">
          <cell r="A2325">
            <v>43225</v>
          </cell>
          <cell r="B2325">
            <v>9</v>
          </cell>
          <cell r="C2325">
            <v>49</v>
          </cell>
          <cell r="D2325">
            <v>3</v>
          </cell>
          <cell r="E2325"/>
          <cell r="F2325"/>
          <cell r="G2325">
            <v>1</v>
          </cell>
          <cell r="H2325"/>
          <cell r="I2325">
            <v>1</v>
          </cell>
          <cell r="J2325"/>
          <cell r="K2325">
            <v>1</v>
          </cell>
          <cell r="L2325"/>
          <cell r="M2325"/>
          <cell r="N2325"/>
          <cell r="O2325">
            <v>1</v>
          </cell>
          <cell r="P2325"/>
          <cell r="Q2325">
            <v>2</v>
          </cell>
          <cell r="R2325"/>
          <cell r="S2325">
            <v>16</v>
          </cell>
          <cell r="T2325"/>
          <cell r="U2325"/>
          <cell r="V2325">
            <v>2</v>
          </cell>
          <cell r="W2325">
            <v>1</v>
          </cell>
          <cell r="X2325">
            <v>5</v>
          </cell>
          <cell r="Y2325"/>
          <cell r="Z2325"/>
        </row>
        <row r="2326">
          <cell r="A2326">
            <v>43226</v>
          </cell>
          <cell r="B2326">
            <v>10</v>
          </cell>
          <cell r="C2326">
            <v>51</v>
          </cell>
          <cell r="D2326">
            <v>2</v>
          </cell>
          <cell r="E2326"/>
          <cell r="F2326"/>
          <cell r="G2326"/>
          <cell r="H2326"/>
          <cell r="I2326"/>
          <cell r="J2326"/>
          <cell r="K2326">
            <v>1</v>
          </cell>
          <cell r="L2326"/>
          <cell r="M2326"/>
          <cell r="N2326"/>
          <cell r="O2326"/>
          <cell r="P2326"/>
          <cell r="Q2326">
            <v>1</v>
          </cell>
          <cell r="R2326"/>
          <cell r="S2326">
            <v>12</v>
          </cell>
          <cell r="T2326"/>
          <cell r="U2326"/>
          <cell r="V2326">
            <v>2</v>
          </cell>
          <cell r="W2326">
            <v>1</v>
          </cell>
          <cell r="X2326">
            <v>3</v>
          </cell>
          <cell r="Y2326"/>
          <cell r="Z2326"/>
        </row>
        <row r="2327">
          <cell r="A2327">
            <v>43227</v>
          </cell>
          <cell r="B2327">
            <v>9</v>
          </cell>
          <cell r="C2327">
            <v>50</v>
          </cell>
          <cell r="D2327">
            <v>3</v>
          </cell>
          <cell r="E2327"/>
          <cell r="F2327"/>
          <cell r="G2327"/>
          <cell r="H2327">
            <v>1</v>
          </cell>
          <cell r="I2327"/>
          <cell r="J2327"/>
          <cell r="K2327">
            <v>1</v>
          </cell>
          <cell r="L2327"/>
          <cell r="M2327">
            <v>1</v>
          </cell>
          <cell r="N2327"/>
          <cell r="O2327"/>
          <cell r="P2327"/>
          <cell r="Q2327">
            <v>1</v>
          </cell>
          <cell r="R2327"/>
          <cell r="S2327">
            <v>13</v>
          </cell>
          <cell r="T2327"/>
          <cell r="U2327"/>
          <cell r="V2327">
            <v>1</v>
          </cell>
          <cell r="W2327">
            <v>1</v>
          </cell>
          <cell r="X2327">
            <v>4</v>
          </cell>
          <cell r="Y2327"/>
          <cell r="Z2327"/>
        </row>
        <row r="2328">
          <cell r="A2328">
            <v>43228</v>
          </cell>
          <cell r="B2328">
            <v>10</v>
          </cell>
          <cell r="C2328">
            <v>46</v>
          </cell>
          <cell r="D2328">
            <v>3</v>
          </cell>
          <cell r="E2328"/>
          <cell r="F2328">
            <v>1</v>
          </cell>
          <cell r="G2328"/>
          <cell r="H2328"/>
          <cell r="I2328">
            <v>1</v>
          </cell>
          <cell r="J2328"/>
          <cell r="K2328">
            <v>1</v>
          </cell>
          <cell r="L2328">
            <v>1</v>
          </cell>
          <cell r="M2328"/>
          <cell r="N2328"/>
          <cell r="O2328"/>
          <cell r="P2328"/>
          <cell r="Q2328">
            <v>1</v>
          </cell>
          <cell r="R2328"/>
          <cell r="S2328">
            <v>12</v>
          </cell>
          <cell r="T2328"/>
          <cell r="U2328"/>
          <cell r="V2328"/>
          <cell r="W2328"/>
          <cell r="X2328">
            <v>2</v>
          </cell>
          <cell r="Y2328"/>
          <cell r="Z2328"/>
        </row>
        <row r="2329">
          <cell r="A2329">
            <v>43229</v>
          </cell>
          <cell r="B2329">
            <v>11</v>
          </cell>
          <cell r="C2329">
            <v>43</v>
          </cell>
          <cell r="D2329">
            <v>1</v>
          </cell>
          <cell r="E2329"/>
          <cell r="F2329"/>
          <cell r="G2329"/>
          <cell r="H2329">
            <v>1</v>
          </cell>
          <cell r="I2329"/>
          <cell r="J2329"/>
          <cell r="K2329">
            <v>1</v>
          </cell>
          <cell r="L2329">
            <v>1</v>
          </cell>
          <cell r="M2329"/>
          <cell r="N2329"/>
          <cell r="O2329"/>
          <cell r="P2329"/>
          <cell r="Q2329"/>
          <cell r="R2329"/>
          <cell r="S2329">
            <v>12</v>
          </cell>
          <cell r="T2329"/>
          <cell r="U2329"/>
          <cell r="V2329">
            <v>2</v>
          </cell>
          <cell r="W2329"/>
          <cell r="X2329">
            <v>3</v>
          </cell>
          <cell r="Y2329"/>
          <cell r="Z2329"/>
        </row>
        <row r="2330">
          <cell r="A2330">
            <v>43230</v>
          </cell>
          <cell r="B2330">
            <v>11</v>
          </cell>
          <cell r="C2330">
            <v>46</v>
          </cell>
          <cell r="D2330">
            <v>3</v>
          </cell>
          <cell r="E2330"/>
          <cell r="F2330"/>
          <cell r="G2330">
            <v>1</v>
          </cell>
          <cell r="H2330">
            <v>1</v>
          </cell>
          <cell r="I2330"/>
          <cell r="J2330"/>
          <cell r="K2330">
            <v>1</v>
          </cell>
          <cell r="L2330">
            <v>1</v>
          </cell>
          <cell r="M2330"/>
          <cell r="N2330"/>
          <cell r="O2330"/>
          <cell r="P2330"/>
          <cell r="Q2330"/>
          <cell r="R2330"/>
          <cell r="S2330">
            <v>11</v>
          </cell>
          <cell r="T2330"/>
          <cell r="U2330"/>
          <cell r="V2330">
            <v>3</v>
          </cell>
          <cell r="W2330"/>
          <cell r="X2330">
            <v>2</v>
          </cell>
          <cell r="Y2330"/>
          <cell r="Z2330"/>
        </row>
        <row r="2331">
          <cell r="A2331">
            <v>43231</v>
          </cell>
          <cell r="B2331">
            <v>10</v>
          </cell>
          <cell r="C2331">
            <v>40</v>
          </cell>
          <cell r="D2331">
            <v>2</v>
          </cell>
          <cell r="E2331"/>
          <cell r="F2331"/>
          <cell r="G2331"/>
          <cell r="H2331">
            <v>2</v>
          </cell>
          <cell r="I2331"/>
          <cell r="J2331"/>
          <cell r="K2331">
            <v>1</v>
          </cell>
          <cell r="L2331"/>
          <cell r="M2331"/>
          <cell r="N2331"/>
          <cell r="O2331"/>
          <cell r="P2331"/>
          <cell r="Q2331"/>
          <cell r="R2331"/>
          <cell r="S2331">
            <v>17</v>
          </cell>
          <cell r="T2331"/>
          <cell r="U2331"/>
          <cell r="V2331">
            <v>2</v>
          </cell>
          <cell r="W2331">
            <v>1</v>
          </cell>
          <cell r="X2331">
            <v>1</v>
          </cell>
          <cell r="Y2331"/>
          <cell r="Z2331"/>
        </row>
        <row r="2332">
          <cell r="A2332">
            <v>43232</v>
          </cell>
          <cell r="B2332">
            <v>8</v>
          </cell>
          <cell r="C2332">
            <v>32</v>
          </cell>
          <cell r="D2332">
            <v>1</v>
          </cell>
          <cell r="E2332"/>
          <cell r="F2332"/>
          <cell r="G2332"/>
          <cell r="H2332">
            <v>3</v>
          </cell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  <cell r="S2332">
            <v>16</v>
          </cell>
          <cell r="T2332"/>
          <cell r="U2332"/>
          <cell r="V2332">
            <v>1</v>
          </cell>
          <cell r="W2332">
            <v>1</v>
          </cell>
          <cell r="X2332">
            <v>2</v>
          </cell>
          <cell r="Y2332"/>
          <cell r="Z2332"/>
        </row>
        <row r="2333">
          <cell r="A2333">
            <v>43233</v>
          </cell>
          <cell r="B2333">
            <v>8</v>
          </cell>
          <cell r="C2333">
            <v>43</v>
          </cell>
          <cell r="D2333">
            <v>1</v>
          </cell>
          <cell r="E2333"/>
          <cell r="F2333"/>
          <cell r="G2333">
            <v>1</v>
          </cell>
          <cell r="H2333">
            <v>4</v>
          </cell>
          <cell r="I2333">
            <v>3</v>
          </cell>
          <cell r="J2333"/>
          <cell r="K2333">
            <v>1</v>
          </cell>
          <cell r="L2333">
            <v>1</v>
          </cell>
          <cell r="M2333"/>
          <cell r="N2333"/>
          <cell r="O2333"/>
          <cell r="P2333"/>
          <cell r="Q2333">
            <v>1</v>
          </cell>
          <cell r="R2333"/>
          <cell r="S2333">
            <v>16</v>
          </cell>
          <cell r="T2333"/>
          <cell r="U2333"/>
          <cell r="V2333">
            <v>2</v>
          </cell>
          <cell r="W2333">
            <v>1</v>
          </cell>
          <cell r="X2333">
            <v>5</v>
          </cell>
          <cell r="Y2333"/>
          <cell r="Z2333"/>
        </row>
        <row r="2334">
          <cell r="A2334">
            <v>43234</v>
          </cell>
          <cell r="B2334">
            <v>8</v>
          </cell>
          <cell r="C2334">
            <v>37</v>
          </cell>
          <cell r="D2334">
            <v>3</v>
          </cell>
          <cell r="E2334"/>
          <cell r="F2334"/>
          <cell r="G2334">
            <v>1</v>
          </cell>
          <cell r="H2334">
            <v>2</v>
          </cell>
          <cell r="I2334">
            <v>3</v>
          </cell>
          <cell r="J2334"/>
          <cell r="K2334">
            <v>1</v>
          </cell>
          <cell r="L2334"/>
          <cell r="M2334"/>
          <cell r="N2334"/>
          <cell r="O2334"/>
          <cell r="P2334"/>
          <cell r="Q2334">
            <v>2</v>
          </cell>
          <cell r="R2334"/>
          <cell r="S2334">
            <v>14</v>
          </cell>
          <cell r="T2334"/>
          <cell r="U2334"/>
          <cell r="V2334">
            <v>2</v>
          </cell>
          <cell r="W2334"/>
          <cell r="X2334">
            <v>4</v>
          </cell>
          <cell r="Y2334"/>
          <cell r="Z2334"/>
        </row>
        <row r="2335">
          <cell r="A2335">
            <v>43235</v>
          </cell>
          <cell r="B2335">
            <v>8</v>
          </cell>
          <cell r="C2335">
            <v>41</v>
          </cell>
          <cell r="D2335">
            <v>4</v>
          </cell>
          <cell r="E2335"/>
          <cell r="F2335"/>
          <cell r="G2335">
            <v>1</v>
          </cell>
          <cell r="H2335">
            <v>1</v>
          </cell>
          <cell r="I2335">
            <v>3</v>
          </cell>
          <cell r="J2335"/>
          <cell r="K2335">
            <v>1</v>
          </cell>
          <cell r="L2335"/>
          <cell r="M2335"/>
          <cell r="N2335"/>
          <cell r="O2335"/>
          <cell r="P2335"/>
          <cell r="Q2335">
            <v>2</v>
          </cell>
          <cell r="R2335"/>
          <cell r="S2335">
            <v>14</v>
          </cell>
          <cell r="T2335"/>
          <cell r="U2335"/>
          <cell r="V2335">
            <v>4</v>
          </cell>
          <cell r="W2335"/>
          <cell r="X2335">
            <v>4</v>
          </cell>
          <cell r="Y2335"/>
          <cell r="Z2335"/>
        </row>
        <row r="2336">
          <cell r="A2336">
            <v>43236</v>
          </cell>
          <cell r="B2336">
            <v>8</v>
          </cell>
          <cell r="C2336">
            <v>38</v>
          </cell>
          <cell r="D2336">
            <v>4</v>
          </cell>
          <cell r="E2336"/>
          <cell r="F2336"/>
          <cell r="G2336">
            <v>1</v>
          </cell>
          <cell r="H2336">
            <v>2</v>
          </cell>
          <cell r="I2336">
            <v>3</v>
          </cell>
          <cell r="J2336"/>
          <cell r="K2336">
            <v>1</v>
          </cell>
          <cell r="L2336"/>
          <cell r="M2336">
            <v>1</v>
          </cell>
          <cell r="N2336"/>
          <cell r="O2336"/>
          <cell r="P2336"/>
          <cell r="Q2336">
            <v>3</v>
          </cell>
          <cell r="R2336"/>
          <cell r="S2336">
            <v>17</v>
          </cell>
          <cell r="T2336"/>
          <cell r="U2336"/>
          <cell r="V2336">
            <v>4</v>
          </cell>
          <cell r="W2336"/>
          <cell r="X2336">
            <v>2</v>
          </cell>
          <cell r="Y2336"/>
          <cell r="Z2336"/>
        </row>
        <row r="2337">
          <cell r="A2337">
            <v>43237</v>
          </cell>
          <cell r="B2337">
            <v>7</v>
          </cell>
          <cell r="C2337">
            <v>33</v>
          </cell>
          <cell r="D2337">
            <v>1</v>
          </cell>
          <cell r="E2337"/>
          <cell r="F2337"/>
          <cell r="G2337"/>
          <cell r="H2337"/>
          <cell r="I2337">
            <v>3</v>
          </cell>
          <cell r="J2337"/>
          <cell r="K2337">
            <v>1</v>
          </cell>
          <cell r="L2337"/>
          <cell r="M2337">
            <v>1</v>
          </cell>
          <cell r="N2337"/>
          <cell r="O2337"/>
          <cell r="P2337"/>
          <cell r="Q2337">
            <v>1</v>
          </cell>
          <cell r="R2337"/>
          <cell r="S2337">
            <v>21</v>
          </cell>
          <cell r="T2337"/>
          <cell r="U2337"/>
          <cell r="V2337">
            <v>5</v>
          </cell>
          <cell r="W2337"/>
          <cell r="X2337">
            <v>1</v>
          </cell>
          <cell r="Y2337"/>
          <cell r="Z2337"/>
        </row>
        <row r="2338">
          <cell r="A2338">
            <v>43238</v>
          </cell>
          <cell r="B2338">
            <v>7</v>
          </cell>
          <cell r="C2338">
            <v>41</v>
          </cell>
          <cell r="D2338">
            <v>1</v>
          </cell>
          <cell r="E2338"/>
          <cell r="F2338"/>
          <cell r="G2338"/>
          <cell r="H2338">
            <v>1</v>
          </cell>
          <cell r="I2338">
            <v>2</v>
          </cell>
          <cell r="J2338">
            <v>1</v>
          </cell>
          <cell r="K2338"/>
          <cell r="L2338"/>
          <cell r="M2338">
            <v>1</v>
          </cell>
          <cell r="N2338"/>
          <cell r="O2338"/>
          <cell r="P2338"/>
          <cell r="Q2338"/>
          <cell r="R2338"/>
          <cell r="S2338">
            <v>22</v>
          </cell>
          <cell r="T2338"/>
          <cell r="U2338"/>
          <cell r="V2338">
            <v>3</v>
          </cell>
          <cell r="W2338"/>
          <cell r="X2338">
            <v>1</v>
          </cell>
          <cell r="Y2338"/>
          <cell r="Z2338"/>
        </row>
        <row r="2339">
          <cell r="A2339">
            <v>43239</v>
          </cell>
          <cell r="B2339">
            <v>7</v>
          </cell>
          <cell r="C2339">
            <v>36</v>
          </cell>
          <cell r="D2339">
            <v>2</v>
          </cell>
          <cell r="E2339"/>
          <cell r="F2339"/>
          <cell r="G2339">
            <v>1</v>
          </cell>
          <cell r="H2339">
            <v>1</v>
          </cell>
          <cell r="I2339"/>
          <cell r="J2339">
            <v>1</v>
          </cell>
          <cell r="K2339"/>
          <cell r="L2339">
            <v>1</v>
          </cell>
          <cell r="M2339"/>
          <cell r="N2339"/>
          <cell r="O2339">
            <v>1</v>
          </cell>
          <cell r="P2339"/>
          <cell r="Q2339"/>
          <cell r="R2339"/>
          <cell r="S2339">
            <v>18</v>
          </cell>
          <cell r="T2339"/>
          <cell r="U2339"/>
          <cell r="V2339">
            <v>3</v>
          </cell>
          <cell r="W2339"/>
          <cell r="X2339">
            <v>1</v>
          </cell>
          <cell r="Y2339"/>
          <cell r="Z2339"/>
        </row>
        <row r="2340">
          <cell r="A2340">
            <v>43240</v>
          </cell>
          <cell r="B2340">
            <v>6</v>
          </cell>
          <cell r="C2340">
            <v>41</v>
          </cell>
          <cell r="D2340">
            <v>1</v>
          </cell>
          <cell r="E2340"/>
          <cell r="F2340"/>
          <cell r="G2340">
            <v>1</v>
          </cell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  <cell r="S2340">
            <v>19</v>
          </cell>
          <cell r="T2340"/>
          <cell r="U2340"/>
          <cell r="V2340">
            <v>4</v>
          </cell>
          <cell r="W2340"/>
          <cell r="X2340"/>
          <cell r="Y2340"/>
          <cell r="Z2340"/>
        </row>
        <row r="2341">
          <cell r="A2341">
            <v>43241</v>
          </cell>
          <cell r="B2341">
            <v>6</v>
          </cell>
          <cell r="C2341">
            <v>33</v>
          </cell>
          <cell r="D2341"/>
          <cell r="E2341"/>
          <cell r="F2341"/>
          <cell r="G2341"/>
          <cell r="H2341"/>
          <cell r="I2341">
            <v>1</v>
          </cell>
          <cell r="J2341"/>
          <cell r="K2341">
            <v>1</v>
          </cell>
          <cell r="L2341"/>
          <cell r="M2341">
            <v>1</v>
          </cell>
          <cell r="N2341"/>
          <cell r="O2341"/>
          <cell r="P2341"/>
          <cell r="Q2341">
            <v>1</v>
          </cell>
          <cell r="R2341"/>
          <cell r="S2341">
            <v>17</v>
          </cell>
          <cell r="T2341"/>
          <cell r="U2341"/>
          <cell r="V2341">
            <v>6</v>
          </cell>
          <cell r="W2341"/>
          <cell r="X2341">
            <v>2</v>
          </cell>
          <cell r="Y2341"/>
          <cell r="Z2341"/>
        </row>
        <row r="2342">
          <cell r="A2342">
            <v>43242</v>
          </cell>
          <cell r="B2342">
            <v>8</v>
          </cell>
          <cell r="C2342">
            <v>34</v>
          </cell>
          <cell r="D2342">
            <v>1</v>
          </cell>
          <cell r="E2342"/>
          <cell r="F2342"/>
          <cell r="G2342"/>
          <cell r="H2342">
            <v>2</v>
          </cell>
          <cell r="I2342">
            <v>1</v>
          </cell>
          <cell r="J2342">
            <v>1</v>
          </cell>
          <cell r="K2342"/>
          <cell r="L2342"/>
          <cell r="M2342"/>
          <cell r="N2342"/>
          <cell r="O2342"/>
          <cell r="P2342"/>
          <cell r="Q2342">
            <v>1</v>
          </cell>
          <cell r="R2342"/>
          <cell r="S2342">
            <v>13</v>
          </cell>
          <cell r="T2342"/>
          <cell r="U2342"/>
          <cell r="V2342">
            <v>8</v>
          </cell>
          <cell r="W2342"/>
          <cell r="X2342">
            <v>2</v>
          </cell>
          <cell r="Y2342"/>
          <cell r="Z2342"/>
        </row>
        <row r="2343">
          <cell r="A2343">
            <v>43243</v>
          </cell>
          <cell r="B2343">
            <v>7</v>
          </cell>
          <cell r="C2343">
            <v>35</v>
          </cell>
          <cell r="D2343">
            <v>2</v>
          </cell>
          <cell r="E2343"/>
          <cell r="F2343"/>
          <cell r="G2343"/>
          <cell r="H2343">
            <v>1</v>
          </cell>
          <cell r="I2343">
            <v>2</v>
          </cell>
          <cell r="J2343"/>
          <cell r="K2343"/>
          <cell r="L2343">
            <v>1</v>
          </cell>
          <cell r="M2343"/>
          <cell r="N2343"/>
          <cell r="O2343"/>
          <cell r="P2343"/>
          <cell r="Q2343"/>
          <cell r="R2343"/>
          <cell r="S2343">
            <v>12</v>
          </cell>
          <cell r="T2343"/>
          <cell r="U2343"/>
          <cell r="V2343">
            <v>7</v>
          </cell>
          <cell r="W2343"/>
          <cell r="X2343">
            <v>1</v>
          </cell>
          <cell r="Y2343"/>
          <cell r="Z2343"/>
        </row>
        <row r="2344">
          <cell r="A2344">
            <v>43244</v>
          </cell>
          <cell r="B2344">
            <v>8</v>
          </cell>
          <cell r="C2344">
            <v>28</v>
          </cell>
          <cell r="D2344">
            <v>1</v>
          </cell>
          <cell r="E2344"/>
          <cell r="F2344"/>
          <cell r="G2344"/>
          <cell r="H2344"/>
          <cell r="I2344">
            <v>2</v>
          </cell>
          <cell r="J2344"/>
          <cell r="K2344"/>
          <cell r="L2344"/>
          <cell r="M2344"/>
          <cell r="N2344"/>
          <cell r="O2344"/>
          <cell r="P2344"/>
          <cell r="Q2344">
            <v>2</v>
          </cell>
          <cell r="R2344"/>
          <cell r="S2344">
            <v>12</v>
          </cell>
          <cell r="T2344"/>
          <cell r="U2344"/>
          <cell r="V2344">
            <v>5</v>
          </cell>
          <cell r="W2344"/>
          <cell r="X2344">
            <v>2</v>
          </cell>
          <cell r="Y2344"/>
          <cell r="Z2344"/>
        </row>
        <row r="2345">
          <cell r="A2345">
            <v>43245</v>
          </cell>
          <cell r="B2345">
            <v>7</v>
          </cell>
          <cell r="C2345">
            <v>32</v>
          </cell>
          <cell r="D2345"/>
          <cell r="E2345"/>
          <cell r="F2345"/>
          <cell r="G2345"/>
          <cell r="H2345"/>
          <cell r="I2345">
            <v>3</v>
          </cell>
          <cell r="J2345"/>
          <cell r="K2345"/>
          <cell r="L2345"/>
          <cell r="M2345"/>
          <cell r="N2345"/>
          <cell r="O2345"/>
          <cell r="P2345"/>
          <cell r="Q2345">
            <v>2</v>
          </cell>
          <cell r="R2345"/>
          <cell r="S2345">
            <v>20</v>
          </cell>
          <cell r="T2345"/>
          <cell r="U2345"/>
          <cell r="V2345">
            <v>2</v>
          </cell>
          <cell r="W2345"/>
          <cell r="X2345">
            <v>3</v>
          </cell>
          <cell r="Y2345"/>
          <cell r="Z2345"/>
        </row>
        <row r="2346">
          <cell r="A2346">
            <v>43246</v>
          </cell>
          <cell r="B2346">
            <v>7</v>
          </cell>
          <cell r="C2346">
            <v>29</v>
          </cell>
          <cell r="D2346">
            <v>1</v>
          </cell>
          <cell r="E2346"/>
          <cell r="F2346"/>
          <cell r="G2346"/>
          <cell r="H2346">
            <v>2</v>
          </cell>
          <cell r="I2346">
            <v>2</v>
          </cell>
          <cell r="J2346"/>
          <cell r="K2346"/>
          <cell r="L2346"/>
          <cell r="M2346">
            <v>1</v>
          </cell>
          <cell r="N2346"/>
          <cell r="O2346">
            <v>1</v>
          </cell>
          <cell r="P2346"/>
          <cell r="Q2346">
            <v>2</v>
          </cell>
          <cell r="R2346"/>
          <cell r="S2346">
            <v>9</v>
          </cell>
          <cell r="T2346"/>
          <cell r="U2346"/>
          <cell r="V2346">
            <v>5</v>
          </cell>
          <cell r="W2346">
            <v>1</v>
          </cell>
          <cell r="X2346">
            <v>2</v>
          </cell>
          <cell r="Y2346"/>
          <cell r="Z2346"/>
        </row>
        <row r="2347">
          <cell r="A2347">
            <v>43247</v>
          </cell>
          <cell r="B2347">
            <v>7</v>
          </cell>
          <cell r="C2347">
            <v>27</v>
          </cell>
          <cell r="D2347">
            <v>2</v>
          </cell>
          <cell r="E2347"/>
          <cell r="F2347"/>
          <cell r="G2347">
            <v>1</v>
          </cell>
          <cell r="H2347">
            <v>3</v>
          </cell>
          <cell r="I2347">
            <v>2</v>
          </cell>
          <cell r="J2347"/>
          <cell r="K2347"/>
          <cell r="L2347"/>
          <cell r="M2347">
            <v>1</v>
          </cell>
          <cell r="N2347"/>
          <cell r="O2347"/>
          <cell r="P2347"/>
          <cell r="Q2347"/>
          <cell r="R2347"/>
          <cell r="S2347">
            <v>11</v>
          </cell>
          <cell r="T2347"/>
          <cell r="U2347"/>
          <cell r="V2347">
            <v>6</v>
          </cell>
          <cell r="W2347"/>
          <cell r="X2347">
            <v>3</v>
          </cell>
          <cell r="Y2347"/>
          <cell r="Z2347"/>
        </row>
        <row r="2348">
          <cell r="A2348">
            <v>43248</v>
          </cell>
          <cell r="B2348">
            <v>6</v>
          </cell>
          <cell r="C2348">
            <v>34</v>
          </cell>
          <cell r="D2348"/>
          <cell r="E2348"/>
          <cell r="F2348"/>
          <cell r="G2348"/>
          <cell r="H2348">
            <v>3</v>
          </cell>
          <cell r="I2348">
            <v>1</v>
          </cell>
          <cell r="J2348"/>
          <cell r="K2348"/>
          <cell r="L2348"/>
          <cell r="M2348">
            <v>1</v>
          </cell>
          <cell r="N2348"/>
          <cell r="O2348"/>
          <cell r="P2348"/>
          <cell r="Q2348">
            <v>2</v>
          </cell>
          <cell r="R2348"/>
          <cell r="S2348">
            <v>6</v>
          </cell>
          <cell r="T2348"/>
          <cell r="U2348"/>
          <cell r="V2348">
            <v>5</v>
          </cell>
          <cell r="W2348"/>
          <cell r="X2348">
            <v>1</v>
          </cell>
          <cell r="Y2348"/>
          <cell r="Z2348"/>
        </row>
        <row r="2349">
          <cell r="A2349">
            <v>43249</v>
          </cell>
          <cell r="B2349">
            <v>7</v>
          </cell>
          <cell r="C2349">
            <v>31</v>
          </cell>
          <cell r="D2349"/>
          <cell r="E2349"/>
          <cell r="F2349"/>
          <cell r="G2349"/>
          <cell r="H2349">
            <v>5</v>
          </cell>
          <cell r="I2349">
            <v>1</v>
          </cell>
          <cell r="J2349"/>
          <cell r="K2349">
            <v>1</v>
          </cell>
          <cell r="L2349"/>
          <cell r="M2349">
            <v>1</v>
          </cell>
          <cell r="N2349"/>
          <cell r="O2349">
            <v>1</v>
          </cell>
          <cell r="P2349"/>
          <cell r="Q2349"/>
          <cell r="R2349"/>
          <cell r="S2349">
            <v>11</v>
          </cell>
          <cell r="T2349"/>
          <cell r="U2349"/>
          <cell r="V2349">
            <v>5</v>
          </cell>
          <cell r="W2349"/>
          <cell r="X2349">
            <v>1</v>
          </cell>
          <cell r="Y2349"/>
          <cell r="Z2349"/>
        </row>
        <row r="2350">
          <cell r="A2350">
            <v>43250</v>
          </cell>
          <cell r="B2350">
            <v>7</v>
          </cell>
          <cell r="C2350">
            <v>28</v>
          </cell>
          <cell r="D2350"/>
          <cell r="E2350"/>
          <cell r="F2350"/>
          <cell r="G2350"/>
          <cell r="H2350">
            <v>2</v>
          </cell>
          <cell r="I2350"/>
          <cell r="J2350"/>
          <cell r="K2350">
            <v>1</v>
          </cell>
          <cell r="L2350"/>
          <cell r="M2350"/>
          <cell r="N2350"/>
          <cell r="O2350">
            <v>1</v>
          </cell>
          <cell r="P2350"/>
          <cell r="Q2350"/>
          <cell r="R2350"/>
          <cell r="S2350">
            <v>7</v>
          </cell>
          <cell r="T2350"/>
          <cell r="U2350"/>
          <cell r="V2350">
            <v>5</v>
          </cell>
          <cell r="W2350"/>
          <cell r="X2350">
            <v>2</v>
          </cell>
          <cell r="Y2350"/>
          <cell r="Z2350"/>
        </row>
        <row r="2351">
          <cell r="A2351">
            <v>43251</v>
          </cell>
          <cell r="B2351">
            <v>9</v>
          </cell>
          <cell r="C2351">
            <v>25</v>
          </cell>
          <cell r="D2351">
            <v>3</v>
          </cell>
          <cell r="E2351"/>
          <cell r="F2351"/>
          <cell r="G2351"/>
          <cell r="H2351">
            <v>4</v>
          </cell>
          <cell r="I2351"/>
          <cell r="J2351"/>
          <cell r="K2351">
            <v>1</v>
          </cell>
          <cell r="L2351"/>
          <cell r="M2351"/>
          <cell r="N2351"/>
          <cell r="O2351">
            <v>1</v>
          </cell>
          <cell r="P2351"/>
          <cell r="Q2351">
            <v>1</v>
          </cell>
          <cell r="R2351"/>
          <cell r="S2351">
            <v>12</v>
          </cell>
          <cell r="T2351"/>
          <cell r="U2351"/>
          <cell r="V2351">
            <v>4</v>
          </cell>
          <cell r="W2351"/>
          <cell r="X2351">
            <v>2</v>
          </cell>
          <cell r="Y2351"/>
          <cell r="Z2351"/>
        </row>
        <row r="2352">
          <cell r="A2352">
            <v>43252</v>
          </cell>
          <cell r="B2352">
            <v>8</v>
          </cell>
          <cell r="C2352">
            <v>28</v>
          </cell>
          <cell r="D2352">
            <v>3</v>
          </cell>
          <cell r="E2352"/>
          <cell r="F2352"/>
          <cell r="G2352"/>
          <cell r="H2352">
            <v>2</v>
          </cell>
          <cell r="I2352"/>
          <cell r="J2352"/>
          <cell r="K2352">
            <v>1</v>
          </cell>
          <cell r="L2352"/>
          <cell r="M2352">
            <v>1</v>
          </cell>
          <cell r="N2352"/>
          <cell r="O2352"/>
          <cell r="P2352"/>
          <cell r="Q2352"/>
          <cell r="R2352"/>
          <cell r="S2352">
            <v>12</v>
          </cell>
          <cell r="T2352"/>
          <cell r="U2352"/>
          <cell r="V2352">
            <v>2</v>
          </cell>
          <cell r="W2352"/>
          <cell r="X2352">
            <v>1</v>
          </cell>
          <cell r="Y2352"/>
          <cell r="Z2352"/>
        </row>
        <row r="2353">
          <cell r="A2353">
            <v>43253</v>
          </cell>
          <cell r="B2353">
            <v>9</v>
          </cell>
          <cell r="C2353">
            <v>28</v>
          </cell>
          <cell r="D2353">
            <v>3</v>
          </cell>
          <cell r="E2353"/>
          <cell r="F2353"/>
          <cell r="G2353"/>
          <cell r="H2353">
            <v>2</v>
          </cell>
          <cell r="I2353">
            <v>1</v>
          </cell>
          <cell r="J2353"/>
          <cell r="K2353">
            <v>1</v>
          </cell>
          <cell r="L2353"/>
          <cell r="M2353"/>
          <cell r="N2353"/>
          <cell r="O2353"/>
          <cell r="P2353"/>
          <cell r="Q2353">
            <v>1</v>
          </cell>
          <cell r="R2353"/>
          <cell r="S2353">
            <v>9</v>
          </cell>
          <cell r="T2353"/>
          <cell r="U2353"/>
          <cell r="V2353">
            <v>1</v>
          </cell>
          <cell r="W2353"/>
          <cell r="X2353">
            <v>1</v>
          </cell>
          <cell r="Y2353"/>
          <cell r="Z2353"/>
        </row>
        <row r="2354">
          <cell r="A2354">
            <v>43254</v>
          </cell>
          <cell r="B2354">
            <v>9</v>
          </cell>
          <cell r="C2354">
            <v>25</v>
          </cell>
          <cell r="D2354">
            <v>1</v>
          </cell>
          <cell r="E2354"/>
          <cell r="F2354"/>
          <cell r="G2354"/>
          <cell r="H2354">
            <v>2</v>
          </cell>
          <cell r="I2354"/>
          <cell r="J2354"/>
          <cell r="K2354">
            <v>1</v>
          </cell>
          <cell r="L2354"/>
          <cell r="M2354"/>
          <cell r="N2354"/>
          <cell r="O2354">
            <v>1</v>
          </cell>
          <cell r="P2354"/>
          <cell r="Q2354"/>
          <cell r="R2354"/>
          <cell r="S2354">
            <v>9</v>
          </cell>
          <cell r="T2354"/>
          <cell r="U2354"/>
          <cell r="V2354">
            <v>1</v>
          </cell>
          <cell r="W2354"/>
          <cell r="X2354">
            <v>1</v>
          </cell>
          <cell r="Y2354"/>
          <cell r="Z2354"/>
        </row>
        <row r="2355">
          <cell r="A2355">
            <v>43255</v>
          </cell>
          <cell r="B2355">
            <v>12</v>
          </cell>
          <cell r="C2355">
            <v>22</v>
          </cell>
          <cell r="D2355">
            <v>2</v>
          </cell>
          <cell r="E2355"/>
          <cell r="F2355"/>
          <cell r="G2355"/>
          <cell r="H2355"/>
          <cell r="I2355"/>
          <cell r="J2355"/>
          <cell r="K2355">
            <v>1</v>
          </cell>
          <cell r="L2355"/>
          <cell r="M2355"/>
          <cell r="N2355"/>
          <cell r="O2355"/>
          <cell r="P2355"/>
          <cell r="Q2355"/>
          <cell r="R2355"/>
          <cell r="S2355">
            <v>9</v>
          </cell>
          <cell r="T2355"/>
          <cell r="U2355"/>
          <cell r="V2355">
            <v>3</v>
          </cell>
          <cell r="W2355"/>
          <cell r="X2355">
            <v>2</v>
          </cell>
          <cell r="Y2355"/>
          <cell r="Z2355"/>
        </row>
        <row r="2356">
          <cell r="A2356">
            <v>43256</v>
          </cell>
          <cell r="B2356">
            <v>12</v>
          </cell>
          <cell r="C2356">
            <v>23</v>
          </cell>
          <cell r="D2356">
            <v>3</v>
          </cell>
          <cell r="E2356"/>
          <cell r="F2356"/>
          <cell r="G2356"/>
          <cell r="H2356"/>
          <cell r="I2356">
            <v>1</v>
          </cell>
          <cell r="J2356"/>
          <cell r="K2356">
            <v>1</v>
          </cell>
          <cell r="L2356"/>
          <cell r="M2356"/>
          <cell r="N2356"/>
          <cell r="O2356"/>
          <cell r="P2356"/>
          <cell r="Q2356">
            <v>1</v>
          </cell>
          <cell r="R2356"/>
          <cell r="S2356">
            <v>7</v>
          </cell>
          <cell r="T2356"/>
          <cell r="U2356"/>
          <cell r="V2356">
            <v>6</v>
          </cell>
          <cell r="W2356">
            <v>1</v>
          </cell>
          <cell r="X2356">
            <v>4</v>
          </cell>
          <cell r="Y2356"/>
          <cell r="Z2356"/>
        </row>
        <row r="2357">
          <cell r="A2357">
            <v>43257</v>
          </cell>
          <cell r="B2357">
            <v>12</v>
          </cell>
          <cell r="C2357">
            <v>21</v>
          </cell>
          <cell r="D2357">
            <v>3</v>
          </cell>
          <cell r="E2357"/>
          <cell r="F2357"/>
          <cell r="G2357"/>
          <cell r="H2357"/>
          <cell r="I2357">
            <v>1</v>
          </cell>
          <cell r="J2357"/>
          <cell r="K2357">
            <v>1</v>
          </cell>
          <cell r="L2357"/>
          <cell r="M2357">
            <v>1</v>
          </cell>
          <cell r="N2357"/>
          <cell r="O2357">
            <v>1</v>
          </cell>
          <cell r="P2357"/>
          <cell r="Q2357">
            <v>1</v>
          </cell>
          <cell r="R2357"/>
          <cell r="S2357">
            <v>9</v>
          </cell>
          <cell r="T2357"/>
          <cell r="U2357"/>
          <cell r="V2357">
            <v>6</v>
          </cell>
          <cell r="W2357"/>
          <cell r="X2357">
            <v>4</v>
          </cell>
          <cell r="Y2357"/>
          <cell r="Z2357"/>
        </row>
        <row r="2358">
          <cell r="A2358">
            <v>43258</v>
          </cell>
          <cell r="B2358">
            <v>11</v>
          </cell>
          <cell r="C2358">
            <v>22</v>
          </cell>
          <cell r="D2358">
            <v>4</v>
          </cell>
          <cell r="E2358"/>
          <cell r="F2358"/>
          <cell r="G2358"/>
          <cell r="H2358"/>
          <cell r="I2358">
            <v>1</v>
          </cell>
          <cell r="J2358"/>
          <cell r="K2358">
            <v>1</v>
          </cell>
          <cell r="L2358"/>
          <cell r="M2358"/>
          <cell r="N2358"/>
          <cell r="O2358"/>
          <cell r="P2358"/>
          <cell r="Q2358">
            <v>1</v>
          </cell>
          <cell r="R2358"/>
          <cell r="S2358">
            <v>10</v>
          </cell>
          <cell r="T2358"/>
          <cell r="U2358"/>
          <cell r="V2358">
            <v>4</v>
          </cell>
          <cell r="W2358"/>
          <cell r="X2358">
            <v>4</v>
          </cell>
          <cell r="Y2358"/>
          <cell r="Z2358"/>
        </row>
        <row r="2359">
          <cell r="A2359">
            <v>43259</v>
          </cell>
          <cell r="B2359">
            <v>11</v>
          </cell>
          <cell r="C2359">
            <v>22</v>
          </cell>
          <cell r="D2359">
            <v>4</v>
          </cell>
          <cell r="E2359"/>
          <cell r="F2359"/>
          <cell r="G2359"/>
          <cell r="H2359"/>
          <cell r="I2359">
            <v>1</v>
          </cell>
          <cell r="J2359"/>
          <cell r="K2359">
            <v>2</v>
          </cell>
          <cell r="L2359"/>
          <cell r="M2359">
            <v>1</v>
          </cell>
          <cell r="N2359"/>
          <cell r="O2359"/>
          <cell r="P2359"/>
          <cell r="Q2359"/>
          <cell r="R2359"/>
          <cell r="S2359">
            <v>12</v>
          </cell>
          <cell r="T2359"/>
          <cell r="U2359"/>
          <cell r="V2359">
            <v>4</v>
          </cell>
          <cell r="W2359"/>
          <cell r="X2359">
            <v>4</v>
          </cell>
          <cell r="Y2359"/>
          <cell r="Z2359"/>
        </row>
        <row r="2360">
          <cell r="A2360">
            <v>43260</v>
          </cell>
          <cell r="B2360">
            <v>14</v>
          </cell>
          <cell r="C2360">
            <v>27</v>
          </cell>
          <cell r="D2360">
            <v>4</v>
          </cell>
          <cell r="E2360"/>
          <cell r="F2360">
            <v>1</v>
          </cell>
          <cell r="G2360"/>
          <cell r="H2360">
            <v>1</v>
          </cell>
          <cell r="I2360"/>
          <cell r="J2360"/>
          <cell r="K2360">
            <v>2</v>
          </cell>
          <cell r="L2360"/>
          <cell r="M2360"/>
          <cell r="N2360"/>
          <cell r="O2360">
            <v>1</v>
          </cell>
          <cell r="P2360"/>
          <cell r="Q2360"/>
          <cell r="R2360"/>
          <cell r="S2360">
            <v>16</v>
          </cell>
          <cell r="T2360"/>
          <cell r="U2360"/>
          <cell r="V2360">
            <v>3</v>
          </cell>
          <cell r="W2360">
            <v>1</v>
          </cell>
          <cell r="X2360">
            <v>2</v>
          </cell>
          <cell r="Y2360"/>
          <cell r="Z2360"/>
        </row>
        <row r="2361">
          <cell r="A2361">
            <v>43261</v>
          </cell>
          <cell r="B2361">
            <v>14</v>
          </cell>
          <cell r="C2361">
            <v>23</v>
          </cell>
          <cell r="D2361">
            <v>3</v>
          </cell>
          <cell r="E2361"/>
          <cell r="F2361">
            <v>1</v>
          </cell>
          <cell r="G2361"/>
          <cell r="H2361">
            <v>1</v>
          </cell>
          <cell r="I2361">
            <v>1</v>
          </cell>
          <cell r="J2361"/>
          <cell r="K2361">
            <v>1</v>
          </cell>
          <cell r="L2361"/>
          <cell r="M2361"/>
          <cell r="N2361"/>
          <cell r="O2361"/>
          <cell r="P2361"/>
          <cell r="Q2361">
            <v>2</v>
          </cell>
          <cell r="R2361"/>
          <cell r="S2361">
            <v>14</v>
          </cell>
          <cell r="T2361"/>
          <cell r="U2361"/>
          <cell r="V2361"/>
          <cell r="W2361">
            <v>2</v>
          </cell>
          <cell r="X2361">
            <v>2</v>
          </cell>
          <cell r="Y2361"/>
          <cell r="Z2361"/>
        </row>
        <row r="2362">
          <cell r="A2362">
            <v>43262</v>
          </cell>
          <cell r="B2362">
            <v>14</v>
          </cell>
          <cell r="C2362">
            <v>26</v>
          </cell>
          <cell r="D2362">
            <v>5</v>
          </cell>
          <cell r="E2362"/>
          <cell r="F2362">
            <v>3</v>
          </cell>
          <cell r="G2362"/>
          <cell r="H2362">
            <v>1</v>
          </cell>
          <cell r="I2362"/>
          <cell r="J2362">
            <v>1</v>
          </cell>
          <cell r="K2362">
            <v>1</v>
          </cell>
          <cell r="L2362"/>
          <cell r="M2362"/>
          <cell r="N2362"/>
          <cell r="O2362"/>
          <cell r="P2362"/>
          <cell r="Q2362">
            <v>3</v>
          </cell>
          <cell r="R2362"/>
          <cell r="S2362">
            <v>14</v>
          </cell>
          <cell r="T2362"/>
          <cell r="U2362"/>
          <cell r="V2362">
            <v>1</v>
          </cell>
          <cell r="W2362">
            <v>1</v>
          </cell>
          <cell r="X2362">
            <v>2</v>
          </cell>
          <cell r="Y2362"/>
          <cell r="Z2362"/>
        </row>
        <row r="2363">
          <cell r="A2363">
            <v>43263</v>
          </cell>
          <cell r="B2363">
            <v>14</v>
          </cell>
          <cell r="C2363">
            <v>22</v>
          </cell>
          <cell r="D2363">
            <v>2</v>
          </cell>
          <cell r="E2363"/>
          <cell r="F2363">
            <v>3</v>
          </cell>
          <cell r="G2363"/>
          <cell r="H2363">
            <v>5</v>
          </cell>
          <cell r="I2363"/>
          <cell r="J2363"/>
          <cell r="K2363">
            <v>1</v>
          </cell>
          <cell r="L2363"/>
          <cell r="M2363"/>
          <cell r="N2363"/>
          <cell r="O2363"/>
          <cell r="P2363"/>
          <cell r="Q2363">
            <v>2</v>
          </cell>
          <cell r="R2363"/>
          <cell r="S2363">
            <v>14</v>
          </cell>
          <cell r="T2363"/>
          <cell r="U2363"/>
          <cell r="V2363">
            <v>1</v>
          </cell>
          <cell r="W2363">
            <v>1</v>
          </cell>
          <cell r="X2363">
            <v>2</v>
          </cell>
          <cell r="Y2363"/>
          <cell r="Z2363"/>
        </row>
        <row r="2364">
          <cell r="A2364">
            <v>43264</v>
          </cell>
          <cell r="B2364">
            <v>15</v>
          </cell>
          <cell r="C2364">
            <v>25</v>
          </cell>
          <cell r="D2364">
            <v>4</v>
          </cell>
          <cell r="E2364"/>
          <cell r="F2364">
            <v>3</v>
          </cell>
          <cell r="G2364">
            <v>1</v>
          </cell>
          <cell r="H2364">
            <v>3</v>
          </cell>
          <cell r="I2364"/>
          <cell r="J2364"/>
          <cell r="K2364">
            <v>1</v>
          </cell>
          <cell r="L2364"/>
          <cell r="M2364"/>
          <cell r="N2364"/>
          <cell r="O2364"/>
          <cell r="P2364"/>
          <cell r="Q2364">
            <v>3</v>
          </cell>
          <cell r="R2364"/>
          <cell r="S2364">
            <v>15</v>
          </cell>
          <cell r="T2364"/>
          <cell r="U2364"/>
          <cell r="V2364">
            <v>2</v>
          </cell>
          <cell r="W2364">
            <v>1</v>
          </cell>
          <cell r="X2364">
            <v>1</v>
          </cell>
          <cell r="Y2364"/>
          <cell r="Z2364"/>
        </row>
        <row r="2365">
          <cell r="A2365">
            <v>43265</v>
          </cell>
          <cell r="B2365">
            <v>14</v>
          </cell>
          <cell r="C2365">
            <v>27</v>
          </cell>
          <cell r="D2365">
            <v>1</v>
          </cell>
          <cell r="E2365"/>
          <cell r="F2365">
            <v>3</v>
          </cell>
          <cell r="G2365"/>
          <cell r="H2365">
            <v>5</v>
          </cell>
          <cell r="I2365"/>
          <cell r="J2365"/>
          <cell r="K2365">
            <v>1</v>
          </cell>
          <cell r="L2365">
            <v>1</v>
          </cell>
          <cell r="M2365"/>
          <cell r="N2365"/>
          <cell r="O2365"/>
          <cell r="P2365"/>
          <cell r="Q2365">
            <v>4</v>
          </cell>
          <cell r="R2365">
            <v>1</v>
          </cell>
          <cell r="S2365">
            <v>15</v>
          </cell>
          <cell r="T2365"/>
          <cell r="U2365"/>
          <cell r="V2365">
            <v>4</v>
          </cell>
          <cell r="W2365">
            <v>1</v>
          </cell>
          <cell r="X2365"/>
          <cell r="Y2365"/>
          <cell r="Z2365"/>
        </row>
        <row r="2366">
          <cell r="A2366">
            <v>43266</v>
          </cell>
          <cell r="B2366">
            <v>14</v>
          </cell>
          <cell r="C2366">
            <v>22</v>
          </cell>
          <cell r="D2366">
            <v>1</v>
          </cell>
          <cell r="E2366"/>
          <cell r="F2366">
            <v>2</v>
          </cell>
          <cell r="G2366"/>
          <cell r="H2366">
            <v>4</v>
          </cell>
          <cell r="I2366"/>
          <cell r="J2366"/>
          <cell r="K2366">
            <v>1</v>
          </cell>
          <cell r="L2366"/>
          <cell r="M2366">
            <v>1</v>
          </cell>
          <cell r="N2366"/>
          <cell r="O2366">
            <v>1</v>
          </cell>
          <cell r="P2366"/>
          <cell r="Q2366">
            <v>5</v>
          </cell>
          <cell r="R2366"/>
          <cell r="S2366">
            <v>15</v>
          </cell>
          <cell r="T2366"/>
          <cell r="U2366"/>
          <cell r="V2366">
            <v>5</v>
          </cell>
          <cell r="W2366">
            <v>2</v>
          </cell>
          <cell r="X2366">
            <v>4</v>
          </cell>
          <cell r="Y2366"/>
          <cell r="Z2366"/>
        </row>
        <row r="2367">
          <cell r="A2367">
            <v>43267</v>
          </cell>
          <cell r="B2367">
            <v>13</v>
          </cell>
          <cell r="C2367">
            <v>17</v>
          </cell>
          <cell r="D2367"/>
          <cell r="E2367"/>
          <cell r="F2367">
            <v>3</v>
          </cell>
          <cell r="G2367"/>
          <cell r="H2367">
            <v>3</v>
          </cell>
          <cell r="I2367"/>
          <cell r="J2367"/>
          <cell r="K2367">
            <v>1</v>
          </cell>
          <cell r="L2367"/>
          <cell r="M2367">
            <v>1</v>
          </cell>
          <cell r="N2367"/>
          <cell r="O2367">
            <v>2</v>
          </cell>
          <cell r="P2367"/>
          <cell r="Q2367">
            <v>3</v>
          </cell>
          <cell r="R2367">
            <v>1</v>
          </cell>
          <cell r="S2367">
            <v>15</v>
          </cell>
          <cell r="T2367"/>
          <cell r="U2367"/>
          <cell r="V2367">
            <v>4</v>
          </cell>
          <cell r="W2367">
            <v>1</v>
          </cell>
          <cell r="X2367">
            <v>5</v>
          </cell>
          <cell r="Y2367"/>
          <cell r="Z2367"/>
        </row>
        <row r="2368">
          <cell r="A2368">
            <v>43268</v>
          </cell>
          <cell r="B2368">
            <v>13</v>
          </cell>
          <cell r="C2368">
            <v>17</v>
          </cell>
          <cell r="D2368"/>
          <cell r="E2368"/>
          <cell r="F2368">
            <v>3</v>
          </cell>
          <cell r="G2368"/>
          <cell r="H2368">
            <v>3</v>
          </cell>
          <cell r="I2368"/>
          <cell r="J2368"/>
          <cell r="K2368">
            <v>1</v>
          </cell>
          <cell r="L2368">
            <v>1</v>
          </cell>
          <cell r="M2368">
            <v>1</v>
          </cell>
          <cell r="N2368"/>
          <cell r="O2368"/>
          <cell r="P2368"/>
          <cell r="Q2368">
            <v>1</v>
          </cell>
          <cell r="R2368"/>
          <cell r="S2368">
            <v>18</v>
          </cell>
          <cell r="T2368"/>
          <cell r="U2368"/>
          <cell r="V2368">
            <v>5</v>
          </cell>
          <cell r="W2368"/>
          <cell r="X2368">
            <v>5</v>
          </cell>
          <cell r="Y2368"/>
          <cell r="Z2368"/>
        </row>
        <row r="2369">
          <cell r="A2369">
            <v>43269</v>
          </cell>
          <cell r="B2369">
            <v>13</v>
          </cell>
          <cell r="C2369">
            <v>24</v>
          </cell>
          <cell r="D2369">
            <v>1</v>
          </cell>
          <cell r="E2369"/>
          <cell r="F2369">
            <v>3</v>
          </cell>
          <cell r="G2369"/>
          <cell r="H2369">
            <v>4</v>
          </cell>
          <cell r="I2369">
            <v>1</v>
          </cell>
          <cell r="J2369"/>
          <cell r="K2369">
            <v>1</v>
          </cell>
          <cell r="L2369"/>
          <cell r="M2369">
            <v>1</v>
          </cell>
          <cell r="N2369"/>
          <cell r="O2369"/>
          <cell r="P2369"/>
          <cell r="Q2369"/>
          <cell r="R2369"/>
          <cell r="S2369">
            <v>18</v>
          </cell>
          <cell r="T2369"/>
          <cell r="U2369"/>
          <cell r="V2369">
            <v>3</v>
          </cell>
          <cell r="W2369"/>
          <cell r="X2369">
            <v>5</v>
          </cell>
          <cell r="Y2369"/>
          <cell r="Z2369"/>
        </row>
        <row r="2370">
          <cell r="A2370">
            <v>43270</v>
          </cell>
          <cell r="B2370">
            <v>13</v>
          </cell>
          <cell r="C2370">
            <v>26</v>
          </cell>
          <cell r="D2370">
            <v>3</v>
          </cell>
          <cell r="E2370"/>
          <cell r="F2370">
            <v>5</v>
          </cell>
          <cell r="G2370"/>
          <cell r="H2370">
            <v>3</v>
          </cell>
          <cell r="I2370">
            <v>2</v>
          </cell>
          <cell r="J2370"/>
          <cell r="K2370">
            <v>1</v>
          </cell>
          <cell r="L2370"/>
          <cell r="M2370">
            <v>1</v>
          </cell>
          <cell r="N2370"/>
          <cell r="O2370"/>
          <cell r="P2370"/>
          <cell r="Q2370">
            <v>2</v>
          </cell>
          <cell r="R2370"/>
          <cell r="S2370">
            <v>14</v>
          </cell>
          <cell r="T2370"/>
          <cell r="U2370"/>
          <cell r="V2370">
            <v>4</v>
          </cell>
          <cell r="W2370"/>
          <cell r="X2370">
            <v>6</v>
          </cell>
          <cell r="Y2370"/>
          <cell r="Z2370"/>
        </row>
        <row r="2371">
          <cell r="A2371">
            <v>43271</v>
          </cell>
          <cell r="B2371">
            <v>13</v>
          </cell>
          <cell r="C2371">
            <v>19</v>
          </cell>
          <cell r="D2371">
            <v>2</v>
          </cell>
          <cell r="E2371"/>
          <cell r="F2371">
            <v>5</v>
          </cell>
          <cell r="G2371">
            <v>1</v>
          </cell>
          <cell r="H2371">
            <v>3</v>
          </cell>
          <cell r="I2371">
            <v>1</v>
          </cell>
          <cell r="J2371"/>
          <cell r="K2371">
            <v>1</v>
          </cell>
          <cell r="L2371"/>
          <cell r="M2371"/>
          <cell r="N2371"/>
          <cell r="O2371"/>
          <cell r="P2371"/>
          <cell r="Q2371">
            <v>3</v>
          </cell>
          <cell r="R2371"/>
          <cell r="S2371">
            <v>13</v>
          </cell>
          <cell r="T2371"/>
          <cell r="U2371"/>
          <cell r="V2371">
            <v>2</v>
          </cell>
          <cell r="W2371"/>
          <cell r="X2371">
            <v>5</v>
          </cell>
          <cell r="Y2371"/>
          <cell r="Z2371"/>
        </row>
        <row r="2372">
          <cell r="A2372">
            <v>43272</v>
          </cell>
          <cell r="B2372">
            <v>12</v>
          </cell>
          <cell r="C2372">
            <v>24</v>
          </cell>
          <cell r="D2372">
            <v>3</v>
          </cell>
          <cell r="E2372"/>
          <cell r="F2372">
            <v>4</v>
          </cell>
          <cell r="G2372">
            <v>1</v>
          </cell>
          <cell r="H2372">
            <v>3</v>
          </cell>
          <cell r="I2372">
            <v>1</v>
          </cell>
          <cell r="J2372"/>
          <cell r="K2372">
            <v>1</v>
          </cell>
          <cell r="L2372"/>
          <cell r="M2372"/>
          <cell r="N2372"/>
          <cell r="O2372"/>
          <cell r="P2372"/>
          <cell r="Q2372">
            <v>4</v>
          </cell>
          <cell r="R2372"/>
          <cell r="S2372">
            <v>13</v>
          </cell>
          <cell r="T2372"/>
          <cell r="U2372"/>
          <cell r="V2372">
            <v>7</v>
          </cell>
          <cell r="W2372"/>
          <cell r="X2372">
            <v>4</v>
          </cell>
          <cell r="Y2372"/>
          <cell r="Z2372"/>
        </row>
        <row r="2373">
          <cell r="A2373">
            <v>43273</v>
          </cell>
          <cell r="B2373">
            <v>12</v>
          </cell>
          <cell r="C2373">
            <v>21</v>
          </cell>
          <cell r="D2373"/>
          <cell r="E2373"/>
          <cell r="F2373">
            <v>4</v>
          </cell>
          <cell r="G2373"/>
          <cell r="H2373">
            <v>1</v>
          </cell>
          <cell r="I2373"/>
          <cell r="J2373"/>
          <cell r="K2373">
            <v>1</v>
          </cell>
          <cell r="L2373"/>
          <cell r="M2373"/>
          <cell r="N2373"/>
          <cell r="O2373">
            <v>1</v>
          </cell>
          <cell r="P2373"/>
          <cell r="Q2373">
            <v>3</v>
          </cell>
          <cell r="R2373"/>
          <cell r="S2373">
            <v>17</v>
          </cell>
          <cell r="T2373"/>
          <cell r="U2373"/>
          <cell r="V2373">
            <v>10</v>
          </cell>
          <cell r="W2373"/>
          <cell r="X2373">
            <v>2</v>
          </cell>
          <cell r="Y2373"/>
          <cell r="Z2373"/>
        </row>
        <row r="2374">
          <cell r="A2374">
            <v>43274</v>
          </cell>
          <cell r="B2374">
            <v>12</v>
          </cell>
          <cell r="C2374">
            <v>22</v>
          </cell>
          <cell r="D2374">
            <v>1</v>
          </cell>
          <cell r="E2374"/>
          <cell r="F2374">
            <v>3</v>
          </cell>
          <cell r="G2374"/>
          <cell r="H2374">
            <v>2</v>
          </cell>
          <cell r="I2374"/>
          <cell r="J2374"/>
          <cell r="K2374">
            <v>1</v>
          </cell>
          <cell r="L2374"/>
          <cell r="M2374"/>
          <cell r="N2374"/>
          <cell r="O2374">
            <v>1</v>
          </cell>
          <cell r="P2374"/>
          <cell r="Q2374">
            <v>3</v>
          </cell>
          <cell r="R2374"/>
          <cell r="S2374">
            <v>18</v>
          </cell>
          <cell r="T2374"/>
          <cell r="U2374"/>
          <cell r="V2374">
            <v>10</v>
          </cell>
          <cell r="W2374">
            <v>1</v>
          </cell>
          <cell r="X2374">
            <v>2</v>
          </cell>
          <cell r="Y2374"/>
          <cell r="Z2374"/>
        </row>
        <row r="2375">
          <cell r="A2375">
            <v>43275</v>
          </cell>
          <cell r="B2375">
            <v>12</v>
          </cell>
          <cell r="C2375">
            <v>15</v>
          </cell>
          <cell r="D2375">
            <v>1</v>
          </cell>
          <cell r="E2375"/>
          <cell r="F2375">
            <v>3</v>
          </cell>
          <cell r="G2375"/>
          <cell r="H2375">
            <v>2</v>
          </cell>
          <cell r="I2375"/>
          <cell r="J2375"/>
          <cell r="K2375">
            <v>1</v>
          </cell>
          <cell r="L2375"/>
          <cell r="M2375"/>
          <cell r="N2375"/>
          <cell r="O2375"/>
          <cell r="P2375"/>
          <cell r="Q2375">
            <v>5</v>
          </cell>
          <cell r="R2375"/>
          <cell r="S2375">
            <v>16</v>
          </cell>
          <cell r="T2375"/>
          <cell r="U2375"/>
          <cell r="V2375">
            <v>9</v>
          </cell>
          <cell r="W2375">
            <v>1</v>
          </cell>
          <cell r="X2375">
            <v>2</v>
          </cell>
          <cell r="Y2375"/>
          <cell r="Z2375"/>
        </row>
        <row r="2376">
          <cell r="A2376">
            <v>43276</v>
          </cell>
          <cell r="B2376">
            <v>12</v>
          </cell>
          <cell r="C2376">
            <v>22</v>
          </cell>
          <cell r="D2376">
            <v>1</v>
          </cell>
          <cell r="E2376"/>
          <cell r="F2376">
            <v>3</v>
          </cell>
          <cell r="G2376">
            <v>1</v>
          </cell>
          <cell r="H2376">
            <v>3</v>
          </cell>
          <cell r="I2376">
            <v>2</v>
          </cell>
          <cell r="J2376"/>
          <cell r="K2376">
            <v>1</v>
          </cell>
          <cell r="L2376">
            <v>1</v>
          </cell>
          <cell r="M2376"/>
          <cell r="N2376"/>
          <cell r="O2376"/>
          <cell r="P2376"/>
          <cell r="Q2376">
            <v>5</v>
          </cell>
          <cell r="R2376"/>
          <cell r="S2376">
            <v>16</v>
          </cell>
          <cell r="T2376"/>
          <cell r="U2376"/>
          <cell r="V2376">
            <v>10</v>
          </cell>
          <cell r="W2376">
            <v>1</v>
          </cell>
          <cell r="X2376">
            <v>1</v>
          </cell>
          <cell r="Y2376"/>
          <cell r="Z2376"/>
        </row>
        <row r="2377">
          <cell r="A2377">
            <v>43277</v>
          </cell>
          <cell r="B2377">
            <v>13</v>
          </cell>
          <cell r="C2377">
            <v>21</v>
          </cell>
          <cell r="D2377">
            <v>2</v>
          </cell>
          <cell r="E2377"/>
          <cell r="F2377">
            <v>2</v>
          </cell>
          <cell r="G2377">
            <v>1</v>
          </cell>
          <cell r="H2377">
            <v>3</v>
          </cell>
          <cell r="I2377">
            <v>1</v>
          </cell>
          <cell r="J2377"/>
          <cell r="K2377">
            <v>1</v>
          </cell>
          <cell r="L2377">
            <v>1</v>
          </cell>
          <cell r="M2377"/>
          <cell r="N2377"/>
          <cell r="O2377">
            <v>1</v>
          </cell>
          <cell r="P2377"/>
          <cell r="Q2377">
            <v>6</v>
          </cell>
          <cell r="R2377"/>
          <cell r="S2377">
            <v>14</v>
          </cell>
          <cell r="T2377"/>
          <cell r="U2377"/>
          <cell r="V2377">
            <v>9</v>
          </cell>
          <cell r="W2377"/>
          <cell r="X2377">
            <v>1</v>
          </cell>
          <cell r="Y2377"/>
          <cell r="Z2377"/>
        </row>
        <row r="2378">
          <cell r="A2378">
            <v>43278</v>
          </cell>
          <cell r="B2378">
            <v>12</v>
          </cell>
          <cell r="C2378">
            <v>23</v>
          </cell>
          <cell r="D2378">
            <v>1</v>
          </cell>
          <cell r="E2378"/>
          <cell r="F2378">
            <v>2</v>
          </cell>
          <cell r="G2378"/>
          <cell r="H2378">
            <v>5</v>
          </cell>
          <cell r="I2378">
            <v>1</v>
          </cell>
          <cell r="J2378"/>
          <cell r="K2378">
            <v>1</v>
          </cell>
          <cell r="L2378"/>
          <cell r="M2378"/>
          <cell r="N2378"/>
          <cell r="O2378"/>
          <cell r="P2378"/>
          <cell r="Q2378">
            <v>7</v>
          </cell>
          <cell r="R2378"/>
          <cell r="S2378">
            <v>16</v>
          </cell>
          <cell r="T2378"/>
          <cell r="U2378"/>
          <cell r="V2378">
            <v>7</v>
          </cell>
          <cell r="W2378"/>
          <cell r="X2378"/>
          <cell r="Y2378"/>
          <cell r="Z2378"/>
        </row>
        <row r="2379">
          <cell r="A2379">
            <v>43279</v>
          </cell>
          <cell r="B2379">
            <v>11</v>
          </cell>
          <cell r="C2379">
            <v>21</v>
          </cell>
          <cell r="D2379">
            <v>1</v>
          </cell>
          <cell r="E2379"/>
          <cell r="F2379">
            <v>2</v>
          </cell>
          <cell r="G2379"/>
          <cell r="H2379">
            <v>4</v>
          </cell>
          <cell r="I2379"/>
          <cell r="J2379"/>
          <cell r="K2379">
            <v>1</v>
          </cell>
          <cell r="L2379">
            <v>1</v>
          </cell>
          <cell r="M2379"/>
          <cell r="N2379"/>
          <cell r="O2379"/>
          <cell r="P2379"/>
          <cell r="Q2379">
            <v>5</v>
          </cell>
          <cell r="R2379"/>
          <cell r="S2379">
            <v>19</v>
          </cell>
          <cell r="T2379"/>
          <cell r="U2379"/>
          <cell r="V2379">
            <v>7</v>
          </cell>
          <cell r="W2379"/>
          <cell r="X2379">
            <v>1</v>
          </cell>
          <cell r="Y2379"/>
          <cell r="Z2379"/>
        </row>
        <row r="2380">
          <cell r="A2380">
            <v>43280</v>
          </cell>
          <cell r="B2380">
            <v>10</v>
          </cell>
          <cell r="C2380">
            <v>16</v>
          </cell>
          <cell r="D2380"/>
          <cell r="E2380"/>
          <cell r="F2380">
            <v>1</v>
          </cell>
          <cell r="G2380">
            <v>1</v>
          </cell>
          <cell r="H2380">
            <v>5</v>
          </cell>
          <cell r="I2380"/>
          <cell r="J2380"/>
          <cell r="K2380">
            <v>1</v>
          </cell>
          <cell r="L2380">
            <v>1</v>
          </cell>
          <cell r="M2380"/>
          <cell r="N2380"/>
          <cell r="O2380"/>
          <cell r="P2380"/>
          <cell r="Q2380">
            <v>6</v>
          </cell>
          <cell r="R2380"/>
          <cell r="S2380">
            <v>13</v>
          </cell>
          <cell r="T2380"/>
          <cell r="U2380"/>
          <cell r="V2380">
            <v>9</v>
          </cell>
          <cell r="W2380"/>
          <cell r="X2380"/>
          <cell r="Y2380">
            <v>1</v>
          </cell>
          <cell r="Z2380"/>
        </row>
        <row r="2381">
          <cell r="A2381">
            <v>43281</v>
          </cell>
          <cell r="B2381">
            <v>10</v>
          </cell>
          <cell r="C2381">
            <v>21</v>
          </cell>
          <cell r="D2381"/>
          <cell r="E2381"/>
          <cell r="F2381">
            <v>2</v>
          </cell>
          <cell r="G2381">
            <v>1</v>
          </cell>
          <cell r="H2381">
            <v>7</v>
          </cell>
          <cell r="I2381"/>
          <cell r="J2381"/>
          <cell r="K2381">
            <v>1</v>
          </cell>
          <cell r="L2381"/>
          <cell r="M2381"/>
          <cell r="N2381"/>
          <cell r="O2381"/>
          <cell r="P2381"/>
          <cell r="Q2381">
            <v>4</v>
          </cell>
          <cell r="R2381"/>
          <cell r="S2381">
            <v>14</v>
          </cell>
          <cell r="T2381"/>
          <cell r="U2381"/>
          <cell r="V2381">
            <v>9</v>
          </cell>
          <cell r="W2381"/>
          <cell r="X2381">
            <v>1</v>
          </cell>
          <cell r="Y2381"/>
          <cell r="Z2381"/>
        </row>
        <row r="2382">
          <cell r="A2382">
            <v>43282</v>
          </cell>
          <cell r="B2382">
            <v>9</v>
          </cell>
          <cell r="C2382">
            <v>17</v>
          </cell>
          <cell r="D2382"/>
          <cell r="E2382"/>
          <cell r="F2382">
            <v>1</v>
          </cell>
          <cell r="G2382"/>
          <cell r="H2382">
            <v>6</v>
          </cell>
          <cell r="I2382">
            <v>1</v>
          </cell>
          <cell r="J2382"/>
          <cell r="K2382">
            <v>1</v>
          </cell>
          <cell r="L2382"/>
          <cell r="M2382"/>
          <cell r="N2382"/>
          <cell r="O2382"/>
          <cell r="P2382"/>
          <cell r="Q2382">
            <v>3</v>
          </cell>
          <cell r="R2382"/>
          <cell r="S2382">
            <v>18</v>
          </cell>
          <cell r="T2382"/>
          <cell r="U2382"/>
          <cell r="V2382">
            <v>10</v>
          </cell>
          <cell r="W2382"/>
          <cell r="X2382">
            <v>1</v>
          </cell>
          <cell r="Y2382"/>
          <cell r="Z2382"/>
        </row>
        <row r="2383">
          <cell r="A2383">
            <v>43283</v>
          </cell>
          <cell r="B2383">
            <v>9</v>
          </cell>
          <cell r="C2383">
            <v>15</v>
          </cell>
          <cell r="D2383">
            <v>2</v>
          </cell>
          <cell r="E2383"/>
          <cell r="F2383">
            <v>1</v>
          </cell>
          <cell r="G2383">
            <v>1</v>
          </cell>
          <cell r="H2383">
            <v>7</v>
          </cell>
          <cell r="I2383">
            <v>2</v>
          </cell>
          <cell r="J2383"/>
          <cell r="K2383">
            <v>2</v>
          </cell>
          <cell r="L2383"/>
          <cell r="M2383"/>
          <cell r="N2383"/>
          <cell r="O2383"/>
          <cell r="P2383"/>
          <cell r="Q2383">
            <v>4</v>
          </cell>
          <cell r="R2383"/>
          <cell r="S2383">
            <v>15</v>
          </cell>
          <cell r="T2383"/>
          <cell r="U2383"/>
          <cell r="V2383">
            <v>11</v>
          </cell>
          <cell r="W2383"/>
          <cell r="X2383"/>
          <cell r="Y2383"/>
          <cell r="Z2383"/>
        </row>
        <row r="2384">
          <cell r="A2384">
            <v>43284</v>
          </cell>
          <cell r="B2384">
            <v>9</v>
          </cell>
          <cell r="C2384">
            <v>20</v>
          </cell>
          <cell r="D2384">
            <v>1</v>
          </cell>
          <cell r="E2384"/>
          <cell r="F2384">
            <v>1</v>
          </cell>
          <cell r="G2384">
            <v>2</v>
          </cell>
          <cell r="H2384">
            <v>8</v>
          </cell>
          <cell r="I2384"/>
          <cell r="J2384"/>
          <cell r="K2384">
            <v>2</v>
          </cell>
          <cell r="L2384"/>
          <cell r="M2384"/>
          <cell r="N2384"/>
          <cell r="O2384"/>
          <cell r="P2384"/>
          <cell r="Q2384">
            <v>4</v>
          </cell>
          <cell r="R2384"/>
          <cell r="S2384">
            <v>17</v>
          </cell>
          <cell r="T2384"/>
          <cell r="U2384"/>
          <cell r="V2384">
            <v>12</v>
          </cell>
          <cell r="W2384"/>
          <cell r="X2384">
            <v>3</v>
          </cell>
          <cell r="Y2384"/>
          <cell r="Z2384"/>
        </row>
        <row r="2385">
          <cell r="A2385">
            <v>43285</v>
          </cell>
          <cell r="B2385">
            <v>10</v>
          </cell>
          <cell r="C2385">
            <v>20</v>
          </cell>
          <cell r="D2385">
            <v>4</v>
          </cell>
          <cell r="E2385"/>
          <cell r="F2385">
            <v>2</v>
          </cell>
          <cell r="G2385"/>
          <cell r="H2385">
            <v>7</v>
          </cell>
          <cell r="I2385">
            <v>2</v>
          </cell>
          <cell r="J2385"/>
          <cell r="K2385">
            <v>2</v>
          </cell>
          <cell r="L2385"/>
          <cell r="M2385">
            <v>1</v>
          </cell>
          <cell r="N2385"/>
          <cell r="O2385">
            <v>1</v>
          </cell>
          <cell r="P2385"/>
          <cell r="Q2385">
            <v>4</v>
          </cell>
          <cell r="R2385"/>
          <cell r="S2385">
            <v>16</v>
          </cell>
          <cell r="T2385"/>
          <cell r="U2385"/>
          <cell r="V2385">
            <v>11</v>
          </cell>
          <cell r="W2385">
            <v>1</v>
          </cell>
          <cell r="X2385">
            <v>2</v>
          </cell>
          <cell r="Y2385"/>
          <cell r="Z2385"/>
        </row>
        <row r="2386">
          <cell r="A2386">
            <v>43286</v>
          </cell>
          <cell r="B2386">
            <v>11</v>
          </cell>
          <cell r="C2386">
            <v>16</v>
          </cell>
          <cell r="D2386">
            <v>2</v>
          </cell>
          <cell r="E2386"/>
          <cell r="F2386">
            <v>2</v>
          </cell>
          <cell r="G2386">
            <v>1</v>
          </cell>
          <cell r="H2386">
            <v>8</v>
          </cell>
          <cell r="I2386">
            <v>2</v>
          </cell>
          <cell r="J2386"/>
          <cell r="K2386">
            <v>2</v>
          </cell>
          <cell r="L2386"/>
          <cell r="M2386"/>
          <cell r="N2386"/>
          <cell r="O2386">
            <v>1</v>
          </cell>
          <cell r="P2386"/>
          <cell r="Q2386">
            <v>3</v>
          </cell>
          <cell r="R2386"/>
          <cell r="S2386">
            <v>13</v>
          </cell>
          <cell r="T2386"/>
          <cell r="U2386"/>
          <cell r="V2386">
            <v>10</v>
          </cell>
          <cell r="W2386">
            <v>1</v>
          </cell>
          <cell r="X2386">
            <v>4</v>
          </cell>
          <cell r="Y2386"/>
          <cell r="Z2386"/>
        </row>
        <row r="2387">
          <cell r="A2387">
            <v>43287</v>
          </cell>
          <cell r="B2387">
            <v>11</v>
          </cell>
          <cell r="C2387">
            <v>24</v>
          </cell>
          <cell r="D2387">
            <v>3</v>
          </cell>
          <cell r="E2387"/>
          <cell r="F2387">
            <v>2</v>
          </cell>
          <cell r="G2387"/>
          <cell r="H2387">
            <v>6</v>
          </cell>
          <cell r="I2387">
            <v>1</v>
          </cell>
          <cell r="J2387"/>
          <cell r="K2387">
            <v>2</v>
          </cell>
          <cell r="L2387">
            <v>1</v>
          </cell>
          <cell r="M2387"/>
          <cell r="N2387"/>
          <cell r="O2387"/>
          <cell r="P2387"/>
          <cell r="Q2387">
            <v>2</v>
          </cell>
          <cell r="R2387"/>
          <cell r="S2387">
            <v>13</v>
          </cell>
          <cell r="T2387"/>
          <cell r="U2387"/>
          <cell r="V2387">
            <v>8</v>
          </cell>
          <cell r="W2387">
            <v>1</v>
          </cell>
          <cell r="X2387">
            <v>3</v>
          </cell>
          <cell r="Y2387"/>
          <cell r="Z2387"/>
        </row>
        <row r="2388">
          <cell r="A2388">
            <v>43288</v>
          </cell>
          <cell r="B2388">
            <v>10</v>
          </cell>
          <cell r="C2388">
            <v>18</v>
          </cell>
          <cell r="D2388">
            <v>4</v>
          </cell>
          <cell r="E2388"/>
          <cell r="F2388">
            <v>1</v>
          </cell>
          <cell r="G2388"/>
          <cell r="H2388">
            <v>7</v>
          </cell>
          <cell r="I2388">
            <v>2</v>
          </cell>
          <cell r="J2388"/>
          <cell r="K2388">
            <v>2</v>
          </cell>
          <cell r="L2388"/>
          <cell r="M2388"/>
          <cell r="N2388"/>
          <cell r="O2388">
            <v>1</v>
          </cell>
          <cell r="P2388"/>
          <cell r="Q2388"/>
          <cell r="R2388"/>
          <cell r="S2388">
            <v>11</v>
          </cell>
          <cell r="T2388"/>
          <cell r="U2388"/>
          <cell r="V2388">
            <v>8</v>
          </cell>
          <cell r="W2388">
            <v>1</v>
          </cell>
          <cell r="X2388">
            <v>7</v>
          </cell>
          <cell r="Y2388"/>
          <cell r="Z2388"/>
        </row>
        <row r="2389">
          <cell r="A2389">
            <v>43289</v>
          </cell>
          <cell r="B2389">
            <v>10</v>
          </cell>
          <cell r="C2389">
            <v>19</v>
          </cell>
          <cell r="D2389">
            <v>2</v>
          </cell>
          <cell r="E2389"/>
          <cell r="F2389">
            <v>2</v>
          </cell>
          <cell r="G2389"/>
          <cell r="H2389">
            <v>7</v>
          </cell>
          <cell r="I2389">
            <v>2</v>
          </cell>
          <cell r="J2389"/>
          <cell r="K2389">
            <v>1</v>
          </cell>
          <cell r="L2389"/>
          <cell r="M2389"/>
          <cell r="N2389"/>
          <cell r="O2389"/>
          <cell r="P2389"/>
          <cell r="Q2389">
            <v>1</v>
          </cell>
          <cell r="R2389"/>
          <cell r="S2389">
            <v>9</v>
          </cell>
          <cell r="T2389"/>
          <cell r="U2389"/>
          <cell r="V2389">
            <v>6</v>
          </cell>
          <cell r="W2389"/>
          <cell r="X2389">
            <v>4</v>
          </cell>
          <cell r="Y2389"/>
          <cell r="Z2389"/>
        </row>
        <row r="2390">
          <cell r="A2390">
            <v>43290</v>
          </cell>
          <cell r="B2390">
            <v>11</v>
          </cell>
          <cell r="C2390">
            <v>23</v>
          </cell>
          <cell r="D2390">
            <v>2</v>
          </cell>
          <cell r="E2390"/>
          <cell r="F2390">
            <v>2</v>
          </cell>
          <cell r="G2390"/>
          <cell r="H2390">
            <v>9</v>
          </cell>
          <cell r="I2390">
            <v>2</v>
          </cell>
          <cell r="J2390"/>
          <cell r="K2390">
            <v>1</v>
          </cell>
          <cell r="L2390"/>
          <cell r="M2390"/>
          <cell r="N2390"/>
          <cell r="O2390"/>
          <cell r="P2390"/>
          <cell r="Q2390">
            <v>1</v>
          </cell>
          <cell r="R2390"/>
          <cell r="S2390">
            <v>11</v>
          </cell>
          <cell r="T2390"/>
          <cell r="U2390"/>
          <cell r="V2390">
            <v>7</v>
          </cell>
          <cell r="W2390"/>
          <cell r="X2390">
            <v>5</v>
          </cell>
          <cell r="Y2390"/>
          <cell r="Z2390"/>
        </row>
        <row r="2391">
          <cell r="A2391">
            <v>43291</v>
          </cell>
          <cell r="B2391">
            <v>12</v>
          </cell>
          <cell r="C2391">
            <v>27</v>
          </cell>
          <cell r="D2391">
            <v>1</v>
          </cell>
          <cell r="E2391"/>
          <cell r="F2391">
            <v>3</v>
          </cell>
          <cell r="G2391"/>
          <cell r="H2391">
            <v>8</v>
          </cell>
          <cell r="I2391">
            <v>2</v>
          </cell>
          <cell r="J2391"/>
          <cell r="K2391">
            <v>1</v>
          </cell>
          <cell r="L2391"/>
          <cell r="M2391"/>
          <cell r="N2391"/>
          <cell r="O2391"/>
          <cell r="P2391"/>
          <cell r="Q2391">
            <v>4</v>
          </cell>
          <cell r="R2391"/>
          <cell r="S2391">
            <v>10</v>
          </cell>
          <cell r="T2391"/>
          <cell r="U2391"/>
          <cell r="V2391">
            <v>4</v>
          </cell>
          <cell r="W2391"/>
          <cell r="X2391">
            <v>5</v>
          </cell>
          <cell r="Y2391"/>
          <cell r="Z2391"/>
        </row>
        <row r="2392">
          <cell r="A2392">
            <v>43292</v>
          </cell>
          <cell r="B2392">
            <v>11</v>
          </cell>
          <cell r="C2392">
            <v>32</v>
          </cell>
          <cell r="D2392"/>
          <cell r="E2392"/>
          <cell r="F2392">
            <v>1</v>
          </cell>
          <cell r="G2392"/>
          <cell r="H2392">
            <v>8</v>
          </cell>
          <cell r="I2392">
            <v>2</v>
          </cell>
          <cell r="J2392"/>
          <cell r="K2392">
            <v>1</v>
          </cell>
          <cell r="L2392"/>
          <cell r="M2392"/>
          <cell r="N2392"/>
          <cell r="O2392"/>
          <cell r="P2392"/>
          <cell r="Q2392">
            <v>4</v>
          </cell>
          <cell r="R2392"/>
          <cell r="S2392">
            <v>9</v>
          </cell>
          <cell r="T2392"/>
          <cell r="U2392"/>
          <cell r="V2392">
            <v>4</v>
          </cell>
          <cell r="W2392"/>
          <cell r="X2392">
            <v>8</v>
          </cell>
          <cell r="Y2392"/>
          <cell r="Z2392"/>
        </row>
        <row r="2393">
          <cell r="A2393">
            <v>43293</v>
          </cell>
          <cell r="B2393">
            <v>11</v>
          </cell>
          <cell r="C2393">
            <v>42</v>
          </cell>
          <cell r="D2393">
            <v>2</v>
          </cell>
          <cell r="E2393"/>
          <cell r="F2393">
            <v>2</v>
          </cell>
          <cell r="G2393"/>
          <cell r="H2393">
            <v>9</v>
          </cell>
          <cell r="I2393">
            <v>4</v>
          </cell>
          <cell r="J2393"/>
          <cell r="K2393">
            <v>1</v>
          </cell>
          <cell r="L2393"/>
          <cell r="M2393"/>
          <cell r="N2393"/>
          <cell r="O2393"/>
          <cell r="P2393"/>
          <cell r="Q2393">
            <v>2</v>
          </cell>
          <cell r="R2393"/>
          <cell r="S2393">
            <v>8</v>
          </cell>
          <cell r="T2393"/>
          <cell r="U2393"/>
          <cell r="V2393">
            <v>7</v>
          </cell>
          <cell r="W2393"/>
          <cell r="X2393">
            <v>9</v>
          </cell>
          <cell r="Y2393"/>
          <cell r="Z2393"/>
        </row>
        <row r="2394">
          <cell r="A2394">
            <v>43294</v>
          </cell>
          <cell r="B2394">
            <v>11</v>
          </cell>
          <cell r="C2394">
            <v>33</v>
          </cell>
          <cell r="D2394">
            <v>1</v>
          </cell>
          <cell r="E2394"/>
          <cell r="F2394">
            <v>1</v>
          </cell>
          <cell r="G2394"/>
          <cell r="H2394">
            <v>9</v>
          </cell>
          <cell r="I2394">
            <v>4</v>
          </cell>
          <cell r="J2394"/>
          <cell r="K2394">
            <v>1</v>
          </cell>
          <cell r="L2394">
            <v>2</v>
          </cell>
          <cell r="M2394"/>
          <cell r="N2394"/>
          <cell r="O2394"/>
          <cell r="P2394"/>
          <cell r="Q2394">
            <v>1</v>
          </cell>
          <cell r="R2394"/>
          <cell r="S2394">
            <v>6</v>
          </cell>
          <cell r="T2394"/>
          <cell r="U2394"/>
          <cell r="V2394">
            <v>5</v>
          </cell>
          <cell r="W2394"/>
          <cell r="X2394">
            <v>11</v>
          </cell>
          <cell r="Y2394"/>
          <cell r="Z2394"/>
        </row>
        <row r="2395">
          <cell r="A2395">
            <v>43295</v>
          </cell>
          <cell r="B2395">
            <v>10</v>
          </cell>
          <cell r="C2395">
            <v>25</v>
          </cell>
          <cell r="D2395">
            <v>1</v>
          </cell>
          <cell r="E2395"/>
          <cell r="F2395">
            <v>1</v>
          </cell>
          <cell r="G2395"/>
          <cell r="H2395">
            <v>9</v>
          </cell>
          <cell r="I2395">
            <v>4</v>
          </cell>
          <cell r="J2395"/>
          <cell r="K2395">
            <v>1</v>
          </cell>
          <cell r="L2395">
            <v>2</v>
          </cell>
          <cell r="M2395"/>
          <cell r="N2395"/>
          <cell r="O2395"/>
          <cell r="P2395"/>
          <cell r="Q2395">
            <v>3</v>
          </cell>
          <cell r="R2395"/>
          <cell r="S2395">
            <v>8</v>
          </cell>
          <cell r="T2395"/>
          <cell r="U2395"/>
          <cell r="V2395">
            <v>3</v>
          </cell>
          <cell r="W2395">
            <v>1</v>
          </cell>
          <cell r="X2395">
            <v>8</v>
          </cell>
          <cell r="Y2395"/>
          <cell r="Z2395"/>
        </row>
        <row r="2396">
          <cell r="A2396">
            <v>43296</v>
          </cell>
          <cell r="B2396">
            <v>9</v>
          </cell>
          <cell r="C2396">
            <v>27</v>
          </cell>
          <cell r="D2396">
            <v>4</v>
          </cell>
          <cell r="E2396"/>
          <cell r="F2396"/>
          <cell r="G2396"/>
          <cell r="H2396">
            <v>7</v>
          </cell>
          <cell r="I2396">
            <v>2</v>
          </cell>
          <cell r="J2396"/>
          <cell r="K2396">
            <v>1</v>
          </cell>
          <cell r="L2396">
            <v>1</v>
          </cell>
          <cell r="M2396"/>
          <cell r="N2396"/>
          <cell r="O2396">
            <v>1</v>
          </cell>
          <cell r="P2396"/>
          <cell r="Q2396">
            <v>4</v>
          </cell>
          <cell r="R2396"/>
          <cell r="S2396">
            <v>9</v>
          </cell>
          <cell r="T2396"/>
          <cell r="U2396"/>
          <cell r="V2396">
            <v>4</v>
          </cell>
          <cell r="W2396">
            <v>1</v>
          </cell>
          <cell r="X2396">
            <v>6</v>
          </cell>
          <cell r="Y2396"/>
          <cell r="Z2396"/>
        </row>
        <row r="2397">
          <cell r="A2397">
            <v>43297</v>
          </cell>
          <cell r="B2397">
            <v>8</v>
          </cell>
          <cell r="C2397">
            <v>30</v>
          </cell>
          <cell r="D2397">
            <v>2</v>
          </cell>
          <cell r="E2397"/>
          <cell r="F2397">
            <v>2</v>
          </cell>
          <cell r="G2397"/>
          <cell r="H2397">
            <v>6</v>
          </cell>
          <cell r="I2397">
            <v>1</v>
          </cell>
          <cell r="J2397"/>
          <cell r="K2397">
            <v>1</v>
          </cell>
          <cell r="L2397">
            <v>1</v>
          </cell>
          <cell r="M2397"/>
          <cell r="N2397"/>
          <cell r="O2397"/>
          <cell r="P2397"/>
          <cell r="Q2397">
            <v>4</v>
          </cell>
          <cell r="R2397"/>
          <cell r="S2397">
            <v>11</v>
          </cell>
          <cell r="T2397"/>
          <cell r="U2397"/>
          <cell r="V2397">
            <v>4</v>
          </cell>
          <cell r="W2397">
            <v>1</v>
          </cell>
          <cell r="X2397">
            <v>7</v>
          </cell>
          <cell r="Y2397"/>
          <cell r="Z2397"/>
        </row>
        <row r="2398">
          <cell r="A2398">
            <v>43298</v>
          </cell>
          <cell r="B2398">
            <v>9</v>
          </cell>
          <cell r="C2398">
            <v>33</v>
          </cell>
          <cell r="D2398">
            <v>2</v>
          </cell>
          <cell r="E2398"/>
          <cell r="F2398">
            <v>1</v>
          </cell>
          <cell r="G2398"/>
          <cell r="H2398">
            <v>6</v>
          </cell>
          <cell r="I2398">
            <v>1</v>
          </cell>
          <cell r="J2398"/>
          <cell r="K2398">
            <v>1</v>
          </cell>
          <cell r="L2398"/>
          <cell r="M2398"/>
          <cell r="N2398"/>
          <cell r="O2398"/>
          <cell r="P2398"/>
          <cell r="Q2398">
            <v>3</v>
          </cell>
          <cell r="R2398"/>
          <cell r="S2398">
            <v>8</v>
          </cell>
          <cell r="T2398"/>
          <cell r="U2398"/>
          <cell r="V2398">
            <v>3</v>
          </cell>
          <cell r="W2398"/>
          <cell r="X2398">
            <v>8</v>
          </cell>
          <cell r="Y2398"/>
          <cell r="Z2398"/>
        </row>
        <row r="2399">
          <cell r="A2399">
            <v>43299</v>
          </cell>
          <cell r="B2399">
            <v>9</v>
          </cell>
          <cell r="C2399">
            <v>31</v>
          </cell>
          <cell r="D2399">
            <v>2</v>
          </cell>
          <cell r="E2399"/>
          <cell r="F2399">
            <v>1</v>
          </cell>
          <cell r="G2399"/>
          <cell r="H2399">
            <v>5</v>
          </cell>
          <cell r="I2399"/>
          <cell r="J2399"/>
          <cell r="K2399">
            <v>1</v>
          </cell>
          <cell r="L2399"/>
          <cell r="M2399"/>
          <cell r="N2399"/>
          <cell r="O2399">
            <v>1</v>
          </cell>
          <cell r="P2399"/>
          <cell r="Q2399">
            <v>3</v>
          </cell>
          <cell r="R2399"/>
          <cell r="S2399">
            <v>5</v>
          </cell>
          <cell r="T2399"/>
          <cell r="U2399"/>
          <cell r="V2399">
            <v>5</v>
          </cell>
          <cell r="W2399"/>
          <cell r="X2399">
            <v>5</v>
          </cell>
          <cell r="Y2399"/>
          <cell r="Z2399"/>
        </row>
        <row r="2400">
          <cell r="A2400">
            <v>43300</v>
          </cell>
          <cell r="B2400">
            <v>8</v>
          </cell>
          <cell r="C2400">
            <v>28</v>
          </cell>
          <cell r="D2400">
            <v>4</v>
          </cell>
          <cell r="E2400"/>
          <cell r="F2400">
            <v>2</v>
          </cell>
          <cell r="G2400">
            <v>1</v>
          </cell>
          <cell r="H2400">
            <v>4</v>
          </cell>
          <cell r="I2400">
            <v>1</v>
          </cell>
          <cell r="J2400"/>
          <cell r="K2400">
            <v>1</v>
          </cell>
          <cell r="L2400"/>
          <cell r="M2400"/>
          <cell r="N2400"/>
          <cell r="O2400"/>
          <cell r="P2400"/>
          <cell r="Q2400">
            <v>2</v>
          </cell>
          <cell r="R2400"/>
          <cell r="S2400">
            <v>3</v>
          </cell>
          <cell r="T2400"/>
          <cell r="U2400"/>
          <cell r="V2400">
            <v>2</v>
          </cell>
          <cell r="W2400"/>
          <cell r="X2400">
            <v>3</v>
          </cell>
          <cell r="Y2400"/>
          <cell r="Z2400"/>
        </row>
        <row r="2401">
          <cell r="A2401">
            <v>43301</v>
          </cell>
          <cell r="B2401">
            <v>9</v>
          </cell>
          <cell r="C2401">
            <v>29</v>
          </cell>
          <cell r="D2401">
            <v>2</v>
          </cell>
          <cell r="E2401"/>
          <cell r="F2401">
            <v>3</v>
          </cell>
          <cell r="G2401">
            <v>1</v>
          </cell>
          <cell r="H2401">
            <v>3</v>
          </cell>
          <cell r="I2401">
            <v>1</v>
          </cell>
          <cell r="J2401"/>
          <cell r="K2401">
            <v>1</v>
          </cell>
          <cell r="L2401"/>
          <cell r="M2401"/>
          <cell r="N2401"/>
          <cell r="O2401"/>
          <cell r="P2401"/>
          <cell r="Q2401">
            <v>2</v>
          </cell>
          <cell r="R2401"/>
          <cell r="S2401">
            <v>1</v>
          </cell>
          <cell r="T2401"/>
          <cell r="U2401"/>
          <cell r="V2401">
            <v>3</v>
          </cell>
          <cell r="W2401"/>
          <cell r="X2401">
            <v>4</v>
          </cell>
          <cell r="Y2401"/>
          <cell r="Z2401"/>
        </row>
        <row r="2402">
          <cell r="A2402">
            <v>43302</v>
          </cell>
          <cell r="B2402">
            <v>9</v>
          </cell>
          <cell r="C2402">
            <v>32</v>
          </cell>
          <cell r="D2402">
            <v>3</v>
          </cell>
          <cell r="E2402"/>
          <cell r="F2402">
            <v>1</v>
          </cell>
          <cell r="G2402"/>
          <cell r="H2402">
            <v>3</v>
          </cell>
          <cell r="I2402">
            <v>1</v>
          </cell>
          <cell r="J2402"/>
          <cell r="K2402">
            <v>1</v>
          </cell>
          <cell r="L2402"/>
          <cell r="M2402"/>
          <cell r="N2402"/>
          <cell r="O2402"/>
          <cell r="P2402"/>
          <cell r="Q2402">
            <v>2</v>
          </cell>
          <cell r="R2402"/>
          <cell r="S2402">
            <v>4</v>
          </cell>
          <cell r="T2402"/>
          <cell r="U2402"/>
          <cell r="V2402">
            <v>2</v>
          </cell>
          <cell r="W2402"/>
          <cell r="X2402">
            <v>7</v>
          </cell>
          <cell r="Y2402"/>
          <cell r="Z2402"/>
        </row>
        <row r="2403">
          <cell r="A2403">
            <v>43303</v>
          </cell>
          <cell r="B2403">
            <v>8</v>
          </cell>
          <cell r="C2403">
            <v>38</v>
          </cell>
          <cell r="D2403">
            <v>1</v>
          </cell>
          <cell r="E2403"/>
          <cell r="F2403">
            <v>2</v>
          </cell>
          <cell r="G2403"/>
          <cell r="H2403">
            <v>4</v>
          </cell>
          <cell r="I2403">
            <v>1</v>
          </cell>
          <cell r="J2403"/>
          <cell r="K2403">
            <v>1</v>
          </cell>
          <cell r="L2403"/>
          <cell r="M2403"/>
          <cell r="N2403"/>
          <cell r="O2403"/>
          <cell r="P2403"/>
          <cell r="Q2403">
            <v>3</v>
          </cell>
          <cell r="R2403"/>
          <cell r="S2403">
            <v>2</v>
          </cell>
          <cell r="T2403"/>
          <cell r="U2403"/>
          <cell r="V2403">
            <v>1</v>
          </cell>
          <cell r="W2403"/>
          <cell r="X2403">
            <v>7</v>
          </cell>
          <cell r="Y2403"/>
          <cell r="Z2403"/>
        </row>
        <row r="2404">
          <cell r="A2404">
            <v>43304</v>
          </cell>
          <cell r="B2404">
            <v>8</v>
          </cell>
          <cell r="C2404">
            <v>35</v>
          </cell>
          <cell r="D2404">
            <v>1</v>
          </cell>
          <cell r="E2404"/>
          <cell r="F2404">
            <v>3</v>
          </cell>
          <cell r="G2404"/>
          <cell r="H2404">
            <v>2</v>
          </cell>
          <cell r="I2404">
            <v>1</v>
          </cell>
          <cell r="J2404"/>
          <cell r="K2404">
            <v>1</v>
          </cell>
          <cell r="L2404"/>
          <cell r="M2404"/>
          <cell r="N2404"/>
          <cell r="O2404"/>
          <cell r="P2404"/>
          <cell r="Q2404">
            <v>1</v>
          </cell>
          <cell r="R2404"/>
          <cell r="S2404">
            <v>4</v>
          </cell>
          <cell r="T2404"/>
          <cell r="U2404"/>
          <cell r="V2404"/>
          <cell r="W2404"/>
          <cell r="X2404">
            <v>7</v>
          </cell>
          <cell r="Y2404"/>
          <cell r="Z2404"/>
        </row>
        <row r="2405">
          <cell r="A2405">
            <v>43305</v>
          </cell>
          <cell r="B2405">
            <v>8</v>
          </cell>
          <cell r="C2405">
            <v>31</v>
          </cell>
          <cell r="D2405">
            <v>1</v>
          </cell>
          <cell r="E2405"/>
          <cell r="F2405">
            <v>2</v>
          </cell>
          <cell r="G2405"/>
          <cell r="H2405">
            <v>1</v>
          </cell>
          <cell r="I2405">
            <v>1</v>
          </cell>
          <cell r="J2405"/>
          <cell r="K2405">
            <v>1</v>
          </cell>
          <cell r="L2405"/>
          <cell r="M2405"/>
          <cell r="N2405"/>
          <cell r="O2405"/>
          <cell r="P2405"/>
          <cell r="Q2405">
            <v>3</v>
          </cell>
          <cell r="R2405"/>
          <cell r="S2405">
            <v>9</v>
          </cell>
          <cell r="T2405"/>
          <cell r="U2405"/>
          <cell r="V2405"/>
          <cell r="W2405"/>
          <cell r="X2405">
            <v>7</v>
          </cell>
          <cell r="Y2405"/>
          <cell r="Z2405"/>
        </row>
        <row r="2406">
          <cell r="A2406">
            <v>43306</v>
          </cell>
          <cell r="B2406">
            <v>7</v>
          </cell>
          <cell r="C2406">
            <v>33</v>
          </cell>
          <cell r="D2406">
            <v>2</v>
          </cell>
          <cell r="E2406"/>
          <cell r="F2406">
            <v>2</v>
          </cell>
          <cell r="G2406"/>
          <cell r="H2406"/>
          <cell r="I2406"/>
          <cell r="J2406"/>
          <cell r="K2406">
            <v>1</v>
          </cell>
          <cell r="L2406"/>
          <cell r="M2406"/>
          <cell r="N2406"/>
          <cell r="O2406">
            <v>1</v>
          </cell>
          <cell r="P2406"/>
          <cell r="Q2406">
            <v>4</v>
          </cell>
          <cell r="R2406"/>
          <cell r="S2406">
            <v>10</v>
          </cell>
          <cell r="T2406"/>
          <cell r="U2406"/>
          <cell r="V2406"/>
          <cell r="W2406"/>
          <cell r="X2406">
            <v>7</v>
          </cell>
          <cell r="Y2406"/>
          <cell r="Z2406"/>
        </row>
        <row r="2407">
          <cell r="A2407">
            <v>43307</v>
          </cell>
          <cell r="B2407">
            <v>7</v>
          </cell>
          <cell r="C2407">
            <v>31</v>
          </cell>
          <cell r="D2407">
            <v>1</v>
          </cell>
          <cell r="E2407"/>
          <cell r="F2407">
            <v>2</v>
          </cell>
          <cell r="G2407">
            <v>1</v>
          </cell>
          <cell r="H2407">
            <v>1</v>
          </cell>
          <cell r="I2407"/>
          <cell r="J2407"/>
          <cell r="K2407">
            <v>1</v>
          </cell>
          <cell r="L2407"/>
          <cell r="M2407">
            <v>1</v>
          </cell>
          <cell r="N2407"/>
          <cell r="O2407">
            <v>1</v>
          </cell>
          <cell r="P2407"/>
          <cell r="Q2407">
            <v>3</v>
          </cell>
          <cell r="R2407"/>
          <cell r="S2407">
            <v>11</v>
          </cell>
          <cell r="T2407"/>
          <cell r="U2407"/>
          <cell r="V2407"/>
          <cell r="W2407"/>
          <cell r="X2407">
            <v>8</v>
          </cell>
          <cell r="Y2407"/>
          <cell r="Z2407"/>
        </row>
        <row r="2408">
          <cell r="A2408">
            <v>43308</v>
          </cell>
          <cell r="B2408">
            <v>5</v>
          </cell>
          <cell r="C2408">
            <v>32</v>
          </cell>
          <cell r="D2408"/>
          <cell r="E2408"/>
          <cell r="F2408">
            <v>1</v>
          </cell>
          <cell r="G2408"/>
          <cell r="H2408"/>
          <cell r="I2408">
            <v>1</v>
          </cell>
          <cell r="J2408"/>
          <cell r="K2408">
            <v>1</v>
          </cell>
          <cell r="L2408"/>
          <cell r="M2408"/>
          <cell r="N2408"/>
          <cell r="O2408"/>
          <cell r="P2408">
            <v>1</v>
          </cell>
          <cell r="Q2408">
            <v>4</v>
          </cell>
          <cell r="R2408"/>
          <cell r="S2408">
            <v>11</v>
          </cell>
          <cell r="T2408"/>
          <cell r="U2408"/>
          <cell r="V2408"/>
          <cell r="W2408">
            <v>1</v>
          </cell>
          <cell r="X2408">
            <v>5</v>
          </cell>
          <cell r="Y2408"/>
          <cell r="Z2408"/>
        </row>
        <row r="2409">
          <cell r="A2409">
            <v>43309</v>
          </cell>
          <cell r="B2409">
            <v>5</v>
          </cell>
          <cell r="C2409">
            <v>27</v>
          </cell>
          <cell r="D2409">
            <v>1</v>
          </cell>
          <cell r="E2409"/>
          <cell r="F2409">
            <v>1</v>
          </cell>
          <cell r="G2409">
            <v>1</v>
          </cell>
          <cell r="H2409">
            <v>1</v>
          </cell>
          <cell r="I2409"/>
          <cell r="J2409"/>
          <cell r="K2409">
            <v>1</v>
          </cell>
          <cell r="L2409"/>
          <cell r="M2409"/>
          <cell r="N2409"/>
          <cell r="O2409"/>
          <cell r="P2409"/>
          <cell r="Q2409">
            <v>5</v>
          </cell>
          <cell r="R2409"/>
          <cell r="S2409">
            <v>14</v>
          </cell>
          <cell r="T2409"/>
          <cell r="U2409"/>
          <cell r="V2409">
            <v>1</v>
          </cell>
          <cell r="W2409">
            <v>1</v>
          </cell>
          <cell r="X2409">
            <v>6</v>
          </cell>
          <cell r="Y2409"/>
          <cell r="Z2409"/>
        </row>
        <row r="2410">
          <cell r="A2410">
            <v>43310</v>
          </cell>
          <cell r="B2410">
            <v>4</v>
          </cell>
          <cell r="C2410">
            <v>27</v>
          </cell>
          <cell r="D2410">
            <v>1</v>
          </cell>
          <cell r="E2410"/>
          <cell r="F2410">
            <v>1</v>
          </cell>
          <cell r="G2410">
            <v>2</v>
          </cell>
          <cell r="H2410"/>
          <cell r="I2410">
            <v>1</v>
          </cell>
          <cell r="J2410"/>
          <cell r="K2410"/>
          <cell r="L2410"/>
          <cell r="M2410"/>
          <cell r="N2410"/>
          <cell r="O2410"/>
          <cell r="P2410"/>
          <cell r="Q2410">
            <v>5</v>
          </cell>
          <cell r="R2410"/>
          <cell r="S2410">
            <v>10</v>
          </cell>
          <cell r="T2410"/>
          <cell r="U2410"/>
          <cell r="V2410">
            <v>1</v>
          </cell>
          <cell r="W2410">
            <v>1</v>
          </cell>
          <cell r="X2410">
            <v>6</v>
          </cell>
          <cell r="Y2410"/>
          <cell r="Z2410"/>
        </row>
        <row r="2411">
          <cell r="A2411">
            <v>43311</v>
          </cell>
          <cell r="B2411">
            <v>4</v>
          </cell>
          <cell r="C2411">
            <v>32</v>
          </cell>
          <cell r="D2411">
            <v>3</v>
          </cell>
          <cell r="E2411"/>
          <cell r="F2411">
            <v>2</v>
          </cell>
          <cell r="G2411">
            <v>1</v>
          </cell>
          <cell r="H2411"/>
          <cell r="I2411">
            <v>1</v>
          </cell>
          <cell r="J2411"/>
          <cell r="K2411"/>
          <cell r="L2411"/>
          <cell r="M2411"/>
          <cell r="N2411"/>
          <cell r="O2411"/>
          <cell r="P2411"/>
          <cell r="Q2411">
            <v>4</v>
          </cell>
          <cell r="R2411"/>
          <cell r="S2411">
            <v>14</v>
          </cell>
          <cell r="T2411"/>
          <cell r="U2411"/>
          <cell r="V2411">
            <v>3</v>
          </cell>
          <cell r="W2411">
            <v>1</v>
          </cell>
          <cell r="X2411">
            <v>5</v>
          </cell>
          <cell r="Y2411"/>
          <cell r="Z2411"/>
        </row>
        <row r="2412">
          <cell r="A2412">
            <v>43312</v>
          </cell>
          <cell r="B2412">
            <v>3</v>
          </cell>
          <cell r="C2412">
            <v>34</v>
          </cell>
          <cell r="D2412"/>
          <cell r="E2412"/>
          <cell r="F2412">
            <v>2</v>
          </cell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>
            <v>4</v>
          </cell>
          <cell r="R2412"/>
          <cell r="S2412">
            <v>11</v>
          </cell>
          <cell r="T2412"/>
          <cell r="U2412"/>
          <cell r="V2412">
            <v>2</v>
          </cell>
          <cell r="W2412">
            <v>1</v>
          </cell>
          <cell r="X2412">
            <v>4</v>
          </cell>
          <cell r="Y2412"/>
          <cell r="Z2412"/>
        </row>
        <row r="2413">
          <cell r="A2413">
            <v>43313</v>
          </cell>
          <cell r="B2413">
            <v>4</v>
          </cell>
          <cell r="C2413">
            <v>35</v>
          </cell>
          <cell r="D2413"/>
          <cell r="E2413"/>
          <cell r="F2413"/>
          <cell r="G2413"/>
          <cell r="H2413">
            <v>1</v>
          </cell>
          <cell r="I2413"/>
          <cell r="J2413"/>
          <cell r="K2413"/>
          <cell r="L2413">
            <v>1</v>
          </cell>
          <cell r="M2413"/>
          <cell r="N2413"/>
          <cell r="O2413"/>
          <cell r="P2413"/>
          <cell r="Q2413">
            <v>3</v>
          </cell>
          <cell r="R2413"/>
          <cell r="S2413">
            <v>7</v>
          </cell>
          <cell r="T2413"/>
          <cell r="U2413"/>
          <cell r="V2413">
            <v>3</v>
          </cell>
          <cell r="W2413">
            <v>1</v>
          </cell>
          <cell r="X2413">
            <v>4</v>
          </cell>
          <cell r="Y2413"/>
          <cell r="Z2413"/>
        </row>
        <row r="2414">
          <cell r="A2414">
            <v>43314</v>
          </cell>
          <cell r="B2414">
            <v>5</v>
          </cell>
          <cell r="C2414">
            <v>34</v>
          </cell>
          <cell r="D2414"/>
          <cell r="E2414"/>
          <cell r="F2414"/>
          <cell r="G2414">
            <v>1</v>
          </cell>
          <cell r="H2414"/>
          <cell r="I2414">
            <v>1</v>
          </cell>
          <cell r="J2414"/>
          <cell r="K2414"/>
          <cell r="L2414">
            <v>1</v>
          </cell>
          <cell r="M2414"/>
          <cell r="N2414"/>
          <cell r="O2414"/>
          <cell r="P2414"/>
          <cell r="Q2414">
            <v>1</v>
          </cell>
          <cell r="R2414"/>
          <cell r="S2414">
            <v>7</v>
          </cell>
          <cell r="T2414"/>
          <cell r="U2414"/>
          <cell r="V2414">
            <v>4</v>
          </cell>
          <cell r="W2414">
            <v>1</v>
          </cell>
          <cell r="X2414">
            <v>5</v>
          </cell>
          <cell r="Y2414"/>
          <cell r="Z2414"/>
        </row>
        <row r="2415">
          <cell r="A2415">
            <v>43315</v>
          </cell>
          <cell r="B2415">
            <v>4</v>
          </cell>
          <cell r="C2415">
            <v>42</v>
          </cell>
          <cell r="D2415">
            <v>2</v>
          </cell>
          <cell r="E2415"/>
          <cell r="F2415"/>
          <cell r="G2415"/>
          <cell r="H2415">
            <v>1</v>
          </cell>
          <cell r="I2415"/>
          <cell r="J2415"/>
          <cell r="K2415"/>
          <cell r="L2415">
            <v>1</v>
          </cell>
          <cell r="M2415">
            <v>1</v>
          </cell>
          <cell r="N2415"/>
          <cell r="O2415">
            <v>1</v>
          </cell>
          <cell r="P2415"/>
          <cell r="Q2415">
            <v>1</v>
          </cell>
          <cell r="R2415"/>
          <cell r="S2415">
            <v>4</v>
          </cell>
          <cell r="T2415"/>
          <cell r="U2415"/>
          <cell r="V2415">
            <v>5</v>
          </cell>
          <cell r="W2415">
            <v>2</v>
          </cell>
          <cell r="X2415">
            <v>3</v>
          </cell>
          <cell r="Y2415"/>
          <cell r="Z2415"/>
        </row>
        <row r="2416">
          <cell r="A2416">
            <v>43316</v>
          </cell>
          <cell r="B2416">
            <v>4</v>
          </cell>
          <cell r="C2416">
            <v>42</v>
          </cell>
          <cell r="D2416"/>
          <cell r="E2416"/>
          <cell r="F2416">
            <v>1</v>
          </cell>
          <cell r="G2416"/>
          <cell r="H2416">
            <v>2</v>
          </cell>
          <cell r="I2416"/>
          <cell r="J2416"/>
          <cell r="K2416"/>
          <cell r="L2416"/>
          <cell r="M2416"/>
          <cell r="N2416"/>
          <cell r="O2416"/>
          <cell r="P2416"/>
          <cell r="Q2416">
            <v>3</v>
          </cell>
          <cell r="R2416"/>
          <cell r="S2416">
            <v>9</v>
          </cell>
          <cell r="T2416"/>
          <cell r="U2416"/>
          <cell r="V2416">
            <v>3</v>
          </cell>
          <cell r="W2416">
            <v>2</v>
          </cell>
          <cell r="X2416">
            <v>5</v>
          </cell>
          <cell r="Y2416"/>
          <cell r="Z2416"/>
        </row>
        <row r="2417">
          <cell r="A2417">
            <v>43317</v>
          </cell>
          <cell r="B2417">
            <v>5</v>
          </cell>
          <cell r="C2417">
            <v>34</v>
          </cell>
          <cell r="D2417">
            <v>1</v>
          </cell>
          <cell r="E2417"/>
          <cell r="F2417">
            <v>1</v>
          </cell>
          <cell r="G2417"/>
          <cell r="H2417">
            <v>4</v>
          </cell>
          <cell r="I2417"/>
          <cell r="J2417"/>
          <cell r="K2417"/>
          <cell r="L2417"/>
          <cell r="M2417"/>
          <cell r="N2417"/>
          <cell r="O2417">
            <v>2</v>
          </cell>
          <cell r="P2417"/>
          <cell r="Q2417">
            <v>1</v>
          </cell>
          <cell r="R2417"/>
          <cell r="S2417">
            <v>7</v>
          </cell>
          <cell r="T2417"/>
          <cell r="U2417"/>
          <cell r="V2417">
            <v>1</v>
          </cell>
          <cell r="W2417">
            <v>2</v>
          </cell>
          <cell r="X2417">
            <v>4</v>
          </cell>
          <cell r="Y2417"/>
          <cell r="Z2417"/>
        </row>
        <row r="2418">
          <cell r="A2418">
            <v>43318</v>
          </cell>
          <cell r="B2418">
            <v>5</v>
          </cell>
          <cell r="C2418">
            <v>30</v>
          </cell>
          <cell r="D2418">
            <v>1</v>
          </cell>
          <cell r="E2418"/>
          <cell r="F2418">
            <v>1</v>
          </cell>
          <cell r="G2418"/>
          <cell r="H2418">
            <v>3</v>
          </cell>
          <cell r="I2418">
            <v>1</v>
          </cell>
          <cell r="J2418"/>
          <cell r="K2418"/>
          <cell r="L2418"/>
          <cell r="M2418"/>
          <cell r="N2418"/>
          <cell r="O2418"/>
          <cell r="P2418"/>
          <cell r="Q2418">
            <v>1</v>
          </cell>
          <cell r="R2418"/>
          <cell r="S2418">
            <v>10</v>
          </cell>
          <cell r="T2418"/>
          <cell r="U2418"/>
          <cell r="V2418">
            <v>3</v>
          </cell>
          <cell r="W2418">
            <v>3</v>
          </cell>
          <cell r="X2418">
            <v>6</v>
          </cell>
          <cell r="Y2418"/>
          <cell r="Z2418"/>
        </row>
        <row r="2419">
          <cell r="A2419">
            <v>43319</v>
          </cell>
          <cell r="B2419">
            <v>6</v>
          </cell>
          <cell r="C2419">
            <v>32</v>
          </cell>
          <cell r="D2419">
            <v>1</v>
          </cell>
          <cell r="E2419"/>
          <cell r="F2419">
            <v>2</v>
          </cell>
          <cell r="G2419"/>
          <cell r="H2419">
            <v>2</v>
          </cell>
          <cell r="I2419">
            <v>2</v>
          </cell>
          <cell r="J2419"/>
          <cell r="K2419"/>
          <cell r="L2419"/>
          <cell r="M2419"/>
          <cell r="N2419"/>
          <cell r="O2419"/>
          <cell r="P2419"/>
          <cell r="Q2419">
            <v>3</v>
          </cell>
          <cell r="R2419"/>
          <cell r="S2419">
            <v>7</v>
          </cell>
          <cell r="T2419"/>
          <cell r="U2419"/>
          <cell r="V2419">
            <v>2</v>
          </cell>
          <cell r="W2419">
            <v>3</v>
          </cell>
          <cell r="X2419">
            <v>6</v>
          </cell>
          <cell r="Y2419"/>
          <cell r="Z2419"/>
        </row>
        <row r="2420">
          <cell r="A2420">
            <v>43320</v>
          </cell>
          <cell r="B2420">
            <v>6</v>
          </cell>
          <cell r="C2420">
            <v>33</v>
          </cell>
          <cell r="D2420">
            <v>1</v>
          </cell>
          <cell r="E2420"/>
          <cell r="F2420">
            <v>1</v>
          </cell>
          <cell r="G2420"/>
          <cell r="H2420">
            <v>1</v>
          </cell>
          <cell r="I2420">
            <v>1</v>
          </cell>
          <cell r="J2420"/>
          <cell r="K2420"/>
          <cell r="L2420"/>
          <cell r="M2420"/>
          <cell r="N2420"/>
          <cell r="O2420"/>
          <cell r="P2420"/>
          <cell r="Q2420">
            <v>3</v>
          </cell>
          <cell r="R2420"/>
          <cell r="S2420">
            <v>10</v>
          </cell>
          <cell r="T2420"/>
          <cell r="U2420"/>
          <cell r="V2420">
            <v>2</v>
          </cell>
          <cell r="W2420">
            <v>3</v>
          </cell>
          <cell r="X2420">
            <v>5</v>
          </cell>
          <cell r="Y2420"/>
          <cell r="Z2420"/>
        </row>
        <row r="2421">
          <cell r="A2421">
            <v>43321</v>
          </cell>
          <cell r="B2421">
            <v>6</v>
          </cell>
          <cell r="C2421">
            <v>33</v>
          </cell>
          <cell r="D2421">
            <v>2</v>
          </cell>
          <cell r="E2421"/>
          <cell r="F2421">
            <v>1</v>
          </cell>
          <cell r="G2421"/>
          <cell r="H2421">
            <v>2</v>
          </cell>
          <cell r="I2421">
            <v>1</v>
          </cell>
          <cell r="J2421"/>
          <cell r="K2421"/>
          <cell r="L2421"/>
          <cell r="M2421"/>
          <cell r="N2421"/>
          <cell r="O2421"/>
          <cell r="P2421"/>
          <cell r="Q2421">
            <v>2</v>
          </cell>
          <cell r="R2421"/>
          <cell r="S2421">
            <v>9</v>
          </cell>
          <cell r="T2421"/>
          <cell r="U2421"/>
          <cell r="V2421">
            <v>1</v>
          </cell>
          <cell r="W2421">
            <v>2</v>
          </cell>
          <cell r="X2421">
            <v>4</v>
          </cell>
          <cell r="Y2421"/>
          <cell r="Z2421"/>
        </row>
        <row r="2422">
          <cell r="A2422">
            <v>43322</v>
          </cell>
          <cell r="B2422">
            <v>7</v>
          </cell>
          <cell r="C2422">
            <v>35</v>
          </cell>
          <cell r="D2422">
            <v>2</v>
          </cell>
          <cell r="E2422"/>
          <cell r="F2422">
            <v>1</v>
          </cell>
          <cell r="G2422"/>
          <cell r="H2422">
            <v>1</v>
          </cell>
          <cell r="I2422">
            <v>1</v>
          </cell>
          <cell r="J2422"/>
          <cell r="K2422"/>
          <cell r="L2422"/>
          <cell r="M2422"/>
          <cell r="N2422"/>
          <cell r="O2422"/>
          <cell r="P2422"/>
          <cell r="Q2422">
            <v>2</v>
          </cell>
          <cell r="R2422"/>
          <cell r="S2422">
            <v>5</v>
          </cell>
          <cell r="T2422"/>
          <cell r="U2422"/>
          <cell r="V2422"/>
          <cell r="W2422">
            <v>3</v>
          </cell>
          <cell r="X2422">
            <v>3</v>
          </cell>
          <cell r="Y2422"/>
          <cell r="Z2422"/>
        </row>
        <row r="2423">
          <cell r="A2423">
            <v>43323</v>
          </cell>
          <cell r="B2423">
            <v>6</v>
          </cell>
          <cell r="C2423">
            <v>31</v>
          </cell>
          <cell r="D2423">
            <v>2</v>
          </cell>
          <cell r="E2423"/>
          <cell r="F2423">
            <v>2</v>
          </cell>
          <cell r="G2423"/>
          <cell r="H2423">
            <v>3</v>
          </cell>
          <cell r="I2423"/>
          <cell r="J2423"/>
          <cell r="K2423"/>
          <cell r="L2423"/>
          <cell r="M2423"/>
          <cell r="N2423"/>
          <cell r="O2423"/>
          <cell r="P2423"/>
          <cell r="Q2423">
            <v>2</v>
          </cell>
          <cell r="R2423"/>
          <cell r="S2423">
            <v>8</v>
          </cell>
          <cell r="T2423"/>
          <cell r="U2423"/>
          <cell r="V2423"/>
          <cell r="W2423">
            <v>3</v>
          </cell>
          <cell r="X2423">
            <v>2</v>
          </cell>
          <cell r="Y2423"/>
          <cell r="Z2423"/>
        </row>
        <row r="2424">
          <cell r="A2424">
            <v>43324</v>
          </cell>
          <cell r="B2424">
            <v>6</v>
          </cell>
          <cell r="C2424">
            <v>30</v>
          </cell>
          <cell r="D2424">
            <v>2</v>
          </cell>
          <cell r="E2424"/>
          <cell r="F2424">
            <v>1</v>
          </cell>
          <cell r="G2424">
            <v>1</v>
          </cell>
          <cell r="H2424">
            <v>1</v>
          </cell>
          <cell r="I2424"/>
          <cell r="J2424"/>
          <cell r="K2424"/>
          <cell r="L2424">
            <v>1</v>
          </cell>
          <cell r="M2424"/>
          <cell r="N2424"/>
          <cell r="O2424"/>
          <cell r="P2424"/>
          <cell r="Q2424">
            <v>1</v>
          </cell>
          <cell r="R2424"/>
          <cell r="S2424">
            <v>7</v>
          </cell>
          <cell r="T2424"/>
          <cell r="U2424"/>
          <cell r="V2424"/>
          <cell r="W2424">
            <v>3</v>
          </cell>
          <cell r="X2424">
            <v>2</v>
          </cell>
          <cell r="Y2424"/>
          <cell r="Z2424"/>
        </row>
        <row r="2425">
          <cell r="A2425">
            <v>43325</v>
          </cell>
          <cell r="B2425">
            <v>6</v>
          </cell>
          <cell r="C2425">
            <v>31</v>
          </cell>
          <cell r="D2425">
            <v>1</v>
          </cell>
          <cell r="E2425"/>
          <cell r="F2425">
            <v>2</v>
          </cell>
          <cell r="G2425">
            <v>1</v>
          </cell>
          <cell r="H2425">
            <v>2</v>
          </cell>
          <cell r="I2425"/>
          <cell r="J2425"/>
          <cell r="K2425"/>
          <cell r="L2425"/>
          <cell r="M2425">
            <v>1</v>
          </cell>
          <cell r="N2425"/>
          <cell r="O2425">
            <v>1</v>
          </cell>
          <cell r="P2425"/>
          <cell r="Q2425">
            <v>2</v>
          </cell>
          <cell r="R2425"/>
          <cell r="S2425">
            <v>8</v>
          </cell>
          <cell r="T2425"/>
          <cell r="U2425"/>
          <cell r="V2425">
            <v>2</v>
          </cell>
          <cell r="W2425">
            <v>3</v>
          </cell>
          <cell r="X2425">
            <v>5</v>
          </cell>
          <cell r="Y2425"/>
          <cell r="Z2425"/>
        </row>
        <row r="2426">
          <cell r="A2426">
            <v>43326</v>
          </cell>
          <cell r="B2426">
            <v>5</v>
          </cell>
          <cell r="C2426">
            <v>38</v>
          </cell>
          <cell r="D2426">
            <v>1</v>
          </cell>
          <cell r="E2426"/>
          <cell r="F2426">
            <v>2</v>
          </cell>
          <cell r="G2426"/>
          <cell r="H2426">
            <v>2</v>
          </cell>
          <cell r="I2426"/>
          <cell r="J2426"/>
          <cell r="K2426"/>
          <cell r="L2426"/>
          <cell r="M2426">
            <v>1</v>
          </cell>
          <cell r="N2426"/>
          <cell r="O2426">
            <v>1</v>
          </cell>
          <cell r="P2426"/>
          <cell r="Q2426">
            <v>2</v>
          </cell>
          <cell r="R2426"/>
          <cell r="S2426">
            <v>8</v>
          </cell>
          <cell r="T2426"/>
          <cell r="U2426"/>
          <cell r="V2426">
            <v>1</v>
          </cell>
          <cell r="W2426">
            <v>2</v>
          </cell>
          <cell r="X2426">
            <v>4</v>
          </cell>
          <cell r="Y2426"/>
          <cell r="Z2426"/>
        </row>
        <row r="2427">
          <cell r="A2427">
            <v>43327</v>
          </cell>
          <cell r="B2427">
            <v>6</v>
          </cell>
          <cell r="C2427">
            <v>36</v>
          </cell>
          <cell r="D2427">
            <v>1</v>
          </cell>
          <cell r="E2427"/>
          <cell r="F2427">
            <v>2</v>
          </cell>
          <cell r="G2427">
            <v>2</v>
          </cell>
          <cell r="H2427">
            <v>1</v>
          </cell>
          <cell r="I2427">
            <v>1</v>
          </cell>
          <cell r="J2427"/>
          <cell r="K2427"/>
          <cell r="L2427"/>
          <cell r="M2427">
            <v>1</v>
          </cell>
          <cell r="N2427"/>
          <cell r="O2427">
            <v>2</v>
          </cell>
          <cell r="P2427"/>
          <cell r="Q2427"/>
          <cell r="R2427"/>
          <cell r="S2427">
            <v>9</v>
          </cell>
          <cell r="T2427"/>
          <cell r="U2427"/>
          <cell r="V2427">
            <v>2</v>
          </cell>
          <cell r="W2427">
            <v>2</v>
          </cell>
          <cell r="X2427">
            <v>4</v>
          </cell>
          <cell r="Y2427"/>
          <cell r="Z2427"/>
        </row>
        <row r="2428">
          <cell r="A2428">
            <v>43328</v>
          </cell>
          <cell r="B2428">
            <v>7</v>
          </cell>
          <cell r="C2428">
            <v>31</v>
          </cell>
          <cell r="D2428">
            <v>3</v>
          </cell>
          <cell r="E2428"/>
          <cell r="F2428">
            <v>2</v>
          </cell>
          <cell r="G2428"/>
          <cell r="H2428">
            <v>3</v>
          </cell>
          <cell r="I2428">
            <v>2</v>
          </cell>
          <cell r="J2428"/>
          <cell r="K2428"/>
          <cell r="L2428"/>
          <cell r="M2428">
            <v>1</v>
          </cell>
          <cell r="N2428"/>
          <cell r="O2428">
            <v>1</v>
          </cell>
          <cell r="P2428"/>
          <cell r="Q2428">
            <v>1</v>
          </cell>
          <cell r="R2428"/>
          <cell r="S2428">
            <v>11</v>
          </cell>
          <cell r="T2428"/>
          <cell r="U2428"/>
          <cell r="V2428">
            <v>2</v>
          </cell>
          <cell r="W2428">
            <v>2</v>
          </cell>
          <cell r="X2428">
            <v>7</v>
          </cell>
          <cell r="Y2428"/>
          <cell r="Z2428"/>
        </row>
        <row r="2429">
          <cell r="A2429">
            <v>43329</v>
          </cell>
          <cell r="B2429">
            <v>7</v>
          </cell>
          <cell r="C2429">
            <v>43</v>
          </cell>
          <cell r="D2429">
            <v>4</v>
          </cell>
          <cell r="E2429"/>
          <cell r="F2429">
            <v>2</v>
          </cell>
          <cell r="G2429">
            <v>2</v>
          </cell>
          <cell r="H2429">
            <v>3</v>
          </cell>
          <cell r="I2429"/>
          <cell r="J2429"/>
          <cell r="K2429"/>
          <cell r="L2429"/>
          <cell r="M2429"/>
          <cell r="N2429"/>
          <cell r="O2429">
            <v>2</v>
          </cell>
          <cell r="P2429"/>
          <cell r="Q2429"/>
          <cell r="R2429"/>
          <cell r="S2429">
            <v>11</v>
          </cell>
          <cell r="T2429"/>
          <cell r="U2429"/>
          <cell r="V2429">
            <v>4</v>
          </cell>
          <cell r="W2429">
            <v>2</v>
          </cell>
          <cell r="X2429">
            <v>5</v>
          </cell>
          <cell r="Y2429"/>
          <cell r="Z2429"/>
        </row>
        <row r="2430">
          <cell r="A2430">
            <v>43330</v>
          </cell>
          <cell r="B2430">
            <v>6</v>
          </cell>
          <cell r="C2430">
            <v>44</v>
          </cell>
          <cell r="D2430">
            <v>2</v>
          </cell>
          <cell r="E2430"/>
          <cell r="F2430">
            <v>2</v>
          </cell>
          <cell r="G2430"/>
          <cell r="H2430">
            <v>4</v>
          </cell>
          <cell r="I2430"/>
          <cell r="J2430"/>
          <cell r="K2430"/>
          <cell r="L2430">
            <v>1</v>
          </cell>
          <cell r="M2430">
            <v>1</v>
          </cell>
          <cell r="N2430"/>
          <cell r="O2430">
            <v>2</v>
          </cell>
          <cell r="P2430"/>
          <cell r="Q2430"/>
          <cell r="R2430"/>
          <cell r="S2430">
            <v>16</v>
          </cell>
          <cell r="T2430"/>
          <cell r="U2430"/>
          <cell r="V2430">
            <v>3</v>
          </cell>
          <cell r="W2430">
            <v>2</v>
          </cell>
          <cell r="X2430">
            <v>4</v>
          </cell>
          <cell r="Y2430"/>
          <cell r="Z2430"/>
        </row>
        <row r="2431">
          <cell r="A2431">
            <v>43331</v>
          </cell>
          <cell r="B2431">
            <v>7</v>
          </cell>
          <cell r="C2431">
            <v>35</v>
          </cell>
          <cell r="D2431">
            <v>1</v>
          </cell>
          <cell r="E2431"/>
          <cell r="F2431">
            <v>2</v>
          </cell>
          <cell r="G2431"/>
          <cell r="H2431">
            <v>2</v>
          </cell>
          <cell r="I2431"/>
          <cell r="J2431"/>
          <cell r="K2431"/>
          <cell r="L2431"/>
          <cell r="M2431"/>
          <cell r="N2431"/>
          <cell r="O2431">
            <v>2</v>
          </cell>
          <cell r="P2431"/>
          <cell r="Q2431">
            <v>1</v>
          </cell>
          <cell r="R2431"/>
          <cell r="S2431">
            <v>23</v>
          </cell>
          <cell r="T2431"/>
          <cell r="U2431"/>
          <cell r="V2431">
            <v>4</v>
          </cell>
          <cell r="W2431">
            <v>1</v>
          </cell>
          <cell r="X2431">
            <v>5</v>
          </cell>
          <cell r="Y2431"/>
          <cell r="Z2431"/>
        </row>
        <row r="2432">
          <cell r="A2432">
            <v>43332</v>
          </cell>
          <cell r="B2432">
            <v>7</v>
          </cell>
          <cell r="C2432">
            <v>35</v>
          </cell>
          <cell r="D2432">
            <v>3</v>
          </cell>
          <cell r="E2432"/>
          <cell r="F2432">
            <v>3</v>
          </cell>
          <cell r="G2432"/>
          <cell r="H2432">
            <v>2</v>
          </cell>
          <cell r="I2432"/>
          <cell r="J2432"/>
          <cell r="K2432"/>
          <cell r="L2432"/>
          <cell r="M2432"/>
          <cell r="N2432"/>
          <cell r="O2432">
            <v>2</v>
          </cell>
          <cell r="P2432"/>
          <cell r="Q2432">
            <v>3</v>
          </cell>
          <cell r="R2432"/>
          <cell r="S2432">
            <v>23</v>
          </cell>
          <cell r="T2432"/>
          <cell r="U2432"/>
          <cell r="V2432">
            <v>4</v>
          </cell>
          <cell r="W2432">
            <v>1</v>
          </cell>
          <cell r="X2432">
            <v>3</v>
          </cell>
          <cell r="Y2432"/>
          <cell r="Z2432"/>
        </row>
        <row r="2433">
          <cell r="A2433">
            <v>43333</v>
          </cell>
          <cell r="B2433">
            <v>6</v>
          </cell>
          <cell r="C2433">
            <v>37</v>
          </cell>
          <cell r="D2433"/>
          <cell r="E2433"/>
          <cell r="F2433">
            <v>3</v>
          </cell>
          <cell r="G2433"/>
          <cell r="H2433">
            <v>2</v>
          </cell>
          <cell r="I2433"/>
          <cell r="J2433"/>
          <cell r="K2433"/>
          <cell r="L2433"/>
          <cell r="M2433"/>
          <cell r="N2433"/>
          <cell r="O2433">
            <v>2</v>
          </cell>
          <cell r="P2433"/>
          <cell r="Q2433">
            <v>3</v>
          </cell>
          <cell r="R2433"/>
          <cell r="S2433">
            <v>22</v>
          </cell>
          <cell r="T2433"/>
          <cell r="U2433"/>
          <cell r="V2433">
            <v>5</v>
          </cell>
          <cell r="W2433">
            <v>1</v>
          </cell>
          <cell r="X2433">
            <v>2</v>
          </cell>
          <cell r="Y2433"/>
          <cell r="Z2433"/>
        </row>
        <row r="2434">
          <cell r="A2434">
            <v>43334</v>
          </cell>
          <cell r="B2434">
            <v>6</v>
          </cell>
          <cell r="C2434">
            <v>39</v>
          </cell>
          <cell r="D2434">
            <v>2</v>
          </cell>
          <cell r="E2434"/>
          <cell r="F2434">
            <v>3</v>
          </cell>
          <cell r="G2434"/>
          <cell r="H2434">
            <v>2</v>
          </cell>
          <cell r="I2434"/>
          <cell r="J2434">
            <v>1</v>
          </cell>
          <cell r="K2434"/>
          <cell r="L2434">
            <v>1</v>
          </cell>
          <cell r="M2434">
            <v>1</v>
          </cell>
          <cell r="N2434"/>
          <cell r="O2434">
            <v>2</v>
          </cell>
          <cell r="P2434"/>
          <cell r="Q2434">
            <v>3</v>
          </cell>
          <cell r="R2434"/>
          <cell r="S2434">
            <v>26</v>
          </cell>
          <cell r="T2434"/>
          <cell r="U2434"/>
          <cell r="V2434">
            <v>4</v>
          </cell>
          <cell r="W2434">
            <v>1</v>
          </cell>
          <cell r="X2434">
            <v>5</v>
          </cell>
          <cell r="Y2434"/>
          <cell r="Z2434"/>
        </row>
        <row r="2435">
          <cell r="A2435">
            <v>43335</v>
          </cell>
          <cell r="B2435">
            <v>6</v>
          </cell>
          <cell r="C2435">
            <v>42</v>
          </cell>
          <cell r="D2435">
            <v>1</v>
          </cell>
          <cell r="E2435"/>
          <cell r="F2435">
            <v>3</v>
          </cell>
          <cell r="G2435"/>
          <cell r="H2435">
            <v>2</v>
          </cell>
          <cell r="I2435">
            <v>1</v>
          </cell>
          <cell r="J2435"/>
          <cell r="K2435"/>
          <cell r="L2435">
            <v>1</v>
          </cell>
          <cell r="M2435"/>
          <cell r="N2435"/>
          <cell r="O2435">
            <v>1</v>
          </cell>
          <cell r="P2435"/>
          <cell r="Q2435">
            <v>3</v>
          </cell>
          <cell r="R2435"/>
          <cell r="S2435">
            <v>23</v>
          </cell>
          <cell r="T2435"/>
          <cell r="U2435"/>
          <cell r="V2435">
            <v>4</v>
          </cell>
          <cell r="W2435">
            <v>2</v>
          </cell>
          <cell r="X2435">
            <v>6</v>
          </cell>
          <cell r="Y2435"/>
          <cell r="Z2435"/>
        </row>
        <row r="2436">
          <cell r="A2436">
            <v>43336</v>
          </cell>
          <cell r="B2436">
            <v>6</v>
          </cell>
          <cell r="C2436">
            <v>51</v>
          </cell>
          <cell r="D2436"/>
          <cell r="E2436"/>
          <cell r="F2436">
            <v>3</v>
          </cell>
          <cell r="G2436"/>
          <cell r="H2436">
            <v>1</v>
          </cell>
          <cell r="I2436">
            <v>1</v>
          </cell>
          <cell r="J2436"/>
          <cell r="K2436"/>
          <cell r="L2436"/>
          <cell r="M2436"/>
          <cell r="N2436"/>
          <cell r="O2436">
            <v>2</v>
          </cell>
          <cell r="P2436"/>
          <cell r="Q2436">
            <v>3</v>
          </cell>
          <cell r="R2436"/>
          <cell r="S2436">
            <v>18</v>
          </cell>
          <cell r="T2436"/>
          <cell r="U2436"/>
          <cell r="V2436">
            <v>1</v>
          </cell>
          <cell r="W2436">
            <v>1</v>
          </cell>
          <cell r="X2436">
            <v>3</v>
          </cell>
          <cell r="Y2436"/>
          <cell r="Z2436"/>
        </row>
        <row r="2437">
          <cell r="A2437">
            <v>43337</v>
          </cell>
          <cell r="B2437">
            <v>5</v>
          </cell>
          <cell r="C2437">
            <v>45</v>
          </cell>
          <cell r="D2437">
            <v>1</v>
          </cell>
          <cell r="E2437"/>
          <cell r="F2437">
            <v>3</v>
          </cell>
          <cell r="G2437"/>
          <cell r="H2437"/>
          <cell r="I2437">
            <v>1</v>
          </cell>
          <cell r="J2437"/>
          <cell r="K2437"/>
          <cell r="L2437"/>
          <cell r="M2437">
            <v>1</v>
          </cell>
          <cell r="N2437"/>
          <cell r="O2437">
            <v>2</v>
          </cell>
          <cell r="P2437"/>
          <cell r="Q2437">
            <v>3</v>
          </cell>
          <cell r="R2437"/>
          <cell r="S2437">
            <v>13</v>
          </cell>
          <cell r="T2437"/>
          <cell r="U2437"/>
          <cell r="V2437">
            <v>1</v>
          </cell>
          <cell r="W2437"/>
          <cell r="X2437">
            <v>2</v>
          </cell>
          <cell r="Y2437"/>
          <cell r="Z2437"/>
        </row>
        <row r="2438">
          <cell r="A2438">
            <v>43338</v>
          </cell>
          <cell r="B2438">
            <v>5</v>
          </cell>
          <cell r="C2438">
            <v>44</v>
          </cell>
          <cell r="D2438">
            <v>1</v>
          </cell>
          <cell r="E2438"/>
          <cell r="F2438">
            <v>3</v>
          </cell>
          <cell r="G2438">
            <v>1</v>
          </cell>
          <cell r="H2438"/>
          <cell r="I2438"/>
          <cell r="J2438"/>
          <cell r="K2438"/>
          <cell r="L2438"/>
          <cell r="M2438"/>
          <cell r="N2438"/>
          <cell r="O2438"/>
          <cell r="P2438"/>
          <cell r="Q2438">
            <v>2</v>
          </cell>
          <cell r="R2438"/>
          <cell r="S2438">
            <v>12</v>
          </cell>
          <cell r="T2438"/>
          <cell r="U2438"/>
          <cell r="V2438">
            <v>1</v>
          </cell>
          <cell r="W2438"/>
          <cell r="X2438">
            <v>2</v>
          </cell>
          <cell r="Y2438"/>
          <cell r="Z2438"/>
        </row>
        <row r="2439">
          <cell r="A2439">
            <v>43339</v>
          </cell>
          <cell r="B2439">
            <v>6</v>
          </cell>
          <cell r="C2439">
            <v>45</v>
          </cell>
          <cell r="D2439"/>
          <cell r="E2439"/>
          <cell r="F2439">
            <v>3</v>
          </cell>
          <cell r="G2439">
            <v>1</v>
          </cell>
          <cell r="H2439"/>
          <cell r="I2439">
            <v>2</v>
          </cell>
          <cell r="J2439"/>
          <cell r="K2439"/>
          <cell r="L2439"/>
          <cell r="M2439">
            <v>1</v>
          </cell>
          <cell r="N2439"/>
          <cell r="O2439"/>
          <cell r="P2439"/>
          <cell r="Q2439">
            <v>2</v>
          </cell>
          <cell r="R2439"/>
          <cell r="S2439">
            <v>12</v>
          </cell>
          <cell r="T2439"/>
          <cell r="U2439"/>
          <cell r="V2439">
            <v>1</v>
          </cell>
          <cell r="W2439"/>
          <cell r="X2439">
            <v>3</v>
          </cell>
          <cell r="Y2439"/>
          <cell r="Z2439"/>
        </row>
        <row r="2440">
          <cell r="A2440">
            <v>43340</v>
          </cell>
          <cell r="B2440">
            <v>6</v>
          </cell>
          <cell r="C2440">
            <v>39</v>
          </cell>
          <cell r="D2440">
            <v>2</v>
          </cell>
          <cell r="E2440"/>
          <cell r="F2440">
            <v>3</v>
          </cell>
          <cell r="G2440">
            <v>1</v>
          </cell>
          <cell r="H2440">
            <v>1</v>
          </cell>
          <cell r="I2440">
            <v>2</v>
          </cell>
          <cell r="J2440"/>
          <cell r="K2440"/>
          <cell r="L2440"/>
          <cell r="M2440">
            <v>1</v>
          </cell>
          <cell r="N2440"/>
          <cell r="O2440"/>
          <cell r="P2440"/>
          <cell r="Q2440">
            <v>2</v>
          </cell>
          <cell r="R2440"/>
          <cell r="S2440">
            <v>13</v>
          </cell>
          <cell r="T2440"/>
          <cell r="U2440"/>
          <cell r="V2440">
            <v>2</v>
          </cell>
          <cell r="W2440"/>
          <cell r="X2440">
            <v>4</v>
          </cell>
          <cell r="Y2440"/>
          <cell r="Z2440"/>
        </row>
        <row r="2441">
          <cell r="A2441">
            <v>43341</v>
          </cell>
          <cell r="B2441">
            <v>6</v>
          </cell>
          <cell r="C2441">
            <v>38</v>
          </cell>
          <cell r="D2441">
            <v>4</v>
          </cell>
          <cell r="E2441"/>
          <cell r="F2441">
            <v>3</v>
          </cell>
          <cell r="G2441">
            <v>1</v>
          </cell>
          <cell r="H2441"/>
          <cell r="I2441">
            <v>2</v>
          </cell>
          <cell r="J2441"/>
          <cell r="K2441"/>
          <cell r="L2441">
            <v>1</v>
          </cell>
          <cell r="M2441">
            <v>2</v>
          </cell>
          <cell r="N2441"/>
          <cell r="O2441"/>
          <cell r="P2441"/>
          <cell r="Q2441"/>
          <cell r="R2441"/>
          <cell r="S2441">
            <v>12</v>
          </cell>
          <cell r="T2441"/>
          <cell r="U2441"/>
          <cell r="V2441">
            <v>3</v>
          </cell>
          <cell r="W2441"/>
          <cell r="X2441">
            <v>5</v>
          </cell>
          <cell r="Y2441"/>
          <cell r="Z2441"/>
        </row>
        <row r="2442">
          <cell r="A2442">
            <v>43342</v>
          </cell>
          <cell r="B2442">
            <v>5</v>
          </cell>
          <cell r="C2442">
            <v>40</v>
          </cell>
          <cell r="D2442"/>
          <cell r="E2442"/>
          <cell r="F2442">
            <v>3</v>
          </cell>
          <cell r="G2442"/>
          <cell r="H2442">
            <v>2</v>
          </cell>
          <cell r="I2442">
            <v>3</v>
          </cell>
          <cell r="J2442"/>
          <cell r="K2442"/>
          <cell r="L2442"/>
          <cell r="M2442">
            <v>1</v>
          </cell>
          <cell r="N2442"/>
          <cell r="O2442">
            <v>1</v>
          </cell>
          <cell r="P2442"/>
          <cell r="Q2442">
            <v>3</v>
          </cell>
          <cell r="R2442"/>
          <cell r="S2442">
            <v>7</v>
          </cell>
          <cell r="T2442"/>
          <cell r="U2442"/>
          <cell r="V2442">
            <v>3</v>
          </cell>
          <cell r="W2442"/>
          <cell r="X2442">
            <v>6</v>
          </cell>
          <cell r="Y2442"/>
          <cell r="Z2442"/>
        </row>
        <row r="2443">
          <cell r="A2443">
            <v>43343</v>
          </cell>
          <cell r="B2443">
            <v>5</v>
          </cell>
          <cell r="C2443">
            <v>34</v>
          </cell>
          <cell r="D2443">
            <v>1</v>
          </cell>
          <cell r="E2443"/>
          <cell r="F2443">
            <v>4</v>
          </cell>
          <cell r="G2443"/>
          <cell r="H2443"/>
          <cell r="I2443">
            <v>3</v>
          </cell>
          <cell r="J2443"/>
          <cell r="K2443"/>
          <cell r="L2443"/>
          <cell r="M2443">
            <v>1</v>
          </cell>
          <cell r="N2443"/>
          <cell r="O2443"/>
          <cell r="P2443"/>
          <cell r="Q2443">
            <v>2</v>
          </cell>
          <cell r="R2443"/>
          <cell r="S2443">
            <v>3</v>
          </cell>
          <cell r="T2443"/>
          <cell r="U2443"/>
          <cell r="V2443">
            <v>2</v>
          </cell>
          <cell r="W2443"/>
          <cell r="X2443">
            <v>5</v>
          </cell>
          <cell r="Y2443"/>
          <cell r="Z2443"/>
        </row>
        <row r="2444">
          <cell r="A2444">
            <v>43344</v>
          </cell>
          <cell r="B2444">
            <v>5</v>
          </cell>
          <cell r="C2444">
            <v>35</v>
          </cell>
          <cell r="D2444">
            <v>3</v>
          </cell>
          <cell r="E2444"/>
          <cell r="F2444">
            <v>3</v>
          </cell>
          <cell r="G2444"/>
          <cell r="H2444"/>
          <cell r="I2444">
            <v>4</v>
          </cell>
          <cell r="J2444"/>
          <cell r="K2444">
            <v>1</v>
          </cell>
          <cell r="L2444"/>
          <cell r="M2444">
            <v>1</v>
          </cell>
          <cell r="N2444"/>
          <cell r="O2444"/>
          <cell r="P2444"/>
          <cell r="Q2444">
            <v>3</v>
          </cell>
          <cell r="R2444"/>
          <cell r="S2444">
            <v>5</v>
          </cell>
          <cell r="T2444"/>
          <cell r="U2444"/>
          <cell r="V2444">
            <v>1</v>
          </cell>
          <cell r="W2444"/>
          <cell r="X2444">
            <v>5</v>
          </cell>
          <cell r="Y2444"/>
          <cell r="Z2444"/>
        </row>
        <row r="2445">
          <cell r="A2445">
            <v>43345</v>
          </cell>
          <cell r="B2445">
            <v>5</v>
          </cell>
          <cell r="C2445">
            <v>35</v>
          </cell>
          <cell r="D2445">
            <v>3</v>
          </cell>
          <cell r="E2445"/>
          <cell r="F2445">
            <v>2</v>
          </cell>
          <cell r="G2445"/>
          <cell r="H2445"/>
          <cell r="I2445">
            <v>5</v>
          </cell>
          <cell r="J2445"/>
          <cell r="K2445">
            <v>2</v>
          </cell>
          <cell r="L2445"/>
          <cell r="M2445">
            <v>2</v>
          </cell>
          <cell r="N2445"/>
          <cell r="O2445">
            <v>1</v>
          </cell>
          <cell r="P2445"/>
          <cell r="Q2445">
            <v>3</v>
          </cell>
          <cell r="R2445"/>
          <cell r="S2445">
            <v>5</v>
          </cell>
          <cell r="T2445"/>
          <cell r="U2445"/>
          <cell r="V2445">
            <v>5</v>
          </cell>
          <cell r="W2445">
            <v>1</v>
          </cell>
          <cell r="X2445">
            <v>7</v>
          </cell>
          <cell r="Y2445"/>
          <cell r="Z2445"/>
        </row>
        <row r="2446">
          <cell r="A2446">
            <v>43346</v>
          </cell>
          <cell r="B2446">
            <v>4</v>
          </cell>
          <cell r="C2446">
            <v>38</v>
          </cell>
          <cell r="D2446">
            <v>1</v>
          </cell>
          <cell r="E2446"/>
          <cell r="F2446">
            <v>1</v>
          </cell>
          <cell r="G2446"/>
          <cell r="H2446"/>
          <cell r="I2446">
            <v>4</v>
          </cell>
          <cell r="J2446"/>
          <cell r="K2446">
            <v>1</v>
          </cell>
          <cell r="L2446"/>
          <cell r="M2446">
            <v>2</v>
          </cell>
          <cell r="N2446"/>
          <cell r="O2446">
            <v>1</v>
          </cell>
          <cell r="P2446"/>
          <cell r="Q2446">
            <v>3</v>
          </cell>
          <cell r="R2446"/>
          <cell r="S2446">
            <v>4</v>
          </cell>
          <cell r="T2446"/>
          <cell r="U2446"/>
          <cell r="V2446">
            <v>5</v>
          </cell>
          <cell r="W2446"/>
          <cell r="X2446">
            <v>6</v>
          </cell>
          <cell r="Y2446"/>
          <cell r="Z2446"/>
        </row>
        <row r="2447">
          <cell r="A2447">
            <v>43347</v>
          </cell>
          <cell r="B2447">
            <v>4</v>
          </cell>
          <cell r="C2447">
            <v>38</v>
          </cell>
          <cell r="D2447">
            <v>2</v>
          </cell>
          <cell r="E2447"/>
          <cell r="F2447">
            <v>1</v>
          </cell>
          <cell r="G2447"/>
          <cell r="H2447"/>
          <cell r="I2447">
            <v>4</v>
          </cell>
          <cell r="J2447"/>
          <cell r="K2447">
            <v>1</v>
          </cell>
          <cell r="L2447"/>
          <cell r="M2447">
            <v>1</v>
          </cell>
          <cell r="N2447"/>
          <cell r="O2447">
            <v>2</v>
          </cell>
          <cell r="P2447"/>
          <cell r="Q2447">
            <v>1</v>
          </cell>
          <cell r="R2447"/>
          <cell r="S2447">
            <v>6</v>
          </cell>
          <cell r="T2447"/>
          <cell r="U2447"/>
          <cell r="V2447">
            <v>3</v>
          </cell>
          <cell r="W2447"/>
          <cell r="X2447">
            <v>6</v>
          </cell>
          <cell r="Y2447"/>
          <cell r="Z2447"/>
        </row>
        <row r="2448">
          <cell r="A2448">
            <v>43348</v>
          </cell>
          <cell r="B2448">
            <v>4</v>
          </cell>
          <cell r="C2448">
            <v>29</v>
          </cell>
          <cell r="D2448">
            <v>2</v>
          </cell>
          <cell r="E2448"/>
          <cell r="F2448"/>
          <cell r="G2448"/>
          <cell r="H2448"/>
          <cell r="I2448">
            <v>5</v>
          </cell>
          <cell r="J2448"/>
          <cell r="K2448">
            <v>1</v>
          </cell>
          <cell r="L2448"/>
          <cell r="M2448">
            <v>1</v>
          </cell>
          <cell r="N2448"/>
          <cell r="O2448">
            <v>1</v>
          </cell>
          <cell r="P2448"/>
          <cell r="Q2448">
            <v>3</v>
          </cell>
          <cell r="R2448"/>
          <cell r="S2448">
            <v>7</v>
          </cell>
          <cell r="T2448"/>
          <cell r="U2448"/>
          <cell r="V2448">
            <v>2</v>
          </cell>
          <cell r="W2448"/>
          <cell r="X2448">
            <v>6</v>
          </cell>
          <cell r="Y2448"/>
          <cell r="Z2448"/>
        </row>
        <row r="2449">
          <cell r="A2449">
            <v>43349</v>
          </cell>
          <cell r="B2449">
            <v>4</v>
          </cell>
          <cell r="C2449">
            <v>34</v>
          </cell>
          <cell r="D2449">
            <v>3</v>
          </cell>
          <cell r="E2449"/>
          <cell r="F2449"/>
          <cell r="G2449"/>
          <cell r="H2449">
            <v>1</v>
          </cell>
          <cell r="I2449">
            <v>5</v>
          </cell>
          <cell r="J2449"/>
          <cell r="K2449">
            <v>1</v>
          </cell>
          <cell r="L2449"/>
          <cell r="M2449">
            <v>1</v>
          </cell>
          <cell r="N2449"/>
          <cell r="O2449">
            <v>1</v>
          </cell>
          <cell r="P2449"/>
          <cell r="Q2449">
            <v>2</v>
          </cell>
          <cell r="R2449"/>
          <cell r="S2449">
            <v>3</v>
          </cell>
          <cell r="T2449"/>
          <cell r="U2449"/>
          <cell r="V2449">
            <v>2</v>
          </cell>
          <cell r="W2449"/>
          <cell r="X2449">
            <v>7</v>
          </cell>
          <cell r="Y2449"/>
          <cell r="Z2449"/>
        </row>
        <row r="2450">
          <cell r="A2450">
            <v>43350</v>
          </cell>
          <cell r="B2450">
            <v>5</v>
          </cell>
          <cell r="C2450">
            <v>29</v>
          </cell>
          <cell r="D2450">
            <v>3</v>
          </cell>
          <cell r="E2450"/>
          <cell r="F2450"/>
          <cell r="G2450"/>
          <cell r="H2450">
            <v>1</v>
          </cell>
          <cell r="I2450">
            <v>4</v>
          </cell>
          <cell r="J2450"/>
          <cell r="K2450">
            <v>1</v>
          </cell>
          <cell r="L2450"/>
          <cell r="M2450">
            <v>1</v>
          </cell>
          <cell r="N2450"/>
          <cell r="O2450">
            <v>1</v>
          </cell>
          <cell r="P2450"/>
          <cell r="Q2450">
            <v>4</v>
          </cell>
          <cell r="R2450"/>
          <cell r="S2450">
            <v>3</v>
          </cell>
          <cell r="T2450"/>
          <cell r="U2450"/>
          <cell r="V2450">
            <v>1</v>
          </cell>
          <cell r="W2450"/>
          <cell r="X2450">
            <v>8</v>
          </cell>
          <cell r="Y2450"/>
          <cell r="Z2450"/>
        </row>
        <row r="2451">
          <cell r="A2451">
            <v>43351</v>
          </cell>
          <cell r="B2451">
            <v>3</v>
          </cell>
          <cell r="C2451">
            <v>26</v>
          </cell>
          <cell r="D2451">
            <v>2</v>
          </cell>
          <cell r="E2451"/>
          <cell r="F2451">
            <v>1</v>
          </cell>
          <cell r="G2451"/>
          <cell r="H2451"/>
          <cell r="I2451">
            <v>3</v>
          </cell>
          <cell r="J2451"/>
          <cell r="K2451">
            <v>1</v>
          </cell>
          <cell r="L2451"/>
          <cell r="M2451"/>
          <cell r="N2451"/>
          <cell r="O2451"/>
          <cell r="P2451"/>
          <cell r="Q2451">
            <v>4</v>
          </cell>
          <cell r="R2451"/>
          <cell r="S2451">
            <v>7</v>
          </cell>
          <cell r="T2451"/>
          <cell r="U2451"/>
          <cell r="V2451"/>
          <cell r="W2451"/>
          <cell r="X2451">
            <v>6</v>
          </cell>
          <cell r="Y2451"/>
          <cell r="Z2451"/>
        </row>
        <row r="2452">
          <cell r="A2452">
            <v>43352</v>
          </cell>
          <cell r="B2452">
            <v>2</v>
          </cell>
          <cell r="C2452">
            <v>29</v>
          </cell>
          <cell r="D2452">
            <v>5</v>
          </cell>
          <cell r="E2452"/>
          <cell r="F2452">
            <v>2</v>
          </cell>
          <cell r="G2452">
            <v>1</v>
          </cell>
          <cell r="H2452">
            <v>2</v>
          </cell>
          <cell r="I2452">
            <v>2</v>
          </cell>
          <cell r="J2452"/>
          <cell r="K2452">
            <v>1</v>
          </cell>
          <cell r="L2452">
            <v>1</v>
          </cell>
          <cell r="M2452"/>
          <cell r="N2452"/>
          <cell r="O2452"/>
          <cell r="P2452"/>
          <cell r="Q2452">
            <v>2</v>
          </cell>
          <cell r="R2452"/>
          <cell r="S2452">
            <v>9</v>
          </cell>
          <cell r="T2452"/>
          <cell r="U2452"/>
          <cell r="V2452"/>
          <cell r="W2452"/>
          <cell r="X2452">
            <v>4</v>
          </cell>
          <cell r="Y2452"/>
          <cell r="Z2452"/>
        </row>
        <row r="2453">
          <cell r="A2453">
            <v>43353</v>
          </cell>
          <cell r="B2453">
            <v>3</v>
          </cell>
          <cell r="C2453">
            <v>28</v>
          </cell>
          <cell r="D2453">
            <v>3</v>
          </cell>
          <cell r="E2453"/>
          <cell r="F2453">
            <v>3</v>
          </cell>
          <cell r="G2453"/>
          <cell r="H2453">
            <v>1</v>
          </cell>
          <cell r="I2453"/>
          <cell r="J2453"/>
          <cell r="K2453">
            <v>1</v>
          </cell>
          <cell r="L2453"/>
          <cell r="M2453"/>
          <cell r="N2453"/>
          <cell r="O2453"/>
          <cell r="P2453"/>
          <cell r="Q2453">
            <v>1</v>
          </cell>
          <cell r="R2453"/>
          <cell r="S2453">
            <v>6</v>
          </cell>
          <cell r="T2453"/>
          <cell r="U2453"/>
          <cell r="V2453">
            <v>2</v>
          </cell>
          <cell r="W2453">
            <v>2</v>
          </cell>
          <cell r="X2453">
            <v>5</v>
          </cell>
          <cell r="Y2453"/>
          <cell r="Z2453"/>
        </row>
        <row r="2454">
          <cell r="A2454">
            <v>43354</v>
          </cell>
          <cell r="B2454">
            <v>3</v>
          </cell>
          <cell r="C2454">
            <v>27</v>
          </cell>
          <cell r="D2454">
            <v>6</v>
          </cell>
          <cell r="E2454"/>
          <cell r="F2454">
            <v>1</v>
          </cell>
          <cell r="G2454">
            <v>1</v>
          </cell>
          <cell r="H2454">
            <v>1</v>
          </cell>
          <cell r="I2454">
            <v>1</v>
          </cell>
          <cell r="J2454">
            <v>1</v>
          </cell>
          <cell r="K2454">
            <v>1</v>
          </cell>
          <cell r="L2454"/>
          <cell r="M2454">
            <v>1</v>
          </cell>
          <cell r="N2454"/>
          <cell r="O2454"/>
          <cell r="P2454"/>
          <cell r="Q2454">
            <v>1</v>
          </cell>
          <cell r="R2454"/>
          <cell r="S2454">
            <v>8</v>
          </cell>
          <cell r="T2454"/>
          <cell r="U2454"/>
          <cell r="V2454">
            <v>1</v>
          </cell>
          <cell r="W2454">
            <v>2</v>
          </cell>
          <cell r="X2454">
            <v>4</v>
          </cell>
          <cell r="Y2454"/>
          <cell r="Z2454"/>
        </row>
        <row r="2455">
          <cell r="A2455">
            <v>43355</v>
          </cell>
          <cell r="B2455">
            <v>2</v>
          </cell>
          <cell r="C2455">
            <v>28</v>
          </cell>
          <cell r="D2455">
            <v>5</v>
          </cell>
          <cell r="E2455"/>
          <cell r="F2455">
            <v>3</v>
          </cell>
          <cell r="G2455">
            <v>2</v>
          </cell>
          <cell r="H2455"/>
          <cell r="I2455"/>
          <cell r="J2455">
            <v>1</v>
          </cell>
          <cell r="K2455"/>
          <cell r="L2455">
            <v>1</v>
          </cell>
          <cell r="M2455">
            <v>1</v>
          </cell>
          <cell r="N2455"/>
          <cell r="O2455">
            <v>1</v>
          </cell>
          <cell r="P2455"/>
          <cell r="Q2455">
            <v>1</v>
          </cell>
          <cell r="R2455"/>
          <cell r="S2455">
            <v>7</v>
          </cell>
          <cell r="T2455"/>
          <cell r="U2455"/>
          <cell r="V2455"/>
          <cell r="W2455">
            <v>1</v>
          </cell>
          <cell r="X2455">
            <v>3</v>
          </cell>
          <cell r="Y2455"/>
          <cell r="Z2455"/>
        </row>
        <row r="2456">
          <cell r="A2456">
            <v>43356</v>
          </cell>
          <cell r="B2456">
            <v>5</v>
          </cell>
          <cell r="C2456">
            <v>27</v>
          </cell>
          <cell r="D2456">
            <v>5</v>
          </cell>
          <cell r="E2456"/>
          <cell r="F2456">
            <v>2</v>
          </cell>
          <cell r="G2456">
            <v>2</v>
          </cell>
          <cell r="H2456"/>
          <cell r="I2456"/>
          <cell r="J2456">
            <v>1</v>
          </cell>
          <cell r="K2456">
            <v>1</v>
          </cell>
          <cell r="L2456">
            <v>1</v>
          </cell>
          <cell r="M2456">
            <v>1</v>
          </cell>
          <cell r="N2456"/>
          <cell r="O2456">
            <v>1</v>
          </cell>
          <cell r="P2456"/>
          <cell r="Q2456"/>
          <cell r="R2456"/>
          <cell r="S2456">
            <v>3</v>
          </cell>
          <cell r="T2456"/>
          <cell r="U2456"/>
          <cell r="V2456">
            <v>2</v>
          </cell>
          <cell r="W2456">
            <v>1</v>
          </cell>
          <cell r="X2456">
            <v>3</v>
          </cell>
          <cell r="Y2456"/>
          <cell r="Z2456"/>
        </row>
        <row r="2457">
          <cell r="A2457">
            <v>43357</v>
          </cell>
          <cell r="B2457">
            <v>4</v>
          </cell>
          <cell r="C2457">
            <v>26</v>
          </cell>
          <cell r="D2457">
            <v>5</v>
          </cell>
          <cell r="E2457"/>
          <cell r="F2457"/>
          <cell r="G2457">
            <v>1</v>
          </cell>
          <cell r="H2457">
            <v>1</v>
          </cell>
          <cell r="I2457"/>
          <cell r="J2457">
            <v>2</v>
          </cell>
          <cell r="K2457"/>
          <cell r="L2457"/>
          <cell r="M2457">
            <v>3</v>
          </cell>
          <cell r="N2457"/>
          <cell r="O2457"/>
          <cell r="P2457"/>
          <cell r="Q2457">
            <v>1</v>
          </cell>
          <cell r="R2457"/>
          <cell r="S2457">
            <v>7</v>
          </cell>
          <cell r="T2457"/>
          <cell r="U2457"/>
          <cell r="V2457"/>
          <cell r="W2457">
            <v>1</v>
          </cell>
          <cell r="X2457">
            <v>1</v>
          </cell>
          <cell r="Y2457"/>
          <cell r="Z2457"/>
        </row>
        <row r="2458">
          <cell r="A2458">
            <v>43358</v>
          </cell>
          <cell r="B2458">
            <v>4</v>
          </cell>
          <cell r="C2458">
            <v>21</v>
          </cell>
          <cell r="D2458">
            <v>4</v>
          </cell>
          <cell r="E2458"/>
          <cell r="F2458"/>
          <cell r="G2458">
            <v>1</v>
          </cell>
          <cell r="H2458">
            <v>1</v>
          </cell>
          <cell r="I2458"/>
          <cell r="J2458">
            <v>2</v>
          </cell>
          <cell r="K2458">
            <v>1</v>
          </cell>
          <cell r="L2458"/>
          <cell r="M2458">
            <v>1</v>
          </cell>
          <cell r="N2458"/>
          <cell r="O2458"/>
          <cell r="P2458"/>
          <cell r="Q2458">
            <v>2</v>
          </cell>
          <cell r="R2458"/>
          <cell r="S2458">
            <v>6</v>
          </cell>
          <cell r="T2458"/>
          <cell r="U2458"/>
          <cell r="V2458">
            <v>1</v>
          </cell>
          <cell r="W2458">
            <v>1</v>
          </cell>
          <cell r="X2458">
            <v>1</v>
          </cell>
          <cell r="Y2458"/>
          <cell r="Z2458"/>
        </row>
        <row r="2459">
          <cell r="A2459">
            <v>43359</v>
          </cell>
          <cell r="B2459">
            <v>4</v>
          </cell>
          <cell r="C2459">
            <v>25</v>
          </cell>
          <cell r="D2459">
            <v>4</v>
          </cell>
          <cell r="E2459"/>
          <cell r="F2459">
            <v>1</v>
          </cell>
          <cell r="G2459">
            <v>2</v>
          </cell>
          <cell r="H2459">
            <v>1</v>
          </cell>
          <cell r="I2459"/>
          <cell r="J2459">
            <v>2</v>
          </cell>
          <cell r="K2459"/>
          <cell r="L2459"/>
          <cell r="M2459">
            <v>1</v>
          </cell>
          <cell r="N2459"/>
          <cell r="O2459"/>
          <cell r="P2459"/>
          <cell r="Q2459">
            <v>1</v>
          </cell>
          <cell r="R2459"/>
          <cell r="S2459">
            <v>6</v>
          </cell>
          <cell r="T2459"/>
          <cell r="U2459"/>
          <cell r="V2459"/>
          <cell r="W2459">
            <v>1</v>
          </cell>
          <cell r="X2459">
            <v>1</v>
          </cell>
          <cell r="Y2459"/>
          <cell r="Z2459"/>
        </row>
        <row r="2460">
          <cell r="A2460">
            <v>43360</v>
          </cell>
          <cell r="B2460">
            <v>4</v>
          </cell>
          <cell r="C2460">
            <v>18</v>
          </cell>
          <cell r="D2460">
            <v>3</v>
          </cell>
          <cell r="E2460"/>
          <cell r="F2460"/>
          <cell r="G2460">
            <v>1</v>
          </cell>
          <cell r="H2460">
            <v>1</v>
          </cell>
          <cell r="I2460"/>
          <cell r="J2460">
            <v>2</v>
          </cell>
          <cell r="K2460"/>
          <cell r="L2460"/>
          <cell r="M2460">
            <v>1</v>
          </cell>
          <cell r="N2460"/>
          <cell r="O2460"/>
          <cell r="P2460"/>
          <cell r="Q2460">
            <v>1</v>
          </cell>
          <cell r="R2460"/>
          <cell r="S2460">
            <v>5</v>
          </cell>
          <cell r="T2460"/>
          <cell r="U2460"/>
          <cell r="V2460">
            <v>2</v>
          </cell>
          <cell r="W2460"/>
          <cell r="X2460"/>
          <cell r="Y2460"/>
          <cell r="Z2460"/>
        </row>
        <row r="2461">
          <cell r="A2461">
            <v>43361</v>
          </cell>
          <cell r="B2461">
            <v>4</v>
          </cell>
          <cell r="C2461">
            <v>24</v>
          </cell>
          <cell r="D2461">
            <v>4</v>
          </cell>
          <cell r="E2461"/>
          <cell r="F2461"/>
          <cell r="G2461">
            <v>1</v>
          </cell>
          <cell r="H2461"/>
          <cell r="I2461"/>
          <cell r="J2461">
            <v>2</v>
          </cell>
          <cell r="K2461"/>
          <cell r="L2461"/>
          <cell r="M2461"/>
          <cell r="N2461"/>
          <cell r="O2461"/>
          <cell r="P2461"/>
          <cell r="Q2461">
            <v>1</v>
          </cell>
          <cell r="R2461"/>
          <cell r="S2461">
            <v>1</v>
          </cell>
          <cell r="T2461"/>
          <cell r="U2461"/>
          <cell r="V2461"/>
          <cell r="W2461"/>
          <cell r="X2461">
            <v>1</v>
          </cell>
          <cell r="Y2461"/>
          <cell r="Z2461"/>
        </row>
        <row r="2462">
          <cell r="A2462">
            <v>43362</v>
          </cell>
          <cell r="B2462">
            <v>4</v>
          </cell>
          <cell r="C2462">
            <v>23</v>
          </cell>
          <cell r="D2462">
            <v>2</v>
          </cell>
          <cell r="E2462"/>
          <cell r="F2462"/>
          <cell r="G2462">
            <v>1</v>
          </cell>
          <cell r="H2462">
            <v>1</v>
          </cell>
          <cell r="I2462">
            <v>1</v>
          </cell>
          <cell r="J2462">
            <v>1</v>
          </cell>
          <cell r="K2462"/>
          <cell r="L2462"/>
          <cell r="M2462"/>
          <cell r="N2462"/>
          <cell r="O2462"/>
          <cell r="P2462"/>
          <cell r="Q2462">
            <v>1</v>
          </cell>
          <cell r="R2462"/>
          <cell r="S2462">
            <v>2</v>
          </cell>
          <cell r="T2462"/>
          <cell r="U2462"/>
          <cell r="V2462"/>
          <cell r="W2462"/>
          <cell r="X2462"/>
          <cell r="Y2462"/>
          <cell r="Z2462"/>
        </row>
        <row r="2463">
          <cell r="A2463">
            <v>43363</v>
          </cell>
          <cell r="B2463">
            <v>5</v>
          </cell>
          <cell r="C2463">
            <v>25</v>
          </cell>
          <cell r="D2463">
            <v>2</v>
          </cell>
          <cell r="E2463"/>
          <cell r="F2463"/>
          <cell r="G2463">
            <v>1</v>
          </cell>
          <cell r="H2463">
            <v>4</v>
          </cell>
          <cell r="I2463">
            <v>1</v>
          </cell>
          <cell r="J2463">
            <v>1</v>
          </cell>
          <cell r="K2463"/>
          <cell r="L2463"/>
          <cell r="M2463"/>
          <cell r="N2463"/>
          <cell r="O2463">
            <v>1</v>
          </cell>
          <cell r="P2463"/>
          <cell r="Q2463">
            <v>1</v>
          </cell>
          <cell r="R2463"/>
          <cell r="S2463">
            <v>2</v>
          </cell>
          <cell r="T2463"/>
          <cell r="U2463"/>
          <cell r="V2463">
            <v>1</v>
          </cell>
          <cell r="W2463"/>
          <cell r="X2463"/>
          <cell r="Y2463"/>
          <cell r="Z2463"/>
        </row>
        <row r="2464">
          <cell r="A2464">
            <v>43364</v>
          </cell>
          <cell r="B2464">
            <v>6</v>
          </cell>
          <cell r="C2464">
            <v>22</v>
          </cell>
          <cell r="D2464">
            <v>2</v>
          </cell>
          <cell r="E2464"/>
          <cell r="F2464">
            <v>1</v>
          </cell>
          <cell r="G2464"/>
          <cell r="H2464">
            <v>4</v>
          </cell>
          <cell r="I2464"/>
          <cell r="J2464"/>
          <cell r="K2464"/>
          <cell r="L2464"/>
          <cell r="M2464"/>
          <cell r="N2464"/>
          <cell r="O2464">
            <v>1</v>
          </cell>
          <cell r="P2464"/>
          <cell r="Q2464"/>
          <cell r="R2464"/>
          <cell r="S2464">
            <v>2</v>
          </cell>
          <cell r="T2464"/>
          <cell r="U2464"/>
          <cell r="V2464"/>
          <cell r="W2464"/>
          <cell r="X2464"/>
          <cell r="Y2464"/>
          <cell r="Z2464"/>
        </row>
        <row r="2465">
          <cell r="A2465">
            <v>43365</v>
          </cell>
          <cell r="B2465">
            <v>7</v>
          </cell>
          <cell r="C2465">
            <v>20</v>
          </cell>
          <cell r="D2465">
            <v>5</v>
          </cell>
          <cell r="E2465"/>
          <cell r="F2465">
            <v>2</v>
          </cell>
          <cell r="G2465">
            <v>3</v>
          </cell>
          <cell r="H2465">
            <v>2</v>
          </cell>
          <cell r="I2465">
            <v>1</v>
          </cell>
          <cell r="J2465"/>
          <cell r="K2465"/>
          <cell r="L2465"/>
          <cell r="M2465"/>
          <cell r="N2465"/>
          <cell r="O2465">
            <v>1</v>
          </cell>
          <cell r="P2465"/>
          <cell r="Q2465">
            <v>2</v>
          </cell>
          <cell r="R2465"/>
          <cell r="S2465">
            <v>5</v>
          </cell>
          <cell r="T2465"/>
          <cell r="U2465"/>
          <cell r="V2465"/>
          <cell r="W2465"/>
          <cell r="X2465">
            <v>1</v>
          </cell>
          <cell r="Y2465"/>
          <cell r="Z2465"/>
        </row>
        <row r="2466">
          <cell r="A2466">
            <v>43366</v>
          </cell>
          <cell r="B2466">
            <v>8</v>
          </cell>
          <cell r="C2466">
            <v>27</v>
          </cell>
          <cell r="D2466">
            <v>8</v>
          </cell>
          <cell r="E2466"/>
          <cell r="F2466">
            <v>2</v>
          </cell>
          <cell r="G2466">
            <v>2</v>
          </cell>
          <cell r="H2466">
            <v>1</v>
          </cell>
          <cell r="I2466">
            <v>1</v>
          </cell>
          <cell r="J2466"/>
          <cell r="K2466"/>
          <cell r="L2466"/>
          <cell r="M2466"/>
          <cell r="N2466"/>
          <cell r="O2466">
            <v>1</v>
          </cell>
          <cell r="P2466"/>
          <cell r="Q2466">
            <v>2</v>
          </cell>
          <cell r="R2466"/>
          <cell r="S2466">
            <v>5</v>
          </cell>
          <cell r="T2466"/>
          <cell r="U2466"/>
          <cell r="V2466"/>
          <cell r="W2466"/>
          <cell r="X2466">
            <v>2</v>
          </cell>
          <cell r="Y2466"/>
          <cell r="Z2466"/>
        </row>
        <row r="2467">
          <cell r="A2467">
            <v>43367</v>
          </cell>
          <cell r="B2467">
            <v>8</v>
          </cell>
          <cell r="C2467">
            <v>25</v>
          </cell>
          <cell r="D2467">
            <v>6</v>
          </cell>
          <cell r="E2467"/>
          <cell r="F2467">
            <v>2</v>
          </cell>
          <cell r="G2467">
            <v>1</v>
          </cell>
          <cell r="H2467"/>
          <cell r="I2467"/>
          <cell r="J2467"/>
          <cell r="K2467"/>
          <cell r="L2467"/>
          <cell r="M2467"/>
          <cell r="N2467"/>
          <cell r="O2467">
            <v>1</v>
          </cell>
          <cell r="P2467"/>
          <cell r="Q2467">
            <v>2</v>
          </cell>
          <cell r="R2467"/>
          <cell r="S2467">
            <v>2</v>
          </cell>
          <cell r="T2467"/>
          <cell r="U2467"/>
          <cell r="V2467"/>
          <cell r="W2467"/>
          <cell r="X2467">
            <v>2</v>
          </cell>
          <cell r="Y2467"/>
          <cell r="Z2467"/>
        </row>
        <row r="2468">
          <cell r="A2468">
            <v>43368</v>
          </cell>
          <cell r="B2468">
            <v>8</v>
          </cell>
          <cell r="C2468">
            <v>28</v>
          </cell>
          <cell r="D2468">
            <v>6</v>
          </cell>
          <cell r="E2468"/>
          <cell r="F2468">
            <v>2</v>
          </cell>
          <cell r="G2468">
            <v>1</v>
          </cell>
          <cell r="H2468"/>
          <cell r="I2468"/>
          <cell r="J2468"/>
          <cell r="K2468"/>
          <cell r="L2468"/>
          <cell r="M2468"/>
          <cell r="N2468"/>
          <cell r="O2468">
            <v>1</v>
          </cell>
          <cell r="P2468"/>
          <cell r="Q2468">
            <v>2</v>
          </cell>
          <cell r="R2468"/>
          <cell r="S2468">
            <v>1</v>
          </cell>
          <cell r="T2468"/>
          <cell r="U2468"/>
          <cell r="V2468">
            <v>1</v>
          </cell>
          <cell r="W2468"/>
          <cell r="X2468">
            <v>4</v>
          </cell>
          <cell r="Y2468"/>
          <cell r="Z2468"/>
        </row>
        <row r="2469">
          <cell r="A2469">
            <v>43369</v>
          </cell>
          <cell r="B2469">
            <v>7</v>
          </cell>
          <cell r="C2469">
            <v>32</v>
          </cell>
          <cell r="D2469">
            <v>3</v>
          </cell>
          <cell r="E2469"/>
          <cell r="F2469">
            <v>2</v>
          </cell>
          <cell r="G2469">
            <v>2</v>
          </cell>
          <cell r="H2469">
            <v>2</v>
          </cell>
          <cell r="I2469"/>
          <cell r="J2469"/>
          <cell r="K2469"/>
          <cell r="L2469"/>
          <cell r="M2469"/>
          <cell r="N2469"/>
          <cell r="O2469">
            <v>1</v>
          </cell>
          <cell r="P2469"/>
          <cell r="Q2469">
            <v>1</v>
          </cell>
          <cell r="R2469"/>
          <cell r="S2469">
            <v>1</v>
          </cell>
          <cell r="T2469"/>
          <cell r="U2469"/>
          <cell r="V2469"/>
          <cell r="W2469"/>
          <cell r="X2469">
            <v>3</v>
          </cell>
          <cell r="Y2469"/>
          <cell r="Z2469"/>
        </row>
        <row r="2470">
          <cell r="A2470">
            <v>43370</v>
          </cell>
          <cell r="B2470">
            <v>7</v>
          </cell>
          <cell r="C2470">
            <v>36</v>
          </cell>
          <cell r="D2470">
            <v>2</v>
          </cell>
          <cell r="E2470"/>
          <cell r="F2470">
            <v>2</v>
          </cell>
          <cell r="G2470">
            <v>2</v>
          </cell>
          <cell r="H2470">
            <v>2</v>
          </cell>
          <cell r="I2470"/>
          <cell r="J2470"/>
          <cell r="K2470"/>
          <cell r="L2470"/>
          <cell r="M2470"/>
          <cell r="N2470"/>
          <cell r="O2470">
            <v>1</v>
          </cell>
          <cell r="P2470"/>
          <cell r="Q2470">
            <v>1</v>
          </cell>
          <cell r="R2470"/>
          <cell r="S2470">
            <v>1</v>
          </cell>
          <cell r="T2470"/>
          <cell r="U2470"/>
          <cell r="V2470"/>
          <cell r="W2470"/>
          <cell r="X2470">
            <v>3</v>
          </cell>
          <cell r="Y2470"/>
          <cell r="Z2470"/>
        </row>
        <row r="2471">
          <cell r="A2471">
            <v>43371</v>
          </cell>
          <cell r="B2471">
            <v>7</v>
          </cell>
          <cell r="C2471">
            <v>31</v>
          </cell>
          <cell r="D2471">
            <v>2</v>
          </cell>
          <cell r="E2471"/>
          <cell r="F2471">
            <v>2</v>
          </cell>
          <cell r="G2471">
            <v>1</v>
          </cell>
          <cell r="H2471">
            <v>4</v>
          </cell>
          <cell r="I2471">
            <v>1</v>
          </cell>
          <cell r="J2471"/>
          <cell r="K2471"/>
          <cell r="L2471"/>
          <cell r="M2471"/>
          <cell r="N2471"/>
          <cell r="O2471">
            <v>2</v>
          </cell>
          <cell r="P2471"/>
          <cell r="Q2471">
            <v>1</v>
          </cell>
          <cell r="R2471"/>
          <cell r="S2471">
            <v>8</v>
          </cell>
          <cell r="T2471"/>
          <cell r="U2471"/>
          <cell r="V2471">
            <v>1</v>
          </cell>
          <cell r="W2471"/>
          <cell r="X2471">
            <v>3</v>
          </cell>
          <cell r="Y2471"/>
          <cell r="Z2471"/>
        </row>
        <row r="2472">
          <cell r="A2472">
            <v>43372</v>
          </cell>
          <cell r="B2472">
            <v>7</v>
          </cell>
          <cell r="C2472">
            <v>28</v>
          </cell>
          <cell r="D2472"/>
          <cell r="E2472"/>
          <cell r="F2472">
            <v>2</v>
          </cell>
          <cell r="G2472">
            <v>1</v>
          </cell>
          <cell r="H2472">
            <v>5</v>
          </cell>
          <cell r="I2472"/>
          <cell r="J2472"/>
          <cell r="K2472"/>
          <cell r="L2472"/>
          <cell r="M2472"/>
          <cell r="N2472"/>
          <cell r="O2472">
            <v>3</v>
          </cell>
          <cell r="P2472"/>
          <cell r="Q2472">
            <v>1</v>
          </cell>
          <cell r="R2472"/>
          <cell r="S2472">
            <v>4</v>
          </cell>
          <cell r="T2472"/>
          <cell r="U2472"/>
          <cell r="V2472">
            <v>1</v>
          </cell>
          <cell r="W2472"/>
          <cell r="X2472">
            <v>4</v>
          </cell>
          <cell r="Y2472"/>
          <cell r="Z2472"/>
        </row>
        <row r="2473">
          <cell r="A2473">
            <v>43373</v>
          </cell>
          <cell r="B2473">
            <v>9</v>
          </cell>
          <cell r="C2473">
            <v>31</v>
          </cell>
          <cell r="D2473">
            <v>2</v>
          </cell>
          <cell r="E2473"/>
          <cell r="F2473">
            <v>2</v>
          </cell>
          <cell r="G2473"/>
          <cell r="H2473">
            <v>2</v>
          </cell>
          <cell r="I2473"/>
          <cell r="J2473"/>
          <cell r="K2473"/>
          <cell r="L2473">
            <v>1</v>
          </cell>
          <cell r="M2473"/>
          <cell r="N2473"/>
          <cell r="O2473">
            <v>1</v>
          </cell>
          <cell r="P2473"/>
          <cell r="Q2473">
            <v>1</v>
          </cell>
          <cell r="R2473"/>
          <cell r="S2473">
            <v>3</v>
          </cell>
          <cell r="T2473"/>
          <cell r="U2473"/>
          <cell r="V2473">
            <v>1</v>
          </cell>
          <cell r="W2473"/>
          <cell r="X2473">
            <v>3</v>
          </cell>
          <cell r="Y2473"/>
          <cell r="Z2473"/>
        </row>
        <row r="2474">
          <cell r="A2474">
            <v>43374</v>
          </cell>
          <cell r="B2474">
            <v>10</v>
          </cell>
          <cell r="C2474">
            <v>32</v>
          </cell>
          <cell r="D2474"/>
          <cell r="E2474"/>
          <cell r="F2474">
            <v>3</v>
          </cell>
          <cell r="G2474">
            <v>1</v>
          </cell>
          <cell r="H2474">
            <v>1</v>
          </cell>
          <cell r="I2474">
            <v>2</v>
          </cell>
          <cell r="J2474"/>
          <cell r="K2474"/>
          <cell r="L2474"/>
          <cell r="M2474">
            <v>1</v>
          </cell>
          <cell r="N2474"/>
          <cell r="O2474">
            <v>2</v>
          </cell>
          <cell r="P2474"/>
          <cell r="Q2474"/>
          <cell r="R2474"/>
          <cell r="S2474">
            <v>2</v>
          </cell>
          <cell r="T2474"/>
          <cell r="U2474"/>
          <cell r="V2474"/>
          <cell r="W2474"/>
          <cell r="X2474">
            <v>3</v>
          </cell>
          <cell r="Y2474"/>
          <cell r="Z2474"/>
        </row>
        <row r="2475">
          <cell r="A2475">
            <v>43375</v>
          </cell>
          <cell r="B2475">
            <v>9</v>
          </cell>
          <cell r="C2475">
            <v>30</v>
          </cell>
          <cell r="D2475">
            <v>2</v>
          </cell>
          <cell r="E2475"/>
          <cell r="F2475">
            <v>1</v>
          </cell>
          <cell r="G2475">
            <v>1</v>
          </cell>
          <cell r="H2475"/>
          <cell r="I2475">
            <v>1</v>
          </cell>
          <cell r="J2475"/>
          <cell r="K2475"/>
          <cell r="L2475">
            <v>1</v>
          </cell>
          <cell r="M2475">
            <v>1</v>
          </cell>
          <cell r="N2475"/>
          <cell r="O2475">
            <v>1</v>
          </cell>
          <cell r="P2475"/>
          <cell r="Q2475"/>
          <cell r="R2475"/>
          <cell r="S2475">
            <v>6</v>
          </cell>
          <cell r="T2475"/>
          <cell r="U2475"/>
          <cell r="V2475"/>
          <cell r="W2475"/>
          <cell r="X2475">
            <v>3</v>
          </cell>
          <cell r="Y2475"/>
          <cell r="Z2475"/>
        </row>
        <row r="2476">
          <cell r="A2476">
            <v>43376</v>
          </cell>
          <cell r="B2476">
            <v>9</v>
          </cell>
          <cell r="C2476">
            <v>29</v>
          </cell>
          <cell r="D2476">
            <v>2</v>
          </cell>
          <cell r="E2476"/>
          <cell r="F2476">
            <v>1</v>
          </cell>
          <cell r="G2476">
            <v>1</v>
          </cell>
          <cell r="H2476">
            <v>1</v>
          </cell>
          <cell r="I2476">
            <v>1</v>
          </cell>
          <cell r="J2476"/>
          <cell r="K2476"/>
          <cell r="L2476"/>
          <cell r="M2476">
            <v>1</v>
          </cell>
          <cell r="N2476"/>
          <cell r="O2476">
            <v>1</v>
          </cell>
          <cell r="P2476"/>
          <cell r="Q2476"/>
          <cell r="R2476"/>
          <cell r="S2476">
            <v>6</v>
          </cell>
          <cell r="T2476"/>
          <cell r="U2476"/>
          <cell r="V2476">
            <v>1</v>
          </cell>
          <cell r="W2476"/>
          <cell r="X2476">
            <v>3</v>
          </cell>
          <cell r="Y2476"/>
          <cell r="Z2476"/>
        </row>
        <row r="2477">
          <cell r="A2477">
            <v>43377</v>
          </cell>
          <cell r="B2477">
            <v>12</v>
          </cell>
          <cell r="C2477">
            <v>25</v>
          </cell>
          <cell r="D2477">
            <v>4</v>
          </cell>
          <cell r="E2477"/>
          <cell r="F2477">
            <v>1</v>
          </cell>
          <cell r="G2477">
            <v>1</v>
          </cell>
          <cell r="H2477">
            <v>1</v>
          </cell>
          <cell r="I2477">
            <v>1</v>
          </cell>
          <cell r="J2477"/>
          <cell r="K2477"/>
          <cell r="L2477"/>
          <cell r="M2477"/>
          <cell r="N2477"/>
          <cell r="O2477"/>
          <cell r="P2477"/>
          <cell r="Q2477"/>
          <cell r="R2477"/>
          <cell r="S2477">
            <v>5</v>
          </cell>
          <cell r="T2477"/>
          <cell r="U2477"/>
          <cell r="V2477">
            <v>1</v>
          </cell>
          <cell r="W2477"/>
          <cell r="X2477">
            <v>3</v>
          </cell>
          <cell r="Y2477"/>
          <cell r="Z2477"/>
        </row>
        <row r="2478">
          <cell r="A2478">
            <v>43378</v>
          </cell>
          <cell r="B2478">
            <v>13</v>
          </cell>
          <cell r="C2478">
            <v>29</v>
          </cell>
          <cell r="D2478">
            <v>4</v>
          </cell>
          <cell r="E2478"/>
          <cell r="F2478">
            <v>1</v>
          </cell>
          <cell r="G2478">
            <v>1</v>
          </cell>
          <cell r="H2478"/>
          <cell r="I2478"/>
          <cell r="J2478"/>
          <cell r="K2478"/>
          <cell r="L2478"/>
          <cell r="M2478">
            <v>1</v>
          </cell>
          <cell r="N2478"/>
          <cell r="O2478"/>
          <cell r="P2478"/>
          <cell r="Q2478">
            <v>1</v>
          </cell>
          <cell r="R2478"/>
          <cell r="S2478">
            <v>7</v>
          </cell>
          <cell r="T2478"/>
          <cell r="U2478"/>
          <cell r="V2478"/>
          <cell r="W2478">
            <v>2</v>
          </cell>
          <cell r="X2478">
            <v>6</v>
          </cell>
          <cell r="Y2478"/>
          <cell r="Z2478"/>
        </row>
        <row r="2479">
          <cell r="A2479">
            <v>43379</v>
          </cell>
          <cell r="B2479">
            <v>15</v>
          </cell>
          <cell r="C2479">
            <v>35</v>
          </cell>
          <cell r="D2479">
            <v>4</v>
          </cell>
          <cell r="E2479"/>
          <cell r="F2479">
            <v>1</v>
          </cell>
          <cell r="G2479">
            <v>1</v>
          </cell>
          <cell r="H2479">
            <v>1</v>
          </cell>
          <cell r="I2479"/>
          <cell r="J2479"/>
          <cell r="K2479"/>
          <cell r="L2479">
            <v>1</v>
          </cell>
          <cell r="M2479"/>
          <cell r="N2479"/>
          <cell r="O2479"/>
          <cell r="P2479"/>
          <cell r="Q2479">
            <v>1</v>
          </cell>
          <cell r="R2479"/>
          <cell r="S2479">
            <v>7</v>
          </cell>
          <cell r="T2479"/>
          <cell r="U2479"/>
          <cell r="V2479"/>
          <cell r="W2479">
            <v>2</v>
          </cell>
          <cell r="X2479">
            <v>5</v>
          </cell>
          <cell r="Y2479"/>
          <cell r="Z2479"/>
        </row>
        <row r="2480">
          <cell r="A2480">
            <v>43380</v>
          </cell>
          <cell r="B2480">
            <v>13</v>
          </cell>
          <cell r="C2480">
            <v>44</v>
          </cell>
          <cell r="D2480">
            <v>2</v>
          </cell>
          <cell r="E2480"/>
          <cell r="F2480">
            <v>1</v>
          </cell>
          <cell r="G2480">
            <v>1</v>
          </cell>
          <cell r="H2480">
            <v>2</v>
          </cell>
          <cell r="I2480">
            <v>1</v>
          </cell>
          <cell r="J2480"/>
          <cell r="K2480"/>
          <cell r="L2480"/>
          <cell r="M2480">
            <v>1</v>
          </cell>
          <cell r="N2480"/>
          <cell r="O2480"/>
          <cell r="P2480"/>
          <cell r="Q2480"/>
          <cell r="R2480"/>
          <cell r="S2480">
            <v>5</v>
          </cell>
          <cell r="T2480"/>
          <cell r="U2480"/>
          <cell r="V2480"/>
          <cell r="W2480">
            <v>1</v>
          </cell>
          <cell r="X2480">
            <v>7</v>
          </cell>
          <cell r="Y2480"/>
          <cell r="Z2480"/>
        </row>
        <row r="2481">
          <cell r="A2481">
            <v>43381</v>
          </cell>
          <cell r="B2481">
            <v>13</v>
          </cell>
          <cell r="C2481">
            <v>36</v>
          </cell>
          <cell r="D2481">
            <v>2</v>
          </cell>
          <cell r="E2481"/>
          <cell r="F2481">
            <v>2</v>
          </cell>
          <cell r="G2481"/>
          <cell r="H2481">
            <v>1</v>
          </cell>
          <cell r="I2481"/>
          <cell r="J2481"/>
          <cell r="K2481"/>
          <cell r="L2481">
            <v>1</v>
          </cell>
          <cell r="M2481"/>
          <cell r="N2481"/>
          <cell r="O2481"/>
          <cell r="P2481"/>
          <cell r="Q2481">
            <v>2</v>
          </cell>
          <cell r="R2481"/>
          <cell r="S2481">
            <v>6</v>
          </cell>
          <cell r="T2481"/>
          <cell r="U2481"/>
          <cell r="V2481"/>
          <cell r="W2481">
            <v>1</v>
          </cell>
          <cell r="X2481">
            <v>5</v>
          </cell>
          <cell r="Y2481"/>
          <cell r="Z2481"/>
        </row>
        <row r="2482">
          <cell r="A2482">
            <v>43382</v>
          </cell>
          <cell r="B2482">
            <v>12</v>
          </cell>
          <cell r="C2482">
            <v>40</v>
          </cell>
          <cell r="D2482">
            <v>2</v>
          </cell>
          <cell r="E2482"/>
          <cell r="F2482">
            <v>2</v>
          </cell>
          <cell r="G2482"/>
          <cell r="H2482">
            <v>1</v>
          </cell>
          <cell r="I2482">
            <v>1</v>
          </cell>
          <cell r="J2482"/>
          <cell r="K2482"/>
          <cell r="L2482">
            <v>1</v>
          </cell>
          <cell r="M2482"/>
          <cell r="N2482"/>
          <cell r="O2482">
            <v>1</v>
          </cell>
          <cell r="P2482"/>
          <cell r="Q2482">
            <v>1</v>
          </cell>
          <cell r="R2482"/>
          <cell r="S2482">
            <v>8</v>
          </cell>
          <cell r="T2482"/>
          <cell r="U2482"/>
          <cell r="V2482">
            <v>2</v>
          </cell>
          <cell r="W2482"/>
          <cell r="X2482">
            <v>4</v>
          </cell>
          <cell r="Y2482"/>
          <cell r="Z2482"/>
        </row>
        <row r="2483">
          <cell r="A2483">
            <v>43383</v>
          </cell>
          <cell r="B2483">
            <v>11</v>
          </cell>
          <cell r="C2483">
            <v>42</v>
          </cell>
          <cell r="D2483"/>
          <cell r="E2483"/>
          <cell r="F2483">
            <v>2</v>
          </cell>
          <cell r="G2483"/>
          <cell r="H2483">
            <v>2</v>
          </cell>
          <cell r="I2483">
            <v>2</v>
          </cell>
          <cell r="J2483"/>
          <cell r="K2483"/>
          <cell r="L2483"/>
          <cell r="M2483"/>
          <cell r="N2483"/>
          <cell r="O2483">
            <v>1</v>
          </cell>
          <cell r="P2483"/>
          <cell r="Q2483">
            <v>3</v>
          </cell>
          <cell r="R2483"/>
          <cell r="S2483">
            <v>8</v>
          </cell>
          <cell r="T2483"/>
          <cell r="U2483"/>
          <cell r="V2483">
            <v>3</v>
          </cell>
          <cell r="W2483"/>
          <cell r="X2483">
            <v>8</v>
          </cell>
          <cell r="Y2483"/>
          <cell r="Z2483"/>
        </row>
        <row r="2484">
          <cell r="A2484">
            <v>43384</v>
          </cell>
          <cell r="B2484">
            <v>10</v>
          </cell>
          <cell r="C2484">
            <v>42</v>
          </cell>
          <cell r="D2484">
            <v>1</v>
          </cell>
          <cell r="E2484"/>
          <cell r="F2484">
            <v>2</v>
          </cell>
          <cell r="G2484"/>
          <cell r="H2484">
            <v>2</v>
          </cell>
          <cell r="I2484">
            <v>1</v>
          </cell>
          <cell r="J2484"/>
          <cell r="K2484"/>
          <cell r="L2484"/>
          <cell r="M2484"/>
          <cell r="N2484"/>
          <cell r="O2484">
            <v>1</v>
          </cell>
          <cell r="P2484"/>
          <cell r="Q2484">
            <v>1</v>
          </cell>
          <cell r="R2484"/>
          <cell r="S2484">
            <v>9</v>
          </cell>
          <cell r="T2484"/>
          <cell r="U2484"/>
          <cell r="V2484">
            <v>4</v>
          </cell>
          <cell r="W2484"/>
          <cell r="X2484">
            <v>9</v>
          </cell>
          <cell r="Y2484"/>
          <cell r="Z2484"/>
        </row>
        <row r="2485">
          <cell r="A2485">
            <v>43385</v>
          </cell>
          <cell r="B2485">
            <v>10</v>
          </cell>
          <cell r="C2485">
            <v>35</v>
          </cell>
          <cell r="D2485">
            <v>2</v>
          </cell>
          <cell r="E2485"/>
          <cell r="F2485">
            <v>2</v>
          </cell>
          <cell r="G2485">
            <v>1</v>
          </cell>
          <cell r="H2485">
            <v>4</v>
          </cell>
          <cell r="I2485">
            <v>1</v>
          </cell>
          <cell r="J2485"/>
          <cell r="K2485">
            <v>1</v>
          </cell>
          <cell r="L2485"/>
          <cell r="M2485">
            <v>1</v>
          </cell>
          <cell r="N2485"/>
          <cell r="O2485">
            <v>1</v>
          </cell>
          <cell r="P2485"/>
          <cell r="Q2485"/>
          <cell r="R2485"/>
          <cell r="S2485">
            <v>6</v>
          </cell>
          <cell r="T2485"/>
          <cell r="U2485"/>
          <cell r="V2485">
            <v>4</v>
          </cell>
          <cell r="W2485"/>
          <cell r="X2485">
            <v>9</v>
          </cell>
          <cell r="Y2485"/>
          <cell r="Z2485"/>
        </row>
        <row r="2486">
          <cell r="A2486">
            <v>43386</v>
          </cell>
          <cell r="B2486">
            <v>10</v>
          </cell>
          <cell r="C2486">
            <v>28</v>
          </cell>
          <cell r="D2486">
            <v>1</v>
          </cell>
          <cell r="E2486"/>
          <cell r="F2486">
            <v>1</v>
          </cell>
          <cell r="G2486"/>
          <cell r="H2486">
            <v>3</v>
          </cell>
          <cell r="I2486">
            <v>1</v>
          </cell>
          <cell r="J2486"/>
          <cell r="K2486">
            <v>1</v>
          </cell>
          <cell r="L2486">
            <v>1</v>
          </cell>
          <cell r="M2486">
            <v>1</v>
          </cell>
          <cell r="N2486"/>
          <cell r="O2486">
            <v>1</v>
          </cell>
          <cell r="P2486"/>
          <cell r="Q2486"/>
          <cell r="R2486"/>
          <cell r="S2486">
            <v>7</v>
          </cell>
          <cell r="T2486"/>
          <cell r="U2486"/>
          <cell r="V2486">
            <v>2</v>
          </cell>
          <cell r="W2486">
            <v>1</v>
          </cell>
          <cell r="X2486">
            <v>8</v>
          </cell>
          <cell r="Y2486"/>
          <cell r="Z2486"/>
        </row>
        <row r="2487">
          <cell r="A2487">
            <v>43387</v>
          </cell>
          <cell r="B2487">
            <v>12</v>
          </cell>
          <cell r="C2487">
            <v>27</v>
          </cell>
          <cell r="D2487"/>
          <cell r="E2487"/>
          <cell r="F2487">
            <v>3</v>
          </cell>
          <cell r="G2487"/>
          <cell r="H2487">
            <v>5</v>
          </cell>
          <cell r="I2487">
            <v>1</v>
          </cell>
          <cell r="J2487"/>
          <cell r="K2487"/>
          <cell r="L2487"/>
          <cell r="M2487">
            <v>2</v>
          </cell>
          <cell r="N2487"/>
          <cell r="O2487"/>
          <cell r="P2487"/>
          <cell r="Q2487">
            <v>1</v>
          </cell>
          <cell r="R2487"/>
          <cell r="S2487">
            <v>9</v>
          </cell>
          <cell r="T2487"/>
          <cell r="U2487"/>
          <cell r="V2487">
            <v>2</v>
          </cell>
          <cell r="W2487">
            <v>2</v>
          </cell>
          <cell r="X2487">
            <v>7</v>
          </cell>
          <cell r="Y2487"/>
          <cell r="Z2487"/>
        </row>
        <row r="2488">
          <cell r="A2488">
            <v>43388</v>
          </cell>
          <cell r="B2488">
            <v>11</v>
          </cell>
          <cell r="C2488">
            <v>32</v>
          </cell>
          <cell r="D2488"/>
          <cell r="E2488"/>
          <cell r="F2488">
            <v>2</v>
          </cell>
          <cell r="G2488"/>
          <cell r="H2488">
            <v>4</v>
          </cell>
          <cell r="I2488">
            <v>1</v>
          </cell>
          <cell r="J2488"/>
          <cell r="K2488"/>
          <cell r="L2488">
            <v>1</v>
          </cell>
          <cell r="M2488">
            <v>2</v>
          </cell>
          <cell r="N2488"/>
          <cell r="O2488"/>
          <cell r="P2488"/>
          <cell r="Q2488">
            <v>1</v>
          </cell>
          <cell r="R2488"/>
          <cell r="S2488">
            <v>11</v>
          </cell>
          <cell r="T2488"/>
          <cell r="U2488"/>
          <cell r="V2488"/>
          <cell r="W2488">
            <v>2</v>
          </cell>
          <cell r="X2488">
            <v>7</v>
          </cell>
          <cell r="Y2488"/>
          <cell r="Z2488"/>
        </row>
        <row r="2489">
          <cell r="A2489">
            <v>43389</v>
          </cell>
          <cell r="B2489">
            <v>11</v>
          </cell>
          <cell r="C2489">
            <v>25</v>
          </cell>
          <cell r="D2489"/>
          <cell r="E2489"/>
          <cell r="F2489">
            <v>1</v>
          </cell>
          <cell r="G2489"/>
          <cell r="H2489">
            <v>4</v>
          </cell>
          <cell r="I2489"/>
          <cell r="J2489"/>
          <cell r="K2489"/>
          <cell r="L2489"/>
          <cell r="M2489">
            <v>1</v>
          </cell>
          <cell r="N2489"/>
          <cell r="O2489"/>
          <cell r="P2489"/>
          <cell r="Q2489">
            <v>2</v>
          </cell>
          <cell r="R2489"/>
          <cell r="S2489">
            <v>9</v>
          </cell>
          <cell r="T2489"/>
          <cell r="U2489"/>
          <cell r="V2489">
            <v>1</v>
          </cell>
          <cell r="W2489">
            <v>1</v>
          </cell>
          <cell r="X2489">
            <v>8</v>
          </cell>
          <cell r="Y2489"/>
          <cell r="Z2489"/>
        </row>
        <row r="2490">
          <cell r="A2490">
            <v>43390</v>
          </cell>
          <cell r="B2490">
            <v>11</v>
          </cell>
          <cell r="C2490">
            <v>31</v>
          </cell>
          <cell r="D2490"/>
          <cell r="E2490"/>
          <cell r="F2490">
            <v>1</v>
          </cell>
          <cell r="G2490"/>
          <cell r="H2490">
            <v>5</v>
          </cell>
          <cell r="I2490"/>
          <cell r="J2490"/>
          <cell r="K2490"/>
          <cell r="L2490">
            <v>2</v>
          </cell>
          <cell r="M2490">
            <v>2</v>
          </cell>
          <cell r="N2490"/>
          <cell r="O2490">
            <v>1</v>
          </cell>
          <cell r="P2490"/>
          <cell r="Q2490"/>
          <cell r="R2490"/>
          <cell r="S2490">
            <v>7</v>
          </cell>
          <cell r="T2490"/>
          <cell r="U2490"/>
          <cell r="V2490">
            <v>1</v>
          </cell>
          <cell r="W2490">
            <v>2</v>
          </cell>
          <cell r="X2490">
            <v>10</v>
          </cell>
          <cell r="Y2490"/>
          <cell r="Z2490"/>
        </row>
        <row r="2491">
          <cell r="A2491">
            <v>43391</v>
          </cell>
          <cell r="B2491">
            <v>10</v>
          </cell>
          <cell r="C2491">
            <v>25</v>
          </cell>
          <cell r="D2491">
            <v>1</v>
          </cell>
          <cell r="E2491"/>
          <cell r="F2491">
            <v>1</v>
          </cell>
          <cell r="G2491"/>
          <cell r="H2491">
            <v>4</v>
          </cell>
          <cell r="I2491"/>
          <cell r="J2491"/>
          <cell r="K2491"/>
          <cell r="L2491"/>
          <cell r="M2491">
            <v>1</v>
          </cell>
          <cell r="N2491"/>
          <cell r="O2491"/>
          <cell r="P2491"/>
          <cell r="Q2491"/>
          <cell r="R2491"/>
          <cell r="S2491">
            <v>6</v>
          </cell>
          <cell r="T2491"/>
          <cell r="U2491"/>
          <cell r="V2491">
            <v>2</v>
          </cell>
          <cell r="W2491">
            <v>1</v>
          </cell>
          <cell r="X2491">
            <v>9</v>
          </cell>
          <cell r="Y2491"/>
          <cell r="Z2491"/>
        </row>
        <row r="2492">
          <cell r="A2492">
            <v>43392</v>
          </cell>
          <cell r="B2492">
            <v>9</v>
          </cell>
          <cell r="C2492">
            <v>22</v>
          </cell>
          <cell r="D2492"/>
          <cell r="E2492"/>
          <cell r="F2492">
            <v>1</v>
          </cell>
          <cell r="G2492"/>
          <cell r="H2492">
            <v>2</v>
          </cell>
          <cell r="I2492"/>
          <cell r="J2492"/>
          <cell r="K2492"/>
          <cell r="L2492">
            <v>1</v>
          </cell>
          <cell r="M2492">
            <v>1</v>
          </cell>
          <cell r="N2492"/>
          <cell r="O2492">
            <v>1</v>
          </cell>
          <cell r="P2492"/>
          <cell r="Q2492">
            <v>1</v>
          </cell>
          <cell r="R2492"/>
          <cell r="S2492">
            <v>4</v>
          </cell>
          <cell r="T2492"/>
          <cell r="U2492"/>
          <cell r="V2492">
            <v>2</v>
          </cell>
          <cell r="W2492">
            <v>2</v>
          </cell>
          <cell r="X2492">
            <v>8</v>
          </cell>
          <cell r="Y2492"/>
          <cell r="Z2492"/>
        </row>
        <row r="2493">
          <cell r="A2493">
            <v>43393</v>
          </cell>
          <cell r="B2493">
            <v>9</v>
          </cell>
          <cell r="C2493">
            <v>25</v>
          </cell>
          <cell r="D2493"/>
          <cell r="E2493"/>
          <cell r="F2493"/>
          <cell r="G2493"/>
          <cell r="H2493">
            <v>1</v>
          </cell>
          <cell r="I2493">
            <v>1</v>
          </cell>
          <cell r="J2493"/>
          <cell r="K2493"/>
          <cell r="L2493"/>
          <cell r="M2493">
            <v>1</v>
          </cell>
          <cell r="N2493"/>
          <cell r="O2493"/>
          <cell r="P2493"/>
          <cell r="Q2493"/>
          <cell r="R2493"/>
          <cell r="S2493">
            <v>6</v>
          </cell>
          <cell r="T2493"/>
          <cell r="U2493"/>
          <cell r="V2493">
            <v>2</v>
          </cell>
          <cell r="W2493">
            <v>2</v>
          </cell>
          <cell r="X2493">
            <v>7</v>
          </cell>
          <cell r="Y2493"/>
          <cell r="Z2493"/>
        </row>
        <row r="2494">
          <cell r="A2494">
            <v>43394</v>
          </cell>
          <cell r="B2494">
            <v>9</v>
          </cell>
          <cell r="C2494">
            <v>27</v>
          </cell>
          <cell r="D2494"/>
          <cell r="E2494"/>
          <cell r="F2494"/>
          <cell r="G2494">
            <v>1</v>
          </cell>
          <cell r="H2494"/>
          <cell r="I2494">
            <v>1</v>
          </cell>
          <cell r="J2494"/>
          <cell r="K2494"/>
          <cell r="L2494"/>
          <cell r="M2494">
            <v>2</v>
          </cell>
          <cell r="N2494"/>
          <cell r="O2494"/>
          <cell r="P2494"/>
          <cell r="Q2494"/>
          <cell r="R2494"/>
          <cell r="S2494">
            <v>2</v>
          </cell>
          <cell r="T2494"/>
          <cell r="U2494"/>
          <cell r="V2494">
            <v>3</v>
          </cell>
          <cell r="W2494">
            <v>2</v>
          </cell>
          <cell r="X2494">
            <v>6</v>
          </cell>
          <cell r="Y2494"/>
          <cell r="Z2494"/>
        </row>
        <row r="2495">
          <cell r="A2495">
            <v>43395</v>
          </cell>
          <cell r="B2495">
            <v>9</v>
          </cell>
          <cell r="C2495">
            <v>28</v>
          </cell>
          <cell r="D2495"/>
          <cell r="E2495"/>
          <cell r="F2495">
            <v>1</v>
          </cell>
          <cell r="G2495"/>
          <cell r="H2495">
            <v>1</v>
          </cell>
          <cell r="I2495">
            <v>1</v>
          </cell>
          <cell r="J2495"/>
          <cell r="K2495"/>
          <cell r="L2495"/>
          <cell r="M2495">
            <v>1</v>
          </cell>
          <cell r="N2495"/>
          <cell r="O2495"/>
          <cell r="P2495"/>
          <cell r="Q2495">
            <v>1</v>
          </cell>
          <cell r="R2495"/>
          <cell r="S2495">
            <v>3</v>
          </cell>
          <cell r="T2495"/>
          <cell r="U2495"/>
          <cell r="V2495">
            <v>3</v>
          </cell>
          <cell r="W2495">
            <v>1</v>
          </cell>
          <cell r="X2495">
            <v>8</v>
          </cell>
          <cell r="Y2495"/>
          <cell r="Z2495"/>
        </row>
        <row r="2496">
          <cell r="A2496">
            <v>43396</v>
          </cell>
          <cell r="B2496">
            <v>7</v>
          </cell>
          <cell r="C2496">
            <v>27</v>
          </cell>
          <cell r="D2496">
            <v>2</v>
          </cell>
          <cell r="E2496"/>
          <cell r="F2496"/>
          <cell r="G2496"/>
          <cell r="H2496">
            <v>2</v>
          </cell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>
            <v>2</v>
          </cell>
          <cell r="X2496">
            <v>8</v>
          </cell>
          <cell r="Y2496"/>
          <cell r="Z2496"/>
        </row>
        <row r="2497">
          <cell r="A2497">
            <v>43397</v>
          </cell>
          <cell r="B2497">
            <v>7</v>
          </cell>
          <cell r="C2497">
            <v>24</v>
          </cell>
          <cell r="D2497">
            <v>1</v>
          </cell>
          <cell r="E2497"/>
          <cell r="F2497"/>
          <cell r="G2497">
            <v>2</v>
          </cell>
          <cell r="H2497">
            <v>1</v>
          </cell>
          <cell r="I2497"/>
          <cell r="J2497"/>
          <cell r="K2497"/>
          <cell r="L2497"/>
          <cell r="M2497">
            <v>1</v>
          </cell>
          <cell r="N2497"/>
          <cell r="O2497"/>
          <cell r="P2497"/>
          <cell r="Q2497"/>
          <cell r="R2497"/>
          <cell r="S2497">
            <v>1</v>
          </cell>
          <cell r="T2497"/>
          <cell r="U2497"/>
          <cell r="V2497">
            <v>1</v>
          </cell>
          <cell r="W2497">
            <v>2</v>
          </cell>
          <cell r="X2497">
            <v>10</v>
          </cell>
          <cell r="Y2497"/>
          <cell r="Z2497"/>
        </row>
        <row r="2498">
          <cell r="A2498">
            <v>43398</v>
          </cell>
          <cell r="B2498">
            <v>7</v>
          </cell>
          <cell r="C2498">
            <v>17</v>
          </cell>
          <cell r="D2498"/>
          <cell r="E2498"/>
          <cell r="F2498">
            <v>1</v>
          </cell>
          <cell r="G2498">
            <v>1</v>
          </cell>
          <cell r="H2498">
            <v>2</v>
          </cell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  <cell r="S2498">
            <v>2</v>
          </cell>
          <cell r="T2498"/>
          <cell r="U2498"/>
          <cell r="V2498"/>
          <cell r="W2498">
            <v>1</v>
          </cell>
          <cell r="X2498">
            <v>10</v>
          </cell>
          <cell r="Y2498"/>
          <cell r="Z2498"/>
        </row>
        <row r="2499">
          <cell r="A2499">
            <v>43399</v>
          </cell>
          <cell r="B2499">
            <v>7</v>
          </cell>
          <cell r="C2499">
            <v>12</v>
          </cell>
          <cell r="D2499">
            <v>1</v>
          </cell>
          <cell r="E2499"/>
          <cell r="F2499">
            <v>1</v>
          </cell>
          <cell r="G2499">
            <v>3</v>
          </cell>
          <cell r="H2499">
            <v>2</v>
          </cell>
          <cell r="I2499"/>
          <cell r="J2499"/>
          <cell r="K2499"/>
          <cell r="L2499"/>
          <cell r="M2499"/>
          <cell r="N2499"/>
          <cell r="O2499"/>
          <cell r="P2499"/>
          <cell r="Q2499">
            <v>1</v>
          </cell>
          <cell r="R2499"/>
          <cell r="S2499">
            <v>2</v>
          </cell>
          <cell r="T2499"/>
          <cell r="U2499"/>
          <cell r="V2499">
            <v>4</v>
          </cell>
          <cell r="W2499">
            <v>2</v>
          </cell>
          <cell r="X2499">
            <v>10</v>
          </cell>
          <cell r="Y2499"/>
          <cell r="Z2499"/>
        </row>
        <row r="2500">
          <cell r="A2500">
            <v>43400</v>
          </cell>
          <cell r="B2500">
            <v>8</v>
          </cell>
          <cell r="C2500">
            <v>22</v>
          </cell>
          <cell r="D2500">
            <v>3</v>
          </cell>
          <cell r="E2500"/>
          <cell r="F2500">
            <v>1</v>
          </cell>
          <cell r="G2500">
            <v>3</v>
          </cell>
          <cell r="H2500">
            <v>1</v>
          </cell>
          <cell r="I2500"/>
          <cell r="J2500"/>
          <cell r="K2500"/>
          <cell r="L2500">
            <v>1</v>
          </cell>
          <cell r="M2500">
            <v>2</v>
          </cell>
          <cell r="N2500"/>
          <cell r="O2500"/>
          <cell r="P2500"/>
          <cell r="Q2500">
            <v>1</v>
          </cell>
          <cell r="R2500"/>
          <cell r="S2500">
            <v>3</v>
          </cell>
          <cell r="T2500"/>
          <cell r="U2500"/>
          <cell r="V2500">
            <v>3</v>
          </cell>
          <cell r="W2500">
            <v>1</v>
          </cell>
          <cell r="X2500">
            <v>6</v>
          </cell>
          <cell r="Y2500"/>
          <cell r="Z2500"/>
        </row>
        <row r="2501">
          <cell r="A2501">
            <v>43401</v>
          </cell>
          <cell r="B2501">
            <v>9</v>
          </cell>
          <cell r="C2501">
            <v>22</v>
          </cell>
          <cell r="D2501">
            <v>2</v>
          </cell>
          <cell r="E2501"/>
          <cell r="F2501">
            <v>1</v>
          </cell>
          <cell r="G2501">
            <v>3</v>
          </cell>
          <cell r="H2501">
            <v>1</v>
          </cell>
          <cell r="I2501"/>
          <cell r="J2501"/>
          <cell r="K2501"/>
          <cell r="L2501"/>
          <cell r="M2501">
            <v>1</v>
          </cell>
          <cell r="N2501"/>
          <cell r="O2501"/>
          <cell r="P2501"/>
          <cell r="Q2501">
            <v>1</v>
          </cell>
          <cell r="R2501"/>
          <cell r="S2501">
            <v>5</v>
          </cell>
          <cell r="T2501"/>
          <cell r="U2501"/>
          <cell r="V2501">
            <v>2</v>
          </cell>
          <cell r="W2501">
            <v>2</v>
          </cell>
          <cell r="X2501">
            <v>6</v>
          </cell>
          <cell r="Y2501"/>
          <cell r="Z2501"/>
        </row>
        <row r="2502">
          <cell r="A2502">
            <v>43402</v>
          </cell>
          <cell r="B2502">
            <v>8</v>
          </cell>
          <cell r="C2502">
            <v>17</v>
          </cell>
          <cell r="D2502">
            <v>6</v>
          </cell>
          <cell r="E2502"/>
          <cell r="F2502"/>
          <cell r="G2502">
            <v>2</v>
          </cell>
          <cell r="H2502"/>
          <cell r="I2502"/>
          <cell r="J2502"/>
          <cell r="K2502"/>
          <cell r="L2502">
            <v>1</v>
          </cell>
          <cell r="M2502">
            <v>1</v>
          </cell>
          <cell r="N2502"/>
          <cell r="O2502">
            <v>2</v>
          </cell>
          <cell r="P2502"/>
          <cell r="Q2502">
            <v>2</v>
          </cell>
          <cell r="R2502"/>
          <cell r="S2502">
            <v>3</v>
          </cell>
          <cell r="T2502"/>
          <cell r="U2502"/>
          <cell r="V2502">
            <v>4</v>
          </cell>
          <cell r="W2502"/>
          <cell r="X2502">
            <v>5</v>
          </cell>
          <cell r="Y2502"/>
          <cell r="Z2502"/>
        </row>
        <row r="2503">
          <cell r="A2503">
            <v>43403</v>
          </cell>
          <cell r="B2503">
            <v>7</v>
          </cell>
          <cell r="C2503">
            <v>19</v>
          </cell>
          <cell r="D2503">
            <v>3</v>
          </cell>
          <cell r="E2503"/>
          <cell r="F2503"/>
          <cell r="G2503">
            <v>1</v>
          </cell>
          <cell r="H2503"/>
          <cell r="I2503"/>
          <cell r="J2503"/>
          <cell r="K2503"/>
          <cell r="L2503"/>
          <cell r="M2503">
            <v>1</v>
          </cell>
          <cell r="N2503"/>
          <cell r="O2503"/>
          <cell r="P2503"/>
          <cell r="Q2503"/>
          <cell r="R2503"/>
          <cell r="S2503">
            <v>4</v>
          </cell>
          <cell r="T2503"/>
          <cell r="U2503"/>
          <cell r="V2503">
            <v>1</v>
          </cell>
          <cell r="W2503"/>
          <cell r="X2503">
            <v>6</v>
          </cell>
          <cell r="Y2503"/>
          <cell r="Z2503"/>
        </row>
        <row r="2504">
          <cell r="A2504">
            <v>43404</v>
          </cell>
          <cell r="B2504">
            <v>8</v>
          </cell>
          <cell r="C2504">
            <v>15</v>
          </cell>
          <cell r="D2504">
            <v>3</v>
          </cell>
          <cell r="E2504"/>
          <cell r="F2504"/>
          <cell r="G2504">
            <v>2</v>
          </cell>
          <cell r="H2504"/>
          <cell r="I2504">
            <v>1</v>
          </cell>
          <cell r="J2504"/>
          <cell r="K2504"/>
          <cell r="L2504">
            <v>1</v>
          </cell>
          <cell r="M2504">
            <v>2</v>
          </cell>
          <cell r="N2504"/>
          <cell r="O2504">
            <v>5</v>
          </cell>
          <cell r="P2504"/>
          <cell r="Q2504">
            <v>1</v>
          </cell>
          <cell r="R2504"/>
          <cell r="S2504">
            <v>4</v>
          </cell>
          <cell r="T2504"/>
          <cell r="U2504"/>
          <cell r="V2504">
            <v>1</v>
          </cell>
          <cell r="W2504">
            <v>1</v>
          </cell>
          <cell r="X2504">
            <v>6</v>
          </cell>
          <cell r="Y2504"/>
          <cell r="Z2504"/>
        </row>
        <row r="2505">
          <cell r="A2505">
            <v>43405</v>
          </cell>
          <cell r="B2505">
            <v>10</v>
          </cell>
          <cell r="C2505">
            <v>14</v>
          </cell>
          <cell r="D2505">
            <v>1</v>
          </cell>
          <cell r="E2505"/>
          <cell r="F2505"/>
          <cell r="G2505">
            <v>1</v>
          </cell>
          <cell r="H2505"/>
          <cell r="I2505"/>
          <cell r="J2505"/>
          <cell r="K2505"/>
          <cell r="L2505"/>
          <cell r="M2505"/>
          <cell r="N2505"/>
          <cell r="O2505">
            <v>5</v>
          </cell>
          <cell r="P2505"/>
          <cell r="Q2505">
            <v>1</v>
          </cell>
          <cell r="R2505"/>
          <cell r="S2505">
            <v>6</v>
          </cell>
          <cell r="T2505"/>
          <cell r="U2505"/>
          <cell r="V2505"/>
          <cell r="W2505">
            <v>1</v>
          </cell>
          <cell r="X2505">
            <v>5</v>
          </cell>
          <cell r="Y2505"/>
          <cell r="Z2505"/>
        </row>
        <row r="2506">
          <cell r="A2506">
            <v>43406</v>
          </cell>
          <cell r="B2506">
            <v>11</v>
          </cell>
          <cell r="C2506">
            <v>9</v>
          </cell>
          <cell r="D2506">
            <v>1</v>
          </cell>
          <cell r="E2506"/>
          <cell r="F2506"/>
          <cell r="G2506">
            <v>1</v>
          </cell>
          <cell r="H2506"/>
          <cell r="I2506"/>
          <cell r="J2506"/>
          <cell r="K2506"/>
          <cell r="L2506">
            <v>1</v>
          </cell>
          <cell r="M2506"/>
          <cell r="N2506"/>
          <cell r="O2506">
            <v>3</v>
          </cell>
          <cell r="P2506"/>
          <cell r="Q2506">
            <v>2</v>
          </cell>
          <cell r="R2506"/>
          <cell r="S2506">
            <v>4</v>
          </cell>
          <cell r="T2506"/>
          <cell r="U2506"/>
          <cell r="V2506">
            <v>2</v>
          </cell>
          <cell r="W2506"/>
          <cell r="X2506">
            <v>5</v>
          </cell>
          <cell r="Y2506"/>
          <cell r="Z2506"/>
        </row>
        <row r="2507">
          <cell r="A2507">
            <v>43407</v>
          </cell>
          <cell r="B2507">
            <v>11</v>
          </cell>
          <cell r="C2507">
            <v>8</v>
          </cell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>
            <v>1</v>
          </cell>
          <cell r="P2507"/>
          <cell r="Q2507"/>
          <cell r="R2507"/>
          <cell r="S2507">
            <v>3</v>
          </cell>
          <cell r="T2507"/>
          <cell r="U2507"/>
          <cell r="V2507"/>
          <cell r="W2507"/>
          <cell r="X2507">
            <v>1</v>
          </cell>
          <cell r="Y2507"/>
          <cell r="Z2507"/>
        </row>
        <row r="2508">
          <cell r="A2508">
            <v>43408</v>
          </cell>
          <cell r="B2508">
            <v>11</v>
          </cell>
          <cell r="C2508">
            <v>14</v>
          </cell>
          <cell r="D2508">
            <v>1</v>
          </cell>
          <cell r="E2508"/>
          <cell r="F2508"/>
          <cell r="G2508"/>
          <cell r="H2508">
            <v>1</v>
          </cell>
          <cell r="I2508">
            <v>1</v>
          </cell>
          <cell r="J2508"/>
          <cell r="K2508"/>
          <cell r="L2508">
            <v>1</v>
          </cell>
          <cell r="M2508"/>
          <cell r="N2508"/>
          <cell r="O2508">
            <v>1</v>
          </cell>
          <cell r="P2508"/>
          <cell r="Q2508">
            <v>2</v>
          </cell>
          <cell r="R2508"/>
          <cell r="S2508">
            <v>2</v>
          </cell>
          <cell r="T2508"/>
          <cell r="U2508"/>
          <cell r="V2508">
            <v>1</v>
          </cell>
          <cell r="W2508"/>
          <cell r="X2508">
            <v>3</v>
          </cell>
          <cell r="Y2508"/>
          <cell r="Z2508"/>
        </row>
        <row r="2509">
          <cell r="A2509">
            <v>43409</v>
          </cell>
          <cell r="B2509">
            <v>11</v>
          </cell>
          <cell r="C2509">
            <v>16</v>
          </cell>
          <cell r="D2509"/>
          <cell r="E2509"/>
          <cell r="F2509"/>
          <cell r="G2509"/>
          <cell r="H2509">
            <v>1</v>
          </cell>
          <cell r="I2509"/>
          <cell r="J2509"/>
          <cell r="K2509"/>
          <cell r="L2509"/>
          <cell r="M2509"/>
          <cell r="N2509"/>
          <cell r="O2509">
            <v>2</v>
          </cell>
          <cell r="P2509"/>
          <cell r="Q2509">
            <v>5</v>
          </cell>
          <cell r="R2509"/>
          <cell r="S2509">
            <v>4</v>
          </cell>
          <cell r="T2509"/>
          <cell r="U2509"/>
          <cell r="V2509">
            <v>1</v>
          </cell>
          <cell r="W2509"/>
          <cell r="X2509">
            <v>2</v>
          </cell>
          <cell r="Y2509"/>
          <cell r="Z2509"/>
        </row>
        <row r="2510">
          <cell r="A2510">
            <v>43410</v>
          </cell>
          <cell r="B2510">
            <v>10</v>
          </cell>
          <cell r="C2510">
            <v>18</v>
          </cell>
          <cell r="D2510">
            <v>2</v>
          </cell>
          <cell r="E2510"/>
          <cell r="F2510">
            <v>1</v>
          </cell>
          <cell r="G2510">
            <v>1</v>
          </cell>
          <cell r="H2510">
            <v>2</v>
          </cell>
          <cell r="I2510"/>
          <cell r="J2510"/>
          <cell r="K2510">
            <v>1</v>
          </cell>
          <cell r="L2510"/>
          <cell r="M2510"/>
          <cell r="N2510"/>
          <cell r="O2510"/>
          <cell r="P2510"/>
          <cell r="Q2510">
            <v>3</v>
          </cell>
          <cell r="R2510"/>
          <cell r="S2510">
            <v>5</v>
          </cell>
          <cell r="T2510"/>
          <cell r="U2510"/>
          <cell r="V2510">
            <v>1</v>
          </cell>
          <cell r="W2510"/>
          <cell r="X2510">
            <v>3</v>
          </cell>
          <cell r="Y2510"/>
          <cell r="Z2510"/>
        </row>
        <row r="2511">
          <cell r="A2511">
            <v>43411</v>
          </cell>
          <cell r="B2511">
            <v>11</v>
          </cell>
          <cell r="C2511">
            <v>19</v>
          </cell>
          <cell r="D2511">
            <v>3</v>
          </cell>
          <cell r="E2511"/>
          <cell r="F2511">
            <v>2</v>
          </cell>
          <cell r="G2511">
            <v>1</v>
          </cell>
          <cell r="H2511">
            <v>2</v>
          </cell>
          <cell r="I2511"/>
          <cell r="J2511"/>
          <cell r="K2511">
            <v>1</v>
          </cell>
          <cell r="L2511"/>
          <cell r="M2511"/>
          <cell r="N2511"/>
          <cell r="O2511">
            <v>1</v>
          </cell>
          <cell r="P2511"/>
          <cell r="Q2511">
            <v>3</v>
          </cell>
          <cell r="R2511"/>
          <cell r="S2511">
            <v>4</v>
          </cell>
          <cell r="T2511"/>
          <cell r="U2511"/>
          <cell r="V2511">
            <v>4</v>
          </cell>
          <cell r="W2511"/>
          <cell r="X2511">
            <v>3</v>
          </cell>
          <cell r="Y2511"/>
          <cell r="Z2511"/>
        </row>
        <row r="2512">
          <cell r="A2512">
            <v>43412</v>
          </cell>
          <cell r="B2512">
            <v>10</v>
          </cell>
          <cell r="C2512">
            <v>18</v>
          </cell>
          <cell r="D2512"/>
          <cell r="E2512"/>
          <cell r="F2512">
            <v>1</v>
          </cell>
          <cell r="G2512">
            <v>2</v>
          </cell>
          <cell r="H2512">
            <v>2</v>
          </cell>
          <cell r="I2512"/>
          <cell r="J2512"/>
          <cell r="K2512">
            <v>1</v>
          </cell>
          <cell r="L2512"/>
          <cell r="M2512"/>
          <cell r="N2512"/>
          <cell r="O2512">
            <v>2</v>
          </cell>
          <cell r="P2512"/>
          <cell r="Q2512">
            <v>5</v>
          </cell>
          <cell r="R2512"/>
          <cell r="S2512">
            <v>3</v>
          </cell>
          <cell r="T2512"/>
          <cell r="U2512"/>
          <cell r="V2512">
            <v>2</v>
          </cell>
          <cell r="W2512"/>
          <cell r="X2512">
            <v>3</v>
          </cell>
          <cell r="Y2512"/>
          <cell r="Z2512"/>
        </row>
        <row r="2513">
          <cell r="A2513">
            <v>43413</v>
          </cell>
          <cell r="B2513">
            <v>10</v>
          </cell>
          <cell r="C2513">
            <v>24</v>
          </cell>
          <cell r="D2513"/>
          <cell r="E2513"/>
          <cell r="F2513">
            <v>1</v>
          </cell>
          <cell r="G2513">
            <v>2</v>
          </cell>
          <cell r="H2513">
            <v>2</v>
          </cell>
          <cell r="I2513"/>
          <cell r="J2513"/>
          <cell r="K2513">
            <v>1</v>
          </cell>
          <cell r="L2513"/>
          <cell r="M2513"/>
          <cell r="N2513"/>
          <cell r="O2513">
            <v>1</v>
          </cell>
          <cell r="P2513"/>
          <cell r="Q2513">
            <v>3</v>
          </cell>
          <cell r="R2513"/>
          <cell r="S2513">
            <v>5</v>
          </cell>
          <cell r="T2513"/>
          <cell r="U2513"/>
          <cell r="V2513">
            <v>3</v>
          </cell>
          <cell r="W2513"/>
          <cell r="X2513">
            <v>3</v>
          </cell>
          <cell r="Y2513"/>
          <cell r="Z2513"/>
        </row>
        <row r="2514">
          <cell r="A2514">
            <v>43414</v>
          </cell>
          <cell r="B2514">
            <v>9</v>
          </cell>
          <cell r="C2514">
            <v>23</v>
          </cell>
          <cell r="D2514"/>
          <cell r="E2514"/>
          <cell r="F2514"/>
          <cell r="G2514">
            <v>2</v>
          </cell>
          <cell r="H2514">
            <v>3</v>
          </cell>
          <cell r="I2514"/>
          <cell r="J2514"/>
          <cell r="K2514">
            <v>2</v>
          </cell>
          <cell r="L2514"/>
          <cell r="M2514"/>
          <cell r="N2514"/>
          <cell r="O2514">
            <v>1</v>
          </cell>
          <cell r="P2514"/>
          <cell r="Q2514">
            <v>2</v>
          </cell>
          <cell r="R2514"/>
          <cell r="S2514">
            <v>3</v>
          </cell>
          <cell r="T2514"/>
          <cell r="U2514"/>
          <cell r="V2514">
            <v>2</v>
          </cell>
          <cell r="W2514">
            <v>1</v>
          </cell>
          <cell r="X2514">
            <v>4</v>
          </cell>
          <cell r="Y2514"/>
          <cell r="Z2514"/>
        </row>
        <row r="2515">
          <cell r="A2515">
            <v>43415</v>
          </cell>
          <cell r="B2515">
            <v>9</v>
          </cell>
          <cell r="C2515">
            <v>19</v>
          </cell>
          <cell r="D2515">
            <v>1</v>
          </cell>
          <cell r="E2515"/>
          <cell r="F2515"/>
          <cell r="G2515">
            <v>1</v>
          </cell>
          <cell r="H2515">
            <v>4</v>
          </cell>
          <cell r="I2515"/>
          <cell r="J2515"/>
          <cell r="K2515">
            <v>2</v>
          </cell>
          <cell r="L2515">
            <v>2</v>
          </cell>
          <cell r="M2515"/>
          <cell r="N2515"/>
          <cell r="O2515"/>
          <cell r="P2515"/>
          <cell r="Q2515">
            <v>2</v>
          </cell>
          <cell r="R2515"/>
          <cell r="S2515">
            <v>5</v>
          </cell>
          <cell r="T2515"/>
          <cell r="U2515"/>
          <cell r="V2515">
            <v>5</v>
          </cell>
          <cell r="W2515">
            <v>1</v>
          </cell>
          <cell r="X2515">
            <v>3</v>
          </cell>
          <cell r="Y2515"/>
          <cell r="Z2515"/>
        </row>
        <row r="2516">
          <cell r="A2516">
            <v>43416</v>
          </cell>
          <cell r="B2516">
            <v>11</v>
          </cell>
          <cell r="C2516">
            <v>23</v>
          </cell>
          <cell r="D2516">
            <v>1</v>
          </cell>
          <cell r="E2516"/>
          <cell r="F2516"/>
          <cell r="G2516">
            <v>1</v>
          </cell>
          <cell r="H2516">
            <v>3</v>
          </cell>
          <cell r="I2516">
            <v>1</v>
          </cell>
          <cell r="J2516"/>
          <cell r="K2516">
            <v>2</v>
          </cell>
          <cell r="L2516">
            <v>2</v>
          </cell>
          <cell r="M2516"/>
          <cell r="N2516"/>
          <cell r="O2516"/>
          <cell r="P2516"/>
          <cell r="Q2516">
            <v>1</v>
          </cell>
          <cell r="R2516"/>
          <cell r="S2516">
            <v>7</v>
          </cell>
          <cell r="T2516"/>
          <cell r="U2516"/>
          <cell r="V2516">
            <v>2</v>
          </cell>
          <cell r="W2516">
            <v>1</v>
          </cell>
          <cell r="X2516">
            <v>2</v>
          </cell>
          <cell r="Y2516"/>
          <cell r="Z2516"/>
        </row>
        <row r="2517">
          <cell r="A2517">
            <v>43417</v>
          </cell>
          <cell r="B2517">
            <v>12</v>
          </cell>
          <cell r="C2517">
            <v>25</v>
          </cell>
          <cell r="D2517"/>
          <cell r="E2517"/>
          <cell r="F2517"/>
          <cell r="G2517">
            <v>1</v>
          </cell>
          <cell r="H2517">
            <v>5</v>
          </cell>
          <cell r="I2517"/>
          <cell r="J2517"/>
          <cell r="K2517">
            <v>2</v>
          </cell>
          <cell r="L2517"/>
          <cell r="M2517"/>
          <cell r="N2517"/>
          <cell r="O2517"/>
          <cell r="P2517"/>
          <cell r="Q2517">
            <v>2</v>
          </cell>
          <cell r="R2517"/>
          <cell r="S2517">
            <v>11</v>
          </cell>
          <cell r="T2517"/>
          <cell r="U2517"/>
          <cell r="V2517">
            <v>3</v>
          </cell>
          <cell r="W2517">
            <v>1</v>
          </cell>
          <cell r="X2517">
            <v>2</v>
          </cell>
          <cell r="Y2517"/>
          <cell r="Z2517"/>
        </row>
        <row r="2518">
          <cell r="A2518">
            <v>43418</v>
          </cell>
          <cell r="B2518">
            <v>11</v>
          </cell>
          <cell r="C2518">
            <v>23</v>
          </cell>
          <cell r="D2518">
            <v>3</v>
          </cell>
          <cell r="E2518"/>
          <cell r="F2518"/>
          <cell r="G2518">
            <v>2</v>
          </cell>
          <cell r="H2518">
            <v>3</v>
          </cell>
          <cell r="I2518"/>
          <cell r="J2518"/>
          <cell r="K2518">
            <v>2</v>
          </cell>
          <cell r="L2518"/>
          <cell r="M2518"/>
          <cell r="N2518"/>
          <cell r="O2518"/>
          <cell r="P2518"/>
          <cell r="Q2518">
            <v>2</v>
          </cell>
          <cell r="R2518"/>
          <cell r="S2518">
            <v>8</v>
          </cell>
          <cell r="T2518"/>
          <cell r="U2518"/>
          <cell r="V2518">
            <v>2</v>
          </cell>
          <cell r="W2518">
            <v>1</v>
          </cell>
          <cell r="X2518">
            <v>5</v>
          </cell>
          <cell r="Y2518"/>
          <cell r="Z2518"/>
        </row>
        <row r="2519">
          <cell r="A2519">
            <v>43419</v>
          </cell>
          <cell r="B2519">
            <v>11</v>
          </cell>
          <cell r="C2519">
            <v>22</v>
          </cell>
          <cell r="D2519">
            <v>6</v>
          </cell>
          <cell r="E2519"/>
          <cell r="F2519"/>
          <cell r="G2519">
            <v>3</v>
          </cell>
          <cell r="H2519">
            <v>2</v>
          </cell>
          <cell r="I2519"/>
          <cell r="J2519"/>
          <cell r="K2519">
            <v>2</v>
          </cell>
          <cell r="L2519"/>
          <cell r="M2519"/>
          <cell r="N2519"/>
          <cell r="O2519">
            <v>1</v>
          </cell>
          <cell r="P2519"/>
          <cell r="Q2519">
            <v>2</v>
          </cell>
          <cell r="R2519"/>
          <cell r="S2519">
            <v>10</v>
          </cell>
          <cell r="T2519"/>
          <cell r="U2519"/>
          <cell r="V2519">
            <v>4</v>
          </cell>
          <cell r="W2519"/>
          <cell r="X2519">
            <v>6</v>
          </cell>
          <cell r="Y2519"/>
          <cell r="Z2519"/>
        </row>
        <row r="2520">
          <cell r="A2520">
            <v>43420</v>
          </cell>
          <cell r="B2520">
            <v>10</v>
          </cell>
          <cell r="C2520">
            <v>20</v>
          </cell>
          <cell r="D2520">
            <v>3</v>
          </cell>
          <cell r="E2520"/>
          <cell r="F2520"/>
          <cell r="G2520">
            <v>2</v>
          </cell>
          <cell r="H2520">
            <v>4</v>
          </cell>
          <cell r="I2520"/>
          <cell r="J2520"/>
          <cell r="K2520">
            <v>2</v>
          </cell>
          <cell r="L2520"/>
          <cell r="M2520">
            <v>1</v>
          </cell>
          <cell r="N2520"/>
          <cell r="O2520">
            <v>1</v>
          </cell>
          <cell r="P2520"/>
          <cell r="Q2520">
            <v>1</v>
          </cell>
          <cell r="R2520"/>
          <cell r="S2520">
            <v>4</v>
          </cell>
          <cell r="T2520"/>
          <cell r="U2520"/>
          <cell r="V2520">
            <v>1</v>
          </cell>
          <cell r="W2520"/>
          <cell r="X2520">
            <v>4</v>
          </cell>
          <cell r="Y2520"/>
          <cell r="Z2520"/>
        </row>
        <row r="2521">
          <cell r="A2521">
            <v>43421</v>
          </cell>
          <cell r="B2521">
            <v>10</v>
          </cell>
          <cell r="C2521">
            <v>26</v>
          </cell>
          <cell r="D2521">
            <v>1</v>
          </cell>
          <cell r="E2521"/>
          <cell r="F2521"/>
          <cell r="G2521">
            <v>3</v>
          </cell>
          <cell r="H2521">
            <v>1</v>
          </cell>
          <cell r="I2521">
            <v>1</v>
          </cell>
          <cell r="J2521"/>
          <cell r="K2521">
            <v>2</v>
          </cell>
          <cell r="L2521">
            <v>2</v>
          </cell>
          <cell r="M2521"/>
          <cell r="N2521"/>
          <cell r="O2521"/>
          <cell r="P2521"/>
          <cell r="Q2521"/>
          <cell r="R2521"/>
          <cell r="S2521">
            <v>4</v>
          </cell>
          <cell r="T2521"/>
          <cell r="U2521"/>
          <cell r="V2521">
            <v>2</v>
          </cell>
          <cell r="W2521"/>
          <cell r="X2521">
            <v>3</v>
          </cell>
          <cell r="Y2521"/>
          <cell r="Z2521"/>
        </row>
        <row r="2522">
          <cell r="A2522">
            <v>43422</v>
          </cell>
          <cell r="B2522">
            <v>10</v>
          </cell>
          <cell r="C2522">
            <v>20</v>
          </cell>
          <cell r="D2522">
            <v>1</v>
          </cell>
          <cell r="E2522"/>
          <cell r="F2522"/>
          <cell r="G2522">
            <v>2</v>
          </cell>
          <cell r="H2522">
            <v>3</v>
          </cell>
          <cell r="I2522"/>
          <cell r="J2522"/>
          <cell r="K2522">
            <v>2</v>
          </cell>
          <cell r="L2522"/>
          <cell r="M2522"/>
          <cell r="N2522"/>
          <cell r="O2522">
            <v>1</v>
          </cell>
          <cell r="P2522"/>
          <cell r="Q2522">
            <v>1</v>
          </cell>
          <cell r="R2522"/>
          <cell r="S2522">
            <v>1</v>
          </cell>
          <cell r="T2522"/>
          <cell r="U2522"/>
          <cell r="V2522">
            <v>2</v>
          </cell>
          <cell r="W2522"/>
          <cell r="X2522">
            <v>4</v>
          </cell>
          <cell r="Y2522"/>
          <cell r="Z2522"/>
        </row>
        <row r="2523">
          <cell r="A2523">
            <v>43423</v>
          </cell>
          <cell r="B2523">
            <v>11</v>
          </cell>
          <cell r="C2523">
            <v>26</v>
          </cell>
          <cell r="D2523"/>
          <cell r="E2523"/>
          <cell r="F2523"/>
          <cell r="G2523">
            <v>1</v>
          </cell>
          <cell r="H2523">
            <v>2</v>
          </cell>
          <cell r="I2523">
            <v>1</v>
          </cell>
          <cell r="J2523"/>
          <cell r="K2523">
            <v>1</v>
          </cell>
          <cell r="L2523"/>
          <cell r="M2523">
            <v>1</v>
          </cell>
          <cell r="N2523"/>
          <cell r="O2523">
            <v>1</v>
          </cell>
          <cell r="P2523"/>
          <cell r="Q2523">
            <v>1</v>
          </cell>
          <cell r="R2523"/>
          <cell r="S2523">
            <v>1</v>
          </cell>
          <cell r="T2523"/>
          <cell r="U2523"/>
          <cell r="V2523">
            <v>2</v>
          </cell>
          <cell r="W2523"/>
          <cell r="X2523">
            <v>2</v>
          </cell>
          <cell r="Y2523"/>
          <cell r="Z2523"/>
        </row>
        <row r="2524">
          <cell r="A2524">
            <v>43424</v>
          </cell>
          <cell r="B2524">
            <v>13</v>
          </cell>
          <cell r="C2524">
            <v>26</v>
          </cell>
          <cell r="D2524">
            <v>1</v>
          </cell>
          <cell r="E2524"/>
          <cell r="F2524"/>
          <cell r="G2524">
            <v>1</v>
          </cell>
          <cell r="H2524">
            <v>2</v>
          </cell>
          <cell r="I2524"/>
          <cell r="J2524"/>
          <cell r="K2524">
            <v>1</v>
          </cell>
          <cell r="L2524">
            <v>1</v>
          </cell>
          <cell r="M2524"/>
          <cell r="N2524"/>
          <cell r="O2524">
            <v>1</v>
          </cell>
          <cell r="P2524"/>
          <cell r="Q2524"/>
          <cell r="R2524"/>
          <cell r="S2524">
            <v>1</v>
          </cell>
          <cell r="T2524"/>
          <cell r="U2524"/>
          <cell r="V2524"/>
          <cell r="W2524"/>
          <cell r="X2524">
            <v>2</v>
          </cell>
          <cell r="Y2524"/>
          <cell r="Z2524"/>
        </row>
        <row r="2525">
          <cell r="A2525">
            <v>43425</v>
          </cell>
          <cell r="B2525">
            <v>13</v>
          </cell>
          <cell r="C2525">
            <v>27</v>
          </cell>
          <cell r="D2525"/>
          <cell r="E2525"/>
          <cell r="F2525"/>
          <cell r="G2525">
            <v>2</v>
          </cell>
          <cell r="H2525">
            <v>2</v>
          </cell>
          <cell r="I2525"/>
          <cell r="J2525"/>
          <cell r="K2525">
            <v>1</v>
          </cell>
          <cell r="L2525"/>
          <cell r="M2525"/>
          <cell r="N2525"/>
          <cell r="O2525">
            <v>1</v>
          </cell>
          <cell r="P2525"/>
          <cell r="Q2525"/>
          <cell r="R2525"/>
          <cell r="S2525">
            <v>1</v>
          </cell>
          <cell r="T2525"/>
          <cell r="U2525"/>
          <cell r="V2525"/>
          <cell r="W2525"/>
          <cell r="X2525">
            <v>3</v>
          </cell>
          <cell r="Y2525"/>
          <cell r="Z2525"/>
        </row>
        <row r="2526">
          <cell r="A2526">
            <v>43426</v>
          </cell>
          <cell r="B2526">
            <v>12</v>
          </cell>
          <cell r="C2526">
            <v>26</v>
          </cell>
          <cell r="D2526"/>
          <cell r="E2526"/>
          <cell r="F2526"/>
          <cell r="G2526">
            <v>1</v>
          </cell>
          <cell r="H2526">
            <v>3</v>
          </cell>
          <cell r="I2526"/>
          <cell r="J2526"/>
          <cell r="K2526">
            <v>2</v>
          </cell>
          <cell r="L2526"/>
          <cell r="M2526"/>
          <cell r="N2526"/>
          <cell r="O2526">
            <v>1</v>
          </cell>
          <cell r="P2526"/>
          <cell r="Q2526">
            <v>1</v>
          </cell>
          <cell r="R2526"/>
          <cell r="S2526">
            <v>2</v>
          </cell>
          <cell r="T2526"/>
          <cell r="U2526"/>
          <cell r="V2526">
            <v>1</v>
          </cell>
          <cell r="W2526"/>
          <cell r="X2526">
            <v>2</v>
          </cell>
          <cell r="Y2526"/>
          <cell r="Z2526"/>
        </row>
        <row r="2527">
          <cell r="A2527">
            <v>43427</v>
          </cell>
          <cell r="B2527">
            <v>11</v>
          </cell>
          <cell r="C2527">
            <v>25</v>
          </cell>
          <cell r="D2527"/>
          <cell r="E2527"/>
          <cell r="F2527"/>
          <cell r="G2527">
            <v>1</v>
          </cell>
          <cell r="H2527">
            <v>4</v>
          </cell>
          <cell r="I2527"/>
          <cell r="J2527"/>
          <cell r="K2527">
            <v>1</v>
          </cell>
          <cell r="L2527"/>
          <cell r="M2527"/>
          <cell r="N2527"/>
          <cell r="O2527">
            <v>1</v>
          </cell>
          <cell r="P2527"/>
          <cell r="Q2527">
            <v>2</v>
          </cell>
          <cell r="R2527"/>
          <cell r="S2527">
            <v>1</v>
          </cell>
          <cell r="T2527"/>
          <cell r="U2527"/>
          <cell r="V2527">
            <v>1</v>
          </cell>
          <cell r="W2527"/>
          <cell r="X2527">
            <v>1</v>
          </cell>
          <cell r="Y2527"/>
          <cell r="Z2527"/>
        </row>
        <row r="2528">
          <cell r="A2528">
            <v>43428</v>
          </cell>
          <cell r="B2528">
            <v>11</v>
          </cell>
          <cell r="C2528">
            <v>19</v>
          </cell>
          <cell r="D2528"/>
          <cell r="E2528"/>
          <cell r="F2528"/>
          <cell r="G2528"/>
          <cell r="H2528">
            <v>3</v>
          </cell>
          <cell r="I2528">
            <v>2</v>
          </cell>
          <cell r="J2528"/>
          <cell r="K2528">
            <v>1</v>
          </cell>
          <cell r="L2528">
            <v>1</v>
          </cell>
          <cell r="M2528"/>
          <cell r="N2528"/>
          <cell r="O2528">
            <v>1</v>
          </cell>
          <cell r="P2528"/>
          <cell r="Q2528">
            <v>1</v>
          </cell>
          <cell r="R2528"/>
          <cell r="S2528">
            <v>2</v>
          </cell>
          <cell r="T2528"/>
          <cell r="U2528"/>
          <cell r="V2528"/>
          <cell r="W2528"/>
          <cell r="X2528">
            <v>1</v>
          </cell>
          <cell r="Y2528"/>
          <cell r="Z2528"/>
        </row>
        <row r="2529">
          <cell r="A2529">
            <v>43429</v>
          </cell>
          <cell r="B2529">
            <v>11</v>
          </cell>
          <cell r="C2529">
            <v>20</v>
          </cell>
          <cell r="D2529"/>
          <cell r="E2529"/>
          <cell r="F2529"/>
          <cell r="G2529"/>
          <cell r="H2529">
            <v>1</v>
          </cell>
          <cell r="I2529">
            <v>1</v>
          </cell>
          <cell r="J2529"/>
          <cell r="K2529">
            <v>1</v>
          </cell>
          <cell r="L2529"/>
          <cell r="M2529"/>
          <cell r="N2529"/>
          <cell r="O2529"/>
          <cell r="P2529"/>
          <cell r="Q2529"/>
          <cell r="R2529"/>
          <cell r="S2529">
            <v>3</v>
          </cell>
          <cell r="T2529"/>
          <cell r="U2529"/>
          <cell r="V2529">
            <v>1</v>
          </cell>
          <cell r="W2529"/>
          <cell r="X2529"/>
          <cell r="Y2529"/>
          <cell r="Z2529"/>
        </row>
        <row r="2530">
          <cell r="A2530">
            <v>43430</v>
          </cell>
          <cell r="B2530">
            <v>9</v>
          </cell>
          <cell r="C2530">
            <v>25</v>
          </cell>
          <cell r="D2530">
            <v>2</v>
          </cell>
          <cell r="E2530"/>
          <cell r="F2530"/>
          <cell r="G2530"/>
          <cell r="H2530">
            <v>2</v>
          </cell>
          <cell r="I2530"/>
          <cell r="J2530"/>
          <cell r="K2530">
            <v>1</v>
          </cell>
          <cell r="L2530">
            <v>2</v>
          </cell>
          <cell r="M2530"/>
          <cell r="N2530"/>
          <cell r="O2530"/>
          <cell r="P2530"/>
          <cell r="Q2530"/>
          <cell r="R2530"/>
          <cell r="S2530">
            <v>2</v>
          </cell>
          <cell r="T2530"/>
          <cell r="U2530"/>
          <cell r="V2530"/>
          <cell r="W2530"/>
          <cell r="X2530">
            <v>2</v>
          </cell>
          <cell r="Y2530"/>
          <cell r="Z2530"/>
        </row>
        <row r="2531">
          <cell r="A2531">
            <v>43431</v>
          </cell>
          <cell r="B2531">
            <v>11</v>
          </cell>
          <cell r="C2531">
            <v>25</v>
          </cell>
          <cell r="D2531">
            <v>1</v>
          </cell>
          <cell r="E2531"/>
          <cell r="F2531"/>
          <cell r="G2531">
            <v>1</v>
          </cell>
          <cell r="H2531">
            <v>1</v>
          </cell>
          <cell r="I2531">
            <v>1</v>
          </cell>
          <cell r="J2531"/>
          <cell r="K2531">
            <v>1</v>
          </cell>
          <cell r="L2531"/>
          <cell r="M2531"/>
          <cell r="N2531"/>
          <cell r="O2531">
            <v>2</v>
          </cell>
          <cell r="P2531"/>
          <cell r="Q2531">
            <v>1</v>
          </cell>
          <cell r="R2531"/>
          <cell r="S2531">
            <v>2</v>
          </cell>
          <cell r="T2531"/>
          <cell r="U2531"/>
          <cell r="V2531">
            <v>1</v>
          </cell>
          <cell r="W2531"/>
          <cell r="X2531">
            <v>3</v>
          </cell>
          <cell r="Y2531"/>
          <cell r="Z2531"/>
        </row>
        <row r="2532">
          <cell r="A2532">
            <v>43432</v>
          </cell>
          <cell r="B2532">
            <v>10</v>
          </cell>
          <cell r="C2532">
            <v>21</v>
          </cell>
          <cell r="D2532"/>
          <cell r="E2532"/>
          <cell r="F2532"/>
          <cell r="G2532">
            <v>1</v>
          </cell>
          <cell r="H2532">
            <v>2</v>
          </cell>
          <cell r="I2532">
            <v>1</v>
          </cell>
          <cell r="J2532"/>
          <cell r="K2532">
            <v>1</v>
          </cell>
          <cell r="L2532">
            <v>1</v>
          </cell>
          <cell r="M2532"/>
          <cell r="N2532"/>
          <cell r="O2532">
            <v>1</v>
          </cell>
          <cell r="P2532"/>
          <cell r="Q2532">
            <v>1</v>
          </cell>
          <cell r="R2532"/>
          <cell r="S2532">
            <v>1</v>
          </cell>
          <cell r="T2532"/>
          <cell r="U2532"/>
          <cell r="V2532"/>
          <cell r="W2532"/>
          <cell r="X2532">
            <v>3</v>
          </cell>
          <cell r="Y2532"/>
          <cell r="Z2532"/>
        </row>
        <row r="2533">
          <cell r="A2533">
            <v>43433</v>
          </cell>
          <cell r="B2533">
            <v>10</v>
          </cell>
          <cell r="C2533">
            <v>21</v>
          </cell>
          <cell r="D2533"/>
          <cell r="E2533"/>
          <cell r="F2533"/>
          <cell r="G2533">
            <v>1</v>
          </cell>
          <cell r="H2533"/>
          <cell r="I2533"/>
          <cell r="J2533"/>
          <cell r="K2533"/>
          <cell r="L2533">
            <v>1</v>
          </cell>
          <cell r="M2533"/>
          <cell r="N2533"/>
          <cell r="O2533">
            <v>1</v>
          </cell>
          <cell r="P2533"/>
          <cell r="Q2533"/>
          <cell r="R2533">
            <v>1</v>
          </cell>
          <cell r="S2533">
            <v>2</v>
          </cell>
          <cell r="T2533"/>
          <cell r="U2533"/>
          <cell r="V2533"/>
          <cell r="W2533"/>
          <cell r="X2533">
            <v>2</v>
          </cell>
          <cell r="Y2533"/>
          <cell r="Z2533"/>
        </row>
        <row r="2534">
          <cell r="A2534">
            <v>43434</v>
          </cell>
          <cell r="B2534">
            <v>10</v>
          </cell>
          <cell r="C2534">
            <v>25</v>
          </cell>
          <cell r="D2534">
            <v>3</v>
          </cell>
          <cell r="E2534"/>
          <cell r="F2534"/>
          <cell r="G2534">
            <v>1</v>
          </cell>
          <cell r="H2534">
            <v>1</v>
          </cell>
          <cell r="I2534"/>
          <cell r="J2534"/>
          <cell r="K2534"/>
          <cell r="L2534"/>
          <cell r="M2534">
            <v>1</v>
          </cell>
          <cell r="N2534"/>
          <cell r="O2534">
            <v>1</v>
          </cell>
          <cell r="P2534"/>
          <cell r="Q2534"/>
          <cell r="R2534">
            <v>1</v>
          </cell>
          <cell r="S2534">
            <v>4</v>
          </cell>
          <cell r="T2534"/>
          <cell r="U2534"/>
          <cell r="V2534">
            <v>1</v>
          </cell>
          <cell r="W2534"/>
          <cell r="X2534">
            <v>3</v>
          </cell>
          <cell r="Y2534"/>
          <cell r="Z2534"/>
        </row>
        <row r="2535">
          <cell r="A2535">
            <v>43435</v>
          </cell>
          <cell r="B2535">
            <v>10</v>
          </cell>
          <cell r="C2535">
            <v>24</v>
          </cell>
          <cell r="D2535">
            <v>2</v>
          </cell>
          <cell r="E2535"/>
          <cell r="F2535">
            <v>2</v>
          </cell>
          <cell r="G2535"/>
          <cell r="H2535">
            <v>1</v>
          </cell>
          <cell r="I2535"/>
          <cell r="J2535"/>
          <cell r="K2535"/>
          <cell r="L2535">
            <v>1</v>
          </cell>
          <cell r="M2535"/>
          <cell r="N2535"/>
          <cell r="O2535"/>
          <cell r="P2535"/>
          <cell r="Q2535"/>
          <cell r="R2535">
            <v>1</v>
          </cell>
          <cell r="S2535">
            <v>4</v>
          </cell>
          <cell r="T2535"/>
          <cell r="U2535"/>
          <cell r="V2535">
            <v>2</v>
          </cell>
          <cell r="W2535"/>
          <cell r="X2535">
            <v>3</v>
          </cell>
          <cell r="Y2535"/>
          <cell r="Z2535"/>
        </row>
        <row r="2536">
          <cell r="A2536">
            <v>43436</v>
          </cell>
          <cell r="B2536">
            <v>9</v>
          </cell>
          <cell r="C2536">
            <v>25</v>
          </cell>
          <cell r="D2536">
            <v>6</v>
          </cell>
          <cell r="E2536"/>
          <cell r="F2536">
            <v>2</v>
          </cell>
          <cell r="G2536">
            <v>1</v>
          </cell>
          <cell r="H2536">
            <v>2</v>
          </cell>
          <cell r="I2536"/>
          <cell r="J2536">
            <v>1</v>
          </cell>
          <cell r="K2536">
            <v>1</v>
          </cell>
          <cell r="L2536">
            <v>1</v>
          </cell>
          <cell r="M2536"/>
          <cell r="N2536"/>
          <cell r="O2536"/>
          <cell r="P2536"/>
          <cell r="Q2536">
            <v>1</v>
          </cell>
          <cell r="R2536">
            <v>1</v>
          </cell>
          <cell r="S2536">
            <v>5</v>
          </cell>
          <cell r="T2536"/>
          <cell r="U2536"/>
          <cell r="V2536">
            <v>3</v>
          </cell>
          <cell r="W2536"/>
          <cell r="X2536">
            <v>3</v>
          </cell>
          <cell r="Y2536"/>
          <cell r="Z2536"/>
        </row>
        <row r="2537">
          <cell r="A2537">
            <v>43437</v>
          </cell>
          <cell r="B2537">
            <v>9</v>
          </cell>
          <cell r="C2537">
            <v>26</v>
          </cell>
          <cell r="D2537">
            <v>4</v>
          </cell>
          <cell r="E2537"/>
          <cell r="F2537">
            <v>2</v>
          </cell>
          <cell r="G2537"/>
          <cell r="H2537">
            <v>1</v>
          </cell>
          <cell r="I2537"/>
          <cell r="J2537"/>
          <cell r="K2537">
            <v>1</v>
          </cell>
          <cell r="L2537"/>
          <cell r="M2537"/>
          <cell r="N2537"/>
          <cell r="O2537">
            <v>1</v>
          </cell>
          <cell r="P2537"/>
          <cell r="Q2537">
            <v>3</v>
          </cell>
          <cell r="R2537">
            <v>1</v>
          </cell>
          <cell r="S2537">
            <v>5</v>
          </cell>
          <cell r="T2537"/>
          <cell r="U2537"/>
          <cell r="V2537">
            <v>3</v>
          </cell>
          <cell r="W2537"/>
          <cell r="X2537">
            <v>3</v>
          </cell>
          <cell r="Y2537"/>
          <cell r="Z2537"/>
        </row>
        <row r="2538">
          <cell r="A2538">
            <v>43438</v>
          </cell>
          <cell r="B2538">
            <v>8</v>
          </cell>
          <cell r="C2538">
            <v>22</v>
          </cell>
          <cell r="D2538">
            <v>2</v>
          </cell>
          <cell r="E2538"/>
          <cell r="F2538">
            <v>1</v>
          </cell>
          <cell r="G2538"/>
          <cell r="H2538">
            <v>1</v>
          </cell>
          <cell r="I2538">
            <v>1</v>
          </cell>
          <cell r="J2538"/>
          <cell r="K2538">
            <v>1</v>
          </cell>
          <cell r="L2538"/>
          <cell r="M2538"/>
          <cell r="N2538"/>
          <cell r="O2538"/>
          <cell r="P2538"/>
          <cell r="Q2538">
            <v>5</v>
          </cell>
          <cell r="R2538">
            <v>1</v>
          </cell>
          <cell r="S2538">
            <v>4</v>
          </cell>
          <cell r="T2538"/>
          <cell r="U2538"/>
          <cell r="V2538">
            <v>2</v>
          </cell>
          <cell r="W2538"/>
          <cell r="X2538">
            <v>1</v>
          </cell>
          <cell r="Y2538"/>
          <cell r="Z2538"/>
        </row>
        <row r="2539">
          <cell r="A2539">
            <v>43439</v>
          </cell>
          <cell r="B2539">
            <v>8</v>
          </cell>
          <cell r="C2539">
            <v>27</v>
          </cell>
          <cell r="D2539">
            <v>1</v>
          </cell>
          <cell r="E2539"/>
          <cell r="F2539">
            <v>1</v>
          </cell>
          <cell r="G2539">
            <v>1</v>
          </cell>
          <cell r="H2539">
            <v>2</v>
          </cell>
          <cell r="I2539"/>
          <cell r="J2539"/>
          <cell r="K2539">
            <v>1</v>
          </cell>
          <cell r="L2539">
            <v>1</v>
          </cell>
          <cell r="M2539"/>
          <cell r="N2539"/>
          <cell r="O2539"/>
          <cell r="P2539"/>
          <cell r="Q2539">
            <v>4</v>
          </cell>
          <cell r="R2539"/>
          <cell r="S2539">
            <v>9</v>
          </cell>
          <cell r="T2539"/>
          <cell r="U2539"/>
          <cell r="V2539">
            <v>1</v>
          </cell>
          <cell r="W2539"/>
          <cell r="X2539">
            <v>4</v>
          </cell>
          <cell r="Y2539"/>
          <cell r="Z2539"/>
        </row>
        <row r="2540">
          <cell r="A2540">
            <v>43440</v>
          </cell>
          <cell r="B2540">
            <v>10</v>
          </cell>
          <cell r="C2540">
            <v>30</v>
          </cell>
          <cell r="D2540"/>
          <cell r="E2540"/>
          <cell r="F2540">
            <v>1</v>
          </cell>
          <cell r="G2540">
            <v>1</v>
          </cell>
          <cell r="H2540">
            <v>1</v>
          </cell>
          <cell r="I2540"/>
          <cell r="J2540"/>
          <cell r="K2540">
            <v>1</v>
          </cell>
          <cell r="L2540"/>
          <cell r="M2540"/>
          <cell r="N2540"/>
          <cell r="O2540">
            <v>1</v>
          </cell>
          <cell r="P2540"/>
          <cell r="Q2540">
            <v>3</v>
          </cell>
          <cell r="R2540"/>
          <cell r="S2540">
            <v>12</v>
          </cell>
          <cell r="T2540"/>
          <cell r="U2540"/>
          <cell r="V2540">
            <v>2</v>
          </cell>
          <cell r="W2540"/>
          <cell r="X2540">
            <v>5</v>
          </cell>
          <cell r="Y2540"/>
          <cell r="Z2540"/>
        </row>
        <row r="2541">
          <cell r="A2541">
            <v>43441</v>
          </cell>
          <cell r="B2541">
            <v>8</v>
          </cell>
          <cell r="C2541">
            <v>35</v>
          </cell>
          <cell r="D2541"/>
          <cell r="E2541"/>
          <cell r="F2541"/>
          <cell r="G2541">
            <v>2</v>
          </cell>
          <cell r="H2541">
            <v>2</v>
          </cell>
          <cell r="I2541"/>
          <cell r="J2541">
            <v>1</v>
          </cell>
          <cell r="K2541">
            <v>1</v>
          </cell>
          <cell r="L2541"/>
          <cell r="M2541"/>
          <cell r="N2541"/>
          <cell r="O2541"/>
          <cell r="P2541"/>
          <cell r="Q2541">
            <v>1</v>
          </cell>
          <cell r="R2541"/>
          <cell r="S2541">
            <v>6</v>
          </cell>
          <cell r="T2541"/>
          <cell r="U2541"/>
          <cell r="V2541">
            <v>2</v>
          </cell>
          <cell r="W2541"/>
          <cell r="X2541">
            <v>3</v>
          </cell>
          <cell r="Y2541"/>
          <cell r="Z2541"/>
        </row>
        <row r="2542">
          <cell r="A2542">
            <v>43442</v>
          </cell>
          <cell r="B2542">
            <v>8</v>
          </cell>
          <cell r="C2542">
            <v>37</v>
          </cell>
          <cell r="D2542"/>
          <cell r="E2542"/>
          <cell r="F2542">
            <v>1</v>
          </cell>
          <cell r="G2542">
            <v>1</v>
          </cell>
          <cell r="H2542">
            <v>4</v>
          </cell>
          <cell r="I2542"/>
          <cell r="J2542"/>
          <cell r="K2542">
            <v>1</v>
          </cell>
          <cell r="L2542"/>
          <cell r="M2542"/>
          <cell r="N2542"/>
          <cell r="O2542">
            <v>1</v>
          </cell>
          <cell r="P2542"/>
          <cell r="Q2542">
            <v>1</v>
          </cell>
          <cell r="R2542"/>
          <cell r="S2542">
            <v>7</v>
          </cell>
          <cell r="T2542"/>
          <cell r="U2542"/>
          <cell r="V2542">
            <v>3</v>
          </cell>
          <cell r="W2542"/>
          <cell r="X2542">
            <v>3</v>
          </cell>
          <cell r="Y2542"/>
          <cell r="Z2542"/>
        </row>
        <row r="2543">
          <cell r="A2543">
            <v>43443</v>
          </cell>
          <cell r="B2543">
            <v>8</v>
          </cell>
          <cell r="C2543">
            <v>28</v>
          </cell>
          <cell r="D2543"/>
          <cell r="E2543"/>
          <cell r="F2543">
            <v>1</v>
          </cell>
          <cell r="G2543">
            <v>2</v>
          </cell>
          <cell r="H2543">
            <v>6</v>
          </cell>
          <cell r="I2543"/>
          <cell r="J2543"/>
          <cell r="K2543">
            <v>1</v>
          </cell>
          <cell r="L2543"/>
          <cell r="M2543"/>
          <cell r="N2543"/>
          <cell r="O2543"/>
          <cell r="P2543"/>
          <cell r="Q2543">
            <v>4</v>
          </cell>
          <cell r="R2543"/>
          <cell r="S2543">
            <v>3</v>
          </cell>
          <cell r="T2543"/>
          <cell r="U2543"/>
          <cell r="V2543">
            <v>2</v>
          </cell>
          <cell r="W2543"/>
          <cell r="X2543">
            <v>1</v>
          </cell>
          <cell r="Y2543"/>
          <cell r="Z2543"/>
        </row>
        <row r="2544">
          <cell r="A2544">
            <v>43444</v>
          </cell>
          <cell r="B2544">
            <v>8</v>
          </cell>
          <cell r="C2544">
            <v>30</v>
          </cell>
          <cell r="D2544">
            <v>1</v>
          </cell>
          <cell r="E2544"/>
          <cell r="F2544">
            <v>1</v>
          </cell>
          <cell r="G2544"/>
          <cell r="H2544">
            <v>4</v>
          </cell>
          <cell r="I2544">
            <v>1</v>
          </cell>
          <cell r="J2544"/>
          <cell r="K2544">
            <v>2</v>
          </cell>
          <cell r="L2544"/>
          <cell r="M2544"/>
          <cell r="N2544"/>
          <cell r="O2544"/>
          <cell r="P2544"/>
          <cell r="Q2544">
            <v>2</v>
          </cell>
          <cell r="R2544"/>
          <cell r="S2544">
            <v>6</v>
          </cell>
          <cell r="T2544"/>
          <cell r="U2544"/>
          <cell r="V2544">
            <v>1</v>
          </cell>
          <cell r="W2544"/>
          <cell r="X2544">
            <v>2</v>
          </cell>
          <cell r="Y2544"/>
          <cell r="Z2544"/>
        </row>
        <row r="2545">
          <cell r="A2545">
            <v>43445</v>
          </cell>
          <cell r="B2545">
            <v>7</v>
          </cell>
          <cell r="C2545">
            <v>33</v>
          </cell>
          <cell r="D2545">
            <v>1</v>
          </cell>
          <cell r="E2545"/>
          <cell r="F2545">
            <v>1</v>
          </cell>
          <cell r="G2545"/>
          <cell r="H2545">
            <v>5</v>
          </cell>
          <cell r="I2545"/>
          <cell r="J2545"/>
          <cell r="K2545"/>
          <cell r="L2545">
            <v>1</v>
          </cell>
          <cell r="M2545"/>
          <cell r="N2545"/>
          <cell r="O2545"/>
          <cell r="P2545"/>
          <cell r="Q2545">
            <v>2</v>
          </cell>
          <cell r="R2545"/>
          <cell r="S2545">
            <v>5</v>
          </cell>
          <cell r="T2545"/>
          <cell r="U2545"/>
          <cell r="V2545">
            <v>1</v>
          </cell>
          <cell r="W2545"/>
          <cell r="X2545">
            <v>2</v>
          </cell>
          <cell r="Y2545"/>
          <cell r="Z2545"/>
        </row>
        <row r="2546">
          <cell r="A2546">
            <v>43446</v>
          </cell>
          <cell r="B2546">
            <v>7</v>
          </cell>
          <cell r="C2546">
            <v>32</v>
          </cell>
          <cell r="D2546"/>
          <cell r="E2546"/>
          <cell r="F2546">
            <v>1</v>
          </cell>
          <cell r="G2546"/>
          <cell r="H2546">
            <v>8</v>
          </cell>
          <cell r="I2546">
            <v>2</v>
          </cell>
          <cell r="J2546"/>
          <cell r="K2546"/>
          <cell r="L2546"/>
          <cell r="M2546"/>
          <cell r="N2546"/>
          <cell r="O2546"/>
          <cell r="P2546"/>
          <cell r="Q2546">
            <v>1</v>
          </cell>
          <cell r="R2546"/>
          <cell r="S2546">
            <v>3</v>
          </cell>
          <cell r="T2546"/>
          <cell r="U2546"/>
          <cell r="V2546">
            <v>1</v>
          </cell>
          <cell r="W2546"/>
          <cell r="X2546">
            <v>3</v>
          </cell>
          <cell r="Y2546"/>
          <cell r="Z2546"/>
        </row>
        <row r="2547">
          <cell r="A2547">
            <v>43447</v>
          </cell>
          <cell r="B2547">
            <v>8</v>
          </cell>
          <cell r="C2547">
            <v>36</v>
          </cell>
          <cell r="D2547"/>
          <cell r="E2547"/>
          <cell r="F2547">
            <v>1</v>
          </cell>
          <cell r="G2547"/>
          <cell r="H2547">
            <v>6</v>
          </cell>
          <cell r="I2547">
            <v>1</v>
          </cell>
          <cell r="J2547"/>
          <cell r="K2547"/>
          <cell r="L2547"/>
          <cell r="M2547"/>
          <cell r="N2547"/>
          <cell r="O2547"/>
          <cell r="P2547"/>
          <cell r="Q2547"/>
          <cell r="R2547"/>
          <cell r="S2547">
            <v>4</v>
          </cell>
          <cell r="T2547"/>
          <cell r="U2547"/>
          <cell r="V2547">
            <v>2</v>
          </cell>
          <cell r="W2547"/>
          <cell r="X2547">
            <v>2</v>
          </cell>
          <cell r="Y2547"/>
          <cell r="Z2547"/>
        </row>
        <row r="2548">
          <cell r="A2548">
            <v>43448</v>
          </cell>
          <cell r="B2548">
            <v>7</v>
          </cell>
          <cell r="C2548">
            <v>31</v>
          </cell>
          <cell r="D2548"/>
          <cell r="E2548"/>
          <cell r="F2548">
            <v>1</v>
          </cell>
          <cell r="G2548"/>
          <cell r="H2548">
            <v>6</v>
          </cell>
          <cell r="I2548">
            <v>2</v>
          </cell>
          <cell r="J2548"/>
          <cell r="K2548"/>
          <cell r="L2548"/>
          <cell r="M2548"/>
          <cell r="N2548"/>
          <cell r="O2548">
            <v>1</v>
          </cell>
          <cell r="P2548"/>
          <cell r="Q2548">
            <v>1</v>
          </cell>
          <cell r="R2548"/>
          <cell r="S2548">
            <v>6</v>
          </cell>
          <cell r="T2548"/>
          <cell r="U2548"/>
          <cell r="V2548"/>
          <cell r="W2548"/>
          <cell r="X2548">
            <v>1</v>
          </cell>
          <cell r="Y2548"/>
          <cell r="Z2548"/>
        </row>
        <row r="2549">
          <cell r="A2549">
            <v>43449</v>
          </cell>
          <cell r="B2549">
            <v>7</v>
          </cell>
          <cell r="C2549">
            <v>27</v>
          </cell>
          <cell r="D2549">
            <v>3</v>
          </cell>
          <cell r="E2549"/>
          <cell r="F2549"/>
          <cell r="G2549"/>
          <cell r="H2549">
            <v>5</v>
          </cell>
          <cell r="I2549">
            <v>2</v>
          </cell>
          <cell r="J2549"/>
          <cell r="K2549"/>
          <cell r="L2549"/>
          <cell r="M2549">
            <v>1</v>
          </cell>
          <cell r="N2549"/>
          <cell r="O2549"/>
          <cell r="P2549"/>
          <cell r="Q2549">
            <v>3</v>
          </cell>
          <cell r="R2549"/>
          <cell r="S2549">
            <v>6</v>
          </cell>
          <cell r="T2549"/>
          <cell r="U2549"/>
          <cell r="V2549">
            <v>1</v>
          </cell>
          <cell r="W2549"/>
          <cell r="X2549">
            <v>3</v>
          </cell>
          <cell r="Y2549"/>
          <cell r="Z2549"/>
        </row>
        <row r="2550">
          <cell r="A2550">
            <v>43450</v>
          </cell>
          <cell r="B2550">
            <v>6</v>
          </cell>
          <cell r="C2550">
            <v>23</v>
          </cell>
          <cell r="D2550">
            <v>1</v>
          </cell>
          <cell r="E2550"/>
          <cell r="F2550">
            <v>1</v>
          </cell>
          <cell r="G2550"/>
          <cell r="H2550">
            <v>4</v>
          </cell>
          <cell r="I2550">
            <v>2</v>
          </cell>
          <cell r="J2550"/>
          <cell r="K2550"/>
          <cell r="L2550">
            <v>1</v>
          </cell>
          <cell r="M2550"/>
          <cell r="N2550"/>
          <cell r="O2550"/>
          <cell r="P2550"/>
          <cell r="Q2550">
            <v>1</v>
          </cell>
          <cell r="R2550"/>
          <cell r="S2550">
            <v>7</v>
          </cell>
          <cell r="T2550"/>
          <cell r="U2550"/>
          <cell r="V2550">
            <v>1</v>
          </cell>
          <cell r="W2550"/>
          <cell r="X2550">
            <v>3</v>
          </cell>
          <cell r="Y2550"/>
          <cell r="Z2550"/>
        </row>
        <row r="2551">
          <cell r="A2551">
            <v>43451</v>
          </cell>
          <cell r="B2551">
            <v>6</v>
          </cell>
          <cell r="C2551">
            <v>26</v>
          </cell>
          <cell r="D2551">
            <v>1</v>
          </cell>
          <cell r="E2551"/>
          <cell r="F2551">
            <v>1</v>
          </cell>
          <cell r="G2551"/>
          <cell r="H2551">
            <v>4</v>
          </cell>
          <cell r="I2551"/>
          <cell r="J2551"/>
          <cell r="K2551"/>
          <cell r="L2551"/>
          <cell r="M2551">
            <v>1</v>
          </cell>
          <cell r="N2551"/>
          <cell r="O2551"/>
          <cell r="P2551"/>
          <cell r="Q2551"/>
          <cell r="R2551"/>
          <cell r="S2551">
            <v>8</v>
          </cell>
          <cell r="T2551"/>
          <cell r="U2551"/>
          <cell r="V2551"/>
          <cell r="W2551">
            <v>1</v>
          </cell>
          <cell r="X2551">
            <v>3</v>
          </cell>
          <cell r="Y2551"/>
          <cell r="Z2551"/>
        </row>
        <row r="2552">
          <cell r="A2552">
            <v>43452</v>
          </cell>
          <cell r="B2552">
            <v>6</v>
          </cell>
          <cell r="C2552">
            <v>24</v>
          </cell>
          <cell r="D2552"/>
          <cell r="E2552"/>
          <cell r="F2552">
            <v>1</v>
          </cell>
          <cell r="G2552"/>
          <cell r="H2552">
            <v>5</v>
          </cell>
          <cell r="I2552"/>
          <cell r="J2552"/>
          <cell r="K2552"/>
          <cell r="L2552"/>
          <cell r="M2552">
            <v>1</v>
          </cell>
          <cell r="N2552"/>
          <cell r="O2552"/>
          <cell r="P2552"/>
          <cell r="Q2552"/>
          <cell r="R2552"/>
          <cell r="S2552">
            <v>5</v>
          </cell>
          <cell r="T2552"/>
          <cell r="U2552"/>
          <cell r="V2552">
            <v>1</v>
          </cell>
          <cell r="W2552">
            <v>1</v>
          </cell>
          <cell r="X2552">
            <v>3</v>
          </cell>
          <cell r="Y2552"/>
          <cell r="Z2552"/>
        </row>
        <row r="2553">
          <cell r="A2553">
            <v>43453</v>
          </cell>
          <cell r="B2553">
            <v>6</v>
          </cell>
          <cell r="C2553">
            <v>22</v>
          </cell>
          <cell r="D2553">
            <v>2</v>
          </cell>
          <cell r="E2553"/>
          <cell r="F2553">
            <v>1</v>
          </cell>
          <cell r="G2553"/>
          <cell r="H2553">
            <v>4</v>
          </cell>
          <cell r="I2553">
            <v>1</v>
          </cell>
          <cell r="J2553"/>
          <cell r="K2553"/>
          <cell r="L2553"/>
          <cell r="M2553"/>
          <cell r="N2553"/>
          <cell r="O2553"/>
          <cell r="P2553"/>
          <cell r="Q2553">
            <v>1</v>
          </cell>
          <cell r="R2553"/>
          <cell r="S2553">
            <v>5</v>
          </cell>
          <cell r="T2553"/>
          <cell r="U2553"/>
          <cell r="V2553"/>
          <cell r="W2553"/>
          <cell r="X2553">
            <v>3</v>
          </cell>
          <cell r="Y2553"/>
          <cell r="Z2553"/>
        </row>
        <row r="2554">
          <cell r="A2554">
            <v>43454</v>
          </cell>
          <cell r="B2554">
            <v>5</v>
          </cell>
          <cell r="C2554">
            <v>17</v>
          </cell>
          <cell r="D2554"/>
          <cell r="E2554"/>
          <cell r="F2554">
            <v>1</v>
          </cell>
          <cell r="G2554"/>
          <cell r="H2554">
            <v>5</v>
          </cell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>
            <v>5</v>
          </cell>
          <cell r="T2554"/>
          <cell r="U2554"/>
          <cell r="V2554">
            <v>2</v>
          </cell>
          <cell r="W2554">
            <v>2</v>
          </cell>
          <cell r="X2554">
            <v>2</v>
          </cell>
          <cell r="Y2554"/>
          <cell r="Z2554"/>
        </row>
        <row r="2555">
          <cell r="A2555">
            <v>43455</v>
          </cell>
          <cell r="B2555">
            <v>7</v>
          </cell>
          <cell r="C2555">
            <v>22</v>
          </cell>
          <cell r="D2555"/>
          <cell r="E2555"/>
          <cell r="F2555">
            <v>1</v>
          </cell>
          <cell r="G2555"/>
          <cell r="H2555">
            <v>3</v>
          </cell>
          <cell r="I2555">
            <v>2</v>
          </cell>
          <cell r="J2555"/>
          <cell r="K2555"/>
          <cell r="L2555"/>
          <cell r="M2555"/>
          <cell r="N2555"/>
          <cell r="O2555"/>
          <cell r="P2555"/>
          <cell r="Q2555"/>
          <cell r="R2555"/>
          <cell r="S2555">
            <v>6</v>
          </cell>
          <cell r="T2555"/>
          <cell r="U2555"/>
          <cell r="V2555">
            <v>3</v>
          </cell>
          <cell r="W2555">
            <v>2</v>
          </cell>
          <cell r="X2555">
            <v>1</v>
          </cell>
          <cell r="Y2555"/>
          <cell r="Z2555"/>
        </row>
        <row r="2556">
          <cell r="A2556">
            <v>43456</v>
          </cell>
          <cell r="B2556">
            <v>8</v>
          </cell>
          <cell r="C2556">
            <v>22</v>
          </cell>
          <cell r="D2556">
            <v>1</v>
          </cell>
          <cell r="E2556"/>
          <cell r="F2556">
            <v>1</v>
          </cell>
          <cell r="G2556"/>
          <cell r="H2556">
            <v>3</v>
          </cell>
          <cell r="I2556">
            <v>1</v>
          </cell>
          <cell r="J2556"/>
          <cell r="K2556"/>
          <cell r="L2556"/>
          <cell r="M2556"/>
          <cell r="N2556"/>
          <cell r="O2556">
            <v>1</v>
          </cell>
          <cell r="P2556"/>
          <cell r="Q2556"/>
          <cell r="R2556"/>
          <cell r="S2556">
            <v>8</v>
          </cell>
          <cell r="T2556"/>
          <cell r="U2556"/>
          <cell r="V2556">
            <v>3</v>
          </cell>
          <cell r="W2556">
            <v>1</v>
          </cell>
          <cell r="X2556">
            <v>2</v>
          </cell>
          <cell r="Y2556"/>
          <cell r="Z2556"/>
        </row>
        <row r="2557">
          <cell r="A2557">
            <v>43457</v>
          </cell>
          <cell r="B2557">
            <v>8</v>
          </cell>
          <cell r="C2557">
            <v>26</v>
          </cell>
          <cell r="D2557">
            <v>1</v>
          </cell>
          <cell r="E2557"/>
          <cell r="F2557">
            <v>2</v>
          </cell>
          <cell r="G2557"/>
          <cell r="H2557">
            <v>2</v>
          </cell>
          <cell r="I2557"/>
          <cell r="J2557"/>
          <cell r="K2557"/>
          <cell r="L2557"/>
          <cell r="M2557">
            <v>1</v>
          </cell>
          <cell r="N2557"/>
          <cell r="O2557"/>
          <cell r="P2557"/>
          <cell r="Q2557"/>
          <cell r="R2557"/>
          <cell r="S2557">
            <v>10</v>
          </cell>
          <cell r="T2557"/>
          <cell r="U2557"/>
          <cell r="V2557">
            <v>5</v>
          </cell>
          <cell r="W2557">
            <v>2</v>
          </cell>
          <cell r="X2557">
            <v>3</v>
          </cell>
          <cell r="Y2557"/>
          <cell r="Z2557"/>
        </row>
        <row r="2558">
          <cell r="A2558">
            <v>43458</v>
          </cell>
          <cell r="B2558">
            <v>8</v>
          </cell>
          <cell r="C2558">
            <v>19</v>
          </cell>
          <cell r="D2558">
            <v>1</v>
          </cell>
          <cell r="E2558"/>
          <cell r="F2558">
            <v>2</v>
          </cell>
          <cell r="G2558"/>
          <cell r="H2558">
            <v>5</v>
          </cell>
          <cell r="I2558"/>
          <cell r="J2558"/>
          <cell r="K2558"/>
          <cell r="L2558"/>
          <cell r="M2558">
            <v>1</v>
          </cell>
          <cell r="N2558"/>
          <cell r="O2558">
            <v>1</v>
          </cell>
          <cell r="P2558"/>
          <cell r="Q2558"/>
          <cell r="R2558"/>
          <cell r="S2558">
            <v>7</v>
          </cell>
          <cell r="T2558"/>
          <cell r="U2558"/>
          <cell r="V2558">
            <v>2</v>
          </cell>
          <cell r="W2558">
            <v>2</v>
          </cell>
          <cell r="X2558">
            <v>2</v>
          </cell>
          <cell r="Y2558"/>
          <cell r="Z2558"/>
        </row>
        <row r="2559">
          <cell r="A2559">
            <v>43459</v>
          </cell>
          <cell r="B2559">
            <v>8</v>
          </cell>
          <cell r="C2559">
            <v>23</v>
          </cell>
          <cell r="D2559">
            <v>1</v>
          </cell>
          <cell r="E2559"/>
          <cell r="F2559">
            <v>3</v>
          </cell>
          <cell r="G2559"/>
          <cell r="H2559">
            <v>5</v>
          </cell>
          <cell r="I2559"/>
          <cell r="J2559"/>
          <cell r="K2559"/>
          <cell r="L2559"/>
          <cell r="M2559">
            <v>1</v>
          </cell>
          <cell r="N2559"/>
          <cell r="O2559"/>
          <cell r="P2559"/>
          <cell r="Q2559">
            <v>1</v>
          </cell>
          <cell r="R2559"/>
          <cell r="S2559">
            <v>5</v>
          </cell>
          <cell r="T2559"/>
          <cell r="U2559"/>
          <cell r="V2559">
            <v>3</v>
          </cell>
          <cell r="W2559">
            <v>1</v>
          </cell>
          <cell r="X2559">
            <v>4</v>
          </cell>
          <cell r="Y2559"/>
          <cell r="Z2559"/>
        </row>
        <row r="2560">
          <cell r="A2560">
            <v>43460</v>
          </cell>
          <cell r="B2560">
            <v>10</v>
          </cell>
          <cell r="C2560">
            <v>23</v>
          </cell>
          <cell r="D2560">
            <v>1</v>
          </cell>
          <cell r="E2560"/>
          <cell r="F2560">
            <v>3</v>
          </cell>
          <cell r="G2560"/>
          <cell r="H2560">
            <v>7</v>
          </cell>
          <cell r="I2560">
            <v>1</v>
          </cell>
          <cell r="J2560"/>
          <cell r="K2560"/>
          <cell r="L2560"/>
          <cell r="M2560">
            <v>1</v>
          </cell>
          <cell r="N2560"/>
          <cell r="O2560"/>
          <cell r="P2560"/>
          <cell r="Q2560">
            <v>2</v>
          </cell>
          <cell r="R2560"/>
          <cell r="S2560">
            <v>10</v>
          </cell>
          <cell r="T2560"/>
          <cell r="U2560"/>
          <cell r="V2560">
            <v>3</v>
          </cell>
          <cell r="W2560">
            <v>2</v>
          </cell>
          <cell r="X2560">
            <v>4</v>
          </cell>
          <cell r="Y2560"/>
          <cell r="Z2560"/>
        </row>
        <row r="2561">
          <cell r="A2561">
            <v>43461</v>
          </cell>
          <cell r="B2561">
            <v>10</v>
          </cell>
          <cell r="C2561">
            <v>22</v>
          </cell>
          <cell r="D2561">
            <v>1</v>
          </cell>
          <cell r="E2561"/>
          <cell r="F2561">
            <v>2</v>
          </cell>
          <cell r="G2561"/>
          <cell r="H2561">
            <v>5</v>
          </cell>
          <cell r="I2561">
            <v>1</v>
          </cell>
          <cell r="J2561">
            <v>1</v>
          </cell>
          <cell r="K2561"/>
          <cell r="L2561"/>
          <cell r="M2561">
            <v>1</v>
          </cell>
          <cell r="N2561"/>
          <cell r="O2561">
            <v>1</v>
          </cell>
          <cell r="P2561"/>
          <cell r="Q2561">
            <v>2</v>
          </cell>
          <cell r="R2561"/>
          <cell r="S2561">
            <v>8</v>
          </cell>
          <cell r="T2561"/>
          <cell r="U2561"/>
          <cell r="V2561">
            <v>5</v>
          </cell>
          <cell r="W2561">
            <v>1</v>
          </cell>
          <cell r="X2561">
            <v>5</v>
          </cell>
          <cell r="Y2561"/>
          <cell r="Z2561"/>
        </row>
        <row r="2562">
          <cell r="A2562">
            <v>43462</v>
          </cell>
          <cell r="B2562">
            <v>8</v>
          </cell>
          <cell r="C2562">
            <v>26</v>
          </cell>
          <cell r="D2562"/>
          <cell r="E2562"/>
          <cell r="F2562">
            <v>2</v>
          </cell>
          <cell r="G2562"/>
          <cell r="H2562">
            <v>4</v>
          </cell>
          <cell r="I2562">
            <v>1</v>
          </cell>
          <cell r="J2562"/>
          <cell r="K2562"/>
          <cell r="L2562"/>
          <cell r="M2562"/>
          <cell r="N2562"/>
          <cell r="O2562"/>
          <cell r="P2562"/>
          <cell r="Q2562">
            <v>1</v>
          </cell>
          <cell r="R2562"/>
          <cell r="S2562">
            <v>9</v>
          </cell>
          <cell r="T2562"/>
          <cell r="U2562"/>
          <cell r="V2562">
            <v>5</v>
          </cell>
          <cell r="W2562">
            <v>1</v>
          </cell>
          <cell r="X2562">
            <v>7</v>
          </cell>
          <cell r="Y2562"/>
          <cell r="Z2562"/>
        </row>
        <row r="2563">
          <cell r="A2563">
            <v>43463</v>
          </cell>
          <cell r="B2563">
            <v>8</v>
          </cell>
          <cell r="C2563">
            <v>33</v>
          </cell>
          <cell r="D2563">
            <v>1</v>
          </cell>
          <cell r="E2563"/>
          <cell r="F2563">
            <v>1</v>
          </cell>
          <cell r="G2563"/>
          <cell r="H2563">
            <v>5</v>
          </cell>
          <cell r="I2563"/>
          <cell r="J2563"/>
          <cell r="K2563"/>
          <cell r="L2563"/>
          <cell r="M2563"/>
          <cell r="N2563"/>
          <cell r="O2563">
            <v>1</v>
          </cell>
          <cell r="P2563"/>
          <cell r="Q2563">
            <v>3</v>
          </cell>
          <cell r="R2563"/>
          <cell r="S2563">
            <v>8</v>
          </cell>
          <cell r="T2563"/>
          <cell r="U2563"/>
          <cell r="V2563">
            <v>6</v>
          </cell>
          <cell r="W2563">
            <v>1</v>
          </cell>
          <cell r="X2563">
            <v>7</v>
          </cell>
          <cell r="Y2563"/>
          <cell r="Z2563"/>
        </row>
        <row r="2564">
          <cell r="A2564">
            <v>43464</v>
          </cell>
          <cell r="B2564">
            <v>7</v>
          </cell>
          <cell r="C2564">
            <v>33</v>
          </cell>
          <cell r="D2564"/>
          <cell r="E2564"/>
          <cell r="F2564">
            <v>1</v>
          </cell>
          <cell r="G2564"/>
          <cell r="H2564">
            <v>7</v>
          </cell>
          <cell r="I2564">
            <v>1</v>
          </cell>
          <cell r="J2564"/>
          <cell r="K2564"/>
          <cell r="L2564"/>
          <cell r="M2564"/>
          <cell r="N2564"/>
          <cell r="O2564"/>
          <cell r="P2564"/>
          <cell r="Q2564">
            <v>1</v>
          </cell>
          <cell r="R2564"/>
          <cell r="S2564">
            <v>8</v>
          </cell>
          <cell r="T2564"/>
          <cell r="U2564"/>
          <cell r="V2564">
            <v>7</v>
          </cell>
          <cell r="W2564">
            <v>1</v>
          </cell>
          <cell r="X2564">
            <v>5</v>
          </cell>
          <cell r="Y2564"/>
          <cell r="Z2564"/>
        </row>
        <row r="2565">
          <cell r="A2565">
            <v>43465</v>
          </cell>
          <cell r="B2565">
            <v>7</v>
          </cell>
          <cell r="C2565">
            <v>28</v>
          </cell>
          <cell r="D2565"/>
          <cell r="E2565"/>
          <cell r="F2565">
            <v>2</v>
          </cell>
          <cell r="G2565"/>
          <cell r="H2565">
            <v>6</v>
          </cell>
          <cell r="I2565">
            <v>1</v>
          </cell>
          <cell r="J2565"/>
          <cell r="K2565"/>
          <cell r="L2565"/>
          <cell r="M2565"/>
          <cell r="N2565"/>
          <cell r="O2565"/>
          <cell r="P2565"/>
          <cell r="Q2565"/>
          <cell r="R2565"/>
          <cell r="S2565">
            <v>4</v>
          </cell>
          <cell r="T2565"/>
          <cell r="U2565"/>
          <cell r="V2565">
            <v>8</v>
          </cell>
          <cell r="W2565">
            <v>1</v>
          </cell>
          <cell r="X2565">
            <v>6</v>
          </cell>
          <cell r="Y2565"/>
          <cell r="Z2565"/>
        </row>
        <row r="2566">
          <cell r="A2566">
            <v>43466</v>
          </cell>
          <cell r="B2566">
            <v>8</v>
          </cell>
          <cell r="C2566">
            <v>30</v>
          </cell>
          <cell r="D2566">
            <v>2</v>
          </cell>
          <cell r="E2566"/>
          <cell r="F2566">
            <v>1</v>
          </cell>
          <cell r="G2566"/>
          <cell r="H2566">
            <v>6</v>
          </cell>
          <cell r="I2566">
            <v>2</v>
          </cell>
          <cell r="J2566"/>
          <cell r="K2566">
            <v>1</v>
          </cell>
          <cell r="L2566"/>
          <cell r="M2566">
            <v>1</v>
          </cell>
          <cell r="N2566"/>
          <cell r="O2566"/>
          <cell r="P2566"/>
          <cell r="Q2566">
            <v>1</v>
          </cell>
          <cell r="R2566"/>
          <cell r="S2566">
            <v>6</v>
          </cell>
          <cell r="T2566"/>
          <cell r="U2566"/>
          <cell r="V2566">
            <v>8</v>
          </cell>
          <cell r="W2566">
            <v>1</v>
          </cell>
          <cell r="X2566">
            <v>5</v>
          </cell>
          <cell r="Y2566"/>
          <cell r="Z2566"/>
        </row>
        <row r="2567">
          <cell r="A2567">
            <v>43467</v>
          </cell>
          <cell r="B2567">
            <v>8</v>
          </cell>
          <cell r="C2567">
            <v>36</v>
          </cell>
          <cell r="D2567">
            <v>2</v>
          </cell>
          <cell r="E2567"/>
          <cell r="F2567">
            <v>1</v>
          </cell>
          <cell r="G2567"/>
          <cell r="H2567">
            <v>5</v>
          </cell>
          <cell r="I2567">
            <v>1</v>
          </cell>
          <cell r="J2567"/>
          <cell r="K2567">
            <v>1</v>
          </cell>
          <cell r="L2567"/>
          <cell r="M2567">
            <v>1</v>
          </cell>
          <cell r="N2567"/>
          <cell r="O2567"/>
          <cell r="P2567"/>
          <cell r="Q2567"/>
          <cell r="R2567"/>
          <cell r="S2567">
            <v>6</v>
          </cell>
          <cell r="T2567"/>
          <cell r="U2567"/>
          <cell r="V2567">
            <v>8</v>
          </cell>
          <cell r="W2567">
            <v>1</v>
          </cell>
          <cell r="X2567">
            <v>3</v>
          </cell>
          <cell r="Y2567"/>
          <cell r="Z2567"/>
        </row>
        <row r="2568">
          <cell r="A2568">
            <v>43468</v>
          </cell>
          <cell r="B2568">
            <v>6</v>
          </cell>
          <cell r="C2568">
            <v>29</v>
          </cell>
          <cell r="D2568">
            <v>3</v>
          </cell>
          <cell r="E2568"/>
          <cell r="F2568">
            <v>1</v>
          </cell>
          <cell r="G2568"/>
          <cell r="H2568">
            <v>3</v>
          </cell>
          <cell r="I2568">
            <v>1</v>
          </cell>
          <cell r="J2568"/>
          <cell r="K2568">
            <v>1</v>
          </cell>
          <cell r="L2568"/>
          <cell r="M2568">
            <v>1</v>
          </cell>
          <cell r="N2568"/>
          <cell r="O2568">
            <v>1</v>
          </cell>
          <cell r="P2568"/>
          <cell r="Q2568">
            <v>1</v>
          </cell>
          <cell r="R2568"/>
          <cell r="S2568">
            <v>6</v>
          </cell>
          <cell r="T2568"/>
          <cell r="U2568"/>
          <cell r="V2568">
            <v>6</v>
          </cell>
          <cell r="W2568">
            <v>1</v>
          </cell>
          <cell r="X2568">
            <v>3</v>
          </cell>
          <cell r="Y2568"/>
          <cell r="Z2568"/>
        </row>
        <row r="2569">
          <cell r="A2569">
            <v>43469</v>
          </cell>
          <cell r="B2569">
            <v>6</v>
          </cell>
          <cell r="C2569">
            <v>39</v>
          </cell>
          <cell r="D2569">
            <v>2</v>
          </cell>
          <cell r="E2569"/>
          <cell r="F2569"/>
          <cell r="G2569"/>
          <cell r="H2569">
            <v>2</v>
          </cell>
          <cell r="I2569">
            <v>1</v>
          </cell>
          <cell r="J2569"/>
          <cell r="K2569">
            <v>1</v>
          </cell>
          <cell r="L2569"/>
          <cell r="M2569">
            <v>1</v>
          </cell>
          <cell r="N2569"/>
          <cell r="O2569">
            <v>1</v>
          </cell>
          <cell r="P2569"/>
          <cell r="Q2569">
            <v>1</v>
          </cell>
          <cell r="R2569"/>
          <cell r="S2569">
            <v>5</v>
          </cell>
          <cell r="T2569"/>
          <cell r="U2569"/>
          <cell r="V2569">
            <v>5</v>
          </cell>
          <cell r="W2569"/>
          <cell r="X2569">
            <v>3</v>
          </cell>
          <cell r="Y2569"/>
          <cell r="Z2569"/>
        </row>
        <row r="2570">
          <cell r="A2570">
            <v>43470</v>
          </cell>
          <cell r="B2570">
            <v>5</v>
          </cell>
          <cell r="C2570">
            <v>36</v>
          </cell>
          <cell r="D2570">
            <v>1</v>
          </cell>
          <cell r="E2570"/>
          <cell r="F2570"/>
          <cell r="G2570"/>
          <cell r="H2570">
            <v>4</v>
          </cell>
          <cell r="I2570"/>
          <cell r="J2570"/>
          <cell r="K2570">
            <v>1</v>
          </cell>
          <cell r="L2570"/>
          <cell r="M2570">
            <v>1</v>
          </cell>
          <cell r="N2570"/>
          <cell r="O2570">
            <v>1</v>
          </cell>
          <cell r="P2570"/>
          <cell r="Q2570"/>
          <cell r="R2570">
            <v>1</v>
          </cell>
          <cell r="S2570">
            <v>7</v>
          </cell>
          <cell r="T2570"/>
          <cell r="U2570"/>
          <cell r="V2570">
            <v>7</v>
          </cell>
          <cell r="W2570"/>
          <cell r="X2570">
            <v>2</v>
          </cell>
          <cell r="Y2570"/>
          <cell r="Z2570"/>
        </row>
        <row r="2571">
          <cell r="A2571">
            <v>43471</v>
          </cell>
          <cell r="B2571">
            <v>5</v>
          </cell>
          <cell r="C2571">
            <v>38</v>
          </cell>
          <cell r="D2571"/>
          <cell r="E2571"/>
          <cell r="F2571"/>
          <cell r="G2571"/>
          <cell r="H2571">
            <v>4</v>
          </cell>
          <cell r="I2571">
            <v>1</v>
          </cell>
          <cell r="J2571"/>
          <cell r="K2571">
            <v>1</v>
          </cell>
          <cell r="L2571">
            <v>1</v>
          </cell>
          <cell r="M2571">
            <v>1</v>
          </cell>
          <cell r="N2571"/>
          <cell r="O2571"/>
          <cell r="P2571"/>
          <cell r="Q2571"/>
          <cell r="R2571">
            <v>1</v>
          </cell>
          <cell r="S2571">
            <v>6</v>
          </cell>
          <cell r="T2571"/>
          <cell r="U2571"/>
          <cell r="V2571">
            <v>6</v>
          </cell>
          <cell r="W2571"/>
          <cell r="X2571">
            <v>4</v>
          </cell>
          <cell r="Y2571"/>
          <cell r="Z2571"/>
        </row>
        <row r="2572">
          <cell r="A2572">
            <v>43472</v>
          </cell>
          <cell r="B2572">
            <v>8</v>
          </cell>
          <cell r="C2572">
            <v>33</v>
          </cell>
          <cell r="D2572"/>
          <cell r="E2572"/>
          <cell r="F2572">
            <v>1</v>
          </cell>
          <cell r="G2572"/>
          <cell r="H2572">
            <v>6</v>
          </cell>
          <cell r="I2572">
            <v>2</v>
          </cell>
          <cell r="J2572"/>
          <cell r="K2572">
            <v>1</v>
          </cell>
          <cell r="L2572"/>
          <cell r="M2572"/>
          <cell r="N2572"/>
          <cell r="O2572"/>
          <cell r="P2572"/>
          <cell r="Q2572"/>
          <cell r="R2572">
            <v>1</v>
          </cell>
          <cell r="S2572">
            <v>8</v>
          </cell>
          <cell r="T2572"/>
          <cell r="U2572"/>
          <cell r="V2572">
            <v>8</v>
          </cell>
          <cell r="W2572"/>
          <cell r="X2572">
            <v>5</v>
          </cell>
          <cell r="Y2572"/>
          <cell r="Z2572"/>
        </row>
        <row r="2573">
          <cell r="A2573">
            <v>43473</v>
          </cell>
          <cell r="B2573">
            <v>7</v>
          </cell>
          <cell r="C2573">
            <v>34</v>
          </cell>
          <cell r="D2573">
            <v>1</v>
          </cell>
          <cell r="E2573"/>
          <cell r="F2573">
            <v>1</v>
          </cell>
          <cell r="G2573">
            <v>1</v>
          </cell>
          <cell r="H2573">
            <v>8</v>
          </cell>
          <cell r="I2573">
            <v>2</v>
          </cell>
          <cell r="J2573"/>
          <cell r="K2573"/>
          <cell r="L2573"/>
          <cell r="M2573"/>
          <cell r="N2573"/>
          <cell r="O2573">
            <v>1</v>
          </cell>
          <cell r="P2573"/>
          <cell r="Q2573">
            <v>1</v>
          </cell>
          <cell r="R2573">
            <v>1</v>
          </cell>
          <cell r="S2573">
            <v>8</v>
          </cell>
          <cell r="T2573"/>
          <cell r="U2573"/>
          <cell r="V2573">
            <v>6</v>
          </cell>
          <cell r="W2573"/>
          <cell r="X2573">
            <v>5</v>
          </cell>
          <cell r="Y2573"/>
          <cell r="Z2573"/>
        </row>
        <row r="2574">
          <cell r="A2574">
            <v>43474</v>
          </cell>
          <cell r="B2574">
            <v>8</v>
          </cell>
          <cell r="C2574">
            <v>30</v>
          </cell>
          <cell r="D2574">
            <v>1</v>
          </cell>
          <cell r="E2574"/>
          <cell r="F2574">
            <v>2</v>
          </cell>
          <cell r="G2574">
            <v>1</v>
          </cell>
          <cell r="H2574">
            <v>7</v>
          </cell>
          <cell r="I2574">
            <v>4</v>
          </cell>
          <cell r="J2574"/>
          <cell r="K2574"/>
          <cell r="L2574"/>
          <cell r="M2574"/>
          <cell r="N2574"/>
          <cell r="O2574"/>
          <cell r="P2574"/>
          <cell r="Q2574">
            <v>1</v>
          </cell>
          <cell r="R2574">
            <v>1</v>
          </cell>
          <cell r="S2574">
            <v>8</v>
          </cell>
          <cell r="T2574"/>
          <cell r="U2574"/>
          <cell r="V2574">
            <v>5</v>
          </cell>
          <cell r="W2574"/>
          <cell r="X2574">
            <v>5</v>
          </cell>
          <cell r="Y2574"/>
          <cell r="Z2574"/>
        </row>
        <row r="2575">
          <cell r="A2575">
            <v>43475</v>
          </cell>
          <cell r="B2575">
            <v>8</v>
          </cell>
          <cell r="C2575">
            <v>31</v>
          </cell>
          <cell r="D2575">
            <v>2</v>
          </cell>
          <cell r="E2575"/>
          <cell r="F2575">
            <v>2</v>
          </cell>
          <cell r="G2575"/>
          <cell r="H2575">
            <v>8</v>
          </cell>
          <cell r="I2575">
            <v>3</v>
          </cell>
          <cell r="J2575"/>
          <cell r="K2575"/>
          <cell r="L2575"/>
          <cell r="M2575"/>
          <cell r="N2575"/>
          <cell r="O2575">
            <v>1</v>
          </cell>
          <cell r="P2575"/>
          <cell r="Q2575">
            <v>1</v>
          </cell>
          <cell r="R2575"/>
          <cell r="S2575">
            <v>9</v>
          </cell>
          <cell r="T2575"/>
          <cell r="U2575"/>
          <cell r="V2575">
            <v>6</v>
          </cell>
          <cell r="W2575"/>
          <cell r="X2575">
            <v>4</v>
          </cell>
          <cell r="Y2575"/>
          <cell r="Z2575"/>
        </row>
        <row r="2576">
          <cell r="A2576">
            <v>43476</v>
          </cell>
          <cell r="B2576">
            <v>7</v>
          </cell>
          <cell r="C2576">
            <v>37</v>
          </cell>
          <cell r="D2576">
            <v>2</v>
          </cell>
          <cell r="E2576"/>
          <cell r="F2576"/>
          <cell r="G2576">
            <v>1</v>
          </cell>
          <cell r="H2576">
            <v>7</v>
          </cell>
          <cell r="I2576">
            <v>3</v>
          </cell>
          <cell r="J2576">
            <v>1</v>
          </cell>
          <cell r="K2576"/>
          <cell r="L2576">
            <v>2</v>
          </cell>
          <cell r="M2576"/>
          <cell r="N2576"/>
          <cell r="O2576">
            <v>1</v>
          </cell>
          <cell r="P2576"/>
          <cell r="Q2576">
            <v>2</v>
          </cell>
          <cell r="R2576"/>
          <cell r="S2576">
            <v>12</v>
          </cell>
          <cell r="T2576"/>
          <cell r="U2576"/>
          <cell r="V2576">
            <v>8</v>
          </cell>
          <cell r="W2576"/>
          <cell r="X2576">
            <v>4</v>
          </cell>
          <cell r="Y2576"/>
          <cell r="Z2576"/>
        </row>
        <row r="2577">
          <cell r="A2577">
            <v>43477</v>
          </cell>
          <cell r="B2577">
            <v>7</v>
          </cell>
          <cell r="C2577">
            <v>36</v>
          </cell>
          <cell r="D2577">
            <v>3</v>
          </cell>
          <cell r="E2577"/>
          <cell r="F2577"/>
          <cell r="G2577"/>
          <cell r="H2577">
            <v>7</v>
          </cell>
          <cell r="I2577">
            <v>3</v>
          </cell>
          <cell r="J2577"/>
          <cell r="K2577"/>
          <cell r="L2577"/>
          <cell r="M2577"/>
          <cell r="N2577"/>
          <cell r="O2577">
            <v>1</v>
          </cell>
          <cell r="P2577"/>
          <cell r="Q2577">
            <v>2</v>
          </cell>
          <cell r="R2577"/>
          <cell r="S2577">
            <v>10</v>
          </cell>
          <cell r="T2577"/>
          <cell r="U2577"/>
          <cell r="V2577">
            <v>12</v>
          </cell>
          <cell r="W2577"/>
          <cell r="X2577">
            <v>4</v>
          </cell>
          <cell r="Y2577"/>
          <cell r="Z2577"/>
        </row>
        <row r="2578">
          <cell r="A2578">
            <v>43478</v>
          </cell>
          <cell r="B2578">
            <v>7</v>
          </cell>
          <cell r="C2578">
            <v>37</v>
          </cell>
          <cell r="D2578">
            <v>5</v>
          </cell>
          <cell r="E2578"/>
          <cell r="F2578"/>
          <cell r="G2578">
            <v>1</v>
          </cell>
          <cell r="H2578">
            <v>6</v>
          </cell>
          <cell r="I2578">
            <v>3</v>
          </cell>
          <cell r="J2578"/>
          <cell r="K2578"/>
          <cell r="L2578"/>
          <cell r="M2578"/>
          <cell r="N2578"/>
          <cell r="O2578"/>
          <cell r="P2578"/>
          <cell r="Q2578">
            <v>2</v>
          </cell>
          <cell r="R2578"/>
          <cell r="S2578">
            <v>12</v>
          </cell>
          <cell r="T2578"/>
          <cell r="U2578"/>
          <cell r="V2578">
            <v>11</v>
          </cell>
          <cell r="W2578"/>
          <cell r="X2578">
            <v>5</v>
          </cell>
          <cell r="Y2578"/>
          <cell r="Z2578"/>
        </row>
        <row r="2579">
          <cell r="A2579">
            <v>43479</v>
          </cell>
          <cell r="B2579">
            <v>7</v>
          </cell>
          <cell r="C2579">
            <v>28</v>
          </cell>
          <cell r="D2579">
            <v>5</v>
          </cell>
          <cell r="E2579"/>
          <cell r="F2579">
            <v>1</v>
          </cell>
          <cell r="G2579"/>
          <cell r="H2579">
            <v>5</v>
          </cell>
          <cell r="I2579">
            <v>3</v>
          </cell>
          <cell r="J2579"/>
          <cell r="K2579"/>
          <cell r="L2579">
            <v>1</v>
          </cell>
          <cell r="M2579"/>
          <cell r="N2579"/>
          <cell r="O2579"/>
          <cell r="P2579"/>
          <cell r="Q2579">
            <v>1</v>
          </cell>
          <cell r="R2579"/>
          <cell r="S2579">
            <v>13</v>
          </cell>
          <cell r="T2579"/>
          <cell r="U2579"/>
          <cell r="V2579">
            <v>9</v>
          </cell>
          <cell r="W2579">
            <v>1</v>
          </cell>
          <cell r="X2579">
            <v>3</v>
          </cell>
          <cell r="Y2579"/>
          <cell r="Z2579"/>
        </row>
        <row r="2580">
          <cell r="A2580">
            <v>43480</v>
          </cell>
          <cell r="B2580">
            <v>6</v>
          </cell>
          <cell r="C2580">
            <v>31</v>
          </cell>
          <cell r="D2580">
            <v>5</v>
          </cell>
          <cell r="E2580"/>
          <cell r="F2580"/>
          <cell r="G2580">
            <v>2</v>
          </cell>
          <cell r="H2580">
            <v>5</v>
          </cell>
          <cell r="I2580">
            <v>3</v>
          </cell>
          <cell r="J2580"/>
          <cell r="K2580"/>
          <cell r="L2580"/>
          <cell r="M2580"/>
          <cell r="N2580"/>
          <cell r="O2580"/>
          <cell r="P2580"/>
          <cell r="Q2580">
            <v>3</v>
          </cell>
          <cell r="R2580"/>
          <cell r="S2580">
            <v>11</v>
          </cell>
          <cell r="T2580"/>
          <cell r="U2580"/>
          <cell r="V2580">
            <v>9</v>
          </cell>
          <cell r="W2580">
            <v>1</v>
          </cell>
          <cell r="X2580">
            <v>3</v>
          </cell>
          <cell r="Y2580"/>
          <cell r="Z2580"/>
        </row>
        <row r="2581">
          <cell r="A2581">
            <v>43481</v>
          </cell>
          <cell r="B2581">
            <v>7</v>
          </cell>
          <cell r="C2581">
            <v>36</v>
          </cell>
          <cell r="D2581">
            <v>5</v>
          </cell>
          <cell r="E2581"/>
          <cell r="F2581"/>
          <cell r="G2581"/>
          <cell r="H2581">
            <v>5</v>
          </cell>
          <cell r="I2581">
            <v>3</v>
          </cell>
          <cell r="J2581"/>
          <cell r="K2581"/>
          <cell r="L2581"/>
          <cell r="M2581"/>
          <cell r="N2581"/>
          <cell r="O2581"/>
          <cell r="P2581"/>
          <cell r="Q2581">
            <v>3</v>
          </cell>
          <cell r="R2581"/>
          <cell r="S2581">
            <v>15</v>
          </cell>
          <cell r="T2581"/>
          <cell r="U2581"/>
          <cell r="V2581">
            <v>8</v>
          </cell>
          <cell r="W2581">
            <v>1</v>
          </cell>
          <cell r="X2581">
            <v>4</v>
          </cell>
          <cell r="Y2581"/>
          <cell r="Z2581"/>
        </row>
        <row r="2582">
          <cell r="A2582">
            <v>43482</v>
          </cell>
          <cell r="B2582">
            <v>7</v>
          </cell>
          <cell r="C2582">
            <v>33</v>
          </cell>
          <cell r="D2582">
            <v>6</v>
          </cell>
          <cell r="E2582"/>
          <cell r="F2582"/>
          <cell r="G2582"/>
          <cell r="H2582">
            <v>6</v>
          </cell>
          <cell r="I2582">
            <v>2</v>
          </cell>
          <cell r="J2582"/>
          <cell r="K2582"/>
          <cell r="L2582">
            <v>1</v>
          </cell>
          <cell r="M2582"/>
          <cell r="N2582"/>
          <cell r="O2582"/>
          <cell r="P2582"/>
          <cell r="Q2582">
            <v>3</v>
          </cell>
          <cell r="R2582"/>
          <cell r="S2582">
            <v>14</v>
          </cell>
          <cell r="T2582"/>
          <cell r="U2582"/>
          <cell r="V2582">
            <v>6</v>
          </cell>
          <cell r="W2582"/>
          <cell r="X2582">
            <v>2</v>
          </cell>
          <cell r="Y2582"/>
          <cell r="Z2582"/>
        </row>
        <row r="2583">
          <cell r="A2583">
            <v>43483</v>
          </cell>
          <cell r="B2583">
            <v>7</v>
          </cell>
          <cell r="C2583">
            <v>35</v>
          </cell>
          <cell r="D2583">
            <v>8</v>
          </cell>
          <cell r="E2583"/>
          <cell r="F2583"/>
          <cell r="G2583"/>
          <cell r="H2583">
            <v>5</v>
          </cell>
          <cell r="I2583">
            <v>2</v>
          </cell>
          <cell r="J2583"/>
          <cell r="K2583"/>
          <cell r="L2583"/>
          <cell r="M2583"/>
          <cell r="N2583"/>
          <cell r="O2583"/>
          <cell r="P2583"/>
          <cell r="Q2583">
            <v>3</v>
          </cell>
          <cell r="R2583"/>
          <cell r="S2583">
            <v>9</v>
          </cell>
          <cell r="T2583"/>
          <cell r="U2583"/>
          <cell r="V2583">
            <v>6</v>
          </cell>
          <cell r="W2583"/>
          <cell r="X2583">
            <v>2</v>
          </cell>
          <cell r="Y2583"/>
          <cell r="Z2583"/>
        </row>
        <row r="2584">
          <cell r="A2584">
            <v>43484</v>
          </cell>
          <cell r="B2584">
            <v>6</v>
          </cell>
          <cell r="C2584">
            <v>27</v>
          </cell>
          <cell r="D2584">
            <v>9</v>
          </cell>
          <cell r="E2584"/>
          <cell r="F2584"/>
          <cell r="G2584">
            <v>1</v>
          </cell>
          <cell r="H2584">
            <v>4</v>
          </cell>
          <cell r="I2584">
            <v>1</v>
          </cell>
          <cell r="J2584"/>
          <cell r="K2584"/>
          <cell r="L2584"/>
          <cell r="M2584">
            <v>1</v>
          </cell>
          <cell r="N2584"/>
          <cell r="O2584"/>
          <cell r="P2584"/>
          <cell r="Q2584">
            <v>2</v>
          </cell>
          <cell r="R2584"/>
          <cell r="S2584">
            <v>9</v>
          </cell>
          <cell r="T2584"/>
          <cell r="U2584"/>
          <cell r="V2584">
            <v>8</v>
          </cell>
          <cell r="W2584"/>
          <cell r="X2584">
            <v>2</v>
          </cell>
          <cell r="Y2584"/>
          <cell r="Z2584"/>
        </row>
        <row r="2585">
          <cell r="A2585">
            <v>43485</v>
          </cell>
          <cell r="B2585">
            <v>6</v>
          </cell>
          <cell r="C2585">
            <v>34</v>
          </cell>
          <cell r="D2585">
            <v>6</v>
          </cell>
          <cell r="E2585"/>
          <cell r="F2585">
            <v>1</v>
          </cell>
          <cell r="G2585">
            <v>1</v>
          </cell>
          <cell r="H2585">
            <v>4</v>
          </cell>
          <cell r="I2585">
            <v>1</v>
          </cell>
          <cell r="J2585"/>
          <cell r="K2585"/>
          <cell r="L2585"/>
          <cell r="M2585">
            <v>1</v>
          </cell>
          <cell r="N2585"/>
          <cell r="O2585"/>
          <cell r="P2585"/>
          <cell r="Q2585">
            <v>2</v>
          </cell>
          <cell r="R2585"/>
          <cell r="S2585">
            <v>8</v>
          </cell>
          <cell r="T2585"/>
          <cell r="U2585"/>
          <cell r="V2585">
            <v>8</v>
          </cell>
          <cell r="W2585">
            <v>1</v>
          </cell>
          <cell r="X2585">
            <v>1</v>
          </cell>
          <cell r="Y2585"/>
          <cell r="Z2585"/>
        </row>
        <row r="2586">
          <cell r="A2586">
            <v>43486</v>
          </cell>
          <cell r="B2586">
            <v>5</v>
          </cell>
          <cell r="C2586">
            <v>32</v>
          </cell>
          <cell r="D2586">
            <v>3</v>
          </cell>
          <cell r="E2586"/>
          <cell r="F2586">
            <v>1</v>
          </cell>
          <cell r="G2586">
            <v>2</v>
          </cell>
          <cell r="H2586">
            <v>6</v>
          </cell>
          <cell r="I2586">
            <v>1</v>
          </cell>
          <cell r="J2586"/>
          <cell r="K2586"/>
          <cell r="L2586"/>
          <cell r="M2586">
            <v>2</v>
          </cell>
          <cell r="N2586"/>
          <cell r="O2586"/>
          <cell r="P2586"/>
          <cell r="Q2586">
            <v>2</v>
          </cell>
          <cell r="R2586"/>
          <cell r="S2586">
            <v>8</v>
          </cell>
          <cell r="T2586"/>
          <cell r="U2586"/>
          <cell r="V2586">
            <v>8</v>
          </cell>
          <cell r="W2586">
            <v>3</v>
          </cell>
          <cell r="X2586">
            <v>3</v>
          </cell>
          <cell r="Y2586"/>
          <cell r="Z2586"/>
        </row>
        <row r="2587">
          <cell r="A2587">
            <v>43487</v>
          </cell>
          <cell r="B2587">
            <v>5</v>
          </cell>
          <cell r="C2587">
            <v>29</v>
          </cell>
          <cell r="D2587"/>
          <cell r="E2587"/>
          <cell r="F2587">
            <v>1</v>
          </cell>
          <cell r="G2587"/>
          <cell r="H2587">
            <v>6</v>
          </cell>
          <cell r="I2587">
            <v>1</v>
          </cell>
          <cell r="J2587"/>
          <cell r="K2587"/>
          <cell r="L2587">
            <v>2</v>
          </cell>
          <cell r="M2587">
            <v>1</v>
          </cell>
          <cell r="N2587"/>
          <cell r="O2587"/>
          <cell r="P2587"/>
          <cell r="Q2587"/>
          <cell r="R2587"/>
          <cell r="S2587">
            <v>6</v>
          </cell>
          <cell r="T2587"/>
          <cell r="U2587"/>
          <cell r="V2587">
            <v>6</v>
          </cell>
          <cell r="W2587">
            <v>3</v>
          </cell>
          <cell r="X2587">
            <v>3</v>
          </cell>
          <cell r="Y2587"/>
          <cell r="Z2587"/>
        </row>
        <row r="2588">
          <cell r="A2588">
            <v>43488</v>
          </cell>
          <cell r="B2588">
            <v>4</v>
          </cell>
          <cell r="C2588">
            <v>32</v>
          </cell>
          <cell r="D2588"/>
          <cell r="E2588"/>
          <cell r="F2588"/>
          <cell r="G2588"/>
          <cell r="H2588">
            <v>6</v>
          </cell>
          <cell r="I2588">
            <v>1</v>
          </cell>
          <cell r="J2588"/>
          <cell r="K2588"/>
          <cell r="L2588">
            <v>1</v>
          </cell>
          <cell r="M2588">
            <v>1</v>
          </cell>
          <cell r="N2588"/>
          <cell r="O2588"/>
          <cell r="P2588"/>
          <cell r="Q2588">
            <v>2</v>
          </cell>
          <cell r="R2588"/>
          <cell r="S2588">
            <v>7</v>
          </cell>
          <cell r="T2588"/>
          <cell r="U2588"/>
          <cell r="V2588">
            <v>7</v>
          </cell>
          <cell r="W2588">
            <v>4</v>
          </cell>
          <cell r="X2588">
            <v>2</v>
          </cell>
          <cell r="Y2588"/>
          <cell r="Z2588"/>
        </row>
        <row r="2589">
          <cell r="A2589">
            <v>43489</v>
          </cell>
          <cell r="B2589">
            <v>3</v>
          </cell>
          <cell r="C2589">
            <v>32</v>
          </cell>
          <cell r="D2589">
            <v>1</v>
          </cell>
          <cell r="E2589"/>
          <cell r="F2589">
            <v>2</v>
          </cell>
          <cell r="G2589"/>
          <cell r="H2589">
            <v>5</v>
          </cell>
          <cell r="I2589">
            <v>1</v>
          </cell>
          <cell r="J2589"/>
          <cell r="K2589"/>
          <cell r="L2589"/>
          <cell r="M2589">
            <v>1</v>
          </cell>
          <cell r="N2589"/>
          <cell r="O2589">
            <v>1</v>
          </cell>
          <cell r="P2589"/>
          <cell r="Q2589">
            <v>1</v>
          </cell>
          <cell r="R2589"/>
          <cell r="S2589">
            <v>8</v>
          </cell>
          <cell r="T2589"/>
          <cell r="U2589"/>
          <cell r="V2589">
            <v>9</v>
          </cell>
          <cell r="W2589">
            <v>4</v>
          </cell>
          <cell r="X2589">
            <v>1</v>
          </cell>
          <cell r="Y2589"/>
          <cell r="Z2589"/>
        </row>
        <row r="2590">
          <cell r="A2590">
            <v>43490</v>
          </cell>
          <cell r="B2590">
            <v>4</v>
          </cell>
          <cell r="C2590">
            <v>34</v>
          </cell>
          <cell r="D2590">
            <v>1</v>
          </cell>
          <cell r="E2590"/>
          <cell r="F2590">
            <v>3</v>
          </cell>
          <cell r="G2590"/>
          <cell r="H2590">
            <v>4</v>
          </cell>
          <cell r="I2590">
            <v>2</v>
          </cell>
          <cell r="J2590"/>
          <cell r="K2590"/>
          <cell r="L2590"/>
          <cell r="M2590">
            <v>2</v>
          </cell>
          <cell r="N2590"/>
          <cell r="O2590">
            <v>1</v>
          </cell>
          <cell r="P2590"/>
          <cell r="Q2590">
            <v>1</v>
          </cell>
          <cell r="R2590"/>
          <cell r="S2590">
            <v>6</v>
          </cell>
          <cell r="T2590"/>
          <cell r="U2590"/>
          <cell r="V2590">
            <v>9</v>
          </cell>
          <cell r="W2590">
            <v>2</v>
          </cell>
          <cell r="X2590">
            <v>1</v>
          </cell>
          <cell r="Y2590"/>
          <cell r="Z2590"/>
        </row>
        <row r="2591">
          <cell r="A2591">
            <v>43491</v>
          </cell>
          <cell r="B2591">
            <v>5</v>
          </cell>
          <cell r="C2591">
            <v>33</v>
          </cell>
          <cell r="D2591">
            <v>1</v>
          </cell>
          <cell r="E2591"/>
          <cell r="F2591"/>
          <cell r="G2591">
            <v>1</v>
          </cell>
          <cell r="H2591">
            <v>3</v>
          </cell>
          <cell r="I2591">
            <v>2</v>
          </cell>
          <cell r="J2591"/>
          <cell r="K2591"/>
          <cell r="L2591"/>
          <cell r="M2591">
            <v>4</v>
          </cell>
          <cell r="N2591"/>
          <cell r="O2591"/>
          <cell r="P2591"/>
          <cell r="Q2591">
            <v>1</v>
          </cell>
          <cell r="R2591"/>
          <cell r="S2591">
            <v>6</v>
          </cell>
          <cell r="T2591"/>
          <cell r="U2591"/>
          <cell r="V2591">
            <v>8</v>
          </cell>
          <cell r="W2591">
            <v>2</v>
          </cell>
          <cell r="X2591">
            <v>1</v>
          </cell>
          <cell r="Y2591"/>
          <cell r="Z2591"/>
        </row>
        <row r="2592">
          <cell r="A2592">
            <v>43492</v>
          </cell>
          <cell r="B2592">
            <v>5</v>
          </cell>
          <cell r="C2592">
            <v>33</v>
          </cell>
          <cell r="D2592"/>
          <cell r="E2592"/>
          <cell r="F2592"/>
          <cell r="G2592">
            <v>1</v>
          </cell>
          <cell r="H2592">
            <v>2</v>
          </cell>
          <cell r="I2592">
            <v>3</v>
          </cell>
          <cell r="J2592">
            <v>1</v>
          </cell>
          <cell r="K2592"/>
          <cell r="L2592">
            <v>1</v>
          </cell>
          <cell r="M2592">
            <v>2</v>
          </cell>
          <cell r="N2592"/>
          <cell r="O2592">
            <v>1</v>
          </cell>
          <cell r="P2592"/>
          <cell r="Q2592">
            <v>1</v>
          </cell>
          <cell r="R2592"/>
          <cell r="S2592">
            <v>3</v>
          </cell>
          <cell r="T2592"/>
          <cell r="U2592"/>
          <cell r="V2592">
            <v>7</v>
          </cell>
          <cell r="W2592">
            <v>2</v>
          </cell>
          <cell r="X2592">
            <v>1</v>
          </cell>
          <cell r="Y2592"/>
          <cell r="Z2592"/>
        </row>
        <row r="2593">
          <cell r="A2593">
            <v>43493</v>
          </cell>
          <cell r="B2593">
            <v>5</v>
          </cell>
          <cell r="C2593">
            <v>31</v>
          </cell>
          <cell r="D2593">
            <v>1</v>
          </cell>
          <cell r="E2593"/>
          <cell r="F2593">
            <v>1</v>
          </cell>
          <cell r="G2593"/>
          <cell r="H2593">
            <v>3</v>
          </cell>
          <cell r="I2593">
            <v>2</v>
          </cell>
          <cell r="J2593"/>
          <cell r="K2593"/>
          <cell r="L2593"/>
          <cell r="M2593">
            <v>2</v>
          </cell>
          <cell r="N2593"/>
          <cell r="O2593"/>
          <cell r="P2593"/>
          <cell r="Q2593">
            <v>2</v>
          </cell>
          <cell r="R2593"/>
          <cell r="S2593">
            <v>3</v>
          </cell>
          <cell r="T2593"/>
          <cell r="U2593"/>
          <cell r="V2593">
            <v>7</v>
          </cell>
          <cell r="W2593">
            <v>1</v>
          </cell>
          <cell r="X2593"/>
          <cell r="Y2593"/>
          <cell r="Z2593"/>
        </row>
        <row r="2594">
          <cell r="A2594">
            <v>43494</v>
          </cell>
          <cell r="B2594">
            <v>5</v>
          </cell>
          <cell r="C2594">
            <v>27</v>
          </cell>
          <cell r="D2594"/>
          <cell r="E2594"/>
          <cell r="F2594"/>
          <cell r="G2594"/>
          <cell r="H2594">
            <v>2</v>
          </cell>
          <cell r="I2594">
            <v>2</v>
          </cell>
          <cell r="J2594"/>
          <cell r="K2594"/>
          <cell r="L2594"/>
          <cell r="M2594">
            <v>1</v>
          </cell>
          <cell r="N2594"/>
          <cell r="O2594"/>
          <cell r="P2594"/>
          <cell r="Q2594">
            <v>2</v>
          </cell>
          <cell r="R2594"/>
          <cell r="S2594">
            <v>3</v>
          </cell>
          <cell r="T2594"/>
          <cell r="U2594"/>
          <cell r="V2594">
            <v>5</v>
          </cell>
          <cell r="W2594">
            <v>1</v>
          </cell>
          <cell r="X2594">
            <v>1</v>
          </cell>
          <cell r="Y2594"/>
          <cell r="Z2594"/>
        </row>
        <row r="2595">
          <cell r="A2595">
            <v>43495</v>
          </cell>
          <cell r="B2595">
            <v>6</v>
          </cell>
          <cell r="C2595">
            <v>26</v>
          </cell>
          <cell r="D2595">
            <v>1</v>
          </cell>
          <cell r="E2595"/>
          <cell r="F2595"/>
          <cell r="G2595"/>
          <cell r="H2595">
            <v>3</v>
          </cell>
          <cell r="I2595">
            <v>2</v>
          </cell>
          <cell r="J2595"/>
          <cell r="K2595"/>
          <cell r="L2595"/>
          <cell r="M2595">
            <v>1</v>
          </cell>
          <cell r="N2595"/>
          <cell r="O2595">
            <v>3</v>
          </cell>
          <cell r="P2595"/>
          <cell r="Q2595"/>
          <cell r="R2595"/>
          <cell r="S2595">
            <v>1</v>
          </cell>
          <cell r="T2595"/>
          <cell r="U2595"/>
          <cell r="V2595">
            <v>6</v>
          </cell>
          <cell r="W2595">
            <v>1</v>
          </cell>
          <cell r="X2595">
            <v>2</v>
          </cell>
          <cell r="Y2595"/>
          <cell r="Z2595"/>
        </row>
        <row r="2596">
          <cell r="A2596">
            <v>43496</v>
          </cell>
          <cell r="B2596">
            <v>6</v>
          </cell>
          <cell r="C2596">
            <v>33</v>
          </cell>
          <cell r="D2596">
            <v>2</v>
          </cell>
          <cell r="E2596"/>
          <cell r="F2596"/>
          <cell r="G2596"/>
          <cell r="H2596">
            <v>3</v>
          </cell>
          <cell r="I2596">
            <v>1</v>
          </cell>
          <cell r="J2596"/>
          <cell r="K2596">
            <v>1</v>
          </cell>
          <cell r="L2596"/>
          <cell r="M2596">
            <v>2</v>
          </cell>
          <cell r="N2596"/>
          <cell r="O2596"/>
          <cell r="P2596"/>
          <cell r="Q2596"/>
          <cell r="R2596"/>
          <cell r="S2596">
            <v>3</v>
          </cell>
          <cell r="T2596"/>
          <cell r="U2596"/>
          <cell r="V2596">
            <v>5</v>
          </cell>
          <cell r="W2596">
            <v>2</v>
          </cell>
          <cell r="X2596">
            <v>3</v>
          </cell>
          <cell r="Y2596"/>
          <cell r="Z2596"/>
        </row>
        <row r="2597">
          <cell r="A2597">
            <v>43497</v>
          </cell>
          <cell r="B2597">
            <v>6</v>
          </cell>
          <cell r="C2597">
            <v>32</v>
          </cell>
          <cell r="D2597">
            <v>1</v>
          </cell>
          <cell r="E2597"/>
          <cell r="F2597"/>
          <cell r="G2597"/>
          <cell r="H2597">
            <v>2</v>
          </cell>
          <cell r="I2597">
            <v>1</v>
          </cell>
          <cell r="J2597"/>
          <cell r="K2597"/>
          <cell r="L2597">
            <v>1</v>
          </cell>
          <cell r="M2597">
            <v>1</v>
          </cell>
          <cell r="N2597"/>
          <cell r="O2597"/>
          <cell r="P2597"/>
          <cell r="Q2597"/>
          <cell r="R2597"/>
          <cell r="S2597">
            <v>4</v>
          </cell>
          <cell r="T2597"/>
          <cell r="U2597"/>
          <cell r="V2597">
            <v>6</v>
          </cell>
          <cell r="W2597">
            <v>2</v>
          </cell>
          <cell r="X2597">
            <v>2</v>
          </cell>
          <cell r="Y2597"/>
          <cell r="Z2597"/>
        </row>
        <row r="2598">
          <cell r="A2598">
            <v>43498</v>
          </cell>
          <cell r="B2598">
            <v>7</v>
          </cell>
          <cell r="C2598">
            <v>24</v>
          </cell>
          <cell r="D2598"/>
          <cell r="E2598"/>
          <cell r="F2598"/>
          <cell r="G2598"/>
          <cell r="H2598">
            <v>3</v>
          </cell>
          <cell r="I2598">
            <v>1</v>
          </cell>
          <cell r="J2598"/>
          <cell r="K2598"/>
          <cell r="L2598"/>
          <cell r="M2598">
            <v>1</v>
          </cell>
          <cell r="N2598"/>
          <cell r="O2598"/>
          <cell r="P2598"/>
          <cell r="Q2598"/>
          <cell r="R2598"/>
          <cell r="S2598">
            <v>3</v>
          </cell>
          <cell r="T2598"/>
          <cell r="U2598"/>
          <cell r="V2598">
            <v>7</v>
          </cell>
          <cell r="W2598">
            <v>1</v>
          </cell>
          <cell r="X2598">
            <v>1</v>
          </cell>
          <cell r="Y2598"/>
          <cell r="Z2598"/>
        </row>
        <row r="2599">
          <cell r="A2599">
            <v>43499</v>
          </cell>
          <cell r="B2599">
            <v>10</v>
          </cell>
          <cell r="C2599">
            <v>26</v>
          </cell>
          <cell r="D2599">
            <v>1</v>
          </cell>
          <cell r="E2599"/>
          <cell r="F2599"/>
          <cell r="G2599"/>
          <cell r="H2599">
            <v>1</v>
          </cell>
          <cell r="I2599"/>
          <cell r="J2599"/>
          <cell r="K2599"/>
          <cell r="L2599"/>
          <cell r="M2599"/>
          <cell r="N2599"/>
          <cell r="O2599"/>
          <cell r="P2599"/>
          <cell r="Q2599">
            <v>1</v>
          </cell>
          <cell r="R2599"/>
          <cell r="S2599">
            <v>3</v>
          </cell>
          <cell r="T2599"/>
          <cell r="U2599"/>
          <cell r="V2599">
            <v>3</v>
          </cell>
          <cell r="W2599">
            <v>2</v>
          </cell>
          <cell r="X2599">
            <v>1</v>
          </cell>
          <cell r="Y2599"/>
          <cell r="Z2599"/>
        </row>
        <row r="2600">
          <cell r="A2600">
            <v>43500</v>
          </cell>
          <cell r="B2600">
            <v>7</v>
          </cell>
          <cell r="C2600">
            <v>30</v>
          </cell>
          <cell r="D2600">
            <v>3</v>
          </cell>
          <cell r="E2600"/>
          <cell r="F2600">
            <v>1</v>
          </cell>
          <cell r="G2600"/>
          <cell r="H2600">
            <v>2</v>
          </cell>
          <cell r="I2600"/>
          <cell r="J2600"/>
          <cell r="K2600"/>
          <cell r="L2600"/>
          <cell r="M2600">
            <v>1</v>
          </cell>
          <cell r="N2600">
            <v>1</v>
          </cell>
          <cell r="O2600"/>
          <cell r="P2600"/>
          <cell r="Q2600"/>
          <cell r="R2600"/>
          <cell r="S2600">
            <v>3</v>
          </cell>
          <cell r="T2600"/>
          <cell r="U2600"/>
          <cell r="V2600">
            <v>2</v>
          </cell>
          <cell r="W2600">
            <v>2</v>
          </cell>
          <cell r="X2600">
            <v>1</v>
          </cell>
          <cell r="Y2600"/>
          <cell r="Z2600"/>
        </row>
        <row r="2601">
          <cell r="A2601">
            <v>43501</v>
          </cell>
          <cell r="B2601">
            <v>7</v>
          </cell>
          <cell r="C2601">
            <v>30</v>
          </cell>
          <cell r="D2601">
            <v>7</v>
          </cell>
          <cell r="E2601"/>
          <cell r="F2601">
            <v>1</v>
          </cell>
          <cell r="G2601"/>
          <cell r="H2601">
            <v>3</v>
          </cell>
          <cell r="I2601"/>
          <cell r="J2601"/>
          <cell r="K2601"/>
          <cell r="L2601"/>
          <cell r="M2601">
            <v>1</v>
          </cell>
          <cell r="N2601">
            <v>1</v>
          </cell>
          <cell r="O2601"/>
          <cell r="P2601"/>
          <cell r="Q2601"/>
          <cell r="R2601"/>
          <cell r="S2601">
            <v>5</v>
          </cell>
          <cell r="T2601"/>
          <cell r="U2601"/>
          <cell r="V2601">
            <v>3</v>
          </cell>
          <cell r="W2601">
            <v>3</v>
          </cell>
          <cell r="X2601">
            <v>2</v>
          </cell>
          <cell r="Y2601"/>
          <cell r="Z2601"/>
        </row>
        <row r="2602">
          <cell r="A2602">
            <v>43502</v>
          </cell>
          <cell r="B2602">
            <v>7</v>
          </cell>
          <cell r="C2602">
            <v>29</v>
          </cell>
          <cell r="D2602">
            <v>8</v>
          </cell>
          <cell r="E2602"/>
          <cell r="F2602">
            <v>2</v>
          </cell>
          <cell r="G2602">
            <v>1</v>
          </cell>
          <cell r="H2602">
            <v>3</v>
          </cell>
          <cell r="I2602">
            <v>1</v>
          </cell>
          <cell r="J2602"/>
          <cell r="K2602"/>
          <cell r="L2602"/>
          <cell r="M2602">
            <v>1</v>
          </cell>
          <cell r="N2602">
            <v>1</v>
          </cell>
          <cell r="O2602"/>
          <cell r="P2602"/>
          <cell r="Q2602"/>
          <cell r="R2602"/>
          <cell r="S2602">
            <v>9</v>
          </cell>
          <cell r="T2602"/>
          <cell r="U2602"/>
          <cell r="V2602">
            <v>4</v>
          </cell>
          <cell r="W2602">
            <v>3</v>
          </cell>
          <cell r="X2602">
            <v>2</v>
          </cell>
          <cell r="Y2602"/>
          <cell r="Z2602"/>
        </row>
        <row r="2603">
          <cell r="A2603">
            <v>43503</v>
          </cell>
          <cell r="B2603">
            <v>6</v>
          </cell>
          <cell r="C2603">
            <v>29</v>
          </cell>
          <cell r="D2603">
            <v>5</v>
          </cell>
          <cell r="E2603"/>
          <cell r="F2603">
            <v>3</v>
          </cell>
          <cell r="G2603"/>
          <cell r="H2603">
            <v>3</v>
          </cell>
          <cell r="I2603">
            <v>1</v>
          </cell>
          <cell r="J2603"/>
          <cell r="K2603"/>
          <cell r="L2603"/>
          <cell r="M2603">
            <v>1</v>
          </cell>
          <cell r="N2603">
            <v>1</v>
          </cell>
          <cell r="O2603"/>
          <cell r="P2603"/>
          <cell r="Q2603"/>
          <cell r="R2603"/>
          <cell r="S2603">
            <v>5</v>
          </cell>
          <cell r="T2603"/>
          <cell r="U2603"/>
          <cell r="V2603">
            <v>3</v>
          </cell>
          <cell r="W2603">
            <v>3</v>
          </cell>
          <cell r="X2603">
            <v>1</v>
          </cell>
          <cell r="Y2603"/>
          <cell r="Z2603"/>
        </row>
        <row r="2604">
          <cell r="A2604">
            <v>43504</v>
          </cell>
          <cell r="B2604">
            <v>7</v>
          </cell>
          <cell r="C2604">
            <v>29</v>
          </cell>
          <cell r="D2604">
            <v>7</v>
          </cell>
          <cell r="E2604"/>
          <cell r="F2604">
            <v>3</v>
          </cell>
          <cell r="G2604"/>
          <cell r="H2604">
            <v>3</v>
          </cell>
          <cell r="I2604"/>
          <cell r="J2604"/>
          <cell r="K2604"/>
          <cell r="L2604"/>
          <cell r="M2604">
            <v>1</v>
          </cell>
          <cell r="N2604">
            <v>1</v>
          </cell>
          <cell r="O2604">
            <v>1</v>
          </cell>
          <cell r="P2604"/>
          <cell r="Q2604"/>
          <cell r="R2604"/>
          <cell r="S2604">
            <v>8</v>
          </cell>
          <cell r="T2604"/>
          <cell r="U2604"/>
          <cell r="V2604">
            <v>5</v>
          </cell>
          <cell r="W2604">
            <v>3</v>
          </cell>
          <cell r="X2604"/>
          <cell r="Y2604"/>
          <cell r="Z2604"/>
        </row>
        <row r="2605">
          <cell r="A2605">
            <v>43505</v>
          </cell>
          <cell r="B2605">
            <v>7</v>
          </cell>
          <cell r="C2605">
            <v>33</v>
          </cell>
          <cell r="D2605">
            <v>5</v>
          </cell>
          <cell r="E2605"/>
          <cell r="F2605">
            <v>2</v>
          </cell>
          <cell r="G2605">
            <v>1</v>
          </cell>
          <cell r="H2605">
            <v>2</v>
          </cell>
          <cell r="I2605"/>
          <cell r="J2605"/>
          <cell r="K2605"/>
          <cell r="L2605"/>
          <cell r="M2605">
            <v>1</v>
          </cell>
          <cell r="N2605">
            <v>1</v>
          </cell>
          <cell r="O2605"/>
          <cell r="P2605"/>
          <cell r="Q2605"/>
          <cell r="R2605"/>
          <cell r="S2605">
            <v>8</v>
          </cell>
          <cell r="T2605"/>
          <cell r="U2605"/>
          <cell r="V2605">
            <v>4</v>
          </cell>
          <cell r="W2605">
            <v>3</v>
          </cell>
          <cell r="X2605"/>
          <cell r="Y2605"/>
          <cell r="Z2605"/>
        </row>
        <row r="2606">
          <cell r="A2606">
            <v>43506</v>
          </cell>
          <cell r="B2606">
            <v>7</v>
          </cell>
          <cell r="C2606">
            <v>31</v>
          </cell>
          <cell r="D2606">
            <v>4</v>
          </cell>
          <cell r="E2606"/>
          <cell r="F2606">
            <v>2</v>
          </cell>
          <cell r="G2606"/>
          <cell r="H2606">
            <v>2</v>
          </cell>
          <cell r="I2606"/>
          <cell r="J2606"/>
          <cell r="K2606"/>
          <cell r="L2606"/>
          <cell r="M2606"/>
          <cell r="N2606">
            <v>1</v>
          </cell>
          <cell r="O2606">
            <v>1</v>
          </cell>
          <cell r="P2606"/>
          <cell r="Q2606">
            <v>1</v>
          </cell>
          <cell r="R2606"/>
          <cell r="S2606">
            <v>8</v>
          </cell>
          <cell r="T2606"/>
          <cell r="U2606"/>
          <cell r="V2606">
            <v>5</v>
          </cell>
          <cell r="W2606">
            <v>2</v>
          </cell>
          <cell r="X2606"/>
          <cell r="Y2606"/>
          <cell r="Z2606"/>
        </row>
        <row r="2607">
          <cell r="A2607">
            <v>43507</v>
          </cell>
          <cell r="B2607">
            <v>6</v>
          </cell>
          <cell r="C2607">
            <v>31</v>
          </cell>
          <cell r="D2607">
            <v>1</v>
          </cell>
          <cell r="E2607"/>
          <cell r="F2607">
            <v>2</v>
          </cell>
          <cell r="G2607"/>
          <cell r="H2607">
            <v>2</v>
          </cell>
          <cell r="I2607"/>
          <cell r="J2607"/>
          <cell r="K2607"/>
          <cell r="L2607"/>
          <cell r="M2607"/>
          <cell r="N2607">
            <v>1</v>
          </cell>
          <cell r="O2607">
            <v>2</v>
          </cell>
          <cell r="P2607"/>
          <cell r="Q2607">
            <v>1</v>
          </cell>
          <cell r="R2607"/>
          <cell r="S2607">
            <v>7</v>
          </cell>
          <cell r="T2607"/>
          <cell r="U2607"/>
          <cell r="V2607">
            <v>3</v>
          </cell>
          <cell r="W2607">
            <v>2</v>
          </cell>
          <cell r="X2607"/>
          <cell r="Y2607"/>
          <cell r="Z2607"/>
        </row>
        <row r="2608">
          <cell r="A2608">
            <v>43508</v>
          </cell>
          <cell r="B2608">
            <v>6</v>
          </cell>
          <cell r="C2608">
            <v>35</v>
          </cell>
          <cell r="D2608">
            <v>3</v>
          </cell>
          <cell r="E2608"/>
          <cell r="F2608">
            <v>1</v>
          </cell>
          <cell r="G2608"/>
          <cell r="H2608">
            <v>3</v>
          </cell>
          <cell r="I2608">
            <v>2</v>
          </cell>
          <cell r="J2608"/>
          <cell r="K2608"/>
          <cell r="L2608"/>
          <cell r="M2608"/>
          <cell r="N2608">
            <v>1</v>
          </cell>
          <cell r="O2608"/>
          <cell r="P2608"/>
          <cell r="Q2608"/>
          <cell r="R2608"/>
          <cell r="S2608">
            <v>8</v>
          </cell>
          <cell r="T2608"/>
          <cell r="U2608"/>
          <cell r="V2608">
            <v>2</v>
          </cell>
          <cell r="W2608">
            <v>1</v>
          </cell>
          <cell r="X2608"/>
          <cell r="Y2608"/>
          <cell r="Z2608"/>
        </row>
        <row r="2609">
          <cell r="A2609">
            <v>43509</v>
          </cell>
          <cell r="B2609">
            <v>5</v>
          </cell>
          <cell r="C2609">
            <v>36</v>
          </cell>
          <cell r="D2609">
            <v>4</v>
          </cell>
          <cell r="E2609"/>
          <cell r="F2609">
            <v>1</v>
          </cell>
          <cell r="G2609"/>
          <cell r="H2609">
            <v>3</v>
          </cell>
          <cell r="I2609">
            <v>1</v>
          </cell>
          <cell r="J2609"/>
          <cell r="K2609"/>
          <cell r="L2609"/>
          <cell r="M2609"/>
          <cell r="N2609">
            <v>1</v>
          </cell>
          <cell r="O2609">
            <v>1</v>
          </cell>
          <cell r="P2609"/>
          <cell r="Q2609">
            <v>2</v>
          </cell>
          <cell r="R2609"/>
          <cell r="S2609">
            <v>7</v>
          </cell>
          <cell r="T2609"/>
          <cell r="U2609"/>
          <cell r="V2609">
            <v>1</v>
          </cell>
          <cell r="W2609">
            <v>1</v>
          </cell>
          <cell r="X2609">
            <v>2</v>
          </cell>
          <cell r="Y2609"/>
          <cell r="Z2609"/>
        </row>
        <row r="2610">
          <cell r="A2610">
            <v>43510</v>
          </cell>
          <cell r="B2610">
            <v>6</v>
          </cell>
          <cell r="C2610">
            <v>35</v>
          </cell>
          <cell r="D2610">
            <v>3</v>
          </cell>
          <cell r="E2610"/>
          <cell r="F2610">
            <v>1</v>
          </cell>
          <cell r="G2610"/>
          <cell r="H2610">
            <v>3</v>
          </cell>
          <cell r="I2610">
            <v>1</v>
          </cell>
          <cell r="J2610"/>
          <cell r="K2610"/>
          <cell r="L2610"/>
          <cell r="M2610">
            <v>1</v>
          </cell>
          <cell r="N2610">
            <v>1</v>
          </cell>
          <cell r="O2610"/>
          <cell r="P2610"/>
          <cell r="Q2610">
            <v>2</v>
          </cell>
          <cell r="R2610"/>
          <cell r="S2610">
            <v>16</v>
          </cell>
          <cell r="T2610"/>
          <cell r="U2610"/>
          <cell r="V2610">
            <v>2</v>
          </cell>
          <cell r="W2610"/>
          <cell r="X2610">
            <v>1</v>
          </cell>
          <cell r="Y2610"/>
          <cell r="Z2610"/>
        </row>
        <row r="2611">
          <cell r="A2611">
            <v>43511</v>
          </cell>
          <cell r="B2611">
            <v>5</v>
          </cell>
          <cell r="C2611">
            <v>32</v>
          </cell>
          <cell r="D2611">
            <v>4</v>
          </cell>
          <cell r="E2611"/>
          <cell r="F2611">
            <v>1</v>
          </cell>
          <cell r="G2611"/>
          <cell r="H2611">
            <v>3</v>
          </cell>
          <cell r="I2611"/>
          <cell r="J2611"/>
          <cell r="K2611"/>
          <cell r="L2611"/>
          <cell r="M2611">
            <v>2</v>
          </cell>
          <cell r="N2611">
            <v>1</v>
          </cell>
          <cell r="O2611">
            <v>3</v>
          </cell>
          <cell r="P2611"/>
          <cell r="Q2611">
            <v>1</v>
          </cell>
          <cell r="R2611">
            <v>1</v>
          </cell>
          <cell r="S2611">
            <v>10</v>
          </cell>
          <cell r="T2611"/>
          <cell r="U2611"/>
          <cell r="V2611">
            <v>1</v>
          </cell>
          <cell r="W2611">
            <v>1</v>
          </cell>
          <cell r="X2611">
            <v>1</v>
          </cell>
          <cell r="Y2611"/>
          <cell r="Z2611"/>
        </row>
        <row r="2612">
          <cell r="A2612">
            <v>43512</v>
          </cell>
          <cell r="B2612">
            <v>4</v>
          </cell>
          <cell r="C2612">
            <v>40</v>
          </cell>
          <cell r="D2612">
            <v>1</v>
          </cell>
          <cell r="E2612"/>
          <cell r="F2612"/>
          <cell r="G2612"/>
          <cell r="H2612">
            <v>2</v>
          </cell>
          <cell r="I2612"/>
          <cell r="J2612"/>
          <cell r="K2612"/>
          <cell r="L2612">
            <v>1</v>
          </cell>
          <cell r="M2612"/>
          <cell r="N2612">
            <v>1</v>
          </cell>
          <cell r="O2612">
            <v>3</v>
          </cell>
          <cell r="P2612"/>
          <cell r="Q2612">
            <v>2</v>
          </cell>
          <cell r="R2612">
            <v>1</v>
          </cell>
          <cell r="S2612">
            <v>9</v>
          </cell>
          <cell r="T2612"/>
          <cell r="U2612"/>
          <cell r="V2612">
            <v>2</v>
          </cell>
          <cell r="W2612">
            <v>1</v>
          </cell>
          <cell r="X2612">
            <v>2</v>
          </cell>
          <cell r="Y2612"/>
          <cell r="Z2612"/>
        </row>
        <row r="2613">
          <cell r="A2613">
            <v>43513</v>
          </cell>
          <cell r="B2613">
            <v>6</v>
          </cell>
          <cell r="C2613">
            <v>37</v>
          </cell>
          <cell r="D2613">
            <v>1</v>
          </cell>
          <cell r="E2613"/>
          <cell r="F2613"/>
          <cell r="G2613"/>
          <cell r="H2613">
            <v>2</v>
          </cell>
          <cell r="I2613">
            <v>1</v>
          </cell>
          <cell r="J2613"/>
          <cell r="K2613"/>
          <cell r="L2613">
            <v>1</v>
          </cell>
          <cell r="M2613"/>
          <cell r="N2613"/>
          <cell r="O2613">
            <v>1</v>
          </cell>
          <cell r="P2613"/>
          <cell r="Q2613">
            <v>2</v>
          </cell>
          <cell r="R2613">
            <v>1</v>
          </cell>
          <cell r="S2613">
            <v>9</v>
          </cell>
          <cell r="T2613"/>
          <cell r="U2613"/>
          <cell r="V2613">
            <v>2</v>
          </cell>
          <cell r="W2613">
            <v>1</v>
          </cell>
          <cell r="X2613">
            <v>2</v>
          </cell>
          <cell r="Y2613"/>
          <cell r="Z2613"/>
        </row>
        <row r="2614">
          <cell r="A2614">
            <v>43514</v>
          </cell>
          <cell r="B2614">
            <v>5</v>
          </cell>
          <cell r="C2614">
            <v>30</v>
          </cell>
          <cell r="D2614">
            <v>1</v>
          </cell>
          <cell r="E2614"/>
          <cell r="F2614"/>
          <cell r="G2614"/>
          <cell r="H2614">
            <v>2</v>
          </cell>
          <cell r="I2614"/>
          <cell r="J2614"/>
          <cell r="K2614"/>
          <cell r="L2614">
            <v>2</v>
          </cell>
          <cell r="M2614"/>
          <cell r="N2614"/>
          <cell r="O2614">
            <v>1</v>
          </cell>
          <cell r="P2614"/>
          <cell r="Q2614"/>
          <cell r="R2614">
            <v>1</v>
          </cell>
          <cell r="S2614">
            <v>9</v>
          </cell>
          <cell r="T2614"/>
          <cell r="U2614"/>
          <cell r="V2614">
            <v>4</v>
          </cell>
          <cell r="W2614">
            <v>2</v>
          </cell>
          <cell r="X2614">
            <v>4</v>
          </cell>
          <cell r="Y2614"/>
          <cell r="Z2614"/>
        </row>
        <row r="2615">
          <cell r="A2615">
            <v>43515</v>
          </cell>
          <cell r="B2615">
            <v>6</v>
          </cell>
          <cell r="C2615">
            <v>42</v>
          </cell>
          <cell r="D2615">
            <v>2</v>
          </cell>
          <cell r="E2615"/>
          <cell r="F2615"/>
          <cell r="G2615"/>
          <cell r="H2615">
            <v>2</v>
          </cell>
          <cell r="I2615"/>
          <cell r="J2615"/>
          <cell r="K2615"/>
          <cell r="L2615">
            <v>1</v>
          </cell>
          <cell r="M2615"/>
          <cell r="N2615"/>
          <cell r="O2615"/>
          <cell r="P2615"/>
          <cell r="Q2615"/>
          <cell r="R2615">
            <v>1</v>
          </cell>
          <cell r="S2615">
            <v>9</v>
          </cell>
          <cell r="T2615"/>
          <cell r="U2615"/>
          <cell r="V2615">
            <v>3</v>
          </cell>
          <cell r="W2615">
            <v>2</v>
          </cell>
          <cell r="X2615">
            <v>6</v>
          </cell>
          <cell r="Y2615"/>
          <cell r="Z2615"/>
        </row>
        <row r="2616">
          <cell r="A2616">
            <v>43516</v>
          </cell>
          <cell r="B2616">
            <v>6</v>
          </cell>
          <cell r="C2616">
            <v>39</v>
          </cell>
          <cell r="D2616">
            <v>3</v>
          </cell>
          <cell r="E2616"/>
          <cell r="F2616"/>
          <cell r="G2616"/>
          <cell r="H2616">
            <v>2</v>
          </cell>
          <cell r="I2616"/>
          <cell r="J2616"/>
          <cell r="K2616">
            <v>1</v>
          </cell>
          <cell r="L2616">
            <v>2</v>
          </cell>
          <cell r="M2616"/>
          <cell r="N2616"/>
          <cell r="O2616"/>
          <cell r="P2616"/>
          <cell r="Q2616">
            <v>1</v>
          </cell>
          <cell r="R2616">
            <v>1</v>
          </cell>
          <cell r="S2616">
            <v>6</v>
          </cell>
          <cell r="T2616"/>
          <cell r="U2616"/>
          <cell r="V2616">
            <v>3</v>
          </cell>
          <cell r="W2616">
            <v>1</v>
          </cell>
          <cell r="X2616">
            <v>6</v>
          </cell>
          <cell r="Y2616"/>
          <cell r="Z2616"/>
        </row>
        <row r="2617">
          <cell r="A2617">
            <v>43517</v>
          </cell>
          <cell r="B2617">
            <v>6</v>
          </cell>
          <cell r="C2617">
            <v>37</v>
          </cell>
          <cell r="D2617">
            <v>3</v>
          </cell>
          <cell r="E2617"/>
          <cell r="F2617">
            <v>1</v>
          </cell>
          <cell r="G2617"/>
          <cell r="H2617">
            <v>2</v>
          </cell>
          <cell r="I2617"/>
          <cell r="J2617"/>
          <cell r="K2617">
            <v>1</v>
          </cell>
          <cell r="L2617">
            <v>1</v>
          </cell>
          <cell r="M2617"/>
          <cell r="N2617"/>
          <cell r="O2617"/>
          <cell r="P2617"/>
          <cell r="Q2617"/>
          <cell r="R2617">
            <v>1</v>
          </cell>
          <cell r="S2617">
            <v>5</v>
          </cell>
          <cell r="T2617"/>
          <cell r="U2617"/>
          <cell r="V2617">
            <v>4</v>
          </cell>
          <cell r="W2617">
            <v>2</v>
          </cell>
          <cell r="X2617">
            <v>6</v>
          </cell>
          <cell r="Y2617"/>
          <cell r="Z2617"/>
        </row>
        <row r="2618">
          <cell r="A2618">
            <v>43518</v>
          </cell>
          <cell r="B2618">
            <v>5</v>
          </cell>
          <cell r="C2618">
            <v>31</v>
          </cell>
          <cell r="D2618">
            <v>4</v>
          </cell>
          <cell r="E2618"/>
          <cell r="F2618"/>
          <cell r="G2618"/>
          <cell r="H2618">
            <v>2</v>
          </cell>
          <cell r="I2618"/>
          <cell r="J2618"/>
          <cell r="K2618">
            <v>1</v>
          </cell>
          <cell r="L2618">
            <v>1</v>
          </cell>
          <cell r="M2618"/>
          <cell r="N2618"/>
          <cell r="O2618">
            <v>1</v>
          </cell>
          <cell r="P2618"/>
          <cell r="Q2618">
            <v>2</v>
          </cell>
          <cell r="R2618">
            <v>1</v>
          </cell>
          <cell r="S2618">
            <v>2</v>
          </cell>
          <cell r="T2618"/>
          <cell r="U2618"/>
          <cell r="V2618">
            <v>6</v>
          </cell>
          <cell r="W2618">
            <v>1</v>
          </cell>
          <cell r="X2618">
            <v>3</v>
          </cell>
          <cell r="Y2618"/>
          <cell r="Z2618"/>
        </row>
        <row r="2619">
          <cell r="A2619">
            <v>43519</v>
          </cell>
          <cell r="B2619">
            <v>4</v>
          </cell>
          <cell r="C2619">
            <v>37</v>
          </cell>
          <cell r="D2619">
            <v>1</v>
          </cell>
          <cell r="E2619"/>
          <cell r="F2619"/>
          <cell r="G2619"/>
          <cell r="H2619">
            <v>1</v>
          </cell>
          <cell r="I2619"/>
          <cell r="J2619"/>
          <cell r="K2619">
            <v>1</v>
          </cell>
          <cell r="L2619">
            <v>1</v>
          </cell>
          <cell r="M2619"/>
          <cell r="N2619"/>
          <cell r="O2619">
            <v>1</v>
          </cell>
          <cell r="P2619"/>
          <cell r="Q2619">
            <v>1</v>
          </cell>
          <cell r="R2619">
            <v>1</v>
          </cell>
          <cell r="S2619">
            <v>7</v>
          </cell>
          <cell r="T2619"/>
          <cell r="U2619"/>
          <cell r="V2619">
            <v>5</v>
          </cell>
          <cell r="W2619">
            <v>1</v>
          </cell>
          <cell r="X2619">
            <v>3</v>
          </cell>
          <cell r="Y2619"/>
          <cell r="Z2619"/>
        </row>
        <row r="2620">
          <cell r="A2620">
            <v>43520</v>
          </cell>
          <cell r="B2620">
            <v>5</v>
          </cell>
          <cell r="C2620">
            <v>33</v>
          </cell>
          <cell r="D2620">
            <v>1</v>
          </cell>
          <cell r="E2620"/>
          <cell r="F2620"/>
          <cell r="G2620">
            <v>2</v>
          </cell>
          <cell r="H2620"/>
          <cell r="I2620">
            <v>1</v>
          </cell>
          <cell r="J2620"/>
          <cell r="K2620">
            <v>1</v>
          </cell>
          <cell r="L2620">
            <v>1</v>
          </cell>
          <cell r="M2620">
            <v>2</v>
          </cell>
          <cell r="N2620"/>
          <cell r="O2620"/>
          <cell r="P2620"/>
          <cell r="Q2620"/>
          <cell r="R2620">
            <v>1</v>
          </cell>
          <cell r="S2620">
            <v>8</v>
          </cell>
          <cell r="T2620"/>
          <cell r="U2620"/>
          <cell r="V2620">
            <v>4</v>
          </cell>
          <cell r="W2620">
            <v>1</v>
          </cell>
          <cell r="X2620">
            <v>4</v>
          </cell>
          <cell r="Y2620"/>
          <cell r="Z2620"/>
        </row>
        <row r="2621">
          <cell r="A2621">
            <v>43521</v>
          </cell>
          <cell r="B2621">
            <v>4</v>
          </cell>
          <cell r="C2621">
            <v>43</v>
          </cell>
          <cell r="D2621"/>
          <cell r="E2621"/>
          <cell r="F2621"/>
          <cell r="G2621">
            <v>1</v>
          </cell>
          <cell r="H2621"/>
          <cell r="I2621"/>
          <cell r="J2621"/>
          <cell r="K2621">
            <v>1</v>
          </cell>
          <cell r="L2621">
            <v>1</v>
          </cell>
          <cell r="M2621">
            <v>2</v>
          </cell>
          <cell r="N2621"/>
          <cell r="O2621">
            <v>4</v>
          </cell>
          <cell r="P2621"/>
          <cell r="Q2621">
            <v>1</v>
          </cell>
          <cell r="R2621">
            <v>1</v>
          </cell>
          <cell r="S2621">
            <v>5</v>
          </cell>
          <cell r="T2621"/>
          <cell r="U2621"/>
          <cell r="V2621">
            <v>3</v>
          </cell>
          <cell r="W2621"/>
          <cell r="X2621">
            <v>4</v>
          </cell>
          <cell r="Y2621"/>
          <cell r="Z2621"/>
        </row>
        <row r="2622">
          <cell r="A2622">
            <v>43522</v>
          </cell>
          <cell r="B2622">
            <v>3</v>
          </cell>
          <cell r="C2622">
            <v>34</v>
          </cell>
          <cell r="D2622">
            <v>1</v>
          </cell>
          <cell r="E2622"/>
          <cell r="F2622"/>
          <cell r="G2622"/>
          <cell r="H2622"/>
          <cell r="I2622"/>
          <cell r="J2622"/>
          <cell r="K2622">
            <v>1</v>
          </cell>
          <cell r="L2622">
            <v>1</v>
          </cell>
          <cell r="M2622">
            <v>2</v>
          </cell>
          <cell r="N2622"/>
          <cell r="O2622">
            <v>2</v>
          </cell>
          <cell r="P2622"/>
          <cell r="Q2622">
            <v>3</v>
          </cell>
          <cell r="R2622">
            <v>1</v>
          </cell>
          <cell r="S2622">
            <v>3</v>
          </cell>
          <cell r="T2622"/>
          <cell r="U2622"/>
          <cell r="V2622">
            <v>4</v>
          </cell>
          <cell r="W2622"/>
          <cell r="X2622">
            <v>3</v>
          </cell>
          <cell r="Y2622"/>
          <cell r="Z2622"/>
        </row>
        <row r="2623">
          <cell r="A2623">
            <v>43523</v>
          </cell>
          <cell r="B2623">
            <v>5</v>
          </cell>
          <cell r="C2623">
            <v>33</v>
          </cell>
          <cell r="D2623">
            <v>1</v>
          </cell>
          <cell r="E2623"/>
          <cell r="F2623">
            <v>1</v>
          </cell>
          <cell r="G2623"/>
          <cell r="H2623"/>
          <cell r="I2623"/>
          <cell r="J2623"/>
          <cell r="K2623">
            <v>1</v>
          </cell>
          <cell r="L2623">
            <v>2</v>
          </cell>
          <cell r="M2623">
            <v>1</v>
          </cell>
          <cell r="N2623"/>
          <cell r="O2623">
            <v>2</v>
          </cell>
          <cell r="P2623"/>
          <cell r="Q2623">
            <v>1</v>
          </cell>
          <cell r="R2623">
            <v>1</v>
          </cell>
          <cell r="S2623">
            <v>2</v>
          </cell>
          <cell r="T2623"/>
          <cell r="U2623"/>
          <cell r="V2623">
            <v>3</v>
          </cell>
          <cell r="W2623"/>
          <cell r="X2623">
            <v>2</v>
          </cell>
          <cell r="Y2623"/>
          <cell r="Z2623"/>
        </row>
        <row r="2624">
          <cell r="A2624">
            <v>43524</v>
          </cell>
          <cell r="B2624">
            <v>5</v>
          </cell>
          <cell r="C2624">
            <v>27</v>
          </cell>
          <cell r="D2624">
            <v>1</v>
          </cell>
          <cell r="E2624"/>
          <cell r="F2624"/>
          <cell r="G2624"/>
          <cell r="H2624"/>
          <cell r="I2624">
            <v>1</v>
          </cell>
          <cell r="J2624"/>
          <cell r="K2624">
            <v>1</v>
          </cell>
          <cell r="L2624"/>
          <cell r="M2624"/>
          <cell r="N2624"/>
          <cell r="O2624">
            <v>2</v>
          </cell>
          <cell r="P2624"/>
          <cell r="Q2624">
            <v>1</v>
          </cell>
          <cell r="R2624">
            <v>1</v>
          </cell>
          <cell r="S2624">
            <v>5</v>
          </cell>
          <cell r="T2624"/>
          <cell r="U2624"/>
          <cell r="V2624">
            <v>3</v>
          </cell>
          <cell r="W2624">
            <v>1</v>
          </cell>
          <cell r="X2624"/>
          <cell r="Y2624"/>
          <cell r="Z2624"/>
        </row>
        <row r="2625">
          <cell r="A2625">
            <v>43525</v>
          </cell>
          <cell r="B2625">
            <v>6</v>
          </cell>
          <cell r="C2625">
            <v>32</v>
          </cell>
          <cell r="D2625">
            <v>3</v>
          </cell>
          <cell r="E2625"/>
          <cell r="F2625"/>
          <cell r="G2625"/>
          <cell r="H2625">
            <v>1</v>
          </cell>
          <cell r="I2625"/>
          <cell r="J2625"/>
          <cell r="K2625">
            <v>1</v>
          </cell>
          <cell r="L2625">
            <v>1</v>
          </cell>
          <cell r="M2625"/>
          <cell r="N2625"/>
          <cell r="O2625">
            <v>2</v>
          </cell>
          <cell r="P2625"/>
          <cell r="Q2625">
            <v>2</v>
          </cell>
          <cell r="R2625">
            <v>1</v>
          </cell>
          <cell r="S2625">
            <v>4</v>
          </cell>
          <cell r="T2625"/>
          <cell r="U2625"/>
          <cell r="V2625">
            <v>3</v>
          </cell>
          <cell r="W2625"/>
          <cell r="X2625">
            <v>2</v>
          </cell>
          <cell r="Y2625"/>
          <cell r="Z2625"/>
        </row>
        <row r="2626">
          <cell r="A2626">
            <v>43526</v>
          </cell>
          <cell r="B2626">
            <v>8</v>
          </cell>
          <cell r="C2626">
            <v>29</v>
          </cell>
          <cell r="D2626">
            <v>4</v>
          </cell>
          <cell r="E2626"/>
          <cell r="F2626">
            <v>1</v>
          </cell>
          <cell r="G2626"/>
          <cell r="H2626"/>
          <cell r="I2626">
            <v>1</v>
          </cell>
          <cell r="J2626"/>
          <cell r="K2626">
            <v>2</v>
          </cell>
          <cell r="L2626"/>
          <cell r="M2626">
            <v>1</v>
          </cell>
          <cell r="N2626"/>
          <cell r="O2626"/>
          <cell r="P2626"/>
          <cell r="Q2626">
            <v>2</v>
          </cell>
          <cell r="R2626">
            <v>1</v>
          </cell>
          <cell r="S2626">
            <v>6</v>
          </cell>
          <cell r="T2626"/>
          <cell r="U2626"/>
          <cell r="V2626"/>
          <cell r="W2626"/>
          <cell r="X2626">
            <v>1</v>
          </cell>
          <cell r="Y2626"/>
          <cell r="Z2626"/>
        </row>
        <row r="2627">
          <cell r="A2627">
            <v>43527</v>
          </cell>
          <cell r="B2627">
            <v>8</v>
          </cell>
          <cell r="C2627">
            <v>28</v>
          </cell>
          <cell r="D2627">
            <v>2</v>
          </cell>
          <cell r="E2627"/>
          <cell r="F2627">
            <v>1</v>
          </cell>
          <cell r="G2627"/>
          <cell r="H2627">
            <v>1</v>
          </cell>
          <cell r="I2627">
            <v>1</v>
          </cell>
          <cell r="J2627"/>
          <cell r="K2627">
            <v>2</v>
          </cell>
          <cell r="L2627">
            <v>1</v>
          </cell>
          <cell r="M2627">
            <v>2</v>
          </cell>
          <cell r="N2627"/>
          <cell r="O2627"/>
          <cell r="P2627"/>
          <cell r="Q2627">
            <v>2</v>
          </cell>
          <cell r="R2627">
            <v>1</v>
          </cell>
          <cell r="S2627">
            <v>4</v>
          </cell>
          <cell r="T2627"/>
          <cell r="U2627"/>
          <cell r="V2627">
            <v>2</v>
          </cell>
          <cell r="W2627">
            <v>1</v>
          </cell>
          <cell r="X2627">
            <v>1</v>
          </cell>
          <cell r="Y2627"/>
          <cell r="Z2627"/>
        </row>
        <row r="2628">
          <cell r="A2628">
            <v>43528</v>
          </cell>
          <cell r="B2628">
            <v>9</v>
          </cell>
          <cell r="C2628">
            <v>26</v>
          </cell>
          <cell r="D2628">
            <v>3</v>
          </cell>
          <cell r="E2628"/>
          <cell r="F2628"/>
          <cell r="G2628"/>
          <cell r="H2628"/>
          <cell r="I2628">
            <v>1</v>
          </cell>
          <cell r="J2628"/>
          <cell r="K2628">
            <v>2</v>
          </cell>
          <cell r="L2628"/>
          <cell r="M2628">
            <v>2</v>
          </cell>
          <cell r="N2628"/>
          <cell r="O2628">
            <v>1</v>
          </cell>
          <cell r="P2628"/>
          <cell r="Q2628">
            <v>1</v>
          </cell>
          <cell r="R2628">
            <v>1</v>
          </cell>
          <cell r="S2628">
            <v>5</v>
          </cell>
          <cell r="T2628"/>
          <cell r="U2628"/>
          <cell r="V2628">
            <v>2</v>
          </cell>
          <cell r="W2628">
            <v>1</v>
          </cell>
          <cell r="X2628">
            <v>1</v>
          </cell>
          <cell r="Y2628"/>
          <cell r="Z2628"/>
        </row>
        <row r="2629">
          <cell r="A2629">
            <v>43529</v>
          </cell>
          <cell r="B2629">
            <v>10</v>
          </cell>
          <cell r="C2629">
            <v>25</v>
          </cell>
          <cell r="D2629">
            <v>2</v>
          </cell>
          <cell r="E2629"/>
          <cell r="F2629"/>
          <cell r="G2629"/>
          <cell r="H2629"/>
          <cell r="I2629"/>
          <cell r="J2629">
            <v>1</v>
          </cell>
          <cell r="K2629">
            <v>2</v>
          </cell>
          <cell r="L2629">
            <v>2</v>
          </cell>
          <cell r="M2629">
            <v>1</v>
          </cell>
          <cell r="N2629"/>
          <cell r="O2629">
            <v>2</v>
          </cell>
          <cell r="P2629"/>
          <cell r="Q2629">
            <v>1</v>
          </cell>
          <cell r="R2629">
            <v>1</v>
          </cell>
          <cell r="S2629">
            <v>5</v>
          </cell>
          <cell r="T2629"/>
          <cell r="U2629"/>
          <cell r="V2629">
            <v>2</v>
          </cell>
          <cell r="W2629">
            <v>1</v>
          </cell>
          <cell r="X2629"/>
          <cell r="Y2629"/>
          <cell r="Z2629"/>
        </row>
        <row r="2630">
          <cell r="A2630">
            <v>43530</v>
          </cell>
          <cell r="B2630">
            <v>9</v>
          </cell>
          <cell r="C2630">
            <v>25</v>
          </cell>
          <cell r="D2630">
            <v>2</v>
          </cell>
          <cell r="E2630"/>
          <cell r="F2630"/>
          <cell r="G2630"/>
          <cell r="H2630"/>
          <cell r="I2630">
            <v>1</v>
          </cell>
          <cell r="J2630">
            <v>2</v>
          </cell>
          <cell r="K2630">
            <v>2</v>
          </cell>
          <cell r="L2630"/>
          <cell r="M2630"/>
          <cell r="N2630"/>
          <cell r="O2630"/>
          <cell r="P2630"/>
          <cell r="Q2630">
            <v>1</v>
          </cell>
          <cell r="R2630">
            <v>1</v>
          </cell>
          <cell r="S2630">
            <v>2</v>
          </cell>
          <cell r="T2630"/>
          <cell r="U2630"/>
          <cell r="V2630">
            <v>3</v>
          </cell>
          <cell r="W2630">
            <v>1</v>
          </cell>
          <cell r="X2630"/>
          <cell r="Y2630"/>
          <cell r="Z2630"/>
        </row>
        <row r="2631">
          <cell r="A2631">
            <v>43531</v>
          </cell>
          <cell r="B2631">
            <v>9</v>
          </cell>
          <cell r="C2631">
            <v>28</v>
          </cell>
          <cell r="D2631">
            <v>1</v>
          </cell>
          <cell r="E2631"/>
          <cell r="F2631"/>
          <cell r="G2631"/>
          <cell r="H2631"/>
          <cell r="I2631"/>
          <cell r="J2631">
            <v>2</v>
          </cell>
          <cell r="K2631">
            <v>2</v>
          </cell>
          <cell r="L2631"/>
          <cell r="M2631"/>
          <cell r="N2631"/>
          <cell r="O2631"/>
          <cell r="P2631"/>
          <cell r="Q2631">
            <v>1</v>
          </cell>
          <cell r="R2631">
            <v>1</v>
          </cell>
          <cell r="S2631">
            <v>6</v>
          </cell>
          <cell r="T2631"/>
          <cell r="U2631"/>
          <cell r="V2631">
            <v>2</v>
          </cell>
          <cell r="W2631">
            <v>1</v>
          </cell>
          <cell r="X2631"/>
          <cell r="Y2631"/>
          <cell r="Z2631"/>
        </row>
        <row r="2632">
          <cell r="A2632">
            <v>43532</v>
          </cell>
          <cell r="B2632">
            <v>9</v>
          </cell>
          <cell r="C2632">
            <v>25</v>
          </cell>
          <cell r="D2632">
            <v>2</v>
          </cell>
          <cell r="E2632"/>
          <cell r="F2632"/>
          <cell r="G2632"/>
          <cell r="H2632"/>
          <cell r="I2632"/>
          <cell r="J2632"/>
          <cell r="K2632">
            <v>2</v>
          </cell>
          <cell r="L2632"/>
          <cell r="M2632"/>
          <cell r="N2632"/>
          <cell r="O2632">
            <v>1</v>
          </cell>
          <cell r="P2632"/>
          <cell r="Q2632">
            <v>1</v>
          </cell>
          <cell r="R2632">
            <v>1</v>
          </cell>
          <cell r="S2632">
            <v>4</v>
          </cell>
          <cell r="T2632"/>
          <cell r="U2632"/>
          <cell r="V2632">
            <v>4</v>
          </cell>
          <cell r="W2632">
            <v>2</v>
          </cell>
          <cell r="X2632"/>
          <cell r="Y2632"/>
          <cell r="Z2632"/>
        </row>
        <row r="2633">
          <cell r="A2633">
            <v>43533</v>
          </cell>
          <cell r="B2633">
            <v>7</v>
          </cell>
          <cell r="C2633">
            <v>27</v>
          </cell>
          <cell r="D2633">
            <v>1</v>
          </cell>
          <cell r="E2633"/>
          <cell r="F2633"/>
          <cell r="G2633"/>
          <cell r="H2633"/>
          <cell r="I2633">
            <v>1</v>
          </cell>
          <cell r="J2633"/>
          <cell r="K2633">
            <v>1</v>
          </cell>
          <cell r="L2633"/>
          <cell r="M2633"/>
          <cell r="N2633"/>
          <cell r="O2633"/>
          <cell r="P2633"/>
          <cell r="Q2633">
            <v>1</v>
          </cell>
          <cell r="R2633"/>
          <cell r="S2633">
            <v>6</v>
          </cell>
          <cell r="T2633"/>
          <cell r="U2633"/>
          <cell r="V2633">
            <v>4</v>
          </cell>
          <cell r="W2633">
            <v>2</v>
          </cell>
          <cell r="X2633">
            <v>2</v>
          </cell>
          <cell r="Y2633"/>
          <cell r="Z2633"/>
        </row>
        <row r="2634">
          <cell r="A2634">
            <v>43534</v>
          </cell>
          <cell r="B2634">
            <v>7</v>
          </cell>
          <cell r="C2634">
            <v>28</v>
          </cell>
          <cell r="D2634">
            <v>1</v>
          </cell>
          <cell r="E2634"/>
          <cell r="F2634"/>
          <cell r="G2634"/>
          <cell r="H2634">
            <v>1</v>
          </cell>
          <cell r="I2634">
            <v>1</v>
          </cell>
          <cell r="J2634"/>
          <cell r="K2634">
            <v>1</v>
          </cell>
          <cell r="L2634"/>
          <cell r="M2634"/>
          <cell r="N2634"/>
          <cell r="O2634">
            <v>1</v>
          </cell>
          <cell r="P2634"/>
          <cell r="Q2634">
            <v>1</v>
          </cell>
          <cell r="R2634"/>
          <cell r="S2634">
            <v>3</v>
          </cell>
          <cell r="T2634"/>
          <cell r="U2634"/>
          <cell r="V2634">
            <v>2</v>
          </cell>
          <cell r="W2634">
            <v>2</v>
          </cell>
          <cell r="X2634">
            <v>2</v>
          </cell>
          <cell r="Y2634"/>
          <cell r="Z2634"/>
        </row>
        <row r="2635">
          <cell r="A2635">
            <v>43535</v>
          </cell>
          <cell r="B2635">
            <v>8</v>
          </cell>
          <cell r="C2635">
            <v>27</v>
          </cell>
          <cell r="D2635">
            <v>1</v>
          </cell>
          <cell r="E2635"/>
          <cell r="F2635"/>
          <cell r="G2635"/>
          <cell r="H2635">
            <v>1</v>
          </cell>
          <cell r="I2635">
            <v>1</v>
          </cell>
          <cell r="J2635"/>
          <cell r="K2635">
            <v>1</v>
          </cell>
          <cell r="L2635"/>
          <cell r="M2635">
            <v>1</v>
          </cell>
          <cell r="N2635"/>
          <cell r="O2635">
            <v>1</v>
          </cell>
          <cell r="P2635"/>
          <cell r="Q2635">
            <v>1</v>
          </cell>
          <cell r="R2635"/>
          <cell r="S2635">
            <v>4</v>
          </cell>
          <cell r="T2635"/>
          <cell r="U2635"/>
          <cell r="V2635">
            <v>4</v>
          </cell>
          <cell r="W2635">
            <v>1</v>
          </cell>
          <cell r="X2635">
            <v>2</v>
          </cell>
          <cell r="Y2635"/>
          <cell r="Z2635"/>
        </row>
        <row r="2636">
          <cell r="A2636">
            <v>43536</v>
          </cell>
          <cell r="B2636">
            <v>7</v>
          </cell>
          <cell r="C2636">
            <v>36</v>
          </cell>
          <cell r="D2636">
            <v>1</v>
          </cell>
          <cell r="E2636"/>
          <cell r="F2636"/>
          <cell r="G2636"/>
          <cell r="H2636">
            <v>4</v>
          </cell>
          <cell r="I2636"/>
          <cell r="J2636"/>
          <cell r="K2636">
            <v>1</v>
          </cell>
          <cell r="L2636"/>
          <cell r="M2636">
            <v>1</v>
          </cell>
          <cell r="N2636"/>
          <cell r="O2636">
            <v>1</v>
          </cell>
          <cell r="P2636"/>
          <cell r="Q2636">
            <v>1</v>
          </cell>
          <cell r="R2636"/>
          <cell r="S2636">
            <v>4</v>
          </cell>
          <cell r="T2636"/>
          <cell r="U2636"/>
          <cell r="V2636">
            <v>6</v>
          </cell>
          <cell r="W2636">
            <v>1</v>
          </cell>
          <cell r="X2636">
            <v>1</v>
          </cell>
          <cell r="Y2636"/>
          <cell r="Z2636"/>
        </row>
        <row r="2637">
          <cell r="A2637">
            <v>43537</v>
          </cell>
          <cell r="B2637">
            <v>9</v>
          </cell>
          <cell r="C2637">
            <v>28</v>
          </cell>
          <cell r="D2637">
            <v>3</v>
          </cell>
          <cell r="E2637"/>
          <cell r="F2637"/>
          <cell r="G2637"/>
          <cell r="H2637">
            <v>5</v>
          </cell>
          <cell r="I2637"/>
          <cell r="J2637"/>
          <cell r="K2637">
            <v>1</v>
          </cell>
          <cell r="L2637">
            <v>1</v>
          </cell>
          <cell r="M2637">
            <v>1</v>
          </cell>
          <cell r="N2637"/>
          <cell r="O2637">
            <v>1</v>
          </cell>
          <cell r="P2637"/>
          <cell r="Q2637"/>
          <cell r="R2637"/>
          <cell r="S2637">
            <v>4</v>
          </cell>
          <cell r="T2637"/>
          <cell r="U2637"/>
          <cell r="V2637">
            <v>4</v>
          </cell>
          <cell r="W2637">
            <v>1</v>
          </cell>
          <cell r="X2637"/>
          <cell r="Y2637"/>
          <cell r="Z2637"/>
        </row>
        <row r="2638">
          <cell r="A2638">
            <v>43538</v>
          </cell>
          <cell r="B2638">
            <v>9</v>
          </cell>
          <cell r="C2638">
            <v>28</v>
          </cell>
          <cell r="D2638">
            <v>4</v>
          </cell>
          <cell r="E2638"/>
          <cell r="F2638"/>
          <cell r="G2638">
            <v>1</v>
          </cell>
          <cell r="H2638">
            <v>6</v>
          </cell>
          <cell r="I2638"/>
          <cell r="J2638"/>
          <cell r="K2638">
            <v>1</v>
          </cell>
          <cell r="L2638">
            <v>2</v>
          </cell>
          <cell r="M2638"/>
          <cell r="N2638"/>
          <cell r="O2638">
            <v>3</v>
          </cell>
          <cell r="P2638"/>
          <cell r="Q2638">
            <v>2</v>
          </cell>
          <cell r="R2638"/>
          <cell r="S2638">
            <v>3</v>
          </cell>
          <cell r="T2638"/>
          <cell r="U2638"/>
          <cell r="V2638">
            <v>4</v>
          </cell>
          <cell r="W2638">
            <v>1</v>
          </cell>
          <cell r="X2638"/>
          <cell r="Y2638"/>
          <cell r="Z2638"/>
        </row>
        <row r="2639">
          <cell r="A2639">
            <v>43539</v>
          </cell>
          <cell r="B2639">
            <v>11</v>
          </cell>
          <cell r="C2639">
            <v>27</v>
          </cell>
          <cell r="D2639">
            <v>4</v>
          </cell>
          <cell r="E2639"/>
          <cell r="F2639"/>
          <cell r="G2639">
            <v>2</v>
          </cell>
          <cell r="H2639">
            <v>4</v>
          </cell>
          <cell r="I2639"/>
          <cell r="J2639"/>
          <cell r="K2639">
            <v>1</v>
          </cell>
          <cell r="L2639"/>
          <cell r="M2639"/>
          <cell r="N2639"/>
          <cell r="O2639">
            <v>2</v>
          </cell>
          <cell r="P2639"/>
          <cell r="Q2639">
            <v>2</v>
          </cell>
          <cell r="R2639"/>
          <cell r="S2639">
            <v>3</v>
          </cell>
          <cell r="T2639"/>
          <cell r="U2639"/>
          <cell r="V2639">
            <v>2</v>
          </cell>
          <cell r="W2639"/>
          <cell r="X2639"/>
          <cell r="Y2639"/>
          <cell r="Z2639"/>
        </row>
        <row r="2640">
          <cell r="A2640">
            <v>43540</v>
          </cell>
          <cell r="B2640">
            <v>11</v>
          </cell>
          <cell r="C2640">
            <v>28</v>
          </cell>
          <cell r="D2640">
            <v>2</v>
          </cell>
          <cell r="E2640"/>
          <cell r="F2640"/>
          <cell r="G2640"/>
          <cell r="H2640">
            <v>5</v>
          </cell>
          <cell r="I2640"/>
          <cell r="J2640"/>
          <cell r="K2640">
            <v>1</v>
          </cell>
          <cell r="L2640"/>
          <cell r="M2640">
            <v>1</v>
          </cell>
          <cell r="N2640"/>
          <cell r="O2640">
            <v>2</v>
          </cell>
          <cell r="P2640"/>
          <cell r="Q2640">
            <v>2</v>
          </cell>
          <cell r="R2640"/>
          <cell r="S2640">
            <v>3</v>
          </cell>
          <cell r="T2640"/>
          <cell r="U2640"/>
          <cell r="V2640">
            <v>2</v>
          </cell>
          <cell r="W2640"/>
          <cell r="X2640"/>
          <cell r="Y2640"/>
          <cell r="Z2640"/>
        </row>
        <row r="2641">
          <cell r="A2641">
            <v>43541</v>
          </cell>
          <cell r="B2641">
            <v>9</v>
          </cell>
          <cell r="C2641">
            <v>26</v>
          </cell>
          <cell r="D2641">
            <v>3</v>
          </cell>
          <cell r="E2641"/>
          <cell r="F2641">
            <v>1</v>
          </cell>
          <cell r="G2641"/>
          <cell r="H2641">
            <v>6</v>
          </cell>
          <cell r="I2641"/>
          <cell r="J2641"/>
          <cell r="K2641">
            <v>1</v>
          </cell>
          <cell r="L2641"/>
          <cell r="M2641">
            <v>2</v>
          </cell>
          <cell r="N2641"/>
          <cell r="O2641">
            <v>1</v>
          </cell>
          <cell r="P2641"/>
          <cell r="Q2641">
            <v>2</v>
          </cell>
          <cell r="R2641"/>
          <cell r="S2641">
            <v>3</v>
          </cell>
          <cell r="T2641"/>
          <cell r="U2641"/>
          <cell r="V2641"/>
          <cell r="W2641"/>
          <cell r="X2641"/>
          <cell r="Y2641"/>
          <cell r="Z2641"/>
        </row>
        <row r="2642">
          <cell r="A2642">
            <v>43542</v>
          </cell>
          <cell r="B2642">
            <v>10</v>
          </cell>
          <cell r="C2642">
            <v>24</v>
          </cell>
          <cell r="D2642">
            <v>1</v>
          </cell>
          <cell r="E2642"/>
          <cell r="F2642">
            <v>2</v>
          </cell>
          <cell r="G2642">
            <v>1</v>
          </cell>
          <cell r="H2642">
            <v>7</v>
          </cell>
          <cell r="I2642">
            <v>1</v>
          </cell>
          <cell r="J2642"/>
          <cell r="K2642">
            <v>1</v>
          </cell>
          <cell r="L2642"/>
          <cell r="M2642">
            <v>1</v>
          </cell>
          <cell r="N2642"/>
          <cell r="O2642"/>
          <cell r="P2642"/>
          <cell r="Q2642">
            <v>2</v>
          </cell>
          <cell r="R2642"/>
          <cell r="S2642">
            <v>2</v>
          </cell>
          <cell r="T2642"/>
          <cell r="U2642"/>
          <cell r="V2642">
            <v>1</v>
          </cell>
          <cell r="W2642"/>
          <cell r="X2642">
            <v>1</v>
          </cell>
          <cell r="Y2642"/>
          <cell r="Z2642"/>
        </row>
        <row r="2643">
          <cell r="A2643">
            <v>43543</v>
          </cell>
          <cell r="B2643">
            <v>10</v>
          </cell>
          <cell r="C2643">
            <v>25</v>
          </cell>
          <cell r="D2643"/>
          <cell r="E2643"/>
          <cell r="F2643">
            <v>1</v>
          </cell>
          <cell r="G2643"/>
          <cell r="H2643">
            <v>6</v>
          </cell>
          <cell r="I2643">
            <v>1</v>
          </cell>
          <cell r="J2643"/>
          <cell r="K2643">
            <v>1</v>
          </cell>
          <cell r="L2643">
            <v>2</v>
          </cell>
          <cell r="M2643"/>
          <cell r="N2643"/>
          <cell r="O2643"/>
          <cell r="P2643"/>
          <cell r="Q2643"/>
          <cell r="R2643"/>
          <cell r="S2643">
            <v>2</v>
          </cell>
          <cell r="T2643"/>
          <cell r="U2643"/>
          <cell r="V2643">
            <v>2</v>
          </cell>
          <cell r="W2643"/>
          <cell r="X2643"/>
          <cell r="Y2643"/>
          <cell r="Z2643"/>
        </row>
        <row r="2644">
          <cell r="A2644">
            <v>43544</v>
          </cell>
          <cell r="B2644">
            <v>10</v>
          </cell>
          <cell r="C2644">
            <v>33</v>
          </cell>
          <cell r="D2644"/>
          <cell r="E2644"/>
          <cell r="F2644">
            <v>1</v>
          </cell>
          <cell r="G2644"/>
          <cell r="H2644">
            <v>7</v>
          </cell>
          <cell r="I2644">
            <v>2</v>
          </cell>
          <cell r="J2644"/>
          <cell r="K2644">
            <v>1</v>
          </cell>
          <cell r="L2644">
            <v>1</v>
          </cell>
          <cell r="M2644">
            <v>1</v>
          </cell>
          <cell r="N2644"/>
          <cell r="O2644"/>
          <cell r="P2644"/>
          <cell r="Q2644">
            <v>1</v>
          </cell>
          <cell r="R2644"/>
          <cell r="S2644">
            <v>3</v>
          </cell>
          <cell r="T2644"/>
          <cell r="U2644"/>
          <cell r="V2644"/>
          <cell r="W2644"/>
          <cell r="X2644">
            <v>1</v>
          </cell>
          <cell r="Y2644"/>
          <cell r="Z2644"/>
        </row>
        <row r="2645">
          <cell r="A2645">
            <v>43545</v>
          </cell>
          <cell r="B2645">
            <v>11</v>
          </cell>
          <cell r="C2645">
            <v>31</v>
          </cell>
          <cell r="D2645"/>
          <cell r="E2645"/>
          <cell r="F2645">
            <v>1</v>
          </cell>
          <cell r="G2645"/>
          <cell r="H2645">
            <v>7</v>
          </cell>
          <cell r="I2645">
            <v>1</v>
          </cell>
          <cell r="J2645"/>
          <cell r="K2645"/>
          <cell r="L2645"/>
          <cell r="M2645">
            <v>1</v>
          </cell>
          <cell r="N2645"/>
          <cell r="O2645"/>
          <cell r="P2645"/>
          <cell r="Q2645"/>
          <cell r="R2645"/>
          <cell r="S2645">
            <v>3</v>
          </cell>
          <cell r="T2645"/>
          <cell r="U2645"/>
          <cell r="V2645">
            <v>1</v>
          </cell>
          <cell r="W2645"/>
          <cell r="X2645">
            <v>1</v>
          </cell>
          <cell r="Y2645"/>
          <cell r="Z2645"/>
        </row>
        <row r="2646">
          <cell r="A2646">
            <v>43546</v>
          </cell>
          <cell r="B2646">
            <v>10</v>
          </cell>
          <cell r="C2646">
            <v>31</v>
          </cell>
          <cell r="D2646">
            <v>1</v>
          </cell>
          <cell r="E2646"/>
          <cell r="F2646">
            <v>2</v>
          </cell>
          <cell r="G2646"/>
          <cell r="H2646">
            <v>6</v>
          </cell>
          <cell r="I2646"/>
          <cell r="J2646"/>
          <cell r="K2646"/>
          <cell r="L2646"/>
          <cell r="M2646">
            <v>1</v>
          </cell>
          <cell r="N2646"/>
          <cell r="O2646"/>
          <cell r="P2646"/>
          <cell r="Q2646"/>
          <cell r="R2646"/>
          <cell r="S2646">
            <v>3</v>
          </cell>
          <cell r="T2646"/>
          <cell r="U2646"/>
          <cell r="V2646">
            <v>1</v>
          </cell>
          <cell r="W2646"/>
          <cell r="X2646">
            <v>2</v>
          </cell>
          <cell r="Y2646"/>
          <cell r="Z2646"/>
        </row>
        <row r="2647">
          <cell r="A2647">
            <v>43547</v>
          </cell>
          <cell r="B2647">
            <v>12</v>
          </cell>
          <cell r="C2647">
            <v>26</v>
          </cell>
          <cell r="D2647">
            <v>1</v>
          </cell>
          <cell r="E2647"/>
          <cell r="F2647"/>
          <cell r="G2647"/>
          <cell r="H2647">
            <v>4</v>
          </cell>
          <cell r="I2647">
            <v>2</v>
          </cell>
          <cell r="J2647"/>
          <cell r="K2647"/>
          <cell r="L2647">
            <v>1</v>
          </cell>
          <cell r="M2647">
            <v>1</v>
          </cell>
          <cell r="N2647"/>
          <cell r="O2647">
            <v>1</v>
          </cell>
          <cell r="P2647"/>
          <cell r="Q2647"/>
          <cell r="R2647"/>
          <cell r="S2647">
            <v>6</v>
          </cell>
          <cell r="T2647"/>
          <cell r="U2647"/>
          <cell r="V2647">
            <v>2</v>
          </cell>
          <cell r="W2647"/>
          <cell r="X2647"/>
          <cell r="Y2647"/>
          <cell r="Z2647"/>
        </row>
        <row r="2648">
          <cell r="A2648">
            <v>43548</v>
          </cell>
          <cell r="B2648">
            <v>12</v>
          </cell>
          <cell r="C2648">
            <v>16</v>
          </cell>
          <cell r="D2648">
            <v>3</v>
          </cell>
          <cell r="E2648"/>
          <cell r="F2648"/>
          <cell r="G2648"/>
          <cell r="H2648">
            <v>5</v>
          </cell>
          <cell r="I2648">
            <v>1</v>
          </cell>
          <cell r="J2648"/>
          <cell r="K2648"/>
          <cell r="L2648">
            <v>2</v>
          </cell>
          <cell r="M2648">
            <v>1</v>
          </cell>
          <cell r="N2648"/>
          <cell r="O2648"/>
          <cell r="P2648"/>
          <cell r="Q2648">
            <v>2</v>
          </cell>
          <cell r="R2648"/>
          <cell r="S2648">
            <v>5</v>
          </cell>
          <cell r="T2648"/>
          <cell r="U2648"/>
          <cell r="V2648">
            <v>4</v>
          </cell>
          <cell r="W2648"/>
          <cell r="X2648">
            <v>2</v>
          </cell>
          <cell r="Y2648"/>
          <cell r="Z2648"/>
        </row>
        <row r="2649">
          <cell r="A2649">
            <v>43549</v>
          </cell>
          <cell r="B2649">
            <v>11</v>
          </cell>
          <cell r="C2649">
            <v>25</v>
          </cell>
          <cell r="D2649">
            <v>1</v>
          </cell>
          <cell r="E2649"/>
          <cell r="F2649">
            <v>1</v>
          </cell>
          <cell r="G2649"/>
          <cell r="H2649">
            <v>4</v>
          </cell>
          <cell r="I2649"/>
          <cell r="J2649"/>
          <cell r="K2649"/>
          <cell r="L2649"/>
          <cell r="M2649">
            <v>1</v>
          </cell>
          <cell r="N2649"/>
          <cell r="O2649">
            <v>1</v>
          </cell>
          <cell r="P2649"/>
          <cell r="Q2649">
            <v>1</v>
          </cell>
          <cell r="R2649"/>
          <cell r="S2649">
            <v>3</v>
          </cell>
          <cell r="T2649"/>
          <cell r="U2649"/>
          <cell r="V2649">
            <v>1</v>
          </cell>
          <cell r="W2649"/>
          <cell r="X2649">
            <v>1</v>
          </cell>
          <cell r="Y2649"/>
          <cell r="Z2649"/>
        </row>
        <row r="2650">
          <cell r="A2650">
            <v>43550</v>
          </cell>
          <cell r="B2650">
            <v>11</v>
          </cell>
          <cell r="C2650">
            <v>24</v>
          </cell>
          <cell r="D2650"/>
          <cell r="E2650"/>
          <cell r="F2650">
            <v>1</v>
          </cell>
          <cell r="G2650">
            <v>1</v>
          </cell>
          <cell r="H2650">
            <v>3</v>
          </cell>
          <cell r="I2650"/>
          <cell r="J2650"/>
          <cell r="K2650"/>
          <cell r="L2650"/>
          <cell r="M2650"/>
          <cell r="N2650"/>
          <cell r="O2650"/>
          <cell r="P2650"/>
          <cell r="Q2650">
            <v>1</v>
          </cell>
          <cell r="R2650"/>
          <cell r="S2650">
            <v>8</v>
          </cell>
          <cell r="T2650"/>
          <cell r="U2650"/>
          <cell r="V2650">
            <v>2</v>
          </cell>
          <cell r="W2650"/>
          <cell r="X2650"/>
          <cell r="Y2650"/>
          <cell r="Z2650"/>
        </row>
        <row r="2651">
          <cell r="A2651">
            <v>43551</v>
          </cell>
          <cell r="B2651">
            <v>12</v>
          </cell>
          <cell r="C2651">
            <v>30</v>
          </cell>
          <cell r="D2651"/>
          <cell r="E2651"/>
          <cell r="F2651">
            <v>1</v>
          </cell>
          <cell r="G2651">
            <v>1</v>
          </cell>
          <cell r="H2651">
            <v>1</v>
          </cell>
          <cell r="I2651"/>
          <cell r="J2651"/>
          <cell r="K2651"/>
          <cell r="L2651"/>
          <cell r="M2651"/>
          <cell r="N2651"/>
          <cell r="O2651"/>
          <cell r="P2651"/>
          <cell r="Q2651">
            <v>1</v>
          </cell>
          <cell r="R2651"/>
          <cell r="S2651">
            <v>5</v>
          </cell>
          <cell r="T2651"/>
          <cell r="U2651"/>
          <cell r="V2651">
            <v>3</v>
          </cell>
          <cell r="W2651">
            <v>1</v>
          </cell>
          <cell r="X2651">
            <v>1</v>
          </cell>
          <cell r="Y2651"/>
          <cell r="Z2651"/>
        </row>
        <row r="2652">
          <cell r="A2652">
            <v>43552</v>
          </cell>
          <cell r="B2652">
            <v>13</v>
          </cell>
          <cell r="C2652">
            <v>27</v>
          </cell>
          <cell r="D2652">
            <v>3</v>
          </cell>
          <cell r="E2652"/>
          <cell r="F2652"/>
          <cell r="G2652"/>
          <cell r="H2652">
            <v>3</v>
          </cell>
          <cell r="I2652"/>
          <cell r="J2652"/>
          <cell r="K2652"/>
          <cell r="L2652"/>
          <cell r="M2652"/>
          <cell r="N2652"/>
          <cell r="O2652">
            <v>1</v>
          </cell>
          <cell r="P2652"/>
          <cell r="Q2652">
            <v>3</v>
          </cell>
          <cell r="R2652"/>
          <cell r="S2652">
            <v>9</v>
          </cell>
          <cell r="T2652"/>
          <cell r="U2652"/>
          <cell r="V2652">
            <v>2</v>
          </cell>
          <cell r="W2652">
            <v>1</v>
          </cell>
          <cell r="X2652"/>
          <cell r="Y2652"/>
          <cell r="Z2652"/>
        </row>
        <row r="2653">
          <cell r="A2653">
            <v>43553</v>
          </cell>
          <cell r="B2653">
            <v>13</v>
          </cell>
          <cell r="C2653">
            <v>21</v>
          </cell>
          <cell r="D2653"/>
          <cell r="E2653"/>
          <cell r="F2653"/>
          <cell r="G2653"/>
          <cell r="H2653">
            <v>1</v>
          </cell>
          <cell r="I2653"/>
          <cell r="J2653"/>
          <cell r="K2653"/>
          <cell r="L2653"/>
          <cell r="M2653"/>
          <cell r="N2653"/>
          <cell r="O2653"/>
          <cell r="P2653"/>
          <cell r="Q2653">
            <v>3</v>
          </cell>
          <cell r="R2653"/>
          <cell r="S2653">
            <v>8</v>
          </cell>
          <cell r="T2653"/>
          <cell r="U2653"/>
          <cell r="V2653">
            <v>2</v>
          </cell>
          <cell r="W2653">
            <v>1</v>
          </cell>
          <cell r="X2653">
            <v>2</v>
          </cell>
          <cell r="Y2653"/>
          <cell r="Z2653"/>
        </row>
        <row r="2654">
          <cell r="A2654">
            <v>43554</v>
          </cell>
          <cell r="B2654">
            <v>13</v>
          </cell>
          <cell r="C2654">
            <v>24</v>
          </cell>
          <cell r="D2654">
            <v>1</v>
          </cell>
          <cell r="E2654"/>
          <cell r="F2654">
            <v>1</v>
          </cell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>
            <v>4</v>
          </cell>
          <cell r="R2654"/>
          <cell r="S2654">
            <v>5</v>
          </cell>
          <cell r="T2654"/>
          <cell r="U2654"/>
          <cell r="V2654">
            <v>1</v>
          </cell>
          <cell r="W2654">
            <v>1</v>
          </cell>
          <cell r="X2654">
            <v>3</v>
          </cell>
          <cell r="Y2654"/>
          <cell r="Z2654"/>
        </row>
        <row r="2655">
          <cell r="A2655">
            <v>43555</v>
          </cell>
          <cell r="B2655">
            <v>13</v>
          </cell>
          <cell r="C2655">
            <v>26</v>
          </cell>
          <cell r="D2655">
            <v>1</v>
          </cell>
          <cell r="E2655"/>
          <cell r="F2655"/>
          <cell r="G2655"/>
          <cell r="H2655">
            <v>1</v>
          </cell>
          <cell r="I2655"/>
          <cell r="J2655"/>
          <cell r="K2655"/>
          <cell r="L2655"/>
          <cell r="M2655"/>
          <cell r="N2655"/>
          <cell r="O2655"/>
          <cell r="P2655"/>
          <cell r="Q2655">
            <v>2</v>
          </cell>
          <cell r="R2655"/>
          <cell r="S2655">
            <v>5</v>
          </cell>
          <cell r="T2655"/>
          <cell r="U2655"/>
          <cell r="V2655">
            <v>3</v>
          </cell>
          <cell r="W2655">
            <v>1</v>
          </cell>
          <cell r="X2655">
            <v>3</v>
          </cell>
          <cell r="Y2655"/>
          <cell r="Z2655"/>
        </row>
        <row r="2656">
          <cell r="A2656">
            <v>43556</v>
          </cell>
          <cell r="B2656">
            <v>12</v>
          </cell>
          <cell r="C2656">
            <v>21</v>
          </cell>
          <cell r="D2656">
            <v>1</v>
          </cell>
          <cell r="E2656"/>
          <cell r="F2656">
            <v>1</v>
          </cell>
          <cell r="G2656"/>
          <cell r="H2656">
            <v>1</v>
          </cell>
          <cell r="I2656"/>
          <cell r="J2656"/>
          <cell r="K2656"/>
          <cell r="L2656"/>
          <cell r="M2656"/>
          <cell r="N2656"/>
          <cell r="O2656">
            <v>1</v>
          </cell>
          <cell r="P2656"/>
          <cell r="Q2656">
            <v>3</v>
          </cell>
          <cell r="R2656"/>
          <cell r="S2656">
            <v>7</v>
          </cell>
          <cell r="T2656"/>
          <cell r="U2656"/>
          <cell r="V2656">
            <v>1</v>
          </cell>
          <cell r="W2656">
            <v>1</v>
          </cell>
          <cell r="X2656">
            <v>4</v>
          </cell>
          <cell r="Y2656"/>
          <cell r="Z2656"/>
        </row>
        <row r="2657">
          <cell r="A2657">
            <v>43557</v>
          </cell>
          <cell r="B2657">
            <v>11</v>
          </cell>
          <cell r="C2657">
            <v>27</v>
          </cell>
          <cell r="D2657">
            <v>3</v>
          </cell>
          <cell r="E2657"/>
          <cell r="F2657"/>
          <cell r="G2657"/>
          <cell r="H2657">
            <v>1</v>
          </cell>
          <cell r="I2657"/>
          <cell r="J2657"/>
          <cell r="K2657"/>
          <cell r="L2657">
            <v>1</v>
          </cell>
          <cell r="M2657"/>
          <cell r="N2657"/>
          <cell r="O2657"/>
          <cell r="P2657"/>
          <cell r="Q2657">
            <v>2</v>
          </cell>
          <cell r="R2657"/>
          <cell r="S2657">
            <v>6</v>
          </cell>
          <cell r="T2657"/>
          <cell r="U2657"/>
          <cell r="V2657">
            <v>1</v>
          </cell>
          <cell r="W2657">
            <v>1</v>
          </cell>
          <cell r="X2657">
            <v>5</v>
          </cell>
          <cell r="Y2657"/>
          <cell r="Z2657"/>
        </row>
        <row r="2658">
          <cell r="A2658">
            <v>43558</v>
          </cell>
          <cell r="B2658">
            <v>11</v>
          </cell>
          <cell r="C2658">
            <v>24</v>
          </cell>
          <cell r="D2658">
            <v>2</v>
          </cell>
          <cell r="E2658"/>
          <cell r="F2658"/>
          <cell r="G2658"/>
          <cell r="H2658">
            <v>2</v>
          </cell>
          <cell r="I2658"/>
          <cell r="J2658"/>
          <cell r="K2658"/>
          <cell r="L2658"/>
          <cell r="M2658"/>
          <cell r="N2658"/>
          <cell r="O2658"/>
          <cell r="P2658"/>
          <cell r="Q2658">
            <v>1</v>
          </cell>
          <cell r="R2658"/>
          <cell r="S2658">
            <v>4</v>
          </cell>
          <cell r="T2658"/>
          <cell r="U2658"/>
          <cell r="V2658">
            <v>3</v>
          </cell>
          <cell r="W2658">
            <v>1</v>
          </cell>
          <cell r="X2658">
            <v>2</v>
          </cell>
          <cell r="Y2658"/>
          <cell r="Z2658"/>
        </row>
        <row r="2659">
          <cell r="A2659">
            <v>43559</v>
          </cell>
          <cell r="B2659">
            <v>13</v>
          </cell>
          <cell r="C2659">
            <v>21</v>
          </cell>
          <cell r="D2659">
            <v>1</v>
          </cell>
          <cell r="E2659"/>
          <cell r="F2659"/>
          <cell r="G2659"/>
          <cell r="H2659">
            <v>2</v>
          </cell>
          <cell r="I2659"/>
          <cell r="J2659"/>
          <cell r="K2659"/>
          <cell r="L2659"/>
          <cell r="M2659"/>
          <cell r="N2659"/>
          <cell r="O2659"/>
          <cell r="P2659"/>
          <cell r="Q2659">
            <v>1</v>
          </cell>
          <cell r="R2659"/>
          <cell r="S2659">
            <v>5</v>
          </cell>
          <cell r="T2659"/>
          <cell r="U2659"/>
          <cell r="V2659">
            <v>2</v>
          </cell>
          <cell r="W2659">
            <v>1</v>
          </cell>
          <cell r="X2659">
            <v>1</v>
          </cell>
          <cell r="Y2659"/>
          <cell r="Z2659"/>
        </row>
        <row r="2660">
          <cell r="A2660">
            <v>43560</v>
          </cell>
          <cell r="B2660">
            <v>12</v>
          </cell>
          <cell r="C2660">
            <v>24</v>
          </cell>
          <cell r="D2660"/>
          <cell r="E2660"/>
          <cell r="F2660"/>
          <cell r="G2660"/>
          <cell r="H2660">
            <v>2</v>
          </cell>
          <cell r="I2660"/>
          <cell r="J2660"/>
          <cell r="K2660"/>
          <cell r="L2660">
            <v>1</v>
          </cell>
          <cell r="M2660"/>
          <cell r="N2660"/>
          <cell r="O2660"/>
          <cell r="P2660"/>
          <cell r="Q2660">
            <v>1</v>
          </cell>
          <cell r="R2660"/>
          <cell r="S2660">
            <v>5</v>
          </cell>
          <cell r="T2660"/>
          <cell r="U2660"/>
          <cell r="V2660">
            <v>4</v>
          </cell>
          <cell r="W2660">
            <v>1</v>
          </cell>
          <cell r="X2660">
            <v>1</v>
          </cell>
          <cell r="Y2660"/>
          <cell r="Z2660"/>
        </row>
        <row r="2661">
          <cell r="A2661">
            <v>43561</v>
          </cell>
          <cell r="B2661">
            <v>11</v>
          </cell>
          <cell r="C2661">
            <v>19</v>
          </cell>
          <cell r="D2661">
            <v>1</v>
          </cell>
          <cell r="E2661"/>
          <cell r="F2661"/>
          <cell r="G2661"/>
          <cell r="H2661">
            <v>3</v>
          </cell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  <cell r="S2661">
            <v>7</v>
          </cell>
          <cell r="T2661"/>
          <cell r="U2661"/>
          <cell r="V2661">
            <v>3</v>
          </cell>
          <cell r="W2661">
            <v>1</v>
          </cell>
          <cell r="X2661">
            <v>1</v>
          </cell>
          <cell r="Y2661"/>
          <cell r="Z2661"/>
        </row>
        <row r="2662">
          <cell r="A2662">
            <v>43562</v>
          </cell>
          <cell r="B2662">
            <v>11</v>
          </cell>
          <cell r="C2662">
            <v>18</v>
          </cell>
          <cell r="D2662"/>
          <cell r="E2662"/>
          <cell r="F2662">
            <v>1</v>
          </cell>
          <cell r="G2662"/>
          <cell r="H2662">
            <v>3</v>
          </cell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  <cell r="S2662">
            <v>7</v>
          </cell>
          <cell r="T2662"/>
          <cell r="U2662"/>
          <cell r="V2662"/>
          <cell r="W2662">
            <v>1</v>
          </cell>
          <cell r="X2662"/>
          <cell r="Y2662"/>
          <cell r="Z2662"/>
        </row>
        <row r="2663">
          <cell r="A2663">
            <v>43563</v>
          </cell>
          <cell r="B2663">
            <v>9</v>
          </cell>
          <cell r="C2663">
            <v>19</v>
          </cell>
          <cell r="D2663">
            <v>1</v>
          </cell>
          <cell r="E2663"/>
          <cell r="F2663"/>
          <cell r="G2663"/>
          <cell r="H2663">
            <v>2</v>
          </cell>
          <cell r="I2663"/>
          <cell r="J2663"/>
          <cell r="K2663"/>
          <cell r="L2663"/>
          <cell r="M2663"/>
          <cell r="N2663"/>
          <cell r="O2663"/>
          <cell r="P2663"/>
          <cell r="Q2663">
            <v>2</v>
          </cell>
          <cell r="R2663"/>
          <cell r="S2663">
            <v>7</v>
          </cell>
          <cell r="T2663"/>
          <cell r="U2663"/>
          <cell r="V2663"/>
          <cell r="W2663"/>
          <cell r="X2663"/>
          <cell r="Y2663"/>
          <cell r="Z2663"/>
        </row>
        <row r="2664">
          <cell r="A2664">
            <v>43564</v>
          </cell>
          <cell r="B2664">
            <v>9</v>
          </cell>
          <cell r="C2664">
            <v>18</v>
          </cell>
          <cell r="D2664">
            <v>2</v>
          </cell>
          <cell r="E2664"/>
          <cell r="F2664"/>
          <cell r="G2664"/>
          <cell r="H2664">
            <v>3</v>
          </cell>
          <cell r="I2664">
            <v>1</v>
          </cell>
          <cell r="J2664"/>
          <cell r="K2664"/>
          <cell r="L2664"/>
          <cell r="M2664"/>
          <cell r="N2664"/>
          <cell r="O2664">
            <v>2</v>
          </cell>
          <cell r="P2664"/>
          <cell r="Q2664">
            <v>1</v>
          </cell>
          <cell r="R2664"/>
          <cell r="S2664">
            <v>8</v>
          </cell>
          <cell r="T2664"/>
          <cell r="U2664"/>
          <cell r="V2664"/>
          <cell r="W2664"/>
          <cell r="X2664"/>
          <cell r="Y2664"/>
          <cell r="Z2664"/>
        </row>
        <row r="2665">
          <cell r="A2665">
            <v>43565</v>
          </cell>
          <cell r="B2665">
            <v>8</v>
          </cell>
          <cell r="C2665">
            <v>14</v>
          </cell>
          <cell r="D2665"/>
          <cell r="E2665"/>
          <cell r="F2665"/>
          <cell r="G2665"/>
          <cell r="H2665">
            <v>4</v>
          </cell>
          <cell r="I2665">
            <v>1</v>
          </cell>
          <cell r="J2665"/>
          <cell r="K2665"/>
          <cell r="L2665"/>
          <cell r="M2665"/>
          <cell r="N2665"/>
          <cell r="O2665">
            <v>1</v>
          </cell>
          <cell r="P2665"/>
          <cell r="Q2665">
            <v>1</v>
          </cell>
          <cell r="R2665"/>
          <cell r="S2665">
            <v>7</v>
          </cell>
          <cell r="T2665"/>
          <cell r="U2665"/>
          <cell r="V2665"/>
          <cell r="W2665"/>
          <cell r="X2665"/>
          <cell r="Y2665"/>
          <cell r="Z2665"/>
        </row>
        <row r="2666">
          <cell r="A2666">
            <v>43566</v>
          </cell>
          <cell r="B2666">
            <v>8</v>
          </cell>
          <cell r="C2666">
            <v>14</v>
          </cell>
          <cell r="D2666">
            <v>1</v>
          </cell>
          <cell r="E2666"/>
          <cell r="F2666"/>
          <cell r="G2666"/>
          <cell r="H2666">
            <v>4</v>
          </cell>
          <cell r="I2666"/>
          <cell r="J2666"/>
          <cell r="K2666"/>
          <cell r="L2666"/>
          <cell r="M2666"/>
          <cell r="N2666"/>
          <cell r="O2666"/>
          <cell r="P2666"/>
          <cell r="Q2666">
            <v>1</v>
          </cell>
          <cell r="R2666"/>
          <cell r="S2666">
            <v>9</v>
          </cell>
          <cell r="T2666"/>
          <cell r="U2666"/>
          <cell r="V2666"/>
          <cell r="W2666"/>
          <cell r="X2666"/>
          <cell r="Y2666"/>
          <cell r="Z2666"/>
        </row>
        <row r="2667">
          <cell r="A2667">
            <v>43567</v>
          </cell>
          <cell r="B2667">
            <v>7</v>
          </cell>
          <cell r="C2667">
            <v>15</v>
          </cell>
          <cell r="D2667">
            <v>1</v>
          </cell>
          <cell r="E2667"/>
          <cell r="F2667"/>
          <cell r="G2667"/>
          <cell r="H2667">
            <v>2</v>
          </cell>
          <cell r="I2667"/>
          <cell r="J2667"/>
          <cell r="K2667"/>
          <cell r="L2667"/>
          <cell r="M2667"/>
          <cell r="N2667"/>
          <cell r="O2667"/>
          <cell r="P2667"/>
          <cell r="Q2667">
            <v>1</v>
          </cell>
          <cell r="R2667"/>
          <cell r="S2667">
            <v>6</v>
          </cell>
          <cell r="T2667"/>
          <cell r="U2667"/>
          <cell r="V2667">
            <v>1</v>
          </cell>
          <cell r="W2667"/>
          <cell r="X2667"/>
          <cell r="Y2667"/>
          <cell r="Z2667"/>
        </row>
        <row r="2668">
          <cell r="A2668">
            <v>43568</v>
          </cell>
          <cell r="B2668">
            <v>6</v>
          </cell>
          <cell r="C2668">
            <v>15</v>
          </cell>
          <cell r="D2668"/>
          <cell r="E2668"/>
          <cell r="F2668"/>
          <cell r="G2668"/>
          <cell r="H2668">
            <v>4</v>
          </cell>
          <cell r="I2668"/>
          <cell r="J2668"/>
          <cell r="K2668"/>
          <cell r="L2668"/>
          <cell r="M2668"/>
          <cell r="N2668"/>
          <cell r="O2668"/>
          <cell r="P2668"/>
          <cell r="Q2668">
            <v>1</v>
          </cell>
          <cell r="R2668"/>
          <cell r="S2668">
            <v>10</v>
          </cell>
          <cell r="T2668"/>
          <cell r="U2668"/>
          <cell r="V2668"/>
          <cell r="W2668"/>
          <cell r="X2668">
            <v>1</v>
          </cell>
          <cell r="Y2668"/>
          <cell r="Z2668"/>
        </row>
        <row r="2669">
          <cell r="A2669">
            <v>43569</v>
          </cell>
          <cell r="B2669">
            <v>5</v>
          </cell>
          <cell r="C2669">
            <v>16</v>
          </cell>
          <cell r="D2669">
            <v>1</v>
          </cell>
          <cell r="E2669"/>
          <cell r="F2669"/>
          <cell r="G2669"/>
          <cell r="H2669">
            <v>1</v>
          </cell>
          <cell r="I2669"/>
          <cell r="J2669"/>
          <cell r="K2669"/>
          <cell r="L2669">
            <v>1</v>
          </cell>
          <cell r="M2669"/>
          <cell r="N2669"/>
          <cell r="O2669"/>
          <cell r="P2669"/>
          <cell r="Q2669"/>
          <cell r="R2669"/>
          <cell r="S2669">
            <v>6</v>
          </cell>
          <cell r="T2669"/>
          <cell r="U2669"/>
          <cell r="V2669"/>
          <cell r="W2669"/>
          <cell r="X2669"/>
          <cell r="Y2669"/>
          <cell r="Z2669"/>
        </row>
        <row r="2670">
          <cell r="A2670">
            <v>43570</v>
          </cell>
          <cell r="B2670">
            <v>5</v>
          </cell>
          <cell r="C2670">
            <v>14</v>
          </cell>
          <cell r="D2670">
            <v>1</v>
          </cell>
          <cell r="E2670"/>
          <cell r="F2670"/>
          <cell r="G2670"/>
          <cell r="H2670">
            <v>1</v>
          </cell>
          <cell r="I2670">
            <v>1</v>
          </cell>
          <cell r="J2670"/>
          <cell r="K2670"/>
          <cell r="L2670"/>
          <cell r="M2670"/>
          <cell r="N2670"/>
          <cell r="O2670"/>
          <cell r="P2670"/>
          <cell r="Q2670"/>
          <cell r="R2670"/>
          <cell r="S2670">
            <v>7</v>
          </cell>
          <cell r="T2670"/>
          <cell r="U2670"/>
          <cell r="V2670">
            <v>1</v>
          </cell>
          <cell r="W2670"/>
          <cell r="X2670"/>
          <cell r="Y2670"/>
          <cell r="Z2670"/>
        </row>
        <row r="2671">
          <cell r="A2671">
            <v>43571</v>
          </cell>
          <cell r="B2671">
            <v>6</v>
          </cell>
          <cell r="C2671">
            <v>14</v>
          </cell>
          <cell r="D2671">
            <v>1</v>
          </cell>
          <cell r="E2671"/>
          <cell r="F2671"/>
          <cell r="G2671"/>
          <cell r="H2671">
            <v>1</v>
          </cell>
          <cell r="I2671">
            <v>1</v>
          </cell>
          <cell r="J2671"/>
          <cell r="K2671"/>
          <cell r="L2671"/>
          <cell r="M2671">
            <v>1</v>
          </cell>
          <cell r="N2671"/>
          <cell r="O2671">
            <v>1</v>
          </cell>
          <cell r="P2671"/>
          <cell r="Q2671"/>
          <cell r="R2671"/>
          <cell r="S2671">
            <v>8</v>
          </cell>
          <cell r="T2671"/>
          <cell r="U2671"/>
          <cell r="V2671"/>
          <cell r="W2671"/>
          <cell r="X2671"/>
          <cell r="Y2671"/>
          <cell r="Z2671"/>
        </row>
        <row r="2672">
          <cell r="A2672">
            <v>43572</v>
          </cell>
          <cell r="B2672">
            <v>5</v>
          </cell>
          <cell r="C2672">
            <v>10</v>
          </cell>
          <cell r="D2672"/>
          <cell r="E2672"/>
          <cell r="F2672"/>
          <cell r="G2672"/>
          <cell r="H2672">
            <v>1</v>
          </cell>
          <cell r="I2672">
            <v>2</v>
          </cell>
          <cell r="J2672"/>
          <cell r="K2672"/>
          <cell r="L2672"/>
          <cell r="M2672"/>
          <cell r="N2672"/>
          <cell r="O2672"/>
          <cell r="P2672"/>
          <cell r="Q2672">
            <v>1</v>
          </cell>
          <cell r="R2672"/>
          <cell r="S2672">
            <v>4</v>
          </cell>
          <cell r="T2672"/>
          <cell r="U2672"/>
          <cell r="V2672"/>
          <cell r="W2672">
            <v>1</v>
          </cell>
          <cell r="X2672">
            <v>1</v>
          </cell>
          <cell r="Y2672"/>
          <cell r="Z2672"/>
        </row>
        <row r="2673">
          <cell r="A2673">
            <v>43573</v>
          </cell>
          <cell r="B2673">
            <v>5</v>
          </cell>
          <cell r="C2673">
            <v>21</v>
          </cell>
          <cell r="D2673">
            <v>1</v>
          </cell>
          <cell r="E2673"/>
          <cell r="F2673"/>
          <cell r="G2673">
            <v>1</v>
          </cell>
          <cell r="H2673">
            <v>2</v>
          </cell>
          <cell r="I2673">
            <v>1</v>
          </cell>
          <cell r="J2673">
            <v>1</v>
          </cell>
          <cell r="K2673"/>
          <cell r="L2673"/>
          <cell r="M2673"/>
          <cell r="N2673"/>
          <cell r="O2673">
            <v>1</v>
          </cell>
          <cell r="P2673"/>
          <cell r="Q2673">
            <v>1</v>
          </cell>
          <cell r="R2673"/>
          <cell r="S2673">
            <v>3</v>
          </cell>
          <cell r="T2673"/>
          <cell r="U2673"/>
          <cell r="V2673"/>
          <cell r="W2673">
            <v>1</v>
          </cell>
          <cell r="X2673">
            <v>1</v>
          </cell>
          <cell r="Y2673"/>
          <cell r="Z2673"/>
        </row>
        <row r="2674">
          <cell r="A2674">
            <v>43574</v>
          </cell>
          <cell r="B2674">
            <v>4</v>
          </cell>
          <cell r="C2674">
            <v>19</v>
          </cell>
          <cell r="D2674">
            <v>1</v>
          </cell>
          <cell r="E2674"/>
          <cell r="F2674"/>
          <cell r="G2674"/>
          <cell r="H2674">
            <v>2</v>
          </cell>
          <cell r="I2674">
            <v>1</v>
          </cell>
          <cell r="J2674">
            <v>1</v>
          </cell>
          <cell r="K2674"/>
          <cell r="L2674">
            <v>1</v>
          </cell>
          <cell r="M2674"/>
          <cell r="N2674"/>
          <cell r="O2674"/>
          <cell r="P2674"/>
          <cell r="Q2674"/>
          <cell r="R2674"/>
          <cell r="S2674">
            <v>4</v>
          </cell>
          <cell r="T2674"/>
          <cell r="U2674"/>
          <cell r="V2674"/>
          <cell r="W2674">
            <v>1</v>
          </cell>
          <cell r="X2674"/>
          <cell r="Y2674"/>
          <cell r="Z2674"/>
        </row>
        <row r="2675">
          <cell r="A2675">
            <v>43575</v>
          </cell>
          <cell r="B2675">
            <v>4</v>
          </cell>
          <cell r="C2675">
            <v>19</v>
          </cell>
          <cell r="D2675">
            <v>4</v>
          </cell>
          <cell r="E2675"/>
          <cell r="F2675">
            <v>1</v>
          </cell>
          <cell r="G2675"/>
          <cell r="H2675">
            <v>4</v>
          </cell>
          <cell r="I2675">
            <v>1</v>
          </cell>
          <cell r="J2675"/>
          <cell r="K2675"/>
          <cell r="L2675">
            <v>1</v>
          </cell>
          <cell r="M2675"/>
          <cell r="N2675"/>
          <cell r="O2675">
            <v>1</v>
          </cell>
          <cell r="P2675"/>
          <cell r="Q2675">
            <v>1</v>
          </cell>
          <cell r="R2675"/>
          <cell r="S2675">
            <v>4</v>
          </cell>
          <cell r="T2675"/>
          <cell r="U2675"/>
          <cell r="V2675">
            <v>2</v>
          </cell>
          <cell r="W2675">
            <v>1</v>
          </cell>
          <cell r="X2675">
            <v>1</v>
          </cell>
          <cell r="Y2675"/>
          <cell r="Z2675"/>
        </row>
        <row r="2676">
          <cell r="A2676">
            <v>43576</v>
          </cell>
          <cell r="B2676">
            <v>6</v>
          </cell>
          <cell r="C2676">
            <v>20</v>
          </cell>
          <cell r="D2676">
            <v>5</v>
          </cell>
          <cell r="E2676"/>
          <cell r="F2676"/>
          <cell r="G2676"/>
          <cell r="H2676">
            <v>5</v>
          </cell>
          <cell r="I2676">
            <v>1</v>
          </cell>
          <cell r="J2676"/>
          <cell r="K2676"/>
          <cell r="L2676"/>
          <cell r="M2676"/>
          <cell r="N2676"/>
          <cell r="O2676">
            <v>1</v>
          </cell>
          <cell r="P2676"/>
          <cell r="Q2676">
            <v>1</v>
          </cell>
          <cell r="R2676"/>
          <cell r="S2676">
            <v>6</v>
          </cell>
          <cell r="T2676"/>
          <cell r="U2676"/>
          <cell r="V2676"/>
          <cell r="W2676">
            <v>1</v>
          </cell>
          <cell r="X2676">
            <v>1</v>
          </cell>
          <cell r="Y2676"/>
          <cell r="Z2676"/>
        </row>
        <row r="2677">
          <cell r="A2677">
            <v>43577</v>
          </cell>
          <cell r="B2677">
            <v>5</v>
          </cell>
          <cell r="C2677">
            <v>19</v>
          </cell>
          <cell r="D2677">
            <v>7</v>
          </cell>
          <cell r="E2677"/>
          <cell r="F2677"/>
          <cell r="G2677"/>
          <cell r="H2677">
            <v>4</v>
          </cell>
          <cell r="I2677">
            <v>2</v>
          </cell>
          <cell r="J2677"/>
          <cell r="K2677"/>
          <cell r="L2677"/>
          <cell r="M2677"/>
          <cell r="N2677"/>
          <cell r="O2677">
            <v>2</v>
          </cell>
          <cell r="P2677"/>
          <cell r="Q2677">
            <v>1</v>
          </cell>
          <cell r="R2677"/>
          <cell r="S2677">
            <v>6</v>
          </cell>
          <cell r="T2677"/>
          <cell r="U2677"/>
          <cell r="V2677"/>
          <cell r="W2677"/>
          <cell r="X2677">
            <v>3</v>
          </cell>
          <cell r="Y2677"/>
          <cell r="Z2677"/>
        </row>
        <row r="2678">
          <cell r="A2678">
            <v>43578</v>
          </cell>
          <cell r="B2678">
            <v>4</v>
          </cell>
          <cell r="C2678">
            <v>22</v>
          </cell>
          <cell r="D2678">
            <v>7</v>
          </cell>
          <cell r="E2678"/>
          <cell r="F2678"/>
          <cell r="G2678">
            <v>1</v>
          </cell>
          <cell r="H2678">
            <v>4</v>
          </cell>
          <cell r="I2678">
            <v>1</v>
          </cell>
          <cell r="J2678"/>
          <cell r="K2678"/>
          <cell r="L2678">
            <v>1</v>
          </cell>
          <cell r="M2678"/>
          <cell r="N2678"/>
          <cell r="O2678"/>
          <cell r="P2678"/>
          <cell r="Q2678">
            <v>1</v>
          </cell>
          <cell r="R2678"/>
          <cell r="S2678">
            <v>6</v>
          </cell>
          <cell r="T2678"/>
          <cell r="U2678"/>
          <cell r="V2678">
            <v>1</v>
          </cell>
          <cell r="W2678"/>
          <cell r="X2678">
            <v>3</v>
          </cell>
          <cell r="Y2678"/>
          <cell r="Z2678"/>
        </row>
        <row r="2679">
          <cell r="A2679">
            <v>43579</v>
          </cell>
          <cell r="B2679">
            <v>5</v>
          </cell>
          <cell r="C2679">
            <v>22</v>
          </cell>
          <cell r="D2679">
            <v>7</v>
          </cell>
          <cell r="E2679"/>
          <cell r="F2679"/>
          <cell r="G2679">
            <v>1</v>
          </cell>
          <cell r="H2679">
            <v>5</v>
          </cell>
          <cell r="I2679">
            <v>2</v>
          </cell>
          <cell r="J2679"/>
          <cell r="K2679"/>
          <cell r="L2679">
            <v>1</v>
          </cell>
          <cell r="M2679"/>
          <cell r="N2679"/>
          <cell r="O2679"/>
          <cell r="P2679"/>
          <cell r="Q2679">
            <v>1</v>
          </cell>
          <cell r="R2679"/>
          <cell r="S2679">
            <v>5</v>
          </cell>
          <cell r="T2679"/>
          <cell r="U2679"/>
          <cell r="V2679">
            <v>2</v>
          </cell>
          <cell r="W2679"/>
          <cell r="X2679">
            <v>4</v>
          </cell>
          <cell r="Y2679"/>
          <cell r="Z2679"/>
        </row>
        <row r="2680">
          <cell r="A2680">
            <v>43580</v>
          </cell>
          <cell r="B2680">
            <v>6</v>
          </cell>
          <cell r="C2680">
            <v>22</v>
          </cell>
          <cell r="D2680">
            <v>7</v>
          </cell>
          <cell r="E2680"/>
          <cell r="F2680"/>
          <cell r="G2680">
            <v>1</v>
          </cell>
          <cell r="H2680">
            <v>5</v>
          </cell>
          <cell r="I2680">
            <v>2</v>
          </cell>
          <cell r="J2680"/>
          <cell r="K2680"/>
          <cell r="L2680">
            <v>1</v>
          </cell>
          <cell r="M2680">
            <v>1</v>
          </cell>
          <cell r="N2680"/>
          <cell r="O2680"/>
          <cell r="P2680"/>
          <cell r="Q2680">
            <v>1</v>
          </cell>
          <cell r="R2680"/>
          <cell r="S2680">
            <v>9</v>
          </cell>
          <cell r="T2680"/>
          <cell r="U2680"/>
          <cell r="V2680"/>
          <cell r="W2680"/>
          <cell r="X2680">
            <v>2</v>
          </cell>
          <cell r="Y2680"/>
          <cell r="Z2680"/>
        </row>
        <row r="2681">
          <cell r="A2681">
            <v>43581</v>
          </cell>
          <cell r="B2681">
            <v>6</v>
          </cell>
          <cell r="C2681">
            <v>24</v>
          </cell>
          <cell r="D2681">
            <v>7</v>
          </cell>
          <cell r="E2681"/>
          <cell r="F2681"/>
          <cell r="G2681"/>
          <cell r="H2681">
            <v>4</v>
          </cell>
          <cell r="I2681">
            <v>3</v>
          </cell>
          <cell r="J2681"/>
          <cell r="K2681"/>
          <cell r="L2681">
            <v>1</v>
          </cell>
          <cell r="M2681">
            <v>1</v>
          </cell>
          <cell r="N2681"/>
          <cell r="O2681"/>
          <cell r="P2681"/>
          <cell r="Q2681">
            <v>1</v>
          </cell>
          <cell r="R2681"/>
          <cell r="S2681">
            <v>7</v>
          </cell>
          <cell r="T2681"/>
          <cell r="U2681"/>
          <cell r="V2681"/>
          <cell r="W2681">
            <v>1</v>
          </cell>
          <cell r="X2681">
            <v>8</v>
          </cell>
          <cell r="Y2681"/>
          <cell r="Z2681"/>
        </row>
        <row r="2682">
          <cell r="A2682">
            <v>43582</v>
          </cell>
          <cell r="B2682">
            <v>7</v>
          </cell>
          <cell r="C2682">
            <v>23</v>
          </cell>
          <cell r="D2682">
            <v>11</v>
          </cell>
          <cell r="E2682"/>
          <cell r="F2682"/>
          <cell r="G2682">
            <v>1</v>
          </cell>
          <cell r="H2682">
            <v>3</v>
          </cell>
          <cell r="I2682"/>
          <cell r="J2682"/>
          <cell r="K2682"/>
          <cell r="L2682"/>
          <cell r="M2682"/>
          <cell r="N2682"/>
          <cell r="O2682"/>
          <cell r="P2682"/>
          <cell r="Q2682">
            <v>1</v>
          </cell>
          <cell r="R2682"/>
          <cell r="S2682">
            <v>6</v>
          </cell>
          <cell r="T2682"/>
          <cell r="U2682"/>
          <cell r="V2682">
            <v>1</v>
          </cell>
          <cell r="W2682">
            <v>1</v>
          </cell>
          <cell r="X2682">
            <v>6</v>
          </cell>
          <cell r="Y2682"/>
          <cell r="Z2682"/>
        </row>
        <row r="2683">
          <cell r="A2683">
            <v>43583</v>
          </cell>
          <cell r="B2683">
            <v>6</v>
          </cell>
          <cell r="C2683">
            <v>22</v>
          </cell>
          <cell r="D2683">
            <v>6</v>
          </cell>
          <cell r="E2683"/>
          <cell r="F2683">
            <v>1</v>
          </cell>
          <cell r="G2683">
            <v>1</v>
          </cell>
          <cell r="H2683">
            <v>1</v>
          </cell>
          <cell r="I2683"/>
          <cell r="J2683"/>
          <cell r="K2683"/>
          <cell r="L2683"/>
          <cell r="M2683"/>
          <cell r="N2683"/>
          <cell r="O2683">
            <v>1</v>
          </cell>
          <cell r="P2683"/>
          <cell r="Q2683"/>
          <cell r="R2683"/>
          <cell r="S2683">
            <v>5</v>
          </cell>
          <cell r="T2683"/>
          <cell r="U2683"/>
          <cell r="V2683"/>
          <cell r="W2683"/>
          <cell r="X2683">
            <v>5</v>
          </cell>
          <cell r="Y2683"/>
          <cell r="Z2683"/>
        </row>
        <row r="2684">
          <cell r="A2684">
            <v>43584</v>
          </cell>
          <cell r="B2684">
            <v>4</v>
          </cell>
          <cell r="C2684">
            <v>27</v>
          </cell>
          <cell r="D2684">
            <v>5</v>
          </cell>
          <cell r="E2684"/>
          <cell r="F2684">
            <v>1</v>
          </cell>
          <cell r="G2684">
            <v>1</v>
          </cell>
          <cell r="H2684">
            <v>2</v>
          </cell>
          <cell r="I2684">
            <v>1</v>
          </cell>
          <cell r="J2684"/>
          <cell r="K2684">
            <v>1</v>
          </cell>
          <cell r="L2684"/>
          <cell r="M2684"/>
          <cell r="N2684"/>
          <cell r="O2684"/>
          <cell r="P2684"/>
          <cell r="Q2684">
            <v>1</v>
          </cell>
          <cell r="R2684"/>
          <cell r="S2684">
            <v>6</v>
          </cell>
          <cell r="T2684"/>
          <cell r="U2684"/>
          <cell r="V2684">
            <v>2</v>
          </cell>
          <cell r="W2684">
            <v>1</v>
          </cell>
          <cell r="X2684">
            <v>3</v>
          </cell>
          <cell r="Y2684"/>
          <cell r="Z2684"/>
        </row>
        <row r="2685">
          <cell r="A2685">
            <v>43585</v>
          </cell>
          <cell r="B2685">
            <v>3</v>
          </cell>
          <cell r="C2685">
            <v>20</v>
          </cell>
          <cell r="D2685">
            <v>2</v>
          </cell>
          <cell r="E2685"/>
          <cell r="F2685">
            <v>2</v>
          </cell>
          <cell r="G2685"/>
          <cell r="H2685">
            <v>1</v>
          </cell>
          <cell r="I2685">
            <v>1</v>
          </cell>
          <cell r="J2685"/>
          <cell r="K2685"/>
          <cell r="L2685"/>
          <cell r="M2685"/>
          <cell r="N2685"/>
          <cell r="O2685"/>
          <cell r="P2685"/>
          <cell r="Q2685"/>
          <cell r="R2685"/>
          <cell r="S2685">
            <v>5</v>
          </cell>
          <cell r="T2685"/>
          <cell r="U2685"/>
          <cell r="V2685">
            <v>2</v>
          </cell>
          <cell r="W2685">
            <v>1</v>
          </cell>
          <cell r="X2685">
            <v>5</v>
          </cell>
          <cell r="Y2685"/>
          <cell r="Z2685"/>
        </row>
        <row r="2686">
          <cell r="A2686">
            <v>43586</v>
          </cell>
          <cell r="B2686">
            <v>3</v>
          </cell>
          <cell r="C2686">
            <v>22</v>
          </cell>
          <cell r="D2686">
            <v>5</v>
          </cell>
          <cell r="E2686"/>
          <cell r="F2686">
            <v>2</v>
          </cell>
          <cell r="G2686"/>
          <cell r="H2686">
            <v>1</v>
          </cell>
          <cell r="I2686">
            <v>2</v>
          </cell>
          <cell r="J2686"/>
          <cell r="K2686"/>
          <cell r="L2686"/>
          <cell r="M2686"/>
          <cell r="N2686"/>
          <cell r="O2686"/>
          <cell r="P2686"/>
          <cell r="Q2686"/>
          <cell r="R2686"/>
          <cell r="S2686">
            <v>6</v>
          </cell>
          <cell r="T2686"/>
          <cell r="U2686"/>
          <cell r="V2686">
            <v>3</v>
          </cell>
          <cell r="W2686">
            <v>1</v>
          </cell>
          <cell r="X2686">
            <v>2</v>
          </cell>
          <cell r="Y2686"/>
          <cell r="Z2686"/>
        </row>
        <row r="2687">
          <cell r="A2687">
            <v>43587</v>
          </cell>
          <cell r="B2687">
            <v>2</v>
          </cell>
          <cell r="C2687">
            <v>23</v>
          </cell>
          <cell r="D2687">
            <v>5</v>
          </cell>
          <cell r="E2687"/>
          <cell r="F2687">
            <v>1</v>
          </cell>
          <cell r="G2687"/>
          <cell r="H2687"/>
          <cell r="I2687">
            <v>1</v>
          </cell>
          <cell r="J2687"/>
          <cell r="K2687"/>
          <cell r="L2687"/>
          <cell r="M2687"/>
          <cell r="N2687"/>
          <cell r="O2687">
            <v>1</v>
          </cell>
          <cell r="P2687"/>
          <cell r="Q2687">
            <v>1</v>
          </cell>
          <cell r="R2687"/>
          <cell r="S2687">
            <v>9</v>
          </cell>
          <cell r="T2687"/>
          <cell r="U2687"/>
          <cell r="V2687">
            <v>2</v>
          </cell>
          <cell r="W2687">
            <v>1</v>
          </cell>
          <cell r="X2687">
            <v>1</v>
          </cell>
          <cell r="Y2687"/>
          <cell r="Z2687"/>
        </row>
        <row r="2688">
          <cell r="A2688">
            <v>43588</v>
          </cell>
          <cell r="B2688">
            <v>2</v>
          </cell>
          <cell r="C2688">
            <v>22</v>
          </cell>
          <cell r="D2688">
            <v>4</v>
          </cell>
          <cell r="E2688"/>
          <cell r="F2688"/>
          <cell r="G2688">
            <v>1</v>
          </cell>
          <cell r="H2688">
            <v>1</v>
          </cell>
          <cell r="I2688"/>
          <cell r="J2688"/>
          <cell r="K2688"/>
          <cell r="L2688"/>
          <cell r="M2688"/>
          <cell r="N2688"/>
          <cell r="O2688">
            <v>2</v>
          </cell>
          <cell r="P2688"/>
          <cell r="Q2688"/>
          <cell r="R2688"/>
          <cell r="S2688">
            <v>5</v>
          </cell>
          <cell r="T2688"/>
          <cell r="U2688"/>
          <cell r="V2688">
            <v>1</v>
          </cell>
          <cell r="W2688">
            <v>1</v>
          </cell>
          <cell r="X2688"/>
          <cell r="Y2688"/>
          <cell r="Z2688"/>
        </row>
        <row r="2689">
          <cell r="A2689">
            <v>43589</v>
          </cell>
          <cell r="B2689">
            <v>3</v>
          </cell>
          <cell r="C2689">
            <v>21</v>
          </cell>
          <cell r="D2689">
            <v>4</v>
          </cell>
          <cell r="E2689"/>
          <cell r="F2689"/>
          <cell r="G2689">
            <v>1</v>
          </cell>
          <cell r="H2689">
            <v>1</v>
          </cell>
          <cell r="I2689"/>
          <cell r="J2689"/>
          <cell r="K2689"/>
          <cell r="L2689">
            <v>1</v>
          </cell>
          <cell r="M2689"/>
          <cell r="N2689"/>
          <cell r="O2689">
            <v>1</v>
          </cell>
          <cell r="P2689"/>
          <cell r="Q2689">
            <v>3</v>
          </cell>
          <cell r="R2689"/>
          <cell r="S2689">
            <v>5</v>
          </cell>
          <cell r="T2689"/>
          <cell r="U2689"/>
          <cell r="V2689">
            <v>1</v>
          </cell>
          <cell r="W2689">
            <v>1</v>
          </cell>
          <cell r="X2689">
            <v>1</v>
          </cell>
          <cell r="Y2689"/>
          <cell r="Z2689"/>
        </row>
        <row r="2690">
          <cell r="A2690">
            <v>43590</v>
          </cell>
          <cell r="B2690">
            <v>3</v>
          </cell>
          <cell r="C2690">
            <v>22</v>
          </cell>
          <cell r="D2690">
            <v>3</v>
          </cell>
          <cell r="E2690"/>
          <cell r="F2690"/>
          <cell r="G2690"/>
          <cell r="H2690">
            <v>2</v>
          </cell>
          <cell r="I2690"/>
          <cell r="J2690"/>
          <cell r="K2690"/>
          <cell r="L2690"/>
          <cell r="M2690"/>
          <cell r="N2690"/>
          <cell r="O2690">
            <v>1</v>
          </cell>
          <cell r="P2690"/>
          <cell r="Q2690">
            <v>1</v>
          </cell>
          <cell r="R2690"/>
          <cell r="S2690">
            <v>5</v>
          </cell>
          <cell r="T2690"/>
          <cell r="U2690"/>
          <cell r="V2690">
            <v>1</v>
          </cell>
          <cell r="W2690"/>
          <cell r="X2690">
            <v>1</v>
          </cell>
          <cell r="Y2690"/>
          <cell r="Z2690"/>
        </row>
        <row r="2691">
          <cell r="A2691">
            <v>43591</v>
          </cell>
          <cell r="B2691">
            <v>2</v>
          </cell>
          <cell r="C2691">
            <v>22</v>
          </cell>
          <cell r="D2691"/>
          <cell r="E2691"/>
          <cell r="F2691"/>
          <cell r="G2691"/>
          <cell r="H2691">
            <v>3</v>
          </cell>
          <cell r="I2691">
            <v>1</v>
          </cell>
          <cell r="J2691">
            <v>1</v>
          </cell>
          <cell r="K2691"/>
          <cell r="L2691">
            <v>1</v>
          </cell>
          <cell r="M2691">
            <v>1</v>
          </cell>
          <cell r="N2691"/>
          <cell r="O2691"/>
          <cell r="P2691">
            <v>1</v>
          </cell>
          <cell r="Q2691"/>
          <cell r="R2691"/>
          <cell r="S2691">
            <v>3</v>
          </cell>
          <cell r="T2691"/>
          <cell r="U2691"/>
          <cell r="V2691">
            <v>2</v>
          </cell>
          <cell r="W2691">
            <v>1</v>
          </cell>
          <cell r="X2691"/>
          <cell r="Y2691"/>
          <cell r="Z2691"/>
        </row>
        <row r="2692">
          <cell r="A2692">
            <v>43592</v>
          </cell>
          <cell r="B2692">
            <v>2</v>
          </cell>
          <cell r="C2692">
            <v>25</v>
          </cell>
          <cell r="D2692">
            <v>1</v>
          </cell>
          <cell r="E2692"/>
          <cell r="F2692"/>
          <cell r="G2692">
            <v>1</v>
          </cell>
          <cell r="H2692">
            <v>2</v>
          </cell>
          <cell r="I2692">
            <v>1</v>
          </cell>
          <cell r="J2692">
            <v>1</v>
          </cell>
          <cell r="K2692"/>
          <cell r="L2692">
            <v>2</v>
          </cell>
          <cell r="M2692">
            <v>1</v>
          </cell>
          <cell r="N2692"/>
          <cell r="O2692">
            <v>1</v>
          </cell>
          <cell r="P2692"/>
          <cell r="Q2692">
            <v>1</v>
          </cell>
          <cell r="R2692"/>
          <cell r="S2692">
            <v>4</v>
          </cell>
          <cell r="T2692"/>
          <cell r="U2692"/>
          <cell r="V2692">
            <v>2</v>
          </cell>
          <cell r="W2692">
            <v>1</v>
          </cell>
          <cell r="X2692">
            <v>3</v>
          </cell>
          <cell r="Y2692"/>
          <cell r="Z2692"/>
        </row>
        <row r="2693">
          <cell r="A2693">
            <v>43593</v>
          </cell>
          <cell r="B2693">
            <v>2</v>
          </cell>
          <cell r="C2693">
            <v>21</v>
          </cell>
          <cell r="D2693">
            <v>1</v>
          </cell>
          <cell r="E2693"/>
          <cell r="F2693"/>
          <cell r="G2693"/>
          <cell r="H2693">
            <v>1</v>
          </cell>
          <cell r="I2693"/>
          <cell r="J2693"/>
          <cell r="K2693"/>
          <cell r="L2693"/>
          <cell r="M2693">
            <v>1</v>
          </cell>
          <cell r="N2693"/>
          <cell r="O2693">
            <v>1</v>
          </cell>
          <cell r="P2693"/>
          <cell r="Q2693">
            <v>3</v>
          </cell>
          <cell r="R2693"/>
          <cell r="S2693">
            <v>2</v>
          </cell>
          <cell r="T2693"/>
          <cell r="U2693"/>
          <cell r="V2693"/>
          <cell r="W2693">
            <v>1</v>
          </cell>
          <cell r="X2693">
            <v>4</v>
          </cell>
          <cell r="Y2693"/>
          <cell r="Z2693"/>
        </row>
        <row r="2694">
          <cell r="A2694">
            <v>43594</v>
          </cell>
          <cell r="B2694">
            <v>2</v>
          </cell>
          <cell r="C2694">
            <v>17</v>
          </cell>
          <cell r="D2694">
            <v>1</v>
          </cell>
          <cell r="E2694"/>
          <cell r="F2694">
            <v>1</v>
          </cell>
          <cell r="G2694"/>
          <cell r="H2694"/>
          <cell r="I2694">
            <v>2</v>
          </cell>
          <cell r="J2694"/>
          <cell r="K2694"/>
          <cell r="L2694"/>
          <cell r="M2694">
            <v>2</v>
          </cell>
          <cell r="N2694"/>
          <cell r="O2694"/>
          <cell r="P2694"/>
          <cell r="Q2694">
            <v>1</v>
          </cell>
          <cell r="R2694"/>
          <cell r="S2694">
            <v>5</v>
          </cell>
          <cell r="T2694"/>
          <cell r="U2694"/>
          <cell r="V2694"/>
          <cell r="W2694"/>
          <cell r="X2694">
            <v>2</v>
          </cell>
          <cell r="Y2694"/>
          <cell r="Z2694"/>
        </row>
        <row r="2695">
          <cell r="A2695">
            <v>43595</v>
          </cell>
          <cell r="B2695">
            <v>1</v>
          </cell>
          <cell r="C2695">
            <v>18</v>
          </cell>
          <cell r="D2695">
            <v>1</v>
          </cell>
          <cell r="E2695"/>
          <cell r="F2695">
            <v>1</v>
          </cell>
          <cell r="G2695">
            <v>1</v>
          </cell>
          <cell r="H2695"/>
          <cell r="I2695"/>
          <cell r="J2695">
            <v>1</v>
          </cell>
          <cell r="K2695"/>
          <cell r="L2695">
            <v>1</v>
          </cell>
          <cell r="M2695">
            <v>1</v>
          </cell>
          <cell r="N2695"/>
          <cell r="O2695"/>
          <cell r="P2695"/>
          <cell r="Q2695"/>
          <cell r="R2695"/>
          <cell r="S2695">
            <v>4</v>
          </cell>
          <cell r="T2695"/>
          <cell r="U2695"/>
          <cell r="V2695"/>
          <cell r="W2695"/>
          <cell r="X2695">
            <v>2</v>
          </cell>
          <cell r="Y2695"/>
          <cell r="Z2695"/>
        </row>
        <row r="2696">
          <cell r="A2696">
            <v>43596</v>
          </cell>
          <cell r="B2696">
            <v>1</v>
          </cell>
          <cell r="C2696">
            <v>13</v>
          </cell>
          <cell r="D2696"/>
          <cell r="E2696"/>
          <cell r="F2696">
            <v>1</v>
          </cell>
          <cell r="G2696"/>
          <cell r="H2696"/>
          <cell r="I2696"/>
          <cell r="J2696">
            <v>1</v>
          </cell>
          <cell r="K2696"/>
          <cell r="L2696"/>
          <cell r="M2696"/>
          <cell r="N2696"/>
          <cell r="O2696"/>
          <cell r="P2696"/>
          <cell r="Q2696">
            <v>1</v>
          </cell>
          <cell r="R2696"/>
          <cell r="S2696">
            <v>5</v>
          </cell>
          <cell r="T2696"/>
          <cell r="U2696"/>
          <cell r="V2696"/>
          <cell r="W2696">
            <v>1</v>
          </cell>
          <cell r="X2696">
            <v>5</v>
          </cell>
          <cell r="Y2696"/>
          <cell r="Z2696"/>
        </row>
        <row r="2697">
          <cell r="A2697">
            <v>43597</v>
          </cell>
          <cell r="B2697">
            <v>2</v>
          </cell>
          <cell r="C2697">
            <v>22</v>
          </cell>
          <cell r="D2697">
            <v>1</v>
          </cell>
          <cell r="E2697"/>
          <cell r="F2697"/>
          <cell r="G2697"/>
          <cell r="H2697"/>
          <cell r="I2697"/>
          <cell r="J2697"/>
          <cell r="K2697"/>
          <cell r="L2697">
            <v>1</v>
          </cell>
          <cell r="M2697"/>
          <cell r="N2697"/>
          <cell r="O2697">
            <v>1</v>
          </cell>
          <cell r="P2697"/>
          <cell r="Q2697"/>
          <cell r="R2697"/>
          <cell r="S2697">
            <v>6</v>
          </cell>
          <cell r="T2697"/>
          <cell r="U2697"/>
          <cell r="V2697"/>
          <cell r="W2697">
            <v>1</v>
          </cell>
          <cell r="X2697">
            <v>3</v>
          </cell>
          <cell r="Y2697"/>
          <cell r="Z2697"/>
        </row>
        <row r="2698">
          <cell r="A2698">
            <v>43598</v>
          </cell>
          <cell r="B2698">
            <v>2</v>
          </cell>
          <cell r="C2698">
            <v>18</v>
          </cell>
          <cell r="D2698"/>
          <cell r="E2698"/>
          <cell r="F2698"/>
          <cell r="G2698"/>
          <cell r="H2698"/>
          <cell r="I2698"/>
          <cell r="J2698"/>
          <cell r="K2698"/>
          <cell r="L2698">
            <v>1</v>
          </cell>
          <cell r="M2698"/>
          <cell r="N2698"/>
          <cell r="O2698">
            <v>2</v>
          </cell>
          <cell r="P2698"/>
          <cell r="Q2698">
            <v>2</v>
          </cell>
          <cell r="R2698"/>
          <cell r="S2698">
            <v>5</v>
          </cell>
          <cell r="T2698"/>
          <cell r="U2698"/>
          <cell r="V2698">
            <v>1</v>
          </cell>
          <cell r="W2698">
            <v>1</v>
          </cell>
          <cell r="X2698">
            <v>3</v>
          </cell>
          <cell r="Y2698"/>
          <cell r="Z2698"/>
        </row>
        <row r="2699">
          <cell r="A2699">
            <v>43599</v>
          </cell>
          <cell r="B2699">
            <v>1</v>
          </cell>
          <cell r="C2699">
            <v>21</v>
          </cell>
          <cell r="D2699">
            <v>1</v>
          </cell>
          <cell r="E2699"/>
          <cell r="F2699"/>
          <cell r="G2699">
            <v>1</v>
          </cell>
          <cell r="H2699"/>
          <cell r="I2699"/>
          <cell r="J2699"/>
          <cell r="K2699"/>
          <cell r="L2699"/>
          <cell r="M2699"/>
          <cell r="N2699"/>
          <cell r="O2699">
            <v>1</v>
          </cell>
          <cell r="P2699"/>
          <cell r="Q2699">
            <v>2</v>
          </cell>
          <cell r="R2699"/>
          <cell r="S2699">
            <v>6</v>
          </cell>
          <cell r="T2699"/>
          <cell r="U2699"/>
          <cell r="V2699">
            <v>1</v>
          </cell>
          <cell r="W2699">
            <v>1</v>
          </cell>
          <cell r="X2699">
            <v>2</v>
          </cell>
          <cell r="Y2699"/>
          <cell r="Z2699"/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C Mill Shipment"/>
      <sheetName val="RebarSnDNew"/>
      <sheetName val="rebar inv regression"/>
      <sheetName val="Sheet3"/>
      <sheetName val="Rebar Apparent Supply"/>
      <sheetName val="demand by region"/>
      <sheetName val="Rebar Sales Daily"/>
      <sheetName val="rebar sales by type pivot"/>
      <sheetName val="rebar sales by province pivot"/>
      <sheetName val="Rebar Sales Source"/>
      <sheetName val="Mill Outstock source"/>
      <sheetName val="Mill outstock weekly"/>
      <sheetName val="demand benchmark monthly"/>
      <sheetName val="Mill Inv Regression"/>
      <sheetName val="HRC Inv Breakdown"/>
      <sheetName val="HRC monthly"/>
      <sheetName val="HRC Sales source"/>
      <sheetName val="HRC Sales Weekly"/>
      <sheetName val="WeeklyOutput"/>
      <sheetName val="WeeklyInventory"/>
      <sheetName val="air quality key regions"/>
      <sheetName val="PM 2.5"/>
      <sheetName val="air quality avg count"/>
      <sheetName val="maintenance"/>
      <sheetName val="Sheet1"/>
      <sheetName val="Inventory Seasonality"/>
      <sheetName val="Sheet2"/>
      <sheetName val="DashboardPDF"/>
      <sheetName val="Tangshan section sales"/>
      <sheetName val="billet section and strip"/>
      <sheetName val="TangshanBilletWeekly"/>
      <sheetName val="billet mysteel total"/>
      <sheetName val="WeeklyData"/>
      <sheetName val="WeeklyDataCharts"/>
      <sheetName val="TangshanPrices"/>
      <sheetName val="TangshanWeekly"/>
      <sheetName val="TableauTSweekly"/>
      <sheetName val="Price vs Inventory"/>
      <sheetName val="SupplyAnalysisNew"/>
      <sheetName val="SnD Charts"/>
      <sheetName val="TenDayData"/>
      <sheetName val="MonthlyData"/>
      <sheetName val="Demand model"/>
      <sheetName val="cement"/>
      <sheetName val="cement inv"/>
      <sheetName val="DailyData"/>
      <sheetName val="MondayDashboard"/>
      <sheetName val="RebarSocialInvCities"/>
      <sheetName val="RebarPriceCities"/>
      <sheetName val="QData"/>
      <sheetName val="DemandReport"/>
      <sheetName val="Demand Aggregate"/>
      <sheetName val="Demand Benchmark"/>
      <sheetName val="Sector YoY"/>
      <sheetName val="Demand Indicators"/>
      <sheetName val="SnD Balance"/>
      <sheetName val="Demand Sectors"/>
      <sheetName val="Containers"/>
      <sheetName val="Ship"/>
      <sheetName val="Auto"/>
      <sheetName val="Machinery_Raw"/>
      <sheetName val="Machinery"/>
      <sheetName val="Descri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C4">
            <v>42741</v>
          </cell>
          <cell r="D4">
            <v>0.11026</v>
          </cell>
          <cell r="E4">
            <v>5.5370000000000003E-2</v>
          </cell>
          <cell r="F4">
            <v>3.7789999999999997E-2</v>
          </cell>
          <cell r="G4">
            <v>1.7100000000000001E-2</v>
          </cell>
          <cell r="H4">
            <v>0.18054000000000003</v>
          </cell>
          <cell r="I4">
            <v>9.3219999999999997E-2</v>
          </cell>
          <cell r="J4">
            <v>4.0950000000000007E-2</v>
          </cell>
          <cell r="K4">
            <v>4.6370000000000001E-2</v>
          </cell>
          <cell r="L4">
            <v>0.40482299999999993</v>
          </cell>
          <cell r="M4">
            <v>0.21618500000000002</v>
          </cell>
          <cell r="N4">
            <v>9.9202999999999986E-2</v>
          </cell>
          <cell r="O4">
            <v>8.9435000000000001E-2</v>
          </cell>
          <cell r="P4">
            <v>0.58536299999999997</v>
          </cell>
        </row>
        <row r="5">
          <cell r="C5">
            <v>42748</v>
          </cell>
          <cell r="D5">
            <v>0.11140920000000001</v>
          </cell>
          <cell r="E5">
            <v>5.5052999999999998E-2</v>
          </cell>
          <cell r="F5">
            <v>3.7236199999999997E-2</v>
          </cell>
          <cell r="G5">
            <v>1.9120000000000002E-2</v>
          </cell>
          <cell r="H5">
            <v>0.18855379999999999</v>
          </cell>
          <cell r="I5">
            <v>0.1020918</v>
          </cell>
          <cell r="J5">
            <v>4.2161999999999998E-2</v>
          </cell>
          <cell r="K5">
            <v>4.4299999999999992E-2</v>
          </cell>
          <cell r="L5">
            <v>0.43846580000000002</v>
          </cell>
          <cell r="M5">
            <v>0.23406660000000001</v>
          </cell>
          <cell r="N5">
            <v>0.1126852</v>
          </cell>
          <cell r="O5">
            <v>9.171399999999999E-2</v>
          </cell>
          <cell r="P5">
            <v>0.62701960000000001</v>
          </cell>
        </row>
        <row r="6">
          <cell r="C6">
            <v>42755</v>
          </cell>
          <cell r="D6">
            <v>9.7368999999999997E-2</v>
          </cell>
          <cell r="E6">
            <v>4.5941999999999997E-2</v>
          </cell>
          <cell r="F6">
            <v>3.3256999999999995E-2</v>
          </cell>
          <cell r="G6">
            <v>1.8169999999999999E-2</v>
          </cell>
          <cell r="H6">
            <v>0.16041371999999998</v>
          </cell>
          <cell r="I6">
            <v>8.108572E-2</v>
          </cell>
          <cell r="J6">
            <v>3.8315999999999996E-2</v>
          </cell>
          <cell r="K6">
            <v>4.1012E-2</v>
          </cell>
          <cell r="L6">
            <v>0.36472739999999998</v>
          </cell>
          <cell r="M6">
            <v>0.17336219999999997</v>
          </cell>
          <cell r="N6">
            <v>0.10578119999999999</v>
          </cell>
          <cell r="O6">
            <v>8.5584000000000007E-2</v>
          </cell>
          <cell r="P6">
            <v>0.52514112000000002</v>
          </cell>
        </row>
        <row r="7">
          <cell r="C7">
            <v>42762</v>
          </cell>
          <cell r="D7">
            <v>7.1417999999999995E-2</v>
          </cell>
          <cell r="E7">
            <v>3.2910000000000002E-2</v>
          </cell>
          <cell r="F7">
            <v>2.3258000000000001E-2</v>
          </cell>
          <cell r="G7">
            <v>1.525E-2</v>
          </cell>
          <cell r="H7">
            <v>0.13152999999999998</v>
          </cell>
          <cell r="I7">
            <v>7.2215000000000001E-2</v>
          </cell>
          <cell r="J7">
            <v>2.2214999999999999E-2</v>
          </cell>
          <cell r="K7">
            <v>3.7100000000000001E-2</v>
          </cell>
          <cell r="L7">
            <v>0.26517849999999998</v>
          </cell>
          <cell r="M7">
            <v>0.1246985</v>
          </cell>
          <cell r="N7">
            <v>6.6705E-2</v>
          </cell>
          <cell r="O7">
            <v>7.3774999999999993E-2</v>
          </cell>
          <cell r="P7">
            <v>0.39670849999999996</v>
          </cell>
        </row>
        <row r="8">
          <cell r="C8">
            <v>42769</v>
          </cell>
          <cell r="D8">
            <v>7.1417999999999995E-2</v>
          </cell>
          <cell r="E8">
            <v>3.2910000000000002E-2</v>
          </cell>
          <cell r="F8">
            <v>2.3258000000000001E-2</v>
          </cell>
          <cell r="G8">
            <v>1.525E-2</v>
          </cell>
          <cell r="H8">
            <v>0.13152999999999998</v>
          </cell>
          <cell r="I8">
            <v>7.2215000000000001E-2</v>
          </cell>
          <cell r="J8">
            <v>2.2214999999999999E-2</v>
          </cell>
          <cell r="K8">
            <v>3.7100000000000001E-2</v>
          </cell>
          <cell r="L8">
            <v>0.26517849999999998</v>
          </cell>
          <cell r="M8">
            <v>0.1246985</v>
          </cell>
          <cell r="N8">
            <v>6.6705E-2</v>
          </cell>
          <cell r="O8">
            <v>7.3774999999999993E-2</v>
          </cell>
          <cell r="P8">
            <v>0.39670849999999996</v>
          </cell>
        </row>
        <row r="9">
          <cell r="C9">
            <v>42776</v>
          </cell>
          <cell r="D9">
            <v>6.63493E-2</v>
          </cell>
          <cell r="E9">
            <v>3.9345900000000003E-2</v>
          </cell>
          <cell r="F9">
            <v>1.2703399999999998E-2</v>
          </cell>
          <cell r="G9">
            <v>1.4299999999999998E-2</v>
          </cell>
          <cell r="H9">
            <v>0.14854060000000002</v>
          </cell>
          <cell r="I9">
            <v>8.2666199999999995E-2</v>
          </cell>
          <cell r="J9">
            <v>2.62084E-2</v>
          </cell>
          <cell r="K9">
            <v>3.9665999999999993E-2</v>
          </cell>
          <cell r="L9">
            <v>0.32759860000000007</v>
          </cell>
          <cell r="M9">
            <v>0.17136400000000002</v>
          </cell>
          <cell r="N9">
            <v>6.9950600000000002E-2</v>
          </cell>
          <cell r="O9">
            <v>8.6284E-2</v>
          </cell>
          <cell r="P9">
            <v>0.4761392000000001</v>
          </cell>
        </row>
        <row r="10">
          <cell r="C10">
            <v>42783</v>
          </cell>
          <cell r="D10">
            <v>9.6218200000000004E-2</v>
          </cell>
          <cell r="E10">
            <v>5.1451000000000004E-2</v>
          </cell>
          <cell r="F10">
            <v>2.5327200000000005E-2</v>
          </cell>
          <cell r="G10">
            <v>1.9440000000000002E-2</v>
          </cell>
          <cell r="H10">
            <v>0.19224200000000002</v>
          </cell>
          <cell r="I10">
            <v>9.5951999999999996E-2</v>
          </cell>
          <cell r="J10">
            <v>3.8164000000000003E-2</v>
          </cell>
          <cell r="K10">
            <v>5.8125999999999997E-2</v>
          </cell>
          <cell r="L10">
            <v>0.43843080000000001</v>
          </cell>
          <cell r="M10">
            <v>0.2189152</v>
          </cell>
          <cell r="N10">
            <v>0.10357159999999999</v>
          </cell>
          <cell r="O10">
            <v>0.11594400000000001</v>
          </cell>
          <cell r="P10">
            <v>0.63067280000000003</v>
          </cell>
        </row>
        <row r="11">
          <cell r="C11">
            <v>42790</v>
          </cell>
          <cell r="D11">
            <v>0.1000458</v>
          </cell>
          <cell r="E11">
            <v>4.2320000000000003E-2</v>
          </cell>
          <cell r="F11">
            <v>3.9365799999999999E-2</v>
          </cell>
          <cell r="G11">
            <v>1.8359999999999998E-2</v>
          </cell>
          <cell r="H11">
            <v>0.20514039999999997</v>
          </cell>
          <cell r="I11">
            <v>9.7694399999999987E-2</v>
          </cell>
          <cell r="J11">
            <v>5.1642E-2</v>
          </cell>
          <cell r="K11">
            <v>5.5803999999999999E-2</v>
          </cell>
          <cell r="L11">
            <v>0.45153280000000001</v>
          </cell>
          <cell r="M11">
            <v>0.21033579999999996</v>
          </cell>
          <cell r="N11">
            <v>0.13697699999999999</v>
          </cell>
          <cell r="O11">
            <v>0.10422000000000001</v>
          </cell>
          <cell r="P11">
            <v>0.65667319999999996</v>
          </cell>
        </row>
        <row r="12">
          <cell r="C12">
            <v>42797</v>
          </cell>
          <cell r="D12">
            <v>9.3918199999999993E-2</v>
          </cell>
          <cell r="E12">
            <v>3.9355000000000008E-2</v>
          </cell>
          <cell r="F12">
            <v>4.0143200000000004E-2</v>
          </cell>
          <cell r="G12">
            <v>1.4419999999999999E-2</v>
          </cell>
          <cell r="H12">
            <v>0.18289800000000001</v>
          </cell>
          <cell r="I12">
            <v>9.0852000000000002E-2</v>
          </cell>
          <cell r="J12">
            <v>4.4566000000000001E-2</v>
          </cell>
          <cell r="K12">
            <v>4.7479999999999994E-2</v>
          </cell>
          <cell r="L12">
            <v>0.4292028</v>
          </cell>
          <cell r="M12">
            <v>0.20642239999999998</v>
          </cell>
          <cell r="N12">
            <v>0.13400040000000002</v>
          </cell>
          <cell r="O12">
            <v>8.8779999999999998E-2</v>
          </cell>
          <cell r="P12">
            <v>0.6121008</v>
          </cell>
        </row>
        <row r="13">
          <cell r="C13">
            <v>42804</v>
          </cell>
          <cell r="D13">
            <v>9.6824199999999999E-2</v>
          </cell>
          <cell r="E13">
            <v>3.8975000000000003E-2</v>
          </cell>
          <cell r="F13">
            <v>4.3919200000000005E-2</v>
          </cell>
          <cell r="G13">
            <v>1.3930000000000001E-2</v>
          </cell>
          <cell r="H13">
            <v>0.1808572</v>
          </cell>
          <cell r="I13">
            <v>8.8623199999999999E-2</v>
          </cell>
          <cell r="J13">
            <v>4.7014E-2</v>
          </cell>
          <cell r="K13">
            <v>4.5219999999999996E-2</v>
          </cell>
          <cell r="L13">
            <v>0.4090432</v>
          </cell>
          <cell r="M13">
            <v>0.18553579999999997</v>
          </cell>
          <cell r="N13">
            <v>0.12952740000000001</v>
          </cell>
          <cell r="O13">
            <v>9.397999999999998E-2</v>
          </cell>
          <cell r="P13">
            <v>0.58990039999999999</v>
          </cell>
        </row>
        <row r="14">
          <cell r="C14">
            <v>42811</v>
          </cell>
          <cell r="D14">
            <v>0.11371339999999999</v>
          </cell>
          <cell r="E14">
            <v>4.4217999999999993E-2</v>
          </cell>
          <cell r="F14">
            <v>5.2505400000000001E-2</v>
          </cell>
          <cell r="G14">
            <v>1.6990000000000002E-2</v>
          </cell>
          <cell r="H14">
            <v>0.19873232000000002</v>
          </cell>
          <cell r="I14">
            <v>0.10003272000000001</v>
          </cell>
          <cell r="J14">
            <v>5.1399600000000004E-2</v>
          </cell>
          <cell r="K14">
            <v>4.7300000000000002E-2</v>
          </cell>
          <cell r="L14">
            <v>0.46500205880000001</v>
          </cell>
          <cell r="M14">
            <v>0.20830245879999998</v>
          </cell>
          <cell r="N14">
            <v>0.15429960000000001</v>
          </cell>
          <cell r="O14">
            <v>0.1024</v>
          </cell>
          <cell r="P14">
            <v>0.66373437880000008</v>
          </cell>
        </row>
        <row r="15">
          <cell r="C15">
            <v>42818</v>
          </cell>
          <cell r="D15">
            <v>0.1035402</v>
          </cell>
          <cell r="E15">
            <v>4.3874999999999997E-2</v>
          </cell>
          <cell r="F15">
            <v>4.2805200000000002E-2</v>
          </cell>
          <cell r="G15">
            <v>1.686E-2</v>
          </cell>
          <cell r="H15">
            <v>0.1835272</v>
          </cell>
          <cell r="I15">
            <v>9.2295199999999994E-2</v>
          </cell>
          <cell r="J15">
            <v>4.3971999999999997E-2</v>
          </cell>
          <cell r="K15">
            <v>4.726000000000001E-2</v>
          </cell>
          <cell r="L15">
            <v>0.41020459999999997</v>
          </cell>
          <cell r="M15">
            <v>0.18859719999999996</v>
          </cell>
          <cell r="N15">
            <v>0.12010739999999998</v>
          </cell>
          <cell r="O15">
            <v>0.10149999999999999</v>
          </cell>
          <cell r="P15">
            <v>0.59373180000000003</v>
          </cell>
        </row>
        <row r="16">
          <cell r="C16">
            <v>42825</v>
          </cell>
          <cell r="D16">
            <v>0.104528</v>
          </cell>
          <cell r="E16">
            <v>4.1184000000000005E-2</v>
          </cell>
          <cell r="F16">
            <v>4.4144000000000003E-2</v>
          </cell>
          <cell r="G16">
            <v>1.9200000000000002E-2</v>
          </cell>
          <cell r="H16">
            <v>0.19097900000000001</v>
          </cell>
          <cell r="I16">
            <v>9.7348999999999991E-2</v>
          </cell>
          <cell r="J16">
            <v>4.9750000000000003E-2</v>
          </cell>
          <cell r="K16">
            <v>4.3880000000000002E-2</v>
          </cell>
          <cell r="L16">
            <v>0.43611739999999999</v>
          </cell>
          <cell r="M16">
            <v>0.19291800000000001</v>
          </cell>
          <cell r="N16">
            <v>0.13787940000000001</v>
          </cell>
          <cell r="O16">
            <v>0.10532</v>
          </cell>
          <cell r="P16">
            <v>0.6270964</v>
          </cell>
        </row>
        <row r="17">
          <cell r="C17">
            <v>42832</v>
          </cell>
          <cell r="D17">
            <v>0.12401575000000001</v>
          </cell>
          <cell r="E17">
            <v>4.7560000000000005E-2</v>
          </cell>
          <cell r="F17">
            <v>4.8880750000000001E-2</v>
          </cell>
          <cell r="G17">
            <v>2.7574999999999999E-2</v>
          </cell>
          <cell r="H17">
            <v>0.21695724999999999</v>
          </cell>
          <cell r="I17">
            <v>9.9776749999999997E-2</v>
          </cell>
          <cell r="J17">
            <v>4.88805E-2</v>
          </cell>
          <cell r="K17">
            <v>6.83E-2</v>
          </cell>
          <cell r="L17">
            <v>0.46593424999999994</v>
          </cell>
          <cell r="M17">
            <v>0.21220574999999997</v>
          </cell>
          <cell r="N17">
            <v>0.13897849999999998</v>
          </cell>
          <cell r="O17">
            <v>0.11474999999999999</v>
          </cell>
          <cell r="P17">
            <v>0.68289149999999998</v>
          </cell>
        </row>
        <row r="18">
          <cell r="C18">
            <v>42839</v>
          </cell>
          <cell r="D18">
            <v>0.11443599999999998</v>
          </cell>
          <cell r="E18">
            <v>4.1521000000000002E-2</v>
          </cell>
          <cell r="F18">
            <v>4.8274999999999992E-2</v>
          </cell>
          <cell r="G18">
            <v>2.4639999999999999E-2</v>
          </cell>
          <cell r="H18">
            <v>0.19975960000000001</v>
          </cell>
          <cell r="I18">
            <v>8.8254000000000013E-2</v>
          </cell>
          <cell r="J18">
            <v>4.57136E-2</v>
          </cell>
          <cell r="K18">
            <v>6.5792000000000003E-2</v>
          </cell>
          <cell r="L18">
            <v>0.43075300000000005</v>
          </cell>
          <cell r="M18">
            <v>0.18497479999999999</v>
          </cell>
          <cell r="N18">
            <v>0.13061819999999999</v>
          </cell>
          <cell r="O18">
            <v>0.11516</v>
          </cell>
          <cell r="P18">
            <v>0.63051260000000009</v>
          </cell>
        </row>
        <row r="19">
          <cell r="C19">
            <v>42846</v>
          </cell>
          <cell r="D19">
            <v>0.1222704</v>
          </cell>
          <cell r="E19">
            <v>4.4418799999999994E-2</v>
          </cell>
          <cell r="F19">
            <v>5.2431600000000002E-2</v>
          </cell>
          <cell r="G19">
            <v>2.5419999999999998E-2</v>
          </cell>
          <cell r="H19">
            <v>0.23678159999999995</v>
          </cell>
          <cell r="I19">
            <v>9.5145799999999989E-2</v>
          </cell>
          <cell r="J19">
            <v>4.7695800000000003E-2</v>
          </cell>
          <cell r="K19">
            <v>9.3939999999999996E-2</v>
          </cell>
          <cell r="L19">
            <v>0.46267279999999988</v>
          </cell>
          <cell r="M19">
            <v>0.20658440000000003</v>
          </cell>
          <cell r="N19">
            <v>0.13826839999999999</v>
          </cell>
          <cell r="O19">
            <v>0.11781999999999999</v>
          </cell>
          <cell r="P19">
            <v>0.69945439999999981</v>
          </cell>
        </row>
        <row r="20">
          <cell r="C20">
            <v>42853</v>
          </cell>
          <cell r="D20">
            <v>0.13942740000000001</v>
          </cell>
          <cell r="E20">
            <v>5.0743000000000003E-2</v>
          </cell>
          <cell r="F20">
            <v>6.0784399999999995E-2</v>
          </cell>
          <cell r="G20">
            <v>2.7900000000000001E-2</v>
          </cell>
          <cell r="H20">
            <v>0.26196739999999996</v>
          </cell>
          <cell r="I20">
            <v>0.10457039999999999</v>
          </cell>
          <cell r="J20">
            <v>5.3837000000000003E-2</v>
          </cell>
          <cell r="K20">
            <v>0.10356000000000001</v>
          </cell>
          <cell r="L20">
            <v>0.52823400000000009</v>
          </cell>
          <cell r="M20">
            <v>0.23649040000000002</v>
          </cell>
          <cell r="N20">
            <v>0.15486360000000002</v>
          </cell>
          <cell r="O20">
            <v>0.13688</v>
          </cell>
          <cell r="P20">
            <v>0.79020140000000005</v>
          </cell>
        </row>
        <row r="21">
          <cell r="C21">
            <v>42860</v>
          </cell>
          <cell r="D21">
            <v>0.13385775</v>
          </cell>
          <cell r="E21">
            <v>4.7959999999999996E-2</v>
          </cell>
          <cell r="F21">
            <v>5.979774999999999E-2</v>
          </cell>
          <cell r="G21">
            <v>2.6100000000000002E-2</v>
          </cell>
          <cell r="H21">
            <v>0.24070725000000004</v>
          </cell>
          <cell r="I21">
            <v>9.8869749999999992E-2</v>
          </cell>
          <cell r="J21">
            <v>5.9037499999999993E-2</v>
          </cell>
          <cell r="K21">
            <v>8.2800000000000012E-2</v>
          </cell>
          <cell r="L21">
            <v>0.5328257500000001</v>
          </cell>
          <cell r="M21">
            <v>0.22640850000000001</v>
          </cell>
          <cell r="N21">
            <v>0.15949225</v>
          </cell>
          <cell r="O21">
            <v>0.146925</v>
          </cell>
          <cell r="P21">
            <v>0.77353300000000014</v>
          </cell>
        </row>
        <row r="22">
          <cell r="C22">
            <v>42867</v>
          </cell>
          <cell r="D22">
            <v>0.12335020000000001</v>
          </cell>
          <cell r="E22">
            <v>4.4476000000000002E-2</v>
          </cell>
          <cell r="F22">
            <v>5.6854200000000001E-2</v>
          </cell>
          <cell r="G22">
            <v>2.2020000000000001E-2</v>
          </cell>
          <cell r="H22">
            <v>0.23363519999999999</v>
          </cell>
          <cell r="I22">
            <v>9.7289200000000006E-2</v>
          </cell>
          <cell r="J22">
            <v>5.5526000000000006E-2</v>
          </cell>
          <cell r="K22">
            <v>8.0819999999999989E-2</v>
          </cell>
          <cell r="L22">
            <v>0.49180739999999989</v>
          </cell>
          <cell r="M22">
            <v>0.21601379999999998</v>
          </cell>
          <cell r="N22">
            <v>0.14589360000000001</v>
          </cell>
          <cell r="O22">
            <v>0.12990000000000002</v>
          </cell>
          <cell r="P22">
            <v>0.72544259999999983</v>
          </cell>
        </row>
        <row r="23">
          <cell r="C23">
            <v>42874</v>
          </cell>
          <cell r="D23">
            <v>0.12815119999999999</v>
          </cell>
          <cell r="E23">
            <v>4.4653199999999997E-2</v>
          </cell>
          <cell r="F23">
            <v>6.1018000000000003E-2</v>
          </cell>
          <cell r="G23">
            <v>2.248E-2</v>
          </cell>
          <cell r="H23">
            <v>0.2268172</v>
          </cell>
          <cell r="I23">
            <v>9.6280000000000004E-2</v>
          </cell>
          <cell r="J23">
            <v>5.6297200000000006E-2</v>
          </cell>
          <cell r="K23">
            <v>7.424E-2</v>
          </cell>
          <cell r="L23">
            <v>0.49811800000000001</v>
          </cell>
          <cell r="M23">
            <v>0.2152772</v>
          </cell>
          <cell r="N23">
            <v>0.14666079999999998</v>
          </cell>
          <cell r="O23">
            <v>0.13618000000000002</v>
          </cell>
          <cell r="P23">
            <v>0.7249352</v>
          </cell>
        </row>
        <row r="24">
          <cell r="C24">
            <v>42881</v>
          </cell>
          <cell r="D24">
            <v>0.11973199999999999</v>
          </cell>
          <cell r="E24">
            <v>4.3861999999999998E-2</v>
          </cell>
          <cell r="F24">
            <v>5.3990000000000003E-2</v>
          </cell>
          <cell r="G24">
            <v>2.1879999999999997E-2</v>
          </cell>
          <cell r="H24">
            <v>0.21438079999999995</v>
          </cell>
          <cell r="I24">
            <v>9.5760000000000026E-2</v>
          </cell>
          <cell r="J24">
            <v>5.0480800000000006E-2</v>
          </cell>
          <cell r="K24">
            <v>6.8140000000000006E-2</v>
          </cell>
          <cell r="L24">
            <v>0.45687500000000003</v>
          </cell>
          <cell r="M24">
            <v>0.19812779999999999</v>
          </cell>
          <cell r="N24">
            <v>0.13456720000000003</v>
          </cell>
          <cell r="O24">
            <v>0.12418</v>
          </cell>
          <cell r="P24">
            <v>0.67125579999999996</v>
          </cell>
        </row>
        <row r="25">
          <cell r="C25">
            <v>42888</v>
          </cell>
          <cell r="D25">
            <v>0.12162874999999999</v>
          </cell>
          <cell r="E25">
            <v>4.5073749999999996E-2</v>
          </cell>
          <cell r="F25">
            <v>5.4204999999999989E-2</v>
          </cell>
          <cell r="G25">
            <v>2.2350000000000002E-2</v>
          </cell>
          <cell r="H25">
            <v>0.23390700000000003</v>
          </cell>
          <cell r="I25">
            <v>9.8042499999999991E-2</v>
          </cell>
          <cell r="J25">
            <v>5.54645E-2</v>
          </cell>
          <cell r="K25">
            <v>8.0400000000000013E-2</v>
          </cell>
          <cell r="L25">
            <v>0.46499800000000002</v>
          </cell>
          <cell r="M25">
            <v>0.20764499999999997</v>
          </cell>
          <cell r="N25">
            <v>0.13637800000000003</v>
          </cell>
          <cell r="O25">
            <v>0.120975</v>
          </cell>
          <cell r="P25">
            <v>0.69890500000000011</v>
          </cell>
        </row>
        <row r="26">
          <cell r="C26">
            <v>42895</v>
          </cell>
          <cell r="D26">
            <v>0.11791500000000002</v>
          </cell>
          <cell r="E26">
            <v>4.4835E-2</v>
          </cell>
          <cell r="F26">
            <v>4.9259999999999998E-2</v>
          </cell>
          <cell r="G26">
            <v>2.3820000000000001E-2</v>
          </cell>
          <cell r="H26">
            <v>0.23057560000000002</v>
          </cell>
          <cell r="I26">
            <v>9.9073999999999995E-2</v>
          </cell>
          <cell r="J26">
            <v>5.1901600000000006E-2</v>
          </cell>
          <cell r="K26">
            <v>7.959999999999999E-2</v>
          </cell>
          <cell r="L26">
            <v>0.44540559999999996</v>
          </cell>
          <cell r="M26">
            <v>0.20026519999999998</v>
          </cell>
          <cell r="N26">
            <v>0.12920039999999999</v>
          </cell>
          <cell r="O26">
            <v>0.11594</v>
          </cell>
          <cell r="P26">
            <v>0.67598119999999995</v>
          </cell>
        </row>
        <row r="27">
          <cell r="C27">
            <v>42902</v>
          </cell>
          <cell r="D27">
            <v>0.11957</v>
          </cell>
          <cell r="E27">
            <v>4.4142000000000001E-2</v>
          </cell>
          <cell r="F27">
            <v>5.1307999999999999E-2</v>
          </cell>
          <cell r="G27">
            <v>2.4119999999999999E-2</v>
          </cell>
          <cell r="H27">
            <v>0.2409944</v>
          </cell>
          <cell r="I27">
            <v>0.10259799999999999</v>
          </cell>
          <cell r="J27">
            <v>5.4016399999999999E-2</v>
          </cell>
          <cell r="K27">
            <v>8.4379999999999997E-2</v>
          </cell>
          <cell r="L27">
            <v>0.47998499999999999</v>
          </cell>
          <cell r="M27">
            <v>0.20620339999999998</v>
          </cell>
          <cell r="N27">
            <v>0.1426016</v>
          </cell>
          <cell r="O27">
            <v>0.13118000000000002</v>
          </cell>
          <cell r="P27">
            <v>0.72097940000000005</v>
          </cell>
        </row>
        <row r="28">
          <cell r="C28">
            <v>42909</v>
          </cell>
          <cell r="D28">
            <v>0.12529100000000001</v>
          </cell>
          <cell r="E28">
            <v>4.3105000000000004E-2</v>
          </cell>
          <cell r="F28">
            <v>5.1476000000000001E-2</v>
          </cell>
          <cell r="G28">
            <v>3.0709999999999998E-2</v>
          </cell>
          <cell r="H28">
            <v>0.24148040000000001</v>
          </cell>
          <cell r="I28">
            <v>9.7416000000000016E-2</v>
          </cell>
          <cell r="J28">
            <v>5.4924399999999998E-2</v>
          </cell>
          <cell r="K28">
            <v>8.9140000000000025E-2</v>
          </cell>
          <cell r="L28">
            <v>0.47865760000000002</v>
          </cell>
          <cell r="M28">
            <v>0.20143399999999997</v>
          </cell>
          <cell r="N28">
            <v>0.13928360000000001</v>
          </cell>
          <cell r="O28">
            <v>0.13794000000000001</v>
          </cell>
          <cell r="P28">
            <v>0.72013800000000006</v>
          </cell>
        </row>
        <row r="29">
          <cell r="C29">
            <v>42916</v>
          </cell>
          <cell r="D29">
            <v>0.12523720000000002</v>
          </cell>
          <cell r="E29">
            <v>4.1733199999999998E-2</v>
          </cell>
          <cell r="F29">
            <v>5.2164000000000002E-2</v>
          </cell>
          <cell r="G29">
            <v>3.134E-2</v>
          </cell>
          <cell r="H29">
            <v>0.23733799999999999</v>
          </cell>
          <cell r="I29">
            <v>9.7077999999999998E-2</v>
          </cell>
          <cell r="J29">
            <v>5.6079999999999998E-2</v>
          </cell>
          <cell r="K29">
            <v>8.4180000000000005E-2</v>
          </cell>
          <cell r="L29">
            <v>0.48713400000000007</v>
          </cell>
          <cell r="M29">
            <v>0.20710999999999999</v>
          </cell>
          <cell r="N29">
            <v>0.14690399999999998</v>
          </cell>
          <cell r="O29">
            <v>0.13311999999999999</v>
          </cell>
          <cell r="P29">
            <v>0.724472</v>
          </cell>
        </row>
        <row r="30">
          <cell r="C30">
            <v>42923</v>
          </cell>
          <cell r="D30">
            <v>0.13374199999999997</v>
          </cell>
          <cell r="E30">
            <v>4.2797999999999996E-2</v>
          </cell>
          <cell r="F30">
            <v>5.4683999999999996E-2</v>
          </cell>
          <cell r="G30">
            <v>3.6260000000000001E-2</v>
          </cell>
          <cell r="H30">
            <v>0.23279719999999998</v>
          </cell>
          <cell r="I30">
            <v>9.8350000000000007E-2</v>
          </cell>
          <cell r="J30">
            <v>5.5127200000000001E-2</v>
          </cell>
          <cell r="K30">
            <v>7.9319999999999988E-2</v>
          </cell>
          <cell r="L30">
            <v>0.48084699999999997</v>
          </cell>
          <cell r="M30">
            <v>0.20843819999999996</v>
          </cell>
          <cell r="N30">
            <v>0.13798879999999999</v>
          </cell>
          <cell r="O30">
            <v>0.13441999999999998</v>
          </cell>
          <cell r="P30">
            <v>0.71364419999999995</v>
          </cell>
        </row>
        <row r="31">
          <cell r="C31">
            <v>42930</v>
          </cell>
          <cell r="D31">
            <v>0.13143260000000001</v>
          </cell>
          <cell r="E31">
            <v>4.6442600000000001E-2</v>
          </cell>
          <cell r="F31">
            <v>5.1830000000000001E-2</v>
          </cell>
          <cell r="G31">
            <v>3.3160000000000009E-2</v>
          </cell>
          <cell r="H31">
            <v>0.24337520000000001</v>
          </cell>
          <cell r="I31">
            <v>0.101594</v>
          </cell>
          <cell r="J31">
            <v>5.4041199999999998E-2</v>
          </cell>
          <cell r="K31">
            <v>8.7740000000000012E-2</v>
          </cell>
          <cell r="L31">
            <v>0.49576779999999998</v>
          </cell>
          <cell r="M31">
            <v>0.22346300000000002</v>
          </cell>
          <cell r="N31">
            <v>0.1431848</v>
          </cell>
          <cell r="O31">
            <v>0.12912000000000001</v>
          </cell>
          <cell r="P31">
            <v>0.73914299999999999</v>
          </cell>
        </row>
        <row r="32">
          <cell r="C32">
            <v>42937</v>
          </cell>
          <cell r="D32">
            <v>0.12371299999999999</v>
          </cell>
          <cell r="E32">
            <v>4.2456999999999995E-2</v>
          </cell>
          <cell r="F32">
            <v>4.8475999999999998E-2</v>
          </cell>
          <cell r="G32">
            <v>3.2780000000000004E-2</v>
          </cell>
          <cell r="H32">
            <v>0.24215040000000004</v>
          </cell>
          <cell r="I32">
            <v>9.8459999999999992E-2</v>
          </cell>
          <cell r="J32">
            <v>5.2450399999999994E-2</v>
          </cell>
          <cell r="K32">
            <v>9.1240000000000016E-2</v>
          </cell>
          <cell r="L32">
            <v>0.47922599999999999</v>
          </cell>
          <cell r="M32">
            <v>0.21407039999999999</v>
          </cell>
          <cell r="N32">
            <v>0.13865559999999999</v>
          </cell>
          <cell r="O32">
            <v>0.1265</v>
          </cell>
          <cell r="P32">
            <v>0.72137640000000003</v>
          </cell>
        </row>
        <row r="33">
          <cell r="C33">
            <v>42944</v>
          </cell>
          <cell r="D33">
            <v>0.12497860000000001</v>
          </cell>
          <cell r="E33">
            <v>4.2805600000000006E-2</v>
          </cell>
          <cell r="F33">
            <v>4.9232999999999985E-2</v>
          </cell>
          <cell r="G33">
            <v>3.2939999999999997E-2</v>
          </cell>
          <cell r="H33">
            <v>0.2392744</v>
          </cell>
          <cell r="I33">
            <v>9.6837999999999994E-2</v>
          </cell>
          <cell r="J33">
            <v>5.7706399999999991E-2</v>
          </cell>
          <cell r="K33">
            <v>8.473E-2</v>
          </cell>
          <cell r="L33">
            <v>0.47444459999999999</v>
          </cell>
          <cell r="M33">
            <v>0.20400979999999999</v>
          </cell>
          <cell r="N33">
            <v>0.1412148</v>
          </cell>
          <cell r="O33">
            <v>0.12922</v>
          </cell>
          <cell r="P33">
            <v>0.71371899999999999</v>
          </cell>
        </row>
        <row r="34">
          <cell r="C34">
            <v>42951</v>
          </cell>
          <cell r="D34">
            <v>0.13513700000000001</v>
          </cell>
          <cell r="E34">
            <v>4.3176599999999996E-2</v>
          </cell>
          <cell r="F34">
            <v>5.2580399999999992E-2</v>
          </cell>
          <cell r="G34">
            <v>3.9379999999999991E-2</v>
          </cell>
          <cell r="H34">
            <v>0.24285419999999996</v>
          </cell>
          <cell r="I34">
            <v>0.100678</v>
          </cell>
          <cell r="J34">
            <v>5.7116199999999992E-2</v>
          </cell>
          <cell r="K34">
            <v>8.5059999999999997E-2</v>
          </cell>
          <cell r="L34">
            <v>0.4850314</v>
          </cell>
          <cell r="M34">
            <v>0.20955759999999998</v>
          </cell>
          <cell r="N34">
            <v>0.13665379999999999</v>
          </cell>
          <cell r="O34">
            <v>0.13882</v>
          </cell>
          <cell r="P34">
            <v>0.72788560000000002</v>
          </cell>
        </row>
        <row r="35">
          <cell r="C35">
            <v>42958</v>
          </cell>
          <cell r="D35">
            <v>0.13487199999999999</v>
          </cell>
          <cell r="E35">
            <v>4.2096000000000008E-2</v>
          </cell>
          <cell r="F35">
            <v>5.4795999999999991E-2</v>
          </cell>
          <cell r="G35">
            <v>3.798E-2</v>
          </cell>
          <cell r="H35">
            <v>0.24315960000000003</v>
          </cell>
          <cell r="I35">
            <v>9.9049999999999999E-2</v>
          </cell>
          <cell r="J35">
            <v>6.0849600000000004E-2</v>
          </cell>
          <cell r="K35">
            <v>8.3260000000000001E-2</v>
          </cell>
          <cell r="L35">
            <v>0.49649759999999998</v>
          </cell>
          <cell r="M35">
            <v>0.21153000000000005</v>
          </cell>
          <cell r="N35">
            <v>0.1526276</v>
          </cell>
          <cell r="O35">
            <v>0.13234000000000004</v>
          </cell>
          <cell r="P35">
            <v>0.73965720000000001</v>
          </cell>
        </row>
        <row r="36">
          <cell r="C36">
            <v>42965</v>
          </cell>
          <cell r="D36">
            <v>0.12534679999999998</v>
          </cell>
          <cell r="E36">
            <v>4.1966800000000005E-2</v>
          </cell>
          <cell r="F36">
            <v>5.1180000000000003E-2</v>
          </cell>
          <cell r="G36">
            <v>3.2199999999999999E-2</v>
          </cell>
          <cell r="H36">
            <v>0.22606359999999998</v>
          </cell>
          <cell r="I36">
            <v>9.9384E-2</v>
          </cell>
          <cell r="J36">
            <v>5.3499599999999994E-2</v>
          </cell>
          <cell r="K36">
            <v>7.3180000000000009E-2</v>
          </cell>
          <cell r="L36">
            <v>0.45756140000000006</v>
          </cell>
          <cell r="M36">
            <v>0.19748099999999999</v>
          </cell>
          <cell r="N36">
            <v>0.13812039999999998</v>
          </cell>
          <cell r="O36">
            <v>0.12196</v>
          </cell>
          <cell r="P36">
            <v>0.68362500000000004</v>
          </cell>
        </row>
        <row r="37">
          <cell r="C37">
            <v>42972</v>
          </cell>
          <cell r="D37">
            <v>0.1333994</v>
          </cell>
          <cell r="E37">
            <v>4.0039400000000003E-2</v>
          </cell>
          <cell r="F37">
            <v>5.6199999999999993E-2</v>
          </cell>
          <cell r="G37">
            <v>3.7159999999999999E-2</v>
          </cell>
          <cell r="H37">
            <v>0.23973119999999998</v>
          </cell>
          <cell r="I37">
            <v>0.100772</v>
          </cell>
          <cell r="J37">
            <v>5.9699199999999994E-2</v>
          </cell>
          <cell r="K37">
            <v>7.9260000000000011E-2</v>
          </cell>
          <cell r="L37">
            <v>0.49788680000000002</v>
          </cell>
          <cell r="M37">
            <v>0.20833200000000002</v>
          </cell>
          <cell r="N37">
            <v>0.1502348</v>
          </cell>
          <cell r="O37">
            <v>0.13932</v>
          </cell>
          <cell r="P37">
            <v>0.737618</v>
          </cell>
        </row>
        <row r="38">
          <cell r="C38">
            <v>42979</v>
          </cell>
          <cell r="D38">
            <v>0.124884</v>
          </cell>
          <cell r="E38">
            <v>3.7384000000000001E-2</v>
          </cell>
          <cell r="F38">
            <v>4.8937999999999995E-2</v>
          </cell>
          <cell r="G38">
            <v>3.8561999999999999E-2</v>
          </cell>
          <cell r="H38">
            <v>0.22031600000000004</v>
          </cell>
          <cell r="I38">
            <v>9.5452000000000009E-2</v>
          </cell>
          <cell r="J38">
            <v>5.1853999999999997E-2</v>
          </cell>
          <cell r="K38">
            <v>7.3010000000000005E-2</v>
          </cell>
          <cell r="L38">
            <v>0.46228299999999994</v>
          </cell>
          <cell r="M38">
            <v>0.19245900000000002</v>
          </cell>
          <cell r="N38">
            <v>0.14099400000000001</v>
          </cell>
          <cell r="O38">
            <v>0.12882999999999997</v>
          </cell>
          <cell r="P38">
            <v>0.68259899999999996</v>
          </cell>
        </row>
        <row r="39">
          <cell r="C39">
            <v>42986</v>
          </cell>
          <cell r="D39">
            <v>0.1394456</v>
          </cell>
          <cell r="E39">
            <v>4.0643600000000002E-2</v>
          </cell>
          <cell r="F39">
            <v>5.7382000000000002E-2</v>
          </cell>
          <cell r="G39">
            <v>4.1419999999999998E-2</v>
          </cell>
          <cell r="H39">
            <v>0.24183199999999999</v>
          </cell>
          <cell r="I39">
            <v>9.9280000000000007E-2</v>
          </cell>
          <cell r="J39">
            <v>5.7551999999999992E-2</v>
          </cell>
          <cell r="K39">
            <v>8.5000000000000006E-2</v>
          </cell>
          <cell r="L39">
            <v>0.48963999999999996</v>
          </cell>
          <cell r="M39">
            <v>0.20307999999999998</v>
          </cell>
          <cell r="N39">
            <v>0.15605999999999998</v>
          </cell>
          <cell r="O39">
            <v>0.1305</v>
          </cell>
          <cell r="P39">
            <v>0.7314719999999999</v>
          </cell>
        </row>
        <row r="40">
          <cell r="C40">
            <v>42993</v>
          </cell>
          <cell r="D40">
            <v>0.13848759999999999</v>
          </cell>
          <cell r="E40">
            <v>4.4091599999999995E-2</v>
          </cell>
          <cell r="F40">
            <v>5.5356000000000002E-2</v>
          </cell>
          <cell r="G40">
            <v>3.9039999999999998E-2</v>
          </cell>
          <cell r="H40">
            <v>0.23586679999999999</v>
          </cell>
          <cell r="I40">
            <v>9.6395999999999982E-2</v>
          </cell>
          <cell r="J40">
            <v>5.7190800000000007E-2</v>
          </cell>
          <cell r="K40">
            <v>8.2279999999999992E-2</v>
          </cell>
          <cell r="L40">
            <v>0.48255500000000007</v>
          </cell>
          <cell r="M40">
            <v>0.2022774</v>
          </cell>
          <cell r="N40">
            <v>0.1533776</v>
          </cell>
          <cell r="O40">
            <v>0.12690000000000001</v>
          </cell>
          <cell r="P40">
            <v>0.7184218</v>
          </cell>
        </row>
        <row r="41">
          <cell r="C41">
            <v>43000</v>
          </cell>
          <cell r="D41">
            <v>0.1351704</v>
          </cell>
          <cell r="E41">
            <v>4.1294400000000002E-2</v>
          </cell>
          <cell r="F41">
            <v>5.4876000000000001E-2</v>
          </cell>
          <cell r="G41">
            <v>3.9E-2</v>
          </cell>
          <cell r="H41">
            <v>0.23349360000000002</v>
          </cell>
          <cell r="I41">
            <v>9.3858000000000011E-2</v>
          </cell>
          <cell r="J41">
            <v>6.1175600000000011E-2</v>
          </cell>
          <cell r="K41">
            <v>7.8460000000000002E-2</v>
          </cell>
          <cell r="L41">
            <v>0.47993920000000001</v>
          </cell>
          <cell r="M41">
            <v>0.19867280000000004</v>
          </cell>
          <cell r="N41">
            <v>0.14851640000000002</v>
          </cell>
          <cell r="O41">
            <v>0.13274999999999998</v>
          </cell>
          <cell r="P41">
            <v>0.71343280000000009</v>
          </cell>
        </row>
        <row r="42">
          <cell r="C42">
            <v>43007</v>
          </cell>
          <cell r="D42">
            <v>0.14003780000000002</v>
          </cell>
          <cell r="E42">
            <v>4.1707800000000003E-2</v>
          </cell>
          <cell r="F42">
            <v>6.0470000000000003E-2</v>
          </cell>
          <cell r="G42">
            <v>3.7859999999999998E-2</v>
          </cell>
          <cell r="H42">
            <v>0.23203380000000001</v>
          </cell>
          <cell r="I42">
            <v>9.4331399999999996E-2</v>
          </cell>
          <cell r="J42">
            <v>5.6402399999999998E-2</v>
          </cell>
          <cell r="K42">
            <v>8.1299999999999997E-2</v>
          </cell>
          <cell r="L42">
            <v>0.51097840000000005</v>
          </cell>
          <cell r="M42">
            <v>0.21390479999999998</v>
          </cell>
          <cell r="N42">
            <v>0.15879360000000001</v>
          </cell>
          <cell r="O42">
            <v>0.13828000000000001</v>
          </cell>
          <cell r="P42">
            <v>0.74301220000000012</v>
          </cell>
        </row>
        <row r="43">
          <cell r="C43">
            <v>43014</v>
          </cell>
          <cell r="D43">
            <v>0.13259516666666668</v>
          </cell>
          <cell r="E43">
            <v>3.8395166666666668E-2</v>
          </cell>
          <cell r="F43">
            <v>5.9550000000000013E-2</v>
          </cell>
          <cell r="G43">
            <v>3.465E-2</v>
          </cell>
          <cell r="H43">
            <v>0.22544433333333333</v>
          </cell>
          <cell r="I43">
            <v>8.6266999999999983E-2</v>
          </cell>
          <cell r="J43">
            <v>6.0981333333333332E-2</v>
          </cell>
          <cell r="K43">
            <v>7.8196000000000015E-2</v>
          </cell>
          <cell r="L43">
            <v>0.45863916666666665</v>
          </cell>
          <cell r="M43">
            <v>0.18376716666666668</v>
          </cell>
          <cell r="N43">
            <v>0.14616999999999997</v>
          </cell>
          <cell r="O43">
            <v>0.12870200000000001</v>
          </cell>
          <cell r="P43">
            <v>0.68408349999999996</v>
          </cell>
        </row>
        <row r="44">
          <cell r="C44">
            <v>43021</v>
          </cell>
          <cell r="D44">
            <v>0.13059680000000001</v>
          </cell>
          <cell r="E44">
            <v>3.9492800000000002E-2</v>
          </cell>
          <cell r="F44">
            <v>6.0614000000000001E-2</v>
          </cell>
          <cell r="G44">
            <v>3.049E-2</v>
          </cell>
          <cell r="H44">
            <v>0.22321640000000001</v>
          </cell>
          <cell r="I44">
            <v>9.07308E-2</v>
          </cell>
          <cell r="J44">
            <v>6.1702E-2</v>
          </cell>
          <cell r="K44">
            <v>7.0783599999999988E-2</v>
          </cell>
          <cell r="L44">
            <v>0.470634</v>
          </cell>
          <cell r="M44">
            <v>0.203348</v>
          </cell>
          <cell r="N44">
            <v>0.14999480000000001</v>
          </cell>
          <cell r="O44">
            <v>0.1172912</v>
          </cell>
          <cell r="P44">
            <v>0.69385039999999998</v>
          </cell>
        </row>
        <row r="45">
          <cell r="C45">
            <v>43028</v>
          </cell>
          <cell r="D45">
            <v>0.13243240000000001</v>
          </cell>
          <cell r="E45">
            <v>4.14384E-2</v>
          </cell>
          <cell r="F45">
            <v>6.2294000000000002E-2</v>
          </cell>
          <cell r="G45">
            <v>2.8700000000000003E-2</v>
          </cell>
          <cell r="H45">
            <v>0.2237276</v>
          </cell>
          <cell r="I45">
            <v>0.10290439999999998</v>
          </cell>
          <cell r="J45">
            <v>6.1763199999999997E-2</v>
          </cell>
          <cell r="K45">
            <v>5.9060000000000001E-2</v>
          </cell>
          <cell r="L45">
            <v>0.48750040000000006</v>
          </cell>
          <cell r="M45">
            <v>0.21349760000000001</v>
          </cell>
          <cell r="N45">
            <v>0.15738279999999999</v>
          </cell>
          <cell r="O45">
            <v>0.11662000000000002</v>
          </cell>
          <cell r="P45">
            <v>0.71122800000000008</v>
          </cell>
        </row>
        <row r="46">
          <cell r="C46">
            <v>43035</v>
          </cell>
          <cell r="D46">
            <v>0.1196304</v>
          </cell>
          <cell r="E46">
            <v>3.17104E-2</v>
          </cell>
          <cell r="F46">
            <v>6.0140000000000006E-2</v>
          </cell>
          <cell r="G46">
            <v>2.7779999999999999E-2</v>
          </cell>
          <cell r="H46">
            <v>0.22332400000000002</v>
          </cell>
          <cell r="I46">
            <v>9.9551600000000004E-2</v>
          </cell>
          <cell r="J46">
            <v>6.3364400000000001E-2</v>
          </cell>
          <cell r="K46">
            <v>6.0408000000000003E-2</v>
          </cell>
          <cell r="L46">
            <v>0.49850800000000001</v>
          </cell>
          <cell r="M46">
            <v>0.22285439999999998</v>
          </cell>
          <cell r="N46">
            <v>0.15624959999999999</v>
          </cell>
          <cell r="O46">
            <v>0.119404</v>
          </cell>
          <cell r="P46">
            <v>0.72183200000000003</v>
          </cell>
        </row>
        <row r="47">
          <cell r="C47">
            <v>43042</v>
          </cell>
          <cell r="D47">
            <v>0.1189756</v>
          </cell>
          <cell r="E47">
            <v>3.3647600000000007E-2</v>
          </cell>
          <cell r="F47">
            <v>5.9648E-2</v>
          </cell>
          <cell r="G47">
            <v>2.5679999999999998E-2</v>
          </cell>
          <cell r="H47">
            <v>0.22516259999999999</v>
          </cell>
          <cell r="I47">
            <v>9.9661399999999997E-2</v>
          </cell>
          <cell r="J47">
            <v>6.0031199999999993E-2</v>
          </cell>
          <cell r="K47">
            <v>6.547E-2</v>
          </cell>
          <cell r="L47">
            <v>0.48362260000000001</v>
          </cell>
          <cell r="M47">
            <v>0.21537479999999998</v>
          </cell>
          <cell r="N47">
            <v>0.15549780000000002</v>
          </cell>
          <cell r="O47">
            <v>0.11274999999999999</v>
          </cell>
          <cell r="P47">
            <v>0.7087852</v>
          </cell>
        </row>
        <row r="48">
          <cell r="C48">
            <v>43049</v>
          </cell>
          <cell r="D48">
            <v>0.12452059999999998</v>
          </cell>
          <cell r="E48">
            <v>3.4310600000000004E-2</v>
          </cell>
          <cell r="F48">
            <v>6.3250000000000001E-2</v>
          </cell>
          <cell r="G48">
            <v>2.6959999999999994E-2</v>
          </cell>
          <cell r="H48">
            <v>0.23201839999999999</v>
          </cell>
          <cell r="I48">
            <v>0.10118199999999999</v>
          </cell>
          <cell r="J48">
            <v>6.5974400000000002E-2</v>
          </cell>
          <cell r="K48">
            <v>6.4862000000000003E-2</v>
          </cell>
          <cell r="L48">
            <v>0.50121879999999996</v>
          </cell>
          <cell r="M48">
            <v>0.22097920000000001</v>
          </cell>
          <cell r="N48">
            <v>0.16408159999999999</v>
          </cell>
          <cell r="O48">
            <v>0.11615799999999998</v>
          </cell>
          <cell r="P48">
            <v>0.73323719999999992</v>
          </cell>
        </row>
        <row r="49">
          <cell r="C49">
            <v>43056</v>
          </cell>
          <cell r="D49">
            <v>0.12336499999999999</v>
          </cell>
          <cell r="E49">
            <v>3.4977000000000001E-2</v>
          </cell>
          <cell r="F49">
            <v>6.7708000000000004E-2</v>
          </cell>
          <cell r="G49">
            <v>2.0679999999999997E-2</v>
          </cell>
          <cell r="H49">
            <v>0.24093740000000002</v>
          </cell>
          <cell r="I49">
            <v>9.9813999999999986E-2</v>
          </cell>
          <cell r="J49">
            <v>7.6003399999999999E-2</v>
          </cell>
          <cell r="K49">
            <v>6.5119999999999997E-2</v>
          </cell>
          <cell r="L49">
            <v>0.50810120000000003</v>
          </cell>
          <cell r="M49">
            <v>0.21324259999999998</v>
          </cell>
          <cell r="N49">
            <v>0.18955859999999997</v>
          </cell>
          <cell r="O49">
            <v>0.10529999999999999</v>
          </cell>
          <cell r="P49">
            <v>0.7490386</v>
          </cell>
        </row>
        <row r="50">
          <cell r="C50">
            <v>43063</v>
          </cell>
          <cell r="D50">
            <v>0.1163756</v>
          </cell>
          <cell r="E50">
            <v>3.3475600000000001E-2</v>
          </cell>
          <cell r="F50">
            <v>6.2659999999999993E-2</v>
          </cell>
          <cell r="G50">
            <v>2.0240000000000001E-2</v>
          </cell>
          <cell r="H50">
            <v>0.22525919999999999</v>
          </cell>
          <cell r="I50">
            <v>9.8162800000000008E-2</v>
          </cell>
          <cell r="J50">
            <v>6.5176399999999995E-2</v>
          </cell>
          <cell r="K50">
            <v>6.1919999999999996E-2</v>
          </cell>
          <cell r="L50">
            <v>0.48953659999999999</v>
          </cell>
          <cell r="M50">
            <v>0.21592699999999998</v>
          </cell>
          <cell r="N50">
            <v>0.16938959999999997</v>
          </cell>
          <cell r="O50">
            <v>0.10422000000000001</v>
          </cell>
          <cell r="P50">
            <v>0.71479579999999998</v>
          </cell>
        </row>
        <row r="51">
          <cell r="C51">
            <v>43070</v>
          </cell>
          <cell r="D51">
            <v>0.1205278</v>
          </cell>
          <cell r="E51">
            <v>3.2371799999999999E-2</v>
          </cell>
          <cell r="F51">
            <v>6.9055999999999992E-2</v>
          </cell>
          <cell r="G51">
            <v>1.9099999999999999E-2</v>
          </cell>
          <cell r="H51">
            <v>0.23516520000000002</v>
          </cell>
          <cell r="I51">
            <v>0.10223439999999999</v>
          </cell>
          <cell r="J51">
            <v>6.7620800000000009E-2</v>
          </cell>
          <cell r="K51">
            <v>6.5310000000000007E-2</v>
          </cell>
          <cell r="L51">
            <v>0.50496419999999997</v>
          </cell>
          <cell r="M51">
            <v>0.21700700000000001</v>
          </cell>
          <cell r="N51">
            <v>0.1803372</v>
          </cell>
          <cell r="O51">
            <v>0.10762000000000002</v>
          </cell>
          <cell r="P51">
            <v>0.74012940000000005</v>
          </cell>
        </row>
        <row r="52">
          <cell r="C52">
            <v>43077</v>
          </cell>
          <cell r="D52">
            <v>0.11651559999999998</v>
          </cell>
          <cell r="E52">
            <v>3.2449599999999995E-2</v>
          </cell>
          <cell r="F52">
            <v>6.4005999999999993E-2</v>
          </cell>
          <cell r="G52">
            <v>2.0060000000000001E-2</v>
          </cell>
          <cell r="H52">
            <v>0.21806980000000001</v>
          </cell>
          <cell r="I52">
            <v>9.7088600000000011E-2</v>
          </cell>
          <cell r="J52">
            <v>5.7761199999999999E-2</v>
          </cell>
          <cell r="K52">
            <v>6.3219999999999998E-2</v>
          </cell>
          <cell r="L52">
            <v>0.46524700000000002</v>
          </cell>
          <cell r="M52">
            <v>0.20064220000000002</v>
          </cell>
          <cell r="N52">
            <v>0.1620848</v>
          </cell>
          <cell r="O52">
            <v>0.10252000000000001</v>
          </cell>
          <cell r="P52">
            <v>0.68331680000000006</v>
          </cell>
        </row>
        <row r="53">
          <cell r="C53">
            <v>43084</v>
          </cell>
          <cell r="D53">
            <v>0.11091619999999999</v>
          </cell>
          <cell r="E53">
            <v>3.1672199999999998E-2</v>
          </cell>
          <cell r="F53">
            <v>6.1283999999999991E-2</v>
          </cell>
          <cell r="G53">
            <v>1.796E-2</v>
          </cell>
          <cell r="H53">
            <v>0.20610519999999996</v>
          </cell>
          <cell r="I53">
            <v>9.4670799999999999E-2</v>
          </cell>
          <cell r="J53">
            <v>5.3474399999999998E-2</v>
          </cell>
          <cell r="K53">
            <v>5.7959999999999998E-2</v>
          </cell>
          <cell r="L53">
            <v>0.43257519999999994</v>
          </cell>
          <cell r="M53">
            <v>0.18480759999999999</v>
          </cell>
          <cell r="N53">
            <v>0.1563676</v>
          </cell>
          <cell r="O53">
            <v>9.1400000000000009E-2</v>
          </cell>
          <cell r="P53">
            <v>0.63868039999999993</v>
          </cell>
        </row>
        <row r="54">
          <cell r="C54">
            <v>43091</v>
          </cell>
          <cell r="D54">
            <v>0.106243</v>
          </cell>
          <cell r="E54">
            <v>2.9893000000000003E-2</v>
          </cell>
          <cell r="F54">
            <v>6.0030000000000007E-2</v>
          </cell>
          <cell r="G54">
            <v>1.6320000000000001E-2</v>
          </cell>
          <cell r="H54">
            <v>0.19810199999999997</v>
          </cell>
          <cell r="I54">
            <v>8.7170800000000007E-2</v>
          </cell>
          <cell r="J54">
            <v>5.2719199999999987E-2</v>
          </cell>
          <cell r="K54">
            <v>5.8212E-2</v>
          </cell>
          <cell r="L54">
            <v>0.42310199999999998</v>
          </cell>
          <cell r="M54">
            <v>0.18340320000000004</v>
          </cell>
          <cell r="N54">
            <v>0.15243880000000001</v>
          </cell>
          <cell r="O54">
            <v>8.7260000000000004E-2</v>
          </cell>
          <cell r="P54">
            <v>0.62120399999999998</v>
          </cell>
        </row>
        <row r="55">
          <cell r="C55">
            <v>43098</v>
          </cell>
          <cell r="D55">
            <v>0.10178899999999999</v>
          </cell>
          <cell r="E55">
            <v>2.9234999999999994E-2</v>
          </cell>
          <cell r="F55">
            <v>5.7933999999999999E-2</v>
          </cell>
          <cell r="G55">
            <v>1.4619999999999999E-2</v>
          </cell>
          <cell r="H55">
            <v>0.19833580000000001</v>
          </cell>
          <cell r="I55">
            <v>8.1096399999999999E-2</v>
          </cell>
          <cell r="J55">
            <v>5.0659400000000007E-2</v>
          </cell>
          <cell r="K55">
            <v>6.658E-2</v>
          </cell>
          <cell r="L55">
            <v>0.4122541999999999</v>
          </cell>
          <cell r="M55">
            <v>0.17367160000000001</v>
          </cell>
          <cell r="N55">
            <v>0.14720260000000002</v>
          </cell>
          <cell r="O55">
            <v>9.1380000000000003E-2</v>
          </cell>
          <cell r="P55">
            <v>0.61058999999999997</v>
          </cell>
        </row>
        <row r="56">
          <cell r="C56">
            <v>43105</v>
          </cell>
          <cell r="D56">
            <v>0.10195775000000001</v>
          </cell>
          <cell r="E56">
            <v>3.4562749999999996E-2</v>
          </cell>
          <cell r="F56">
            <v>5.7245000000000011E-2</v>
          </cell>
          <cell r="G56">
            <v>1.0150000000000001E-2</v>
          </cell>
          <cell r="H56">
            <v>0.21626699999999999</v>
          </cell>
          <cell r="I56">
            <v>9.41525E-2</v>
          </cell>
          <cell r="J56">
            <v>5.5614499999999997E-2</v>
          </cell>
          <cell r="K56">
            <v>6.649999999999999E-2</v>
          </cell>
          <cell r="L56">
            <v>0.45496875000000003</v>
          </cell>
          <cell r="M56">
            <v>0.19888825000000002</v>
          </cell>
          <cell r="N56">
            <v>0.16333049999999999</v>
          </cell>
          <cell r="O56">
            <v>9.2749999999999985E-2</v>
          </cell>
          <cell r="P56">
            <v>0.67123575000000002</v>
          </cell>
        </row>
        <row r="57">
          <cell r="C57">
            <v>43112</v>
          </cell>
          <cell r="D57">
            <v>9.9790399999999987E-2</v>
          </cell>
          <cell r="E57">
            <v>3.1276400000000003E-2</v>
          </cell>
          <cell r="F57">
            <v>5.7593999999999999E-2</v>
          </cell>
          <cell r="G57">
            <v>1.0920000000000001E-2</v>
          </cell>
          <cell r="H57">
            <v>0.20564499999999999</v>
          </cell>
          <cell r="I57">
            <v>9.153059999999999E-2</v>
          </cell>
          <cell r="J57">
            <v>5.265439999999999E-2</v>
          </cell>
          <cell r="K57">
            <v>6.1459999999999994E-2</v>
          </cell>
          <cell r="L57">
            <v>0.44020639999999994</v>
          </cell>
          <cell r="M57">
            <v>0.1804248</v>
          </cell>
          <cell r="N57">
            <v>0.1507416</v>
          </cell>
          <cell r="O57">
            <v>0.10904</v>
          </cell>
          <cell r="P57">
            <v>0.64585139999999996</v>
          </cell>
        </row>
        <row r="58">
          <cell r="C58">
            <v>43119</v>
          </cell>
          <cell r="D58">
            <v>0.11461499999999999</v>
          </cell>
          <cell r="E58">
            <v>3.5144999999999996E-2</v>
          </cell>
          <cell r="F58">
            <v>6.6910000000000011E-2</v>
          </cell>
          <cell r="G58">
            <v>1.2559999999999998E-2</v>
          </cell>
          <cell r="H58">
            <v>0.23632219999999998</v>
          </cell>
          <cell r="I58">
            <v>0.10619540000000001</v>
          </cell>
          <cell r="J58">
            <v>6.1526800000000006E-2</v>
          </cell>
          <cell r="K58">
            <v>6.8599999999999994E-2</v>
          </cell>
          <cell r="L58">
            <v>0.51755799999999996</v>
          </cell>
          <cell r="M58">
            <v>0.22470680000000001</v>
          </cell>
          <cell r="N58">
            <v>0.17973119999999998</v>
          </cell>
          <cell r="O58">
            <v>0.11312</v>
          </cell>
          <cell r="P58">
            <v>0.7538802</v>
          </cell>
        </row>
        <row r="59">
          <cell r="C59">
            <v>43126</v>
          </cell>
          <cell r="D59">
            <v>0.11275880000000001</v>
          </cell>
          <cell r="E59">
            <v>3.0498800000000003E-2</v>
          </cell>
          <cell r="F59">
            <v>7.1300000000000002E-2</v>
          </cell>
          <cell r="G59">
            <v>1.0960000000000001E-2</v>
          </cell>
          <cell r="H59">
            <v>0.23802960000000001</v>
          </cell>
          <cell r="I59">
            <v>9.9964400000000009E-2</v>
          </cell>
          <cell r="J59">
            <v>6.0865199999999994E-2</v>
          </cell>
          <cell r="K59">
            <v>7.7200000000000005E-2</v>
          </cell>
          <cell r="L59">
            <v>0.5125628000000001</v>
          </cell>
          <cell r="M59">
            <v>0.202678</v>
          </cell>
          <cell r="N59">
            <v>0.18230479999999999</v>
          </cell>
          <cell r="O59">
            <v>0.12757999999999997</v>
          </cell>
          <cell r="P59">
            <v>0.75059240000000016</v>
          </cell>
        </row>
        <row r="60">
          <cell r="C60">
            <v>43133</v>
          </cell>
          <cell r="D60">
            <v>9.8729199999999989E-2</v>
          </cell>
          <cell r="E60">
            <v>2.7435200000000003E-2</v>
          </cell>
          <cell r="F60">
            <v>6.0004000000000002E-2</v>
          </cell>
          <cell r="G60">
            <v>1.1290000000000003E-2</v>
          </cell>
          <cell r="H60">
            <v>0.22097740000000005</v>
          </cell>
          <cell r="I60">
            <v>0.10034620000000001</v>
          </cell>
          <cell r="J60">
            <v>5.4991199999999997E-2</v>
          </cell>
          <cell r="K60">
            <v>6.5640000000000004E-2</v>
          </cell>
          <cell r="L60">
            <v>0.4528122</v>
          </cell>
          <cell r="M60">
            <v>0.18673140000000002</v>
          </cell>
          <cell r="N60">
            <v>0.15508080000000002</v>
          </cell>
          <cell r="O60">
            <v>0.11099999999999999</v>
          </cell>
          <cell r="P60">
            <v>0.6737896000000001</v>
          </cell>
        </row>
        <row r="61">
          <cell r="C61">
            <v>43140</v>
          </cell>
          <cell r="D61">
            <v>8.3641199999999943E-2</v>
          </cell>
          <cell r="E61">
            <v>2.859999999999998E-2</v>
          </cell>
          <cell r="F61">
            <v>4.7881199999999964E-2</v>
          </cell>
          <cell r="G61">
            <v>7.1599999999999997E-3</v>
          </cell>
          <cell r="H61">
            <v>0.22514240000000002</v>
          </cell>
          <cell r="I61">
            <v>0.10280400000000001</v>
          </cell>
          <cell r="J61">
            <v>6.0206400000000007E-2</v>
          </cell>
          <cell r="K61">
            <v>6.2132000000000007E-2</v>
          </cell>
          <cell r="L61">
            <v>0.38147960000000014</v>
          </cell>
          <cell r="M61">
            <v>0.16447000000000023</v>
          </cell>
          <cell r="N61">
            <v>0.11411359999999993</v>
          </cell>
          <cell r="O61">
            <v>0.10289599999999999</v>
          </cell>
          <cell r="P61">
            <v>0.60662200000000022</v>
          </cell>
        </row>
        <row r="62">
          <cell r="C62">
            <v>43147</v>
          </cell>
          <cell r="D62">
            <v>6.7418666666666557E-2</v>
          </cell>
          <cell r="E62">
            <v>2.7693333333333296E-2</v>
          </cell>
          <cell r="F62">
            <v>3.4491999999999932E-2</v>
          </cell>
          <cell r="G62">
            <v>5.2333333333333338E-3</v>
          </cell>
          <cell r="H62">
            <v>0.14144200000000004</v>
          </cell>
          <cell r="I62">
            <v>6.985466666666669E-2</v>
          </cell>
          <cell r="J62">
            <v>2.9400666666666658E-2</v>
          </cell>
          <cell r="K62">
            <v>4.2186666666666678E-2</v>
          </cell>
          <cell r="L62">
            <v>0.31837133333333362</v>
          </cell>
          <cell r="M62">
            <v>0.13796466666666701</v>
          </cell>
          <cell r="N62">
            <v>8.6246666666666583E-2</v>
          </cell>
          <cell r="O62">
            <v>9.415999999999998E-2</v>
          </cell>
          <cell r="P62">
            <v>0.45981333333333363</v>
          </cell>
        </row>
        <row r="63">
          <cell r="C63">
            <v>43154</v>
          </cell>
          <cell r="D63">
            <v>6.7418666666666544E-2</v>
          </cell>
          <cell r="E63">
            <v>2.7693333333333299E-2</v>
          </cell>
          <cell r="F63">
            <v>3.4491999999999925E-2</v>
          </cell>
          <cell r="G63">
            <v>5.2333333333333338E-3</v>
          </cell>
          <cell r="H63">
            <v>0.14144200000000004</v>
          </cell>
          <cell r="I63">
            <v>6.9854666666666704E-2</v>
          </cell>
          <cell r="J63">
            <v>2.9400666666666658E-2</v>
          </cell>
          <cell r="K63">
            <v>4.2186666666666671E-2</v>
          </cell>
          <cell r="L63">
            <v>0.31837133333333362</v>
          </cell>
          <cell r="M63">
            <v>0.13796466666666701</v>
          </cell>
          <cell r="N63">
            <v>8.6246666666666583E-2</v>
          </cell>
          <cell r="O63">
            <v>9.4159999999999994E-2</v>
          </cell>
          <cell r="P63">
            <v>0.45981333333333363</v>
          </cell>
        </row>
        <row r="64">
          <cell r="C64">
            <v>43161</v>
          </cell>
          <cell r="D64">
            <v>7.6546444444444431E-2</v>
          </cell>
          <cell r="E64">
            <v>2.9615555555555548E-2</v>
          </cell>
          <cell r="F64">
            <v>3.9050333333333319E-2</v>
          </cell>
          <cell r="G64">
            <v>7.8805555555555556E-3</v>
          </cell>
          <cell r="H64">
            <v>0.23063666666666668</v>
          </cell>
          <cell r="I64">
            <v>0.10097244444444443</v>
          </cell>
          <cell r="J64">
            <v>4.8733111111111109E-2</v>
          </cell>
          <cell r="K64">
            <v>8.0931111111111106E-2</v>
          </cell>
          <cell r="L64">
            <v>0.45140855555555559</v>
          </cell>
          <cell r="M64">
            <v>0.20134544444444449</v>
          </cell>
          <cell r="N64">
            <v>0.12530311111111109</v>
          </cell>
          <cell r="O64">
            <v>0.12475999999999998</v>
          </cell>
          <cell r="P64">
            <v>0.6820452222222223</v>
          </cell>
        </row>
        <row r="65">
          <cell r="C65">
            <v>43168</v>
          </cell>
          <cell r="D65">
            <v>8.8050400000000001E-2</v>
          </cell>
          <cell r="E65">
            <v>2.86124E-2</v>
          </cell>
          <cell r="F65">
            <v>4.4268000000000002E-2</v>
          </cell>
          <cell r="G65">
            <v>1.5169999999999999E-2</v>
          </cell>
          <cell r="H65">
            <v>0.21742639999999999</v>
          </cell>
          <cell r="I65">
            <v>9.0650000000000008E-2</v>
          </cell>
          <cell r="J65">
            <v>5.0896399999999994E-2</v>
          </cell>
          <cell r="K65">
            <v>7.5879999999999989E-2</v>
          </cell>
          <cell r="L65">
            <v>0.44679840000000004</v>
          </cell>
          <cell r="M65">
            <v>0.19143879999999996</v>
          </cell>
          <cell r="N65">
            <v>0.1309196</v>
          </cell>
          <cell r="O65">
            <v>0.12444</v>
          </cell>
          <cell r="P65">
            <v>0.66422480000000006</v>
          </cell>
        </row>
        <row r="66">
          <cell r="C66">
            <v>43175</v>
          </cell>
          <cell r="D66">
            <v>0.107685</v>
          </cell>
          <cell r="E66">
            <v>3.5287000000000006E-2</v>
          </cell>
          <cell r="F66">
            <v>5.4608000000000004E-2</v>
          </cell>
          <cell r="G66">
            <v>1.779E-2</v>
          </cell>
          <cell r="H66">
            <v>0.21566539999999995</v>
          </cell>
          <cell r="I66">
            <v>9.07554E-2</v>
          </cell>
          <cell r="J66">
            <v>5.203E-2</v>
          </cell>
          <cell r="K66">
            <v>7.288E-2</v>
          </cell>
          <cell r="L66">
            <v>0.46216960000000001</v>
          </cell>
          <cell r="M66">
            <v>0.21288560000000004</v>
          </cell>
          <cell r="N66">
            <v>0.14490399999999998</v>
          </cell>
          <cell r="O66">
            <v>0.10438</v>
          </cell>
          <cell r="P66">
            <v>0.67783499999999997</v>
          </cell>
        </row>
        <row r="67">
          <cell r="C67">
            <v>43182</v>
          </cell>
          <cell r="D67">
            <v>0.11333039999999998</v>
          </cell>
          <cell r="E67">
            <v>3.39724E-2</v>
          </cell>
          <cell r="F67">
            <v>6.0307999999999994E-2</v>
          </cell>
          <cell r="G67">
            <v>1.9050000000000001E-2</v>
          </cell>
          <cell r="H67">
            <v>0.2089086</v>
          </cell>
          <cell r="I67">
            <v>9.5695799999999984E-2</v>
          </cell>
          <cell r="J67">
            <v>5.1752800000000002E-2</v>
          </cell>
          <cell r="K67">
            <v>6.1459999999999994E-2</v>
          </cell>
          <cell r="L67">
            <v>0.45314480000000001</v>
          </cell>
          <cell r="M67">
            <v>0.20839560000000001</v>
          </cell>
          <cell r="N67">
            <v>0.15128919999999998</v>
          </cell>
          <cell r="O67">
            <v>9.3460000000000001E-2</v>
          </cell>
          <cell r="P67">
            <v>0.66205340000000001</v>
          </cell>
        </row>
        <row r="68">
          <cell r="C68">
            <v>43189</v>
          </cell>
          <cell r="D68">
            <v>0.12999100000000002</v>
          </cell>
          <cell r="E68">
            <v>4.0702999999999996E-2</v>
          </cell>
          <cell r="F68">
            <v>7.0438000000000001E-2</v>
          </cell>
          <cell r="G68">
            <v>1.8849999999999999E-2</v>
          </cell>
          <cell r="H68">
            <v>0.2155116</v>
          </cell>
          <cell r="I68">
            <v>0.100262</v>
          </cell>
          <cell r="J68">
            <v>5.6151600000000003E-2</v>
          </cell>
          <cell r="K68">
            <v>5.9098000000000005E-2</v>
          </cell>
          <cell r="L68">
            <v>0.4965522</v>
          </cell>
          <cell r="M68">
            <v>0.22710979999999997</v>
          </cell>
          <cell r="N68">
            <v>0.1576224</v>
          </cell>
          <cell r="O68">
            <v>0.11181999999999999</v>
          </cell>
          <cell r="P68">
            <v>0.71206380000000002</v>
          </cell>
        </row>
        <row r="69">
          <cell r="C69">
            <v>43196</v>
          </cell>
          <cell r="D69">
            <v>0.13001839999999998</v>
          </cell>
          <cell r="E69">
            <v>4.1167066666666662E-2</v>
          </cell>
          <cell r="F69">
            <v>6.6971333333333341E-2</v>
          </cell>
          <cell r="G69">
            <v>2.1880000000000004E-2</v>
          </cell>
          <cell r="H69">
            <v>0.2382832</v>
          </cell>
          <cell r="I69">
            <v>0.11255040000000001</v>
          </cell>
          <cell r="J69">
            <v>6.4841466666666653E-2</v>
          </cell>
          <cell r="K69">
            <v>6.0891333333333332E-2</v>
          </cell>
          <cell r="L69">
            <v>0.52043906666666673</v>
          </cell>
          <cell r="M69">
            <v>0.24939453333333331</v>
          </cell>
          <cell r="N69">
            <v>0.16386720000000005</v>
          </cell>
          <cell r="O69">
            <v>0.10717733333333332</v>
          </cell>
          <cell r="P69">
            <v>0.75872226666666676</v>
          </cell>
        </row>
        <row r="70">
          <cell r="C70">
            <v>43203</v>
          </cell>
          <cell r="D70">
            <v>0.11914950000000001</v>
          </cell>
          <cell r="E70">
            <v>3.7728944444444447E-2</v>
          </cell>
          <cell r="F70">
            <v>5.7437222222222223E-2</v>
          </cell>
          <cell r="G70">
            <v>2.3983333333333332E-2</v>
          </cell>
          <cell r="H70">
            <v>0.22941566666666668</v>
          </cell>
          <cell r="I70">
            <v>0.10543583333333334</v>
          </cell>
          <cell r="J70">
            <v>5.7024277777777778E-2</v>
          </cell>
          <cell r="K70">
            <v>6.695555555555556E-2</v>
          </cell>
          <cell r="L70">
            <v>0.48252927777777771</v>
          </cell>
          <cell r="M70">
            <v>0.22371388888888888</v>
          </cell>
          <cell r="N70">
            <v>0.14894316666666668</v>
          </cell>
          <cell r="O70">
            <v>0.10987222222222222</v>
          </cell>
          <cell r="P70">
            <v>0.71194494444444434</v>
          </cell>
        </row>
        <row r="71">
          <cell r="C71">
            <v>43210</v>
          </cell>
          <cell r="D71">
            <v>0.14072000000000001</v>
          </cell>
          <cell r="E71">
            <v>4.0880000000000007E-2</v>
          </cell>
          <cell r="F71">
            <v>7.0519999999999999E-2</v>
          </cell>
          <cell r="G71">
            <v>2.9320000000000002E-2</v>
          </cell>
          <cell r="H71">
            <v>0.22467999999999999</v>
          </cell>
          <cell r="I71">
            <v>0.1032</v>
          </cell>
          <cell r="J71">
            <v>5.6059999999999999E-2</v>
          </cell>
          <cell r="K71">
            <v>6.5420000000000006E-2</v>
          </cell>
          <cell r="L71">
            <v>0.50140000000000007</v>
          </cell>
          <cell r="M71">
            <v>0.2283</v>
          </cell>
          <cell r="N71">
            <v>0.15295999999999998</v>
          </cell>
          <cell r="O71">
            <v>0.12014</v>
          </cell>
          <cell r="P71">
            <v>0.72608000000000006</v>
          </cell>
        </row>
        <row r="72">
          <cell r="C72">
            <v>43217</v>
          </cell>
          <cell r="D72">
            <v>0.14132</v>
          </cell>
          <cell r="E72">
            <v>4.0139999999999995E-2</v>
          </cell>
          <cell r="F72">
            <v>7.3800000000000004E-2</v>
          </cell>
          <cell r="G72">
            <v>2.7379999999999998E-2</v>
          </cell>
          <cell r="H72">
            <v>0.23147999999999999</v>
          </cell>
          <cell r="I72">
            <v>0.10131999999999999</v>
          </cell>
          <cell r="J72">
            <v>6.0040000000000003E-2</v>
          </cell>
          <cell r="K72">
            <v>7.0120000000000002E-2</v>
          </cell>
          <cell r="L72">
            <v>0.51147999999999993</v>
          </cell>
          <cell r="M72">
            <v>0.22280000000000003</v>
          </cell>
          <cell r="N72">
            <v>0.16339999999999996</v>
          </cell>
          <cell r="O72">
            <v>0.12528</v>
          </cell>
          <cell r="P72">
            <v>0.74295999999999995</v>
          </cell>
        </row>
        <row r="73">
          <cell r="C73">
            <v>43224</v>
          </cell>
          <cell r="D73">
            <v>0.13033999999999996</v>
          </cell>
          <cell r="E73">
            <v>3.4660000000000003E-2</v>
          </cell>
          <cell r="F73">
            <v>6.7500000000000004E-2</v>
          </cell>
          <cell r="G73">
            <v>2.8179999999999993E-2</v>
          </cell>
          <cell r="H73">
            <v>0.23043999999999998</v>
          </cell>
          <cell r="I73">
            <v>9.4E-2</v>
          </cell>
          <cell r="J73">
            <v>6.0420000000000008E-2</v>
          </cell>
          <cell r="K73">
            <v>7.6019999999999976E-2</v>
          </cell>
          <cell r="L73">
            <v>0.48670000000000008</v>
          </cell>
          <cell r="M73">
            <v>0.19550000000000001</v>
          </cell>
          <cell r="N73">
            <v>0.15333999999999998</v>
          </cell>
          <cell r="O73">
            <v>0.13786000000000001</v>
          </cell>
          <cell r="P73">
            <v>0.71714000000000011</v>
          </cell>
        </row>
        <row r="74">
          <cell r="C74">
            <v>43231</v>
          </cell>
          <cell r="D74">
            <v>0.12770000000000001</v>
          </cell>
          <cell r="E74">
            <v>3.3799999999999997E-2</v>
          </cell>
          <cell r="F74">
            <v>6.5119999999999997E-2</v>
          </cell>
          <cell r="G74">
            <v>2.878E-2</v>
          </cell>
          <cell r="H74">
            <v>0.22700000000000001</v>
          </cell>
          <cell r="I74">
            <v>9.4400000000000012E-2</v>
          </cell>
          <cell r="J74">
            <v>5.7860000000000002E-2</v>
          </cell>
          <cell r="K74">
            <v>7.4740000000000001E-2</v>
          </cell>
          <cell r="L74">
            <v>0.45773999999999998</v>
          </cell>
          <cell r="M74">
            <v>0.18552000000000002</v>
          </cell>
          <cell r="N74">
            <v>0.14692</v>
          </cell>
          <cell r="O74">
            <v>0.12529999999999999</v>
          </cell>
          <cell r="P74">
            <v>0.68474000000000002</v>
          </cell>
        </row>
        <row r="75">
          <cell r="C75">
            <v>43238</v>
          </cell>
          <cell r="D75">
            <v>0.13529899999999997</v>
          </cell>
          <cell r="E75">
            <v>3.8981000000000002E-2</v>
          </cell>
          <cell r="F75">
            <v>6.6119999999999998E-2</v>
          </cell>
          <cell r="G75">
            <v>3.0198000000000003E-2</v>
          </cell>
          <cell r="H75">
            <v>0.24800799999999995</v>
          </cell>
          <cell r="I75">
            <v>0.100158</v>
          </cell>
          <cell r="J75">
            <v>6.5142000000000005E-2</v>
          </cell>
          <cell r="K75">
            <v>8.2708000000000004E-2</v>
          </cell>
          <cell r="L75">
            <v>0.4928458</v>
          </cell>
          <cell r="M75">
            <v>0.2077058</v>
          </cell>
          <cell r="N75">
            <v>0.15728</v>
          </cell>
          <cell r="O75">
            <v>0.12786</v>
          </cell>
          <cell r="P75">
            <v>0.74085380000000001</v>
          </cell>
        </row>
        <row r="76">
          <cell r="C76">
            <v>43245</v>
          </cell>
          <cell r="D76">
            <v>0.13143619999999998</v>
          </cell>
          <cell r="E76">
            <v>3.5512200000000008E-2</v>
          </cell>
          <cell r="F76">
            <v>6.8084000000000006E-2</v>
          </cell>
          <cell r="G76">
            <v>2.7839999999999997E-2</v>
          </cell>
          <cell r="H76">
            <v>0.2286976</v>
          </cell>
          <cell r="I76">
            <v>9.4887600000000002E-2</v>
          </cell>
          <cell r="J76">
            <v>6.3497999999999999E-2</v>
          </cell>
          <cell r="K76">
            <v>7.0311999999999999E-2</v>
          </cell>
          <cell r="L76">
            <v>0.47344759999999997</v>
          </cell>
          <cell r="M76">
            <v>0.18744160000000004</v>
          </cell>
          <cell r="N76">
            <v>0.15754599999999999</v>
          </cell>
          <cell r="O76">
            <v>0.12846000000000002</v>
          </cell>
          <cell r="P76">
            <v>0.70214519999999991</v>
          </cell>
        </row>
        <row r="77">
          <cell r="C77">
            <v>43252</v>
          </cell>
          <cell r="D77">
            <v>0.14029999999999998</v>
          </cell>
          <cell r="E77">
            <v>4.2540000000000001E-2</v>
          </cell>
          <cell r="F77">
            <v>6.8819999999999992E-2</v>
          </cell>
          <cell r="G77">
            <v>2.894E-2</v>
          </cell>
          <cell r="H77">
            <v>0.23336000000000001</v>
          </cell>
          <cell r="I77">
            <v>9.530000000000001E-2</v>
          </cell>
          <cell r="J77">
            <v>6.2740000000000004E-2</v>
          </cell>
          <cell r="K77">
            <v>7.5320000000000012E-2</v>
          </cell>
          <cell r="L77">
            <v>0.51995999999999998</v>
          </cell>
          <cell r="M77">
            <v>0.21444000000000002</v>
          </cell>
          <cell r="N77">
            <v>0.16963999999999999</v>
          </cell>
          <cell r="O77">
            <v>0.13588</v>
          </cell>
          <cell r="P77">
            <v>0.75331999999999999</v>
          </cell>
        </row>
        <row r="78">
          <cell r="C78">
            <v>43259</v>
          </cell>
          <cell r="D78">
            <v>0.14246</v>
          </cell>
          <cell r="E78">
            <v>3.6680000000000004E-2</v>
          </cell>
          <cell r="F78">
            <v>7.193999999999999E-2</v>
          </cell>
          <cell r="G78">
            <v>3.3839999999999995E-2</v>
          </cell>
          <cell r="H78">
            <v>0.22373999999999999</v>
          </cell>
          <cell r="I78">
            <v>9.1719999999999996E-2</v>
          </cell>
          <cell r="J78">
            <v>5.9320000000000005E-2</v>
          </cell>
          <cell r="K78">
            <v>7.2700000000000001E-2</v>
          </cell>
          <cell r="L78">
            <v>0.50568000000000002</v>
          </cell>
          <cell r="M78">
            <v>0.20138000000000003</v>
          </cell>
          <cell r="N78">
            <v>0.17074</v>
          </cell>
          <cell r="O78">
            <v>0.13356000000000001</v>
          </cell>
          <cell r="P78">
            <v>0.72941999999999996</v>
          </cell>
        </row>
        <row r="79">
          <cell r="C79">
            <v>43266</v>
          </cell>
          <cell r="D79">
            <v>0.13769999999999999</v>
          </cell>
          <cell r="E79">
            <v>3.6299999999999999E-2</v>
          </cell>
          <cell r="F79">
            <v>6.8839999999999985E-2</v>
          </cell>
          <cell r="G79">
            <v>3.2559999999999999E-2</v>
          </cell>
          <cell r="H79">
            <v>0.23354000000000003</v>
          </cell>
          <cell r="I79">
            <v>8.8020000000000015E-2</v>
          </cell>
          <cell r="J79">
            <v>5.920000000000001E-2</v>
          </cell>
          <cell r="K79">
            <v>8.6319999999999994E-2</v>
          </cell>
          <cell r="L79">
            <v>0.50937999999999994</v>
          </cell>
          <cell r="M79">
            <v>0.20026000000000002</v>
          </cell>
          <cell r="N79">
            <v>0.16774</v>
          </cell>
          <cell r="O79">
            <v>0.14138000000000001</v>
          </cell>
          <cell r="P79">
            <v>0.74292000000000002</v>
          </cell>
        </row>
        <row r="80">
          <cell r="C80">
            <v>43273</v>
          </cell>
          <cell r="D80">
            <v>0.12104000000000001</v>
          </cell>
          <cell r="E80">
            <v>2.8160000000000001E-2</v>
          </cell>
          <cell r="F80">
            <v>6.4219999999999999E-2</v>
          </cell>
          <cell r="G80">
            <v>2.8660000000000001E-2</v>
          </cell>
          <cell r="H80">
            <v>0.20346000000000003</v>
          </cell>
          <cell r="I80">
            <v>8.341999999999998E-2</v>
          </cell>
          <cell r="J80">
            <v>5.5480000000000008E-2</v>
          </cell>
          <cell r="K80">
            <v>6.4560000000000006E-2</v>
          </cell>
          <cell r="L80">
            <v>0.45966000000000007</v>
          </cell>
          <cell r="M80">
            <v>0.18451999999999996</v>
          </cell>
          <cell r="N80">
            <v>0.15639999999999998</v>
          </cell>
          <cell r="O80">
            <v>0.11873999999999998</v>
          </cell>
          <cell r="P80">
            <v>0.66312000000000015</v>
          </cell>
        </row>
        <row r="81">
          <cell r="C81">
            <v>43280</v>
          </cell>
          <cell r="D81">
            <v>0.1308</v>
          </cell>
          <cell r="E81">
            <v>3.5119999999999998E-2</v>
          </cell>
          <cell r="F81">
            <v>6.3840000000000008E-2</v>
          </cell>
          <cell r="G81">
            <v>3.184E-2</v>
          </cell>
          <cell r="H81">
            <v>0.21516000000000002</v>
          </cell>
          <cell r="I81">
            <v>8.7200000000000027E-2</v>
          </cell>
          <cell r="J81">
            <v>5.5360000000000006E-2</v>
          </cell>
          <cell r="K81">
            <v>7.2599999999999998E-2</v>
          </cell>
          <cell r="L81">
            <v>0.46257999999999999</v>
          </cell>
          <cell r="M81">
            <v>0.18695999999999996</v>
          </cell>
          <cell r="N81">
            <v>0.15822</v>
          </cell>
          <cell r="O81">
            <v>0.11740000000000002</v>
          </cell>
          <cell r="P81">
            <v>0.67774000000000001</v>
          </cell>
        </row>
        <row r="82">
          <cell r="C82">
            <v>43287</v>
          </cell>
          <cell r="D82">
            <v>0.13494</v>
          </cell>
          <cell r="E82">
            <v>3.6200000000000003E-2</v>
          </cell>
          <cell r="F82">
            <v>6.8960000000000007E-2</v>
          </cell>
          <cell r="G82">
            <v>2.9780000000000001E-2</v>
          </cell>
          <cell r="H82">
            <v>0.22475999999999999</v>
          </cell>
          <cell r="I82">
            <v>9.1380000000000003E-2</v>
          </cell>
          <cell r="J82">
            <v>5.7619999999999991E-2</v>
          </cell>
          <cell r="K82">
            <v>7.5760000000000008E-2</v>
          </cell>
          <cell r="L82">
            <v>0.503</v>
          </cell>
          <cell r="M82">
            <v>0.20742000000000002</v>
          </cell>
          <cell r="N82">
            <v>0.16569999999999999</v>
          </cell>
          <cell r="O82">
            <v>0.12988</v>
          </cell>
          <cell r="P82">
            <v>0.72775999999999996</v>
          </cell>
        </row>
        <row r="83">
          <cell r="C83">
            <v>43294</v>
          </cell>
          <cell r="D83">
            <v>0.13207160000000001</v>
          </cell>
          <cell r="E83">
            <v>3.5137599999999998E-2</v>
          </cell>
          <cell r="F83">
            <v>6.6374000000000002E-2</v>
          </cell>
          <cell r="G83">
            <v>3.0559999999999997E-2</v>
          </cell>
          <cell r="H83">
            <v>0.23429039999999998</v>
          </cell>
          <cell r="I83">
            <v>9.2774400000000007E-2</v>
          </cell>
          <cell r="J83">
            <v>6.2355999999999988E-2</v>
          </cell>
          <cell r="K83">
            <v>7.9159999999999994E-2</v>
          </cell>
          <cell r="L83">
            <v>0.50547600000000004</v>
          </cell>
          <cell r="M83">
            <v>0.19822199999999998</v>
          </cell>
          <cell r="N83">
            <v>0.17453399999999999</v>
          </cell>
          <cell r="O83">
            <v>0.13272</v>
          </cell>
          <cell r="P83">
            <v>0.73976640000000005</v>
          </cell>
        </row>
        <row r="84">
          <cell r="C84">
            <v>43301</v>
          </cell>
          <cell r="D84">
            <v>0.1348792</v>
          </cell>
          <cell r="E84">
            <v>3.6951200000000003E-2</v>
          </cell>
          <cell r="F84">
            <v>6.8737999999999994E-2</v>
          </cell>
          <cell r="G84">
            <v>2.9190000000000001E-2</v>
          </cell>
          <cell r="H84">
            <v>0.23529019999999998</v>
          </cell>
          <cell r="I84">
            <v>9.4850199999999996E-2</v>
          </cell>
          <cell r="J84">
            <v>6.2659999999999993E-2</v>
          </cell>
          <cell r="K84">
            <v>7.7780000000000002E-2</v>
          </cell>
          <cell r="L84">
            <v>0.48190600000000006</v>
          </cell>
          <cell r="M84">
            <v>0.19118600000000002</v>
          </cell>
          <cell r="N84">
            <v>0.17084000000000002</v>
          </cell>
          <cell r="O84">
            <v>0.11987999999999999</v>
          </cell>
          <cell r="P84">
            <v>0.71719620000000006</v>
          </cell>
        </row>
        <row r="85">
          <cell r="C85">
            <v>43308</v>
          </cell>
          <cell r="D85">
            <v>0.13634600000000002</v>
          </cell>
          <cell r="E85">
            <v>4.0697999999999998E-2</v>
          </cell>
          <cell r="F85">
            <v>6.6920000000000007E-2</v>
          </cell>
          <cell r="G85">
            <v>2.8728000000000004E-2</v>
          </cell>
          <cell r="H85">
            <v>0.23446499999999998</v>
          </cell>
          <cell r="I85">
            <v>0.100845</v>
          </cell>
          <cell r="J85">
            <v>6.0580000000000002E-2</v>
          </cell>
          <cell r="K85">
            <v>7.3039999999999994E-2</v>
          </cell>
          <cell r="L85">
            <v>0.50575939999999997</v>
          </cell>
          <cell r="M85">
            <v>0.20598140000000004</v>
          </cell>
          <cell r="N85">
            <v>0.16971799999999998</v>
          </cell>
          <cell r="O85">
            <v>0.13006000000000001</v>
          </cell>
          <cell r="P85">
            <v>0.7402244</v>
          </cell>
        </row>
        <row r="86">
          <cell r="C86">
            <v>43315</v>
          </cell>
          <cell r="D86">
            <v>0.13905000000000001</v>
          </cell>
          <cell r="E86">
            <v>3.9409600000000003E-2</v>
          </cell>
          <cell r="F86">
            <v>6.7030400000000004E-2</v>
          </cell>
          <cell r="G86">
            <v>3.261E-2</v>
          </cell>
          <cell r="H86">
            <v>0.24420899999999998</v>
          </cell>
          <cell r="I86">
            <v>9.9879000000000009E-2</v>
          </cell>
          <cell r="J86">
            <v>6.672800000000001E-2</v>
          </cell>
          <cell r="K86">
            <v>8.2920000000000008E-2</v>
          </cell>
          <cell r="L86">
            <v>0.5158374</v>
          </cell>
          <cell r="M86">
            <v>0.20947739999999998</v>
          </cell>
          <cell r="N86">
            <v>0.15997400000000001</v>
          </cell>
          <cell r="O86">
            <v>0.14638599999999999</v>
          </cell>
          <cell r="P86">
            <v>0.76004640000000001</v>
          </cell>
        </row>
        <row r="87">
          <cell r="C87">
            <v>43322</v>
          </cell>
          <cell r="D87">
            <v>0.13451099999999999</v>
          </cell>
          <cell r="E87">
            <v>3.6686999999999997E-2</v>
          </cell>
          <cell r="F87">
            <v>6.6762000000000002E-2</v>
          </cell>
          <cell r="G87">
            <v>3.1061999999999996E-2</v>
          </cell>
          <cell r="H87">
            <v>0.22141480000000002</v>
          </cell>
          <cell r="I87">
            <v>9.4624799999999995E-2</v>
          </cell>
          <cell r="J87">
            <v>6.0069999999999998E-2</v>
          </cell>
          <cell r="K87">
            <v>6.6720000000000002E-2</v>
          </cell>
          <cell r="L87">
            <v>0.50388180000000005</v>
          </cell>
          <cell r="M87">
            <v>0.20235180000000003</v>
          </cell>
          <cell r="N87">
            <v>0.16695000000000002</v>
          </cell>
          <cell r="O87">
            <v>0.13458000000000001</v>
          </cell>
          <cell r="P87">
            <v>0.72529660000000007</v>
          </cell>
        </row>
        <row r="88">
          <cell r="C88">
            <v>43329</v>
          </cell>
          <cell r="D88">
            <v>0.1318336</v>
          </cell>
          <cell r="E88">
            <v>3.5861600000000007E-2</v>
          </cell>
          <cell r="F88">
            <v>6.7928000000000002E-2</v>
          </cell>
          <cell r="G88">
            <v>2.8044000000000003E-2</v>
          </cell>
          <cell r="H88">
            <v>0.22629840000000004</v>
          </cell>
          <cell r="I88">
            <v>9.5840400000000006E-2</v>
          </cell>
          <cell r="J88">
            <v>6.2997999999999985E-2</v>
          </cell>
          <cell r="K88">
            <v>6.7460000000000006E-2</v>
          </cell>
          <cell r="L88">
            <v>0.50695400000000002</v>
          </cell>
          <cell r="M88">
            <v>0.20131399999999999</v>
          </cell>
          <cell r="N88">
            <v>0.17054</v>
          </cell>
          <cell r="O88">
            <v>0.13510000000000003</v>
          </cell>
          <cell r="P88">
            <v>0.73325240000000003</v>
          </cell>
        </row>
        <row r="89">
          <cell r="C89">
            <v>43336</v>
          </cell>
          <cell r="D89">
            <v>0.1237248</v>
          </cell>
          <cell r="E89">
            <v>3.4126799999999999E-2</v>
          </cell>
          <cell r="F89">
            <v>6.1474000000000008E-2</v>
          </cell>
          <cell r="G89">
            <v>2.8124000000000003E-2</v>
          </cell>
          <cell r="H89">
            <v>0.23110780000000003</v>
          </cell>
          <cell r="I89">
            <v>9.6073800000000015E-2</v>
          </cell>
          <cell r="J89">
            <v>6.0394000000000003E-2</v>
          </cell>
          <cell r="K89">
            <v>7.4639999999999984E-2</v>
          </cell>
          <cell r="L89">
            <v>0.48748340000000001</v>
          </cell>
          <cell r="M89">
            <v>0.19107939999999998</v>
          </cell>
          <cell r="N89">
            <v>0.16698399999999999</v>
          </cell>
          <cell r="O89">
            <v>0.12942000000000004</v>
          </cell>
          <cell r="P89">
            <v>0.7185912000000001</v>
          </cell>
        </row>
        <row r="90">
          <cell r="C90">
            <v>43343</v>
          </cell>
          <cell r="D90">
            <v>0.1289294</v>
          </cell>
          <cell r="E90">
            <v>3.5951400000000001E-2</v>
          </cell>
          <cell r="F90">
            <v>6.2944E-2</v>
          </cell>
          <cell r="G90">
            <v>3.0033999999999998E-2</v>
          </cell>
          <cell r="H90">
            <v>0.22063000000000002</v>
          </cell>
          <cell r="I90">
            <v>9.5032200000000025E-2</v>
          </cell>
          <cell r="J90">
            <v>6.16178E-2</v>
          </cell>
          <cell r="K90">
            <v>6.3980000000000009E-2</v>
          </cell>
          <cell r="L90">
            <v>0.4745678000000001</v>
          </cell>
          <cell r="M90">
            <v>0.19315559999999998</v>
          </cell>
          <cell r="N90">
            <v>0.1565522</v>
          </cell>
          <cell r="O90">
            <v>0.12486</v>
          </cell>
          <cell r="P90">
            <v>0.69519780000000009</v>
          </cell>
        </row>
        <row r="91">
          <cell r="C91">
            <v>43350</v>
          </cell>
          <cell r="D91">
            <v>0.1310934</v>
          </cell>
          <cell r="E91">
            <v>3.26614E-2</v>
          </cell>
          <cell r="F91">
            <v>6.8246000000000001E-2</v>
          </cell>
          <cell r="G91">
            <v>3.0186000000000001E-2</v>
          </cell>
          <cell r="H91">
            <v>0.23346019999999998</v>
          </cell>
          <cell r="I91">
            <v>9.6472199999999994E-2</v>
          </cell>
          <cell r="J91">
            <v>6.3488000000000003E-2</v>
          </cell>
          <cell r="K91">
            <v>7.3499999999999996E-2</v>
          </cell>
          <cell r="L91">
            <v>0.49794139999999992</v>
          </cell>
          <cell r="M91">
            <v>0.20163540000000002</v>
          </cell>
          <cell r="N91">
            <v>0.17174599999999998</v>
          </cell>
          <cell r="O91">
            <v>0.12456</v>
          </cell>
          <cell r="P91">
            <v>0.73140159999999987</v>
          </cell>
        </row>
        <row r="92">
          <cell r="C92">
            <v>43357</v>
          </cell>
          <cell r="D92">
            <v>0.1316512</v>
          </cell>
          <cell r="E92">
            <v>3.4016199999999996E-2</v>
          </cell>
          <cell r="F92">
            <v>6.7424999999999999E-2</v>
          </cell>
          <cell r="G92">
            <v>3.0209999999999997E-2</v>
          </cell>
          <cell r="H92">
            <v>0.23949980000000001</v>
          </cell>
          <cell r="I92">
            <v>9.5915800000000009E-2</v>
          </cell>
          <cell r="J92">
            <v>6.6903999999999991E-2</v>
          </cell>
          <cell r="K92">
            <v>7.6679999999999998E-2</v>
          </cell>
          <cell r="L92">
            <v>0.49520279999999994</v>
          </cell>
          <cell r="M92">
            <v>0.20109280000000002</v>
          </cell>
          <cell r="N92">
            <v>0.170796</v>
          </cell>
          <cell r="O92">
            <v>0.12331400000000001</v>
          </cell>
          <cell r="P92">
            <v>0.73470259999999998</v>
          </cell>
        </row>
        <row r="93">
          <cell r="C93">
            <v>43364</v>
          </cell>
          <cell r="D93">
            <v>0.14543919999999999</v>
          </cell>
          <cell r="E93">
            <v>3.8943200000000004E-2</v>
          </cell>
          <cell r="F93">
            <v>7.4745999999999993E-2</v>
          </cell>
          <cell r="G93">
            <v>3.175E-2</v>
          </cell>
          <cell r="H93">
            <v>0.23697999999999997</v>
          </cell>
          <cell r="I93">
            <v>9.5633999999999997E-2</v>
          </cell>
          <cell r="J93">
            <v>6.3046000000000005E-2</v>
          </cell>
          <cell r="K93">
            <v>7.8300000000000008E-2</v>
          </cell>
          <cell r="L93">
            <v>0.51429980000000008</v>
          </cell>
          <cell r="M93">
            <v>0.20671580000000001</v>
          </cell>
          <cell r="N93">
            <v>0.17617000000000002</v>
          </cell>
          <cell r="O93">
            <v>0.13141399999999998</v>
          </cell>
          <cell r="P93">
            <v>0.75127980000000005</v>
          </cell>
        </row>
        <row r="94">
          <cell r="C94">
            <v>43371</v>
          </cell>
          <cell r="D94">
            <v>0.13278300000000001</v>
          </cell>
          <cell r="E94">
            <v>3.7519000000000011E-2</v>
          </cell>
          <cell r="F94">
            <v>6.5944000000000003E-2</v>
          </cell>
          <cell r="G94">
            <v>2.9320000000000002E-2</v>
          </cell>
          <cell r="H94">
            <v>0.21882779999999999</v>
          </cell>
          <cell r="I94">
            <v>9.3797800000000001E-2</v>
          </cell>
          <cell r="J94">
            <v>6.157E-2</v>
          </cell>
          <cell r="K94">
            <v>6.3460000000000003E-2</v>
          </cell>
          <cell r="L94">
            <v>0.48597699999999999</v>
          </cell>
          <cell r="M94">
            <v>0.201877</v>
          </cell>
          <cell r="N94">
            <v>0.15572199999999997</v>
          </cell>
          <cell r="O94">
            <v>0.12837799999999999</v>
          </cell>
          <cell r="P94">
            <v>0.70480480000000001</v>
          </cell>
        </row>
        <row r="95">
          <cell r="C95">
            <v>43382</v>
          </cell>
          <cell r="D95">
            <v>0.13003951428571428</v>
          </cell>
          <cell r="E95">
            <v>6.2760828571428576E-2</v>
          </cell>
          <cell r="F95">
            <v>7.1659142857142838E-2</v>
          </cell>
          <cell r="G95">
            <v>4.7452857142857137E-2</v>
          </cell>
          <cell r="H95">
            <v>0.21153300000000005</v>
          </cell>
          <cell r="I95">
            <v>9.0302714285714264E-2</v>
          </cell>
          <cell r="J95">
            <v>5.3104571428571438E-2</v>
          </cell>
          <cell r="K95">
            <v>6.8125714285714289E-2</v>
          </cell>
          <cell r="L95">
            <v>0.44994548571428566</v>
          </cell>
          <cell r="M95">
            <v>0.19385005714285716</v>
          </cell>
          <cell r="N95">
            <v>0.1358782857142857</v>
          </cell>
          <cell r="O95">
            <v>0.12021714285714283</v>
          </cell>
          <cell r="P95">
            <v>0.66147848571428569</v>
          </cell>
        </row>
        <row r="96">
          <cell r="C96">
            <v>43385</v>
          </cell>
          <cell r="D96">
            <v>0.15594666666666665</v>
          </cell>
          <cell r="E96">
            <v>4.4279999999999993E-2</v>
          </cell>
          <cell r="F96">
            <v>7.8600000000000003E-2</v>
          </cell>
          <cell r="G96">
            <v>3.3066666666666668E-2</v>
          </cell>
          <cell r="H96">
            <v>0.27955366666666664</v>
          </cell>
          <cell r="I96">
            <v>0.10922366666666666</v>
          </cell>
          <cell r="J96">
            <v>8.097E-2</v>
          </cell>
          <cell r="K96">
            <v>8.9359999999999995E-2</v>
          </cell>
          <cell r="L96">
            <v>0.57266499999999998</v>
          </cell>
          <cell r="M96">
            <v>0.24057499999999998</v>
          </cell>
          <cell r="N96">
            <v>0.19575000000000001</v>
          </cell>
          <cell r="O96">
            <v>0.13633999999999999</v>
          </cell>
          <cell r="P96">
            <v>0.85221866666666668</v>
          </cell>
        </row>
        <row r="97">
          <cell r="C97">
            <v>43392</v>
          </cell>
          <cell r="D97">
            <v>0.15095120000000001</v>
          </cell>
          <cell r="E97">
            <v>4.0695200000000001E-2</v>
          </cell>
          <cell r="F97">
            <v>7.8976000000000018E-2</v>
          </cell>
          <cell r="G97">
            <v>3.1279999999999995E-2</v>
          </cell>
          <cell r="H97">
            <v>0.25609100000000001</v>
          </cell>
          <cell r="I97">
            <v>0.102855</v>
          </cell>
          <cell r="J97">
            <v>7.0096000000000006E-2</v>
          </cell>
          <cell r="K97">
            <v>8.3140000000000019E-2</v>
          </cell>
          <cell r="L97">
            <v>0.54620780000000002</v>
          </cell>
          <cell r="M97">
            <v>0.22123780000000001</v>
          </cell>
          <cell r="N97">
            <v>0.19279200000000002</v>
          </cell>
          <cell r="O97">
            <v>0.13217799999999999</v>
          </cell>
          <cell r="P97">
            <v>0.80229879999999998</v>
          </cell>
        </row>
        <row r="98">
          <cell r="C98">
            <v>43399</v>
          </cell>
          <cell r="D98">
            <v>0.14967639999999999</v>
          </cell>
          <cell r="E98">
            <v>3.96624E-2</v>
          </cell>
          <cell r="F98">
            <v>8.0184000000000005E-2</v>
          </cell>
          <cell r="G98">
            <v>2.9830000000000002E-2</v>
          </cell>
          <cell r="H98">
            <v>0.24947639999999999</v>
          </cell>
          <cell r="I98">
            <v>0.10528440000000001</v>
          </cell>
          <cell r="J98">
            <v>6.7512000000000003E-2</v>
          </cell>
          <cell r="K98">
            <v>7.6679999999999998E-2</v>
          </cell>
          <cell r="L98">
            <v>0.5300765999999999</v>
          </cell>
          <cell r="M98">
            <v>0.21432659999999998</v>
          </cell>
          <cell r="N98">
            <v>0.18443000000000001</v>
          </cell>
          <cell r="O98">
            <v>0.13131999999999999</v>
          </cell>
          <cell r="P98">
            <v>0.77955299999999994</v>
          </cell>
        </row>
        <row r="99">
          <cell r="C99">
            <v>43406</v>
          </cell>
          <cell r="D99">
            <v>0.14786199999999999</v>
          </cell>
          <cell r="E99">
            <v>3.8991999999999999E-2</v>
          </cell>
          <cell r="F99">
            <v>7.9889999999999989E-2</v>
          </cell>
          <cell r="G99">
            <v>2.8979999999999999E-2</v>
          </cell>
          <cell r="H99">
            <v>0.24120219999999998</v>
          </cell>
          <cell r="I99">
            <v>9.9090200000000003E-2</v>
          </cell>
          <cell r="J99">
            <v>6.4911999999999997E-2</v>
          </cell>
          <cell r="K99">
            <v>7.7200000000000005E-2</v>
          </cell>
          <cell r="L99">
            <v>0.5216132</v>
          </cell>
          <cell r="M99">
            <v>0.20936120000000003</v>
          </cell>
          <cell r="N99">
            <v>0.17871199999999998</v>
          </cell>
          <cell r="O99">
            <v>0.13353999999999999</v>
          </cell>
          <cell r="P99">
            <v>0.76281540000000003</v>
          </cell>
        </row>
        <row r="100">
          <cell r="C100">
            <v>43413</v>
          </cell>
          <cell r="D100">
            <v>0.13291579999999997</v>
          </cell>
          <cell r="E100">
            <v>3.4427799999999995E-2</v>
          </cell>
          <cell r="F100">
            <v>7.3588000000000015E-2</v>
          </cell>
          <cell r="G100">
            <v>2.4900000000000002E-2</v>
          </cell>
          <cell r="H100">
            <v>0.2292304</v>
          </cell>
          <cell r="I100">
            <v>9.3276399999999995E-2</v>
          </cell>
          <cell r="J100">
            <v>6.1494000000000007E-2</v>
          </cell>
          <cell r="K100">
            <v>7.4459999999999998E-2</v>
          </cell>
          <cell r="L100">
            <v>0.49038339999999997</v>
          </cell>
          <cell r="M100">
            <v>0.19082940000000001</v>
          </cell>
          <cell r="N100">
            <v>0.16725399999999999</v>
          </cell>
          <cell r="O100">
            <v>0.13230000000000003</v>
          </cell>
          <cell r="P100">
            <v>0.71961379999999997</v>
          </cell>
        </row>
        <row r="101">
          <cell r="C101">
            <v>43420</v>
          </cell>
          <cell r="D101">
            <v>0.13747900000000002</v>
          </cell>
          <cell r="E101">
            <v>3.5340999999999997E-2</v>
          </cell>
          <cell r="F101">
            <v>7.6378000000000001E-2</v>
          </cell>
          <cell r="G101">
            <v>2.5759999999999998E-2</v>
          </cell>
          <cell r="H101">
            <v>0.23338359999999997</v>
          </cell>
          <cell r="I101">
            <v>9.5417599999999991E-2</v>
          </cell>
          <cell r="J101">
            <v>6.1825999999999992E-2</v>
          </cell>
          <cell r="K101">
            <v>7.6139999999999999E-2</v>
          </cell>
          <cell r="L101">
            <v>0.50464960000000003</v>
          </cell>
          <cell r="M101">
            <v>0.20276960000000002</v>
          </cell>
          <cell r="N101">
            <v>0.17413999999999999</v>
          </cell>
          <cell r="O101">
            <v>0.12773999999999999</v>
          </cell>
          <cell r="P101">
            <v>0.73803320000000006</v>
          </cell>
        </row>
        <row r="102">
          <cell r="C102">
            <v>43427</v>
          </cell>
          <cell r="D102">
            <v>0.1324544</v>
          </cell>
          <cell r="E102">
            <v>3.1980399999999999E-2</v>
          </cell>
          <cell r="F102">
            <v>7.6873999999999998E-2</v>
          </cell>
          <cell r="G102">
            <v>2.3600000000000003E-2</v>
          </cell>
          <cell r="H102">
            <v>0.22976559999999999</v>
          </cell>
          <cell r="I102">
            <v>9.5285599999999998E-2</v>
          </cell>
          <cell r="J102">
            <v>6.0819999999999999E-2</v>
          </cell>
          <cell r="K102">
            <v>7.3659999999999989E-2</v>
          </cell>
          <cell r="L102">
            <v>0.49093419999999999</v>
          </cell>
          <cell r="M102">
            <v>0.19127420000000001</v>
          </cell>
          <cell r="N102">
            <v>0.17061999999999999</v>
          </cell>
          <cell r="O102">
            <v>0.12903999999999999</v>
          </cell>
          <cell r="P102">
            <v>0.7206998</v>
          </cell>
        </row>
        <row r="103">
          <cell r="C103">
            <v>43434</v>
          </cell>
          <cell r="D103">
            <v>0.13416600000000001</v>
          </cell>
          <cell r="E103">
            <v>3.6074000000000002E-2</v>
          </cell>
          <cell r="F103">
            <v>7.7651999999999999E-2</v>
          </cell>
          <cell r="G103">
            <v>2.0440000000000003E-2</v>
          </cell>
          <cell r="H103">
            <v>0.23721580000000003</v>
          </cell>
          <cell r="I103">
            <v>9.8327799999999993E-2</v>
          </cell>
          <cell r="J103">
            <v>6.0728000000000004E-2</v>
          </cell>
          <cell r="K103">
            <v>7.8159999999999993E-2</v>
          </cell>
          <cell r="L103">
            <v>0.50830240000000004</v>
          </cell>
          <cell r="M103">
            <v>0.20726240000000001</v>
          </cell>
          <cell r="N103">
            <v>0.17382</v>
          </cell>
          <cell r="O103">
            <v>0.12721999999999997</v>
          </cell>
          <cell r="P103">
            <v>0.74551820000000002</v>
          </cell>
        </row>
        <row r="104">
          <cell r="C104">
            <v>43441</v>
          </cell>
          <cell r="D104">
            <v>0.1381616</v>
          </cell>
          <cell r="E104">
            <v>3.9181600000000004E-2</v>
          </cell>
          <cell r="F104">
            <v>7.8710000000000016E-2</v>
          </cell>
          <cell r="G104">
            <v>2.027E-2</v>
          </cell>
          <cell r="H104">
            <v>0.26860460000000003</v>
          </cell>
          <cell r="I104">
            <v>0.10560859999999998</v>
          </cell>
          <cell r="J104">
            <v>6.2876000000000001E-2</v>
          </cell>
          <cell r="K104">
            <v>0.10011999999999999</v>
          </cell>
          <cell r="L104">
            <v>0.54602600000000012</v>
          </cell>
          <cell r="M104">
            <v>0.23151799999999997</v>
          </cell>
          <cell r="N104">
            <v>0.17988799999999999</v>
          </cell>
          <cell r="O104">
            <v>0.13462000000000002</v>
          </cell>
          <cell r="P104">
            <v>0.81463060000000009</v>
          </cell>
        </row>
        <row r="105">
          <cell r="C105">
            <v>43448</v>
          </cell>
          <cell r="D105">
            <v>0.12708760000000002</v>
          </cell>
          <cell r="E105">
            <v>3.4027600000000005E-2</v>
          </cell>
          <cell r="F105">
            <v>7.4080000000000007E-2</v>
          </cell>
          <cell r="G105">
            <v>1.898E-2</v>
          </cell>
          <cell r="H105">
            <v>0.2391896</v>
          </cell>
          <cell r="I105">
            <v>9.9485600000000007E-2</v>
          </cell>
          <cell r="J105">
            <v>6.0084000000000005E-2</v>
          </cell>
          <cell r="K105">
            <v>7.9619999999999996E-2</v>
          </cell>
          <cell r="L105">
            <v>0.47214180000000006</v>
          </cell>
          <cell r="M105">
            <v>0.19193380000000002</v>
          </cell>
          <cell r="N105">
            <v>0.16180800000000001</v>
          </cell>
          <cell r="O105">
            <v>0.11839999999999999</v>
          </cell>
          <cell r="P105">
            <v>0.71133140000000006</v>
          </cell>
        </row>
        <row r="106">
          <cell r="C106">
            <v>43455</v>
          </cell>
          <cell r="D106">
            <v>0.13808879999999998</v>
          </cell>
          <cell r="E106">
            <v>3.8126799999999995E-2</v>
          </cell>
          <cell r="F106">
            <v>7.9302000000000011E-2</v>
          </cell>
          <cell r="G106">
            <v>2.0660000000000005E-2</v>
          </cell>
          <cell r="H106">
            <v>0.24181040000000001</v>
          </cell>
          <cell r="I106">
            <v>9.9586399999999992E-2</v>
          </cell>
          <cell r="J106">
            <v>6.1703999999999995E-2</v>
          </cell>
          <cell r="K106">
            <v>8.0519999999999994E-2</v>
          </cell>
          <cell r="L106">
            <v>0.50825520000000002</v>
          </cell>
          <cell r="M106">
            <v>0.2072852</v>
          </cell>
          <cell r="N106">
            <v>0.16793</v>
          </cell>
          <cell r="O106">
            <v>0.13303999999999999</v>
          </cell>
          <cell r="P106">
            <v>0.7500656</v>
          </cell>
        </row>
        <row r="107">
          <cell r="C107">
            <v>43462</v>
          </cell>
          <cell r="D107">
            <v>0.12435360000000002</v>
          </cell>
          <cell r="E107">
            <v>3.4467600000000001E-2</v>
          </cell>
          <cell r="F107">
            <v>7.0225999999999997E-2</v>
          </cell>
          <cell r="G107">
            <v>1.966E-2</v>
          </cell>
          <cell r="H107">
            <v>0.22804099999999999</v>
          </cell>
          <cell r="I107">
            <v>9.3644599999999995E-2</v>
          </cell>
          <cell r="J107">
            <v>5.91164E-2</v>
          </cell>
          <cell r="K107">
            <v>7.528E-2</v>
          </cell>
          <cell r="L107">
            <v>0.47120740000000005</v>
          </cell>
          <cell r="M107">
            <v>0.19274340000000001</v>
          </cell>
          <cell r="N107">
            <v>0.156804</v>
          </cell>
          <cell r="O107">
            <v>0.12165999999999999</v>
          </cell>
          <cell r="P107">
            <v>0.6992484000000001</v>
          </cell>
        </row>
        <row r="108">
          <cell r="C108">
            <v>43469</v>
          </cell>
          <cell r="D108">
            <v>0.113788</v>
          </cell>
          <cell r="E108">
            <v>3.4100000000000005E-2</v>
          </cell>
          <cell r="F108">
            <v>6.2988000000000002E-2</v>
          </cell>
          <cell r="G108">
            <v>1.67E-2</v>
          </cell>
          <cell r="H108">
            <v>0.20866959999999998</v>
          </cell>
          <cell r="I108">
            <v>9.0511599999999998E-2</v>
          </cell>
          <cell r="J108">
            <v>5.4558000000000009E-2</v>
          </cell>
          <cell r="K108">
            <v>6.3600000000000004E-2</v>
          </cell>
          <cell r="L108">
            <v>0.49152899999999999</v>
          </cell>
          <cell r="M108">
            <v>0.19391700000000001</v>
          </cell>
          <cell r="N108">
            <v>0.16217200000000001</v>
          </cell>
          <cell r="O108">
            <v>0.13544</v>
          </cell>
          <cell r="P108">
            <v>0.7001986</v>
          </cell>
        </row>
        <row r="109">
          <cell r="C109">
            <v>43476</v>
          </cell>
          <cell r="D109">
            <v>0.1287132</v>
          </cell>
          <cell r="E109">
            <v>3.7187199999999997E-2</v>
          </cell>
          <cell r="F109">
            <v>7.1585999999999997E-2</v>
          </cell>
          <cell r="G109">
            <v>1.9940000000000003E-2</v>
          </cell>
          <cell r="H109">
            <v>0.23671359999999994</v>
          </cell>
          <cell r="I109">
            <v>9.4421600000000022E-2</v>
          </cell>
          <cell r="J109">
            <v>6.2852000000000005E-2</v>
          </cell>
          <cell r="K109">
            <v>7.9439999999999997E-2</v>
          </cell>
          <cell r="L109">
            <v>0.49303400000000003</v>
          </cell>
          <cell r="M109">
            <v>0.20902000000000004</v>
          </cell>
          <cell r="N109">
            <v>0.163714</v>
          </cell>
          <cell r="O109">
            <v>0.1203</v>
          </cell>
          <cell r="P109">
            <v>0.72974759999999994</v>
          </cell>
        </row>
        <row r="110">
          <cell r="C110">
            <v>43483</v>
          </cell>
          <cell r="D110">
            <v>0.12058900000000002</v>
          </cell>
          <cell r="E110">
            <v>3.6531000000000008E-2</v>
          </cell>
          <cell r="F110">
            <v>6.3517999999999991E-2</v>
          </cell>
          <cell r="G110">
            <v>2.0539999999999999E-2</v>
          </cell>
          <cell r="H110">
            <v>0.22231719999999999</v>
          </cell>
          <cell r="I110">
            <v>9.4953200000000001E-2</v>
          </cell>
          <cell r="J110">
            <v>5.7884000000000005E-2</v>
          </cell>
          <cell r="K110">
            <v>6.9480000000000014E-2</v>
          </cell>
          <cell r="L110">
            <v>0.48708319999999999</v>
          </cell>
          <cell r="M110">
            <v>0.20365920000000001</v>
          </cell>
          <cell r="N110">
            <v>0.15540399999999999</v>
          </cell>
          <cell r="O110">
            <v>0.12801999999999999</v>
          </cell>
          <cell r="P110">
            <v>0.70940040000000004</v>
          </cell>
        </row>
        <row r="111">
          <cell r="C111">
            <v>43490</v>
          </cell>
          <cell r="D111">
            <v>0.11468859999999999</v>
          </cell>
          <cell r="E111">
            <v>3.359659999999999E-2</v>
          </cell>
          <cell r="F111">
            <v>6.1352000000000004E-2</v>
          </cell>
          <cell r="G111">
            <v>1.9740000000000001E-2</v>
          </cell>
          <cell r="H111">
            <v>0.21965579999999996</v>
          </cell>
          <cell r="I111">
            <v>9.32838E-2</v>
          </cell>
          <cell r="J111">
            <v>5.6472000000000001E-2</v>
          </cell>
          <cell r="K111">
            <v>6.9900000000000004E-2</v>
          </cell>
          <cell r="L111">
            <v>0.46570540000000005</v>
          </cell>
          <cell r="M111">
            <v>0.20052739999999999</v>
          </cell>
          <cell r="N111">
            <v>0.139878</v>
          </cell>
          <cell r="O111">
            <v>0.12530000000000002</v>
          </cell>
          <cell r="P111">
            <v>0.6853612</v>
          </cell>
        </row>
        <row r="112">
          <cell r="C112">
            <v>43497</v>
          </cell>
          <cell r="D112">
            <v>7.6875100000000002E-2</v>
          </cell>
          <cell r="E112">
            <v>2.7174099999999996E-2</v>
          </cell>
          <cell r="F112">
            <v>3.4466000000000004E-2</v>
          </cell>
          <cell r="G112">
            <v>1.5234999999999999E-2</v>
          </cell>
          <cell r="H112">
            <v>0.18819569999999999</v>
          </cell>
          <cell r="I112">
            <v>8.4529699999999999E-2</v>
          </cell>
          <cell r="J112">
            <v>3.9605999999999995E-2</v>
          </cell>
          <cell r="K112">
            <v>6.4060000000000006E-2</v>
          </cell>
          <cell r="L112">
            <v>0.36845640000000002</v>
          </cell>
          <cell r="M112">
            <v>0.15248439999999999</v>
          </cell>
          <cell r="N112">
            <v>9.7036999999999998E-2</v>
          </cell>
          <cell r="O112">
            <v>0.11893500000000001</v>
          </cell>
          <cell r="P112">
            <v>0.55665209999999998</v>
          </cell>
        </row>
        <row r="113">
          <cell r="C113">
            <v>43504</v>
          </cell>
          <cell r="D113">
            <v>5.7402166666666664E-2</v>
          </cell>
          <cell r="E113">
            <v>2.3543833333333333E-2</v>
          </cell>
          <cell r="F113">
            <v>2.1099999999999997E-2</v>
          </cell>
          <cell r="G113">
            <v>1.2758333333333335E-2</v>
          </cell>
          <cell r="H113">
            <v>0.16377850000000002</v>
          </cell>
          <cell r="I113">
            <v>7.7328500000000008E-2</v>
          </cell>
          <cell r="J113">
            <v>3.0216666666666666E-2</v>
          </cell>
          <cell r="K113">
            <v>5.6233333333333337E-2</v>
          </cell>
          <cell r="L113">
            <v>0.30629633333333334</v>
          </cell>
          <cell r="M113">
            <v>0.12961300000000001</v>
          </cell>
          <cell r="N113">
            <v>7.4325000000000002E-2</v>
          </cell>
          <cell r="O113">
            <v>0.10235833333333333</v>
          </cell>
          <cell r="P113">
            <v>0.47007483333333333</v>
          </cell>
        </row>
        <row r="114">
          <cell r="C114">
            <v>43511</v>
          </cell>
          <cell r="D114">
            <v>6.2938111111111111E-2</v>
          </cell>
          <cell r="E114">
            <v>2.8719222222222219E-2</v>
          </cell>
          <cell r="F114">
            <v>2.155E-2</v>
          </cell>
          <cell r="G114">
            <v>1.2668888888888889E-2</v>
          </cell>
          <cell r="H114">
            <v>0.16905233333333336</v>
          </cell>
          <cell r="I114">
            <v>8.5252333333333319E-2</v>
          </cell>
          <cell r="J114">
            <v>3.0777777777777775E-2</v>
          </cell>
          <cell r="K114">
            <v>5.3022222222222228E-2</v>
          </cell>
          <cell r="L114">
            <v>0.34461022222222221</v>
          </cell>
          <cell r="M114">
            <v>0.15932133333333334</v>
          </cell>
          <cell r="N114">
            <v>8.3883333333333324E-2</v>
          </cell>
          <cell r="O114">
            <v>0.10140555555555554</v>
          </cell>
          <cell r="P114">
            <v>0.51366255555555562</v>
          </cell>
        </row>
        <row r="115">
          <cell r="C115">
            <v>43518</v>
          </cell>
          <cell r="D115">
            <v>9.5963199999999999E-2</v>
          </cell>
          <cell r="E115">
            <v>4.0387199999999998E-2</v>
          </cell>
          <cell r="F115">
            <v>4.1585999999999998E-2</v>
          </cell>
          <cell r="G115">
            <v>1.3989999999999999E-2</v>
          </cell>
          <cell r="H115">
            <v>0.2096644</v>
          </cell>
          <cell r="I115">
            <v>9.8244399999999996E-2</v>
          </cell>
          <cell r="J115">
            <v>4.5380000000000004E-2</v>
          </cell>
          <cell r="K115">
            <v>6.6039999999999988E-2</v>
          </cell>
          <cell r="L115">
            <v>0.45657640000000005</v>
          </cell>
          <cell r="M115">
            <v>0.19921240000000001</v>
          </cell>
          <cell r="N115">
            <v>0.13466400000000001</v>
          </cell>
          <cell r="O115">
            <v>0.12269999999999999</v>
          </cell>
          <cell r="P115">
            <v>0.66624080000000008</v>
          </cell>
        </row>
        <row r="116">
          <cell r="C116">
            <v>43525</v>
          </cell>
          <cell r="D116">
            <v>0.11644620000000001</v>
          </cell>
          <cell r="E116">
            <v>4.3794200000000005E-2</v>
          </cell>
          <cell r="F116">
            <v>5.7882000000000003E-2</v>
          </cell>
          <cell r="G116">
            <v>1.477E-2</v>
          </cell>
          <cell r="H116">
            <v>0.23536599999999996</v>
          </cell>
          <cell r="I116">
            <v>9.9864000000000008E-2</v>
          </cell>
          <cell r="J116">
            <v>5.4802000000000003E-2</v>
          </cell>
          <cell r="K116">
            <v>8.0700000000000008E-2</v>
          </cell>
          <cell r="L116">
            <v>0.50242639999999994</v>
          </cell>
          <cell r="M116">
            <v>0.23202239999999996</v>
          </cell>
          <cell r="N116">
            <v>0.145924</v>
          </cell>
          <cell r="O116">
            <v>0.12447999999999999</v>
          </cell>
          <cell r="P116">
            <v>0.7377923999999999</v>
          </cell>
        </row>
        <row r="117">
          <cell r="C117">
            <v>43532</v>
          </cell>
          <cell r="D117">
            <v>0.12020020000000001</v>
          </cell>
          <cell r="E117">
            <v>3.6036200000000004E-2</v>
          </cell>
          <cell r="F117">
            <v>6.7793999999999993E-2</v>
          </cell>
          <cell r="G117">
            <v>1.6370000000000003E-2</v>
          </cell>
          <cell r="H117">
            <v>0.23212960000000002</v>
          </cell>
          <cell r="I117">
            <v>9.9873599999999979E-2</v>
          </cell>
          <cell r="J117">
            <v>6.6395999999999997E-2</v>
          </cell>
          <cell r="K117">
            <v>6.5860000000000002E-2</v>
          </cell>
          <cell r="L117">
            <v>0.51170719999999992</v>
          </cell>
          <cell r="M117">
            <v>0.2334552</v>
          </cell>
          <cell r="N117">
            <v>0.16421199999999997</v>
          </cell>
          <cell r="O117">
            <v>0.11403999999999999</v>
          </cell>
          <cell r="P117">
            <v>0.74383679999999996</v>
          </cell>
        </row>
        <row r="118">
          <cell r="C118">
            <v>43539</v>
          </cell>
          <cell r="D118">
            <v>0.13893540000000001</v>
          </cell>
          <cell r="E118">
            <v>3.9115399999999995E-2</v>
          </cell>
          <cell r="F118">
            <v>8.231999999999999E-2</v>
          </cell>
          <cell r="G118">
            <v>1.7499999999999998E-2</v>
          </cell>
          <cell r="H118">
            <v>0.228883</v>
          </cell>
          <cell r="I118">
            <v>9.6998999999999988E-2</v>
          </cell>
          <cell r="J118">
            <v>6.5164E-2</v>
          </cell>
          <cell r="K118">
            <v>6.6720000000000002E-2</v>
          </cell>
          <cell r="L118">
            <v>0.51337100000000002</v>
          </cell>
          <cell r="M118">
            <v>0.23427499999999996</v>
          </cell>
          <cell r="N118">
            <v>0.177316</v>
          </cell>
          <cell r="O118">
            <v>0.10178000000000002</v>
          </cell>
          <cell r="P118">
            <v>0.74225399999999997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el weekly and 10 day pivot"/>
      <sheetName val="steel monthly pivot"/>
      <sheetName val="Steel Total Inventory monthly"/>
      <sheetName val="steel mill inventory"/>
      <sheetName val="crude steel production"/>
      <sheetName val="rebar sales"/>
      <sheetName val="pipe sector"/>
      <sheetName val="trade revision summary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raw material import arb"/>
      <sheetName val="raw material import forecast"/>
      <sheetName val="Scrap monthly"/>
      <sheetName val="production benchmark"/>
      <sheetName val="yearly table"/>
      <sheetName val="monthly tables"/>
      <sheetName val="EAF CU"/>
      <sheetName val="demand flag benchmark"/>
      <sheetName val="Flats LTC"/>
      <sheetName val="Flats model recalibrated"/>
      <sheetName val="pipe output"/>
      <sheetName val="Strip Model"/>
      <sheetName val="monthly apparent demand"/>
      <sheetName val="Flats Indirect Export"/>
      <sheetName val="2020 capacity"/>
      <sheetName val="special time period stats"/>
      <sheetName val="cny inv"/>
      <sheetName val="others"/>
      <sheetName val="steel social Inventory"/>
      <sheetName val="flats model re-org"/>
      <sheetName val="data new sample"/>
      <sheetName val="steel by product"/>
      <sheetName val="inv demad ratio"/>
      <sheetName val="Production benchmark new"/>
      <sheetName val="Raw material"/>
      <sheetName val="Bf and scrap Scenario"/>
      <sheetName val="production regression"/>
      <sheetName val="scrap"/>
      <sheetName val="CU vs removal"/>
      <sheetName val="raw materials monthly"/>
      <sheetName val="Prices Pivot"/>
      <sheetName val="regress"/>
      <sheetName val="flat long switching"/>
      <sheetName val="China Prices"/>
      <sheetName val="rb-scrap sprd pivot"/>
      <sheetName val="IO Supply Quarterly"/>
      <sheetName val="IO Monthly"/>
      <sheetName val="IO Shipment"/>
      <sheetName val="Ali Inventory"/>
      <sheetName val="Glass Inventory"/>
      <sheetName val="Demand revision"/>
      <sheetName val="social inventory new sample"/>
      <sheetName val="IO by Grade 6 po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">
          <cell r="A1" t="str">
            <v>Date</v>
          </cell>
        </row>
      </sheetData>
      <sheetData sheetId="39">
        <row r="411">
          <cell r="A411">
            <v>43105</v>
          </cell>
        </row>
        <row r="412">
          <cell r="A412">
            <v>43112</v>
          </cell>
        </row>
        <row r="413">
          <cell r="A413">
            <v>43119</v>
          </cell>
        </row>
        <row r="414">
          <cell r="A414">
            <v>43126</v>
          </cell>
        </row>
        <row r="415">
          <cell r="A415">
            <v>43133</v>
          </cell>
        </row>
        <row r="416">
          <cell r="A416">
            <v>43140</v>
          </cell>
        </row>
        <row r="417">
          <cell r="A417">
            <v>43147</v>
          </cell>
        </row>
        <row r="418">
          <cell r="A418">
            <v>43154</v>
          </cell>
        </row>
        <row r="419">
          <cell r="A419">
            <v>43161</v>
          </cell>
        </row>
        <row r="420">
          <cell r="A420">
            <v>43168</v>
          </cell>
        </row>
        <row r="421">
          <cell r="A421">
            <v>43175</v>
          </cell>
        </row>
        <row r="422">
          <cell r="A422">
            <v>43182</v>
          </cell>
        </row>
        <row r="423">
          <cell r="A423">
            <v>43189</v>
          </cell>
        </row>
        <row r="424">
          <cell r="A424">
            <v>43196</v>
          </cell>
        </row>
        <row r="425">
          <cell r="A425">
            <v>43203</v>
          </cell>
        </row>
        <row r="426">
          <cell r="A426">
            <v>43210</v>
          </cell>
        </row>
        <row r="427">
          <cell r="A427">
            <v>43217</v>
          </cell>
        </row>
        <row r="428">
          <cell r="A428">
            <v>43224</v>
          </cell>
        </row>
        <row r="429">
          <cell r="A429">
            <v>43231</v>
          </cell>
        </row>
        <row r="430">
          <cell r="A430">
            <v>43238</v>
          </cell>
        </row>
        <row r="431">
          <cell r="A431">
            <v>43245</v>
          </cell>
        </row>
        <row r="432">
          <cell r="A432">
            <v>43252</v>
          </cell>
        </row>
        <row r="433">
          <cell r="A433">
            <v>43259</v>
          </cell>
        </row>
        <row r="434">
          <cell r="A434">
            <v>43266</v>
          </cell>
        </row>
        <row r="435">
          <cell r="A435">
            <v>43273</v>
          </cell>
        </row>
        <row r="436">
          <cell r="A436">
            <v>43280</v>
          </cell>
        </row>
        <row r="437">
          <cell r="A437">
            <v>43287</v>
          </cell>
        </row>
        <row r="438">
          <cell r="A438">
            <v>43294</v>
          </cell>
        </row>
        <row r="439">
          <cell r="A439">
            <v>43301</v>
          </cell>
        </row>
        <row r="440">
          <cell r="A440">
            <v>43308</v>
          </cell>
        </row>
        <row r="441">
          <cell r="A441">
            <v>43315</v>
          </cell>
        </row>
        <row r="442">
          <cell r="A442">
            <v>43322</v>
          </cell>
        </row>
        <row r="443">
          <cell r="A443">
            <v>43329</v>
          </cell>
        </row>
        <row r="444">
          <cell r="A444">
            <v>43336</v>
          </cell>
        </row>
        <row r="445">
          <cell r="A445">
            <v>43343</v>
          </cell>
        </row>
        <row r="446">
          <cell r="A446">
            <v>43350</v>
          </cell>
        </row>
        <row r="447">
          <cell r="A447">
            <v>43357</v>
          </cell>
        </row>
        <row r="448">
          <cell r="A448">
            <v>43364</v>
          </cell>
        </row>
        <row r="449">
          <cell r="A449">
            <v>43371</v>
          </cell>
        </row>
        <row r="450">
          <cell r="A450">
            <v>43378</v>
          </cell>
        </row>
        <row r="451">
          <cell r="A451">
            <v>43385</v>
          </cell>
        </row>
        <row r="452">
          <cell r="A452">
            <v>43392</v>
          </cell>
        </row>
        <row r="453">
          <cell r="A453">
            <v>43399</v>
          </cell>
        </row>
        <row r="454">
          <cell r="A454">
            <v>43406</v>
          </cell>
        </row>
        <row r="455">
          <cell r="A455">
            <v>43413</v>
          </cell>
        </row>
        <row r="456">
          <cell r="A456">
            <v>43420</v>
          </cell>
        </row>
        <row r="457">
          <cell r="A457">
            <v>43427</v>
          </cell>
        </row>
        <row r="458">
          <cell r="A458">
            <v>43434</v>
          </cell>
        </row>
        <row r="459">
          <cell r="A459">
            <v>43441</v>
          </cell>
        </row>
        <row r="460">
          <cell r="A460">
            <v>43448</v>
          </cell>
        </row>
        <row r="461">
          <cell r="A461">
            <v>43455</v>
          </cell>
        </row>
        <row r="462">
          <cell r="A462">
            <v>43462</v>
          </cell>
        </row>
        <row r="463">
          <cell r="A463">
            <v>43469</v>
          </cell>
        </row>
        <row r="464">
          <cell r="A464">
            <v>43476</v>
          </cell>
        </row>
        <row r="465">
          <cell r="A465">
            <v>43483</v>
          </cell>
        </row>
        <row r="466">
          <cell r="A466">
            <v>43490</v>
          </cell>
        </row>
        <row r="467">
          <cell r="A467">
            <v>43497</v>
          </cell>
        </row>
        <row r="468">
          <cell r="A468">
            <v>43504</v>
          </cell>
        </row>
        <row r="469">
          <cell r="A469">
            <v>43511</v>
          </cell>
        </row>
        <row r="470">
          <cell r="A470">
            <v>43518</v>
          </cell>
        </row>
        <row r="471">
          <cell r="A471">
            <v>43525</v>
          </cell>
        </row>
        <row r="472">
          <cell r="A472">
            <v>43532</v>
          </cell>
        </row>
        <row r="473">
          <cell r="A473">
            <v>43539</v>
          </cell>
        </row>
        <row r="474">
          <cell r="A474">
            <v>43546</v>
          </cell>
        </row>
        <row r="475">
          <cell r="A475">
            <v>43553</v>
          </cell>
        </row>
        <row r="476">
          <cell r="A476">
            <v>43560</v>
          </cell>
        </row>
        <row r="477">
          <cell r="A477">
            <v>43567</v>
          </cell>
        </row>
        <row r="478">
          <cell r="A478">
            <v>43574</v>
          </cell>
        </row>
        <row r="479">
          <cell r="A479">
            <v>43581</v>
          </cell>
        </row>
        <row r="480">
          <cell r="A480">
            <v>43588</v>
          </cell>
        </row>
        <row r="481">
          <cell r="A481">
            <v>43595</v>
          </cell>
        </row>
        <row r="482">
          <cell r="A482">
            <v>43602</v>
          </cell>
        </row>
        <row r="483">
          <cell r="A483">
            <v>43609</v>
          </cell>
        </row>
        <row r="484">
          <cell r="A484">
            <v>43616</v>
          </cell>
        </row>
        <row r="485">
          <cell r="A485">
            <v>43623</v>
          </cell>
        </row>
        <row r="486">
          <cell r="A486">
            <v>43630</v>
          </cell>
        </row>
        <row r="487">
          <cell r="A487">
            <v>43637</v>
          </cell>
        </row>
        <row r="488">
          <cell r="A488">
            <v>43644</v>
          </cell>
        </row>
        <row r="489">
          <cell r="A489">
            <v>43651</v>
          </cell>
        </row>
        <row r="490">
          <cell r="A490">
            <v>43658</v>
          </cell>
        </row>
        <row r="491">
          <cell r="A491">
            <v>43665</v>
          </cell>
        </row>
        <row r="492">
          <cell r="A492">
            <v>43672</v>
          </cell>
        </row>
        <row r="493">
          <cell r="A493">
            <v>43679</v>
          </cell>
        </row>
        <row r="494">
          <cell r="A494">
            <v>43686</v>
          </cell>
        </row>
        <row r="495">
          <cell r="A495">
            <v>43693</v>
          </cell>
        </row>
        <row r="496">
          <cell r="A496">
            <v>43700</v>
          </cell>
        </row>
        <row r="497">
          <cell r="A497">
            <v>43707</v>
          </cell>
        </row>
        <row r="498">
          <cell r="A498">
            <v>43714</v>
          </cell>
        </row>
        <row r="499">
          <cell r="A499">
            <v>43721</v>
          </cell>
        </row>
        <row r="500">
          <cell r="A500">
            <v>43728</v>
          </cell>
        </row>
        <row r="501">
          <cell r="A501">
            <v>43735</v>
          </cell>
        </row>
        <row r="502">
          <cell r="A502">
            <v>43742</v>
          </cell>
        </row>
        <row r="503">
          <cell r="A503">
            <v>43749</v>
          </cell>
        </row>
        <row r="504">
          <cell r="A504">
            <v>43756</v>
          </cell>
        </row>
        <row r="505">
          <cell r="A505">
            <v>43763</v>
          </cell>
        </row>
        <row r="506">
          <cell r="A506">
            <v>43770</v>
          </cell>
        </row>
        <row r="507">
          <cell r="A507">
            <v>43777</v>
          </cell>
        </row>
        <row r="508">
          <cell r="A508">
            <v>43784</v>
          </cell>
        </row>
        <row r="509">
          <cell r="A509">
            <v>43791</v>
          </cell>
        </row>
        <row r="510">
          <cell r="A510">
            <v>43798</v>
          </cell>
        </row>
        <row r="511">
          <cell r="A511">
            <v>43805</v>
          </cell>
        </row>
        <row r="512">
          <cell r="A512">
            <v>43812</v>
          </cell>
        </row>
        <row r="513">
          <cell r="A513">
            <v>43819</v>
          </cell>
        </row>
        <row r="514">
          <cell r="A514">
            <v>43826</v>
          </cell>
        </row>
        <row r="515">
          <cell r="A515">
            <v>43833</v>
          </cell>
        </row>
        <row r="516">
          <cell r="A516">
            <v>43840</v>
          </cell>
        </row>
        <row r="517">
          <cell r="A517">
            <v>43847</v>
          </cell>
        </row>
        <row r="518">
          <cell r="A518">
            <v>43854</v>
          </cell>
        </row>
        <row r="519">
          <cell r="A519">
            <v>43861</v>
          </cell>
        </row>
        <row r="520">
          <cell r="A520">
            <v>43868</v>
          </cell>
        </row>
        <row r="521">
          <cell r="A521">
            <v>43875</v>
          </cell>
        </row>
        <row r="522">
          <cell r="A522">
            <v>43882</v>
          </cell>
        </row>
        <row r="523">
          <cell r="A523">
            <v>43889</v>
          </cell>
        </row>
        <row r="524">
          <cell r="A524">
            <v>43896</v>
          </cell>
        </row>
        <row r="525">
          <cell r="A525">
            <v>43903</v>
          </cell>
        </row>
        <row r="526">
          <cell r="A526">
            <v>43910</v>
          </cell>
        </row>
        <row r="527">
          <cell r="A527">
            <v>43917</v>
          </cell>
        </row>
        <row r="528">
          <cell r="A528">
            <v>43924</v>
          </cell>
        </row>
        <row r="529">
          <cell r="A529">
            <v>43931</v>
          </cell>
        </row>
        <row r="530">
          <cell r="A530">
            <v>43938</v>
          </cell>
        </row>
        <row r="531">
          <cell r="A531">
            <v>43945</v>
          </cell>
        </row>
        <row r="532">
          <cell r="A532">
            <v>43952</v>
          </cell>
        </row>
        <row r="533">
          <cell r="A533">
            <v>43959</v>
          </cell>
        </row>
        <row r="534">
          <cell r="A534">
            <v>43966</v>
          </cell>
        </row>
        <row r="535">
          <cell r="A535">
            <v>43973</v>
          </cell>
        </row>
        <row r="536">
          <cell r="A536">
            <v>43980</v>
          </cell>
        </row>
        <row r="537">
          <cell r="A537">
            <v>43987</v>
          </cell>
        </row>
        <row r="538">
          <cell r="A538">
            <v>43994</v>
          </cell>
        </row>
        <row r="539">
          <cell r="A539">
            <v>44001</v>
          </cell>
        </row>
        <row r="540">
          <cell r="A540">
            <v>44008</v>
          </cell>
        </row>
        <row r="541">
          <cell r="A541">
            <v>44015</v>
          </cell>
        </row>
        <row r="542">
          <cell r="A542">
            <v>44022</v>
          </cell>
        </row>
        <row r="543">
          <cell r="A543">
            <v>44029</v>
          </cell>
        </row>
        <row r="544">
          <cell r="A544">
            <v>44036</v>
          </cell>
        </row>
        <row r="545">
          <cell r="A545">
            <v>44043</v>
          </cell>
        </row>
        <row r="546">
          <cell r="A546">
            <v>44050</v>
          </cell>
        </row>
        <row r="547">
          <cell r="A547">
            <v>44057</v>
          </cell>
        </row>
        <row r="548">
          <cell r="A548">
            <v>44064</v>
          </cell>
        </row>
        <row r="549">
          <cell r="A549">
            <v>44071</v>
          </cell>
        </row>
        <row r="550">
          <cell r="A550">
            <v>44078</v>
          </cell>
        </row>
        <row r="551">
          <cell r="A551">
            <v>44085</v>
          </cell>
        </row>
        <row r="552">
          <cell r="A552">
            <v>44092</v>
          </cell>
        </row>
        <row r="553">
          <cell r="A553">
            <v>44099</v>
          </cell>
        </row>
        <row r="554">
          <cell r="A554">
            <v>44106</v>
          </cell>
        </row>
        <row r="555">
          <cell r="A555">
            <v>44113</v>
          </cell>
        </row>
        <row r="556">
          <cell r="A556">
            <v>44120</v>
          </cell>
        </row>
        <row r="557">
          <cell r="A557">
            <v>44127</v>
          </cell>
        </row>
        <row r="558">
          <cell r="A558">
            <v>44134</v>
          </cell>
        </row>
        <row r="559">
          <cell r="A559">
            <v>44141</v>
          </cell>
        </row>
        <row r="560">
          <cell r="A560">
            <v>44148</v>
          </cell>
        </row>
        <row r="561">
          <cell r="A561">
            <v>44155</v>
          </cell>
        </row>
        <row r="562">
          <cell r="A562">
            <v>44162</v>
          </cell>
        </row>
        <row r="563">
          <cell r="A563">
            <v>44169</v>
          </cell>
        </row>
        <row r="564">
          <cell r="A564">
            <v>44176</v>
          </cell>
        </row>
        <row r="565">
          <cell r="A565">
            <v>44183</v>
          </cell>
        </row>
        <row r="566">
          <cell r="A566">
            <v>44190</v>
          </cell>
        </row>
      </sheetData>
      <sheetData sheetId="40">
        <row r="24">
          <cell r="B24">
            <v>77.8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el weekly and 10 day pivot"/>
      <sheetName val="steel monthly pivot"/>
      <sheetName val="Steel Total Inventory monthly"/>
      <sheetName val="cisa mill inventory"/>
      <sheetName val="crude steel production"/>
      <sheetName val="rebar sales"/>
      <sheetName val="pipe sector"/>
      <sheetName val="trade revision summary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raw material import arb"/>
      <sheetName val="raw material import forecast"/>
      <sheetName val="Scrap monthly"/>
      <sheetName val="production benchmark"/>
      <sheetName val="yearly table"/>
      <sheetName val="monthly tables"/>
      <sheetName val="EAF CU"/>
      <sheetName val="demand flag benchmark"/>
      <sheetName val="Flats LTC"/>
      <sheetName val="Flats model recalibrated"/>
      <sheetName val="pipe output"/>
      <sheetName val="Strip Model"/>
      <sheetName val="monthly apparent demand"/>
      <sheetName val="Flats Indirect Export"/>
      <sheetName val="2020 capacity"/>
      <sheetName val="special time period stats"/>
      <sheetName val="cny inv"/>
      <sheetName val="others"/>
      <sheetName val="steel social Inventory"/>
      <sheetName val="flats model re-org"/>
      <sheetName val="data new sample"/>
      <sheetName val="steel by product"/>
      <sheetName val="steel inv evolution market"/>
      <sheetName val="inv demad ratio"/>
      <sheetName val="Production benchmark new"/>
      <sheetName val="Raw material"/>
      <sheetName val="Bf and scrap Scenario"/>
      <sheetName val="production regression"/>
      <sheetName val="scrap"/>
      <sheetName val="Overall Ferrous inventory"/>
      <sheetName val="CU vs removal"/>
      <sheetName val="raw materials monthly"/>
      <sheetName val="Prices Pivot"/>
      <sheetName val="regress"/>
      <sheetName val="flat long switching"/>
      <sheetName val="China Prices"/>
      <sheetName val="HRC Regional"/>
      <sheetName val="rb-scrap sprd pivot"/>
      <sheetName val="IO Supply Quarterly"/>
      <sheetName val="IO Monthly"/>
      <sheetName val="IO Shipment"/>
      <sheetName val="Ali Inventory"/>
      <sheetName val="Glass 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>
        <row r="411">
          <cell r="G411">
            <v>73.445993212356285</v>
          </cell>
        </row>
        <row r="412">
          <cell r="G412">
            <v>74.127084083668109</v>
          </cell>
        </row>
        <row r="413">
          <cell r="G413">
            <v>74.63536085330378</v>
          </cell>
        </row>
        <row r="414">
          <cell r="G414">
            <v>74.289732649951517</v>
          </cell>
        </row>
        <row r="415">
          <cell r="G415">
            <v>74.29711040310292</v>
          </cell>
        </row>
        <row r="416">
          <cell r="G416">
            <v>74.098330239645378</v>
          </cell>
        </row>
        <row r="417">
          <cell r="G417">
            <v>74.338091702451862</v>
          </cell>
        </row>
        <row r="418">
          <cell r="G418">
            <v>74.423383709655084</v>
          </cell>
        </row>
        <row r="419">
          <cell r="G419">
            <v>74.58</v>
          </cell>
        </row>
        <row r="420">
          <cell r="G420">
            <v>74.95</v>
          </cell>
        </row>
        <row r="421">
          <cell r="G421">
            <v>74.53</v>
          </cell>
        </row>
        <row r="422">
          <cell r="G422">
            <v>74.86</v>
          </cell>
        </row>
        <row r="423">
          <cell r="G423">
            <v>75.89</v>
          </cell>
        </row>
        <row r="424">
          <cell r="G424">
            <v>76.78</v>
          </cell>
        </row>
        <row r="425">
          <cell r="G425">
            <v>77.92</v>
          </cell>
        </row>
        <row r="426">
          <cell r="G426">
            <v>78.25</v>
          </cell>
        </row>
        <row r="427">
          <cell r="G427">
            <v>77.400000000000006</v>
          </cell>
        </row>
        <row r="428">
          <cell r="G428">
            <v>77.790000000000006</v>
          </cell>
        </row>
        <row r="429">
          <cell r="G429">
            <v>78.62</v>
          </cell>
        </row>
        <row r="430">
          <cell r="G430">
            <v>80.400000000000006</v>
          </cell>
        </row>
        <row r="431">
          <cell r="G431">
            <v>81.489999999999995</v>
          </cell>
        </row>
        <row r="432">
          <cell r="G432">
            <v>81.63</v>
          </cell>
        </row>
        <row r="433">
          <cell r="G433">
            <v>81.61</v>
          </cell>
        </row>
        <row r="434">
          <cell r="G434">
            <v>81.319999999999993</v>
          </cell>
        </row>
        <row r="435">
          <cell r="G435">
            <v>81.290000000000006</v>
          </cell>
        </row>
        <row r="436">
          <cell r="G436">
            <v>81.099999999999994</v>
          </cell>
        </row>
        <row r="437">
          <cell r="G437">
            <v>81.430000000000007</v>
          </cell>
        </row>
        <row r="438">
          <cell r="G438">
            <v>81.52</v>
          </cell>
        </row>
        <row r="439">
          <cell r="G439">
            <v>81.66</v>
          </cell>
        </row>
        <row r="440">
          <cell r="G440">
            <v>80</v>
          </cell>
        </row>
        <row r="441">
          <cell r="G441">
            <v>79.69</v>
          </cell>
        </row>
        <row r="442">
          <cell r="G442">
            <v>79.12</v>
          </cell>
        </row>
        <row r="443">
          <cell r="G443">
            <v>79.16</v>
          </cell>
        </row>
        <row r="444">
          <cell r="G444">
            <v>79.239999999999995</v>
          </cell>
        </row>
        <row r="445">
          <cell r="G445">
            <v>79.25</v>
          </cell>
        </row>
        <row r="446">
          <cell r="G446">
            <v>79.61</v>
          </cell>
        </row>
        <row r="447">
          <cell r="G447">
            <v>79.83</v>
          </cell>
        </row>
        <row r="448">
          <cell r="G448">
            <v>80.430000000000007</v>
          </cell>
        </row>
        <row r="449">
          <cell r="G449">
            <v>81.42</v>
          </cell>
        </row>
        <row r="450">
          <cell r="G450">
            <v>81.42</v>
          </cell>
        </row>
        <row r="451">
          <cell r="G451">
            <v>81.93</v>
          </cell>
        </row>
        <row r="452">
          <cell r="G452">
            <v>82.04</v>
          </cell>
        </row>
        <row r="453">
          <cell r="G453">
            <v>81.66</v>
          </cell>
        </row>
        <row r="454">
          <cell r="G454">
            <v>81.709999999999994</v>
          </cell>
        </row>
        <row r="455">
          <cell r="G455">
            <v>80.75</v>
          </cell>
        </row>
        <row r="456">
          <cell r="G456">
            <v>80.5</v>
          </cell>
        </row>
        <row r="457">
          <cell r="G457">
            <v>79.23</v>
          </cell>
        </row>
        <row r="458">
          <cell r="G458">
            <v>79.31</v>
          </cell>
        </row>
        <row r="459">
          <cell r="G459">
            <v>78.81</v>
          </cell>
        </row>
        <row r="460">
          <cell r="G460">
            <v>78.13</v>
          </cell>
        </row>
        <row r="461">
          <cell r="G461">
            <v>77.790000000000006</v>
          </cell>
        </row>
        <row r="462">
          <cell r="G462">
            <v>76.8</v>
          </cell>
        </row>
        <row r="463">
          <cell r="G463">
            <v>76.03</v>
          </cell>
        </row>
        <row r="464">
          <cell r="G464">
            <v>76.42</v>
          </cell>
        </row>
        <row r="465">
          <cell r="G465">
            <v>76.45</v>
          </cell>
        </row>
        <row r="466">
          <cell r="G466">
            <v>77.239999999999995</v>
          </cell>
        </row>
        <row r="467">
          <cell r="G467">
            <v>77.790000000000006</v>
          </cell>
        </row>
        <row r="468">
          <cell r="G468">
            <v>77.290000000000006</v>
          </cell>
        </row>
        <row r="469">
          <cell r="G469">
            <v>78.62</v>
          </cell>
        </row>
        <row r="470">
          <cell r="G470">
            <v>79.040000000000006</v>
          </cell>
        </row>
        <row r="471">
          <cell r="G471">
            <v>78.88</v>
          </cell>
        </row>
        <row r="472">
          <cell r="G472">
            <v>76.959999999999994</v>
          </cell>
        </row>
        <row r="473">
          <cell r="G473">
            <v>76.58</v>
          </cell>
        </row>
        <row r="474">
          <cell r="G474">
            <v>77.5</v>
          </cell>
        </row>
        <row r="475">
          <cell r="G475">
            <v>78.31</v>
          </cell>
        </row>
        <row r="476">
          <cell r="G476">
            <v>79.45</v>
          </cell>
        </row>
        <row r="477">
          <cell r="G477">
            <v>81.739999999999995</v>
          </cell>
        </row>
        <row r="478">
          <cell r="G478">
            <v>83.05</v>
          </cell>
        </row>
        <row r="479">
          <cell r="G479">
            <v>83.54</v>
          </cell>
        </row>
        <row r="480">
          <cell r="G480">
            <v>83.96</v>
          </cell>
        </row>
        <row r="481">
          <cell r="G481">
            <v>83.43</v>
          </cell>
        </row>
        <row r="482">
          <cell r="G482">
            <v>83.69</v>
          </cell>
        </row>
        <row r="483">
          <cell r="G483">
            <v>84.17</v>
          </cell>
        </row>
        <row r="484">
          <cell r="G484">
            <v>84.37</v>
          </cell>
        </row>
        <row r="485">
          <cell r="G485">
            <v>85.05</v>
          </cell>
        </row>
        <row r="486">
          <cell r="G486">
            <v>85.03</v>
          </cell>
        </row>
        <row r="487">
          <cell r="G487">
            <v>84.54</v>
          </cell>
        </row>
        <row r="488">
          <cell r="G488">
            <v>83.81</v>
          </cell>
        </row>
        <row r="489">
          <cell r="G489">
            <v>81.13</v>
          </cell>
        </row>
        <row r="490">
          <cell r="G490">
            <v>80.849999999999994</v>
          </cell>
        </row>
        <row r="491">
          <cell r="G491">
            <v>80.430000000000007</v>
          </cell>
        </row>
        <row r="492">
          <cell r="G492">
            <v>80.73</v>
          </cell>
        </row>
        <row r="493">
          <cell r="G493">
            <v>78.44</v>
          </cell>
        </row>
        <row r="494">
          <cell r="G494">
            <v>82.04</v>
          </cell>
        </row>
        <row r="495">
          <cell r="G495">
            <v>82.25</v>
          </cell>
        </row>
        <row r="496">
          <cell r="G496">
            <v>82.07</v>
          </cell>
        </row>
        <row r="497">
          <cell r="G497">
            <v>81.599999999999994</v>
          </cell>
        </row>
        <row r="498">
          <cell r="G498">
            <v>82.95</v>
          </cell>
        </row>
        <row r="499">
          <cell r="G499">
            <v>83.15</v>
          </cell>
        </row>
        <row r="500">
          <cell r="G500">
            <v>83.06</v>
          </cell>
        </row>
        <row r="501">
          <cell r="G501">
            <v>79.319999999999993</v>
          </cell>
        </row>
        <row r="502">
          <cell r="G502">
            <v>70.33</v>
          </cell>
        </row>
        <row r="503">
          <cell r="G503">
            <v>76.94</v>
          </cell>
        </row>
        <row r="504">
          <cell r="G504">
            <v>78.599999999999994</v>
          </cell>
        </row>
        <row r="505">
          <cell r="G505">
            <v>77.239999999999995</v>
          </cell>
        </row>
        <row r="506">
          <cell r="G506">
            <v>78.48</v>
          </cell>
        </row>
        <row r="507">
          <cell r="G507">
            <v>77.39</v>
          </cell>
        </row>
        <row r="508">
          <cell r="G508">
            <v>78.760000000000005</v>
          </cell>
        </row>
        <row r="509">
          <cell r="G509">
            <v>78.47</v>
          </cell>
        </row>
        <row r="510">
          <cell r="G510">
            <v>79.89</v>
          </cell>
        </row>
        <row r="511">
          <cell r="G511">
            <v>80.94</v>
          </cell>
        </row>
        <row r="512">
          <cell r="G512">
            <v>80.23</v>
          </cell>
        </row>
        <row r="513">
          <cell r="G513">
            <v>79.23</v>
          </cell>
        </row>
        <row r="514">
          <cell r="G514">
            <v>78.990000000000009</v>
          </cell>
        </row>
        <row r="515">
          <cell r="G515">
            <v>79.650000000000006</v>
          </cell>
        </row>
        <row r="516">
          <cell r="G516">
            <v>79.41</v>
          </cell>
        </row>
        <row r="517">
          <cell r="G517">
            <v>78.88</v>
          </cell>
        </row>
        <row r="518">
          <cell r="G518">
            <v>80.009999999999991</v>
          </cell>
        </row>
        <row r="519">
          <cell r="G519">
            <v>79.509999999999991</v>
          </cell>
        </row>
        <row r="520">
          <cell r="G520">
            <v>77.760000000000005</v>
          </cell>
        </row>
        <row r="521">
          <cell r="G521">
            <v>74.7</v>
          </cell>
        </row>
        <row r="522">
          <cell r="G522">
            <v>73.930000000000007</v>
          </cell>
        </row>
        <row r="523">
          <cell r="G523">
            <v>73.819999999999993</v>
          </cell>
        </row>
        <row r="524">
          <cell r="G524">
            <v>73.78</v>
          </cell>
        </row>
        <row r="525">
          <cell r="G525">
            <v>73.900000000000006</v>
          </cell>
        </row>
        <row r="526">
          <cell r="G526">
            <v>75.260000000000005</v>
          </cell>
        </row>
        <row r="527">
          <cell r="G527">
            <v>76.19</v>
          </cell>
        </row>
        <row r="528">
          <cell r="G528">
            <v>77.8</v>
          </cell>
        </row>
        <row r="529">
          <cell r="G529">
            <v>78.81</v>
          </cell>
        </row>
        <row r="530">
          <cell r="G530">
            <v>79.97</v>
          </cell>
        </row>
        <row r="531">
          <cell r="G531">
            <v>80.599999999999994</v>
          </cell>
        </row>
        <row r="532">
          <cell r="G532">
            <v>81.680000000000007</v>
          </cell>
        </row>
        <row r="533">
          <cell r="G533">
            <v>82.196611700926141</v>
          </cell>
        </row>
        <row r="534">
          <cell r="G534">
            <v>82.943602113556565</v>
          </cell>
        </row>
        <row r="535">
          <cell r="G535">
            <v>83.875034603379689</v>
          </cell>
        </row>
        <row r="536">
          <cell r="G536">
            <v>84.271585069343985</v>
          </cell>
        </row>
        <row r="537">
          <cell r="G537">
            <v>84.751134470045002</v>
          </cell>
        </row>
        <row r="538">
          <cell r="G538">
            <v>85.166129143728568</v>
          </cell>
        </row>
        <row r="539">
          <cell r="G539">
            <v>85.452014363377259</v>
          </cell>
        </row>
        <row r="540">
          <cell r="G540">
            <v>86.152894256709516</v>
          </cell>
        </row>
        <row r="541">
          <cell r="G541">
            <v>86.088339529692064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"/>
      <sheetName val="weekly model"/>
      <sheetName val="Port inventory evolution summa"/>
      <sheetName val="headline comp"/>
      <sheetName val="market expectation on SnD"/>
      <sheetName val="factor breakdown"/>
      <sheetName val="weekly inventory track"/>
      <sheetName val="Sheet2"/>
      <sheetName val="rating"/>
      <sheetName val="weekly data seasonality"/>
      <sheetName val="dataset"/>
      <sheetName val="mysteel data and market expecta"/>
      <sheetName val="Market survey"/>
      <sheetName val="How to track"/>
    </sheetNames>
    <sheetDataSet>
      <sheetData sheetId="0" refreshError="1"/>
      <sheetData sheetId="1">
        <row r="108">
          <cell r="L108">
            <v>21.973180624175171</v>
          </cell>
        </row>
        <row r="109">
          <cell r="L109">
            <v>20.84492095383106</v>
          </cell>
        </row>
        <row r="110">
          <cell r="L110">
            <v>20.767128284663215</v>
          </cell>
        </row>
        <row r="111">
          <cell r="L111">
            <v>19.443935680950723</v>
          </cell>
        </row>
        <row r="112">
          <cell r="L112">
            <v>19.867168650559154</v>
          </cell>
        </row>
        <row r="113">
          <cell r="L113">
            <v>20.174231574523056</v>
          </cell>
        </row>
        <row r="114">
          <cell r="L114">
            <v>19.165431705276042</v>
          </cell>
        </row>
        <row r="115">
          <cell r="L115">
            <v>19.54629030967979</v>
          </cell>
        </row>
        <row r="116">
          <cell r="L116">
            <v>18.035054808165714</v>
          </cell>
        </row>
        <row r="117">
          <cell r="L117">
            <v>18.261202680578801</v>
          </cell>
        </row>
        <row r="118">
          <cell r="L118">
            <v>19.49430770990973</v>
          </cell>
        </row>
        <row r="119">
          <cell r="L119">
            <v>19.089730070169029</v>
          </cell>
        </row>
        <row r="120">
          <cell r="L120">
            <v>18.953869529342853</v>
          </cell>
        </row>
        <row r="121">
          <cell r="L121">
            <v>18.61431665825161</v>
          </cell>
        </row>
        <row r="122">
          <cell r="L122">
            <v>18.892751411870577</v>
          </cell>
        </row>
        <row r="123">
          <cell r="L123">
            <v>20.665384594828083</v>
          </cell>
        </row>
        <row r="124">
          <cell r="L124">
            <v>20.351746411273247</v>
          </cell>
        </row>
        <row r="125">
          <cell r="L125">
            <v>19.093566481137437</v>
          </cell>
        </row>
        <row r="126">
          <cell r="L126">
            <v>19.904763639223933</v>
          </cell>
        </row>
        <row r="127">
          <cell r="L127">
            <v>19.808614225336083</v>
          </cell>
        </row>
        <row r="128">
          <cell r="L128">
            <v>19.167005136351939</v>
          </cell>
        </row>
        <row r="129">
          <cell r="L129">
            <v>20.001208044272424</v>
          </cell>
        </row>
        <row r="130">
          <cell r="L130">
            <v>20.55140436610705</v>
          </cell>
        </row>
        <row r="131">
          <cell r="L131">
            <v>20.45691417767943</v>
          </cell>
        </row>
        <row r="132">
          <cell r="L132">
            <v>20.290157878293854</v>
          </cell>
        </row>
        <row r="133">
          <cell r="L133">
            <v>20.652629705650121</v>
          </cell>
        </row>
        <row r="134">
          <cell r="L134">
            <v>20.556043550311067</v>
          </cell>
        </row>
        <row r="135">
          <cell r="L135">
            <v>20.887460458631981</v>
          </cell>
        </row>
        <row r="136">
          <cell r="L136">
            <v>19.669220488181583</v>
          </cell>
        </row>
        <row r="137">
          <cell r="L137">
            <v>18.276297564448775</v>
          </cell>
        </row>
        <row r="138">
          <cell r="L138">
            <v>20.020161330886523</v>
          </cell>
        </row>
        <row r="139">
          <cell r="L139">
            <v>19.356106374828897</v>
          </cell>
        </row>
        <row r="140">
          <cell r="L140">
            <v>18.246436349820094</v>
          </cell>
        </row>
        <row r="141">
          <cell r="L141">
            <v>19.379317918072488</v>
          </cell>
        </row>
        <row r="142">
          <cell r="L142">
            <v>20.790006188599062</v>
          </cell>
        </row>
        <row r="143">
          <cell r="L143">
            <v>20.80423327860905</v>
          </cell>
        </row>
        <row r="144">
          <cell r="L144">
            <v>19.276459227307928</v>
          </cell>
        </row>
        <row r="145">
          <cell r="L145">
            <v>19.137540937060479</v>
          </cell>
        </row>
        <row r="146">
          <cell r="L146">
            <v>19.987427644735767</v>
          </cell>
        </row>
        <row r="147">
          <cell r="L147">
            <v>21.566969354679387</v>
          </cell>
        </row>
        <row r="148">
          <cell r="L148">
            <v>21.168713961620391</v>
          </cell>
        </row>
        <row r="149">
          <cell r="L149">
            <v>19.252359776564827</v>
          </cell>
        </row>
        <row r="150">
          <cell r="L150">
            <v>19.890435064489534</v>
          </cell>
        </row>
        <row r="151">
          <cell r="L151">
            <v>20.730779973338734</v>
          </cell>
        </row>
        <row r="152">
          <cell r="L152">
            <v>19.212749275101956</v>
          </cell>
        </row>
        <row r="153">
          <cell r="L153">
            <v>18.780047220520608</v>
          </cell>
        </row>
        <row r="154">
          <cell r="L154">
            <v>19.359717206223884</v>
          </cell>
        </row>
        <row r="155">
          <cell r="L155">
            <v>19.020485565472896</v>
          </cell>
        </row>
        <row r="156">
          <cell r="L156">
            <v>19.603910371670196</v>
          </cell>
        </row>
        <row r="157">
          <cell r="L157">
            <v>18.989238791559711</v>
          </cell>
        </row>
        <row r="158">
          <cell r="L158">
            <v>19.646300103983599</v>
          </cell>
        </row>
        <row r="159">
          <cell r="L159">
            <v>21.307768838098813</v>
          </cell>
        </row>
        <row r="160">
          <cell r="L160">
            <v>21.357891875867828</v>
          </cell>
        </row>
        <row r="161">
          <cell r="L161">
            <v>21.590004880199281</v>
          </cell>
        </row>
        <row r="162">
          <cell r="L162">
            <v>21.14547733589724</v>
          </cell>
        </row>
        <row r="163">
          <cell r="L163">
            <v>20.449374086986609</v>
          </cell>
        </row>
        <row r="164">
          <cell r="L164">
            <v>20.308025429136162</v>
          </cell>
        </row>
        <row r="165">
          <cell r="L165">
            <v>18.362480771855026</v>
          </cell>
        </row>
        <row r="166">
          <cell r="L166">
            <v>17.876434357369703</v>
          </cell>
        </row>
        <row r="167">
          <cell r="L167">
            <v>18.928059823664238</v>
          </cell>
        </row>
        <row r="168">
          <cell r="L168">
            <v>18.662149367515674</v>
          </cell>
        </row>
        <row r="169">
          <cell r="L169">
            <v>19.20742604443555</v>
          </cell>
        </row>
        <row r="170">
          <cell r="L170">
            <v>19.469503298951295</v>
          </cell>
        </row>
        <row r="171">
          <cell r="L171">
            <v>19.129753105836656</v>
          </cell>
        </row>
        <row r="172">
          <cell r="L172">
            <v>18.883473611584588</v>
          </cell>
        </row>
        <row r="173">
          <cell r="L173">
            <v>18.393698753363886</v>
          </cell>
        </row>
        <row r="174">
          <cell r="L174">
            <v>13.876606998835264</v>
          </cell>
        </row>
        <row r="175">
          <cell r="L175">
            <v>12.863251787624067</v>
          </cell>
        </row>
        <row r="176">
          <cell r="L176">
            <v>17.116523715852612</v>
          </cell>
        </row>
        <row r="177">
          <cell r="L177">
            <v>17.64238665204941</v>
          </cell>
        </row>
        <row r="178">
          <cell r="L178">
            <v>17.157654627080987</v>
          </cell>
        </row>
        <row r="179">
          <cell r="L179">
            <v>16.51111745363594</v>
          </cell>
        </row>
        <row r="180">
          <cell r="L180">
            <v>16.913444687574472</v>
          </cell>
        </row>
        <row r="181">
          <cell r="L181">
            <v>18.114239535632542</v>
          </cell>
        </row>
        <row r="182">
          <cell r="L182">
            <v>19.226065528170441</v>
          </cell>
        </row>
        <row r="183">
          <cell r="L183">
            <v>20.411773772419394</v>
          </cell>
        </row>
        <row r="184">
          <cell r="L184">
            <v>19.420211448463622</v>
          </cell>
        </row>
        <row r="185">
          <cell r="L185">
            <v>18.596535775174761</v>
          </cell>
        </row>
        <row r="186">
          <cell r="L186">
            <v>20.63981163375955</v>
          </cell>
        </row>
        <row r="187">
          <cell r="L187">
            <v>20.256298833492554</v>
          </cell>
        </row>
        <row r="188">
          <cell r="L188">
            <v>20.167061941251021</v>
          </cell>
        </row>
        <row r="189">
          <cell r="L189">
            <v>19.027393632115654</v>
          </cell>
        </row>
        <row r="190">
          <cell r="L190">
            <v>20.053598490638841</v>
          </cell>
        </row>
        <row r="191">
          <cell r="L191">
            <v>18.471209957847208</v>
          </cell>
        </row>
        <row r="192">
          <cell r="L192">
            <v>19.578300819600315</v>
          </cell>
        </row>
        <row r="193">
          <cell r="L193">
            <v>21.340167327066553</v>
          </cell>
        </row>
        <row r="194">
          <cell r="L194">
            <v>20.764435845325469</v>
          </cell>
        </row>
        <row r="195">
          <cell r="L195">
            <v>21.244240490226613</v>
          </cell>
        </row>
        <row r="196">
          <cell r="L196">
            <v>20.313553913831043</v>
          </cell>
        </row>
        <row r="197">
          <cell r="L197">
            <v>21.335371843515638</v>
          </cell>
        </row>
        <row r="198">
          <cell r="L198">
            <v>22.690984088110035</v>
          </cell>
        </row>
        <row r="199">
          <cell r="L199">
            <v>21.041384312850727</v>
          </cell>
        </row>
        <row r="200">
          <cell r="L200">
            <v>20.292893143195844</v>
          </cell>
        </row>
        <row r="201">
          <cell r="L201">
            <v>18.724777526002327</v>
          </cell>
        </row>
        <row r="202">
          <cell r="L202">
            <v>18.77106639080149</v>
          </cell>
        </row>
        <row r="203">
          <cell r="L203">
            <v>19.866794825137276</v>
          </cell>
        </row>
        <row r="204">
          <cell r="L204">
            <v>20.328926426661898</v>
          </cell>
        </row>
        <row r="205">
          <cell r="L205">
            <v>21.009666399273232</v>
          </cell>
        </row>
        <row r="206">
          <cell r="L206">
            <v>20.635965979070633</v>
          </cell>
        </row>
        <row r="207">
          <cell r="L207">
            <v>20.646463558043859</v>
          </cell>
        </row>
        <row r="208">
          <cell r="L208">
            <v>20.766758971176642</v>
          </cell>
        </row>
        <row r="209">
          <cell r="L209">
            <v>20.570841777143297</v>
          </cell>
        </row>
        <row r="210">
          <cell r="L210">
            <v>19.780608444514712</v>
          </cell>
        </row>
        <row r="211">
          <cell r="L211">
            <v>20.439213120684549</v>
          </cell>
        </row>
        <row r="212">
          <cell r="L212">
            <v>21.416132498709164</v>
          </cell>
        </row>
        <row r="213">
          <cell r="L213">
            <v>21.299906845336526</v>
          </cell>
        </row>
        <row r="214">
          <cell r="L214">
            <v>20.840465549386117</v>
          </cell>
        </row>
        <row r="215">
          <cell r="L215">
            <v>19.788878184182373</v>
          </cell>
        </row>
        <row r="216">
          <cell r="L216">
            <v>18.660466422442092</v>
          </cell>
        </row>
        <row r="217">
          <cell r="L217">
            <v>18.507648376154027</v>
          </cell>
        </row>
        <row r="218">
          <cell r="L218">
            <v>18.475392711691459</v>
          </cell>
        </row>
        <row r="219">
          <cell r="L219">
            <v>16.389248016376392</v>
          </cell>
        </row>
        <row r="220">
          <cell r="L220">
            <v>14.301411858507809</v>
          </cell>
        </row>
        <row r="221">
          <cell r="L221">
            <v>18.728273525636432</v>
          </cell>
        </row>
        <row r="222">
          <cell r="L222">
            <v>18.230731386602908</v>
          </cell>
        </row>
        <row r="223">
          <cell r="L223">
            <v>18.039010030330232</v>
          </cell>
        </row>
        <row r="224">
          <cell r="L224">
            <v>18.773791213805623</v>
          </cell>
        </row>
        <row r="225">
          <cell r="L225">
            <v>21.071109499589255</v>
          </cell>
        </row>
        <row r="226">
          <cell r="L226">
            <v>20.261764230058578</v>
          </cell>
        </row>
        <row r="227">
          <cell r="L227">
            <v>18.462871634310197</v>
          </cell>
        </row>
        <row r="228">
          <cell r="L228">
            <v>18.413771933845574</v>
          </cell>
        </row>
        <row r="229">
          <cell r="L229">
            <v>19.346480833847185</v>
          </cell>
        </row>
        <row r="230">
          <cell r="L230">
            <v>20.294982553768705</v>
          </cell>
        </row>
        <row r="231">
          <cell r="L231">
            <v>21.316715060276522</v>
          </cell>
        </row>
        <row r="232">
          <cell r="L232">
            <v>21.006959305049783</v>
          </cell>
        </row>
        <row r="233">
          <cell r="L233">
            <v>20.81585795386772</v>
          </cell>
        </row>
        <row r="234">
          <cell r="L234">
            <v>20.722281103612097</v>
          </cell>
        </row>
        <row r="235">
          <cell r="L235">
            <v>20.574725548203958</v>
          </cell>
        </row>
        <row r="236">
          <cell r="L236">
            <v>21.548579428187264</v>
          </cell>
        </row>
        <row r="237">
          <cell r="L237">
            <v>22.114808020029631</v>
          </cell>
        </row>
        <row r="238">
          <cell r="L238">
            <v>21.853353338693143</v>
          </cell>
        </row>
        <row r="239">
          <cell r="L239">
            <v>22.70377501213569</v>
          </cell>
        </row>
        <row r="240">
          <cell r="L240">
            <v>23.007670747254725</v>
          </cell>
        </row>
        <row r="241">
          <cell r="L241">
            <v>22.565053490455117</v>
          </cell>
        </row>
        <row r="242">
          <cell r="L242">
            <v>21.676604309719817</v>
          </cell>
        </row>
        <row r="243">
          <cell r="L243">
            <v>21.280217417626286</v>
          </cell>
        </row>
        <row r="244">
          <cell r="L244">
            <v>21.111069762039865</v>
          </cell>
        </row>
        <row r="245">
          <cell r="L245">
            <v>20.55467627459479</v>
          </cell>
        </row>
        <row r="246">
          <cell r="L246">
            <v>20.292076574192386</v>
          </cell>
        </row>
        <row r="247">
          <cell r="L247">
            <v>21.914195566343448</v>
          </cell>
        </row>
        <row r="248">
          <cell r="L248">
            <v>22.701231621647604</v>
          </cell>
        </row>
        <row r="249">
          <cell r="L249">
            <v>22.134887776598916</v>
          </cell>
          <cell r="AE249">
            <v>21.732000000000006</v>
          </cell>
        </row>
        <row r="250">
          <cell r="L250">
            <v>21.734318460956118</v>
          </cell>
          <cell r="AE250">
            <v>21.402300000000011</v>
          </cell>
        </row>
        <row r="251">
          <cell r="L251">
            <v>22.195595058812337</v>
          </cell>
          <cell r="AE251">
            <v>19.496700000000001</v>
          </cell>
        </row>
        <row r="252">
          <cell r="L252">
            <v>23.070696707121041</v>
          </cell>
          <cell r="AE252">
            <v>21.239000000000004</v>
          </cell>
        </row>
        <row r="253">
          <cell r="L253">
            <v>21.882260384296163</v>
          </cell>
          <cell r="AE253">
            <v>20.329499999999999</v>
          </cell>
        </row>
        <row r="254">
          <cell r="L254">
            <v>21.539384754333721</v>
          </cell>
          <cell r="AE254">
            <v>20.5</v>
          </cell>
        </row>
        <row r="255">
          <cell r="L255">
            <v>22.136028651070298</v>
          </cell>
          <cell r="AE255">
            <v>21.108937102108506</v>
          </cell>
        </row>
        <row r="256">
          <cell r="L256">
            <v>23.797098398814917</v>
          </cell>
          <cell r="AE256">
            <v>20.904177408029565</v>
          </cell>
        </row>
        <row r="257">
          <cell r="L257">
            <v>22.364707893899265</v>
          </cell>
          <cell r="AE257">
            <v>21.469372703960012</v>
          </cell>
        </row>
        <row r="258">
          <cell r="L258">
            <v>21.901384405148612</v>
          </cell>
          <cell r="AE258">
            <v>21.319961440539426</v>
          </cell>
        </row>
        <row r="259">
          <cell r="L259">
            <v>21.31509273514029</v>
          </cell>
          <cell r="AE259">
            <v>22.547108627586798</v>
          </cell>
        </row>
        <row r="260">
          <cell r="L260">
            <v>21.453796225007597</v>
          </cell>
          <cell r="AE260">
            <v>22.42144963576067</v>
          </cell>
        </row>
        <row r="261">
          <cell r="L261">
            <v>20.69723996858211</v>
          </cell>
          <cell r="AE261">
            <v>20.890712772252812</v>
          </cell>
        </row>
        <row r="262">
          <cell r="L262">
            <v>20.835152994001167</v>
          </cell>
          <cell r="AE262">
            <v>20.350756102471642</v>
          </cell>
        </row>
        <row r="263">
          <cell r="L263">
            <v>20.195618976565939</v>
          </cell>
          <cell r="AE263">
            <v>20.743352127225847</v>
          </cell>
        </row>
        <row r="264">
          <cell r="L264">
            <v>20.206787691880951</v>
          </cell>
          <cell r="AC264">
            <v>19.785498</v>
          </cell>
          <cell r="AE264">
            <v>19.285498</v>
          </cell>
        </row>
        <row r="265">
          <cell r="L265">
            <v>23.044172635293737</v>
          </cell>
          <cell r="AC265">
            <v>21.522494000000009</v>
          </cell>
          <cell r="AE265">
            <v>20.822727206892825</v>
          </cell>
        </row>
        <row r="266">
          <cell r="L266">
            <v>24.722782600273757</v>
          </cell>
          <cell r="AC266">
            <v>20.928161000000003</v>
          </cell>
          <cell r="AE266">
            <v>20.243786866579466</v>
          </cell>
        </row>
        <row r="267">
          <cell r="L267">
            <v>23.369886700923065</v>
          </cell>
          <cell r="AC267">
            <v>22.313199999999998</v>
          </cell>
          <cell r="AE267">
            <v>21.582577865094954</v>
          </cell>
        </row>
        <row r="268">
          <cell r="L268">
            <v>21.510224207992728</v>
          </cell>
          <cell r="AC268">
            <v>21.284900000000004</v>
          </cell>
          <cell r="AE268">
            <v>20.577995317170377</v>
          </cell>
        </row>
        <row r="269">
          <cell r="L269">
            <v>21.171450545816764</v>
          </cell>
          <cell r="AC269">
            <v>22.960699999999996</v>
          </cell>
          <cell r="AE269">
            <v>22.204916589861746</v>
          </cell>
        </row>
        <row r="270">
          <cell r="L270">
            <v>20.336643823752226</v>
          </cell>
          <cell r="AC270">
            <v>22.960699999999996</v>
          </cell>
          <cell r="AE270">
            <v>22.213524601366739</v>
          </cell>
        </row>
        <row r="271">
          <cell r="L271">
            <v>18.327693504602923</v>
          </cell>
          <cell r="AC271">
            <v>19.939499999999999</v>
          </cell>
          <cell r="AE271">
            <v>19.290638952164009</v>
          </cell>
        </row>
        <row r="272">
          <cell r="L272">
            <v>18.872846386892281</v>
          </cell>
          <cell r="AC272">
            <v>20.773640000000004</v>
          </cell>
          <cell r="AE272">
            <v>19.648063493714783</v>
          </cell>
        </row>
        <row r="273">
          <cell r="L273">
            <v>21.610049691752952</v>
          </cell>
          <cell r="AC273">
            <v>19.614040000000003</v>
          </cell>
          <cell r="AE273">
            <v>18.548638587724064</v>
          </cell>
        </row>
        <row r="274">
          <cell r="L274">
            <v>20.603896560485989</v>
          </cell>
          <cell r="AC274">
            <v>19.631878999999998</v>
          </cell>
          <cell r="AE274">
            <v>18.763115685474055</v>
          </cell>
        </row>
        <row r="275">
          <cell r="L275">
            <v>19.864740770089512</v>
          </cell>
          <cell r="AC275">
            <v>20.000755000000009</v>
          </cell>
          <cell r="AE275">
            <v>19.082868125286836</v>
          </cell>
        </row>
        <row r="276">
          <cell r="L276">
            <v>19.848745226477469</v>
          </cell>
          <cell r="AC276">
            <v>21.496160000000003</v>
          </cell>
          <cell r="AE276">
            <v>20.759380916040968</v>
          </cell>
        </row>
        <row r="277">
          <cell r="L277">
            <v>21.346494142178294</v>
          </cell>
          <cell r="AC277">
            <v>20.287037500000007</v>
          </cell>
          <cell r="AE277">
            <v>19.596024334690906</v>
          </cell>
        </row>
        <row r="278">
          <cell r="L278">
            <v>23.090442527266045</v>
          </cell>
          <cell r="AC278">
            <v>20.002085000000001</v>
          </cell>
          <cell r="AE278">
            <v>19.312072996320321</v>
          </cell>
        </row>
        <row r="279">
          <cell r="L279">
            <v>23.329335817246491</v>
          </cell>
          <cell r="AC279">
            <v>21.554510499999992</v>
          </cell>
        </row>
        <row r="280">
          <cell r="L280">
            <v>20.544724365326605</v>
          </cell>
          <cell r="AC280">
            <v>19.968068000000009</v>
          </cell>
        </row>
        <row r="281">
          <cell r="L281">
            <v>20.112330254682817</v>
          </cell>
          <cell r="AC281">
            <v>21.235902000000006</v>
          </cell>
        </row>
        <row r="282">
          <cell r="L282" t="e">
            <v>#DIV/0!</v>
          </cell>
          <cell r="AC282">
            <v>21.093815999999993</v>
          </cell>
        </row>
        <row r="283">
          <cell r="L283" t="e">
            <v>#DIV/0!</v>
          </cell>
          <cell r="AC283">
            <v>21.230698963506534</v>
          </cell>
        </row>
        <row r="284">
          <cell r="L284" t="e">
            <v>#DIV/0!</v>
          </cell>
          <cell r="AC284">
            <v>21.521050222955225</v>
          </cell>
        </row>
        <row r="285">
          <cell r="L285" t="e">
            <v>#DIV/0!</v>
          </cell>
          <cell r="AC285">
            <v>21.488798740303011</v>
          </cell>
        </row>
        <row r="286">
          <cell r="L286" t="e">
            <v>#DIV/0!</v>
          </cell>
          <cell r="AC286">
            <v>21.709151880062869</v>
          </cell>
        </row>
        <row r="287">
          <cell r="L287" t="e">
            <v>#DIV/0!</v>
          </cell>
          <cell r="AC287">
            <v>21.380406304517837</v>
          </cell>
        </row>
        <row r="288">
          <cell r="L288">
            <v>21.272441545081048</v>
          </cell>
          <cell r="AC288">
            <v>21.271414427896492</v>
          </cell>
        </row>
        <row r="289">
          <cell r="L289">
            <v>21.118639080555194</v>
          </cell>
          <cell r="AC289">
            <v>21.73602396584123</v>
          </cell>
        </row>
        <row r="290">
          <cell r="L290">
            <v>21.304296773549222</v>
          </cell>
          <cell r="AC290">
            <v>21.342158566922578</v>
          </cell>
        </row>
        <row r="291">
          <cell r="L291">
            <v>22.010641407437944</v>
          </cell>
          <cell r="AC291">
            <v>21.664814719317505</v>
          </cell>
        </row>
        <row r="292">
          <cell r="L292">
            <v>22.781403956308296</v>
          </cell>
          <cell r="AC292">
            <v>21.32274497991968</v>
          </cell>
        </row>
        <row r="293">
          <cell r="L293">
            <v>22.471809076656669</v>
          </cell>
          <cell r="AC293">
            <v>21.158458799973559</v>
          </cell>
        </row>
        <row r="294">
          <cell r="L294">
            <v>21.988822923933448</v>
          </cell>
          <cell r="AC294">
            <v>20.994172620027435</v>
          </cell>
        </row>
        <row r="295">
          <cell r="L295">
            <v>21.984749914599071</v>
          </cell>
          <cell r="AC295">
            <v>21.275556118440335</v>
          </cell>
        </row>
        <row r="296">
          <cell r="L296">
            <v>22.761201855691407</v>
          </cell>
          <cell r="AC296">
            <v>22.159838143944697</v>
          </cell>
        </row>
        <row r="297">
          <cell r="L297">
            <v>23.007383840102992</v>
          </cell>
          <cell r="AC297">
            <v>22.158701172058141</v>
          </cell>
        </row>
        <row r="298">
          <cell r="L298">
            <v>22.599827367013962</v>
          </cell>
          <cell r="AC298">
            <v>21.063844126671057</v>
          </cell>
        </row>
        <row r="299">
          <cell r="L299">
            <v>22.468843061347272</v>
          </cell>
          <cell r="AC299">
            <v>22.101462496669328</v>
          </cell>
        </row>
        <row r="300">
          <cell r="L300">
            <v>22.910895571730986</v>
          </cell>
          <cell r="AC300">
            <v>21.353237868023893</v>
          </cell>
        </row>
        <row r="301">
          <cell r="L301">
            <v>23.147366675231904</v>
          </cell>
          <cell r="AC301">
            <v>21.623508478239518</v>
          </cell>
        </row>
        <row r="302">
          <cell r="L302">
            <v>23.149353497380321</v>
          </cell>
          <cell r="AC302">
            <v>21.430162802465187</v>
          </cell>
        </row>
        <row r="303">
          <cell r="L303">
            <v>22.902998946530602</v>
          </cell>
          <cell r="AC303">
            <v>20.194970769243014</v>
          </cell>
        </row>
        <row r="304">
          <cell r="L304">
            <v>22.654513714089955</v>
          </cell>
          <cell r="AC304">
            <v>21.874006080114452</v>
          </cell>
        </row>
        <row r="305">
          <cell r="L305">
            <v>22.770690025203926</v>
          </cell>
          <cell r="AC305">
            <v>21.538245075879882</v>
          </cell>
        </row>
        <row r="306">
          <cell r="L306">
            <v>23.088805351629635</v>
          </cell>
          <cell r="AC306">
            <v>21.423804350267531</v>
          </cell>
        </row>
        <row r="307">
          <cell r="L307">
            <v>23.290999893784271</v>
          </cell>
          <cell r="AC307">
            <v>21.724698068242351</v>
          </cell>
        </row>
        <row r="308">
          <cell r="L308">
            <v>23.044263643890044</v>
          </cell>
          <cell r="AC308">
            <v>22.244694122322173</v>
          </cell>
        </row>
        <row r="309">
          <cell r="L309">
            <v>23.155571801760203</v>
          </cell>
          <cell r="AC309">
            <v>21.992043297667443</v>
          </cell>
        </row>
        <row r="310">
          <cell r="L310">
            <v>22.699502068649934</v>
          </cell>
          <cell r="AC310">
            <v>22.447470359053952</v>
          </cell>
        </row>
        <row r="311">
          <cell r="L311">
            <v>22.307722514168074</v>
          </cell>
          <cell r="AC311">
            <v>22.055344520144676</v>
          </cell>
        </row>
        <row r="312">
          <cell r="L312">
            <v>22.501245834588286</v>
          </cell>
          <cell r="AC312">
            <v>21.919562037037039</v>
          </cell>
        </row>
        <row r="313">
          <cell r="L313">
            <v>22.20732851600572</v>
          </cell>
          <cell r="AC313">
            <v>21.12600986358612</v>
          </cell>
        </row>
        <row r="314">
          <cell r="L314">
            <v>22.472008706769252</v>
          </cell>
          <cell r="AC314">
            <v>20.456586347592904</v>
          </cell>
        </row>
        <row r="315">
          <cell r="L315">
            <v>23.257529423767117</v>
          </cell>
          <cell r="AC315">
            <v>20.767763191949982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Data"/>
      <sheetName val="Inventory"/>
      <sheetName val="Monthly Arrival"/>
      <sheetName val="Margin"/>
      <sheetName val="BZL Shipment_AZM"/>
      <sheetName val="Summary"/>
      <sheetName val="usage ratio track"/>
      <sheetName val="IOCJ"/>
      <sheetName val="MF"/>
      <sheetName val="NF"/>
      <sheetName val="PBF"/>
      <sheetName val="JMBF"/>
      <sheetName val="YF"/>
      <sheetName val="SSF"/>
      <sheetName val="FB"/>
      <sheetName val="PBL"/>
      <sheetName val="NBL"/>
      <sheetName val="Sheet1"/>
      <sheetName val="usage ratio summarry"/>
      <sheetName val="base case"/>
      <sheetName val="bear case"/>
      <sheetName val="bull case "/>
    </sheetNames>
    <sheetDataSet>
      <sheetData sheetId="0"/>
      <sheetData sheetId="1"/>
      <sheetData sheetId="2"/>
      <sheetData sheetId="3">
        <row r="1">
          <cell r="A1" t="str">
            <v>Date</v>
          </cell>
          <cell r="B1" t="str">
            <v>Rebar BOF Margin</v>
          </cell>
          <cell r="C1" t="str">
            <v>HRC BOF Margin</v>
          </cell>
        </row>
        <row r="2">
          <cell r="A2">
            <v>42738</v>
          </cell>
          <cell r="B2">
            <v>100.69658004499979</v>
          </cell>
          <cell r="C2">
            <v>466.08553849999998</v>
          </cell>
        </row>
        <row r="3">
          <cell r="A3">
            <v>42739</v>
          </cell>
          <cell r="B3">
            <v>131.91992630000004</v>
          </cell>
          <cell r="C3">
            <v>476.04139000000032</v>
          </cell>
        </row>
        <row r="4">
          <cell r="A4">
            <v>42740</v>
          </cell>
          <cell r="B4">
            <v>140.20368366499997</v>
          </cell>
          <cell r="C4">
            <v>503.12152449999985</v>
          </cell>
        </row>
        <row r="5">
          <cell r="A5">
            <v>42741</v>
          </cell>
          <cell r="B5">
            <v>118.70836515000019</v>
          </cell>
          <cell r="C5">
            <v>442.35629500000005</v>
          </cell>
        </row>
        <row r="6">
          <cell r="A6">
            <v>42744</v>
          </cell>
          <cell r="B6">
            <v>113.25368912000022</v>
          </cell>
          <cell r="C6">
            <v>448.45913599999994</v>
          </cell>
        </row>
        <row r="7">
          <cell r="A7">
            <v>42745</v>
          </cell>
          <cell r="B7">
            <v>139.58769472999938</v>
          </cell>
          <cell r="C7">
            <v>485.86426900000015</v>
          </cell>
        </row>
        <row r="8">
          <cell r="A8">
            <v>42746</v>
          </cell>
          <cell r="B8">
            <v>148.06665245000022</v>
          </cell>
          <cell r="C8">
            <v>486.7009850000004</v>
          </cell>
        </row>
        <row r="9">
          <cell r="A9">
            <v>42747</v>
          </cell>
          <cell r="B9">
            <v>146.84928499999978</v>
          </cell>
          <cell r="C9">
            <v>485.66049999999996</v>
          </cell>
        </row>
        <row r="10">
          <cell r="A10">
            <v>42748</v>
          </cell>
          <cell r="B10">
            <v>164.76994999999988</v>
          </cell>
          <cell r="C10">
            <v>502.28500000000031</v>
          </cell>
        </row>
        <row r="11">
          <cell r="A11">
            <v>42751</v>
          </cell>
          <cell r="B11">
            <v>168.63658239999995</v>
          </cell>
          <cell r="C11">
            <v>491.57272000000057</v>
          </cell>
        </row>
        <row r="12">
          <cell r="A12">
            <v>42752</v>
          </cell>
          <cell r="B12">
            <v>199.43656564000003</v>
          </cell>
          <cell r="C12">
            <v>517.89749200000006</v>
          </cell>
        </row>
        <row r="13">
          <cell r="A13">
            <v>42753</v>
          </cell>
          <cell r="B13">
            <v>221.27497077999988</v>
          </cell>
          <cell r="C13">
            <v>488.52433400000018</v>
          </cell>
        </row>
        <row r="14">
          <cell r="A14">
            <v>42754</v>
          </cell>
          <cell r="B14">
            <v>231.56124339999951</v>
          </cell>
          <cell r="C14">
            <v>477.31602000000021</v>
          </cell>
        </row>
        <row r="15">
          <cell r="A15">
            <v>42755</v>
          </cell>
          <cell r="B15">
            <v>239.21069871999998</v>
          </cell>
          <cell r="C15">
            <v>483.85401600000023</v>
          </cell>
        </row>
        <row r="16">
          <cell r="A16">
            <v>42757</v>
          </cell>
          <cell r="B16">
            <v>239.21069871999998</v>
          </cell>
          <cell r="C16">
            <v>483.85401600000023</v>
          </cell>
        </row>
        <row r="17">
          <cell r="A17">
            <v>42758</v>
          </cell>
          <cell r="B17">
            <v>224.67158607999954</v>
          </cell>
          <cell r="C17">
            <v>471.42742400000043</v>
          </cell>
        </row>
        <row r="18">
          <cell r="A18">
            <v>42759</v>
          </cell>
          <cell r="B18">
            <v>199.14879775000009</v>
          </cell>
          <cell r="C18">
            <v>449.61307499999975</v>
          </cell>
        </row>
        <row r="19">
          <cell r="A19">
            <v>42760</v>
          </cell>
          <cell r="B19">
            <v>200.8800034599999</v>
          </cell>
          <cell r="C19">
            <v>451.09273800000028</v>
          </cell>
        </row>
        <row r="20">
          <cell r="A20">
            <v>42761</v>
          </cell>
          <cell r="B20">
            <v>192.9354601</v>
          </cell>
          <cell r="C20">
            <v>444.30253000000039</v>
          </cell>
        </row>
        <row r="21">
          <cell r="A21">
            <v>42769</v>
          </cell>
          <cell r="B21">
            <v>239.51483050000024</v>
          </cell>
          <cell r="C21">
            <v>485.42165000000023</v>
          </cell>
        </row>
        <row r="22">
          <cell r="A22">
            <v>42770</v>
          </cell>
          <cell r="B22">
            <v>239.51483050000024</v>
          </cell>
          <cell r="C22">
            <v>455.42165000000023</v>
          </cell>
        </row>
        <row r="23">
          <cell r="A23">
            <v>42772</v>
          </cell>
          <cell r="B23">
            <v>240.48653656000033</v>
          </cell>
          <cell r="C23">
            <v>456.25216800000044</v>
          </cell>
        </row>
        <row r="24">
          <cell r="A24">
            <v>42773</v>
          </cell>
          <cell r="B24">
            <v>210.9356353750004</v>
          </cell>
          <cell r="C24">
            <v>430.99498750000021</v>
          </cell>
        </row>
        <row r="25">
          <cell r="A25">
            <v>42774</v>
          </cell>
          <cell r="B25">
            <v>236.03546009999991</v>
          </cell>
          <cell r="C25">
            <v>476.80252999999993</v>
          </cell>
        </row>
        <row r="26">
          <cell r="A26">
            <v>42775</v>
          </cell>
          <cell r="B26">
            <v>264.41569280000022</v>
          </cell>
          <cell r="C26">
            <v>485.41384000000016</v>
          </cell>
        </row>
        <row r="27">
          <cell r="A27">
            <v>42776</v>
          </cell>
          <cell r="B27">
            <v>257.35674163999965</v>
          </cell>
          <cell r="C27">
            <v>442.97029200000043</v>
          </cell>
        </row>
        <row r="28">
          <cell r="A28">
            <v>42779</v>
          </cell>
          <cell r="B28">
            <v>313.66357751500072</v>
          </cell>
          <cell r="C28">
            <v>427.84792950000065</v>
          </cell>
        </row>
        <row r="29">
          <cell r="A29">
            <v>42780</v>
          </cell>
          <cell r="B29">
            <v>340.50820880000038</v>
          </cell>
          <cell r="C29">
            <v>471.98864000000003</v>
          </cell>
        </row>
        <row r="30">
          <cell r="A30">
            <v>42781</v>
          </cell>
          <cell r="B30">
            <v>356.09363551999968</v>
          </cell>
          <cell r="C30">
            <v>487.27105599999959</v>
          </cell>
        </row>
        <row r="31">
          <cell r="A31">
            <v>42782</v>
          </cell>
          <cell r="B31">
            <v>402.22459197499984</v>
          </cell>
          <cell r="C31">
            <v>480.28896750000013</v>
          </cell>
        </row>
        <row r="32">
          <cell r="A32">
            <v>42783</v>
          </cell>
          <cell r="B32">
            <v>410.28390391500079</v>
          </cell>
          <cell r="C32">
            <v>508.37384950000069</v>
          </cell>
        </row>
        <row r="33">
          <cell r="A33">
            <v>42786</v>
          </cell>
          <cell r="B33">
            <v>546.29064375000053</v>
          </cell>
          <cell r="C33">
            <v>495.83687500000042</v>
          </cell>
        </row>
        <row r="34">
          <cell r="A34">
            <v>42787</v>
          </cell>
          <cell r="B34">
            <v>579.1738424300006</v>
          </cell>
          <cell r="C34">
            <v>529.92507900000055</v>
          </cell>
        </row>
        <row r="35">
          <cell r="A35">
            <v>42788</v>
          </cell>
          <cell r="B35">
            <v>547.01195460000008</v>
          </cell>
          <cell r="C35">
            <v>516.45338000000038</v>
          </cell>
        </row>
        <row r="36">
          <cell r="A36">
            <v>42789</v>
          </cell>
          <cell r="B36">
            <v>549.77832880000051</v>
          </cell>
          <cell r="C36">
            <v>506.42464000000064</v>
          </cell>
        </row>
        <row r="37">
          <cell r="A37">
            <v>42790</v>
          </cell>
          <cell r="B37">
            <v>549.33827587999986</v>
          </cell>
          <cell r="C37">
            <v>423.65536400000019</v>
          </cell>
        </row>
        <row r="38">
          <cell r="A38">
            <v>42793</v>
          </cell>
          <cell r="B38">
            <v>662.22535271000015</v>
          </cell>
          <cell r="C38">
            <v>508.0887630000002</v>
          </cell>
        </row>
        <row r="39">
          <cell r="A39">
            <v>42794</v>
          </cell>
          <cell r="B39">
            <v>699.63239943000053</v>
          </cell>
          <cell r="C39">
            <v>481.25717900000018</v>
          </cell>
        </row>
        <row r="40">
          <cell r="A40">
            <v>42795</v>
          </cell>
          <cell r="B40">
            <v>686.1605040000004</v>
          </cell>
          <cell r="C40">
            <v>447.78120000000035</v>
          </cell>
        </row>
        <row r="41">
          <cell r="A41">
            <v>42796</v>
          </cell>
          <cell r="B41">
            <v>673.47684990000016</v>
          </cell>
          <cell r="C41">
            <v>426.94047</v>
          </cell>
        </row>
        <row r="42">
          <cell r="A42">
            <v>42797</v>
          </cell>
          <cell r="B42">
            <v>650.15484310000056</v>
          </cell>
          <cell r="C42">
            <v>372.65243000000055</v>
          </cell>
        </row>
        <row r="43">
          <cell r="A43">
            <v>42800</v>
          </cell>
          <cell r="B43">
            <v>692.21243705500046</v>
          </cell>
          <cell r="C43">
            <v>388.59909150000021</v>
          </cell>
        </row>
        <row r="44">
          <cell r="A44">
            <v>42801</v>
          </cell>
          <cell r="B44">
            <v>688.43889303000014</v>
          </cell>
          <cell r="C44">
            <v>374.17725900000005</v>
          </cell>
        </row>
        <row r="45">
          <cell r="A45">
            <v>42802</v>
          </cell>
          <cell r="B45">
            <v>679.43538289999969</v>
          </cell>
          <cell r="C45">
            <v>345.28537000000006</v>
          </cell>
        </row>
        <row r="46">
          <cell r="A46">
            <v>42803</v>
          </cell>
          <cell r="B46">
            <v>642.09603190000007</v>
          </cell>
          <cell r="C46">
            <v>278.58507000000009</v>
          </cell>
        </row>
        <row r="47">
          <cell r="A47">
            <v>42804</v>
          </cell>
          <cell r="B47">
            <v>664.89972127999999</v>
          </cell>
          <cell r="C47">
            <v>309.27198399999997</v>
          </cell>
        </row>
        <row r="48">
          <cell r="A48">
            <v>42807</v>
          </cell>
          <cell r="B48">
            <v>664.78346632000057</v>
          </cell>
          <cell r="C48">
            <v>271.88629600000013</v>
          </cell>
        </row>
        <row r="49">
          <cell r="A49">
            <v>42808</v>
          </cell>
          <cell r="B49">
            <v>674.39618726000026</v>
          </cell>
          <cell r="C49">
            <v>271.29887800000006</v>
          </cell>
        </row>
        <row r="50">
          <cell r="A50">
            <v>42809</v>
          </cell>
          <cell r="B50">
            <v>682.77681210000083</v>
          </cell>
          <cell r="C50">
            <v>293.2481300000004</v>
          </cell>
        </row>
        <row r="51">
          <cell r="A51">
            <v>42810</v>
          </cell>
          <cell r="B51">
            <v>651.74156665999999</v>
          </cell>
          <cell r="C51">
            <v>295.52569800000038</v>
          </cell>
        </row>
        <row r="52">
          <cell r="A52">
            <v>42811</v>
          </cell>
          <cell r="B52">
            <v>628.4874020000002</v>
          </cell>
          <cell r="C52">
            <v>262.06060000000025</v>
          </cell>
        </row>
        <row r="53">
          <cell r="A53">
            <v>42814</v>
          </cell>
          <cell r="B53">
            <v>638.86880849000045</v>
          </cell>
          <cell r="C53">
            <v>280.93359700000019</v>
          </cell>
        </row>
        <row r="54">
          <cell r="A54">
            <v>42815</v>
          </cell>
          <cell r="B54">
            <v>666.26129890000038</v>
          </cell>
          <cell r="C54">
            <v>239.88016999999991</v>
          </cell>
        </row>
        <row r="55">
          <cell r="A55">
            <v>42816</v>
          </cell>
          <cell r="B55">
            <v>637.11704897499976</v>
          </cell>
          <cell r="C55">
            <v>137.79106749999983</v>
          </cell>
        </row>
        <row r="56">
          <cell r="A56">
            <v>42817</v>
          </cell>
          <cell r="B56">
            <v>600.69549874999984</v>
          </cell>
          <cell r="C56">
            <v>124.26837500000011</v>
          </cell>
        </row>
        <row r="57">
          <cell r="A57">
            <v>42818</v>
          </cell>
          <cell r="B57">
            <v>642.48711696000009</v>
          </cell>
          <cell r="C57">
            <v>101.18428800000038</v>
          </cell>
        </row>
        <row r="58">
          <cell r="A58">
            <v>42821</v>
          </cell>
          <cell r="B58">
            <v>587.8939303799998</v>
          </cell>
          <cell r="C58">
            <v>33.754214000000502</v>
          </cell>
        </row>
        <row r="59">
          <cell r="A59">
            <v>42822</v>
          </cell>
          <cell r="B59">
            <v>559.1564765600001</v>
          </cell>
          <cell r="C59">
            <v>16.034168000000591</v>
          </cell>
        </row>
        <row r="60">
          <cell r="A60">
            <v>42823</v>
          </cell>
          <cell r="B60">
            <v>554.43780607499957</v>
          </cell>
          <cell r="C60">
            <v>23.197697499999776</v>
          </cell>
        </row>
        <row r="61">
          <cell r="A61">
            <v>42824</v>
          </cell>
          <cell r="B61">
            <v>570.06791505000001</v>
          </cell>
          <cell r="C61">
            <v>56.556765000000269</v>
          </cell>
        </row>
        <row r="62">
          <cell r="A62">
            <v>42825</v>
          </cell>
          <cell r="B62">
            <v>595.26491512500024</v>
          </cell>
          <cell r="C62">
            <v>48.092662500000188</v>
          </cell>
        </row>
        <row r="63">
          <cell r="A63">
            <v>42826</v>
          </cell>
          <cell r="B63">
            <v>586.26491512500024</v>
          </cell>
          <cell r="C63">
            <v>39.092662499999733</v>
          </cell>
        </row>
        <row r="64">
          <cell r="A64">
            <v>42830</v>
          </cell>
          <cell r="B64">
            <v>571.78392762499971</v>
          </cell>
          <cell r="C64">
            <v>-0.89108749999968495</v>
          </cell>
        </row>
        <row r="65">
          <cell r="A65">
            <v>42831</v>
          </cell>
          <cell r="B65">
            <v>628.02092685000071</v>
          </cell>
          <cell r="C65">
            <v>28.37130500000012</v>
          </cell>
        </row>
        <row r="66">
          <cell r="A66">
            <v>42832</v>
          </cell>
          <cell r="B66">
            <v>575.38967325999965</v>
          </cell>
          <cell r="C66">
            <v>-26.185322000000269</v>
          </cell>
        </row>
        <row r="67">
          <cell r="A67">
            <v>42835</v>
          </cell>
          <cell r="B67">
            <v>559.55106637999961</v>
          </cell>
          <cell r="C67">
            <v>-35.384986000000026</v>
          </cell>
        </row>
        <row r="68">
          <cell r="A68">
            <v>42836</v>
          </cell>
          <cell r="B68">
            <v>491.21049845000016</v>
          </cell>
          <cell r="C68">
            <v>-100.97521499999948</v>
          </cell>
        </row>
        <row r="69">
          <cell r="A69">
            <v>42837</v>
          </cell>
          <cell r="B69">
            <v>477.5675798000002</v>
          </cell>
          <cell r="C69">
            <v>-163.40505999999959</v>
          </cell>
        </row>
        <row r="70">
          <cell r="A70">
            <v>42838</v>
          </cell>
          <cell r="B70">
            <v>458.29881750000004</v>
          </cell>
          <cell r="C70">
            <v>-162.26724999999988</v>
          </cell>
        </row>
        <row r="71">
          <cell r="A71">
            <v>42839</v>
          </cell>
          <cell r="B71">
            <v>467.99495709999974</v>
          </cell>
          <cell r="C71">
            <v>-152.78336999999965</v>
          </cell>
        </row>
        <row r="72">
          <cell r="A72">
            <v>42842</v>
          </cell>
          <cell r="B72">
            <v>491.77121130000023</v>
          </cell>
          <cell r="C72">
            <v>-97.248109999999542</v>
          </cell>
        </row>
        <row r="73">
          <cell r="A73">
            <v>42843</v>
          </cell>
          <cell r="B73">
            <v>433.24051335999957</v>
          </cell>
          <cell r="C73">
            <v>-195.21879200000012</v>
          </cell>
        </row>
        <row r="74">
          <cell r="A74">
            <v>42844</v>
          </cell>
          <cell r="B74">
            <v>393.88059354499956</v>
          </cell>
          <cell r="C74">
            <v>-211.25291150000021</v>
          </cell>
        </row>
        <row r="75">
          <cell r="A75">
            <v>42845</v>
          </cell>
          <cell r="B75">
            <v>386.15824137500022</v>
          </cell>
          <cell r="C75">
            <v>-237.85321250000015</v>
          </cell>
        </row>
        <row r="76">
          <cell r="A76">
            <v>42846</v>
          </cell>
          <cell r="B76">
            <v>397.88147022000021</v>
          </cell>
          <cell r="C76">
            <v>-213.04703399999971</v>
          </cell>
        </row>
        <row r="77">
          <cell r="A77">
            <v>42849</v>
          </cell>
          <cell r="B77">
            <v>385.1213491200001</v>
          </cell>
          <cell r="C77">
            <v>-237.54286400000001</v>
          </cell>
        </row>
        <row r="78">
          <cell r="A78">
            <v>42850</v>
          </cell>
          <cell r="B78">
            <v>409.15879859000006</v>
          </cell>
          <cell r="C78">
            <v>-234.60487299999977</v>
          </cell>
        </row>
        <row r="79">
          <cell r="A79">
            <v>42851</v>
          </cell>
          <cell r="B79">
            <v>448.41544942000019</v>
          </cell>
          <cell r="C79">
            <v>-135.06927399999995</v>
          </cell>
        </row>
        <row r="80">
          <cell r="A80">
            <v>42852</v>
          </cell>
          <cell r="B80">
            <v>448.22846353000023</v>
          </cell>
          <cell r="C80">
            <v>-135.22909100000015</v>
          </cell>
        </row>
        <row r="81">
          <cell r="A81">
            <v>42853</v>
          </cell>
          <cell r="B81">
            <v>529.78949119000026</v>
          </cell>
          <cell r="C81">
            <v>-35.07009300000027</v>
          </cell>
        </row>
        <row r="82">
          <cell r="A82">
            <v>42857</v>
          </cell>
          <cell r="B82">
            <v>597.21987272500019</v>
          </cell>
          <cell r="C82">
            <v>23.331942499999968</v>
          </cell>
        </row>
        <row r="83">
          <cell r="A83">
            <v>42858</v>
          </cell>
          <cell r="B83">
            <v>598.31923681999979</v>
          </cell>
          <cell r="C83">
            <v>-6.1600539999999455</v>
          </cell>
        </row>
        <row r="84">
          <cell r="A84">
            <v>42859</v>
          </cell>
          <cell r="B84">
            <v>607.15558832000033</v>
          </cell>
          <cell r="C84">
            <v>-55.787103999999999</v>
          </cell>
        </row>
        <row r="85">
          <cell r="A85">
            <v>42860</v>
          </cell>
          <cell r="B85">
            <v>582.70026000000007</v>
          </cell>
          <cell r="C85">
            <v>-132.67200000000003</v>
          </cell>
        </row>
        <row r="86">
          <cell r="A86">
            <v>42863</v>
          </cell>
          <cell r="B86">
            <v>671.47604748499998</v>
          </cell>
          <cell r="C86">
            <v>-56.235429500000009</v>
          </cell>
        </row>
        <row r="87">
          <cell r="A87">
            <v>42864</v>
          </cell>
          <cell r="B87">
            <v>687.43218402499997</v>
          </cell>
          <cell r="C87">
            <v>-40.636167500000283</v>
          </cell>
        </row>
        <row r="88">
          <cell r="A88">
            <v>42865</v>
          </cell>
          <cell r="B88">
            <v>739.13759800000025</v>
          </cell>
          <cell r="C88">
            <v>-10.460599999999886</v>
          </cell>
        </row>
        <row r="89">
          <cell r="A89">
            <v>42866</v>
          </cell>
          <cell r="B89">
            <v>746.75180157500017</v>
          </cell>
          <cell r="C89">
            <v>-12.756152500000098</v>
          </cell>
        </row>
        <row r="90">
          <cell r="A90">
            <v>42867</v>
          </cell>
          <cell r="B90">
            <v>740.74057333500014</v>
          </cell>
          <cell r="C90">
            <v>1.0205755000001773</v>
          </cell>
        </row>
        <row r="91">
          <cell r="A91">
            <v>42870</v>
          </cell>
          <cell r="B91">
            <v>783.25125799999978</v>
          </cell>
          <cell r="C91">
            <v>33.337400000000343</v>
          </cell>
        </row>
        <row r="92">
          <cell r="A92">
            <v>42871</v>
          </cell>
          <cell r="B92">
            <v>789.03224005499987</v>
          </cell>
          <cell r="C92">
            <v>29.474991500000215</v>
          </cell>
        </row>
        <row r="93">
          <cell r="A93">
            <v>42872</v>
          </cell>
          <cell r="B93">
            <v>863.50787244999992</v>
          </cell>
          <cell r="C93">
            <v>73.466985000000022</v>
          </cell>
        </row>
        <row r="94">
          <cell r="A94">
            <v>42873</v>
          </cell>
          <cell r="B94">
            <v>928.59482158500032</v>
          </cell>
          <cell r="C94">
            <v>147.04130050000003</v>
          </cell>
        </row>
        <row r="95">
          <cell r="A95">
            <v>42874</v>
          </cell>
          <cell r="B95">
            <v>1002.4835027300001</v>
          </cell>
          <cell r="C95">
            <v>189.76666900000055</v>
          </cell>
        </row>
        <row r="96">
          <cell r="A96">
            <v>42877</v>
          </cell>
          <cell r="B96">
            <v>1122.6813381199995</v>
          </cell>
          <cell r="C96">
            <v>286.85883599999988</v>
          </cell>
        </row>
        <row r="97">
          <cell r="A97">
            <v>42878</v>
          </cell>
          <cell r="B97">
            <v>1172.9507947350003</v>
          </cell>
          <cell r="C97">
            <v>314.28999550000026</v>
          </cell>
        </row>
        <row r="98">
          <cell r="A98">
            <v>42879</v>
          </cell>
          <cell r="B98">
            <v>1150.7910939349999</v>
          </cell>
          <cell r="C98">
            <v>310.56375549999984</v>
          </cell>
        </row>
        <row r="99">
          <cell r="A99">
            <v>42880</v>
          </cell>
          <cell r="B99">
            <v>1175.4337994900006</v>
          </cell>
          <cell r="C99">
            <v>291.62589700000035</v>
          </cell>
        </row>
        <row r="100">
          <cell r="A100">
            <v>42881</v>
          </cell>
          <cell r="B100">
            <v>1169.9613179999997</v>
          </cell>
          <cell r="C100">
            <v>284.55539999999974</v>
          </cell>
        </row>
        <row r="101">
          <cell r="A101">
            <v>42882</v>
          </cell>
          <cell r="B101">
            <v>1169.9613179999997</v>
          </cell>
          <cell r="C101">
            <v>284.55539999999974</v>
          </cell>
        </row>
        <row r="102">
          <cell r="A102">
            <v>42886</v>
          </cell>
          <cell r="B102">
            <v>1172.4159793999997</v>
          </cell>
          <cell r="C102">
            <v>325.45681999999988</v>
          </cell>
        </row>
        <row r="103">
          <cell r="A103">
            <v>42887</v>
          </cell>
          <cell r="B103">
            <v>1176.0544244400003</v>
          </cell>
          <cell r="C103">
            <v>287.48113200000034</v>
          </cell>
        </row>
        <row r="104">
          <cell r="A104">
            <v>42888</v>
          </cell>
          <cell r="B104">
            <v>1130.4639886799996</v>
          </cell>
          <cell r="C104">
            <v>244.92520399999967</v>
          </cell>
        </row>
        <row r="105">
          <cell r="A105">
            <v>42891</v>
          </cell>
          <cell r="B105">
            <v>1089.8816685600004</v>
          </cell>
          <cell r="C105">
            <v>243.93176799999992</v>
          </cell>
        </row>
        <row r="106">
          <cell r="A106">
            <v>42892</v>
          </cell>
          <cell r="B106">
            <v>1067.8217529600001</v>
          </cell>
          <cell r="C106">
            <v>232.79508799999985</v>
          </cell>
        </row>
        <row r="107">
          <cell r="A107">
            <v>42893</v>
          </cell>
          <cell r="B107">
            <v>1076.9197572000003</v>
          </cell>
          <cell r="C107">
            <v>270.57115999999996</v>
          </cell>
        </row>
        <row r="108">
          <cell r="A108">
            <v>42894</v>
          </cell>
          <cell r="B108">
            <v>1072.8880939800006</v>
          </cell>
          <cell r="C108">
            <v>257.12529399999994</v>
          </cell>
        </row>
        <row r="109">
          <cell r="A109">
            <v>42895</v>
          </cell>
          <cell r="B109">
            <v>1088.5575553200001</v>
          </cell>
          <cell r="C109">
            <v>310.51799600000004</v>
          </cell>
        </row>
        <row r="110">
          <cell r="A110">
            <v>42898</v>
          </cell>
          <cell r="B110">
            <v>1097.4014952750003</v>
          </cell>
          <cell r="C110">
            <v>370.03845750000028</v>
          </cell>
        </row>
        <row r="111">
          <cell r="A111">
            <v>42899</v>
          </cell>
          <cell r="B111">
            <v>1093.7032714000002</v>
          </cell>
          <cell r="C111">
            <v>424.48442000000023</v>
          </cell>
        </row>
        <row r="112">
          <cell r="A112">
            <v>42900</v>
          </cell>
          <cell r="B112">
            <v>1055.48583985</v>
          </cell>
          <cell r="C112">
            <v>378.2302050000003</v>
          </cell>
        </row>
        <row r="113">
          <cell r="A113">
            <v>42901</v>
          </cell>
          <cell r="B113">
            <v>1074.6795671250002</v>
          </cell>
          <cell r="C113">
            <v>427.02826249999998</v>
          </cell>
        </row>
        <row r="114">
          <cell r="A114">
            <v>42902</v>
          </cell>
          <cell r="B114">
            <v>1080.6217012400002</v>
          </cell>
          <cell r="C114">
            <v>484.50017200000002</v>
          </cell>
        </row>
        <row r="115">
          <cell r="A115">
            <v>42905</v>
          </cell>
          <cell r="B115">
            <v>1061.3552719999998</v>
          </cell>
          <cell r="C115">
            <v>496.07160000000022</v>
          </cell>
        </row>
        <row r="116">
          <cell r="A116">
            <v>42906</v>
          </cell>
          <cell r="B116">
            <v>1019.8347972000001</v>
          </cell>
          <cell r="C116">
            <v>506.88315999999986</v>
          </cell>
        </row>
        <row r="117">
          <cell r="A117">
            <v>42907</v>
          </cell>
          <cell r="B117">
            <v>980.38979135000045</v>
          </cell>
          <cell r="C117">
            <v>468.38315499999999</v>
          </cell>
        </row>
        <row r="118">
          <cell r="A118">
            <v>42908</v>
          </cell>
          <cell r="B118">
            <v>958.23961447500051</v>
          </cell>
          <cell r="C118">
            <v>497.05821750000041</v>
          </cell>
        </row>
        <row r="119">
          <cell r="A119">
            <v>42909</v>
          </cell>
          <cell r="B119">
            <v>877.89573875500082</v>
          </cell>
          <cell r="C119">
            <v>469.13610150000022</v>
          </cell>
        </row>
        <row r="120">
          <cell r="A120">
            <v>42912</v>
          </cell>
          <cell r="B120">
            <v>888.29804297000055</v>
          </cell>
          <cell r="C120">
            <v>469.2235410000003</v>
          </cell>
        </row>
        <row r="121">
          <cell r="A121">
            <v>42913</v>
          </cell>
          <cell r="B121">
            <v>882.38813711000012</v>
          </cell>
          <cell r="C121">
            <v>487.76208300000008</v>
          </cell>
        </row>
        <row r="122">
          <cell r="A122">
            <v>42914</v>
          </cell>
          <cell r="B122">
            <v>895.97264560000031</v>
          </cell>
          <cell r="C122">
            <v>515.35568000000012</v>
          </cell>
        </row>
        <row r="123">
          <cell r="A123">
            <v>42915</v>
          </cell>
          <cell r="B123">
            <v>911.91375451000022</v>
          </cell>
          <cell r="C123">
            <v>532.57030299999997</v>
          </cell>
        </row>
        <row r="124">
          <cell r="A124">
            <v>42916</v>
          </cell>
          <cell r="B124">
            <v>929.32866280000007</v>
          </cell>
          <cell r="C124">
            <v>527.45483999999988</v>
          </cell>
        </row>
        <row r="125">
          <cell r="A125">
            <v>42919</v>
          </cell>
          <cell r="B125">
            <v>941.0288711649996</v>
          </cell>
          <cell r="C125">
            <v>511.36527449999994</v>
          </cell>
        </row>
        <row r="126">
          <cell r="A126">
            <v>42920</v>
          </cell>
          <cell r="B126">
            <v>966.91742993000025</v>
          </cell>
          <cell r="C126">
            <v>554.68882900000017</v>
          </cell>
        </row>
        <row r="127">
          <cell r="A127">
            <v>42921</v>
          </cell>
          <cell r="B127">
            <v>969.69821105000028</v>
          </cell>
          <cell r="C127">
            <v>587.06556500000033</v>
          </cell>
        </row>
        <row r="128">
          <cell r="A128">
            <v>42922</v>
          </cell>
          <cell r="B128">
            <v>951.24899631000062</v>
          </cell>
          <cell r="C128">
            <v>558.90384300000051</v>
          </cell>
        </row>
        <row r="129">
          <cell r="A129">
            <v>42923</v>
          </cell>
          <cell r="B129">
            <v>906.67737607500021</v>
          </cell>
          <cell r="C129">
            <v>547.21869750000042</v>
          </cell>
        </row>
        <row r="130">
          <cell r="A130">
            <v>42926</v>
          </cell>
          <cell r="B130">
            <v>944.86439909500041</v>
          </cell>
          <cell r="C130">
            <v>574.64350349999995</v>
          </cell>
        </row>
        <row r="131">
          <cell r="A131">
            <v>42927</v>
          </cell>
          <cell r="B131">
            <v>963.44428000000016</v>
          </cell>
          <cell r="C131">
            <v>614.4340000000002</v>
          </cell>
        </row>
        <row r="132">
          <cell r="A132">
            <v>42928</v>
          </cell>
          <cell r="B132">
            <v>992.43786</v>
          </cell>
          <cell r="C132">
            <v>641.60800000000017</v>
          </cell>
        </row>
        <row r="133">
          <cell r="A133">
            <v>42929</v>
          </cell>
          <cell r="B133">
            <v>991.17131452500007</v>
          </cell>
          <cell r="C133">
            <v>680.52548250000018</v>
          </cell>
        </row>
        <row r="134">
          <cell r="A134">
            <v>42930</v>
          </cell>
          <cell r="B134">
            <v>987.25469178500089</v>
          </cell>
          <cell r="C134">
            <v>675.98136049999994</v>
          </cell>
        </row>
        <row r="135">
          <cell r="A135">
            <v>42933</v>
          </cell>
          <cell r="B135">
            <v>990.42341730500038</v>
          </cell>
          <cell r="C135">
            <v>712.27941650000002</v>
          </cell>
        </row>
        <row r="136">
          <cell r="A136">
            <v>42934</v>
          </cell>
          <cell r="B136">
            <v>976.56198679999989</v>
          </cell>
          <cell r="C136">
            <v>730.4320400000006</v>
          </cell>
        </row>
        <row r="137">
          <cell r="A137">
            <v>42935</v>
          </cell>
          <cell r="B137">
            <v>965.01858990000028</v>
          </cell>
          <cell r="C137">
            <v>711.76247000000012</v>
          </cell>
        </row>
        <row r="138">
          <cell r="A138">
            <v>42936</v>
          </cell>
          <cell r="B138">
            <v>968.94679092000024</v>
          </cell>
          <cell r="C138">
            <v>661.85067600000002</v>
          </cell>
        </row>
        <row r="139">
          <cell r="A139">
            <v>42937</v>
          </cell>
          <cell r="B139">
            <v>951.13402634500062</v>
          </cell>
          <cell r="C139">
            <v>634.23292850000053</v>
          </cell>
        </row>
        <row r="140">
          <cell r="A140">
            <v>42940</v>
          </cell>
          <cell r="B140">
            <v>974.11271122500011</v>
          </cell>
          <cell r="C140">
            <v>656.26599250000027</v>
          </cell>
        </row>
        <row r="141">
          <cell r="A141">
            <v>42941</v>
          </cell>
          <cell r="B141">
            <v>964.40479663999986</v>
          </cell>
          <cell r="C141">
            <v>630.36179200000015</v>
          </cell>
        </row>
        <row r="142">
          <cell r="A142">
            <v>42942</v>
          </cell>
          <cell r="B142">
            <v>962.60055485000021</v>
          </cell>
          <cell r="C142">
            <v>678.81970500000034</v>
          </cell>
        </row>
        <row r="143">
          <cell r="A143">
            <v>42943</v>
          </cell>
          <cell r="B143">
            <v>973.67433224000024</v>
          </cell>
          <cell r="C143">
            <v>658.28447199999982</v>
          </cell>
        </row>
        <row r="144">
          <cell r="A144">
            <v>42944</v>
          </cell>
          <cell r="B144">
            <v>974.28126564500008</v>
          </cell>
          <cell r="C144">
            <v>678.80321850000018</v>
          </cell>
        </row>
        <row r="145">
          <cell r="A145">
            <v>42947</v>
          </cell>
          <cell r="B145">
            <v>988.745406</v>
          </cell>
          <cell r="C145">
            <v>689.54180000000042</v>
          </cell>
        </row>
        <row r="146">
          <cell r="A146">
            <v>42948</v>
          </cell>
          <cell r="B146">
            <v>998.5583916000005</v>
          </cell>
          <cell r="C146">
            <v>678.2494800000004</v>
          </cell>
        </row>
        <row r="147">
          <cell r="A147">
            <v>42949</v>
          </cell>
          <cell r="B147">
            <v>1012.228778655</v>
          </cell>
          <cell r="C147">
            <v>689.93357149999974</v>
          </cell>
        </row>
        <row r="148">
          <cell r="A148">
            <v>42950</v>
          </cell>
          <cell r="B148">
            <v>1006.6765846050002</v>
          </cell>
          <cell r="C148">
            <v>715.18810650000023</v>
          </cell>
        </row>
        <row r="149">
          <cell r="A149">
            <v>42951</v>
          </cell>
          <cell r="B149">
            <v>1021.6323528600005</v>
          </cell>
          <cell r="C149">
            <v>721.56055800000013</v>
          </cell>
        </row>
        <row r="150">
          <cell r="A150">
            <v>42954</v>
          </cell>
          <cell r="B150">
            <v>1167.9881403500003</v>
          </cell>
          <cell r="C150">
            <v>906.99285499999996</v>
          </cell>
        </row>
        <row r="151">
          <cell r="A151">
            <v>42955</v>
          </cell>
          <cell r="B151">
            <v>1200.5320721250005</v>
          </cell>
          <cell r="C151">
            <v>906.0047625000002</v>
          </cell>
        </row>
        <row r="152">
          <cell r="A152">
            <v>42956</v>
          </cell>
          <cell r="B152">
            <v>1147.8085834000003</v>
          </cell>
          <cell r="C152">
            <v>853.31802000000016</v>
          </cell>
        </row>
        <row r="153">
          <cell r="A153">
            <v>42957</v>
          </cell>
          <cell r="B153">
            <v>1154.3322315000005</v>
          </cell>
          <cell r="C153">
            <v>861.28695000000016</v>
          </cell>
        </row>
        <row r="154">
          <cell r="A154">
            <v>42958</v>
          </cell>
          <cell r="B154">
            <v>1182.9770967400004</v>
          </cell>
          <cell r="C154">
            <v>886.96632200000067</v>
          </cell>
        </row>
        <row r="155">
          <cell r="A155">
            <v>42961</v>
          </cell>
          <cell r="B155">
            <v>1180.3111705299998</v>
          </cell>
          <cell r="C155">
            <v>851.09800900000027</v>
          </cell>
        </row>
        <row r="156">
          <cell r="A156">
            <v>42962</v>
          </cell>
          <cell r="B156">
            <v>1106.6537504150001</v>
          </cell>
          <cell r="C156">
            <v>738.57029950000015</v>
          </cell>
        </row>
        <row r="157">
          <cell r="A157">
            <v>42963</v>
          </cell>
          <cell r="B157">
            <v>1038.2838962000005</v>
          </cell>
          <cell r="C157">
            <v>801.96785999999975</v>
          </cell>
        </row>
        <row r="158">
          <cell r="A158">
            <v>42964</v>
          </cell>
          <cell r="B158">
            <v>1055.8457483200004</v>
          </cell>
          <cell r="C158">
            <v>832.9608960000005</v>
          </cell>
        </row>
        <row r="159">
          <cell r="A159">
            <v>42965</v>
          </cell>
          <cell r="B159">
            <v>1050.0231161500005</v>
          </cell>
          <cell r="C159">
            <v>826.67659500000036</v>
          </cell>
        </row>
        <row r="160">
          <cell r="A160">
            <v>42968</v>
          </cell>
          <cell r="B160">
            <v>1116.4485885500007</v>
          </cell>
          <cell r="C160">
            <v>845.41631499999994</v>
          </cell>
        </row>
        <row r="161">
          <cell r="A161">
            <v>42969</v>
          </cell>
          <cell r="B161">
            <v>1127.652267425</v>
          </cell>
          <cell r="C161">
            <v>828.58185249999997</v>
          </cell>
        </row>
        <row r="162">
          <cell r="A162">
            <v>42970</v>
          </cell>
          <cell r="B162">
            <v>1088.1412998800001</v>
          </cell>
          <cell r="C162">
            <v>754.04256400000031</v>
          </cell>
        </row>
        <row r="163">
          <cell r="A163">
            <v>42971</v>
          </cell>
          <cell r="B163">
            <v>1094.0467269999999</v>
          </cell>
          <cell r="C163">
            <v>741.48309999999992</v>
          </cell>
        </row>
        <row r="164">
          <cell r="A164">
            <v>42972</v>
          </cell>
          <cell r="B164">
            <v>1104.8601850749997</v>
          </cell>
          <cell r="C164">
            <v>791.3663975000004</v>
          </cell>
        </row>
        <row r="165">
          <cell r="A165">
            <v>42975</v>
          </cell>
          <cell r="B165">
            <v>1041.6395982150007</v>
          </cell>
          <cell r="C165">
            <v>838.95563949999996</v>
          </cell>
        </row>
        <row r="166">
          <cell r="A166">
            <v>42976</v>
          </cell>
          <cell r="B166">
            <v>1054.8116313750011</v>
          </cell>
          <cell r="C166">
            <v>810.21378750000076</v>
          </cell>
        </row>
        <row r="167">
          <cell r="A167">
            <v>42977</v>
          </cell>
          <cell r="B167">
            <v>1040.181893335</v>
          </cell>
          <cell r="C167">
            <v>785.3165755</v>
          </cell>
        </row>
        <row r="168">
          <cell r="A168">
            <v>42978</v>
          </cell>
          <cell r="B168">
            <v>1008.9128508900003</v>
          </cell>
          <cell r="C168">
            <v>737.39431700000023</v>
          </cell>
        </row>
        <row r="169">
          <cell r="A169">
            <v>42979</v>
          </cell>
          <cell r="B169">
            <v>1106.0600559899999</v>
          </cell>
          <cell r="C169">
            <v>831.19534699999986</v>
          </cell>
        </row>
        <row r="170">
          <cell r="A170">
            <v>42982</v>
          </cell>
          <cell r="B170">
            <v>1170.666714</v>
          </cell>
          <cell r="C170">
            <v>1003.5942000000005</v>
          </cell>
        </row>
        <row r="171">
          <cell r="A171">
            <v>42983</v>
          </cell>
          <cell r="B171">
            <v>1159.9347860399998</v>
          </cell>
          <cell r="C171">
            <v>994.4216120000001</v>
          </cell>
        </row>
        <row r="172">
          <cell r="A172">
            <v>42984</v>
          </cell>
          <cell r="B172">
            <v>1149.4843938400004</v>
          </cell>
          <cell r="C172">
            <v>951.13495200000034</v>
          </cell>
        </row>
        <row r="173">
          <cell r="A173">
            <v>42985</v>
          </cell>
          <cell r="B173">
            <v>1133.7709227</v>
          </cell>
          <cell r="C173">
            <v>952.91831000000002</v>
          </cell>
        </row>
        <row r="174">
          <cell r="A174">
            <v>42986</v>
          </cell>
          <cell r="B174">
            <v>1104.9603756050005</v>
          </cell>
          <cell r="C174">
            <v>932.52040649999981</v>
          </cell>
        </row>
        <row r="175">
          <cell r="A175">
            <v>42989</v>
          </cell>
          <cell r="B175">
            <v>1066.8332546000001</v>
          </cell>
          <cell r="C175">
            <v>856.34338000000025</v>
          </cell>
        </row>
        <row r="176">
          <cell r="A176">
            <v>42990</v>
          </cell>
          <cell r="B176">
            <v>1022.35222325</v>
          </cell>
          <cell r="C176">
            <v>834.83822500000042</v>
          </cell>
        </row>
        <row r="177">
          <cell r="A177">
            <v>42991</v>
          </cell>
          <cell r="B177">
            <v>1033.1755423750005</v>
          </cell>
          <cell r="C177">
            <v>826.48208749999958</v>
          </cell>
        </row>
        <row r="178">
          <cell r="A178">
            <v>42992</v>
          </cell>
          <cell r="B178">
            <v>1048.6588001999999</v>
          </cell>
          <cell r="C178">
            <v>828.51906000000054</v>
          </cell>
        </row>
        <row r="179">
          <cell r="A179">
            <v>42993</v>
          </cell>
          <cell r="B179">
            <v>1049.1831305400005</v>
          </cell>
          <cell r="C179">
            <v>815.37746199999992</v>
          </cell>
        </row>
        <row r="180">
          <cell r="A180">
            <v>42996</v>
          </cell>
          <cell r="B180">
            <v>1023.4628876200009</v>
          </cell>
          <cell r="C180">
            <v>811.00118600000042</v>
          </cell>
        </row>
        <row r="181">
          <cell r="A181">
            <v>42997</v>
          </cell>
          <cell r="B181">
            <v>1062.5892723850006</v>
          </cell>
          <cell r="C181">
            <v>834.44254049999972</v>
          </cell>
        </row>
        <row r="182">
          <cell r="A182">
            <v>42998</v>
          </cell>
          <cell r="B182">
            <v>1064.34771417</v>
          </cell>
          <cell r="C182">
            <v>794.74890100000084</v>
          </cell>
        </row>
        <row r="183">
          <cell r="A183">
            <v>42999</v>
          </cell>
          <cell r="B183">
            <v>1071.8936853100004</v>
          </cell>
          <cell r="C183">
            <v>785.21554300000071</v>
          </cell>
        </row>
        <row r="184">
          <cell r="A184">
            <v>43000</v>
          </cell>
          <cell r="B184">
            <v>991.14510895000058</v>
          </cell>
          <cell r="C184">
            <v>685.43043499999976</v>
          </cell>
        </row>
        <row r="185">
          <cell r="A185">
            <v>43003</v>
          </cell>
          <cell r="B185">
            <v>977.34113737500002</v>
          </cell>
          <cell r="C185">
            <v>682.43558749999966</v>
          </cell>
        </row>
        <row r="186">
          <cell r="A186">
            <v>43004</v>
          </cell>
          <cell r="B186">
            <v>945.11103330000014</v>
          </cell>
          <cell r="C186">
            <v>654.88849000000027</v>
          </cell>
        </row>
        <row r="187">
          <cell r="A187">
            <v>43005</v>
          </cell>
          <cell r="B187">
            <v>977.26775650000036</v>
          </cell>
          <cell r="C187">
            <v>723.56944999999996</v>
          </cell>
        </row>
        <row r="188">
          <cell r="A188">
            <v>43006</v>
          </cell>
          <cell r="B188">
            <v>982.50113046000024</v>
          </cell>
          <cell r="C188">
            <v>736.84583799999973</v>
          </cell>
        </row>
        <row r="189">
          <cell r="A189">
            <v>43007</v>
          </cell>
          <cell r="B189">
            <v>975.65882795000016</v>
          </cell>
          <cell r="C189">
            <v>739.8011349999997</v>
          </cell>
        </row>
        <row r="190">
          <cell r="A190">
            <v>43008</v>
          </cell>
          <cell r="B190">
            <v>975.65882795000016</v>
          </cell>
          <cell r="C190">
            <v>739.8011349999997</v>
          </cell>
        </row>
        <row r="191">
          <cell r="A191">
            <v>43017</v>
          </cell>
          <cell r="B191">
            <v>1081.5754975500008</v>
          </cell>
          <cell r="C191">
            <v>912.29401499999949</v>
          </cell>
        </row>
        <row r="192">
          <cell r="A192">
            <v>43018</v>
          </cell>
          <cell r="B192">
            <v>1096.8646036099999</v>
          </cell>
          <cell r="C192">
            <v>833.84453300000041</v>
          </cell>
        </row>
        <row r="193">
          <cell r="A193">
            <v>43019</v>
          </cell>
          <cell r="B193">
            <v>1103.7666822350002</v>
          </cell>
          <cell r="C193">
            <v>839.74374549999993</v>
          </cell>
        </row>
        <row r="194">
          <cell r="A194">
            <v>43020</v>
          </cell>
          <cell r="B194">
            <v>1144.3523420799997</v>
          </cell>
          <cell r="C194">
            <v>909.77422399999932</v>
          </cell>
        </row>
        <row r="195">
          <cell r="A195">
            <v>43021</v>
          </cell>
          <cell r="B195">
            <v>1153.1429096600004</v>
          </cell>
          <cell r="C195">
            <v>975.66359800000009</v>
          </cell>
        </row>
        <row r="196">
          <cell r="A196">
            <v>43024</v>
          </cell>
          <cell r="B196">
            <v>1260.7029861200003</v>
          </cell>
          <cell r="C196">
            <v>1071.313236</v>
          </cell>
        </row>
        <row r="197">
          <cell r="A197">
            <v>43025</v>
          </cell>
          <cell r="B197">
            <v>1196.6881119999998</v>
          </cell>
          <cell r="C197">
            <v>1078.2236000000003</v>
          </cell>
        </row>
        <row r="198">
          <cell r="A198">
            <v>43026</v>
          </cell>
          <cell r="B198">
            <v>1198.0331810000002</v>
          </cell>
          <cell r="C198">
            <v>1070.2492999999999</v>
          </cell>
        </row>
        <row r="199">
          <cell r="A199">
            <v>43027</v>
          </cell>
          <cell r="B199">
            <v>1191.4606544149997</v>
          </cell>
          <cell r="C199">
            <v>1030.7214995000004</v>
          </cell>
        </row>
        <row r="200">
          <cell r="A200">
            <v>43028</v>
          </cell>
          <cell r="B200">
            <v>1207.4705329999997</v>
          </cell>
          <cell r="C200">
            <v>1137.9949000000006</v>
          </cell>
        </row>
        <row r="201">
          <cell r="A201">
            <v>43031</v>
          </cell>
          <cell r="B201">
            <v>1269.3613463500001</v>
          </cell>
          <cell r="C201">
            <v>1159.8246549999999</v>
          </cell>
        </row>
        <row r="202">
          <cell r="A202">
            <v>43032</v>
          </cell>
          <cell r="B202">
            <v>1274.6719662999994</v>
          </cell>
          <cell r="C202">
            <v>1137.9533899999997</v>
          </cell>
        </row>
        <row r="203">
          <cell r="A203">
            <v>43033</v>
          </cell>
          <cell r="B203">
            <v>1296.8838397600002</v>
          </cell>
          <cell r="C203">
            <v>1170.2071279999996</v>
          </cell>
        </row>
        <row r="204">
          <cell r="A204">
            <v>43034</v>
          </cell>
          <cell r="B204">
            <v>1271.8992252099997</v>
          </cell>
          <cell r="C204">
            <v>1055.2630130000002</v>
          </cell>
        </row>
        <row r="205">
          <cell r="A205">
            <v>43035</v>
          </cell>
          <cell r="B205">
            <v>1291.5240252799999</v>
          </cell>
          <cell r="C205">
            <v>1009.643184</v>
          </cell>
        </row>
        <row r="206">
          <cell r="A206">
            <v>43038</v>
          </cell>
          <cell r="B206">
            <v>1315.9574923999999</v>
          </cell>
          <cell r="C206">
            <v>1013.7957199999996</v>
          </cell>
        </row>
        <row r="207">
          <cell r="A207">
            <v>43039</v>
          </cell>
          <cell r="B207">
            <v>1311.7607023999999</v>
          </cell>
          <cell r="C207">
            <v>1070.2087199999996</v>
          </cell>
        </row>
        <row r="208">
          <cell r="A208">
            <v>43040</v>
          </cell>
          <cell r="B208">
            <v>1325.3482508850007</v>
          </cell>
          <cell r="C208">
            <v>1073.0185905000003</v>
          </cell>
        </row>
        <row r="209">
          <cell r="A209">
            <v>43041</v>
          </cell>
          <cell r="B209">
            <v>1344.8511891849998</v>
          </cell>
          <cell r="C209">
            <v>1024.1535805000003</v>
          </cell>
        </row>
        <row r="210">
          <cell r="A210">
            <v>43042</v>
          </cell>
          <cell r="B210">
            <v>1347.3361662249999</v>
          </cell>
          <cell r="C210">
            <v>1046.2774924999994</v>
          </cell>
        </row>
        <row r="211">
          <cell r="A211">
            <v>43045</v>
          </cell>
          <cell r="B211">
            <v>1380.3105483100012</v>
          </cell>
          <cell r="C211">
            <v>1074.9094430000005</v>
          </cell>
        </row>
        <row r="212">
          <cell r="A212">
            <v>43046</v>
          </cell>
          <cell r="B212">
            <v>1406.3779313999999</v>
          </cell>
          <cell r="C212">
            <v>1109.5824199999997</v>
          </cell>
        </row>
        <row r="213">
          <cell r="A213">
            <v>43047</v>
          </cell>
          <cell r="B213">
            <v>1412.0759887650001</v>
          </cell>
          <cell r="C213">
            <v>1054.4525545000001</v>
          </cell>
        </row>
        <row r="214">
          <cell r="A214">
            <v>43048</v>
          </cell>
          <cell r="B214">
            <v>1459.9368812500002</v>
          </cell>
          <cell r="C214">
            <v>1120.1456250000001</v>
          </cell>
        </row>
        <row r="215">
          <cell r="A215">
            <v>43049</v>
          </cell>
          <cell r="B215">
            <v>1477.7836080000006</v>
          </cell>
          <cell r="C215">
            <v>1127.7923999999998</v>
          </cell>
        </row>
        <row r="216">
          <cell r="A216">
            <v>43052</v>
          </cell>
          <cell r="B216">
            <v>1523.0641442300002</v>
          </cell>
          <cell r="C216">
            <v>1152.476619</v>
          </cell>
        </row>
        <row r="217">
          <cell r="A217">
            <v>43053</v>
          </cell>
          <cell r="B217">
            <v>1526.0658490549999</v>
          </cell>
          <cell r="C217">
            <v>1165.3626915</v>
          </cell>
        </row>
        <row r="218">
          <cell r="A218">
            <v>43054</v>
          </cell>
          <cell r="B218">
            <v>1540.5236580400001</v>
          </cell>
          <cell r="C218">
            <v>1146.5232120000005</v>
          </cell>
        </row>
        <row r="219">
          <cell r="A219">
            <v>43055</v>
          </cell>
          <cell r="B219">
            <v>1529.8671894600002</v>
          </cell>
          <cell r="C219">
            <v>1126.2185380000005</v>
          </cell>
        </row>
        <row r="220">
          <cell r="A220">
            <v>43056</v>
          </cell>
          <cell r="B220">
            <v>1494.5098658250008</v>
          </cell>
          <cell r="C220">
            <v>1072.7293725</v>
          </cell>
        </row>
        <row r="221">
          <cell r="A221">
            <v>43059</v>
          </cell>
          <cell r="B221">
            <v>1521.2062270000006</v>
          </cell>
          <cell r="C221">
            <v>1070.3331000000003</v>
          </cell>
        </row>
        <row r="222">
          <cell r="A222">
            <v>43060</v>
          </cell>
          <cell r="B222">
            <v>1570.33596773</v>
          </cell>
          <cell r="C222">
            <v>1077.431169</v>
          </cell>
        </row>
        <row r="223">
          <cell r="A223">
            <v>43061</v>
          </cell>
          <cell r="B223">
            <v>1567.3109770850006</v>
          </cell>
          <cell r="C223">
            <v>1068.4354505000001</v>
          </cell>
        </row>
        <row r="224">
          <cell r="A224">
            <v>43062</v>
          </cell>
          <cell r="B224">
            <v>1588.9184188099998</v>
          </cell>
          <cell r="C224">
            <v>1040.493093</v>
          </cell>
        </row>
        <row r="225">
          <cell r="A225">
            <v>43063</v>
          </cell>
          <cell r="B225">
            <v>1586.4857259149999</v>
          </cell>
          <cell r="C225">
            <v>1009.6104495000004</v>
          </cell>
        </row>
        <row r="226">
          <cell r="A226">
            <v>43066</v>
          </cell>
          <cell r="B226">
            <v>1694.0822507200005</v>
          </cell>
          <cell r="C226">
            <v>1023.8596159999997</v>
          </cell>
        </row>
        <row r="227">
          <cell r="A227">
            <v>43067</v>
          </cell>
          <cell r="B227">
            <v>1786.7307223950002</v>
          </cell>
          <cell r="C227">
            <v>1072.6189935000002</v>
          </cell>
        </row>
        <row r="228">
          <cell r="A228">
            <v>43068</v>
          </cell>
          <cell r="B228">
            <v>1825.9590918400008</v>
          </cell>
          <cell r="C228">
            <v>1051.2543520000004</v>
          </cell>
        </row>
        <row r="229">
          <cell r="A229">
            <v>43069</v>
          </cell>
          <cell r="B229">
            <v>1990.9563166100002</v>
          </cell>
          <cell r="C229">
            <v>1071.7434330000001</v>
          </cell>
        </row>
        <row r="230">
          <cell r="A230">
            <v>43070</v>
          </cell>
          <cell r="B230">
            <v>1986.7238571750008</v>
          </cell>
          <cell r="C230">
            <v>1059.3225274999995</v>
          </cell>
        </row>
        <row r="231">
          <cell r="A231">
            <v>43073</v>
          </cell>
          <cell r="B231">
            <v>2058.5433726800002</v>
          </cell>
          <cell r="C231">
            <v>1050.920404</v>
          </cell>
        </row>
        <row r="232">
          <cell r="A232">
            <v>43074</v>
          </cell>
          <cell r="B232">
            <v>2093.5381568150005</v>
          </cell>
          <cell r="C232">
            <v>1074.4202194999998</v>
          </cell>
        </row>
        <row r="233">
          <cell r="A233">
            <v>43075</v>
          </cell>
          <cell r="B233">
            <v>2078.7107849999998</v>
          </cell>
          <cell r="C233">
            <v>1045.1105000000002</v>
          </cell>
        </row>
        <row r="234">
          <cell r="A234">
            <v>43076</v>
          </cell>
          <cell r="B234">
            <v>1981.8636858000009</v>
          </cell>
          <cell r="C234">
            <v>998.29674000000023</v>
          </cell>
        </row>
        <row r="235">
          <cell r="A235">
            <v>43077</v>
          </cell>
          <cell r="B235">
            <v>1870.3865787500004</v>
          </cell>
          <cell r="C235">
            <v>951.69237499999963</v>
          </cell>
        </row>
        <row r="236">
          <cell r="A236">
            <v>43080</v>
          </cell>
          <cell r="B236">
            <v>1962.2266876050003</v>
          </cell>
          <cell r="C236">
            <v>992.15400649999992</v>
          </cell>
        </row>
        <row r="237">
          <cell r="A237">
            <v>43081</v>
          </cell>
          <cell r="B237">
            <v>1982.9394539599998</v>
          </cell>
          <cell r="C237">
            <v>1022.2503879999999</v>
          </cell>
        </row>
        <row r="238">
          <cell r="A238">
            <v>43082</v>
          </cell>
          <cell r="B238">
            <v>1930.0894654650006</v>
          </cell>
          <cell r="C238">
            <v>951.41706449999992</v>
          </cell>
        </row>
        <row r="239">
          <cell r="A239">
            <v>43083</v>
          </cell>
          <cell r="B239">
            <v>1866.8443244</v>
          </cell>
          <cell r="C239">
            <v>958.98531999999977</v>
          </cell>
        </row>
        <row r="240">
          <cell r="A240">
            <v>43084</v>
          </cell>
          <cell r="B240">
            <v>1823.5135119800002</v>
          </cell>
          <cell r="C240">
            <v>948.36069399999951</v>
          </cell>
        </row>
        <row r="241">
          <cell r="A241">
            <v>43087</v>
          </cell>
          <cell r="B241">
            <v>1790.5496315</v>
          </cell>
          <cell r="C241">
            <v>940.50694999999951</v>
          </cell>
        </row>
        <row r="242">
          <cell r="A242">
            <v>43088</v>
          </cell>
          <cell r="B242">
            <v>1737.3856208749994</v>
          </cell>
          <cell r="C242">
            <v>947.88813750000054</v>
          </cell>
        </row>
        <row r="243">
          <cell r="A243">
            <v>43089</v>
          </cell>
          <cell r="B243">
            <v>1642.3860849699995</v>
          </cell>
          <cell r="C243">
            <v>924.7261410000001</v>
          </cell>
        </row>
        <row r="244">
          <cell r="A244">
            <v>43090</v>
          </cell>
          <cell r="B244">
            <v>1655.9162176900004</v>
          </cell>
          <cell r="C244">
            <v>936.29035700000031</v>
          </cell>
        </row>
        <row r="245">
          <cell r="A245">
            <v>43091</v>
          </cell>
          <cell r="B245">
            <v>1631.6002352200003</v>
          </cell>
          <cell r="C245">
            <v>965.50746600000002</v>
          </cell>
        </row>
        <row r="246">
          <cell r="A246">
            <v>43094</v>
          </cell>
          <cell r="B246">
            <v>1448.4993722400009</v>
          </cell>
          <cell r="C246">
            <v>916.59647200000018</v>
          </cell>
        </row>
        <row r="247">
          <cell r="A247">
            <v>43095</v>
          </cell>
          <cell r="B247">
            <v>1298.1336248000002</v>
          </cell>
          <cell r="C247">
            <v>878.93344000000025</v>
          </cell>
        </row>
        <row r="248">
          <cell r="A248">
            <v>43096</v>
          </cell>
          <cell r="B248">
            <v>1305.5807888750005</v>
          </cell>
          <cell r="C248">
            <v>885.29853749999984</v>
          </cell>
        </row>
        <row r="249">
          <cell r="A249">
            <v>43097</v>
          </cell>
          <cell r="B249">
            <v>1274.4266444000004</v>
          </cell>
          <cell r="C249">
            <v>885.08131999999978</v>
          </cell>
        </row>
        <row r="250">
          <cell r="A250">
            <v>43098</v>
          </cell>
          <cell r="B250">
            <v>1260.2514392000003</v>
          </cell>
          <cell r="C250">
            <v>852.96576000000005</v>
          </cell>
        </row>
        <row r="251">
          <cell r="A251">
            <v>43102</v>
          </cell>
          <cell r="B251">
            <v>1261.8303902400003</v>
          </cell>
          <cell r="C251">
            <v>865.51187200000004</v>
          </cell>
        </row>
        <row r="252">
          <cell r="A252">
            <v>43103</v>
          </cell>
          <cell r="B252">
            <v>1219.8825262400001</v>
          </cell>
          <cell r="C252">
            <v>864.87267199999997</v>
          </cell>
        </row>
        <row r="253">
          <cell r="A253">
            <v>43104</v>
          </cell>
          <cell r="B253">
            <v>1051.25497748</v>
          </cell>
          <cell r="C253">
            <v>832.79784399999971</v>
          </cell>
        </row>
        <row r="254">
          <cell r="A254">
            <v>43105</v>
          </cell>
          <cell r="B254">
            <v>899.15759331000072</v>
          </cell>
          <cell r="C254">
            <v>826.04794300000003</v>
          </cell>
        </row>
        <row r="255">
          <cell r="A255">
            <v>43108</v>
          </cell>
          <cell r="B255">
            <v>803.51962480000066</v>
          </cell>
          <cell r="C255">
            <v>784.73343999999997</v>
          </cell>
        </row>
        <row r="256">
          <cell r="A256">
            <v>43109</v>
          </cell>
          <cell r="B256">
            <v>789.24982276000037</v>
          </cell>
          <cell r="C256">
            <v>772.53702800000019</v>
          </cell>
        </row>
        <row r="257">
          <cell r="A257">
            <v>43110</v>
          </cell>
          <cell r="B257">
            <v>793.57790665000084</v>
          </cell>
          <cell r="C257">
            <v>766.23624500000005</v>
          </cell>
        </row>
        <row r="258">
          <cell r="A258">
            <v>43111</v>
          </cell>
          <cell r="B258">
            <v>753.09464608000053</v>
          </cell>
          <cell r="C258">
            <v>758.04542400000037</v>
          </cell>
        </row>
        <row r="259">
          <cell r="A259">
            <v>43112</v>
          </cell>
          <cell r="B259">
            <v>700.9420884000001</v>
          </cell>
          <cell r="C259">
            <v>745.09451999999965</v>
          </cell>
        </row>
        <row r="260">
          <cell r="A260">
            <v>43115</v>
          </cell>
          <cell r="B260">
            <v>733.80059055000038</v>
          </cell>
          <cell r="C260">
            <v>775.80691499999966</v>
          </cell>
        </row>
        <row r="261">
          <cell r="A261">
            <v>43116</v>
          </cell>
          <cell r="B261">
            <v>766.69875655999977</v>
          </cell>
          <cell r="C261">
            <v>786.31816799999979</v>
          </cell>
        </row>
        <row r="262">
          <cell r="A262">
            <v>43117</v>
          </cell>
          <cell r="B262">
            <v>793.60807012500072</v>
          </cell>
          <cell r="C262">
            <v>770.51416250000011</v>
          </cell>
        </row>
        <row r="263">
          <cell r="A263">
            <v>43118</v>
          </cell>
          <cell r="B263">
            <v>829.45308542500015</v>
          </cell>
          <cell r="C263">
            <v>755.93725249999989</v>
          </cell>
        </row>
        <row r="264">
          <cell r="A264">
            <v>43119</v>
          </cell>
          <cell r="B264">
            <v>870.87882140000056</v>
          </cell>
          <cell r="C264">
            <v>759.39942000000065</v>
          </cell>
        </row>
        <row r="265">
          <cell r="A265">
            <v>43122</v>
          </cell>
          <cell r="B265">
            <v>977.63988564000101</v>
          </cell>
          <cell r="C265">
            <v>812.29349200000024</v>
          </cell>
        </row>
        <row r="266">
          <cell r="A266">
            <v>43123</v>
          </cell>
          <cell r="B266">
            <v>954.07280494000042</v>
          </cell>
          <cell r="C266">
            <v>836.16778199999999</v>
          </cell>
        </row>
        <row r="267">
          <cell r="A267">
            <v>43124</v>
          </cell>
          <cell r="B267">
            <v>949.53324062500087</v>
          </cell>
          <cell r="C267">
            <v>872.28781249999975</v>
          </cell>
        </row>
        <row r="268">
          <cell r="A268">
            <v>43125</v>
          </cell>
          <cell r="B268">
            <v>980.00635925000051</v>
          </cell>
          <cell r="C268">
            <v>892.79902500000026</v>
          </cell>
        </row>
        <row r="269">
          <cell r="A269">
            <v>43126</v>
          </cell>
          <cell r="B269">
            <v>987.50156762000006</v>
          </cell>
          <cell r="C269">
            <v>899.20518599999969</v>
          </cell>
        </row>
        <row r="270">
          <cell r="A270">
            <v>43129</v>
          </cell>
          <cell r="B270">
            <v>1020.1189542500006</v>
          </cell>
          <cell r="C270">
            <v>920.35252500000024</v>
          </cell>
        </row>
        <row r="271">
          <cell r="A271">
            <v>43130</v>
          </cell>
          <cell r="B271">
            <v>1010.7866027500008</v>
          </cell>
          <cell r="C271">
            <v>901.17957500000011</v>
          </cell>
        </row>
        <row r="272">
          <cell r="A272">
            <v>43131</v>
          </cell>
          <cell r="B272">
            <v>1023.0289972</v>
          </cell>
          <cell r="C272">
            <v>911.64316000000008</v>
          </cell>
        </row>
        <row r="273">
          <cell r="A273">
            <v>43132</v>
          </cell>
          <cell r="B273">
            <v>1027.4565112000005</v>
          </cell>
          <cell r="C273">
            <v>895.42735999999968</v>
          </cell>
        </row>
        <row r="274">
          <cell r="A274">
            <v>43133</v>
          </cell>
          <cell r="B274">
            <v>1026.3594616400001</v>
          </cell>
          <cell r="C274">
            <v>885.68629199999987</v>
          </cell>
        </row>
        <row r="275">
          <cell r="A275">
            <v>43136</v>
          </cell>
          <cell r="B275">
            <v>997.55610621500045</v>
          </cell>
          <cell r="C275">
            <v>861.0680395000004</v>
          </cell>
        </row>
        <row r="276">
          <cell r="A276">
            <v>43137</v>
          </cell>
          <cell r="B276">
            <v>999.10705880000023</v>
          </cell>
          <cell r="C276">
            <v>862.39364000000023</v>
          </cell>
        </row>
        <row r="277">
          <cell r="A277">
            <v>43138</v>
          </cell>
          <cell r="B277">
            <v>983.25830900000074</v>
          </cell>
          <cell r="C277">
            <v>848.84770000000026</v>
          </cell>
        </row>
        <row r="278">
          <cell r="A278">
            <v>43139</v>
          </cell>
          <cell r="B278">
            <v>968.61907010000004</v>
          </cell>
          <cell r="C278">
            <v>836.33552999999984</v>
          </cell>
        </row>
        <row r="279">
          <cell r="A279">
            <v>43140</v>
          </cell>
          <cell r="B279">
            <v>988.87401182000031</v>
          </cell>
          <cell r="C279">
            <v>853.64744599999995</v>
          </cell>
        </row>
        <row r="280">
          <cell r="A280">
            <v>43142</v>
          </cell>
          <cell r="B280">
            <v>988.87401182000031</v>
          </cell>
          <cell r="C280">
            <v>853.64744599999995</v>
          </cell>
        </row>
        <row r="281">
          <cell r="A281">
            <v>43143</v>
          </cell>
          <cell r="B281">
            <v>984.51943445000052</v>
          </cell>
          <cell r="C281">
            <v>849.92558499999996</v>
          </cell>
        </row>
        <row r="282">
          <cell r="A282">
            <v>43144</v>
          </cell>
          <cell r="B282">
            <v>965.83188440000004</v>
          </cell>
          <cell r="C282">
            <v>833.95332000000008</v>
          </cell>
        </row>
        <row r="283">
          <cell r="A283">
            <v>43145</v>
          </cell>
          <cell r="B283">
            <v>960.76903407500004</v>
          </cell>
          <cell r="C283">
            <v>829.62609749999956</v>
          </cell>
        </row>
        <row r="284">
          <cell r="A284">
            <v>43153</v>
          </cell>
          <cell r="B284">
            <v>938.24675727500062</v>
          </cell>
          <cell r="C284">
            <v>867.10705749999988</v>
          </cell>
        </row>
        <row r="285">
          <cell r="A285">
            <v>43154</v>
          </cell>
          <cell r="B285">
            <v>927.24246560000029</v>
          </cell>
          <cell r="C285">
            <v>857.70168000000012</v>
          </cell>
        </row>
        <row r="286">
          <cell r="A286">
            <v>43155</v>
          </cell>
          <cell r="B286" t="e">
            <v>#N/A</v>
          </cell>
          <cell r="C286" t="e">
            <v>#N/A</v>
          </cell>
        </row>
        <row r="287">
          <cell r="A287">
            <v>43157</v>
          </cell>
          <cell r="B287">
            <v>1095.9173911500002</v>
          </cell>
          <cell r="C287">
            <v>881.33409499999971</v>
          </cell>
        </row>
        <row r="288">
          <cell r="A288">
            <v>43158</v>
          </cell>
          <cell r="B288">
            <v>1111.3301753200003</v>
          </cell>
          <cell r="C288">
            <v>885.70399600000019</v>
          </cell>
        </row>
        <row r="289">
          <cell r="A289">
            <v>43159</v>
          </cell>
          <cell r="B289">
            <v>1092.7305446500004</v>
          </cell>
          <cell r="C289">
            <v>856.53764499999943</v>
          </cell>
        </row>
        <row r="290">
          <cell r="A290">
            <v>43160</v>
          </cell>
          <cell r="B290">
            <v>1082.4083308000004</v>
          </cell>
          <cell r="C290">
            <v>837.71523999999999</v>
          </cell>
        </row>
        <row r="291">
          <cell r="A291">
            <v>43161</v>
          </cell>
          <cell r="B291">
            <v>1106.3613008800003</v>
          </cell>
          <cell r="C291">
            <v>848.18786399999954</v>
          </cell>
        </row>
        <row r="292">
          <cell r="A292">
            <v>43164</v>
          </cell>
          <cell r="B292">
            <v>1058.6035502900008</v>
          </cell>
          <cell r="C292">
            <v>818.11713699999973</v>
          </cell>
        </row>
        <row r="293">
          <cell r="A293">
            <v>43165</v>
          </cell>
          <cell r="B293">
            <v>1046.2755824999999</v>
          </cell>
          <cell r="C293">
            <v>805.18724999999995</v>
          </cell>
        </row>
        <row r="294">
          <cell r="A294">
            <v>43166</v>
          </cell>
          <cell r="B294">
            <v>1015.4261428800005</v>
          </cell>
          <cell r="C294">
            <v>795.23046400000021</v>
          </cell>
        </row>
        <row r="295">
          <cell r="A295">
            <v>43167</v>
          </cell>
          <cell r="B295">
            <v>982.25262320000047</v>
          </cell>
          <cell r="C295">
            <v>708.5009599999994</v>
          </cell>
        </row>
        <row r="296">
          <cell r="A296">
            <v>43168</v>
          </cell>
          <cell r="B296">
            <v>931.50841675000038</v>
          </cell>
          <cell r="C296">
            <v>676.75377499999968</v>
          </cell>
        </row>
        <row r="297">
          <cell r="A297">
            <v>43171</v>
          </cell>
          <cell r="B297">
            <v>969.70281240000031</v>
          </cell>
          <cell r="C297">
            <v>691.79172000000017</v>
          </cell>
        </row>
        <row r="298">
          <cell r="A298">
            <v>43172</v>
          </cell>
          <cell r="B298">
            <v>956.94709682999974</v>
          </cell>
          <cell r="C298">
            <v>680.88939899999968</v>
          </cell>
        </row>
        <row r="299">
          <cell r="A299">
            <v>43173</v>
          </cell>
          <cell r="B299">
            <v>915.57036085000072</v>
          </cell>
          <cell r="C299">
            <v>693.13150499999983</v>
          </cell>
        </row>
        <row r="300">
          <cell r="A300">
            <v>43174</v>
          </cell>
          <cell r="B300">
            <v>917.87203165000074</v>
          </cell>
          <cell r="C300">
            <v>695.09874499999978</v>
          </cell>
        </row>
        <row r="301">
          <cell r="A301">
            <v>43175</v>
          </cell>
          <cell r="B301">
            <v>963.9039503200006</v>
          </cell>
          <cell r="C301">
            <v>777.71149600000035</v>
          </cell>
        </row>
        <row r="302">
          <cell r="A302">
            <v>43178</v>
          </cell>
          <cell r="B302">
            <v>960.30387036999991</v>
          </cell>
          <cell r="C302">
            <v>781.04476099999965</v>
          </cell>
        </row>
        <row r="303">
          <cell r="A303">
            <v>43179</v>
          </cell>
          <cell r="B303">
            <v>905.70999748000031</v>
          </cell>
          <cell r="C303">
            <v>777.20384399999966</v>
          </cell>
        </row>
        <row r="304">
          <cell r="A304">
            <v>43180</v>
          </cell>
          <cell r="B304">
            <v>914.17129735000026</v>
          </cell>
          <cell r="C304">
            <v>727.70495500000061</v>
          </cell>
        </row>
        <row r="305">
          <cell r="A305">
            <v>43181</v>
          </cell>
          <cell r="B305">
            <v>899.3769176400001</v>
          </cell>
          <cell r="C305">
            <v>753.54309199999989</v>
          </cell>
        </row>
        <row r="306">
          <cell r="A306">
            <v>43182</v>
          </cell>
          <cell r="B306">
            <v>782.01117420000037</v>
          </cell>
          <cell r="C306">
            <v>684.96126000000004</v>
          </cell>
        </row>
        <row r="307">
          <cell r="A307">
            <v>43185</v>
          </cell>
          <cell r="B307">
            <v>780.79300239500026</v>
          </cell>
          <cell r="C307">
            <v>722.40299350000032</v>
          </cell>
        </row>
        <row r="308">
          <cell r="A308">
            <v>43186</v>
          </cell>
          <cell r="B308">
            <v>828.81978076000041</v>
          </cell>
          <cell r="C308">
            <v>749.43442800000003</v>
          </cell>
        </row>
        <row r="309">
          <cell r="A309">
            <v>43187</v>
          </cell>
          <cell r="B309">
            <v>831.85407982000015</v>
          </cell>
          <cell r="C309">
            <v>752.02784599999995</v>
          </cell>
        </row>
        <row r="310">
          <cell r="A310">
            <v>43188</v>
          </cell>
          <cell r="B310">
            <v>861.87768663999987</v>
          </cell>
          <cell r="C310">
            <v>731.27879200000007</v>
          </cell>
        </row>
        <row r="311">
          <cell r="A311">
            <v>43189</v>
          </cell>
          <cell r="B311">
            <v>948.32383752999976</v>
          </cell>
          <cell r="C311">
            <v>755.61310899999989</v>
          </cell>
        </row>
        <row r="312">
          <cell r="A312">
            <v>43192</v>
          </cell>
          <cell r="B312">
            <v>1001.1148078200004</v>
          </cell>
          <cell r="C312">
            <v>790.3062460000001</v>
          </cell>
        </row>
        <row r="313">
          <cell r="A313">
            <v>43193</v>
          </cell>
          <cell r="B313">
            <v>999.98095192000073</v>
          </cell>
          <cell r="C313">
            <v>786.94397600000002</v>
          </cell>
        </row>
        <row r="314">
          <cell r="A314">
            <v>43194</v>
          </cell>
          <cell r="B314">
            <v>987.43843070000048</v>
          </cell>
          <cell r="C314">
            <v>783.83070999999973</v>
          </cell>
        </row>
        <row r="315">
          <cell r="A315">
            <v>43198</v>
          </cell>
          <cell r="B315">
            <v>964.93843070000003</v>
          </cell>
          <cell r="C315">
            <v>781.33071000000018</v>
          </cell>
        </row>
        <row r="316">
          <cell r="A316">
            <v>43199</v>
          </cell>
          <cell r="B316">
            <v>929.80553368500023</v>
          </cell>
          <cell r="C316">
            <v>818.90943049999987</v>
          </cell>
        </row>
        <row r="317">
          <cell r="A317">
            <v>43200</v>
          </cell>
          <cell r="B317">
            <v>960.61111247000008</v>
          </cell>
          <cell r="C317">
            <v>801.22189100000014</v>
          </cell>
        </row>
        <row r="318">
          <cell r="A318">
            <v>43201</v>
          </cell>
          <cell r="B318">
            <v>1003.1767732000003</v>
          </cell>
          <cell r="C318">
            <v>829.9959600000002</v>
          </cell>
        </row>
        <row r="319">
          <cell r="A319">
            <v>43202</v>
          </cell>
          <cell r="B319">
            <v>986.59262715000023</v>
          </cell>
          <cell r="C319">
            <v>824.62489499999992</v>
          </cell>
        </row>
        <row r="320">
          <cell r="A320">
            <v>43203</v>
          </cell>
          <cell r="B320">
            <v>980.20301437500029</v>
          </cell>
          <cell r="C320">
            <v>809.16368749999992</v>
          </cell>
        </row>
        <row r="321">
          <cell r="A321">
            <v>43206</v>
          </cell>
          <cell r="B321">
            <v>1007.5764390050008</v>
          </cell>
          <cell r="C321">
            <v>884.63242650000029</v>
          </cell>
        </row>
        <row r="322">
          <cell r="A322">
            <v>43207</v>
          </cell>
          <cell r="B322">
            <v>1013.4816937800006</v>
          </cell>
          <cell r="C322">
            <v>910.87623399999984</v>
          </cell>
        </row>
        <row r="323">
          <cell r="A323">
            <v>43208</v>
          </cell>
          <cell r="B323">
            <v>1049.1246531300003</v>
          </cell>
          <cell r="C323">
            <v>928.51978899999949</v>
          </cell>
        </row>
        <row r="324">
          <cell r="A324">
            <v>43209</v>
          </cell>
          <cell r="B324">
            <v>1088.8290311400001</v>
          </cell>
          <cell r="C324">
            <v>969.63464199999999</v>
          </cell>
        </row>
        <row r="325">
          <cell r="A325">
            <v>43210</v>
          </cell>
          <cell r="B325">
            <v>1105.3389444300005</v>
          </cell>
          <cell r="C325">
            <v>983.74567900000011</v>
          </cell>
        </row>
        <row r="326">
          <cell r="A326">
            <v>43213</v>
          </cell>
          <cell r="B326">
            <v>1156.4200444200001</v>
          </cell>
          <cell r="C326">
            <v>1014.5842260000004</v>
          </cell>
        </row>
        <row r="327">
          <cell r="A327">
            <v>43214</v>
          </cell>
          <cell r="B327">
            <v>1190.4398307000006</v>
          </cell>
          <cell r="C327">
            <v>1017.2507100000003</v>
          </cell>
        </row>
        <row r="328">
          <cell r="A328">
            <v>43215</v>
          </cell>
          <cell r="B328">
            <v>1211.8129915000004</v>
          </cell>
          <cell r="C328">
            <v>996.7149500000005</v>
          </cell>
        </row>
        <row r="329">
          <cell r="A329">
            <v>43216</v>
          </cell>
          <cell r="B329">
            <v>1202.3642470000004</v>
          </cell>
          <cell r="C329">
            <v>988.63909999999942</v>
          </cell>
        </row>
        <row r="330">
          <cell r="A330">
            <v>43217</v>
          </cell>
          <cell r="B330">
            <v>1235.4197893550008</v>
          </cell>
          <cell r="C330">
            <v>1048.0882815</v>
          </cell>
        </row>
        <row r="331">
          <cell r="A331">
            <v>43218</v>
          </cell>
          <cell r="B331">
            <v>1297.2197893550006</v>
          </cell>
          <cell r="C331">
            <v>1048.0882815</v>
          </cell>
        </row>
        <row r="332">
          <cell r="A332">
            <v>43222</v>
          </cell>
          <cell r="B332">
            <v>1388.0033980799994</v>
          </cell>
          <cell r="C332">
            <v>1112.3856880000003</v>
          </cell>
        </row>
        <row r="333">
          <cell r="A333">
            <v>43223</v>
          </cell>
          <cell r="B333">
            <v>1409.5255052800003</v>
          </cell>
          <cell r="C333">
            <v>1133.1806080000001</v>
          </cell>
        </row>
        <row r="334">
          <cell r="A334">
            <v>43224</v>
          </cell>
          <cell r="B334">
            <v>1366.0524721200004</v>
          </cell>
          <cell r="C334">
            <v>1130.1004069999999</v>
          </cell>
        </row>
        <row r="335">
          <cell r="A335">
            <v>43227</v>
          </cell>
          <cell r="B335">
            <v>1323.7015315400004</v>
          </cell>
          <cell r="C335">
            <v>1120.2289065</v>
          </cell>
        </row>
        <row r="336">
          <cell r="A336">
            <v>43228</v>
          </cell>
          <cell r="B336">
            <v>1298.9779908</v>
          </cell>
          <cell r="C336">
            <v>1116.6741299999999</v>
          </cell>
        </row>
        <row r="337">
          <cell r="A337">
            <v>43229</v>
          </cell>
          <cell r="B337">
            <v>1279.2239320000008</v>
          </cell>
          <cell r="C337">
            <v>1096.2826999999997</v>
          </cell>
        </row>
        <row r="338">
          <cell r="A338">
            <v>43230</v>
          </cell>
          <cell r="B338">
            <v>1257.7218405999997</v>
          </cell>
          <cell r="C338">
            <v>1095.5050350000001</v>
          </cell>
        </row>
        <row r="339">
          <cell r="A339">
            <v>43231</v>
          </cell>
          <cell r="B339">
            <v>1275.8169938399997</v>
          </cell>
          <cell r="C339">
            <v>1114.4663740000001</v>
          </cell>
        </row>
        <row r="340">
          <cell r="A340">
            <v>43234</v>
          </cell>
          <cell r="B340">
            <v>1280.2664248000001</v>
          </cell>
          <cell r="C340">
            <v>1139.4227799999999</v>
          </cell>
        </row>
        <row r="341">
          <cell r="A341">
            <v>43235</v>
          </cell>
          <cell r="B341">
            <v>1298.9685251999995</v>
          </cell>
          <cell r="C341">
            <v>1146.66597</v>
          </cell>
        </row>
        <row r="342">
          <cell r="A342">
            <v>43236</v>
          </cell>
          <cell r="B342">
            <v>1283.5351627</v>
          </cell>
          <cell r="C342">
            <v>1152.2406575</v>
          </cell>
        </row>
        <row r="343">
          <cell r="A343">
            <v>43237</v>
          </cell>
          <cell r="B343">
            <v>1288.7442993</v>
          </cell>
          <cell r="C343">
            <v>1166.7312925000006</v>
          </cell>
        </row>
        <row r="344">
          <cell r="A344">
            <v>43238</v>
          </cell>
          <cell r="B344">
            <v>1218.5794175999999</v>
          </cell>
          <cell r="C344">
            <v>1136.6753600000002</v>
          </cell>
        </row>
        <row r="345">
          <cell r="A345">
            <v>43241</v>
          </cell>
          <cell r="B345">
            <v>1229.2734873600002</v>
          </cell>
          <cell r="C345">
            <v>1144.7736960000002</v>
          </cell>
        </row>
        <row r="346">
          <cell r="A346">
            <v>43242</v>
          </cell>
          <cell r="B346">
            <v>1185.0897454000005</v>
          </cell>
          <cell r="C346">
            <v>1121.0808150000003</v>
          </cell>
        </row>
        <row r="347">
          <cell r="A347">
            <v>43243</v>
          </cell>
          <cell r="B347">
            <v>1069.7216470400003</v>
          </cell>
          <cell r="C347">
            <v>1046.4531440000001</v>
          </cell>
        </row>
        <row r="348">
          <cell r="A348">
            <v>43244</v>
          </cell>
          <cell r="B348">
            <v>1016.8634073200001</v>
          </cell>
          <cell r="C348">
            <v>1047.5236270000005</v>
          </cell>
        </row>
        <row r="349">
          <cell r="A349">
            <v>43245</v>
          </cell>
          <cell r="B349">
            <v>1054.5242935000001</v>
          </cell>
          <cell r="C349">
            <v>1062.2312874999998</v>
          </cell>
        </row>
        <row r="350">
          <cell r="A350">
            <v>43248</v>
          </cell>
          <cell r="B350">
            <v>1080.8377198000007</v>
          </cell>
          <cell r="C350">
            <v>1067.1566550000002</v>
          </cell>
        </row>
        <row r="351">
          <cell r="A351">
            <v>43249</v>
          </cell>
          <cell r="B351">
            <v>1118.9194948000004</v>
          </cell>
          <cell r="C351">
            <v>1114.4685300000001</v>
          </cell>
        </row>
        <row r="352">
          <cell r="A352">
            <v>43250</v>
          </cell>
          <cell r="B352">
            <v>1129.2688415999996</v>
          </cell>
          <cell r="C352">
            <v>1105.6317600000007</v>
          </cell>
        </row>
        <row r="353">
          <cell r="A353">
            <v>43251</v>
          </cell>
          <cell r="B353">
            <v>1147.1857604000002</v>
          </cell>
          <cell r="C353">
            <v>1092.45669</v>
          </cell>
        </row>
        <row r="354">
          <cell r="A354">
            <v>43252</v>
          </cell>
          <cell r="B354">
            <v>1222.5079960400008</v>
          </cell>
          <cell r="C354">
            <v>1096.3551690000004</v>
          </cell>
        </row>
        <row r="355">
          <cell r="A355">
            <v>43255</v>
          </cell>
          <cell r="B355">
            <v>1223.5431999399998</v>
          </cell>
          <cell r="C355">
            <v>1096.1268964999999</v>
          </cell>
        </row>
        <row r="356">
          <cell r="A356">
            <v>43256</v>
          </cell>
          <cell r="B356">
            <v>1172.3416695000001</v>
          </cell>
          <cell r="C356">
            <v>1087.5048874999998</v>
          </cell>
        </row>
        <row r="357">
          <cell r="A357">
            <v>43257</v>
          </cell>
          <cell r="B357">
            <v>1208.61956736</v>
          </cell>
          <cell r="C357">
            <v>1083.261696</v>
          </cell>
        </row>
        <row r="358">
          <cell r="A358">
            <v>43258</v>
          </cell>
          <cell r="B358">
            <v>1281.6456678600007</v>
          </cell>
          <cell r="C358">
            <v>1114.0600585000002</v>
          </cell>
        </row>
        <row r="359">
          <cell r="A359">
            <v>43259</v>
          </cell>
          <cell r="B359">
            <v>1257.6706611600007</v>
          </cell>
          <cell r="C359">
            <v>1080.288501</v>
          </cell>
        </row>
        <row r="360">
          <cell r="A360">
            <v>43262</v>
          </cell>
          <cell r="B360">
            <v>1240.8361433600003</v>
          </cell>
          <cell r="C360">
            <v>1064.6552959999999</v>
          </cell>
        </row>
        <row r="361">
          <cell r="A361">
            <v>43263</v>
          </cell>
          <cell r="B361">
            <v>1278.5550210599999</v>
          </cell>
          <cell r="C361">
            <v>1081.6543284999998</v>
          </cell>
        </row>
        <row r="362">
          <cell r="A362">
            <v>43264</v>
          </cell>
          <cell r="B362">
            <v>1342.1195962399997</v>
          </cell>
          <cell r="C362">
            <v>1083.175514</v>
          </cell>
        </row>
        <row r="363">
          <cell r="A363">
            <v>43265</v>
          </cell>
          <cell r="B363">
            <v>1361.8593704</v>
          </cell>
          <cell r="C363">
            <v>1092.4339399999999</v>
          </cell>
        </row>
        <row r="364">
          <cell r="A364">
            <v>43266</v>
          </cell>
          <cell r="B364">
            <v>1358.6706463999999</v>
          </cell>
          <cell r="C364">
            <v>1079.6850400000003</v>
          </cell>
        </row>
        <row r="365">
          <cell r="A365">
            <v>43270</v>
          </cell>
          <cell r="B365">
            <v>1266.7297157000007</v>
          </cell>
          <cell r="C365">
            <v>1007.4945824999995</v>
          </cell>
        </row>
        <row r="366">
          <cell r="A366">
            <v>43271</v>
          </cell>
          <cell r="B366">
            <v>1236.1844785000003</v>
          </cell>
          <cell r="C366">
            <v>1017.8004124999998</v>
          </cell>
        </row>
        <row r="367">
          <cell r="A367">
            <v>43272</v>
          </cell>
          <cell r="B367">
            <v>1279.9457712599997</v>
          </cell>
          <cell r="C367">
            <v>1020.0084234999999</v>
          </cell>
        </row>
        <row r="368">
          <cell r="A368">
            <v>43273</v>
          </cell>
          <cell r="B368">
            <v>1247.8134388799999</v>
          </cell>
          <cell r="C368">
            <v>1018.9460680000002</v>
          </cell>
        </row>
        <row r="369">
          <cell r="A369">
            <v>43276</v>
          </cell>
          <cell r="B369">
            <v>1183.8298112000002</v>
          </cell>
          <cell r="C369">
            <v>988.1843200000003</v>
          </cell>
        </row>
        <row r="370">
          <cell r="A370">
            <v>43277</v>
          </cell>
          <cell r="B370">
            <v>1107.0068711999998</v>
          </cell>
          <cell r="C370">
            <v>954.11281999999983</v>
          </cell>
        </row>
        <row r="371">
          <cell r="A371">
            <v>43278</v>
          </cell>
          <cell r="B371">
            <v>1113.0893080000001</v>
          </cell>
          <cell r="C371">
            <v>959.35630000000037</v>
          </cell>
        </row>
        <row r="372">
          <cell r="A372">
            <v>43279</v>
          </cell>
          <cell r="B372">
            <v>1127.9552249999997</v>
          </cell>
          <cell r="C372">
            <v>964.41312499999958</v>
          </cell>
        </row>
        <row r="373">
          <cell r="A373">
            <v>43280</v>
          </cell>
          <cell r="B373">
            <v>1142.073813160001</v>
          </cell>
          <cell r="C373">
            <v>978.82570099999975</v>
          </cell>
        </row>
        <row r="374">
          <cell r="A374">
            <v>43283</v>
          </cell>
          <cell r="B374">
            <v>1147.4953736000011</v>
          </cell>
          <cell r="C374">
            <v>953.49946</v>
          </cell>
        </row>
        <row r="375">
          <cell r="A375">
            <v>43284</v>
          </cell>
          <cell r="B375">
            <v>1094.3629520000009</v>
          </cell>
          <cell r="C375">
            <v>932.0922000000005</v>
          </cell>
        </row>
        <row r="376">
          <cell r="A376">
            <v>43285</v>
          </cell>
          <cell r="B376">
            <v>1115.6811371800004</v>
          </cell>
          <cell r="C376">
            <v>961.59063549999973</v>
          </cell>
        </row>
        <row r="377">
          <cell r="A377">
            <v>43286</v>
          </cell>
          <cell r="B377">
            <v>1124.7950999999998</v>
          </cell>
          <cell r="C377">
            <v>949.44749999999976</v>
          </cell>
        </row>
        <row r="378">
          <cell r="A378">
            <v>43287</v>
          </cell>
          <cell r="B378">
            <v>1080.2975216</v>
          </cell>
          <cell r="C378">
            <v>936.60476000000017</v>
          </cell>
        </row>
        <row r="379">
          <cell r="A379">
            <v>43290</v>
          </cell>
          <cell r="B379">
            <v>1152.1358425000012</v>
          </cell>
          <cell r="C379">
            <v>988.1033124999999</v>
          </cell>
        </row>
        <row r="380">
          <cell r="A380">
            <v>43291</v>
          </cell>
          <cell r="B380">
            <v>1213.9028607999999</v>
          </cell>
          <cell r="C380">
            <v>1028.0748800000001</v>
          </cell>
        </row>
        <row r="381">
          <cell r="A381">
            <v>43292</v>
          </cell>
          <cell r="B381">
            <v>1214.9433274399998</v>
          </cell>
          <cell r="C381">
            <v>1018.9718339999999</v>
          </cell>
        </row>
        <row r="382">
          <cell r="A382">
            <v>43293</v>
          </cell>
          <cell r="B382">
            <v>1266.1622262000001</v>
          </cell>
          <cell r="C382">
            <v>1029.850195</v>
          </cell>
        </row>
        <row r="383">
          <cell r="A383">
            <v>43294</v>
          </cell>
          <cell r="B383">
            <v>1285.8322090000001</v>
          </cell>
          <cell r="C383">
            <v>1049.9105249999998</v>
          </cell>
        </row>
        <row r="384">
          <cell r="A384">
            <v>43297</v>
          </cell>
          <cell r="B384">
            <v>1284.8614232000009</v>
          </cell>
          <cell r="C384">
            <v>1068.8150200000005</v>
          </cell>
        </row>
        <row r="385">
          <cell r="A385">
            <v>43298</v>
          </cell>
          <cell r="B385">
            <v>1245.3380644000003</v>
          </cell>
          <cell r="C385">
            <v>1061.3810899999999</v>
          </cell>
        </row>
        <row r="386">
          <cell r="A386">
            <v>43299</v>
          </cell>
          <cell r="B386">
            <v>1240.2166324999998</v>
          </cell>
          <cell r="C386">
            <v>1056.9660625000001</v>
          </cell>
        </row>
        <row r="387">
          <cell r="A387">
            <v>43300</v>
          </cell>
          <cell r="B387">
            <v>1306.322731440001</v>
          </cell>
          <cell r="C387">
            <v>1104.6437340000002</v>
          </cell>
        </row>
        <row r="388">
          <cell r="A388">
            <v>43301</v>
          </cell>
          <cell r="B388">
            <v>1304.2075248000006</v>
          </cell>
          <cell r="C388">
            <v>1092.8202800000004</v>
          </cell>
        </row>
        <row r="389">
          <cell r="A389">
            <v>43304</v>
          </cell>
          <cell r="B389">
            <v>1318.9584150400005</v>
          </cell>
          <cell r="C389">
            <v>1087.7779439999999</v>
          </cell>
        </row>
        <row r="390">
          <cell r="A390">
            <v>43305</v>
          </cell>
          <cell r="B390">
            <v>1323.8239380000005</v>
          </cell>
          <cell r="C390">
            <v>1073.0930499999999</v>
          </cell>
        </row>
        <row r="391">
          <cell r="A391">
            <v>43306</v>
          </cell>
          <cell r="B391">
            <v>1321.8810841600002</v>
          </cell>
          <cell r="C391">
            <v>1071.4181759999997</v>
          </cell>
        </row>
        <row r="392">
          <cell r="A392">
            <v>43307</v>
          </cell>
          <cell r="B392">
            <v>1326.0303595</v>
          </cell>
          <cell r="C392">
            <v>1074.9951375000001</v>
          </cell>
        </row>
        <row r="393">
          <cell r="A393">
            <v>43308</v>
          </cell>
          <cell r="B393">
            <v>1336.2262106800003</v>
          </cell>
          <cell r="C393">
            <v>1088.2674229999998</v>
          </cell>
        </row>
        <row r="394">
          <cell r="A394">
            <v>43311</v>
          </cell>
          <cell r="B394">
            <v>1360.17742976</v>
          </cell>
          <cell r="C394">
            <v>1070.2943360000004</v>
          </cell>
        </row>
        <row r="395">
          <cell r="A395">
            <v>43312</v>
          </cell>
          <cell r="B395">
            <v>1370.8147007000002</v>
          </cell>
          <cell r="C395">
            <v>1050.8437075000002</v>
          </cell>
        </row>
        <row r="396">
          <cell r="A396">
            <v>43313</v>
          </cell>
          <cell r="B396">
            <v>1399.9434848799997</v>
          </cell>
          <cell r="C396">
            <v>1057.0754179999999</v>
          </cell>
        </row>
        <row r="397">
          <cell r="A397">
            <v>43314</v>
          </cell>
          <cell r="B397">
            <v>1343.8308980000002</v>
          </cell>
          <cell r="C397">
            <v>1043.0990499999998</v>
          </cell>
        </row>
        <row r="398">
          <cell r="A398">
            <v>43315</v>
          </cell>
          <cell r="B398">
            <v>1303.6057731999995</v>
          </cell>
          <cell r="C398">
            <v>1015.3187699999999</v>
          </cell>
        </row>
        <row r="399">
          <cell r="A399">
            <v>43318</v>
          </cell>
          <cell r="B399">
            <v>1294.4273652000002</v>
          </cell>
          <cell r="C399">
            <v>987.66497000000027</v>
          </cell>
        </row>
        <row r="400">
          <cell r="A400">
            <v>43319</v>
          </cell>
          <cell r="B400">
            <v>1339.6029640000011</v>
          </cell>
          <cell r="C400">
            <v>992.21289999999999</v>
          </cell>
        </row>
        <row r="401">
          <cell r="A401">
            <v>43320</v>
          </cell>
          <cell r="B401">
            <v>1341.2790851200002</v>
          </cell>
          <cell r="C401">
            <v>973.65783199999987</v>
          </cell>
        </row>
        <row r="402">
          <cell r="A402">
            <v>43321</v>
          </cell>
          <cell r="B402">
            <v>1286.4307125600003</v>
          </cell>
          <cell r="C402">
            <v>929.04716600000029</v>
          </cell>
        </row>
        <row r="403">
          <cell r="A403">
            <v>43322</v>
          </cell>
          <cell r="B403">
            <v>1301.5379950000006</v>
          </cell>
          <cell r="C403">
            <v>923.19137499999988</v>
          </cell>
        </row>
        <row r="404">
          <cell r="A404">
            <v>43325</v>
          </cell>
          <cell r="B404">
            <v>1358.8213975000003</v>
          </cell>
          <cell r="C404">
            <v>928.43568750000031</v>
          </cell>
        </row>
        <row r="405">
          <cell r="A405">
            <v>43326</v>
          </cell>
          <cell r="B405">
            <v>1395.5338700000002</v>
          </cell>
          <cell r="C405">
            <v>932.32574999999997</v>
          </cell>
        </row>
        <row r="406">
          <cell r="A406">
            <v>43327</v>
          </cell>
          <cell r="B406">
            <v>1398.7461692600009</v>
          </cell>
          <cell r="C406">
            <v>935.09497350000038</v>
          </cell>
        </row>
        <row r="407">
          <cell r="A407">
            <v>43328</v>
          </cell>
          <cell r="B407">
            <v>1391.6627872000004</v>
          </cell>
          <cell r="C407">
            <v>927.86792000000014</v>
          </cell>
        </row>
        <row r="408">
          <cell r="A408">
            <v>43329</v>
          </cell>
          <cell r="B408">
            <v>1406.0335350000005</v>
          </cell>
          <cell r="C408">
            <v>952.49787499999957</v>
          </cell>
        </row>
        <row r="409">
          <cell r="A409">
            <v>43332</v>
          </cell>
          <cell r="B409">
            <v>1506.8128165000003</v>
          </cell>
          <cell r="C409">
            <v>1030.5834625000002</v>
          </cell>
        </row>
        <row r="410">
          <cell r="A410">
            <v>43333</v>
          </cell>
          <cell r="B410">
            <v>1492.2599023999996</v>
          </cell>
          <cell r="C410">
            <v>1012.9516400000002</v>
          </cell>
        </row>
        <row r="411">
          <cell r="A411">
            <v>43334</v>
          </cell>
          <cell r="B411">
            <v>1470.6092208000005</v>
          </cell>
          <cell r="C411">
            <v>1012.0458800000006</v>
          </cell>
        </row>
        <row r="412">
          <cell r="A412">
            <v>43335</v>
          </cell>
          <cell r="B412">
            <v>1480.4568958000004</v>
          </cell>
          <cell r="C412">
            <v>1010.5352550000002</v>
          </cell>
        </row>
        <row r="413">
          <cell r="A413">
            <v>43336</v>
          </cell>
          <cell r="B413">
            <v>1458.7013308800001</v>
          </cell>
          <cell r="C413">
            <v>1020.659768</v>
          </cell>
        </row>
        <row r="414">
          <cell r="A414">
            <v>43339</v>
          </cell>
          <cell r="B414">
            <v>1484.4872989800006</v>
          </cell>
          <cell r="C414">
            <v>1014.0097405000001</v>
          </cell>
        </row>
        <row r="415">
          <cell r="A415">
            <v>43340</v>
          </cell>
          <cell r="B415">
            <v>1420.1988466000003</v>
          </cell>
          <cell r="C415">
            <v>970.14038500000015</v>
          </cell>
        </row>
        <row r="416">
          <cell r="A416">
            <v>43341</v>
          </cell>
          <cell r="B416">
            <v>1432.6127517200007</v>
          </cell>
          <cell r="C416">
            <v>961.96271700000034</v>
          </cell>
        </row>
        <row r="417">
          <cell r="A417">
            <v>43342</v>
          </cell>
          <cell r="B417">
            <v>1397.1810760000003</v>
          </cell>
          <cell r="C417">
            <v>938.05610000000024</v>
          </cell>
        </row>
        <row r="418">
          <cell r="A418">
            <v>43343</v>
          </cell>
          <cell r="B418">
            <v>1371.98457078</v>
          </cell>
          <cell r="C418">
            <v>904.09359549999999</v>
          </cell>
        </row>
        <row r="419">
          <cell r="A419">
            <v>43346</v>
          </cell>
          <cell r="B419">
            <v>1403.9604644000001</v>
          </cell>
          <cell r="C419">
            <v>905.02109000000019</v>
          </cell>
        </row>
        <row r="420">
          <cell r="A420">
            <v>43347</v>
          </cell>
          <cell r="B420">
            <v>1436.7952404000007</v>
          </cell>
          <cell r="C420">
            <v>897.80969000000005</v>
          </cell>
        </row>
        <row r="421">
          <cell r="A421">
            <v>43348</v>
          </cell>
          <cell r="B421">
            <v>1408.3786389400007</v>
          </cell>
          <cell r="C421">
            <v>860.20917150000014</v>
          </cell>
        </row>
        <row r="422">
          <cell r="A422">
            <v>43349</v>
          </cell>
          <cell r="B422">
            <v>1416.0108334600004</v>
          </cell>
          <cell r="C422">
            <v>860.15071850000004</v>
          </cell>
        </row>
        <row r="423">
          <cell r="A423">
            <v>43350</v>
          </cell>
          <cell r="B423">
            <v>1421.5332736199998</v>
          </cell>
          <cell r="C423">
            <v>834.30799449999995</v>
          </cell>
        </row>
        <row r="424">
          <cell r="A424">
            <v>43353</v>
          </cell>
          <cell r="B424">
            <v>1473.3475906999997</v>
          </cell>
          <cell r="C424">
            <v>854.57895750000034</v>
          </cell>
        </row>
        <row r="425">
          <cell r="A425">
            <v>43354</v>
          </cell>
          <cell r="B425">
            <v>1424.7979590600003</v>
          </cell>
          <cell r="C425">
            <v>797.1223785000002</v>
          </cell>
        </row>
        <row r="426">
          <cell r="A426">
            <v>43355</v>
          </cell>
          <cell r="B426">
            <v>1376.1043024000005</v>
          </cell>
          <cell r="C426">
            <v>759.54163999999992</v>
          </cell>
        </row>
        <row r="427">
          <cell r="A427">
            <v>43356</v>
          </cell>
          <cell r="B427">
            <v>1373.4646793000006</v>
          </cell>
          <cell r="C427">
            <v>748.38679249999996</v>
          </cell>
        </row>
        <row r="428">
          <cell r="A428">
            <v>43357</v>
          </cell>
          <cell r="B428">
            <v>1399.1710524800001</v>
          </cell>
          <cell r="C428">
            <v>743.90952800000014</v>
          </cell>
        </row>
        <row r="429">
          <cell r="A429">
            <v>43360</v>
          </cell>
          <cell r="B429">
            <v>1449.7060740000002</v>
          </cell>
          <cell r="C429">
            <v>773.07765000000018</v>
          </cell>
        </row>
        <row r="430">
          <cell r="A430">
            <v>43361</v>
          </cell>
          <cell r="B430">
            <v>1505.6365223999996</v>
          </cell>
          <cell r="C430">
            <v>818.62113999999974</v>
          </cell>
        </row>
        <row r="431">
          <cell r="A431">
            <v>43362</v>
          </cell>
          <cell r="B431">
            <v>1523.6896449600013</v>
          </cell>
          <cell r="C431">
            <v>826.42555600000014</v>
          </cell>
        </row>
        <row r="432">
          <cell r="A432">
            <v>43363</v>
          </cell>
          <cell r="B432">
            <v>1503.8479184000007</v>
          </cell>
          <cell r="C432">
            <v>817.07924000000003</v>
          </cell>
        </row>
        <row r="433">
          <cell r="A433">
            <v>43364</v>
          </cell>
          <cell r="B433">
            <v>1502.8636463999997</v>
          </cell>
          <cell r="C433">
            <v>825.11004000000003</v>
          </cell>
        </row>
        <row r="434">
          <cell r="A434">
            <v>43368</v>
          </cell>
          <cell r="B434">
            <v>1517.2026528000006</v>
          </cell>
          <cell r="C434">
            <v>860.31608000000006</v>
          </cell>
        </row>
        <row r="435">
          <cell r="A435">
            <v>43369</v>
          </cell>
          <cell r="B435">
            <v>1494.2985680000002</v>
          </cell>
          <cell r="C435">
            <v>838.32979999999998</v>
          </cell>
        </row>
        <row r="436">
          <cell r="A436">
            <v>43370</v>
          </cell>
          <cell r="B436">
            <v>1511.7780752000003</v>
          </cell>
          <cell r="C436">
            <v>815.63972000000012</v>
          </cell>
        </row>
        <row r="437">
          <cell r="A437">
            <v>43371</v>
          </cell>
          <cell r="B437">
            <v>1455.6066044000008</v>
          </cell>
          <cell r="C437">
            <v>771.61259000000064</v>
          </cell>
        </row>
        <row r="438">
          <cell r="A438">
            <v>43372</v>
          </cell>
          <cell r="B438" t="e">
            <v>#N/A</v>
          </cell>
          <cell r="C438" t="e">
            <v>#N/A</v>
          </cell>
        </row>
        <row r="439">
          <cell r="A439">
            <v>43373</v>
          </cell>
          <cell r="B439" t="e">
            <v>#N/A</v>
          </cell>
          <cell r="C439" t="e">
            <v>#N/A</v>
          </cell>
        </row>
        <row r="440">
          <cell r="A440">
            <v>43381</v>
          </cell>
          <cell r="B440">
            <v>1483.4705132000004</v>
          </cell>
          <cell r="C440">
            <v>758.99527000000035</v>
          </cell>
        </row>
        <row r="441">
          <cell r="A441">
            <v>43382</v>
          </cell>
          <cell r="B441">
            <v>1487.0008319000008</v>
          </cell>
          <cell r="C441">
            <v>764.28002750000041</v>
          </cell>
        </row>
        <row r="442">
          <cell r="A442">
            <v>43383</v>
          </cell>
          <cell r="B442">
            <v>1471.8794274400002</v>
          </cell>
          <cell r="C442">
            <v>751.24433399999998</v>
          </cell>
        </row>
        <row r="443">
          <cell r="A443">
            <v>43384</v>
          </cell>
          <cell r="B443">
            <v>1469.41189592</v>
          </cell>
          <cell r="C443">
            <v>747.99646200000052</v>
          </cell>
        </row>
        <row r="444">
          <cell r="A444">
            <v>43385</v>
          </cell>
          <cell r="B444">
            <v>1441.2444468000008</v>
          </cell>
          <cell r="C444">
            <v>720.61072999999988</v>
          </cell>
        </row>
        <row r="445">
          <cell r="A445">
            <v>43388</v>
          </cell>
          <cell r="B445">
            <v>1464.7518650000006</v>
          </cell>
          <cell r="C445">
            <v>723.11712499999976</v>
          </cell>
        </row>
        <row r="446">
          <cell r="A446">
            <v>43389</v>
          </cell>
          <cell r="B446">
            <v>1459.110367400001</v>
          </cell>
          <cell r="C446">
            <v>728.25376499999993</v>
          </cell>
        </row>
        <row r="447">
          <cell r="A447">
            <v>43390</v>
          </cell>
          <cell r="B447">
            <v>1422.1792171000006</v>
          </cell>
          <cell r="C447">
            <v>675.55449750000025</v>
          </cell>
        </row>
        <row r="448">
          <cell r="A448">
            <v>43391</v>
          </cell>
          <cell r="B448">
            <v>1419.1521083600005</v>
          </cell>
          <cell r="C448">
            <v>652.94492100000025</v>
          </cell>
        </row>
        <row r="449">
          <cell r="A449">
            <v>43392</v>
          </cell>
          <cell r="B449">
            <v>1421.7610668599996</v>
          </cell>
          <cell r="C449">
            <v>654.07333349999999</v>
          </cell>
        </row>
        <row r="450">
          <cell r="A450">
            <v>43395</v>
          </cell>
          <cell r="B450">
            <v>1420.4181200000007</v>
          </cell>
          <cell r="C450">
            <v>645.15700000000015</v>
          </cell>
        </row>
        <row r="451">
          <cell r="A451">
            <v>43396</v>
          </cell>
          <cell r="B451">
            <v>1423.1246505600006</v>
          </cell>
          <cell r="C451">
            <v>637.49021600000015</v>
          </cell>
        </row>
        <row r="452">
          <cell r="A452">
            <v>43397</v>
          </cell>
          <cell r="B452">
            <v>1400.8289819199999</v>
          </cell>
          <cell r="C452">
            <v>618.269812</v>
          </cell>
        </row>
        <row r="453">
          <cell r="A453">
            <v>43398</v>
          </cell>
          <cell r="B453">
            <v>1418.5970716000011</v>
          </cell>
          <cell r="C453">
            <v>615.82851000000028</v>
          </cell>
        </row>
        <row r="454">
          <cell r="A454">
            <v>43399</v>
          </cell>
          <cell r="B454">
            <v>1453.2482568</v>
          </cell>
          <cell r="C454">
            <v>610.18298000000004</v>
          </cell>
        </row>
        <row r="455">
          <cell r="A455">
            <v>43402</v>
          </cell>
          <cell r="B455">
            <v>1454.7465824000001</v>
          </cell>
          <cell r="C455">
            <v>571.47463999999991</v>
          </cell>
        </row>
        <row r="456">
          <cell r="A456">
            <v>43403</v>
          </cell>
          <cell r="B456">
            <v>1471.1035040200004</v>
          </cell>
          <cell r="C456">
            <v>585.57543450000003</v>
          </cell>
        </row>
        <row r="457">
          <cell r="A457">
            <v>43404</v>
          </cell>
          <cell r="B457">
            <v>1469.3007903600005</v>
          </cell>
          <cell r="C457">
            <v>524.02137100000027</v>
          </cell>
        </row>
        <row r="458">
          <cell r="A458">
            <v>43405</v>
          </cell>
          <cell r="B458">
            <v>1486.5512350400008</v>
          </cell>
          <cell r="C458">
            <v>478.89244400000007</v>
          </cell>
        </row>
        <row r="459">
          <cell r="A459">
            <v>43406</v>
          </cell>
          <cell r="B459">
            <v>1491.1712095600001</v>
          </cell>
          <cell r="C459">
            <v>491.75449100000014</v>
          </cell>
        </row>
        <row r="460">
          <cell r="A460">
            <v>43409</v>
          </cell>
          <cell r="B460">
            <v>1440.0734036000008</v>
          </cell>
          <cell r="C460">
            <v>444.60120999999981</v>
          </cell>
        </row>
        <row r="461">
          <cell r="A461">
            <v>43410</v>
          </cell>
          <cell r="B461">
            <v>1398.8269258399996</v>
          </cell>
          <cell r="C461">
            <v>413.69907400000011</v>
          </cell>
        </row>
        <row r="462">
          <cell r="A462">
            <v>43411</v>
          </cell>
          <cell r="B462">
            <v>1363.4064758000004</v>
          </cell>
          <cell r="C462">
            <v>397.56075499999997</v>
          </cell>
        </row>
        <row r="463">
          <cell r="A463">
            <v>43412</v>
          </cell>
          <cell r="B463">
            <v>1297.8260975000003</v>
          </cell>
          <cell r="C463">
            <v>306.54318749999993</v>
          </cell>
        </row>
        <row r="464">
          <cell r="A464">
            <v>43413</v>
          </cell>
          <cell r="B464">
            <v>1281.8018719999995</v>
          </cell>
          <cell r="C464">
            <v>272.72919999999976</v>
          </cell>
        </row>
        <row r="465">
          <cell r="A465">
            <v>43416</v>
          </cell>
          <cell r="B465">
            <v>1202.9037988999999</v>
          </cell>
          <cell r="C465">
            <v>195.74810249999973</v>
          </cell>
        </row>
        <row r="466">
          <cell r="A466">
            <v>43417</v>
          </cell>
          <cell r="B466">
            <v>1184.9242073600008</v>
          </cell>
          <cell r="C466">
            <v>215.76569600000039</v>
          </cell>
        </row>
        <row r="467">
          <cell r="A467">
            <v>43418</v>
          </cell>
          <cell r="B467">
            <v>1183.8601186600004</v>
          </cell>
          <cell r="C467">
            <v>213.72768850000011</v>
          </cell>
        </row>
        <row r="468">
          <cell r="A468">
            <v>43419</v>
          </cell>
          <cell r="B468">
            <v>1170.9363455799999</v>
          </cell>
          <cell r="C468">
            <v>220.34512549999999</v>
          </cell>
        </row>
        <row r="469">
          <cell r="A469">
            <v>43420</v>
          </cell>
          <cell r="B469">
            <v>1125.3395127200001</v>
          </cell>
          <cell r="C469">
            <v>217.6754420000002</v>
          </cell>
        </row>
        <row r="470">
          <cell r="A470">
            <v>43423</v>
          </cell>
          <cell r="B470">
            <v>1018.2139605400002</v>
          </cell>
          <cell r="C470">
            <v>194.11893149999969</v>
          </cell>
        </row>
        <row r="471">
          <cell r="A471">
            <v>43424</v>
          </cell>
          <cell r="B471">
            <v>942.43397940000023</v>
          </cell>
          <cell r="C471">
            <v>197.58446500000036</v>
          </cell>
        </row>
        <row r="472">
          <cell r="A472">
            <v>43425</v>
          </cell>
          <cell r="B472">
            <v>768.70240935999936</v>
          </cell>
          <cell r="C472">
            <v>178.76414599999953</v>
          </cell>
        </row>
        <row r="473">
          <cell r="A473">
            <v>43426</v>
          </cell>
          <cell r="B473">
            <v>810.28716900000063</v>
          </cell>
          <cell r="C473">
            <v>217.71652500000027</v>
          </cell>
        </row>
        <row r="474">
          <cell r="A474">
            <v>43427</v>
          </cell>
          <cell r="B474">
            <v>813.10131932000013</v>
          </cell>
          <cell r="C474">
            <v>246.52182700000003</v>
          </cell>
        </row>
        <row r="475">
          <cell r="A475">
            <v>43430</v>
          </cell>
          <cell r="B475">
            <v>760.09168716000022</v>
          </cell>
          <cell r="C475">
            <v>199.35835099999986</v>
          </cell>
        </row>
        <row r="476">
          <cell r="A476">
            <v>43431</v>
          </cell>
          <cell r="B476">
            <v>737.09688049999977</v>
          </cell>
          <cell r="C476">
            <v>157.2938624999997</v>
          </cell>
        </row>
        <row r="477">
          <cell r="A477">
            <v>43432</v>
          </cell>
          <cell r="B477">
            <v>762.93613440000036</v>
          </cell>
          <cell r="C477">
            <v>174.05184000000008</v>
          </cell>
        </row>
        <row r="478">
          <cell r="A478">
            <v>43433</v>
          </cell>
          <cell r="B478">
            <v>787.00485282</v>
          </cell>
          <cell r="C478">
            <v>167.04211450000003</v>
          </cell>
        </row>
        <row r="479">
          <cell r="A479">
            <v>43434</v>
          </cell>
          <cell r="B479">
            <v>847.13760135999973</v>
          </cell>
          <cell r="C479">
            <v>237.07034599999997</v>
          </cell>
        </row>
        <row r="480">
          <cell r="A480">
            <v>43437</v>
          </cell>
          <cell r="B480">
            <v>988.94032969999989</v>
          </cell>
          <cell r="C480">
            <v>355.00373249999939</v>
          </cell>
        </row>
        <row r="481">
          <cell r="A481">
            <v>43438</v>
          </cell>
          <cell r="B481">
            <v>944.79542127999957</v>
          </cell>
          <cell r="C481">
            <v>323.58570799999961</v>
          </cell>
        </row>
        <row r="482">
          <cell r="A482">
            <v>43439</v>
          </cell>
          <cell r="B482">
            <v>941.99311068000088</v>
          </cell>
          <cell r="C482">
            <v>381.16992300000038</v>
          </cell>
        </row>
        <row r="483">
          <cell r="A483">
            <v>43440</v>
          </cell>
          <cell r="B483">
            <v>961.24521196000069</v>
          </cell>
          <cell r="C483">
            <v>378.6286310000005</v>
          </cell>
        </row>
        <row r="484">
          <cell r="A484">
            <v>43441</v>
          </cell>
          <cell r="B484">
            <v>909.02165308000031</v>
          </cell>
          <cell r="C484">
            <v>369.12556300000006</v>
          </cell>
        </row>
        <row r="485">
          <cell r="A485">
            <v>43444</v>
          </cell>
          <cell r="B485">
            <v>822.31741040000043</v>
          </cell>
          <cell r="C485">
            <v>334.55294000000049</v>
          </cell>
        </row>
        <row r="486">
          <cell r="A486">
            <v>43445</v>
          </cell>
          <cell r="B486">
            <v>791.28676540000015</v>
          </cell>
          <cell r="C486">
            <v>324.44031499999983</v>
          </cell>
        </row>
        <row r="487">
          <cell r="A487">
            <v>43446</v>
          </cell>
          <cell r="B487">
            <v>789.85027185999979</v>
          </cell>
          <cell r="C487">
            <v>343.20195849999982</v>
          </cell>
        </row>
        <row r="488">
          <cell r="A488">
            <v>43447</v>
          </cell>
          <cell r="B488">
            <v>798.91544239999985</v>
          </cell>
          <cell r="C488">
            <v>393.25814000000037</v>
          </cell>
        </row>
        <row r="489">
          <cell r="A489">
            <v>43448</v>
          </cell>
          <cell r="B489">
            <v>792.55928700000004</v>
          </cell>
          <cell r="C489">
            <v>370.02007499999991</v>
          </cell>
        </row>
        <row r="490">
          <cell r="A490">
            <v>43451</v>
          </cell>
          <cell r="B490">
            <v>803.91461016000039</v>
          </cell>
          <cell r="C490">
            <v>402.05052600000045</v>
          </cell>
        </row>
        <row r="491">
          <cell r="A491">
            <v>43452</v>
          </cell>
          <cell r="B491">
            <v>782.92093244000034</v>
          </cell>
          <cell r="C491">
            <v>400.59045900000046</v>
          </cell>
        </row>
        <row r="492">
          <cell r="A492">
            <v>43453</v>
          </cell>
          <cell r="B492">
            <v>755.14989248000029</v>
          </cell>
          <cell r="C492">
            <v>394.40852799999993</v>
          </cell>
        </row>
        <row r="493">
          <cell r="A493">
            <v>43454</v>
          </cell>
          <cell r="B493">
            <v>741.42621939999935</v>
          </cell>
          <cell r="C493">
            <v>373.69846499999994</v>
          </cell>
        </row>
        <row r="494">
          <cell r="A494">
            <v>43455</v>
          </cell>
          <cell r="B494">
            <v>759.28746636000051</v>
          </cell>
          <cell r="C494">
            <v>361.33747099999982</v>
          </cell>
        </row>
        <row r="495">
          <cell r="A495">
            <v>43458</v>
          </cell>
          <cell r="B495">
            <v>729.15737460000037</v>
          </cell>
          <cell r="C495">
            <v>342.00118500000053</v>
          </cell>
        </row>
        <row r="496">
          <cell r="A496">
            <v>43459</v>
          </cell>
          <cell r="B496">
            <v>679.15441839999994</v>
          </cell>
          <cell r="C496">
            <v>303.29173999999966</v>
          </cell>
        </row>
        <row r="497">
          <cell r="A497">
            <v>43460</v>
          </cell>
          <cell r="B497">
            <v>685.81763878000038</v>
          </cell>
          <cell r="C497">
            <v>289.03589550000015</v>
          </cell>
        </row>
        <row r="498">
          <cell r="A498">
            <v>43461</v>
          </cell>
          <cell r="B498">
            <v>723.75195519999988</v>
          </cell>
          <cell r="C498">
            <v>287.08271999999988</v>
          </cell>
        </row>
        <row r="499">
          <cell r="A499">
            <v>43462</v>
          </cell>
          <cell r="B499">
            <v>719.71870248000005</v>
          </cell>
          <cell r="C499">
            <v>263.6057780000001</v>
          </cell>
        </row>
        <row r="500">
          <cell r="A500">
            <v>43463</v>
          </cell>
          <cell r="B500" t="e">
            <v>#N/A</v>
          </cell>
          <cell r="C500" t="e">
            <v>#N/A</v>
          </cell>
        </row>
        <row r="501">
          <cell r="A501">
            <v>43467</v>
          </cell>
          <cell r="B501">
            <v>707.75491644000113</v>
          </cell>
          <cell r="C501">
            <v>241.91285900000003</v>
          </cell>
        </row>
        <row r="502">
          <cell r="A502">
            <v>43468</v>
          </cell>
          <cell r="B502">
            <v>732.2379176999998</v>
          </cell>
          <cell r="C502">
            <v>267.24303250000003</v>
          </cell>
        </row>
        <row r="503">
          <cell r="A503">
            <v>43469</v>
          </cell>
          <cell r="B503">
            <v>746.35248070000034</v>
          </cell>
          <cell r="C503">
            <v>282.51420749999988</v>
          </cell>
        </row>
        <row r="504">
          <cell r="A504">
            <v>43472</v>
          </cell>
          <cell r="B504">
            <v>781.60519014000056</v>
          </cell>
          <cell r="C504">
            <v>319.3699915000002</v>
          </cell>
        </row>
        <row r="505">
          <cell r="A505">
            <v>43473</v>
          </cell>
          <cell r="B505">
            <v>770.38882145999969</v>
          </cell>
          <cell r="C505">
            <v>308.58001850000028</v>
          </cell>
        </row>
        <row r="506">
          <cell r="A506">
            <v>43474</v>
          </cell>
          <cell r="B506">
            <v>779.86663799999951</v>
          </cell>
          <cell r="C506">
            <v>316.7505500000002</v>
          </cell>
        </row>
        <row r="507">
          <cell r="A507">
            <v>43475</v>
          </cell>
          <cell r="B507">
            <v>807.7795315000003</v>
          </cell>
          <cell r="C507">
            <v>333.91683750000038</v>
          </cell>
        </row>
        <row r="508">
          <cell r="A508">
            <v>43476</v>
          </cell>
          <cell r="B508">
            <v>791.56345512000007</v>
          </cell>
          <cell r="C508">
            <v>327.69608200000039</v>
          </cell>
        </row>
        <row r="509">
          <cell r="A509">
            <v>43479</v>
          </cell>
          <cell r="B509">
            <v>778.51665632000095</v>
          </cell>
          <cell r="C509">
            <v>335.32815200000005</v>
          </cell>
        </row>
        <row r="510">
          <cell r="A510">
            <v>43480</v>
          </cell>
          <cell r="B510">
            <v>761.0821107200004</v>
          </cell>
          <cell r="C510">
            <v>318.05699200000026</v>
          </cell>
        </row>
        <row r="511">
          <cell r="A511">
            <v>43481</v>
          </cell>
          <cell r="B511">
            <v>775.50132800000029</v>
          </cell>
          <cell r="C511">
            <v>333.59079999999994</v>
          </cell>
        </row>
        <row r="512">
          <cell r="A512">
            <v>43482</v>
          </cell>
          <cell r="B512">
            <v>778.59179710000035</v>
          </cell>
          <cell r="C512">
            <v>356.25499750000017</v>
          </cell>
        </row>
        <row r="513">
          <cell r="A513">
            <v>43483</v>
          </cell>
          <cell r="B513">
            <v>763.17421796000008</v>
          </cell>
          <cell r="C513">
            <v>362.96398100000033</v>
          </cell>
        </row>
        <row r="514">
          <cell r="A514">
            <v>43486</v>
          </cell>
          <cell r="B514">
            <v>780.85363666000012</v>
          </cell>
          <cell r="C514">
            <v>380.44623850000016</v>
          </cell>
        </row>
        <row r="515">
          <cell r="A515">
            <v>43487</v>
          </cell>
          <cell r="B515">
            <v>813.75859464000041</v>
          </cell>
          <cell r="C515">
            <v>440.96775400000024</v>
          </cell>
        </row>
        <row r="516">
          <cell r="A516">
            <v>43488</v>
          </cell>
          <cell r="B516">
            <v>794.4214854400002</v>
          </cell>
          <cell r="C516">
            <v>421.1943839999999</v>
          </cell>
        </row>
        <row r="517">
          <cell r="A517">
            <v>43489</v>
          </cell>
          <cell r="B517">
            <v>782.86394840000003</v>
          </cell>
          <cell r="C517">
            <v>421.23099000000002</v>
          </cell>
        </row>
        <row r="518">
          <cell r="A518">
            <v>43490</v>
          </cell>
          <cell r="B518">
            <v>787.39895679999972</v>
          </cell>
          <cell r="C518">
            <v>455.14048000000003</v>
          </cell>
        </row>
        <row r="519">
          <cell r="A519">
            <v>43493</v>
          </cell>
          <cell r="B519">
            <v>747.27698004000013</v>
          </cell>
          <cell r="C519">
            <v>450.55256899999995</v>
          </cell>
        </row>
        <row r="520">
          <cell r="A520">
            <v>43494</v>
          </cell>
          <cell r="B520">
            <v>731.92688274000011</v>
          </cell>
          <cell r="C520">
            <v>397.31972649999989</v>
          </cell>
        </row>
        <row r="521">
          <cell r="A521">
            <v>43495</v>
          </cell>
          <cell r="B521">
            <v>667.21826634000035</v>
          </cell>
          <cell r="C521">
            <v>341.53643650000049</v>
          </cell>
        </row>
        <row r="522">
          <cell r="A522">
            <v>43496</v>
          </cell>
          <cell r="B522">
            <v>663.86479159999999</v>
          </cell>
          <cell r="C522">
            <v>338.64551000000029</v>
          </cell>
        </row>
        <row r="523">
          <cell r="A523">
            <v>43497</v>
          </cell>
          <cell r="B523">
            <v>636.94304760000023</v>
          </cell>
          <cell r="C523">
            <v>315.43710999999985</v>
          </cell>
        </row>
        <row r="524">
          <cell r="A524">
            <v>43498</v>
          </cell>
          <cell r="B524">
            <v>636.94304760000023</v>
          </cell>
          <cell r="C524">
            <v>315.43710999999985</v>
          </cell>
        </row>
        <row r="525">
          <cell r="A525">
            <v>43499</v>
          </cell>
          <cell r="B525">
            <v>636.94304760000023</v>
          </cell>
          <cell r="C525">
            <v>315.43710999999985</v>
          </cell>
        </row>
        <row r="526">
          <cell r="A526">
            <v>43507</v>
          </cell>
          <cell r="B526">
            <v>582.45861016000072</v>
          </cell>
          <cell r="C526">
            <v>392.95052600000008</v>
          </cell>
        </row>
        <row r="527">
          <cell r="A527">
            <v>43508</v>
          </cell>
          <cell r="B527">
            <v>706.13705660000051</v>
          </cell>
          <cell r="C527">
            <v>374.05263499999955</v>
          </cell>
        </row>
        <row r="528">
          <cell r="A528">
            <v>43509</v>
          </cell>
          <cell r="B528">
            <v>723.15744776000065</v>
          </cell>
          <cell r="C528">
            <v>328.72538600000007</v>
          </cell>
        </row>
        <row r="529">
          <cell r="A529">
            <v>43510</v>
          </cell>
          <cell r="B529">
            <v>682.74405384000056</v>
          </cell>
          <cell r="C529">
            <v>291.64487400000007</v>
          </cell>
        </row>
        <row r="530">
          <cell r="A530">
            <v>43511</v>
          </cell>
          <cell r="B530">
            <v>656.11207316000036</v>
          </cell>
          <cell r="C530">
            <v>255.3242009999999</v>
          </cell>
        </row>
        <row r="531">
          <cell r="A531">
            <v>43514</v>
          </cell>
          <cell r="B531">
            <v>616.51875744000017</v>
          </cell>
          <cell r="C531">
            <v>248.08858400000054</v>
          </cell>
        </row>
        <row r="532">
          <cell r="A532">
            <v>43515</v>
          </cell>
          <cell r="B532">
            <v>597.18326300000035</v>
          </cell>
          <cell r="C532">
            <v>279.17867500000011</v>
          </cell>
        </row>
        <row r="533">
          <cell r="A533">
            <v>43516</v>
          </cell>
          <cell r="B533">
            <v>592.5246078400005</v>
          </cell>
          <cell r="C533">
            <v>281.80052400000068</v>
          </cell>
        </row>
        <row r="534">
          <cell r="A534">
            <v>43517</v>
          </cell>
          <cell r="B534">
            <v>580.28809876000014</v>
          </cell>
          <cell r="C534">
            <v>298.14836100000002</v>
          </cell>
        </row>
        <row r="535">
          <cell r="A535">
            <v>43518</v>
          </cell>
          <cell r="B535">
            <v>609.73483336000027</v>
          </cell>
          <cell r="C535">
            <v>326.89554599999974</v>
          </cell>
        </row>
        <row r="536">
          <cell r="A536">
            <v>43521</v>
          </cell>
          <cell r="B536">
            <v>662.90530234000016</v>
          </cell>
          <cell r="C536">
            <v>364.97353650000014</v>
          </cell>
        </row>
        <row r="537">
          <cell r="A537">
            <v>43522</v>
          </cell>
          <cell r="B537">
            <v>675.77654634000055</v>
          </cell>
          <cell r="C537">
            <v>376.06943650000039</v>
          </cell>
        </row>
        <row r="538">
          <cell r="A538">
            <v>43523</v>
          </cell>
          <cell r="B538">
            <v>691.44749540000066</v>
          </cell>
          <cell r="C538">
            <v>410.69956500000035</v>
          </cell>
        </row>
        <row r="539">
          <cell r="A539">
            <v>43524</v>
          </cell>
          <cell r="B539">
            <v>671.12585792000027</v>
          </cell>
          <cell r="C539">
            <v>393.18091199999981</v>
          </cell>
        </row>
        <row r="540">
          <cell r="A540">
            <v>43525</v>
          </cell>
          <cell r="B540">
            <v>675.74466632000076</v>
          </cell>
          <cell r="C540">
            <v>401.64540200000056</v>
          </cell>
        </row>
        <row r="541">
          <cell r="A541">
            <v>43528</v>
          </cell>
          <cell r="B541">
            <v>704.44773264000014</v>
          </cell>
          <cell r="C541">
            <v>408.6308039999999</v>
          </cell>
        </row>
        <row r="542">
          <cell r="A542">
            <v>43529</v>
          </cell>
          <cell r="B542">
            <v>677.47936320000053</v>
          </cell>
          <cell r="C542">
            <v>374.26152000000002</v>
          </cell>
        </row>
        <row r="543">
          <cell r="A543">
            <v>43530</v>
          </cell>
          <cell r="B543">
            <v>697.75924608000014</v>
          </cell>
          <cell r="C543">
            <v>380.62348800000018</v>
          </cell>
        </row>
        <row r="544">
          <cell r="A544">
            <v>43531</v>
          </cell>
          <cell r="B544">
            <v>668.82027676000007</v>
          </cell>
          <cell r="C544">
            <v>374.55541100000028</v>
          </cell>
        </row>
        <row r="545">
          <cell r="A545">
            <v>43532</v>
          </cell>
          <cell r="B545">
            <v>715.25683902000083</v>
          </cell>
          <cell r="C545">
            <v>386.82830950000016</v>
          </cell>
        </row>
        <row r="546">
          <cell r="A546">
            <v>43535</v>
          </cell>
          <cell r="B546">
            <v>709.19253239999989</v>
          </cell>
          <cell r="C546">
            <v>378.23838999999998</v>
          </cell>
        </row>
        <row r="547">
          <cell r="A547">
            <v>43536</v>
          </cell>
          <cell r="B547">
            <v>725.50338796000005</v>
          </cell>
          <cell r="C547">
            <v>406.78223100000059</v>
          </cell>
        </row>
        <row r="548">
          <cell r="A548">
            <v>43537</v>
          </cell>
          <cell r="B548">
            <v>771.24138416000051</v>
          </cell>
          <cell r="C548">
            <v>430.43567600000051</v>
          </cell>
        </row>
        <row r="549">
          <cell r="A549">
            <v>43538</v>
          </cell>
          <cell r="B549">
            <v>730.21001960000058</v>
          </cell>
          <cell r="C549">
            <v>375.0638100000001</v>
          </cell>
        </row>
        <row r="550">
          <cell r="A550">
            <v>43539</v>
          </cell>
          <cell r="B550">
            <v>765.53227912000057</v>
          </cell>
          <cell r="C550">
            <v>398.61748200000011</v>
          </cell>
        </row>
        <row r="551">
          <cell r="A551">
            <v>43542</v>
          </cell>
          <cell r="B551">
            <v>775.15163832000053</v>
          </cell>
          <cell r="C551">
            <v>440.27210200000081</v>
          </cell>
        </row>
        <row r="552">
          <cell r="A552">
            <v>43543</v>
          </cell>
          <cell r="B552">
            <v>806.47125284000049</v>
          </cell>
          <cell r="C552">
            <v>439.51314900000034</v>
          </cell>
        </row>
        <row r="553">
          <cell r="A553">
            <v>43544</v>
          </cell>
          <cell r="B553">
            <v>857.76092932000074</v>
          </cell>
          <cell r="C553">
            <v>474.84907699999985</v>
          </cell>
        </row>
        <row r="554">
          <cell r="A554">
            <v>43545</v>
          </cell>
          <cell r="B554">
            <v>859.10705596000025</v>
          </cell>
          <cell r="C554">
            <v>496.00953100000015</v>
          </cell>
        </row>
        <row r="555">
          <cell r="A555">
            <v>43546</v>
          </cell>
          <cell r="B555">
            <v>832.5666624000005</v>
          </cell>
          <cell r="C555">
            <v>485.11264000000028</v>
          </cell>
        </row>
        <row r="556">
          <cell r="A556">
            <v>43549</v>
          </cell>
          <cell r="B556">
            <v>847.76038032000042</v>
          </cell>
          <cell r="C556">
            <v>517.95205200000055</v>
          </cell>
        </row>
        <row r="557">
          <cell r="A557">
            <v>43550</v>
          </cell>
          <cell r="B557">
            <v>839.16126976000032</v>
          </cell>
          <cell r="C557">
            <v>499.41833600000018</v>
          </cell>
        </row>
        <row r="558">
          <cell r="A558">
            <v>43551</v>
          </cell>
          <cell r="B558">
            <v>843.02504880000015</v>
          </cell>
          <cell r="C558">
            <v>502.74918000000025</v>
          </cell>
        </row>
        <row r="559">
          <cell r="A559">
            <v>43552</v>
          </cell>
          <cell r="B559">
            <v>849.10811664000039</v>
          </cell>
          <cell r="C559">
            <v>507.99320400000033</v>
          </cell>
        </row>
        <row r="560">
          <cell r="A560">
            <v>43553</v>
          </cell>
          <cell r="B560">
            <v>808.1229954800001</v>
          </cell>
          <cell r="C560">
            <v>472.66120300000011</v>
          </cell>
        </row>
        <row r="561">
          <cell r="A561">
            <v>43556</v>
          </cell>
          <cell r="B561">
            <v>739.89871187000017</v>
          </cell>
          <cell r="C561">
            <v>515.17009899999994</v>
          </cell>
        </row>
        <row r="562">
          <cell r="A562">
            <v>43557</v>
          </cell>
          <cell r="B562">
            <v>746.41350905499985</v>
          </cell>
          <cell r="C562">
            <v>503.59027349999997</v>
          </cell>
        </row>
        <row r="563">
          <cell r="A563">
            <v>43558</v>
          </cell>
          <cell r="B563">
            <v>714.61860724000053</v>
          </cell>
          <cell r="C563">
            <v>486.33814800000027</v>
          </cell>
        </row>
        <row r="564">
          <cell r="A564">
            <v>43559</v>
          </cell>
          <cell r="B564">
            <v>715.2504433500003</v>
          </cell>
          <cell r="C564">
            <v>496.89729500000021</v>
          </cell>
        </row>
        <row r="565">
          <cell r="A565">
            <v>43563</v>
          </cell>
          <cell r="B565">
            <v>779.87336668500075</v>
          </cell>
          <cell r="C565">
            <v>532.05032449999999</v>
          </cell>
        </row>
        <row r="566">
          <cell r="A566">
            <v>43564</v>
          </cell>
          <cell r="B566">
            <v>854.07385250000061</v>
          </cell>
          <cell r="C566">
            <v>572.13924999999972</v>
          </cell>
        </row>
        <row r="567">
          <cell r="A567">
            <v>43565</v>
          </cell>
          <cell r="B567">
            <v>831.4258950200001</v>
          </cell>
          <cell r="C567">
            <v>551.21185400000013</v>
          </cell>
        </row>
        <row r="568">
          <cell r="A568">
            <v>43566</v>
          </cell>
          <cell r="B568">
            <v>822.37583350000068</v>
          </cell>
          <cell r="C568">
            <v>543.20294999999987</v>
          </cell>
        </row>
        <row r="569">
          <cell r="A569">
            <v>43567</v>
          </cell>
          <cell r="B569">
            <v>812.4584789000005</v>
          </cell>
          <cell r="C569">
            <v>534.42653000000018</v>
          </cell>
        </row>
        <row r="570">
          <cell r="A570">
            <v>43570</v>
          </cell>
          <cell r="B570">
            <v>865.54115238000077</v>
          </cell>
          <cell r="C570">
            <v>575.82712600000059</v>
          </cell>
        </row>
        <row r="571">
          <cell r="A571">
            <v>43571</v>
          </cell>
          <cell r="B571">
            <v>894.91059281000025</v>
          </cell>
          <cell r="C571">
            <v>582.70273700000007</v>
          </cell>
        </row>
        <row r="572">
          <cell r="A572">
            <v>43572</v>
          </cell>
          <cell r="B572">
            <v>901.32348349999984</v>
          </cell>
          <cell r="C572">
            <v>596.60794999999962</v>
          </cell>
        </row>
        <row r="573">
          <cell r="A573">
            <v>43573</v>
          </cell>
          <cell r="B573">
            <v>886.50434880000103</v>
          </cell>
          <cell r="C573">
            <v>581.72375999999986</v>
          </cell>
        </row>
        <row r="574">
          <cell r="A574">
            <v>43574</v>
          </cell>
          <cell r="B574">
            <v>873.73471120000067</v>
          </cell>
          <cell r="C574">
            <v>589.53824000000031</v>
          </cell>
        </row>
        <row r="575">
          <cell r="A575">
            <v>43577</v>
          </cell>
          <cell r="B575">
            <v>923.59491000000025</v>
          </cell>
          <cell r="C575">
            <v>619.85699999999997</v>
          </cell>
        </row>
        <row r="576">
          <cell r="A576">
            <v>43578</v>
          </cell>
          <cell r="B576">
            <v>873.44566256000053</v>
          </cell>
          <cell r="C576">
            <v>581.93731200000002</v>
          </cell>
        </row>
        <row r="577">
          <cell r="A577">
            <v>43579</v>
          </cell>
          <cell r="B577">
            <v>851.87429995500088</v>
          </cell>
          <cell r="C577">
            <v>558.48920350000026</v>
          </cell>
        </row>
        <row r="578">
          <cell r="A578">
            <v>43580</v>
          </cell>
          <cell r="B578">
            <v>867.7199114</v>
          </cell>
          <cell r="C578">
            <v>554.2817799999998</v>
          </cell>
        </row>
        <row r="579">
          <cell r="A579">
            <v>43581</v>
          </cell>
          <cell r="B579">
            <v>865.64699872000028</v>
          </cell>
          <cell r="C579">
            <v>552.44734400000061</v>
          </cell>
        </row>
        <row r="580">
          <cell r="A580">
            <v>43583</v>
          </cell>
          <cell r="B580">
            <v>875.94699872000047</v>
          </cell>
          <cell r="C580">
            <v>582.44734400000061</v>
          </cell>
        </row>
        <row r="581">
          <cell r="A581">
            <v>43584</v>
          </cell>
          <cell r="B581">
            <v>846.88376775000052</v>
          </cell>
          <cell r="C581">
            <v>554.13917500000025</v>
          </cell>
        </row>
        <row r="582">
          <cell r="A582">
            <v>43585</v>
          </cell>
          <cell r="B582">
            <v>831.06763687000057</v>
          </cell>
          <cell r="C582">
            <v>590.14259900000025</v>
          </cell>
        </row>
        <row r="583">
          <cell r="A583">
            <v>43590</v>
          </cell>
          <cell r="B583">
            <v>861.96763687000021</v>
          </cell>
          <cell r="C583">
            <v>600.14259900000025</v>
          </cell>
        </row>
        <row r="584">
          <cell r="A584">
            <v>43591</v>
          </cell>
          <cell r="B584">
            <v>865.06674634000137</v>
          </cell>
          <cell r="C584">
            <v>592.00021800000013</v>
          </cell>
        </row>
        <row r="585">
          <cell r="A585">
            <v>43592</v>
          </cell>
          <cell r="B585">
            <v>832.35494021000068</v>
          </cell>
          <cell r="C585">
            <v>583.05171699999983</v>
          </cell>
        </row>
        <row r="586">
          <cell r="A586">
            <v>43593</v>
          </cell>
          <cell r="B586">
            <v>838.91304070000069</v>
          </cell>
          <cell r="C586">
            <v>577.97039000000041</v>
          </cell>
        </row>
        <row r="587">
          <cell r="A587">
            <v>43594</v>
          </cell>
          <cell r="B587">
            <v>766.36540249500058</v>
          </cell>
          <cell r="C587">
            <v>539.3441614999997</v>
          </cell>
        </row>
        <row r="588">
          <cell r="A588">
            <v>43595</v>
          </cell>
          <cell r="B588">
            <v>741.93209849000095</v>
          </cell>
          <cell r="C588">
            <v>535.13327299999992</v>
          </cell>
        </row>
        <row r="589">
          <cell r="A589">
            <v>43598</v>
          </cell>
          <cell r="B589">
            <v>713.83689296000057</v>
          </cell>
          <cell r="C589">
            <v>517.6153919999997</v>
          </cell>
        </row>
        <row r="590">
          <cell r="A590">
            <v>43599</v>
          </cell>
          <cell r="B590">
            <v>672.49054977000014</v>
          </cell>
          <cell r="C590">
            <v>486.60092900000018</v>
          </cell>
        </row>
        <row r="591">
          <cell r="A591">
            <v>43600</v>
          </cell>
          <cell r="B591">
            <v>654.80257728000015</v>
          </cell>
          <cell r="C591">
            <v>470.94785600000023</v>
          </cell>
        </row>
        <row r="592">
          <cell r="A592">
            <v>43601</v>
          </cell>
          <cell r="B592">
            <v>633.52961820000019</v>
          </cell>
          <cell r="C592">
            <v>453.89213999999993</v>
          </cell>
        </row>
        <row r="593">
          <cell r="A593">
            <v>43602</v>
          </cell>
          <cell r="B593">
            <v>626.58645608000006</v>
          </cell>
          <cell r="C593">
            <v>440.40261600000031</v>
          </cell>
        </row>
        <row r="594">
          <cell r="A594">
            <v>43605</v>
          </cell>
          <cell r="B594">
            <v>604.02859556000021</v>
          </cell>
          <cell r="C594">
            <v>387.85141199999998</v>
          </cell>
        </row>
        <row r="595">
          <cell r="A595">
            <v>43606</v>
          </cell>
          <cell r="B595">
            <v>626.47435140000107</v>
          </cell>
          <cell r="C595">
            <v>410.36978000000045</v>
          </cell>
        </row>
        <row r="596">
          <cell r="A596">
            <v>43607</v>
          </cell>
          <cell r="B596">
            <v>615.03629760000058</v>
          </cell>
          <cell r="C596">
            <v>382.01752000000033</v>
          </cell>
        </row>
        <row r="597">
          <cell r="A597">
            <v>43608</v>
          </cell>
          <cell r="B597">
            <v>617.03617245000078</v>
          </cell>
          <cell r="C597">
            <v>372.90236500000037</v>
          </cell>
        </row>
        <row r="598">
          <cell r="A598">
            <v>43609</v>
          </cell>
          <cell r="B598">
            <v>599.19146275000003</v>
          </cell>
          <cell r="C598">
            <v>375.34067500000037</v>
          </cell>
        </row>
        <row r="599">
          <cell r="A599">
            <v>43612</v>
          </cell>
          <cell r="B599">
            <v>506.7784316000002</v>
          </cell>
          <cell r="C599">
            <v>311.78932000000032</v>
          </cell>
        </row>
        <row r="600">
          <cell r="A600">
            <v>43613</v>
          </cell>
          <cell r="B600">
            <v>518.24547470000107</v>
          </cell>
          <cell r="C600">
            <v>321.05219000000034</v>
          </cell>
        </row>
        <row r="601">
          <cell r="A601">
            <v>43614</v>
          </cell>
          <cell r="B601">
            <v>499.96961500000043</v>
          </cell>
          <cell r="C601">
            <v>299.63550000000032</v>
          </cell>
        </row>
        <row r="602">
          <cell r="A602">
            <v>43615</v>
          </cell>
          <cell r="B602">
            <v>524.82030493000002</v>
          </cell>
          <cell r="C602">
            <v>301.62726100000009</v>
          </cell>
        </row>
        <row r="603">
          <cell r="A603">
            <v>43616</v>
          </cell>
          <cell r="B603">
            <v>509.41754840000067</v>
          </cell>
          <cell r="C603">
            <v>304.45668000000023</v>
          </cell>
        </row>
        <row r="604">
          <cell r="A604">
            <v>43619</v>
          </cell>
          <cell r="B604">
            <v>511.89737408500059</v>
          </cell>
          <cell r="C604">
            <v>284.88130450000017</v>
          </cell>
        </row>
        <row r="605">
          <cell r="A605">
            <v>43620</v>
          </cell>
          <cell r="B605">
            <v>464.78068729999995</v>
          </cell>
          <cell r="C605">
            <v>251.41521000000012</v>
          </cell>
        </row>
        <row r="606">
          <cell r="A606">
            <v>43621</v>
          </cell>
          <cell r="B606">
            <v>486.18670048000013</v>
          </cell>
          <cell r="C606">
            <v>242.12849599999981</v>
          </cell>
        </row>
        <row r="607">
          <cell r="A607">
            <v>43622</v>
          </cell>
          <cell r="B607">
            <v>462.27880636500004</v>
          </cell>
          <cell r="C607">
            <v>206.61266049999995</v>
          </cell>
        </row>
        <row r="608">
          <cell r="A608">
            <v>43626</v>
          </cell>
          <cell r="B608">
            <v>400.84480912000072</v>
          </cell>
          <cell r="C608">
            <v>159.59142399999973</v>
          </cell>
        </row>
        <row r="609">
          <cell r="A609">
            <v>43627</v>
          </cell>
          <cell r="B609">
            <v>362.43870218000029</v>
          </cell>
          <cell r="C609">
            <v>128.25858600000038</v>
          </cell>
        </row>
        <row r="610">
          <cell r="A610">
            <v>43628</v>
          </cell>
          <cell r="B610">
            <v>364.17655545000071</v>
          </cell>
          <cell r="C610">
            <v>100.68146500000012</v>
          </cell>
        </row>
        <row r="611">
          <cell r="A611">
            <v>43629</v>
          </cell>
          <cell r="B611">
            <v>272.69274760000053</v>
          </cell>
          <cell r="C611">
            <v>36.18251999999984</v>
          </cell>
        </row>
        <row r="612">
          <cell r="A612">
            <v>43630</v>
          </cell>
          <cell r="B612">
            <v>282.99422536000066</v>
          </cell>
          <cell r="C612">
            <v>45.298871999999847</v>
          </cell>
        </row>
        <row r="613">
          <cell r="A613">
            <v>43633</v>
          </cell>
          <cell r="B613">
            <v>259.28037412000049</v>
          </cell>
          <cell r="C613">
            <v>21.59192400000029</v>
          </cell>
        </row>
        <row r="614">
          <cell r="A614">
            <v>43634</v>
          </cell>
          <cell r="B614">
            <v>220.71118720000004</v>
          </cell>
          <cell r="C614">
            <v>-0.83656000000019048</v>
          </cell>
        </row>
        <row r="615">
          <cell r="A615">
            <v>43635</v>
          </cell>
          <cell r="B615">
            <v>205.98977800000057</v>
          </cell>
          <cell r="C615">
            <v>-2.9793999999997141</v>
          </cell>
        </row>
        <row r="616">
          <cell r="A616">
            <v>43636</v>
          </cell>
          <cell r="B616">
            <v>184.60427572500066</v>
          </cell>
          <cell r="C616">
            <v>-21.019667499999741</v>
          </cell>
        </row>
        <row r="617">
          <cell r="A617">
            <v>43637</v>
          </cell>
          <cell r="B617">
            <v>214.85975000000053</v>
          </cell>
          <cell r="C617">
            <v>-2.4749999999999091</v>
          </cell>
        </row>
        <row r="618">
          <cell r="A618">
            <v>43640</v>
          </cell>
          <cell r="B618">
            <v>277.13147076000087</v>
          </cell>
          <cell r="C618">
            <v>87.942451999999776</v>
          </cell>
        </row>
        <row r="619">
          <cell r="A619">
            <v>43641</v>
          </cell>
          <cell r="B619">
            <v>343.16873762500109</v>
          </cell>
          <cell r="C619">
            <v>169.85596249999981</v>
          </cell>
        </row>
        <row r="620">
          <cell r="A620">
            <v>43642</v>
          </cell>
          <cell r="B620">
            <v>328.93652887500002</v>
          </cell>
          <cell r="C620">
            <v>157.26108750000003</v>
          </cell>
        </row>
        <row r="621">
          <cell r="A621">
            <v>43643</v>
          </cell>
          <cell r="B621">
            <v>361.21777872000121</v>
          </cell>
          <cell r="C621">
            <v>140.25334400000065</v>
          </cell>
        </row>
        <row r="622">
          <cell r="A622">
            <v>43644</v>
          </cell>
          <cell r="B622">
            <v>364.50719281500096</v>
          </cell>
          <cell r="C622">
            <v>155.7528255000002</v>
          </cell>
        </row>
        <row r="623">
          <cell r="A623">
            <v>43647</v>
          </cell>
          <cell r="B623">
            <v>388.99120112000037</v>
          </cell>
          <cell r="C623">
            <v>202.72982400000001</v>
          </cell>
        </row>
        <row r="624">
          <cell r="A624">
            <v>43648</v>
          </cell>
          <cell r="B624">
            <v>272.57171830000061</v>
          </cell>
          <cell r="C624">
            <v>56.16390999999976</v>
          </cell>
        </row>
        <row r="625">
          <cell r="A625">
            <v>43649</v>
          </cell>
          <cell r="B625">
            <v>229.43678144500018</v>
          </cell>
          <cell r="C625">
            <v>34.451576500000101</v>
          </cell>
        </row>
        <row r="626">
          <cell r="A626">
            <v>43650</v>
          </cell>
          <cell r="B626">
            <v>318.89038517000017</v>
          </cell>
          <cell r="C626">
            <v>107.08750899999995</v>
          </cell>
        </row>
        <row r="627">
          <cell r="A627">
            <v>43651</v>
          </cell>
          <cell r="B627">
            <v>413.07416107500103</v>
          </cell>
          <cell r="C627">
            <v>179.55102750000015</v>
          </cell>
        </row>
        <row r="628">
          <cell r="A628">
            <v>43654</v>
          </cell>
          <cell r="B628">
            <v>356.32567775000007</v>
          </cell>
          <cell r="C628">
            <v>128.44617499999958</v>
          </cell>
        </row>
        <row r="629">
          <cell r="A629">
            <v>43655</v>
          </cell>
          <cell r="B629">
            <v>321.81618484000091</v>
          </cell>
          <cell r="C629">
            <v>120.56166800000028</v>
          </cell>
        </row>
        <row r="630">
          <cell r="A630">
            <v>43656</v>
          </cell>
          <cell r="B630">
            <v>330.89308132000042</v>
          </cell>
          <cell r="C630">
            <v>107.70936399999982</v>
          </cell>
        </row>
        <row r="631">
          <cell r="A631">
            <v>43657</v>
          </cell>
          <cell r="B631">
            <v>358.82768535000059</v>
          </cell>
          <cell r="C631">
            <v>112.58069500000011</v>
          </cell>
        </row>
        <row r="632">
          <cell r="A632">
            <v>43658</v>
          </cell>
          <cell r="B632">
            <v>365.21344473500039</v>
          </cell>
          <cell r="C632">
            <v>108.23180950000005</v>
          </cell>
        </row>
        <row r="633">
          <cell r="A633">
            <v>43661</v>
          </cell>
          <cell r="B633">
            <v>298.53880748000074</v>
          </cell>
          <cell r="C633">
            <v>66.422395999999935</v>
          </cell>
        </row>
        <row r="634">
          <cell r="A634">
            <v>43662</v>
          </cell>
          <cell r="B634">
            <v>318.54343336000011</v>
          </cell>
          <cell r="C634">
            <v>96.780471999999918</v>
          </cell>
        </row>
        <row r="635">
          <cell r="A635">
            <v>43663</v>
          </cell>
          <cell r="B635">
            <v>337.16602037500024</v>
          </cell>
          <cell r="C635">
            <v>113.26063750000003</v>
          </cell>
        </row>
        <row r="636">
          <cell r="A636">
            <v>43664</v>
          </cell>
          <cell r="B636">
            <v>344.41843750000044</v>
          </cell>
          <cell r="C636">
            <v>108.79375000000027</v>
          </cell>
        </row>
        <row r="637">
          <cell r="A637">
            <v>43665</v>
          </cell>
          <cell r="B637">
            <v>280.231170475</v>
          </cell>
          <cell r="C637">
            <v>68.51740749999999</v>
          </cell>
        </row>
        <row r="638">
          <cell r="A638">
            <v>43668</v>
          </cell>
          <cell r="B638">
            <v>349.48296396000069</v>
          </cell>
          <cell r="C638">
            <v>101.57209200000079</v>
          </cell>
        </row>
        <row r="639">
          <cell r="A639">
            <v>43669</v>
          </cell>
          <cell r="B639">
            <v>339.40983406000032</v>
          </cell>
          <cell r="C639">
            <v>101.77286200000026</v>
          </cell>
        </row>
        <row r="640">
          <cell r="A640">
            <v>43670</v>
          </cell>
          <cell r="B640">
            <v>338.93924104999996</v>
          </cell>
          <cell r="C640">
            <v>87.816585000000032</v>
          </cell>
        </row>
        <row r="641">
          <cell r="A641">
            <v>43671</v>
          </cell>
          <cell r="B641">
            <v>313.73562500000025</v>
          </cell>
          <cell r="C641">
            <v>95.512500000000273</v>
          </cell>
        </row>
        <row r="642">
          <cell r="A642">
            <v>43672</v>
          </cell>
          <cell r="B642">
            <v>299.82862375000013</v>
          </cell>
          <cell r="C642">
            <v>74.090374999999767</v>
          </cell>
        </row>
        <row r="643">
          <cell r="A643">
            <v>43675</v>
          </cell>
          <cell r="B643">
            <v>257.91743460000043</v>
          </cell>
          <cell r="C643">
            <v>22.642419999999674</v>
          </cell>
        </row>
        <row r="644">
          <cell r="A644">
            <v>43676</v>
          </cell>
          <cell r="B644">
            <v>223.9161668250008</v>
          </cell>
          <cell r="C644">
            <v>-17.447197499999675</v>
          </cell>
        </row>
        <row r="645">
          <cell r="A645">
            <v>43677</v>
          </cell>
          <cell r="B645">
            <v>268.21916507500055</v>
          </cell>
          <cell r="C645">
            <v>42.621827500000563</v>
          </cell>
        </row>
        <row r="646">
          <cell r="A646">
            <v>43678</v>
          </cell>
          <cell r="B646">
            <v>292.50364562999994</v>
          </cell>
          <cell r="C646">
            <v>71.457651000000169</v>
          </cell>
        </row>
        <row r="647">
          <cell r="A647">
            <v>43679</v>
          </cell>
          <cell r="B647">
            <v>305.07946508000032</v>
          </cell>
          <cell r="C647">
            <v>88.161916000000019</v>
          </cell>
        </row>
        <row r="648">
          <cell r="A648">
            <v>43682</v>
          </cell>
          <cell r="B648">
            <v>370.06550632000017</v>
          </cell>
          <cell r="C648">
            <v>132.13186400000041</v>
          </cell>
        </row>
        <row r="649">
          <cell r="A649">
            <v>43683</v>
          </cell>
          <cell r="B649">
            <v>323.84178461000056</v>
          </cell>
          <cell r="C649">
            <v>105.09759700000041</v>
          </cell>
        </row>
        <row r="650">
          <cell r="A650">
            <v>43684</v>
          </cell>
          <cell r="B650">
            <v>380.77807168000072</v>
          </cell>
          <cell r="C650">
            <v>164.59873599999992</v>
          </cell>
        </row>
        <row r="651">
          <cell r="A651">
            <v>43685</v>
          </cell>
          <cell r="B651">
            <v>363.49689156000022</v>
          </cell>
          <cell r="C651">
            <v>150.19061200000033</v>
          </cell>
        </row>
        <row r="652">
          <cell r="A652">
            <v>43686</v>
          </cell>
          <cell r="B652">
            <v>331.17282800000021</v>
          </cell>
          <cell r="C652">
            <v>134.50559999999996</v>
          </cell>
        </row>
        <row r="653">
          <cell r="A653">
            <v>43689</v>
          </cell>
          <cell r="B653">
            <v>314.34820490000038</v>
          </cell>
          <cell r="C653">
            <v>186.07673000000023</v>
          </cell>
        </row>
        <row r="654">
          <cell r="A654">
            <v>43690</v>
          </cell>
          <cell r="B654">
            <v>362.50693135000029</v>
          </cell>
          <cell r="C654">
            <v>222.23489500000005</v>
          </cell>
        </row>
        <row r="655">
          <cell r="A655">
            <v>43691</v>
          </cell>
          <cell r="B655">
            <v>356.43977122500064</v>
          </cell>
          <cell r="C655">
            <v>217.75068250000095</v>
          </cell>
        </row>
        <row r="656">
          <cell r="A656">
            <v>43692</v>
          </cell>
          <cell r="B656">
            <v>375.02885600000036</v>
          </cell>
          <cell r="C656">
            <v>234.20120000000043</v>
          </cell>
        </row>
        <row r="657">
          <cell r="A657">
            <v>43693</v>
          </cell>
          <cell r="B657">
            <v>372.68881047000104</v>
          </cell>
          <cell r="C657">
            <v>233.01531900000055</v>
          </cell>
        </row>
        <row r="658">
          <cell r="A658">
            <v>43696</v>
          </cell>
          <cell r="B658">
            <v>404.80862485000034</v>
          </cell>
          <cell r="C658">
            <v>253.20984499999986</v>
          </cell>
        </row>
        <row r="659">
          <cell r="A659">
            <v>43697</v>
          </cell>
          <cell r="B659">
            <v>384.38040067000065</v>
          </cell>
          <cell r="C659">
            <v>233.36185900000009</v>
          </cell>
        </row>
        <row r="660">
          <cell r="A660">
            <v>43698</v>
          </cell>
          <cell r="B660">
            <v>406.86220240000057</v>
          </cell>
          <cell r="C660">
            <v>288.83248000000003</v>
          </cell>
        </row>
        <row r="661">
          <cell r="A661">
            <v>43699</v>
          </cell>
          <cell r="B661">
            <v>396.35756250000031</v>
          </cell>
          <cell r="C661">
            <v>271.30625000000009</v>
          </cell>
        </row>
        <row r="662">
          <cell r="A662">
            <v>43700</v>
          </cell>
          <cell r="B662">
            <v>343.43233162500064</v>
          </cell>
          <cell r="C662">
            <v>224.46976250000034</v>
          </cell>
        </row>
        <row r="663">
          <cell r="A663">
            <v>43703</v>
          </cell>
          <cell r="B663">
            <v>341.05452319999995</v>
          </cell>
          <cell r="C663">
            <v>209.71064000000024</v>
          </cell>
        </row>
        <row r="664">
          <cell r="A664">
            <v>43704</v>
          </cell>
          <cell r="B664">
            <v>351.53523829999995</v>
          </cell>
          <cell r="C664">
            <v>217.9679100000003</v>
          </cell>
        </row>
        <row r="665">
          <cell r="A665">
            <v>43705</v>
          </cell>
          <cell r="B665">
            <v>336.28952775000016</v>
          </cell>
          <cell r="C665">
            <v>203.59117500000002</v>
          </cell>
        </row>
        <row r="666">
          <cell r="A666">
            <v>43706</v>
          </cell>
          <cell r="B666">
            <v>399.19298087000061</v>
          </cell>
          <cell r="C666">
            <v>262.73139899999978</v>
          </cell>
        </row>
        <row r="667">
          <cell r="A667">
            <v>43707</v>
          </cell>
          <cell r="B667">
            <v>350.06897818000016</v>
          </cell>
          <cell r="C667">
            <v>230.14378599999964</v>
          </cell>
        </row>
        <row r="668">
          <cell r="A668">
            <v>43710</v>
          </cell>
          <cell r="B668">
            <v>358.89893586000107</v>
          </cell>
          <cell r="C668">
            <v>226.6747220000002</v>
          </cell>
        </row>
        <row r="669">
          <cell r="A669">
            <v>43711</v>
          </cell>
          <cell r="B669">
            <v>392.81256902500036</v>
          </cell>
          <cell r="C669">
            <v>267.57174250000025</v>
          </cell>
        </row>
        <row r="670">
          <cell r="A670">
            <v>43712</v>
          </cell>
          <cell r="B670">
            <v>373.6899457100003</v>
          </cell>
          <cell r="C670">
            <v>260.64906700000029</v>
          </cell>
        </row>
        <row r="671">
          <cell r="A671">
            <v>43713</v>
          </cell>
          <cell r="B671">
            <v>427.9398942200005</v>
          </cell>
          <cell r="C671">
            <v>272.19769399999996</v>
          </cell>
        </row>
        <row r="672">
          <cell r="A672">
            <v>43714</v>
          </cell>
          <cell r="B672">
            <v>439.82275557000094</v>
          </cell>
          <cell r="C672">
            <v>270.94358900000043</v>
          </cell>
        </row>
        <row r="673">
          <cell r="A673">
            <v>43717</v>
          </cell>
          <cell r="B673">
            <v>417.27296683000031</v>
          </cell>
          <cell r="C673">
            <v>273.64289099999996</v>
          </cell>
        </row>
        <row r="674">
          <cell r="A674">
            <v>43718</v>
          </cell>
          <cell r="B674">
            <v>425.12392376000025</v>
          </cell>
          <cell r="C674">
            <v>262.3605520000001</v>
          </cell>
        </row>
        <row r="675">
          <cell r="A675">
            <v>43719</v>
          </cell>
          <cell r="B675">
            <v>380.92209655000033</v>
          </cell>
          <cell r="C675">
            <v>222.3589350000002</v>
          </cell>
        </row>
        <row r="676">
          <cell r="A676">
            <v>43720</v>
          </cell>
          <cell r="B676">
            <v>351.05567703000088</v>
          </cell>
          <cell r="C676">
            <v>186.81343100000049</v>
          </cell>
        </row>
        <row r="677">
          <cell r="A677">
            <v>43724</v>
          </cell>
          <cell r="B677">
            <v>411.777974000001</v>
          </cell>
          <cell r="C677">
            <v>234.08980000000065</v>
          </cell>
        </row>
        <row r="678">
          <cell r="A678">
            <v>43725</v>
          </cell>
          <cell r="B678">
            <v>423.38302315000055</v>
          </cell>
          <cell r="C678">
            <v>224.35975499999995</v>
          </cell>
        </row>
        <row r="679">
          <cell r="A679">
            <v>43726</v>
          </cell>
          <cell r="B679">
            <v>409.15624801000013</v>
          </cell>
          <cell r="C679">
            <v>219.99977699999999</v>
          </cell>
        </row>
        <row r="680">
          <cell r="A680">
            <v>43727</v>
          </cell>
          <cell r="B680">
            <v>432.17255160000013</v>
          </cell>
          <cell r="C680">
            <v>207.71332000000029</v>
          </cell>
        </row>
        <row r="681">
          <cell r="A681">
            <v>43728</v>
          </cell>
          <cell r="B681">
            <v>408.24047964000056</v>
          </cell>
          <cell r="C681">
            <v>173.87962800000014</v>
          </cell>
        </row>
        <row r="682">
          <cell r="A682">
            <v>43731</v>
          </cell>
          <cell r="B682">
            <v>445.96084210000026</v>
          </cell>
          <cell r="C682">
            <v>203.45517000000018</v>
          </cell>
        </row>
        <row r="683">
          <cell r="A683">
            <v>43732</v>
          </cell>
          <cell r="B683">
            <v>514.88572800000065</v>
          </cell>
          <cell r="C683">
            <v>265.33560000000034</v>
          </cell>
        </row>
        <row r="684">
          <cell r="A684">
            <v>43733</v>
          </cell>
          <cell r="B684">
            <v>501.78014592000045</v>
          </cell>
          <cell r="C684">
            <v>252.85278400000016</v>
          </cell>
        </row>
        <row r="685">
          <cell r="A685">
            <v>43734</v>
          </cell>
          <cell r="B685">
            <v>488.83543120000058</v>
          </cell>
          <cell r="C685">
            <v>202.28224</v>
          </cell>
        </row>
        <row r="686">
          <cell r="A686">
            <v>43735</v>
          </cell>
          <cell r="B686">
            <v>486.83480575000021</v>
          </cell>
          <cell r="C686">
            <v>180.51177499999994</v>
          </cell>
        </row>
        <row r="687">
          <cell r="A687">
            <v>43737</v>
          </cell>
          <cell r="B687">
            <v>538.33480575000021</v>
          </cell>
          <cell r="C687">
            <v>210.51177499999994</v>
          </cell>
        </row>
        <row r="688">
          <cell r="A688">
            <v>43738</v>
          </cell>
          <cell r="B688">
            <v>511.75456268000107</v>
          </cell>
          <cell r="C688">
            <v>196.9894360000003</v>
          </cell>
        </row>
        <row r="689">
          <cell r="A689">
            <v>43746</v>
          </cell>
          <cell r="B689">
            <v>516.08978225000055</v>
          </cell>
          <cell r="C689">
            <v>162.59582500000033</v>
          </cell>
        </row>
        <row r="690">
          <cell r="A690">
            <v>43747</v>
          </cell>
          <cell r="B690">
            <v>526.37615530999983</v>
          </cell>
          <cell r="C690">
            <v>188.15898700000025</v>
          </cell>
        </row>
        <row r="691">
          <cell r="A691">
            <v>43748</v>
          </cell>
          <cell r="B691">
            <v>480.5342935599997</v>
          </cell>
          <cell r="C691">
            <v>146.7060120000001</v>
          </cell>
        </row>
        <row r="692">
          <cell r="A692">
            <v>43749</v>
          </cell>
          <cell r="B692">
            <v>453.97738500000014</v>
          </cell>
          <cell r="C692">
            <v>139.66450000000032</v>
          </cell>
        </row>
        <row r="693">
          <cell r="A693">
            <v>43750</v>
          </cell>
          <cell r="B693">
            <v>474.57738500000005</v>
          </cell>
          <cell r="C693">
            <v>149.66450000000032</v>
          </cell>
        </row>
        <row r="694">
          <cell r="A694">
            <v>43752</v>
          </cell>
          <cell r="B694">
            <v>496.08038665000095</v>
          </cell>
          <cell r="C694">
            <v>158.69370500000014</v>
          </cell>
        </row>
        <row r="695">
          <cell r="A695">
            <v>43753</v>
          </cell>
          <cell r="B695">
            <v>455.78642771000023</v>
          </cell>
          <cell r="C695">
            <v>110.38046700000041</v>
          </cell>
        </row>
        <row r="696">
          <cell r="A696">
            <v>43754</v>
          </cell>
          <cell r="B696">
            <v>498.27243270000099</v>
          </cell>
          <cell r="C696">
            <v>156.20879000000014</v>
          </cell>
        </row>
        <row r="697">
          <cell r="A697">
            <v>43755</v>
          </cell>
          <cell r="B697">
            <v>475.88460320500008</v>
          </cell>
          <cell r="C697">
            <v>162.85672850000037</v>
          </cell>
        </row>
        <row r="698">
          <cell r="A698">
            <v>43756</v>
          </cell>
          <cell r="B698">
            <v>479.55014975000086</v>
          </cell>
          <cell r="C698">
            <v>166.10057500000039</v>
          </cell>
        </row>
        <row r="699">
          <cell r="A699">
            <v>43759</v>
          </cell>
          <cell r="B699">
            <v>492.69541480999987</v>
          </cell>
          <cell r="C699">
            <v>188.55213700000013</v>
          </cell>
        </row>
        <row r="700">
          <cell r="A700">
            <v>43760</v>
          </cell>
          <cell r="B700">
            <v>477.5006698000002</v>
          </cell>
          <cell r="C700">
            <v>175.10546000000022</v>
          </cell>
        </row>
        <row r="701">
          <cell r="A701">
            <v>43761</v>
          </cell>
          <cell r="B701">
            <v>496.8795442250007</v>
          </cell>
          <cell r="C701">
            <v>185.23278250000021</v>
          </cell>
        </row>
        <row r="702">
          <cell r="A702">
            <v>43762</v>
          </cell>
          <cell r="B702">
            <v>496.23959189000061</v>
          </cell>
          <cell r="C702">
            <v>184.66645299999982</v>
          </cell>
        </row>
        <row r="703">
          <cell r="A703">
            <v>43763</v>
          </cell>
          <cell r="B703">
            <v>487.85475346000067</v>
          </cell>
          <cell r="C703">
            <v>177.24624200000017</v>
          </cell>
        </row>
        <row r="704">
          <cell r="A704">
            <v>43766</v>
          </cell>
          <cell r="B704">
            <v>510.15534752500025</v>
          </cell>
          <cell r="C704">
            <v>178.75119249999989</v>
          </cell>
        </row>
        <row r="705">
          <cell r="A705">
            <v>43767</v>
          </cell>
          <cell r="B705">
            <v>549.2590616500006</v>
          </cell>
          <cell r="C705">
            <v>204.24120500000026</v>
          </cell>
        </row>
        <row r="706">
          <cell r="A706">
            <v>43768</v>
          </cell>
          <cell r="B706">
            <v>565.85323736000055</v>
          </cell>
          <cell r="C706">
            <v>209.81127199999992</v>
          </cell>
        </row>
        <row r="707">
          <cell r="A707">
            <v>43769</v>
          </cell>
          <cell r="B707">
            <v>605.14426000000003</v>
          </cell>
          <cell r="C707">
            <v>236.35200000000032</v>
          </cell>
        </row>
        <row r="708">
          <cell r="A708">
            <v>43770</v>
          </cell>
          <cell r="B708">
            <v>601.50548400000025</v>
          </cell>
          <cell r="C708">
            <v>214.01680000000033</v>
          </cell>
        </row>
        <row r="709">
          <cell r="A709">
            <v>43773</v>
          </cell>
          <cell r="B709">
            <v>633.77532566000036</v>
          </cell>
          <cell r="C709">
            <v>242.57418199999984</v>
          </cell>
        </row>
        <row r="710">
          <cell r="A710">
            <v>43774</v>
          </cell>
          <cell r="B710">
            <v>682.07026675000043</v>
          </cell>
          <cell r="C710">
            <v>279.6714750000001</v>
          </cell>
        </row>
        <row r="711">
          <cell r="A711">
            <v>43775</v>
          </cell>
          <cell r="B711">
            <v>703.3684748200003</v>
          </cell>
          <cell r="C711">
            <v>291.17431399999987</v>
          </cell>
        </row>
        <row r="712">
          <cell r="A712">
            <v>43776</v>
          </cell>
          <cell r="B712">
            <v>717.16429000000016</v>
          </cell>
          <cell r="C712">
            <v>303.38299999999981</v>
          </cell>
        </row>
        <row r="713">
          <cell r="A713">
            <v>43777</v>
          </cell>
          <cell r="B713">
            <v>752.00515964000033</v>
          </cell>
          <cell r="C713">
            <v>324.21562799999992</v>
          </cell>
        </row>
        <row r="714">
          <cell r="A714">
            <v>43780</v>
          </cell>
          <cell r="B714">
            <v>748.14328407500034</v>
          </cell>
          <cell r="C714">
            <v>319.02812749999975</v>
          </cell>
        </row>
        <row r="715">
          <cell r="A715">
            <v>43781</v>
          </cell>
          <cell r="B715">
            <v>745.29731720000018</v>
          </cell>
          <cell r="C715">
            <v>309.16444000000001</v>
          </cell>
        </row>
        <row r="716">
          <cell r="A716">
            <v>43782</v>
          </cell>
          <cell r="B716">
            <v>782.4217236000004</v>
          </cell>
          <cell r="C716">
            <v>315.55772000000024</v>
          </cell>
        </row>
        <row r="717">
          <cell r="A717">
            <v>43783</v>
          </cell>
          <cell r="B717">
            <v>804.79188744000021</v>
          </cell>
          <cell r="C717">
            <v>340.59768799999938</v>
          </cell>
        </row>
        <row r="718">
          <cell r="A718">
            <v>43784</v>
          </cell>
          <cell r="B718">
            <v>880.6368125250001</v>
          </cell>
          <cell r="C718">
            <v>345.68169249999983</v>
          </cell>
        </row>
        <row r="719">
          <cell r="A719">
            <v>43787</v>
          </cell>
          <cell r="B719">
            <v>927.4058793800009</v>
          </cell>
          <cell r="C719">
            <v>361.49502600000005</v>
          </cell>
        </row>
        <row r="720">
          <cell r="A720">
            <v>43788</v>
          </cell>
          <cell r="B720">
            <v>946.29000517000077</v>
          </cell>
          <cell r="C720">
            <v>360.8615090000003</v>
          </cell>
        </row>
        <row r="721">
          <cell r="A721">
            <v>43789</v>
          </cell>
          <cell r="B721">
            <v>1046.6152734150005</v>
          </cell>
          <cell r="C721">
            <v>409.37944549999975</v>
          </cell>
        </row>
        <row r="722">
          <cell r="A722">
            <v>43790</v>
          </cell>
          <cell r="B722">
            <v>1043.8282770100009</v>
          </cell>
          <cell r="C722">
            <v>406.91307700000016</v>
          </cell>
        </row>
        <row r="723">
          <cell r="A723">
            <v>43791</v>
          </cell>
          <cell r="B723">
            <v>1020.9889687200007</v>
          </cell>
          <cell r="C723">
            <v>395.81634399999984</v>
          </cell>
        </row>
        <row r="724">
          <cell r="A724">
            <v>43794</v>
          </cell>
          <cell r="B724">
            <v>1026.9987076000002</v>
          </cell>
          <cell r="C724">
            <v>384.67451999999957</v>
          </cell>
        </row>
        <row r="725">
          <cell r="A725">
            <v>43795</v>
          </cell>
          <cell r="B725">
            <v>1029.3058449900009</v>
          </cell>
          <cell r="C725">
            <v>404.94632300000012</v>
          </cell>
        </row>
        <row r="726">
          <cell r="A726">
            <v>43796</v>
          </cell>
          <cell r="B726">
            <v>990.30569800000012</v>
          </cell>
          <cell r="C726">
            <v>394.30460000000039</v>
          </cell>
        </row>
        <row r="727">
          <cell r="A727">
            <v>43797</v>
          </cell>
          <cell r="B727">
            <v>937.83672780000052</v>
          </cell>
          <cell r="C727">
            <v>384.33205999999973</v>
          </cell>
        </row>
        <row r="728">
          <cell r="A728">
            <v>43798</v>
          </cell>
          <cell r="B728">
            <v>945.71470077500044</v>
          </cell>
          <cell r="C728">
            <v>411.3037175000004</v>
          </cell>
        </row>
        <row r="729">
          <cell r="A729">
            <v>43801</v>
          </cell>
          <cell r="B729">
            <v>911.96380512499991</v>
          </cell>
          <cell r="C729">
            <v>430.55071249999992</v>
          </cell>
        </row>
        <row r="730">
          <cell r="A730">
            <v>43802</v>
          </cell>
          <cell r="B730">
            <v>921.74183920000041</v>
          </cell>
          <cell r="C730">
            <v>439.20384000000013</v>
          </cell>
        </row>
        <row r="731">
          <cell r="A731">
            <v>43803</v>
          </cell>
          <cell r="B731">
            <v>873.40626690000045</v>
          </cell>
          <cell r="C731">
            <v>433.77412999999979</v>
          </cell>
        </row>
        <row r="732">
          <cell r="A732">
            <v>43804</v>
          </cell>
          <cell r="B732">
            <v>830.64941025000053</v>
          </cell>
          <cell r="C732">
            <v>451.51142500000014</v>
          </cell>
        </row>
        <row r="733">
          <cell r="A733">
            <v>43805</v>
          </cell>
          <cell r="B733">
            <v>771.13912840000057</v>
          </cell>
          <cell r="C733">
            <v>444.42268000000013</v>
          </cell>
        </row>
        <row r="734">
          <cell r="A734">
            <v>43808</v>
          </cell>
          <cell r="B734">
            <v>723.71132209500047</v>
          </cell>
          <cell r="C734">
            <v>424.22108149999985</v>
          </cell>
        </row>
        <row r="735">
          <cell r="A735">
            <v>43809</v>
          </cell>
          <cell r="B735">
            <v>750.56271572500009</v>
          </cell>
          <cell r="C735">
            <v>468.86833249999972</v>
          </cell>
        </row>
        <row r="736">
          <cell r="A736">
            <v>43810</v>
          </cell>
          <cell r="B736">
            <v>734.31944089000081</v>
          </cell>
          <cell r="C736">
            <v>484.4937530000002</v>
          </cell>
        </row>
        <row r="737">
          <cell r="A737">
            <v>43811</v>
          </cell>
          <cell r="B737">
            <v>689.31107966000036</v>
          </cell>
          <cell r="C737">
            <v>469.41998200000035</v>
          </cell>
        </row>
        <row r="738">
          <cell r="A738">
            <v>43812</v>
          </cell>
          <cell r="B738">
            <v>658.5920090450004</v>
          </cell>
          <cell r="C738">
            <v>489.58009649999985</v>
          </cell>
        </row>
        <row r="739">
          <cell r="A739">
            <v>43815</v>
          </cell>
          <cell r="B739">
            <v>641.97966887000075</v>
          </cell>
          <cell r="C739">
            <v>493.10899900000004</v>
          </cell>
        </row>
        <row r="740">
          <cell r="A740">
            <v>43816</v>
          </cell>
          <cell r="B740">
            <v>621.89507176000052</v>
          </cell>
          <cell r="C740">
            <v>492.68015199999991</v>
          </cell>
        </row>
        <row r="741">
          <cell r="A741">
            <v>43817</v>
          </cell>
          <cell r="B741">
            <v>633.15282332000015</v>
          </cell>
          <cell r="C741">
            <v>502.64276400000017</v>
          </cell>
        </row>
        <row r="742">
          <cell r="A742">
            <v>43818</v>
          </cell>
          <cell r="B742">
            <v>619.56520612000031</v>
          </cell>
          <cell r="C742">
            <v>490.61832399999957</v>
          </cell>
        </row>
        <row r="743">
          <cell r="A743">
            <v>43819</v>
          </cell>
          <cell r="B743">
            <v>649.89958265000041</v>
          </cell>
          <cell r="C743">
            <v>507.46290499999986</v>
          </cell>
        </row>
        <row r="744">
          <cell r="A744">
            <v>43822</v>
          </cell>
          <cell r="B744">
            <v>636.69576063000068</v>
          </cell>
          <cell r="C744">
            <v>504.89315099999976</v>
          </cell>
        </row>
        <row r="745">
          <cell r="A745">
            <v>43823</v>
          </cell>
          <cell r="B745">
            <v>589.47112862500035</v>
          </cell>
          <cell r="C745">
            <v>518.67666250000002</v>
          </cell>
        </row>
        <row r="746">
          <cell r="A746">
            <v>43824</v>
          </cell>
          <cell r="B746">
            <v>532.06910444500045</v>
          </cell>
          <cell r="C746">
            <v>532.56867650000004</v>
          </cell>
        </row>
        <row r="747">
          <cell r="A747">
            <v>43825</v>
          </cell>
          <cell r="B747">
            <v>481.01980192000065</v>
          </cell>
          <cell r="C747">
            <v>521.26398400000016</v>
          </cell>
        </row>
        <row r="748">
          <cell r="A748">
            <v>43826</v>
          </cell>
          <cell r="B748">
            <v>470.12558040000022</v>
          </cell>
          <cell r="C748">
            <v>521.6230800000003</v>
          </cell>
        </row>
        <row r="749">
          <cell r="A749">
            <v>43829</v>
          </cell>
          <cell r="B749">
            <v>489.35158515000057</v>
          </cell>
          <cell r="C749">
            <v>530.40715499999988</v>
          </cell>
        </row>
        <row r="750">
          <cell r="A750">
            <v>43830</v>
          </cell>
          <cell r="B750">
            <v>486.01796000000058</v>
          </cell>
          <cell r="C750">
            <v>528.3420000000001</v>
          </cell>
        </row>
        <row r="751">
          <cell r="A751">
            <v>43832</v>
          </cell>
          <cell r="B751">
            <v>491.78607268000042</v>
          </cell>
          <cell r="C751">
            <v>515.21643600000016</v>
          </cell>
        </row>
        <row r="752">
          <cell r="A752">
            <v>43833</v>
          </cell>
          <cell r="B752">
            <v>480.88954596000031</v>
          </cell>
          <cell r="C752">
            <v>505.57349199999999</v>
          </cell>
        </row>
        <row r="753">
          <cell r="A753">
            <v>43836</v>
          </cell>
          <cell r="B753">
            <v>479.02663700000039</v>
          </cell>
          <cell r="C753">
            <v>493.92489999999998</v>
          </cell>
        </row>
        <row r="754">
          <cell r="A754">
            <v>43837</v>
          </cell>
          <cell r="B754">
            <v>485.68981760000042</v>
          </cell>
          <cell r="C754">
            <v>499.82151999999996</v>
          </cell>
        </row>
        <row r="755">
          <cell r="A755">
            <v>43838</v>
          </cell>
          <cell r="B755">
            <v>462.89158170000019</v>
          </cell>
          <cell r="C755">
            <v>479.64608999999973</v>
          </cell>
        </row>
        <row r="756">
          <cell r="A756">
            <v>43839</v>
          </cell>
          <cell r="B756">
            <v>494.85233446000075</v>
          </cell>
          <cell r="C756">
            <v>507.92994200000021</v>
          </cell>
        </row>
        <row r="757">
          <cell r="A757">
            <v>43840</v>
          </cell>
          <cell r="B757">
            <v>497.22571074999996</v>
          </cell>
          <cell r="C757">
            <v>500.03027499999962</v>
          </cell>
        </row>
        <row r="758">
          <cell r="A758">
            <v>43843</v>
          </cell>
          <cell r="B758">
            <v>486.9048501000002</v>
          </cell>
          <cell r="C758">
            <v>480.89676999999983</v>
          </cell>
        </row>
        <row r="759">
          <cell r="A759">
            <v>43844</v>
          </cell>
          <cell r="B759">
            <v>466.67804559000024</v>
          </cell>
          <cell r="C759">
            <v>462.9969430000001</v>
          </cell>
        </row>
        <row r="760">
          <cell r="A760">
            <v>43845</v>
          </cell>
          <cell r="B760">
            <v>477.60964977000003</v>
          </cell>
          <cell r="C760">
            <v>472.67092899999989</v>
          </cell>
        </row>
        <row r="761">
          <cell r="A761">
            <v>43846</v>
          </cell>
          <cell r="B761">
            <v>478.65540375000046</v>
          </cell>
          <cell r="C761">
            <v>463.59637500000008</v>
          </cell>
        </row>
        <row r="762">
          <cell r="A762">
            <v>43847</v>
          </cell>
          <cell r="B762">
            <v>476.91665862500031</v>
          </cell>
          <cell r="C762">
            <v>462.05766250000033</v>
          </cell>
        </row>
        <row r="763">
          <cell r="A763">
            <v>43849</v>
          </cell>
          <cell r="B763">
            <v>476.91665862500031</v>
          </cell>
          <cell r="C763">
            <v>462.05766250000033</v>
          </cell>
        </row>
        <row r="764">
          <cell r="A764">
            <v>43850</v>
          </cell>
          <cell r="B764">
            <v>475.08358279500044</v>
          </cell>
          <cell r="C764">
            <v>460.4354715000004</v>
          </cell>
        </row>
        <row r="765">
          <cell r="A765">
            <v>43851</v>
          </cell>
          <cell r="B765">
            <v>470.07785060000015</v>
          </cell>
          <cell r="C765">
            <v>456.00561999999991</v>
          </cell>
        </row>
        <row r="766">
          <cell r="A766">
            <v>43852</v>
          </cell>
          <cell r="B766">
            <v>473.70262391999995</v>
          </cell>
          <cell r="C766">
            <v>459.21338400000013</v>
          </cell>
        </row>
        <row r="767">
          <cell r="A767">
            <v>43853</v>
          </cell>
          <cell r="B767">
            <v>513.02161350000006</v>
          </cell>
          <cell r="C767">
            <v>494.00894999999991</v>
          </cell>
        </row>
        <row r="768">
          <cell r="A768">
            <v>43864</v>
          </cell>
          <cell r="B768">
            <v>589.32969794000064</v>
          </cell>
          <cell r="C768">
            <v>345.34353800000008</v>
          </cell>
        </row>
        <row r="769">
          <cell r="A769">
            <v>43865</v>
          </cell>
          <cell r="B769">
            <v>499.66204050000033</v>
          </cell>
          <cell r="C769">
            <v>311.56685000000016</v>
          </cell>
        </row>
        <row r="770">
          <cell r="A770">
            <v>43866</v>
          </cell>
          <cell r="B770">
            <v>480.23057096500042</v>
          </cell>
          <cell r="C770">
            <v>339.94608049999988</v>
          </cell>
        </row>
        <row r="771">
          <cell r="A771">
            <v>43867</v>
          </cell>
          <cell r="B771">
            <v>401.66637856000034</v>
          </cell>
          <cell r="C771">
            <v>305.11051199999974</v>
          </cell>
        </row>
        <row r="772">
          <cell r="A772">
            <v>43868</v>
          </cell>
          <cell r="B772">
            <v>340.86823910000021</v>
          </cell>
          <cell r="C772">
            <v>276.88206999999966</v>
          </cell>
        </row>
        <row r="773">
          <cell r="A773">
            <v>43871</v>
          </cell>
          <cell r="B773">
            <v>322.82720179000034</v>
          </cell>
          <cell r="C773">
            <v>228.26168299999972</v>
          </cell>
        </row>
        <row r="774">
          <cell r="A774">
            <v>43872</v>
          </cell>
          <cell r="B774">
            <v>272.4468348750006</v>
          </cell>
          <cell r="C774">
            <v>193.67728750000015</v>
          </cell>
        </row>
        <row r="775">
          <cell r="A775">
            <v>43873</v>
          </cell>
          <cell r="B775">
            <v>240.3682960000001</v>
          </cell>
          <cell r="C775">
            <v>165.28920000000016</v>
          </cell>
        </row>
        <row r="776">
          <cell r="A776">
            <v>43874</v>
          </cell>
          <cell r="B776">
            <v>236.41852790000075</v>
          </cell>
          <cell r="C776">
            <v>151.79382999999962</v>
          </cell>
        </row>
        <row r="777">
          <cell r="A777">
            <v>43875</v>
          </cell>
          <cell r="B777">
            <v>234.57681717500054</v>
          </cell>
          <cell r="C777">
            <v>130.16399749999982</v>
          </cell>
        </row>
        <row r="778">
          <cell r="A778">
            <v>43878</v>
          </cell>
          <cell r="B778">
            <v>210.9057845300008</v>
          </cell>
          <cell r="C778">
            <v>109.21618100000023</v>
          </cell>
        </row>
        <row r="779">
          <cell r="A779">
            <v>43879</v>
          </cell>
          <cell r="B779">
            <v>219.44941282000082</v>
          </cell>
          <cell r="C779">
            <v>126.77691400000003</v>
          </cell>
        </row>
        <row r="780">
          <cell r="A780">
            <v>43880</v>
          </cell>
          <cell r="B780">
            <v>211.05036718500014</v>
          </cell>
          <cell r="C780">
            <v>118.45917450000024</v>
          </cell>
        </row>
        <row r="781">
          <cell r="A781">
            <v>43881</v>
          </cell>
          <cell r="B781">
            <v>181.14075257000059</v>
          </cell>
          <cell r="C781">
            <v>111.9904889999998</v>
          </cell>
        </row>
        <row r="782">
          <cell r="A782">
            <v>43882</v>
          </cell>
          <cell r="B782">
            <v>188.19837492000033</v>
          </cell>
          <cell r="C782">
            <v>120.0060840000001</v>
          </cell>
        </row>
        <row r="783">
          <cell r="A783">
            <v>43885</v>
          </cell>
          <cell r="B783">
            <v>249.05495120000023</v>
          </cell>
          <cell r="C783">
            <v>168.28623999999991</v>
          </cell>
        </row>
        <row r="784">
          <cell r="A784">
            <v>43886</v>
          </cell>
          <cell r="B784">
            <v>266.56136998000011</v>
          </cell>
          <cell r="C784">
            <v>183.77864599999975</v>
          </cell>
        </row>
        <row r="785">
          <cell r="A785">
            <v>43887</v>
          </cell>
          <cell r="B785">
            <v>325.9919610500001</v>
          </cell>
          <cell r="C785">
            <v>238.96058500000026</v>
          </cell>
        </row>
        <row r="786">
          <cell r="A786">
            <v>43888</v>
          </cell>
          <cell r="B786">
            <v>321.52494026000068</v>
          </cell>
          <cell r="C786">
            <v>242.35260199999993</v>
          </cell>
        </row>
        <row r="787">
          <cell r="A787">
            <v>43889</v>
          </cell>
          <cell r="B787">
            <v>294.51288776000047</v>
          </cell>
          <cell r="C787">
            <v>224.0233519999997</v>
          </cell>
        </row>
        <row r="788">
          <cell r="A788">
            <v>43892</v>
          </cell>
          <cell r="B788">
            <v>181.97678187000065</v>
          </cell>
          <cell r="C788">
            <v>190.00909899999988</v>
          </cell>
        </row>
        <row r="789">
          <cell r="A789">
            <v>43893</v>
          </cell>
          <cell r="B789">
            <v>265.4612391200003</v>
          </cell>
          <cell r="C789">
            <v>220.90242400000034</v>
          </cell>
        </row>
        <row r="790">
          <cell r="A790">
            <v>43894</v>
          </cell>
          <cell r="B790">
            <v>232.2237801550009</v>
          </cell>
          <cell r="C790">
            <v>191.48874350000006</v>
          </cell>
        </row>
        <row r="791">
          <cell r="A791">
            <v>43895</v>
          </cell>
          <cell r="B791">
            <v>238.51174425000045</v>
          </cell>
          <cell r="C791">
            <v>178.82322500000009</v>
          </cell>
        </row>
        <row r="792">
          <cell r="A792">
            <v>43896</v>
          </cell>
          <cell r="B792">
            <v>270.94927000000052</v>
          </cell>
          <cell r="C792">
            <v>197.529</v>
          </cell>
        </row>
        <row r="793">
          <cell r="A793">
            <v>43899</v>
          </cell>
          <cell r="B793">
            <v>279.3539111200007</v>
          </cell>
          <cell r="C793">
            <v>213.19682399999965</v>
          </cell>
        </row>
        <row r="794">
          <cell r="A794">
            <v>43900</v>
          </cell>
          <cell r="B794">
            <v>256.60746614000027</v>
          </cell>
          <cell r="C794">
            <v>196.54067799999984</v>
          </cell>
        </row>
        <row r="795">
          <cell r="A795">
            <v>43901</v>
          </cell>
          <cell r="B795">
            <v>324.64978163500064</v>
          </cell>
          <cell r="C795">
            <v>230.29493950000005</v>
          </cell>
        </row>
        <row r="796">
          <cell r="A796">
            <v>43902</v>
          </cell>
          <cell r="B796">
            <v>319.03461360000028</v>
          </cell>
          <cell r="C796">
            <v>206.21072000000049</v>
          </cell>
        </row>
        <row r="797">
          <cell r="A797">
            <v>43903</v>
          </cell>
          <cell r="B797">
            <v>295.15660140000045</v>
          </cell>
          <cell r="C797">
            <v>194.19477999999981</v>
          </cell>
        </row>
        <row r="798">
          <cell r="A798">
            <v>43907</v>
          </cell>
          <cell r="B798">
            <v>390.15117480000026</v>
          </cell>
          <cell r="C798">
            <v>217.04395999999997</v>
          </cell>
        </row>
        <row r="799">
          <cell r="A799">
            <v>43908</v>
          </cell>
          <cell r="B799">
            <v>418.19215050000048</v>
          </cell>
          <cell r="C799">
            <v>214.51384999999982</v>
          </cell>
        </row>
        <row r="800">
          <cell r="A800">
            <v>43909</v>
          </cell>
          <cell r="B800">
            <v>358.76610450000044</v>
          </cell>
          <cell r="C800">
            <v>147.49964999999975</v>
          </cell>
        </row>
        <row r="801">
          <cell r="A801">
            <v>43910</v>
          </cell>
          <cell r="B801">
            <v>416.71219544500082</v>
          </cell>
          <cell r="C801">
            <v>188.77937649999967</v>
          </cell>
        </row>
        <row r="802">
          <cell r="A802">
            <v>43913</v>
          </cell>
          <cell r="B802">
            <v>474.20317946000023</v>
          </cell>
          <cell r="C802">
            <v>217.88644199999999</v>
          </cell>
        </row>
        <row r="803">
          <cell r="A803">
            <v>43914</v>
          </cell>
          <cell r="B803">
            <v>424.90469093000047</v>
          </cell>
          <cell r="C803">
            <v>154.2594610000001</v>
          </cell>
        </row>
        <row r="804">
          <cell r="A804">
            <v>43915</v>
          </cell>
          <cell r="B804">
            <v>404.10584425500065</v>
          </cell>
          <cell r="C804">
            <v>127.62331350000022</v>
          </cell>
        </row>
        <row r="805">
          <cell r="A805">
            <v>43916</v>
          </cell>
          <cell r="B805">
            <v>419.91979480000055</v>
          </cell>
          <cell r="C805">
            <v>101.61795999999958</v>
          </cell>
        </row>
        <row r="806">
          <cell r="A806">
            <v>43917</v>
          </cell>
          <cell r="B806">
            <v>421.12941008000053</v>
          </cell>
          <cell r="C806">
            <v>102.68841599999996</v>
          </cell>
        </row>
        <row r="807">
          <cell r="A807">
            <v>43920</v>
          </cell>
          <cell r="B807">
            <v>414.60803065000073</v>
          </cell>
          <cell r="C807">
            <v>92.492505000000619</v>
          </cell>
        </row>
        <row r="808">
          <cell r="A808">
            <v>43921</v>
          </cell>
          <cell r="B808">
            <v>399.55676513000071</v>
          </cell>
          <cell r="C808">
            <v>69.172801000000163</v>
          </cell>
        </row>
        <row r="809">
          <cell r="A809">
            <v>43922</v>
          </cell>
          <cell r="B809">
            <v>379.52017240000032</v>
          </cell>
          <cell r="C809">
            <v>7.9014799999999923</v>
          </cell>
        </row>
        <row r="810">
          <cell r="A810">
            <v>43923</v>
          </cell>
          <cell r="B810">
            <v>329.44407805000037</v>
          </cell>
          <cell r="C810">
            <v>-19.068514999999479</v>
          </cell>
        </row>
        <row r="811">
          <cell r="A811">
            <v>43924</v>
          </cell>
          <cell r="B811">
            <v>385.30846030500061</v>
          </cell>
          <cell r="C811">
            <v>14.727398499999708</v>
          </cell>
        </row>
        <row r="812">
          <cell r="A812">
            <v>43928</v>
          </cell>
          <cell r="B812">
            <v>400.39992275000077</v>
          </cell>
          <cell r="C812">
            <v>38.082674999999654</v>
          </cell>
        </row>
        <row r="813">
          <cell r="A813">
            <v>43929</v>
          </cell>
          <cell r="B813">
            <v>400.59158374000071</v>
          </cell>
          <cell r="C813">
            <v>50.022198000000117</v>
          </cell>
        </row>
        <row r="814">
          <cell r="A814">
            <v>43930</v>
          </cell>
          <cell r="B814">
            <v>419.27367655000035</v>
          </cell>
          <cell r="C814">
            <v>88.324935000000096</v>
          </cell>
        </row>
        <row r="815">
          <cell r="A815">
            <v>43931</v>
          </cell>
          <cell r="B815">
            <v>443.58121615500067</v>
          </cell>
          <cell r="C815">
            <v>111.60594350000019</v>
          </cell>
        </row>
        <row r="816">
          <cell r="A816">
            <v>43934</v>
          </cell>
          <cell r="B816">
            <v>450.05217612000069</v>
          </cell>
          <cell r="C816">
            <v>129.98732400000017</v>
          </cell>
        </row>
        <row r="817">
          <cell r="A817">
            <v>43935</v>
          </cell>
          <cell r="B817">
            <v>456.7467149500003</v>
          </cell>
          <cell r="C817">
            <v>128.00461500000029</v>
          </cell>
        </row>
        <row r="818">
          <cell r="A818">
            <v>43936</v>
          </cell>
          <cell r="B818">
            <v>429.03961865500014</v>
          </cell>
          <cell r="C818">
            <v>110.83019349999995</v>
          </cell>
        </row>
        <row r="819">
          <cell r="A819">
            <v>43937</v>
          </cell>
          <cell r="B819">
            <v>449.77532474999998</v>
          </cell>
          <cell r="C819">
            <v>129.69807500000024</v>
          </cell>
        </row>
        <row r="820">
          <cell r="A820">
            <v>43938</v>
          </cell>
          <cell r="B820">
            <v>436.55283202000055</v>
          </cell>
          <cell r="C820">
            <v>137.99675399999978</v>
          </cell>
        </row>
        <row r="821">
          <cell r="A821">
            <v>43941</v>
          </cell>
          <cell r="B821">
            <v>416.20653989999983</v>
          </cell>
          <cell r="C821">
            <v>129.10623000000032</v>
          </cell>
        </row>
        <row r="822">
          <cell r="A822">
            <v>43942</v>
          </cell>
          <cell r="B822">
            <v>418.70262543999979</v>
          </cell>
          <cell r="C822">
            <v>118.66028800000004</v>
          </cell>
        </row>
        <row r="823">
          <cell r="A823">
            <v>43943</v>
          </cell>
          <cell r="B823">
            <v>421.38340156000004</v>
          </cell>
          <cell r="C823">
            <v>111.91761200000019</v>
          </cell>
        </row>
        <row r="824">
          <cell r="A824">
            <v>43944</v>
          </cell>
          <cell r="B824">
            <v>439.30779293000023</v>
          </cell>
          <cell r="C824">
            <v>108.6648610000002</v>
          </cell>
        </row>
        <row r="825">
          <cell r="A825">
            <v>43945</v>
          </cell>
          <cell r="B825">
            <v>435.97554949000005</v>
          </cell>
          <cell r="C825">
            <v>115.71597299999985</v>
          </cell>
        </row>
        <row r="826">
          <cell r="A826">
            <v>43948</v>
          </cell>
          <cell r="B826">
            <v>452.96652696000001</v>
          </cell>
          <cell r="C826">
            <v>121.63719200000014</v>
          </cell>
        </row>
        <row r="827">
          <cell r="A827">
            <v>43949</v>
          </cell>
          <cell r="B827">
            <v>445.67337080000016</v>
          </cell>
          <cell r="C827">
            <v>113.41316000000006</v>
          </cell>
        </row>
        <row r="828">
          <cell r="A828">
            <v>43950</v>
          </cell>
          <cell r="B828">
            <v>444.64893992000043</v>
          </cell>
          <cell r="C828">
            <v>112.50658400000066</v>
          </cell>
        </row>
        <row r="829">
          <cell r="A829">
            <v>43951</v>
          </cell>
          <cell r="B829">
            <v>429.99454339500016</v>
          </cell>
          <cell r="C829">
            <v>119.53809150000006</v>
          </cell>
        </row>
        <row r="830">
          <cell r="A830">
            <v>43957</v>
          </cell>
          <cell r="B830">
            <v>427.89094762000013</v>
          </cell>
          <cell r="C830">
            <v>127.74287400000003</v>
          </cell>
        </row>
        <row r="831">
          <cell r="A831">
            <v>43958</v>
          </cell>
          <cell r="B831">
            <v>449.23498934000008</v>
          </cell>
          <cell r="C831">
            <v>168.40131800000017</v>
          </cell>
        </row>
        <row r="832">
          <cell r="A832">
            <v>43959</v>
          </cell>
          <cell r="B832">
            <v>413.99578396000015</v>
          </cell>
          <cell r="C832">
            <v>138.9860920000001</v>
          </cell>
        </row>
        <row r="833">
          <cell r="A833">
            <v>43962</v>
          </cell>
          <cell r="B833">
            <v>410.64019896000036</v>
          </cell>
          <cell r="C833">
            <v>145.13159200000064</v>
          </cell>
        </row>
        <row r="834">
          <cell r="A834">
            <v>43963</v>
          </cell>
          <cell r="B834">
            <v>378.94936591000078</v>
          </cell>
          <cell r="C834">
            <v>127.08660700000019</v>
          </cell>
        </row>
        <row r="835">
          <cell r="A835">
            <v>43964</v>
          </cell>
          <cell r="B835">
            <v>364.43915964500047</v>
          </cell>
          <cell r="C835">
            <v>114.24571650000007</v>
          </cell>
        </row>
        <row r="836">
          <cell r="A836">
            <v>43965</v>
          </cell>
          <cell r="B836">
            <v>369.69819490000054</v>
          </cell>
          <cell r="C836">
            <v>148.89973000000009</v>
          </cell>
        </row>
        <row r="837">
          <cell r="A837">
            <v>43966</v>
          </cell>
          <cell r="B837">
            <v>345.08349162500008</v>
          </cell>
          <cell r="C837">
            <v>138.00176250000004</v>
          </cell>
        </row>
        <row r="838">
          <cell r="A838">
            <v>43969</v>
          </cell>
          <cell r="B838">
            <v>364.7839698050002</v>
          </cell>
          <cell r="C838">
            <v>190.74554850000004</v>
          </cell>
        </row>
        <row r="839">
          <cell r="A839">
            <v>43970</v>
          </cell>
          <cell r="B839">
            <v>339.49183754500018</v>
          </cell>
          <cell r="C839">
            <v>167.54454649999934</v>
          </cell>
        </row>
        <row r="840">
          <cell r="A840">
            <v>43971</v>
          </cell>
          <cell r="B840">
            <v>364.78561573000025</v>
          </cell>
          <cell r="C840">
            <v>189.92842100000053</v>
          </cell>
        </row>
        <row r="841">
          <cell r="A841">
            <v>43972</v>
          </cell>
          <cell r="B841">
            <v>330.52778738999996</v>
          </cell>
          <cell r="C841">
            <v>168.72680299999956</v>
          </cell>
        </row>
        <row r="842">
          <cell r="A842">
            <v>43973</v>
          </cell>
          <cell r="B842">
            <v>348.05353284000012</v>
          </cell>
          <cell r="C842">
            <v>155.12126799999987</v>
          </cell>
        </row>
        <row r="843">
          <cell r="A843">
            <v>43976</v>
          </cell>
          <cell r="B843">
            <v>305.47446962000049</v>
          </cell>
          <cell r="C843">
            <v>103.08227400000078</v>
          </cell>
        </row>
        <row r="844">
          <cell r="A844">
            <v>43977</v>
          </cell>
          <cell r="B844">
            <v>326.64801836000015</v>
          </cell>
          <cell r="C844">
            <v>140.93497200000002</v>
          </cell>
        </row>
        <row r="845">
          <cell r="A845">
            <v>43978</v>
          </cell>
          <cell r="B845">
            <v>305.96860563000064</v>
          </cell>
          <cell r="C845">
            <v>131.74965100000009</v>
          </cell>
        </row>
        <row r="846">
          <cell r="A846">
            <v>43979</v>
          </cell>
          <cell r="B846">
            <v>287.1196960000002</v>
          </cell>
          <cell r="C846">
            <v>115.06919999999946</v>
          </cell>
        </row>
        <row r="847">
          <cell r="A847">
            <v>43980</v>
          </cell>
          <cell r="B847">
            <v>258.93559504999985</v>
          </cell>
          <cell r="C847">
            <v>142.78238499999952</v>
          </cell>
        </row>
        <row r="848">
          <cell r="A848">
            <v>43983</v>
          </cell>
          <cell r="B848">
            <v>307.84639300000026</v>
          </cell>
          <cell r="C848">
            <v>189.60609999999997</v>
          </cell>
        </row>
        <row r="849">
          <cell r="A849">
            <v>43984</v>
          </cell>
          <cell r="B849">
            <v>305.60922662500025</v>
          </cell>
          <cell r="C849">
            <v>178.51126250000061</v>
          </cell>
        </row>
        <row r="850">
          <cell r="A850">
            <v>43985</v>
          </cell>
          <cell r="B850">
            <v>339.3017156800006</v>
          </cell>
          <cell r="C850">
            <v>190.09753600000022</v>
          </cell>
        </row>
        <row r="851">
          <cell r="A851">
            <v>43986</v>
          </cell>
          <cell r="B851">
            <v>336.29172064000022</v>
          </cell>
          <cell r="C851">
            <v>174.84532800000079</v>
          </cell>
        </row>
        <row r="852">
          <cell r="A852">
            <v>43987</v>
          </cell>
          <cell r="B852">
            <v>298.67144933000009</v>
          </cell>
          <cell r="C852">
            <v>149.78314099999989</v>
          </cell>
        </row>
        <row r="853">
          <cell r="A853">
            <v>43990</v>
          </cell>
          <cell r="B853">
            <v>245.51330002500026</v>
          </cell>
          <cell r="C853">
            <v>114.51044249999995</v>
          </cell>
        </row>
        <row r="854">
          <cell r="A854">
            <v>43991</v>
          </cell>
          <cell r="B854">
            <v>251.47215417000052</v>
          </cell>
          <cell r="C854">
            <v>108.89880900000071</v>
          </cell>
        </row>
        <row r="855">
          <cell r="A855">
            <v>43992</v>
          </cell>
          <cell r="B855">
            <v>263.10282804999997</v>
          </cell>
          <cell r="C855">
            <v>138.30648500000007</v>
          </cell>
        </row>
        <row r="856">
          <cell r="A856">
            <v>43993</v>
          </cell>
          <cell r="B856">
            <v>228.38613109000062</v>
          </cell>
          <cell r="C856">
            <v>114.11029300000064</v>
          </cell>
        </row>
        <row r="857">
          <cell r="A857">
            <v>43994</v>
          </cell>
          <cell r="B857">
            <v>218.7214374250002</v>
          </cell>
          <cell r="C857">
            <v>116.4424225000007</v>
          </cell>
        </row>
        <row r="858">
          <cell r="A858">
            <v>43997</v>
          </cell>
          <cell r="B858">
            <v>230.24823323000055</v>
          </cell>
          <cell r="C858">
            <v>135.7581710000004</v>
          </cell>
        </row>
        <row r="859">
          <cell r="A859">
            <v>43998</v>
          </cell>
          <cell r="B859">
            <v>195.28366899000002</v>
          </cell>
          <cell r="C859">
            <v>103.9311230000003</v>
          </cell>
        </row>
        <row r="860">
          <cell r="A860">
            <v>43999</v>
          </cell>
          <cell r="B860">
            <v>209.33535996000046</v>
          </cell>
          <cell r="C860">
            <v>135.48129200000039</v>
          </cell>
        </row>
        <row r="861">
          <cell r="A861">
            <v>44000</v>
          </cell>
          <cell r="B861">
            <v>195.93252440000015</v>
          </cell>
          <cell r="C861">
            <v>151.03188</v>
          </cell>
        </row>
        <row r="862">
          <cell r="A862">
            <v>44001</v>
          </cell>
          <cell r="B862">
            <v>217.16568600000028</v>
          </cell>
          <cell r="C862">
            <v>201.59220000000005</v>
          </cell>
        </row>
        <row r="863">
          <cell r="A863">
            <v>44004</v>
          </cell>
          <cell r="B863">
            <v>227.45592450000049</v>
          </cell>
          <cell r="C863">
            <v>219.81365000000005</v>
          </cell>
        </row>
        <row r="864">
          <cell r="A864">
            <v>44005</v>
          </cell>
          <cell r="B864">
            <v>205.92383750000045</v>
          </cell>
          <cell r="C864">
            <v>199.8737500000002</v>
          </cell>
        </row>
        <row r="865">
          <cell r="A865">
            <v>44006</v>
          </cell>
          <cell r="B865">
            <v>165.23411696000039</v>
          </cell>
          <cell r="C865">
            <v>162.98019200000044</v>
          </cell>
        </row>
        <row r="866">
          <cell r="A866">
            <v>44010</v>
          </cell>
          <cell r="B866">
            <v>142.73411696000039</v>
          </cell>
          <cell r="C866">
            <v>140.48019199999999</v>
          </cell>
        </row>
        <row r="867">
          <cell r="A867">
            <v>44011</v>
          </cell>
          <cell r="B867">
            <v>177.81186088000004</v>
          </cell>
          <cell r="C867">
            <v>198.8675760000001</v>
          </cell>
        </row>
        <row r="868">
          <cell r="A868">
            <v>44012</v>
          </cell>
          <cell r="B868">
            <v>149.83657659500068</v>
          </cell>
          <cell r="C868">
            <v>193.22573150000017</v>
          </cell>
        </row>
        <row r="869">
          <cell r="A869">
            <v>44013</v>
          </cell>
          <cell r="B869">
            <v>146.12941017500043</v>
          </cell>
          <cell r="C869">
            <v>189.06009750000021</v>
          </cell>
        </row>
        <row r="870">
          <cell r="A870">
            <v>44014</v>
          </cell>
          <cell r="B870">
            <v>149.19530696500033</v>
          </cell>
          <cell r="C870">
            <v>191.77328050000006</v>
          </cell>
        </row>
        <row r="871">
          <cell r="A871">
            <v>44015</v>
          </cell>
          <cell r="B871">
            <v>148.98404640000035</v>
          </cell>
          <cell r="C871">
            <v>192.47128000000021</v>
          </cell>
        </row>
        <row r="872">
          <cell r="A872">
            <v>44018</v>
          </cell>
          <cell r="B872">
            <v>150.38407120000056</v>
          </cell>
          <cell r="C872">
            <v>203.71024000000034</v>
          </cell>
        </row>
        <row r="873">
          <cell r="A873">
            <v>44019</v>
          </cell>
          <cell r="B873">
            <v>159.95851845500056</v>
          </cell>
          <cell r="C873">
            <v>255.65665350000017</v>
          </cell>
        </row>
        <row r="874">
          <cell r="A874">
            <v>44020</v>
          </cell>
          <cell r="B874">
            <v>145.64145376000033</v>
          </cell>
          <cell r="C874">
            <v>265.6415520000005</v>
          </cell>
        </row>
        <row r="875">
          <cell r="A875">
            <v>44021</v>
          </cell>
          <cell r="B875">
            <v>170.67652409000038</v>
          </cell>
          <cell r="C875">
            <v>289.56639300000052</v>
          </cell>
        </row>
        <row r="876">
          <cell r="A876">
            <v>44022</v>
          </cell>
          <cell r="B876">
            <v>166.37858434500049</v>
          </cell>
          <cell r="C876">
            <v>285.76290650000055</v>
          </cell>
        </row>
        <row r="877">
          <cell r="A877">
            <v>44025</v>
          </cell>
          <cell r="B877">
            <v>143.82697206500052</v>
          </cell>
          <cell r="C877">
            <v>259.34555050000063</v>
          </cell>
        </row>
        <row r="878">
          <cell r="A878">
            <v>44026</v>
          </cell>
          <cell r="B878">
            <v>155.53789648000065</v>
          </cell>
          <cell r="C878">
            <v>262.29769600000009</v>
          </cell>
        </row>
        <row r="879">
          <cell r="A879">
            <v>44027</v>
          </cell>
          <cell r="B879">
            <v>124.13116238000066</v>
          </cell>
          <cell r="C879">
            <v>271.50412600000027</v>
          </cell>
        </row>
        <row r="880">
          <cell r="A880">
            <v>44028</v>
          </cell>
          <cell r="B880">
            <v>153.64511823000066</v>
          </cell>
          <cell r="C880">
            <v>277.62267100000008</v>
          </cell>
        </row>
        <row r="881">
          <cell r="A881">
            <v>44029</v>
          </cell>
          <cell r="B881">
            <v>141.57641511000065</v>
          </cell>
          <cell r="C881">
            <v>286.05744700000014</v>
          </cell>
        </row>
        <row r="882">
          <cell r="A882">
            <v>44032</v>
          </cell>
          <cell r="B882">
            <v>166.54457560000083</v>
          </cell>
          <cell r="C882">
            <v>289.03812000000016</v>
          </cell>
        </row>
        <row r="883">
          <cell r="A883">
            <v>44033</v>
          </cell>
          <cell r="B883">
            <v>166.37247256000046</v>
          </cell>
          <cell r="C883">
            <v>311.47431200000028</v>
          </cell>
        </row>
        <row r="884">
          <cell r="A884">
            <v>44034</v>
          </cell>
          <cell r="B884">
            <v>215.03993744000036</v>
          </cell>
          <cell r="C884">
            <v>358.08268799999996</v>
          </cell>
        </row>
        <row r="885">
          <cell r="A885">
            <v>44035</v>
          </cell>
          <cell r="B885">
            <v>206.36669928000038</v>
          </cell>
          <cell r="C885">
            <v>360.40725600000042</v>
          </cell>
        </row>
        <row r="886">
          <cell r="A886">
            <v>44036</v>
          </cell>
          <cell r="B886">
            <v>193.41193209000039</v>
          </cell>
          <cell r="C886">
            <v>356.28799299999991</v>
          </cell>
        </row>
        <row r="887">
          <cell r="A887">
            <v>44039</v>
          </cell>
          <cell r="B887">
            <v>209.84631620000073</v>
          </cell>
          <cell r="C887">
            <v>369.94674000000032</v>
          </cell>
        </row>
        <row r="888">
          <cell r="A888">
            <v>44040</v>
          </cell>
          <cell r="B888">
            <v>205.19718884000076</v>
          </cell>
          <cell r="C888">
            <v>375.83246800000006</v>
          </cell>
        </row>
        <row r="889">
          <cell r="A889">
            <v>44041</v>
          </cell>
          <cell r="B889">
            <v>168.43161167000062</v>
          </cell>
          <cell r="C889">
            <v>363.29655899999989</v>
          </cell>
        </row>
        <row r="890">
          <cell r="A890">
            <v>44042</v>
          </cell>
          <cell r="B890">
            <v>159.60163912000053</v>
          </cell>
          <cell r="C890">
            <v>375.48242399999981</v>
          </cell>
        </row>
        <row r="891">
          <cell r="A891">
            <v>44043</v>
          </cell>
          <cell r="B891">
            <v>165.3822162700003</v>
          </cell>
          <cell r="C891">
            <v>410.59797900000012</v>
          </cell>
        </row>
        <row r="892">
          <cell r="A892">
            <v>44046</v>
          </cell>
          <cell r="B892">
            <v>161.95518954500039</v>
          </cell>
          <cell r="C892">
            <v>422.87494650000053</v>
          </cell>
        </row>
        <row r="893">
          <cell r="A893">
            <v>44047</v>
          </cell>
          <cell r="B893">
            <v>138.77420400000028</v>
          </cell>
          <cell r="C893">
            <v>402.36079999999993</v>
          </cell>
        </row>
        <row r="894">
          <cell r="A894">
            <v>44048</v>
          </cell>
          <cell r="B894">
            <v>129.03734515000087</v>
          </cell>
          <cell r="C894">
            <v>402.8591550000001</v>
          </cell>
        </row>
        <row r="895">
          <cell r="A895">
            <v>44049</v>
          </cell>
          <cell r="B895">
            <v>112.31060546000072</v>
          </cell>
          <cell r="C895">
            <v>379.82664199999999</v>
          </cell>
        </row>
        <row r="896">
          <cell r="A896">
            <v>44050</v>
          </cell>
          <cell r="B896">
            <v>132.44214617000034</v>
          </cell>
          <cell r="C896">
            <v>396.75720900000033</v>
          </cell>
        </row>
        <row r="897">
          <cell r="A897">
            <v>44053</v>
          </cell>
          <cell r="B897">
            <v>109.49054441500084</v>
          </cell>
          <cell r="C897">
            <v>384.67614550000008</v>
          </cell>
        </row>
        <row r="898">
          <cell r="A898">
            <v>44054</v>
          </cell>
          <cell r="B898">
            <v>78.923842145000435</v>
          </cell>
          <cell r="C898">
            <v>357.62596649999978</v>
          </cell>
        </row>
        <row r="899">
          <cell r="A899">
            <v>44055</v>
          </cell>
          <cell r="B899">
            <v>60.039844040000389</v>
          </cell>
          <cell r="C899">
            <v>340.02950799999962</v>
          </cell>
        </row>
        <row r="900">
          <cell r="A900">
            <v>44056</v>
          </cell>
          <cell r="B900">
            <v>79.688571625001259</v>
          </cell>
          <cell r="C900">
            <v>367.41776250000021</v>
          </cell>
        </row>
        <row r="901">
          <cell r="A901">
            <v>44057</v>
          </cell>
          <cell r="B901">
            <v>65.108613850000438</v>
          </cell>
          <cell r="C901">
            <v>364.5151450000003</v>
          </cell>
        </row>
        <row r="902">
          <cell r="A902">
            <v>44060</v>
          </cell>
          <cell r="B902">
            <v>95.902805170000192</v>
          </cell>
          <cell r="C902">
            <v>374.42150900000024</v>
          </cell>
        </row>
        <row r="903">
          <cell r="A903">
            <v>44061</v>
          </cell>
          <cell r="B903">
            <v>1.3151862800004892</v>
          </cell>
          <cell r="C903">
            <v>298.12715600000047</v>
          </cell>
        </row>
        <row r="904">
          <cell r="A904">
            <v>44062</v>
          </cell>
          <cell r="B904">
            <v>-10.839595439999812</v>
          </cell>
          <cell r="C904">
            <v>277.37071200000037</v>
          </cell>
        </row>
        <row r="905">
          <cell r="A905">
            <v>44063</v>
          </cell>
          <cell r="B905">
            <v>-18.616938239998944</v>
          </cell>
          <cell r="C905">
            <v>269.60315200000014</v>
          </cell>
        </row>
        <row r="906">
          <cell r="A906">
            <v>44064</v>
          </cell>
          <cell r="B906">
            <v>16.898107760000585</v>
          </cell>
          <cell r="C906">
            <v>291.91735200000039</v>
          </cell>
        </row>
        <row r="907">
          <cell r="A907">
            <v>44067</v>
          </cell>
          <cell r="B907">
            <v>46.355432530000144</v>
          </cell>
          <cell r="C907">
            <v>307.98578099999986</v>
          </cell>
        </row>
        <row r="908">
          <cell r="A908">
            <v>44068</v>
          </cell>
          <cell r="B908">
            <v>96.038852450000832</v>
          </cell>
          <cell r="C908">
            <v>342.83836500000052</v>
          </cell>
        </row>
        <row r="909">
          <cell r="A909">
            <v>44069</v>
          </cell>
          <cell r="B909">
            <v>67.191357325000354</v>
          </cell>
          <cell r="C909">
            <v>316.42465249999987</v>
          </cell>
        </row>
        <row r="910">
          <cell r="A910">
            <v>44070</v>
          </cell>
          <cell r="B910">
            <v>93.703376080000908</v>
          </cell>
          <cell r="C910">
            <v>319.88661600000069</v>
          </cell>
        </row>
        <row r="911">
          <cell r="A911">
            <v>44071</v>
          </cell>
          <cell r="B911">
            <v>73.536612425000385</v>
          </cell>
          <cell r="C911">
            <v>302.0399225000001</v>
          </cell>
        </row>
        <row r="912">
          <cell r="A912">
            <v>44074</v>
          </cell>
          <cell r="B912">
            <v>103.00093527500121</v>
          </cell>
          <cell r="C912">
            <v>321.65436750000072</v>
          </cell>
        </row>
        <row r="913">
          <cell r="A913">
            <v>44075</v>
          </cell>
          <cell r="B913">
            <v>95.652092145000552</v>
          </cell>
          <cell r="C913">
            <v>325.15096650000032</v>
          </cell>
        </row>
        <row r="914">
          <cell r="A914">
            <v>44076</v>
          </cell>
          <cell r="B914">
            <v>50.728276295000342</v>
          </cell>
          <cell r="C914">
            <v>294.51042150000012</v>
          </cell>
        </row>
        <row r="915">
          <cell r="A915">
            <v>44077</v>
          </cell>
          <cell r="B915">
            <v>32.905788600000506</v>
          </cell>
          <cell r="C915">
            <v>250.50822000000016</v>
          </cell>
        </row>
        <row r="916">
          <cell r="A916">
            <v>44078</v>
          </cell>
          <cell r="B916">
            <v>37.041394890000447</v>
          </cell>
          <cell r="C916">
            <v>241.57955300000049</v>
          </cell>
        </row>
        <row r="917">
          <cell r="A917">
            <v>44081</v>
          </cell>
          <cell r="B917">
            <v>33.846235420000994</v>
          </cell>
          <cell r="C917">
            <v>209.63693400000011</v>
          </cell>
        </row>
        <row r="918">
          <cell r="A918">
            <v>44082</v>
          </cell>
          <cell r="B918">
            <v>55.608035600000676</v>
          </cell>
          <cell r="C918">
            <v>199.78012000000035</v>
          </cell>
        </row>
        <row r="919">
          <cell r="A919">
            <v>44083</v>
          </cell>
          <cell r="B919">
            <v>65.411684800000785</v>
          </cell>
          <cell r="C919">
            <v>167.57096000000047</v>
          </cell>
        </row>
        <row r="920">
          <cell r="A920">
            <v>44084</v>
          </cell>
          <cell r="B920">
            <v>58.151992460000656</v>
          </cell>
          <cell r="C920">
            <v>139.37654199999997</v>
          </cell>
        </row>
        <row r="921">
          <cell r="A921">
            <v>44085</v>
          </cell>
          <cell r="B921">
            <v>22.737963655000385</v>
          </cell>
          <cell r="C921">
            <v>118.03669349999973</v>
          </cell>
        </row>
        <row r="922">
          <cell r="A922">
            <v>44088</v>
          </cell>
          <cell r="B922">
            <v>17.353373250000459</v>
          </cell>
          <cell r="C922">
            <v>104.15652500000033</v>
          </cell>
        </row>
        <row r="923">
          <cell r="A923">
            <v>44089</v>
          </cell>
          <cell r="B923">
            <v>43.97331237500066</v>
          </cell>
          <cell r="C923">
            <v>136.82903750000014</v>
          </cell>
        </row>
        <row r="924">
          <cell r="A924">
            <v>44090</v>
          </cell>
          <cell r="B924">
            <v>60.074757610000688</v>
          </cell>
          <cell r="C924">
            <v>116.719697</v>
          </cell>
        </row>
        <row r="925">
          <cell r="A925">
            <v>44091</v>
          </cell>
          <cell r="B925">
            <v>88.22027950500069</v>
          </cell>
          <cell r="C925">
            <v>141.6272385000002</v>
          </cell>
        </row>
        <row r="926">
          <cell r="A926">
            <v>44092</v>
          </cell>
          <cell r="B926">
            <v>48.986419040000328</v>
          </cell>
          <cell r="C926">
            <v>126.90700800000059</v>
          </cell>
        </row>
        <row r="927">
          <cell r="A927">
            <v>44095</v>
          </cell>
          <cell r="B927">
            <v>92.558884000000944</v>
          </cell>
          <cell r="C927">
            <v>153.69680000000017</v>
          </cell>
        </row>
        <row r="928">
          <cell r="A928">
            <v>44096</v>
          </cell>
          <cell r="B928">
            <v>118.10186250000061</v>
          </cell>
          <cell r="C928">
            <v>165.41625000000022</v>
          </cell>
        </row>
        <row r="929">
          <cell r="A929">
            <v>44097</v>
          </cell>
          <cell r="B929">
            <v>140.71377920000032</v>
          </cell>
          <cell r="C929">
            <v>184.54183999999987</v>
          </cell>
        </row>
        <row r="930">
          <cell r="A930">
            <v>44098</v>
          </cell>
          <cell r="B930">
            <v>114.01802640000096</v>
          </cell>
          <cell r="C930">
            <v>170.91728000000012</v>
          </cell>
        </row>
        <row r="931">
          <cell r="A931">
            <v>44099</v>
          </cell>
          <cell r="B931">
            <v>112.89883259000044</v>
          </cell>
          <cell r="C931">
            <v>159.92684300000064</v>
          </cell>
        </row>
        <row r="932">
          <cell r="A932">
            <v>44101</v>
          </cell>
          <cell r="B932">
            <v>112.89883259000044</v>
          </cell>
          <cell r="C932">
            <v>159.92684300000064</v>
          </cell>
        </row>
        <row r="933">
          <cell r="A933">
            <v>44102</v>
          </cell>
          <cell r="B933">
            <v>99.6398312550009</v>
          </cell>
          <cell r="C933">
            <v>138.19321350000064</v>
          </cell>
        </row>
        <row r="934">
          <cell r="A934">
            <v>44103</v>
          </cell>
          <cell r="B934">
            <v>74.28722244500068</v>
          </cell>
          <cell r="C934">
            <v>105.75727649999999</v>
          </cell>
        </row>
        <row r="935">
          <cell r="A935">
            <v>44104</v>
          </cell>
          <cell r="B935">
            <v>22.148525810000592</v>
          </cell>
          <cell r="C935">
            <v>69.616837000000487</v>
          </cell>
        </row>
        <row r="936">
          <cell r="A936">
            <v>44113</v>
          </cell>
          <cell r="B936">
            <v>61.798674025000309</v>
          </cell>
          <cell r="C936">
            <v>119.13024250000035</v>
          </cell>
        </row>
        <row r="937">
          <cell r="A937">
            <v>44114</v>
          </cell>
          <cell r="B937">
            <v>61.798674025000309</v>
          </cell>
          <cell r="C937">
            <v>149.13024250000035</v>
          </cell>
        </row>
        <row r="938">
          <cell r="A938">
            <v>44116</v>
          </cell>
          <cell r="B938">
            <v>75.886417570000503</v>
          </cell>
          <cell r="C938">
            <v>160.26098899999988</v>
          </cell>
        </row>
        <row r="939">
          <cell r="A939">
            <v>44117</v>
          </cell>
          <cell r="B939">
            <v>107.60569102500085</v>
          </cell>
          <cell r="C939">
            <v>188.33114250000017</v>
          </cell>
        </row>
        <row r="940">
          <cell r="A940">
            <v>44118</v>
          </cell>
          <cell r="B940">
            <v>128.66220425000029</v>
          </cell>
          <cell r="C940">
            <v>186.96522500000037</v>
          </cell>
        </row>
        <row r="941">
          <cell r="A941">
            <v>44119</v>
          </cell>
          <cell r="B941">
            <v>130.96156300000075</v>
          </cell>
          <cell r="C941">
            <v>168.11510000000044</v>
          </cell>
        </row>
        <row r="942">
          <cell r="A942">
            <v>44120</v>
          </cell>
          <cell r="B942">
            <v>136.29481609000095</v>
          </cell>
          <cell r="C942">
            <v>172.83479300000045</v>
          </cell>
        </row>
        <row r="943">
          <cell r="A943">
            <v>44123</v>
          </cell>
          <cell r="B943">
            <v>143.16930810000031</v>
          </cell>
          <cell r="C943">
            <v>179.80337000000009</v>
          </cell>
        </row>
        <row r="944">
          <cell r="A944">
            <v>44124</v>
          </cell>
          <cell r="B944">
            <v>144.56933290000052</v>
          </cell>
          <cell r="C944">
            <v>181.04233000000022</v>
          </cell>
        </row>
        <row r="945">
          <cell r="A945">
            <v>44125</v>
          </cell>
          <cell r="B945">
            <v>116.13747700000067</v>
          </cell>
          <cell r="C945">
            <v>163.29290000000037</v>
          </cell>
        </row>
        <row r="946">
          <cell r="A946">
            <v>44126</v>
          </cell>
          <cell r="B946">
            <v>132.12791122500084</v>
          </cell>
          <cell r="C946">
            <v>178.32868250000001</v>
          </cell>
        </row>
        <row r="947">
          <cell r="A947">
            <v>44127</v>
          </cell>
          <cell r="B947">
            <v>196.21173305000093</v>
          </cell>
          <cell r="C947">
            <v>235.92498500000011</v>
          </cell>
        </row>
        <row r="948">
          <cell r="A948">
            <v>44130</v>
          </cell>
          <cell r="B948">
            <v>196.74087250000048</v>
          </cell>
          <cell r="C948">
            <v>226.39325000000008</v>
          </cell>
        </row>
        <row r="949">
          <cell r="A949">
            <v>44131</v>
          </cell>
          <cell r="B949">
            <v>183.91053271000101</v>
          </cell>
          <cell r="C949">
            <v>215.03896699999996</v>
          </cell>
        </row>
        <row r="950">
          <cell r="A950">
            <v>44132</v>
          </cell>
          <cell r="B950">
            <v>188.81131389000075</v>
          </cell>
          <cell r="C950">
            <v>211.14585299999999</v>
          </cell>
        </row>
        <row r="951">
          <cell r="A951">
            <v>44133</v>
          </cell>
          <cell r="B951">
            <v>198.59863600000062</v>
          </cell>
          <cell r="C951">
            <v>219.80720000000065</v>
          </cell>
        </row>
        <row r="952">
          <cell r="A952">
            <v>44134</v>
          </cell>
          <cell r="B952">
            <v>209.89561861000084</v>
          </cell>
          <cell r="C952">
            <v>222.45939700000008</v>
          </cell>
        </row>
        <row r="953">
          <cell r="A953">
            <v>44137</v>
          </cell>
          <cell r="B953">
            <v>236.96029549500054</v>
          </cell>
          <cell r="C953">
            <v>229.95026150000058</v>
          </cell>
        </row>
        <row r="954">
          <cell r="A954">
            <v>44138</v>
          </cell>
          <cell r="B954">
            <v>244.78138972000079</v>
          </cell>
          <cell r="C954">
            <v>235.16804400000001</v>
          </cell>
        </row>
        <row r="955">
          <cell r="A955">
            <v>44139</v>
          </cell>
          <cell r="B955">
            <v>270.58326703000012</v>
          </cell>
          <cell r="C955">
            <v>260.65643099999988</v>
          </cell>
        </row>
        <row r="956">
          <cell r="A956">
            <v>44140</v>
          </cell>
          <cell r="B956">
            <v>300.11357200000066</v>
          </cell>
          <cell r="C956">
            <v>297.67440000000033</v>
          </cell>
        </row>
        <row r="957">
          <cell r="A957">
            <v>44141</v>
          </cell>
          <cell r="B957">
            <v>316.61963285000093</v>
          </cell>
          <cell r="C957">
            <v>314.05144500000006</v>
          </cell>
        </row>
        <row r="958">
          <cell r="A958">
            <v>44144</v>
          </cell>
          <cell r="B958">
            <v>456.05071616000077</v>
          </cell>
          <cell r="C958">
            <v>332.4860319999998</v>
          </cell>
        </row>
        <row r="959">
          <cell r="A959">
            <v>44145</v>
          </cell>
          <cell r="B959">
            <v>460.59749687000021</v>
          </cell>
          <cell r="C959">
            <v>289.16459900000018</v>
          </cell>
        </row>
        <row r="960">
          <cell r="A960">
            <v>44146</v>
          </cell>
          <cell r="B960">
            <v>436.48420200000055</v>
          </cell>
          <cell r="C960">
            <v>267.82539999999972</v>
          </cell>
        </row>
        <row r="961">
          <cell r="A961">
            <v>44147</v>
          </cell>
          <cell r="B961">
            <v>453.26033342000073</v>
          </cell>
          <cell r="C961">
            <v>272.67153400000007</v>
          </cell>
        </row>
        <row r="962">
          <cell r="A962">
            <v>44148</v>
          </cell>
          <cell r="B962">
            <v>466.41691664000064</v>
          </cell>
          <cell r="C962">
            <v>284.31452800000034</v>
          </cell>
        </row>
        <row r="963">
          <cell r="A963">
            <v>44151</v>
          </cell>
          <cell r="B963">
            <v>435.67229200000065</v>
          </cell>
          <cell r="C963">
            <v>264.51840000000038</v>
          </cell>
        </row>
        <row r="964">
          <cell r="A964">
            <v>44152</v>
          </cell>
          <cell r="B964">
            <v>464.61264430000028</v>
          </cell>
          <cell r="C964">
            <v>284.55411000000049</v>
          </cell>
        </row>
        <row r="965">
          <cell r="A965">
            <v>44153</v>
          </cell>
          <cell r="B965">
            <v>475.14386687500064</v>
          </cell>
          <cell r="C965">
            <v>275.64368749999994</v>
          </cell>
        </row>
        <row r="966">
          <cell r="A966">
            <v>44154</v>
          </cell>
          <cell r="B966">
            <v>476.34793807000005</v>
          </cell>
          <cell r="C966">
            <v>278.6738390000005</v>
          </cell>
        </row>
        <row r="967">
          <cell r="A967">
            <v>44155</v>
          </cell>
          <cell r="B967">
            <v>485.17610770000056</v>
          </cell>
          <cell r="C967">
            <v>278.25629000000072</v>
          </cell>
        </row>
        <row r="968">
          <cell r="A968">
            <v>44158</v>
          </cell>
          <cell r="B968">
            <v>530.04715368000052</v>
          </cell>
          <cell r="C968">
            <v>288.85013600000048</v>
          </cell>
        </row>
        <row r="969">
          <cell r="A969">
            <v>44159</v>
          </cell>
          <cell r="B969">
            <v>475.21409522500016</v>
          </cell>
          <cell r="C969">
            <v>276.7854825000004</v>
          </cell>
        </row>
        <row r="970">
          <cell r="A970">
            <v>44160</v>
          </cell>
          <cell r="B970">
            <v>376.59940345999985</v>
          </cell>
          <cell r="C970">
            <v>271.551242</v>
          </cell>
        </row>
        <row r="971">
          <cell r="A971">
            <v>44161</v>
          </cell>
          <cell r="B971">
            <v>345.22101004500018</v>
          </cell>
          <cell r="C971">
            <v>262.89779650000037</v>
          </cell>
        </row>
        <row r="972">
          <cell r="A972">
            <v>44162</v>
          </cell>
          <cell r="B972">
            <v>340.52985261499998</v>
          </cell>
          <cell r="C972">
            <v>309.63128550000056</v>
          </cell>
        </row>
        <row r="973">
          <cell r="A973">
            <v>44165</v>
          </cell>
          <cell r="B973">
            <v>323.35798559000023</v>
          </cell>
          <cell r="C973">
            <v>294.43494299999975</v>
          </cell>
        </row>
        <row r="974">
          <cell r="A974">
            <v>44166</v>
          </cell>
          <cell r="B974">
            <v>250.44102916500015</v>
          </cell>
          <cell r="C974">
            <v>293.75622049999993</v>
          </cell>
        </row>
        <row r="975">
          <cell r="A975">
            <v>44167</v>
          </cell>
          <cell r="B975">
            <v>204.34266730000036</v>
          </cell>
          <cell r="C975">
            <v>312.96121000000039</v>
          </cell>
        </row>
        <row r="976">
          <cell r="A976">
            <v>44168</v>
          </cell>
          <cell r="B976">
            <v>140.1821858000003</v>
          </cell>
          <cell r="C976">
            <v>270.9386599999998</v>
          </cell>
        </row>
        <row r="977">
          <cell r="A977">
            <v>44169</v>
          </cell>
          <cell r="B977">
            <v>12.522086740000759</v>
          </cell>
          <cell r="C977">
            <v>204.42529800000011</v>
          </cell>
        </row>
        <row r="978">
          <cell r="A978">
            <v>44172</v>
          </cell>
          <cell r="B978">
            <v>33.529381390001163</v>
          </cell>
          <cell r="C978">
            <v>247.44060300000001</v>
          </cell>
        </row>
        <row r="979">
          <cell r="A979">
            <v>44173</v>
          </cell>
          <cell r="B979">
            <v>15.471598600000561</v>
          </cell>
          <cell r="C979">
            <v>232.34522000000061</v>
          </cell>
        </row>
        <row r="980">
          <cell r="A980">
            <v>44174</v>
          </cell>
          <cell r="B980">
            <v>14.169430950000333</v>
          </cell>
          <cell r="C980">
            <v>232.0778150000001</v>
          </cell>
        </row>
        <row r="981">
          <cell r="A981">
            <v>44175</v>
          </cell>
          <cell r="B981">
            <v>-21.44054099999903</v>
          </cell>
          <cell r="C981">
            <v>235.8743000000004</v>
          </cell>
        </row>
        <row r="982">
          <cell r="A982">
            <v>44176</v>
          </cell>
          <cell r="B982">
            <v>11.671686830000908</v>
          </cell>
          <cell r="C982">
            <v>270.48689100000001</v>
          </cell>
        </row>
        <row r="983">
          <cell r="A983">
            <v>44179</v>
          </cell>
          <cell r="B983">
            <v>59.983391850000316</v>
          </cell>
          <cell r="C983">
            <v>290.58574500000032</v>
          </cell>
        </row>
        <row r="984">
          <cell r="A984">
            <v>44180</v>
          </cell>
          <cell r="B984">
            <v>9.1234945500009417</v>
          </cell>
          <cell r="C984">
            <v>252.10353500000019</v>
          </cell>
        </row>
        <row r="985">
          <cell r="A985">
            <v>44181</v>
          </cell>
          <cell r="B985">
            <v>56.631177710000429</v>
          </cell>
          <cell r="C985">
            <v>269.45546699999977</v>
          </cell>
        </row>
        <row r="986">
          <cell r="A986">
            <v>44182</v>
          </cell>
          <cell r="B986">
            <v>78.419549550000738</v>
          </cell>
          <cell r="C986">
            <v>272.27703500000007</v>
          </cell>
        </row>
        <row r="987">
          <cell r="A987">
            <v>44183</v>
          </cell>
          <cell r="B987">
            <v>131.09474077499999</v>
          </cell>
          <cell r="C987">
            <v>279.51171749999958</v>
          </cell>
        </row>
        <row r="988">
          <cell r="A988">
            <v>44186</v>
          </cell>
          <cell r="B988">
            <v>256.59079994000058</v>
          </cell>
          <cell r="C988">
            <v>505.34893800000009</v>
          </cell>
        </row>
        <row r="989">
          <cell r="A989">
            <v>44187</v>
          </cell>
          <cell r="B989">
            <v>359.0957640000006</v>
          </cell>
          <cell r="C989">
            <v>573.47279999999955</v>
          </cell>
        </row>
        <row r="990">
          <cell r="A990">
            <v>44188</v>
          </cell>
          <cell r="B990">
            <v>236.87649491000138</v>
          </cell>
          <cell r="C990">
            <v>480.26990699999988</v>
          </cell>
        </row>
        <row r="991">
          <cell r="A991">
            <v>44189</v>
          </cell>
          <cell r="B991">
            <v>195.40266200000133</v>
          </cell>
          <cell r="C991">
            <v>423.56739999999991</v>
          </cell>
        </row>
        <row r="992">
          <cell r="A992">
            <v>44190</v>
          </cell>
          <cell r="B992">
            <v>167.02944935000141</v>
          </cell>
          <cell r="C992">
            <v>345.80349500000011</v>
          </cell>
        </row>
        <row r="993">
          <cell r="A993">
            <v>44193</v>
          </cell>
          <cell r="B993">
            <v>156.30021562500042</v>
          </cell>
          <cell r="C993">
            <v>222.01656250000087</v>
          </cell>
        </row>
        <row r="994">
          <cell r="A994">
            <v>44194</v>
          </cell>
          <cell r="B994">
            <v>180.46279374999995</v>
          </cell>
          <cell r="C994">
            <v>193.39937500000087</v>
          </cell>
        </row>
        <row r="995">
          <cell r="A995">
            <v>44195</v>
          </cell>
          <cell r="B995">
            <v>225.56407017000038</v>
          </cell>
          <cell r="C995">
            <v>203.31200899999976</v>
          </cell>
        </row>
        <row r="996">
          <cell r="A996">
            <v>44196</v>
          </cell>
          <cell r="B996">
            <v>229.31743664000078</v>
          </cell>
          <cell r="C996">
            <v>267.51852800000052</v>
          </cell>
        </row>
        <row r="997">
          <cell r="A997">
            <v>44197</v>
          </cell>
          <cell r="B997" t="e">
            <v>#N/A</v>
          </cell>
          <cell r="C997" t="e">
            <v>#N/A</v>
          </cell>
        </row>
        <row r="998">
          <cell r="A998">
            <v>44200</v>
          </cell>
          <cell r="B998">
            <v>236.86611739999989</v>
          </cell>
          <cell r="C998">
            <v>208.12798000000112</v>
          </cell>
        </row>
        <row r="999">
          <cell r="A999">
            <v>44201</v>
          </cell>
          <cell r="B999">
            <v>158.58095039999989</v>
          </cell>
          <cell r="C999">
            <v>143.67208000000028</v>
          </cell>
        </row>
        <row r="1000">
          <cell r="A1000">
            <v>44202</v>
          </cell>
          <cell r="B1000">
            <v>99.253655075001006</v>
          </cell>
          <cell r="C1000">
            <v>126.59482750000006</v>
          </cell>
        </row>
        <row r="1001">
          <cell r="A1001">
            <v>44203</v>
          </cell>
          <cell r="B1001">
            <v>57.63348858000063</v>
          </cell>
          <cell r="C1001">
            <v>178.87786600000072</v>
          </cell>
        </row>
        <row r="1002">
          <cell r="A1002">
            <v>44204</v>
          </cell>
          <cell r="B1002">
            <v>38.35470717500084</v>
          </cell>
          <cell r="C1002">
            <v>181.81699750000098</v>
          </cell>
        </row>
        <row r="1003">
          <cell r="A1003">
            <v>44207</v>
          </cell>
          <cell r="B1003">
            <v>14.582664120001027</v>
          </cell>
          <cell r="C1003">
            <v>88.124924000000647</v>
          </cell>
        </row>
        <row r="1004">
          <cell r="A1004">
            <v>44208</v>
          </cell>
          <cell r="B1004">
            <v>-68.359384449999197</v>
          </cell>
          <cell r="C1004">
            <v>37.645234999999957</v>
          </cell>
        </row>
        <row r="1005">
          <cell r="A1005">
            <v>44209</v>
          </cell>
          <cell r="B1005">
            <v>-125.00796910000008</v>
          </cell>
          <cell r="C1005">
            <v>8.7969300000004296</v>
          </cell>
        </row>
        <row r="1006">
          <cell r="A1006">
            <v>44210</v>
          </cell>
          <cell r="B1006">
            <v>-186.96517950999896</v>
          </cell>
          <cell r="C1006">
            <v>-28.687326999999641</v>
          </cell>
        </row>
        <row r="1007">
          <cell r="A1007">
            <v>44211</v>
          </cell>
          <cell r="B1007">
            <v>-185.59486975999971</v>
          </cell>
          <cell r="C1007">
            <v>-15.704751999999644</v>
          </cell>
        </row>
        <row r="1008">
          <cell r="A1008">
            <v>44214</v>
          </cell>
          <cell r="B1008">
            <v>-201.4820007999997</v>
          </cell>
          <cell r="C1008">
            <v>-19.76415999999881</v>
          </cell>
        </row>
        <row r="1009">
          <cell r="A1009">
            <v>44215</v>
          </cell>
          <cell r="B1009">
            <v>-188.70038179999938</v>
          </cell>
          <cell r="C1009">
            <v>-51.107860000000073</v>
          </cell>
        </row>
        <row r="1010">
          <cell r="A1010">
            <v>44216</v>
          </cell>
          <cell r="B1010">
            <v>-241.41744643999937</v>
          </cell>
          <cell r="C1010">
            <v>-85.591988000000129</v>
          </cell>
        </row>
        <row r="1011">
          <cell r="A1011">
            <v>44217</v>
          </cell>
          <cell r="B1011">
            <v>-240.23630716499974</v>
          </cell>
          <cell r="C1011">
            <v>-102.7768204999993</v>
          </cell>
        </row>
        <row r="1012">
          <cell r="A1012">
            <v>44218</v>
          </cell>
          <cell r="B1012">
            <v>-220.36136261999945</v>
          </cell>
          <cell r="C1012">
            <v>-105.18837399999938</v>
          </cell>
        </row>
        <row r="1013">
          <cell r="A1013">
            <v>44221</v>
          </cell>
          <cell r="B1013">
            <v>-218.66383254999982</v>
          </cell>
          <cell r="C1013">
            <v>-103.68613499999992</v>
          </cell>
        </row>
        <row r="1014">
          <cell r="A1014">
            <v>44222</v>
          </cell>
          <cell r="B1014">
            <v>-170.54468433999955</v>
          </cell>
          <cell r="C1014">
            <v>-41.102818000000298</v>
          </cell>
        </row>
        <row r="1015">
          <cell r="A1015">
            <v>44223</v>
          </cell>
          <cell r="B1015">
            <v>-168.73716600499938</v>
          </cell>
          <cell r="C1015">
            <v>11.381711500000165</v>
          </cell>
        </row>
        <row r="1016">
          <cell r="A1016">
            <v>44224</v>
          </cell>
          <cell r="B1016">
            <v>-100.18984315999933</v>
          </cell>
          <cell r="C1016">
            <v>16.866068000001178</v>
          </cell>
        </row>
        <row r="1017">
          <cell r="A1017">
            <v>44225</v>
          </cell>
          <cell r="B1017">
            <v>-118.77109985999959</v>
          </cell>
          <cell r="C1017">
            <v>-9.5775219999995898</v>
          </cell>
        </row>
        <row r="1018">
          <cell r="A1018">
            <v>44228</v>
          </cell>
          <cell r="B1018">
            <v>-94.816508404999695</v>
          </cell>
          <cell r="C1018">
            <v>-28.378768499999751</v>
          </cell>
        </row>
        <row r="1019">
          <cell r="A1019">
            <v>44229</v>
          </cell>
          <cell r="B1019">
            <v>-19.66346336999959</v>
          </cell>
          <cell r="C1019">
            <v>18.128351000000293</v>
          </cell>
        </row>
        <row r="1020">
          <cell r="A1020">
            <v>44230</v>
          </cell>
          <cell r="B1020">
            <v>-55.569088534999537</v>
          </cell>
          <cell r="C1020">
            <v>-5.027069499999925</v>
          </cell>
        </row>
        <row r="1021">
          <cell r="A1021">
            <v>44231</v>
          </cell>
          <cell r="B1021">
            <v>-131.28724374500052</v>
          </cell>
          <cell r="C1021">
            <v>-52.034286500000235</v>
          </cell>
        </row>
        <row r="1022">
          <cell r="A1022">
            <v>44232</v>
          </cell>
          <cell r="B1022">
            <v>-110.01515589999963</v>
          </cell>
          <cell r="C1022">
            <v>16.790570000000116</v>
          </cell>
        </row>
        <row r="1023">
          <cell r="A1023">
            <v>44235</v>
          </cell>
          <cell r="B1023">
            <v>-151.60180914000011</v>
          </cell>
          <cell r="C1023">
            <v>59.988221999999951</v>
          </cell>
        </row>
        <row r="1024">
          <cell r="A1024">
            <v>44236</v>
          </cell>
          <cell r="B1024">
            <v>-193.87086881499908</v>
          </cell>
          <cell r="C1024">
            <v>82.581974500000797</v>
          </cell>
        </row>
        <row r="1025">
          <cell r="A1025">
            <v>44237</v>
          </cell>
          <cell r="B1025">
            <v>-221.42969809999886</v>
          </cell>
          <cell r="C1025">
            <v>58.193629999999757</v>
          </cell>
        </row>
        <row r="1026">
          <cell r="A1026">
            <v>44238</v>
          </cell>
          <cell r="B1026" t="e">
            <v>#N/A</v>
          </cell>
          <cell r="C1026" t="e">
            <v>#N/A</v>
          </cell>
        </row>
        <row r="1027">
          <cell r="A1027">
            <v>44239</v>
          </cell>
          <cell r="B1027" t="e">
            <v>#N/A</v>
          </cell>
          <cell r="C1027" t="e">
            <v>#N/A</v>
          </cell>
        </row>
        <row r="1028">
          <cell r="A1028">
            <v>44242</v>
          </cell>
          <cell r="B1028" t="e">
            <v>#N/A</v>
          </cell>
          <cell r="C1028" t="e">
            <v>#N/A</v>
          </cell>
        </row>
        <row r="1029">
          <cell r="A1029">
            <v>44243</v>
          </cell>
          <cell r="B1029" t="e">
            <v>#N/A</v>
          </cell>
          <cell r="C1029" t="e">
            <v>#N/A</v>
          </cell>
        </row>
        <row r="1030">
          <cell r="A1030">
            <v>44244</v>
          </cell>
          <cell r="B1030" t="e">
            <v>#N/A</v>
          </cell>
          <cell r="C1030" t="e">
            <v>#N/A</v>
          </cell>
        </row>
        <row r="1031">
          <cell r="A1031">
            <v>44245</v>
          </cell>
          <cell r="B1031">
            <v>-172.67744256999868</v>
          </cell>
          <cell r="C1031">
            <v>55.496511000001192</v>
          </cell>
        </row>
        <row r="1032">
          <cell r="A1032">
            <v>44246</v>
          </cell>
          <cell r="B1032">
            <v>-119.77646149999964</v>
          </cell>
          <cell r="C1032">
            <v>44.081450000000586</v>
          </cell>
        </row>
        <row r="1033">
          <cell r="A1033">
            <v>44249</v>
          </cell>
          <cell r="B1033">
            <v>-0.52625299999999697</v>
          </cell>
          <cell r="C1033">
            <v>153.77189999999973</v>
          </cell>
        </row>
        <row r="1034">
          <cell r="A1034">
            <v>44250</v>
          </cell>
          <cell r="B1034">
            <v>82.17212335000022</v>
          </cell>
          <cell r="C1034">
            <v>202.13329499999963</v>
          </cell>
        </row>
        <row r="1035">
          <cell r="A1035">
            <v>44251</v>
          </cell>
          <cell r="B1035">
            <v>56.893257499999891</v>
          </cell>
          <cell r="C1035">
            <v>207.10775000000012</v>
          </cell>
        </row>
        <row r="1036">
          <cell r="A1036">
            <v>44252</v>
          </cell>
          <cell r="B1036">
            <v>56.184564999999566</v>
          </cell>
          <cell r="C1036">
            <v>258.2505000000001</v>
          </cell>
        </row>
        <row r="1037">
          <cell r="A1037">
            <v>44253</v>
          </cell>
          <cell r="B1037">
            <v>24.012905649999993</v>
          </cell>
          <cell r="C1037">
            <v>199.78000500000053</v>
          </cell>
        </row>
        <row r="1038">
          <cell r="A1038">
            <v>44256</v>
          </cell>
          <cell r="B1038">
            <v>41.413389475000258</v>
          </cell>
          <cell r="C1038">
            <v>194.29370750000089</v>
          </cell>
        </row>
        <row r="1039">
          <cell r="A1039">
            <v>44257</v>
          </cell>
          <cell r="B1039">
            <v>58.385594655001114</v>
          </cell>
          <cell r="C1039">
            <v>263.60539349999999</v>
          </cell>
        </row>
        <row r="1040">
          <cell r="A1040">
            <v>44258</v>
          </cell>
          <cell r="B1040">
            <v>202.26407010000003</v>
          </cell>
          <cell r="C1040">
            <v>365.0907700000007</v>
          </cell>
        </row>
        <row r="1041">
          <cell r="A1041">
            <v>44259</v>
          </cell>
          <cell r="B1041">
            <v>166.85095095000088</v>
          </cell>
          <cell r="C1041">
            <v>321.9818150000001</v>
          </cell>
        </row>
        <row r="1042">
          <cell r="A1042">
            <v>44260</v>
          </cell>
          <cell r="B1042">
            <v>118.75643648000096</v>
          </cell>
          <cell r="C1042">
            <v>261.4556960000009</v>
          </cell>
        </row>
        <row r="1043">
          <cell r="A1043">
            <v>44263</v>
          </cell>
          <cell r="B1043">
            <v>191.82119290500032</v>
          </cell>
          <cell r="C1043">
            <v>343.19441850000021</v>
          </cell>
        </row>
        <row r="1044">
          <cell r="A1044">
            <v>44264</v>
          </cell>
          <cell r="B1044">
            <v>329.49163920000137</v>
          </cell>
          <cell r="C1044">
            <v>406.66384000000107</v>
          </cell>
        </row>
        <row r="1045">
          <cell r="A1045">
            <v>44265</v>
          </cell>
          <cell r="B1045">
            <v>255.94334108000021</v>
          </cell>
          <cell r="C1045">
            <v>386.2671160000009</v>
          </cell>
        </row>
        <row r="1046">
          <cell r="A1046">
            <v>44266</v>
          </cell>
          <cell r="B1046">
            <v>184.94859974500014</v>
          </cell>
          <cell r="C1046">
            <v>383.93548650000048</v>
          </cell>
        </row>
        <row r="1047">
          <cell r="A1047">
            <v>44267</v>
          </cell>
          <cell r="B1047">
            <v>319.78103508000095</v>
          </cell>
          <cell r="C1047">
            <v>469.45091599999978</v>
          </cell>
        </row>
        <row r="1048">
          <cell r="A1048">
            <v>44270</v>
          </cell>
          <cell r="B1048">
            <v>390.54972288499994</v>
          </cell>
          <cell r="C1048">
            <v>587.25506450000103</v>
          </cell>
        </row>
        <row r="1049">
          <cell r="A1049">
            <v>44271</v>
          </cell>
          <cell r="B1049">
            <v>424.19478115000038</v>
          </cell>
          <cell r="C1049">
            <v>573.97635500000069</v>
          </cell>
        </row>
        <row r="1050">
          <cell r="A1050">
            <v>44272</v>
          </cell>
          <cell r="B1050">
            <v>408.09818145000099</v>
          </cell>
          <cell r="C1050">
            <v>587.96166500000072</v>
          </cell>
        </row>
        <row r="1051">
          <cell r="A1051">
            <v>44273</v>
          </cell>
          <cell r="B1051">
            <v>427.23889380000037</v>
          </cell>
          <cell r="C1051">
            <v>606.67026000000078</v>
          </cell>
        </row>
        <row r="1052">
          <cell r="A1052">
            <v>44274</v>
          </cell>
          <cell r="B1052">
            <v>519.41785110000046</v>
          </cell>
          <cell r="C1052">
            <v>690.01447000000007</v>
          </cell>
        </row>
        <row r="1053">
          <cell r="A1053">
            <v>44277</v>
          </cell>
          <cell r="B1053">
            <v>682.97224150000102</v>
          </cell>
          <cell r="C1053">
            <v>876.12455000000045</v>
          </cell>
        </row>
        <row r="1054">
          <cell r="A1054">
            <v>44278</v>
          </cell>
          <cell r="B1054">
            <v>569.0268886000008</v>
          </cell>
          <cell r="C1054">
            <v>799.97822000000042</v>
          </cell>
        </row>
        <row r="1055">
          <cell r="A1055">
            <v>44279</v>
          </cell>
          <cell r="B1055">
            <v>642.58563001999983</v>
          </cell>
          <cell r="C1055">
            <v>882.02135400000043</v>
          </cell>
        </row>
        <row r="1056">
          <cell r="A1056">
            <v>44280</v>
          </cell>
          <cell r="B1056">
            <v>651.8393972000008</v>
          </cell>
          <cell r="C1056">
            <v>871.98044000000073</v>
          </cell>
        </row>
        <row r="1057">
          <cell r="A1057">
            <v>44281</v>
          </cell>
          <cell r="B1057">
            <v>675.27165518499987</v>
          </cell>
          <cell r="C1057">
            <v>896.25677450000057</v>
          </cell>
        </row>
        <row r="1058">
          <cell r="A1058">
            <v>44284</v>
          </cell>
          <cell r="B1058">
            <v>651.48725358000047</v>
          </cell>
          <cell r="C1058">
            <v>970.5183660000007</v>
          </cell>
        </row>
        <row r="1059">
          <cell r="A1059">
            <v>44285</v>
          </cell>
          <cell r="B1059">
            <v>709.35331436500019</v>
          </cell>
          <cell r="C1059">
            <v>1036.9042605</v>
          </cell>
        </row>
        <row r="1060">
          <cell r="A1060">
            <v>44286</v>
          </cell>
          <cell r="B1060">
            <v>735.57608815000003</v>
          </cell>
          <cell r="C1060">
            <v>1090.1102549999996</v>
          </cell>
        </row>
        <row r="1061">
          <cell r="A1061">
            <v>44287</v>
          </cell>
          <cell r="B1061">
            <v>701.68686270000035</v>
          </cell>
          <cell r="C1061">
            <v>1110.1197899999997</v>
          </cell>
        </row>
        <row r="1062">
          <cell r="A1062">
            <v>44288</v>
          </cell>
          <cell r="B1062">
            <v>829.36111160000064</v>
          </cell>
          <cell r="C1062">
            <v>1213.7253199999996</v>
          </cell>
        </row>
        <row r="1063">
          <cell r="A1063">
            <v>44291</v>
          </cell>
          <cell r="B1063">
            <v>820.5382659600009</v>
          </cell>
          <cell r="C1063">
            <v>1205.9174920000009</v>
          </cell>
        </row>
        <row r="1064">
          <cell r="A1064">
            <v>44292</v>
          </cell>
          <cell r="B1064">
            <v>878.87851221500114</v>
          </cell>
          <cell r="C1064">
            <v>1266.0062055000003</v>
          </cell>
        </row>
        <row r="1065">
          <cell r="A1065">
            <v>44293</v>
          </cell>
          <cell r="B1065">
            <v>854.44566860000032</v>
          </cell>
          <cell r="C1065">
            <v>1234.3842200000004</v>
          </cell>
        </row>
        <row r="1066">
          <cell r="A1066">
            <v>44294</v>
          </cell>
          <cell r="B1066">
            <v>842.28471764999995</v>
          </cell>
          <cell r="C1066">
            <v>1191.8524050000001</v>
          </cell>
        </row>
        <row r="1067">
          <cell r="A1067">
            <v>44295</v>
          </cell>
          <cell r="B1067">
            <v>857.09085678500014</v>
          </cell>
          <cell r="C1067">
            <v>1186.7250945000001</v>
          </cell>
        </row>
        <row r="1068">
          <cell r="A1068">
            <v>44298</v>
          </cell>
          <cell r="B1068">
            <v>779.29358380000031</v>
          </cell>
          <cell r="C1068">
            <v>1091.6832599999998</v>
          </cell>
        </row>
        <row r="1069">
          <cell r="A1069">
            <v>44299</v>
          </cell>
          <cell r="B1069">
            <v>850.1679171550004</v>
          </cell>
          <cell r="C1069">
            <v>1089.7136434999998</v>
          </cell>
        </row>
        <row r="1070">
          <cell r="A1070">
            <v>44300</v>
          </cell>
          <cell r="B1070">
            <v>872.0683092900008</v>
          </cell>
          <cell r="C1070">
            <v>1190.8644329999997</v>
          </cell>
        </row>
        <row r="1071">
          <cell r="A1071">
            <v>44301</v>
          </cell>
          <cell r="B1071">
            <v>814.11644574000093</v>
          </cell>
          <cell r="C1071">
            <v>1139.5795980000003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pe sector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Wind imports"/>
      <sheetName val="raw material import arb"/>
      <sheetName val="raw material import forecast"/>
      <sheetName val="Scrap monthly"/>
      <sheetName val="production benchmark"/>
      <sheetName val="yearly table"/>
      <sheetName val="EAF CU"/>
      <sheetName val="demand flag benchmark"/>
      <sheetName val="Flats LTC"/>
      <sheetName val="pipe output"/>
      <sheetName val="CISA sections"/>
      <sheetName val="Tangsong Section"/>
      <sheetName val="Strip"/>
      <sheetName val="strip inv"/>
      <sheetName val="Flats model recalibrated"/>
      <sheetName val="cement outstock"/>
      <sheetName val="cement by region"/>
      <sheetName val="Flats Indirect Export"/>
      <sheetName val="2020 capacity"/>
      <sheetName val="cny inv"/>
      <sheetName val="capacity chng"/>
      <sheetName val="monthly tables"/>
      <sheetName val="HRC Social by region"/>
      <sheetName val="steel social Inventory"/>
      <sheetName val="flats apparent demand new"/>
      <sheetName val="steel product new sample"/>
      <sheetName val="special time period stats"/>
      <sheetName val="steel by product"/>
      <sheetName val="monthly apparent demand"/>
      <sheetName val="others"/>
      <sheetName val="Scenario for presentation"/>
      <sheetName val="steel inv evolution market"/>
      <sheetName val="inv demad ratio"/>
      <sheetName val="Production benchmark new"/>
      <sheetName val="Rating and past rev"/>
      <sheetName val="raw material vs steel prod"/>
      <sheetName val="IO SND"/>
      <sheetName val="IO SND breakdown"/>
      <sheetName val="Bf and scrap Scenario"/>
      <sheetName val="longs prod regression"/>
      <sheetName val="flats production regression"/>
      <sheetName val="scrap"/>
      <sheetName val="Overall Ferrous inventory"/>
      <sheetName val="Prices Pivot"/>
      <sheetName val="regress"/>
      <sheetName val="flat long switching"/>
      <sheetName val="China Prices"/>
      <sheetName val="WindPrice"/>
      <sheetName val="HRC Regio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3">
          <cell r="C3">
            <v>78.061745820743553</v>
          </cell>
        </row>
        <row r="4">
          <cell r="C4">
            <v>78.597001894665254</v>
          </cell>
        </row>
        <row r="5">
          <cell r="C5">
            <v>78.233027764398486</v>
          </cell>
        </row>
        <row r="6">
          <cell r="C6">
            <v>78.2407971283004</v>
          </cell>
        </row>
        <row r="7">
          <cell r="C7">
            <v>78.031465724187498</v>
          </cell>
        </row>
        <row r="8">
          <cell r="C8">
            <v>78.283953712870343</v>
          </cell>
        </row>
        <row r="9">
          <cell r="C9">
            <v>78.373773015344511</v>
          </cell>
        </row>
        <row r="10">
          <cell r="C10">
            <v>78.53870249017038</v>
          </cell>
        </row>
        <row r="11">
          <cell r="C11">
            <v>78.928342070773269</v>
          </cell>
        </row>
        <row r="12">
          <cell r="C12">
            <v>78.486048492791625</v>
          </cell>
        </row>
        <row r="13">
          <cell r="C13">
            <v>78.83356487549149</v>
          </cell>
        </row>
        <row r="14">
          <cell r="C14">
            <v>79.91823722149411</v>
          </cell>
        </row>
        <row r="15">
          <cell r="C15">
            <v>80.855478374836181</v>
          </cell>
        </row>
        <row r="16">
          <cell r="C16">
            <v>82.055989515072085</v>
          </cell>
        </row>
        <row r="17">
          <cell r="C17">
            <v>82.403505897771964</v>
          </cell>
        </row>
        <row r="18">
          <cell r="C18">
            <v>81.508387942332902</v>
          </cell>
        </row>
        <row r="19">
          <cell r="C19">
            <v>81.919089121887296</v>
          </cell>
        </row>
        <row r="20">
          <cell r="C20">
            <v>82.793145478374853</v>
          </cell>
        </row>
        <row r="21">
          <cell r="C21">
            <v>84.667627785058997</v>
          </cell>
        </row>
        <row r="22">
          <cell r="C22">
            <v>85.815484927916117</v>
          </cell>
        </row>
        <row r="23">
          <cell r="C23">
            <v>85.962916120576679</v>
          </cell>
        </row>
        <row r="24">
          <cell r="C24">
            <v>85.941854521625174</v>
          </cell>
        </row>
        <row r="25">
          <cell r="C25">
            <v>85.636461336828305</v>
          </cell>
        </row>
        <row r="26">
          <cell r="C26">
            <v>85.604868938401054</v>
          </cell>
        </row>
        <row r="27">
          <cell r="C27">
            <v>85.404783748361737</v>
          </cell>
        </row>
        <row r="28">
          <cell r="C28">
            <v>85.752300131061617</v>
          </cell>
        </row>
        <row r="29">
          <cell r="C29">
            <v>85.847077326343381</v>
          </cell>
        </row>
        <row r="30">
          <cell r="C30">
            <v>85.994508519003929</v>
          </cell>
        </row>
        <row r="31">
          <cell r="C31">
            <v>84.246395806028843</v>
          </cell>
        </row>
        <row r="32">
          <cell r="C32">
            <v>83.919941022280469</v>
          </cell>
        </row>
        <row r="33">
          <cell r="C33">
            <v>83.319685452162531</v>
          </cell>
        </row>
        <row r="34">
          <cell r="C34">
            <v>83.361808650065527</v>
          </cell>
        </row>
        <row r="35">
          <cell r="C35">
            <v>83.44605504587156</v>
          </cell>
        </row>
        <row r="36">
          <cell r="C36">
            <v>83.45658584534732</v>
          </cell>
        </row>
        <row r="37">
          <cell r="C37">
            <v>83.835694626474449</v>
          </cell>
        </row>
        <row r="38">
          <cell r="C38">
            <v>84.067372214941031</v>
          </cell>
        </row>
        <row r="39">
          <cell r="C39">
            <v>84.699220183486247</v>
          </cell>
        </row>
        <row r="40">
          <cell r="C40">
            <v>85.741769331585857</v>
          </cell>
        </row>
        <row r="41">
          <cell r="C41">
            <v>85.741769331585857</v>
          </cell>
        </row>
        <row r="42">
          <cell r="C42">
            <v>86.278840104849294</v>
          </cell>
        </row>
        <row r="43">
          <cell r="C43">
            <v>86.394678899082578</v>
          </cell>
        </row>
        <row r="44">
          <cell r="C44">
            <v>85.994508519003929</v>
          </cell>
        </row>
        <row r="45">
          <cell r="C45">
            <v>86.047162516382699</v>
          </cell>
        </row>
        <row r="46">
          <cell r="C46">
            <v>85.036205766710367</v>
          </cell>
        </row>
        <row r="47">
          <cell r="C47">
            <v>84.772935779816521</v>
          </cell>
        </row>
        <row r="48">
          <cell r="C48">
            <v>83.435524246395815</v>
          </cell>
        </row>
        <row r="49">
          <cell r="C49">
            <v>83.519770642201848</v>
          </cell>
        </row>
        <row r="50">
          <cell r="C50">
            <v>82.993230668414157</v>
          </cell>
        </row>
        <row r="51">
          <cell r="C51">
            <v>82.277136304062907</v>
          </cell>
        </row>
        <row r="52">
          <cell r="C52">
            <v>81.919089121887296</v>
          </cell>
        </row>
        <row r="53">
          <cell r="C53">
            <v>80.876539973787686</v>
          </cell>
        </row>
        <row r="54">
          <cell r="C54">
            <v>80.040000000000006</v>
          </cell>
        </row>
        <row r="55">
          <cell r="C55">
            <v>80.47</v>
          </cell>
        </row>
        <row r="56">
          <cell r="C56">
            <v>80.540000000000006</v>
          </cell>
        </row>
        <row r="57">
          <cell r="C57">
            <v>81.37</v>
          </cell>
        </row>
        <row r="58">
          <cell r="C58">
            <v>81.94</v>
          </cell>
        </row>
        <row r="59">
          <cell r="C59">
            <v>82.46</v>
          </cell>
        </row>
        <row r="60">
          <cell r="C60">
            <v>83.09</v>
          </cell>
        </row>
        <row r="61">
          <cell r="C61">
            <v>83.56</v>
          </cell>
        </row>
        <row r="62">
          <cell r="C62">
            <v>83.28</v>
          </cell>
        </row>
        <row r="63">
          <cell r="C63">
            <v>81.260000000000005</v>
          </cell>
        </row>
        <row r="64">
          <cell r="C64">
            <v>80.87</v>
          </cell>
        </row>
        <row r="65">
          <cell r="C65">
            <v>81.86</v>
          </cell>
        </row>
        <row r="66">
          <cell r="C66">
            <v>82.53</v>
          </cell>
        </row>
        <row r="67">
          <cell r="C67">
            <v>84.6</v>
          </cell>
        </row>
        <row r="68">
          <cell r="C68">
            <v>86.89</v>
          </cell>
        </row>
        <row r="69">
          <cell r="C69">
            <v>88.4</v>
          </cell>
        </row>
        <row r="70">
          <cell r="C70">
            <v>88.93</v>
          </cell>
        </row>
        <row r="71">
          <cell r="C71">
            <v>89.37</v>
          </cell>
        </row>
        <row r="72">
          <cell r="C72">
            <v>88.89</v>
          </cell>
        </row>
        <row r="73">
          <cell r="C73">
            <v>89.16</v>
          </cell>
        </row>
        <row r="74">
          <cell r="C74">
            <v>89.55</v>
          </cell>
        </row>
        <row r="75">
          <cell r="C75">
            <v>89.78</v>
          </cell>
        </row>
        <row r="76">
          <cell r="C76">
            <v>90.51</v>
          </cell>
        </row>
        <row r="77">
          <cell r="C77">
            <v>90.58</v>
          </cell>
        </row>
        <row r="78">
          <cell r="C78">
            <v>90.11</v>
          </cell>
        </row>
        <row r="79">
          <cell r="C79">
            <v>89.5</v>
          </cell>
        </row>
        <row r="80">
          <cell r="C80">
            <v>86.81</v>
          </cell>
        </row>
        <row r="81">
          <cell r="C81">
            <v>86.44</v>
          </cell>
        </row>
        <row r="82">
          <cell r="C82">
            <v>86.05</v>
          </cell>
        </row>
        <row r="83">
          <cell r="C83">
            <v>86.36</v>
          </cell>
        </row>
        <row r="84">
          <cell r="C84">
            <v>84.06</v>
          </cell>
        </row>
        <row r="85">
          <cell r="C85">
            <v>87.93</v>
          </cell>
        </row>
        <row r="86">
          <cell r="C86">
            <v>88.13</v>
          </cell>
        </row>
        <row r="87">
          <cell r="C87">
            <v>87.95</v>
          </cell>
        </row>
        <row r="88">
          <cell r="C88">
            <v>87.48</v>
          </cell>
        </row>
        <row r="89">
          <cell r="C89">
            <v>88.85</v>
          </cell>
        </row>
        <row r="90">
          <cell r="C90">
            <v>89.07</v>
          </cell>
        </row>
        <row r="91">
          <cell r="C91">
            <v>88.97</v>
          </cell>
        </row>
        <row r="92">
          <cell r="C92">
            <v>84.63</v>
          </cell>
        </row>
        <row r="93">
          <cell r="C93">
            <v>75.510000000000005</v>
          </cell>
        </row>
        <row r="94">
          <cell r="C94">
            <v>82.47</v>
          </cell>
        </row>
        <row r="95">
          <cell r="C95">
            <v>83.59</v>
          </cell>
        </row>
        <row r="96">
          <cell r="C96">
            <v>82.77</v>
          </cell>
        </row>
        <row r="97">
          <cell r="C97">
            <v>84</v>
          </cell>
        </row>
        <row r="98">
          <cell r="C98">
            <v>83.25</v>
          </cell>
        </row>
        <row r="99">
          <cell r="C99">
            <v>84.7</v>
          </cell>
        </row>
        <row r="100">
          <cell r="C100">
            <v>84.56</v>
          </cell>
        </row>
        <row r="101">
          <cell r="C101">
            <v>86.08</v>
          </cell>
        </row>
        <row r="102">
          <cell r="C102">
            <v>87.19</v>
          </cell>
        </row>
        <row r="103">
          <cell r="C103">
            <v>86.45</v>
          </cell>
        </row>
        <row r="104">
          <cell r="C104">
            <v>85.43</v>
          </cell>
        </row>
        <row r="105">
          <cell r="C105">
            <v>85.52</v>
          </cell>
        </row>
        <row r="106">
          <cell r="C106">
            <v>86.33</v>
          </cell>
        </row>
        <row r="107">
          <cell r="C107">
            <v>86</v>
          </cell>
        </row>
        <row r="108">
          <cell r="C108">
            <v>85.55</v>
          </cell>
        </row>
        <row r="109">
          <cell r="C109">
            <v>86.65</v>
          </cell>
        </row>
        <row r="110">
          <cell r="C110">
            <v>85.455000000000013</v>
          </cell>
        </row>
        <row r="111">
          <cell r="C111">
            <v>84.26</v>
          </cell>
        </row>
        <row r="112">
          <cell r="C112">
            <v>80.98</v>
          </cell>
        </row>
        <row r="113">
          <cell r="C113">
            <v>80.09</v>
          </cell>
        </row>
        <row r="114">
          <cell r="C114">
            <v>80.06</v>
          </cell>
        </row>
        <row r="115">
          <cell r="C115">
            <v>80.260000000000005</v>
          </cell>
        </row>
        <row r="116">
          <cell r="C116">
            <v>80.260000000000005</v>
          </cell>
        </row>
        <row r="117">
          <cell r="C117">
            <v>81.8</v>
          </cell>
        </row>
        <row r="118">
          <cell r="C118">
            <v>82.78</v>
          </cell>
        </row>
        <row r="119">
          <cell r="C119">
            <v>84.47</v>
          </cell>
        </row>
        <row r="120">
          <cell r="C120">
            <v>85.52</v>
          </cell>
        </row>
        <row r="121">
          <cell r="C121">
            <v>86.7</v>
          </cell>
        </row>
        <row r="122">
          <cell r="C122">
            <v>87.25</v>
          </cell>
        </row>
        <row r="123">
          <cell r="C123">
            <v>88.57</v>
          </cell>
        </row>
        <row r="124">
          <cell r="C124">
            <v>89.13</v>
          </cell>
        </row>
        <row r="125">
          <cell r="C125">
            <v>89.94</v>
          </cell>
        </row>
        <row r="126">
          <cell r="C126">
            <v>90.95</v>
          </cell>
        </row>
        <row r="127">
          <cell r="C127">
            <v>91.38</v>
          </cell>
        </row>
        <row r="128">
          <cell r="C128">
            <v>91.9</v>
          </cell>
        </row>
        <row r="129">
          <cell r="C129">
            <v>92.35</v>
          </cell>
        </row>
        <row r="130">
          <cell r="C130">
            <v>92.66</v>
          </cell>
        </row>
        <row r="131">
          <cell r="C131">
            <v>93.42</v>
          </cell>
        </row>
        <row r="132">
          <cell r="C132">
            <v>93.35</v>
          </cell>
        </row>
        <row r="133">
          <cell r="C133">
            <v>93.08</v>
          </cell>
        </row>
        <row r="134">
          <cell r="C134">
            <v>92.96</v>
          </cell>
        </row>
        <row r="135">
          <cell r="C135">
            <v>93.08</v>
          </cell>
        </row>
        <row r="136">
          <cell r="C136">
            <v>94.5</v>
          </cell>
        </row>
        <row r="137">
          <cell r="C137">
            <v>94.75</v>
          </cell>
        </row>
        <row r="138">
          <cell r="C138">
            <v>95.16</v>
          </cell>
        </row>
        <row r="139">
          <cell r="C139">
            <v>94.8</v>
          </cell>
        </row>
        <row r="140">
          <cell r="C140">
            <v>94.64</v>
          </cell>
        </row>
        <row r="141">
          <cell r="C141">
            <v>94.52</v>
          </cell>
        </row>
        <row r="142">
          <cell r="C142">
            <v>94.31</v>
          </cell>
        </row>
        <row r="143">
          <cell r="C143">
            <v>94.25</v>
          </cell>
        </row>
        <row r="144">
          <cell r="C144">
            <v>93.69</v>
          </cell>
        </row>
        <row r="145">
          <cell r="C145">
            <v>93.04</v>
          </cell>
        </row>
        <row r="146">
          <cell r="C146">
            <v>93.2</v>
          </cell>
        </row>
        <row r="147">
          <cell r="C147">
            <v>92.91</v>
          </cell>
        </row>
        <row r="148">
          <cell r="C148">
            <v>92.34</v>
          </cell>
        </row>
        <row r="149">
          <cell r="C149">
            <v>92.47</v>
          </cell>
        </row>
        <row r="150">
          <cell r="C150">
            <v>92.27</v>
          </cell>
        </row>
        <row r="151">
          <cell r="B151">
            <v>84.944798651097358</v>
          </cell>
          <cell r="C151">
            <v>92.11</v>
          </cell>
        </row>
        <row r="152">
          <cell r="B152">
            <v>84.511359769694508</v>
          </cell>
          <cell r="C152">
            <v>91.64</v>
          </cell>
        </row>
        <row r="153">
          <cell r="B153">
            <v>85.276794390044202</v>
          </cell>
          <cell r="C153">
            <v>92.47</v>
          </cell>
        </row>
        <row r="154">
          <cell r="B154">
            <v>85.212239663026764</v>
          </cell>
          <cell r="C154">
            <v>92.4</v>
          </cell>
        </row>
        <row r="155">
          <cell r="B155">
            <v>84.354584004080721</v>
          </cell>
          <cell r="C155">
            <v>91.47</v>
          </cell>
        </row>
        <row r="156">
          <cell r="B156">
            <v>84.548248185133062</v>
          </cell>
          <cell r="C156">
            <v>91.68</v>
          </cell>
        </row>
        <row r="157">
          <cell r="B157">
            <v>84.723468158466133</v>
          </cell>
          <cell r="C157">
            <v>91.87</v>
          </cell>
        </row>
        <row r="158">
          <cell r="B158">
            <v>84.91713233951846</v>
          </cell>
          <cell r="C158">
            <v>92.08</v>
          </cell>
        </row>
        <row r="159">
          <cell r="C159">
            <v>91.77</v>
          </cell>
        </row>
        <row r="160">
          <cell r="C160">
            <v>91.24</v>
          </cell>
        </row>
        <row r="161">
          <cell r="C161">
            <v>91.12</v>
          </cell>
        </row>
        <row r="162">
          <cell r="C162">
            <v>90.53</v>
          </cell>
        </row>
        <row r="163">
          <cell r="C163">
            <v>90.94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el weekly and 10 day pivot"/>
      <sheetName val="steel monthly pivot"/>
      <sheetName val="Steel Total Inventory monthly"/>
      <sheetName val="cisa mill inventory"/>
      <sheetName val="crude steel production"/>
      <sheetName val="rebar sales"/>
      <sheetName val="pipe sector"/>
      <sheetName val="trade revision summary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raw material import arb"/>
      <sheetName val="raw material import forecast"/>
      <sheetName val="Scrap monthly"/>
      <sheetName val="production benchmark"/>
      <sheetName val="yearly table"/>
      <sheetName val="monthly tables"/>
      <sheetName val="EAF CU"/>
      <sheetName val="demand flag benchmark"/>
      <sheetName val="Flats LTC"/>
      <sheetName val="pipe output"/>
      <sheetName val="CISA sections"/>
      <sheetName val="Tangsong Section"/>
      <sheetName val="Strip"/>
      <sheetName val="Flats model recalibrated"/>
      <sheetName val="cement outstock"/>
      <sheetName val="others"/>
      <sheetName val="monthly apparent demand"/>
      <sheetName val="Flats Indirect Export"/>
      <sheetName val="2020 capacity"/>
      <sheetName val="cny inv"/>
      <sheetName val="HRC Social by region"/>
      <sheetName val="steel social Inventory"/>
      <sheetName val="flats apparent demand new"/>
      <sheetName val="steel product new sample"/>
      <sheetName val="special time period stats"/>
      <sheetName val="steel by product"/>
      <sheetName val="steel inv evolution market"/>
      <sheetName val="inv demad ratio"/>
      <sheetName val="Production benchmark new"/>
      <sheetName val="Rating and past rev"/>
      <sheetName val="raw material vs steel prod"/>
      <sheetName val="IO SND"/>
      <sheetName val="IO SND breakdown"/>
      <sheetName val="Bf and scrap Scenario"/>
      <sheetName val="longs prod regression"/>
      <sheetName val="flats production regression"/>
      <sheetName val="scrap"/>
      <sheetName val="Overall Ferrous inventory"/>
      <sheetName val="CU vs removal"/>
      <sheetName val="raw materials monthly"/>
      <sheetName val="Prices Pivot"/>
      <sheetName val="regress"/>
      <sheetName val="flat long switching"/>
      <sheetName val="China Prices"/>
      <sheetName val="HRC Regional"/>
      <sheetName val="rb-scrap sprd pivot"/>
      <sheetName val="IO Supply Quarterly"/>
      <sheetName val="IO Monthly"/>
      <sheetName val="IO Shipment"/>
      <sheetName val="Ali Inventory"/>
      <sheetName val="Glass Invent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133">
          <cell r="B133">
            <v>85.839342725481927</v>
          </cell>
        </row>
        <row r="134">
          <cell r="B134">
            <v>85.728677479166308</v>
          </cell>
        </row>
        <row r="135">
          <cell r="B135">
            <v>85.839342725481927</v>
          </cell>
        </row>
        <row r="136">
          <cell r="B136">
            <v>87.148881473550091</v>
          </cell>
        </row>
        <row r="137">
          <cell r="B137">
            <v>87.379434070040972</v>
          </cell>
        </row>
        <row r="138">
          <cell r="B138">
            <v>87.757540328286012</v>
          </cell>
        </row>
        <row r="139">
          <cell r="B139">
            <v>87.425544589339154</v>
          </cell>
        </row>
        <row r="140">
          <cell r="B140">
            <v>87.277990927584995</v>
          </cell>
        </row>
        <row r="141">
          <cell r="B141">
            <v>87.167325681269375</v>
          </cell>
        </row>
        <row r="142">
          <cell r="B142">
            <v>86.973661500217048</v>
          </cell>
        </row>
        <row r="143">
          <cell r="B143">
            <v>86.918328877059238</v>
          </cell>
        </row>
        <row r="144">
          <cell r="B144">
            <v>86.401891060919681</v>
          </cell>
        </row>
        <row r="145">
          <cell r="B145">
            <v>85.802454310043416</v>
          </cell>
        </row>
        <row r="146">
          <cell r="B146">
            <v>85.950007971797575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el weekly and 10 day pivot"/>
      <sheetName val="steel monthly pivot"/>
      <sheetName val="Steel Total Inventory monthly"/>
      <sheetName val="cisa mill inventory"/>
      <sheetName val="crude steel production"/>
      <sheetName val="rebar sales"/>
      <sheetName val="hrc sales"/>
      <sheetName val="pipe sector"/>
      <sheetName val="trade revision summary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raw material import arb"/>
      <sheetName val="raw material import forecast"/>
      <sheetName val="Scrap monthly"/>
      <sheetName val="production benchmark"/>
      <sheetName val="yearly table"/>
      <sheetName val="EAF CU"/>
      <sheetName val="demand flag benchmark"/>
      <sheetName val="Flats LTC"/>
      <sheetName val="pipe output"/>
      <sheetName val="CISA sections"/>
      <sheetName val="Tangsong Section"/>
      <sheetName val="Strip"/>
      <sheetName val="Flats model recalibrated"/>
      <sheetName val="cement outstock"/>
      <sheetName val="others"/>
      <sheetName val="monthly apparent demand"/>
      <sheetName val="Flats Indirect Export"/>
      <sheetName val="2020 capacity"/>
      <sheetName val="cny inv"/>
      <sheetName val="monthly tables"/>
      <sheetName val="HRC Social by region"/>
      <sheetName val="steel social Inventory"/>
      <sheetName val="flats apparent demand new"/>
      <sheetName val="steel product new sample"/>
      <sheetName val="special time period stats"/>
      <sheetName val="steel by product"/>
      <sheetName val="steel inv evolution market"/>
      <sheetName val="inv demad ratio"/>
      <sheetName val="Production benchmark new"/>
      <sheetName val="Rating and past rev"/>
      <sheetName val="raw material vs steel prod"/>
      <sheetName val="IO SND"/>
      <sheetName val="IO SND breakdown"/>
      <sheetName val="Bf and scrap Scenario"/>
      <sheetName val="longs prod regression"/>
      <sheetName val="flats production regression"/>
      <sheetName val="scrap"/>
      <sheetName val="Overall Ferrous inventory"/>
      <sheetName val="CU vs removal"/>
      <sheetName val="raw materials monthly"/>
      <sheetName val="Prices Pivot"/>
      <sheetName val="regress"/>
      <sheetName val="flat long switching"/>
      <sheetName val="China Prices"/>
      <sheetName val="HRC Regional"/>
      <sheetName val="rb-scrap sprd pivot"/>
      <sheetName val="IO Supply Quarterly"/>
      <sheetName val="IO Monthly"/>
      <sheetName val="IO Shipment"/>
      <sheetName val="Ali Inventory"/>
      <sheetName val="Glass 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147">
          <cell r="B147">
            <v>85.682566959868154</v>
          </cell>
        </row>
        <row r="148">
          <cell r="B148">
            <v>85.156907039868969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pe sector"/>
      <sheetName val="Trade Numbers for IFT SND"/>
      <sheetName val="Longs Export Regression"/>
      <sheetName val="Steel Export"/>
      <sheetName val="Longs Export arb"/>
      <sheetName val="Flats Export arb"/>
      <sheetName val="jiangyin import line up"/>
      <sheetName val="import volume forecast"/>
      <sheetName val="raw material import arb"/>
      <sheetName val="raw material import forecast"/>
      <sheetName val="Scrap monthly"/>
      <sheetName val="production benchmark"/>
      <sheetName val="yearly table"/>
      <sheetName val="EAF CU"/>
      <sheetName val="demand flag benchmark"/>
      <sheetName val="Flats LTC"/>
      <sheetName val="pipe output"/>
      <sheetName val="CISA sections"/>
      <sheetName val="Tangsong Section"/>
      <sheetName val="Strip"/>
      <sheetName val="strip inv"/>
      <sheetName val="Flats model recalibrated"/>
      <sheetName val="cement outstock"/>
      <sheetName val="cement by region"/>
      <sheetName val="others"/>
      <sheetName val="monthly apparent demand"/>
      <sheetName val="Flats Indirect Export"/>
      <sheetName val="2020 capacity"/>
      <sheetName val="cny inv"/>
      <sheetName val="capacity chng"/>
      <sheetName val="monthly tables"/>
      <sheetName val="HRC Social by region"/>
      <sheetName val="steel social Inventory"/>
      <sheetName val="flats apparent demand new"/>
      <sheetName val="steel product new sample"/>
      <sheetName val="special time period stats"/>
      <sheetName val="steel by product"/>
      <sheetName val="Scenario for presentation"/>
      <sheetName val="steel inv evolution market"/>
      <sheetName val="inv demad ratio"/>
      <sheetName val="Production benchmark new"/>
      <sheetName val="Rating and past rev"/>
      <sheetName val="raw material vs steel prod"/>
      <sheetName val="IO SND"/>
      <sheetName val="Bf and scrap Scenario"/>
      <sheetName val="longs prod regression"/>
      <sheetName val="flats production regression"/>
      <sheetName val="scrap"/>
      <sheetName val="Overall Ferrous inventory"/>
      <sheetName val="CU vs removal"/>
      <sheetName val="raw materials monthly"/>
      <sheetName val="Prices Pivot"/>
      <sheetName val="regress"/>
      <sheetName val="flat long switching"/>
      <sheetName val="China Prices"/>
      <sheetName val="HRC Regional"/>
      <sheetName val="rb-scrap sprd pivot"/>
      <sheetName val="Ali Inventory"/>
      <sheetName val="Glass Invent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49">
          <cell r="B149">
            <v>85.276794390044216</v>
          </cell>
        </row>
        <row r="150">
          <cell r="B150">
            <v>85.092352312851517</v>
          </cell>
        </row>
        <row r="156">
          <cell r="C156">
            <v>91.689389240099345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dnesday"/>
      <sheetName val="Expectations"/>
      <sheetName val="Daily benchmarks"/>
      <sheetName val="Delta"/>
      <sheetName val="Models"/>
      <sheetName val="Capacity"/>
      <sheetName val="CHN"/>
      <sheetName val="Cement"/>
      <sheetName val="Weekly benchmarks"/>
      <sheetName val="Seasonality"/>
      <sheetName val="Weekly SnD"/>
      <sheetName val="Monthly SnD"/>
      <sheetName val="CU"/>
      <sheetName val="Mysteel small sample"/>
      <sheetName val="Minmetal"/>
      <sheetName val="Scenarios"/>
      <sheetName val="Sheet1"/>
      <sheetName val="RB Sales"/>
      <sheetName val="Ganggu"/>
      <sheetName val="Zhaogang"/>
      <sheetName val="Zhaogang outstock"/>
      <sheetName val="Mill outstock"/>
      <sheetName val="EAF mgn"/>
      <sheetName val="Prod Model"/>
      <sheetName val="HRC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17">
          <cell r="F317">
            <v>91.12</v>
          </cell>
        </row>
        <row r="318">
          <cell r="F318">
            <v>90.53</v>
          </cell>
        </row>
        <row r="319">
          <cell r="F319">
            <v>90.94</v>
          </cell>
        </row>
        <row r="320">
          <cell r="F320">
            <v>92.19</v>
          </cell>
        </row>
        <row r="321">
          <cell r="F321">
            <v>92.19</v>
          </cell>
        </row>
        <row r="322">
          <cell r="F322">
            <v>92.28</v>
          </cell>
        </row>
        <row r="323">
          <cell r="F323">
            <v>92.05</v>
          </cell>
        </row>
        <row r="324">
          <cell r="F324">
            <v>90.39</v>
          </cell>
        </row>
        <row r="325">
          <cell r="F325">
            <v>87.16</v>
          </cell>
          <cell r="H325">
            <v>87.16</v>
          </cell>
        </row>
        <row r="326">
          <cell r="F326">
            <v>88.3</v>
          </cell>
          <cell r="H326">
            <v>87.52756613756614</v>
          </cell>
        </row>
        <row r="327">
          <cell r="F327">
            <v>86.92</v>
          </cell>
          <cell r="H327">
            <v>88.075185185185191</v>
          </cell>
        </row>
        <row r="328">
          <cell r="F328">
            <v>86.94</v>
          </cell>
          <cell r="H328">
            <v>86.964074074074077</v>
          </cell>
        </row>
        <row r="329">
          <cell r="F329">
            <v>87.67</v>
          </cell>
          <cell r="H329">
            <v>87.964074074074077</v>
          </cell>
        </row>
        <row r="330">
          <cell r="F330">
            <v>88.75</v>
          </cell>
          <cell r="H330">
            <v>88.964074074074077</v>
          </cell>
        </row>
        <row r="331">
          <cell r="F331">
            <v>89.93</v>
          </cell>
          <cell r="H331">
            <v>89.874074074074073</v>
          </cell>
        </row>
        <row r="332">
          <cell r="F332">
            <v>90.59</v>
          </cell>
          <cell r="H332">
            <v>90.444444444444443</v>
          </cell>
        </row>
        <row r="333">
          <cell r="H333">
            <v>90.74444444444444</v>
          </cell>
        </row>
        <row r="334">
          <cell r="H334">
            <v>90.74444444444444</v>
          </cell>
        </row>
        <row r="335">
          <cell r="H335">
            <v>90.74444444444444</v>
          </cell>
        </row>
        <row r="336">
          <cell r="H336">
            <v>90.74444444444444</v>
          </cell>
        </row>
        <row r="337">
          <cell r="H337">
            <v>90.74444444444444</v>
          </cell>
        </row>
        <row r="338">
          <cell r="H338">
            <v>90.74444444444444</v>
          </cell>
        </row>
        <row r="339">
          <cell r="H339">
            <v>90.74444444444444</v>
          </cell>
        </row>
        <row r="340">
          <cell r="H340">
            <v>90.24444444444444</v>
          </cell>
        </row>
        <row r="341">
          <cell r="H341">
            <v>91.170370370370364</v>
          </cell>
        </row>
        <row r="342">
          <cell r="H342">
            <v>91.170370370370364</v>
          </cell>
        </row>
        <row r="343">
          <cell r="H343">
            <v>91.170370370370364</v>
          </cell>
        </row>
        <row r="344">
          <cell r="H344">
            <v>91.170370370370364</v>
          </cell>
        </row>
        <row r="345">
          <cell r="H345">
            <v>91.170370370370364</v>
          </cell>
        </row>
        <row r="346">
          <cell r="H346">
            <v>91.670370370370364</v>
          </cell>
        </row>
        <row r="347">
          <cell r="H347">
            <v>91.670370370370364</v>
          </cell>
        </row>
        <row r="348">
          <cell r="H348">
            <v>91.670370370370364</v>
          </cell>
        </row>
        <row r="349">
          <cell r="H349">
            <v>91.670370370370364</v>
          </cell>
        </row>
        <row r="350">
          <cell r="H350">
            <v>91.670370370370364</v>
          </cell>
        </row>
        <row r="351">
          <cell r="H351">
            <v>91.670370370370364</v>
          </cell>
        </row>
        <row r="352">
          <cell r="H352">
            <v>91.670370370370364</v>
          </cell>
        </row>
        <row r="353">
          <cell r="H353">
            <v>91.670370370370364</v>
          </cell>
        </row>
        <row r="354">
          <cell r="H354">
            <v>91.670370370370364</v>
          </cell>
        </row>
        <row r="355">
          <cell r="H355">
            <v>91.670370370370364</v>
          </cell>
        </row>
        <row r="356">
          <cell r="H356">
            <v>91.670370370370364</v>
          </cell>
        </row>
        <row r="357">
          <cell r="H357">
            <v>91.670370370370364</v>
          </cell>
        </row>
        <row r="358">
          <cell r="H358">
            <v>91.670370370370364</v>
          </cell>
        </row>
        <row r="359">
          <cell r="H359">
            <v>91.170370370370364</v>
          </cell>
        </row>
        <row r="360">
          <cell r="H360">
            <v>91.170370370370364</v>
          </cell>
        </row>
        <row r="361">
          <cell r="H361">
            <v>90.670370370370364</v>
          </cell>
        </row>
        <row r="362">
          <cell r="H362">
            <v>90.670370370370364</v>
          </cell>
        </row>
        <row r="363">
          <cell r="H363">
            <v>90.170370370370364</v>
          </cell>
        </row>
        <row r="364">
          <cell r="H364">
            <v>90.170370370370364</v>
          </cell>
        </row>
        <row r="365">
          <cell r="H365">
            <v>89.670370370370364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O278"/>
  <sheetViews>
    <sheetView zoomScaleNormal="100" workbookViewId="0">
      <pane xSplit="2" ySplit="2" topLeftCell="AJ255" activePane="bottomRight" state="frozen"/>
      <selection pane="topRight" activeCell="B1" sqref="B1"/>
      <selection pane="bottomLeft" activeCell="A2" sqref="A2"/>
      <selection pane="bottomRight" activeCell="AN277" sqref="AN277"/>
    </sheetView>
  </sheetViews>
  <sheetFormatPr defaultColWidth="9.7109375" defaultRowHeight="15"/>
  <cols>
    <col min="1" max="1" width="6.85546875" style="12" bestFit="1" customWidth="1"/>
    <col min="2" max="2" width="9.140625" style="15" bestFit="1" customWidth="1"/>
    <col min="3" max="3" width="6.85546875" style="6" bestFit="1" customWidth="1"/>
    <col min="4" max="4" width="5.85546875" style="6" bestFit="1" customWidth="1"/>
    <col min="5" max="5" width="8.7109375" style="6" bestFit="1" customWidth="1"/>
    <col min="6" max="6" width="6.5703125" style="6" bestFit="1" customWidth="1"/>
    <col min="7" max="7" width="9.85546875" style="6" customWidth="1"/>
    <col min="8" max="8" width="6" style="6" bestFit="1" customWidth="1"/>
    <col min="9" max="9" width="6.5703125" style="6" bestFit="1" customWidth="1"/>
    <col min="10" max="10" width="8.42578125" style="12" bestFit="1" customWidth="1"/>
    <col min="11" max="11" width="7.85546875" style="6" bestFit="1" customWidth="1"/>
    <col min="12" max="12" width="5.85546875" style="6" bestFit="1" customWidth="1"/>
    <col min="13" max="13" width="5.42578125" style="6" bestFit="1" customWidth="1"/>
    <col min="14" max="14" width="5.85546875" style="6" bestFit="1" customWidth="1"/>
    <col min="15" max="15" width="7.85546875" style="6" bestFit="1" customWidth="1"/>
    <col min="16" max="16" width="6.42578125" style="6" bestFit="1" customWidth="1"/>
    <col min="17" max="17" width="6.7109375" style="6" bestFit="1" customWidth="1"/>
    <col min="18" max="18" width="5.42578125" style="6" bestFit="1" customWidth="1"/>
    <col min="19" max="19" width="7.85546875" style="12" bestFit="1" customWidth="1"/>
    <col min="20" max="20" width="6.28515625" style="6" bestFit="1" customWidth="1"/>
    <col min="21" max="21" width="6.42578125" style="6" bestFit="1" customWidth="1"/>
    <col min="22" max="22" width="6.7109375" style="6" bestFit="1" customWidth="1"/>
    <col min="23" max="23" width="6.42578125" style="12" bestFit="1" customWidth="1"/>
    <col min="24" max="24" width="5.85546875" style="12" bestFit="1" customWidth="1"/>
    <col min="25" max="25" width="10.42578125" style="6" customWidth="1"/>
    <col min="26" max="26" width="10.140625" style="6" customWidth="1"/>
    <col min="27" max="27" width="7.85546875" style="12" bestFit="1" customWidth="1"/>
    <col min="28" max="28" width="6.7109375" style="12" bestFit="1" customWidth="1"/>
    <col min="29" max="29" width="8.42578125" style="6" bestFit="1" customWidth="1"/>
    <col min="30" max="30" width="7.140625" style="6" bestFit="1" customWidth="1"/>
    <col min="31" max="31" width="6.85546875" style="6" bestFit="1" customWidth="1"/>
    <col min="32" max="32" width="8.5703125" style="12" bestFit="1" customWidth="1"/>
    <col min="33" max="33" width="6" style="12" bestFit="1" customWidth="1"/>
    <col min="34" max="34" width="6.42578125" style="6" bestFit="1" customWidth="1"/>
    <col min="35" max="35" width="7.42578125" style="6" bestFit="1" customWidth="1"/>
    <col min="36" max="36" width="6.140625" style="6" bestFit="1" customWidth="1"/>
    <col min="37" max="38" width="7.85546875" style="6" bestFit="1" customWidth="1"/>
    <col min="39" max="39" width="9.85546875" style="6" customWidth="1"/>
    <col min="40" max="40" width="6.85546875" style="6" bestFit="1" customWidth="1"/>
    <col min="41" max="41" width="6.42578125" style="6" bestFit="1" customWidth="1"/>
    <col min="42" max="42" width="5.5703125" style="6" bestFit="1" customWidth="1"/>
    <col min="43" max="43" width="6.5703125" style="6" bestFit="1" customWidth="1"/>
    <col min="44" max="44" width="6.7109375" style="12" bestFit="1" customWidth="1"/>
    <col min="45" max="45" width="13.42578125" style="12" bestFit="1" customWidth="1"/>
    <col min="46" max="46" width="10.140625" style="12" bestFit="1" customWidth="1"/>
    <col min="47" max="47" width="8.42578125" style="12" bestFit="1" customWidth="1"/>
    <col min="48" max="48" width="8.85546875" style="12" bestFit="1" customWidth="1"/>
    <col min="49" max="49" width="10.140625" style="12" bestFit="1" customWidth="1"/>
    <col min="50" max="50" width="12.140625" style="12" bestFit="1" customWidth="1"/>
    <col min="51" max="54" width="9.7109375" style="12"/>
    <col min="55" max="55" width="9.140625" style="12" bestFit="1" customWidth="1"/>
    <col min="56" max="56" width="18.85546875" style="3" customWidth="1"/>
    <col min="57" max="57" width="7.5703125" style="3" bestFit="1" customWidth="1"/>
    <col min="58" max="58" width="8.5703125" style="3" bestFit="1" customWidth="1"/>
    <col min="59" max="59" width="10.42578125" style="3" bestFit="1" customWidth="1"/>
    <col min="60" max="60" width="9" style="3" bestFit="1" customWidth="1"/>
    <col min="61" max="61" width="8.42578125" style="12" bestFit="1" customWidth="1"/>
    <col min="62" max="62" width="9.42578125" style="12" bestFit="1" customWidth="1"/>
    <col min="63" max="63" width="10.5703125" style="12" bestFit="1" customWidth="1"/>
    <col min="64" max="64" width="29.42578125" style="3" bestFit="1" customWidth="1"/>
    <col min="65" max="65" width="14.140625" style="3" bestFit="1" customWidth="1"/>
    <col min="66" max="66" width="7.5703125" style="3" bestFit="1" customWidth="1"/>
    <col min="67" max="67" width="8.5703125" style="3" bestFit="1" customWidth="1"/>
    <col min="68" max="68" width="10.42578125" style="3" bestFit="1" customWidth="1"/>
    <col min="69" max="69" width="9" style="12" bestFit="1" customWidth="1"/>
    <col min="70" max="70" width="9" style="12" customWidth="1"/>
    <col min="71" max="71" width="10.5703125" style="12" bestFit="1" customWidth="1"/>
    <col min="72" max="72" width="26.140625" style="3" bestFit="1" customWidth="1"/>
    <col min="73" max="76" width="4.85546875" style="3" bestFit="1" customWidth="1"/>
    <col min="77" max="77" width="4.85546875" style="12" bestFit="1" customWidth="1"/>
    <col min="78" max="78" width="4.85546875" style="12" customWidth="1"/>
    <col min="79" max="79" width="10.5703125" style="12" bestFit="1" customWidth="1"/>
    <col min="80" max="80" width="23.85546875" style="3" bestFit="1" customWidth="1"/>
    <col min="81" max="84" width="4.85546875" style="3" bestFit="1" customWidth="1"/>
    <col min="85" max="85" width="4.85546875" style="12" bestFit="1" customWidth="1"/>
    <col min="86" max="86" width="4.85546875" style="12" customWidth="1"/>
    <col min="87" max="87" width="10.5703125" style="12" bestFit="1" customWidth="1"/>
    <col min="88" max="88" width="24.85546875" style="3" bestFit="1" customWidth="1"/>
    <col min="89" max="92" width="4.85546875" style="3" bestFit="1" customWidth="1"/>
    <col min="93" max="93" width="4.85546875" style="12" bestFit="1" customWidth="1"/>
    <col min="94" max="94" width="4.85546875" style="12" customWidth="1"/>
    <col min="95" max="95" width="10.5703125" style="12" bestFit="1" customWidth="1"/>
    <col min="96" max="96" width="26.140625" style="3" bestFit="1" customWidth="1"/>
    <col min="97" max="100" width="4.85546875" style="3" bestFit="1" customWidth="1"/>
    <col min="101" max="101" width="4.85546875" style="12" bestFit="1" customWidth="1"/>
    <col min="102" max="102" width="4.85546875" style="12" customWidth="1"/>
    <col min="103" max="103" width="10.5703125" style="12" bestFit="1" customWidth="1"/>
    <col min="104" max="104" width="26.140625" style="3" bestFit="1" customWidth="1"/>
    <col min="105" max="108" width="5.85546875" style="3" bestFit="1" customWidth="1"/>
    <col min="109" max="110" width="5.85546875" style="12" bestFit="1" customWidth="1"/>
    <col min="111" max="111" width="10.5703125" style="12" bestFit="1" customWidth="1"/>
    <col min="112" max="112" width="26.140625" style="3" bestFit="1" customWidth="1"/>
    <col min="113" max="116" width="5.85546875" style="3" bestFit="1" customWidth="1"/>
    <col min="117" max="118" width="5.85546875" style="12" bestFit="1" customWidth="1"/>
    <col min="119" max="119" width="10.5703125" style="12" bestFit="1" customWidth="1"/>
    <col min="120" max="16384" width="9.7109375" style="12"/>
  </cols>
  <sheetData>
    <row r="1" spans="1:119">
      <c r="A1" s="12">
        <v>1</v>
      </c>
      <c r="B1" s="12">
        <v>2</v>
      </c>
      <c r="C1" s="12">
        <v>3</v>
      </c>
      <c r="D1" s="12">
        <v>4</v>
      </c>
      <c r="E1" s="12">
        <v>5</v>
      </c>
      <c r="F1" s="12">
        <v>6</v>
      </c>
      <c r="G1" s="12">
        <v>7</v>
      </c>
      <c r="H1" s="12">
        <v>8</v>
      </c>
      <c r="I1" s="12">
        <v>9</v>
      </c>
      <c r="J1" s="12">
        <v>10</v>
      </c>
      <c r="K1" s="12">
        <v>11</v>
      </c>
      <c r="L1" s="12">
        <v>12</v>
      </c>
      <c r="M1" s="12">
        <v>13</v>
      </c>
      <c r="N1" s="12">
        <v>14</v>
      </c>
      <c r="O1" s="12">
        <v>15</v>
      </c>
      <c r="P1" s="12">
        <v>16</v>
      </c>
      <c r="Q1" s="12">
        <v>17</v>
      </c>
      <c r="R1" s="12">
        <v>18</v>
      </c>
      <c r="S1" s="12">
        <v>19</v>
      </c>
      <c r="T1" s="12">
        <v>20</v>
      </c>
      <c r="U1" s="12">
        <v>21</v>
      </c>
      <c r="V1" s="12">
        <v>22</v>
      </c>
      <c r="W1" s="12">
        <v>23</v>
      </c>
      <c r="X1" s="12">
        <v>24</v>
      </c>
      <c r="Y1" s="12">
        <v>25</v>
      </c>
      <c r="Z1" s="12">
        <v>26</v>
      </c>
      <c r="AA1" s="12">
        <v>27</v>
      </c>
      <c r="AB1" s="12">
        <v>28</v>
      </c>
      <c r="AC1" s="12">
        <v>29</v>
      </c>
      <c r="AD1" s="12">
        <v>30</v>
      </c>
      <c r="AE1" s="12">
        <v>31</v>
      </c>
      <c r="AF1" s="12">
        <v>32</v>
      </c>
      <c r="AG1" s="12">
        <v>33</v>
      </c>
      <c r="AH1" s="12">
        <v>34</v>
      </c>
      <c r="AI1" s="12">
        <v>35</v>
      </c>
      <c r="AJ1" s="12">
        <v>36</v>
      </c>
      <c r="AK1" s="12">
        <v>37</v>
      </c>
      <c r="AL1" s="12">
        <v>38</v>
      </c>
      <c r="AM1" s="12">
        <v>39</v>
      </c>
      <c r="AN1" s="12">
        <v>40</v>
      </c>
      <c r="AO1" s="12">
        <v>41</v>
      </c>
      <c r="AP1" s="12">
        <v>42</v>
      </c>
      <c r="AQ1" s="12">
        <v>43</v>
      </c>
      <c r="AR1" s="12">
        <v>44</v>
      </c>
      <c r="AS1" s="12">
        <v>45</v>
      </c>
      <c r="AT1" s="12">
        <v>46</v>
      </c>
      <c r="AU1" s="12">
        <v>47</v>
      </c>
      <c r="AV1" s="12">
        <v>48</v>
      </c>
      <c r="AW1" s="12">
        <v>49</v>
      </c>
    </row>
    <row r="2" spans="1:119" s="14" customFormat="1" ht="25.5">
      <c r="B2" s="13"/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14" t="s">
        <v>7</v>
      </c>
      <c r="K2" s="7" t="s">
        <v>8</v>
      </c>
      <c r="L2" s="7" t="s">
        <v>9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14" t="s">
        <v>16</v>
      </c>
      <c r="T2" s="7" t="s">
        <v>17</v>
      </c>
      <c r="U2" s="7" t="s">
        <v>18</v>
      </c>
      <c r="V2" s="7" t="s">
        <v>19</v>
      </c>
      <c r="W2" s="14" t="s">
        <v>20</v>
      </c>
      <c r="X2" s="14" t="s">
        <v>21</v>
      </c>
      <c r="Y2" s="7" t="s">
        <v>22</v>
      </c>
      <c r="Z2" s="7" t="s">
        <v>23</v>
      </c>
      <c r="AA2" s="14" t="s">
        <v>24</v>
      </c>
      <c r="AB2" s="14" t="s">
        <v>25</v>
      </c>
      <c r="AC2" s="7" t="s">
        <v>26</v>
      </c>
      <c r="AD2" s="7" t="s">
        <v>27</v>
      </c>
      <c r="AE2" s="7" t="s">
        <v>28</v>
      </c>
      <c r="AF2" s="14" t="s">
        <v>29</v>
      </c>
      <c r="AG2" s="14" t="s">
        <v>30</v>
      </c>
      <c r="AH2" s="7" t="s">
        <v>31</v>
      </c>
      <c r="AI2" s="7" t="s">
        <v>32</v>
      </c>
      <c r="AJ2" s="7" t="s">
        <v>33</v>
      </c>
      <c r="AK2" s="7" t="s">
        <v>34</v>
      </c>
      <c r="AL2" s="7" t="s">
        <v>35</v>
      </c>
      <c r="AM2" s="7" t="s">
        <v>36</v>
      </c>
      <c r="AN2" s="7" t="s">
        <v>37</v>
      </c>
      <c r="AO2" s="7" t="s">
        <v>38</v>
      </c>
      <c r="AP2" s="7" t="s">
        <v>39</v>
      </c>
      <c r="AQ2" s="7" t="s">
        <v>40</v>
      </c>
      <c r="AR2" s="14" t="s">
        <v>50</v>
      </c>
      <c r="AS2" s="60" t="s">
        <v>96</v>
      </c>
      <c r="AT2" s="61" t="s">
        <v>97</v>
      </c>
      <c r="AU2" s="61" t="s">
        <v>98</v>
      </c>
      <c r="AV2" s="61" t="s">
        <v>99</v>
      </c>
      <c r="AW2" s="61" t="s">
        <v>100</v>
      </c>
      <c r="AX2" s="14" t="s">
        <v>139</v>
      </c>
      <c r="BD2" s="3"/>
      <c r="BE2" s="3"/>
      <c r="BF2" s="3"/>
      <c r="BG2" s="3"/>
      <c r="BH2" s="3"/>
      <c r="BL2" s="3"/>
      <c r="BM2" s="3"/>
      <c r="BN2" s="3"/>
      <c r="BO2" s="3"/>
      <c r="BP2" s="3"/>
      <c r="BT2" s="3"/>
      <c r="BU2" s="3"/>
      <c r="BV2" s="3"/>
      <c r="BW2" s="3"/>
      <c r="BX2" s="3"/>
      <c r="CB2" s="3"/>
      <c r="CC2" s="3"/>
      <c r="CD2" s="3"/>
      <c r="CE2" s="3"/>
      <c r="CF2" s="3"/>
      <c r="CJ2" s="3"/>
      <c r="CK2" s="3"/>
      <c r="CL2" s="3"/>
      <c r="CM2" s="3"/>
      <c r="CN2" s="3"/>
      <c r="CR2" s="3"/>
      <c r="CS2" s="3"/>
      <c r="CT2" s="3"/>
      <c r="CU2" s="3"/>
      <c r="CV2" s="3"/>
      <c r="CZ2" s="3"/>
      <c r="DA2" s="3"/>
      <c r="DB2" s="3"/>
      <c r="DC2" s="3"/>
      <c r="DD2" s="3"/>
      <c r="DH2" s="3"/>
      <c r="DI2" s="3"/>
      <c r="DJ2" s="3"/>
      <c r="DK2" s="3"/>
      <c r="DL2" s="3"/>
    </row>
    <row r="3" spans="1:119">
      <c r="A3" s="56" t="str">
        <f>YEAR(B3)&amp;WEEKNUM(B3)</f>
        <v>20161</v>
      </c>
      <c r="B3" s="15">
        <f>'[1]Removal pace breakdown'!A280</f>
        <v>42370</v>
      </c>
      <c r="C3" s="8">
        <f>'[1]Removal pace breakdown'!B280</f>
        <v>26.5</v>
      </c>
      <c r="D3" s="8">
        <f>'[1]Removal pace breakdown'!C280</f>
        <v>17.5</v>
      </c>
      <c r="E3" s="8">
        <f>'[1]Removal pace breakdown'!D280</f>
        <v>37.1</v>
      </c>
      <c r="F3" s="8">
        <f>'[1]Removal pace breakdown'!E280</f>
        <v>30.5</v>
      </c>
      <c r="G3" s="8">
        <f>'[1]Removal pace breakdown'!F280</f>
        <v>13.5</v>
      </c>
      <c r="H3" s="8">
        <f>'[1]Removal pace breakdown'!G280</f>
        <v>26</v>
      </c>
      <c r="I3" s="8">
        <f>'[1]Removal pace breakdown'!H280</f>
        <v>10.8</v>
      </c>
      <c r="J3" s="16">
        <f>'[1]Removal pace breakdown'!I280</f>
        <v>3.5</v>
      </c>
      <c r="K3" s="8">
        <f>'[1]Removal pace breakdown'!J280</f>
        <v>5</v>
      </c>
      <c r="L3" s="8">
        <f>'[1]Removal pace breakdown'!K280</f>
        <v>1.4</v>
      </c>
      <c r="M3" s="8">
        <f>'[1]Removal pace breakdown'!L280</f>
        <v>6</v>
      </c>
      <c r="N3" s="8">
        <f>'[1]Removal pace breakdown'!M280</f>
        <v>10.5</v>
      </c>
      <c r="O3" s="8">
        <f>'[1]Removal pace breakdown'!N280</f>
        <v>6.3</v>
      </c>
      <c r="P3" s="8">
        <f>'[1]Removal pace breakdown'!O280</f>
        <v>8</v>
      </c>
      <c r="Q3" s="8">
        <f>'[1]Removal pace breakdown'!P280</f>
        <v>3</v>
      </c>
      <c r="R3" s="8">
        <f>'[1]Removal pace breakdown'!Q280</f>
        <v>0.6</v>
      </c>
      <c r="S3" s="16">
        <f>'[1]Removal pace breakdown'!R280</f>
        <v>6</v>
      </c>
      <c r="T3" s="8">
        <f>'[1]Removal pace breakdown'!S280</f>
        <v>7.5</v>
      </c>
      <c r="U3" s="8">
        <f>'[1]Removal pace breakdown'!T280</f>
        <v>0</v>
      </c>
      <c r="V3" s="8">
        <f>'[1]Removal pace breakdown'!U280</f>
        <v>2</v>
      </c>
      <c r="W3" s="16">
        <f>'[1]Removal pace breakdown'!V280</f>
        <v>1</v>
      </c>
      <c r="X3" s="16">
        <f>'[1]Removal pace breakdown'!W280</f>
        <v>2.9</v>
      </c>
      <c r="Y3" s="8">
        <f>'[1]Removal pace breakdown'!X280</f>
        <v>1</v>
      </c>
      <c r="Z3" s="8">
        <f>'[1]Removal pace breakdown'!Y280</f>
        <v>1.1000000000000001</v>
      </c>
      <c r="AA3" s="16">
        <f>'[1]Removal pace breakdown'!Z280</f>
        <v>0.3</v>
      </c>
      <c r="AB3" s="16">
        <f>'[1]Removal pace breakdown'!AA280</f>
        <v>0</v>
      </c>
      <c r="AC3" s="8">
        <f>'[1]Removal pace breakdown'!AB280</f>
        <v>0</v>
      </c>
      <c r="AD3" s="8">
        <f>'[1]Removal pace breakdown'!AC280</f>
        <v>0.5</v>
      </c>
      <c r="AE3" s="8">
        <f>'[1]Removal pace breakdown'!AD280</f>
        <v>0.5</v>
      </c>
      <c r="AF3" s="16">
        <f>'[1]Removal pace breakdown'!AE280</f>
        <v>1.1000000000000001</v>
      </c>
      <c r="AG3" s="16">
        <f>'[1]Removal pace breakdown'!AF280</f>
        <v>0.8</v>
      </c>
      <c r="AH3" s="8">
        <f>'[1]Removal pace breakdown'!AG280</f>
        <v>0</v>
      </c>
      <c r="AI3" s="8">
        <f>'[1]Removal pace breakdown'!AH280</f>
        <v>8</v>
      </c>
      <c r="AJ3" s="8">
        <f>'[1]Removal pace breakdown'!AI280</f>
        <v>1</v>
      </c>
      <c r="AK3" s="8">
        <f>'[1]Removal pace breakdown'!AJ280</f>
        <v>0</v>
      </c>
      <c r="AL3" s="8">
        <f>'[1]Removal pace breakdown'!AK280</f>
        <v>13</v>
      </c>
      <c r="AM3" s="8">
        <f>'[1]Removal pace breakdown'!AL280</f>
        <v>2.5</v>
      </c>
      <c r="AN3" s="8">
        <f>'[1]Removal pace breakdown'!AM280</f>
        <v>0.5</v>
      </c>
      <c r="AO3" s="8">
        <f>'[1]Removal pace breakdown'!AN280</f>
        <v>0</v>
      </c>
      <c r="AP3" s="8">
        <f>'[1]Removal pace breakdown'!AO280</f>
        <v>1.3</v>
      </c>
      <c r="AQ3" s="8">
        <f>'[1]Removal pace breakdown'!AP280</f>
        <v>6.5</v>
      </c>
      <c r="AR3" s="17">
        <f>SUM(C3:AQ3)</f>
        <v>263.70000000000005</v>
      </c>
      <c r="AS3" s="17">
        <f>SUM(L3,O3,AD3,AJ3)</f>
        <v>9.1999999999999993</v>
      </c>
      <c r="AT3" s="17">
        <f>SUM(E3,F3,H3,Z3,AL3)</f>
        <v>107.69999999999999</v>
      </c>
      <c r="AU3" s="17">
        <f>SUM(C3,D3,I3,M3,AN3,AQ3,AO3,AE3)</f>
        <v>68.3</v>
      </c>
      <c r="AV3" s="17">
        <f>SUM(G3,K3,N3,P3,Q3,R3,U3,V3,Y3,AH3,AK3,AM3,AP3,AI3,AC3,T3)</f>
        <v>62.9</v>
      </c>
      <c r="AW3" s="17">
        <f>SUM(J3,S3,W3,X3,AA3,AB3,AF3,AG3)</f>
        <v>15.600000000000001</v>
      </c>
      <c r="AX3" s="63">
        <f t="shared" ref="AX3:AX66" si="0">AR3*7</f>
        <v>1845.9000000000003</v>
      </c>
    </row>
    <row r="4" spans="1:119">
      <c r="A4" s="56" t="str">
        <f t="shared" ref="A4:A67" si="1">YEAR(B4)&amp;WEEKNUM(B4)</f>
        <v>20162</v>
      </c>
      <c r="B4" s="15">
        <f>'[1]Removal pace breakdown'!A281</f>
        <v>42377</v>
      </c>
      <c r="C4" s="8">
        <f>'[1]Removal pace breakdown'!B281</f>
        <v>27</v>
      </c>
      <c r="D4" s="8">
        <f>'[1]Removal pace breakdown'!C281</f>
        <v>18</v>
      </c>
      <c r="E4" s="8">
        <f>'[1]Removal pace breakdown'!D281</f>
        <v>33</v>
      </c>
      <c r="F4" s="8">
        <f>'[1]Removal pace breakdown'!E281</f>
        <v>29.2</v>
      </c>
      <c r="G4" s="8">
        <f>'[1]Removal pace breakdown'!F281</f>
        <v>10</v>
      </c>
      <c r="H4" s="8">
        <f>'[1]Removal pace breakdown'!G281</f>
        <v>28</v>
      </c>
      <c r="I4" s="8">
        <f>'[1]Removal pace breakdown'!H281</f>
        <v>9.5</v>
      </c>
      <c r="J4" s="16">
        <f>'[1]Removal pace breakdown'!I281</f>
        <v>3.3</v>
      </c>
      <c r="K4" s="8">
        <f>'[1]Removal pace breakdown'!J281</f>
        <v>4.5</v>
      </c>
      <c r="L4" s="8">
        <f>'[1]Removal pace breakdown'!K281</f>
        <v>1</v>
      </c>
      <c r="M4" s="8">
        <f>'[1]Removal pace breakdown'!L281</f>
        <v>4</v>
      </c>
      <c r="N4" s="8">
        <f>'[1]Removal pace breakdown'!M281</f>
        <v>12</v>
      </c>
      <c r="O4" s="8">
        <f>'[1]Removal pace breakdown'!N281</f>
        <v>6.2</v>
      </c>
      <c r="P4" s="8">
        <f>'[1]Removal pace breakdown'!O281</f>
        <v>7.2</v>
      </c>
      <c r="Q4" s="8">
        <f>'[1]Removal pace breakdown'!P281</f>
        <v>4.0999999999999996</v>
      </c>
      <c r="R4" s="8">
        <f>'[1]Removal pace breakdown'!Q281</f>
        <v>0.6</v>
      </c>
      <c r="S4" s="16">
        <f>'[1]Removal pace breakdown'!R281</f>
        <v>7.1</v>
      </c>
      <c r="T4" s="8">
        <f>'[1]Removal pace breakdown'!S281</f>
        <v>7</v>
      </c>
      <c r="U4" s="8">
        <f>'[1]Removal pace breakdown'!T281</f>
        <v>0.5</v>
      </c>
      <c r="V4" s="8">
        <f>'[1]Removal pace breakdown'!U281</f>
        <v>2</v>
      </c>
      <c r="W4" s="16">
        <f>'[1]Removal pace breakdown'!V281</f>
        <v>1</v>
      </c>
      <c r="X4" s="16">
        <f>'[1]Removal pace breakdown'!W281</f>
        <v>3.1</v>
      </c>
      <c r="Y4" s="8">
        <f>'[1]Removal pace breakdown'!X281</f>
        <v>1</v>
      </c>
      <c r="Z4" s="8">
        <f>'[1]Removal pace breakdown'!Y281</f>
        <v>1.2</v>
      </c>
      <c r="AA4" s="16">
        <f>'[1]Removal pace breakdown'!Z281</f>
        <v>0.1</v>
      </c>
      <c r="AB4" s="16">
        <f>'[1]Removal pace breakdown'!AA281</f>
        <v>0</v>
      </c>
      <c r="AC4" s="8">
        <f>'[1]Removal pace breakdown'!AB281</f>
        <v>0</v>
      </c>
      <c r="AD4" s="8">
        <f>'[1]Removal pace breakdown'!AC281</f>
        <v>0.5</v>
      </c>
      <c r="AE4" s="8">
        <f>'[1]Removal pace breakdown'!AD281</f>
        <v>0.5</v>
      </c>
      <c r="AF4" s="16">
        <f>'[1]Removal pace breakdown'!AE281</f>
        <v>1</v>
      </c>
      <c r="AG4" s="16">
        <f>'[1]Removal pace breakdown'!AF281</f>
        <v>0.9</v>
      </c>
      <c r="AH4" s="8">
        <f>'[1]Removal pace breakdown'!AG281</f>
        <v>0</v>
      </c>
      <c r="AI4" s="8">
        <f>'[1]Removal pace breakdown'!AH281</f>
        <v>7.9</v>
      </c>
      <c r="AJ4" s="8">
        <f>'[1]Removal pace breakdown'!AI281</f>
        <v>0.7</v>
      </c>
      <c r="AK4" s="8">
        <f>'[1]Removal pace breakdown'!AJ281</f>
        <v>0</v>
      </c>
      <c r="AL4" s="8">
        <f>'[1]Removal pace breakdown'!AK281</f>
        <v>12</v>
      </c>
      <c r="AM4" s="8">
        <f>'[1]Removal pace breakdown'!AL281</f>
        <v>2.6</v>
      </c>
      <c r="AN4" s="8">
        <f>'[1]Removal pace breakdown'!AM281</f>
        <v>0.5</v>
      </c>
      <c r="AO4" s="8">
        <f>'[1]Removal pace breakdown'!AN281</f>
        <v>0</v>
      </c>
      <c r="AP4" s="8">
        <f>'[1]Removal pace breakdown'!AO281</f>
        <v>1.5</v>
      </c>
      <c r="AQ4" s="8">
        <f>'[1]Removal pace breakdown'!AP281</f>
        <v>5.5</v>
      </c>
      <c r="AR4" s="17">
        <f t="shared" ref="AR4:AR67" si="2">SUM(C4:AQ4)</f>
        <v>254.19999999999993</v>
      </c>
      <c r="AS4" s="17">
        <f t="shared" ref="AS4:AS67" si="3">SUM(L4,O4,AD4,AJ4)</f>
        <v>8.4</v>
      </c>
      <c r="AT4" s="17">
        <f t="shared" ref="AT4:AT67" si="4">SUM(E4,F4,H4,Z4,AL4)</f>
        <v>103.4</v>
      </c>
      <c r="AU4" s="17">
        <f t="shared" ref="AU4:AU67" si="5">SUM(C4,D4,I4,M4,AN4,AQ4,AO4,AE4)</f>
        <v>65</v>
      </c>
      <c r="AV4" s="17">
        <f t="shared" ref="AV4:AV67" si="6">SUM(G4,K4,N4,P4,Q4,R4,U4,V4,Y4,AH4,AK4,AM4,AP4,AI4,AC4,T4)</f>
        <v>60.900000000000006</v>
      </c>
      <c r="AW4" s="17">
        <f t="shared" ref="AW4:AW67" si="7">SUM(J4,S4,W4,X4,AA4,AB4,AF4,AG4)</f>
        <v>16.499999999999996</v>
      </c>
      <c r="AX4" s="63">
        <f t="shared" si="0"/>
        <v>1779.3999999999996</v>
      </c>
    </row>
    <row r="5" spans="1:119">
      <c r="A5" s="56" t="str">
        <f t="shared" si="1"/>
        <v>20163</v>
      </c>
      <c r="B5" s="15">
        <f>'[1]Removal pace breakdown'!A282</f>
        <v>42384</v>
      </c>
      <c r="C5" s="8">
        <f>'[1]Removal pace breakdown'!B282</f>
        <v>29</v>
      </c>
      <c r="D5" s="8">
        <f>'[1]Removal pace breakdown'!C282</f>
        <v>17.5</v>
      </c>
      <c r="E5" s="8">
        <f>'[1]Removal pace breakdown'!D282</f>
        <v>37</v>
      </c>
      <c r="F5" s="8">
        <f>'[1]Removal pace breakdown'!E282</f>
        <v>30</v>
      </c>
      <c r="G5" s="8">
        <f>'[1]Removal pace breakdown'!F282</f>
        <v>10.5</v>
      </c>
      <c r="H5" s="8">
        <f>'[1]Removal pace breakdown'!G282</f>
        <v>29.5</v>
      </c>
      <c r="I5" s="8">
        <f>'[1]Removal pace breakdown'!H282</f>
        <v>8.1999999999999993</v>
      </c>
      <c r="J5" s="16">
        <f>'[1]Removal pace breakdown'!I282</f>
        <v>3.5</v>
      </c>
      <c r="K5" s="8">
        <f>'[1]Removal pace breakdown'!J282</f>
        <v>3.2</v>
      </c>
      <c r="L5" s="8">
        <f>'[1]Removal pace breakdown'!K282</f>
        <v>1.3</v>
      </c>
      <c r="M5" s="8">
        <f>'[1]Removal pace breakdown'!L282</f>
        <v>4</v>
      </c>
      <c r="N5" s="8">
        <f>'[1]Removal pace breakdown'!M282</f>
        <v>12</v>
      </c>
      <c r="O5" s="8">
        <f>'[1]Removal pace breakdown'!N282</f>
        <v>6.1</v>
      </c>
      <c r="P5" s="8">
        <f>'[1]Removal pace breakdown'!O282</f>
        <v>7</v>
      </c>
      <c r="Q5" s="8">
        <f>'[1]Removal pace breakdown'!P282</f>
        <v>1.6</v>
      </c>
      <c r="R5" s="8">
        <f>'[1]Removal pace breakdown'!Q282</f>
        <v>0.6</v>
      </c>
      <c r="S5" s="16">
        <f>'[1]Removal pace breakdown'!R282</f>
        <v>6</v>
      </c>
      <c r="T5" s="8">
        <f>'[1]Removal pace breakdown'!S282</f>
        <v>5</v>
      </c>
      <c r="U5" s="8">
        <f>'[1]Removal pace breakdown'!T282</f>
        <v>0.1</v>
      </c>
      <c r="V5" s="8">
        <f>'[1]Removal pace breakdown'!U282</f>
        <v>2</v>
      </c>
      <c r="W5" s="16">
        <f>'[1]Removal pace breakdown'!V282</f>
        <v>2</v>
      </c>
      <c r="X5" s="16">
        <f>'[1]Removal pace breakdown'!W282</f>
        <v>3.2</v>
      </c>
      <c r="Y5" s="8">
        <f>'[1]Removal pace breakdown'!X282</f>
        <v>1</v>
      </c>
      <c r="Z5" s="8">
        <f>'[1]Removal pace breakdown'!Y282</f>
        <v>1</v>
      </c>
      <c r="AA5" s="16">
        <f>'[1]Removal pace breakdown'!Z282</f>
        <v>0</v>
      </c>
      <c r="AB5" s="16">
        <f>'[1]Removal pace breakdown'!AA282</f>
        <v>1</v>
      </c>
      <c r="AC5" s="8">
        <f>'[1]Removal pace breakdown'!AB282</f>
        <v>0</v>
      </c>
      <c r="AD5" s="8">
        <f>'[1]Removal pace breakdown'!AC282</f>
        <v>1</v>
      </c>
      <c r="AE5" s="8">
        <f>'[1]Removal pace breakdown'!AD282</f>
        <v>0.5</v>
      </c>
      <c r="AF5" s="16">
        <f>'[1]Removal pace breakdown'!AE282</f>
        <v>0.6</v>
      </c>
      <c r="AG5" s="16">
        <f>'[1]Removal pace breakdown'!AF282</f>
        <v>0.9</v>
      </c>
      <c r="AH5" s="8">
        <f>'[1]Removal pace breakdown'!AG282</f>
        <v>0</v>
      </c>
      <c r="AI5" s="8">
        <f>'[1]Removal pace breakdown'!AH282</f>
        <v>7.5</v>
      </c>
      <c r="AJ5" s="8">
        <f>'[1]Removal pace breakdown'!AI282</f>
        <v>0.6</v>
      </c>
      <c r="AK5" s="8">
        <f>'[1]Removal pace breakdown'!AJ282</f>
        <v>0</v>
      </c>
      <c r="AL5" s="8">
        <f>'[1]Removal pace breakdown'!AK282</f>
        <v>11.8</v>
      </c>
      <c r="AM5" s="8">
        <f>'[1]Removal pace breakdown'!AL282</f>
        <v>6.2</v>
      </c>
      <c r="AN5" s="8">
        <f>'[1]Removal pace breakdown'!AM282</f>
        <v>0.4</v>
      </c>
      <c r="AO5" s="8">
        <f>'[1]Removal pace breakdown'!AN282</f>
        <v>0</v>
      </c>
      <c r="AP5" s="8">
        <f>'[1]Removal pace breakdown'!AO282</f>
        <v>1.5</v>
      </c>
      <c r="AQ5" s="8">
        <f>'[1]Removal pace breakdown'!AP282</f>
        <v>4.7</v>
      </c>
      <c r="AR5" s="17">
        <f t="shared" si="2"/>
        <v>257.99999999999994</v>
      </c>
      <c r="AS5" s="17">
        <f t="shared" si="3"/>
        <v>8.9999999999999982</v>
      </c>
      <c r="AT5" s="17">
        <f t="shared" si="4"/>
        <v>109.3</v>
      </c>
      <c r="AU5" s="17">
        <f t="shared" si="5"/>
        <v>64.300000000000011</v>
      </c>
      <c r="AV5" s="17">
        <f t="shared" si="6"/>
        <v>58.20000000000001</v>
      </c>
      <c r="AW5" s="17">
        <f t="shared" si="7"/>
        <v>17.2</v>
      </c>
      <c r="AX5" s="63">
        <f t="shared" si="0"/>
        <v>1805.9999999999995</v>
      </c>
    </row>
    <row r="6" spans="1:119">
      <c r="A6" s="56" t="str">
        <f t="shared" si="1"/>
        <v>20164</v>
      </c>
      <c r="B6" s="15">
        <f>'[1]Removal pace breakdown'!A283</f>
        <v>42391</v>
      </c>
      <c r="C6" s="8">
        <f>'[1]Removal pace breakdown'!B283</f>
        <v>29</v>
      </c>
      <c r="D6" s="8">
        <f>'[1]Removal pace breakdown'!C283</f>
        <v>22</v>
      </c>
      <c r="E6" s="8">
        <f>'[1]Removal pace breakdown'!D283</f>
        <v>36.5</v>
      </c>
      <c r="F6" s="8">
        <f>'[1]Removal pace breakdown'!E283</f>
        <v>29.5</v>
      </c>
      <c r="G6" s="8">
        <f>'[1]Removal pace breakdown'!F283</f>
        <v>10</v>
      </c>
      <c r="H6" s="8">
        <f>'[1]Removal pace breakdown'!G283</f>
        <v>26.5</v>
      </c>
      <c r="I6" s="8">
        <f>'[1]Removal pace breakdown'!H283</f>
        <v>9.6999999999999993</v>
      </c>
      <c r="J6" s="16">
        <f>'[1]Removal pace breakdown'!I283</f>
        <v>3.5</v>
      </c>
      <c r="K6" s="8">
        <f>'[1]Removal pace breakdown'!J283</f>
        <v>2</v>
      </c>
      <c r="L6" s="8">
        <f>'[1]Removal pace breakdown'!K283</f>
        <v>1.2</v>
      </c>
      <c r="M6" s="8">
        <f>'[1]Removal pace breakdown'!L283</f>
        <v>4</v>
      </c>
      <c r="N6" s="8">
        <f>'[1]Removal pace breakdown'!M283</f>
        <v>12.5</v>
      </c>
      <c r="O6" s="8">
        <f>'[1]Removal pace breakdown'!N283</f>
        <v>6.2</v>
      </c>
      <c r="P6" s="8">
        <f>'[1]Removal pace breakdown'!O283</f>
        <v>6.2</v>
      </c>
      <c r="Q6" s="8">
        <f>'[1]Removal pace breakdown'!P283</f>
        <v>3.8</v>
      </c>
      <c r="R6" s="8">
        <f>'[1]Removal pace breakdown'!Q283</f>
        <v>0.5</v>
      </c>
      <c r="S6" s="16">
        <f>'[1]Removal pace breakdown'!R283</f>
        <v>6.2</v>
      </c>
      <c r="T6" s="8">
        <f>'[1]Removal pace breakdown'!S283</f>
        <v>5</v>
      </c>
      <c r="U6" s="8">
        <f>'[1]Removal pace breakdown'!T283</f>
        <v>0</v>
      </c>
      <c r="V6" s="8">
        <f>'[1]Removal pace breakdown'!U283</f>
        <v>2</v>
      </c>
      <c r="W6" s="16">
        <f>'[1]Removal pace breakdown'!V283</f>
        <v>1</v>
      </c>
      <c r="X6" s="16">
        <f>'[1]Removal pace breakdown'!W283</f>
        <v>3.1</v>
      </c>
      <c r="Y6" s="8">
        <f>'[1]Removal pace breakdown'!X283</f>
        <v>1</v>
      </c>
      <c r="Z6" s="8">
        <f>'[1]Removal pace breakdown'!Y283</f>
        <v>1</v>
      </c>
      <c r="AA6" s="16">
        <f>'[1]Removal pace breakdown'!Z283</f>
        <v>0.1</v>
      </c>
      <c r="AB6" s="16">
        <f>'[1]Removal pace breakdown'!AA283</f>
        <v>0</v>
      </c>
      <c r="AC6" s="8">
        <f>'[1]Removal pace breakdown'!AB283</f>
        <v>0</v>
      </c>
      <c r="AD6" s="8">
        <f>'[1]Removal pace breakdown'!AC283</f>
        <v>0.5</v>
      </c>
      <c r="AE6" s="8">
        <f>'[1]Removal pace breakdown'!AD283</f>
        <v>0.9</v>
      </c>
      <c r="AF6" s="16">
        <f>'[1]Removal pace breakdown'!AE283</f>
        <v>1</v>
      </c>
      <c r="AG6" s="16">
        <f>'[1]Removal pace breakdown'!AF283</f>
        <v>0.9</v>
      </c>
      <c r="AH6" s="8">
        <f>'[1]Removal pace breakdown'!AG283</f>
        <v>0</v>
      </c>
      <c r="AI6" s="8">
        <f>'[1]Removal pace breakdown'!AH283</f>
        <v>7.5</v>
      </c>
      <c r="AJ6" s="8">
        <f>'[1]Removal pace breakdown'!AI283</f>
        <v>0.4</v>
      </c>
      <c r="AK6" s="8">
        <f>'[1]Removal pace breakdown'!AJ283</f>
        <v>0</v>
      </c>
      <c r="AL6" s="8">
        <f>'[1]Removal pace breakdown'!AK283</f>
        <v>12</v>
      </c>
      <c r="AM6" s="8">
        <f>'[1]Removal pace breakdown'!AL283</f>
        <v>4.2</v>
      </c>
      <c r="AN6" s="8">
        <f>'[1]Removal pace breakdown'!AM283</f>
        <v>0.3</v>
      </c>
      <c r="AO6" s="8">
        <f>'[1]Removal pace breakdown'!AN283</f>
        <v>0</v>
      </c>
      <c r="AP6" s="8">
        <f>'[1]Removal pace breakdown'!AO283</f>
        <v>1.5</v>
      </c>
      <c r="AQ6" s="8">
        <f>'[1]Removal pace breakdown'!AP283</f>
        <v>4.7</v>
      </c>
      <c r="AR6" s="17">
        <f t="shared" si="2"/>
        <v>256.39999999999998</v>
      </c>
      <c r="AS6" s="17">
        <f t="shared" si="3"/>
        <v>8.3000000000000007</v>
      </c>
      <c r="AT6" s="17">
        <f t="shared" si="4"/>
        <v>105.5</v>
      </c>
      <c r="AU6" s="17">
        <f t="shared" si="5"/>
        <v>70.600000000000009</v>
      </c>
      <c r="AV6" s="17">
        <f t="shared" si="6"/>
        <v>56.2</v>
      </c>
      <c r="AW6" s="17">
        <f t="shared" si="7"/>
        <v>15.799999999999999</v>
      </c>
      <c r="AX6" s="63">
        <f t="shared" si="0"/>
        <v>1794.7999999999997</v>
      </c>
    </row>
    <row r="7" spans="1:119">
      <c r="A7" s="56" t="str">
        <f t="shared" si="1"/>
        <v>20165</v>
      </c>
      <c r="B7" s="15">
        <f>'[1]Removal pace breakdown'!A284</f>
        <v>42398</v>
      </c>
      <c r="C7" s="8">
        <f>'[1]Removal pace breakdown'!B284</f>
        <v>30</v>
      </c>
      <c r="D7" s="8">
        <f>'[1]Removal pace breakdown'!C284</f>
        <v>18.5</v>
      </c>
      <c r="E7" s="8">
        <f>'[1]Removal pace breakdown'!D284</f>
        <v>36</v>
      </c>
      <c r="F7" s="8">
        <f>'[1]Removal pace breakdown'!E284</f>
        <v>33.5</v>
      </c>
      <c r="G7" s="8">
        <f>'[1]Removal pace breakdown'!F284</f>
        <v>11</v>
      </c>
      <c r="H7" s="8">
        <f>'[1]Removal pace breakdown'!G284</f>
        <v>24</v>
      </c>
      <c r="I7" s="8">
        <f>'[1]Removal pace breakdown'!H284</f>
        <v>9.5</v>
      </c>
      <c r="J7" s="16">
        <f>'[1]Removal pace breakdown'!I284</f>
        <v>3.4</v>
      </c>
      <c r="K7" s="8">
        <f>'[1]Removal pace breakdown'!J284</f>
        <v>1.5</v>
      </c>
      <c r="L7" s="8">
        <f>'[1]Removal pace breakdown'!K284</f>
        <v>1.2</v>
      </c>
      <c r="M7" s="8">
        <f>'[1]Removal pace breakdown'!L284</f>
        <v>4</v>
      </c>
      <c r="N7" s="8">
        <f>'[1]Removal pace breakdown'!M284</f>
        <v>3</v>
      </c>
      <c r="O7" s="8">
        <f>'[1]Removal pace breakdown'!N284</f>
        <v>6.2</v>
      </c>
      <c r="P7" s="8">
        <f>'[1]Removal pace breakdown'!O284</f>
        <v>6.1</v>
      </c>
      <c r="Q7" s="8">
        <f>'[1]Removal pace breakdown'!P284</f>
        <v>4.4000000000000004</v>
      </c>
      <c r="R7" s="8">
        <f>'[1]Removal pace breakdown'!Q284</f>
        <v>0.4</v>
      </c>
      <c r="S7" s="16">
        <f>'[1]Removal pace breakdown'!R284</f>
        <v>6</v>
      </c>
      <c r="T7" s="8">
        <f>'[1]Removal pace breakdown'!S284</f>
        <v>4.3</v>
      </c>
      <c r="U7" s="8">
        <f>'[1]Removal pace breakdown'!T284</f>
        <v>0.4</v>
      </c>
      <c r="V7" s="8">
        <f>'[1]Removal pace breakdown'!U284</f>
        <v>3</v>
      </c>
      <c r="W7" s="16">
        <f>'[1]Removal pace breakdown'!V284</f>
        <v>1.5</v>
      </c>
      <c r="X7" s="16">
        <f>'[1]Removal pace breakdown'!W284</f>
        <v>3.3</v>
      </c>
      <c r="Y7" s="8">
        <f>'[1]Removal pace breakdown'!X284</f>
        <v>1</v>
      </c>
      <c r="Z7" s="8">
        <f>'[1]Removal pace breakdown'!Y284</f>
        <v>0.8</v>
      </c>
      <c r="AA7" s="16">
        <f>'[1]Removal pace breakdown'!Z284</f>
        <v>0.5</v>
      </c>
      <c r="AB7" s="16">
        <f>'[1]Removal pace breakdown'!AA284</f>
        <v>0</v>
      </c>
      <c r="AC7" s="8">
        <f>'[1]Removal pace breakdown'!AB284</f>
        <v>0</v>
      </c>
      <c r="AD7" s="8">
        <f>'[1]Removal pace breakdown'!AC284</f>
        <v>0.5</v>
      </c>
      <c r="AE7" s="8">
        <f>'[1]Removal pace breakdown'!AD284</f>
        <v>0.5</v>
      </c>
      <c r="AF7" s="16">
        <f>'[1]Removal pace breakdown'!AE284</f>
        <v>0.3</v>
      </c>
      <c r="AG7" s="16">
        <f>'[1]Removal pace breakdown'!AF284</f>
        <v>0.8</v>
      </c>
      <c r="AH7" s="8">
        <f>'[1]Removal pace breakdown'!AG284</f>
        <v>0</v>
      </c>
      <c r="AI7" s="8">
        <f>'[1]Removal pace breakdown'!AH284</f>
        <v>7.7</v>
      </c>
      <c r="AJ7" s="8">
        <f>'[1]Removal pace breakdown'!AI284</f>
        <v>0.7</v>
      </c>
      <c r="AK7" s="8">
        <f>'[1]Removal pace breakdown'!AJ284</f>
        <v>0</v>
      </c>
      <c r="AL7" s="8">
        <f>'[1]Removal pace breakdown'!AK284</f>
        <v>12.5</v>
      </c>
      <c r="AM7" s="8">
        <f>'[1]Removal pace breakdown'!AL284</f>
        <v>3</v>
      </c>
      <c r="AN7" s="8">
        <f>'[1]Removal pace breakdown'!AM284</f>
        <v>0</v>
      </c>
      <c r="AO7" s="8">
        <f>'[1]Removal pace breakdown'!AN284</f>
        <v>0</v>
      </c>
      <c r="AP7" s="8">
        <f>'[1]Removal pace breakdown'!AO284</f>
        <v>1.5</v>
      </c>
      <c r="AQ7" s="8">
        <f>'[1]Removal pace breakdown'!AP284</f>
        <v>4</v>
      </c>
      <c r="AR7" s="17">
        <f t="shared" si="2"/>
        <v>245.00000000000003</v>
      </c>
      <c r="AS7" s="17">
        <f t="shared" si="3"/>
        <v>8.6</v>
      </c>
      <c r="AT7" s="17">
        <f t="shared" si="4"/>
        <v>106.8</v>
      </c>
      <c r="AU7" s="17">
        <f t="shared" si="5"/>
        <v>66.5</v>
      </c>
      <c r="AV7" s="17">
        <f t="shared" si="6"/>
        <v>47.3</v>
      </c>
      <c r="AW7" s="17">
        <f t="shared" si="7"/>
        <v>15.8</v>
      </c>
      <c r="AX7" s="63">
        <f t="shared" si="0"/>
        <v>1715.0000000000002</v>
      </c>
    </row>
    <row r="8" spans="1:119">
      <c r="A8" s="56" t="str">
        <f t="shared" si="1"/>
        <v>20166</v>
      </c>
      <c r="B8" s="15">
        <f>'[1]Removal pace breakdown'!A285</f>
        <v>42405</v>
      </c>
      <c r="C8" s="8">
        <f>'[1]Removal pace breakdown'!B285</f>
        <v>30</v>
      </c>
      <c r="D8" s="8">
        <f>'[1]Removal pace breakdown'!C285</f>
        <v>22.7</v>
      </c>
      <c r="E8" s="8">
        <f>'[1]Removal pace breakdown'!D285</f>
        <v>38.5</v>
      </c>
      <c r="F8" s="8">
        <f>'[1]Removal pace breakdown'!E285</f>
        <v>36.5</v>
      </c>
      <c r="G8" s="8">
        <f>'[1]Removal pace breakdown'!F285</f>
        <v>12</v>
      </c>
      <c r="H8" s="8">
        <f>'[1]Removal pace breakdown'!G285</f>
        <v>26</v>
      </c>
      <c r="I8" s="8">
        <f>'[1]Removal pace breakdown'!H285</f>
        <v>9.1999999999999993</v>
      </c>
      <c r="J8" s="16">
        <f>'[1]Removal pace breakdown'!I285</f>
        <v>3.2</v>
      </c>
      <c r="K8" s="8">
        <f>'[1]Removal pace breakdown'!J285</f>
        <v>2</v>
      </c>
      <c r="L8" s="8">
        <f>'[1]Removal pace breakdown'!K285</f>
        <v>1.2</v>
      </c>
      <c r="M8" s="8">
        <f>'[1]Removal pace breakdown'!L285</f>
        <v>4</v>
      </c>
      <c r="N8" s="8">
        <f>'[1]Removal pace breakdown'!M285</f>
        <v>13</v>
      </c>
      <c r="O8" s="8">
        <f>'[1]Removal pace breakdown'!N285</f>
        <v>6.3</v>
      </c>
      <c r="P8" s="8">
        <f>'[1]Removal pace breakdown'!O285</f>
        <v>7</v>
      </c>
      <c r="Q8" s="8">
        <f>'[1]Removal pace breakdown'!P285</f>
        <v>4</v>
      </c>
      <c r="R8" s="8">
        <f>'[1]Removal pace breakdown'!Q285</f>
        <v>0.6</v>
      </c>
      <c r="S8" s="16">
        <f>'[1]Removal pace breakdown'!R285</f>
        <v>8</v>
      </c>
      <c r="T8" s="8">
        <f>'[1]Removal pace breakdown'!S285</f>
        <v>4.5999999999999996</v>
      </c>
      <c r="U8" s="8">
        <f>'[1]Removal pace breakdown'!T285</f>
        <v>1</v>
      </c>
      <c r="V8" s="8">
        <f>'[1]Removal pace breakdown'!U285</f>
        <v>4</v>
      </c>
      <c r="W8" s="16">
        <f>'[1]Removal pace breakdown'!V285</f>
        <v>2</v>
      </c>
      <c r="X8" s="16">
        <f>'[1]Removal pace breakdown'!W285</f>
        <v>3.1</v>
      </c>
      <c r="Y8" s="8">
        <f>'[1]Removal pace breakdown'!X285</f>
        <v>2</v>
      </c>
      <c r="Z8" s="8">
        <f>'[1]Removal pace breakdown'!Y285</f>
        <v>0.8</v>
      </c>
      <c r="AA8" s="16">
        <f>'[1]Removal pace breakdown'!Z285</f>
        <v>0.3</v>
      </c>
      <c r="AB8" s="16">
        <f>'[1]Removal pace breakdown'!AA285</f>
        <v>0</v>
      </c>
      <c r="AC8" s="8">
        <f>'[1]Removal pace breakdown'!AB285</f>
        <v>0</v>
      </c>
      <c r="AD8" s="8">
        <f>'[1]Removal pace breakdown'!AC285</f>
        <v>0.5</v>
      </c>
      <c r="AE8" s="8">
        <f>'[1]Removal pace breakdown'!AD285</f>
        <v>0.5</v>
      </c>
      <c r="AF8" s="16">
        <f>'[1]Removal pace breakdown'!AE285</f>
        <v>0.5</v>
      </c>
      <c r="AG8" s="16">
        <f>'[1]Removal pace breakdown'!AF285</f>
        <v>0.9</v>
      </c>
      <c r="AH8" s="8">
        <f>'[1]Removal pace breakdown'!AG285</f>
        <v>0</v>
      </c>
      <c r="AI8" s="8">
        <f>'[1]Removal pace breakdown'!AH285</f>
        <v>7.7</v>
      </c>
      <c r="AJ8" s="8">
        <f>'[1]Removal pace breakdown'!AI285</f>
        <v>0.9</v>
      </c>
      <c r="AK8" s="8">
        <f>'[1]Removal pace breakdown'!AJ285</f>
        <v>0</v>
      </c>
      <c r="AL8" s="8">
        <f>'[1]Removal pace breakdown'!AK285</f>
        <v>14</v>
      </c>
      <c r="AM8" s="8">
        <f>'[1]Removal pace breakdown'!AL285</f>
        <v>3.8</v>
      </c>
      <c r="AN8" s="8">
        <f>'[1]Removal pace breakdown'!AM285</f>
        <v>1.2</v>
      </c>
      <c r="AO8" s="8">
        <f>'[1]Removal pace breakdown'!AN285</f>
        <v>0</v>
      </c>
      <c r="AP8" s="8">
        <f>'[1]Removal pace breakdown'!AO285</f>
        <v>1.5</v>
      </c>
      <c r="AQ8" s="8">
        <f>'[1]Removal pace breakdown'!AP285</f>
        <v>4.7</v>
      </c>
      <c r="AR8" s="17">
        <f t="shared" si="2"/>
        <v>278.2</v>
      </c>
      <c r="AS8" s="17">
        <f t="shared" si="3"/>
        <v>8.9</v>
      </c>
      <c r="AT8" s="17">
        <f t="shared" si="4"/>
        <v>115.8</v>
      </c>
      <c r="AU8" s="17">
        <f t="shared" si="5"/>
        <v>72.300000000000011</v>
      </c>
      <c r="AV8" s="17">
        <f t="shared" si="6"/>
        <v>63.2</v>
      </c>
      <c r="AW8" s="17">
        <f t="shared" si="7"/>
        <v>18</v>
      </c>
      <c r="AX8" s="63">
        <f t="shared" si="0"/>
        <v>1947.3999999999999</v>
      </c>
    </row>
    <row r="9" spans="1:119">
      <c r="A9" s="56" t="str">
        <f t="shared" si="1"/>
        <v>20168</v>
      </c>
      <c r="B9" s="15">
        <f>'[1]Removal pace breakdown'!A286</f>
        <v>42419</v>
      </c>
      <c r="C9" s="8">
        <f>'[1]Removal pace breakdown'!B286</f>
        <v>28</v>
      </c>
      <c r="D9" s="8">
        <f>'[1]Removal pace breakdown'!C286</f>
        <v>17</v>
      </c>
      <c r="E9" s="8">
        <f>'[1]Removal pace breakdown'!D286</f>
        <v>26</v>
      </c>
      <c r="F9" s="8">
        <f>'[1]Removal pace breakdown'!E286</f>
        <v>29.4</v>
      </c>
      <c r="G9" s="8">
        <f>'[1]Removal pace breakdown'!F286</f>
        <v>15</v>
      </c>
      <c r="H9" s="8">
        <f>'[1]Removal pace breakdown'!G286</f>
        <v>22</v>
      </c>
      <c r="I9" s="8">
        <f>'[1]Removal pace breakdown'!H286</f>
        <v>6.9</v>
      </c>
      <c r="J9" s="16">
        <f>'[1]Removal pace breakdown'!I286</f>
        <v>5.2</v>
      </c>
      <c r="K9" s="8">
        <f>'[1]Removal pace breakdown'!J286</f>
        <v>1</v>
      </c>
      <c r="L9" s="8">
        <f>'[1]Removal pace breakdown'!K286</f>
        <v>1.2</v>
      </c>
      <c r="M9" s="8">
        <f>'[1]Removal pace breakdown'!L286</f>
        <v>4</v>
      </c>
      <c r="N9" s="8">
        <f>'[1]Removal pace breakdown'!M286</f>
        <v>11</v>
      </c>
      <c r="O9" s="8">
        <f>'[1]Removal pace breakdown'!N286</f>
        <v>6.1</v>
      </c>
      <c r="P9" s="8">
        <f>'[1]Removal pace breakdown'!O286</f>
        <v>5.8</v>
      </c>
      <c r="Q9" s="8">
        <f>'[1]Removal pace breakdown'!P286</f>
        <v>4</v>
      </c>
      <c r="R9" s="8">
        <f>'[1]Removal pace breakdown'!Q286</f>
        <v>0.6</v>
      </c>
      <c r="S9" s="16">
        <f>'[1]Removal pace breakdown'!R286</f>
        <v>8.5</v>
      </c>
      <c r="T9" s="8">
        <f>'[1]Removal pace breakdown'!S286</f>
        <v>4.5999999999999996</v>
      </c>
      <c r="U9" s="8">
        <f>'[1]Removal pace breakdown'!T286</f>
        <v>0</v>
      </c>
      <c r="V9" s="8">
        <f>'[1]Removal pace breakdown'!U286</f>
        <v>2</v>
      </c>
      <c r="W9" s="16">
        <f>'[1]Removal pace breakdown'!V286</f>
        <v>1</v>
      </c>
      <c r="X9" s="16">
        <f>'[1]Removal pace breakdown'!W286</f>
        <v>3.6</v>
      </c>
      <c r="Y9" s="8">
        <f>'[1]Removal pace breakdown'!X286</f>
        <v>0.8</v>
      </c>
      <c r="Z9" s="8">
        <f>'[1]Removal pace breakdown'!Y286</f>
        <v>1</v>
      </c>
      <c r="AA9" s="16">
        <f>'[1]Removal pace breakdown'!Z286</f>
        <v>0.4</v>
      </c>
      <c r="AB9" s="16">
        <f>'[1]Removal pace breakdown'!AA286</f>
        <v>0</v>
      </c>
      <c r="AC9" s="8">
        <f>'[1]Removal pace breakdown'!AB286</f>
        <v>0</v>
      </c>
      <c r="AD9" s="8">
        <f>'[1]Removal pace breakdown'!AC286</f>
        <v>0.5</v>
      </c>
      <c r="AE9" s="8">
        <f>'[1]Removal pace breakdown'!AD286</f>
        <v>0.5</v>
      </c>
      <c r="AF9" s="16">
        <f>'[1]Removal pace breakdown'!AE286</f>
        <v>0.8</v>
      </c>
      <c r="AG9" s="16">
        <f>'[1]Removal pace breakdown'!AF286</f>
        <v>1</v>
      </c>
      <c r="AH9" s="8">
        <f>'[1]Removal pace breakdown'!AG286</f>
        <v>0</v>
      </c>
      <c r="AI9" s="8">
        <f>'[1]Removal pace breakdown'!AH286</f>
        <v>7.5</v>
      </c>
      <c r="AJ9" s="8">
        <f>'[1]Removal pace breakdown'!AI286</f>
        <v>0.8</v>
      </c>
      <c r="AK9" s="8">
        <f>'[1]Removal pace breakdown'!AJ286</f>
        <v>0</v>
      </c>
      <c r="AL9" s="8">
        <f>'[1]Removal pace breakdown'!AK286</f>
        <v>9.5</v>
      </c>
      <c r="AM9" s="8">
        <f>'[1]Removal pace breakdown'!AL286</f>
        <v>4.2</v>
      </c>
      <c r="AN9" s="8">
        <f>'[1]Removal pace breakdown'!AM286</f>
        <v>0.6</v>
      </c>
      <c r="AO9" s="8">
        <f>'[1]Removal pace breakdown'!AN286</f>
        <v>0</v>
      </c>
      <c r="AP9" s="8">
        <f>'[1]Removal pace breakdown'!AO286</f>
        <v>1.3</v>
      </c>
      <c r="AQ9" s="8">
        <f>'[1]Removal pace breakdown'!AP286</f>
        <v>3.4</v>
      </c>
      <c r="AR9" s="17">
        <f t="shared" si="2"/>
        <v>235.20000000000002</v>
      </c>
      <c r="AS9" s="17">
        <f t="shared" si="3"/>
        <v>8.6</v>
      </c>
      <c r="AT9" s="17">
        <f t="shared" si="4"/>
        <v>87.9</v>
      </c>
      <c r="AU9" s="17">
        <f t="shared" si="5"/>
        <v>60.4</v>
      </c>
      <c r="AV9" s="17">
        <f t="shared" si="6"/>
        <v>57.8</v>
      </c>
      <c r="AW9" s="17">
        <f t="shared" si="7"/>
        <v>20.5</v>
      </c>
      <c r="AX9" s="63">
        <f t="shared" si="0"/>
        <v>1646.4</v>
      </c>
    </row>
    <row r="10" spans="1:119">
      <c r="A10" s="56" t="str">
        <f t="shared" si="1"/>
        <v>20169</v>
      </c>
      <c r="B10" s="15">
        <f>'[1]Removal pace breakdown'!A287</f>
        <v>42426</v>
      </c>
      <c r="C10" s="8">
        <f>'[1]Removal pace breakdown'!B287</f>
        <v>30</v>
      </c>
      <c r="D10" s="8">
        <f>'[1]Removal pace breakdown'!C287</f>
        <v>21.5</v>
      </c>
      <c r="E10" s="8">
        <f>'[1]Removal pace breakdown'!D287</f>
        <v>36.700000000000003</v>
      </c>
      <c r="F10" s="8">
        <f>'[1]Removal pace breakdown'!E287</f>
        <v>33.799999999999997</v>
      </c>
      <c r="G10" s="8">
        <f>'[1]Removal pace breakdown'!F287</f>
        <v>12</v>
      </c>
      <c r="H10" s="8">
        <f>'[1]Removal pace breakdown'!G287</f>
        <v>27.5</v>
      </c>
      <c r="I10" s="8">
        <f>'[1]Removal pace breakdown'!H287</f>
        <v>9.8000000000000007</v>
      </c>
      <c r="J10" s="16">
        <f>'[1]Removal pace breakdown'!I287</f>
        <v>6.1</v>
      </c>
      <c r="K10" s="8">
        <f>'[1]Removal pace breakdown'!J287</f>
        <v>2.2000000000000002</v>
      </c>
      <c r="L10" s="8">
        <f>'[1]Removal pace breakdown'!K287</f>
        <v>1</v>
      </c>
      <c r="M10" s="8">
        <f>'[1]Removal pace breakdown'!L287</f>
        <v>4</v>
      </c>
      <c r="N10" s="8">
        <f>'[1]Removal pace breakdown'!M287</f>
        <v>10</v>
      </c>
      <c r="O10" s="8">
        <f>'[1]Removal pace breakdown'!N287</f>
        <v>6.1</v>
      </c>
      <c r="P10" s="8">
        <f>'[1]Removal pace breakdown'!O287</f>
        <v>5.6</v>
      </c>
      <c r="Q10" s="8">
        <f>'[1]Removal pace breakdown'!P287</f>
        <v>3.8</v>
      </c>
      <c r="R10" s="8">
        <f>'[1]Removal pace breakdown'!Q287</f>
        <v>0.6</v>
      </c>
      <c r="S10" s="16">
        <f>'[1]Removal pace breakdown'!R287</f>
        <v>6.1</v>
      </c>
      <c r="T10" s="8">
        <f>'[1]Removal pace breakdown'!S287</f>
        <v>5</v>
      </c>
      <c r="U10" s="8">
        <f>'[1]Removal pace breakdown'!T287</f>
        <v>1.2</v>
      </c>
      <c r="V10" s="8">
        <f>'[1]Removal pace breakdown'!U287</f>
        <v>3</v>
      </c>
      <c r="W10" s="16">
        <f>'[1]Removal pace breakdown'!V287</f>
        <v>2</v>
      </c>
      <c r="X10" s="16">
        <f>'[1]Removal pace breakdown'!W287</f>
        <v>3.4</v>
      </c>
      <c r="Y10" s="8">
        <f>'[1]Removal pace breakdown'!X287</f>
        <v>1</v>
      </c>
      <c r="Z10" s="8">
        <f>'[1]Removal pace breakdown'!Y287</f>
        <v>1</v>
      </c>
      <c r="AA10" s="16">
        <f>'[1]Removal pace breakdown'!Z287</f>
        <v>0.3</v>
      </c>
      <c r="AB10" s="16">
        <f>'[1]Removal pace breakdown'!AA287</f>
        <v>0</v>
      </c>
      <c r="AC10" s="8">
        <f>'[1]Removal pace breakdown'!AB287</f>
        <v>0</v>
      </c>
      <c r="AD10" s="8">
        <f>'[1]Removal pace breakdown'!AC287</f>
        <v>0.5</v>
      </c>
      <c r="AE10" s="8">
        <f>'[1]Removal pace breakdown'!AD287</f>
        <v>0.5</v>
      </c>
      <c r="AF10" s="16">
        <f>'[1]Removal pace breakdown'!AE287</f>
        <v>0.4</v>
      </c>
      <c r="AG10" s="16">
        <f>'[1]Removal pace breakdown'!AF287</f>
        <v>1</v>
      </c>
      <c r="AH10" s="8">
        <f>'[1]Removal pace breakdown'!AG287</f>
        <v>0</v>
      </c>
      <c r="AI10" s="8">
        <f>'[1]Removal pace breakdown'!AH287</f>
        <v>7.7</v>
      </c>
      <c r="AJ10" s="8">
        <f>'[1]Removal pace breakdown'!AI287</f>
        <v>0.8</v>
      </c>
      <c r="AK10" s="8">
        <f>'[1]Removal pace breakdown'!AJ287</f>
        <v>0</v>
      </c>
      <c r="AL10" s="8">
        <f>'[1]Removal pace breakdown'!AK287</f>
        <v>13</v>
      </c>
      <c r="AM10" s="8">
        <f>'[1]Removal pace breakdown'!AL287</f>
        <v>3.8</v>
      </c>
      <c r="AN10" s="8">
        <f>'[1]Removal pace breakdown'!AM287</f>
        <v>1.5</v>
      </c>
      <c r="AO10" s="8">
        <f>'[1]Removal pace breakdown'!AN287</f>
        <v>0</v>
      </c>
      <c r="AP10" s="8">
        <f>'[1]Removal pace breakdown'!AO287</f>
        <v>1.5</v>
      </c>
      <c r="AQ10" s="8">
        <f>'[1]Removal pace breakdown'!AP287</f>
        <v>4.7</v>
      </c>
      <c r="AR10" s="17">
        <f t="shared" si="2"/>
        <v>269.10000000000002</v>
      </c>
      <c r="AS10" s="17">
        <f t="shared" si="3"/>
        <v>8.4</v>
      </c>
      <c r="AT10" s="17">
        <f t="shared" si="4"/>
        <v>112</v>
      </c>
      <c r="AU10" s="17">
        <f t="shared" si="5"/>
        <v>72</v>
      </c>
      <c r="AV10" s="17">
        <f t="shared" si="6"/>
        <v>57.4</v>
      </c>
      <c r="AW10" s="17">
        <f t="shared" si="7"/>
        <v>19.299999999999997</v>
      </c>
      <c r="AX10" s="63">
        <f t="shared" si="0"/>
        <v>1883.7000000000003</v>
      </c>
      <c r="BD10" s="3" t="s">
        <v>112</v>
      </c>
      <c r="BL10" s="3" t="s">
        <v>113</v>
      </c>
      <c r="BT10" s="3" t="s">
        <v>114</v>
      </c>
      <c r="CB10" s="3" t="s">
        <v>115</v>
      </c>
      <c r="CJ10" s="3" t="s">
        <v>116</v>
      </c>
      <c r="CR10" s="3" t="s">
        <v>117</v>
      </c>
      <c r="CZ10" s="3" t="s">
        <v>362</v>
      </c>
      <c r="DH10" s="3" t="s">
        <v>363</v>
      </c>
    </row>
    <row r="11" spans="1:119">
      <c r="A11" s="56" t="str">
        <f t="shared" si="1"/>
        <v>201610</v>
      </c>
      <c r="B11" s="15">
        <f>'[1]Removal pace breakdown'!A288</f>
        <v>42433</v>
      </c>
      <c r="C11" s="8">
        <f>'[1]Removal pace breakdown'!B288</f>
        <v>29.6</v>
      </c>
      <c r="D11" s="8">
        <f>'[1]Removal pace breakdown'!C288</f>
        <v>22.3</v>
      </c>
      <c r="E11" s="8">
        <f>'[1]Removal pace breakdown'!D288</f>
        <v>37.299999999999997</v>
      </c>
      <c r="F11" s="8">
        <f>'[1]Removal pace breakdown'!E288</f>
        <v>30.7</v>
      </c>
      <c r="G11" s="8">
        <f>'[1]Removal pace breakdown'!F288</f>
        <v>11.5</v>
      </c>
      <c r="H11" s="8">
        <f>'[1]Removal pace breakdown'!G288</f>
        <v>27.4</v>
      </c>
      <c r="I11" s="8">
        <f>'[1]Removal pace breakdown'!H288</f>
        <v>9.4</v>
      </c>
      <c r="J11" s="16">
        <f>'[1]Removal pace breakdown'!I288</f>
        <v>6</v>
      </c>
      <c r="K11" s="8">
        <f>'[1]Removal pace breakdown'!J288</f>
        <v>2.2000000000000002</v>
      </c>
      <c r="L11" s="8">
        <f>'[1]Removal pace breakdown'!K288</f>
        <v>1</v>
      </c>
      <c r="M11" s="8">
        <f>'[1]Removal pace breakdown'!L288</f>
        <v>4</v>
      </c>
      <c r="N11" s="8">
        <f>'[1]Removal pace breakdown'!M288</f>
        <v>9</v>
      </c>
      <c r="O11" s="8">
        <f>'[1]Removal pace breakdown'!N288</f>
        <v>6.1</v>
      </c>
      <c r="P11" s="8">
        <f>'[1]Removal pace breakdown'!O288</f>
        <v>5.2</v>
      </c>
      <c r="Q11" s="8">
        <f>'[1]Removal pace breakdown'!P288</f>
        <v>3.6</v>
      </c>
      <c r="R11" s="8">
        <f>'[1]Removal pace breakdown'!Q288</f>
        <v>0.6</v>
      </c>
      <c r="S11" s="16">
        <f>'[1]Removal pace breakdown'!R288</f>
        <v>7.5</v>
      </c>
      <c r="T11" s="8">
        <f>'[1]Removal pace breakdown'!S288</f>
        <v>3</v>
      </c>
      <c r="U11" s="8">
        <f>'[1]Removal pace breakdown'!T288</f>
        <v>0.1</v>
      </c>
      <c r="V11" s="8">
        <f>'[1]Removal pace breakdown'!U288</f>
        <v>2</v>
      </c>
      <c r="W11" s="16">
        <f>'[1]Removal pace breakdown'!V288</f>
        <v>1</v>
      </c>
      <c r="X11" s="16">
        <f>'[1]Removal pace breakdown'!W288</f>
        <v>3.7</v>
      </c>
      <c r="Y11" s="8">
        <f>'[1]Removal pace breakdown'!X288</f>
        <v>1</v>
      </c>
      <c r="Z11" s="8">
        <f>'[1]Removal pace breakdown'!Y288</f>
        <v>1.6</v>
      </c>
      <c r="AA11" s="16">
        <f>'[1]Removal pace breakdown'!Z288</f>
        <v>0.1</v>
      </c>
      <c r="AB11" s="16">
        <f>'[1]Removal pace breakdown'!AA288</f>
        <v>0</v>
      </c>
      <c r="AC11" s="8">
        <f>'[1]Removal pace breakdown'!AB288</f>
        <v>0</v>
      </c>
      <c r="AD11" s="8">
        <f>'[1]Removal pace breakdown'!AC288</f>
        <v>0.5</v>
      </c>
      <c r="AE11" s="8">
        <f>'[1]Removal pace breakdown'!AD288</f>
        <v>0.5</v>
      </c>
      <c r="AF11" s="16">
        <f>'[1]Removal pace breakdown'!AE288</f>
        <v>0.5</v>
      </c>
      <c r="AG11" s="16">
        <f>'[1]Removal pace breakdown'!AF288</f>
        <v>1</v>
      </c>
      <c r="AH11" s="8">
        <f>'[1]Removal pace breakdown'!AG288</f>
        <v>0</v>
      </c>
      <c r="AI11" s="8">
        <f>'[1]Removal pace breakdown'!AH288</f>
        <v>7.5</v>
      </c>
      <c r="AJ11" s="8">
        <f>'[1]Removal pace breakdown'!AI288</f>
        <v>0.9</v>
      </c>
      <c r="AK11" s="8">
        <f>'[1]Removal pace breakdown'!AJ288</f>
        <v>0</v>
      </c>
      <c r="AL11" s="8">
        <f>'[1]Removal pace breakdown'!AK288</f>
        <v>13</v>
      </c>
      <c r="AM11" s="8">
        <f>'[1]Removal pace breakdown'!AL288</f>
        <v>2.7</v>
      </c>
      <c r="AN11" s="8">
        <f>'[1]Removal pace breakdown'!AM288</f>
        <v>1.5</v>
      </c>
      <c r="AO11" s="8">
        <f>'[1]Removal pace breakdown'!AN288</f>
        <v>0</v>
      </c>
      <c r="AP11" s="8">
        <f>'[1]Removal pace breakdown'!AO288</f>
        <v>1.4</v>
      </c>
      <c r="AQ11" s="8">
        <f>'[1]Removal pace breakdown'!AP288</f>
        <v>6</v>
      </c>
      <c r="AR11" s="17">
        <f t="shared" si="2"/>
        <v>261.39999999999998</v>
      </c>
      <c r="AS11" s="17">
        <f t="shared" si="3"/>
        <v>8.5</v>
      </c>
      <c r="AT11" s="17">
        <f t="shared" si="4"/>
        <v>110</v>
      </c>
      <c r="AU11" s="17">
        <f t="shared" si="5"/>
        <v>73.300000000000011</v>
      </c>
      <c r="AV11" s="17">
        <f t="shared" si="6"/>
        <v>49.800000000000004</v>
      </c>
      <c r="AW11" s="17">
        <f t="shared" si="7"/>
        <v>19.8</v>
      </c>
      <c r="AX11" s="63">
        <f t="shared" si="0"/>
        <v>1829.7999999999997</v>
      </c>
      <c r="BD11" s="14"/>
      <c r="BE11" s="54">
        <v>2016</v>
      </c>
      <c r="BF11" s="54">
        <f>BE11+1</f>
        <v>2017</v>
      </c>
      <c r="BG11" s="54">
        <f>BF11+1</f>
        <v>2018</v>
      </c>
      <c r="BH11" s="54">
        <f>BG11+1</f>
        <v>2019</v>
      </c>
      <c r="BI11" s="54">
        <f>BH11+1</f>
        <v>2020</v>
      </c>
      <c r="BJ11" s="54">
        <f>BI11+1</f>
        <v>2021</v>
      </c>
      <c r="BK11" s="12" t="s">
        <v>138</v>
      </c>
      <c r="BL11" s="14"/>
      <c r="BM11" s="54">
        <v>2016</v>
      </c>
      <c r="BN11" s="54">
        <f>BM11+1</f>
        <v>2017</v>
      </c>
      <c r="BO11" s="54">
        <f>BN11+1</f>
        <v>2018</v>
      </c>
      <c r="BP11" s="54">
        <f>BO11+1</f>
        <v>2019</v>
      </c>
      <c r="BQ11" s="54">
        <f>BP11+1</f>
        <v>2020</v>
      </c>
      <c r="BR11" s="54">
        <f>BQ11+1</f>
        <v>2021</v>
      </c>
      <c r="BS11" s="12" t="s">
        <v>138</v>
      </c>
      <c r="BT11" s="14"/>
      <c r="BU11" s="54">
        <v>2016</v>
      </c>
      <c r="BV11" s="54">
        <f>BU11+1</f>
        <v>2017</v>
      </c>
      <c r="BW11" s="54">
        <f>BV11+1</f>
        <v>2018</v>
      </c>
      <c r="BX11" s="54">
        <f>BW11+1</f>
        <v>2019</v>
      </c>
      <c r="BY11" s="54">
        <f>BX11+1</f>
        <v>2020</v>
      </c>
      <c r="BZ11" s="54">
        <f>BY11+1</f>
        <v>2021</v>
      </c>
      <c r="CA11" s="12" t="s">
        <v>138</v>
      </c>
      <c r="CB11" s="14"/>
      <c r="CC11" s="54">
        <v>2016</v>
      </c>
      <c r="CD11" s="54">
        <f>CC11+1</f>
        <v>2017</v>
      </c>
      <c r="CE11" s="54">
        <f>CD11+1</f>
        <v>2018</v>
      </c>
      <c r="CF11" s="54">
        <f>CE11+1</f>
        <v>2019</v>
      </c>
      <c r="CG11" s="54">
        <f>CF11+1</f>
        <v>2020</v>
      </c>
      <c r="CH11" s="54">
        <f>CG11+1</f>
        <v>2021</v>
      </c>
      <c r="CI11" s="12" t="s">
        <v>138</v>
      </c>
      <c r="CJ11" s="14"/>
      <c r="CK11" s="54">
        <v>2016</v>
      </c>
      <c r="CL11" s="54">
        <f>CK11+1</f>
        <v>2017</v>
      </c>
      <c r="CM11" s="54">
        <f>CL11+1</f>
        <v>2018</v>
      </c>
      <c r="CN11" s="54">
        <f>CM11+1</f>
        <v>2019</v>
      </c>
      <c r="CO11" s="54">
        <f>CN11+1</f>
        <v>2020</v>
      </c>
      <c r="CP11" s="54">
        <f>CO11+1</f>
        <v>2021</v>
      </c>
      <c r="CQ11" s="12" t="s">
        <v>138</v>
      </c>
      <c r="CR11" s="14"/>
      <c r="CS11" s="54">
        <v>2016</v>
      </c>
      <c r="CT11" s="54">
        <f>CS11+1</f>
        <v>2017</v>
      </c>
      <c r="CU11" s="54">
        <f>CT11+1</f>
        <v>2018</v>
      </c>
      <c r="CV11" s="54">
        <f>CU11+1</f>
        <v>2019</v>
      </c>
      <c r="CW11" s="54">
        <f>CV11+1</f>
        <v>2020</v>
      </c>
      <c r="CX11" s="54">
        <f>CW11+1</f>
        <v>2021</v>
      </c>
      <c r="CY11" s="12" t="s">
        <v>138</v>
      </c>
      <c r="CZ11" s="14"/>
      <c r="DA11" s="54">
        <v>2016</v>
      </c>
      <c r="DB11" s="54">
        <f>DA11+1</f>
        <v>2017</v>
      </c>
      <c r="DC11" s="54">
        <f>DB11+1</f>
        <v>2018</v>
      </c>
      <c r="DD11" s="54">
        <f>DC11+1</f>
        <v>2019</v>
      </c>
      <c r="DE11" s="54">
        <f>DD11+1</f>
        <v>2020</v>
      </c>
      <c r="DF11" s="54">
        <f>DE11+1</f>
        <v>2021</v>
      </c>
      <c r="DG11" s="12" t="s">
        <v>138</v>
      </c>
      <c r="DH11" s="14"/>
      <c r="DI11" s="54">
        <v>2016</v>
      </c>
      <c r="DJ11" s="54">
        <f>DI11+1</f>
        <v>2017</v>
      </c>
      <c r="DK11" s="54">
        <f>DJ11+1</f>
        <v>2018</v>
      </c>
      <c r="DL11" s="54">
        <f>DK11+1</f>
        <v>2019</v>
      </c>
      <c r="DM11" s="54">
        <f>DL11+1</f>
        <v>2020</v>
      </c>
      <c r="DN11" s="54">
        <f>DM11+1</f>
        <v>2021</v>
      </c>
      <c r="DO11" s="12" t="s">
        <v>138</v>
      </c>
    </row>
    <row r="12" spans="1:119">
      <c r="A12" s="56" t="str">
        <f t="shared" si="1"/>
        <v>201611</v>
      </c>
      <c r="B12" s="15">
        <f>'[1]Removal pace breakdown'!A289</f>
        <v>42440</v>
      </c>
      <c r="C12" s="8">
        <f>'[1]Removal pace breakdown'!B289</f>
        <v>30</v>
      </c>
      <c r="D12" s="8">
        <f>'[1]Removal pace breakdown'!C289</f>
        <v>20.6</v>
      </c>
      <c r="E12" s="8">
        <f>'[1]Removal pace breakdown'!D289</f>
        <v>38.700000000000003</v>
      </c>
      <c r="F12" s="8">
        <f>'[1]Removal pace breakdown'!E289</f>
        <v>29.4</v>
      </c>
      <c r="G12" s="8">
        <f>'[1]Removal pace breakdown'!F289</f>
        <v>12</v>
      </c>
      <c r="H12" s="8">
        <f>'[1]Removal pace breakdown'!G289</f>
        <v>28</v>
      </c>
      <c r="I12" s="8">
        <f>'[1]Removal pace breakdown'!H289</f>
        <v>8.6</v>
      </c>
      <c r="J12" s="16">
        <f>'[1]Removal pace breakdown'!I289</f>
        <v>6</v>
      </c>
      <c r="K12" s="8">
        <f>'[1]Removal pace breakdown'!J289</f>
        <v>2.8</v>
      </c>
      <c r="L12" s="8">
        <f>'[1]Removal pace breakdown'!K289</f>
        <v>1</v>
      </c>
      <c r="M12" s="8">
        <f>'[1]Removal pace breakdown'!L289</f>
        <v>4</v>
      </c>
      <c r="N12" s="8">
        <f>'[1]Removal pace breakdown'!M289</f>
        <v>5.3</v>
      </c>
      <c r="O12" s="8">
        <f>'[1]Removal pace breakdown'!N289</f>
        <v>6</v>
      </c>
      <c r="P12" s="8">
        <f>'[1]Removal pace breakdown'!O289</f>
        <v>6</v>
      </c>
      <c r="Q12" s="8">
        <f>'[1]Removal pace breakdown'!P289</f>
        <v>3.7</v>
      </c>
      <c r="R12" s="8">
        <f>'[1]Removal pace breakdown'!Q289</f>
        <v>1.3</v>
      </c>
      <c r="S12" s="16">
        <f>'[1]Removal pace breakdown'!R289</f>
        <v>9.3000000000000007</v>
      </c>
      <c r="T12" s="8">
        <f>'[1]Removal pace breakdown'!S289</f>
        <v>5</v>
      </c>
      <c r="U12" s="8">
        <f>'[1]Removal pace breakdown'!T289</f>
        <v>1.9</v>
      </c>
      <c r="V12" s="8">
        <f>'[1]Removal pace breakdown'!U289</f>
        <v>2</v>
      </c>
      <c r="W12" s="16">
        <f>'[1]Removal pace breakdown'!V289</f>
        <v>1</v>
      </c>
      <c r="X12" s="16">
        <f>'[1]Removal pace breakdown'!W289</f>
        <v>7.7</v>
      </c>
      <c r="Y12" s="8">
        <f>'[1]Removal pace breakdown'!X289</f>
        <v>1</v>
      </c>
      <c r="Z12" s="8">
        <f>'[1]Removal pace breakdown'!Y289</f>
        <v>1</v>
      </c>
      <c r="AA12" s="16">
        <f>'[1]Removal pace breakdown'!Z289</f>
        <v>0.2</v>
      </c>
      <c r="AB12" s="16">
        <f>'[1]Removal pace breakdown'!AA289</f>
        <v>0</v>
      </c>
      <c r="AC12" s="8">
        <f>'[1]Removal pace breakdown'!AB289</f>
        <v>0</v>
      </c>
      <c r="AD12" s="8">
        <f>'[1]Removal pace breakdown'!AC289</f>
        <v>1</v>
      </c>
      <c r="AE12" s="8">
        <f>'[1]Removal pace breakdown'!AD289</f>
        <v>0.9</v>
      </c>
      <c r="AF12" s="16">
        <f>'[1]Removal pace breakdown'!AE289</f>
        <v>1.9</v>
      </c>
      <c r="AG12" s="16">
        <f>'[1]Removal pace breakdown'!AF289</f>
        <v>1</v>
      </c>
      <c r="AH12" s="8">
        <f>'[1]Removal pace breakdown'!AG289</f>
        <v>0</v>
      </c>
      <c r="AI12" s="8">
        <f>'[1]Removal pace breakdown'!AH289</f>
        <v>7.5</v>
      </c>
      <c r="AJ12" s="8">
        <f>'[1]Removal pace breakdown'!AI289</f>
        <v>1</v>
      </c>
      <c r="AK12" s="8">
        <f>'[1]Removal pace breakdown'!AJ289</f>
        <v>0</v>
      </c>
      <c r="AL12" s="8">
        <f>'[1]Removal pace breakdown'!AK289</f>
        <v>12.6</v>
      </c>
      <c r="AM12" s="8">
        <f>'[1]Removal pace breakdown'!AL289</f>
        <v>3.5</v>
      </c>
      <c r="AN12" s="8">
        <f>'[1]Removal pace breakdown'!AM289</f>
        <v>1</v>
      </c>
      <c r="AO12" s="8">
        <f>'[1]Removal pace breakdown'!AN289</f>
        <v>0</v>
      </c>
      <c r="AP12" s="8">
        <f>'[1]Removal pace breakdown'!AO289</f>
        <v>1.2</v>
      </c>
      <c r="AQ12" s="8">
        <f>'[1]Removal pace breakdown'!AP289</f>
        <v>8.1</v>
      </c>
      <c r="AR12" s="17">
        <f t="shared" si="2"/>
        <v>272.20000000000005</v>
      </c>
      <c r="AS12" s="17">
        <f t="shared" si="3"/>
        <v>9</v>
      </c>
      <c r="AT12" s="17">
        <f t="shared" si="4"/>
        <v>109.69999999999999</v>
      </c>
      <c r="AU12" s="17">
        <f t="shared" si="5"/>
        <v>73.2</v>
      </c>
      <c r="AV12" s="17">
        <f t="shared" si="6"/>
        <v>53.2</v>
      </c>
      <c r="AW12" s="17">
        <f t="shared" si="7"/>
        <v>27.099999999999998</v>
      </c>
      <c r="AX12" s="63">
        <f t="shared" si="0"/>
        <v>1905.4000000000003</v>
      </c>
      <c r="BC12" s="15">
        <f>BC13-7</f>
        <v>43825</v>
      </c>
      <c r="BD12" s="55">
        <v>52</v>
      </c>
      <c r="BE12" s="65"/>
      <c r="BF12" s="65">
        <f>BE64</f>
        <v>16.233000000000001</v>
      </c>
      <c r="BG12" s="65">
        <f>BF64</f>
        <v>18.655000000000005</v>
      </c>
      <c r="BH12" s="65">
        <f>BG64</f>
        <v>18.566100000000006</v>
      </c>
      <c r="BI12" s="65">
        <f>BH64</f>
        <v>21.407400000000006</v>
      </c>
      <c r="BJ12" s="65">
        <f>BI64</f>
        <v>21.277200000000008</v>
      </c>
      <c r="BK12" s="98">
        <f t="shared" ref="BK12:BK23" si="8">SUM(BS12,CA12,CI12,CQ12,CY12)</f>
        <v>21.407400000000003</v>
      </c>
      <c r="BL12" s="55">
        <v>52</v>
      </c>
      <c r="BM12" s="65"/>
      <c r="BN12" s="65">
        <f>BM64</f>
        <v>0.78400000000000003</v>
      </c>
      <c r="BO12" s="65">
        <f>BN64</f>
        <v>0.88200000000000001</v>
      </c>
      <c r="BP12" s="65">
        <f>BO64</f>
        <v>1.4910000000000001</v>
      </c>
      <c r="BQ12" s="65">
        <f>BP64</f>
        <v>1.5260000000000002</v>
      </c>
      <c r="BR12" s="65">
        <f>BQ64</f>
        <v>1.6891000000000003</v>
      </c>
      <c r="BS12" s="16">
        <f>BQ12</f>
        <v>1.5260000000000002</v>
      </c>
      <c r="BT12" s="55">
        <v>52</v>
      </c>
      <c r="BU12" s="65"/>
      <c r="BV12" s="65">
        <f>BU64</f>
        <v>4.2699999999999996</v>
      </c>
      <c r="BW12" s="65">
        <f>BV64</f>
        <v>5.6490000000000009</v>
      </c>
      <c r="BX12" s="65">
        <f>BW64</f>
        <v>5.0890000000000004</v>
      </c>
      <c r="BY12" s="65">
        <f>BX64</f>
        <v>7.4130000000000011</v>
      </c>
      <c r="BZ12" s="65">
        <f>BY64</f>
        <v>6.0550000000000006</v>
      </c>
      <c r="CA12" s="63">
        <f>BY12</f>
        <v>7.4130000000000011</v>
      </c>
      <c r="CB12" s="55">
        <v>52</v>
      </c>
      <c r="CC12" s="65"/>
      <c r="CD12" s="65">
        <f>CC64</f>
        <v>4.6759999999999993</v>
      </c>
      <c r="CE12" s="65">
        <f>CD64</f>
        <v>4.9056000000000006</v>
      </c>
      <c r="CF12" s="65">
        <f>CE64</f>
        <v>4.9378000000000002</v>
      </c>
      <c r="CG12" s="65">
        <f>CF64</f>
        <v>5.1589999999999998</v>
      </c>
      <c r="CH12" s="65">
        <f>CG64</f>
        <v>5.2282999999999991</v>
      </c>
      <c r="CI12" s="63">
        <f>CG12</f>
        <v>5.1589999999999998</v>
      </c>
      <c r="CJ12" s="55">
        <v>52</v>
      </c>
      <c r="CK12" s="65"/>
      <c r="CL12" s="65">
        <f>CK64</f>
        <v>4.9350000000000005</v>
      </c>
      <c r="CM12" s="65">
        <f>CL64</f>
        <v>5.4404000000000003</v>
      </c>
      <c r="CN12" s="65">
        <f>CM64</f>
        <v>5.1093000000000002</v>
      </c>
      <c r="CO12" s="65">
        <f>CN64</f>
        <v>5.6084000000000005</v>
      </c>
      <c r="CP12" s="65">
        <f>CO64</f>
        <v>6.0480000000000009</v>
      </c>
      <c r="CQ12" s="63">
        <f>CO12</f>
        <v>5.6084000000000005</v>
      </c>
      <c r="CR12" s="55">
        <v>52</v>
      </c>
      <c r="CS12" s="65"/>
      <c r="CT12" s="65">
        <f>CS64</f>
        <v>1.5680000000000003</v>
      </c>
      <c r="CU12" s="65">
        <f>CT64</f>
        <v>1.7780000000000002</v>
      </c>
      <c r="CV12" s="65">
        <f>CU64</f>
        <v>1.9390000000000001</v>
      </c>
      <c r="CW12" s="65">
        <f>CV64</f>
        <v>1.7010000000000003</v>
      </c>
      <c r="CX12" s="65">
        <f>CW64</f>
        <v>2.2568000000000001</v>
      </c>
      <c r="CY12" s="63">
        <f>CW12</f>
        <v>1.7010000000000003</v>
      </c>
      <c r="CZ12" s="55">
        <v>52</v>
      </c>
      <c r="DA12" s="65"/>
      <c r="DB12" s="65">
        <f>DA64</f>
        <v>234</v>
      </c>
      <c r="DC12" s="65">
        <f>DB64</f>
        <v>259</v>
      </c>
      <c r="DD12" s="65">
        <f>DC64</f>
        <v>130</v>
      </c>
      <c r="DE12" s="65">
        <f>DD64</f>
        <v>380</v>
      </c>
      <c r="DF12" s="65">
        <f>DE64</f>
        <v>295</v>
      </c>
      <c r="DG12" s="63">
        <f>DE12</f>
        <v>380</v>
      </c>
      <c r="DH12" s="55">
        <v>52</v>
      </c>
      <c r="DI12" s="65"/>
      <c r="DJ12" s="65">
        <f>DI64</f>
        <v>262</v>
      </c>
      <c r="DK12" s="65">
        <f>DJ64</f>
        <v>330</v>
      </c>
      <c r="DL12" s="65">
        <f>DK64</f>
        <v>307</v>
      </c>
      <c r="DM12" s="65">
        <f>DL64</f>
        <v>380</v>
      </c>
      <c r="DN12" s="65">
        <f>DM64</f>
        <v>245</v>
      </c>
      <c r="DO12" s="63">
        <f>DM12</f>
        <v>380</v>
      </c>
    </row>
    <row r="13" spans="1:119">
      <c r="A13" s="56" t="str">
        <f t="shared" si="1"/>
        <v>201612</v>
      </c>
      <c r="B13" s="15">
        <f>'[1]Removal pace breakdown'!A290</f>
        <v>42447</v>
      </c>
      <c r="C13" s="8">
        <f>'[1]Removal pace breakdown'!B290</f>
        <v>28</v>
      </c>
      <c r="D13" s="8">
        <f>'[1]Removal pace breakdown'!C290</f>
        <v>20</v>
      </c>
      <c r="E13" s="8">
        <f>'[1]Removal pace breakdown'!D290</f>
        <v>37.5</v>
      </c>
      <c r="F13" s="8">
        <f>'[1]Removal pace breakdown'!E290</f>
        <v>27</v>
      </c>
      <c r="G13" s="8">
        <f>'[1]Removal pace breakdown'!F290</f>
        <v>11</v>
      </c>
      <c r="H13" s="8">
        <f>'[1]Removal pace breakdown'!G290</f>
        <v>26</v>
      </c>
      <c r="I13" s="8">
        <f>'[1]Removal pace breakdown'!H290</f>
        <v>7.1</v>
      </c>
      <c r="J13" s="16">
        <f>'[1]Removal pace breakdown'!I290</f>
        <v>5.8</v>
      </c>
      <c r="K13" s="8">
        <f>'[1]Removal pace breakdown'!J290</f>
        <v>4.2</v>
      </c>
      <c r="L13" s="8">
        <f>'[1]Removal pace breakdown'!K290</f>
        <v>1</v>
      </c>
      <c r="M13" s="8">
        <f>'[1]Removal pace breakdown'!L290</f>
        <v>4</v>
      </c>
      <c r="N13" s="8">
        <f>'[1]Removal pace breakdown'!M290</f>
        <v>8</v>
      </c>
      <c r="O13" s="8">
        <f>'[1]Removal pace breakdown'!N290</f>
        <v>6.2</v>
      </c>
      <c r="P13" s="8">
        <f>'[1]Removal pace breakdown'!O290</f>
        <v>5</v>
      </c>
      <c r="Q13" s="8">
        <f>'[1]Removal pace breakdown'!P290</f>
        <v>4.3</v>
      </c>
      <c r="R13" s="8">
        <f>'[1]Removal pace breakdown'!Q290</f>
        <v>1.3</v>
      </c>
      <c r="S13" s="16">
        <f>'[1]Removal pace breakdown'!R290</f>
        <v>8.1999999999999993</v>
      </c>
      <c r="T13" s="8">
        <f>'[1]Removal pace breakdown'!S290</f>
        <v>2</v>
      </c>
      <c r="U13" s="8">
        <f>'[1]Removal pace breakdown'!T290</f>
        <v>1.4</v>
      </c>
      <c r="V13" s="8">
        <f>'[1]Removal pace breakdown'!U290</f>
        <v>3</v>
      </c>
      <c r="W13" s="16">
        <f>'[1]Removal pace breakdown'!V290</f>
        <v>1</v>
      </c>
      <c r="X13" s="16">
        <f>'[1]Removal pace breakdown'!W290</f>
        <v>6</v>
      </c>
      <c r="Y13" s="8">
        <f>'[1]Removal pace breakdown'!X290</f>
        <v>1.5</v>
      </c>
      <c r="Z13" s="8">
        <f>'[1]Removal pace breakdown'!Y290</f>
        <v>1</v>
      </c>
      <c r="AA13" s="16">
        <f>'[1]Removal pace breakdown'!Z290</f>
        <v>0.1</v>
      </c>
      <c r="AB13" s="16">
        <f>'[1]Removal pace breakdown'!AA290</f>
        <v>0</v>
      </c>
      <c r="AC13" s="8">
        <f>'[1]Removal pace breakdown'!AB290</f>
        <v>0.5</v>
      </c>
      <c r="AD13" s="8">
        <f>'[1]Removal pace breakdown'!AC290</f>
        <v>1</v>
      </c>
      <c r="AE13" s="8">
        <f>'[1]Removal pace breakdown'!AD290</f>
        <v>0.4</v>
      </c>
      <c r="AF13" s="16">
        <f>'[1]Removal pace breakdown'!AE290</f>
        <v>0.8</v>
      </c>
      <c r="AG13" s="16">
        <f>'[1]Removal pace breakdown'!AF290</f>
        <v>1</v>
      </c>
      <c r="AH13" s="8">
        <f>'[1]Removal pace breakdown'!AG290</f>
        <v>0.4</v>
      </c>
      <c r="AI13" s="8">
        <f>'[1]Removal pace breakdown'!AH290</f>
        <v>7.5</v>
      </c>
      <c r="AJ13" s="8">
        <f>'[1]Removal pace breakdown'!AI290</f>
        <v>1</v>
      </c>
      <c r="AK13" s="8">
        <f>'[1]Removal pace breakdown'!AJ290</f>
        <v>0.7</v>
      </c>
      <c r="AL13" s="8">
        <f>'[1]Removal pace breakdown'!AK290</f>
        <v>14</v>
      </c>
      <c r="AM13" s="8">
        <f>'[1]Removal pace breakdown'!AL290</f>
        <v>4.9000000000000004</v>
      </c>
      <c r="AN13" s="8">
        <f>'[1]Removal pace breakdown'!AM290</f>
        <v>1</v>
      </c>
      <c r="AO13" s="8">
        <f>'[1]Removal pace breakdown'!AN290</f>
        <v>0.3</v>
      </c>
      <c r="AP13" s="8">
        <f>'[1]Removal pace breakdown'!AO290</f>
        <v>1.2</v>
      </c>
      <c r="AQ13" s="8">
        <f>'[1]Removal pace breakdown'!AP290</f>
        <v>6.5</v>
      </c>
      <c r="AR13" s="17">
        <f t="shared" si="2"/>
        <v>261.8</v>
      </c>
      <c r="AS13" s="17">
        <f t="shared" si="3"/>
        <v>9.1999999999999993</v>
      </c>
      <c r="AT13" s="17">
        <f t="shared" si="4"/>
        <v>105.5</v>
      </c>
      <c r="AU13" s="17">
        <f t="shared" si="5"/>
        <v>67.3</v>
      </c>
      <c r="AV13" s="17">
        <f t="shared" si="6"/>
        <v>56.9</v>
      </c>
      <c r="AW13" s="17">
        <f t="shared" si="7"/>
        <v>22.900000000000002</v>
      </c>
      <c r="AX13" s="63">
        <f t="shared" si="0"/>
        <v>1832.6000000000001</v>
      </c>
      <c r="BC13" s="15">
        <v>43832</v>
      </c>
      <c r="BD13" s="55">
        <v>1</v>
      </c>
      <c r="BE13" s="64">
        <f t="shared" ref="BE13:BJ22" si="9">VLOOKUP(BE$11&amp;$BD13,$A$3:$AW$652,44,0)*0.07</f>
        <v>18.459000000000003</v>
      </c>
      <c r="BF13" s="64">
        <f t="shared" si="9"/>
        <v>17.493000000000006</v>
      </c>
      <c r="BG13" s="64">
        <f t="shared" si="9"/>
        <v>18.113900000000001</v>
      </c>
      <c r="BH13" s="64">
        <f t="shared" si="9"/>
        <v>18.482100000000003</v>
      </c>
      <c r="BI13" s="64">
        <f t="shared" si="9"/>
        <v>21.569800000000004</v>
      </c>
      <c r="BJ13" s="64">
        <f t="shared" si="9"/>
        <v>19.606999999999999</v>
      </c>
      <c r="BK13" s="98">
        <f t="shared" si="8"/>
        <v>21.569800000000001</v>
      </c>
      <c r="BL13" s="55">
        <v>1</v>
      </c>
      <c r="BM13" s="64">
        <f t="shared" ref="BM13:BR22" si="10">VLOOKUP(BM$11&amp;$BD13,$A$3:$AW$652,45,0)*0.07</f>
        <v>0.64400000000000002</v>
      </c>
      <c r="BN13" s="64">
        <f t="shared" si="10"/>
        <v>0.95900000000000019</v>
      </c>
      <c r="BO13" s="64">
        <f t="shared" si="10"/>
        <v>1.0080000000000002</v>
      </c>
      <c r="BP13" s="64">
        <f t="shared" si="10"/>
        <v>1.4700000000000002</v>
      </c>
      <c r="BQ13" s="64">
        <f t="shared" si="10"/>
        <v>1.5960000000000003</v>
      </c>
      <c r="BR13" s="64">
        <f t="shared" si="10"/>
        <v>1.5750000000000002</v>
      </c>
      <c r="BS13" s="16">
        <f>BQ13</f>
        <v>1.5960000000000003</v>
      </c>
      <c r="BT13" s="55">
        <v>1</v>
      </c>
      <c r="BU13" s="64">
        <f t="shared" ref="BU13:BZ22" si="11">VLOOKUP(BU$11&amp;$BD13,$A$3:$AW$652,46,0)*0.07</f>
        <v>7.5389999999999997</v>
      </c>
      <c r="BV13" s="64">
        <f t="shared" si="11"/>
        <v>6.0550000000000006</v>
      </c>
      <c r="BW13" s="64">
        <f t="shared" si="11"/>
        <v>5.3620000000000001</v>
      </c>
      <c r="BX13" s="64">
        <f t="shared" si="11"/>
        <v>4.7950000000000008</v>
      </c>
      <c r="BY13" s="64">
        <f t="shared" si="11"/>
        <v>7.0210000000000008</v>
      </c>
      <c r="BZ13" s="64">
        <f t="shared" si="11"/>
        <v>5.9150000000000009</v>
      </c>
      <c r="CA13" s="63">
        <f>BY13</f>
        <v>7.0210000000000008</v>
      </c>
      <c r="CB13" s="55">
        <v>1</v>
      </c>
      <c r="CC13" s="64">
        <f t="shared" ref="CC13:CH22" si="12">VLOOKUP(CC$11&amp;$BD13,$A$3:$AW$652,47,0)*0.07</f>
        <v>4.7810000000000006</v>
      </c>
      <c r="CD13" s="64">
        <f t="shared" si="12"/>
        <v>4.6759999999999993</v>
      </c>
      <c r="CE13" s="64">
        <f t="shared" si="12"/>
        <v>4.6809000000000012</v>
      </c>
      <c r="CF13" s="64">
        <f t="shared" si="12"/>
        <v>4.8929999999999998</v>
      </c>
      <c r="CG13" s="64">
        <f t="shared" si="12"/>
        <v>5.0679999999999996</v>
      </c>
      <c r="CH13" s="64">
        <f t="shared" si="12"/>
        <v>4.7158999999999995</v>
      </c>
      <c r="CI13" s="63">
        <f>CG13</f>
        <v>5.0679999999999996</v>
      </c>
      <c r="CJ13" s="55">
        <v>1</v>
      </c>
      <c r="CK13" s="64">
        <f t="shared" ref="CK13:CP22" si="13">VLOOKUP(CK$11&amp;$BD13,$A$3:$AW$652,48,0)*0.07</f>
        <v>4.4030000000000005</v>
      </c>
      <c r="CL13" s="64">
        <f t="shared" si="13"/>
        <v>4.4870000000000001</v>
      </c>
      <c r="CM13" s="64">
        <f t="shared" si="13"/>
        <v>5.327</v>
      </c>
      <c r="CN13" s="64">
        <f t="shared" si="13"/>
        <v>5.353600000000001</v>
      </c>
      <c r="CO13" s="64">
        <f t="shared" si="13"/>
        <v>6.1908000000000003</v>
      </c>
      <c r="CP13" s="64">
        <f t="shared" si="13"/>
        <v>5.3620000000000001</v>
      </c>
      <c r="CQ13" s="63">
        <f>CO13</f>
        <v>6.1908000000000003</v>
      </c>
      <c r="CR13" s="55">
        <v>1</v>
      </c>
      <c r="CS13" s="64">
        <f t="shared" ref="CS13:CX22" si="14">VLOOKUP(CS$11&amp;$BD13,$A$3:$AW$652,49,0)*0.07</f>
        <v>1.0920000000000003</v>
      </c>
      <c r="CT13" s="64">
        <f t="shared" si="14"/>
        <v>1.3160000000000003</v>
      </c>
      <c r="CU13" s="64">
        <f t="shared" si="14"/>
        <v>1.736</v>
      </c>
      <c r="CV13" s="64">
        <f t="shared" si="14"/>
        <v>1.9705000000000001</v>
      </c>
      <c r="CW13" s="64">
        <f t="shared" si="14"/>
        <v>1.6940000000000002</v>
      </c>
      <c r="CX13" s="64">
        <f t="shared" si="14"/>
        <v>2.0390999999999999</v>
      </c>
      <c r="CY13" s="63">
        <f>CW13</f>
        <v>1.6940000000000002</v>
      </c>
      <c r="CZ13" s="55">
        <v>1</v>
      </c>
      <c r="DA13" s="64">
        <f t="shared" ref="DA13:DA44" si="15">VLOOKUP(DA$11&amp;$BD13,$A$3:$AW$652,5,0)*10</f>
        <v>371</v>
      </c>
      <c r="DB13" s="64">
        <f t="shared" ref="DB13:DF13" si="16">VLOOKUP(DB$11&amp;$BD13,$A$3:$AW$652,5,0)*10</f>
        <v>223</v>
      </c>
      <c r="DC13" s="64">
        <f t="shared" si="16"/>
        <v>271</v>
      </c>
      <c r="DD13" s="64">
        <f t="shared" si="16"/>
        <v>120</v>
      </c>
      <c r="DE13" s="64">
        <f t="shared" si="16"/>
        <v>350</v>
      </c>
      <c r="DF13" s="64">
        <f t="shared" si="16"/>
        <v>275</v>
      </c>
      <c r="DG13" s="63">
        <f>DE13</f>
        <v>350</v>
      </c>
      <c r="DH13" s="55">
        <v>1</v>
      </c>
      <c r="DI13" s="64">
        <f t="shared" ref="DI13:DI44" si="17">VLOOKUP(DI$11&amp;$BD13,$A$3:$AW$652,6,0)*10</f>
        <v>305</v>
      </c>
      <c r="DJ13" s="64">
        <f t="shared" ref="DJ13:DN13" si="18">VLOOKUP(DJ$11&amp;$BD13,$A$3:$AW$652,6,0)*10</f>
        <v>300</v>
      </c>
      <c r="DK13" s="64">
        <f t="shared" si="18"/>
        <v>260</v>
      </c>
      <c r="DL13" s="64">
        <f t="shared" si="18"/>
        <v>265</v>
      </c>
      <c r="DM13" s="64">
        <f t="shared" si="18"/>
        <v>390</v>
      </c>
      <c r="DN13" s="64">
        <f t="shared" si="18"/>
        <v>245</v>
      </c>
      <c r="DO13" s="63">
        <f>DM13</f>
        <v>390</v>
      </c>
    </row>
    <row r="14" spans="1:119">
      <c r="A14" s="56" t="str">
        <f t="shared" si="1"/>
        <v>201613</v>
      </c>
      <c r="B14" s="15">
        <f>'[1]Removal pace breakdown'!A291</f>
        <v>42454</v>
      </c>
      <c r="C14" s="8">
        <f>'[1]Removal pace breakdown'!B291</f>
        <v>30</v>
      </c>
      <c r="D14" s="8">
        <f>'[1]Removal pace breakdown'!C291</f>
        <v>20</v>
      </c>
      <c r="E14" s="8">
        <f>'[1]Removal pace breakdown'!D291</f>
        <v>36.5</v>
      </c>
      <c r="F14" s="8">
        <f>'[1]Removal pace breakdown'!E291</f>
        <v>29.3</v>
      </c>
      <c r="G14" s="8">
        <f>'[1]Removal pace breakdown'!F291</f>
        <v>11</v>
      </c>
      <c r="H14" s="8">
        <f>'[1]Removal pace breakdown'!G291</f>
        <v>24</v>
      </c>
      <c r="I14" s="8">
        <f>'[1]Removal pace breakdown'!H291</f>
        <v>7.6</v>
      </c>
      <c r="J14" s="16">
        <f>'[1]Removal pace breakdown'!I291</f>
        <v>5.0999999999999996</v>
      </c>
      <c r="K14" s="8">
        <f>'[1]Removal pace breakdown'!J291</f>
        <v>4</v>
      </c>
      <c r="L14" s="8">
        <f>'[1]Removal pace breakdown'!K291</f>
        <v>1</v>
      </c>
      <c r="M14" s="8">
        <f>'[1]Removal pace breakdown'!L291</f>
        <v>4</v>
      </c>
      <c r="N14" s="8">
        <f>'[1]Removal pace breakdown'!M291</f>
        <v>8</v>
      </c>
      <c r="O14" s="8">
        <f>'[1]Removal pace breakdown'!N291</f>
        <v>6.2</v>
      </c>
      <c r="P14" s="8">
        <f>'[1]Removal pace breakdown'!O291</f>
        <v>6</v>
      </c>
      <c r="Q14" s="8">
        <f>'[1]Removal pace breakdown'!P291</f>
        <v>6.8</v>
      </c>
      <c r="R14" s="8">
        <f>'[1]Removal pace breakdown'!Q291</f>
        <v>1.3</v>
      </c>
      <c r="S14" s="16">
        <f>'[1]Removal pace breakdown'!R291</f>
        <v>6</v>
      </c>
      <c r="T14" s="8">
        <f>'[1]Removal pace breakdown'!S291</f>
        <v>3</v>
      </c>
      <c r="U14" s="8">
        <f>'[1]Removal pace breakdown'!T291</f>
        <v>1.2</v>
      </c>
      <c r="V14" s="8">
        <f>'[1]Removal pace breakdown'!U291</f>
        <v>0</v>
      </c>
      <c r="W14" s="16">
        <f>'[1]Removal pace breakdown'!V291</f>
        <v>2</v>
      </c>
      <c r="X14" s="16">
        <f>'[1]Removal pace breakdown'!W291</f>
        <v>5.2</v>
      </c>
      <c r="Y14" s="8">
        <f>'[1]Removal pace breakdown'!X291</f>
        <v>1.3</v>
      </c>
      <c r="Z14" s="8">
        <f>'[1]Removal pace breakdown'!Y291</f>
        <v>1</v>
      </c>
      <c r="AA14" s="16">
        <f>'[1]Removal pace breakdown'!Z291</f>
        <v>0.1</v>
      </c>
      <c r="AB14" s="16">
        <f>'[1]Removal pace breakdown'!AA291</f>
        <v>0</v>
      </c>
      <c r="AC14" s="8">
        <f>'[1]Removal pace breakdown'!AB291</f>
        <v>0</v>
      </c>
      <c r="AD14" s="8">
        <f>'[1]Removal pace breakdown'!AC291</f>
        <v>0.7</v>
      </c>
      <c r="AE14" s="8">
        <f>'[1]Removal pace breakdown'!AD291</f>
        <v>0.2</v>
      </c>
      <c r="AF14" s="16">
        <f>'[1]Removal pace breakdown'!AE291</f>
        <v>1.5</v>
      </c>
      <c r="AG14" s="16">
        <f>'[1]Removal pace breakdown'!AF291</f>
        <v>1</v>
      </c>
      <c r="AH14" s="8">
        <f>'[1]Removal pace breakdown'!AG291</f>
        <v>0</v>
      </c>
      <c r="AI14" s="8">
        <f>'[1]Removal pace breakdown'!AH291</f>
        <v>8</v>
      </c>
      <c r="AJ14" s="8">
        <f>'[1]Removal pace breakdown'!AI291</f>
        <v>0.8</v>
      </c>
      <c r="AK14" s="8">
        <f>'[1]Removal pace breakdown'!AJ291</f>
        <v>0.1</v>
      </c>
      <c r="AL14" s="8">
        <f>'[1]Removal pace breakdown'!AK291</f>
        <v>13.5</v>
      </c>
      <c r="AM14" s="8">
        <f>'[1]Removal pace breakdown'!AL291</f>
        <v>5.2</v>
      </c>
      <c r="AN14" s="8">
        <f>'[1]Removal pace breakdown'!AM291</f>
        <v>1</v>
      </c>
      <c r="AO14" s="8">
        <f>'[1]Removal pace breakdown'!AN291</f>
        <v>0.3</v>
      </c>
      <c r="AP14" s="8">
        <f>'[1]Removal pace breakdown'!AO291</f>
        <v>1.2</v>
      </c>
      <c r="AQ14" s="8">
        <f>'[1]Removal pace breakdown'!AP291</f>
        <v>6.5</v>
      </c>
      <c r="AR14" s="17">
        <f t="shared" si="2"/>
        <v>260.59999999999997</v>
      </c>
      <c r="AS14" s="17">
        <f t="shared" si="3"/>
        <v>8.7000000000000011</v>
      </c>
      <c r="AT14" s="17">
        <f t="shared" si="4"/>
        <v>104.3</v>
      </c>
      <c r="AU14" s="17">
        <f t="shared" si="5"/>
        <v>69.599999999999994</v>
      </c>
      <c r="AV14" s="17">
        <f t="shared" si="6"/>
        <v>57.1</v>
      </c>
      <c r="AW14" s="17">
        <f t="shared" si="7"/>
        <v>20.900000000000002</v>
      </c>
      <c r="AX14" s="63">
        <f t="shared" si="0"/>
        <v>1824.1999999999998</v>
      </c>
      <c r="BC14" s="15">
        <f>BC13+7</f>
        <v>43839</v>
      </c>
      <c r="BD14" s="55">
        <v>2</v>
      </c>
      <c r="BE14" s="64">
        <f t="shared" si="9"/>
        <v>17.793999999999997</v>
      </c>
      <c r="BF14" s="64">
        <f t="shared" si="9"/>
        <v>18.844000000000001</v>
      </c>
      <c r="BG14" s="64">
        <f t="shared" si="9"/>
        <v>18.778900000000004</v>
      </c>
      <c r="BH14" s="64">
        <f t="shared" si="9"/>
        <v>19.562900000000003</v>
      </c>
      <c r="BI14" s="64">
        <f t="shared" si="9"/>
        <v>21.309400000000007</v>
      </c>
      <c r="BJ14" s="64">
        <f t="shared" si="9"/>
        <v>21.158199999999994</v>
      </c>
      <c r="BK14" s="98">
        <f t="shared" si="8"/>
        <v>21.3094</v>
      </c>
      <c r="BL14" s="55">
        <v>2</v>
      </c>
      <c r="BM14" s="64">
        <f t="shared" si="10"/>
        <v>0.58800000000000008</v>
      </c>
      <c r="BN14" s="64">
        <f t="shared" si="10"/>
        <v>0.93100000000000016</v>
      </c>
      <c r="BO14" s="64">
        <f t="shared" si="10"/>
        <v>1.0850000000000002</v>
      </c>
      <c r="BP14" s="64">
        <f t="shared" si="10"/>
        <v>1.4420000000000002</v>
      </c>
      <c r="BQ14" s="64">
        <f t="shared" si="10"/>
        <v>1.3650000000000002</v>
      </c>
      <c r="BR14" s="64">
        <f t="shared" si="10"/>
        <v>1.5890000000000002</v>
      </c>
      <c r="BS14" s="16">
        <f>BQ14</f>
        <v>1.3650000000000002</v>
      </c>
      <c r="BT14" s="55">
        <v>2</v>
      </c>
      <c r="BU14" s="64">
        <f t="shared" si="11"/>
        <v>7.2380000000000013</v>
      </c>
      <c r="BV14" s="64">
        <f t="shared" si="11"/>
        <v>6.6710000000000003</v>
      </c>
      <c r="BW14" s="64">
        <f t="shared" si="11"/>
        <v>5.5230000000000006</v>
      </c>
      <c r="BX14" s="64">
        <f t="shared" si="11"/>
        <v>5.6700000000000008</v>
      </c>
      <c r="BY14" s="64">
        <f t="shared" si="11"/>
        <v>6.9860000000000007</v>
      </c>
      <c r="BZ14" s="64">
        <f t="shared" si="11"/>
        <v>6.6360000000000001</v>
      </c>
      <c r="CA14" s="63">
        <f>BY14</f>
        <v>6.9860000000000007</v>
      </c>
      <c r="CB14" s="55">
        <v>2</v>
      </c>
      <c r="CC14" s="64">
        <f t="shared" si="12"/>
        <v>4.5500000000000007</v>
      </c>
      <c r="CD14" s="64">
        <f t="shared" si="12"/>
        <v>5.2010000000000005</v>
      </c>
      <c r="CE14" s="64">
        <f t="shared" si="12"/>
        <v>4.8089999999999993</v>
      </c>
      <c r="CF14" s="64">
        <f t="shared" si="12"/>
        <v>5.3711000000000011</v>
      </c>
      <c r="CG14" s="64">
        <f t="shared" si="12"/>
        <v>4.7767999999999997</v>
      </c>
      <c r="CH14" s="64">
        <f t="shared" si="12"/>
        <v>5.1618000000000004</v>
      </c>
      <c r="CI14" s="63">
        <f>CG14</f>
        <v>4.7767999999999997</v>
      </c>
      <c r="CJ14" s="55">
        <v>2</v>
      </c>
      <c r="CK14" s="64">
        <f t="shared" si="13"/>
        <v>4.2630000000000008</v>
      </c>
      <c r="CL14" s="64">
        <f t="shared" si="13"/>
        <v>4.7460000000000004</v>
      </c>
      <c r="CM14" s="64">
        <f t="shared" si="13"/>
        <v>5.5908999999999995</v>
      </c>
      <c r="CN14" s="64">
        <f t="shared" si="13"/>
        <v>5.1338000000000008</v>
      </c>
      <c r="CO14" s="64">
        <f t="shared" si="13"/>
        <v>6.3266000000000009</v>
      </c>
      <c r="CP14" s="64">
        <f t="shared" si="13"/>
        <v>5.7833999999999994</v>
      </c>
      <c r="CQ14" s="63">
        <f>CO14</f>
        <v>6.3266000000000009</v>
      </c>
      <c r="CR14" s="55">
        <v>2</v>
      </c>
      <c r="CS14" s="64">
        <f t="shared" si="14"/>
        <v>1.1549999999999998</v>
      </c>
      <c r="CT14" s="64">
        <f t="shared" si="14"/>
        <v>1.2950000000000002</v>
      </c>
      <c r="CU14" s="64">
        <f t="shared" si="14"/>
        <v>1.7710000000000001</v>
      </c>
      <c r="CV14" s="64">
        <f t="shared" si="14"/>
        <v>1.946</v>
      </c>
      <c r="CW14" s="64">
        <f t="shared" si="14"/>
        <v>1.8550000000000002</v>
      </c>
      <c r="CX14" s="64">
        <f t="shared" si="14"/>
        <v>1.988</v>
      </c>
      <c r="CY14" s="63">
        <f>CW14</f>
        <v>1.8550000000000002</v>
      </c>
      <c r="CZ14" s="55">
        <v>2</v>
      </c>
      <c r="DA14" s="64">
        <f t="shared" si="15"/>
        <v>330</v>
      </c>
      <c r="DB14" s="64">
        <f t="shared" ref="DB14:DF23" si="19">VLOOKUP(DB$11&amp;$BD14,$A$3:$AW$652,5,0)*10</f>
        <v>283</v>
      </c>
      <c r="DC14" s="64">
        <f t="shared" si="19"/>
        <v>259</v>
      </c>
      <c r="DD14" s="64">
        <f t="shared" si="19"/>
        <v>250</v>
      </c>
      <c r="DE14" s="64">
        <f t="shared" si="19"/>
        <v>350</v>
      </c>
      <c r="DF14" s="64">
        <f t="shared" si="19"/>
        <v>333</v>
      </c>
      <c r="DG14" s="63">
        <f>DE14</f>
        <v>350</v>
      </c>
      <c r="DH14" s="55">
        <v>2</v>
      </c>
      <c r="DI14" s="64">
        <f t="shared" si="17"/>
        <v>292</v>
      </c>
      <c r="DJ14" s="64">
        <f t="shared" ref="DJ14:DN23" si="20">VLOOKUP(DJ$11&amp;$BD14,$A$3:$AW$652,6,0)*10</f>
        <v>300</v>
      </c>
      <c r="DK14" s="64">
        <f t="shared" si="20"/>
        <v>275</v>
      </c>
      <c r="DL14" s="64">
        <f t="shared" si="20"/>
        <v>260</v>
      </c>
      <c r="DM14" s="64">
        <f t="shared" si="20"/>
        <v>395</v>
      </c>
      <c r="DN14" s="64">
        <f t="shared" si="20"/>
        <v>290</v>
      </c>
      <c r="DO14" s="63">
        <f>DM14</f>
        <v>395</v>
      </c>
    </row>
    <row r="15" spans="1:119">
      <c r="A15" s="56" t="str">
        <f t="shared" si="1"/>
        <v>201614</v>
      </c>
      <c r="B15" s="15">
        <f>'[1]Removal pace breakdown'!A292</f>
        <v>42461</v>
      </c>
      <c r="C15" s="8">
        <f>'[1]Removal pace breakdown'!B292</f>
        <v>30</v>
      </c>
      <c r="D15" s="8">
        <f>'[1]Removal pace breakdown'!C292</f>
        <v>20</v>
      </c>
      <c r="E15" s="8">
        <f>'[1]Removal pace breakdown'!D292</f>
        <v>35</v>
      </c>
      <c r="F15" s="8">
        <f>'[1]Removal pace breakdown'!E292</f>
        <v>29</v>
      </c>
      <c r="G15" s="8">
        <f>'[1]Removal pace breakdown'!F292</f>
        <v>10</v>
      </c>
      <c r="H15" s="8">
        <f>'[1]Removal pace breakdown'!G292</f>
        <v>26</v>
      </c>
      <c r="I15" s="8">
        <f>'[1]Removal pace breakdown'!H292</f>
        <v>7</v>
      </c>
      <c r="J15" s="16">
        <f>'[1]Removal pace breakdown'!I292</f>
        <v>5</v>
      </c>
      <c r="K15" s="8">
        <f>'[1]Removal pace breakdown'!J292</f>
        <v>3</v>
      </c>
      <c r="L15" s="8">
        <f>'[1]Removal pace breakdown'!K292</f>
        <v>1</v>
      </c>
      <c r="M15" s="8">
        <f>'[1]Removal pace breakdown'!L292</f>
        <v>4</v>
      </c>
      <c r="N15" s="8">
        <f>'[1]Removal pace breakdown'!M292</f>
        <v>6</v>
      </c>
      <c r="O15" s="8">
        <f>'[1]Removal pace breakdown'!N292</f>
        <v>6</v>
      </c>
      <c r="P15" s="8">
        <f>'[1]Removal pace breakdown'!O292</f>
        <v>6</v>
      </c>
      <c r="Q15" s="8">
        <f>'[1]Removal pace breakdown'!P292</f>
        <v>4</v>
      </c>
      <c r="R15" s="8">
        <f>'[1]Removal pace breakdown'!Q292</f>
        <v>1</v>
      </c>
      <c r="S15" s="16">
        <f>'[1]Removal pace breakdown'!R292</f>
        <v>8</v>
      </c>
      <c r="T15" s="8">
        <f>'[1]Removal pace breakdown'!S292</f>
        <v>2</v>
      </c>
      <c r="U15" s="8">
        <f>'[1]Removal pace breakdown'!T292</f>
        <v>1</v>
      </c>
      <c r="V15" s="8">
        <f>'[1]Removal pace breakdown'!U292</f>
        <v>4</v>
      </c>
      <c r="W15" s="16">
        <f>'[1]Removal pace breakdown'!V292</f>
        <v>2</v>
      </c>
      <c r="X15" s="16">
        <f>'[1]Removal pace breakdown'!W292</f>
        <v>4</v>
      </c>
      <c r="Y15" s="8">
        <f>'[1]Removal pace breakdown'!X292</f>
        <v>2</v>
      </c>
      <c r="Z15" s="8">
        <f>'[1]Removal pace breakdown'!Y292</f>
        <v>1</v>
      </c>
      <c r="AA15" s="16">
        <f>'[1]Removal pace breakdown'!Z292</f>
        <v>0</v>
      </c>
      <c r="AB15" s="16">
        <f>'[1]Removal pace breakdown'!AA292</f>
        <v>0</v>
      </c>
      <c r="AC15" s="8">
        <f>'[1]Removal pace breakdown'!AB292</f>
        <v>0</v>
      </c>
      <c r="AD15" s="8">
        <f>'[1]Removal pace breakdown'!AC292</f>
        <v>1</v>
      </c>
      <c r="AE15" s="8">
        <f>'[1]Removal pace breakdown'!AD292</f>
        <v>1</v>
      </c>
      <c r="AF15" s="16">
        <f>'[1]Removal pace breakdown'!AE292</f>
        <v>2</v>
      </c>
      <c r="AG15" s="16">
        <f>'[1]Removal pace breakdown'!AF292</f>
        <v>1</v>
      </c>
      <c r="AH15" s="8">
        <f>'[1]Removal pace breakdown'!AG292</f>
        <v>0</v>
      </c>
      <c r="AI15" s="8">
        <f>'[1]Removal pace breakdown'!AH292</f>
        <v>9</v>
      </c>
      <c r="AJ15" s="8">
        <f>'[1]Removal pace breakdown'!AI292</f>
        <v>1</v>
      </c>
      <c r="AK15" s="8">
        <f>'[1]Removal pace breakdown'!AJ292</f>
        <v>0</v>
      </c>
      <c r="AL15" s="8">
        <f>'[1]Removal pace breakdown'!AK292</f>
        <v>14</v>
      </c>
      <c r="AM15" s="8">
        <f>'[1]Removal pace breakdown'!AL292</f>
        <v>2</v>
      </c>
      <c r="AN15" s="8">
        <f>'[1]Removal pace breakdown'!AM292</f>
        <v>1</v>
      </c>
      <c r="AO15" s="8">
        <f>'[1]Removal pace breakdown'!AN292</f>
        <v>0</v>
      </c>
      <c r="AP15" s="8">
        <f>'[1]Removal pace breakdown'!AO292</f>
        <v>2</v>
      </c>
      <c r="AQ15" s="8">
        <f>'[1]Removal pace breakdown'!AP292</f>
        <v>4</v>
      </c>
      <c r="AR15" s="17">
        <f t="shared" si="2"/>
        <v>255</v>
      </c>
      <c r="AS15" s="17">
        <f t="shared" si="3"/>
        <v>9</v>
      </c>
      <c r="AT15" s="17">
        <f t="shared" si="4"/>
        <v>105</v>
      </c>
      <c r="AU15" s="17">
        <f t="shared" si="5"/>
        <v>67</v>
      </c>
      <c r="AV15" s="17">
        <f t="shared" si="6"/>
        <v>52</v>
      </c>
      <c r="AW15" s="17">
        <f t="shared" si="7"/>
        <v>22</v>
      </c>
      <c r="AX15" s="63">
        <f t="shared" si="0"/>
        <v>1785</v>
      </c>
      <c r="BC15" s="15">
        <f t="shared" ref="BC15:BC65" si="21">BC14+7</f>
        <v>43846</v>
      </c>
      <c r="BD15" s="55">
        <v>3</v>
      </c>
      <c r="BE15" s="64">
        <f t="shared" si="9"/>
        <v>18.059999999999999</v>
      </c>
      <c r="BF15" s="64">
        <f t="shared" si="9"/>
        <v>20.453999999999997</v>
      </c>
      <c r="BG15" s="64">
        <f t="shared" si="9"/>
        <v>17.629499999999997</v>
      </c>
      <c r="BH15" s="64">
        <f t="shared" si="9"/>
        <v>20.144600000000001</v>
      </c>
      <c r="BI15" s="64">
        <f t="shared" si="9"/>
        <v>22.206100000000003</v>
      </c>
      <c r="BJ15" s="64">
        <f t="shared" si="9"/>
        <v>20.755000000000006</v>
      </c>
      <c r="BK15" s="98">
        <f t="shared" si="8"/>
        <v>22.206100000000003</v>
      </c>
      <c r="BL15" s="55">
        <v>3</v>
      </c>
      <c r="BM15" s="64">
        <f t="shared" si="10"/>
        <v>0.62999999999999989</v>
      </c>
      <c r="BN15" s="64">
        <f t="shared" si="10"/>
        <v>0.91000000000000025</v>
      </c>
      <c r="BO15" s="64">
        <f t="shared" si="10"/>
        <v>1.1235000000000002</v>
      </c>
      <c r="BP15" s="64">
        <f t="shared" si="10"/>
        <v>1.4420000000000002</v>
      </c>
      <c r="BQ15" s="64">
        <f t="shared" si="10"/>
        <v>1.274</v>
      </c>
      <c r="BR15" s="64">
        <f t="shared" si="10"/>
        <v>1.3440000000000001</v>
      </c>
      <c r="BS15" s="16">
        <f>BQ15</f>
        <v>1.274</v>
      </c>
      <c r="BT15" s="55">
        <v>3</v>
      </c>
      <c r="BU15" s="64">
        <f t="shared" si="11"/>
        <v>7.6510000000000007</v>
      </c>
      <c r="BV15" s="64">
        <f t="shared" si="11"/>
        <v>7.4340000000000011</v>
      </c>
      <c r="BW15" s="64">
        <f t="shared" si="11"/>
        <v>3.8640000000000008</v>
      </c>
      <c r="BX15" s="64">
        <f t="shared" si="11"/>
        <v>5.9850000000000003</v>
      </c>
      <c r="BY15" s="64">
        <f t="shared" si="11"/>
        <v>7.1386000000000003</v>
      </c>
      <c r="BZ15" s="64">
        <f t="shared" si="11"/>
        <v>6.3350000000000009</v>
      </c>
      <c r="CA15" s="63">
        <f>BY15</f>
        <v>7.1386000000000003</v>
      </c>
      <c r="CB15" s="55">
        <v>3</v>
      </c>
      <c r="CC15" s="64">
        <f t="shared" si="12"/>
        <v>4.5010000000000012</v>
      </c>
      <c r="CD15" s="64">
        <f t="shared" si="12"/>
        <v>5.4880000000000013</v>
      </c>
      <c r="CE15" s="64">
        <f t="shared" si="12"/>
        <v>5.2990000000000004</v>
      </c>
      <c r="CF15" s="64">
        <f t="shared" si="12"/>
        <v>5.327</v>
      </c>
      <c r="CG15" s="64">
        <f t="shared" si="12"/>
        <v>5.5510000000000002</v>
      </c>
      <c r="CH15" s="64">
        <f t="shared" si="12"/>
        <v>5.2689000000000004</v>
      </c>
      <c r="CI15" s="63">
        <f>CG15</f>
        <v>5.5510000000000002</v>
      </c>
      <c r="CJ15" s="55">
        <v>3</v>
      </c>
      <c r="CK15" s="64">
        <f t="shared" si="13"/>
        <v>4.0740000000000007</v>
      </c>
      <c r="CL15" s="64">
        <f t="shared" si="13"/>
        <v>5.3130000000000006</v>
      </c>
      <c r="CM15" s="64">
        <f t="shared" si="13"/>
        <v>5.8029999999999999</v>
      </c>
      <c r="CN15" s="64">
        <f t="shared" si="13"/>
        <v>5.696600000000001</v>
      </c>
      <c r="CO15" s="64">
        <f t="shared" si="13"/>
        <v>6.1684000000000001</v>
      </c>
      <c r="CP15" s="64">
        <f t="shared" si="13"/>
        <v>5.7750000000000004</v>
      </c>
      <c r="CQ15" s="63">
        <f>CO15</f>
        <v>6.1684000000000001</v>
      </c>
      <c r="CR15" s="55">
        <v>3</v>
      </c>
      <c r="CS15" s="64">
        <f t="shared" si="14"/>
        <v>1.204</v>
      </c>
      <c r="CT15" s="64">
        <f t="shared" si="14"/>
        <v>1.3090000000000004</v>
      </c>
      <c r="CU15" s="64">
        <f t="shared" si="14"/>
        <v>1.54</v>
      </c>
      <c r="CV15" s="64">
        <f t="shared" si="14"/>
        <v>1.6940000000000002</v>
      </c>
      <c r="CW15" s="64">
        <f t="shared" si="14"/>
        <v>2.0741000000000005</v>
      </c>
      <c r="CX15" s="64">
        <f t="shared" si="14"/>
        <v>2.0321000000000002</v>
      </c>
      <c r="CY15" s="63">
        <f>CW15</f>
        <v>2.0741000000000005</v>
      </c>
      <c r="CZ15" s="55">
        <v>3</v>
      </c>
      <c r="DA15" s="64">
        <f t="shared" si="15"/>
        <v>370</v>
      </c>
      <c r="DB15" s="64">
        <f t="shared" si="19"/>
        <v>367</v>
      </c>
      <c r="DC15" s="64">
        <f t="shared" si="19"/>
        <v>170</v>
      </c>
      <c r="DD15" s="64">
        <f t="shared" si="19"/>
        <v>310</v>
      </c>
      <c r="DE15" s="64">
        <f t="shared" si="19"/>
        <v>360</v>
      </c>
      <c r="DF15" s="64">
        <f t="shared" si="19"/>
        <v>300</v>
      </c>
      <c r="DG15" s="63">
        <f>DE15</f>
        <v>360</v>
      </c>
      <c r="DH15" s="55">
        <v>3</v>
      </c>
      <c r="DI15" s="64">
        <f t="shared" si="17"/>
        <v>300</v>
      </c>
      <c r="DJ15" s="64">
        <f t="shared" si="20"/>
        <v>315</v>
      </c>
      <c r="DK15" s="64">
        <f t="shared" si="20"/>
        <v>157</v>
      </c>
      <c r="DL15" s="64">
        <f t="shared" si="20"/>
        <v>265</v>
      </c>
      <c r="DM15" s="64">
        <f t="shared" si="20"/>
        <v>389.79999999999995</v>
      </c>
      <c r="DN15" s="64">
        <f t="shared" si="20"/>
        <v>300</v>
      </c>
      <c r="DO15" s="63">
        <f>DM15</f>
        <v>389.79999999999995</v>
      </c>
    </row>
    <row r="16" spans="1:119">
      <c r="A16" s="56" t="str">
        <f t="shared" si="1"/>
        <v>201615</v>
      </c>
      <c r="B16" s="15">
        <f>'[1]Removal pace breakdown'!A293</f>
        <v>42468</v>
      </c>
      <c r="C16" s="8">
        <f>'[1]Removal pace breakdown'!B293</f>
        <v>31</v>
      </c>
      <c r="D16" s="8">
        <f>'[1]Removal pace breakdown'!C293</f>
        <v>21</v>
      </c>
      <c r="E16" s="8">
        <f>'[1]Removal pace breakdown'!D293</f>
        <v>36</v>
      </c>
      <c r="F16" s="8">
        <f>'[1]Removal pace breakdown'!E293</f>
        <v>27</v>
      </c>
      <c r="G16" s="8">
        <f>'[1]Removal pace breakdown'!F293</f>
        <v>11</v>
      </c>
      <c r="H16" s="8">
        <f>'[1]Removal pace breakdown'!G293</f>
        <v>27</v>
      </c>
      <c r="I16" s="8">
        <f>'[1]Removal pace breakdown'!H293</f>
        <v>8</v>
      </c>
      <c r="J16" s="16">
        <f>'[1]Removal pace breakdown'!I293</f>
        <v>3</v>
      </c>
      <c r="K16" s="8">
        <f>'[1]Removal pace breakdown'!J293</f>
        <v>3</v>
      </c>
      <c r="L16" s="8">
        <f>'[1]Removal pace breakdown'!K293</f>
        <v>1</v>
      </c>
      <c r="M16" s="8">
        <f>'[1]Removal pace breakdown'!L293</f>
        <v>4</v>
      </c>
      <c r="N16" s="8">
        <f>'[1]Removal pace breakdown'!M293</f>
        <v>6</v>
      </c>
      <c r="O16" s="8">
        <f>'[1]Removal pace breakdown'!N293</f>
        <v>7</v>
      </c>
      <c r="P16" s="8">
        <f>'[1]Removal pace breakdown'!O293</f>
        <v>6</v>
      </c>
      <c r="Q16" s="8">
        <f>'[1]Removal pace breakdown'!P293</f>
        <v>3</v>
      </c>
      <c r="R16" s="8">
        <f>'[1]Removal pace breakdown'!Q293</f>
        <v>1</v>
      </c>
      <c r="S16" s="16">
        <f>'[1]Removal pace breakdown'!R293</f>
        <v>6</v>
      </c>
      <c r="T16" s="8">
        <f>'[1]Removal pace breakdown'!S293</f>
        <v>8</v>
      </c>
      <c r="U16" s="8">
        <f>'[1]Removal pace breakdown'!T293</f>
        <v>0</v>
      </c>
      <c r="V16" s="8">
        <f>'[1]Removal pace breakdown'!U293</f>
        <v>3</v>
      </c>
      <c r="W16" s="16">
        <f>'[1]Removal pace breakdown'!V293</f>
        <v>2</v>
      </c>
      <c r="X16" s="16">
        <f>'[1]Removal pace breakdown'!W293</f>
        <v>5</v>
      </c>
      <c r="Y16" s="8">
        <f>'[1]Removal pace breakdown'!X293</f>
        <v>1</v>
      </c>
      <c r="Z16" s="8">
        <f>'[1]Removal pace breakdown'!Y293</f>
        <v>1</v>
      </c>
      <c r="AA16" s="16">
        <f>'[1]Removal pace breakdown'!Z293</f>
        <v>1</v>
      </c>
      <c r="AB16" s="16">
        <f>'[1]Removal pace breakdown'!AA293</f>
        <v>0</v>
      </c>
      <c r="AC16" s="8">
        <f>'[1]Removal pace breakdown'!AB293</f>
        <v>0</v>
      </c>
      <c r="AD16" s="8">
        <f>'[1]Removal pace breakdown'!AC293</f>
        <v>1</v>
      </c>
      <c r="AE16" s="8">
        <f>'[1]Removal pace breakdown'!AD293</f>
        <v>1</v>
      </c>
      <c r="AF16" s="16">
        <f>'[1]Removal pace breakdown'!AE293</f>
        <v>1</v>
      </c>
      <c r="AG16" s="16">
        <f>'[1]Removal pace breakdown'!AF293</f>
        <v>1</v>
      </c>
      <c r="AH16" s="8">
        <f>'[1]Removal pace breakdown'!AG293</f>
        <v>0</v>
      </c>
      <c r="AI16" s="8">
        <f>'[1]Removal pace breakdown'!AH293</f>
        <v>8</v>
      </c>
      <c r="AJ16" s="8">
        <f>'[1]Removal pace breakdown'!AI293</f>
        <v>1</v>
      </c>
      <c r="AK16" s="8">
        <f>'[1]Removal pace breakdown'!AJ293</f>
        <v>0</v>
      </c>
      <c r="AL16" s="8">
        <f>'[1]Removal pace breakdown'!AK293</f>
        <v>13</v>
      </c>
      <c r="AM16" s="8">
        <f>'[1]Removal pace breakdown'!AL293</f>
        <v>3</v>
      </c>
      <c r="AN16" s="8">
        <f>'[1]Removal pace breakdown'!AM293</f>
        <v>1</v>
      </c>
      <c r="AO16" s="8">
        <f>'[1]Removal pace breakdown'!AN293</f>
        <v>0</v>
      </c>
      <c r="AP16" s="8">
        <f>'[1]Removal pace breakdown'!AO293</f>
        <v>2</v>
      </c>
      <c r="AQ16" s="8">
        <f>'[1]Removal pace breakdown'!AP293</f>
        <v>3</v>
      </c>
      <c r="AR16" s="17">
        <f t="shared" si="2"/>
        <v>257</v>
      </c>
      <c r="AS16" s="17">
        <f t="shared" si="3"/>
        <v>10</v>
      </c>
      <c r="AT16" s="17">
        <f t="shared" si="4"/>
        <v>104</v>
      </c>
      <c r="AU16" s="17">
        <f t="shared" si="5"/>
        <v>69</v>
      </c>
      <c r="AV16" s="17">
        <f t="shared" si="6"/>
        <v>55</v>
      </c>
      <c r="AW16" s="17">
        <f t="shared" si="7"/>
        <v>19</v>
      </c>
      <c r="AX16" s="63">
        <f t="shared" si="0"/>
        <v>1799</v>
      </c>
      <c r="BC16" s="15">
        <f t="shared" si="21"/>
        <v>43853</v>
      </c>
      <c r="BD16" s="55">
        <v>4</v>
      </c>
      <c r="BE16" s="64">
        <f t="shared" si="9"/>
        <v>17.948</v>
      </c>
      <c r="BF16" s="64" t="e">
        <f t="shared" si="9"/>
        <v>#N/A</v>
      </c>
      <c r="BG16" s="64">
        <f t="shared" si="9"/>
        <v>19.217100000000006</v>
      </c>
      <c r="BH16" s="64">
        <f t="shared" si="9"/>
        <v>21.095899999999997</v>
      </c>
      <c r="BI16" s="64">
        <f t="shared" si="9"/>
        <v>21.0105</v>
      </c>
      <c r="BJ16" s="64">
        <f t="shared" si="9"/>
        <v>22.313200000000002</v>
      </c>
      <c r="BK16" s="98">
        <f t="shared" si="8"/>
        <v>17.9062275</v>
      </c>
      <c r="BL16" s="55">
        <v>4</v>
      </c>
      <c r="BM16" s="64">
        <f t="shared" si="10"/>
        <v>0.58100000000000007</v>
      </c>
      <c r="BN16" s="64" t="e">
        <f t="shared" si="10"/>
        <v>#N/A</v>
      </c>
      <c r="BO16" s="64">
        <f t="shared" si="10"/>
        <v>1.1760000000000002</v>
      </c>
      <c r="BP16" s="64">
        <f t="shared" si="10"/>
        <v>1.6940000000000002</v>
      </c>
      <c r="BQ16" s="64">
        <f t="shared" si="10"/>
        <v>1.274</v>
      </c>
      <c r="BR16" s="64">
        <f t="shared" si="10"/>
        <v>1.5568000000000002</v>
      </c>
      <c r="BS16" s="98">
        <f>AVERAGE(BP19:BP23)</f>
        <v>1.5092000000000003</v>
      </c>
      <c r="BT16" s="55">
        <v>4</v>
      </c>
      <c r="BU16" s="64">
        <f t="shared" si="11"/>
        <v>7.3850000000000007</v>
      </c>
      <c r="BV16" s="64" t="e">
        <f t="shared" si="11"/>
        <v>#N/A</v>
      </c>
      <c r="BW16" s="64">
        <f t="shared" si="11"/>
        <v>5.32</v>
      </c>
      <c r="BX16" s="64">
        <f t="shared" si="11"/>
        <v>6.44</v>
      </c>
      <c r="BY16" s="64">
        <f t="shared" si="11"/>
        <v>6.4260000000000002</v>
      </c>
      <c r="BZ16" s="64">
        <f t="shared" si="11"/>
        <v>6.86</v>
      </c>
      <c r="CA16" s="99">
        <f>AVERAGE(BX19:BX22)*0.9</f>
        <v>5.1864750000000006</v>
      </c>
      <c r="CB16" s="55">
        <v>4</v>
      </c>
      <c r="CC16" s="64">
        <f t="shared" si="12"/>
        <v>4.9420000000000011</v>
      </c>
      <c r="CD16" s="64" t="e">
        <f t="shared" si="12"/>
        <v>#N/A</v>
      </c>
      <c r="CE16" s="64">
        <f t="shared" si="12"/>
        <v>5.18</v>
      </c>
      <c r="CF16" s="64">
        <f t="shared" si="12"/>
        <v>5.838000000000001</v>
      </c>
      <c r="CG16" s="64">
        <f t="shared" si="12"/>
        <v>5.229000000000001</v>
      </c>
      <c r="CH16" s="64">
        <f t="shared" si="12"/>
        <v>5.3942000000000005</v>
      </c>
      <c r="CI16" s="99">
        <f>AVERAGE(CF19:CF22)*0.9</f>
        <v>4.5949050000000007</v>
      </c>
      <c r="CJ16" s="55">
        <v>4</v>
      </c>
      <c r="CK16" s="64">
        <f t="shared" si="13"/>
        <v>3.9340000000000006</v>
      </c>
      <c r="CL16" s="64" t="e">
        <f t="shared" si="13"/>
        <v>#N/A</v>
      </c>
      <c r="CM16" s="64">
        <f t="shared" si="13"/>
        <v>5.6931000000000003</v>
      </c>
      <c r="CN16" s="64">
        <f t="shared" si="13"/>
        <v>5.5909000000000004</v>
      </c>
      <c r="CO16" s="64">
        <f t="shared" si="13"/>
        <v>6.2475000000000005</v>
      </c>
      <c r="CP16" s="64">
        <f t="shared" si="13"/>
        <v>6.3420000000000014</v>
      </c>
      <c r="CQ16" s="98">
        <f>AVERAGE(CN19:CN22)*0.925</f>
        <v>4.9216474999999997</v>
      </c>
      <c r="CR16" s="55">
        <v>4</v>
      </c>
      <c r="CS16" s="64">
        <f t="shared" si="14"/>
        <v>1.1060000000000001</v>
      </c>
      <c r="CT16" s="64" t="e">
        <f t="shared" si="14"/>
        <v>#N/A</v>
      </c>
      <c r="CU16" s="64">
        <f t="shared" si="14"/>
        <v>1.8480000000000005</v>
      </c>
      <c r="CV16" s="64">
        <f t="shared" si="14"/>
        <v>1.5330000000000001</v>
      </c>
      <c r="CW16" s="64">
        <f t="shared" si="14"/>
        <v>1.8340000000000001</v>
      </c>
      <c r="CX16" s="64">
        <f t="shared" si="14"/>
        <v>2.1602000000000001</v>
      </c>
      <c r="CY16" s="99">
        <f>AVERAGE(CV19:CV22)</f>
        <v>1.6940000000000002</v>
      </c>
      <c r="CZ16" s="55">
        <v>4</v>
      </c>
      <c r="DA16" s="64">
        <f t="shared" si="15"/>
        <v>365</v>
      </c>
      <c r="DB16" s="64" t="e">
        <f t="shared" si="19"/>
        <v>#N/A</v>
      </c>
      <c r="DC16" s="64">
        <f t="shared" si="19"/>
        <v>255</v>
      </c>
      <c r="DD16" s="64">
        <f t="shared" si="19"/>
        <v>330</v>
      </c>
      <c r="DE16" s="64">
        <f t="shared" si="19"/>
        <v>280</v>
      </c>
      <c r="DF16" s="64">
        <f t="shared" si="19"/>
        <v>335</v>
      </c>
      <c r="DG16" s="99">
        <f>AVERAGE(DD19:DD22)</f>
        <v>265</v>
      </c>
      <c r="DH16" s="55">
        <v>4</v>
      </c>
      <c r="DI16" s="64">
        <f t="shared" si="17"/>
        <v>295</v>
      </c>
      <c r="DJ16" s="64" t="e">
        <f t="shared" si="20"/>
        <v>#N/A</v>
      </c>
      <c r="DK16" s="64">
        <f t="shared" si="20"/>
        <v>240</v>
      </c>
      <c r="DL16" s="64">
        <f t="shared" si="20"/>
        <v>280</v>
      </c>
      <c r="DM16" s="64">
        <f t="shared" si="20"/>
        <v>345</v>
      </c>
      <c r="DN16" s="64">
        <f t="shared" si="20"/>
        <v>340</v>
      </c>
      <c r="DO16" s="99">
        <f>AVERAGE(DL19:DL22)</f>
        <v>273.75</v>
      </c>
    </row>
    <row r="17" spans="1:119">
      <c r="A17" s="56" t="str">
        <f t="shared" si="1"/>
        <v>201616</v>
      </c>
      <c r="B17" s="15">
        <f>'[1]Removal pace breakdown'!A294</f>
        <v>42475</v>
      </c>
      <c r="C17" s="8">
        <f>'[1]Removal pace breakdown'!B294</f>
        <v>30</v>
      </c>
      <c r="D17" s="8">
        <f>'[1]Removal pace breakdown'!C294</f>
        <v>23</v>
      </c>
      <c r="E17" s="8">
        <f>'[1]Removal pace breakdown'!D294</f>
        <v>37</v>
      </c>
      <c r="F17" s="8">
        <f>'[1]Removal pace breakdown'!E294</f>
        <v>29</v>
      </c>
      <c r="G17" s="8">
        <f>'[1]Removal pace breakdown'!F294</f>
        <v>12</v>
      </c>
      <c r="H17" s="8">
        <f>'[1]Removal pace breakdown'!G294</f>
        <v>25</v>
      </c>
      <c r="I17" s="8">
        <f>'[1]Removal pace breakdown'!H294</f>
        <v>8</v>
      </c>
      <c r="J17" s="16">
        <f>'[1]Removal pace breakdown'!I294</f>
        <v>6</v>
      </c>
      <c r="K17" s="8">
        <f>'[1]Removal pace breakdown'!J294</f>
        <v>4</v>
      </c>
      <c r="L17" s="8">
        <f>'[1]Removal pace breakdown'!K294</f>
        <v>1</v>
      </c>
      <c r="M17" s="8">
        <f>'[1]Removal pace breakdown'!L294</f>
        <v>6</v>
      </c>
      <c r="N17" s="8">
        <f>'[1]Removal pace breakdown'!M294</f>
        <v>10</v>
      </c>
      <c r="O17" s="8">
        <f>'[1]Removal pace breakdown'!N294</f>
        <v>7</v>
      </c>
      <c r="P17" s="8">
        <f>'[1]Removal pace breakdown'!O294</f>
        <v>7</v>
      </c>
      <c r="Q17" s="8">
        <f>'[1]Removal pace breakdown'!P294</f>
        <v>4</v>
      </c>
      <c r="R17" s="8">
        <f>'[1]Removal pace breakdown'!Q294</f>
        <v>1</v>
      </c>
      <c r="S17" s="16">
        <f>'[1]Removal pace breakdown'!R294</f>
        <v>6</v>
      </c>
      <c r="T17" s="8">
        <f>'[1]Removal pace breakdown'!S294</f>
        <v>7</v>
      </c>
      <c r="U17" s="8">
        <f>'[1]Removal pace breakdown'!T294</f>
        <v>0</v>
      </c>
      <c r="V17" s="8">
        <f>'[1]Removal pace breakdown'!U294</f>
        <v>6</v>
      </c>
      <c r="W17" s="16">
        <f>'[1]Removal pace breakdown'!V294</f>
        <v>2</v>
      </c>
      <c r="X17" s="16">
        <f>'[1]Removal pace breakdown'!W294</f>
        <v>4</v>
      </c>
      <c r="Y17" s="8">
        <f>'[1]Removal pace breakdown'!X294</f>
        <v>2</v>
      </c>
      <c r="Z17" s="8">
        <f>'[1]Removal pace breakdown'!Y294</f>
        <v>1</v>
      </c>
      <c r="AA17" s="16">
        <f>'[1]Removal pace breakdown'!Z294</f>
        <v>1</v>
      </c>
      <c r="AB17" s="16">
        <f>'[1]Removal pace breakdown'!AA294</f>
        <v>0</v>
      </c>
      <c r="AC17" s="8">
        <f>'[1]Removal pace breakdown'!AB294</f>
        <v>1</v>
      </c>
      <c r="AD17" s="8">
        <f>'[1]Removal pace breakdown'!AC294</f>
        <v>1</v>
      </c>
      <c r="AE17" s="8">
        <f>'[1]Removal pace breakdown'!AD294</f>
        <v>1</v>
      </c>
      <c r="AF17" s="16">
        <f>'[1]Removal pace breakdown'!AE294</f>
        <v>2</v>
      </c>
      <c r="AG17" s="16">
        <f>'[1]Removal pace breakdown'!AF294</f>
        <v>1</v>
      </c>
      <c r="AH17" s="8">
        <f>'[1]Removal pace breakdown'!AG294</f>
        <v>0</v>
      </c>
      <c r="AI17" s="8">
        <f>'[1]Removal pace breakdown'!AH294</f>
        <v>9</v>
      </c>
      <c r="AJ17" s="8">
        <f>'[1]Removal pace breakdown'!AI294</f>
        <v>1</v>
      </c>
      <c r="AK17" s="8">
        <f>'[1]Removal pace breakdown'!AJ294</f>
        <v>0</v>
      </c>
      <c r="AL17" s="8">
        <f>'[1]Removal pace breakdown'!AK294</f>
        <v>12</v>
      </c>
      <c r="AM17" s="8">
        <f>'[1]Removal pace breakdown'!AL294</f>
        <v>2</v>
      </c>
      <c r="AN17" s="8">
        <f>'[1]Removal pace breakdown'!AM294</f>
        <v>1</v>
      </c>
      <c r="AO17" s="8">
        <f>'[1]Removal pace breakdown'!AN294</f>
        <v>0</v>
      </c>
      <c r="AP17" s="8">
        <f>'[1]Removal pace breakdown'!AO294</f>
        <v>2</v>
      </c>
      <c r="AQ17" s="8">
        <f>'[1]Removal pace breakdown'!AP294</f>
        <v>4</v>
      </c>
      <c r="AR17" s="17">
        <f t="shared" si="2"/>
        <v>276</v>
      </c>
      <c r="AS17" s="17">
        <f t="shared" si="3"/>
        <v>10</v>
      </c>
      <c r="AT17" s="17">
        <f t="shared" si="4"/>
        <v>104</v>
      </c>
      <c r="AU17" s="17">
        <f t="shared" si="5"/>
        <v>73</v>
      </c>
      <c r="AV17" s="17">
        <f t="shared" si="6"/>
        <v>67</v>
      </c>
      <c r="AW17" s="17">
        <f t="shared" si="7"/>
        <v>22</v>
      </c>
      <c r="AX17" s="63">
        <f t="shared" si="0"/>
        <v>1932</v>
      </c>
      <c r="BC17" s="15">
        <f t="shared" si="21"/>
        <v>43860</v>
      </c>
      <c r="BD17" s="55">
        <v>5</v>
      </c>
      <c r="BE17" s="64">
        <f t="shared" si="9"/>
        <v>17.150000000000002</v>
      </c>
      <c r="BF17" s="64" t="e">
        <f t="shared" si="9"/>
        <v>#N/A</v>
      </c>
      <c r="BG17" s="64">
        <f t="shared" si="9"/>
        <v>19.224099999999996</v>
      </c>
      <c r="BH17" s="64">
        <f t="shared" si="9"/>
        <v>21.947800000000004</v>
      </c>
      <c r="BI17" s="64" t="e">
        <f t="shared" si="9"/>
        <v>#N/A</v>
      </c>
      <c r="BJ17" s="64">
        <f t="shared" si="9"/>
        <v>21.284900000000004</v>
      </c>
      <c r="BK17" s="98">
        <f t="shared" si="8"/>
        <v>17.581462500000001</v>
      </c>
      <c r="BL17" s="55">
        <v>5</v>
      </c>
      <c r="BM17" s="64">
        <f t="shared" si="10"/>
        <v>0.60199999999999998</v>
      </c>
      <c r="BN17" s="64" t="e">
        <f t="shared" si="10"/>
        <v>#N/A</v>
      </c>
      <c r="BO17" s="64">
        <f t="shared" si="10"/>
        <v>1.0430000000000001</v>
      </c>
      <c r="BP17" s="64">
        <f t="shared" si="10"/>
        <v>1.6800000000000002</v>
      </c>
      <c r="BQ17" s="64" t="e">
        <f t="shared" si="10"/>
        <v>#N/A</v>
      </c>
      <c r="BR17" s="64">
        <f t="shared" si="10"/>
        <v>1.6240000000000001</v>
      </c>
      <c r="BS17" s="98">
        <f t="shared" ref="BS17:BS23" si="22">AVERAGE(BP20:BP24)</f>
        <v>1.5106000000000002</v>
      </c>
      <c r="BT17" s="55">
        <v>5</v>
      </c>
      <c r="BU17" s="64">
        <f t="shared" si="11"/>
        <v>7.4760000000000009</v>
      </c>
      <c r="BV17" s="64" t="e">
        <f t="shared" si="11"/>
        <v>#N/A</v>
      </c>
      <c r="BW17" s="64">
        <f t="shared" si="11"/>
        <v>5.8450000000000006</v>
      </c>
      <c r="BX17" s="64">
        <f t="shared" si="11"/>
        <v>7.4200000000000008</v>
      </c>
      <c r="BY17" s="64" t="e">
        <f t="shared" si="11"/>
        <v>#N/A</v>
      </c>
      <c r="BZ17" s="64">
        <f t="shared" si="11"/>
        <v>6.23</v>
      </c>
      <c r="CA17" s="99">
        <f>AVERAGE(BX20:BX23)*0.9</f>
        <v>4.7376000000000005</v>
      </c>
      <c r="CB17" s="55">
        <v>5</v>
      </c>
      <c r="CC17" s="64">
        <f t="shared" si="12"/>
        <v>4.6550000000000002</v>
      </c>
      <c r="CD17" s="64" t="e">
        <f t="shared" si="12"/>
        <v>#N/A</v>
      </c>
      <c r="CE17" s="64">
        <f t="shared" si="12"/>
        <v>4.9889000000000001</v>
      </c>
      <c r="CF17" s="64">
        <f t="shared" si="12"/>
        <v>5.0819999999999999</v>
      </c>
      <c r="CG17" s="64" t="e">
        <f t="shared" si="12"/>
        <v>#N/A</v>
      </c>
      <c r="CH17" s="64">
        <f t="shared" si="12"/>
        <v>5.3403</v>
      </c>
      <c r="CI17" s="99">
        <f>AVERAGE(CF20:CF23)*0.9</f>
        <v>4.6147500000000008</v>
      </c>
      <c r="CJ17" s="55">
        <v>5</v>
      </c>
      <c r="CK17" s="64">
        <f t="shared" si="13"/>
        <v>3.3109999999999999</v>
      </c>
      <c r="CL17" s="64" t="e">
        <f t="shared" si="13"/>
        <v>#N/A</v>
      </c>
      <c r="CM17" s="64">
        <f t="shared" si="13"/>
        <v>5.2822000000000005</v>
      </c>
      <c r="CN17" s="64">
        <f t="shared" si="13"/>
        <v>6.2013000000000007</v>
      </c>
      <c r="CO17" s="64" t="e">
        <f t="shared" si="13"/>
        <v>#N/A</v>
      </c>
      <c r="CP17" s="64">
        <f t="shared" si="13"/>
        <v>6.1110000000000007</v>
      </c>
      <c r="CQ17" s="98">
        <f t="shared" ref="CQ17:CQ23" si="23">AVERAGE(CN20:CN23)*0.925</f>
        <v>5.0148875000000004</v>
      </c>
      <c r="CR17" s="55">
        <v>5</v>
      </c>
      <c r="CS17" s="64">
        <f t="shared" si="14"/>
        <v>1.1060000000000001</v>
      </c>
      <c r="CT17" s="64" t="e">
        <f t="shared" si="14"/>
        <v>#N/A</v>
      </c>
      <c r="CU17" s="64">
        <f t="shared" si="14"/>
        <v>2.0649999999999999</v>
      </c>
      <c r="CV17" s="64">
        <f t="shared" si="14"/>
        <v>1.5645000000000002</v>
      </c>
      <c r="CW17" s="64" t="e">
        <f t="shared" si="14"/>
        <v>#N/A</v>
      </c>
      <c r="CX17" s="64">
        <f t="shared" si="14"/>
        <v>1.9796000000000002</v>
      </c>
      <c r="CY17" s="99">
        <f t="shared" ref="CY17:CY23" si="24">AVERAGE(CV20:CV23)</f>
        <v>1.7036249999999999</v>
      </c>
      <c r="CZ17" s="55">
        <v>5</v>
      </c>
      <c r="DA17" s="64">
        <f t="shared" si="15"/>
        <v>360</v>
      </c>
      <c r="DB17" s="64" t="e">
        <f t="shared" si="19"/>
        <v>#N/A</v>
      </c>
      <c r="DC17" s="64">
        <f t="shared" si="19"/>
        <v>260</v>
      </c>
      <c r="DD17" s="64">
        <f t="shared" si="19"/>
        <v>330</v>
      </c>
      <c r="DE17" s="64" t="e">
        <f t="shared" si="19"/>
        <v>#N/A</v>
      </c>
      <c r="DF17" s="64">
        <f t="shared" si="19"/>
        <v>260</v>
      </c>
      <c r="DG17" s="99">
        <f t="shared" ref="DG17:DG23" si="25">AVERAGE(DD20:DD23)</f>
        <v>255</v>
      </c>
      <c r="DH17" s="55">
        <v>5</v>
      </c>
      <c r="DI17" s="64">
        <f t="shared" si="17"/>
        <v>335</v>
      </c>
      <c r="DJ17" s="64" t="e">
        <f t="shared" si="20"/>
        <v>#N/A</v>
      </c>
      <c r="DK17" s="64">
        <f t="shared" si="20"/>
        <v>300</v>
      </c>
      <c r="DL17" s="64">
        <f t="shared" si="20"/>
        <v>380</v>
      </c>
      <c r="DM17" s="64" t="e">
        <f t="shared" si="20"/>
        <v>#N/A</v>
      </c>
      <c r="DN17" s="64">
        <f t="shared" si="20"/>
        <v>270</v>
      </c>
      <c r="DO17" s="99">
        <f t="shared" ref="DO17:DO23" si="26">AVERAGE(DL20:DL23)</f>
        <v>230</v>
      </c>
    </row>
    <row r="18" spans="1:119">
      <c r="A18" s="56" t="str">
        <f t="shared" si="1"/>
        <v>201617</v>
      </c>
      <c r="B18" s="15">
        <f>'[1]Removal pace breakdown'!A295</f>
        <v>42482</v>
      </c>
      <c r="C18" s="8">
        <f>'[1]Removal pace breakdown'!B295</f>
        <v>31</v>
      </c>
      <c r="D18" s="8">
        <f>'[1]Removal pace breakdown'!C295</f>
        <v>22</v>
      </c>
      <c r="E18" s="8">
        <f>'[1]Removal pace breakdown'!D295</f>
        <v>35.4</v>
      </c>
      <c r="F18" s="8">
        <f>'[1]Removal pace breakdown'!E295</f>
        <v>30.7</v>
      </c>
      <c r="G18" s="8">
        <f>'[1]Removal pace breakdown'!F295</f>
        <v>12</v>
      </c>
      <c r="H18" s="8">
        <f>'[1]Removal pace breakdown'!G295</f>
        <v>25</v>
      </c>
      <c r="I18" s="8">
        <f>'[1]Removal pace breakdown'!H295</f>
        <v>9.5</v>
      </c>
      <c r="J18" s="16">
        <f>'[1]Removal pace breakdown'!I295</f>
        <v>4</v>
      </c>
      <c r="K18" s="8">
        <f>'[1]Removal pace breakdown'!J295</f>
        <v>5</v>
      </c>
      <c r="L18" s="8">
        <f>'[1]Removal pace breakdown'!K295</f>
        <v>1.4</v>
      </c>
      <c r="M18" s="8">
        <f>'[1]Removal pace breakdown'!L295</f>
        <v>5.6</v>
      </c>
      <c r="N18" s="8">
        <f>'[1]Removal pace breakdown'!M295</f>
        <v>7</v>
      </c>
      <c r="O18" s="8">
        <f>'[1]Removal pace breakdown'!N295</f>
        <v>7</v>
      </c>
      <c r="P18" s="8">
        <f>'[1]Removal pace breakdown'!O295</f>
        <v>6.5</v>
      </c>
      <c r="Q18" s="8">
        <f>'[1]Removal pace breakdown'!P295</f>
        <v>4.7</v>
      </c>
      <c r="R18" s="8">
        <f>'[1]Removal pace breakdown'!Q295</f>
        <v>0.6</v>
      </c>
      <c r="S18" s="16">
        <f>'[1]Removal pace breakdown'!R295</f>
        <v>8.4</v>
      </c>
      <c r="T18" s="8">
        <f>'[1]Removal pace breakdown'!S295</f>
        <v>9.6999999999999993</v>
      </c>
      <c r="U18" s="8">
        <f>'[1]Removal pace breakdown'!T295</f>
        <v>0</v>
      </c>
      <c r="V18" s="8">
        <f>'[1]Removal pace breakdown'!U295</f>
        <v>5</v>
      </c>
      <c r="W18" s="16">
        <f>'[1]Removal pace breakdown'!V295</f>
        <v>1.8</v>
      </c>
      <c r="X18" s="16">
        <f>'[1]Removal pace breakdown'!W295</f>
        <v>4</v>
      </c>
      <c r="Y18" s="8">
        <f>'[1]Removal pace breakdown'!X295</f>
        <v>3</v>
      </c>
      <c r="Z18" s="8">
        <f>'[1]Removal pace breakdown'!Y295</f>
        <v>0.8</v>
      </c>
      <c r="AA18" s="16">
        <f>'[1]Removal pace breakdown'!Z295</f>
        <v>0.4</v>
      </c>
      <c r="AB18" s="16">
        <f>'[1]Removal pace breakdown'!AA295</f>
        <v>0</v>
      </c>
      <c r="AC18" s="8">
        <f>'[1]Removal pace breakdown'!AB295</f>
        <v>0.4</v>
      </c>
      <c r="AD18" s="8">
        <f>'[1]Removal pace breakdown'!AC295</f>
        <v>0.9</v>
      </c>
      <c r="AE18" s="8">
        <f>'[1]Removal pace breakdown'!AD295</f>
        <v>1.1000000000000001</v>
      </c>
      <c r="AF18" s="16">
        <f>'[1]Removal pace breakdown'!AE295</f>
        <v>1.5</v>
      </c>
      <c r="AG18" s="16">
        <f>'[1]Removal pace breakdown'!AF295</f>
        <v>1</v>
      </c>
      <c r="AH18" s="8">
        <f>'[1]Removal pace breakdown'!AG295</f>
        <v>0.3</v>
      </c>
      <c r="AI18" s="8">
        <f>'[1]Removal pace breakdown'!AH295</f>
        <v>8.5</v>
      </c>
      <c r="AJ18" s="8">
        <f>'[1]Removal pace breakdown'!AI295</f>
        <v>1.4</v>
      </c>
      <c r="AK18" s="8">
        <f>'[1]Removal pace breakdown'!AJ295</f>
        <v>0.1</v>
      </c>
      <c r="AL18" s="8">
        <f>'[1]Removal pace breakdown'!AK295</f>
        <v>12</v>
      </c>
      <c r="AM18" s="8">
        <f>'[1]Removal pace breakdown'!AL295</f>
        <v>3.5</v>
      </c>
      <c r="AN18" s="8">
        <f>'[1]Removal pace breakdown'!AM295</f>
        <v>1.5</v>
      </c>
      <c r="AO18" s="8">
        <f>'[1]Removal pace breakdown'!AN295</f>
        <v>0.3</v>
      </c>
      <c r="AP18" s="8">
        <f>'[1]Removal pace breakdown'!AO295</f>
        <v>1.2</v>
      </c>
      <c r="AQ18" s="8">
        <f>'[1]Removal pace breakdown'!AP295</f>
        <v>4.8</v>
      </c>
      <c r="AR18" s="17">
        <f t="shared" si="2"/>
        <v>279.00000000000006</v>
      </c>
      <c r="AS18" s="17">
        <f t="shared" si="3"/>
        <v>10.700000000000001</v>
      </c>
      <c r="AT18" s="17">
        <f t="shared" si="4"/>
        <v>103.89999999999999</v>
      </c>
      <c r="AU18" s="17">
        <f t="shared" si="5"/>
        <v>75.799999999999983</v>
      </c>
      <c r="AV18" s="17">
        <f t="shared" si="6"/>
        <v>67.5</v>
      </c>
      <c r="AW18" s="17">
        <f t="shared" si="7"/>
        <v>21.1</v>
      </c>
      <c r="AX18" s="63">
        <f t="shared" si="0"/>
        <v>1953.0000000000005</v>
      </c>
      <c r="BC18" s="15">
        <f t="shared" si="21"/>
        <v>43867</v>
      </c>
      <c r="BD18" s="55">
        <v>6</v>
      </c>
      <c r="BE18" s="64">
        <f t="shared" si="9"/>
        <v>19.474</v>
      </c>
      <c r="BF18" s="64">
        <f t="shared" si="9"/>
        <v>19.467000000000002</v>
      </c>
      <c r="BG18" s="64">
        <f t="shared" si="9"/>
        <v>21.636300000000006</v>
      </c>
      <c r="BH18" s="64" t="e">
        <f t="shared" si="9"/>
        <v>#N/A</v>
      </c>
      <c r="BI18" s="64">
        <f t="shared" si="9"/>
        <v>18.494700000000009</v>
      </c>
      <c r="BJ18" s="64">
        <f t="shared" si="9"/>
        <v>22.960699999999999</v>
      </c>
      <c r="BK18" s="98">
        <f t="shared" si="8"/>
        <v>17.740848125000003</v>
      </c>
      <c r="BL18" s="55">
        <v>6</v>
      </c>
      <c r="BM18" s="64">
        <f t="shared" si="10"/>
        <v>0.62300000000000011</v>
      </c>
      <c r="BN18" s="64">
        <f t="shared" si="10"/>
        <v>0.96600000000000019</v>
      </c>
      <c r="BO18" s="64">
        <f t="shared" si="10"/>
        <v>1.099</v>
      </c>
      <c r="BP18" s="64" t="e">
        <f t="shared" si="10"/>
        <v>#N/A</v>
      </c>
      <c r="BQ18" s="64">
        <f t="shared" si="10"/>
        <v>1.204</v>
      </c>
      <c r="BR18" s="64">
        <f t="shared" si="10"/>
        <v>1.7192000000000001</v>
      </c>
      <c r="BS18" s="98">
        <f t="shared" si="22"/>
        <v>1.4308000000000001</v>
      </c>
      <c r="BT18" s="55">
        <v>6</v>
      </c>
      <c r="BU18" s="64">
        <f t="shared" si="11"/>
        <v>8.1059999999999999</v>
      </c>
      <c r="BV18" s="64">
        <f t="shared" si="11"/>
        <v>7.2310000000000016</v>
      </c>
      <c r="BW18" s="64">
        <f t="shared" si="11"/>
        <v>6.8810000000000002</v>
      </c>
      <c r="BX18" s="64" t="e">
        <f t="shared" si="11"/>
        <v>#N/A</v>
      </c>
      <c r="BY18" s="64">
        <f t="shared" si="11"/>
        <v>5.2780000000000005</v>
      </c>
      <c r="BZ18" s="64">
        <f t="shared" si="11"/>
        <v>7.5250000000000004</v>
      </c>
      <c r="CA18" s="99">
        <f>AVERAGE(BX21:BX24)*0.9</f>
        <v>4.8100500000000013</v>
      </c>
      <c r="CB18" s="55">
        <v>6</v>
      </c>
      <c r="CC18" s="64">
        <f t="shared" si="12"/>
        <v>5.0610000000000017</v>
      </c>
      <c r="CD18" s="64">
        <f t="shared" si="12"/>
        <v>5.2430000000000003</v>
      </c>
      <c r="CE18" s="64">
        <f t="shared" si="12"/>
        <v>5.5650000000000013</v>
      </c>
      <c r="CF18" s="64" t="e">
        <f t="shared" si="12"/>
        <v>#N/A</v>
      </c>
      <c r="CG18" s="64">
        <f t="shared" si="12"/>
        <v>4.0389999999999997</v>
      </c>
      <c r="CH18" s="64">
        <f t="shared" si="12"/>
        <v>5.4642000000000008</v>
      </c>
      <c r="CI18" s="99">
        <f>AVERAGE(CF21:CF24)*0.9</f>
        <v>4.5925425000000004</v>
      </c>
      <c r="CJ18" s="55">
        <v>6</v>
      </c>
      <c r="CK18" s="64">
        <f t="shared" si="13"/>
        <v>4.4240000000000004</v>
      </c>
      <c r="CL18" s="64">
        <f t="shared" si="13"/>
        <v>4.5150000000000006</v>
      </c>
      <c r="CM18" s="64">
        <f t="shared" si="13"/>
        <v>5.7616999999999994</v>
      </c>
      <c r="CN18" s="64" t="e">
        <f t="shared" si="13"/>
        <v>#N/A</v>
      </c>
      <c r="CO18" s="64">
        <f t="shared" si="13"/>
        <v>6.1978000000000009</v>
      </c>
      <c r="CP18" s="64">
        <f t="shared" si="13"/>
        <v>6.1320000000000014</v>
      </c>
      <c r="CQ18" s="98">
        <f t="shared" si="23"/>
        <v>5.1688306250000009</v>
      </c>
      <c r="CR18" s="55">
        <v>6</v>
      </c>
      <c r="CS18" s="64">
        <f t="shared" si="14"/>
        <v>1.2600000000000002</v>
      </c>
      <c r="CT18" s="64">
        <f t="shared" si="14"/>
        <v>1.512</v>
      </c>
      <c r="CU18" s="64">
        <f t="shared" si="14"/>
        <v>2.3296000000000001</v>
      </c>
      <c r="CV18" s="64" t="e">
        <f t="shared" si="14"/>
        <v>#N/A</v>
      </c>
      <c r="CW18" s="64">
        <f t="shared" si="14"/>
        <v>1.7759000000000003</v>
      </c>
      <c r="CX18" s="64">
        <f t="shared" si="14"/>
        <v>2.1203000000000003</v>
      </c>
      <c r="CY18" s="99">
        <f t="shared" si="24"/>
        <v>1.7386249999999999</v>
      </c>
      <c r="CZ18" s="55">
        <v>6</v>
      </c>
      <c r="DA18" s="64">
        <f t="shared" si="15"/>
        <v>385</v>
      </c>
      <c r="DB18" s="64">
        <f t="shared" si="19"/>
        <v>327</v>
      </c>
      <c r="DC18" s="64">
        <f t="shared" si="19"/>
        <v>308</v>
      </c>
      <c r="DD18" s="64" t="e">
        <f t="shared" si="19"/>
        <v>#N/A</v>
      </c>
      <c r="DE18" s="64">
        <f t="shared" si="19"/>
        <v>230</v>
      </c>
      <c r="DF18" s="64">
        <f t="shared" si="19"/>
        <v>315</v>
      </c>
      <c r="DG18" s="99">
        <f t="shared" si="25"/>
        <v>252.5</v>
      </c>
      <c r="DH18" s="55">
        <v>6</v>
      </c>
      <c r="DI18" s="64">
        <f t="shared" si="17"/>
        <v>365</v>
      </c>
      <c r="DJ18" s="64">
        <f t="shared" si="20"/>
        <v>321</v>
      </c>
      <c r="DK18" s="64">
        <f t="shared" si="20"/>
        <v>350</v>
      </c>
      <c r="DL18" s="64" t="e">
        <f t="shared" si="20"/>
        <v>#N/A</v>
      </c>
      <c r="DM18" s="64">
        <f t="shared" si="20"/>
        <v>244</v>
      </c>
      <c r="DN18" s="64">
        <f t="shared" si="20"/>
        <v>400</v>
      </c>
      <c r="DO18" s="99">
        <f t="shared" si="26"/>
        <v>256.5</v>
      </c>
    </row>
    <row r="19" spans="1:119">
      <c r="A19" s="56" t="str">
        <f t="shared" si="1"/>
        <v>201618</v>
      </c>
      <c r="B19" s="15">
        <f>'[1]Removal pace breakdown'!A296</f>
        <v>42489</v>
      </c>
      <c r="C19" s="8">
        <f>'[1]Removal pace breakdown'!B296</f>
        <v>31</v>
      </c>
      <c r="D19" s="8">
        <f>'[1]Removal pace breakdown'!C296</f>
        <v>23.5</v>
      </c>
      <c r="E19" s="8">
        <f>'[1]Removal pace breakdown'!D296</f>
        <v>27.3</v>
      </c>
      <c r="F19" s="8">
        <f>'[1]Removal pace breakdown'!E296</f>
        <v>26.9</v>
      </c>
      <c r="G19" s="8">
        <f>'[1]Removal pace breakdown'!F296</f>
        <v>12</v>
      </c>
      <c r="H19" s="8">
        <f>'[1]Removal pace breakdown'!G296</f>
        <v>25.3</v>
      </c>
      <c r="I19" s="8">
        <f>'[1]Removal pace breakdown'!H296</f>
        <v>10</v>
      </c>
      <c r="J19" s="16">
        <f>'[1]Removal pace breakdown'!I296</f>
        <v>4</v>
      </c>
      <c r="K19" s="8">
        <f>'[1]Removal pace breakdown'!J296</f>
        <v>4</v>
      </c>
      <c r="L19" s="8">
        <f>'[1]Removal pace breakdown'!K296</f>
        <v>1.5</v>
      </c>
      <c r="M19" s="8">
        <f>'[1]Removal pace breakdown'!L296</f>
        <v>4</v>
      </c>
      <c r="N19" s="8">
        <f>'[1]Removal pace breakdown'!M296</f>
        <v>10</v>
      </c>
      <c r="O19" s="8">
        <f>'[1]Removal pace breakdown'!N296</f>
        <v>5.8</v>
      </c>
      <c r="P19" s="8">
        <f>'[1]Removal pace breakdown'!O296</f>
        <v>5.5</v>
      </c>
      <c r="Q19" s="8">
        <f>'[1]Removal pace breakdown'!P296</f>
        <v>2.6</v>
      </c>
      <c r="R19" s="8">
        <f>'[1]Removal pace breakdown'!Q296</f>
        <v>0.6</v>
      </c>
      <c r="S19" s="16">
        <f>'[1]Removal pace breakdown'!R296</f>
        <v>7.1</v>
      </c>
      <c r="T19" s="8">
        <f>'[1]Removal pace breakdown'!S296</f>
        <v>8.5</v>
      </c>
      <c r="U19" s="8">
        <f>'[1]Removal pace breakdown'!T296</f>
        <v>1.9</v>
      </c>
      <c r="V19" s="8">
        <f>'[1]Removal pace breakdown'!U296</f>
        <v>4</v>
      </c>
      <c r="W19" s="16">
        <f>'[1]Removal pace breakdown'!V296</f>
        <v>2</v>
      </c>
      <c r="X19" s="16">
        <f>'[1]Removal pace breakdown'!W296</f>
        <v>5.2</v>
      </c>
      <c r="Y19" s="8">
        <f>'[1]Removal pace breakdown'!X296</f>
        <v>1</v>
      </c>
      <c r="Z19" s="8">
        <f>'[1]Removal pace breakdown'!Y296</f>
        <v>0.8</v>
      </c>
      <c r="AA19" s="16">
        <f>'[1]Removal pace breakdown'!Z296</f>
        <v>0.7</v>
      </c>
      <c r="AB19" s="16">
        <f>'[1]Removal pace breakdown'!AA296</f>
        <v>0</v>
      </c>
      <c r="AC19" s="8">
        <f>'[1]Removal pace breakdown'!AB296</f>
        <v>0</v>
      </c>
      <c r="AD19" s="8">
        <f>'[1]Removal pace breakdown'!AC296</f>
        <v>0.9</v>
      </c>
      <c r="AE19" s="8">
        <f>'[1]Removal pace breakdown'!AD296</f>
        <v>1.1000000000000001</v>
      </c>
      <c r="AF19" s="16">
        <f>'[1]Removal pace breakdown'!AE296</f>
        <v>1.5</v>
      </c>
      <c r="AG19" s="16">
        <f>'[1]Removal pace breakdown'!AF296</f>
        <v>1</v>
      </c>
      <c r="AH19" s="8">
        <f>'[1]Removal pace breakdown'!AG296</f>
        <v>0</v>
      </c>
      <c r="AI19" s="8">
        <f>'[1]Removal pace breakdown'!AH296</f>
        <v>9</v>
      </c>
      <c r="AJ19" s="8">
        <f>'[1]Removal pace breakdown'!AI296</f>
        <v>1.4</v>
      </c>
      <c r="AK19" s="8">
        <f>'[1]Removal pace breakdown'!AJ296</f>
        <v>0</v>
      </c>
      <c r="AL19" s="8">
        <f>'[1]Removal pace breakdown'!AK296</f>
        <v>13</v>
      </c>
      <c r="AM19" s="8">
        <f>'[1]Removal pace breakdown'!AL296</f>
        <v>3</v>
      </c>
      <c r="AN19" s="8">
        <f>'[1]Removal pace breakdown'!AM296</f>
        <v>1</v>
      </c>
      <c r="AO19" s="8">
        <f>'[1]Removal pace breakdown'!AN296</f>
        <v>0.3</v>
      </c>
      <c r="AP19" s="8">
        <f>'[1]Removal pace breakdown'!AO296</f>
        <v>1.2</v>
      </c>
      <c r="AQ19" s="8">
        <f>'[1]Removal pace breakdown'!AP296</f>
        <v>5</v>
      </c>
      <c r="AR19" s="17">
        <f t="shared" si="2"/>
        <v>263.60000000000002</v>
      </c>
      <c r="AS19" s="17">
        <f t="shared" si="3"/>
        <v>9.6</v>
      </c>
      <c r="AT19" s="17">
        <f t="shared" si="4"/>
        <v>93.3</v>
      </c>
      <c r="AU19" s="17">
        <f t="shared" si="5"/>
        <v>75.899999999999991</v>
      </c>
      <c r="AV19" s="17">
        <f t="shared" si="6"/>
        <v>63.300000000000004</v>
      </c>
      <c r="AW19" s="17">
        <f t="shared" si="7"/>
        <v>21.5</v>
      </c>
      <c r="AX19" s="63">
        <f t="shared" si="0"/>
        <v>1845.2000000000003</v>
      </c>
      <c r="BC19" s="15">
        <f t="shared" si="21"/>
        <v>43874</v>
      </c>
      <c r="BD19" s="55">
        <v>7</v>
      </c>
      <c r="BE19" s="64" t="e">
        <f t="shared" si="9"/>
        <v>#N/A</v>
      </c>
      <c r="BF19" s="64">
        <f t="shared" si="9"/>
        <v>18.718000000000007</v>
      </c>
      <c r="BG19" s="64" t="e">
        <f t="shared" si="9"/>
        <v>#N/A</v>
      </c>
      <c r="BH19" s="64">
        <f t="shared" si="9"/>
        <v>18.673200000000008</v>
      </c>
      <c r="BI19" s="64">
        <f t="shared" si="9"/>
        <v>19.313000000000006</v>
      </c>
      <c r="BJ19" s="64" t="e">
        <f t="shared" si="9"/>
        <v>#N/A</v>
      </c>
      <c r="BK19" s="98">
        <f t="shared" si="8"/>
        <v>17.510290000000001</v>
      </c>
      <c r="BL19" s="55">
        <v>7</v>
      </c>
      <c r="BM19" s="64" t="e">
        <f t="shared" si="10"/>
        <v>#N/A</v>
      </c>
      <c r="BN19" s="64">
        <f t="shared" si="10"/>
        <v>0.93100000000000005</v>
      </c>
      <c r="BO19" s="64" t="e">
        <f t="shared" si="10"/>
        <v>#N/A</v>
      </c>
      <c r="BP19" s="64">
        <f t="shared" si="10"/>
        <v>1.2810000000000001</v>
      </c>
      <c r="BQ19" s="64">
        <f t="shared" si="10"/>
        <v>1.3160000000000005</v>
      </c>
      <c r="BR19" s="64" t="e">
        <f t="shared" si="10"/>
        <v>#N/A</v>
      </c>
      <c r="BS19" s="98">
        <f t="shared" si="22"/>
        <v>1.3426000000000002</v>
      </c>
      <c r="BT19" s="55">
        <v>7</v>
      </c>
      <c r="BU19" s="64" t="e">
        <f t="shared" si="11"/>
        <v>#N/A</v>
      </c>
      <c r="BV19" s="64">
        <f t="shared" si="11"/>
        <v>7.0070000000000006</v>
      </c>
      <c r="BW19" s="64" t="e">
        <f t="shared" si="11"/>
        <v>#N/A</v>
      </c>
      <c r="BX19" s="64">
        <f t="shared" si="11"/>
        <v>5.8100000000000005</v>
      </c>
      <c r="BY19" s="64">
        <f t="shared" si="11"/>
        <v>5.6210000000000004</v>
      </c>
      <c r="BZ19" s="64" t="e">
        <f t="shared" si="11"/>
        <v>#N/A</v>
      </c>
      <c r="CA19" s="99">
        <f>AVERAGE(BX22:BX25)*0.9</f>
        <v>4.8053250000000007</v>
      </c>
      <c r="CB19" s="55">
        <v>7</v>
      </c>
      <c r="CC19" s="64" t="e">
        <f t="shared" si="12"/>
        <v>#N/A</v>
      </c>
      <c r="CD19" s="64">
        <f t="shared" si="12"/>
        <v>4.851</v>
      </c>
      <c r="CE19" s="64" t="e">
        <f t="shared" si="12"/>
        <v>#N/A</v>
      </c>
      <c r="CF19" s="64">
        <f t="shared" si="12"/>
        <v>4.7837999999999994</v>
      </c>
      <c r="CG19" s="64">
        <f t="shared" si="12"/>
        <v>4.7110000000000003</v>
      </c>
      <c r="CH19" s="64" t="e">
        <f t="shared" si="12"/>
        <v>#N/A</v>
      </c>
      <c r="CI19" s="99">
        <f>AVERAGE(CF22:CF25)*0.9</f>
        <v>4.4885925000000002</v>
      </c>
      <c r="CJ19" s="55">
        <v>7</v>
      </c>
      <c r="CK19" s="64" t="e">
        <f t="shared" si="13"/>
        <v>#N/A</v>
      </c>
      <c r="CL19" s="64">
        <f t="shared" si="13"/>
        <v>4.5989999999999993</v>
      </c>
      <c r="CM19" s="64" t="e">
        <f t="shared" si="13"/>
        <v>#N/A</v>
      </c>
      <c r="CN19" s="64">
        <f t="shared" si="13"/>
        <v>5.0624000000000002</v>
      </c>
      <c r="CO19" s="64">
        <f t="shared" si="13"/>
        <v>5.9640000000000004</v>
      </c>
      <c r="CP19" s="64" t="e">
        <f t="shared" si="13"/>
        <v>#N/A</v>
      </c>
      <c r="CQ19" s="98">
        <f t="shared" si="23"/>
        <v>5.1158975000000018</v>
      </c>
      <c r="CR19" s="55">
        <v>7</v>
      </c>
      <c r="CS19" s="64" t="e">
        <f t="shared" si="14"/>
        <v>#N/A</v>
      </c>
      <c r="CT19" s="64">
        <f t="shared" si="14"/>
        <v>1.33</v>
      </c>
      <c r="CU19" s="64" t="e">
        <f t="shared" si="14"/>
        <v>#N/A</v>
      </c>
      <c r="CV19" s="64">
        <f t="shared" si="14"/>
        <v>1.7360000000000002</v>
      </c>
      <c r="CW19" s="64">
        <f t="shared" si="14"/>
        <v>1.7010000000000003</v>
      </c>
      <c r="CX19" s="64" t="e">
        <f t="shared" si="14"/>
        <v>#N/A</v>
      </c>
      <c r="CY19" s="99">
        <f t="shared" si="24"/>
        <v>1.7578749999999999</v>
      </c>
      <c r="CZ19" s="55">
        <v>7</v>
      </c>
      <c r="DA19" s="64" t="e">
        <f t="shared" si="15"/>
        <v>#N/A</v>
      </c>
      <c r="DB19" s="64">
        <f t="shared" si="19"/>
        <v>295</v>
      </c>
      <c r="DC19" s="64" t="e">
        <f t="shared" si="19"/>
        <v>#N/A</v>
      </c>
      <c r="DD19" s="64">
        <f t="shared" si="19"/>
        <v>260</v>
      </c>
      <c r="DE19" s="64">
        <f t="shared" si="19"/>
        <v>240</v>
      </c>
      <c r="DF19" s="64" t="e">
        <f t="shared" si="19"/>
        <v>#N/A</v>
      </c>
      <c r="DG19" s="99">
        <f t="shared" si="25"/>
        <v>247.5</v>
      </c>
      <c r="DH19" s="55">
        <v>7</v>
      </c>
      <c r="DI19" s="64" t="e">
        <f t="shared" si="17"/>
        <v>#N/A</v>
      </c>
      <c r="DJ19" s="64">
        <f t="shared" si="20"/>
        <v>331</v>
      </c>
      <c r="DK19" s="64" t="e">
        <f t="shared" si="20"/>
        <v>#N/A</v>
      </c>
      <c r="DL19" s="64">
        <f t="shared" si="20"/>
        <v>260</v>
      </c>
      <c r="DM19" s="64">
        <f t="shared" si="20"/>
        <v>260</v>
      </c>
      <c r="DN19" s="64" t="e">
        <f t="shared" si="20"/>
        <v>#N/A</v>
      </c>
      <c r="DO19" s="99">
        <f t="shared" si="26"/>
        <v>250.25</v>
      </c>
    </row>
    <row r="20" spans="1:119">
      <c r="A20" s="56" t="str">
        <f t="shared" si="1"/>
        <v>201619</v>
      </c>
      <c r="B20" s="15">
        <f>'[1]Removal pace breakdown'!A297</f>
        <v>42496</v>
      </c>
      <c r="C20" s="8">
        <f>'[1]Removal pace breakdown'!B297</f>
        <v>30</v>
      </c>
      <c r="D20" s="8">
        <f>'[1]Removal pace breakdown'!C297</f>
        <v>21</v>
      </c>
      <c r="E20" s="8">
        <f>'[1]Removal pace breakdown'!D297</f>
        <v>23.8</v>
      </c>
      <c r="F20" s="8">
        <f>'[1]Removal pace breakdown'!E297</f>
        <v>23.5</v>
      </c>
      <c r="G20" s="8">
        <f>'[1]Removal pace breakdown'!F297</f>
        <v>12</v>
      </c>
      <c r="H20" s="8">
        <f>'[1]Removal pace breakdown'!G297</f>
        <v>24</v>
      </c>
      <c r="I20" s="8">
        <f>'[1]Removal pace breakdown'!H297</f>
        <v>9</v>
      </c>
      <c r="J20" s="16">
        <f>'[1]Removal pace breakdown'!I297</f>
        <v>4.2</v>
      </c>
      <c r="K20" s="8">
        <f>'[1]Removal pace breakdown'!J297</f>
        <v>3.5</v>
      </c>
      <c r="L20" s="8">
        <f>'[1]Removal pace breakdown'!K297</f>
        <v>1.6</v>
      </c>
      <c r="M20" s="8">
        <f>'[1]Removal pace breakdown'!L297</f>
        <v>4</v>
      </c>
      <c r="N20" s="8">
        <f>'[1]Removal pace breakdown'!M297</f>
        <v>8</v>
      </c>
      <c r="O20" s="8">
        <f>'[1]Removal pace breakdown'!N297</f>
        <v>6.2</v>
      </c>
      <c r="P20" s="8">
        <f>'[1]Removal pace breakdown'!O297</f>
        <v>5.5</v>
      </c>
      <c r="Q20" s="8">
        <f>'[1]Removal pace breakdown'!P297</f>
        <v>3.2</v>
      </c>
      <c r="R20" s="8">
        <f>'[1]Removal pace breakdown'!Q297</f>
        <v>1.5</v>
      </c>
      <c r="S20" s="16">
        <f>'[1]Removal pace breakdown'!R297</f>
        <v>9.5</v>
      </c>
      <c r="T20" s="8">
        <f>'[1]Removal pace breakdown'!S297</f>
        <v>8.5</v>
      </c>
      <c r="U20" s="8">
        <f>'[1]Removal pace breakdown'!T297</f>
        <v>1.8</v>
      </c>
      <c r="V20" s="8">
        <f>'[1]Removal pace breakdown'!U297</f>
        <v>5</v>
      </c>
      <c r="W20" s="16">
        <f>'[1]Removal pace breakdown'!V297</f>
        <v>2</v>
      </c>
      <c r="X20" s="16">
        <f>'[1]Removal pace breakdown'!W297</f>
        <v>6.2</v>
      </c>
      <c r="Y20" s="8">
        <f>'[1]Removal pace breakdown'!X297</f>
        <v>1.2</v>
      </c>
      <c r="Z20" s="8">
        <f>'[1]Removal pace breakdown'!Y297</f>
        <v>0.8</v>
      </c>
      <c r="AA20" s="16">
        <f>'[1]Removal pace breakdown'!Z297</f>
        <v>0.7</v>
      </c>
      <c r="AB20" s="16">
        <f>'[1]Removal pace breakdown'!AA297</f>
        <v>0</v>
      </c>
      <c r="AC20" s="8">
        <f>'[1]Removal pace breakdown'!AB297</f>
        <v>0.3</v>
      </c>
      <c r="AD20" s="8">
        <f>'[1]Removal pace breakdown'!AC297</f>
        <v>1.2</v>
      </c>
      <c r="AE20" s="8">
        <f>'[1]Removal pace breakdown'!AD297</f>
        <v>0.3</v>
      </c>
      <c r="AF20" s="16">
        <f>'[1]Removal pace breakdown'!AE297</f>
        <v>1.6</v>
      </c>
      <c r="AG20" s="16">
        <f>'[1]Removal pace breakdown'!AF297</f>
        <v>1</v>
      </c>
      <c r="AH20" s="8">
        <f>'[1]Removal pace breakdown'!AG297</f>
        <v>0</v>
      </c>
      <c r="AI20" s="8">
        <f>'[1]Removal pace breakdown'!AH297</f>
        <v>7.5</v>
      </c>
      <c r="AJ20" s="8">
        <f>'[1]Removal pace breakdown'!AI297</f>
        <v>1</v>
      </c>
      <c r="AK20" s="8">
        <f>'[1]Removal pace breakdown'!AJ297</f>
        <v>0</v>
      </c>
      <c r="AL20" s="8">
        <f>'[1]Removal pace breakdown'!AK297</f>
        <v>13</v>
      </c>
      <c r="AM20" s="8">
        <f>'[1]Removal pace breakdown'!AL297</f>
        <v>5.7</v>
      </c>
      <c r="AN20" s="8">
        <f>'[1]Removal pace breakdown'!AM297</f>
        <v>0.5</v>
      </c>
      <c r="AO20" s="8">
        <f>'[1]Removal pace breakdown'!AN297</f>
        <v>0.2</v>
      </c>
      <c r="AP20" s="8">
        <f>'[1]Removal pace breakdown'!AO297</f>
        <v>1.2</v>
      </c>
      <c r="AQ20" s="8">
        <f>'[1]Removal pace breakdown'!AP297</f>
        <v>5.5</v>
      </c>
      <c r="AR20" s="17">
        <f t="shared" si="2"/>
        <v>255.69999999999993</v>
      </c>
      <c r="AS20" s="17">
        <f t="shared" si="3"/>
        <v>10</v>
      </c>
      <c r="AT20" s="17">
        <f t="shared" si="4"/>
        <v>85.1</v>
      </c>
      <c r="AU20" s="17">
        <f t="shared" si="5"/>
        <v>70.5</v>
      </c>
      <c r="AV20" s="17">
        <f t="shared" si="6"/>
        <v>64.900000000000006</v>
      </c>
      <c r="AW20" s="17">
        <f t="shared" si="7"/>
        <v>25.2</v>
      </c>
      <c r="AX20" s="63">
        <f t="shared" si="0"/>
        <v>1789.8999999999996</v>
      </c>
      <c r="BC20" s="15">
        <f t="shared" si="21"/>
        <v>43881</v>
      </c>
      <c r="BD20" s="55">
        <v>8</v>
      </c>
      <c r="BE20" s="64">
        <f t="shared" si="9"/>
        <v>16.464000000000002</v>
      </c>
      <c r="BF20" s="64">
        <f t="shared" si="9"/>
        <v>18.661999999999999</v>
      </c>
      <c r="BG20" s="64" t="e">
        <f t="shared" si="9"/>
        <v>#N/A</v>
      </c>
      <c r="BH20" s="64">
        <f t="shared" si="9"/>
        <v>19.831000000000003</v>
      </c>
      <c r="BI20" s="64">
        <f t="shared" si="9"/>
        <v>19.835900000000002</v>
      </c>
      <c r="BJ20" s="64">
        <f t="shared" si="9"/>
        <v>19.939499999999999</v>
      </c>
      <c r="BK20" s="98">
        <f t="shared" si="8"/>
        <v>18.7556075</v>
      </c>
      <c r="BL20" s="55">
        <v>8</v>
      </c>
      <c r="BM20" s="64">
        <f t="shared" si="10"/>
        <v>0.60199999999999998</v>
      </c>
      <c r="BN20" s="64">
        <f t="shared" si="10"/>
        <v>0.88200000000000023</v>
      </c>
      <c r="BO20" s="64" t="e">
        <f t="shared" si="10"/>
        <v>#N/A</v>
      </c>
      <c r="BP20" s="64">
        <f t="shared" si="10"/>
        <v>1.6520000000000004</v>
      </c>
      <c r="BQ20" s="64">
        <f t="shared" si="10"/>
        <v>1.5295000000000003</v>
      </c>
      <c r="BR20" s="64">
        <f t="shared" si="10"/>
        <v>1.6926000000000001</v>
      </c>
      <c r="BS20" s="98">
        <f t="shared" si="22"/>
        <v>1.3188000000000002</v>
      </c>
      <c r="BT20" s="55">
        <v>8</v>
      </c>
      <c r="BU20" s="64">
        <f t="shared" si="11"/>
        <v>6.1530000000000014</v>
      </c>
      <c r="BV20" s="64">
        <f t="shared" si="11"/>
        <v>6.4190000000000005</v>
      </c>
      <c r="BW20" s="64" t="e">
        <f t="shared" si="11"/>
        <v>#N/A</v>
      </c>
      <c r="BX20" s="64">
        <f t="shared" si="11"/>
        <v>5.8100000000000005</v>
      </c>
      <c r="BY20" s="64">
        <f t="shared" si="11"/>
        <v>5.705000000000001</v>
      </c>
      <c r="BZ20" s="64">
        <f t="shared" si="11"/>
        <v>6.23</v>
      </c>
      <c r="CA20" s="99">
        <f>AVERAGE(BX23:BX26)</f>
        <v>5.4617500000000003</v>
      </c>
      <c r="CB20" s="55">
        <v>8</v>
      </c>
      <c r="CC20" s="64">
        <f t="shared" si="12"/>
        <v>4.2280000000000006</v>
      </c>
      <c r="CD20" s="64">
        <f t="shared" si="12"/>
        <v>4.9420000000000002</v>
      </c>
      <c r="CE20" s="64" t="e">
        <f t="shared" si="12"/>
        <v>#N/A</v>
      </c>
      <c r="CF20" s="64">
        <f t="shared" si="12"/>
        <v>5.3970000000000002</v>
      </c>
      <c r="CG20" s="64">
        <f t="shared" si="12"/>
        <v>4.8475000000000001</v>
      </c>
      <c r="CH20" s="64">
        <f t="shared" si="12"/>
        <v>4.5240999999999998</v>
      </c>
      <c r="CI20" s="99">
        <f>AVERAGE(CF23:CF26)</f>
        <v>5.063975000000001</v>
      </c>
      <c r="CJ20" s="55">
        <v>8</v>
      </c>
      <c r="CK20" s="64">
        <f t="shared" si="13"/>
        <v>4.0460000000000003</v>
      </c>
      <c r="CL20" s="64">
        <f t="shared" si="13"/>
        <v>5.1730000000000009</v>
      </c>
      <c r="CM20" s="64" t="e">
        <f t="shared" si="13"/>
        <v>#N/A</v>
      </c>
      <c r="CN20" s="64">
        <f t="shared" si="13"/>
        <v>5.3900000000000006</v>
      </c>
      <c r="CO20" s="64">
        <f t="shared" si="13"/>
        <v>5.7379000000000016</v>
      </c>
      <c r="CP20" s="64">
        <f t="shared" si="13"/>
        <v>5.2010000000000014</v>
      </c>
      <c r="CQ20" s="98">
        <f t="shared" si="23"/>
        <v>5.1068325000000012</v>
      </c>
      <c r="CR20" s="55">
        <v>8</v>
      </c>
      <c r="CS20" s="64">
        <f t="shared" si="14"/>
        <v>1.4350000000000001</v>
      </c>
      <c r="CT20" s="64">
        <f t="shared" si="14"/>
        <v>1.2460000000000002</v>
      </c>
      <c r="CU20" s="64" t="e">
        <f t="shared" si="14"/>
        <v>#N/A</v>
      </c>
      <c r="CV20" s="64">
        <f t="shared" si="14"/>
        <v>1.5820000000000003</v>
      </c>
      <c r="CW20" s="64">
        <f t="shared" si="14"/>
        <v>2.016</v>
      </c>
      <c r="CX20" s="64">
        <f t="shared" si="14"/>
        <v>2.2918000000000003</v>
      </c>
      <c r="CY20" s="99">
        <f t="shared" si="24"/>
        <v>1.8042500000000001</v>
      </c>
      <c r="CZ20" s="55">
        <v>8</v>
      </c>
      <c r="DA20" s="64">
        <f t="shared" si="15"/>
        <v>260</v>
      </c>
      <c r="DB20" s="64">
        <f t="shared" si="19"/>
        <v>285</v>
      </c>
      <c r="DC20" s="64" t="e">
        <f t="shared" si="19"/>
        <v>#N/A</v>
      </c>
      <c r="DD20" s="64">
        <f t="shared" si="19"/>
        <v>260</v>
      </c>
      <c r="DE20" s="64">
        <f t="shared" si="19"/>
        <v>280</v>
      </c>
      <c r="DF20" s="64">
        <f t="shared" si="19"/>
        <v>310</v>
      </c>
      <c r="DG20" s="99">
        <f t="shared" si="25"/>
        <v>252.5</v>
      </c>
      <c r="DH20" s="55">
        <v>8</v>
      </c>
      <c r="DI20" s="64">
        <f t="shared" si="17"/>
        <v>294</v>
      </c>
      <c r="DJ20" s="64">
        <f t="shared" si="20"/>
        <v>292</v>
      </c>
      <c r="DK20" s="64" t="e">
        <f t="shared" si="20"/>
        <v>#N/A</v>
      </c>
      <c r="DL20" s="64">
        <f t="shared" si="20"/>
        <v>260</v>
      </c>
      <c r="DM20" s="64">
        <f t="shared" si="20"/>
        <v>240</v>
      </c>
      <c r="DN20" s="64">
        <f t="shared" si="20"/>
        <v>290</v>
      </c>
      <c r="DO20" s="99">
        <f t="shared" si="26"/>
        <v>254</v>
      </c>
    </row>
    <row r="21" spans="1:119">
      <c r="A21" s="56" t="str">
        <f t="shared" si="1"/>
        <v>201620</v>
      </c>
      <c r="B21" s="15">
        <f>'[1]Removal pace breakdown'!A298</f>
        <v>42503</v>
      </c>
      <c r="C21" s="8">
        <f>'[1]Removal pace breakdown'!B298</f>
        <v>30</v>
      </c>
      <c r="D21" s="8">
        <f>'[1]Removal pace breakdown'!C298</f>
        <v>24.6</v>
      </c>
      <c r="E21" s="8">
        <f>'[1]Removal pace breakdown'!D298</f>
        <v>32</v>
      </c>
      <c r="F21" s="8">
        <f>'[1]Removal pace breakdown'!E298</f>
        <v>30</v>
      </c>
      <c r="G21" s="8">
        <f>'[1]Removal pace breakdown'!F298</f>
        <v>10</v>
      </c>
      <c r="H21" s="8">
        <f>'[1]Removal pace breakdown'!G298</f>
        <v>22</v>
      </c>
      <c r="I21" s="8">
        <f>'[1]Removal pace breakdown'!H298</f>
        <v>9</v>
      </c>
      <c r="J21" s="16">
        <f>'[1]Removal pace breakdown'!I298</f>
        <v>4.5</v>
      </c>
      <c r="K21" s="8">
        <f>'[1]Removal pace breakdown'!J298</f>
        <v>3</v>
      </c>
      <c r="L21" s="8">
        <f>'[1]Removal pace breakdown'!K298</f>
        <v>2.7</v>
      </c>
      <c r="M21" s="8">
        <f>'[1]Removal pace breakdown'!L298</f>
        <v>4</v>
      </c>
      <c r="N21" s="8">
        <f>'[1]Removal pace breakdown'!M298</f>
        <v>7</v>
      </c>
      <c r="O21" s="8">
        <f>'[1]Removal pace breakdown'!N298</f>
        <v>8</v>
      </c>
      <c r="P21" s="8">
        <f>'[1]Removal pace breakdown'!O298</f>
        <v>5</v>
      </c>
      <c r="Q21" s="8">
        <f>'[1]Removal pace breakdown'!P298</f>
        <v>6</v>
      </c>
      <c r="R21" s="8">
        <f>'[1]Removal pace breakdown'!Q298</f>
        <v>1</v>
      </c>
      <c r="S21" s="16">
        <f>'[1]Removal pace breakdown'!R298</f>
        <v>7.9</v>
      </c>
      <c r="T21" s="8">
        <f>'[1]Removal pace breakdown'!S298</f>
        <v>5</v>
      </c>
      <c r="U21" s="8">
        <f>'[1]Removal pace breakdown'!T298</f>
        <v>1.9</v>
      </c>
      <c r="V21" s="8">
        <f>'[1]Removal pace breakdown'!U298</f>
        <v>6</v>
      </c>
      <c r="W21" s="16">
        <f>'[1]Removal pace breakdown'!V298</f>
        <v>1.8</v>
      </c>
      <c r="X21" s="16">
        <f>'[1]Removal pace breakdown'!W298</f>
        <v>7.4</v>
      </c>
      <c r="Y21" s="8">
        <f>'[1]Removal pace breakdown'!X298</f>
        <v>1.2</v>
      </c>
      <c r="Z21" s="8">
        <f>'[1]Removal pace breakdown'!Y298</f>
        <v>0.8</v>
      </c>
      <c r="AA21" s="16">
        <f>'[1]Removal pace breakdown'!Z298</f>
        <v>0.4</v>
      </c>
      <c r="AB21" s="16">
        <f>'[1]Removal pace breakdown'!AA298</f>
        <v>0</v>
      </c>
      <c r="AC21" s="8">
        <f>'[1]Removal pace breakdown'!AB298</f>
        <v>0.4</v>
      </c>
      <c r="AD21" s="8">
        <f>'[1]Removal pace breakdown'!AC298</f>
        <v>1</v>
      </c>
      <c r="AE21" s="8">
        <f>'[1]Removal pace breakdown'!AD298</f>
        <v>0.4</v>
      </c>
      <c r="AF21" s="16">
        <f>'[1]Removal pace breakdown'!AE298</f>
        <v>1.6</v>
      </c>
      <c r="AG21" s="16">
        <f>'[1]Removal pace breakdown'!AF298</f>
        <v>0.9</v>
      </c>
      <c r="AH21" s="8">
        <f>'[1]Removal pace breakdown'!AG298</f>
        <v>0</v>
      </c>
      <c r="AI21" s="8">
        <f>'[1]Removal pace breakdown'!AH298</f>
        <v>8</v>
      </c>
      <c r="AJ21" s="8">
        <f>'[1]Removal pace breakdown'!AI298</f>
        <v>0.8</v>
      </c>
      <c r="AK21" s="8">
        <f>'[1]Removal pace breakdown'!AJ298</f>
        <v>0</v>
      </c>
      <c r="AL21" s="8">
        <f>'[1]Removal pace breakdown'!AK298</f>
        <v>13</v>
      </c>
      <c r="AM21" s="8">
        <f>'[1]Removal pace breakdown'!AL298</f>
        <v>2.2000000000000002</v>
      </c>
      <c r="AN21" s="8">
        <f>'[1]Removal pace breakdown'!AM298</f>
        <v>0.5</v>
      </c>
      <c r="AO21" s="8">
        <f>'[1]Removal pace breakdown'!AN298</f>
        <v>0.2</v>
      </c>
      <c r="AP21" s="8">
        <f>'[1]Removal pace breakdown'!AO298</f>
        <v>1.2</v>
      </c>
      <c r="AQ21" s="8">
        <f>'[1]Removal pace breakdown'!AP298</f>
        <v>2.8</v>
      </c>
      <c r="AR21" s="17">
        <f t="shared" si="2"/>
        <v>264.20000000000005</v>
      </c>
      <c r="AS21" s="17">
        <f t="shared" si="3"/>
        <v>12.5</v>
      </c>
      <c r="AT21" s="17">
        <f>SUM(E21,F21,H21,Z21,AL21)</f>
        <v>97.8</v>
      </c>
      <c r="AU21" s="17">
        <f t="shared" si="5"/>
        <v>71.5</v>
      </c>
      <c r="AV21" s="17">
        <f t="shared" si="6"/>
        <v>57.900000000000006</v>
      </c>
      <c r="AW21" s="17">
        <f t="shared" si="7"/>
        <v>24.5</v>
      </c>
      <c r="AX21" s="63">
        <f t="shared" si="0"/>
        <v>1849.4000000000003</v>
      </c>
      <c r="BC21" s="15">
        <f t="shared" si="21"/>
        <v>43888</v>
      </c>
      <c r="BD21" s="55">
        <v>9</v>
      </c>
      <c r="BE21" s="64">
        <f t="shared" si="9"/>
        <v>18.837000000000003</v>
      </c>
      <c r="BF21" s="64">
        <f t="shared" si="9"/>
        <v>18.500999999999998</v>
      </c>
      <c r="BG21" s="64">
        <f t="shared" si="9"/>
        <v>20.234900000000003</v>
      </c>
      <c r="BH21" s="64">
        <f t="shared" si="9"/>
        <v>20.461700000000008</v>
      </c>
      <c r="BI21" s="64">
        <f t="shared" si="9"/>
        <v>20.736800000000002</v>
      </c>
      <c r="BJ21" s="64">
        <f t="shared" si="9"/>
        <v>20.647900000000003</v>
      </c>
      <c r="BK21" s="98">
        <f t="shared" si="8"/>
        <v>19.428198125000002</v>
      </c>
      <c r="BL21" s="55">
        <v>9</v>
      </c>
      <c r="BM21" s="64">
        <f t="shared" si="10"/>
        <v>0.58800000000000008</v>
      </c>
      <c r="BN21" s="64">
        <f t="shared" si="10"/>
        <v>0.86799999999999999</v>
      </c>
      <c r="BO21" s="64">
        <f t="shared" si="10"/>
        <v>0.94500000000000006</v>
      </c>
      <c r="BP21" s="64">
        <f t="shared" si="10"/>
        <v>1.6800000000000002</v>
      </c>
      <c r="BQ21" s="64">
        <f t="shared" si="10"/>
        <v>1.554</v>
      </c>
      <c r="BR21" s="64">
        <f t="shared" si="10"/>
        <v>1.9369000000000003</v>
      </c>
      <c r="BS21" s="98">
        <f t="shared" si="22"/>
        <v>1.2404000000000004</v>
      </c>
      <c r="BT21" s="55">
        <v>9</v>
      </c>
      <c r="BU21" s="64">
        <f t="shared" si="11"/>
        <v>7.8400000000000007</v>
      </c>
      <c r="BV21" s="64">
        <f t="shared" si="11"/>
        <v>6.7200000000000006</v>
      </c>
      <c r="BW21" s="64">
        <f t="shared" si="11"/>
        <v>5.2843000000000009</v>
      </c>
      <c r="BX21" s="64">
        <f t="shared" si="11"/>
        <v>6.0760000000000005</v>
      </c>
      <c r="BY21" s="64">
        <f t="shared" si="11"/>
        <v>6.8235999999999999</v>
      </c>
      <c r="BZ21" s="64">
        <f t="shared" si="11"/>
        <v>6.1950000000000003</v>
      </c>
      <c r="CA21" s="99">
        <f>AVERAGE(BX24:BX27)</f>
        <v>6.0497500000000013</v>
      </c>
      <c r="CB21" s="55">
        <v>9</v>
      </c>
      <c r="CC21" s="64">
        <f t="shared" si="12"/>
        <v>5.0400000000000009</v>
      </c>
      <c r="CD21" s="64">
        <f t="shared" si="12"/>
        <v>4.9910000000000005</v>
      </c>
      <c r="CE21" s="64">
        <f t="shared" si="12"/>
        <v>6.3210000000000015</v>
      </c>
      <c r="CF21" s="64">
        <f t="shared" si="12"/>
        <v>5.3129999999999997</v>
      </c>
      <c r="CG21" s="64">
        <f t="shared" si="12"/>
        <v>4.7859000000000007</v>
      </c>
      <c r="CH21" s="64">
        <f t="shared" si="12"/>
        <v>4.7740000000000009</v>
      </c>
      <c r="CI21" s="99">
        <f>AVERAGE(CF24:CF27)</f>
        <v>5.1847250000000003</v>
      </c>
      <c r="CJ21" s="55">
        <v>9</v>
      </c>
      <c r="CK21" s="64">
        <f t="shared" si="13"/>
        <v>4.0180000000000007</v>
      </c>
      <c r="CL21" s="64">
        <f t="shared" si="13"/>
        <v>4.6480000000000006</v>
      </c>
      <c r="CM21" s="64">
        <f t="shared" si="13"/>
        <v>5.4025999999999996</v>
      </c>
      <c r="CN21" s="64">
        <f t="shared" si="13"/>
        <v>5.5481999999999996</v>
      </c>
      <c r="CO21" s="64">
        <f t="shared" si="13"/>
        <v>5.5362999999999998</v>
      </c>
      <c r="CP21" s="64">
        <f t="shared" si="13"/>
        <v>5.8170000000000002</v>
      </c>
      <c r="CQ21" s="98">
        <f t="shared" si="23"/>
        <v>5.1901981250000011</v>
      </c>
      <c r="CR21" s="55">
        <v>9</v>
      </c>
      <c r="CS21" s="64">
        <f t="shared" si="14"/>
        <v>1.351</v>
      </c>
      <c r="CT21" s="64">
        <f t="shared" si="14"/>
        <v>1.274</v>
      </c>
      <c r="CU21" s="64">
        <f t="shared" si="14"/>
        <v>2.2820000000000005</v>
      </c>
      <c r="CV21" s="64">
        <f t="shared" si="14"/>
        <v>1.8445</v>
      </c>
      <c r="CW21" s="64">
        <f t="shared" si="14"/>
        <v>2.0370000000000004</v>
      </c>
      <c r="CX21" s="64">
        <f t="shared" si="14"/>
        <v>1.9250000000000003</v>
      </c>
      <c r="CY21" s="99">
        <f t="shared" si="24"/>
        <v>1.7631250000000003</v>
      </c>
      <c r="CZ21" s="55">
        <v>9</v>
      </c>
      <c r="DA21" s="64">
        <f t="shared" si="15"/>
        <v>367</v>
      </c>
      <c r="DB21" s="64">
        <f t="shared" si="19"/>
        <v>285</v>
      </c>
      <c r="DC21" s="64">
        <f t="shared" si="19"/>
        <v>240.9</v>
      </c>
      <c r="DD21" s="64">
        <f t="shared" si="19"/>
        <v>280</v>
      </c>
      <c r="DE21" s="64">
        <f t="shared" si="19"/>
        <v>340</v>
      </c>
      <c r="DF21" s="64">
        <f t="shared" si="19"/>
        <v>270</v>
      </c>
      <c r="DG21" s="99">
        <f t="shared" si="25"/>
        <v>272.5</v>
      </c>
      <c r="DH21" s="55">
        <v>9</v>
      </c>
      <c r="DI21" s="64">
        <f t="shared" si="17"/>
        <v>338</v>
      </c>
      <c r="DJ21" s="64">
        <f t="shared" si="20"/>
        <v>335</v>
      </c>
      <c r="DK21" s="64">
        <f t="shared" si="20"/>
        <v>270</v>
      </c>
      <c r="DL21" s="64">
        <f t="shared" si="20"/>
        <v>320</v>
      </c>
      <c r="DM21" s="64">
        <f t="shared" si="20"/>
        <v>339.79999999999995</v>
      </c>
      <c r="DN21" s="64">
        <f t="shared" si="20"/>
        <v>295</v>
      </c>
      <c r="DO21" s="99">
        <f t="shared" si="26"/>
        <v>305.25</v>
      </c>
    </row>
    <row r="22" spans="1:119">
      <c r="A22" s="56" t="str">
        <f t="shared" si="1"/>
        <v>201621</v>
      </c>
      <c r="B22" s="15">
        <f>'[1]Removal pace breakdown'!A299</f>
        <v>42510</v>
      </c>
      <c r="C22" s="8">
        <f>'[1]Removal pace breakdown'!B299</f>
        <v>31</v>
      </c>
      <c r="D22" s="8">
        <f>'[1]Removal pace breakdown'!C299</f>
        <v>23</v>
      </c>
      <c r="E22" s="8">
        <f>'[1]Removal pace breakdown'!D299</f>
        <v>31.7</v>
      </c>
      <c r="F22" s="8">
        <f>'[1]Removal pace breakdown'!E299</f>
        <v>31.2</v>
      </c>
      <c r="G22" s="8">
        <f>'[1]Removal pace breakdown'!F299</f>
        <v>12</v>
      </c>
      <c r="H22" s="8">
        <f>'[1]Removal pace breakdown'!G299</f>
        <v>23</v>
      </c>
      <c r="I22" s="8">
        <f>'[1]Removal pace breakdown'!H299</f>
        <v>9.1999999999999993</v>
      </c>
      <c r="J22" s="16">
        <f>'[1]Removal pace breakdown'!I299</f>
        <v>5.5</v>
      </c>
      <c r="K22" s="8">
        <f>'[1]Removal pace breakdown'!J299</f>
        <v>4</v>
      </c>
      <c r="L22" s="8">
        <f>'[1]Removal pace breakdown'!K299</f>
        <v>1.5</v>
      </c>
      <c r="M22" s="8">
        <f>'[1]Removal pace breakdown'!L299</f>
        <v>6</v>
      </c>
      <c r="N22" s="8">
        <f>'[1]Removal pace breakdown'!M299</f>
        <v>7.5</v>
      </c>
      <c r="O22" s="8">
        <f>'[1]Removal pace breakdown'!N299</f>
        <v>7.7</v>
      </c>
      <c r="P22" s="8">
        <f>'[1]Removal pace breakdown'!O299</f>
        <v>5.5</v>
      </c>
      <c r="Q22" s="8">
        <f>'[1]Removal pace breakdown'!P299</f>
        <v>5.5</v>
      </c>
      <c r="R22" s="8">
        <f>'[1]Removal pace breakdown'!Q299</f>
        <v>0.6</v>
      </c>
      <c r="S22" s="16">
        <f>'[1]Removal pace breakdown'!R299</f>
        <v>8.5</v>
      </c>
      <c r="T22" s="8">
        <f>'[1]Removal pace breakdown'!S299</f>
        <v>5.7</v>
      </c>
      <c r="U22" s="8">
        <f>'[1]Removal pace breakdown'!T299</f>
        <v>1</v>
      </c>
      <c r="V22" s="8">
        <f>'[1]Removal pace breakdown'!U299</f>
        <v>8.5</v>
      </c>
      <c r="W22" s="16">
        <f>'[1]Removal pace breakdown'!V299</f>
        <v>2.5</v>
      </c>
      <c r="X22" s="16">
        <f>'[1]Removal pace breakdown'!W299</f>
        <v>4</v>
      </c>
      <c r="Y22" s="8">
        <f>'[1]Removal pace breakdown'!X299</f>
        <v>1</v>
      </c>
      <c r="Z22" s="8">
        <f>'[1]Removal pace breakdown'!Y299</f>
        <v>0.8</v>
      </c>
      <c r="AA22" s="16">
        <f>'[1]Removal pace breakdown'!Z299</f>
        <v>0.3</v>
      </c>
      <c r="AB22" s="16">
        <f>'[1]Removal pace breakdown'!AA299</f>
        <v>0</v>
      </c>
      <c r="AC22" s="8">
        <f>'[1]Removal pace breakdown'!AB299</f>
        <v>0.3</v>
      </c>
      <c r="AD22" s="8">
        <f>'[1]Removal pace breakdown'!AC299</f>
        <v>1</v>
      </c>
      <c r="AE22" s="8">
        <f>'[1]Removal pace breakdown'!AD299</f>
        <v>0.3</v>
      </c>
      <c r="AF22" s="16">
        <f>'[1]Removal pace breakdown'!AE299</f>
        <v>1.6</v>
      </c>
      <c r="AG22" s="16">
        <f>'[1]Removal pace breakdown'!AF299</f>
        <v>0.6</v>
      </c>
      <c r="AH22" s="8">
        <f>'[1]Removal pace breakdown'!AG299</f>
        <v>0</v>
      </c>
      <c r="AI22" s="8">
        <f>'[1]Removal pace breakdown'!AH299</f>
        <v>7.5</v>
      </c>
      <c r="AJ22" s="8">
        <f>'[1]Removal pace breakdown'!AI299</f>
        <v>1.2</v>
      </c>
      <c r="AK22" s="8">
        <f>'[1]Removal pace breakdown'!AJ299</f>
        <v>0</v>
      </c>
      <c r="AL22" s="8">
        <f>'[1]Removal pace breakdown'!AK299</f>
        <v>14</v>
      </c>
      <c r="AM22" s="8">
        <f>'[1]Removal pace breakdown'!AL299</f>
        <v>1.7</v>
      </c>
      <c r="AN22" s="8">
        <f>'[1]Removal pace breakdown'!AM299</f>
        <v>0.8</v>
      </c>
      <c r="AO22" s="8">
        <f>'[1]Removal pace breakdown'!AN299</f>
        <v>0.2</v>
      </c>
      <c r="AP22" s="8">
        <f>'[1]Removal pace breakdown'!AO299</f>
        <v>1.2</v>
      </c>
      <c r="AQ22" s="8">
        <f>'[1]Removal pace breakdown'!AP299</f>
        <v>2.5</v>
      </c>
      <c r="AR22" s="17">
        <f t="shared" si="2"/>
        <v>270.09999999999997</v>
      </c>
      <c r="AS22" s="17">
        <f t="shared" si="3"/>
        <v>11.399999999999999</v>
      </c>
      <c r="AT22" s="17">
        <f>SUM(E22,F22,H22,Z22,AL22)</f>
        <v>100.7</v>
      </c>
      <c r="AU22" s="17">
        <f t="shared" si="5"/>
        <v>73</v>
      </c>
      <c r="AV22" s="17">
        <f t="shared" si="6"/>
        <v>62.000000000000007</v>
      </c>
      <c r="AW22" s="17">
        <f t="shared" si="7"/>
        <v>23.000000000000004</v>
      </c>
      <c r="AX22" s="63">
        <f t="shared" si="0"/>
        <v>1890.6999999999998</v>
      </c>
      <c r="BC22" s="15">
        <f t="shared" si="21"/>
        <v>43895</v>
      </c>
      <c r="BD22" s="55">
        <v>10</v>
      </c>
      <c r="BE22" s="64">
        <f t="shared" si="9"/>
        <v>18.298000000000002</v>
      </c>
      <c r="BF22" s="64">
        <f t="shared" si="9"/>
        <v>18.829999999999998</v>
      </c>
      <c r="BG22" s="64">
        <f t="shared" si="9"/>
        <v>18.818799999999996</v>
      </c>
      <c r="BH22" s="64">
        <f t="shared" si="9"/>
        <v>18.627700000000004</v>
      </c>
      <c r="BI22" s="64">
        <f t="shared" si="9"/>
        <v>20.013000000000005</v>
      </c>
      <c r="BJ22" s="64">
        <f t="shared" si="9"/>
        <v>19.006399999999999</v>
      </c>
      <c r="BK22" s="98">
        <f t="shared" si="8"/>
        <v>19.22305875</v>
      </c>
      <c r="BL22" s="55">
        <v>10</v>
      </c>
      <c r="BM22" s="64">
        <f t="shared" si="10"/>
        <v>0.59500000000000008</v>
      </c>
      <c r="BN22" s="64">
        <f t="shared" si="10"/>
        <v>0.97299999999999998</v>
      </c>
      <c r="BO22" s="64">
        <f t="shared" si="10"/>
        <v>1.0430000000000001</v>
      </c>
      <c r="BP22" s="64">
        <f t="shared" si="10"/>
        <v>1.4490000000000001</v>
      </c>
      <c r="BQ22" s="64">
        <f t="shared" si="10"/>
        <v>1.3719999999999999</v>
      </c>
      <c r="BR22" s="64">
        <f t="shared" si="10"/>
        <v>1.6155999999999999</v>
      </c>
      <c r="BS22" s="98">
        <f t="shared" si="22"/>
        <v>1.2012000000000005</v>
      </c>
      <c r="BT22" s="55">
        <v>10</v>
      </c>
      <c r="BU22" s="64">
        <f t="shared" si="11"/>
        <v>7.7000000000000011</v>
      </c>
      <c r="BV22" s="64">
        <f t="shared" si="11"/>
        <v>6.5590000000000011</v>
      </c>
      <c r="BW22" s="64">
        <f t="shared" si="11"/>
        <v>5.1239999999999997</v>
      </c>
      <c r="BX22" s="64">
        <f t="shared" si="11"/>
        <v>5.3550000000000004</v>
      </c>
      <c r="BY22" s="64">
        <f t="shared" si="11"/>
        <v>6.871900000000001</v>
      </c>
      <c r="BZ22" s="64">
        <f t="shared" si="11"/>
        <v>4.8650000000000002</v>
      </c>
      <c r="CA22" s="99">
        <f>AVERAGE(BX25:BX28)</f>
        <v>5.9692500000000006</v>
      </c>
      <c r="CB22" s="55">
        <v>10</v>
      </c>
      <c r="CC22" s="64">
        <f t="shared" si="12"/>
        <v>5.1310000000000011</v>
      </c>
      <c r="CD22" s="64">
        <f t="shared" si="12"/>
        <v>5.0679999999999996</v>
      </c>
      <c r="CE22" s="64">
        <f t="shared" si="12"/>
        <v>5.1800000000000006</v>
      </c>
      <c r="CF22" s="64">
        <f t="shared" si="12"/>
        <v>4.9279999999999999</v>
      </c>
      <c r="CG22" s="64">
        <f t="shared" si="12"/>
        <v>4.5850000000000009</v>
      </c>
      <c r="CH22" s="64">
        <f t="shared" si="12"/>
        <v>5.0995000000000008</v>
      </c>
      <c r="CI22" s="99">
        <f>AVERAGE(CF25:CF28)</f>
        <v>5.1605750000000006</v>
      </c>
      <c r="CJ22" s="55">
        <v>10</v>
      </c>
      <c r="CK22" s="64">
        <f t="shared" si="13"/>
        <v>3.4860000000000007</v>
      </c>
      <c r="CL22" s="64">
        <f t="shared" si="13"/>
        <v>4.9280000000000008</v>
      </c>
      <c r="CM22" s="64">
        <f t="shared" si="13"/>
        <v>5.5587</v>
      </c>
      <c r="CN22" s="64">
        <f t="shared" si="13"/>
        <v>5.2822000000000005</v>
      </c>
      <c r="CO22" s="64">
        <f t="shared" si="13"/>
        <v>5.2941000000000003</v>
      </c>
      <c r="CP22" s="64">
        <f t="shared" si="13"/>
        <v>5.4670000000000014</v>
      </c>
      <c r="CQ22" s="98">
        <f t="shared" si="23"/>
        <v>5.1324087500000006</v>
      </c>
      <c r="CR22" s="55">
        <v>10</v>
      </c>
      <c r="CS22" s="64">
        <f t="shared" si="14"/>
        <v>1.3860000000000001</v>
      </c>
      <c r="CT22" s="64">
        <f t="shared" si="14"/>
        <v>1.302</v>
      </c>
      <c r="CU22" s="64">
        <f t="shared" si="14"/>
        <v>1.9131000000000002</v>
      </c>
      <c r="CV22" s="64">
        <f t="shared" si="14"/>
        <v>1.6134999999999999</v>
      </c>
      <c r="CW22" s="64">
        <f t="shared" si="14"/>
        <v>1.8900000000000001</v>
      </c>
      <c r="CX22" s="64">
        <f t="shared" si="14"/>
        <v>1.9593000000000003</v>
      </c>
      <c r="CY22" s="99">
        <f t="shared" si="24"/>
        <v>1.7596250000000002</v>
      </c>
      <c r="CZ22" s="55">
        <v>10</v>
      </c>
      <c r="DA22" s="64">
        <f t="shared" si="15"/>
        <v>373</v>
      </c>
      <c r="DB22" s="64">
        <f t="shared" si="19"/>
        <v>308</v>
      </c>
      <c r="DC22" s="64">
        <f t="shared" si="19"/>
        <v>242</v>
      </c>
      <c r="DD22" s="64">
        <f t="shared" si="19"/>
        <v>260</v>
      </c>
      <c r="DE22" s="64">
        <f t="shared" si="19"/>
        <v>380</v>
      </c>
      <c r="DF22" s="64">
        <f t="shared" si="19"/>
        <v>220</v>
      </c>
      <c r="DG22" s="99">
        <f t="shared" si="25"/>
        <v>285</v>
      </c>
      <c r="DH22" s="55">
        <v>10</v>
      </c>
      <c r="DI22" s="64">
        <f t="shared" si="17"/>
        <v>307</v>
      </c>
      <c r="DJ22" s="64">
        <f t="shared" si="20"/>
        <v>309</v>
      </c>
      <c r="DK22" s="64">
        <f t="shared" si="20"/>
        <v>254</v>
      </c>
      <c r="DL22" s="64">
        <f t="shared" si="20"/>
        <v>255</v>
      </c>
      <c r="DM22" s="64">
        <f t="shared" si="20"/>
        <v>316.70000000000005</v>
      </c>
      <c r="DN22" s="64">
        <f t="shared" si="20"/>
        <v>180</v>
      </c>
      <c r="DO22" s="99">
        <f t="shared" si="26"/>
        <v>275</v>
      </c>
    </row>
    <row r="23" spans="1:119">
      <c r="A23" s="56" t="str">
        <f t="shared" si="1"/>
        <v>201622</v>
      </c>
      <c r="B23" s="15">
        <f>'[1]Removal pace breakdown'!A300</f>
        <v>42517</v>
      </c>
      <c r="C23" s="8">
        <f>'[1]Removal pace breakdown'!B300</f>
        <v>30</v>
      </c>
      <c r="D23" s="8">
        <f>'[1]Removal pace breakdown'!C300</f>
        <v>19</v>
      </c>
      <c r="E23" s="8">
        <f>'[1]Removal pace breakdown'!D300</f>
        <v>34.799999999999997</v>
      </c>
      <c r="F23" s="8">
        <f>'[1]Removal pace breakdown'!E300</f>
        <v>29.9</v>
      </c>
      <c r="G23" s="8">
        <f>'[1]Removal pace breakdown'!F300</f>
        <v>12</v>
      </c>
      <c r="H23" s="8">
        <f>'[1]Removal pace breakdown'!G300</f>
        <v>23</v>
      </c>
      <c r="I23" s="8">
        <f>'[1]Removal pace breakdown'!H300</f>
        <v>9.5</v>
      </c>
      <c r="J23" s="16">
        <f>'[1]Removal pace breakdown'!I300</f>
        <v>6.1</v>
      </c>
      <c r="K23" s="8">
        <f>'[1]Removal pace breakdown'!J300</f>
        <v>4.5</v>
      </c>
      <c r="L23" s="8">
        <f>'[1]Removal pace breakdown'!K300</f>
        <v>1.5</v>
      </c>
      <c r="M23" s="8">
        <f>'[1]Removal pace breakdown'!L300</f>
        <v>4.3</v>
      </c>
      <c r="N23" s="8">
        <f>'[1]Removal pace breakdown'!M300</f>
        <v>8.5</v>
      </c>
      <c r="O23" s="8">
        <f>'[1]Removal pace breakdown'!N300</f>
        <v>6.5</v>
      </c>
      <c r="P23" s="8">
        <f>'[1]Removal pace breakdown'!O300</f>
        <v>5.5</v>
      </c>
      <c r="Q23" s="8">
        <f>'[1]Removal pace breakdown'!P300</f>
        <v>4.4000000000000004</v>
      </c>
      <c r="R23" s="8">
        <f>'[1]Removal pace breakdown'!Q300</f>
        <v>0.3</v>
      </c>
      <c r="S23" s="16">
        <f>'[1]Removal pace breakdown'!R300</f>
        <v>7.7</v>
      </c>
      <c r="T23" s="8">
        <f>'[1]Removal pace breakdown'!S300</f>
        <v>4.7</v>
      </c>
      <c r="U23" s="8">
        <f>'[1]Removal pace breakdown'!T300</f>
        <v>1.2</v>
      </c>
      <c r="V23" s="8">
        <f>'[1]Removal pace breakdown'!U300</f>
        <v>7</v>
      </c>
      <c r="W23" s="16">
        <f>'[1]Removal pace breakdown'!V300</f>
        <v>2.5</v>
      </c>
      <c r="X23" s="16">
        <f>'[1]Removal pace breakdown'!W300</f>
        <v>5</v>
      </c>
      <c r="Y23" s="8">
        <f>'[1]Removal pace breakdown'!X300</f>
        <v>1.3</v>
      </c>
      <c r="Z23" s="8">
        <f>'[1]Removal pace breakdown'!Y300</f>
        <v>1</v>
      </c>
      <c r="AA23" s="16">
        <f>'[1]Removal pace breakdown'!Z300</f>
        <v>0.3</v>
      </c>
      <c r="AB23" s="16">
        <f>'[1]Removal pace breakdown'!AA300</f>
        <v>0</v>
      </c>
      <c r="AC23" s="8">
        <f>'[1]Removal pace breakdown'!AB300</f>
        <v>0.5</v>
      </c>
      <c r="AD23" s="8">
        <f>'[1]Removal pace breakdown'!AC300</f>
        <v>1</v>
      </c>
      <c r="AE23" s="8">
        <f>'[1]Removal pace breakdown'!AD300</f>
        <v>0.3</v>
      </c>
      <c r="AF23" s="16">
        <f>'[1]Removal pace breakdown'!AE300</f>
        <v>1.3</v>
      </c>
      <c r="AG23" s="16">
        <f>'[1]Removal pace breakdown'!AF300</f>
        <v>0.6</v>
      </c>
      <c r="AH23" s="8">
        <f>'[1]Removal pace breakdown'!AG300</f>
        <v>0.1</v>
      </c>
      <c r="AI23" s="8">
        <f>'[1]Removal pace breakdown'!AH300</f>
        <v>7.8</v>
      </c>
      <c r="AJ23" s="8">
        <f>'[1]Removal pace breakdown'!AI300</f>
        <v>1.3</v>
      </c>
      <c r="AK23" s="8">
        <f>'[1]Removal pace breakdown'!AJ300</f>
        <v>0.3</v>
      </c>
      <c r="AL23" s="8">
        <f>'[1]Removal pace breakdown'!AK300</f>
        <v>14.5</v>
      </c>
      <c r="AM23" s="8">
        <f>'[1]Removal pace breakdown'!AL300</f>
        <v>2.2999999999999998</v>
      </c>
      <c r="AN23" s="8">
        <f>'[1]Removal pace breakdown'!AM300</f>
        <v>0.6</v>
      </c>
      <c r="AO23" s="8">
        <f>'[1]Removal pace breakdown'!AN300</f>
        <v>0.1</v>
      </c>
      <c r="AP23" s="8">
        <f>'[1]Removal pace breakdown'!AO300</f>
        <v>1</v>
      </c>
      <c r="AQ23" s="8">
        <f>'[1]Removal pace breakdown'!AP300</f>
        <v>3.3</v>
      </c>
      <c r="AR23" s="17">
        <f t="shared" si="2"/>
        <v>265.50000000000011</v>
      </c>
      <c r="AS23" s="17">
        <f t="shared" si="3"/>
        <v>10.3</v>
      </c>
      <c r="AT23" s="17">
        <f t="shared" si="4"/>
        <v>103.19999999999999</v>
      </c>
      <c r="AU23" s="17">
        <f t="shared" si="5"/>
        <v>67.099999999999994</v>
      </c>
      <c r="AV23" s="17">
        <f t="shared" si="6"/>
        <v>61.399999999999991</v>
      </c>
      <c r="AW23" s="17">
        <f t="shared" si="7"/>
        <v>23.500000000000004</v>
      </c>
      <c r="AX23" s="63">
        <f t="shared" si="0"/>
        <v>1858.5000000000009</v>
      </c>
      <c r="BC23" s="15">
        <f t="shared" si="21"/>
        <v>43902</v>
      </c>
      <c r="BD23" s="55">
        <v>11</v>
      </c>
      <c r="BE23" s="64">
        <f t="shared" ref="BE23:BJ32" si="27">VLOOKUP(BE$11&amp;$BD23,$A$3:$AW$652,44,0)*0.07</f>
        <v>19.054000000000006</v>
      </c>
      <c r="BF23" s="64">
        <f t="shared" si="27"/>
        <v>18.431000000000008</v>
      </c>
      <c r="BG23" s="64">
        <f t="shared" si="27"/>
        <v>17.488100000000003</v>
      </c>
      <c r="BH23" s="64">
        <f t="shared" si="27"/>
        <v>17.411100000000001</v>
      </c>
      <c r="BI23" s="64">
        <f t="shared" si="27"/>
        <v>21.07798</v>
      </c>
      <c r="BJ23" s="64">
        <f t="shared" si="27"/>
        <v>19.4999</v>
      </c>
      <c r="BK23" s="98">
        <f t="shared" si="8"/>
        <v>19.338930625000003</v>
      </c>
      <c r="BL23" s="55">
        <v>11</v>
      </c>
      <c r="BM23" s="64">
        <f t="shared" ref="BM23:BR32" si="28">VLOOKUP(BM$11&amp;$BD23,$A$3:$AW$652,45,0)*0.07</f>
        <v>0.63000000000000012</v>
      </c>
      <c r="BN23" s="64">
        <f t="shared" si="28"/>
        <v>1.05</v>
      </c>
      <c r="BO23" s="64">
        <f t="shared" si="28"/>
        <v>1.0052000000000001</v>
      </c>
      <c r="BP23" s="64">
        <f t="shared" si="28"/>
        <v>1.484</v>
      </c>
      <c r="BQ23" s="64">
        <f t="shared" si="28"/>
        <v>1.5680000000000001</v>
      </c>
      <c r="BR23" s="64">
        <f t="shared" si="28"/>
        <v>1.6079000000000001</v>
      </c>
      <c r="BS23" s="98">
        <f t="shared" si="22"/>
        <v>1.1837</v>
      </c>
      <c r="BT23" s="55">
        <v>11</v>
      </c>
      <c r="BU23" s="64">
        <f t="shared" ref="BU23:BZ32" si="29">VLOOKUP(BU$11&amp;$BD23,$A$3:$AW$652,46,0)*0.07</f>
        <v>7.6790000000000003</v>
      </c>
      <c r="BV23" s="64">
        <f t="shared" si="29"/>
        <v>6.5100000000000007</v>
      </c>
      <c r="BW23" s="64">
        <f t="shared" si="29"/>
        <v>3.6330000000000005</v>
      </c>
      <c r="BX23" s="64">
        <f t="shared" si="29"/>
        <v>3.8150000000000004</v>
      </c>
      <c r="BY23" s="64">
        <f t="shared" si="29"/>
        <v>6.7760000000000007</v>
      </c>
      <c r="BZ23" s="64">
        <f t="shared" si="29"/>
        <v>5.1100000000000003</v>
      </c>
      <c r="CA23" s="99">
        <f>AVERAGE(BX26:BX29)</f>
        <v>5.8170000000000011</v>
      </c>
      <c r="CB23" s="55">
        <v>11</v>
      </c>
      <c r="CC23" s="64">
        <f t="shared" ref="CC23:CH32" si="30">VLOOKUP(CC$11&amp;$BD23,$A$3:$AW$652,47,0)*0.07</f>
        <v>5.1240000000000006</v>
      </c>
      <c r="CD23" s="64">
        <f t="shared" si="30"/>
        <v>5.1660000000000004</v>
      </c>
      <c r="CE23" s="64">
        <f t="shared" si="30"/>
        <v>5.0610000000000017</v>
      </c>
      <c r="CF23" s="64">
        <f t="shared" si="30"/>
        <v>4.8719999999999999</v>
      </c>
      <c r="CG23" s="64">
        <f t="shared" si="30"/>
        <v>5.5013000000000005</v>
      </c>
      <c r="CH23" s="64">
        <f t="shared" si="30"/>
        <v>5.4319999999999995</v>
      </c>
      <c r="CI23" s="99">
        <f>AVERAGE(CF26:CF29)</f>
        <v>5.329275</v>
      </c>
      <c r="CJ23" s="55">
        <v>11</v>
      </c>
      <c r="CK23" s="64">
        <f t="shared" ref="CK23:CP32" si="31">VLOOKUP(CK$11&amp;$BD23,$A$3:$AW$652,48,0)*0.07</f>
        <v>3.7240000000000006</v>
      </c>
      <c r="CL23" s="64">
        <f t="shared" si="31"/>
        <v>4.41</v>
      </c>
      <c r="CM23" s="64">
        <f t="shared" si="31"/>
        <v>5.6762999999999995</v>
      </c>
      <c r="CN23" s="64">
        <f t="shared" si="31"/>
        <v>5.4656000000000002</v>
      </c>
      <c r="CO23" s="64">
        <f t="shared" si="31"/>
        <v>5.3846800000000012</v>
      </c>
      <c r="CP23" s="64">
        <f t="shared" si="31"/>
        <v>5.5930000000000009</v>
      </c>
      <c r="CQ23" s="98">
        <f t="shared" si="23"/>
        <v>5.2983306250000011</v>
      </c>
      <c r="CR23" s="55">
        <v>11</v>
      </c>
      <c r="CS23" s="64">
        <f t="shared" ref="CS23:CX32" si="32">VLOOKUP(CS$11&amp;$BD23,$A$3:$AW$652,49,0)*0.07</f>
        <v>1.897</v>
      </c>
      <c r="CT23" s="64">
        <f t="shared" si="32"/>
        <v>1.2950000000000002</v>
      </c>
      <c r="CU23" s="64">
        <f t="shared" si="32"/>
        <v>2.1126000000000005</v>
      </c>
      <c r="CV23" s="64">
        <f t="shared" si="32"/>
        <v>1.7745</v>
      </c>
      <c r="CW23" s="64">
        <f t="shared" si="32"/>
        <v>1.8480000000000003</v>
      </c>
      <c r="CX23" s="64">
        <f t="shared" si="32"/>
        <v>1.7570000000000003</v>
      </c>
      <c r="CY23" s="99">
        <f t="shared" si="24"/>
        <v>1.7106250000000001</v>
      </c>
      <c r="CZ23" s="55">
        <v>11</v>
      </c>
      <c r="DA23" s="64">
        <f t="shared" si="15"/>
        <v>387</v>
      </c>
      <c r="DB23" s="64">
        <f t="shared" si="19"/>
        <v>305</v>
      </c>
      <c r="DC23" s="64">
        <f t="shared" si="19"/>
        <v>104</v>
      </c>
      <c r="DD23" s="64">
        <f t="shared" si="19"/>
        <v>220</v>
      </c>
      <c r="DE23" s="64">
        <f t="shared" si="19"/>
        <v>360</v>
      </c>
      <c r="DF23" s="64">
        <f t="shared" si="19"/>
        <v>190</v>
      </c>
      <c r="DG23" s="99">
        <f t="shared" si="25"/>
        <v>285</v>
      </c>
      <c r="DH23" s="55">
        <v>11</v>
      </c>
      <c r="DI23" s="64">
        <f t="shared" si="17"/>
        <v>294</v>
      </c>
      <c r="DJ23" s="64">
        <f t="shared" si="20"/>
        <v>299</v>
      </c>
      <c r="DK23" s="64">
        <f t="shared" si="20"/>
        <v>120</v>
      </c>
      <c r="DL23" s="64">
        <f t="shared" si="20"/>
        <v>85</v>
      </c>
      <c r="DM23" s="64">
        <f t="shared" si="20"/>
        <v>315</v>
      </c>
      <c r="DN23" s="64">
        <f t="shared" si="20"/>
        <v>220</v>
      </c>
      <c r="DO23" s="99">
        <f t="shared" si="26"/>
        <v>258.25</v>
      </c>
    </row>
    <row r="24" spans="1:119">
      <c r="A24" s="56" t="str">
        <f t="shared" si="1"/>
        <v>201623</v>
      </c>
      <c r="B24" s="15">
        <f>'[1]Removal pace breakdown'!A301</f>
        <v>42524</v>
      </c>
      <c r="C24" s="8">
        <f>'[1]Removal pace breakdown'!B301</f>
        <v>32</v>
      </c>
      <c r="D24" s="8">
        <f>'[1]Removal pace breakdown'!C301</f>
        <v>19</v>
      </c>
      <c r="E24" s="8">
        <f>'[1]Removal pace breakdown'!D301</f>
        <v>34.9</v>
      </c>
      <c r="F24" s="8">
        <f>'[1]Removal pace breakdown'!E301</f>
        <v>29.6</v>
      </c>
      <c r="G24" s="8">
        <f>'[1]Removal pace breakdown'!F301</f>
        <v>12</v>
      </c>
      <c r="H24" s="8">
        <f>'[1]Removal pace breakdown'!G301</f>
        <v>24.5</v>
      </c>
      <c r="I24" s="8">
        <f>'[1]Removal pace breakdown'!H301</f>
        <v>8</v>
      </c>
      <c r="J24" s="16">
        <f>'[1]Removal pace breakdown'!I301</f>
        <v>6.3</v>
      </c>
      <c r="K24" s="8">
        <f>'[1]Removal pace breakdown'!J301</f>
        <v>3</v>
      </c>
      <c r="L24" s="8">
        <f>'[1]Removal pace breakdown'!K301</f>
        <v>1.3</v>
      </c>
      <c r="M24" s="8">
        <f>'[1]Removal pace breakdown'!L301</f>
        <v>4</v>
      </c>
      <c r="N24" s="8">
        <f>'[1]Removal pace breakdown'!M301</f>
        <v>7.5</v>
      </c>
      <c r="O24" s="8">
        <f>'[1]Removal pace breakdown'!N301</f>
        <v>6</v>
      </c>
      <c r="P24" s="8">
        <f>'[1]Removal pace breakdown'!O301</f>
        <v>5.5</v>
      </c>
      <c r="Q24" s="8">
        <f>'[1]Removal pace breakdown'!P301</f>
        <v>2.2000000000000002</v>
      </c>
      <c r="R24" s="8">
        <f>'[1]Removal pace breakdown'!Q301</f>
        <v>0.3</v>
      </c>
      <c r="S24" s="16">
        <f>'[1]Removal pace breakdown'!R301</f>
        <v>6.8</v>
      </c>
      <c r="T24" s="8">
        <f>'[1]Removal pace breakdown'!S301</f>
        <v>4</v>
      </c>
      <c r="U24" s="8">
        <f>'[1]Removal pace breakdown'!T301</f>
        <v>0.6</v>
      </c>
      <c r="V24" s="8">
        <f>'[1]Removal pace breakdown'!U301</f>
        <v>4</v>
      </c>
      <c r="W24" s="16">
        <f>'[1]Removal pace breakdown'!V301</f>
        <v>2</v>
      </c>
      <c r="X24" s="16">
        <f>'[1]Removal pace breakdown'!W301</f>
        <v>6.1</v>
      </c>
      <c r="Y24" s="8">
        <f>'[1]Removal pace breakdown'!X301</f>
        <v>1.3</v>
      </c>
      <c r="Z24" s="8">
        <f>'[1]Removal pace breakdown'!Y301</f>
        <v>0.8</v>
      </c>
      <c r="AA24" s="16">
        <f>'[1]Removal pace breakdown'!Z301</f>
        <v>0.3</v>
      </c>
      <c r="AB24" s="16">
        <f>'[1]Removal pace breakdown'!AA301</f>
        <v>0</v>
      </c>
      <c r="AC24" s="8">
        <f>'[1]Removal pace breakdown'!AB301</f>
        <v>0</v>
      </c>
      <c r="AD24" s="8">
        <f>'[1]Removal pace breakdown'!AC301</f>
        <v>1.3</v>
      </c>
      <c r="AE24" s="8">
        <f>'[1]Removal pace breakdown'!AD301</f>
        <v>0.4</v>
      </c>
      <c r="AF24" s="16">
        <f>'[1]Removal pace breakdown'!AE301</f>
        <v>1.2</v>
      </c>
      <c r="AG24" s="16">
        <f>'[1]Removal pace breakdown'!AF301</f>
        <v>0.5</v>
      </c>
      <c r="AH24" s="8">
        <f>'[1]Removal pace breakdown'!AG301</f>
        <v>0</v>
      </c>
      <c r="AI24" s="8">
        <f>'[1]Removal pace breakdown'!AH301</f>
        <v>12.6</v>
      </c>
      <c r="AJ24" s="8">
        <f>'[1]Removal pace breakdown'!AI301</f>
        <v>1.4</v>
      </c>
      <c r="AK24" s="8">
        <f>'[1]Removal pace breakdown'!AJ301</f>
        <v>0</v>
      </c>
      <c r="AL24" s="8">
        <f>'[1]Removal pace breakdown'!AK301</f>
        <v>13</v>
      </c>
      <c r="AM24" s="8">
        <f>'[1]Removal pace breakdown'!AL301</f>
        <v>2.1</v>
      </c>
      <c r="AN24" s="8">
        <f>'[1]Removal pace breakdown'!AM301</f>
        <v>0.7</v>
      </c>
      <c r="AO24" s="8">
        <f>'[1]Removal pace breakdown'!AN301</f>
        <v>0</v>
      </c>
      <c r="AP24" s="8">
        <f>'[1]Removal pace breakdown'!AO301</f>
        <v>1</v>
      </c>
      <c r="AQ24" s="8">
        <f>'[1]Removal pace breakdown'!AP301</f>
        <v>3.6</v>
      </c>
      <c r="AR24" s="17">
        <f t="shared" si="2"/>
        <v>259.80000000000007</v>
      </c>
      <c r="AS24" s="17">
        <f t="shared" si="3"/>
        <v>10</v>
      </c>
      <c r="AT24" s="17">
        <f t="shared" si="4"/>
        <v>102.8</v>
      </c>
      <c r="AU24" s="17">
        <f t="shared" si="5"/>
        <v>67.7</v>
      </c>
      <c r="AV24" s="17">
        <f t="shared" si="6"/>
        <v>56.1</v>
      </c>
      <c r="AW24" s="17">
        <f t="shared" si="7"/>
        <v>23.2</v>
      </c>
      <c r="AX24" s="63">
        <f t="shared" si="0"/>
        <v>1818.6000000000004</v>
      </c>
      <c r="BC24" s="15">
        <f t="shared" si="21"/>
        <v>43909</v>
      </c>
      <c r="BD24" s="55">
        <v>12</v>
      </c>
      <c r="BE24" s="64">
        <f t="shared" si="27"/>
        <v>18.326000000000004</v>
      </c>
      <c r="BF24" s="64">
        <f t="shared" si="27"/>
        <v>18.445000000000007</v>
      </c>
      <c r="BG24" s="64">
        <f t="shared" si="27"/>
        <v>17.8962</v>
      </c>
      <c r="BH24" s="64">
        <f t="shared" si="27"/>
        <v>20.496000000000002</v>
      </c>
      <c r="BI24" s="64">
        <f t="shared" si="27"/>
        <v>20.95310000000001</v>
      </c>
      <c r="BJ24" s="64">
        <f t="shared" si="27"/>
        <v>19.761700000000001</v>
      </c>
      <c r="BL24" s="55">
        <v>12</v>
      </c>
      <c r="BM24" s="64">
        <f t="shared" si="28"/>
        <v>0.64400000000000002</v>
      </c>
      <c r="BN24" s="64">
        <f t="shared" si="28"/>
        <v>0.87500000000000011</v>
      </c>
      <c r="BO24" s="64">
        <f t="shared" si="28"/>
        <v>1.2180000000000002</v>
      </c>
      <c r="BP24" s="64">
        <f t="shared" si="28"/>
        <v>1.2880000000000003</v>
      </c>
      <c r="BQ24" s="64">
        <f t="shared" si="28"/>
        <v>1.4630000000000001</v>
      </c>
      <c r="BR24" s="64">
        <f t="shared" si="28"/>
        <v>1.7829000000000002</v>
      </c>
      <c r="BT24" s="55">
        <v>12</v>
      </c>
      <c r="BU24" s="64">
        <f t="shared" si="29"/>
        <v>7.3850000000000007</v>
      </c>
      <c r="BV24" s="64">
        <f t="shared" si="29"/>
        <v>7.0910000000000002</v>
      </c>
      <c r="BW24" s="64">
        <f t="shared" si="29"/>
        <v>5.4110000000000005</v>
      </c>
      <c r="BX24" s="64">
        <f t="shared" si="29"/>
        <v>6.1320000000000006</v>
      </c>
      <c r="BY24" s="64">
        <f t="shared" si="29"/>
        <v>6.7018000000000013</v>
      </c>
      <c r="BZ24" s="64">
        <f t="shared" si="29"/>
        <v>5.1100000000000003</v>
      </c>
      <c r="CB24" s="55">
        <v>12</v>
      </c>
      <c r="CC24" s="64">
        <f t="shared" si="30"/>
        <v>4.7110000000000003</v>
      </c>
      <c r="CD24" s="64">
        <f t="shared" si="30"/>
        <v>5.2850000000000001</v>
      </c>
      <c r="CE24" s="64">
        <f t="shared" si="30"/>
        <v>4.4751000000000003</v>
      </c>
      <c r="CF24" s="64">
        <f t="shared" si="30"/>
        <v>5.2983000000000002</v>
      </c>
      <c r="CG24" s="64">
        <f t="shared" si="30"/>
        <v>5.4977999999999998</v>
      </c>
      <c r="CH24" s="64">
        <f t="shared" si="30"/>
        <v>5.3718000000000012</v>
      </c>
      <c r="CJ24" s="55">
        <v>12</v>
      </c>
      <c r="CK24" s="64">
        <f t="shared" si="31"/>
        <v>3.9830000000000001</v>
      </c>
      <c r="CL24" s="64">
        <f t="shared" si="31"/>
        <v>4.0810000000000004</v>
      </c>
      <c r="CM24" s="64">
        <f t="shared" si="31"/>
        <v>4.9504000000000001</v>
      </c>
      <c r="CN24" s="64">
        <f t="shared" si="31"/>
        <v>6.0557000000000007</v>
      </c>
      <c r="CO24" s="64">
        <f t="shared" si="31"/>
        <v>5.4390000000000001</v>
      </c>
      <c r="CP24" s="64">
        <f t="shared" si="31"/>
        <v>5.7119999999999997</v>
      </c>
      <c r="CQ24" s="98"/>
      <c r="CR24" s="55">
        <v>12</v>
      </c>
      <c r="CS24" s="64">
        <f t="shared" si="32"/>
        <v>1.6030000000000002</v>
      </c>
      <c r="CT24" s="64">
        <f t="shared" si="32"/>
        <v>1.113</v>
      </c>
      <c r="CU24" s="64">
        <f t="shared" si="32"/>
        <v>1.8417000000000003</v>
      </c>
      <c r="CV24" s="64">
        <f t="shared" si="32"/>
        <v>1.722</v>
      </c>
      <c r="CW24" s="64">
        <f t="shared" si="32"/>
        <v>1.8515000000000001</v>
      </c>
      <c r="CX24" s="64">
        <f t="shared" si="32"/>
        <v>1.7850000000000001</v>
      </c>
      <c r="CZ24" s="55">
        <v>12</v>
      </c>
      <c r="DA24" s="64">
        <f t="shared" si="15"/>
        <v>375</v>
      </c>
      <c r="DB24" s="64">
        <f t="shared" ref="DB24:DF33" si="33">VLOOKUP(DB$11&amp;$BD24,$A$3:$AW$652,5,0)*10</f>
        <v>343</v>
      </c>
      <c r="DC24" s="64">
        <f t="shared" si="33"/>
        <v>203</v>
      </c>
      <c r="DD24" s="64">
        <f t="shared" si="33"/>
        <v>250</v>
      </c>
      <c r="DE24" s="64">
        <f t="shared" si="33"/>
        <v>320</v>
      </c>
      <c r="DF24" s="64">
        <f t="shared" si="33"/>
        <v>200</v>
      </c>
      <c r="DH24" s="55">
        <v>12</v>
      </c>
      <c r="DI24" s="64">
        <f t="shared" si="17"/>
        <v>270</v>
      </c>
      <c r="DJ24" s="64">
        <f t="shared" ref="DJ24:DN33" si="34">VLOOKUP(DJ$11&amp;$BD24,$A$3:$AW$652,6,0)*10</f>
        <v>330</v>
      </c>
      <c r="DK24" s="64">
        <f t="shared" si="34"/>
        <v>245</v>
      </c>
      <c r="DL24" s="64">
        <f t="shared" si="34"/>
        <v>366</v>
      </c>
      <c r="DM24" s="64">
        <f t="shared" si="34"/>
        <v>322.40000000000003</v>
      </c>
      <c r="DN24" s="64">
        <f t="shared" si="34"/>
        <v>220</v>
      </c>
    </row>
    <row r="25" spans="1:119">
      <c r="A25" s="56" t="str">
        <f t="shared" si="1"/>
        <v>201624</v>
      </c>
      <c r="B25" s="15">
        <f>'[1]Removal pace breakdown'!A302</f>
        <v>42531</v>
      </c>
      <c r="C25" s="8">
        <f>'[1]Removal pace breakdown'!B302</f>
        <v>31</v>
      </c>
      <c r="D25" s="8">
        <f>'[1]Removal pace breakdown'!C302</f>
        <v>22</v>
      </c>
      <c r="E25" s="8">
        <f>'[1]Removal pace breakdown'!D302</f>
        <v>32.5</v>
      </c>
      <c r="F25" s="8">
        <f>'[1]Removal pace breakdown'!E302</f>
        <v>31.3</v>
      </c>
      <c r="G25" s="8">
        <f>'[1]Removal pace breakdown'!F302</f>
        <v>12</v>
      </c>
      <c r="H25" s="8">
        <f>'[1]Removal pace breakdown'!G302</f>
        <v>25</v>
      </c>
      <c r="I25" s="8">
        <f>'[1]Removal pace breakdown'!H302</f>
        <v>8.3000000000000007</v>
      </c>
      <c r="J25" s="16">
        <f>'[1]Removal pace breakdown'!I302</f>
        <v>3.2</v>
      </c>
      <c r="K25" s="8">
        <f>'[1]Removal pace breakdown'!J302</f>
        <v>2</v>
      </c>
      <c r="L25" s="8">
        <f>'[1]Removal pace breakdown'!K302</f>
        <v>3.1</v>
      </c>
      <c r="M25" s="8">
        <f>'[1]Removal pace breakdown'!L302</f>
        <v>4</v>
      </c>
      <c r="N25" s="8">
        <f>'[1]Removal pace breakdown'!M302</f>
        <v>9</v>
      </c>
      <c r="O25" s="8">
        <f>'[1]Removal pace breakdown'!N302</f>
        <v>7.5</v>
      </c>
      <c r="P25" s="8">
        <f>'[1]Removal pace breakdown'!O302</f>
        <v>5</v>
      </c>
      <c r="Q25" s="8">
        <f>'[1]Removal pace breakdown'!P302</f>
        <v>3.1</v>
      </c>
      <c r="R25" s="8">
        <f>'[1]Removal pace breakdown'!Q302</f>
        <v>0.3</v>
      </c>
      <c r="S25" s="16">
        <f>'[1]Removal pace breakdown'!R302</f>
        <v>6.8</v>
      </c>
      <c r="T25" s="8">
        <f>'[1]Removal pace breakdown'!S302</f>
        <v>5.2</v>
      </c>
      <c r="U25" s="8">
        <f>'[1]Removal pace breakdown'!T302</f>
        <v>0.9</v>
      </c>
      <c r="V25" s="8">
        <f>'[1]Removal pace breakdown'!U302</f>
        <v>6</v>
      </c>
      <c r="W25" s="16">
        <f>'[1]Removal pace breakdown'!V302</f>
        <v>1.8</v>
      </c>
      <c r="X25" s="16">
        <f>'[1]Removal pace breakdown'!W302</f>
        <v>5.8</v>
      </c>
      <c r="Y25" s="8">
        <f>'[1]Removal pace breakdown'!X302</f>
        <v>2</v>
      </c>
      <c r="Z25" s="8">
        <f>'[1]Removal pace breakdown'!Y302</f>
        <v>0.8</v>
      </c>
      <c r="AA25" s="16">
        <f>'[1]Removal pace breakdown'!Z302</f>
        <v>0.3</v>
      </c>
      <c r="AB25" s="16">
        <f>'[1]Removal pace breakdown'!AA302</f>
        <v>0</v>
      </c>
      <c r="AC25" s="8">
        <f>'[1]Removal pace breakdown'!AB302</f>
        <v>0.5</v>
      </c>
      <c r="AD25" s="8">
        <f>'[1]Removal pace breakdown'!AC302</f>
        <v>1</v>
      </c>
      <c r="AE25" s="8">
        <f>'[1]Removal pace breakdown'!AD302</f>
        <v>0.3</v>
      </c>
      <c r="AF25" s="16">
        <f>'[1]Removal pace breakdown'!AE302</f>
        <v>0.8</v>
      </c>
      <c r="AG25" s="16">
        <f>'[1]Removal pace breakdown'!AF302</f>
        <v>0.5</v>
      </c>
      <c r="AH25" s="8">
        <f>'[1]Removal pace breakdown'!AG302</f>
        <v>0.2</v>
      </c>
      <c r="AI25" s="8">
        <f>'[1]Removal pace breakdown'!AH302</f>
        <v>7.8</v>
      </c>
      <c r="AJ25" s="8">
        <f>'[1]Removal pace breakdown'!AI302</f>
        <v>0.7</v>
      </c>
      <c r="AK25" s="8">
        <f>'[1]Removal pace breakdown'!AJ302</f>
        <v>0</v>
      </c>
      <c r="AL25" s="8">
        <f>'[1]Removal pace breakdown'!AK302</f>
        <v>14</v>
      </c>
      <c r="AM25" s="8">
        <f>'[1]Removal pace breakdown'!AL302</f>
        <v>2</v>
      </c>
      <c r="AN25" s="8">
        <f>'[1]Removal pace breakdown'!AM302</f>
        <v>1.3</v>
      </c>
      <c r="AO25" s="8">
        <f>'[1]Removal pace breakdown'!AN302</f>
        <v>0</v>
      </c>
      <c r="AP25" s="8">
        <f>'[1]Removal pace breakdown'!AO302</f>
        <v>1</v>
      </c>
      <c r="AQ25" s="8">
        <f>'[1]Removal pace breakdown'!AP302</f>
        <v>2.8</v>
      </c>
      <c r="AR25" s="17">
        <f t="shared" si="2"/>
        <v>261.80000000000007</v>
      </c>
      <c r="AS25" s="17">
        <f t="shared" si="3"/>
        <v>12.299999999999999</v>
      </c>
      <c r="AT25" s="17">
        <f t="shared" si="4"/>
        <v>103.6</v>
      </c>
      <c r="AU25" s="17">
        <f t="shared" si="5"/>
        <v>69.699999999999989</v>
      </c>
      <c r="AV25" s="17">
        <f t="shared" si="6"/>
        <v>57.000000000000007</v>
      </c>
      <c r="AW25" s="17">
        <f t="shared" si="7"/>
        <v>19.200000000000003</v>
      </c>
      <c r="AX25" s="63">
        <f t="shared" si="0"/>
        <v>1832.6000000000004</v>
      </c>
      <c r="BC25" s="15">
        <f t="shared" si="21"/>
        <v>43916</v>
      </c>
      <c r="BD25" s="55">
        <v>13</v>
      </c>
      <c r="BE25" s="64">
        <f t="shared" si="27"/>
        <v>18.242000000000001</v>
      </c>
      <c r="BF25" s="64">
        <f t="shared" si="27"/>
        <v>18.683</v>
      </c>
      <c r="BG25" s="64">
        <f t="shared" si="27"/>
        <v>18.553500000000007</v>
      </c>
      <c r="BH25" s="64">
        <f t="shared" si="27"/>
        <v>19.399799999999995</v>
      </c>
      <c r="BI25" s="64">
        <f t="shared" si="27"/>
        <v>21.739200000000004</v>
      </c>
      <c r="BJ25" s="64">
        <f t="shared" si="27"/>
        <v>21.457800000000002</v>
      </c>
      <c r="BL25" s="55">
        <v>13</v>
      </c>
      <c r="BM25" s="64">
        <f t="shared" si="28"/>
        <v>0.6090000000000001</v>
      </c>
      <c r="BN25" s="64">
        <f t="shared" si="28"/>
        <v>0.84000000000000008</v>
      </c>
      <c r="BO25" s="64">
        <f t="shared" si="28"/>
        <v>0.77350000000000008</v>
      </c>
      <c r="BP25" s="64">
        <f t="shared" si="28"/>
        <v>1.2530000000000003</v>
      </c>
      <c r="BQ25" s="64">
        <f t="shared" si="28"/>
        <v>1.4419999999999999</v>
      </c>
      <c r="BR25" s="64">
        <f t="shared" si="28"/>
        <v>1.6506000000000003</v>
      </c>
      <c r="BT25" s="55">
        <v>13</v>
      </c>
      <c r="BU25" s="64">
        <f t="shared" si="29"/>
        <v>7.3010000000000002</v>
      </c>
      <c r="BV25" s="64">
        <f t="shared" si="29"/>
        <v>7.077</v>
      </c>
      <c r="BW25" s="64">
        <f t="shared" si="29"/>
        <v>5.7848000000000006</v>
      </c>
      <c r="BX25" s="64">
        <f t="shared" si="29"/>
        <v>6.0550000000000006</v>
      </c>
      <c r="BY25" s="64">
        <f t="shared" si="29"/>
        <v>7.0266000000000002</v>
      </c>
      <c r="BZ25" s="64">
        <f t="shared" si="29"/>
        <v>6.5100000000000007</v>
      </c>
      <c r="CB25" s="55">
        <v>13</v>
      </c>
      <c r="CC25" s="64">
        <f t="shared" si="30"/>
        <v>4.8719999999999999</v>
      </c>
      <c r="CD25" s="64">
        <f t="shared" si="30"/>
        <v>5.2150000000000007</v>
      </c>
      <c r="CE25" s="64">
        <f t="shared" si="30"/>
        <v>4.6549999999999994</v>
      </c>
      <c r="CF25" s="64">
        <f t="shared" si="30"/>
        <v>4.8510000000000009</v>
      </c>
      <c r="CG25" s="64">
        <f t="shared" si="30"/>
        <v>5.8037000000000001</v>
      </c>
      <c r="CH25" s="64">
        <f t="shared" si="30"/>
        <v>5.5047999999999995</v>
      </c>
      <c r="CJ25" s="55">
        <v>13</v>
      </c>
      <c r="CK25" s="64">
        <f t="shared" si="31"/>
        <v>3.9970000000000003</v>
      </c>
      <c r="CL25" s="64">
        <f t="shared" si="31"/>
        <v>4.3470000000000004</v>
      </c>
      <c r="CM25" s="64">
        <f t="shared" si="31"/>
        <v>5.7232000000000003</v>
      </c>
      <c r="CN25" s="64">
        <f t="shared" si="31"/>
        <v>5.3193000000000001</v>
      </c>
      <c r="CO25" s="64">
        <f t="shared" si="31"/>
        <v>5.7497999999999996</v>
      </c>
      <c r="CP25" s="64">
        <f t="shared" si="31"/>
        <v>6.027000000000001</v>
      </c>
      <c r="CR25" s="55">
        <v>13</v>
      </c>
      <c r="CS25" s="64">
        <f t="shared" si="32"/>
        <v>1.4630000000000003</v>
      </c>
      <c r="CT25" s="64">
        <f t="shared" si="32"/>
        <v>1.204</v>
      </c>
      <c r="CU25" s="64">
        <f t="shared" si="32"/>
        <v>1.6170000000000004</v>
      </c>
      <c r="CV25" s="64">
        <f t="shared" si="32"/>
        <v>1.9215000000000002</v>
      </c>
      <c r="CW25" s="64">
        <f t="shared" si="32"/>
        <v>1.7171000000000003</v>
      </c>
      <c r="CX25" s="64">
        <f t="shared" si="32"/>
        <v>1.7654000000000003</v>
      </c>
      <c r="CZ25" s="55">
        <v>13</v>
      </c>
      <c r="DA25" s="64">
        <f t="shared" si="15"/>
        <v>365</v>
      </c>
      <c r="DB25" s="64">
        <f t="shared" si="33"/>
        <v>340</v>
      </c>
      <c r="DC25" s="64">
        <f t="shared" si="33"/>
        <v>283.39999999999998</v>
      </c>
      <c r="DD25" s="64">
        <f t="shared" si="33"/>
        <v>260</v>
      </c>
      <c r="DE25" s="64">
        <f t="shared" si="33"/>
        <v>330</v>
      </c>
      <c r="DF25" s="64">
        <f t="shared" si="33"/>
        <v>320</v>
      </c>
      <c r="DH25" s="55">
        <v>13</v>
      </c>
      <c r="DI25" s="64">
        <f t="shared" si="17"/>
        <v>293</v>
      </c>
      <c r="DJ25" s="64">
        <f t="shared" si="34"/>
        <v>333</v>
      </c>
      <c r="DK25" s="64">
        <f t="shared" si="34"/>
        <v>265</v>
      </c>
      <c r="DL25" s="64">
        <f t="shared" si="34"/>
        <v>295</v>
      </c>
      <c r="DM25" s="64">
        <f t="shared" si="34"/>
        <v>333.8</v>
      </c>
      <c r="DN25" s="64">
        <f t="shared" si="34"/>
        <v>300</v>
      </c>
    </row>
    <row r="26" spans="1:119">
      <c r="A26" s="56" t="str">
        <f t="shared" si="1"/>
        <v>201625</v>
      </c>
      <c r="B26" s="15">
        <f>'[1]Removal pace breakdown'!A303</f>
        <v>42538</v>
      </c>
      <c r="C26" s="8">
        <f>'[1]Removal pace breakdown'!B303</f>
        <v>30</v>
      </c>
      <c r="D26" s="8">
        <f>'[1]Removal pace breakdown'!C303</f>
        <v>22</v>
      </c>
      <c r="E26" s="8">
        <f>'[1]Removal pace breakdown'!D303</f>
        <v>17.7</v>
      </c>
      <c r="F26" s="8">
        <f>'[1]Removal pace breakdown'!E303</f>
        <v>23.3</v>
      </c>
      <c r="G26" s="8">
        <f>'[1]Removal pace breakdown'!F303</f>
        <v>11</v>
      </c>
      <c r="H26" s="8">
        <f>'[1]Removal pace breakdown'!G303</f>
        <v>24</v>
      </c>
      <c r="I26" s="8">
        <f>'[1]Removal pace breakdown'!H303</f>
        <v>7.5</v>
      </c>
      <c r="J26" s="16">
        <f>'[1]Removal pace breakdown'!I303</f>
        <v>3.3</v>
      </c>
      <c r="K26" s="8">
        <f>'[1]Removal pace breakdown'!J303</f>
        <v>4.5</v>
      </c>
      <c r="L26" s="8">
        <f>'[1]Removal pace breakdown'!K303</f>
        <v>3</v>
      </c>
      <c r="M26" s="8">
        <f>'[1]Removal pace breakdown'!L303</f>
        <v>4</v>
      </c>
      <c r="N26" s="8">
        <f>'[1]Removal pace breakdown'!M303</f>
        <v>8</v>
      </c>
      <c r="O26" s="8">
        <f>'[1]Removal pace breakdown'!N303</f>
        <v>9.5</v>
      </c>
      <c r="P26" s="8">
        <f>'[1]Removal pace breakdown'!O303</f>
        <v>5</v>
      </c>
      <c r="Q26" s="8">
        <f>'[1]Removal pace breakdown'!P303</f>
        <v>6.7</v>
      </c>
      <c r="R26" s="8">
        <f>'[1]Removal pace breakdown'!Q303</f>
        <v>0.3</v>
      </c>
      <c r="S26" s="16">
        <f>'[1]Removal pace breakdown'!R303</f>
        <v>10.6</v>
      </c>
      <c r="T26" s="8">
        <f>'[1]Removal pace breakdown'!S303</f>
        <v>5</v>
      </c>
      <c r="U26" s="8">
        <f>'[1]Removal pace breakdown'!T303</f>
        <v>1</v>
      </c>
      <c r="V26" s="8">
        <f>'[1]Removal pace breakdown'!U303</f>
        <v>4.5</v>
      </c>
      <c r="W26" s="16">
        <f>'[1]Removal pace breakdown'!V303</f>
        <v>2.2000000000000002</v>
      </c>
      <c r="X26" s="16">
        <f>'[1]Removal pace breakdown'!W303</f>
        <v>5.6</v>
      </c>
      <c r="Y26" s="8">
        <f>'[1]Removal pace breakdown'!X303</f>
        <v>1</v>
      </c>
      <c r="Z26" s="8">
        <f>'[1]Removal pace breakdown'!Y303</f>
        <v>0.8</v>
      </c>
      <c r="AA26" s="16">
        <f>'[1]Removal pace breakdown'!Z303</f>
        <v>0.5</v>
      </c>
      <c r="AB26" s="16">
        <f>'[1]Removal pace breakdown'!AA303</f>
        <v>0</v>
      </c>
      <c r="AC26" s="8">
        <f>'[1]Removal pace breakdown'!AB303</f>
        <v>0</v>
      </c>
      <c r="AD26" s="8">
        <f>'[1]Removal pace breakdown'!AC303</f>
        <v>1</v>
      </c>
      <c r="AE26" s="8">
        <f>'[1]Removal pace breakdown'!AD303</f>
        <v>0.3</v>
      </c>
      <c r="AF26" s="16">
        <f>'[1]Removal pace breakdown'!AE303</f>
        <v>0.8</v>
      </c>
      <c r="AG26" s="16">
        <f>'[1]Removal pace breakdown'!AF303</f>
        <v>0</v>
      </c>
      <c r="AH26" s="8">
        <f>'[1]Removal pace breakdown'!AG303</f>
        <v>0</v>
      </c>
      <c r="AI26" s="8">
        <f>'[1]Removal pace breakdown'!AH303</f>
        <v>4</v>
      </c>
      <c r="AJ26" s="8">
        <f>'[1]Removal pace breakdown'!AI303</f>
        <v>0.7</v>
      </c>
      <c r="AK26" s="8">
        <f>'[1]Removal pace breakdown'!AJ303</f>
        <v>0.4</v>
      </c>
      <c r="AL26" s="8">
        <f>'[1]Removal pace breakdown'!AK303</f>
        <v>13</v>
      </c>
      <c r="AM26" s="8">
        <f>'[1]Removal pace breakdown'!AL303</f>
        <v>4</v>
      </c>
      <c r="AN26" s="8">
        <f>'[1]Removal pace breakdown'!AM303</f>
        <v>1</v>
      </c>
      <c r="AO26" s="8">
        <f>'[1]Removal pace breakdown'!AN303</f>
        <v>0</v>
      </c>
      <c r="AP26" s="8">
        <f>'[1]Removal pace breakdown'!AO303</f>
        <v>1</v>
      </c>
      <c r="AQ26" s="8">
        <f>'[1]Removal pace breakdown'!AP303</f>
        <v>2.4</v>
      </c>
      <c r="AR26" s="17">
        <f t="shared" si="2"/>
        <v>239.60000000000002</v>
      </c>
      <c r="AS26" s="17">
        <f t="shared" si="3"/>
        <v>14.2</v>
      </c>
      <c r="AT26" s="17">
        <f t="shared" si="4"/>
        <v>78.8</v>
      </c>
      <c r="AU26" s="17">
        <f t="shared" si="5"/>
        <v>67.2</v>
      </c>
      <c r="AV26" s="17">
        <f t="shared" si="6"/>
        <v>56.4</v>
      </c>
      <c r="AW26" s="17">
        <f t="shared" si="7"/>
        <v>22.999999999999996</v>
      </c>
      <c r="AX26" s="63">
        <f t="shared" si="0"/>
        <v>1677.2000000000003</v>
      </c>
      <c r="BC26" s="15">
        <f t="shared" si="21"/>
        <v>43923</v>
      </c>
      <c r="BD26" s="55">
        <v>14</v>
      </c>
      <c r="BE26" s="64">
        <f t="shared" si="27"/>
        <v>17.850000000000001</v>
      </c>
      <c r="BF26" s="64">
        <f t="shared" si="27"/>
        <v>18.507999999999999</v>
      </c>
      <c r="BG26" s="64">
        <f t="shared" si="27"/>
        <v>19.059600000000007</v>
      </c>
      <c r="BH26" s="64">
        <f t="shared" si="27"/>
        <v>19.360600000000002</v>
      </c>
      <c r="BI26" s="64">
        <f t="shared" si="27"/>
        <v>21.225750000000009</v>
      </c>
      <c r="BJ26" s="64">
        <f t="shared" si="27"/>
        <v>20.564599999999999</v>
      </c>
      <c r="BL26" s="55">
        <v>14</v>
      </c>
      <c r="BM26" s="64">
        <f t="shared" si="28"/>
        <v>0.63000000000000012</v>
      </c>
      <c r="BN26" s="64">
        <f t="shared" si="28"/>
        <v>1.0150000000000001</v>
      </c>
      <c r="BO26" s="64">
        <f t="shared" si="28"/>
        <v>0.91000000000000014</v>
      </c>
      <c r="BP26" s="64">
        <f t="shared" si="28"/>
        <v>1.2390000000000003</v>
      </c>
      <c r="BQ26" s="64">
        <f t="shared" si="28"/>
        <v>1.4924000000000002</v>
      </c>
      <c r="BR26" s="64">
        <f t="shared" si="28"/>
        <v>1.7500000000000002</v>
      </c>
      <c r="BT26" s="55">
        <v>14</v>
      </c>
      <c r="BU26" s="64">
        <f t="shared" si="29"/>
        <v>7.3500000000000005</v>
      </c>
      <c r="BV26" s="64">
        <f t="shared" si="29"/>
        <v>7.1610000000000014</v>
      </c>
      <c r="BW26" s="64">
        <f t="shared" si="29"/>
        <v>6.4680000000000009</v>
      </c>
      <c r="BX26" s="64">
        <f t="shared" si="29"/>
        <v>5.8450000000000006</v>
      </c>
      <c r="BY26" s="64">
        <f t="shared" si="29"/>
        <v>6.5821000000000005</v>
      </c>
      <c r="BZ26" s="64">
        <f t="shared" si="29"/>
        <v>5.9850000000000003</v>
      </c>
      <c r="CB26" s="55">
        <v>14</v>
      </c>
      <c r="CC26" s="64">
        <f t="shared" si="30"/>
        <v>4.6900000000000004</v>
      </c>
      <c r="CD26" s="64">
        <f t="shared" si="30"/>
        <v>4.774</v>
      </c>
      <c r="CE26" s="64">
        <f t="shared" si="30"/>
        <v>4.7305999999999999</v>
      </c>
      <c r="CF26" s="64">
        <f t="shared" si="30"/>
        <v>5.2346000000000004</v>
      </c>
      <c r="CG26" s="64">
        <f t="shared" si="30"/>
        <v>5.4960500000000003</v>
      </c>
      <c r="CH26" s="64">
        <f t="shared" si="30"/>
        <v>5.1807000000000007</v>
      </c>
      <c r="CJ26" s="55">
        <v>14</v>
      </c>
      <c r="CK26" s="64">
        <f t="shared" si="31"/>
        <v>3.6400000000000006</v>
      </c>
      <c r="CL26" s="64">
        <f t="shared" si="31"/>
        <v>4.354000000000001</v>
      </c>
      <c r="CM26" s="64">
        <f t="shared" si="31"/>
        <v>5.306</v>
      </c>
      <c r="CN26" s="64">
        <f t="shared" si="31"/>
        <v>5.2430000000000012</v>
      </c>
      <c r="CO26" s="64">
        <f t="shared" si="31"/>
        <v>5.7721999999999998</v>
      </c>
      <c r="CP26" s="64">
        <f t="shared" si="31"/>
        <v>5.7820000000000009</v>
      </c>
      <c r="CR26" s="55">
        <v>14</v>
      </c>
      <c r="CS26" s="64">
        <f t="shared" si="32"/>
        <v>1.54</v>
      </c>
      <c r="CT26" s="64">
        <f t="shared" si="32"/>
        <v>1.204</v>
      </c>
      <c r="CU26" s="64">
        <f t="shared" si="32"/>
        <v>1.6450000000000002</v>
      </c>
      <c r="CV26" s="64">
        <f t="shared" si="32"/>
        <v>1.7990000000000002</v>
      </c>
      <c r="CW26" s="64">
        <f t="shared" si="32"/>
        <v>1.8830000000000002</v>
      </c>
      <c r="CX26" s="64">
        <f t="shared" si="32"/>
        <v>1.8669000000000002</v>
      </c>
      <c r="CZ26" s="55">
        <v>14</v>
      </c>
      <c r="DA26" s="64">
        <f t="shared" si="15"/>
        <v>350</v>
      </c>
      <c r="DB26" s="64">
        <f t="shared" si="33"/>
        <v>318</v>
      </c>
      <c r="DC26" s="64">
        <f t="shared" si="33"/>
        <v>284</v>
      </c>
      <c r="DD26" s="64">
        <f t="shared" si="33"/>
        <v>280</v>
      </c>
      <c r="DE26" s="64">
        <f t="shared" si="33"/>
        <v>315</v>
      </c>
      <c r="DF26" s="64">
        <f t="shared" si="33"/>
        <v>290</v>
      </c>
      <c r="DH26" s="55">
        <v>14</v>
      </c>
      <c r="DI26" s="64">
        <f t="shared" si="17"/>
        <v>290</v>
      </c>
      <c r="DJ26" s="64">
        <f t="shared" si="34"/>
        <v>336</v>
      </c>
      <c r="DK26" s="64">
        <f t="shared" si="34"/>
        <v>315</v>
      </c>
      <c r="DL26" s="64">
        <f t="shared" si="34"/>
        <v>270</v>
      </c>
      <c r="DM26" s="64">
        <f t="shared" si="34"/>
        <v>297.3</v>
      </c>
      <c r="DN26" s="64">
        <f t="shared" si="34"/>
        <v>250</v>
      </c>
    </row>
    <row r="27" spans="1:119">
      <c r="A27" s="56" t="str">
        <f t="shared" si="1"/>
        <v>201626</v>
      </c>
      <c r="B27" s="15">
        <f>'[1]Removal pace breakdown'!A304</f>
        <v>42545</v>
      </c>
      <c r="C27" s="8">
        <f>'[1]Removal pace breakdown'!B304</f>
        <v>30</v>
      </c>
      <c r="D27" s="8">
        <f>'[1]Removal pace breakdown'!C304</f>
        <v>22.5</v>
      </c>
      <c r="E27" s="8">
        <f>'[1]Removal pace breakdown'!D304</f>
        <v>22.3</v>
      </c>
      <c r="F27" s="8">
        <f>'[1]Removal pace breakdown'!E304</f>
        <v>28</v>
      </c>
      <c r="G27" s="8">
        <f>'[1]Removal pace breakdown'!F304</f>
        <v>12</v>
      </c>
      <c r="H27" s="8">
        <f>'[1]Removal pace breakdown'!G304</f>
        <v>25</v>
      </c>
      <c r="I27" s="8">
        <f>'[1]Removal pace breakdown'!H304</f>
        <v>8.9</v>
      </c>
      <c r="J27" s="16">
        <f>'[1]Removal pace breakdown'!I304</f>
        <v>4.3</v>
      </c>
      <c r="K27" s="8">
        <f>'[1]Removal pace breakdown'!J304</f>
        <v>5.3</v>
      </c>
      <c r="L27" s="8">
        <f>'[1]Removal pace breakdown'!K304</f>
        <v>3.4</v>
      </c>
      <c r="M27" s="8">
        <f>'[1]Removal pace breakdown'!L304</f>
        <v>4</v>
      </c>
      <c r="N27" s="8">
        <f>'[1]Removal pace breakdown'!M304</f>
        <v>10.3</v>
      </c>
      <c r="O27" s="8">
        <f>'[1]Removal pace breakdown'!N304</f>
        <v>9</v>
      </c>
      <c r="P27" s="8">
        <f>'[1]Removal pace breakdown'!O304</f>
        <v>5.5</v>
      </c>
      <c r="Q27" s="8">
        <f>'[1]Removal pace breakdown'!P304</f>
        <v>3.9</v>
      </c>
      <c r="R27" s="8">
        <f>'[1]Removal pace breakdown'!Q304</f>
        <v>0.4</v>
      </c>
      <c r="S27" s="16">
        <f>'[1]Removal pace breakdown'!R304</f>
        <v>5.3</v>
      </c>
      <c r="T27" s="8">
        <f>'[1]Removal pace breakdown'!S304</f>
        <v>5.7</v>
      </c>
      <c r="U27" s="8">
        <f>'[1]Removal pace breakdown'!T304</f>
        <v>3.4</v>
      </c>
      <c r="V27" s="8">
        <f>'[1]Removal pace breakdown'!U304</f>
        <v>6</v>
      </c>
      <c r="W27" s="16">
        <f>'[1]Removal pace breakdown'!V304</f>
        <v>1.7</v>
      </c>
      <c r="X27" s="16">
        <f>'[1]Removal pace breakdown'!W304</f>
        <v>5.3</v>
      </c>
      <c r="Y27" s="8">
        <f>'[1]Removal pace breakdown'!X304</f>
        <v>1</v>
      </c>
      <c r="Z27" s="8">
        <f>'[1]Removal pace breakdown'!Y304</f>
        <v>1.1000000000000001</v>
      </c>
      <c r="AA27" s="16">
        <f>'[1]Removal pace breakdown'!Z304</f>
        <v>0.2</v>
      </c>
      <c r="AB27" s="16">
        <f>'[1]Removal pace breakdown'!AA304</f>
        <v>0</v>
      </c>
      <c r="AC27" s="8">
        <f>'[1]Removal pace breakdown'!AB304</f>
        <v>0.3</v>
      </c>
      <c r="AD27" s="8">
        <f>'[1]Removal pace breakdown'!AC304</f>
        <v>2</v>
      </c>
      <c r="AE27" s="8">
        <f>'[1]Removal pace breakdown'!AD304</f>
        <v>0.3</v>
      </c>
      <c r="AF27" s="16">
        <f>'[1]Removal pace breakdown'!AE304</f>
        <v>1.2</v>
      </c>
      <c r="AG27" s="16">
        <f>'[1]Removal pace breakdown'!AF304</f>
        <v>0</v>
      </c>
      <c r="AH27" s="8">
        <f>'[1]Removal pace breakdown'!AG304</f>
        <v>0</v>
      </c>
      <c r="AI27" s="8">
        <f>'[1]Removal pace breakdown'!AH304</f>
        <v>6</v>
      </c>
      <c r="AJ27" s="8">
        <f>'[1]Removal pace breakdown'!AI304</f>
        <v>0.7</v>
      </c>
      <c r="AK27" s="8">
        <f>'[1]Removal pace breakdown'!AJ304</f>
        <v>0.3</v>
      </c>
      <c r="AL27" s="8">
        <f>'[1]Removal pace breakdown'!AK304</f>
        <v>13</v>
      </c>
      <c r="AM27" s="8">
        <f>'[1]Removal pace breakdown'!AL304</f>
        <v>2.8</v>
      </c>
      <c r="AN27" s="8">
        <f>'[1]Removal pace breakdown'!AM304</f>
        <v>1</v>
      </c>
      <c r="AO27" s="8">
        <f>'[1]Removal pace breakdown'!AN304</f>
        <v>0</v>
      </c>
      <c r="AP27" s="8">
        <f>'[1]Removal pace breakdown'!AO304</f>
        <v>1</v>
      </c>
      <c r="AQ27" s="8">
        <f>'[1]Removal pace breakdown'!AP304</f>
        <v>2.2999999999999998</v>
      </c>
      <c r="AR27" s="17">
        <f t="shared" si="2"/>
        <v>255.40000000000009</v>
      </c>
      <c r="AS27" s="17">
        <f t="shared" si="3"/>
        <v>15.1</v>
      </c>
      <c r="AT27" s="17">
        <f t="shared" si="4"/>
        <v>89.399999999999991</v>
      </c>
      <c r="AU27" s="17">
        <f t="shared" si="5"/>
        <v>69</v>
      </c>
      <c r="AV27" s="17">
        <f t="shared" si="6"/>
        <v>63.899999999999991</v>
      </c>
      <c r="AW27" s="17">
        <f t="shared" si="7"/>
        <v>17.999999999999996</v>
      </c>
      <c r="AX27" s="63">
        <f t="shared" si="0"/>
        <v>1787.8000000000006</v>
      </c>
      <c r="BC27" s="15">
        <f t="shared" si="21"/>
        <v>43930</v>
      </c>
      <c r="BD27" s="55">
        <v>15</v>
      </c>
      <c r="BE27" s="64">
        <f t="shared" si="27"/>
        <v>17.990000000000002</v>
      </c>
      <c r="BF27" s="64">
        <f t="shared" si="27"/>
        <v>19.845000000000006</v>
      </c>
      <c r="BG27" s="64">
        <f t="shared" si="27"/>
        <v>19.026700000000002</v>
      </c>
      <c r="BH27" s="64">
        <f t="shared" si="27"/>
        <v>20.288100000000004</v>
      </c>
      <c r="BI27" s="64">
        <f t="shared" si="27"/>
        <v>21.287700000000005</v>
      </c>
      <c r="BJ27" s="64">
        <f t="shared" si="27"/>
        <v>19.663700000000002</v>
      </c>
      <c r="BL27" s="55">
        <v>15</v>
      </c>
      <c r="BM27" s="64">
        <f t="shared" si="28"/>
        <v>0.70000000000000007</v>
      </c>
      <c r="BN27" s="64">
        <f t="shared" si="28"/>
        <v>0.98000000000000009</v>
      </c>
      <c r="BO27" s="64">
        <f t="shared" si="28"/>
        <v>0.9415</v>
      </c>
      <c r="BP27" s="64">
        <f t="shared" si="28"/>
        <v>1.33</v>
      </c>
      <c r="BQ27" s="64">
        <f t="shared" si="28"/>
        <v>1.2530000000000003</v>
      </c>
      <c r="BR27" s="64">
        <f t="shared" si="28"/>
        <v>1.3720000000000003</v>
      </c>
      <c r="BT27" s="55">
        <v>15</v>
      </c>
      <c r="BU27" s="64">
        <f t="shared" si="29"/>
        <v>7.2800000000000011</v>
      </c>
      <c r="BV27" s="64">
        <f t="shared" si="29"/>
        <v>7.2310000000000008</v>
      </c>
      <c r="BW27" s="64">
        <f t="shared" si="29"/>
        <v>6.6010000000000009</v>
      </c>
      <c r="BX27" s="64">
        <f t="shared" si="29"/>
        <v>6.1669999999999998</v>
      </c>
      <c r="BY27" s="64">
        <f t="shared" si="29"/>
        <v>6.4792000000000005</v>
      </c>
      <c r="BZ27" s="64">
        <f t="shared" si="29"/>
        <v>5.3900000000000006</v>
      </c>
      <c r="CB27" s="55">
        <v>15</v>
      </c>
      <c r="CC27" s="64">
        <f t="shared" si="30"/>
        <v>4.83</v>
      </c>
      <c r="CD27" s="64">
        <f t="shared" si="30"/>
        <v>5.117</v>
      </c>
      <c r="CE27" s="64">
        <f t="shared" si="30"/>
        <v>4.7460000000000004</v>
      </c>
      <c r="CF27" s="64">
        <f t="shared" si="30"/>
        <v>5.3550000000000004</v>
      </c>
      <c r="CG27" s="64">
        <f t="shared" si="30"/>
        <v>6.0375000000000005</v>
      </c>
      <c r="CH27" s="64">
        <f t="shared" si="30"/>
        <v>5.3038999999999996</v>
      </c>
      <c r="CJ27" s="55">
        <v>15</v>
      </c>
      <c r="CK27" s="64">
        <f t="shared" si="31"/>
        <v>3.8500000000000005</v>
      </c>
      <c r="CL27" s="64">
        <f t="shared" si="31"/>
        <v>5.2570000000000014</v>
      </c>
      <c r="CM27" s="64">
        <f t="shared" si="31"/>
        <v>5.1352000000000002</v>
      </c>
      <c r="CN27" s="64">
        <f t="shared" si="31"/>
        <v>5.8261000000000003</v>
      </c>
      <c r="CO27" s="64">
        <f t="shared" si="31"/>
        <v>5.6840000000000011</v>
      </c>
      <c r="CP27" s="64">
        <f t="shared" si="31"/>
        <v>5.4879999999999995</v>
      </c>
      <c r="CR27" s="55">
        <v>15</v>
      </c>
      <c r="CS27" s="64">
        <f t="shared" si="32"/>
        <v>1.33</v>
      </c>
      <c r="CT27" s="64">
        <f t="shared" si="32"/>
        <v>1.2600000000000002</v>
      </c>
      <c r="CU27" s="64">
        <f t="shared" si="32"/>
        <v>1.6030000000000002</v>
      </c>
      <c r="CV27" s="64">
        <f t="shared" si="32"/>
        <v>1.61</v>
      </c>
      <c r="CW27" s="64">
        <f t="shared" si="32"/>
        <v>1.8340000000000003</v>
      </c>
      <c r="CX27" s="64">
        <f t="shared" si="32"/>
        <v>2.1098000000000003</v>
      </c>
      <c r="CZ27" s="55">
        <v>15</v>
      </c>
      <c r="DA27" s="64">
        <f t="shared" si="15"/>
        <v>360</v>
      </c>
      <c r="DB27" s="64">
        <f t="shared" si="33"/>
        <v>328</v>
      </c>
      <c r="DC27" s="64">
        <f t="shared" si="33"/>
        <v>278</v>
      </c>
      <c r="DD27" s="64">
        <f t="shared" si="33"/>
        <v>300</v>
      </c>
      <c r="DE27" s="64">
        <f t="shared" si="33"/>
        <v>320</v>
      </c>
      <c r="DF27" s="64">
        <f t="shared" si="33"/>
        <v>200</v>
      </c>
      <c r="DH27" s="55">
        <v>15</v>
      </c>
      <c r="DI27" s="64">
        <f t="shared" si="17"/>
        <v>270</v>
      </c>
      <c r="DJ27" s="64">
        <f t="shared" si="34"/>
        <v>332</v>
      </c>
      <c r="DK27" s="64">
        <f t="shared" si="34"/>
        <v>330</v>
      </c>
      <c r="DL27" s="64">
        <f t="shared" si="34"/>
        <v>290</v>
      </c>
      <c r="DM27" s="64">
        <f t="shared" si="34"/>
        <v>278.60000000000002</v>
      </c>
      <c r="DN27" s="64">
        <f t="shared" si="34"/>
        <v>240</v>
      </c>
    </row>
    <row r="28" spans="1:119">
      <c r="A28" s="56" t="str">
        <f t="shared" si="1"/>
        <v>201627</v>
      </c>
      <c r="B28" s="15">
        <f>'[1]Removal pace breakdown'!A305</f>
        <v>42552</v>
      </c>
      <c r="C28" s="8">
        <f>'[1]Removal pace breakdown'!B305</f>
        <v>30</v>
      </c>
      <c r="D28" s="8">
        <f>'[1]Removal pace breakdown'!C305</f>
        <v>23</v>
      </c>
      <c r="E28" s="8">
        <f>'[1]Removal pace breakdown'!D305</f>
        <v>32.799999999999997</v>
      </c>
      <c r="F28" s="8">
        <f>'[1]Removal pace breakdown'!E305</f>
        <v>31.5</v>
      </c>
      <c r="G28" s="8">
        <f>'[1]Removal pace breakdown'!F305</f>
        <v>10</v>
      </c>
      <c r="H28" s="8">
        <f>'[1]Removal pace breakdown'!G305</f>
        <v>26</v>
      </c>
      <c r="I28" s="8">
        <f>'[1]Removal pace breakdown'!H305</f>
        <v>8.1</v>
      </c>
      <c r="J28" s="16">
        <f>'[1]Removal pace breakdown'!I305</f>
        <v>6.4</v>
      </c>
      <c r="K28" s="8">
        <f>'[1]Removal pace breakdown'!J305</f>
        <v>4.4000000000000004</v>
      </c>
      <c r="L28" s="8">
        <f>'[1]Removal pace breakdown'!K305</f>
        <v>3.6</v>
      </c>
      <c r="M28" s="8">
        <f>'[1]Removal pace breakdown'!L305</f>
        <v>4</v>
      </c>
      <c r="N28" s="8">
        <f>'[1]Removal pace breakdown'!M305</f>
        <v>11</v>
      </c>
      <c r="O28" s="8">
        <f>'[1]Removal pace breakdown'!N305</f>
        <v>6</v>
      </c>
      <c r="P28" s="8">
        <f>'[1]Removal pace breakdown'!O305</f>
        <v>5.5</v>
      </c>
      <c r="Q28" s="8">
        <f>'[1]Removal pace breakdown'!P305</f>
        <v>4.0999999999999996</v>
      </c>
      <c r="R28" s="8">
        <f>'[1]Removal pace breakdown'!Q305</f>
        <v>0.7</v>
      </c>
      <c r="S28" s="16">
        <f>'[1]Removal pace breakdown'!R305</f>
        <v>5.4</v>
      </c>
      <c r="T28" s="8">
        <f>'[1]Removal pace breakdown'!S305</f>
        <v>6.4</v>
      </c>
      <c r="U28" s="8">
        <f>'[1]Removal pace breakdown'!T305</f>
        <v>1.5</v>
      </c>
      <c r="V28" s="8">
        <f>'[1]Removal pace breakdown'!U305</f>
        <v>5.6</v>
      </c>
      <c r="W28" s="16">
        <f>'[1]Removal pace breakdown'!V305</f>
        <v>2</v>
      </c>
      <c r="X28" s="16">
        <f>'[1]Removal pace breakdown'!W305</f>
        <v>4.9000000000000004</v>
      </c>
      <c r="Y28" s="8">
        <f>'[1]Removal pace breakdown'!X305</f>
        <v>1.8</v>
      </c>
      <c r="Z28" s="8">
        <f>'[1]Removal pace breakdown'!Y305</f>
        <v>1</v>
      </c>
      <c r="AA28" s="16">
        <f>'[1]Removal pace breakdown'!Z305</f>
        <v>0.2</v>
      </c>
      <c r="AB28" s="16">
        <f>'[1]Removal pace breakdown'!AA305</f>
        <v>0</v>
      </c>
      <c r="AC28" s="8">
        <f>'[1]Removal pace breakdown'!AB305</f>
        <v>0</v>
      </c>
      <c r="AD28" s="8">
        <f>'[1]Removal pace breakdown'!AC305</f>
        <v>3</v>
      </c>
      <c r="AE28" s="8">
        <f>'[1]Removal pace breakdown'!AD305</f>
        <v>0.2</v>
      </c>
      <c r="AF28" s="16">
        <f>'[1]Removal pace breakdown'!AE305</f>
        <v>1.1000000000000001</v>
      </c>
      <c r="AG28" s="16">
        <f>'[1]Removal pace breakdown'!AF305</f>
        <v>0</v>
      </c>
      <c r="AH28" s="8">
        <f>'[1]Removal pace breakdown'!AG305</f>
        <v>0</v>
      </c>
      <c r="AI28" s="8">
        <f>'[1]Removal pace breakdown'!AH305</f>
        <v>4.5999999999999996</v>
      </c>
      <c r="AJ28" s="8">
        <f>'[1]Removal pace breakdown'!AI305</f>
        <v>0.2</v>
      </c>
      <c r="AK28" s="8">
        <f>'[1]Removal pace breakdown'!AJ305</f>
        <v>0.2</v>
      </c>
      <c r="AL28" s="8">
        <f>'[1]Removal pace breakdown'!AK305</f>
        <v>14</v>
      </c>
      <c r="AM28" s="8">
        <f>'[1]Removal pace breakdown'!AL305</f>
        <v>3</v>
      </c>
      <c r="AN28" s="8">
        <f>'[1]Removal pace breakdown'!AM305</f>
        <v>0.8</v>
      </c>
      <c r="AO28" s="8">
        <f>'[1]Removal pace breakdown'!AN305</f>
        <v>0</v>
      </c>
      <c r="AP28" s="8">
        <f>'[1]Removal pace breakdown'!AO305</f>
        <v>1</v>
      </c>
      <c r="AQ28" s="8">
        <f>'[1]Removal pace breakdown'!AP305</f>
        <v>2.4</v>
      </c>
      <c r="AR28" s="17">
        <f t="shared" si="2"/>
        <v>266.39999999999992</v>
      </c>
      <c r="AS28" s="17">
        <f t="shared" si="3"/>
        <v>12.799999999999999</v>
      </c>
      <c r="AT28" s="17">
        <f t="shared" si="4"/>
        <v>105.3</v>
      </c>
      <c r="AU28" s="17">
        <f t="shared" si="5"/>
        <v>68.5</v>
      </c>
      <c r="AV28" s="17">
        <f t="shared" si="6"/>
        <v>59.800000000000004</v>
      </c>
      <c r="AW28" s="17">
        <f t="shared" si="7"/>
        <v>20.000000000000004</v>
      </c>
      <c r="AX28" s="63">
        <f t="shared" si="0"/>
        <v>1864.7999999999995</v>
      </c>
      <c r="BC28" s="15">
        <f t="shared" si="21"/>
        <v>43937</v>
      </c>
      <c r="BD28" s="55">
        <v>16</v>
      </c>
      <c r="BE28" s="64">
        <f t="shared" si="27"/>
        <v>19.32</v>
      </c>
      <c r="BF28" s="64">
        <f t="shared" si="27"/>
        <v>18.844000000000005</v>
      </c>
      <c r="BG28" s="64">
        <f t="shared" si="27"/>
        <v>19.394200000000001</v>
      </c>
      <c r="BH28" s="64">
        <f t="shared" si="27"/>
        <v>19.617500000000007</v>
      </c>
      <c r="BI28" s="64">
        <f t="shared" si="27"/>
        <v>21.290009999999992</v>
      </c>
      <c r="BJ28" s="64">
        <f t="shared" si="27"/>
        <v>20.300700000000003</v>
      </c>
      <c r="BL28" s="55">
        <v>16</v>
      </c>
      <c r="BM28" s="64">
        <f t="shared" si="28"/>
        <v>0.70000000000000007</v>
      </c>
      <c r="BN28" s="64">
        <f t="shared" si="28"/>
        <v>0.94500000000000006</v>
      </c>
      <c r="BO28" s="64">
        <f t="shared" si="28"/>
        <v>1.0150000000000001</v>
      </c>
      <c r="BP28" s="64">
        <f t="shared" si="28"/>
        <v>1.0920000000000001</v>
      </c>
      <c r="BQ28" s="64">
        <f t="shared" si="28"/>
        <v>1.4427000000000001</v>
      </c>
      <c r="BR28" s="64">
        <f t="shared" si="28"/>
        <v>1.4140000000000001</v>
      </c>
      <c r="BT28" s="55">
        <v>16</v>
      </c>
      <c r="BU28" s="64">
        <f t="shared" si="29"/>
        <v>7.2800000000000011</v>
      </c>
      <c r="BV28" s="64">
        <f t="shared" si="29"/>
        <v>7.1540000000000008</v>
      </c>
      <c r="BW28" s="64">
        <f t="shared" si="29"/>
        <v>6.5450000000000008</v>
      </c>
      <c r="BX28" s="64">
        <f t="shared" si="29"/>
        <v>5.8100000000000005</v>
      </c>
      <c r="BY28" s="64">
        <f t="shared" si="29"/>
        <v>6.4420999999999999</v>
      </c>
      <c r="BZ28" s="64">
        <f t="shared" si="29"/>
        <v>5.32</v>
      </c>
      <c r="CB28" s="55">
        <v>16</v>
      </c>
      <c r="CC28" s="64">
        <f t="shared" si="30"/>
        <v>5.1100000000000003</v>
      </c>
      <c r="CD28" s="64">
        <f t="shared" si="30"/>
        <v>4.6550000000000002</v>
      </c>
      <c r="CE28" s="64">
        <f t="shared" si="30"/>
        <v>5.3473000000000015</v>
      </c>
      <c r="CF28" s="64">
        <f t="shared" si="30"/>
        <v>5.2016999999999998</v>
      </c>
      <c r="CG28" s="64">
        <f t="shared" si="30"/>
        <v>5.7190000000000003</v>
      </c>
      <c r="CH28" s="64">
        <f t="shared" si="30"/>
        <v>5.8660000000000005</v>
      </c>
      <c r="CJ28" s="55">
        <v>16</v>
      </c>
      <c r="CK28" s="64">
        <f t="shared" si="31"/>
        <v>4.6900000000000004</v>
      </c>
      <c r="CL28" s="64">
        <f t="shared" si="31"/>
        <v>4.83</v>
      </c>
      <c r="CM28" s="64">
        <f t="shared" si="31"/>
        <v>5.0799000000000003</v>
      </c>
      <c r="CN28" s="64">
        <f t="shared" si="31"/>
        <v>5.8058000000000005</v>
      </c>
      <c r="CO28" s="64">
        <f t="shared" si="31"/>
        <v>5.7738100000000001</v>
      </c>
      <c r="CP28" s="64">
        <f t="shared" si="31"/>
        <v>5.7539999999999996</v>
      </c>
      <c r="CR28" s="55">
        <v>16</v>
      </c>
      <c r="CS28" s="64">
        <f t="shared" si="32"/>
        <v>1.54</v>
      </c>
      <c r="CT28" s="64">
        <f t="shared" si="32"/>
        <v>1.2600000000000002</v>
      </c>
      <c r="CU28" s="64">
        <f t="shared" si="32"/>
        <v>1.4070000000000003</v>
      </c>
      <c r="CV28" s="64">
        <f t="shared" si="32"/>
        <v>1.708</v>
      </c>
      <c r="CW28" s="64">
        <f t="shared" si="32"/>
        <v>1.9123999999999999</v>
      </c>
      <c r="CX28" s="64">
        <f t="shared" si="32"/>
        <v>1.9467000000000003</v>
      </c>
      <c r="CZ28" s="55">
        <v>16</v>
      </c>
      <c r="DA28" s="64">
        <f t="shared" si="15"/>
        <v>370</v>
      </c>
      <c r="DB28" s="64">
        <f t="shared" si="33"/>
        <v>324</v>
      </c>
      <c r="DC28" s="64">
        <f t="shared" si="33"/>
        <v>300</v>
      </c>
      <c r="DD28" s="64">
        <f t="shared" si="33"/>
        <v>300</v>
      </c>
      <c r="DE28" s="64">
        <f t="shared" si="33"/>
        <v>330</v>
      </c>
      <c r="DF28" s="64">
        <f t="shared" si="33"/>
        <v>190</v>
      </c>
      <c r="DH28" s="55">
        <v>16</v>
      </c>
      <c r="DI28" s="64">
        <f t="shared" si="17"/>
        <v>290</v>
      </c>
      <c r="DJ28" s="64">
        <f t="shared" si="34"/>
        <v>314</v>
      </c>
      <c r="DK28" s="64">
        <f t="shared" si="34"/>
        <v>330</v>
      </c>
      <c r="DL28" s="64">
        <f t="shared" si="34"/>
        <v>245</v>
      </c>
      <c r="DM28" s="64">
        <f t="shared" si="34"/>
        <v>278.29999999999995</v>
      </c>
      <c r="DN28" s="64">
        <f t="shared" si="34"/>
        <v>250</v>
      </c>
    </row>
    <row r="29" spans="1:119">
      <c r="A29" s="56" t="str">
        <f t="shared" si="1"/>
        <v>201628</v>
      </c>
      <c r="B29" s="15">
        <f>'[1]Removal pace breakdown'!A306</f>
        <v>42559</v>
      </c>
      <c r="C29" s="8">
        <f>'[1]Removal pace breakdown'!B306</f>
        <v>31.4</v>
      </c>
      <c r="D29" s="8">
        <f>'[1]Removal pace breakdown'!C306</f>
        <v>22.5</v>
      </c>
      <c r="E29" s="8">
        <f>'[1]Removal pace breakdown'!D306</f>
        <v>33.4</v>
      </c>
      <c r="F29" s="8">
        <f>'[1]Removal pace breakdown'!E306</f>
        <v>30.8</v>
      </c>
      <c r="G29" s="8">
        <f>'[1]Removal pace breakdown'!F306</f>
        <v>12</v>
      </c>
      <c r="H29" s="8">
        <f>'[1]Removal pace breakdown'!G306</f>
        <v>25.5</v>
      </c>
      <c r="I29" s="8">
        <f>'[1]Removal pace breakdown'!H306</f>
        <v>8</v>
      </c>
      <c r="J29" s="16">
        <f>'[1]Removal pace breakdown'!I306</f>
        <v>3</v>
      </c>
      <c r="K29" s="8">
        <f>'[1]Removal pace breakdown'!J306</f>
        <v>2.1</v>
      </c>
      <c r="L29" s="8">
        <f>'[1]Removal pace breakdown'!K306</f>
        <v>3.5</v>
      </c>
      <c r="M29" s="8">
        <f>'[1]Removal pace breakdown'!L306</f>
        <v>4</v>
      </c>
      <c r="N29" s="8">
        <f>'[1]Removal pace breakdown'!M306</f>
        <v>10.7</v>
      </c>
      <c r="O29" s="8">
        <f>'[1]Removal pace breakdown'!N306</f>
        <v>5</v>
      </c>
      <c r="P29" s="8">
        <f>'[1]Removal pace breakdown'!O306</f>
        <v>3.5</v>
      </c>
      <c r="Q29" s="8">
        <f>'[1]Removal pace breakdown'!P306</f>
        <v>1.7</v>
      </c>
      <c r="R29" s="8">
        <f>'[1]Removal pace breakdown'!Q306</f>
        <v>0.6</v>
      </c>
      <c r="S29" s="16">
        <f>'[1]Removal pace breakdown'!R306</f>
        <v>5.4</v>
      </c>
      <c r="T29" s="8">
        <f>'[1]Removal pace breakdown'!S306</f>
        <v>4.3</v>
      </c>
      <c r="U29" s="8">
        <f>'[1]Removal pace breakdown'!T306</f>
        <v>0.2</v>
      </c>
      <c r="V29" s="8">
        <f>'[1]Removal pace breakdown'!U306</f>
        <v>4</v>
      </c>
      <c r="W29" s="16">
        <f>'[1]Removal pace breakdown'!V306</f>
        <v>2</v>
      </c>
      <c r="X29" s="16">
        <f>'[1]Removal pace breakdown'!W306</f>
        <v>4.3</v>
      </c>
      <c r="Y29" s="8">
        <f>'[1]Removal pace breakdown'!X306</f>
        <v>1.6</v>
      </c>
      <c r="Z29" s="8">
        <f>'[1]Removal pace breakdown'!Y306</f>
        <v>0.5</v>
      </c>
      <c r="AA29" s="16">
        <f>'[1]Removal pace breakdown'!Z306</f>
        <v>0.1</v>
      </c>
      <c r="AB29" s="16">
        <f>'[1]Removal pace breakdown'!AA306</f>
        <v>0</v>
      </c>
      <c r="AC29" s="8">
        <f>'[1]Removal pace breakdown'!AB306</f>
        <v>0</v>
      </c>
      <c r="AD29" s="8">
        <f>'[1]Removal pace breakdown'!AC306</f>
        <v>2.7</v>
      </c>
      <c r="AE29" s="8">
        <f>'[1]Removal pace breakdown'!AD306</f>
        <v>0.3</v>
      </c>
      <c r="AF29" s="16">
        <f>'[1]Removal pace breakdown'!AE306</f>
        <v>1</v>
      </c>
      <c r="AG29" s="16">
        <f>'[1]Removal pace breakdown'!AF306</f>
        <v>0</v>
      </c>
      <c r="AH29" s="8">
        <f>'[1]Removal pace breakdown'!AG306</f>
        <v>0.1</v>
      </c>
      <c r="AI29" s="8">
        <f>'[1]Removal pace breakdown'!AH306</f>
        <v>9.1</v>
      </c>
      <c r="AJ29" s="8">
        <f>'[1]Removal pace breakdown'!AI306</f>
        <v>0.3</v>
      </c>
      <c r="AK29" s="8">
        <f>'[1]Removal pace breakdown'!AJ306</f>
        <v>0</v>
      </c>
      <c r="AL29" s="8">
        <f>'[1]Removal pace breakdown'!AK306</f>
        <v>13</v>
      </c>
      <c r="AM29" s="8">
        <f>'[1]Removal pace breakdown'!AL306</f>
        <v>2.4</v>
      </c>
      <c r="AN29" s="8">
        <f>'[1]Removal pace breakdown'!AM306</f>
        <v>0.8</v>
      </c>
      <c r="AO29" s="8">
        <f>'[1]Removal pace breakdown'!AN306</f>
        <v>0</v>
      </c>
      <c r="AP29" s="8">
        <f>'[1]Removal pace breakdown'!AO306</f>
        <v>0.5</v>
      </c>
      <c r="AQ29" s="8">
        <f>'[1]Removal pace breakdown'!AP306</f>
        <v>4.7</v>
      </c>
      <c r="AR29" s="17">
        <f t="shared" si="2"/>
        <v>254.99999999999997</v>
      </c>
      <c r="AS29" s="17">
        <f t="shared" si="3"/>
        <v>11.5</v>
      </c>
      <c r="AT29" s="17">
        <f t="shared" si="4"/>
        <v>103.2</v>
      </c>
      <c r="AU29" s="17">
        <f t="shared" si="5"/>
        <v>71.7</v>
      </c>
      <c r="AV29" s="17">
        <f t="shared" si="6"/>
        <v>52.8</v>
      </c>
      <c r="AW29" s="17">
        <f t="shared" si="7"/>
        <v>15.799999999999999</v>
      </c>
      <c r="AX29" s="63">
        <f t="shared" si="0"/>
        <v>1784.9999999999998</v>
      </c>
      <c r="BC29" s="15">
        <f t="shared" si="21"/>
        <v>43944</v>
      </c>
      <c r="BD29" s="55">
        <v>17</v>
      </c>
      <c r="BE29" s="64">
        <f t="shared" si="27"/>
        <v>19.530000000000005</v>
      </c>
      <c r="BF29" s="64">
        <f t="shared" si="27"/>
        <v>19.354999999999997</v>
      </c>
      <c r="BG29" s="64">
        <f t="shared" si="27"/>
        <v>19.501999999999995</v>
      </c>
      <c r="BH29" s="64">
        <f t="shared" si="27"/>
        <v>19.8261</v>
      </c>
      <c r="BI29" s="64">
        <f t="shared" si="27"/>
        <v>21.398160000000008</v>
      </c>
      <c r="BJ29" s="64">
        <f t="shared" si="27"/>
        <v>19.908000000000001</v>
      </c>
      <c r="BL29" s="55">
        <v>17</v>
      </c>
      <c r="BM29" s="64">
        <f t="shared" si="28"/>
        <v>0.74900000000000011</v>
      </c>
      <c r="BN29" s="64">
        <f t="shared" si="28"/>
        <v>0.94500000000000006</v>
      </c>
      <c r="BO29" s="64">
        <f t="shared" si="28"/>
        <v>0.93590000000000018</v>
      </c>
      <c r="BP29" s="64">
        <f t="shared" si="28"/>
        <v>1.0920000000000001</v>
      </c>
      <c r="BQ29" s="64">
        <f t="shared" si="28"/>
        <v>1.2950000000000002</v>
      </c>
      <c r="BR29" s="64">
        <f t="shared" si="28"/>
        <v>1.4070000000000003</v>
      </c>
      <c r="BT29" s="55">
        <v>17</v>
      </c>
      <c r="BU29" s="64">
        <f t="shared" si="29"/>
        <v>7.2729999999999997</v>
      </c>
      <c r="BV29" s="64">
        <f t="shared" si="29"/>
        <v>7.1750000000000007</v>
      </c>
      <c r="BW29" s="64">
        <f t="shared" si="29"/>
        <v>6.6360000000000001</v>
      </c>
      <c r="BX29" s="64">
        <f t="shared" si="29"/>
        <v>5.4460000000000006</v>
      </c>
      <c r="BY29" s="64">
        <f t="shared" si="29"/>
        <v>6.8418000000000001</v>
      </c>
      <c r="BZ29" s="64">
        <f t="shared" si="29"/>
        <v>5.9150000000000009</v>
      </c>
      <c r="CB29" s="55">
        <v>17</v>
      </c>
      <c r="CC29" s="64">
        <f t="shared" si="30"/>
        <v>5.3059999999999992</v>
      </c>
      <c r="CD29" s="64">
        <f t="shared" si="30"/>
        <v>4.9910000000000005</v>
      </c>
      <c r="CE29" s="64">
        <f t="shared" si="30"/>
        <v>5.1422000000000008</v>
      </c>
      <c r="CF29" s="64">
        <f t="shared" si="30"/>
        <v>5.5258000000000012</v>
      </c>
      <c r="CG29" s="64">
        <f t="shared" si="30"/>
        <v>5.7469999999999999</v>
      </c>
      <c r="CH29" s="64">
        <f t="shared" si="30"/>
        <v>5.3571</v>
      </c>
      <c r="CJ29" s="55">
        <v>17</v>
      </c>
      <c r="CK29" s="64">
        <f t="shared" si="31"/>
        <v>4.7250000000000005</v>
      </c>
      <c r="CL29" s="64">
        <f t="shared" si="31"/>
        <v>5.019000000000001</v>
      </c>
      <c r="CM29" s="64">
        <f t="shared" si="31"/>
        <v>5.1569000000000003</v>
      </c>
      <c r="CN29" s="64">
        <f t="shared" si="31"/>
        <v>6.0368000000000004</v>
      </c>
      <c r="CO29" s="64">
        <f t="shared" si="31"/>
        <v>5.5063400000000007</v>
      </c>
      <c r="CP29" s="64">
        <f t="shared" si="31"/>
        <v>5.2569999999999997</v>
      </c>
      <c r="CR29" s="55">
        <v>17</v>
      </c>
      <c r="CS29" s="64">
        <f t="shared" si="32"/>
        <v>1.4770000000000003</v>
      </c>
      <c r="CT29" s="64">
        <f t="shared" si="32"/>
        <v>1.2250000000000001</v>
      </c>
      <c r="CU29" s="64">
        <f t="shared" si="32"/>
        <v>1.6310000000000002</v>
      </c>
      <c r="CV29" s="64">
        <f t="shared" si="32"/>
        <v>1.7255000000000003</v>
      </c>
      <c r="CW29" s="64">
        <f t="shared" si="32"/>
        <v>2.0080200000000001</v>
      </c>
      <c r="CX29" s="64">
        <f t="shared" si="32"/>
        <v>1.9719000000000002</v>
      </c>
      <c r="CZ29" s="55">
        <v>17</v>
      </c>
      <c r="DA29" s="64">
        <f t="shared" si="15"/>
        <v>354</v>
      </c>
      <c r="DB29" s="64">
        <f t="shared" si="33"/>
        <v>328</v>
      </c>
      <c r="DC29" s="64">
        <f t="shared" si="33"/>
        <v>343</v>
      </c>
      <c r="DD29" s="64">
        <f t="shared" si="33"/>
        <v>260</v>
      </c>
      <c r="DE29" s="64">
        <f t="shared" si="33"/>
        <v>345</v>
      </c>
      <c r="DF29" s="64">
        <f t="shared" si="33"/>
        <v>230</v>
      </c>
      <c r="DH29" s="55">
        <v>17</v>
      </c>
      <c r="DI29" s="64">
        <f t="shared" si="17"/>
        <v>307</v>
      </c>
      <c r="DJ29" s="64">
        <f t="shared" si="34"/>
        <v>313</v>
      </c>
      <c r="DK29" s="64">
        <f t="shared" si="34"/>
        <v>330</v>
      </c>
      <c r="DL29" s="64">
        <f t="shared" si="34"/>
        <v>228</v>
      </c>
      <c r="DM29" s="64">
        <f t="shared" si="34"/>
        <v>307.39999999999998</v>
      </c>
      <c r="DN29" s="64">
        <f t="shared" si="34"/>
        <v>295</v>
      </c>
    </row>
    <row r="30" spans="1:119">
      <c r="A30" s="56" t="str">
        <f t="shared" si="1"/>
        <v>201629</v>
      </c>
      <c r="B30" s="15">
        <f>'[1]Removal pace breakdown'!A307</f>
        <v>42566</v>
      </c>
      <c r="C30" s="8">
        <f>'[1]Removal pace breakdown'!B307</f>
        <v>30</v>
      </c>
      <c r="D30" s="8">
        <f>'[1]Removal pace breakdown'!C307</f>
        <v>22</v>
      </c>
      <c r="E30" s="8">
        <f>'[1]Removal pace breakdown'!D307</f>
        <v>36.799999999999997</v>
      </c>
      <c r="F30" s="8">
        <f>'[1]Removal pace breakdown'!E307</f>
        <v>33.6</v>
      </c>
      <c r="G30" s="8">
        <f>'[1]Removal pace breakdown'!F307</f>
        <v>10.5</v>
      </c>
      <c r="H30" s="8">
        <f>'[1]Removal pace breakdown'!G307</f>
        <v>24.5</v>
      </c>
      <c r="I30" s="8">
        <f>'[1]Removal pace breakdown'!H307</f>
        <v>7.3</v>
      </c>
      <c r="J30" s="16">
        <f>'[1]Removal pace breakdown'!I307</f>
        <v>3.3</v>
      </c>
      <c r="K30" s="8">
        <f>'[1]Removal pace breakdown'!J307</f>
        <v>1.7</v>
      </c>
      <c r="L30" s="8">
        <f>'[1]Removal pace breakdown'!K307</f>
        <v>3.3</v>
      </c>
      <c r="M30" s="8">
        <f>'[1]Removal pace breakdown'!L307</f>
        <v>4</v>
      </c>
      <c r="N30" s="8">
        <f>'[1]Removal pace breakdown'!M307</f>
        <v>9</v>
      </c>
      <c r="O30" s="8">
        <f>'[1]Removal pace breakdown'!N307</f>
        <v>6</v>
      </c>
      <c r="P30" s="8">
        <f>'[1]Removal pace breakdown'!O307</f>
        <v>4.5</v>
      </c>
      <c r="Q30" s="8">
        <f>'[1]Removal pace breakdown'!P307</f>
        <v>3.8</v>
      </c>
      <c r="R30" s="8">
        <f>'[1]Removal pace breakdown'!Q307</f>
        <v>0.7</v>
      </c>
      <c r="S30" s="16">
        <f>'[1]Removal pace breakdown'!R307</f>
        <v>5</v>
      </c>
      <c r="T30" s="8">
        <f>'[1]Removal pace breakdown'!S307</f>
        <v>7.1</v>
      </c>
      <c r="U30" s="8">
        <f>'[1]Removal pace breakdown'!T307</f>
        <v>0.6</v>
      </c>
      <c r="V30" s="8">
        <f>'[1]Removal pace breakdown'!U307</f>
        <v>6.5</v>
      </c>
      <c r="W30" s="16">
        <f>'[1]Removal pace breakdown'!V307</f>
        <v>2</v>
      </c>
      <c r="X30" s="16">
        <f>'[1]Removal pace breakdown'!W307</f>
        <v>4.8</v>
      </c>
      <c r="Y30" s="8">
        <f>'[1]Removal pace breakdown'!X307</f>
        <v>1.7</v>
      </c>
      <c r="Z30" s="8">
        <f>'[1]Removal pace breakdown'!Y307</f>
        <v>0.8</v>
      </c>
      <c r="AA30" s="16">
        <f>'[1]Removal pace breakdown'!Z307</f>
        <v>0.5</v>
      </c>
      <c r="AB30" s="16">
        <f>'[1]Removal pace breakdown'!AA307</f>
        <v>0</v>
      </c>
      <c r="AC30" s="8">
        <f>'[1]Removal pace breakdown'!AB307</f>
        <v>0.7</v>
      </c>
      <c r="AD30" s="8">
        <f>'[1]Removal pace breakdown'!AC307</f>
        <v>3</v>
      </c>
      <c r="AE30" s="8">
        <f>'[1]Removal pace breakdown'!AD307</f>
        <v>0.3</v>
      </c>
      <c r="AF30" s="16">
        <f>'[1]Removal pace breakdown'!AE307</f>
        <v>1.9</v>
      </c>
      <c r="AG30" s="16">
        <f>'[1]Removal pace breakdown'!AF307</f>
        <v>0</v>
      </c>
      <c r="AH30" s="8">
        <f>'[1]Removal pace breakdown'!AG307</f>
        <v>0.3</v>
      </c>
      <c r="AI30" s="8">
        <f>'[1]Removal pace breakdown'!AH307</f>
        <v>7.8</v>
      </c>
      <c r="AJ30" s="8">
        <f>'[1]Removal pace breakdown'!AI307</f>
        <v>0.3</v>
      </c>
      <c r="AK30" s="8">
        <f>'[1]Removal pace breakdown'!AJ307</f>
        <v>0.3</v>
      </c>
      <c r="AL30" s="8">
        <f>'[1]Removal pace breakdown'!AK307</f>
        <v>13</v>
      </c>
      <c r="AM30" s="8">
        <f>'[1]Removal pace breakdown'!AL307</f>
        <v>2.7</v>
      </c>
      <c r="AN30" s="8">
        <f>'[1]Removal pace breakdown'!AM307</f>
        <v>1</v>
      </c>
      <c r="AO30" s="8">
        <f>'[1]Removal pace breakdown'!AN307</f>
        <v>0</v>
      </c>
      <c r="AP30" s="8">
        <f>'[1]Removal pace breakdown'!AO307</f>
        <v>0.3</v>
      </c>
      <c r="AQ30" s="8">
        <f>'[1]Removal pace breakdown'!AP307</f>
        <v>6</v>
      </c>
      <c r="AR30" s="17">
        <f t="shared" si="2"/>
        <v>267.60000000000008</v>
      </c>
      <c r="AS30" s="17">
        <f t="shared" si="3"/>
        <v>12.600000000000001</v>
      </c>
      <c r="AT30" s="17">
        <f t="shared" si="4"/>
        <v>108.7</v>
      </c>
      <c r="AU30" s="17">
        <f t="shared" si="5"/>
        <v>70.599999999999994</v>
      </c>
      <c r="AV30" s="17">
        <f t="shared" si="6"/>
        <v>58.199999999999996</v>
      </c>
      <c r="AW30" s="17">
        <f t="shared" si="7"/>
        <v>17.5</v>
      </c>
      <c r="AX30" s="63">
        <f t="shared" si="0"/>
        <v>1873.2000000000005</v>
      </c>
      <c r="BC30" s="15">
        <f t="shared" si="21"/>
        <v>43951</v>
      </c>
      <c r="BD30" s="55">
        <v>18</v>
      </c>
      <c r="BE30" s="64">
        <f t="shared" si="27"/>
        <v>18.452000000000002</v>
      </c>
      <c r="BF30" s="64">
        <f t="shared" si="27"/>
        <v>19.096000000000004</v>
      </c>
      <c r="BG30" s="64">
        <f t="shared" si="27"/>
        <v>18.788700000000002</v>
      </c>
      <c r="BH30" s="64">
        <f t="shared" si="27"/>
        <v>20.497400000000006</v>
      </c>
      <c r="BI30" s="64">
        <f t="shared" si="27"/>
        <v>22.290100000000006</v>
      </c>
      <c r="BJ30" s="64">
        <f t="shared" si="27"/>
        <v>21.2408</v>
      </c>
      <c r="BL30" s="55">
        <v>18</v>
      </c>
      <c r="BM30" s="64">
        <f t="shared" si="28"/>
        <v>0.67200000000000004</v>
      </c>
      <c r="BN30" s="64">
        <f t="shared" si="28"/>
        <v>0.8610000000000001</v>
      </c>
      <c r="BO30" s="64">
        <f t="shared" si="28"/>
        <v>0.79380000000000006</v>
      </c>
      <c r="BP30" s="64">
        <f t="shared" si="28"/>
        <v>1.1655000000000002</v>
      </c>
      <c r="BQ30" s="64">
        <f t="shared" si="28"/>
        <v>1.1941999999999999</v>
      </c>
      <c r="BR30" s="64">
        <f t="shared" si="28"/>
        <v>1.4896000000000003</v>
      </c>
      <c r="BT30" s="55">
        <v>18</v>
      </c>
      <c r="BU30" s="64">
        <f t="shared" si="29"/>
        <v>6.5310000000000006</v>
      </c>
      <c r="BV30" s="64">
        <f t="shared" si="29"/>
        <v>6.7270000000000012</v>
      </c>
      <c r="BW30" s="64">
        <f t="shared" si="29"/>
        <v>6.8810000000000002</v>
      </c>
      <c r="BX30" s="64">
        <f t="shared" si="29"/>
        <v>6.2650000000000006</v>
      </c>
      <c r="BY30" s="64">
        <f t="shared" si="29"/>
        <v>7.2310000000000008</v>
      </c>
      <c r="BZ30" s="64">
        <f t="shared" si="29"/>
        <v>5.6350000000000007</v>
      </c>
      <c r="CB30" s="55">
        <v>18</v>
      </c>
      <c r="CC30" s="64">
        <f t="shared" si="30"/>
        <v>5.3129999999999997</v>
      </c>
      <c r="CD30" s="64">
        <f t="shared" si="30"/>
        <v>5.0260000000000016</v>
      </c>
      <c r="CE30" s="64">
        <f t="shared" si="30"/>
        <v>4.8229999999999995</v>
      </c>
      <c r="CF30" s="64">
        <f t="shared" si="30"/>
        <v>5.6420000000000003</v>
      </c>
      <c r="CG30" s="64">
        <f t="shared" si="30"/>
        <v>6.02</v>
      </c>
      <c r="CH30" s="64">
        <f t="shared" si="30"/>
        <v>5.8814000000000011</v>
      </c>
      <c r="CJ30" s="55">
        <v>18</v>
      </c>
      <c r="CK30" s="64">
        <f t="shared" si="31"/>
        <v>4.4310000000000009</v>
      </c>
      <c r="CL30" s="64">
        <f t="shared" si="31"/>
        <v>5.2080000000000011</v>
      </c>
      <c r="CM30" s="64">
        <f t="shared" si="31"/>
        <v>4.5688999999999993</v>
      </c>
      <c r="CN30" s="64">
        <f t="shared" si="31"/>
        <v>5.7239000000000004</v>
      </c>
      <c r="CO30" s="64">
        <f t="shared" si="31"/>
        <v>5.9528000000000008</v>
      </c>
      <c r="CP30" s="64">
        <f t="shared" si="31"/>
        <v>6.1110000000000007</v>
      </c>
      <c r="CR30" s="55">
        <v>18</v>
      </c>
      <c r="CS30" s="64">
        <f t="shared" si="32"/>
        <v>1.5050000000000001</v>
      </c>
      <c r="CT30" s="64">
        <f t="shared" si="32"/>
        <v>1.274</v>
      </c>
      <c r="CU30" s="64">
        <f t="shared" si="32"/>
        <v>1.7220000000000002</v>
      </c>
      <c r="CV30" s="64">
        <f t="shared" si="32"/>
        <v>1.7010000000000003</v>
      </c>
      <c r="CW30" s="64">
        <f t="shared" si="32"/>
        <v>1.8921000000000001</v>
      </c>
      <c r="CX30" s="64">
        <f t="shared" si="32"/>
        <v>2.1238000000000001</v>
      </c>
      <c r="CZ30" s="55">
        <v>18</v>
      </c>
      <c r="DA30" s="64">
        <f t="shared" si="15"/>
        <v>273</v>
      </c>
      <c r="DB30" s="64">
        <f t="shared" si="33"/>
        <v>324</v>
      </c>
      <c r="DC30" s="64">
        <f t="shared" si="33"/>
        <v>340</v>
      </c>
      <c r="DD30" s="64">
        <f t="shared" si="33"/>
        <v>300</v>
      </c>
      <c r="DE30" s="64">
        <f t="shared" si="33"/>
        <v>370</v>
      </c>
      <c r="DF30" s="64">
        <f t="shared" si="33"/>
        <v>230</v>
      </c>
      <c r="DH30" s="55">
        <v>18</v>
      </c>
      <c r="DI30" s="64">
        <f t="shared" si="17"/>
        <v>269</v>
      </c>
      <c r="DJ30" s="64">
        <f t="shared" si="34"/>
        <v>270</v>
      </c>
      <c r="DK30" s="64">
        <f t="shared" si="34"/>
        <v>318</v>
      </c>
      <c r="DL30" s="64">
        <f t="shared" si="34"/>
        <v>280</v>
      </c>
      <c r="DM30" s="64">
        <f t="shared" si="34"/>
        <v>308</v>
      </c>
      <c r="DN30" s="64">
        <f t="shared" si="34"/>
        <v>240</v>
      </c>
    </row>
    <row r="31" spans="1:119">
      <c r="A31" s="56" t="str">
        <f t="shared" si="1"/>
        <v>201630</v>
      </c>
      <c r="B31" s="15">
        <f>'[1]Removal pace breakdown'!A308</f>
        <v>42573</v>
      </c>
      <c r="C31" s="8">
        <f>'[1]Removal pace breakdown'!B308</f>
        <v>27</v>
      </c>
      <c r="D31" s="8">
        <f>'[1]Removal pace breakdown'!C308</f>
        <v>20</v>
      </c>
      <c r="E31" s="8">
        <f>'[1]Removal pace breakdown'!D308</f>
        <v>30.6</v>
      </c>
      <c r="F31" s="8">
        <f>'[1]Removal pace breakdown'!E308</f>
        <v>34.1</v>
      </c>
      <c r="G31" s="8">
        <f>'[1]Removal pace breakdown'!F308</f>
        <v>12</v>
      </c>
      <c r="H31" s="8">
        <f>'[1]Removal pace breakdown'!G308</f>
        <v>21.5</v>
      </c>
      <c r="I31" s="8">
        <f>'[1]Removal pace breakdown'!H308</f>
        <v>9.6999999999999993</v>
      </c>
      <c r="J31" s="16">
        <f>'[1]Removal pace breakdown'!I308</f>
        <v>3.3</v>
      </c>
      <c r="K31" s="8">
        <f>'[1]Removal pace breakdown'!J308</f>
        <v>3.7</v>
      </c>
      <c r="L31" s="8">
        <f>'[1]Removal pace breakdown'!K308</f>
        <v>3.3</v>
      </c>
      <c r="M31" s="8">
        <f>'[1]Removal pace breakdown'!L308</f>
        <v>4.5</v>
      </c>
      <c r="N31" s="8">
        <f>'[1]Removal pace breakdown'!M308</f>
        <v>10</v>
      </c>
      <c r="O31" s="8">
        <f>'[1]Removal pace breakdown'!N308</f>
        <v>6.7</v>
      </c>
      <c r="P31" s="8">
        <f>'[1]Removal pace breakdown'!O308</f>
        <v>4.5</v>
      </c>
      <c r="Q31" s="8">
        <f>'[1]Removal pace breakdown'!P308</f>
        <v>2.4</v>
      </c>
      <c r="R31" s="8">
        <f>'[1]Removal pace breakdown'!Q308</f>
        <v>1</v>
      </c>
      <c r="S31" s="16">
        <f>'[1]Removal pace breakdown'!R308</f>
        <v>4.9000000000000004</v>
      </c>
      <c r="T31" s="8">
        <f>'[1]Removal pace breakdown'!S308</f>
        <v>5.7</v>
      </c>
      <c r="U31" s="8">
        <f>'[1]Removal pace breakdown'!T308</f>
        <v>0.3</v>
      </c>
      <c r="V31" s="8">
        <f>'[1]Removal pace breakdown'!U308</f>
        <v>6.5</v>
      </c>
      <c r="W31" s="16">
        <f>'[1]Removal pace breakdown'!V308</f>
        <v>2</v>
      </c>
      <c r="X31" s="16">
        <f>'[1]Removal pace breakdown'!W308</f>
        <v>7.1</v>
      </c>
      <c r="Y31" s="8">
        <f>'[1]Removal pace breakdown'!X308</f>
        <v>2</v>
      </c>
      <c r="Z31" s="8">
        <f>'[1]Removal pace breakdown'!Y308</f>
        <v>0.9</v>
      </c>
      <c r="AA31" s="16">
        <f>'[1]Removal pace breakdown'!Z308</f>
        <v>0.3</v>
      </c>
      <c r="AB31" s="16">
        <f>'[1]Removal pace breakdown'!AA308</f>
        <v>0</v>
      </c>
      <c r="AC31" s="8">
        <f>'[1]Removal pace breakdown'!AB308</f>
        <v>0.7</v>
      </c>
      <c r="AD31" s="8">
        <f>'[1]Removal pace breakdown'!AC308</f>
        <v>3</v>
      </c>
      <c r="AE31" s="8">
        <f>'[1]Removal pace breakdown'!AD308</f>
        <v>0.4</v>
      </c>
      <c r="AF31" s="16">
        <f>'[1]Removal pace breakdown'!AE308</f>
        <v>1.5</v>
      </c>
      <c r="AG31" s="16">
        <f>'[1]Removal pace breakdown'!AF308</f>
        <v>0</v>
      </c>
      <c r="AH31" s="8">
        <f>'[1]Removal pace breakdown'!AG308</f>
        <v>0.1</v>
      </c>
      <c r="AI31" s="8">
        <f>'[1]Removal pace breakdown'!AH308</f>
        <v>7.8</v>
      </c>
      <c r="AJ31" s="8">
        <f>'[1]Removal pace breakdown'!AI308</f>
        <v>0.4</v>
      </c>
      <c r="AK31" s="8">
        <f>'[1]Removal pace breakdown'!AJ308</f>
        <v>0.6</v>
      </c>
      <c r="AL31" s="8">
        <f>'[1]Removal pace breakdown'!AK308</f>
        <v>12</v>
      </c>
      <c r="AM31" s="8">
        <f>'[1]Removal pace breakdown'!AL308</f>
        <v>3</v>
      </c>
      <c r="AN31" s="8">
        <f>'[1]Removal pace breakdown'!AM308</f>
        <v>1</v>
      </c>
      <c r="AO31" s="8">
        <f>'[1]Removal pace breakdown'!AN308</f>
        <v>0</v>
      </c>
      <c r="AP31" s="8">
        <f>'[1]Removal pace breakdown'!AO308</f>
        <v>0.5</v>
      </c>
      <c r="AQ31" s="8">
        <f>'[1]Removal pace breakdown'!AP308</f>
        <v>3.9</v>
      </c>
      <c r="AR31" s="17">
        <f t="shared" si="2"/>
        <v>258.89999999999998</v>
      </c>
      <c r="AS31" s="17">
        <f t="shared" si="3"/>
        <v>13.4</v>
      </c>
      <c r="AT31" s="17">
        <f t="shared" si="4"/>
        <v>99.100000000000009</v>
      </c>
      <c r="AU31" s="17">
        <f t="shared" si="5"/>
        <v>66.500000000000014</v>
      </c>
      <c r="AV31" s="17">
        <f t="shared" si="6"/>
        <v>60.800000000000004</v>
      </c>
      <c r="AW31" s="17">
        <f t="shared" si="7"/>
        <v>19.099999999999998</v>
      </c>
      <c r="AX31" s="63">
        <f t="shared" si="0"/>
        <v>1812.2999999999997</v>
      </c>
      <c r="BC31" s="15">
        <f t="shared" si="21"/>
        <v>43958</v>
      </c>
      <c r="BD31" s="55">
        <v>19</v>
      </c>
      <c r="BE31" s="64">
        <f t="shared" si="27"/>
        <v>17.898999999999997</v>
      </c>
      <c r="BF31" s="64">
        <f t="shared" si="27"/>
        <v>19.537000000000006</v>
      </c>
      <c r="BG31" s="64">
        <f t="shared" si="27"/>
        <v>19.028100000000002</v>
      </c>
      <c r="BH31" s="64">
        <f t="shared" si="27"/>
        <v>20.853000000000005</v>
      </c>
      <c r="BI31" s="64">
        <f t="shared" si="27"/>
        <v>22.150799999999997</v>
      </c>
      <c r="BJ31" s="64">
        <f t="shared" si="27"/>
        <v>20.729099999999999</v>
      </c>
      <c r="BL31" s="55">
        <v>19</v>
      </c>
      <c r="BM31" s="64">
        <f t="shared" si="28"/>
        <v>0.70000000000000007</v>
      </c>
      <c r="BN31" s="64">
        <f t="shared" si="28"/>
        <v>0.94500000000000006</v>
      </c>
      <c r="BO31" s="64">
        <f t="shared" si="28"/>
        <v>0.79380000000000006</v>
      </c>
      <c r="BP31" s="64">
        <f t="shared" si="28"/>
        <v>1.0675000000000001</v>
      </c>
      <c r="BQ31" s="64">
        <f t="shared" si="28"/>
        <v>1.2600000000000002</v>
      </c>
      <c r="BR31" s="64">
        <f t="shared" si="28"/>
        <v>1.6016000000000001</v>
      </c>
      <c r="BT31" s="55">
        <v>19</v>
      </c>
      <c r="BU31" s="64">
        <f t="shared" si="29"/>
        <v>5.9569999999999999</v>
      </c>
      <c r="BV31" s="64">
        <f t="shared" si="29"/>
        <v>6.6990000000000007</v>
      </c>
      <c r="BW31" s="64">
        <f t="shared" si="29"/>
        <v>6.9510000000000005</v>
      </c>
      <c r="BX31" s="64">
        <f t="shared" si="29"/>
        <v>6.3350000000000009</v>
      </c>
      <c r="BY31" s="64">
        <f t="shared" si="29"/>
        <v>7.3220000000000001</v>
      </c>
      <c r="BZ31" s="64">
        <f t="shared" si="29"/>
        <v>5.6000000000000005</v>
      </c>
      <c r="CB31" s="55">
        <v>19</v>
      </c>
      <c r="CC31" s="64">
        <f t="shared" si="30"/>
        <v>4.9350000000000005</v>
      </c>
      <c r="CD31" s="64">
        <f t="shared" si="30"/>
        <v>5.1100000000000003</v>
      </c>
      <c r="CE31" s="64">
        <f t="shared" si="30"/>
        <v>5.0042999999999997</v>
      </c>
      <c r="CF31" s="64">
        <f t="shared" si="30"/>
        <v>5.7652000000000001</v>
      </c>
      <c r="CG31" s="64">
        <f t="shared" si="30"/>
        <v>5.9899000000000004</v>
      </c>
      <c r="CH31" s="64">
        <f t="shared" si="30"/>
        <v>5.7113000000000014</v>
      </c>
      <c r="CJ31" s="55">
        <v>19</v>
      </c>
      <c r="CK31" s="64">
        <f t="shared" si="31"/>
        <v>4.543000000000001</v>
      </c>
      <c r="CL31" s="64">
        <f t="shared" si="31"/>
        <v>5.2850000000000001</v>
      </c>
      <c r="CM31" s="64">
        <f t="shared" si="31"/>
        <v>4.543000000000001</v>
      </c>
      <c r="CN31" s="64">
        <f t="shared" si="31"/>
        <v>5.8653000000000004</v>
      </c>
      <c r="CO31" s="64">
        <f t="shared" si="31"/>
        <v>5.4908000000000001</v>
      </c>
      <c r="CP31" s="64">
        <f t="shared" si="31"/>
        <v>5.74</v>
      </c>
      <c r="CR31" s="55">
        <v>19</v>
      </c>
      <c r="CS31" s="64">
        <f t="shared" si="32"/>
        <v>1.764</v>
      </c>
      <c r="CT31" s="64">
        <f t="shared" si="32"/>
        <v>1.4980000000000002</v>
      </c>
      <c r="CU31" s="64">
        <f t="shared" si="32"/>
        <v>1.7360000000000002</v>
      </c>
      <c r="CV31" s="64">
        <f t="shared" si="32"/>
        <v>1.8200000000000003</v>
      </c>
      <c r="CW31" s="64">
        <f t="shared" si="32"/>
        <v>2.0881000000000003</v>
      </c>
      <c r="CX31" s="64">
        <f t="shared" si="32"/>
        <v>2.0762</v>
      </c>
      <c r="CZ31" s="55">
        <v>19</v>
      </c>
      <c r="DA31" s="64">
        <f t="shared" si="15"/>
        <v>238</v>
      </c>
      <c r="DB31" s="64">
        <f t="shared" si="33"/>
        <v>353</v>
      </c>
      <c r="DC31" s="64">
        <f t="shared" si="33"/>
        <v>348</v>
      </c>
      <c r="DD31" s="64">
        <f t="shared" si="33"/>
        <v>310</v>
      </c>
      <c r="DE31" s="64">
        <f t="shared" si="33"/>
        <v>350</v>
      </c>
      <c r="DF31" s="64">
        <f t="shared" si="33"/>
        <v>230</v>
      </c>
      <c r="DH31" s="55">
        <v>19</v>
      </c>
      <c r="DI31" s="64">
        <f t="shared" si="17"/>
        <v>235</v>
      </c>
      <c r="DJ31" s="64">
        <f t="shared" si="34"/>
        <v>310</v>
      </c>
      <c r="DK31" s="64">
        <f t="shared" si="34"/>
        <v>320</v>
      </c>
      <c r="DL31" s="64">
        <f t="shared" si="34"/>
        <v>300</v>
      </c>
      <c r="DM31" s="64">
        <f t="shared" si="34"/>
        <v>326</v>
      </c>
      <c r="DN31" s="64">
        <f t="shared" si="34"/>
        <v>250</v>
      </c>
    </row>
    <row r="32" spans="1:119">
      <c r="A32" s="56" t="str">
        <f t="shared" si="1"/>
        <v>201631</v>
      </c>
      <c r="B32" s="15">
        <f>'[1]Removal pace breakdown'!A309</f>
        <v>42580</v>
      </c>
      <c r="C32" s="8">
        <f>'[1]Removal pace breakdown'!B309</f>
        <v>30</v>
      </c>
      <c r="D32" s="8">
        <f>'[1]Removal pace breakdown'!C309</f>
        <v>20</v>
      </c>
      <c r="E32" s="8">
        <f>'[1]Removal pace breakdown'!D309</f>
        <v>21.5</v>
      </c>
      <c r="F32" s="8">
        <f>'[1]Removal pace breakdown'!E309</f>
        <v>34.200000000000003</v>
      </c>
      <c r="G32" s="8">
        <f>'[1]Removal pace breakdown'!F309</f>
        <v>11</v>
      </c>
      <c r="H32" s="8">
        <f>'[1]Removal pace breakdown'!G309</f>
        <v>24</v>
      </c>
      <c r="I32" s="8">
        <f>'[1]Removal pace breakdown'!H309</f>
        <v>8.1999999999999993</v>
      </c>
      <c r="J32" s="16">
        <f>'[1]Removal pace breakdown'!I309</f>
        <v>5.5</v>
      </c>
      <c r="K32" s="8">
        <f>'[1]Removal pace breakdown'!J309</f>
        <v>2.5</v>
      </c>
      <c r="L32" s="8">
        <f>'[1]Removal pace breakdown'!K309</f>
        <v>4</v>
      </c>
      <c r="M32" s="8">
        <f>'[1]Removal pace breakdown'!L309</f>
        <v>4</v>
      </c>
      <c r="N32" s="8">
        <f>'[1]Removal pace breakdown'!M309</f>
        <v>8</v>
      </c>
      <c r="O32" s="8">
        <f>'[1]Removal pace breakdown'!N309</f>
        <v>5.5</v>
      </c>
      <c r="P32" s="8">
        <f>'[1]Removal pace breakdown'!O309</f>
        <v>5</v>
      </c>
      <c r="Q32" s="8">
        <f>'[1]Removal pace breakdown'!P309</f>
        <v>3.2</v>
      </c>
      <c r="R32" s="8">
        <f>'[1]Removal pace breakdown'!Q309</f>
        <v>0.6</v>
      </c>
      <c r="S32" s="16">
        <f>'[1]Removal pace breakdown'!R309</f>
        <v>7.7</v>
      </c>
      <c r="T32" s="8">
        <f>'[1]Removal pace breakdown'!S309</f>
        <v>5.4</v>
      </c>
      <c r="U32" s="8">
        <f>'[1]Removal pace breakdown'!T309</f>
        <v>2.1</v>
      </c>
      <c r="V32" s="8">
        <f>'[1]Removal pace breakdown'!U309</f>
        <v>6</v>
      </c>
      <c r="W32" s="16">
        <f>'[1]Removal pace breakdown'!V309</f>
        <v>2.2999999999999998</v>
      </c>
      <c r="X32" s="16">
        <f>'[1]Removal pace breakdown'!W309</f>
        <v>6</v>
      </c>
      <c r="Y32" s="8">
        <f>'[1]Removal pace breakdown'!X309</f>
        <v>2</v>
      </c>
      <c r="Z32" s="8">
        <f>'[1]Removal pace breakdown'!Y309</f>
        <v>0.6</v>
      </c>
      <c r="AA32" s="16">
        <f>'[1]Removal pace breakdown'!Z309</f>
        <v>0.2</v>
      </c>
      <c r="AB32" s="16">
        <f>'[1]Removal pace breakdown'!AA309</f>
        <v>0</v>
      </c>
      <c r="AC32" s="8">
        <f>'[1]Removal pace breakdown'!AB309</f>
        <v>0.6</v>
      </c>
      <c r="AD32" s="8">
        <f>'[1]Removal pace breakdown'!AC309</f>
        <v>3</v>
      </c>
      <c r="AE32" s="8">
        <f>'[1]Removal pace breakdown'!AD309</f>
        <v>0.4</v>
      </c>
      <c r="AF32" s="16">
        <f>'[1]Removal pace breakdown'!AE309</f>
        <v>1.8</v>
      </c>
      <c r="AG32" s="16">
        <f>'[1]Removal pace breakdown'!AF309</f>
        <v>0</v>
      </c>
      <c r="AH32" s="8">
        <f>'[1]Removal pace breakdown'!AG309</f>
        <v>0.1</v>
      </c>
      <c r="AI32" s="8">
        <f>'[1]Removal pace breakdown'!AH309</f>
        <v>8.6999999999999993</v>
      </c>
      <c r="AJ32" s="8">
        <f>'[1]Removal pace breakdown'!AI309</f>
        <v>0.4</v>
      </c>
      <c r="AK32" s="8">
        <f>'[1]Removal pace breakdown'!AJ309</f>
        <v>0</v>
      </c>
      <c r="AL32" s="8">
        <f>'[1]Removal pace breakdown'!AK309</f>
        <v>12.5</v>
      </c>
      <c r="AM32" s="8">
        <f>'[1]Removal pace breakdown'!AL309</f>
        <v>3</v>
      </c>
      <c r="AN32" s="8">
        <f>'[1]Removal pace breakdown'!AM309</f>
        <v>0.7</v>
      </c>
      <c r="AO32" s="8">
        <f>'[1]Removal pace breakdown'!AN309</f>
        <v>0</v>
      </c>
      <c r="AP32" s="8">
        <f>'[1]Removal pace breakdown'!AO309</f>
        <v>1</v>
      </c>
      <c r="AQ32" s="8">
        <f>'[1]Removal pace breakdown'!AP309</f>
        <v>3</v>
      </c>
      <c r="AR32" s="17">
        <f t="shared" si="2"/>
        <v>254.69999999999993</v>
      </c>
      <c r="AS32" s="17">
        <f t="shared" si="3"/>
        <v>12.9</v>
      </c>
      <c r="AT32" s="17">
        <f t="shared" si="4"/>
        <v>92.8</v>
      </c>
      <c r="AU32" s="17">
        <f t="shared" si="5"/>
        <v>66.300000000000011</v>
      </c>
      <c r="AV32" s="17">
        <f t="shared" si="6"/>
        <v>59.2</v>
      </c>
      <c r="AW32" s="17">
        <f t="shared" si="7"/>
        <v>23.5</v>
      </c>
      <c r="AX32" s="63">
        <f t="shared" si="0"/>
        <v>1782.8999999999996</v>
      </c>
      <c r="BC32" s="15">
        <f t="shared" si="21"/>
        <v>43965</v>
      </c>
      <c r="BD32" s="55">
        <v>20</v>
      </c>
      <c r="BE32" s="64">
        <f t="shared" si="27"/>
        <v>18.494000000000003</v>
      </c>
      <c r="BF32" s="64">
        <f t="shared" si="27"/>
        <v>17.682000000000002</v>
      </c>
      <c r="BG32" s="64">
        <f t="shared" si="27"/>
        <v>19.844999999999999</v>
      </c>
      <c r="BH32" s="64">
        <f t="shared" si="27"/>
        <v>20.545000000000002</v>
      </c>
      <c r="BI32" s="64">
        <f t="shared" si="27"/>
        <v>21.042490000000001</v>
      </c>
      <c r="BJ32" s="64" t="e">
        <f t="shared" si="27"/>
        <v>#N/A</v>
      </c>
      <c r="BL32" s="55">
        <v>20</v>
      </c>
      <c r="BM32" s="64">
        <f t="shared" si="28"/>
        <v>0.87500000000000011</v>
      </c>
      <c r="BN32" s="64">
        <f t="shared" si="28"/>
        <v>0.95900000000000007</v>
      </c>
      <c r="BO32" s="64">
        <f t="shared" si="28"/>
        <v>0.81900000000000006</v>
      </c>
      <c r="BP32" s="64">
        <f t="shared" si="28"/>
        <v>1.1381999999999999</v>
      </c>
      <c r="BQ32" s="64">
        <f t="shared" si="28"/>
        <v>1.5337000000000001</v>
      </c>
      <c r="BR32" s="64" t="e">
        <f t="shared" si="28"/>
        <v>#N/A</v>
      </c>
      <c r="BT32" s="55">
        <v>20</v>
      </c>
      <c r="BU32" s="64">
        <f t="shared" si="29"/>
        <v>6.8460000000000001</v>
      </c>
      <c r="BV32" s="64">
        <f t="shared" si="29"/>
        <v>5.6140000000000008</v>
      </c>
      <c r="BW32" s="64">
        <f t="shared" si="29"/>
        <v>7.1050000000000004</v>
      </c>
      <c r="BX32" s="64">
        <f t="shared" si="29"/>
        <v>6.3350000000000009</v>
      </c>
      <c r="BY32" s="64">
        <f t="shared" si="29"/>
        <v>6.8110000000000008</v>
      </c>
      <c r="BZ32" s="64" t="e">
        <f t="shared" si="29"/>
        <v>#N/A</v>
      </c>
      <c r="CB32" s="55">
        <v>20</v>
      </c>
      <c r="CC32" s="64">
        <f t="shared" si="30"/>
        <v>5.0050000000000008</v>
      </c>
      <c r="CD32" s="64">
        <f t="shared" si="30"/>
        <v>4.8790000000000004</v>
      </c>
      <c r="CE32" s="64">
        <f t="shared" si="30"/>
        <v>5.229000000000001</v>
      </c>
      <c r="CF32" s="64">
        <f t="shared" si="30"/>
        <v>5.782</v>
      </c>
      <c r="CG32" s="64">
        <f t="shared" si="30"/>
        <v>5.3074000000000012</v>
      </c>
      <c r="CH32" s="64" t="e">
        <f t="shared" si="30"/>
        <v>#N/A</v>
      </c>
      <c r="CJ32" s="55">
        <v>20</v>
      </c>
      <c r="CK32" s="64">
        <f t="shared" si="31"/>
        <v>4.0530000000000008</v>
      </c>
      <c r="CL32" s="64">
        <f t="shared" si="31"/>
        <v>4.8930000000000007</v>
      </c>
      <c r="CM32" s="64">
        <f t="shared" si="31"/>
        <v>4.8510000000000009</v>
      </c>
      <c r="CN32" s="64">
        <f t="shared" si="31"/>
        <v>5.4417999999999997</v>
      </c>
      <c r="CO32" s="64">
        <f t="shared" si="31"/>
        <v>5.4243000000000006</v>
      </c>
      <c r="CP32" s="64" t="e">
        <f t="shared" si="31"/>
        <v>#N/A</v>
      </c>
      <c r="CR32" s="55">
        <v>20</v>
      </c>
      <c r="CS32" s="64">
        <f t="shared" si="32"/>
        <v>1.7150000000000001</v>
      </c>
      <c r="CT32" s="64">
        <f t="shared" si="32"/>
        <v>1.337</v>
      </c>
      <c r="CU32" s="64">
        <f t="shared" si="32"/>
        <v>1.8410000000000002</v>
      </c>
      <c r="CV32" s="64">
        <f t="shared" si="32"/>
        <v>1.8480000000000001</v>
      </c>
      <c r="CW32" s="64">
        <f t="shared" si="32"/>
        <v>1.9660900000000003</v>
      </c>
      <c r="CX32" s="64" t="e">
        <f t="shared" si="32"/>
        <v>#N/A</v>
      </c>
      <c r="CZ32" s="55">
        <v>20</v>
      </c>
      <c r="DA32" s="64">
        <f t="shared" si="15"/>
        <v>320</v>
      </c>
      <c r="DB32" s="64">
        <f t="shared" si="33"/>
        <v>199</v>
      </c>
      <c r="DC32" s="64">
        <f t="shared" si="33"/>
        <v>350</v>
      </c>
      <c r="DD32" s="64">
        <f t="shared" si="33"/>
        <v>300</v>
      </c>
      <c r="DE32" s="64">
        <f t="shared" si="33"/>
        <v>320</v>
      </c>
      <c r="DF32" s="64" t="e">
        <f t="shared" si="33"/>
        <v>#N/A</v>
      </c>
      <c r="DH32" s="55">
        <v>20</v>
      </c>
      <c r="DI32" s="64">
        <f t="shared" si="17"/>
        <v>300</v>
      </c>
      <c r="DJ32" s="64">
        <f t="shared" si="34"/>
        <v>290</v>
      </c>
      <c r="DK32" s="64">
        <f t="shared" si="34"/>
        <v>320</v>
      </c>
      <c r="DL32" s="64">
        <f t="shared" si="34"/>
        <v>300</v>
      </c>
      <c r="DM32" s="64">
        <f t="shared" si="34"/>
        <v>317</v>
      </c>
      <c r="DN32" s="64" t="e">
        <f t="shared" si="34"/>
        <v>#N/A</v>
      </c>
    </row>
    <row r="33" spans="1:118">
      <c r="A33" s="56" t="str">
        <f t="shared" si="1"/>
        <v>201632</v>
      </c>
      <c r="B33" s="15">
        <f>'[1]Removal pace breakdown'!A310</f>
        <v>42587</v>
      </c>
      <c r="C33" s="8">
        <f>'[1]Removal pace breakdown'!B310</f>
        <v>31</v>
      </c>
      <c r="D33" s="8">
        <f>'[1]Removal pace breakdown'!C310</f>
        <v>19</v>
      </c>
      <c r="E33" s="8">
        <f>'[1]Removal pace breakdown'!D310</f>
        <v>25</v>
      </c>
      <c r="F33" s="8">
        <f>'[1]Removal pace breakdown'!E310</f>
        <v>28.5</v>
      </c>
      <c r="G33" s="8">
        <f>'[1]Removal pace breakdown'!F310</f>
        <v>12</v>
      </c>
      <c r="H33" s="8">
        <f>'[1]Removal pace breakdown'!G310</f>
        <v>26</v>
      </c>
      <c r="I33" s="8">
        <f>'[1]Removal pace breakdown'!H310</f>
        <v>9</v>
      </c>
      <c r="J33" s="16">
        <f>'[1]Removal pace breakdown'!I310</f>
        <v>8.1</v>
      </c>
      <c r="K33" s="8">
        <f>'[1]Removal pace breakdown'!J310</f>
        <v>2.8</v>
      </c>
      <c r="L33" s="8">
        <f>'[1]Removal pace breakdown'!K310</f>
        <v>3</v>
      </c>
      <c r="M33" s="8">
        <f>'[1]Removal pace breakdown'!L310</f>
        <v>4</v>
      </c>
      <c r="N33" s="8">
        <f>'[1]Removal pace breakdown'!M310</f>
        <v>9</v>
      </c>
      <c r="O33" s="8">
        <f>'[1]Removal pace breakdown'!N310</f>
        <v>4.5</v>
      </c>
      <c r="P33" s="8">
        <f>'[1]Removal pace breakdown'!O310</f>
        <v>5</v>
      </c>
      <c r="Q33" s="8">
        <f>'[1]Removal pace breakdown'!P310</f>
        <v>3.4</v>
      </c>
      <c r="R33" s="8">
        <f>'[1]Removal pace breakdown'!Q310</f>
        <v>0.6</v>
      </c>
      <c r="S33" s="16">
        <f>'[1]Removal pace breakdown'!R310</f>
        <v>7.2</v>
      </c>
      <c r="T33" s="8">
        <f>'[1]Removal pace breakdown'!S310</f>
        <v>5.4</v>
      </c>
      <c r="U33" s="8">
        <f>'[1]Removal pace breakdown'!T310</f>
        <v>0.6</v>
      </c>
      <c r="V33" s="8">
        <f>'[1]Removal pace breakdown'!U310</f>
        <v>6.5</v>
      </c>
      <c r="W33" s="16">
        <f>'[1]Removal pace breakdown'!V310</f>
        <v>2</v>
      </c>
      <c r="X33" s="16">
        <f>'[1]Removal pace breakdown'!W310</f>
        <v>4.3</v>
      </c>
      <c r="Y33" s="8">
        <f>'[1]Removal pace breakdown'!X310</f>
        <v>1.5</v>
      </c>
      <c r="Z33" s="8">
        <f>'[1]Removal pace breakdown'!Y310</f>
        <v>1.5</v>
      </c>
      <c r="AA33" s="16">
        <f>'[1]Removal pace breakdown'!Z310</f>
        <v>0.4</v>
      </c>
      <c r="AB33" s="16">
        <f>'[1]Removal pace breakdown'!AA310</f>
        <v>0</v>
      </c>
      <c r="AC33" s="8">
        <f>'[1]Removal pace breakdown'!AB310</f>
        <v>0</v>
      </c>
      <c r="AD33" s="8">
        <f>'[1]Removal pace breakdown'!AC310</f>
        <v>3</v>
      </c>
      <c r="AE33" s="8">
        <f>'[1]Removal pace breakdown'!AD310</f>
        <v>0.3</v>
      </c>
      <c r="AF33" s="16">
        <f>'[1]Removal pace breakdown'!AE310</f>
        <v>0.5</v>
      </c>
      <c r="AG33" s="16">
        <f>'[1]Removal pace breakdown'!AF310</f>
        <v>0</v>
      </c>
      <c r="AH33" s="8">
        <f>'[1]Removal pace breakdown'!AG310</f>
        <v>0.6</v>
      </c>
      <c r="AI33" s="8">
        <f>'[1]Removal pace breakdown'!AH310</f>
        <v>10.3</v>
      </c>
      <c r="AJ33" s="8">
        <f>'[1]Removal pace breakdown'!AI310</f>
        <v>0.6</v>
      </c>
      <c r="AK33" s="8">
        <f>'[1]Removal pace breakdown'!AJ310</f>
        <v>0</v>
      </c>
      <c r="AL33" s="8">
        <f>'[1]Removal pace breakdown'!AK310</f>
        <v>12</v>
      </c>
      <c r="AM33" s="8">
        <f>'[1]Removal pace breakdown'!AL310</f>
        <v>2</v>
      </c>
      <c r="AN33" s="8">
        <f>'[1]Removal pace breakdown'!AM310</f>
        <v>0.7</v>
      </c>
      <c r="AO33" s="8">
        <f>'[1]Removal pace breakdown'!AN310</f>
        <v>0</v>
      </c>
      <c r="AP33" s="8">
        <f>'[1]Removal pace breakdown'!AO310</f>
        <v>1</v>
      </c>
      <c r="AQ33" s="8">
        <f>'[1]Removal pace breakdown'!AP310</f>
        <v>3.6</v>
      </c>
      <c r="AR33" s="17">
        <f t="shared" si="2"/>
        <v>254.9</v>
      </c>
      <c r="AS33" s="17">
        <f t="shared" si="3"/>
        <v>11.1</v>
      </c>
      <c r="AT33" s="17">
        <f t="shared" si="4"/>
        <v>93</v>
      </c>
      <c r="AU33" s="17">
        <f t="shared" si="5"/>
        <v>67.599999999999994</v>
      </c>
      <c r="AV33" s="17">
        <f t="shared" si="6"/>
        <v>60.70000000000001</v>
      </c>
      <c r="AW33" s="17">
        <f t="shared" si="7"/>
        <v>22.5</v>
      </c>
      <c r="AX33" s="63">
        <f t="shared" si="0"/>
        <v>1784.3</v>
      </c>
      <c r="BC33" s="15">
        <f t="shared" si="21"/>
        <v>43972</v>
      </c>
      <c r="BD33" s="55">
        <v>21</v>
      </c>
      <c r="BE33" s="64">
        <f t="shared" ref="BE33:BJ42" si="35">VLOOKUP(BE$11&amp;$BD33,$A$3:$AW$652,44,0)*0.07</f>
        <v>18.907</v>
      </c>
      <c r="BF33" s="64">
        <f t="shared" si="35"/>
        <v>19.824000000000002</v>
      </c>
      <c r="BG33" s="64">
        <f t="shared" si="35"/>
        <v>20.033300000000001</v>
      </c>
      <c r="BH33" s="64">
        <f t="shared" si="35"/>
        <v>20.799800000000008</v>
      </c>
      <c r="BI33" s="64">
        <f t="shared" si="35"/>
        <v>21.569800000000001</v>
      </c>
      <c r="BJ33" s="64" t="e">
        <f t="shared" si="35"/>
        <v>#N/A</v>
      </c>
      <c r="BL33" s="55">
        <v>21</v>
      </c>
      <c r="BM33" s="64">
        <f t="shared" ref="BM33:BR42" si="36">VLOOKUP(BM$11&amp;$BD33,$A$3:$AW$652,45,0)*0.07</f>
        <v>0.79799999999999993</v>
      </c>
      <c r="BN33" s="64">
        <f t="shared" si="36"/>
        <v>0.93799999999999994</v>
      </c>
      <c r="BO33" s="64">
        <f t="shared" si="36"/>
        <v>0.88900000000000001</v>
      </c>
      <c r="BP33" s="64">
        <f t="shared" si="36"/>
        <v>1.0402</v>
      </c>
      <c r="BQ33" s="64">
        <f t="shared" si="36"/>
        <v>1.5792000000000002</v>
      </c>
      <c r="BR33" s="64" t="e">
        <f t="shared" si="36"/>
        <v>#N/A</v>
      </c>
      <c r="BT33" s="55">
        <v>21</v>
      </c>
      <c r="BU33" s="64">
        <f t="shared" ref="BU33:BZ42" si="37">VLOOKUP(BU$11&amp;$BD33,$A$3:$AW$652,46,0)*0.07</f>
        <v>7.0490000000000013</v>
      </c>
      <c r="BV33" s="64">
        <f t="shared" si="37"/>
        <v>7.0420000000000016</v>
      </c>
      <c r="BW33" s="64">
        <f t="shared" si="37"/>
        <v>7.2170000000000005</v>
      </c>
      <c r="BX33" s="64">
        <f t="shared" si="37"/>
        <v>6.4750000000000005</v>
      </c>
      <c r="BY33" s="64">
        <f t="shared" si="37"/>
        <v>7.0693000000000001</v>
      </c>
      <c r="BZ33" s="64" t="e">
        <f t="shared" si="37"/>
        <v>#N/A</v>
      </c>
      <c r="CB33" s="55">
        <v>21</v>
      </c>
      <c r="CC33" s="64">
        <f t="shared" ref="CC33:CH42" si="38">VLOOKUP(CC$11&amp;$BD33,$A$3:$AW$652,47,0)*0.07</f>
        <v>5.1100000000000003</v>
      </c>
      <c r="CD33" s="64">
        <f t="shared" si="38"/>
        <v>5.2360000000000007</v>
      </c>
      <c r="CE33" s="64">
        <f t="shared" si="38"/>
        <v>5.0260000000000007</v>
      </c>
      <c r="CF33" s="64">
        <f t="shared" si="38"/>
        <v>5.6245000000000003</v>
      </c>
      <c r="CG33" s="64">
        <f t="shared" si="38"/>
        <v>5.6</v>
      </c>
      <c r="CH33" s="64" t="e">
        <f t="shared" si="38"/>
        <v>#N/A</v>
      </c>
      <c r="CJ33" s="55">
        <v>21</v>
      </c>
      <c r="CK33" s="64">
        <f t="shared" ref="CK33:CP42" si="39">VLOOKUP(CK$11&amp;$BD33,$A$3:$AW$652,48,0)*0.07</f>
        <v>4.3400000000000007</v>
      </c>
      <c r="CL33" s="64">
        <f t="shared" si="39"/>
        <v>5.0680000000000005</v>
      </c>
      <c r="CM33" s="64">
        <f t="shared" si="39"/>
        <v>5.1246999999999989</v>
      </c>
      <c r="CN33" s="64">
        <f t="shared" si="39"/>
        <v>5.8856000000000002</v>
      </c>
      <c r="CO33" s="64">
        <f t="shared" si="39"/>
        <v>5.4705000000000004</v>
      </c>
      <c r="CP33" s="64" t="e">
        <f t="shared" si="39"/>
        <v>#N/A</v>
      </c>
      <c r="CR33" s="55">
        <v>21</v>
      </c>
      <c r="CS33" s="64">
        <f t="shared" ref="CS33:CX42" si="40">VLOOKUP(CS$11&amp;$BD33,$A$3:$AW$652,49,0)*0.07</f>
        <v>1.6100000000000003</v>
      </c>
      <c r="CT33" s="64">
        <f t="shared" si="40"/>
        <v>1.54</v>
      </c>
      <c r="CU33" s="64">
        <f t="shared" si="40"/>
        <v>1.7766000000000004</v>
      </c>
      <c r="CV33" s="64">
        <f t="shared" si="40"/>
        <v>1.7745000000000002</v>
      </c>
      <c r="CW33" s="64">
        <f t="shared" si="40"/>
        <v>1.8508000000000002</v>
      </c>
      <c r="CX33" s="64" t="e">
        <f t="shared" si="40"/>
        <v>#N/A</v>
      </c>
      <c r="CZ33" s="55">
        <v>21</v>
      </c>
      <c r="DA33" s="64">
        <f t="shared" si="15"/>
        <v>317</v>
      </c>
      <c r="DB33" s="64">
        <f t="shared" si="33"/>
        <v>359</v>
      </c>
      <c r="DC33" s="64">
        <f t="shared" si="33"/>
        <v>356</v>
      </c>
      <c r="DD33" s="64">
        <f t="shared" si="33"/>
        <v>300</v>
      </c>
      <c r="DE33" s="64">
        <f t="shared" si="33"/>
        <v>330</v>
      </c>
      <c r="DF33" s="64" t="e">
        <f t="shared" si="33"/>
        <v>#N/A</v>
      </c>
      <c r="DH33" s="55">
        <v>21</v>
      </c>
      <c r="DI33" s="64">
        <f t="shared" si="17"/>
        <v>312</v>
      </c>
      <c r="DJ33" s="64">
        <f t="shared" si="34"/>
        <v>308</v>
      </c>
      <c r="DK33" s="64">
        <f t="shared" si="34"/>
        <v>320</v>
      </c>
      <c r="DL33" s="64">
        <f t="shared" si="34"/>
        <v>300</v>
      </c>
      <c r="DM33" s="64">
        <f t="shared" si="34"/>
        <v>341.9</v>
      </c>
      <c r="DN33" s="64" t="e">
        <f t="shared" si="34"/>
        <v>#N/A</v>
      </c>
    </row>
    <row r="34" spans="1:118">
      <c r="A34" s="56" t="str">
        <f t="shared" si="1"/>
        <v>201633</v>
      </c>
      <c r="B34" s="15">
        <f>'[1]Removal pace breakdown'!A311</f>
        <v>42594</v>
      </c>
      <c r="C34" s="8">
        <f>'[1]Removal pace breakdown'!B311</f>
        <v>30</v>
      </c>
      <c r="D34" s="8">
        <f>'[1]Removal pace breakdown'!C311</f>
        <v>20</v>
      </c>
      <c r="E34" s="8">
        <f>'[1]Removal pace breakdown'!D311</f>
        <v>32</v>
      </c>
      <c r="F34" s="8">
        <f>'[1]Removal pace breakdown'!E311</f>
        <v>27.2</v>
      </c>
      <c r="G34" s="8">
        <f>'[1]Removal pace breakdown'!F311</f>
        <v>14</v>
      </c>
      <c r="H34" s="8">
        <f>'[1]Removal pace breakdown'!G311</f>
        <v>26</v>
      </c>
      <c r="I34" s="8">
        <f>'[1]Removal pace breakdown'!H311</f>
        <v>9.5</v>
      </c>
      <c r="J34" s="16">
        <f>'[1]Removal pace breakdown'!I311</f>
        <v>4</v>
      </c>
      <c r="K34" s="8">
        <f>'[1]Removal pace breakdown'!J311</f>
        <v>2.6</v>
      </c>
      <c r="L34" s="8">
        <f>'[1]Removal pace breakdown'!K311</f>
        <v>4</v>
      </c>
      <c r="M34" s="8">
        <f>'[1]Removal pace breakdown'!L311</f>
        <v>4</v>
      </c>
      <c r="N34" s="8">
        <f>'[1]Removal pace breakdown'!M311</f>
        <v>12</v>
      </c>
      <c r="O34" s="8">
        <f>'[1]Removal pace breakdown'!N311</f>
        <v>5.7</v>
      </c>
      <c r="P34" s="8">
        <f>'[1]Removal pace breakdown'!O311</f>
        <v>4.5</v>
      </c>
      <c r="Q34" s="8">
        <f>'[1]Removal pace breakdown'!P311</f>
        <v>4.3</v>
      </c>
      <c r="R34" s="8">
        <f>'[1]Removal pace breakdown'!Q311</f>
        <v>0.5</v>
      </c>
      <c r="S34" s="16">
        <f>'[1]Removal pace breakdown'!R311</f>
        <v>4.4000000000000004</v>
      </c>
      <c r="T34" s="8">
        <f>'[1]Removal pace breakdown'!S311</f>
        <v>3.6</v>
      </c>
      <c r="U34" s="8">
        <f>'[1]Removal pace breakdown'!T311</f>
        <v>0.8</v>
      </c>
      <c r="V34" s="8">
        <f>'[1]Removal pace breakdown'!U311</f>
        <v>7</v>
      </c>
      <c r="W34" s="16">
        <f>'[1]Removal pace breakdown'!V311</f>
        <v>2</v>
      </c>
      <c r="X34" s="16">
        <f>'[1]Removal pace breakdown'!W311</f>
        <v>4</v>
      </c>
      <c r="Y34" s="8">
        <f>'[1]Removal pace breakdown'!X311</f>
        <v>1.6</v>
      </c>
      <c r="Z34" s="8">
        <f>'[1]Removal pace breakdown'!Y311</f>
        <v>1.6</v>
      </c>
      <c r="AA34" s="16">
        <f>'[1]Removal pace breakdown'!Z311</f>
        <v>0.2</v>
      </c>
      <c r="AB34" s="16">
        <f>'[1]Removal pace breakdown'!AA311</f>
        <v>0</v>
      </c>
      <c r="AC34" s="8">
        <f>'[1]Removal pace breakdown'!AB311</f>
        <v>0.4</v>
      </c>
      <c r="AD34" s="8">
        <f>'[1]Removal pace breakdown'!AC311</f>
        <v>3.3</v>
      </c>
      <c r="AE34" s="8">
        <f>'[1]Removal pace breakdown'!AD311</f>
        <v>0.2</v>
      </c>
      <c r="AF34" s="16">
        <f>'[1]Removal pace breakdown'!AE311</f>
        <v>1.5</v>
      </c>
      <c r="AG34" s="16">
        <f>'[1]Removal pace breakdown'!AF311</f>
        <v>0</v>
      </c>
      <c r="AH34" s="8">
        <f>'[1]Removal pace breakdown'!AG311</f>
        <v>0</v>
      </c>
      <c r="AI34" s="8">
        <f>'[1]Removal pace breakdown'!AH311</f>
        <v>7.4</v>
      </c>
      <c r="AJ34" s="8">
        <f>'[1]Removal pace breakdown'!AI311</f>
        <v>0.4</v>
      </c>
      <c r="AK34" s="8">
        <f>'[1]Removal pace breakdown'!AJ311</f>
        <v>0.1</v>
      </c>
      <c r="AL34" s="8">
        <f>'[1]Removal pace breakdown'!AK311</f>
        <v>11</v>
      </c>
      <c r="AM34" s="8">
        <f>'[1]Removal pace breakdown'!AL311</f>
        <v>1.9</v>
      </c>
      <c r="AN34" s="8">
        <f>'[1]Removal pace breakdown'!AM311</f>
        <v>1</v>
      </c>
      <c r="AO34" s="8">
        <f>'[1]Removal pace breakdown'!AN311</f>
        <v>0</v>
      </c>
      <c r="AP34" s="8">
        <f>'[1]Removal pace breakdown'!AO311</f>
        <v>1</v>
      </c>
      <c r="AQ34" s="8">
        <f>'[1]Removal pace breakdown'!AP311</f>
        <v>5.5</v>
      </c>
      <c r="AR34" s="17">
        <f t="shared" si="2"/>
        <v>259.2</v>
      </c>
      <c r="AS34" s="17">
        <f t="shared" si="3"/>
        <v>13.4</v>
      </c>
      <c r="AT34" s="17">
        <f t="shared" si="4"/>
        <v>97.8</v>
      </c>
      <c r="AU34" s="17">
        <f t="shared" si="5"/>
        <v>70.2</v>
      </c>
      <c r="AV34" s="17">
        <f t="shared" si="6"/>
        <v>61.699999999999996</v>
      </c>
      <c r="AW34" s="17">
        <f t="shared" si="7"/>
        <v>16.100000000000001</v>
      </c>
      <c r="AX34" s="63">
        <f t="shared" si="0"/>
        <v>1814.3999999999999</v>
      </c>
      <c r="BC34" s="15">
        <f t="shared" si="21"/>
        <v>43979</v>
      </c>
      <c r="BD34" s="55">
        <v>22</v>
      </c>
      <c r="BE34" s="64">
        <f t="shared" si="35"/>
        <v>18.585000000000008</v>
      </c>
      <c r="BF34" s="64">
        <f t="shared" si="35"/>
        <v>19.187000000000001</v>
      </c>
      <c r="BG34" s="64">
        <f t="shared" si="35"/>
        <v>19.988500000000002</v>
      </c>
      <c r="BH34" s="64">
        <f t="shared" si="35"/>
        <v>20.292300000000004</v>
      </c>
      <c r="BI34" s="64">
        <f t="shared" si="35"/>
        <v>21.135800000000003</v>
      </c>
      <c r="BJ34" s="64" t="e">
        <f t="shared" si="35"/>
        <v>#N/A</v>
      </c>
      <c r="BL34" s="55">
        <v>22</v>
      </c>
      <c r="BM34" s="64">
        <f t="shared" si="36"/>
        <v>0.72100000000000009</v>
      </c>
      <c r="BN34" s="64">
        <f t="shared" si="36"/>
        <v>0.92400000000000004</v>
      </c>
      <c r="BO34" s="64">
        <f t="shared" si="36"/>
        <v>0.88900000000000012</v>
      </c>
      <c r="BP34" s="64">
        <f t="shared" si="36"/>
        <v>1.0822000000000001</v>
      </c>
      <c r="BQ34" s="64">
        <f t="shared" si="36"/>
        <v>1.5008000000000001</v>
      </c>
      <c r="BR34" s="64" t="e">
        <f t="shared" si="36"/>
        <v>#N/A</v>
      </c>
      <c r="BT34" s="55">
        <v>22</v>
      </c>
      <c r="BU34" s="64">
        <f t="shared" si="37"/>
        <v>7.2240000000000002</v>
      </c>
      <c r="BV34" s="64">
        <f t="shared" si="37"/>
        <v>7.077</v>
      </c>
      <c r="BW34" s="64">
        <f t="shared" si="37"/>
        <v>7.2800000000000011</v>
      </c>
      <c r="BX34" s="64">
        <f t="shared" si="37"/>
        <v>6.2650000000000006</v>
      </c>
      <c r="BY34" s="64">
        <f t="shared" si="37"/>
        <v>6.6430000000000007</v>
      </c>
      <c r="BZ34" s="64" t="e">
        <f t="shared" si="37"/>
        <v>#N/A</v>
      </c>
      <c r="CB34" s="55">
        <v>22</v>
      </c>
      <c r="CC34" s="64">
        <f t="shared" si="38"/>
        <v>4.6970000000000001</v>
      </c>
      <c r="CD34" s="64">
        <f t="shared" si="38"/>
        <v>4.9700000000000006</v>
      </c>
      <c r="CE34" s="64">
        <f t="shared" si="38"/>
        <v>5.0120000000000013</v>
      </c>
      <c r="CF34" s="64">
        <f t="shared" si="38"/>
        <v>5.9031000000000011</v>
      </c>
      <c r="CG34" s="64">
        <f t="shared" si="38"/>
        <v>5.3549999999999995</v>
      </c>
      <c r="CH34" s="64" t="e">
        <f t="shared" si="38"/>
        <v>#N/A</v>
      </c>
      <c r="CJ34" s="55">
        <v>22</v>
      </c>
      <c r="CK34" s="64">
        <f t="shared" si="39"/>
        <v>4.298</v>
      </c>
      <c r="CL34" s="64">
        <f t="shared" si="39"/>
        <v>4.7670000000000003</v>
      </c>
      <c r="CM34" s="64">
        <f t="shared" si="39"/>
        <v>4.8650000000000002</v>
      </c>
      <c r="CN34" s="64">
        <f t="shared" si="39"/>
        <v>5.2150000000000007</v>
      </c>
      <c r="CO34" s="64">
        <f t="shared" si="39"/>
        <v>5.7330000000000005</v>
      </c>
      <c r="CP34" s="64" t="e">
        <f t="shared" si="39"/>
        <v>#N/A</v>
      </c>
      <c r="CR34" s="55">
        <v>22</v>
      </c>
      <c r="CS34" s="64">
        <f t="shared" si="40"/>
        <v>1.6450000000000005</v>
      </c>
      <c r="CT34" s="64">
        <f t="shared" si="40"/>
        <v>1.4490000000000003</v>
      </c>
      <c r="CU34" s="64">
        <f t="shared" si="40"/>
        <v>1.9425000000000001</v>
      </c>
      <c r="CV34" s="64">
        <f t="shared" si="40"/>
        <v>1.8270000000000002</v>
      </c>
      <c r="CW34" s="64">
        <f t="shared" si="40"/>
        <v>1.9040000000000001</v>
      </c>
      <c r="CX34" s="64" t="e">
        <f t="shared" si="40"/>
        <v>#N/A</v>
      </c>
      <c r="CZ34" s="55">
        <v>22</v>
      </c>
      <c r="DA34" s="64">
        <f t="shared" si="15"/>
        <v>348</v>
      </c>
      <c r="DB34" s="64">
        <f t="shared" ref="DB34:DF43" si="41">VLOOKUP(DB$11&amp;$BD34,$A$3:$AW$652,5,0)*10</f>
        <v>356</v>
      </c>
      <c r="DC34" s="64">
        <f t="shared" si="41"/>
        <v>365</v>
      </c>
      <c r="DD34" s="64">
        <f t="shared" si="41"/>
        <v>300</v>
      </c>
      <c r="DE34" s="64">
        <f t="shared" si="41"/>
        <v>320</v>
      </c>
      <c r="DF34" s="64" t="e">
        <f t="shared" si="41"/>
        <v>#N/A</v>
      </c>
      <c r="DH34" s="55">
        <v>22</v>
      </c>
      <c r="DI34" s="64">
        <f t="shared" si="17"/>
        <v>299</v>
      </c>
      <c r="DJ34" s="64">
        <f t="shared" ref="DJ34:DN43" si="42">VLOOKUP(DJ$11&amp;$BD34,$A$3:$AW$652,6,0)*10</f>
        <v>300</v>
      </c>
      <c r="DK34" s="64">
        <f t="shared" si="42"/>
        <v>330</v>
      </c>
      <c r="DL34" s="64">
        <f t="shared" si="42"/>
        <v>310</v>
      </c>
      <c r="DM34" s="64">
        <f t="shared" si="42"/>
        <v>277</v>
      </c>
      <c r="DN34" s="64" t="e">
        <f t="shared" si="42"/>
        <v>#N/A</v>
      </c>
    </row>
    <row r="35" spans="1:118">
      <c r="A35" s="56" t="str">
        <f t="shared" si="1"/>
        <v>201634</v>
      </c>
      <c r="B35" s="15">
        <f>'[1]Removal pace breakdown'!A312</f>
        <v>42601</v>
      </c>
      <c r="C35" s="8">
        <f>'[1]Removal pace breakdown'!B312</f>
        <v>30</v>
      </c>
      <c r="D35" s="8">
        <f>'[1]Removal pace breakdown'!C312</f>
        <v>20.5</v>
      </c>
      <c r="E35" s="8">
        <f>'[1]Removal pace breakdown'!D312</f>
        <v>33</v>
      </c>
      <c r="F35" s="8">
        <f>'[1]Removal pace breakdown'!E312</f>
        <v>29</v>
      </c>
      <c r="G35" s="8">
        <f>'[1]Removal pace breakdown'!F312</f>
        <v>12</v>
      </c>
      <c r="H35" s="8">
        <f>'[1]Removal pace breakdown'!G312</f>
        <v>24</v>
      </c>
      <c r="I35" s="8">
        <f>'[1]Removal pace breakdown'!H312</f>
        <v>9.5</v>
      </c>
      <c r="J35" s="16">
        <f>'[1]Removal pace breakdown'!I312</f>
        <v>4.3</v>
      </c>
      <c r="K35" s="8">
        <f>'[1]Removal pace breakdown'!J312</f>
        <v>2.2999999999999998</v>
      </c>
      <c r="L35" s="8">
        <f>'[1]Removal pace breakdown'!K312</f>
        <v>5</v>
      </c>
      <c r="M35" s="8">
        <f>'[1]Removal pace breakdown'!L312</f>
        <v>5</v>
      </c>
      <c r="N35" s="8">
        <f>'[1]Removal pace breakdown'!M312</f>
        <v>10</v>
      </c>
      <c r="O35" s="8">
        <f>'[1]Removal pace breakdown'!N312</f>
        <v>5.9</v>
      </c>
      <c r="P35" s="8">
        <f>'[1]Removal pace breakdown'!O312</f>
        <v>5</v>
      </c>
      <c r="Q35" s="8">
        <f>'[1]Removal pace breakdown'!P312</f>
        <v>5.0999999999999996</v>
      </c>
      <c r="R35" s="8">
        <f>'[1]Removal pace breakdown'!Q312</f>
        <v>0.4</v>
      </c>
      <c r="S35" s="16">
        <f>'[1]Removal pace breakdown'!R312</f>
        <v>5.5</v>
      </c>
      <c r="T35" s="8">
        <f>'[1]Removal pace breakdown'!S312</f>
        <v>2.9</v>
      </c>
      <c r="U35" s="8">
        <f>'[1]Removal pace breakdown'!T312</f>
        <v>0.7</v>
      </c>
      <c r="V35" s="8">
        <f>'[1]Removal pace breakdown'!U312</f>
        <v>6</v>
      </c>
      <c r="W35" s="16">
        <f>'[1]Removal pace breakdown'!V312</f>
        <v>2</v>
      </c>
      <c r="X35" s="16">
        <f>'[1]Removal pace breakdown'!W312</f>
        <v>4</v>
      </c>
      <c r="Y35" s="8">
        <f>'[1]Removal pace breakdown'!X312</f>
        <v>1</v>
      </c>
      <c r="Z35" s="8">
        <f>'[1]Removal pace breakdown'!Y312</f>
        <v>0.7</v>
      </c>
      <c r="AA35" s="16">
        <f>'[1]Removal pace breakdown'!Z312</f>
        <v>0.3</v>
      </c>
      <c r="AB35" s="16">
        <f>'[1]Removal pace breakdown'!AA312</f>
        <v>0</v>
      </c>
      <c r="AC35" s="8">
        <f>'[1]Removal pace breakdown'!AB312</f>
        <v>0</v>
      </c>
      <c r="AD35" s="8">
        <f>'[1]Removal pace breakdown'!AC312</f>
        <v>2</v>
      </c>
      <c r="AE35" s="8">
        <f>'[1]Removal pace breakdown'!AD312</f>
        <v>0.4</v>
      </c>
      <c r="AF35" s="16">
        <f>'[1]Removal pace breakdown'!AE312</f>
        <v>2</v>
      </c>
      <c r="AG35" s="16">
        <f>'[1]Removal pace breakdown'!AF312</f>
        <v>0</v>
      </c>
      <c r="AH35" s="8">
        <f>'[1]Removal pace breakdown'!AG312</f>
        <v>0</v>
      </c>
      <c r="AI35" s="8">
        <f>'[1]Removal pace breakdown'!AH312</f>
        <v>7.6</v>
      </c>
      <c r="AJ35" s="8">
        <f>'[1]Removal pace breakdown'!AI312</f>
        <v>0.4</v>
      </c>
      <c r="AK35" s="8">
        <f>'[1]Removal pace breakdown'!AJ312</f>
        <v>1</v>
      </c>
      <c r="AL35" s="8">
        <f>'[1]Removal pace breakdown'!AK312</f>
        <v>11</v>
      </c>
      <c r="AM35" s="8">
        <f>'[1]Removal pace breakdown'!AL312</f>
        <v>2.2999999999999998</v>
      </c>
      <c r="AN35" s="8">
        <f>'[1]Removal pace breakdown'!AM312</f>
        <v>1.4</v>
      </c>
      <c r="AO35" s="8">
        <f>'[1]Removal pace breakdown'!AN312</f>
        <v>0</v>
      </c>
      <c r="AP35" s="8">
        <f>'[1]Removal pace breakdown'!AO312</f>
        <v>1</v>
      </c>
      <c r="AQ35" s="8">
        <f>'[1]Removal pace breakdown'!AP312</f>
        <v>6.1</v>
      </c>
      <c r="AR35" s="17">
        <f t="shared" si="2"/>
        <v>259.30000000000007</v>
      </c>
      <c r="AS35" s="17">
        <f t="shared" si="3"/>
        <v>13.3</v>
      </c>
      <c r="AT35" s="17">
        <f t="shared" si="4"/>
        <v>97.7</v>
      </c>
      <c r="AU35" s="17">
        <f t="shared" si="5"/>
        <v>72.900000000000006</v>
      </c>
      <c r="AV35" s="17">
        <f t="shared" si="6"/>
        <v>57.3</v>
      </c>
      <c r="AW35" s="17">
        <f t="shared" si="7"/>
        <v>18.100000000000001</v>
      </c>
      <c r="AX35" s="63">
        <f t="shared" si="0"/>
        <v>1815.1000000000004</v>
      </c>
      <c r="BC35" s="15">
        <f t="shared" si="21"/>
        <v>43986</v>
      </c>
      <c r="BD35" s="55">
        <v>23</v>
      </c>
      <c r="BE35" s="64">
        <f t="shared" si="35"/>
        <v>18.186000000000007</v>
      </c>
      <c r="BF35" s="64">
        <f t="shared" si="35"/>
        <v>19.663000000000004</v>
      </c>
      <c r="BG35" s="64">
        <f t="shared" si="35"/>
        <v>19.278000000000006</v>
      </c>
      <c r="BH35" s="64">
        <f t="shared" si="35"/>
        <v>20.705300000000005</v>
      </c>
      <c r="BI35" s="64">
        <f t="shared" si="35"/>
        <v>21.985600000000002</v>
      </c>
      <c r="BJ35" s="64" t="e">
        <f t="shared" si="35"/>
        <v>#N/A</v>
      </c>
      <c r="BL35" s="55">
        <v>23</v>
      </c>
      <c r="BM35" s="64">
        <f t="shared" si="36"/>
        <v>0.70000000000000007</v>
      </c>
      <c r="BN35" s="64">
        <f t="shared" si="36"/>
        <v>1.05</v>
      </c>
      <c r="BO35" s="64">
        <f t="shared" si="36"/>
        <v>0.95900000000000007</v>
      </c>
      <c r="BP35" s="64">
        <f t="shared" si="36"/>
        <v>0.94640000000000002</v>
      </c>
      <c r="BQ35" s="64">
        <f t="shared" si="36"/>
        <v>1.7976000000000001</v>
      </c>
      <c r="BR35" s="64" t="e">
        <f t="shared" si="36"/>
        <v>#N/A</v>
      </c>
      <c r="BT35" s="55">
        <v>23</v>
      </c>
      <c r="BU35" s="64">
        <f t="shared" si="37"/>
        <v>7.1960000000000006</v>
      </c>
      <c r="BV35" s="64">
        <f t="shared" si="37"/>
        <v>7.2940000000000005</v>
      </c>
      <c r="BW35" s="64">
        <f t="shared" si="37"/>
        <v>6.8110000000000008</v>
      </c>
      <c r="BX35" s="64">
        <f t="shared" si="37"/>
        <v>6.4750000000000005</v>
      </c>
      <c r="BY35" s="64">
        <f t="shared" si="37"/>
        <v>6.9020000000000001</v>
      </c>
      <c r="BZ35" s="64" t="e">
        <f t="shared" si="37"/>
        <v>#N/A</v>
      </c>
      <c r="CB35" s="55">
        <v>23</v>
      </c>
      <c r="CC35" s="64">
        <f t="shared" si="38"/>
        <v>4.7390000000000008</v>
      </c>
      <c r="CD35" s="64">
        <f t="shared" si="38"/>
        <v>4.8789999999999996</v>
      </c>
      <c r="CE35" s="64">
        <f t="shared" si="38"/>
        <v>4.6760000000000002</v>
      </c>
      <c r="CF35" s="64">
        <f t="shared" si="38"/>
        <v>6.1005000000000011</v>
      </c>
      <c r="CG35" s="64">
        <f t="shared" si="38"/>
        <v>5.46</v>
      </c>
      <c r="CH35" s="64" t="e">
        <f t="shared" si="38"/>
        <v>#N/A</v>
      </c>
      <c r="CJ35" s="55">
        <v>23</v>
      </c>
      <c r="CK35" s="64">
        <f t="shared" si="39"/>
        <v>3.9270000000000005</v>
      </c>
      <c r="CL35" s="64">
        <f t="shared" si="39"/>
        <v>5.0400000000000009</v>
      </c>
      <c r="CM35" s="64">
        <f t="shared" si="39"/>
        <v>5.0826999999999991</v>
      </c>
      <c r="CN35" s="64">
        <f t="shared" si="39"/>
        <v>5.2744999999999997</v>
      </c>
      <c r="CO35" s="64">
        <f t="shared" si="39"/>
        <v>5.8100000000000005</v>
      </c>
      <c r="CP35" s="64" t="e">
        <f t="shared" si="39"/>
        <v>#N/A</v>
      </c>
      <c r="CR35" s="55">
        <v>23</v>
      </c>
      <c r="CS35" s="64">
        <f t="shared" si="40"/>
        <v>1.6240000000000001</v>
      </c>
      <c r="CT35" s="64">
        <f t="shared" si="40"/>
        <v>1.4000000000000001</v>
      </c>
      <c r="CU35" s="64">
        <f t="shared" si="40"/>
        <v>1.7493000000000003</v>
      </c>
      <c r="CV35" s="64">
        <f t="shared" si="40"/>
        <v>1.9089</v>
      </c>
      <c r="CW35" s="64">
        <f t="shared" si="40"/>
        <v>2.0160000000000005</v>
      </c>
      <c r="CX35" s="64" t="e">
        <f t="shared" si="40"/>
        <v>#N/A</v>
      </c>
      <c r="CZ35" s="55">
        <v>23</v>
      </c>
      <c r="DA35" s="64">
        <f t="shared" si="15"/>
        <v>349</v>
      </c>
      <c r="DB35" s="64">
        <f t="shared" si="41"/>
        <v>351</v>
      </c>
      <c r="DC35" s="64">
        <f t="shared" si="41"/>
        <v>318</v>
      </c>
      <c r="DD35" s="64">
        <f t="shared" si="41"/>
        <v>310</v>
      </c>
      <c r="DE35" s="64">
        <f t="shared" si="41"/>
        <v>320</v>
      </c>
      <c r="DF35" s="64" t="e">
        <f t="shared" si="41"/>
        <v>#N/A</v>
      </c>
      <c r="DH35" s="55">
        <v>23</v>
      </c>
      <c r="DI35" s="64">
        <f t="shared" si="17"/>
        <v>296</v>
      </c>
      <c r="DJ35" s="64">
        <f t="shared" si="42"/>
        <v>308</v>
      </c>
      <c r="DK35" s="64">
        <f t="shared" si="42"/>
        <v>330</v>
      </c>
      <c r="DL35" s="64">
        <f t="shared" si="42"/>
        <v>305</v>
      </c>
      <c r="DM35" s="64">
        <f t="shared" si="42"/>
        <v>301</v>
      </c>
      <c r="DN35" s="64" t="e">
        <f t="shared" si="42"/>
        <v>#N/A</v>
      </c>
    </row>
    <row r="36" spans="1:118">
      <c r="A36" s="56" t="str">
        <f t="shared" si="1"/>
        <v>201635</v>
      </c>
      <c r="B36" s="15">
        <f>'[1]Removal pace breakdown'!A313</f>
        <v>42608</v>
      </c>
      <c r="C36" s="8">
        <f>'[1]Removal pace breakdown'!B313</f>
        <v>31</v>
      </c>
      <c r="D36" s="8">
        <f>'[1]Removal pace breakdown'!C313</f>
        <v>22</v>
      </c>
      <c r="E36" s="8">
        <f>'[1]Removal pace breakdown'!D313</f>
        <v>33.4</v>
      </c>
      <c r="F36" s="8">
        <f>'[1]Removal pace breakdown'!E313</f>
        <v>26.7</v>
      </c>
      <c r="G36" s="8">
        <f>'[1]Removal pace breakdown'!F313</f>
        <v>12</v>
      </c>
      <c r="H36" s="8">
        <f>'[1]Removal pace breakdown'!G313</f>
        <v>25</v>
      </c>
      <c r="I36" s="8">
        <f>'[1]Removal pace breakdown'!H313</f>
        <v>11.2</v>
      </c>
      <c r="J36" s="16">
        <f>'[1]Removal pace breakdown'!I313</f>
        <v>4</v>
      </c>
      <c r="K36" s="8">
        <f>'[1]Removal pace breakdown'!J313</f>
        <v>3.5</v>
      </c>
      <c r="L36" s="8">
        <f>'[1]Removal pace breakdown'!K313</f>
        <v>5.5</v>
      </c>
      <c r="M36" s="8">
        <f>'[1]Removal pace breakdown'!L313</f>
        <v>4</v>
      </c>
      <c r="N36" s="8">
        <f>'[1]Removal pace breakdown'!M313</f>
        <v>12</v>
      </c>
      <c r="O36" s="8">
        <f>'[1]Removal pace breakdown'!N313</f>
        <v>6.3</v>
      </c>
      <c r="P36" s="8">
        <f>'[1]Removal pace breakdown'!O313</f>
        <v>9</v>
      </c>
      <c r="Q36" s="8">
        <f>'[1]Removal pace breakdown'!P313</f>
        <v>4.8</v>
      </c>
      <c r="R36" s="8">
        <f>'[1]Removal pace breakdown'!Q313</f>
        <v>0.4</v>
      </c>
      <c r="S36" s="16">
        <f>'[1]Removal pace breakdown'!R313</f>
        <v>5.4</v>
      </c>
      <c r="T36" s="8">
        <f>'[1]Removal pace breakdown'!S313</f>
        <v>3.6</v>
      </c>
      <c r="U36" s="8">
        <f>'[1]Removal pace breakdown'!T313</f>
        <v>1.6</v>
      </c>
      <c r="V36" s="8">
        <f>'[1]Removal pace breakdown'!U313</f>
        <v>7</v>
      </c>
      <c r="W36" s="16">
        <f>'[1]Removal pace breakdown'!V313</f>
        <v>2</v>
      </c>
      <c r="X36" s="16">
        <f>'[1]Removal pace breakdown'!W313</f>
        <v>4.4000000000000004</v>
      </c>
      <c r="Y36" s="8">
        <f>'[1]Removal pace breakdown'!X313</f>
        <v>1.6</v>
      </c>
      <c r="Z36" s="8">
        <f>'[1]Removal pace breakdown'!Y313</f>
        <v>0.6</v>
      </c>
      <c r="AA36" s="16">
        <f>'[1]Removal pace breakdown'!Z313</f>
        <v>0.5</v>
      </c>
      <c r="AB36" s="16">
        <f>'[1]Removal pace breakdown'!AA313</f>
        <v>0</v>
      </c>
      <c r="AC36" s="8">
        <f>'[1]Removal pace breakdown'!AB313</f>
        <v>0.3</v>
      </c>
      <c r="AD36" s="8">
        <f>'[1]Removal pace breakdown'!AC313</f>
        <v>2.6</v>
      </c>
      <c r="AE36" s="8">
        <f>'[1]Removal pace breakdown'!AD313</f>
        <v>0.4</v>
      </c>
      <c r="AF36" s="16">
        <f>'[1]Removal pace breakdown'!AE313</f>
        <v>1.3</v>
      </c>
      <c r="AG36" s="16">
        <f>'[1]Removal pace breakdown'!AF313</f>
        <v>0</v>
      </c>
      <c r="AH36" s="8">
        <f>'[1]Removal pace breakdown'!AG313</f>
        <v>0</v>
      </c>
      <c r="AI36" s="8">
        <f>'[1]Removal pace breakdown'!AH313</f>
        <v>6.5</v>
      </c>
      <c r="AJ36" s="8">
        <f>'[1]Removal pace breakdown'!AI313</f>
        <v>0.4</v>
      </c>
      <c r="AK36" s="8">
        <f>'[1]Removal pace breakdown'!AJ313</f>
        <v>0</v>
      </c>
      <c r="AL36" s="8">
        <f>'[1]Removal pace breakdown'!AK313</f>
        <v>10</v>
      </c>
      <c r="AM36" s="8">
        <f>'[1]Removal pace breakdown'!AL313</f>
        <v>2</v>
      </c>
      <c r="AN36" s="8">
        <f>'[1]Removal pace breakdown'!AM313</f>
        <v>1.5</v>
      </c>
      <c r="AO36" s="8">
        <f>'[1]Removal pace breakdown'!AN313</f>
        <v>0</v>
      </c>
      <c r="AP36" s="8">
        <f>'[1]Removal pace breakdown'!AO313</f>
        <v>1</v>
      </c>
      <c r="AQ36" s="8">
        <f>'[1]Removal pace breakdown'!AP313</f>
        <v>5.5</v>
      </c>
      <c r="AR36" s="17">
        <f t="shared" si="2"/>
        <v>269.00000000000006</v>
      </c>
      <c r="AS36" s="17">
        <f t="shared" si="3"/>
        <v>14.8</v>
      </c>
      <c r="AT36" s="17">
        <f t="shared" si="4"/>
        <v>95.699999999999989</v>
      </c>
      <c r="AU36" s="17">
        <f t="shared" si="5"/>
        <v>75.600000000000009</v>
      </c>
      <c r="AV36" s="17">
        <f t="shared" si="6"/>
        <v>65.3</v>
      </c>
      <c r="AW36" s="17">
        <f t="shared" si="7"/>
        <v>17.600000000000001</v>
      </c>
      <c r="AX36" s="63">
        <f t="shared" si="0"/>
        <v>1883.0000000000005</v>
      </c>
      <c r="BC36" s="15">
        <f t="shared" si="21"/>
        <v>43993</v>
      </c>
      <c r="BD36" s="55">
        <v>24</v>
      </c>
      <c r="BE36" s="64">
        <f t="shared" si="35"/>
        <v>18.326000000000008</v>
      </c>
      <c r="BF36" s="64">
        <f t="shared" si="35"/>
        <v>19.357450000000004</v>
      </c>
      <c r="BG36" s="64">
        <f t="shared" si="35"/>
        <v>18.669699999999999</v>
      </c>
      <c r="BH36" s="64">
        <f t="shared" si="35"/>
        <v>20.412700000000008</v>
      </c>
      <c r="BI36" s="64">
        <f t="shared" si="35"/>
        <v>20.741000000000003</v>
      </c>
      <c r="BJ36" s="64" t="e">
        <f t="shared" si="35"/>
        <v>#N/A</v>
      </c>
      <c r="BL36" s="55">
        <v>24</v>
      </c>
      <c r="BM36" s="64">
        <f t="shared" si="36"/>
        <v>0.86099999999999999</v>
      </c>
      <c r="BN36" s="64">
        <f t="shared" si="36"/>
        <v>1.1200000000000001</v>
      </c>
      <c r="BO36" s="64">
        <f t="shared" si="36"/>
        <v>0.98000000000000009</v>
      </c>
      <c r="BP36" s="64">
        <f t="shared" si="36"/>
        <v>1.1039000000000001</v>
      </c>
      <c r="BQ36" s="64">
        <f t="shared" si="36"/>
        <v>1.7017000000000002</v>
      </c>
      <c r="BR36" s="64" t="e">
        <f t="shared" si="36"/>
        <v>#N/A</v>
      </c>
      <c r="BT36" s="55">
        <v>24</v>
      </c>
      <c r="BU36" s="64">
        <f t="shared" si="37"/>
        <v>7.2520000000000007</v>
      </c>
      <c r="BV36" s="64">
        <f t="shared" si="37"/>
        <v>7.2576000000000001</v>
      </c>
      <c r="BW36" s="64">
        <f t="shared" si="37"/>
        <v>6.3350000000000009</v>
      </c>
      <c r="BX36" s="64">
        <f t="shared" si="37"/>
        <v>6.44</v>
      </c>
      <c r="BY36" s="64">
        <f t="shared" si="37"/>
        <v>5.6686000000000005</v>
      </c>
      <c r="BZ36" s="64" t="e">
        <f t="shared" si="37"/>
        <v>#N/A</v>
      </c>
      <c r="CB36" s="55">
        <v>24</v>
      </c>
      <c r="CC36" s="64">
        <f t="shared" si="38"/>
        <v>4.8789999999999996</v>
      </c>
      <c r="CD36" s="64">
        <f t="shared" si="38"/>
        <v>4.851</v>
      </c>
      <c r="CE36" s="64">
        <f t="shared" si="38"/>
        <v>4.1818000000000008</v>
      </c>
      <c r="CF36" s="64">
        <f t="shared" si="38"/>
        <v>5.6125999999999996</v>
      </c>
      <c r="CG36" s="64">
        <f t="shared" si="38"/>
        <v>5.7253000000000007</v>
      </c>
      <c r="CH36" s="64" t="e">
        <f t="shared" si="38"/>
        <v>#N/A</v>
      </c>
      <c r="CJ36" s="55">
        <v>24</v>
      </c>
      <c r="CK36" s="64">
        <f t="shared" si="39"/>
        <v>3.9900000000000007</v>
      </c>
      <c r="CL36" s="64">
        <f t="shared" si="39"/>
        <v>4.6711000000000009</v>
      </c>
      <c r="CM36" s="64">
        <f t="shared" si="39"/>
        <v>5.4019000000000004</v>
      </c>
      <c r="CN36" s="64">
        <f t="shared" si="39"/>
        <v>5.4747000000000003</v>
      </c>
      <c r="CO36" s="64">
        <f t="shared" si="39"/>
        <v>5.8744000000000014</v>
      </c>
      <c r="CP36" s="64" t="e">
        <f t="shared" si="39"/>
        <v>#N/A</v>
      </c>
      <c r="CR36" s="55">
        <v>24</v>
      </c>
      <c r="CS36" s="64">
        <f t="shared" si="40"/>
        <v>1.3440000000000003</v>
      </c>
      <c r="CT36" s="64">
        <f t="shared" si="40"/>
        <v>1.4577500000000003</v>
      </c>
      <c r="CU36" s="64">
        <f t="shared" si="40"/>
        <v>1.7709999999999999</v>
      </c>
      <c r="CV36" s="64">
        <f t="shared" si="40"/>
        <v>1.7815000000000001</v>
      </c>
      <c r="CW36" s="64">
        <f t="shared" si="40"/>
        <v>1.7710000000000001</v>
      </c>
      <c r="CX36" s="64" t="e">
        <f t="shared" si="40"/>
        <v>#N/A</v>
      </c>
      <c r="CZ36" s="55">
        <v>24</v>
      </c>
      <c r="DA36" s="64">
        <f t="shared" si="15"/>
        <v>325</v>
      </c>
      <c r="DB36" s="64">
        <f t="shared" si="41"/>
        <v>353</v>
      </c>
      <c r="DC36" s="64">
        <f t="shared" si="41"/>
        <v>300</v>
      </c>
      <c r="DD36" s="64">
        <f t="shared" si="41"/>
        <v>300</v>
      </c>
      <c r="DE36" s="64">
        <f t="shared" si="41"/>
        <v>210</v>
      </c>
      <c r="DF36" s="64" t="e">
        <f t="shared" si="41"/>
        <v>#N/A</v>
      </c>
      <c r="DH36" s="55">
        <v>24</v>
      </c>
      <c r="DI36" s="64">
        <f t="shared" si="17"/>
        <v>313</v>
      </c>
      <c r="DJ36" s="64">
        <f t="shared" si="42"/>
        <v>311.8</v>
      </c>
      <c r="DK36" s="64">
        <f t="shared" si="42"/>
        <v>320</v>
      </c>
      <c r="DL36" s="64">
        <f t="shared" si="42"/>
        <v>300</v>
      </c>
      <c r="DM36" s="64">
        <f t="shared" si="42"/>
        <v>224.8</v>
      </c>
      <c r="DN36" s="64" t="e">
        <f t="shared" si="42"/>
        <v>#N/A</v>
      </c>
    </row>
    <row r="37" spans="1:118">
      <c r="A37" s="56" t="str">
        <f t="shared" si="1"/>
        <v>201636</v>
      </c>
      <c r="B37" s="15">
        <f>'[1]Removal pace breakdown'!A314</f>
        <v>42615</v>
      </c>
      <c r="C37" s="8">
        <f>'[1]Removal pace breakdown'!B314</f>
        <v>32</v>
      </c>
      <c r="D37" s="8">
        <f>'[1]Removal pace breakdown'!C314</f>
        <v>20</v>
      </c>
      <c r="E37" s="8">
        <f>'[1]Removal pace breakdown'!D314</f>
        <v>36</v>
      </c>
      <c r="F37" s="8">
        <f>'[1]Removal pace breakdown'!E314</f>
        <v>34.9</v>
      </c>
      <c r="G37" s="8">
        <f>'[1]Removal pace breakdown'!F314</f>
        <v>12</v>
      </c>
      <c r="H37" s="8">
        <f>'[1]Removal pace breakdown'!G314</f>
        <v>25</v>
      </c>
      <c r="I37" s="8">
        <f>'[1]Removal pace breakdown'!H314</f>
        <v>11.8</v>
      </c>
      <c r="J37" s="16">
        <f>'[1]Removal pace breakdown'!I314</f>
        <v>4.3</v>
      </c>
      <c r="K37" s="8">
        <f>'[1]Removal pace breakdown'!J314</f>
        <v>3.6</v>
      </c>
      <c r="L37" s="8">
        <f>'[1]Removal pace breakdown'!K314</f>
        <v>5</v>
      </c>
      <c r="M37" s="8">
        <f>'[1]Removal pace breakdown'!L314</f>
        <v>4</v>
      </c>
      <c r="N37" s="8">
        <f>'[1]Removal pace breakdown'!M314</f>
        <v>10</v>
      </c>
      <c r="O37" s="8">
        <f>'[1]Removal pace breakdown'!N314</f>
        <v>5.5</v>
      </c>
      <c r="P37" s="8">
        <f>'[1]Removal pace breakdown'!O314</f>
        <v>4.5</v>
      </c>
      <c r="Q37" s="8">
        <f>'[1]Removal pace breakdown'!P314</f>
        <v>1.7</v>
      </c>
      <c r="R37" s="8">
        <f>'[1]Removal pace breakdown'!Q314</f>
        <v>0.4</v>
      </c>
      <c r="S37" s="16">
        <f>'[1]Removal pace breakdown'!R314</f>
        <v>6.6</v>
      </c>
      <c r="T37" s="8">
        <f>'[1]Removal pace breakdown'!S314</f>
        <v>2.9</v>
      </c>
      <c r="U37" s="8">
        <f>'[1]Removal pace breakdown'!T314</f>
        <v>0.4</v>
      </c>
      <c r="V37" s="8">
        <f>'[1]Removal pace breakdown'!U314</f>
        <v>6.5</v>
      </c>
      <c r="W37" s="16">
        <f>'[1]Removal pace breakdown'!V314</f>
        <v>2</v>
      </c>
      <c r="X37" s="16">
        <f>'[1]Removal pace breakdown'!W314</f>
        <v>4.8</v>
      </c>
      <c r="Y37" s="8">
        <f>'[1]Removal pace breakdown'!X314</f>
        <v>1</v>
      </c>
      <c r="Z37" s="8">
        <f>'[1]Removal pace breakdown'!Y314</f>
        <v>0.8</v>
      </c>
      <c r="AA37" s="16">
        <f>'[1]Removal pace breakdown'!Z314</f>
        <v>0.5</v>
      </c>
      <c r="AB37" s="16">
        <f>'[1]Removal pace breakdown'!AA314</f>
        <v>0</v>
      </c>
      <c r="AC37" s="8">
        <f>'[1]Removal pace breakdown'!AB314</f>
        <v>0</v>
      </c>
      <c r="AD37" s="8">
        <f>'[1]Removal pace breakdown'!AC314</f>
        <v>2.5</v>
      </c>
      <c r="AE37" s="8">
        <f>'[1]Removal pace breakdown'!AD314</f>
        <v>0.4</v>
      </c>
      <c r="AF37" s="16">
        <f>'[1]Removal pace breakdown'!AE314</f>
        <v>1.5</v>
      </c>
      <c r="AG37" s="16">
        <f>'[1]Removal pace breakdown'!AF314</f>
        <v>0</v>
      </c>
      <c r="AH37" s="8">
        <f>'[1]Removal pace breakdown'!AG314</f>
        <v>0</v>
      </c>
      <c r="AI37" s="8">
        <f>'[1]Removal pace breakdown'!AH314</f>
        <v>8.6</v>
      </c>
      <c r="AJ37" s="8">
        <f>'[1]Removal pace breakdown'!AI314</f>
        <v>0.8</v>
      </c>
      <c r="AK37" s="8">
        <f>'[1]Removal pace breakdown'!AJ314</f>
        <v>0</v>
      </c>
      <c r="AL37" s="8">
        <f>'[1]Removal pace breakdown'!AK314</f>
        <v>10</v>
      </c>
      <c r="AM37" s="8">
        <f>'[1]Removal pace breakdown'!AL314</f>
        <v>2.4</v>
      </c>
      <c r="AN37" s="8">
        <f>'[1]Removal pace breakdown'!AM314</f>
        <v>1.5</v>
      </c>
      <c r="AO37" s="8">
        <f>'[1]Removal pace breakdown'!AN314</f>
        <v>0.3</v>
      </c>
      <c r="AP37" s="8">
        <f>'[1]Removal pace breakdown'!AO314</f>
        <v>1</v>
      </c>
      <c r="AQ37" s="8">
        <f>'[1]Removal pace breakdown'!AP314</f>
        <v>5.0999999999999996</v>
      </c>
      <c r="AR37" s="17">
        <f t="shared" si="2"/>
        <v>270.30000000000007</v>
      </c>
      <c r="AS37" s="17">
        <f t="shared" si="3"/>
        <v>13.8</v>
      </c>
      <c r="AT37" s="17">
        <f t="shared" si="4"/>
        <v>106.7</v>
      </c>
      <c r="AU37" s="17">
        <f t="shared" si="5"/>
        <v>75.099999999999994</v>
      </c>
      <c r="AV37" s="17">
        <f t="shared" si="6"/>
        <v>55</v>
      </c>
      <c r="AW37" s="17">
        <f t="shared" si="7"/>
        <v>19.7</v>
      </c>
      <c r="AX37" s="63">
        <f t="shared" si="0"/>
        <v>1892.1000000000004</v>
      </c>
      <c r="BC37" s="15">
        <f t="shared" si="21"/>
        <v>44000</v>
      </c>
      <c r="BD37" s="55">
        <v>25</v>
      </c>
      <c r="BE37" s="64">
        <f t="shared" si="35"/>
        <v>16.772000000000002</v>
      </c>
      <c r="BF37" s="64">
        <f t="shared" si="35"/>
        <v>20.216699999999999</v>
      </c>
      <c r="BG37" s="64">
        <f t="shared" si="35"/>
        <v>19.697300000000002</v>
      </c>
      <c r="BH37" s="64">
        <f t="shared" si="35"/>
        <v>19.717599999999997</v>
      </c>
      <c r="BI37" s="64">
        <f t="shared" si="35"/>
        <v>21.720440000000004</v>
      </c>
      <c r="BJ37" s="64" t="e">
        <f t="shared" si="35"/>
        <v>#N/A</v>
      </c>
      <c r="BL37" s="55">
        <v>25</v>
      </c>
      <c r="BM37" s="64">
        <f t="shared" si="36"/>
        <v>0.99399999999999999</v>
      </c>
      <c r="BN37" s="64">
        <f t="shared" si="36"/>
        <v>1.2810000000000001</v>
      </c>
      <c r="BO37" s="64">
        <f t="shared" si="36"/>
        <v>0.89250000000000007</v>
      </c>
      <c r="BP37" s="64">
        <f t="shared" si="36"/>
        <v>1.0108000000000001</v>
      </c>
      <c r="BQ37" s="64">
        <f t="shared" si="36"/>
        <v>1.5771000000000002</v>
      </c>
      <c r="BR37" s="64" t="e">
        <f t="shared" si="36"/>
        <v>#N/A</v>
      </c>
      <c r="BT37" s="55">
        <v>25</v>
      </c>
      <c r="BU37" s="64">
        <f t="shared" si="37"/>
        <v>5.516</v>
      </c>
      <c r="BV37" s="64">
        <f t="shared" si="37"/>
        <v>7.2394000000000007</v>
      </c>
      <c r="BW37" s="64">
        <f t="shared" si="37"/>
        <v>6.5940000000000012</v>
      </c>
      <c r="BX37" s="64">
        <f t="shared" si="37"/>
        <v>5.8100000000000005</v>
      </c>
      <c r="BY37" s="64">
        <f t="shared" si="37"/>
        <v>6.9510000000000005</v>
      </c>
      <c r="BZ37" s="64" t="e">
        <f t="shared" si="37"/>
        <v>#N/A</v>
      </c>
      <c r="CB37" s="55">
        <v>25</v>
      </c>
      <c r="CC37" s="64">
        <f t="shared" si="38"/>
        <v>4.7040000000000006</v>
      </c>
      <c r="CD37" s="64">
        <f t="shared" si="38"/>
        <v>5.1835000000000004</v>
      </c>
      <c r="CE37" s="64">
        <f t="shared" si="38"/>
        <v>5.0673000000000004</v>
      </c>
      <c r="CF37" s="64">
        <f t="shared" si="38"/>
        <v>5.7197000000000005</v>
      </c>
      <c r="CG37" s="64">
        <f t="shared" si="38"/>
        <v>5.4040000000000008</v>
      </c>
      <c r="CH37" s="64" t="e">
        <f t="shared" si="38"/>
        <v>#N/A</v>
      </c>
      <c r="CJ37" s="55">
        <v>25</v>
      </c>
      <c r="CK37" s="64">
        <f t="shared" si="39"/>
        <v>3.9480000000000004</v>
      </c>
      <c r="CL37" s="64">
        <f t="shared" si="39"/>
        <v>5.0322999999999993</v>
      </c>
      <c r="CM37" s="64">
        <f t="shared" si="39"/>
        <v>5.4123999999999999</v>
      </c>
      <c r="CN37" s="64">
        <f t="shared" si="39"/>
        <v>5.6406000000000018</v>
      </c>
      <c r="CO37" s="64">
        <f t="shared" si="39"/>
        <v>5.8793000000000006</v>
      </c>
      <c r="CP37" s="64" t="e">
        <f t="shared" si="39"/>
        <v>#N/A</v>
      </c>
      <c r="CR37" s="55">
        <v>25</v>
      </c>
      <c r="CS37" s="64">
        <f t="shared" si="40"/>
        <v>1.6099999999999999</v>
      </c>
      <c r="CT37" s="64">
        <f t="shared" si="40"/>
        <v>1.4805000000000001</v>
      </c>
      <c r="CU37" s="64">
        <f t="shared" si="40"/>
        <v>1.7310999999999999</v>
      </c>
      <c r="CV37" s="64">
        <f t="shared" si="40"/>
        <v>1.5365000000000002</v>
      </c>
      <c r="CW37" s="64">
        <f t="shared" si="40"/>
        <v>1.9090400000000001</v>
      </c>
      <c r="CX37" s="64" t="e">
        <f t="shared" si="40"/>
        <v>#N/A</v>
      </c>
      <c r="CZ37" s="55">
        <v>25</v>
      </c>
      <c r="DA37" s="64">
        <f t="shared" si="15"/>
        <v>177</v>
      </c>
      <c r="DB37" s="64">
        <f t="shared" si="41"/>
        <v>365.7</v>
      </c>
      <c r="DC37" s="64">
        <f t="shared" si="41"/>
        <v>290</v>
      </c>
      <c r="DD37" s="64">
        <f t="shared" si="41"/>
        <v>280</v>
      </c>
      <c r="DE37" s="64">
        <f t="shared" si="41"/>
        <v>315</v>
      </c>
      <c r="DF37" s="64" t="e">
        <f t="shared" si="41"/>
        <v>#N/A</v>
      </c>
      <c r="DH37" s="55">
        <v>25</v>
      </c>
      <c r="DI37" s="64">
        <f t="shared" si="17"/>
        <v>233</v>
      </c>
      <c r="DJ37" s="64">
        <f t="shared" si="42"/>
        <v>304.5</v>
      </c>
      <c r="DK37" s="64">
        <f t="shared" si="42"/>
        <v>310</v>
      </c>
      <c r="DL37" s="64">
        <f t="shared" si="42"/>
        <v>240</v>
      </c>
      <c r="DM37" s="64">
        <f t="shared" si="42"/>
        <v>318</v>
      </c>
      <c r="DN37" s="64" t="e">
        <f t="shared" si="42"/>
        <v>#N/A</v>
      </c>
    </row>
    <row r="38" spans="1:118">
      <c r="A38" s="56" t="str">
        <f t="shared" si="1"/>
        <v>201637</v>
      </c>
      <c r="B38" s="15">
        <f>'[1]Removal pace breakdown'!A315</f>
        <v>42622</v>
      </c>
      <c r="C38" s="8">
        <f>'[1]Removal pace breakdown'!B315</f>
        <v>33</v>
      </c>
      <c r="D38" s="8">
        <f>'[1]Removal pace breakdown'!C315</f>
        <v>20</v>
      </c>
      <c r="E38" s="8">
        <f>'[1]Removal pace breakdown'!D315</f>
        <v>37.299999999999997</v>
      </c>
      <c r="F38" s="8">
        <f>'[1]Removal pace breakdown'!E315</f>
        <v>34.9</v>
      </c>
      <c r="G38" s="8">
        <f>'[1]Removal pace breakdown'!F315</f>
        <v>11</v>
      </c>
      <c r="H38" s="8">
        <f>'[1]Removal pace breakdown'!G315</f>
        <v>25</v>
      </c>
      <c r="I38" s="8">
        <f>'[1]Removal pace breakdown'!H315</f>
        <v>9.6999999999999993</v>
      </c>
      <c r="J38" s="16">
        <f>'[1]Removal pace breakdown'!I315</f>
        <v>3.2</v>
      </c>
      <c r="K38" s="8">
        <f>'[1]Removal pace breakdown'!J315</f>
        <v>2.9</v>
      </c>
      <c r="L38" s="8">
        <f>'[1]Removal pace breakdown'!K315</f>
        <v>5</v>
      </c>
      <c r="M38" s="8">
        <f>'[1]Removal pace breakdown'!L315</f>
        <v>4</v>
      </c>
      <c r="N38" s="8">
        <f>'[1]Removal pace breakdown'!M315</f>
        <v>11</v>
      </c>
      <c r="O38" s="8">
        <f>'[1]Removal pace breakdown'!N315</f>
        <v>6.7</v>
      </c>
      <c r="P38" s="8">
        <f>'[1]Removal pace breakdown'!O315</f>
        <v>4</v>
      </c>
      <c r="Q38" s="8">
        <f>'[1]Removal pace breakdown'!P315</f>
        <v>2.5</v>
      </c>
      <c r="R38" s="8">
        <f>'[1]Removal pace breakdown'!Q315</f>
        <v>0.4</v>
      </c>
      <c r="S38" s="16">
        <f>'[1]Removal pace breakdown'!R315</f>
        <v>7</v>
      </c>
      <c r="T38" s="8">
        <f>'[1]Removal pace breakdown'!S315</f>
        <v>4.3</v>
      </c>
      <c r="U38" s="8">
        <f>'[1]Removal pace breakdown'!T315</f>
        <v>0.6</v>
      </c>
      <c r="V38" s="8">
        <f>'[1]Removal pace breakdown'!U315</f>
        <v>6.6</v>
      </c>
      <c r="W38" s="16">
        <f>'[1]Removal pace breakdown'!V315</f>
        <v>2</v>
      </c>
      <c r="X38" s="16">
        <f>'[1]Removal pace breakdown'!W315</f>
        <v>4.8</v>
      </c>
      <c r="Y38" s="8">
        <f>'[1]Removal pace breakdown'!X315</f>
        <v>1.5</v>
      </c>
      <c r="Z38" s="8">
        <f>'[1]Removal pace breakdown'!Y315</f>
        <v>1</v>
      </c>
      <c r="AA38" s="16">
        <f>'[1]Removal pace breakdown'!Z315</f>
        <v>0.3</v>
      </c>
      <c r="AB38" s="16">
        <f>'[1]Removal pace breakdown'!AA315</f>
        <v>0</v>
      </c>
      <c r="AC38" s="8">
        <f>'[1]Removal pace breakdown'!AB315</f>
        <v>0.4</v>
      </c>
      <c r="AD38" s="8">
        <f>'[1]Removal pace breakdown'!AC315</f>
        <v>3</v>
      </c>
      <c r="AE38" s="8">
        <f>'[1]Removal pace breakdown'!AD315</f>
        <v>0.9</v>
      </c>
      <c r="AF38" s="16">
        <f>'[1]Removal pace breakdown'!AE315</f>
        <v>0.7</v>
      </c>
      <c r="AG38" s="16">
        <f>'[1]Removal pace breakdown'!AF315</f>
        <v>0</v>
      </c>
      <c r="AH38" s="8">
        <f>'[1]Removal pace breakdown'!AG315</f>
        <v>0</v>
      </c>
      <c r="AI38" s="8">
        <f>'[1]Removal pace breakdown'!AH315</f>
        <v>7.5</v>
      </c>
      <c r="AJ38" s="8">
        <f>'[1]Removal pace breakdown'!AI315</f>
        <v>1</v>
      </c>
      <c r="AK38" s="8">
        <f>'[1]Removal pace breakdown'!AJ315</f>
        <v>0</v>
      </c>
      <c r="AL38" s="8">
        <f>'[1]Removal pace breakdown'!AK315</f>
        <v>7</v>
      </c>
      <c r="AM38" s="8">
        <f>'[1]Removal pace breakdown'!AL315</f>
        <v>4.5</v>
      </c>
      <c r="AN38" s="8">
        <f>'[1]Removal pace breakdown'!AM315</f>
        <v>1.5</v>
      </c>
      <c r="AO38" s="8">
        <f>'[1]Removal pace breakdown'!AN315</f>
        <v>0.1</v>
      </c>
      <c r="AP38" s="8">
        <f>'[1]Removal pace breakdown'!AO315</f>
        <v>1</v>
      </c>
      <c r="AQ38" s="8">
        <f>'[1]Removal pace breakdown'!AP315</f>
        <v>5.0999999999999996</v>
      </c>
      <c r="AR38" s="17">
        <f t="shared" si="2"/>
        <v>271.40000000000003</v>
      </c>
      <c r="AS38" s="17">
        <f t="shared" si="3"/>
        <v>15.7</v>
      </c>
      <c r="AT38" s="17">
        <f t="shared" si="4"/>
        <v>105.19999999999999</v>
      </c>
      <c r="AU38" s="17">
        <f t="shared" si="5"/>
        <v>74.3</v>
      </c>
      <c r="AV38" s="17">
        <f t="shared" si="6"/>
        <v>58.199999999999996</v>
      </c>
      <c r="AW38" s="17">
        <f t="shared" si="7"/>
        <v>18</v>
      </c>
      <c r="AX38" s="63">
        <f t="shared" si="0"/>
        <v>1899.8000000000002</v>
      </c>
      <c r="BC38" s="15">
        <f t="shared" si="21"/>
        <v>44007</v>
      </c>
      <c r="BD38" s="55">
        <v>26</v>
      </c>
      <c r="BE38" s="64">
        <f t="shared" si="35"/>
        <v>17.878000000000007</v>
      </c>
      <c r="BF38" s="64">
        <f t="shared" si="35"/>
        <v>19.840100000000003</v>
      </c>
      <c r="BG38" s="64">
        <f t="shared" si="35"/>
        <v>18.888100000000001</v>
      </c>
      <c r="BH38" s="64">
        <f t="shared" si="35"/>
        <v>20.141099999999998</v>
      </c>
      <c r="BI38" s="64">
        <f t="shared" si="35"/>
        <v>22.376899999999996</v>
      </c>
      <c r="BJ38" s="64" t="e">
        <f t="shared" si="35"/>
        <v>#N/A</v>
      </c>
      <c r="BL38" s="55">
        <v>26</v>
      </c>
      <c r="BM38" s="64">
        <f t="shared" si="36"/>
        <v>1.0570000000000002</v>
      </c>
      <c r="BN38" s="64">
        <f t="shared" si="36"/>
        <v>1.169</v>
      </c>
      <c r="BO38" s="64">
        <f t="shared" si="36"/>
        <v>0.83650000000000002</v>
      </c>
      <c r="BP38" s="64">
        <f t="shared" si="36"/>
        <v>1.0808</v>
      </c>
      <c r="BQ38" s="64">
        <f t="shared" si="36"/>
        <v>1.7044999999999999</v>
      </c>
      <c r="BR38" s="64" t="e">
        <f t="shared" si="36"/>
        <v>#N/A</v>
      </c>
      <c r="BT38" s="55">
        <v>26</v>
      </c>
      <c r="BU38" s="64">
        <f t="shared" si="37"/>
        <v>6.258</v>
      </c>
      <c r="BV38" s="64">
        <f t="shared" si="37"/>
        <v>6.8950000000000005</v>
      </c>
      <c r="BW38" s="64">
        <f t="shared" si="37"/>
        <v>6.4581999999999997</v>
      </c>
      <c r="BX38" s="64">
        <f t="shared" si="37"/>
        <v>5.7169000000000008</v>
      </c>
      <c r="BY38" s="64">
        <f t="shared" si="37"/>
        <v>7.5334000000000012</v>
      </c>
      <c r="BZ38" s="64" t="e">
        <f t="shared" si="37"/>
        <v>#N/A</v>
      </c>
      <c r="CB38" s="55">
        <v>26</v>
      </c>
      <c r="CC38" s="64">
        <f t="shared" si="38"/>
        <v>4.83</v>
      </c>
      <c r="CD38" s="64">
        <f t="shared" si="38"/>
        <v>5.2920000000000007</v>
      </c>
      <c r="CE38" s="64">
        <f t="shared" si="38"/>
        <v>4.97</v>
      </c>
      <c r="CF38" s="64">
        <f t="shared" si="38"/>
        <v>5.5579999999999998</v>
      </c>
      <c r="CG38" s="64">
        <f t="shared" si="38"/>
        <v>5.5930000000000009</v>
      </c>
      <c r="CH38" s="64" t="e">
        <f t="shared" si="38"/>
        <v>#N/A</v>
      </c>
      <c r="CJ38" s="55">
        <v>26</v>
      </c>
      <c r="CK38" s="64">
        <f t="shared" si="39"/>
        <v>4.4729999999999999</v>
      </c>
      <c r="CL38" s="64">
        <f t="shared" si="39"/>
        <v>4.9510999999999994</v>
      </c>
      <c r="CM38" s="64">
        <f t="shared" si="39"/>
        <v>4.8349000000000002</v>
      </c>
      <c r="CN38" s="64">
        <f t="shared" si="39"/>
        <v>6.0620000000000003</v>
      </c>
      <c r="CO38" s="64">
        <f t="shared" si="39"/>
        <v>5.6252000000000004</v>
      </c>
      <c r="CP38" s="64" t="e">
        <f t="shared" si="39"/>
        <v>#N/A</v>
      </c>
      <c r="CR38" s="55">
        <v>26</v>
      </c>
      <c r="CS38" s="64">
        <f t="shared" si="40"/>
        <v>1.2599999999999998</v>
      </c>
      <c r="CT38" s="64">
        <f t="shared" si="40"/>
        <v>1.5330000000000004</v>
      </c>
      <c r="CU38" s="64">
        <f t="shared" si="40"/>
        <v>1.7885000000000002</v>
      </c>
      <c r="CV38" s="64">
        <f t="shared" si="40"/>
        <v>1.7234000000000003</v>
      </c>
      <c r="CW38" s="64">
        <f t="shared" si="40"/>
        <v>1.9208000000000003</v>
      </c>
      <c r="CX38" s="64" t="e">
        <f t="shared" si="40"/>
        <v>#N/A</v>
      </c>
      <c r="CZ38" s="55">
        <v>26</v>
      </c>
      <c r="DA38" s="64">
        <f t="shared" si="15"/>
        <v>223</v>
      </c>
      <c r="DB38" s="64">
        <f t="shared" si="41"/>
        <v>339</v>
      </c>
      <c r="DC38" s="64">
        <f t="shared" si="41"/>
        <v>327.59999999999997</v>
      </c>
      <c r="DD38" s="64">
        <f t="shared" si="41"/>
        <v>270</v>
      </c>
      <c r="DE38" s="64">
        <f t="shared" si="41"/>
        <v>361.2</v>
      </c>
      <c r="DF38" s="64" t="e">
        <f t="shared" si="41"/>
        <v>#N/A</v>
      </c>
      <c r="DH38" s="55">
        <v>26</v>
      </c>
      <c r="DI38" s="64">
        <f t="shared" si="17"/>
        <v>280</v>
      </c>
      <c r="DJ38" s="64">
        <f t="shared" si="42"/>
        <v>290</v>
      </c>
      <c r="DK38" s="64">
        <f t="shared" si="42"/>
        <v>280</v>
      </c>
      <c r="DL38" s="64">
        <f t="shared" si="42"/>
        <v>241.70000000000002</v>
      </c>
      <c r="DM38" s="64">
        <f t="shared" si="42"/>
        <v>355</v>
      </c>
      <c r="DN38" s="64" t="e">
        <f t="shared" si="42"/>
        <v>#N/A</v>
      </c>
    </row>
    <row r="39" spans="1:118">
      <c r="A39" s="56" t="str">
        <f t="shared" si="1"/>
        <v>201638</v>
      </c>
      <c r="B39" s="15">
        <f>'[1]Removal pace breakdown'!A316</f>
        <v>42629</v>
      </c>
      <c r="C39" s="8">
        <f>'[1]Removal pace breakdown'!B316</f>
        <v>32</v>
      </c>
      <c r="D39" s="8">
        <f>'[1]Removal pace breakdown'!C316</f>
        <v>23</v>
      </c>
      <c r="E39" s="8">
        <f>'[1]Removal pace breakdown'!D316</f>
        <v>36.299999999999997</v>
      </c>
      <c r="F39" s="8">
        <f>'[1]Removal pace breakdown'!E316</f>
        <v>36.5</v>
      </c>
      <c r="G39" s="8">
        <f>'[1]Removal pace breakdown'!F316</f>
        <v>10</v>
      </c>
      <c r="H39" s="8">
        <f>'[1]Removal pace breakdown'!G316</f>
        <v>24</v>
      </c>
      <c r="I39" s="8">
        <f>'[1]Removal pace breakdown'!H316</f>
        <v>8</v>
      </c>
      <c r="J39" s="16">
        <f>'[1]Removal pace breakdown'!I316</f>
        <v>3.5</v>
      </c>
      <c r="K39" s="8">
        <f>'[1]Removal pace breakdown'!J316</f>
        <v>1.7</v>
      </c>
      <c r="L39" s="8">
        <f>'[1]Removal pace breakdown'!K316</f>
        <v>4</v>
      </c>
      <c r="M39" s="8">
        <f>'[1]Removal pace breakdown'!L316</f>
        <v>4</v>
      </c>
      <c r="N39" s="8">
        <f>'[1]Removal pace breakdown'!M316</f>
        <v>11</v>
      </c>
      <c r="O39" s="8">
        <f>'[1]Removal pace breakdown'!N316</f>
        <v>5</v>
      </c>
      <c r="P39" s="8">
        <f>'[1]Removal pace breakdown'!O316</f>
        <v>5.5</v>
      </c>
      <c r="Q39" s="8">
        <f>'[1]Removal pace breakdown'!P316</f>
        <v>3</v>
      </c>
      <c r="R39" s="8">
        <f>'[1]Removal pace breakdown'!Q316</f>
        <v>0.4</v>
      </c>
      <c r="S39" s="16">
        <f>'[1]Removal pace breakdown'!R316</f>
        <v>8.1999999999999993</v>
      </c>
      <c r="T39" s="8">
        <f>'[1]Removal pace breakdown'!S316</f>
        <v>6.7</v>
      </c>
      <c r="U39" s="8">
        <f>'[1]Removal pace breakdown'!T316</f>
        <v>0.4</v>
      </c>
      <c r="V39" s="8">
        <f>'[1]Removal pace breakdown'!U316</f>
        <v>4.5</v>
      </c>
      <c r="W39" s="16">
        <f>'[1]Removal pace breakdown'!V316</f>
        <v>1.5</v>
      </c>
      <c r="X39" s="16">
        <f>'[1]Removal pace breakdown'!W316</f>
        <v>3.3</v>
      </c>
      <c r="Y39" s="8">
        <f>'[1]Removal pace breakdown'!X316</f>
        <v>1.5</v>
      </c>
      <c r="Z39" s="8">
        <f>'[1]Removal pace breakdown'!Y316</f>
        <v>1</v>
      </c>
      <c r="AA39" s="16">
        <f>'[1]Removal pace breakdown'!Z316</f>
        <v>0.3</v>
      </c>
      <c r="AB39" s="16">
        <f>'[1]Removal pace breakdown'!AA316</f>
        <v>0</v>
      </c>
      <c r="AC39" s="8">
        <f>'[1]Removal pace breakdown'!AB316</f>
        <v>0</v>
      </c>
      <c r="AD39" s="8">
        <f>'[1]Removal pace breakdown'!AC316</f>
        <v>3</v>
      </c>
      <c r="AE39" s="8">
        <f>'[1]Removal pace breakdown'!AD316</f>
        <v>0.6</v>
      </c>
      <c r="AF39" s="16">
        <f>'[1]Removal pace breakdown'!AE316</f>
        <v>1.3</v>
      </c>
      <c r="AG39" s="16">
        <f>'[1]Removal pace breakdown'!AF316</f>
        <v>0</v>
      </c>
      <c r="AH39" s="8">
        <f>'[1]Removal pace breakdown'!AG316</f>
        <v>0</v>
      </c>
      <c r="AI39" s="8">
        <f>'[1]Removal pace breakdown'!AH316</f>
        <v>10.199999999999999</v>
      </c>
      <c r="AJ39" s="8">
        <f>'[1]Removal pace breakdown'!AI316</f>
        <v>0.8</v>
      </c>
      <c r="AK39" s="8">
        <f>'[1]Removal pace breakdown'!AJ316</f>
        <v>0</v>
      </c>
      <c r="AL39" s="8">
        <f>'[1]Removal pace breakdown'!AK316</f>
        <v>7.5</v>
      </c>
      <c r="AM39" s="8">
        <f>'[1]Removal pace breakdown'!AL316</f>
        <v>4</v>
      </c>
      <c r="AN39" s="8">
        <f>'[1]Removal pace breakdown'!AM316</f>
        <v>1.5</v>
      </c>
      <c r="AO39" s="8">
        <f>'[1]Removal pace breakdown'!AN316</f>
        <v>0</v>
      </c>
      <c r="AP39" s="8">
        <f>'[1]Removal pace breakdown'!AO316</f>
        <v>1</v>
      </c>
      <c r="AQ39" s="8">
        <f>'[1]Removal pace breakdown'!AP316</f>
        <v>4.5</v>
      </c>
      <c r="AR39" s="17">
        <f t="shared" si="2"/>
        <v>269.70000000000005</v>
      </c>
      <c r="AS39" s="17">
        <f t="shared" si="3"/>
        <v>12.8</v>
      </c>
      <c r="AT39" s="17">
        <f t="shared" si="4"/>
        <v>105.3</v>
      </c>
      <c r="AU39" s="17">
        <f t="shared" si="5"/>
        <v>73.599999999999994</v>
      </c>
      <c r="AV39" s="17">
        <f t="shared" si="6"/>
        <v>59.900000000000006</v>
      </c>
      <c r="AW39" s="17">
        <f t="shared" si="7"/>
        <v>18.100000000000001</v>
      </c>
      <c r="AX39" s="63">
        <f t="shared" si="0"/>
        <v>1887.9000000000003</v>
      </c>
      <c r="BC39" s="15">
        <f t="shared" si="21"/>
        <v>44014</v>
      </c>
      <c r="BD39" s="55">
        <v>27</v>
      </c>
      <c r="BE39" s="64">
        <f t="shared" si="35"/>
        <v>18.647999999999996</v>
      </c>
      <c r="BF39" s="64">
        <f t="shared" si="35"/>
        <v>20.384000000000004</v>
      </c>
      <c r="BG39" s="64">
        <f t="shared" si="35"/>
        <v>20.105399999999999</v>
      </c>
      <c r="BH39" s="64">
        <f t="shared" si="35"/>
        <v>19.671399999999995</v>
      </c>
      <c r="BI39" s="64">
        <f t="shared" si="35"/>
        <v>22.076600000000006</v>
      </c>
      <c r="BJ39" s="64" t="e">
        <f t="shared" si="35"/>
        <v>#N/A</v>
      </c>
      <c r="BL39" s="55">
        <v>27</v>
      </c>
      <c r="BM39" s="64">
        <f t="shared" si="36"/>
        <v>0.89600000000000002</v>
      </c>
      <c r="BN39" s="64">
        <f t="shared" si="36"/>
        <v>1.2110000000000001</v>
      </c>
      <c r="BO39" s="64">
        <f t="shared" si="36"/>
        <v>0.80500000000000005</v>
      </c>
      <c r="BP39" s="64">
        <f t="shared" si="36"/>
        <v>1.0318000000000001</v>
      </c>
      <c r="BQ39" s="64">
        <f t="shared" si="36"/>
        <v>1.6996000000000002</v>
      </c>
      <c r="BR39" s="64" t="e">
        <f t="shared" si="36"/>
        <v>#N/A</v>
      </c>
      <c r="BT39" s="55">
        <v>27</v>
      </c>
      <c r="BU39" s="64">
        <f t="shared" si="37"/>
        <v>7.3710000000000004</v>
      </c>
      <c r="BV39" s="64">
        <f t="shared" si="37"/>
        <v>7.4830000000000005</v>
      </c>
      <c r="BW39" s="64">
        <f t="shared" si="37"/>
        <v>7.150500000000001</v>
      </c>
      <c r="BX39" s="64">
        <f t="shared" si="37"/>
        <v>5.6700000000000008</v>
      </c>
      <c r="BY39" s="64">
        <f t="shared" si="37"/>
        <v>6.9447000000000001</v>
      </c>
      <c r="BZ39" s="64" t="e">
        <f t="shared" si="37"/>
        <v>#N/A</v>
      </c>
      <c r="CB39" s="55">
        <v>27</v>
      </c>
      <c r="CC39" s="64">
        <f t="shared" si="38"/>
        <v>4.7950000000000008</v>
      </c>
      <c r="CD39" s="64">
        <f t="shared" si="38"/>
        <v>5.2849999999999993</v>
      </c>
      <c r="CE39" s="64">
        <f t="shared" si="38"/>
        <v>5.1723000000000008</v>
      </c>
      <c r="CF39" s="64">
        <f t="shared" si="38"/>
        <v>5.7750000000000012</v>
      </c>
      <c r="CG39" s="64">
        <f t="shared" si="38"/>
        <v>5.6350000000000007</v>
      </c>
      <c r="CH39" s="64" t="e">
        <f t="shared" si="38"/>
        <v>#N/A</v>
      </c>
      <c r="CJ39" s="55">
        <v>27</v>
      </c>
      <c r="CK39" s="64">
        <f t="shared" si="39"/>
        <v>4.1860000000000008</v>
      </c>
      <c r="CL39" s="64">
        <f t="shared" si="39"/>
        <v>5.1100000000000003</v>
      </c>
      <c r="CM39" s="64">
        <f t="shared" si="39"/>
        <v>5.1925999999999997</v>
      </c>
      <c r="CN39" s="64">
        <f t="shared" si="39"/>
        <v>5.4061000000000003</v>
      </c>
      <c r="CO39" s="64">
        <f t="shared" si="39"/>
        <v>5.7981000000000016</v>
      </c>
      <c r="CP39" s="64" t="e">
        <f t="shared" si="39"/>
        <v>#N/A</v>
      </c>
      <c r="CR39" s="55">
        <v>27</v>
      </c>
      <c r="CS39" s="64">
        <f t="shared" si="40"/>
        <v>1.4000000000000004</v>
      </c>
      <c r="CT39" s="64">
        <f t="shared" si="40"/>
        <v>1.2950000000000004</v>
      </c>
      <c r="CU39" s="64">
        <f t="shared" si="40"/>
        <v>1.7850000000000001</v>
      </c>
      <c r="CV39" s="64">
        <f t="shared" si="40"/>
        <v>1.7885</v>
      </c>
      <c r="CW39" s="64">
        <f t="shared" si="40"/>
        <v>1.9992000000000001</v>
      </c>
      <c r="CX39" s="64" t="e">
        <f t="shared" si="40"/>
        <v>#N/A</v>
      </c>
      <c r="CZ39" s="55">
        <v>27</v>
      </c>
      <c r="DA39" s="64">
        <f t="shared" si="15"/>
        <v>328</v>
      </c>
      <c r="DB39" s="64">
        <f t="shared" si="41"/>
        <v>357</v>
      </c>
      <c r="DC39" s="64">
        <f t="shared" si="41"/>
        <v>356.5</v>
      </c>
      <c r="DD39" s="64">
        <f t="shared" si="41"/>
        <v>250</v>
      </c>
      <c r="DE39" s="64">
        <f t="shared" si="41"/>
        <v>340</v>
      </c>
      <c r="DF39" s="64" t="e">
        <f t="shared" si="41"/>
        <v>#N/A</v>
      </c>
      <c r="DH39" s="55">
        <v>27</v>
      </c>
      <c r="DI39" s="64">
        <f t="shared" si="17"/>
        <v>315</v>
      </c>
      <c r="DJ39" s="64">
        <f t="shared" si="42"/>
        <v>339</v>
      </c>
      <c r="DK39" s="64">
        <f t="shared" si="42"/>
        <v>320</v>
      </c>
      <c r="DL39" s="64">
        <f t="shared" si="42"/>
        <v>240</v>
      </c>
      <c r="DM39" s="64">
        <f t="shared" si="42"/>
        <v>324.09999999999997</v>
      </c>
      <c r="DN39" s="64" t="e">
        <f t="shared" si="42"/>
        <v>#N/A</v>
      </c>
    </row>
    <row r="40" spans="1:118">
      <c r="A40" s="56" t="str">
        <f t="shared" si="1"/>
        <v>201639</v>
      </c>
      <c r="B40" s="15">
        <f>'[1]Removal pace breakdown'!A317</f>
        <v>42636</v>
      </c>
      <c r="C40" s="8">
        <f>'[1]Removal pace breakdown'!B317</f>
        <v>27.5</v>
      </c>
      <c r="D40" s="8">
        <f>'[1]Removal pace breakdown'!C317</f>
        <v>20</v>
      </c>
      <c r="E40" s="8">
        <f>'[1]Removal pace breakdown'!D317</f>
        <v>27.8</v>
      </c>
      <c r="F40" s="8">
        <f>'[1]Removal pace breakdown'!E317</f>
        <v>35</v>
      </c>
      <c r="G40" s="8">
        <f>'[1]Removal pace breakdown'!F317</f>
        <v>10</v>
      </c>
      <c r="H40" s="8">
        <f>'[1]Removal pace breakdown'!G317</f>
        <v>21</v>
      </c>
      <c r="I40" s="8">
        <f>'[1]Removal pace breakdown'!H317</f>
        <v>8.1</v>
      </c>
      <c r="J40" s="16">
        <f>'[1]Removal pace breakdown'!I317</f>
        <v>3.8</v>
      </c>
      <c r="K40" s="8">
        <f>'[1]Removal pace breakdown'!J317</f>
        <v>2.4</v>
      </c>
      <c r="L40" s="8">
        <f>'[1]Removal pace breakdown'!K317</f>
        <v>3.5</v>
      </c>
      <c r="M40" s="8">
        <f>'[1]Removal pace breakdown'!L317</f>
        <v>4</v>
      </c>
      <c r="N40" s="8">
        <f>'[1]Removal pace breakdown'!M317</f>
        <v>9</v>
      </c>
      <c r="O40" s="8">
        <f>'[1]Removal pace breakdown'!N317</f>
        <v>4.5</v>
      </c>
      <c r="P40" s="8">
        <f>'[1]Removal pace breakdown'!O317</f>
        <v>5.5</v>
      </c>
      <c r="Q40" s="8">
        <f>'[1]Removal pace breakdown'!P317</f>
        <v>5.3</v>
      </c>
      <c r="R40" s="8">
        <f>'[1]Removal pace breakdown'!Q317</f>
        <v>0.4</v>
      </c>
      <c r="S40" s="16">
        <f>'[1]Removal pace breakdown'!R317</f>
        <v>8.1</v>
      </c>
      <c r="T40" s="8">
        <f>'[1]Removal pace breakdown'!S317</f>
        <v>8.1</v>
      </c>
      <c r="U40" s="8">
        <f>'[1]Removal pace breakdown'!T317</f>
        <v>0.8</v>
      </c>
      <c r="V40" s="8">
        <f>'[1]Removal pace breakdown'!U317</f>
        <v>5</v>
      </c>
      <c r="W40" s="16">
        <f>'[1]Removal pace breakdown'!V317</f>
        <v>1.6</v>
      </c>
      <c r="X40" s="16">
        <f>'[1]Removal pace breakdown'!W317</f>
        <v>3.3</v>
      </c>
      <c r="Y40" s="8">
        <f>'[1]Removal pace breakdown'!X317</f>
        <v>3.2</v>
      </c>
      <c r="Z40" s="8">
        <f>'[1]Removal pace breakdown'!Y317</f>
        <v>1</v>
      </c>
      <c r="AA40" s="16">
        <f>'[1]Removal pace breakdown'!Z317</f>
        <v>0.3</v>
      </c>
      <c r="AB40" s="16">
        <f>'[1]Removal pace breakdown'!AA317</f>
        <v>0</v>
      </c>
      <c r="AC40" s="8">
        <f>'[1]Removal pace breakdown'!AB317</f>
        <v>0.3</v>
      </c>
      <c r="AD40" s="8">
        <f>'[1]Removal pace breakdown'!AC317</f>
        <v>2.5</v>
      </c>
      <c r="AE40" s="8">
        <f>'[1]Removal pace breakdown'!AD317</f>
        <v>0.4</v>
      </c>
      <c r="AF40" s="16">
        <f>'[1]Removal pace breakdown'!AE317</f>
        <v>1.1000000000000001</v>
      </c>
      <c r="AG40" s="16">
        <f>'[1]Removal pace breakdown'!AF317</f>
        <v>0</v>
      </c>
      <c r="AH40" s="8">
        <f>'[1]Removal pace breakdown'!AG317</f>
        <v>0</v>
      </c>
      <c r="AI40" s="8">
        <f>'[1]Removal pace breakdown'!AH317</f>
        <v>7.6</v>
      </c>
      <c r="AJ40" s="8">
        <f>'[1]Removal pace breakdown'!AI317</f>
        <v>0.9</v>
      </c>
      <c r="AK40" s="8">
        <f>'[1]Removal pace breakdown'!AJ317</f>
        <v>0</v>
      </c>
      <c r="AL40" s="8">
        <f>'[1]Removal pace breakdown'!AK317</f>
        <v>8.3000000000000007</v>
      </c>
      <c r="AM40" s="8">
        <f>'[1]Removal pace breakdown'!AL317</f>
        <v>4.5</v>
      </c>
      <c r="AN40" s="8">
        <f>'[1]Removal pace breakdown'!AM317</f>
        <v>1.8</v>
      </c>
      <c r="AO40" s="8">
        <f>'[1]Removal pace breakdown'!AN317</f>
        <v>0</v>
      </c>
      <c r="AP40" s="8">
        <f>'[1]Removal pace breakdown'!AO317</f>
        <v>1</v>
      </c>
      <c r="AQ40" s="8">
        <f>'[1]Removal pace breakdown'!AP317</f>
        <v>4.5</v>
      </c>
      <c r="AR40" s="17">
        <f t="shared" si="2"/>
        <v>252.10000000000008</v>
      </c>
      <c r="AS40" s="17">
        <f t="shared" si="3"/>
        <v>11.4</v>
      </c>
      <c r="AT40" s="17">
        <f t="shared" si="4"/>
        <v>93.1</v>
      </c>
      <c r="AU40" s="17">
        <f t="shared" si="5"/>
        <v>66.300000000000011</v>
      </c>
      <c r="AV40" s="17">
        <f t="shared" si="6"/>
        <v>63.099999999999994</v>
      </c>
      <c r="AW40" s="17">
        <f t="shared" si="7"/>
        <v>18.2</v>
      </c>
      <c r="AX40" s="63">
        <f t="shared" si="0"/>
        <v>1764.7000000000005</v>
      </c>
      <c r="BC40" s="15">
        <f t="shared" si="21"/>
        <v>44021</v>
      </c>
      <c r="BD40" s="55">
        <v>28</v>
      </c>
      <c r="BE40" s="64">
        <f t="shared" si="35"/>
        <v>17.850000000000001</v>
      </c>
      <c r="BF40" s="64">
        <f t="shared" si="35"/>
        <v>20.172600000000003</v>
      </c>
      <c r="BG40" s="64">
        <f t="shared" si="35"/>
        <v>19.524400000000004</v>
      </c>
      <c r="BH40" s="64">
        <f t="shared" si="35"/>
        <v>20.320999999999998</v>
      </c>
      <c r="BI40" s="64">
        <f t="shared" si="35"/>
        <v>22.118600000000001</v>
      </c>
      <c r="BJ40" s="64" t="e">
        <f t="shared" si="35"/>
        <v>#N/A</v>
      </c>
      <c r="BL40" s="55">
        <v>28</v>
      </c>
      <c r="BM40" s="64">
        <f t="shared" si="36"/>
        <v>0.80500000000000005</v>
      </c>
      <c r="BN40" s="64">
        <f t="shared" si="36"/>
        <v>1.1060000000000001</v>
      </c>
      <c r="BO40" s="64">
        <f t="shared" si="36"/>
        <v>1.05</v>
      </c>
      <c r="BP40" s="64">
        <f t="shared" si="36"/>
        <v>0.92680000000000007</v>
      </c>
      <c r="BQ40" s="64">
        <f t="shared" si="36"/>
        <v>1.6632</v>
      </c>
      <c r="BR40" s="64" t="e">
        <f t="shared" si="36"/>
        <v>#N/A</v>
      </c>
      <c r="BT40" s="55">
        <v>28</v>
      </c>
      <c r="BU40" s="64">
        <f t="shared" si="37"/>
        <v>7.2240000000000011</v>
      </c>
      <c r="BV40" s="64">
        <f t="shared" si="37"/>
        <v>7.0910000000000002</v>
      </c>
      <c r="BW40" s="64">
        <f t="shared" si="37"/>
        <v>7.2225999999999999</v>
      </c>
      <c r="BX40" s="64">
        <f t="shared" si="37"/>
        <v>5.6700000000000008</v>
      </c>
      <c r="BY40" s="64">
        <f t="shared" si="37"/>
        <v>7.1400000000000006</v>
      </c>
      <c r="BZ40" s="64" t="e">
        <f t="shared" si="37"/>
        <v>#N/A</v>
      </c>
      <c r="CB40" s="55">
        <v>28</v>
      </c>
      <c r="CC40" s="64">
        <f t="shared" si="38"/>
        <v>5.019000000000001</v>
      </c>
      <c r="CD40" s="64">
        <f t="shared" si="38"/>
        <v>5.3199999999999994</v>
      </c>
      <c r="CE40" s="64">
        <f t="shared" si="38"/>
        <v>4.7460000000000004</v>
      </c>
      <c r="CF40" s="64">
        <f t="shared" si="38"/>
        <v>5.5650000000000013</v>
      </c>
      <c r="CG40" s="64">
        <f t="shared" si="38"/>
        <v>5.4971000000000005</v>
      </c>
      <c r="CH40" s="64" t="e">
        <f t="shared" si="38"/>
        <v>#N/A</v>
      </c>
      <c r="CJ40" s="55">
        <v>28</v>
      </c>
      <c r="CK40" s="64">
        <f t="shared" si="39"/>
        <v>3.6960000000000002</v>
      </c>
      <c r="CL40" s="64">
        <f t="shared" si="39"/>
        <v>5.1890999999999998</v>
      </c>
      <c r="CM40" s="64">
        <f t="shared" si="39"/>
        <v>5.0042999999999997</v>
      </c>
      <c r="CN40" s="64">
        <f t="shared" si="39"/>
        <v>6.2188000000000008</v>
      </c>
      <c r="CO40" s="64">
        <f t="shared" si="39"/>
        <v>5.5475000000000012</v>
      </c>
      <c r="CP40" s="64" t="e">
        <f t="shared" si="39"/>
        <v>#N/A</v>
      </c>
      <c r="CR40" s="55">
        <v>28</v>
      </c>
      <c r="CS40" s="64">
        <f t="shared" si="40"/>
        <v>1.1060000000000001</v>
      </c>
      <c r="CT40" s="64">
        <f t="shared" si="40"/>
        <v>1.4665000000000004</v>
      </c>
      <c r="CU40" s="64">
        <f t="shared" si="40"/>
        <v>1.5015000000000001</v>
      </c>
      <c r="CV40" s="64">
        <f t="shared" si="40"/>
        <v>1.9404000000000003</v>
      </c>
      <c r="CW40" s="64">
        <f t="shared" si="40"/>
        <v>2.2707999999999999</v>
      </c>
      <c r="CX40" s="64" t="e">
        <f t="shared" si="40"/>
        <v>#N/A</v>
      </c>
      <c r="CZ40" s="55">
        <v>28</v>
      </c>
      <c r="DA40" s="64">
        <f t="shared" si="15"/>
        <v>334</v>
      </c>
      <c r="DB40" s="64">
        <f t="shared" si="41"/>
        <v>351</v>
      </c>
      <c r="DC40" s="64">
        <f t="shared" si="41"/>
        <v>348.8</v>
      </c>
      <c r="DD40" s="64">
        <f t="shared" si="41"/>
        <v>250</v>
      </c>
      <c r="DE40" s="64">
        <f t="shared" si="41"/>
        <v>335</v>
      </c>
      <c r="DF40" s="64" t="e">
        <f t="shared" si="41"/>
        <v>#N/A</v>
      </c>
      <c r="DH40" s="55">
        <v>28</v>
      </c>
      <c r="DI40" s="64">
        <f t="shared" si="17"/>
        <v>308</v>
      </c>
      <c r="DJ40" s="64">
        <f t="shared" si="42"/>
        <v>287</v>
      </c>
      <c r="DK40" s="64">
        <f t="shared" si="42"/>
        <v>350</v>
      </c>
      <c r="DL40" s="64">
        <f t="shared" si="42"/>
        <v>255</v>
      </c>
      <c r="DM40" s="64">
        <f t="shared" si="42"/>
        <v>320</v>
      </c>
      <c r="DN40" s="64" t="e">
        <f t="shared" si="42"/>
        <v>#N/A</v>
      </c>
    </row>
    <row r="41" spans="1:118">
      <c r="A41" s="56" t="str">
        <f t="shared" si="1"/>
        <v>201640</v>
      </c>
      <c r="B41" s="15">
        <f>'[1]Removal pace breakdown'!A318</f>
        <v>42643</v>
      </c>
      <c r="C41" s="8">
        <f>'[1]Removal pace breakdown'!B318</f>
        <v>27</v>
      </c>
      <c r="D41" s="8">
        <f>'[1]Removal pace breakdown'!C318</f>
        <v>19</v>
      </c>
      <c r="E41" s="8">
        <f>'[1]Removal pace breakdown'!D318</f>
        <v>19.2</v>
      </c>
      <c r="F41" s="8">
        <f>'[1]Removal pace breakdown'!E318</f>
        <v>33.299999999999997</v>
      </c>
      <c r="G41" s="8">
        <f>'[1]Removal pace breakdown'!F318</f>
        <v>15</v>
      </c>
      <c r="H41" s="8">
        <f>'[1]Removal pace breakdown'!G318</f>
        <v>24</v>
      </c>
      <c r="I41" s="8">
        <f>'[1]Removal pace breakdown'!H318</f>
        <v>9.1</v>
      </c>
      <c r="J41" s="16">
        <f>'[1]Removal pace breakdown'!I318</f>
        <v>3</v>
      </c>
      <c r="K41" s="8">
        <f>'[1]Removal pace breakdown'!J318</f>
        <v>2.4</v>
      </c>
      <c r="L41" s="8">
        <f>'[1]Removal pace breakdown'!K318</f>
        <v>3</v>
      </c>
      <c r="M41" s="8">
        <f>'[1]Removal pace breakdown'!L318</f>
        <v>4</v>
      </c>
      <c r="N41" s="8">
        <f>'[1]Removal pace breakdown'!M318</f>
        <v>9</v>
      </c>
      <c r="O41" s="8">
        <f>'[1]Removal pace breakdown'!N318</f>
        <v>5.5</v>
      </c>
      <c r="P41" s="8">
        <f>'[1]Removal pace breakdown'!O318</f>
        <v>6.5</v>
      </c>
      <c r="Q41" s="8">
        <f>'[1]Removal pace breakdown'!P318</f>
        <v>1.8</v>
      </c>
      <c r="R41" s="8">
        <f>'[1]Removal pace breakdown'!Q318</f>
        <v>0.9</v>
      </c>
      <c r="S41" s="16">
        <f>'[1]Removal pace breakdown'!R318</f>
        <v>5.7</v>
      </c>
      <c r="T41" s="8">
        <f>'[1]Removal pace breakdown'!S318</f>
        <v>5.7</v>
      </c>
      <c r="U41" s="8">
        <f>'[1]Removal pace breakdown'!T318</f>
        <v>0.8</v>
      </c>
      <c r="V41" s="8">
        <f>'[1]Removal pace breakdown'!U318</f>
        <v>7</v>
      </c>
      <c r="W41" s="16">
        <f>'[1]Removal pace breakdown'!V318</f>
        <v>1.8</v>
      </c>
      <c r="X41" s="16">
        <f>'[1]Removal pace breakdown'!W318</f>
        <v>4.4000000000000004</v>
      </c>
      <c r="Y41" s="8">
        <f>'[1]Removal pace breakdown'!X318</f>
        <v>2.1</v>
      </c>
      <c r="Z41" s="8">
        <f>'[1]Removal pace breakdown'!Y318</f>
        <v>1</v>
      </c>
      <c r="AA41" s="16">
        <f>'[1]Removal pace breakdown'!Z318</f>
        <v>0.1</v>
      </c>
      <c r="AB41" s="16">
        <f>'[1]Removal pace breakdown'!AA318</f>
        <v>0</v>
      </c>
      <c r="AC41" s="8">
        <f>'[1]Removal pace breakdown'!AB318</f>
        <v>0.4</v>
      </c>
      <c r="AD41" s="8">
        <f>'[1]Removal pace breakdown'!AC318</f>
        <v>0.8</v>
      </c>
      <c r="AE41" s="8">
        <f>'[1]Removal pace breakdown'!AD318</f>
        <v>0.4</v>
      </c>
      <c r="AF41" s="16">
        <f>'[1]Removal pace breakdown'!AE318</f>
        <v>1.5</v>
      </c>
      <c r="AG41" s="16">
        <f>'[1]Removal pace breakdown'!AF318</f>
        <v>0</v>
      </c>
      <c r="AH41" s="8">
        <f>'[1]Removal pace breakdown'!AG318</f>
        <v>0</v>
      </c>
      <c r="AI41" s="8">
        <f>'[1]Removal pace breakdown'!AH318</f>
        <v>9.9</v>
      </c>
      <c r="AJ41" s="8">
        <f>'[1]Removal pace breakdown'!AI318</f>
        <v>0.9</v>
      </c>
      <c r="AK41" s="8">
        <f>'[1]Removal pace breakdown'!AJ318</f>
        <v>0</v>
      </c>
      <c r="AL41" s="8">
        <f>'[1]Removal pace breakdown'!AK318</f>
        <v>7.6</v>
      </c>
      <c r="AM41" s="8">
        <f>'[1]Removal pace breakdown'!AL318</f>
        <v>7</v>
      </c>
      <c r="AN41" s="8">
        <f>'[1]Removal pace breakdown'!AM318</f>
        <v>2.2000000000000002</v>
      </c>
      <c r="AO41" s="8">
        <f>'[1]Removal pace breakdown'!AN318</f>
        <v>0</v>
      </c>
      <c r="AP41" s="8">
        <f>'[1]Removal pace breakdown'!AO318</f>
        <v>1</v>
      </c>
      <c r="AQ41" s="8">
        <f>'[1]Removal pace breakdown'!AP318</f>
        <v>2.4</v>
      </c>
      <c r="AR41" s="17">
        <f t="shared" si="2"/>
        <v>245.40000000000003</v>
      </c>
      <c r="AS41" s="17">
        <f t="shared" si="3"/>
        <v>10.200000000000001</v>
      </c>
      <c r="AT41" s="17">
        <f t="shared" si="4"/>
        <v>85.1</v>
      </c>
      <c r="AU41" s="17">
        <f t="shared" si="5"/>
        <v>64.100000000000009</v>
      </c>
      <c r="AV41" s="17">
        <f t="shared" si="6"/>
        <v>69.499999999999986</v>
      </c>
      <c r="AW41" s="17">
        <f t="shared" si="7"/>
        <v>16.5</v>
      </c>
      <c r="AX41" s="63">
        <f t="shared" si="0"/>
        <v>1717.8000000000002</v>
      </c>
      <c r="BC41" s="15">
        <f t="shared" si="21"/>
        <v>44028</v>
      </c>
      <c r="BD41" s="55">
        <v>29</v>
      </c>
      <c r="BE41" s="64">
        <f t="shared" si="35"/>
        <v>18.732000000000006</v>
      </c>
      <c r="BF41" s="64">
        <f t="shared" si="35"/>
        <v>20.133400000000005</v>
      </c>
      <c r="BG41" s="64">
        <f t="shared" si="35"/>
        <v>19.191199999999998</v>
      </c>
      <c r="BH41" s="64">
        <f t="shared" si="35"/>
        <v>20.429500000000008</v>
      </c>
      <c r="BI41" s="64">
        <f t="shared" si="35"/>
        <v>21.741300000000006</v>
      </c>
      <c r="BJ41" s="64" t="e">
        <f t="shared" si="35"/>
        <v>#N/A</v>
      </c>
      <c r="BL41" s="55">
        <v>29</v>
      </c>
      <c r="BM41" s="64">
        <f t="shared" si="36"/>
        <v>0.88200000000000023</v>
      </c>
      <c r="BN41" s="64">
        <f t="shared" si="36"/>
        <v>1.2460000000000002</v>
      </c>
      <c r="BO41" s="64">
        <f t="shared" si="36"/>
        <v>1.0710000000000002</v>
      </c>
      <c r="BP41" s="64">
        <f t="shared" si="36"/>
        <v>1.1830000000000003</v>
      </c>
      <c r="BQ41" s="64">
        <f t="shared" si="36"/>
        <v>1.5477000000000001</v>
      </c>
      <c r="BR41" s="64" t="e">
        <f t="shared" si="36"/>
        <v>#N/A</v>
      </c>
      <c r="BT41" s="55">
        <v>29</v>
      </c>
      <c r="BU41" s="64">
        <f t="shared" si="37"/>
        <v>7.6090000000000009</v>
      </c>
      <c r="BV41" s="64">
        <f t="shared" si="37"/>
        <v>7.3570000000000002</v>
      </c>
      <c r="BW41" s="64">
        <f t="shared" si="37"/>
        <v>6.1180000000000003</v>
      </c>
      <c r="BX41" s="64">
        <f t="shared" si="37"/>
        <v>5.5629000000000008</v>
      </c>
      <c r="BY41" s="64">
        <f t="shared" si="37"/>
        <v>7.1190000000000007</v>
      </c>
      <c r="BZ41" s="64" t="e">
        <f t="shared" si="37"/>
        <v>#N/A</v>
      </c>
      <c r="CB41" s="55">
        <v>29</v>
      </c>
      <c r="CC41" s="64">
        <f t="shared" si="38"/>
        <v>4.9420000000000002</v>
      </c>
      <c r="CD41" s="64">
        <f t="shared" si="38"/>
        <v>5.0624000000000002</v>
      </c>
      <c r="CE41" s="64">
        <f t="shared" si="38"/>
        <v>5.1162999999999998</v>
      </c>
      <c r="CF41" s="64">
        <f t="shared" si="38"/>
        <v>5.8660000000000005</v>
      </c>
      <c r="CG41" s="64">
        <f t="shared" si="38"/>
        <v>5.3858000000000006</v>
      </c>
      <c r="CH41" s="64" t="e">
        <f t="shared" si="38"/>
        <v>#N/A</v>
      </c>
      <c r="CJ41" s="55">
        <v>29</v>
      </c>
      <c r="CK41" s="64">
        <f t="shared" si="39"/>
        <v>4.0739999999999998</v>
      </c>
      <c r="CL41" s="64">
        <f t="shared" si="39"/>
        <v>5.0155000000000003</v>
      </c>
      <c r="CM41" s="64">
        <f t="shared" si="39"/>
        <v>5.0519000000000016</v>
      </c>
      <c r="CN41" s="64">
        <f t="shared" si="39"/>
        <v>6.0326000000000013</v>
      </c>
      <c r="CO41" s="64">
        <f t="shared" si="39"/>
        <v>5.5299999999999994</v>
      </c>
      <c r="CP41" s="64" t="e">
        <f t="shared" si="39"/>
        <v>#N/A</v>
      </c>
      <c r="CR41" s="55">
        <v>29</v>
      </c>
      <c r="CS41" s="64">
        <f t="shared" si="40"/>
        <v>1.2250000000000001</v>
      </c>
      <c r="CT41" s="64">
        <f t="shared" si="40"/>
        <v>1.4525000000000001</v>
      </c>
      <c r="CU41" s="64">
        <f t="shared" si="40"/>
        <v>1.8340000000000001</v>
      </c>
      <c r="CV41" s="64">
        <f t="shared" si="40"/>
        <v>1.7850000000000001</v>
      </c>
      <c r="CW41" s="64">
        <f t="shared" si="40"/>
        <v>2.1588000000000003</v>
      </c>
      <c r="CX41" s="64" t="e">
        <f t="shared" si="40"/>
        <v>#N/A</v>
      </c>
      <c r="CZ41" s="55">
        <v>29</v>
      </c>
      <c r="DA41" s="64">
        <f t="shared" si="15"/>
        <v>368</v>
      </c>
      <c r="DB41" s="64">
        <f t="shared" si="41"/>
        <v>350</v>
      </c>
      <c r="DC41" s="64">
        <f t="shared" si="41"/>
        <v>281</v>
      </c>
      <c r="DD41" s="64">
        <f t="shared" si="41"/>
        <v>235</v>
      </c>
      <c r="DE41" s="64">
        <f t="shared" si="41"/>
        <v>340</v>
      </c>
      <c r="DF41" s="64" t="e">
        <f t="shared" si="41"/>
        <v>#N/A</v>
      </c>
      <c r="DH41" s="55">
        <v>29</v>
      </c>
      <c r="DI41" s="64">
        <f t="shared" si="17"/>
        <v>336</v>
      </c>
      <c r="DJ41" s="64">
        <f t="shared" si="42"/>
        <v>326</v>
      </c>
      <c r="DK41" s="64">
        <f t="shared" si="42"/>
        <v>280</v>
      </c>
      <c r="DL41" s="64">
        <f t="shared" si="42"/>
        <v>229.7</v>
      </c>
      <c r="DM41" s="64">
        <f t="shared" si="42"/>
        <v>317</v>
      </c>
      <c r="DN41" s="64" t="e">
        <f t="shared" si="42"/>
        <v>#N/A</v>
      </c>
    </row>
    <row r="42" spans="1:118">
      <c r="A42" s="56" t="str">
        <f t="shared" si="1"/>
        <v>201641</v>
      </c>
      <c r="B42" s="15">
        <f>'[1]Removal pace breakdown'!A319</f>
        <v>42650</v>
      </c>
      <c r="C42" s="8">
        <f>'[1]Removal pace breakdown'!B319</f>
        <v>33</v>
      </c>
      <c r="D42" s="8">
        <f>'[1]Removal pace breakdown'!C319</f>
        <v>19</v>
      </c>
      <c r="E42" s="8">
        <f>'[1]Removal pace breakdown'!D319</f>
        <v>30.9</v>
      </c>
      <c r="F42" s="8">
        <f>'[1]Removal pace breakdown'!E319</f>
        <v>25.7</v>
      </c>
      <c r="G42" s="8">
        <f>'[1]Removal pace breakdown'!F319</f>
        <v>13</v>
      </c>
      <c r="H42" s="8">
        <f>'[1]Removal pace breakdown'!G319</f>
        <v>28</v>
      </c>
      <c r="I42" s="8">
        <f>'[1]Removal pace breakdown'!H319</f>
        <v>8</v>
      </c>
      <c r="J42" s="16">
        <f>'[1]Removal pace breakdown'!I319</f>
        <v>3.1</v>
      </c>
      <c r="K42" s="8">
        <f>'[1]Removal pace breakdown'!J319</f>
        <v>2.9</v>
      </c>
      <c r="L42" s="8">
        <f>'[1]Removal pace breakdown'!K319</f>
        <v>4</v>
      </c>
      <c r="M42" s="8">
        <f>'[1]Removal pace breakdown'!L319</f>
        <v>4</v>
      </c>
      <c r="N42" s="8">
        <f>'[1]Removal pace breakdown'!M319</f>
        <v>8</v>
      </c>
      <c r="O42" s="8">
        <f>'[1]Removal pace breakdown'!N319</f>
        <v>5.8</v>
      </c>
      <c r="P42" s="8">
        <f>'[1]Removal pace breakdown'!O319</f>
        <v>4</v>
      </c>
      <c r="Q42" s="8">
        <f>'[1]Removal pace breakdown'!P319</f>
        <v>5.5</v>
      </c>
      <c r="R42" s="8">
        <f>'[1]Removal pace breakdown'!Q319</f>
        <v>0.3</v>
      </c>
      <c r="S42" s="16">
        <f>'[1]Removal pace breakdown'!R319</f>
        <v>5.5</v>
      </c>
      <c r="T42" s="8">
        <f>'[1]Removal pace breakdown'!S319</f>
        <v>10</v>
      </c>
      <c r="U42" s="8">
        <f>'[1]Removal pace breakdown'!T319</f>
        <v>0.5</v>
      </c>
      <c r="V42" s="8">
        <f>'[1]Removal pace breakdown'!U319</f>
        <v>4</v>
      </c>
      <c r="W42" s="16">
        <f>'[1]Removal pace breakdown'!V319</f>
        <v>1.6</v>
      </c>
      <c r="X42" s="16">
        <f>'[1]Removal pace breakdown'!W319</f>
        <v>6.3</v>
      </c>
      <c r="Y42" s="8">
        <f>'[1]Removal pace breakdown'!X319</f>
        <v>1.5</v>
      </c>
      <c r="Z42" s="8">
        <f>'[1]Removal pace breakdown'!Y319</f>
        <v>0.5</v>
      </c>
      <c r="AA42" s="16">
        <f>'[1]Removal pace breakdown'!Z319</f>
        <v>0.3</v>
      </c>
      <c r="AB42" s="16">
        <f>'[1]Removal pace breakdown'!AA319</f>
        <v>0</v>
      </c>
      <c r="AC42" s="8">
        <f>'[1]Removal pace breakdown'!AB319</f>
        <v>0.3</v>
      </c>
      <c r="AD42" s="8">
        <f>'[1]Removal pace breakdown'!AC319</f>
        <v>1.2</v>
      </c>
      <c r="AE42" s="8">
        <f>'[1]Removal pace breakdown'!AD319</f>
        <v>0.4</v>
      </c>
      <c r="AF42" s="16">
        <f>'[1]Removal pace breakdown'!AE319</f>
        <v>1.3</v>
      </c>
      <c r="AG42" s="16">
        <f>'[1]Removal pace breakdown'!AF319</f>
        <v>0</v>
      </c>
      <c r="AH42" s="8">
        <f>'[1]Removal pace breakdown'!AG319</f>
        <v>0</v>
      </c>
      <c r="AI42" s="8">
        <f>'[1]Removal pace breakdown'!AH319</f>
        <v>10.8</v>
      </c>
      <c r="AJ42" s="8">
        <f>'[1]Removal pace breakdown'!AI319</f>
        <v>0.8</v>
      </c>
      <c r="AK42" s="8">
        <f>'[1]Removal pace breakdown'!AJ319</f>
        <v>0</v>
      </c>
      <c r="AL42" s="8">
        <f>'[1]Removal pace breakdown'!AK319</f>
        <v>12</v>
      </c>
      <c r="AM42" s="8">
        <f>'[1]Removal pace breakdown'!AL319</f>
        <v>4.5</v>
      </c>
      <c r="AN42" s="8">
        <f>'[1]Removal pace breakdown'!AM319</f>
        <v>1.8</v>
      </c>
      <c r="AO42" s="8">
        <f>'[1]Removal pace breakdown'!AN319</f>
        <v>0</v>
      </c>
      <c r="AP42" s="8">
        <f>'[1]Removal pace breakdown'!AO319</f>
        <v>1</v>
      </c>
      <c r="AQ42" s="8">
        <f>'[1]Removal pace breakdown'!AP319</f>
        <v>2.6</v>
      </c>
      <c r="AR42" s="17">
        <f t="shared" si="2"/>
        <v>262.10000000000014</v>
      </c>
      <c r="AS42" s="17">
        <f t="shared" si="3"/>
        <v>11.8</v>
      </c>
      <c r="AT42" s="17">
        <f t="shared" si="4"/>
        <v>97.1</v>
      </c>
      <c r="AU42" s="17">
        <f t="shared" si="5"/>
        <v>68.8</v>
      </c>
      <c r="AV42" s="17">
        <f t="shared" si="6"/>
        <v>66.3</v>
      </c>
      <c r="AW42" s="17">
        <f t="shared" si="7"/>
        <v>18.100000000000001</v>
      </c>
      <c r="AX42" s="63">
        <f t="shared" si="0"/>
        <v>1834.700000000001</v>
      </c>
      <c r="BC42" s="15">
        <f t="shared" si="21"/>
        <v>44035</v>
      </c>
      <c r="BD42" s="55">
        <v>30</v>
      </c>
      <c r="BE42" s="64">
        <f t="shared" si="35"/>
        <v>18.123000000000001</v>
      </c>
      <c r="BF42" s="64">
        <f t="shared" si="35"/>
        <v>20.266400000000004</v>
      </c>
      <c r="BG42" s="64">
        <f t="shared" si="35"/>
        <v>18.342100000000002</v>
      </c>
      <c r="BH42" s="64">
        <f t="shared" si="35"/>
        <v>20.064800000000005</v>
      </c>
      <c r="BI42" s="64">
        <f t="shared" si="35"/>
        <v>19.624500000000001</v>
      </c>
      <c r="BJ42" s="64" t="e">
        <f t="shared" si="35"/>
        <v>#N/A</v>
      </c>
      <c r="BL42" s="55">
        <v>30</v>
      </c>
      <c r="BM42" s="64">
        <f t="shared" si="36"/>
        <v>0.93800000000000017</v>
      </c>
      <c r="BN42" s="64">
        <f t="shared" si="36"/>
        <v>1.323</v>
      </c>
      <c r="BO42" s="64">
        <f t="shared" si="36"/>
        <v>1.1200000000000001</v>
      </c>
      <c r="BP42" s="64">
        <f t="shared" si="36"/>
        <v>1.3335000000000001</v>
      </c>
      <c r="BQ42" s="64">
        <f t="shared" si="36"/>
        <v>1.68</v>
      </c>
      <c r="BR42" s="64" t="e">
        <f t="shared" si="36"/>
        <v>#N/A</v>
      </c>
      <c r="BT42" s="55">
        <v>30</v>
      </c>
      <c r="BU42" s="64">
        <f t="shared" si="37"/>
        <v>6.9370000000000012</v>
      </c>
      <c r="BV42" s="64">
        <f t="shared" si="37"/>
        <v>7.1666000000000007</v>
      </c>
      <c r="BW42" s="64">
        <f t="shared" si="37"/>
        <v>6.1250000000000009</v>
      </c>
      <c r="BX42" s="64">
        <f t="shared" si="37"/>
        <v>5.0050000000000008</v>
      </c>
      <c r="BY42" s="64">
        <f t="shared" si="37"/>
        <v>4.9210000000000003</v>
      </c>
      <c r="BZ42" s="64" t="e">
        <f t="shared" si="37"/>
        <v>#N/A</v>
      </c>
      <c r="CB42" s="55">
        <v>30</v>
      </c>
      <c r="CC42" s="64">
        <f t="shared" si="38"/>
        <v>4.6550000000000011</v>
      </c>
      <c r="CD42" s="64">
        <f t="shared" si="38"/>
        <v>5.4880000000000013</v>
      </c>
      <c r="CE42" s="64">
        <f t="shared" si="38"/>
        <v>4.2587999999999999</v>
      </c>
      <c r="CF42" s="64">
        <f t="shared" si="38"/>
        <v>5.8373000000000008</v>
      </c>
      <c r="CG42" s="64">
        <f t="shared" si="38"/>
        <v>5.6770000000000014</v>
      </c>
      <c r="CH42" s="64" t="e">
        <f t="shared" si="38"/>
        <v>#N/A</v>
      </c>
      <c r="CJ42" s="55">
        <v>30</v>
      </c>
      <c r="CK42" s="64">
        <f t="shared" si="39"/>
        <v>4.2560000000000011</v>
      </c>
      <c r="CL42" s="64">
        <f t="shared" si="39"/>
        <v>4.9132999999999996</v>
      </c>
      <c r="CM42" s="64">
        <f t="shared" si="39"/>
        <v>5.0575000000000001</v>
      </c>
      <c r="CN42" s="64">
        <f t="shared" si="39"/>
        <v>6.2593999999999994</v>
      </c>
      <c r="CO42" s="64">
        <f t="shared" si="39"/>
        <v>5.2387999999999995</v>
      </c>
      <c r="CP42" s="64" t="e">
        <f t="shared" si="39"/>
        <v>#N/A</v>
      </c>
      <c r="CR42" s="55">
        <v>30</v>
      </c>
      <c r="CS42" s="64">
        <f t="shared" si="40"/>
        <v>1.337</v>
      </c>
      <c r="CT42" s="64">
        <f t="shared" si="40"/>
        <v>1.3755000000000004</v>
      </c>
      <c r="CU42" s="64">
        <f t="shared" si="40"/>
        <v>1.7807999999999999</v>
      </c>
      <c r="CV42" s="64">
        <f t="shared" si="40"/>
        <v>1.6296000000000002</v>
      </c>
      <c r="CW42" s="64">
        <f t="shared" si="40"/>
        <v>2.1077000000000004</v>
      </c>
      <c r="CX42" s="64" t="e">
        <f t="shared" si="40"/>
        <v>#N/A</v>
      </c>
      <c r="CZ42" s="55">
        <v>30</v>
      </c>
      <c r="DA42" s="64">
        <f t="shared" si="15"/>
        <v>306</v>
      </c>
      <c r="DB42" s="64">
        <f t="shared" si="41"/>
        <v>325.79999999999995</v>
      </c>
      <c r="DC42" s="64">
        <f t="shared" si="41"/>
        <v>250</v>
      </c>
      <c r="DD42" s="64">
        <f t="shared" si="41"/>
        <v>150</v>
      </c>
      <c r="DE42" s="64">
        <f t="shared" si="41"/>
        <v>190</v>
      </c>
      <c r="DF42" s="64" t="e">
        <f t="shared" si="41"/>
        <v>#N/A</v>
      </c>
      <c r="DH42" s="55">
        <v>30</v>
      </c>
      <c r="DI42" s="64">
        <f t="shared" si="17"/>
        <v>341</v>
      </c>
      <c r="DJ42" s="64">
        <f t="shared" si="42"/>
        <v>318</v>
      </c>
      <c r="DK42" s="64">
        <f t="shared" si="42"/>
        <v>280</v>
      </c>
      <c r="DL42" s="64">
        <f t="shared" si="42"/>
        <v>245</v>
      </c>
      <c r="DM42" s="64">
        <f t="shared" si="42"/>
        <v>143</v>
      </c>
      <c r="DN42" s="64" t="e">
        <f t="shared" si="42"/>
        <v>#N/A</v>
      </c>
    </row>
    <row r="43" spans="1:118">
      <c r="A43" s="56" t="str">
        <f t="shared" si="1"/>
        <v>201642</v>
      </c>
      <c r="B43" s="15">
        <f>'[1]Removal pace breakdown'!A320</f>
        <v>42657</v>
      </c>
      <c r="C43" s="8">
        <f>'[1]Removal pace breakdown'!B320</f>
        <v>31</v>
      </c>
      <c r="D43" s="8">
        <f>'[1]Removal pace breakdown'!C320</f>
        <v>18</v>
      </c>
      <c r="E43" s="8">
        <f>'[1]Removal pace breakdown'!D320</f>
        <v>30.2</v>
      </c>
      <c r="F43" s="8">
        <f>'[1]Removal pace breakdown'!E320</f>
        <v>35.5</v>
      </c>
      <c r="G43" s="8">
        <f>'[1]Removal pace breakdown'!F320</f>
        <v>14</v>
      </c>
      <c r="H43" s="8">
        <f>'[1]Removal pace breakdown'!G320</f>
        <v>28</v>
      </c>
      <c r="I43" s="8">
        <f>'[1]Removal pace breakdown'!H320</f>
        <v>9.4</v>
      </c>
      <c r="J43" s="16">
        <f>'[1]Removal pace breakdown'!I320</f>
        <v>6.1</v>
      </c>
      <c r="K43" s="8">
        <f>'[1]Removal pace breakdown'!J320</f>
        <v>2.4</v>
      </c>
      <c r="L43" s="8">
        <f>'[1]Removal pace breakdown'!K320</f>
        <v>4</v>
      </c>
      <c r="M43" s="8">
        <f>'[1]Removal pace breakdown'!L320</f>
        <v>4</v>
      </c>
      <c r="N43" s="8">
        <f>'[1]Removal pace breakdown'!M320</f>
        <v>8</v>
      </c>
      <c r="O43" s="8">
        <f>'[1]Removal pace breakdown'!N320</f>
        <v>6</v>
      </c>
      <c r="P43" s="8">
        <f>'[1]Removal pace breakdown'!O320</f>
        <v>5.5</v>
      </c>
      <c r="Q43" s="8">
        <f>'[1]Removal pace breakdown'!P320</f>
        <v>3.3</v>
      </c>
      <c r="R43" s="8">
        <f>'[1]Removal pace breakdown'!Q320</f>
        <v>0.6</v>
      </c>
      <c r="S43" s="16">
        <f>'[1]Removal pace breakdown'!R320</f>
        <v>6.8</v>
      </c>
      <c r="T43" s="8">
        <f>'[1]Removal pace breakdown'!S320</f>
        <v>8.8000000000000007</v>
      </c>
      <c r="U43" s="8">
        <f>'[1]Removal pace breakdown'!T320</f>
        <v>0.4</v>
      </c>
      <c r="V43" s="8">
        <f>'[1]Removal pace breakdown'!U320</f>
        <v>3</v>
      </c>
      <c r="W43" s="16">
        <f>'[1]Removal pace breakdown'!V320</f>
        <v>2.5</v>
      </c>
      <c r="X43" s="16">
        <f>'[1]Removal pace breakdown'!W320</f>
        <v>6.1</v>
      </c>
      <c r="Y43" s="8">
        <f>'[1]Removal pace breakdown'!X320</f>
        <v>1.5</v>
      </c>
      <c r="Z43" s="8">
        <f>'[1]Removal pace breakdown'!Y320</f>
        <v>0.8</v>
      </c>
      <c r="AA43" s="16">
        <f>'[1]Removal pace breakdown'!Z320</f>
        <v>0.3</v>
      </c>
      <c r="AB43" s="16">
        <f>'[1]Removal pace breakdown'!AA320</f>
        <v>0</v>
      </c>
      <c r="AC43" s="8">
        <f>'[1]Removal pace breakdown'!AB320</f>
        <v>0.3</v>
      </c>
      <c r="AD43" s="8">
        <f>'[1]Removal pace breakdown'!AC320</f>
        <v>1.3</v>
      </c>
      <c r="AE43" s="8">
        <f>'[1]Removal pace breakdown'!AD320</f>
        <v>0.4</v>
      </c>
      <c r="AF43" s="16">
        <f>'[1]Removal pace breakdown'!AE320</f>
        <v>1.9</v>
      </c>
      <c r="AG43" s="16">
        <f>'[1]Removal pace breakdown'!AF320</f>
        <v>0</v>
      </c>
      <c r="AH43" s="8">
        <f>'[1]Removal pace breakdown'!AG320</f>
        <v>0</v>
      </c>
      <c r="AI43" s="8">
        <f>'[1]Removal pace breakdown'!AH320</f>
        <v>10.9</v>
      </c>
      <c r="AJ43" s="8">
        <f>'[1]Removal pace breakdown'!AI320</f>
        <v>0.9</v>
      </c>
      <c r="AK43" s="8">
        <f>'[1]Removal pace breakdown'!AJ320</f>
        <v>0</v>
      </c>
      <c r="AL43" s="8">
        <f>'[1]Removal pace breakdown'!AK320</f>
        <v>12</v>
      </c>
      <c r="AM43" s="8">
        <f>'[1]Removal pace breakdown'!AL320</f>
        <v>4.5</v>
      </c>
      <c r="AN43" s="8">
        <f>'[1]Removal pace breakdown'!AM320</f>
        <v>2.5</v>
      </c>
      <c r="AO43" s="8">
        <f>'[1]Removal pace breakdown'!AN320</f>
        <v>0</v>
      </c>
      <c r="AP43" s="8">
        <f>'[1]Removal pace breakdown'!AO320</f>
        <v>1</v>
      </c>
      <c r="AQ43" s="8">
        <f>'[1]Removal pace breakdown'!AP320</f>
        <v>3.5</v>
      </c>
      <c r="AR43" s="17">
        <f t="shared" si="2"/>
        <v>275.40000000000009</v>
      </c>
      <c r="AS43" s="17">
        <f t="shared" si="3"/>
        <v>12.200000000000001</v>
      </c>
      <c r="AT43" s="17">
        <f t="shared" si="4"/>
        <v>106.5</v>
      </c>
      <c r="AU43" s="17">
        <f t="shared" si="5"/>
        <v>68.800000000000011</v>
      </c>
      <c r="AV43" s="17">
        <f t="shared" si="6"/>
        <v>64.199999999999989</v>
      </c>
      <c r="AW43" s="17">
        <f t="shared" si="7"/>
        <v>23.7</v>
      </c>
      <c r="AX43" s="63">
        <f t="shared" si="0"/>
        <v>1927.8000000000006</v>
      </c>
      <c r="BC43" s="15">
        <f t="shared" si="21"/>
        <v>44042</v>
      </c>
      <c r="BD43" s="55">
        <v>31</v>
      </c>
      <c r="BE43" s="64">
        <f t="shared" ref="BE43:BJ52" si="43">VLOOKUP(BE$11&amp;$BD43,$A$3:$AW$652,44,0)*0.07</f>
        <v>17.828999999999997</v>
      </c>
      <c r="BF43" s="64">
        <f t="shared" si="43"/>
        <v>18.689299999999999</v>
      </c>
      <c r="BG43" s="64">
        <f t="shared" si="43"/>
        <v>19.541900000000002</v>
      </c>
      <c r="BH43" s="64">
        <f t="shared" si="43"/>
        <v>18.346999999999998</v>
      </c>
      <c r="BI43" s="64">
        <f t="shared" si="43"/>
        <v>21.760900000000003</v>
      </c>
      <c r="BJ43" s="64" t="e">
        <f t="shared" si="43"/>
        <v>#N/A</v>
      </c>
      <c r="BL43" s="55">
        <v>31</v>
      </c>
      <c r="BM43" s="64">
        <f t="shared" ref="BM43:BR52" si="44">VLOOKUP(BM$11&amp;$BD43,$A$3:$AW$652,45,0)*0.07</f>
        <v>0.90300000000000014</v>
      </c>
      <c r="BN43" s="64">
        <f t="shared" si="44"/>
        <v>1.2600000000000002</v>
      </c>
      <c r="BO43" s="64">
        <f t="shared" si="44"/>
        <v>1.1270000000000002</v>
      </c>
      <c r="BP43" s="64">
        <f t="shared" si="44"/>
        <v>0.85820000000000007</v>
      </c>
      <c r="BQ43" s="64">
        <f t="shared" si="44"/>
        <v>1.7199000000000002</v>
      </c>
      <c r="BR43" s="64" t="e">
        <f t="shared" si="44"/>
        <v>#N/A</v>
      </c>
      <c r="BT43" s="55">
        <v>31</v>
      </c>
      <c r="BU43" s="64">
        <f t="shared" ref="BU43:BZ52" si="45">VLOOKUP(BU$11&amp;$BD43,$A$3:$AW$652,46,0)*0.07</f>
        <v>6.4960000000000004</v>
      </c>
      <c r="BV43" s="64">
        <f t="shared" si="45"/>
        <v>6.0753000000000013</v>
      </c>
      <c r="BW43" s="64">
        <f t="shared" si="45"/>
        <v>5.9150000000000009</v>
      </c>
      <c r="BX43" s="64">
        <f t="shared" si="45"/>
        <v>3.8500000000000005</v>
      </c>
      <c r="BY43" s="64">
        <f t="shared" si="45"/>
        <v>6.8880000000000008</v>
      </c>
      <c r="BZ43" s="64" t="e">
        <f t="shared" si="45"/>
        <v>#N/A</v>
      </c>
      <c r="CB43" s="55">
        <v>31</v>
      </c>
      <c r="CC43" s="64">
        <f t="shared" ref="CC43:CH52" si="46">VLOOKUP(CC$11&amp;$BD43,$A$3:$AW$652,47,0)*0.07</f>
        <v>4.6410000000000009</v>
      </c>
      <c r="CD43" s="64">
        <f t="shared" si="46"/>
        <v>5.3270000000000008</v>
      </c>
      <c r="CE43" s="64">
        <f t="shared" si="46"/>
        <v>5.1176999999999992</v>
      </c>
      <c r="CF43" s="64">
        <f t="shared" si="46"/>
        <v>5.7119999999999997</v>
      </c>
      <c r="CG43" s="64">
        <f t="shared" si="46"/>
        <v>5.5860000000000003</v>
      </c>
      <c r="CH43" s="64" t="e">
        <f t="shared" si="46"/>
        <v>#N/A</v>
      </c>
      <c r="CJ43" s="55">
        <v>31</v>
      </c>
      <c r="CK43" s="64">
        <f t="shared" ref="CK43:CP52" si="47">VLOOKUP(CK$11&amp;$BD43,$A$3:$AW$652,48,0)*0.07</f>
        <v>4.144000000000001</v>
      </c>
      <c r="CL43" s="64">
        <f t="shared" si="47"/>
        <v>4.6935000000000002</v>
      </c>
      <c r="CM43" s="64">
        <f t="shared" si="47"/>
        <v>5.3417000000000012</v>
      </c>
      <c r="CN43" s="64">
        <f t="shared" si="47"/>
        <v>6.1593</v>
      </c>
      <c r="CO43" s="64">
        <f t="shared" si="47"/>
        <v>5.5188000000000006</v>
      </c>
      <c r="CP43" s="64" t="e">
        <f t="shared" si="47"/>
        <v>#N/A</v>
      </c>
      <c r="CR43" s="55">
        <v>31</v>
      </c>
      <c r="CS43" s="64">
        <f t="shared" ref="CS43:CX52" si="48">VLOOKUP(CS$11&amp;$BD43,$A$3:$AW$652,49,0)*0.07</f>
        <v>1.6450000000000002</v>
      </c>
      <c r="CT43" s="64">
        <f t="shared" si="48"/>
        <v>1.3335000000000001</v>
      </c>
      <c r="CU43" s="64">
        <f t="shared" si="48"/>
        <v>2.0405000000000002</v>
      </c>
      <c r="CV43" s="64">
        <f t="shared" si="48"/>
        <v>1.7674999999999998</v>
      </c>
      <c r="CW43" s="64">
        <f t="shared" si="48"/>
        <v>2.0482000000000005</v>
      </c>
      <c r="CX43" s="64" t="e">
        <f t="shared" si="48"/>
        <v>#N/A</v>
      </c>
      <c r="CZ43" s="55">
        <v>31</v>
      </c>
      <c r="DA43" s="64">
        <f t="shared" si="15"/>
        <v>215</v>
      </c>
      <c r="DB43" s="64">
        <f t="shared" si="41"/>
        <v>278.89999999999998</v>
      </c>
      <c r="DC43" s="64">
        <f t="shared" si="41"/>
        <v>250</v>
      </c>
      <c r="DD43" s="64">
        <f t="shared" si="41"/>
        <v>100</v>
      </c>
      <c r="DE43" s="64">
        <f t="shared" si="41"/>
        <v>335</v>
      </c>
      <c r="DF43" s="64" t="e">
        <f t="shared" si="41"/>
        <v>#N/A</v>
      </c>
      <c r="DH43" s="55">
        <v>31</v>
      </c>
      <c r="DI43" s="64">
        <f t="shared" si="17"/>
        <v>342</v>
      </c>
      <c r="DJ43" s="64">
        <f t="shared" si="42"/>
        <v>285</v>
      </c>
      <c r="DK43" s="64">
        <f t="shared" si="42"/>
        <v>260</v>
      </c>
      <c r="DL43" s="64">
        <f t="shared" si="42"/>
        <v>130</v>
      </c>
      <c r="DM43" s="64">
        <f t="shared" si="42"/>
        <v>284</v>
      </c>
      <c r="DN43" s="64" t="e">
        <f t="shared" si="42"/>
        <v>#N/A</v>
      </c>
    </row>
    <row r="44" spans="1:118">
      <c r="A44" s="56" t="str">
        <f t="shared" si="1"/>
        <v>201643</v>
      </c>
      <c r="B44" s="15">
        <f>'[1]Removal pace breakdown'!A321</f>
        <v>42664</v>
      </c>
      <c r="C44" s="8">
        <f>'[1]Removal pace breakdown'!B321</f>
        <v>30</v>
      </c>
      <c r="D44" s="8">
        <f>'[1]Removal pace breakdown'!C321</f>
        <v>17</v>
      </c>
      <c r="E44" s="8">
        <f>'[1]Removal pace breakdown'!D321</f>
        <v>32</v>
      </c>
      <c r="F44" s="8">
        <f>'[1]Removal pace breakdown'!E321</f>
        <v>33</v>
      </c>
      <c r="G44" s="8">
        <f>'[1]Removal pace breakdown'!F321</f>
        <v>13</v>
      </c>
      <c r="H44" s="8">
        <f>'[1]Removal pace breakdown'!G321</f>
        <v>27</v>
      </c>
      <c r="I44" s="8">
        <f>'[1]Removal pace breakdown'!H321</f>
        <v>11</v>
      </c>
      <c r="J44" s="16">
        <f>'[1]Removal pace breakdown'!I321</f>
        <v>3</v>
      </c>
      <c r="K44" s="8">
        <f>'[1]Removal pace breakdown'!J321</f>
        <v>3</v>
      </c>
      <c r="L44" s="8">
        <f>'[1]Removal pace breakdown'!K321</f>
        <v>4</v>
      </c>
      <c r="M44" s="8">
        <f>'[1]Removal pace breakdown'!L321</f>
        <v>4</v>
      </c>
      <c r="N44" s="8">
        <f>'[1]Removal pace breakdown'!M321</f>
        <v>9</v>
      </c>
      <c r="O44" s="8">
        <f>'[1]Removal pace breakdown'!N321</f>
        <v>6</v>
      </c>
      <c r="P44" s="8">
        <f>'[1]Removal pace breakdown'!O321</f>
        <v>5</v>
      </c>
      <c r="Q44" s="8">
        <f>'[1]Removal pace breakdown'!P321</f>
        <v>4</v>
      </c>
      <c r="R44" s="8">
        <f>'[1]Removal pace breakdown'!Q321</f>
        <v>0</v>
      </c>
      <c r="S44" s="16">
        <f>'[1]Removal pace breakdown'!R321</f>
        <v>6</v>
      </c>
      <c r="T44" s="8">
        <f>'[1]Removal pace breakdown'!S321</f>
        <v>6</v>
      </c>
      <c r="U44" s="8">
        <f>'[1]Removal pace breakdown'!T321</f>
        <v>0</v>
      </c>
      <c r="V44" s="8">
        <f>'[1]Removal pace breakdown'!U321</f>
        <v>5</v>
      </c>
      <c r="W44" s="16">
        <f>'[1]Removal pace breakdown'!V321</f>
        <v>3</v>
      </c>
      <c r="X44" s="16">
        <f>'[1]Removal pace breakdown'!W321</f>
        <v>6</v>
      </c>
      <c r="Y44" s="8">
        <f>'[1]Removal pace breakdown'!X321</f>
        <v>1</v>
      </c>
      <c r="Z44" s="8">
        <f>'[1]Removal pace breakdown'!Y321</f>
        <v>1</v>
      </c>
      <c r="AA44" s="16">
        <f>'[1]Removal pace breakdown'!Z321</f>
        <v>0</v>
      </c>
      <c r="AB44" s="16">
        <f>'[1]Removal pace breakdown'!AA321</f>
        <v>0</v>
      </c>
      <c r="AC44" s="8">
        <f>'[1]Removal pace breakdown'!AB321</f>
        <v>0</v>
      </c>
      <c r="AD44" s="8">
        <f>'[1]Removal pace breakdown'!AC321</f>
        <v>2</v>
      </c>
      <c r="AE44" s="8">
        <f>'[1]Removal pace breakdown'!AD321</f>
        <v>0</v>
      </c>
      <c r="AF44" s="16">
        <f>'[1]Removal pace breakdown'!AE321</f>
        <v>2</v>
      </c>
      <c r="AG44" s="16">
        <f>'[1]Removal pace breakdown'!AF321</f>
        <v>0</v>
      </c>
      <c r="AH44" s="8">
        <f>'[1]Removal pace breakdown'!AG321</f>
        <v>0</v>
      </c>
      <c r="AI44" s="8">
        <f>'[1]Removal pace breakdown'!AH321</f>
        <v>8</v>
      </c>
      <c r="AJ44" s="8">
        <f>'[1]Removal pace breakdown'!AI321</f>
        <v>1</v>
      </c>
      <c r="AK44" s="8">
        <f>'[1]Removal pace breakdown'!AJ321</f>
        <v>0</v>
      </c>
      <c r="AL44" s="8">
        <f>'[1]Removal pace breakdown'!AK321</f>
        <v>12</v>
      </c>
      <c r="AM44" s="8">
        <f>'[1]Removal pace breakdown'!AL321</f>
        <v>4</v>
      </c>
      <c r="AN44" s="8">
        <f>'[1]Removal pace breakdown'!AM321</f>
        <v>2</v>
      </c>
      <c r="AO44" s="8">
        <f>'[1]Removal pace breakdown'!AN321</f>
        <v>0</v>
      </c>
      <c r="AP44" s="8">
        <f>'[1]Removal pace breakdown'!AO321</f>
        <v>1</v>
      </c>
      <c r="AQ44" s="8">
        <f>'[1]Removal pace breakdown'!AP321</f>
        <v>5</v>
      </c>
      <c r="AR44" s="17">
        <f t="shared" si="2"/>
        <v>266</v>
      </c>
      <c r="AS44" s="17">
        <f t="shared" si="3"/>
        <v>13</v>
      </c>
      <c r="AT44" s="17">
        <f t="shared" si="4"/>
        <v>105</v>
      </c>
      <c r="AU44" s="17">
        <f t="shared" si="5"/>
        <v>69</v>
      </c>
      <c r="AV44" s="17">
        <f t="shared" si="6"/>
        <v>59</v>
      </c>
      <c r="AW44" s="17">
        <f t="shared" si="7"/>
        <v>20</v>
      </c>
      <c r="AX44" s="63">
        <f t="shared" si="0"/>
        <v>1862</v>
      </c>
      <c r="BC44" s="15">
        <f t="shared" si="21"/>
        <v>44049</v>
      </c>
      <c r="BD44" s="55">
        <v>32</v>
      </c>
      <c r="BE44" s="64">
        <f t="shared" si="43"/>
        <v>17.843000000000004</v>
      </c>
      <c r="BF44" s="64">
        <f t="shared" si="43"/>
        <v>20.215300000000003</v>
      </c>
      <c r="BG44" s="64">
        <f t="shared" si="43"/>
        <v>19.3781</v>
      </c>
      <c r="BH44" s="64">
        <f t="shared" si="43"/>
        <v>20.572300000000002</v>
      </c>
      <c r="BI44" s="64">
        <f t="shared" si="43"/>
        <v>22.110899999999997</v>
      </c>
      <c r="BJ44" s="64" t="e">
        <f t="shared" si="43"/>
        <v>#N/A</v>
      </c>
      <c r="BL44" s="55">
        <v>32</v>
      </c>
      <c r="BM44" s="64">
        <f t="shared" si="44"/>
        <v>0.77700000000000002</v>
      </c>
      <c r="BN44" s="64">
        <f t="shared" si="44"/>
        <v>1.1921000000000002</v>
      </c>
      <c r="BO44" s="64">
        <f t="shared" si="44"/>
        <v>1.0710000000000002</v>
      </c>
      <c r="BP44" s="64">
        <f t="shared" si="44"/>
        <v>0.93520000000000014</v>
      </c>
      <c r="BQ44" s="64">
        <f t="shared" si="44"/>
        <v>1.526</v>
      </c>
      <c r="BR44" s="64" t="e">
        <f t="shared" si="44"/>
        <v>#N/A</v>
      </c>
      <c r="BT44" s="55">
        <v>32</v>
      </c>
      <c r="BU44" s="64">
        <f t="shared" si="45"/>
        <v>6.5100000000000007</v>
      </c>
      <c r="BV44" s="64">
        <f t="shared" si="45"/>
        <v>6.9370000000000003</v>
      </c>
      <c r="BW44" s="64">
        <f t="shared" si="45"/>
        <v>6.3000000000000007</v>
      </c>
      <c r="BX44" s="64">
        <f t="shared" si="45"/>
        <v>5.7806000000000006</v>
      </c>
      <c r="BY44" s="64">
        <f t="shared" si="45"/>
        <v>7.2100000000000009</v>
      </c>
      <c r="BZ44" s="64" t="e">
        <f t="shared" si="45"/>
        <v>#N/A</v>
      </c>
      <c r="CB44" s="55">
        <v>32</v>
      </c>
      <c r="CC44" s="64">
        <f t="shared" si="46"/>
        <v>4.7320000000000002</v>
      </c>
      <c r="CD44" s="64">
        <f t="shared" si="46"/>
        <v>5.39</v>
      </c>
      <c r="CE44" s="64">
        <f t="shared" si="46"/>
        <v>5.3256000000000006</v>
      </c>
      <c r="CF44" s="64">
        <f t="shared" si="46"/>
        <v>5.6140000000000008</v>
      </c>
      <c r="CG44" s="64">
        <f t="shared" si="46"/>
        <v>5.4985000000000017</v>
      </c>
      <c r="CH44" s="64" t="e">
        <f t="shared" si="46"/>
        <v>#N/A</v>
      </c>
      <c r="CJ44" s="55">
        <v>32</v>
      </c>
      <c r="CK44" s="64">
        <f t="shared" si="47"/>
        <v>4.2490000000000014</v>
      </c>
      <c r="CL44" s="64">
        <f t="shared" si="47"/>
        <v>5.1351999999999993</v>
      </c>
      <c r="CM44" s="64">
        <f t="shared" si="47"/>
        <v>4.9490000000000007</v>
      </c>
      <c r="CN44" s="64">
        <f t="shared" si="47"/>
        <v>6.5289000000000001</v>
      </c>
      <c r="CO44" s="64">
        <f t="shared" si="47"/>
        <v>5.9255000000000013</v>
      </c>
      <c r="CP44" s="64" t="e">
        <f t="shared" si="47"/>
        <v>#N/A</v>
      </c>
      <c r="CR44" s="55">
        <v>32</v>
      </c>
      <c r="CS44" s="64">
        <f t="shared" si="48"/>
        <v>1.5750000000000002</v>
      </c>
      <c r="CT44" s="64">
        <f t="shared" si="48"/>
        <v>1.5610000000000002</v>
      </c>
      <c r="CU44" s="64">
        <f t="shared" si="48"/>
        <v>1.7325000000000002</v>
      </c>
      <c r="CV44" s="64">
        <f t="shared" si="48"/>
        <v>1.7136000000000002</v>
      </c>
      <c r="CW44" s="64">
        <f t="shared" si="48"/>
        <v>1.9509000000000003</v>
      </c>
      <c r="CX44" s="64" t="e">
        <f t="shared" si="48"/>
        <v>#N/A</v>
      </c>
      <c r="CZ44" s="55">
        <v>32</v>
      </c>
      <c r="DA44" s="64">
        <f t="shared" si="15"/>
        <v>250</v>
      </c>
      <c r="DB44" s="64">
        <f t="shared" ref="DB44:DF53" si="49">VLOOKUP(DB$11&amp;$BD44,$A$3:$AW$652,5,0)*10</f>
        <v>318</v>
      </c>
      <c r="DC44" s="64">
        <f t="shared" si="49"/>
        <v>290</v>
      </c>
      <c r="DD44" s="64">
        <f t="shared" si="49"/>
        <v>240</v>
      </c>
      <c r="DE44" s="64">
        <f t="shared" si="49"/>
        <v>350</v>
      </c>
      <c r="DF44" s="64" t="e">
        <f t="shared" si="49"/>
        <v>#N/A</v>
      </c>
      <c r="DH44" s="55">
        <v>32</v>
      </c>
      <c r="DI44" s="64">
        <f t="shared" si="17"/>
        <v>285</v>
      </c>
      <c r="DJ44" s="64">
        <f t="shared" ref="DJ44:DN53" si="50">VLOOKUP(DJ$11&amp;$BD44,$A$3:$AW$652,6,0)*10</f>
        <v>293</v>
      </c>
      <c r="DK44" s="64">
        <f t="shared" si="50"/>
        <v>260</v>
      </c>
      <c r="DL44" s="64">
        <f t="shared" si="50"/>
        <v>305.79999999999995</v>
      </c>
      <c r="DM44" s="64">
        <f t="shared" si="50"/>
        <v>320</v>
      </c>
      <c r="DN44" s="64" t="e">
        <f t="shared" si="50"/>
        <v>#N/A</v>
      </c>
    </row>
    <row r="45" spans="1:118">
      <c r="A45" s="56" t="str">
        <f t="shared" si="1"/>
        <v>201644</v>
      </c>
      <c r="B45" s="15">
        <f>'[1]Removal pace breakdown'!A322</f>
        <v>42671</v>
      </c>
      <c r="C45" s="8">
        <f>'[1]Removal pace breakdown'!B322</f>
        <v>32.4</v>
      </c>
      <c r="D45" s="8">
        <f>'[1]Removal pace breakdown'!C322</f>
        <v>19</v>
      </c>
      <c r="E45" s="8">
        <f>'[1]Removal pace breakdown'!D322</f>
        <v>30.5</v>
      </c>
      <c r="F45" s="8">
        <f>'[1]Removal pace breakdown'!E322</f>
        <v>36.200000000000003</v>
      </c>
      <c r="G45" s="8">
        <f>'[1]Removal pace breakdown'!F322</f>
        <v>13.5</v>
      </c>
      <c r="H45" s="8">
        <f>'[1]Removal pace breakdown'!G322</f>
        <v>26</v>
      </c>
      <c r="I45" s="8">
        <f>'[1]Removal pace breakdown'!H322</f>
        <v>9</v>
      </c>
      <c r="J45" s="16">
        <f>'[1]Removal pace breakdown'!I322</f>
        <v>6.1</v>
      </c>
      <c r="K45" s="8">
        <f>'[1]Removal pace breakdown'!J322</f>
        <v>2.6</v>
      </c>
      <c r="L45" s="8">
        <f>'[1]Removal pace breakdown'!K322</f>
        <v>3.9</v>
      </c>
      <c r="M45" s="8">
        <f>'[1]Removal pace breakdown'!L322</f>
        <v>4</v>
      </c>
      <c r="N45" s="8">
        <f>'[1]Removal pace breakdown'!M322</f>
        <v>9</v>
      </c>
      <c r="O45" s="8">
        <f>'[1]Removal pace breakdown'!N322</f>
        <v>6.7</v>
      </c>
      <c r="P45" s="8">
        <f>'[1]Removal pace breakdown'!O322</f>
        <v>5.5</v>
      </c>
      <c r="Q45" s="8">
        <f>'[1]Removal pace breakdown'!P322</f>
        <v>3.7</v>
      </c>
      <c r="R45" s="8">
        <f>'[1]Removal pace breakdown'!Q322</f>
        <v>0.8</v>
      </c>
      <c r="S45" s="16">
        <f>'[1]Removal pace breakdown'!R322</f>
        <v>4.9000000000000004</v>
      </c>
      <c r="T45" s="8">
        <f>'[1]Removal pace breakdown'!S322</f>
        <v>6.4</v>
      </c>
      <c r="U45" s="8">
        <f>'[1]Removal pace breakdown'!T322</f>
        <v>1.5</v>
      </c>
      <c r="V45" s="8">
        <f>'[1]Removal pace breakdown'!U322</f>
        <v>7.5</v>
      </c>
      <c r="W45" s="16">
        <f>'[1]Removal pace breakdown'!V322</f>
        <v>1.6</v>
      </c>
      <c r="X45" s="16">
        <f>'[1]Removal pace breakdown'!W322</f>
        <v>5.0999999999999996</v>
      </c>
      <c r="Y45" s="8">
        <f>'[1]Removal pace breakdown'!X322</f>
        <v>2</v>
      </c>
      <c r="Z45" s="8">
        <f>'[1]Removal pace breakdown'!Y322</f>
        <v>1</v>
      </c>
      <c r="AA45" s="16">
        <f>'[1]Removal pace breakdown'!Z322</f>
        <v>0.4</v>
      </c>
      <c r="AB45" s="16">
        <f>'[1]Removal pace breakdown'!AA322</f>
        <v>0</v>
      </c>
      <c r="AC45" s="8">
        <f>'[1]Removal pace breakdown'!AB322</f>
        <v>0</v>
      </c>
      <c r="AD45" s="8">
        <f>'[1]Removal pace breakdown'!AC322</f>
        <v>1.6</v>
      </c>
      <c r="AE45" s="8">
        <f>'[1]Removal pace breakdown'!AD322</f>
        <v>0.4</v>
      </c>
      <c r="AF45" s="16">
        <f>'[1]Removal pace breakdown'!AE322</f>
        <v>1.1000000000000001</v>
      </c>
      <c r="AG45" s="16">
        <f>'[1]Removal pace breakdown'!AF322</f>
        <v>0</v>
      </c>
      <c r="AH45" s="8">
        <f>'[1]Removal pace breakdown'!AG322</f>
        <v>0</v>
      </c>
      <c r="AI45" s="8">
        <f>'[1]Removal pace breakdown'!AH322</f>
        <v>10.8</v>
      </c>
      <c r="AJ45" s="8">
        <f>'[1]Removal pace breakdown'!AI322</f>
        <v>1.6</v>
      </c>
      <c r="AK45" s="8">
        <f>'[1]Removal pace breakdown'!AJ322</f>
        <v>0</v>
      </c>
      <c r="AL45" s="8">
        <f>'[1]Removal pace breakdown'!AK322</f>
        <v>11</v>
      </c>
      <c r="AM45" s="8">
        <f>'[1]Removal pace breakdown'!AL322</f>
        <v>5.2</v>
      </c>
      <c r="AN45" s="8">
        <f>'[1]Removal pace breakdown'!AM322</f>
        <v>2.2999999999999998</v>
      </c>
      <c r="AO45" s="8">
        <f>'[1]Removal pace breakdown'!AN322</f>
        <v>0</v>
      </c>
      <c r="AP45" s="8">
        <f>'[1]Removal pace breakdown'!AO322</f>
        <v>1</v>
      </c>
      <c r="AQ45" s="8">
        <f>'[1]Removal pace breakdown'!AP322</f>
        <v>5.4</v>
      </c>
      <c r="AR45" s="17">
        <f t="shared" si="2"/>
        <v>279.7</v>
      </c>
      <c r="AS45" s="17">
        <f t="shared" si="3"/>
        <v>13.799999999999999</v>
      </c>
      <c r="AT45" s="17">
        <f t="shared" si="4"/>
        <v>104.7</v>
      </c>
      <c r="AU45" s="17">
        <f t="shared" si="5"/>
        <v>72.500000000000014</v>
      </c>
      <c r="AV45" s="17">
        <f t="shared" si="6"/>
        <v>69.500000000000014</v>
      </c>
      <c r="AW45" s="17">
        <f t="shared" si="7"/>
        <v>19.2</v>
      </c>
      <c r="AX45" s="63">
        <f t="shared" si="0"/>
        <v>1957.8999999999999</v>
      </c>
      <c r="BC45" s="15">
        <f t="shared" si="21"/>
        <v>44056</v>
      </c>
      <c r="BD45" s="55">
        <v>33</v>
      </c>
      <c r="BE45" s="64">
        <f t="shared" si="43"/>
        <v>18.144000000000002</v>
      </c>
      <c r="BF45" s="64">
        <f t="shared" si="43"/>
        <v>20.918800000000005</v>
      </c>
      <c r="BG45" s="64">
        <f t="shared" si="43"/>
        <v>19.069400000000002</v>
      </c>
      <c r="BH45" s="64">
        <f t="shared" si="43"/>
        <v>17.825500000000005</v>
      </c>
      <c r="BI45" s="64">
        <f t="shared" si="43"/>
        <v>23.003399999999999</v>
      </c>
      <c r="BJ45" s="64" t="e">
        <f t="shared" si="43"/>
        <v>#N/A</v>
      </c>
      <c r="BL45" s="55">
        <v>33</v>
      </c>
      <c r="BM45" s="64">
        <f t="shared" si="44"/>
        <v>0.93800000000000017</v>
      </c>
      <c r="BN45" s="64">
        <f t="shared" si="44"/>
        <v>1.1410000000000002</v>
      </c>
      <c r="BO45" s="64">
        <f t="shared" si="44"/>
        <v>1.022</v>
      </c>
      <c r="BP45" s="64">
        <f t="shared" si="44"/>
        <v>0.66500000000000004</v>
      </c>
      <c r="BQ45" s="64">
        <f t="shared" si="44"/>
        <v>1.5757000000000001</v>
      </c>
      <c r="BR45" s="64" t="e">
        <f t="shared" si="44"/>
        <v>#N/A</v>
      </c>
      <c r="BT45" s="55">
        <v>33</v>
      </c>
      <c r="BU45" s="64">
        <f t="shared" si="45"/>
        <v>6.8460000000000001</v>
      </c>
      <c r="BV45" s="64">
        <f t="shared" si="45"/>
        <v>7.5110000000000001</v>
      </c>
      <c r="BW45" s="64">
        <f t="shared" si="45"/>
        <v>5.8100000000000005</v>
      </c>
      <c r="BX45" s="64">
        <f t="shared" si="45"/>
        <v>4.41</v>
      </c>
      <c r="BY45" s="64">
        <f t="shared" si="45"/>
        <v>7.2800000000000011</v>
      </c>
      <c r="BZ45" s="64" t="e">
        <f t="shared" si="45"/>
        <v>#N/A</v>
      </c>
      <c r="CB45" s="55">
        <v>33</v>
      </c>
      <c r="CC45" s="64">
        <f t="shared" si="46"/>
        <v>4.9140000000000006</v>
      </c>
      <c r="CD45" s="64">
        <f t="shared" si="46"/>
        <v>5.5089999999999995</v>
      </c>
      <c r="CE45" s="64">
        <f t="shared" si="46"/>
        <v>5.1688000000000009</v>
      </c>
      <c r="CF45" s="64">
        <f t="shared" si="46"/>
        <v>4.6130000000000004</v>
      </c>
      <c r="CG45" s="64">
        <f t="shared" si="46"/>
        <v>5.6028000000000011</v>
      </c>
      <c r="CH45" s="64" t="e">
        <f t="shared" si="46"/>
        <v>#N/A</v>
      </c>
      <c r="CJ45" s="55">
        <v>33</v>
      </c>
      <c r="CK45" s="64">
        <f t="shared" si="47"/>
        <v>4.319</v>
      </c>
      <c r="CL45" s="64">
        <f t="shared" si="47"/>
        <v>5.147800000000001</v>
      </c>
      <c r="CM45" s="64">
        <f t="shared" si="47"/>
        <v>5.2101000000000006</v>
      </c>
      <c r="CN45" s="64">
        <f t="shared" si="47"/>
        <v>6.2229999999999999</v>
      </c>
      <c r="CO45" s="64">
        <f t="shared" si="47"/>
        <v>6.4847999999999999</v>
      </c>
      <c r="CP45" s="64" t="e">
        <f t="shared" si="47"/>
        <v>#N/A</v>
      </c>
      <c r="CR45" s="55">
        <v>33</v>
      </c>
      <c r="CS45" s="64">
        <f t="shared" si="48"/>
        <v>1.1270000000000002</v>
      </c>
      <c r="CT45" s="64">
        <f t="shared" si="48"/>
        <v>1.6100000000000003</v>
      </c>
      <c r="CU45" s="64">
        <f t="shared" si="48"/>
        <v>1.8585000000000003</v>
      </c>
      <c r="CV45" s="64">
        <f t="shared" si="48"/>
        <v>1.9145000000000003</v>
      </c>
      <c r="CW45" s="64">
        <f t="shared" si="48"/>
        <v>2.0601000000000003</v>
      </c>
      <c r="CX45" s="64" t="e">
        <f t="shared" si="48"/>
        <v>#N/A</v>
      </c>
      <c r="CZ45" s="55">
        <v>33</v>
      </c>
      <c r="DA45" s="64">
        <f t="shared" ref="DA45:DA65" si="51">VLOOKUP(DA$11&amp;$BD45,$A$3:$AW$652,5,0)*10</f>
        <v>320</v>
      </c>
      <c r="DB45" s="64">
        <f t="shared" si="49"/>
        <v>353</v>
      </c>
      <c r="DC45" s="64">
        <f t="shared" si="49"/>
        <v>280</v>
      </c>
      <c r="DD45" s="64">
        <f t="shared" si="49"/>
        <v>220</v>
      </c>
      <c r="DE45" s="64">
        <f t="shared" si="49"/>
        <v>350</v>
      </c>
      <c r="DF45" s="64" t="e">
        <f t="shared" si="49"/>
        <v>#N/A</v>
      </c>
      <c r="DH45" s="55">
        <v>33</v>
      </c>
      <c r="DI45" s="64">
        <f t="shared" ref="DI45:DI65" si="52">VLOOKUP(DI$11&amp;$BD45,$A$3:$AW$652,6,0)*10</f>
        <v>272</v>
      </c>
      <c r="DJ45" s="64">
        <f t="shared" si="50"/>
        <v>320</v>
      </c>
      <c r="DK45" s="64">
        <f t="shared" si="50"/>
        <v>220</v>
      </c>
      <c r="DL45" s="64">
        <f t="shared" si="50"/>
        <v>155</v>
      </c>
      <c r="DM45" s="64">
        <f t="shared" si="50"/>
        <v>315</v>
      </c>
      <c r="DN45" s="64" t="e">
        <f t="shared" si="50"/>
        <v>#N/A</v>
      </c>
    </row>
    <row r="46" spans="1:118">
      <c r="A46" s="56" t="str">
        <f t="shared" si="1"/>
        <v>201645</v>
      </c>
      <c r="B46" s="15">
        <f>'[1]Removal pace breakdown'!A323</f>
        <v>42678</v>
      </c>
      <c r="C46" s="8">
        <f>'[1]Removal pace breakdown'!B323</f>
        <v>32.5</v>
      </c>
      <c r="D46" s="8">
        <f>'[1]Removal pace breakdown'!C323</f>
        <v>18</v>
      </c>
      <c r="E46" s="8">
        <f>'[1]Removal pace breakdown'!D323</f>
        <v>33.4</v>
      </c>
      <c r="F46" s="8">
        <f>'[1]Removal pace breakdown'!E323</f>
        <v>33.799999999999997</v>
      </c>
      <c r="G46" s="8">
        <f>'[1]Removal pace breakdown'!F323</f>
        <v>14</v>
      </c>
      <c r="H46" s="8">
        <f>'[1]Removal pace breakdown'!G323</f>
        <v>25</v>
      </c>
      <c r="I46" s="8">
        <f>'[1]Removal pace breakdown'!H323</f>
        <v>8.6999999999999993</v>
      </c>
      <c r="J46" s="16">
        <f>'[1]Removal pace breakdown'!I323</f>
        <v>6.1</v>
      </c>
      <c r="K46" s="8">
        <f>'[1]Removal pace breakdown'!J323</f>
        <v>2.4</v>
      </c>
      <c r="L46" s="8">
        <f>'[1]Removal pace breakdown'!K323</f>
        <v>5.5</v>
      </c>
      <c r="M46" s="8">
        <f>'[1]Removal pace breakdown'!L323</f>
        <v>4</v>
      </c>
      <c r="N46" s="8">
        <f>'[1]Removal pace breakdown'!M323</f>
        <v>9</v>
      </c>
      <c r="O46" s="8">
        <f>'[1]Removal pace breakdown'!N323</f>
        <v>5.9</v>
      </c>
      <c r="P46" s="8">
        <f>'[1]Removal pace breakdown'!O323</f>
        <v>4.5</v>
      </c>
      <c r="Q46" s="8">
        <f>'[1]Removal pace breakdown'!P323</f>
        <v>4.5</v>
      </c>
      <c r="R46" s="8">
        <f>'[1]Removal pace breakdown'!Q323</f>
        <v>0.8</v>
      </c>
      <c r="S46" s="16">
        <f>'[1]Removal pace breakdown'!R323</f>
        <v>5.6</v>
      </c>
      <c r="T46" s="8">
        <f>'[1]Removal pace breakdown'!S323</f>
        <v>10</v>
      </c>
      <c r="U46" s="8">
        <f>'[1]Removal pace breakdown'!T323</f>
        <v>1</v>
      </c>
      <c r="V46" s="8">
        <f>'[1]Removal pace breakdown'!U323</f>
        <v>4.5</v>
      </c>
      <c r="W46" s="16">
        <f>'[1]Removal pace breakdown'!V323</f>
        <v>2</v>
      </c>
      <c r="X46" s="16">
        <f>'[1]Removal pace breakdown'!W323</f>
        <v>6.4</v>
      </c>
      <c r="Y46" s="8">
        <f>'[1]Removal pace breakdown'!X323</f>
        <v>1.7</v>
      </c>
      <c r="Z46" s="8">
        <f>'[1]Removal pace breakdown'!Y323</f>
        <v>1</v>
      </c>
      <c r="AA46" s="16">
        <f>'[1]Removal pace breakdown'!Z323</f>
        <v>0.3</v>
      </c>
      <c r="AB46" s="16">
        <f>'[1]Removal pace breakdown'!AA323</f>
        <v>0</v>
      </c>
      <c r="AC46" s="8">
        <f>'[1]Removal pace breakdown'!AB323</f>
        <v>0.3</v>
      </c>
      <c r="AD46" s="8">
        <f>'[1]Removal pace breakdown'!AC323</f>
        <v>1.3</v>
      </c>
      <c r="AE46" s="8">
        <f>'[1]Removal pace breakdown'!AD323</f>
        <v>0.56000000000000005</v>
      </c>
      <c r="AF46" s="16">
        <f>'[1]Removal pace breakdown'!AE323</f>
        <v>0.7</v>
      </c>
      <c r="AG46" s="16">
        <f>'[1]Removal pace breakdown'!AF323</f>
        <v>0</v>
      </c>
      <c r="AH46" s="8">
        <f>'[1]Removal pace breakdown'!AG323</f>
        <v>0</v>
      </c>
      <c r="AI46" s="8">
        <f>'[1]Removal pace breakdown'!AH323</f>
        <v>8.3000000000000007</v>
      </c>
      <c r="AJ46" s="8">
        <f>'[1]Removal pace breakdown'!AI323</f>
        <v>0.8</v>
      </c>
      <c r="AK46" s="8">
        <f>'[1]Removal pace breakdown'!AJ323</f>
        <v>0</v>
      </c>
      <c r="AL46" s="8">
        <f>'[1]Removal pace breakdown'!AK323</f>
        <v>13</v>
      </c>
      <c r="AM46" s="8">
        <f>'[1]Removal pace breakdown'!AL323</f>
        <v>7</v>
      </c>
      <c r="AN46" s="8">
        <f>'[1]Removal pace breakdown'!AM323</f>
        <v>1.5</v>
      </c>
      <c r="AO46" s="8">
        <f>'[1]Removal pace breakdown'!AN323</f>
        <v>0</v>
      </c>
      <c r="AP46" s="8">
        <f>'[1]Removal pace breakdown'!AO323</f>
        <v>1</v>
      </c>
      <c r="AQ46" s="8">
        <f>'[1]Removal pace breakdown'!AP323</f>
        <v>5.0999999999999996</v>
      </c>
      <c r="AR46" s="17">
        <f t="shared" si="2"/>
        <v>280.16000000000008</v>
      </c>
      <c r="AS46" s="17">
        <f t="shared" si="3"/>
        <v>13.500000000000002</v>
      </c>
      <c r="AT46" s="17">
        <f t="shared" si="4"/>
        <v>106.19999999999999</v>
      </c>
      <c r="AU46" s="17">
        <f t="shared" si="5"/>
        <v>70.36</v>
      </c>
      <c r="AV46" s="17">
        <f t="shared" si="6"/>
        <v>69</v>
      </c>
      <c r="AW46" s="17">
        <f t="shared" si="7"/>
        <v>21.1</v>
      </c>
      <c r="AX46" s="63">
        <f t="shared" si="0"/>
        <v>1961.1200000000006</v>
      </c>
      <c r="BC46" s="15">
        <f t="shared" si="21"/>
        <v>44063</v>
      </c>
      <c r="BD46" s="55">
        <v>34</v>
      </c>
      <c r="BE46" s="64">
        <f t="shared" si="43"/>
        <v>18.151000000000007</v>
      </c>
      <c r="BF46" s="64">
        <f t="shared" si="43"/>
        <v>20.972000000000001</v>
      </c>
      <c r="BG46" s="64">
        <f t="shared" si="43"/>
        <v>18.408599999999996</v>
      </c>
      <c r="BH46" s="64">
        <f t="shared" si="43"/>
        <v>21.595000000000002</v>
      </c>
      <c r="BI46" s="64">
        <f t="shared" si="43"/>
        <v>22.915200000000006</v>
      </c>
      <c r="BJ46" s="64" t="e">
        <f t="shared" si="43"/>
        <v>#N/A</v>
      </c>
      <c r="BL46" s="55">
        <v>34</v>
      </c>
      <c r="BM46" s="64">
        <f t="shared" si="44"/>
        <v>0.93100000000000016</v>
      </c>
      <c r="BN46" s="64">
        <f t="shared" si="44"/>
        <v>1.2669999999999999</v>
      </c>
      <c r="BO46" s="64">
        <f t="shared" si="44"/>
        <v>1.05</v>
      </c>
      <c r="BP46" s="64">
        <f t="shared" si="44"/>
        <v>1.0850000000000002</v>
      </c>
      <c r="BQ46" s="64">
        <f t="shared" si="44"/>
        <v>1.5568</v>
      </c>
      <c r="BR46" s="64" t="e">
        <f t="shared" si="44"/>
        <v>#N/A</v>
      </c>
      <c r="BT46" s="55">
        <v>34</v>
      </c>
      <c r="BU46" s="64">
        <f t="shared" si="45"/>
        <v>6.8390000000000004</v>
      </c>
      <c r="BV46" s="64">
        <f t="shared" si="45"/>
        <v>7.5740000000000007</v>
      </c>
      <c r="BW46" s="64">
        <f t="shared" si="45"/>
        <v>5.4600000000000009</v>
      </c>
      <c r="BX46" s="64">
        <f t="shared" si="45"/>
        <v>6.5380000000000011</v>
      </c>
      <c r="BY46" s="64">
        <f t="shared" si="45"/>
        <v>7.035000000000001</v>
      </c>
      <c r="BZ46" s="64" t="e">
        <f t="shared" si="45"/>
        <v>#N/A</v>
      </c>
      <c r="CB46" s="55">
        <v>34</v>
      </c>
      <c r="CC46" s="64">
        <f t="shared" si="46"/>
        <v>5.1030000000000006</v>
      </c>
      <c r="CD46" s="64">
        <f t="shared" si="46"/>
        <v>5.4019000000000004</v>
      </c>
      <c r="CE46" s="64">
        <f t="shared" si="46"/>
        <v>5.0155000000000012</v>
      </c>
      <c r="CF46" s="64">
        <f t="shared" si="46"/>
        <v>5.6650999999999998</v>
      </c>
      <c r="CG46" s="64">
        <f t="shared" si="46"/>
        <v>5.5125000000000002</v>
      </c>
      <c r="CH46" s="64" t="e">
        <f t="shared" si="46"/>
        <v>#N/A</v>
      </c>
      <c r="CJ46" s="55">
        <v>34</v>
      </c>
      <c r="CK46" s="64">
        <f t="shared" si="47"/>
        <v>4.0110000000000001</v>
      </c>
      <c r="CL46" s="64">
        <f t="shared" si="47"/>
        <v>5.1121000000000008</v>
      </c>
      <c r="CM46" s="64">
        <f t="shared" si="47"/>
        <v>5.1296000000000008</v>
      </c>
      <c r="CN46" s="64">
        <f t="shared" si="47"/>
        <v>6.4449000000000014</v>
      </c>
      <c r="CO46" s="64">
        <f t="shared" si="47"/>
        <v>6.6171000000000006</v>
      </c>
      <c r="CP46" s="64" t="e">
        <f t="shared" si="47"/>
        <v>#N/A</v>
      </c>
      <c r="CR46" s="55">
        <v>34</v>
      </c>
      <c r="CS46" s="64">
        <f t="shared" si="48"/>
        <v>1.2670000000000001</v>
      </c>
      <c r="CT46" s="64">
        <f t="shared" si="48"/>
        <v>1.6170000000000002</v>
      </c>
      <c r="CU46" s="64">
        <f t="shared" si="48"/>
        <v>1.7535000000000001</v>
      </c>
      <c r="CV46" s="64">
        <f t="shared" si="48"/>
        <v>1.8620000000000003</v>
      </c>
      <c r="CW46" s="64">
        <f t="shared" si="48"/>
        <v>2.1938000000000004</v>
      </c>
      <c r="CX46" s="64" t="e">
        <f t="shared" si="48"/>
        <v>#N/A</v>
      </c>
      <c r="CZ46" s="55">
        <v>34</v>
      </c>
      <c r="DA46" s="64">
        <f t="shared" si="51"/>
        <v>330</v>
      </c>
      <c r="DB46" s="64">
        <f t="shared" si="49"/>
        <v>375</v>
      </c>
      <c r="DC46" s="64">
        <f t="shared" si="49"/>
        <v>260</v>
      </c>
      <c r="DD46" s="64">
        <f t="shared" si="49"/>
        <v>280</v>
      </c>
      <c r="DE46" s="64">
        <f t="shared" si="49"/>
        <v>330</v>
      </c>
      <c r="DF46" s="64" t="e">
        <f t="shared" si="49"/>
        <v>#N/A</v>
      </c>
      <c r="DH46" s="55">
        <v>34</v>
      </c>
      <c r="DI46" s="64">
        <f t="shared" si="52"/>
        <v>290</v>
      </c>
      <c r="DJ46" s="64">
        <f t="shared" si="50"/>
        <v>312</v>
      </c>
      <c r="DK46" s="64">
        <f t="shared" si="50"/>
        <v>250</v>
      </c>
      <c r="DL46" s="64">
        <f t="shared" si="50"/>
        <v>299</v>
      </c>
      <c r="DM46" s="64">
        <f t="shared" si="50"/>
        <v>320</v>
      </c>
      <c r="DN46" s="64" t="e">
        <f t="shared" si="50"/>
        <v>#N/A</v>
      </c>
    </row>
    <row r="47" spans="1:118">
      <c r="A47" s="56" t="str">
        <f t="shared" si="1"/>
        <v>201646</v>
      </c>
      <c r="B47" s="15">
        <f>'[1]Removal pace breakdown'!A324</f>
        <v>42685</v>
      </c>
      <c r="C47" s="8">
        <f>'[1]Removal pace breakdown'!B324</f>
        <v>33</v>
      </c>
      <c r="D47" s="8">
        <f>'[1]Removal pace breakdown'!C324</f>
        <v>19</v>
      </c>
      <c r="E47" s="8">
        <f>'[1]Removal pace breakdown'!D324</f>
        <v>31.3</v>
      </c>
      <c r="F47" s="8">
        <f>'[1]Removal pace breakdown'!E324</f>
        <v>32.6</v>
      </c>
      <c r="G47" s="8">
        <f>'[1]Removal pace breakdown'!F324</f>
        <v>13</v>
      </c>
      <c r="H47" s="8">
        <f>'[1]Removal pace breakdown'!G324</f>
        <v>26</v>
      </c>
      <c r="I47" s="8">
        <f>'[1]Removal pace breakdown'!H324</f>
        <v>9</v>
      </c>
      <c r="J47" s="16">
        <f>'[1]Removal pace breakdown'!I324</f>
        <v>6.2</v>
      </c>
      <c r="K47" s="8">
        <f>'[1]Removal pace breakdown'!J324</f>
        <v>2.8</v>
      </c>
      <c r="L47" s="8">
        <f>'[1]Removal pace breakdown'!K324</f>
        <v>7.5</v>
      </c>
      <c r="M47" s="8">
        <f>'[1]Removal pace breakdown'!L324</f>
        <v>4</v>
      </c>
      <c r="N47" s="8">
        <f>'[1]Removal pace breakdown'!M324</f>
        <v>9</v>
      </c>
      <c r="O47" s="8">
        <f>'[1]Removal pace breakdown'!N324</f>
        <v>8.3000000000000007</v>
      </c>
      <c r="P47" s="8">
        <f>'[1]Removal pace breakdown'!O324</f>
        <v>5</v>
      </c>
      <c r="Q47" s="8">
        <f>'[1]Removal pace breakdown'!P324</f>
        <v>3.6</v>
      </c>
      <c r="R47" s="8">
        <f>'[1]Removal pace breakdown'!Q324</f>
        <v>1</v>
      </c>
      <c r="S47" s="16">
        <f>'[1]Removal pace breakdown'!R324</f>
        <v>5.3</v>
      </c>
      <c r="T47" s="8">
        <f>'[1]Removal pace breakdown'!S324</f>
        <v>8.6</v>
      </c>
      <c r="U47" s="8">
        <f>'[1]Removal pace breakdown'!T324</f>
        <v>1.5</v>
      </c>
      <c r="V47" s="8">
        <f>'[1]Removal pace breakdown'!U324</f>
        <v>5.4</v>
      </c>
      <c r="W47" s="16">
        <f>'[1]Removal pace breakdown'!V324</f>
        <v>1.7</v>
      </c>
      <c r="X47" s="16">
        <f>'[1]Removal pace breakdown'!W324</f>
        <v>7.1</v>
      </c>
      <c r="Y47" s="8">
        <f>'[1]Removal pace breakdown'!X324</f>
        <v>1.7</v>
      </c>
      <c r="Z47" s="8">
        <f>'[1]Removal pace breakdown'!Y324</f>
        <v>0.8</v>
      </c>
      <c r="AA47" s="16">
        <f>'[1]Removal pace breakdown'!Z324</f>
        <v>0.8</v>
      </c>
      <c r="AB47" s="16">
        <f>'[1]Removal pace breakdown'!AA324</f>
        <v>0</v>
      </c>
      <c r="AC47" s="8">
        <f>'[1]Removal pace breakdown'!AB324</f>
        <v>0</v>
      </c>
      <c r="AD47" s="8">
        <f>'[1]Removal pace breakdown'!AC324</f>
        <v>1.5</v>
      </c>
      <c r="AE47" s="8">
        <f>'[1]Removal pace breakdown'!AD324</f>
        <v>0.5</v>
      </c>
      <c r="AF47" s="16">
        <f>'[1]Removal pace breakdown'!AE324</f>
        <v>1.4</v>
      </c>
      <c r="AG47" s="16">
        <f>'[1]Removal pace breakdown'!AF324</f>
        <v>0</v>
      </c>
      <c r="AH47" s="8">
        <f>'[1]Removal pace breakdown'!AG324</f>
        <v>0.4</v>
      </c>
      <c r="AI47" s="8">
        <f>'[1]Removal pace breakdown'!AH324</f>
        <v>9.1</v>
      </c>
      <c r="AJ47" s="8">
        <f>'[1]Removal pace breakdown'!AI324</f>
        <v>0.8</v>
      </c>
      <c r="AK47" s="8">
        <f>'[1]Removal pace breakdown'!AJ324</f>
        <v>0.3</v>
      </c>
      <c r="AL47" s="8">
        <f>'[1]Removal pace breakdown'!AK324</f>
        <v>13</v>
      </c>
      <c r="AM47" s="8">
        <f>'[1]Removal pace breakdown'!AL324</f>
        <v>5.6</v>
      </c>
      <c r="AN47" s="8">
        <f>'[1]Removal pace breakdown'!AM324</f>
        <v>1.5</v>
      </c>
      <c r="AO47" s="8">
        <f>'[1]Removal pace breakdown'!AN324</f>
        <v>0</v>
      </c>
      <c r="AP47" s="8">
        <f>'[1]Removal pace breakdown'!AO324</f>
        <v>1</v>
      </c>
      <c r="AQ47" s="8">
        <f>'[1]Removal pace breakdown'!AP324</f>
        <v>4.5999999999999996</v>
      </c>
      <c r="AR47" s="17">
        <f t="shared" si="2"/>
        <v>283.90000000000009</v>
      </c>
      <c r="AS47" s="17">
        <f t="shared" si="3"/>
        <v>18.100000000000001</v>
      </c>
      <c r="AT47" s="17">
        <f t="shared" si="4"/>
        <v>103.7</v>
      </c>
      <c r="AU47" s="17">
        <f t="shared" si="5"/>
        <v>71.599999999999994</v>
      </c>
      <c r="AV47" s="17">
        <f t="shared" si="6"/>
        <v>68</v>
      </c>
      <c r="AW47" s="17">
        <f t="shared" si="7"/>
        <v>22.499999999999996</v>
      </c>
      <c r="AX47" s="63">
        <f t="shared" si="0"/>
        <v>1987.3000000000006</v>
      </c>
      <c r="BC47" s="15">
        <f t="shared" si="21"/>
        <v>44070</v>
      </c>
      <c r="BD47" s="55">
        <v>35</v>
      </c>
      <c r="BE47" s="64">
        <f t="shared" si="43"/>
        <v>18.830000000000005</v>
      </c>
      <c r="BF47" s="64">
        <f t="shared" si="43"/>
        <v>20.581400000000002</v>
      </c>
      <c r="BG47" s="64">
        <f t="shared" si="43"/>
        <v>19.715500000000006</v>
      </c>
      <c r="BH47" s="64">
        <f t="shared" si="43"/>
        <v>21.728000000000005</v>
      </c>
      <c r="BI47" s="64">
        <f t="shared" si="43"/>
        <v>21.746200000000012</v>
      </c>
      <c r="BJ47" s="64" t="e">
        <f t="shared" si="43"/>
        <v>#N/A</v>
      </c>
      <c r="BL47" s="55">
        <v>35</v>
      </c>
      <c r="BM47" s="64">
        <f t="shared" si="44"/>
        <v>1.0360000000000003</v>
      </c>
      <c r="BN47" s="64">
        <f t="shared" si="44"/>
        <v>1.169</v>
      </c>
      <c r="BO47" s="64">
        <f t="shared" si="44"/>
        <v>1.2950000000000002</v>
      </c>
      <c r="BP47" s="64">
        <f t="shared" si="44"/>
        <v>1.2320000000000002</v>
      </c>
      <c r="BQ47" s="64">
        <f t="shared" si="44"/>
        <v>1.3587000000000002</v>
      </c>
      <c r="BR47" s="64" t="e">
        <f t="shared" si="44"/>
        <v>#N/A</v>
      </c>
      <c r="BT47" s="55">
        <v>35</v>
      </c>
      <c r="BU47" s="64">
        <f t="shared" si="45"/>
        <v>6.6989999999999998</v>
      </c>
      <c r="BV47" s="64">
        <f t="shared" si="45"/>
        <v>7.3850000000000007</v>
      </c>
      <c r="BW47" s="64">
        <f t="shared" si="45"/>
        <v>6.1250000000000009</v>
      </c>
      <c r="BX47" s="64">
        <f t="shared" si="45"/>
        <v>7.0280000000000014</v>
      </c>
      <c r="BY47" s="64">
        <f t="shared" si="45"/>
        <v>7.0000000000000009</v>
      </c>
      <c r="BZ47" s="64" t="e">
        <f t="shared" si="45"/>
        <v>#N/A</v>
      </c>
      <c r="CB47" s="55">
        <v>35</v>
      </c>
      <c r="CC47" s="64">
        <f t="shared" si="46"/>
        <v>5.2920000000000007</v>
      </c>
      <c r="CD47" s="64">
        <f t="shared" si="46"/>
        <v>5.5019999999999998</v>
      </c>
      <c r="CE47" s="64">
        <f t="shared" si="46"/>
        <v>5.0007999999999999</v>
      </c>
      <c r="CF47" s="64">
        <f t="shared" si="46"/>
        <v>5.7890000000000006</v>
      </c>
      <c r="CG47" s="64">
        <f t="shared" si="46"/>
        <v>5.3970000000000002</v>
      </c>
      <c r="CH47" s="64" t="e">
        <f t="shared" si="46"/>
        <v>#N/A</v>
      </c>
      <c r="CJ47" s="55">
        <v>35</v>
      </c>
      <c r="CK47" s="64">
        <f t="shared" si="47"/>
        <v>4.5710000000000006</v>
      </c>
      <c r="CL47" s="64">
        <f t="shared" si="47"/>
        <v>4.9665000000000017</v>
      </c>
      <c r="CM47" s="64">
        <f t="shared" si="47"/>
        <v>5.6203000000000012</v>
      </c>
      <c r="CN47" s="64">
        <f t="shared" si="47"/>
        <v>5.9290000000000012</v>
      </c>
      <c r="CO47" s="64">
        <f t="shared" si="47"/>
        <v>5.9591000000000003</v>
      </c>
      <c r="CP47" s="64" t="e">
        <f t="shared" si="47"/>
        <v>#N/A</v>
      </c>
      <c r="CR47" s="55">
        <v>35</v>
      </c>
      <c r="CS47" s="64">
        <f t="shared" si="48"/>
        <v>1.2320000000000002</v>
      </c>
      <c r="CT47" s="64">
        <f t="shared" si="48"/>
        <v>1.5589000000000004</v>
      </c>
      <c r="CU47" s="64">
        <f t="shared" si="48"/>
        <v>1.6744000000000003</v>
      </c>
      <c r="CV47" s="64">
        <f t="shared" si="48"/>
        <v>1.7500000000000002</v>
      </c>
      <c r="CW47" s="64">
        <f t="shared" si="48"/>
        <v>2.0314000000000001</v>
      </c>
      <c r="CX47" s="64" t="e">
        <f t="shared" si="48"/>
        <v>#N/A</v>
      </c>
      <c r="CZ47" s="55">
        <v>35</v>
      </c>
      <c r="DA47" s="64">
        <f t="shared" si="51"/>
        <v>334</v>
      </c>
      <c r="DB47" s="64">
        <f t="shared" si="49"/>
        <v>359</v>
      </c>
      <c r="DC47" s="64">
        <f t="shared" si="49"/>
        <v>315</v>
      </c>
      <c r="DD47" s="64">
        <f t="shared" si="49"/>
        <v>290</v>
      </c>
      <c r="DE47" s="64">
        <f t="shared" si="49"/>
        <v>325</v>
      </c>
      <c r="DF47" s="64" t="e">
        <f t="shared" si="49"/>
        <v>#N/A</v>
      </c>
      <c r="DH47" s="55">
        <v>35</v>
      </c>
      <c r="DI47" s="64">
        <f t="shared" si="52"/>
        <v>267</v>
      </c>
      <c r="DJ47" s="64">
        <f t="shared" si="50"/>
        <v>311</v>
      </c>
      <c r="DK47" s="64">
        <f t="shared" si="50"/>
        <v>250</v>
      </c>
      <c r="DL47" s="64">
        <f t="shared" si="50"/>
        <v>344</v>
      </c>
      <c r="DM47" s="64">
        <f t="shared" si="50"/>
        <v>310</v>
      </c>
      <c r="DN47" s="64" t="e">
        <f t="shared" si="50"/>
        <v>#N/A</v>
      </c>
    </row>
    <row r="48" spans="1:118">
      <c r="A48" s="56" t="str">
        <f t="shared" si="1"/>
        <v>201647</v>
      </c>
      <c r="B48" s="15">
        <f>'[1]Removal pace breakdown'!A325</f>
        <v>42692</v>
      </c>
      <c r="C48" s="8">
        <f>'[1]Removal pace breakdown'!B325</f>
        <v>31</v>
      </c>
      <c r="D48" s="8">
        <f>'[1]Removal pace breakdown'!C325</f>
        <v>21</v>
      </c>
      <c r="E48" s="8">
        <f>'[1]Removal pace breakdown'!D325</f>
        <v>30.7</v>
      </c>
      <c r="F48" s="8">
        <f>'[1]Removal pace breakdown'!E325</f>
        <v>30.9</v>
      </c>
      <c r="G48" s="8">
        <f>'[1]Removal pace breakdown'!F325</f>
        <v>13</v>
      </c>
      <c r="H48" s="8">
        <f>'[1]Removal pace breakdown'!G325</f>
        <v>26</v>
      </c>
      <c r="I48" s="8">
        <f>'[1]Removal pace breakdown'!H325</f>
        <v>9.1999999999999993</v>
      </c>
      <c r="J48" s="16">
        <f>'[1]Removal pace breakdown'!I325</f>
        <v>5.9</v>
      </c>
      <c r="K48" s="8">
        <f>'[1]Removal pace breakdown'!J325</f>
        <v>3.3</v>
      </c>
      <c r="L48" s="8">
        <f>'[1]Removal pace breakdown'!K325</f>
        <v>3.5</v>
      </c>
      <c r="M48" s="8">
        <f>'[1]Removal pace breakdown'!L325</f>
        <v>4</v>
      </c>
      <c r="N48" s="8">
        <f>'[1]Removal pace breakdown'!M325</f>
        <v>8</v>
      </c>
      <c r="O48" s="8">
        <f>'[1]Removal pace breakdown'!N325</f>
        <v>6.5</v>
      </c>
      <c r="P48" s="8">
        <f>'[1]Removal pace breakdown'!O325</f>
        <v>4.5</v>
      </c>
      <c r="Q48" s="8">
        <f>'[1]Removal pace breakdown'!P325</f>
        <v>4.5</v>
      </c>
      <c r="R48" s="8">
        <f>'[1]Removal pace breakdown'!Q325</f>
        <v>0.6</v>
      </c>
      <c r="S48" s="16">
        <f>'[1]Removal pace breakdown'!R325</f>
        <v>8.6</v>
      </c>
      <c r="T48" s="8">
        <f>'[1]Removal pace breakdown'!S325</f>
        <v>10.7</v>
      </c>
      <c r="U48" s="8">
        <f>'[1]Removal pace breakdown'!T325</f>
        <v>0.2</v>
      </c>
      <c r="V48" s="8">
        <f>'[1]Removal pace breakdown'!U325</f>
        <v>5</v>
      </c>
      <c r="W48" s="16">
        <f>'[1]Removal pace breakdown'!V325</f>
        <v>1.7</v>
      </c>
      <c r="X48" s="16">
        <f>'[1]Removal pace breakdown'!W325</f>
        <v>4.5</v>
      </c>
      <c r="Y48" s="8">
        <f>'[1]Removal pace breakdown'!X325</f>
        <v>1.8</v>
      </c>
      <c r="Z48" s="8">
        <f>'[1]Removal pace breakdown'!Y325</f>
        <v>1</v>
      </c>
      <c r="AA48" s="16">
        <f>'[1]Removal pace breakdown'!Z325</f>
        <v>0.3</v>
      </c>
      <c r="AB48" s="16">
        <f>'[1]Removal pace breakdown'!AA325</f>
        <v>0</v>
      </c>
      <c r="AC48" s="8">
        <f>'[1]Removal pace breakdown'!AB325</f>
        <v>0</v>
      </c>
      <c r="AD48" s="8">
        <f>'[1]Removal pace breakdown'!AC325</f>
        <v>1.3</v>
      </c>
      <c r="AE48" s="8">
        <f>'[1]Removal pace breakdown'!AD325</f>
        <v>0.5</v>
      </c>
      <c r="AF48" s="16">
        <f>'[1]Removal pace breakdown'!AE325</f>
        <v>1</v>
      </c>
      <c r="AG48" s="16">
        <f>'[1]Removal pace breakdown'!AF325</f>
        <v>0</v>
      </c>
      <c r="AH48" s="8">
        <f>'[1]Removal pace breakdown'!AG325</f>
        <v>0.3</v>
      </c>
      <c r="AI48" s="8">
        <f>'[1]Removal pace breakdown'!AH325</f>
        <v>10.3</v>
      </c>
      <c r="AJ48" s="8">
        <f>'[1]Removal pace breakdown'!AI325</f>
        <v>1.2</v>
      </c>
      <c r="AK48" s="8">
        <f>'[1]Removal pace breakdown'!AJ325</f>
        <v>0</v>
      </c>
      <c r="AL48" s="8">
        <f>'[1]Removal pace breakdown'!AK325</f>
        <v>13</v>
      </c>
      <c r="AM48" s="8">
        <f>'[1]Removal pace breakdown'!AL325</f>
        <v>5.5</v>
      </c>
      <c r="AN48" s="8">
        <f>'[1]Removal pace breakdown'!AM325</f>
        <v>1.8</v>
      </c>
      <c r="AO48" s="8">
        <f>'[1]Removal pace breakdown'!AN325</f>
        <v>0</v>
      </c>
      <c r="AP48" s="8">
        <f>'[1]Removal pace breakdown'!AO325</f>
        <v>1</v>
      </c>
      <c r="AQ48" s="8">
        <f>'[1]Removal pace breakdown'!AP325</f>
        <v>4.5</v>
      </c>
      <c r="AR48" s="17">
        <f t="shared" si="2"/>
        <v>276.8</v>
      </c>
      <c r="AS48" s="17">
        <f t="shared" si="3"/>
        <v>12.5</v>
      </c>
      <c r="AT48" s="17">
        <f t="shared" si="4"/>
        <v>101.6</v>
      </c>
      <c r="AU48" s="17">
        <f t="shared" si="5"/>
        <v>72</v>
      </c>
      <c r="AV48" s="17">
        <f t="shared" si="6"/>
        <v>68.7</v>
      </c>
      <c r="AW48" s="17">
        <f t="shared" si="7"/>
        <v>22</v>
      </c>
      <c r="AX48" s="63">
        <f t="shared" si="0"/>
        <v>1937.6000000000001</v>
      </c>
      <c r="BC48" s="15">
        <f t="shared" si="21"/>
        <v>44077</v>
      </c>
      <c r="BD48" s="55">
        <v>36</v>
      </c>
      <c r="BE48" s="64">
        <f t="shared" si="43"/>
        <v>18.921000000000006</v>
      </c>
      <c r="BF48" s="64">
        <f t="shared" si="43"/>
        <v>20.446300000000001</v>
      </c>
      <c r="BG48" s="64">
        <f t="shared" si="43"/>
        <v>19.763100000000005</v>
      </c>
      <c r="BH48" s="64">
        <f t="shared" si="43"/>
        <v>22.255100000000006</v>
      </c>
      <c r="BI48" s="64">
        <f t="shared" si="43"/>
        <v>22.788500000000003</v>
      </c>
      <c r="BJ48" s="64" t="e">
        <f t="shared" si="43"/>
        <v>#N/A</v>
      </c>
      <c r="BL48" s="55">
        <v>36</v>
      </c>
      <c r="BM48" s="64">
        <f t="shared" si="44"/>
        <v>0.96600000000000019</v>
      </c>
      <c r="BN48" s="64">
        <f t="shared" si="44"/>
        <v>1.1200000000000001</v>
      </c>
      <c r="BO48" s="64">
        <f t="shared" si="44"/>
        <v>1.3440000000000001</v>
      </c>
      <c r="BP48" s="64">
        <f t="shared" si="44"/>
        <v>1.2320000000000002</v>
      </c>
      <c r="BQ48" s="64">
        <f t="shared" si="44"/>
        <v>1.5309000000000001</v>
      </c>
      <c r="BR48" s="64" t="e">
        <f t="shared" si="44"/>
        <v>#N/A</v>
      </c>
      <c r="BT48" s="55">
        <v>36</v>
      </c>
      <c r="BU48" s="64">
        <f t="shared" si="45"/>
        <v>7.4690000000000012</v>
      </c>
      <c r="BV48" s="64">
        <f t="shared" si="45"/>
        <v>7.6370000000000005</v>
      </c>
      <c r="BW48" s="64">
        <f t="shared" si="45"/>
        <v>6.0900000000000007</v>
      </c>
      <c r="BX48" s="64">
        <f t="shared" si="45"/>
        <v>7.0917000000000012</v>
      </c>
      <c r="BY48" s="64">
        <f t="shared" si="45"/>
        <v>7.2660000000000009</v>
      </c>
      <c r="BZ48" s="64" t="e">
        <f t="shared" si="45"/>
        <v>#N/A</v>
      </c>
      <c r="CB48" s="55">
        <v>36</v>
      </c>
      <c r="CC48" s="64">
        <f t="shared" si="46"/>
        <v>5.2569999999999997</v>
      </c>
      <c r="CD48" s="64">
        <f t="shared" si="46"/>
        <v>5.4740000000000011</v>
      </c>
      <c r="CE48" s="64">
        <f t="shared" si="46"/>
        <v>5.1715999999999998</v>
      </c>
      <c r="CF48" s="64">
        <f t="shared" si="46"/>
        <v>5.7469999999999999</v>
      </c>
      <c r="CG48" s="64">
        <f t="shared" si="46"/>
        <v>5.6770000000000005</v>
      </c>
      <c r="CH48" s="64" t="e">
        <f t="shared" si="46"/>
        <v>#N/A</v>
      </c>
      <c r="CJ48" s="55">
        <v>36</v>
      </c>
      <c r="CK48" s="64">
        <f t="shared" si="47"/>
        <v>3.8500000000000005</v>
      </c>
      <c r="CL48" s="64">
        <f t="shared" si="47"/>
        <v>4.7628000000000013</v>
      </c>
      <c r="CM48" s="64">
        <f t="shared" si="47"/>
        <v>5.3781000000000008</v>
      </c>
      <c r="CN48" s="64">
        <f t="shared" si="47"/>
        <v>6.4449000000000005</v>
      </c>
      <c r="CO48" s="64">
        <f t="shared" si="47"/>
        <v>6.0179000000000009</v>
      </c>
      <c r="CP48" s="64" t="e">
        <f t="shared" si="47"/>
        <v>#N/A</v>
      </c>
      <c r="CR48" s="55">
        <v>36</v>
      </c>
      <c r="CS48" s="64">
        <f t="shared" si="48"/>
        <v>1.379</v>
      </c>
      <c r="CT48" s="64">
        <f t="shared" si="48"/>
        <v>1.4525000000000003</v>
      </c>
      <c r="CU48" s="64">
        <f t="shared" si="48"/>
        <v>1.7794000000000003</v>
      </c>
      <c r="CV48" s="64">
        <f t="shared" si="48"/>
        <v>1.7395</v>
      </c>
      <c r="CW48" s="64">
        <f t="shared" si="48"/>
        <v>2.2967000000000004</v>
      </c>
      <c r="CX48" s="64" t="e">
        <f t="shared" si="48"/>
        <v>#N/A</v>
      </c>
      <c r="CZ48" s="55">
        <v>36</v>
      </c>
      <c r="DA48" s="64">
        <f t="shared" si="51"/>
        <v>360</v>
      </c>
      <c r="DB48" s="64">
        <f t="shared" si="49"/>
        <v>379</v>
      </c>
      <c r="DC48" s="64">
        <f t="shared" si="49"/>
        <v>270</v>
      </c>
      <c r="DD48" s="64">
        <f t="shared" si="49"/>
        <v>300</v>
      </c>
      <c r="DE48" s="64">
        <f t="shared" si="49"/>
        <v>340</v>
      </c>
      <c r="DF48" s="64" t="e">
        <f t="shared" si="49"/>
        <v>#N/A</v>
      </c>
      <c r="DH48" s="55">
        <v>36</v>
      </c>
      <c r="DI48" s="64">
        <f t="shared" si="52"/>
        <v>349</v>
      </c>
      <c r="DJ48" s="64">
        <f t="shared" si="50"/>
        <v>327</v>
      </c>
      <c r="DK48" s="64">
        <f t="shared" si="50"/>
        <v>290</v>
      </c>
      <c r="DL48" s="64">
        <f t="shared" si="50"/>
        <v>338.1</v>
      </c>
      <c r="DM48" s="64">
        <f t="shared" si="50"/>
        <v>313</v>
      </c>
      <c r="DN48" s="64" t="e">
        <f t="shared" si="50"/>
        <v>#N/A</v>
      </c>
    </row>
    <row r="49" spans="1:118">
      <c r="A49" s="56" t="str">
        <f t="shared" si="1"/>
        <v>201648</v>
      </c>
      <c r="B49" s="15">
        <f>'[1]Removal pace breakdown'!A326</f>
        <v>42699</v>
      </c>
      <c r="C49" s="8">
        <f>'[1]Removal pace breakdown'!B326</f>
        <v>33</v>
      </c>
      <c r="D49" s="8">
        <f>'[1]Removal pace breakdown'!C326</f>
        <v>19</v>
      </c>
      <c r="E49" s="8">
        <f>'[1]Removal pace breakdown'!D326</f>
        <v>28.8</v>
      </c>
      <c r="F49" s="8">
        <f>'[1]Removal pace breakdown'!E326</f>
        <v>30.4</v>
      </c>
      <c r="G49" s="8">
        <f>'[1]Removal pace breakdown'!F326</f>
        <v>16.399999999999999</v>
      </c>
      <c r="H49" s="8">
        <f>'[1]Removal pace breakdown'!G326</f>
        <v>23</v>
      </c>
      <c r="I49" s="8">
        <f>'[1]Removal pace breakdown'!H326</f>
        <v>8.1999999999999993</v>
      </c>
      <c r="J49" s="16">
        <f>'[1]Removal pace breakdown'!I326</f>
        <v>3.2</v>
      </c>
      <c r="K49" s="8">
        <f>'[1]Removal pace breakdown'!J326</f>
        <v>2.9</v>
      </c>
      <c r="L49" s="8">
        <f>'[1]Removal pace breakdown'!K326</f>
        <v>5.0999999999999996</v>
      </c>
      <c r="M49" s="8">
        <f>'[1]Removal pace breakdown'!L326</f>
        <v>4</v>
      </c>
      <c r="N49" s="8">
        <f>'[1]Removal pace breakdown'!M326</f>
        <v>7.5</v>
      </c>
      <c r="O49" s="8">
        <f>'[1]Removal pace breakdown'!N326</f>
        <v>6.8</v>
      </c>
      <c r="P49" s="8">
        <f>'[1]Removal pace breakdown'!O326</f>
        <v>4.5</v>
      </c>
      <c r="Q49" s="8">
        <f>'[1]Removal pace breakdown'!P326</f>
        <v>4</v>
      </c>
      <c r="R49" s="8">
        <f>'[1]Removal pace breakdown'!Q326</f>
        <v>0.4</v>
      </c>
      <c r="S49" s="16">
        <f>'[1]Removal pace breakdown'!R326</f>
        <v>8.5</v>
      </c>
      <c r="T49" s="8">
        <f>'[1]Removal pace breakdown'!S326</f>
        <v>8.6</v>
      </c>
      <c r="U49" s="8">
        <f>'[1]Removal pace breakdown'!T326</f>
        <v>0.4</v>
      </c>
      <c r="V49" s="8">
        <f>'[1]Removal pace breakdown'!U326</f>
        <v>7</v>
      </c>
      <c r="W49" s="16">
        <f>'[1]Removal pace breakdown'!V326</f>
        <v>3</v>
      </c>
      <c r="X49" s="16">
        <f>'[1]Removal pace breakdown'!W326</f>
        <v>3.7</v>
      </c>
      <c r="Y49" s="8">
        <f>'[1]Removal pace breakdown'!X326</f>
        <v>1.2</v>
      </c>
      <c r="Z49" s="8">
        <f>'[1]Removal pace breakdown'!Y326</f>
        <v>0.3</v>
      </c>
      <c r="AA49" s="16">
        <f>'[1]Removal pace breakdown'!Z326</f>
        <v>0.3</v>
      </c>
      <c r="AB49" s="16">
        <f>'[1]Removal pace breakdown'!AA326</f>
        <v>0</v>
      </c>
      <c r="AC49" s="8">
        <f>'[1]Removal pace breakdown'!AB326</f>
        <v>0.3</v>
      </c>
      <c r="AD49" s="8">
        <f>'[1]Removal pace breakdown'!AC326</f>
        <v>1.4</v>
      </c>
      <c r="AE49" s="8">
        <f>'[1]Removal pace breakdown'!AD326</f>
        <v>0.4</v>
      </c>
      <c r="AF49" s="16">
        <f>'[1]Removal pace breakdown'!AE326</f>
        <v>1.3</v>
      </c>
      <c r="AG49" s="16">
        <f>'[1]Removal pace breakdown'!AF326</f>
        <v>0</v>
      </c>
      <c r="AH49" s="8">
        <f>'[1]Removal pace breakdown'!AG326</f>
        <v>0</v>
      </c>
      <c r="AI49" s="8">
        <f>'[1]Removal pace breakdown'!AH326</f>
        <v>7.2</v>
      </c>
      <c r="AJ49" s="8">
        <f>'[1]Removal pace breakdown'!AI326</f>
        <v>0.9</v>
      </c>
      <c r="AK49" s="8">
        <f>'[1]Removal pace breakdown'!AJ326</f>
        <v>0</v>
      </c>
      <c r="AL49" s="8">
        <f>'[1]Removal pace breakdown'!AK326</f>
        <v>13</v>
      </c>
      <c r="AM49" s="8">
        <f>'[1]Removal pace breakdown'!AL326</f>
        <v>1</v>
      </c>
      <c r="AN49" s="8">
        <f>'[1]Removal pace breakdown'!AM326</f>
        <v>1.5</v>
      </c>
      <c r="AO49" s="8">
        <f>'[1]Removal pace breakdown'!AN326</f>
        <v>0</v>
      </c>
      <c r="AP49" s="8">
        <f>'[1]Removal pace breakdown'!AO326</f>
        <v>1</v>
      </c>
      <c r="AQ49" s="8">
        <f>'[1]Removal pace breakdown'!AP326</f>
        <v>4.3</v>
      </c>
      <c r="AR49" s="17">
        <f t="shared" si="2"/>
        <v>262.50000000000006</v>
      </c>
      <c r="AS49" s="17">
        <f t="shared" si="3"/>
        <v>14.2</v>
      </c>
      <c r="AT49" s="17">
        <f t="shared" si="4"/>
        <v>95.5</v>
      </c>
      <c r="AU49" s="17">
        <f t="shared" si="5"/>
        <v>70.400000000000006</v>
      </c>
      <c r="AV49" s="17">
        <f t="shared" si="6"/>
        <v>62.4</v>
      </c>
      <c r="AW49" s="17">
        <f t="shared" si="7"/>
        <v>20</v>
      </c>
      <c r="AX49" s="63">
        <f t="shared" si="0"/>
        <v>1837.5000000000005</v>
      </c>
      <c r="BC49" s="15">
        <f t="shared" si="21"/>
        <v>44084</v>
      </c>
      <c r="BD49" s="55">
        <v>37</v>
      </c>
      <c r="BE49" s="64">
        <f t="shared" si="43"/>
        <v>18.998000000000005</v>
      </c>
      <c r="BF49" s="64">
        <f t="shared" si="43"/>
        <v>20.694800000000004</v>
      </c>
      <c r="BG49" s="64">
        <f t="shared" si="43"/>
        <v>20.116600000000005</v>
      </c>
      <c r="BH49" s="64">
        <f t="shared" si="43"/>
        <v>22.142399999999999</v>
      </c>
      <c r="BI49" s="64">
        <f t="shared" si="43"/>
        <v>21.968100000000003</v>
      </c>
      <c r="BJ49" s="64" t="e">
        <f t="shared" si="43"/>
        <v>#N/A</v>
      </c>
      <c r="BL49" s="55">
        <v>37</v>
      </c>
      <c r="BM49" s="64">
        <f t="shared" si="44"/>
        <v>1.099</v>
      </c>
      <c r="BN49" s="64">
        <f t="shared" si="44"/>
        <v>1.2810000000000001</v>
      </c>
      <c r="BO49" s="64">
        <f t="shared" si="44"/>
        <v>1.4700000000000002</v>
      </c>
      <c r="BP49" s="64">
        <f t="shared" si="44"/>
        <v>1.2110000000000001</v>
      </c>
      <c r="BQ49" s="64">
        <f t="shared" si="44"/>
        <v>1.4420000000000002</v>
      </c>
      <c r="BR49" s="64" t="e">
        <f t="shared" si="44"/>
        <v>#N/A</v>
      </c>
      <c r="BT49" s="55">
        <v>37</v>
      </c>
      <c r="BU49" s="64">
        <f t="shared" si="45"/>
        <v>7.3639999999999999</v>
      </c>
      <c r="BV49" s="64">
        <f t="shared" si="45"/>
        <v>7.245000000000001</v>
      </c>
      <c r="BW49" s="64">
        <f t="shared" si="45"/>
        <v>6.16</v>
      </c>
      <c r="BX49" s="64">
        <f t="shared" si="45"/>
        <v>6.9650000000000007</v>
      </c>
      <c r="BY49" s="64">
        <f t="shared" si="45"/>
        <v>7.1050000000000004</v>
      </c>
      <c r="BZ49" s="64" t="e">
        <f t="shared" si="45"/>
        <v>#N/A</v>
      </c>
      <c r="CB49" s="55">
        <v>37</v>
      </c>
      <c r="CC49" s="64">
        <f t="shared" si="46"/>
        <v>5.2010000000000005</v>
      </c>
      <c r="CD49" s="64">
        <f t="shared" si="46"/>
        <v>5.5867000000000004</v>
      </c>
      <c r="CE49" s="64">
        <f t="shared" si="46"/>
        <v>5.3605999999999998</v>
      </c>
      <c r="CF49" s="64">
        <f t="shared" si="46"/>
        <v>5.4250000000000007</v>
      </c>
      <c r="CG49" s="64">
        <f t="shared" si="46"/>
        <v>5.3620000000000001</v>
      </c>
      <c r="CH49" s="64" t="e">
        <f t="shared" si="46"/>
        <v>#N/A</v>
      </c>
      <c r="CJ49" s="55">
        <v>37</v>
      </c>
      <c r="CK49" s="64">
        <f t="shared" si="47"/>
        <v>4.0739999999999998</v>
      </c>
      <c r="CL49" s="64">
        <f t="shared" si="47"/>
        <v>5.1611000000000011</v>
      </c>
      <c r="CM49" s="64">
        <f t="shared" si="47"/>
        <v>5.4557999999999991</v>
      </c>
      <c r="CN49" s="64">
        <f t="shared" si="47"/>
        <v>6.8894000000000011</v>
      </c>
      <c r="CO49" s="64">
        <f t="shared" si="47"/>
        <v>6.1894000000000009</v>
      </c>
      <c r="CP49" s="64" t="e">
        <f t="shared" si="47"/>
        <v>#N/A</v>
      </c>
      <c r="CR49" s="55">
        <v>37</v>
      </c>
      <c r="CS49" s="64">
        <f t="shared" si="48"/>
        <v>1.2600000000000002</v>
      </c>
      <c r="CT49" s="64">
        <f t="shared" si="48"/>
        <v>1.4210000000000003</v>
      </c>
      <c r="CU49" s="64">
        <f t="shared" si="48"/>
        <v>1.6702000000000001</v>
      </c>
      <c r="CV49" s="64">
        <f t="shared" si="48"/>
        <v>1.6519999999999999</v>
      </c>
      <c r="CW49" s="64">
        <f t="shared" si="48"/>
        <v>1.8697000000000001</v>
      </c>
      <c r="CX49" s="64" t="e">
        <f t="shared" si="48"/>
        <v>#N/A</v>
      </c>
      <c r="CZ49" s="55">
        <v>37</v>
      </c>
      <c r="DA49" s="64">
        <f t="shared" si="51"/>
        <v>373</v>
      </c>
      <c r="DB49" s="64">
        <f t="shared" si="49"/>
        <v>358</v>
      </c>
      <c r="DC49" s="64">
        <f t="shared" si="49"/>
        <v>250</v>
      </c>
      <c r="DD49" s="64">
        <f t="shared" si="49"/>
        <v>290</v>
      </c>
      <c r="DE49" s="64">
        <f t="shared" si="49"/>
        <v>335</v>
      </c>
      <c r="DF49" s="64" t="e">
        <f t="shared" si="49"/>
        <v>#N/A</v>
      </c>
      <c r="DH49" s="55">
        <v>37</v>
      </c>
      <c r="DI49" s="64">
        <f t="shared" si="52"/>
        <v>349</v>
      </c>
      <c r="DJ49" s="64">
        <f t="shared" si="50"/>
        <v>312</v>
      </c>
      <c r="DK49" s="64">
        <f t="shared" si="50"/>
        <v>260</v>
      </c>
      <c r="DL49" s="64">
        <f t="shared" si="50"/>
        <v>365</v>
      </c>
      <c r="DM49" s="64">
        <f t="shared" si="50"/>
        <v>320</v>
      </c>
      <c r="DN49" s="64" t="e">
        <f t="shared" si="50"/>
        <v>#N/A</v>
      </c>
    </row>
    <row r="50" spans="1:118">
      <c r="A50" s="56" t="str">
        <f t="shared" si="1"/>
        <v>201649</v>
      </c>
      <c r="B50" s="15">
        <f>'[1]Removal pace breakdown'!A327</f>
        <v>42706</v>
      </c>
      <c r="C50" s="8">
        <f>'[1]Removal pace breakdown'!B327</f>
        <v>33</v>
      </c>
      <c r="D50" s="8">
        <f>'[1]Removal pace breakdown'!C327</f>
        <v>19</v>
      </c>
      <c r="E50" s="8">
        <f>'[1]Removal pace breakdown'!D327</f>
        <v>29.7</v>
      </c>
      <c r="F50" s="8">
        <f>'[1]Removal pace breakdown'!E327</f>
        <v>34.6</v>
      </c>
      <c r="G50" s="8">
        <f>'[1]Removal pace breakdown'!F327</f>
        <v>16.8</v>
      </c>
      <c r="H50" s="8">
        <f>'[1]Removal pace breakdown'!G327</f>
        <v>24</v>
      </c>
      <c r="I50" s="8">
        <f>'[1]Removal pace breakdown'!H327</f>
        <v>9.3000000000000007</v>
      </c>
      <c r="J50" s="16">
        <f>'[1]Removal pace breakdown'!I327</f>
        <v>3.1</v>
      </c>
      <c r="K50" s="8">
        <f>'[1]Removal pace breakdown'!J327</f>
        <v>2.2000000000000002</v>
      </c>
      <c r="L50" s="8">
        <f>'[1]Removal pace breakdown'!K327</f>
        <v>5.8</v>
      </c>
      <c r="M50" s="8">
        <f>'[1]Removal pace breakdown'!L327</f>
        <v>4</v>
      </c>
      <c r="N50" s="8">
        <f>'[1]Removal pace breakdown'!M327</f>
        <v>7.5</v>
      </c>
      <c r="O50" s="8">
        <f>'[1]Removal pace breakdown'!N327</f>
        <v>5.9</v>
      </c>
      <c r="P50" s="8">
        <f>'[1]Removal pace breakdown'!O327</f>
        <v>5</v>
      </c>
      <c r="Q50" s="8">
        <f>'[1]Removal pace breakdown'!P327</f>
        <v>3.1</v>
      </c>
      <c r="R50" s="8">
        <f>'[1]Removal pace breakdown'!Q327</f>
        <v>0.4</v>
      </c>
      <c r="S50" s="16">
        <f>'[1]Removal pace breakdown'!R327</f>
        <v>7</v>
      </c>
      <c r="T50" s="8">
        <f>'[1]Removal pace breakdown'!S327</f>
        <v>10</v>
      </c>
      <c r="U50" s="8">
        <f>'[1]Removal pace breakdown'!T327</f>
        <v>0.1</v>
      </c>
      <c r="V50" s="8">
        <f>'[1]Removal pace breakdown'!U327</f>
        <v>6</v>
      </c>
      <c r="W50" s="16">
        <f>'[1]Removal pace breakdown'!V327</f>
        <v>3</v>
      </c>
      <c r="X50" s="16">
        <f>'[1]Removal pace breakdown'!W327</f>
        <v>4.3</v>
      </c>
      <c r="Y50" s="8">
        <f>'[1]Removal pace breakdown'!X327</f>
        <v>1</v>
      </c>
      <c r="Z50" s="8">
        <f>'[1]Removal pace breakdown'!Y327</f>
        <v>0.4</v>
      </c>
      <c r="AA50" s="16">
        <f>'[1]Removal pace breakdown'!Z327</f>
        <v>1</v>
      </c>
      <c r="AB50" s="16">
        <f>'[1]Removal pace breakdown'!AA327</f>
        <v>0</v>
      </c>
      <c r="AC50" s="8">
        <f>'[1]Removal pace breakdown'!AB327</f>
        <v>0</v>
      </c>
      <c r="AD50" s="8">
        <f>'[1]Removal pace breakdown'!AC327</f>
        <v>1.5</v>
      </c>
      <c r="AE50" s="8">
        <f>'[1]Removal pace breakdown'!AD327</f>
        <v>0.5</v>
      </c>
      <c r="AF50" s="16">
        <f>'[1]Removal pace breakdown'!AE327</f>
        <v>1.5</v>
      </c>
      <c r="AG50" s="16">
        <f>'[1]Removal pace breakdown'!AF327</f>
        <v>0</v>
      </c>
      <c r="AH50" s="8">
        <f>'[1]Removal pace breakdown'!AG327</f>
        <v>0</v>
      </c>
      <c r="AI50" s="8">
        <f>'[1]Removal pace breakdown'!AH327</f>
        <v>6.6</v>
      </c>
      <c r="AJ50" s="8">
        <f>'[1]Removal pace breakdown'!AI327</f>
        <v>1.3</v>
      </c>
      <c r="AK50" s="8">
        <f>'[1]Removal pace breakdown'!AJ327</f>
        <v>0</v>
      </c>
      <c r="AL50" s="8">
        <f>'[1]Removal pace breakdown'!AK327</f>
        <v>12</v>
      </c>
      <c r="AM50" s="8">
        <f>'[1]Removal pace breakdown'!AL327</f>
        <v>2.8</v>
      </c>
      <c r="AN50" s="8">
        <f>'[1]Removal pace breakdown'!AM327</f>
        <v>1.2</v>
      </c>
      <c r="AO50" s="8">
        <f>'[1]Removal pace breakdown'!AN327</f>
        <v>0</v>
      </c>
      <c r="AP50" s="8">
        <f>'[1]Removal pace breakdown'!AO327</f>
        <v>1</v>
      </c>
      <c r="AQ50" s="8">
        <f>'[1]Removal pace breakdown'!AP327</f>
        <v>3.6</v>
      </c>
      <c r="AR50" s="17">
        <f t="shared" si="2"/>
        <v>268.20000000000005</v>
      </c>
      <c r="AS50" s="17">
        <f t="shared" si="3"/>
        <v>14.5</v>
      </c>
      <c r="AT50" s="17">
        <f t="shared" si="4"/>
        <v>100.7</v>
      </c>
      <c r="AU50" s="17">
        <f t="shared" si="5"/>
        <v>70.599999999999994</v>
      </c>
      <c r="AV50" s="17">
        <f t="shared" si="6"/>
        <v>62.5</v>
      </c>
      <c r="AW50" s="17">
        <f t="shared" si="7"/>
        <v>19.899999999999999</v>
      </c>
      <c r="AX50" s="63">
        <f t="shared" si="0"/>
        <v>1877.4000000000003</v>
      </c>
      <c r="BC50" s="15">
        <f t="shared" si="21"/>
        <v>44091</v>
      </c>
      <c r="BD50" s="55">
        <v>38</v>
      </c>
      <c r="BE50" s="64">
        <f t="shared" si="43"/>
        <v>18.879000000000005</v>
      </c>
      <c r="BF50" s="64">
        <f t="shared" si="43"/>
        <v>20.195700000000002</v>
      </c>
      <c r="BG50" s="64">
        <f t="shared" si="43"/>
        <v>19.943700000000003</v>
      </c>
      <c r="BH50" s="64">
        <f t="shared" si="43"/>
        <v>21.996100000000002</v>
      </c>
      <c r="BI50" s="64">
        <f t="shared" si="43"/>
        <v>22.232000000000006</v>
      </c>
      <c r="BJ50" s="64" t="e">
        <f t="shared" si="43"/>
        <v>#N/A</v>
      </c>
      <c r="BL50" s="55">
        <v>38</v>
      </c>
      <c r="BM50" s="64">
        <f t="shared" si="44"/>
        <v>0.89600000000000013</v>
      </c>
      <c r="BN50" s="64">
        <f t="shared" si="44"/>
        <v>1.1879</v>
      </c>
      <c r="BO50" s="64">
        <f t="shared" si="44"/>
        <v>1.4910000000000001</v>
      </c>
      <c r="BP50" s="64">
        <f t="shared" si="44"/>
        <v>1.2950000000000002</v>
      </c>
      <c r="BQ50" s="64">
        <f t="shared" si="44"/>
        <v>1.5414000000000001</v>
      </c>
      <c r="BR50" s="64" t="e">
        <f t="shared" si="44"/>
        <v>#N/A</v>
      </c>
      <c r="BT50" s="55">
        <v>38</v>
      </c>
      <c r="BU50" s="64">
        <f t="shared" si="45"/>
        <v>7.3710000000000004</v>
      </c>
      <c r="BV50" s="64">
        <f t="shared" si="45"/>
        <v>7.2100000000000009</v>
      </c>
      <c r="BW50" s="64">
        <f t="shared" si="45"/>
        <v>6.1320000000000006</v>
      </c>
      <c r="BX50" s="64">
        <f t="shared" si="45"/>
        <v>7.3577000000000004</v>
      </c>
      <c r="BY50" s="64">
        <f t="shared" si="45"/>
        <v>6.7423999999999999</v>
      </c>
      <c r="BZ50" s="64" t="e">
        <f t="shared" si="45"/>
        <v>#N/A</v>
      </c>
      <c r="CB50" s="55">
        <v>38</v>
      </c>
      <c r="CC50" s="64">
        <f t="shared" si="46"/>
        <v>5.1520000000000001</v>
      </c>
      <c r="CD50" s="64">
        <f t="shared" si="46"/>
        <v>5.2962000000000007</v>
      </c>
      <c r="CE50" s="64">
        <f t="shared" si="46"/>
        <v>4.9958999999999998</v>
      </c>
      <c r="CF50" s="64">
        <f t="shared" si="46"/>
        <v>5.3970000000000011</v>
      </c>
      <c r="CG50" s="64">
        <f t="shared" si="46"/>
        <v>5.7610000000000001</v>
      </c>
      <c r="CH50" s="64" t="e">
        <f t="shared" si="46"/>
        <v>#N/A</v>
      </c>
      <c r="CJ50" s="55">
        <v>38</v>
      </c>
      <c r="CK50" s="64">
        <f t="shared" si="47"/>
        <v>4.1930000000000005</v>
      </c>
      <c r="CL50" s="64">
        <f t="shared" si="47"/>
        <v>4.9021000000000008</v>
      </c>
      <c r="CM50" s="64">
        <f t="shared" si="47"/>
        <v>5.7666000000000013</v>
      </c>
      <c r="CN50" s="64">
        <f t="shared" si="47"/>
        <v>6.4134000000000011</v>
      </c>
      <c r="CO50" s="64">
        <f t="shared" si="47"/>
        <v>6.2131999999999996</v>
      </c>
      <c r="CP50" s="64" t="e">
        <f t="shared" si="47"/>
        <v>#N/A</v>
      </c>
      <c r="CR50" s="55">
        <v>38</v>
      </c>
      <c r="CS50" s="64">
        <f t="shared" si="48"/>
        <v>1.2670000000000001</v>
      </c>
      <c r="CT50" s="64">
        <f t="shared" si="48"/>
        <v>1.5995000000000001</v>
      </c>
      <c r="CU50" s="64">
        <f t="shared" si="48"/>
        <v>1.5582000000000003</v>
      </c>
      <c r="CV50" s="64">
        <f t="shared" si="48"/>
        <v>1.5330000000000004</v>
      </c>
      <c r="CW50" s="64">
        <f t="shared" si="48"/>
        <v>1.9740000000000004</v>
      </c>
      <c r="CX50" s="64" t="e">
        <f t="shared" si="48"/>
        <v>#N/A</v>
      </c>
      <c r="CZ50" s="55">
        <v>38</v>
      </c>
      <c r="DA50" s="64">
        <f t="shared" si="51"/>
        <v>363</v>
      </c>
      <c r="DB50" s="64">
        <f t="shared" si="49"/>
        <v>365</v>
      </c>
      <c r="DC50" s="64">
        <f t="shared" si="49"/>
        <v>250</v>
      </c>
      <c r="DD50" s="64">
        <f t="shared" si="49"/>
        <v>310</v>
      </c>
      <c r="DE50" s="64">
        <f t="shared" si="49"/>
        <v>300</v>
      </c>
      <c r="DF50" s="64" t="e">
        <f t="shared" si="49"/>
        <v>#N/A</v>
      </c>
      <c r="DH50" s="55">
        <v>38</v>
      </c>
      <c r="DI50" s="64">
        <f t="shared" si="52"/>
        <v>365</v>
      </c>
      <c r="DJ50" s="64">
        <f t="shared" si="50"/>
        <v>320</v>
      </c>
      <c r="DK50" s="64">
        <f t="shared" si="50"/>
        <v>260</v>
      </c>
      <c r="DL50" s="64">
        <f t="shared" si="50"/>
        <v>351.1</v>
      </c>
      <c r="DM50" s="64">
        <f t="shared" si="50"/>
        <v>310.2</v>
      </c>
      <c r="DN50" s="64" t="e">
        <f t="shared" si="50"/>
        <v>#N/A</v>
      </c>
    </row>
    <row r="51" spans="1:118">
      <c r="A51" s="56" t="str">
        <f t="shared" si="1"/>
        <v>201650</v>
      </c>
      <c r="B51" s="15">
        <f>'[1]Removal pace breakdown'!A328</f>
        <v>42713</v>
      </c>
      <c r="C51" s="8">
        <f>'[1]Removal pace breakdown'!B328</f>
        <v>32</v>
      </c>
      <c r="D51" s="8">
        <f>'[1]Removal pace breakdown'!C328</f>
        <v>18</v>
      </c>
      <c r="E51" s="8">
        <f>'[1]Removal pace breakdown'!D328</f>
        <v>31.2</v>
      </c>
      <c r="F51" s="8">
        <f>'[1]Removal pace breakdown'!E328</f>
        <v>35.1</v>
      </c>
      <c r="G51" s="8">
        <f>'[1]Removal pace breakdown'!F328</f>
        <v>10.1</v>
      </c>
      <c r="H51" s="8">
        <f>'[1]Removal pace breakdown'!G328</f>
        <v>23</v>
      </c>
      <c r="I51" s="8">
        <f>'[1]Removal pace breakdown'!H328</f>
        <v>9.1</v>
      </c>
      <c r="J51" s="16">
        <f>'[1]Removal pace breakdown'!I328</f>
        <v>3</v>
      </c>
      <c r="K51" s="8">
        <f>'[1]Removal pace breakdown'!J328</f>
        <v>2.7</v>
      </c>
      <c r="L51" s="8">
        <f>'[1]Removal pace breakdown'!K328</f>
        <v>6.6</v>
      </c>
      <c r="M51" s="8">
        <f>'[1]Removal pace breakdown'!L328</f>
        <v>4</v>
      </c>
      <c r="N51" s="8">
        <f>'[1]Removal pace breakdown'!M328</f>
        <v>7.5</v>
      </c>
      <c r="O51" s="8">
        <f>'[1]Removal pace breakdown'!N328</f>
        <v>6</v>
      </c>
      <c r="P51" s="8">
        <f>'[1]Removal pace breakdown'!O328</f>
        <v>5</v>
      </c>
      <c r="Q51" s="8">
        <f>'[1]Removal pace breakdown'!P328</f>
        <v>3</v>
      </c>
      <c r="R51" s="8">
        <f>'[1]Removal pace breakdown'!Q328</f>
        <v>1</v>
      </c>
      <c r="S51" s="16">
        <f>'[1]Removal pace breakdown'!R328</f>
        <v>9</v>
      </c>
      <c r="T51" s="8">
        <f>'[1]Removal pace breakdown'!S328</f>
        <v>10.8</v>
      </c>
      <c r="U51" s="8">
        <f>'[1]Removal pace breakdown'!T328</f>
        <v>1.2</v>
      </c>
      <c r="V51" s="8">
        <f>'[1]Removal pace breakdown'!U328</f>
        <v>5.6</v>
      </c>
      <c r="W51" s="16">
        <f>'[1]Removal pace breakdown'!V328</f>
        <v>3</v>
      </c>
      <c r="X51" s="16">
        <f>'[1]Removal pace breakdown'!W328</f>
        <v>5.6</v>
      </c>
      <c r="Y51" s="8">
        <f>'[1]Removal pace breakdown'!X328</f>
        <v>1</v>
      </c>
      <c r="Z51" s="8">
        <f>'[1]Removal pace breakdown'!Y328</f>
        <v>0.8</v>
      </c>
      <c r="AA51" s="16">
        <f>'[1]Removal pace breakdown'!Z328</f>
        <v>0.7</v>
      </c>
      <c r="AB51" s="16">
        <f>'[1]Removal pace breakdown'!AA328</f>
        <v>0.1</v>
      </c>
      <c r="AC51" s="8">
        <f>'[1]Removal pace breakdown'!AB328</f>
        <v>0.3</v>
      </c>
      <c r="AD51" s="8">
        <f>'[1]Removal pace breakdown'!AC328</f>
        <v>1.5</v>
      </c>
      <c r="AE51" s="8">
        <f>'[1]Removal pace breakdown'!AD328</f>
        <v>0.4</v>
      </c>
      <c r="AF51" s="16">
        <f>'[1]Removal pace breakdown'!AE328</f>
        <v>1.2</v>
      </c>
      <c r="AG51" s="16">
        <f>'[1]Removal pace breakdown'!AF328</f>
        <v>0</v>
      </c>
      <c r="AH51" s="8">
        <f>'[1]Removal pace breakdown'!AG328</f>
        <v>0</v>
      </c>
      <c r="AI51" s="8">
        <f>'[1]Removal pace breakdown'!AH328</f>
        <v>10.9</v>
      </c>
      <c r="AJ51" s="8">
        <f>'[1]Removal pace breakdown'!AI328</f>
        <v>0.9</v>
      </c>
      <c r="AK51" s="8">
        <f>'[1]Removal pace breakdown'!AJ328</f>
        <v>0.1</v>
      </c>
      <c r="AL51" s="8">
        <f>'[1]Removal pace breakdown'!AK328</f>
        <v>13</v>
      </c>
      <c r="AM51" s="8">
        <f>'[1]Removal pace breakdown'!AL328</f>
        <v>3</v>
      </c>
      <c r="AN51" s="8">
        <f>'[1]Removal pace breakdown'!AM328</f>
        <v>1.5</v>
      </c>
      <c r="AO51" s="8">
        <f>'[1]Removal pace breakdown'!AN328</f>
        <v>0</v>
      </c>
      <c r="AP51" s="8">
        <f>'[1]Removal pace breakdown'!AO328</f>
        <v>1</v>
      </c>
      <c r="AQ51" s="8">
        <f>'[1]Removal pace breakdown'!AP328</f>
        <v>4</v>
      </c>
      <c r="AR51" s="17">
        <f t="shared" si="2"/>
        <v>272.89999999999998</v>
      </c>
      <c r="AS51" s="17">
        <f t="shared" si="3"/>
        <v>15</v>
      </c>
      <c r="AT51" s="17">
        <f t="shared" si="4"/>
        <v>103.1</v>
      </c>
      <c r="AU51" s="17">
        <f t="shared" si="5"/>
        <v>69</v>
      </c>
      <c r="AV51" s="17">
        <f t="shared" si="6"/>
        <v>63.2</v>
      </c>
      <c r="AW51" s="17">
        <f t="shared" si="7"/>
        <v>22.6</v>
      </c>
      <c r="AX51" s="63">
        <f t="shared" si="0"/>
        <v>1910.2999999999997</v>
      </c>
      <c r="BC51" s="15">
        <f t="shared" si="21"/>
        <v>44098</v>
      </c>
      <c r="BD51" s="55">
        <v>39</v>
      </c>
      <c r="BE51" s="64">
        <f t="shared" si="43"/>
        <v>17.647000000000006</v>
      </c>
      <c r="BF51" s="64">
        <f t="shared" si="43"/>
        <v>19.933900000000001</v>
      </c>
      <c r="BG51" s="64">
        <f t="shared" si="43"/>
        <v>20.569499999999998</v>
      </c>
      <c r="BH51" s="64">
        <f t="shared" si="43"/>
        <v>20.097700000000003</v>
      </c>
      <c r="BI51" s="64">
        <f t="shared" si="43"/>
        <v>21.902300000000015</v>
      </c>
      <c r="BJ51" s="64" t="e">
        <f t="shared" si="43"/>
        <v>#N/A</v>
      </c>
      <c r="BL51" s="55">
        <v>39</v>
      </c>
      <c r="BM51" s="64">
        <f t="shared" si="44"/>
        <v>0.79800000000000015</v>
      </c>
      <c r="BN51" s="64">
        <f t="shared" si="44"/>
        <v>1.2390000000000001</v>
      </c>
      <c r="BO51" s="64">
        <f t="shared" si="44"/>
        <v>1.6450000000000002</v>
      </c>
      <c r="BP51" s="64">
        <f t="shared" si="44"/>
        <v>1.2530000000000001</v>
      </c>
      <c r="BQ51" s="64">
        <f t="shared" si="44"/>
        <v>1.5680000000000001</v>
      </c>
      <c r="BR51" s="64" t="e">
        <f t="shared" si="44"/>
        <v>#N/A</v>
      </c>
      <c r="BT51" s="55">
        <v>39</v>
      </c>
      <c r="BU51" s="64">
        <f t="shared" si="45"/>
        <v>6.5170000000000003</v>
      </c>
      <c r="BV51" s="64">
        <f t="shared" si="45"/>
        <v>7.056</v>
      </c>
      <c r="BW51" s="64">
        <f t="shared" si="45"/>
        <v>6.391</v>
      </c>
      <c r="BX51" s="64">
        <f t="shared" si="45"/>
        <v>5.1807000000000007</v>
      </c>
      <c r="BY51" s="64">
        <f t="shared" si="45"/>
        <v>6.3350000000000009</v>
      </c>
      <c r="BZ51" s="64" t="e">
        <f t="shared" si="45"/>
        <v>#N/A</v>
      </c>
      <c r="CB51" s="55">
        <v>39</v>
      </c>
      <c r="CC51" s="64">
        <f t="shared" si="46"/>
        <v>4.6410000000000009</v>
      </c>
      <c r="CD51" s="64">
        <f t="shared" si="46"/>
        <v>5.1750999999999996</v>
      </c>
      <c r="CE51" s="64">
        <f t="shared" si="46"/>
        <v>5.3781000000000017</v>
      </c>
      <c r="CF51" s="64">
        <f t="shared" si="46"/>
        <v>5.2948000000000013</v>
      </c>
      <c r="CG51" s="64">
        <f t="shared" si="46"/>
        <v>5.9856999999999996</v>
      </c>
      <c r="CH51" s="64" t="e">
        <f t="shared" si="46"/>
        <v>#N/A</v>
      </c>
      <c r="CJ51" s="55">
        <v>39</v>
      </c>
      <c r="CK51" s="64">
        <f t="shared" si="47"/>
        <v>4.4169999999999998</v>
      </c>
      <c r="CL51" s="64">
        <f t="shared" si="47"/>
        <v>4.9798000000000009</v>
      </c>
      <c r="CM51" s="64">
        <f t="shared" si="47"/>
        <v>5.4369000000000005</v>
      </c>
      <c r="CN51" s="64">
        <f t="shared" si="47"/>
        <v>6.5842000000000001</v>
      </c>
      <c r="CO51" s="64">
        <f t="shared" si="47"/>
        <v>5.9031000000000002</v>
      </c>
      <c r="CP51" s="64" t="e">
        <f t="shared" si="47"/>
        <v>#N/A</v>
      </c>
      <c r="CR51" s="55">
        <v>39</v>
      </c>
      <c r="CS51" s="64">
        <f t="shared" si="48"/>
        <v>1.274</v>
      </c>
      <c r="CT51" s="64">
        <f t="shared" si="48"/>
        <v>1.484</v>
      </c>
      <c r="CU51" s="64">
        <f t="shared" si="48"/>
        <v>1.7184999999999999</v>
      </c>
      <c r="CV51" s="64">
        <f t="shared" si="48"/>
        <v>1.7850000000000001</v>
      </c>
      <c r="CW51" s="64">
        <f t="shared" si="48"/>
        <v>2.1105</v>
      </c>
      <c r="CX51" s="64" t="e">
        <f t="shared" si="48"/>
        <v>#N/A</v>
      </c>
      <c r="CZ51" s="55">
        <v>39</v>
      </c>
      <c r="DA51" s="64">
        <f t="shared" si="51"/>
        <v>278</v>
      </c>
      <c r="DB51" s="64">
        <f t="shared" si="49"/>
        <v>355</v>
      </c>
      <c r="DC51" s="64">
        <f t="shared" si="49"/>
        <v>280</v>
      </c>
      <c r="DD51" s="64">
        <f t="shared" si="49"/>
        <v>190</v>
      </c>
      <c r="DE51" s="64">
        <f t="shared" si="49"/>
        <v>275</v>
      </c>
      <c r="DF51" s="64" t="e">
        <f t="shared" si="49"/>
        <v>#N/A</v>
      </c>
      <c r="DH51" s="55">
        <v>39</v>
      </c>
      <c r="DI51" s="64">
        <f t="shared" si="52"/>
        <v>350</v>
      </c>
      <c r="DJ51" s="64">
        <f t="shared" si="50"/>
        <v>308</v>
      </c>
      <c r="DK51" s="64">
        <f t="shared" si="50"/>
        <v>262</v>
      </c>
      <c r="DL51" s="64">
        <f t="shared" si="50"/>
        <v>220.10000000000002</v>
      </c>
      <c r="DM51" s="64">
        <f t="shared" si="50"/>
        <v>280</v>
      </c>
      <c r="DN51" s="64" t="e">
        <f t="shared" si="50"/>
        <v>#N/A</v>
      </c>
    </row>
    <row r="52" spans="1:118">
      <c r="A52" s="56" t="str">
        <f t="shared" si="1"/>
        <v>201651</v>
      </c>
      <c r="B52" s="15">
        <f>'[1]Removal pace breakdown'!A329</f>
        <v>42720</v>
      </c>
      <c r="C52" s="8">
        <f>'[1]Removal pace breakdown'!B329</f>
        <v>31.2</v>
      </c>
      <c r="D52" s="8">
        <f>'[1]Removal pace breakdown'!C329</f>
        <v>19</v>
      </c>
      <c r="E52" s="8">
        <f>'[1]Removal pace breakdown'!D329</f>
        <v>31.4</v>
      </c>
      <c r="F52" s="8">
        <f>'[1]Removal pace breakdown'!E329</f>
        <v>34.799999999999997</v>
      </c>
      <c r="G52" s="8">
        <f>'[1]Removal pace breakdown'!F329</f>
        <v>16.100000000000001</v>
      </c>
      <c r="H52" s="8">
        <f>'[1]Removal pace breakdown'!G329</f>
        <v>23</v>
      </c>
      <c r="I52" s="8">
        <f>'[1]Removal pace breakdown'!H329</f>
        <v>8.4</v>
      </c>
      <c r="J52" s="16">
        <f>'[1]Removal pace breakdown'!I329</f>
        <v>3.5</v>
      </c>
      <c r="K52" s="8">
        <f>'[1]Removal pace breakdown'!J329</f>
        <v>2.9</v>
      </c>
      <c r="L52" s="8">
        <f>'[1]Removal pace breakdown'!K329</f>
        <v>3</v>
      </c>
      <c r="M52" s="8">
        <f>'[1]Removal pace breakdown'!L329</f>
        <v>4.5999999999999996</v>
      </c>
      <c r="N52" s="8">
        <f>'[1]Removal pace breakdown'!M329</f>
        <v>8</v>
      </c>
      <c r="O52" s="8">
        <f>'[1]Removal pace breakdown'!N329</f>
        <v>6</v>
      </c>
      <c r="P52" s="8">
        <f>'[1]Removal pace breakdown'!O329</f>
        <v>5</v>
      </c>
      <c r="Q52" s="8">
        <f>'[1]Removal pace breakdown'!P329</f>
        <v>4.4000000000000004</v>
      </c>
      <c r="R52" s="8">
        <f>'[1]Removal pace breakdown'!Q329</f>
        <v>1</v>
      </c>
      <c r="S52" s="16">
        <f>'[1]Removal pace breakdown'!R329</f>
        <v>8.6999999999999993</v>
      </c>
      <c r="T52" s="8">
        <f>'[1]Removal pace breakdown'!S329</f>
        <v>10.4</v>
      </c>
      <c r="U52" s="8">
        <f>'[1]Removal pace breakdown'!T329</f>
        <v>0.2</v>
      </c>
      <c r="V52" s="8">
        <f>'[1]Removal pace breakdown'!U329</f>
        <v>5</v>
      </c>
      <c r="W52" s="16">
        <f>'[1]Removal pace breakdown'!V329</f>
        <v>2</v>
      </c>
      <c r="X52" s="16">
        <f>'[1]Removal pace breakdown'!W329</f>
        <v>6.4</v>
      </c>
      <c r="Y52" s="8">
        <f>'[1]Removal pace breakdown'!X329</f>
        <v>0.8</v>
      </c>
      <c r="Z52" s="8">
        <f>'[1]Removal pace breakdown'!Y329</f>
        <v>0.8</v>
      </c>
      <c r="AA52" s="16">
        <f>'[1]Removal pace breakdown'!Z329</f>
        <v>0.5</v>
      </c>
      <c r="AB52" s="16">
        <f>'[1]Removal pace breakdown'!AA329</f>
        <v>0</v>
      </c>
      <c r="AC52" s="8">
        <f>'[1]Removal pace breakdown'!AB329</f>
        <v>0.3</v>
      </c>
      <c r="AD52" s="8">
        <f>'[1]Removal pace breakdown'!AC329</f>
        <v>1.5</v>
      </c>
      <c r="AE52" s="8">
        <f>'[1]Removal pace breakdown'!AD329</f>
        <v>0.3</v>
      </c>
      <c r="AF52" s="16">
        <f>'[1]Removal pace breakdown'!AE329</f>
        <v>1.3</v>
      </c>
      <c r="AG52" s="16">
        <f>'[1]Removal pace breakdown'!AF329</f>
        <v>0</v>
      </c>
      <c r="AH52" s="8">
        <f>'[1]Removal pace breakdown'!AG329</f>
        <v>0</v>
      </c>
      <c r="AI52" s="8">
        <f>'[1]Removal pace breakdown'!AH329</f>
        <v>8.1999999999999993</v>
      </c>
      <c r="AJ52" s="8">
        <f>'[1]Removal pace breakdown'!AI329</f>
        <v>1.2</v>
      </c>
      <c r="AK52" s="8">
        <f>'[1]Removal pace breakdown'!AJ329</f>
        <v>0.1</v>
      </c>
      <c r="AL52" s="8">
        <f>'[1]Removal pace breakdown'!AK329</f>
        <v>9</v>
      </c>
      <c r="AM52" s="8">
        <f>'[1]Removal pace breakdown'!AL329</f>
        <v>6.7</v>
      </c>
      <c r="AN52" s="8">
        <f>'[1]Removal pace breakdown'!AM329</f>
        <v>1.5</v>
      </c>
      <c r="AO52" s="8">
        <f>'[1]Removal pace breakdown'!AN329</f>
        <v>0</v>
      </c>
      <c r="AP52" s="8">
        <f>'[1]Removal pace breakdown'!AO329</f>
        <v>1</v>
      </c>
      <c r="AQ52" s="8">
        <f>'[1]Removal pace breakdown'!AP329</f>
        <v>4.0999999999999996</v>
      </c>
      <c r="AR52" s="17">
        <f t="shared" si="2"/>
        <v>272.3</v>
      </c>
      <c r="AS52" s="17">
        <f t="shared" si="3"/>
        <v>11.7</v>
      </c>
      <c r="AT52" s="17">
        <f t="shared" si="4"/>
        <v>98.999999999999986</v>
      </c>
      <c r="AU52" s="17">
        <f t="shared" si="5"/>
        <v>69.099999999999994</v>
      </c>
      <c r="AV52" s="17">
        <f t="shared" si="6"/>
        <v>70.100000000000009</v>
      </c>
      <c r="AW52" s="17">
        <f t="shared" si="7"/>
        <v>22.400000000000002</v>
      </c>
      <c r="AX52" s="63">
        <f t="shared" si="0"/>
        <v>1906.1000000000001</v>
      </c>
      <c r="BC52" s="15">
        <f t="shared" si="21"/>
        <v>44105</v>
      </c>
      <c r="BD52" s="55">
        <v>40</v>
      </c>
      <c r="BE52" s="64">
        <f t="shared" si="43"/>
        <v>17.178000000000004</v>
      </c>
      <c r="BF52" s="64" t="e">
        <f t="shared" si="43"/>
        <v>#N/A</v>
      </c>
      <c r="BG52" s="64" t="e">
        <f t="shared" si="43"/>
        <v>#N/A</v>
      </c>
      <c r="BH52" s="64" t="e">
        <f t="shared" si="43"/>
        <v>#N/A</v>
      </c>
      <c r="BI52" s="64">
        <f t="shared" si="43"/>
        <v>20.496700000000001</v>
      </c>
      <c r="BJ52" s="64" t="e">
        <f t="shared" si="43"/>
        <v>#N/A</v>
      </c>
      <c r="BL52" s="55">
        <v>40</v>
      </c>
      <c r="BM52" s="64">
        <f t="shared" si="44"/>
        <v>0.71400000000000019</v>
      </c>
      <c r="BN52" s="64" t="e">
        <f t="shared" si="44"/>
        <v>#N/A</v>
      </c>
      <c r="BO52" s="64" t="e">
        <f t="shared" si="44"/>
        <v>#N/A</v>
      </c>
      <c r="BP52" s="64" t="e">
        <f t="shared" si="44"/>
        <v>#N/A</v>
      </c>
      <c r="BQ52" s="64">
        <f t="shared" si="44"/>
        <v>1.5960000000000003</v>
      </c>
      <c r="BR52" s="64" t="e">
        <f t="shared" si="44"/>
        <v>#N/A</v>
      </c>
      <c r="BT52" s="55">
        <v>40</v>
      </c>
      <c r="BU52" s="64">
        <f t="shared" si="45"/>
        <v>5.9569999999999999</v>
      </c>
      <c r="BV52" s="64" t="e">
        <f t="shared" si="45"/>
        <v>#N/A</v>
      </c>
      <c r="BW52" s="64" t="e">
        <f t="shared" si="45"/>
        <v>#N/A</v>
      </c>
      <c r="BX52" s="64" t="e">
        <f t="shared" si="45"/>
        <v>#N/A</v>
      </c>
      <c r="BY52" s="64">
        <f t="shared" si="45"/>
        <v>5.1100000000000003</v>
      </c>
      <c r="BZ52" s="64" t="e">
        <f t="shared" si="45"/>
        <v>#N/A</v>
      </c>
      <c r="CB52" s="55">
        <v>40</v>
      </c>
      <c r="CC52" s="64">
        <f t="shared" si="46"/>
        <v>4.487000000000001</v>
      </c>
      <c r="CD52" s="64" t="e">
        <f t="shared" si="46"/>
        <v>#N/A</v>
      </c>
      <c r="CE52" s="64" t="e">
        <f t="shared" si="46"/>
        <v>#N/A</v>
      </c>
      <c r="CF52" s="64" t="e">
        <f t="shared" si="46"/>
        <v>#N/A</v>
      </c>
      <c r="CG52" s="64">
        <f t="shared" si="46"/>
        <v>6.1208000000000018</v>
      </c>
      <c r="CH52" s="64" t="e">
        <f t="shared" si="46"/>
        <v>#N/A</v>
      </c>
      <c r="CJ52" s="55">
        <v>40</v>
      </c>
      <c r="CK52" s="64">
        <f t="shared" si="47"/>
        <v>4.8649999999999993</v>
      </c>
      <c r="CL52" s="64" t="e">
        <f t="shared" si="47"/>
        <v>#N/A</v>
      </c>
      <c r="CM52" s="64" t="e">
        <f t="shared" si="47"/>
        <v>#N/A</v>
      </c>
      <c r="CN52" s="64" t="e">
        <f t="shared" si="47"/>
        <v>#N/A</v>
      </c>
      <c r="CO52" s="64">
        <f t="shared" si="47"/>
        <v>5.5741000000000005</v>
      </c>
      <c r="CP52" s="64" t="e">
        <f t="shared" si="47"/>
        <v>#N/A</v>
      </c>
      <c r="CR52" s="55">
        <v>40</v>
      </c>
      <c r="CS52" s="64">
        <f t="shared" si="48"/>
        <v>1.155</v>
      </c>
      <c r="CT52" s="64" t="e">
        <f t="shared" si="48"/>
        <v>#N/A</v>
      </c>
      <c r="CU52" s="64" t="e">
        <f t="shared" si="48"/>
        <v>#N/A</v>
      </c>
      <c r="CV52" s="64" t="e">
        <f t="shared" si="48"/>
        <v>#N/A</v>
      </c>
      <c r="CW52" s="64">
        <f t="shared" si="48"/>
        <v>2.0958000000000001</v>
      </c>
      <c r="CX52" s="64" t="e">
        <f t="shared" si="48"/>
        <v>#N/A</v>
      </c>
      <c r="CZ52" s="55">
        <v>40</v>
      </c>
      <c r="DA52" s="64">
        <f t="shared" si="51"/>
        <v>192</v>
      </c>
      <c r="DB52" s="64" t="e">
        <f t="shared" si="49"/>
        <v>#N/A</v>
      </c>
      <c r="DC52" s="64" t="e">
        <f t="shared" si="49"/>
        <v>#N/A</v>
      </c>
      <c r="DD52" s="64" t="e">
        <f t="shared" si="49"/>
        <v>#N/A</v>
      </c>
      <c r="DE52" s="64">
        <f t="shared" si="49"/>
        <v>190</v>
      </c>
      <c r="DF52" s="64" t="e">
        <f t="shared" si="49"/>
        <v>#N/A</v>
      </c>
      <c r="DH52" s="55">
        <v>40</v>
      </c>
      <c r="DI52" s="64">
        <f t="shared" si="52"/>
        <v>333</v>
      </c>
      <c r="DJ52" s="64" t="e">
        <f t="shared" si="50"/>
        <v>#N/A</v>
      </c>
      <c r="DK52" s="64" t="e">
        <f t="shared" si="50"/>
        <v>#N/A</v>
      </c>
      <c r="DL52" s="64" t="e">
        <f t="shared" si="50"/>
        <v>#N/A</v>
      </c>
      <c r="DM52" s="64">
        <f t="shared" si="50"/>
        <v>180</v>
      </c>
      <c r="DN52" s="64" t="e">
        <f t="shared" si="50"/>
        <v>#N/A</v>
      </c>
    </row>
    <row r="53" spans="1:118">
      <c r="A53" s="56" t="str">
        <f t="shared" si="1"/>
        <v>201652</v>
      </c>
      <c r="B53" s="15">
        <f>'[1]Removal pace breakdown'!A330</f>
        <v>42727</v>
      </c>
      <c r="C53" s="8">
        <f>'[1]Removal pace breakdown'!B330</f>
        <v>32</v>
      </c>
      <c r="D53" s="8">
        <f>'[1]Removal pace breakdown'!C330</f>
        <v>17.600000000000001</v>
      </c>
      <c r="E53" s="8">
        <f>'[1]Removal pace breakdown'!D330</f>
        <v>23.4</v>
      </c>
      <c r="F53" s="8">
        <f>'[1]Removal pace breakdown'!E330</f>
        <v>26.2</v>
      </c>
      <c r="G53" s="8">
        <f>'[1]Removal pace breakdown'!F330</f>
        <v>13.5</v>
      </c>
      <c r="H53" s="8">
        <f>'[1]Removal pace breakdown'!G330</f>
        <v>7</v>
      </c>
      <c r="I53" s="8">
        <f>'[1]Removal pace breakdown'!H330</f>
        <v>9.1999999999999993</v>
      </c>
      <c r="J53" s="16">
        <f>'[1]Removal pace breakdown'!I330</f>
        <v>5</v>
      </c>
      <c r="K53" s="8">
        <f>'[1]Removal pace breakdown'!J330</f>
        <v>3.1</v>
      </c>
      <c r="L53" s="8">
        <f>'[1]Removal pace breakdown'!K330</f>
        <v>2</v>
      </c>
      <c r="M53" s="8">
        <f>'[1]Removal pace breakdown'!L330</f>
        <v>3</v>
      </c>
      <c r="N53" s="8">
        <f>'[1]Removal pace breakdown'!M330</f>
        <v>7</v>
      </c>
      <c r="O53" s="8">
        <f>'[1]Removal pace breakdown'!N330</f>
        <v>6.2</v>
      </c>
      <c r="P53" s="8">
        <f>'[1]Removal pace breakdown'!O330</f>
        <v>5</v>
      </c>
      <c r="Q53" s="8">
        <f>'[1]Removal pace breakdown'!P330</f>
        <v>3.6</v>
      </c>
      <c r="R53" s="8">
        <f>'[1]Removal pace breakdown'!Q330</f>
        <v>1.4</v>
      </c>
      <c r="S53" s="16">
        <f>'[1]Removal pace breakdown'!R330</f>
        <v>7.5</v>
      </c>
      <c r="T53" s="8">
        <f>'[1]Removal pace breakdown'!S330</f>
        <v>11</v>
      </c>
      <c r="U53" s="8">
        <f>'[1]Removal pace breakdown'!T330</f>
        <v>0.4</v>
      </c>
      <c r="V53" s="8">
        <f>'[1]Removal pace breakdown'!U330</f>
        <v>5.8</v>
      </c>
      <c r="W53" s="16">
        <f>'[1]Removal pace breakdown'!V330</f>
        <v>1.9</v>
      </c>
      <c r="X53" s="16">
        <f>'[1]Removal pace breakdown'!W330</f>
        <v>6.2</v>
      </c>
      <c r="Y53" s="8">
        <f>'[1]Removal pace breakdown'!X330</f>
        <v>1.5</v>
      </c>
      <c r="Z53" s="8">
        <f>'[1]Removal pace breakdown'!Y330</f>
        <v>0.8</v>
      </c>
      <c r="AA53" s="16">
        <f>'[1]Removal pace breakdown'!Z330</f>
        <v>0.8</v>
      </c>
      <c r="AB53" s="16">
        <f>'[1]Removal pace breakdown'!AA330</f>
        <v>0</v>
      </c>
      <c r="AC53" s="8">
        <f>'[1]Removal pace breakdown'!AB330</f>
        <v>0.1</v>
      </c>
      <c r="AD53" s="8">
        <f>'[1]Removal pace breakdown'!AC330</f>
        <v>1.4</v>
      </c>
      <c r="AE53" s="8">
        <f>'[1]Removal pace breakdown'!AD330</f>
        <v>0.1</v>
      </c>
      <c r="AF53" s="16">
        <f>'[1]Removal pace breakdown'!AE330</f>
        <v>1</v>
      </c>
      <c r="AG53" s="16">
        <f>'[1]Removal pace breakdown'!AF330</f>
        <v>0</v>
      </c>
      <c r="AH53" s="8">
        <f>'[1]Removal pace breakdown'!AG330</f>
        <v>0</v>
      </c>
      <c r="AI53" s="8">
        <f>'[1]Removal pace breakdown'!AH330</f>
        <v>11.6</v>
      </c>
      <c r="AJ53" s="8">
        <f>'[1]Removal pace breakdown'!AI330</f>
        <v>1.6</v>
      </c>
      <c r="AK53" s="8">
        <f>'[1]Removal pace breakdown'!AJ330</f>
        <v>0</v>
      </c>
      <c r="AL53" s="8">
        <f>'[1]Removal pace breakdown'!AK330</f>
        <v>3.6</v>
      </c>
      <c r="AM53" s="8">
        <f>'[1]Removal pace breakdown'!AL330</f>
        <v>5.5</v>
      </c>
      <c r="AN53" s="8">
        <f>'[1]Removal pace breakdown'!AM330</f>
        <v>1.3</v>
      </c>
      <c r="AO53" s="8">
        <f>'[1]Removal pace breakdown'!AN330</f>
        <v>0</v>
      </c>
      <c r="AP53" s="8">
        <f>'[1]Removal pace breakdown'!AO330</f>
        <v>1</v>
      </c>
      <c r="AQ53" s="8">
        <f>'[1]Removal pace breakdown'!AP330</f>
        <v>3.6</v>
      </c>
      <c r="AR53" s="17">
        <f t="shared" si="2"/>
        <v>231.9</v>
      </c>
      <c r="AS53" s="17">
        <f t="shared" si="3"/>
        <v>11.2</v>
      </c>
      <c r="AT53" s="17">
        <f t="shared" si="4"/>
        <v>60.999999999999993</v>
      </c>
      <c r="AU53" s="17">
        <f t="shared" si="5"/>
        <v>66.799999999999983</v>
      </c>
      <c r="AV53" s="17">
        <f t="shared" si="6"/>
        <v>70.5</v>
      </c>
      <c r="AW53" s="17">
        <f t="shared" si="7"/>
        <v>22.400000000000002</v>
      </c>
      <c r="AX53" s="63">
        <f t="shared" si="0"/>
        <v>1623.3</v>
      </c>
      <c r="BC53" s="15">
        <f t="shared" si="21"/>
        <v>44112</v>
      </c>
      <c r="BD53" s="55">
        <v>41</v>
      </c>
      <c r="BE53" s="64">
        <f t="shared" ref="BE53:BJ65" si="53">VLOOKUP(BE$11&amp;$BD53,$A$3:$AW$652,44,0)*0.07</f>
        <v>18.347000000000012</v>
      </c>
      <c r="BF53" s="64">
        <f t="shared" si="53"/>
        <v>18.690000000000001</v>
      </c>
      <c r="BG53" s="64">
        <f t="shared" si="53"/>
        <v>20.297900000000006</v>
      </c>
      <c r="BH53" s="64">
        <f t="shared" si="53"/>
        <v>21.665000000000003</v>
      </c>
      <c r="BI53" s="64">
        <f t="shared" si="53"/>
        <v>22.239000000000004</v>
      </c>
      <c r="BJ53" s="64" t="e">
        <f t="shared" si="53"/>
        <v>#N/A</v>
      </c>
      <c r="BL53" s="55">
        <v>41</v>
      </c>
      <c r="BM53" s="64">
        <f t="shared" ref="BM53:BR65" si="54">VLOOKUP(BM$11&amp;$BD53,$A$3:$AW$652,45,0)*0.07</f>
        <v>0.82600000000000018</v>
      </c>
      <c r="BN53" s="64">
        <f t="shared" si="54"/>
        <v>1.1200000000000001</v>
      </c>
      <c r="BO53" s="64">
        <f t="shared" si="54"/>
        <v>1.6800000000000002</v>
      </c>
      <c r="BP53" s="64">
        <f t="shared" si="54"/>
        <v>1.2026000000000001</v>
      </c>
      <c r="BQ53" s="64">
        <f t="shared" si="54"/>
        <v>1.6940000000000004</v>
      </c>
      <c r="BR53" s="64" t="e">
        <f t="shared" si="54"/>
        <v>#N/A</v>
      </c>
      <c r="BT53" s="55">
        <v>41</v>
      </c>
      <c r="BU53" s="64">
        <f t="shared" ref="BU53:BZ65" si="55">VLOOKUP(BU$11&amp;$BD53,$A$3:$AW$652,46,0)*0.07</f>
        <v>6.7970000000000006</v>
      </c>
      <c r="BV53" s="64">
        <f t="shared" si="55"/>
        <v>5.95</v>
      </c>
      <c r="BW53" s="64">
        <f t="shared" si="55"/>
        <v>6.6850000000000005</v>
      </c>
      <c r="BX53" s="64">
        <f t="shared" si="55"/>
        <v>6.5765000000000011</v>
      </c>
      <c r="BY53" s="64">
        <f t="shared" si="55"/>
        <v>7.07</v>
      </c>
      <c r="BZ53" s="64" t="e">
        <f t="shared" si="55"/>
        <v>#N/A</v>
      </c>
      <c r="CB53" s="55">
        <v>41</v>
      </c>
      <c r="CC53" s="64">
        <f t="shared" ref="CC53:CH65" si="56">VLOOKUP(CC$11&amp;$BD53,$A$3:$AW$652,47,0)*0.07</f>
        <v>4.8159999999999998</v>
      </c>
      <c r="CD53" s="64">
        <f t="shared" si="56"/>
        <v>4.9000000000000004</v>
      </c>
      <c r="CE53" s="64">
        <f t="shared" si="56"/>
        <v>5.2037999999999993</v>
      </c>
      <c r="CF53" s="64">
        <f t="shared" si="56"/>
        <v>5.2899000000000003</v>
      </c>
      <c r="CG53" s="64">
        <f t="shared" si="56"/>
        <v>5.516</v>
      </c>
      <c r="CH53" s="64" t="e">
        <f t="shared" si="56"/>
        <v>#N/A</v>
      </c>
      <c r="CJ53" s="55">
        <v>41</v>
      </c>
      <c r="CK53" s="64">
        <f t="shared" ref="CK53:CP65" si="57">VLOOKUP(CK$11&amp;$BD53,$A$3:$AW$652,48,0)*0.07</f>
        <v>4.641</v>
      </c>
      <c r="CL53" s="64">
        <f t="shared" si="57"/>
        <v>5.1800000000000006</v>
      </c>
      <c r="CM53" s="64">
        <f t="shared" si="57"/>
        <v>5.1170000000000009</v>
      </c>
      <c r="CN53" s="64">
        <f t="shared" si="57"/>
        <v>6.8810000000000002</v>
      </c>
      <c r="CO53" s="64">
        <f t="shared" si="57"/>
        <v>5.7084999999999999</v>
      </c>
      <c r="CP53" s="64" t="e">
        <f t="shared" si="57"/>
        <v>#N/A</v>
      </c>
      <c r="CR53" s="55">
        <v>41</v>
      </c>
      <c r="CS53" s="64">
        <f t="shared" ref="CS53:CX65" si="58">VLOOKUP(CS$11&amp;$BD53,$A$3:$AW$652,49,0)*0.07</f>
        <v>1.2670000000000001</v>
      </c>
      <c r="CT53" s="64">
        <f t="shared" si="58"/>
        <v>1.54</v>
      </c>
      <c r="CU53" s="64">
        <f t="shared" si="58"/>
        <v>1.6121000000000001</v>
      </c>
      <c r="CV53" s="64">
        <f t="shared" si="58"/>
        <v>1.7150000000000001</v>
      </c>
      <c r="CW53" s="64">
        <f t="shared" si="58"/>
        <v>2.2505000000000002</v>
      </c>
      <c r="CX53" s="64" t="e">
        <f t="shared" si="58"/>
        <v>#N/A</v>
      </c>
      <c r="CZ53" s="55">
        <v>41</v>
      </c>
      <c r="DA53" s="64">
        <f t="shared" si="51"/>
        <v>309</v>
      </c>
      <c r="DB53" s="64">
        <f t="shared" si="49"/>
        <v>230</v>
      </c>
      <c r="DC53" s="64">
        <f t="shared" si="49"/>
        <v>305</v>
      </c>
      <c r="DD53" s="64">
        <f t="shared" si="49"/>
        <v>240</v>
      </c>
      <c r="DE53" s="64">
        <f t="shared" si="49"/>
        <v>300</v>
      </c>
      <c r="DF53" s="64" t="e">
        <f t="shared" si="49"/>
        <v>#N/A</v>
      </c>
      <c r="DH53" s="55">
        <v>41</v>
      </c>
      <c r="DI53" s="64">
        <f t="shared" si="52"/>
        <v>257</v>
      </c>
      <c r="DJ53" s="64">
        <f t="shared" si="50"/>
        <v>290</v>
      </c>
      <c r="DK53" s="64">
        <f t="shared" si="50"/>
        <v>300</v>
      </c>
      <c r="DL53" s="64">
        <f t="shared" si="50"/>
        <v>349.5</v>
      </c>
      <c r="DM53" s="64">
        <f t="shared" si="50"/>
        <v>350</v>
      </c>
      <c r="DN53" s="64" t="e">
        <f t="shared" si="50"/>
        <v>#N/A</v>
      </c>
    </row>
    <row r="54" spans="1:118">
      <c r="A54" s="56" t="str">
        <f t="shared" si="1"/>
        <v>201653</v>
      </c>
      <c r="B54" s="15">
        <f>'[1]Removal pace breakdown'!A331</f>
        <v>42734</v>
      </c>
      <c r="C54" s="8">
        <f>'[1]Removal pace breakdown'!B331</f>
        <v>32</v>
      </c>
      <c r="D54" s="8">
        <f>'[1]Removal pace breakdown'!C331</f>
        <v>18</v>
      </c>
      <c r="E54" s="8">
        <f>'[1]Removal pace breakdown'!D331</f>
        <v>30.5</v>
      </c>
      <c r="F54" s="8">
        <f>'[1]Removal pace breakdown'!E331</f>
        <v>32.200000000000003</v>
      </c>
      <c r="G54" s="8">
        <f>'[1]Removal pace breakdown'!F331</f>
        <v>13.1</v>
      </c>
      <c r="H54" s="8">
        <f>'[1]Removal pace breakdown'!G331</f>
        <v>26</v>
      </c>
      <c r="I54" s="8">
        <f>'[1]Removal pace breakdown'!H331</f>
        <v>9.5</v>
      </c>
      <c r="J54" s="16">
        <f>'[1]Removal pace breakdown'!I331</f>
        <v>3</v>
      </c>
      <c r="K54" s="8">
        <f>'[1]Removal pace breakdown'!J331</f>
        <v>2.8</v>
      </c>
      <c r="L54" s="8">
        <f>'[1]Removal pace breakdown'!K331</f>
        <v>2.2000000000000002</v>
      </c>
      <c r="M54" s="8">
        <f>'[1]Removal pace breakdown'!L331</f>
        <v>4</v>
      </c>
      <c r="N54" s="8">
        <f>'[1]Removal pace breakdown'!M331</f>
        <v>8</v>
      </c>
      <c r="O54" s="8">
        <f>'[1]Removal pace breakdown'!N331</f>
        <v>6.9</v>
      </c>
      <c r="P54" s="8">
        <f>'[1]Removal pace breakdown'!O331</f>
        <v>6</v>
      </c>
      <c r="Q54" s="8">
        <f>'[1]Removal pace breakdown'!P331</f>
        <v>3.4</v>
      </c>
      <c r="R54" s="8">
        <f>'[1]Removal pace breakdown'!Q331</f>
        <v>1.2</v>
      </c>
      <c r="S54" s="16">
        <f>'[1]Removal pace breakdown'!R331</f>
        <v>6.2</v>
      </c>
      <c r="T54" s="8">
        <f>'[1]Removal pace breakdown'!S331</f>
        <v>10</v>
      </c>
      <c r="U54" s="8">
        <f>'[1]Removal pace breakdown'!T331</f>
        <v>0.4</v>
      </c>
      <c r="V54" s="8">
        <f>'[1]Removal pace breakdown'!U331</f>
        <v>5.5</v>
      </c>
      <c r="W54" s="16">
        <f>'[1]Removal pace breakdown'!V331</f>
        <v>2</v>
      </c>
      <c r="X54" s="16">
        <f>'[1]Removal pace breakdown'!W331</f>
        <v>3.9</v>
      </c>
      <c r="Y54" s="8">
        <f>'[1]Removal pace breakdown'!X331</f>
        <v>1</v>
      </c>
      <c r="Z54" s="8">
        <f>'[1]Removal pace breakdown'!Y331</f>
        <v>1</v>
      </c>
      <c r="AA54" s="16">
        <f>'[1]Removal pace breakdown'!Z331</f>
        <v>0.4</v>
      </c>
      <c r="AB54" s="16">
        <f>'[1]Removal pace breakdown'!AA331</f>
        <v>0</v>
      </c>
      <c r="AC54" s="8">
        <f>'[1]Removal pace breakdown'!AB331</f>
        <v>0.7</v>
      </c>
      <c r="AD54" s="8">
        <f>'[1]Removal pace breakdown'!AC331</f>
        <v>1.5</v>
      </c>
      <c r="AE54" s="8">
        <f>'[1]Removal pace breakdown'!AD331</f>
        <v>0.1</v>
      </c>
      <c r="AF54" s="16">
        <f>'[1]Removal pace breakdown'!AE331</f>
        <v>1.6</v>
      </c>
      <c r="AG54" s="16">
        <f>'[1]Removal pace breakdown'!AF331</f>
        <v>0</v>
      </c>
      <c r="AH54" s="8">
        <f>'[1]Removal pace breakdown'!AG331</f>
        <v>0</v>
      </c>
      <c r="AI54" s="8">
        <f>'[1]Removal pace breakdown'!AH331</f>
        <v>9.3000000000000007</v>
      </c>
      <c r="AJ54" s="8">
        <f>'[1]Removal pace breakdown'!AI331</f>
        <v>0.8</v>
      </c>
      <c r="AK54" s="8">
        <f>'[1]Removal pace breakdown'!AJ331</f>
        <v>0</v>
      </c>
      <c r="AL54" s="8">
        <f>'[1]Removal pace breakdown'!AK331</f>
        <v>9</v>
      </c>
      <c r="AM54" s="8">
        <f>'[1]Removal pace breakdown'!AL331</f>
        <v>3</v>
      </c>
      <c r="AN54" s="8">
        <f>'[1]Removal pace breakdown'!AM331</f>
        <v>0.8</v>
      </c>
      <c r="AO54" s="8">
        <f>'[1]Removal pace breakdown'!AN331</f>
        <v>0</v>
      </c>
      <c r="AP54" s="8">
        <f>'[1]Removal pace breakdown'!AO331</f>
        <v>1</v>
      </c>
      <c r="AQ54" s="8">
        <f>'[1]Removal pace breakdown'!AP331</f>
        <v>4.0999999999999996</v>
      </c>
      <c r="AR54" s="17">
        <f t="shared" si="2"/>
        <v>261.10000000000002</v>
      </c>
      <c r="AS54" s="17">
        <f t="shared" si="3"/>
        <v>11.400000000000002</v>
      </c>
      <c r="AT54" s="17">
        <f t="shared" si="4"/>
        <v>98.7</v>
      </c>
      <c r="AU54" s="17">
        <f t="shared" si="5"/>
        <v>68.499999999999986</v>
      </c>
      <c r="AV54" s="17">
        <f t="shared" si="6"/>
        <v>65.400000000000006</v>
      </c>
      <c r="AW54" s="17">
        <f t="shared" si="7"/>
        <v>17.100000000000001</v>
      </c>
      <c r="AX54" s="63">
        <f t="shared" si="0"/>
        <v>1827.7000000000003</v>
      </c>
      <c r="BC54" s="15">
        <f t="shared" si="21"/>
        <v>44119</v>
      </c>
      <c r="BD54" s="55">
        <v>42</v>
      </c>
      <c r="BE54" s="64">
        <f t="shared" si="53"/>
        <v>19.278000000000009</v>
      </c>
      <c r="BF54" s="64">
        <f t="shared" si="53"/>
        <v>18.690000000000001</v>
      </c>
      <c r="BG54" s="64">
        <f t="shared" si="53"/>
        <v>20.435100000000006</v>
      </c>
      <c r="BH54" s="64">
        <f t="shared" si="53"/>
        <v>21.0854</v>
      </c>
      <c r="BI54" s="64">
        <f t="shared" si="53"/>
        <v>21.829499999999999</v>
      </c>
      <c r="BJ54" s="64" t="e">
        <f t="shared" si="53"/>
        <v>#N/A</v>
      </c>
      <c r="BL54" s="55">
        <v>42</v>
      </c>
      <c r="BM54" s="64">
        <f t="shared" si="54"/>
        <v>0.8540000000000002</v>
      </c>
      <c r="BN54" s="64">
        <f t="shared" si="54"/>
        <v>1.2600000000000002</v>
      </c>
      <c r="BO54" s="64">
        <f t="shared" si="54"/>
        <v>1.554</v>
      </c>
      <c r="BP54" s="64">
        <f t="shared" si="54"/>
        <v>1.33</v>
      </c>
      <c r="BQ54" s="64">
        <f t="shared" si="54"/>
        <v>1.722</v>
      </c>
      <c r="BR54" s="64" t="e">
        <f t="shared" si="54"/>
        <v>#N/A</v>
      </c>
      <c r="BT54" s="55">
        <v>42</v>
      </c>
      <c r="BU54" s="64">
        <f t="shared" si="55"/>
        <v>7.455000000000001</v>
      </c>
      <c r="BV54" s="64">
        <f t="shared" si="55"/>
        <v>5.3900000000000006</v>
      </c>
      <c r="BW54" s="64">
        <f t="shared" si="55"/>
        <v>6.370000000000001</v>
      </c>
      <c r="BX54" s="64">
        <f t="shared" si="55"/>
        <v>6.5590000000000011</v>
      </c>
      <c r="BY54" s="64">
        <f t="shared" si="55"/>
        <v>7.1400000000000006</v>
      </c>
      <c r="BZ54" s="64" t="e">
        <f t="shared" si="55"/>
        <v>#N/A</v>
      </c>
      <c r="CB54" s="55">
        <v>42</v>
      </c>
      <c r="CC54" s="64">
        <f t="shared" si="56"/>
        <v>4.8160000000000016</v>
      </c>
      <c r="CD54" s="64">
        <f t="shared" si="56"/>
        <v>5.0400000000000009</v>
      </c>
      <c r="CE54" s="64">
        <f t="shared" si="56"/>
        <v>5.1450000000000005</v>
      </c>
      <c r="CF54" s="64">
        <f t="shared" si="56"/>
        <v>5.2360000000000015</v>
      </c>
      <c r="CG54" s="64">
        <f t="shared" si="56"/>
        <v>5.3046000000000015</v>
      </c>
      <c r="CH54" s="64" t="e">
        <f t="shared" si="56"/>
        <v>#N/A</v>
      </c>
      <c r="CJ54" s="55">
        <v>42</v>
      </c>
      <c r="CK54" s="64">
        <f t="shared" si="57"/>
        <v>4.4939999999999998</v>
      </c>
      <c r="CL54" s="64">
        <f t="shared" si="57"/>
        <v>5.3900000000000006</v>
      </c>
      <c r="CM54" s="64">
        <f t="shared" si="57"/>
        <v>5.2311000000000005</v>
      </c>
      <c r="CN54" s="64">
        <f t="shared" si="57"/>
        <v>6.1369000000000007</v>
      </c>
      <c r="CO54" s="64">
        <f t="shared" si="57"/>
        <v>5.5789999999999997</v>
      </c>
      <c r="CP54" s="64" t="e">
        <f t="shared" si="57"/>
        <v>#N/A</v>
      </c>
      <c r="CR54" s="55">
        <v>42</v>
      </c>
      <c r="CS54" s="64">
        <f t="shared" si="58"/>
        <v>1.659</v>
      </c>
      <c r="CT54" s="64">
        <f t="shared" si="58"/>
        <v>1.61</v>
      </c>
      <c r="CU54" s="64">
        <f t="shared" si="58"/>
        <v>2.1350000000000002</v>
      </c>
      <c r="CV54" s="64">
        <f t="shared" si="58"/>
        <v>1.8234999999999999</v>
      </c>
      <c r="CW54" s="64">
        <f t="shared" si="58"/>
        <v>2.0839000000000003</v>
      </c>
      <c r="CX54" s="64" t="e">
        <f t="shared" si="58"/>
        <v>#N/A</v>
      </c>
      <c r="CZ54" s="55">
        <v>42</v>
      </c>
      <c r="DA54" s="64">
        <f t="shared" si="51"/>
        <v>302</v>
      </c>
      <c r="DB54" s="64">
        <f t="shared" ref="DB54:DF65" si="59">VLOOKUP(DB$11&amp;$BD54,$A$3:$AW$652,5,0)*10</f>
        <v>200</v>
      </c>
      <c r="DC54" s="64">
        <f t="shared" si="59"/>
        <v>280</v>
      </c>
      <c r="DD54" s="64">
        <f t="shared" si="59"/>
        <v>285</v>
      </c>
      <c r="DE54" s="64">
        <f t="shared" si="59"/>
        <v>330</v>
      </c>
      <c r="DF54" s="64" t="e">
        <f t="shared" si="59"/>
        <v>#N/A</v>
      </c>
      <c r="DH54" s="55">
        <v>42</v>
      </c>
      <c r="DI54" s="64">
        <f t="shared" si="52"/>
        <v>355</v>
      </c>
      <c r="DJ54" s="64">
        <f t="shared" ref="DJ54:DN65" si="60">VLOOKUP(DJ$11&amp;$BD54,$A$3:$AW$652,6,0)*10</f>
        <v>250</v>
      </c>
      <c r="DK54" s="64">
        <f t="shared" si="60"/>
        <v>290</v>
      </c>
      <c r="DL54" s="64">
        <f t="shared" si="60"/>
        <v>322</v>
      </c>
      <c r="DM54" s="64">
        <f t="shared" si="60"/>
        <v>320</v>
      </c>
      <c r="DN54" s="64" t="e">
        <f t="shared" si="60"/>
        <v>#N/A</v>
      </c>
    </row>
    <row r="55" spans="1:118">
      <c r="A55" s="56" t="str">
        <f t="shared" si="1"/>
        <v>20171</v>
      </c>
      <c r="B55" s="15">
        <f>'[1]Removal pace breakdown'!A332</f>
        <v>42741</v>
      </c>
      <c r="C55" s="8">
        <f>'[1]Removal pace breakdown'!B332</f>
        <v>31</v>
      </c>
      <c r="D55" s="8">
        <f>'[1]Removal pace breakdown'!C332</f>
        <v>18</v>
      </c>
      <c r="E55" s="8">
        <f>'[1]Removal pace breakdown'!D332</f>
        <v>22.3</v>
      </c>
      <c r="F55" s="8">
        <f>'[1]Removal pace breakdown'!E332</f>
        <v>30</v>
      </c>
      <c r="G55" s="8">
        <f>'[1]Removal pace breakdown'!F332</f>
        <v>14.3</v>
      </c>
      <c r="H55" s="8">
        <f>'[1]Removal pace breakdown'!G332</f>
        <v>24.2</v>
      </c>
      <c r="I55" s="8">
        <f>'[1]Removal pace breakdown'!H332</f>
        <v>7.9</v>
      </c>
      <c r="J55" s="16">
        <f>'[1]Removal pace breakdown'!I332</f>
        <v>3.1</v>
      </c>
      <c r="K55" s="8">
        <f>'[1]Removal pace breakdown'!J332</f>
        <v>2.5</v>
      </c>
      <c r="L55" s="8">
        <f>'[1]Removal pace breakdown'!K332</f>
        <v>4.3</v>
      </c>
      <c r="M55" s="8">
        <f>'[1]Removal pace breakdown'!L332</f>
        <v>4</v>
      </c>
      <c r="N55" s="8">
        <f>'[1]Removal pace breakdown'!M332</f>
        <v>6.5</v>
      </c>
      <c r="O55" s="8">
        <f>'[1]Removal pace breakdown'!N332</f>
        <v>7</v>
      </c>
      <c r="P55" s="8">
        <f>'[1]Removal pace breakdown'!O332</f>
        <v>5</v>
      </c>
      <c r="Q55" s="8">
        <f>'[1]Removal pace breakdown'!P332</f>
        <v>2.4</v>
      </c>
      <c r="R55" s="8">
        <f>'[1]Removal pace breakdown'!Q332</f>
        <v>1</v>
      </c>
      <c r="S55" s="16">
        <f>'[1]Removal pace breakdown'!R332</f>
        <v>7.7</v>
      </c>
      <c r="T55" s="8">
        <f>'[1]Removal pace breakdown'!S332</f>
        <v>12</v>
      </c>
      <c r="U55" s="8">
        <f>'[1]Removal pace breakdown'!T332</f>
        <v>0.9</v>
      </c>
      <c r="V55" s="8">
        <f>'[1]Removal pace breakdown'!U332</f>
        <v>5.8</v>
      </c>
      <c r="W55" s="16">
        <f>'[1]Removal pace breakdown'!V332</f>
        <v>2</v>
      </c>
      <c r="X55" s="16">
        <f>'[1]Removal pace breakdown'!W332</f>
        <v>3.9</v>
      </c>
      <c r="Y55" s="8">
        <f>'[1]Removal pace breakdown'!X332</f>
        <v>0.7</v>
      </c>
      <c r="Z55" s="8">
        <f>'[1]Removal pace breakdown'!Y332</f>
        <v>1</v>
      </c>
      <c r="AA55" s="16">
        <f>'[1]Removal pace breakdown'!Z332</f>
        <v>0.3</v>
      </c>
      <c r="AB55" s="16">
        <f>'[1]Removal pace breakdown'!AA332</f>
        <v>0</v>
      </c>
      <c r="AC55" s="8">
        <f>'[1]Removal pace breakdown'!AB332</f>
        <v>0.3</v>
      </c>
      <c r="AD55" s="8">
        <f>'[1]Removal pace breakdown'!AC332</f>
        <v>1.3</v>
      </c>
      <c r="AE55" s="8">
        <f>'[1]Removal pace breakdown'!AD332</f>
        <v>0.1</v>
      </c>
      <c r="AF55" s="16">
        <f>'[1]Removal pace breakdown'!AE332</f>
        <v>1.8</v>
      </c>
      <c r="AG55" s="16">
        <f>'[1]Removal pace breakdown'!AF332</f>
        <v>0</v>
      </c>
      <c r="AH55" s="8">
        <f>'[1]Removal pace breakdown'!AG332</f>
        <v>0</v>
      </c>
      <c r="AI55" s="8">
        <f>'[1]Removal pace breakdown'!AH332</f>
        <v>9.6999999999999993</v>
      </c>
      <c r="AJ55" s="8">
        <f>'[1]Removal pace breakdown'!AI332</f>
        <v>1.1000000000000001</v>
      </c>
      <c r="AK55" s="8">
        <f>'[1]Removal pace breakdown'!AJ332</f>
        <v>0</v>
      </c>
      <c r="AL55" s="8">
        <f>'[1]Removal pace breakdown'!AK332</f>
        <v>9</v>
      </c>
      <c r="AM55" s="8">
        <f>'[1]Removal pace breakdown'!AL332</f>
        <v>2</v>
      </c>
      <c r="AN55" s="8">
        <f>'[1]Removal pace breakdown'!AM332</f>
        <v>0.8</v>
      </c>
      <c r="AO55" s="8">
        <f>'[1]Removal pace breakdown'!AN332</f>
        <v>0</v>
      </c>
      <c r="AP55" s="8">
        <f>'[1]Removal pace breakdown'!AO332</f>
        <v>1</v>
      </c>
      <c r="AQ55" s="8">
        <f>'[1]Removal pace breakdown'!AP332</f>
        <v>5</v>
      </c>
      <c r="AR55" s="17">
        <f t="shared" si="2"/>
        <v>249.90000000000003</v>
      </c>
      <c r="AS55" s="17">
        <f t="shared" si="3"/>
        <v>13.700000000000001</v>
      </c>
      <c r="AT55" s="17">
        <f t="shared" si="4"/>
        <v>86.5</v>
      </c>
      <c r="AU55" s="17">
        <f t="shared" si="5"/>
        <v>66.799999999999983</v>
      </c>
      <c r="AV55" s="17">
        <f t="shared" si="6"/>
        <v>64.099999999999994</v>
      </c>
      <c r="AW55" s="17">
        <f t="shared" si="7"/>
        <v>18.8</v>
      </c>
      <c r="AX55" s="63">
        <f t="shared" si="0"/>
        <v>1749.3000000000002</v>
      </c>
      <c r="BC55" s="15">
        <f t="shared" si="21"/>
        <v>44126</v>
      </c>
      <c r="BD55" s="55">
        <v>43</v>
      </c>
      <c r="BE55" s="64">
        <f t="shared" si="53"/>
        <v>18.62</v>
      </c>
      <c r="BF55" s="64">
        <f t="shared" si="53"/>
        <v>18.270000000000003</v>
      </c>
      <c r="BG55" s="64">
        <f t="shared" si="53"/>
        <v>21.308700000000005</v>
      </c>
      <c r="BH55" s="64">
        <f t="shared" si="53"/>
        <v>18.790800000000001</v>
      </c>
      <c r="BI55" s="64">
        <f t="shared" si="53"/>
        <v>21.580300000000008</v>
      </c>
      <c r="BJ55" s="64" t="e">
        <f t="shared" si="53"/>
        <v>#N/A</v>
      </c>
      <c r="BL55" s="55">
        <v>43</v>
      </c>
      <c r="BM55" s="64">
        <f t="shared" si="54"/>
        <v>0.91000000000000014</v>
      </c>
      <c r="BN55" s="64">
        <f t="shared" si="54"/>
        <v>1.1900000000000002</v>
      </c>
      <c r="BO55" s="64">
        <f t="shared" si="54"/>
        <v>1.6450000000000002</v>
      </c>
      <c r="BP55" s="64">
        <f t="shared" si="54"/>
        <v>1.3076000000000001</v>
      </c>
      <c r="BQ55" s="64">
        <f t="shared" si="54"/>
        <v>1.4980000000000002</v>
      </c>
      <c r="BR55" s="64" t="e">
        <f t="shared" si="54"/>
        <v>#N/A</v>
      </c>
      <c r="BT55" s="55">
        <v>43</v>
      </c>
      <c r="BU55" s="64">
        <f t="shared" si="55"/>
        <v>7.3500000000000005</v>
      </c>
      <c r="BV55" s="64">
        <f t="shared" si="55"/>
        <v>4.6900000000000004</v>
      </c>
      <c r="BW55" s="64">
        <f t="shared" si="55"/>
        <v>6.7900000000000009</v>
      </c>
      <c r="BX55" s="64">
        <f t="shared" si="55"/>
        <v>4.2945000000000002</v>
      </c>
      <c r="BY55" s="64">
        <f t="shared" si="55"/>
        <v>6.86</v>
      </c>
      <c r="BZ55" s="64" t="e">
        <f t="shared" si="55"/>
        <v>#N/A</v>
      </c>
      <c r="CB55" s="55">
        <v>43</v>
      </c>
      <c r="CC55" s="64">
        <f t="shared" si="56"/>
        <v>4.83</v>
      </c>
      <c r="CD55" s="64">
        <f t="shared" si="56"/>
        <v>5.0400000000000009</v>
      </c>
      <c r="CE55" s="64">
        <f t="shared" si="56"/>
        <v>5.2829000000000006</v>
      </c>
      <c r="CF55" s="64">
        <f t="shared" si="56"/>
        <v>4.9840000000000009</v>
      </c>
      <c r="CG55" s="64">
        <f t="shared" si="56"/>
        <v>5.3851000000000013</v>
      </c>
      <c r="CH55" s="64" t="e">
        <f t="shared" si="56"/>
        <v>#N/A</v>
      </c>
      <c r="CJ55" s="55">
        <v>43</v>
      </c>
      <c r="CK55" s="64">
        <f t="shared" si="57"/>
        <v>4.1300000000000008</v>
      </c>
      <c r="CL55" s="64">
        <f t="shared" si="57"/>
        <v>5.74</v>
      </c>
      <c r="CM55" s="64">
        <f t="shared" si="57"/>
        <v>5.4012000000000011</v>
      </c>
      <c r="CN55" s="64">
        <f t="shared" si="57"/>
        <v>6.2831999999999999</v>
      </c>
      <c r="CO55" s="64">
        <f t="shared" si="57"/>
        <v>5.7589000000000006</v>
      </c>
      <c r="CP55" s="64" t="e">
        <f t="shared" si="57"/>
        <v>#N/A</v>
      </c>
      <c r="CR55" s="55">
        <v>43</v>
      </c>
      <c r="CS55" s="64">
        <f t="shared" si="58"/>
        <v>1.4000000000000001</v>
      </c>
      <c r="CT55" s="64">
        <f t="shared" si="58"/>
        <v>1.61</v>
      </c>
      <c r="CU55" s="64">
        <f t="shared" si="58"/>
        <v>2.1896000000000004</v>
      </c>
      <c r="CV55" s="64">
        <f t="shared" si="58"/>
        <v>1.9215000000000002</v>
      </c>
      <c r="CW55" s="64">
        <f t="shared" si="58"/>
        <v>2.0783</v>
      </c>
      <c r="CX55" s="64" t="e">
        <f t="shared" si="58"/>
        <v>#N/A</v>
      </c>
      <c r="CZ55" s="55">
        <v>43</v>
      </c>
      <c r="DA55" s="64">
        <f t="shared" si="51"/>
        <v>320</v>
      </c>
      <c r="DB55" s="64">
        <f t="shared" si="59"/>
        <v>170</v>
      </c>
      <c r="DC55" s="64">
        <f t="shared" si="59"/>
        <v>310</v>
      </c>
      <c r="DD55" s="64">
        <f t="shared" si="59"/>
        <v>130</v>
      </c>
      <c r="DE55" s="64">
        <f t="shared" si="59"/>
        <v>250</v>
      </c>
      <c r="DF55" s="64" t="e">
        <f t="shared" si="59"/>
        <v>#N/A</v>
      </c>
      <c r="DH55" s="55">
        <v>43</v>
      </c>
      <c r="DI55" s="64">
        <f t="shared" si="52"/>
        <v>330</v>
      </c>
      <c r="DJ55" s="64">
        <f t="shared" si="60"/>
        <v>190</v>
      </c>
      <c r="DK55" s="64">
        <f t="shared" si="60"/>
        <v>290</v>
      </c>
      <c r="DL55" s="64">
        <f t="shared" si="60"/>
        <v>173.5</v>
      </c>
      <c r="DM55" s="64">
        <f t="shared" si="60"/>
        <v>370</v>
      </c>
      <c r="DN55" s="64" t="e">
        <f t="shared" si="60"/>
        <v>#N/A</v>
      </c>
    </row>
    <row r="56" spans="1:118">
      <c r="A56" s="56" t="str">
        <f t="shared" si="1"/>
        <v>20172</v>
      </c>
      <c r="B56" s="15">
        <f>'[1]Removal pace breakdown'!A333</f>
        <v>42748</v>
      </c>
      <c r="C56" s="8">
        <f>'[1]Removal pace breakdown'!B333</f>
        <v>35</v>
      </c>
      <c r="D56" s="8">
        <f>'[1]Removal pace breakdown'!C333</f>
        <v>19</v>
      </c>
      <c r="E56" s="8">
        <f>'[1]Removal pace breakdown'!D333</f>
        <v>28.3</v>
      </c>
      <c r="F56" s="8">
        <f>'[1]Removal pace breakdown'!E333</f>
        <v>30</v>
      </c>
      <c r="G56" s="8">
        <f>'[1]Removal pace breakdown'!F333</f>
        <v>14.7</v>
      </c>
      <c r="H56" s="8">
        <f>'[1]Removal pace breakdown'!G333</f>
        <v>26</v>
      </c>
      <c r="I56" s="8">
        <f>'[1]Removal pace breakdown'!H333</f>
        <v>8.4</v>
      </c>
      <c r="J56" s="16">
        <f>'[1]Removal pace breakdown'!I333</f>
        <v>4.2</v>
      </c>
      <c r="K56" s="8">
        <f>'[1]Removal pace breakdown'!J333</f>
        <v>2.8</v>
      </c>
      <c r="L56" s="8">
        <f>'[1]Removal pace breakdown'!K333</f>
        <v>3.7</v>
      </c>
      <c r="M56" s="8">
        <f>'[1]Removal pace breakdown'!L333</f>
        <v>5</v>
      </c>
      <c r="N56" s="8">
        <f>'[1]Removal pace breakdown'!M333</f>
        <v>7.4</v>
      </c>
      <c r="O56" s="8">
        <f>'[1]Removal pace breakdown'!N333</f>
        <v>6.3</v>
      </c>
      <c r="P56" s="8">
        <f>'[1]Removal pace breakdown'!O333</f>
        <v>5.5</v>
      </c>
      <c r="Q56" s="8">
        <f>'[1]Removal pace breakdown'!P333</f>
        <v>5.0999999999999996</v>
      </c>
      <c r="R56" s="8">
        <f>'[1]Removal pace breakdown'!Q333</f>
        <v>1.5</v>
      </c>
      <c r="S56" s="16">
        <f>'[1]Removal pace breakdown'!R333</f>
        <v>6</v>
      </c>
      <c r="T56" s="8">
        <f>'[1]Removal pace breakdown'!S333</f>
        <v>10</v>
      </c>
      <c r="U56" s="8">
        <f>'[1]Removal pace breakdown'!T333</f>
        <v>1.8</v>
      </c>
      <c r="V56" s="8">
        <f>'[1]Removal pace breakdown'!U333</f>
        <v>5.5</v>
      </c>
      <c r="W56" s="16">
        <f>'[1]Removal pace breakdown'!V333</f>
        <v>2</v>
      </c>
      <c r="X56" s="16">
        <f>'[1]Removal pace breakdown'!W333</f>
        <v>5</v>
      </c>
      <c r="Y56" s="8">
        <f>'[1]Removal pace breakdown'!X333</f>
        <v>2</v>
      </c>
      <c r="Z56" s="8">
        <f>'[1]Removal pace breakdown'!Y333</f>
        <v>1</v>
      </c>
      <c r="AA56" s="16">
        <f>'[1]Removal pace breakdown'!Z333</f>
        <v>0.1</v>
      </c>
      <c r="AB56" s="16">
        <f>'[1]Removal pace breakdown'!AA333</f>
        <v>0</v>
      </c>
      <c r="AC56" s="8">
        <f>'[1]Removal pace breakdown'!AB333</f>
        <v>0</v>
      </c>
      <c r="AD56" s="8">
        <f>'[1]Removal pace breakdown'!AC333</f>
        <v>2.2999999999999998</v>
      </c>
      <c r="AE56" s="8">
        <f>'[1]Removal pace breakdown'!AD333</f>
        <v>0.1</v>
      </c>
      <c r="AF56" s="16">
        <f>'[1]Removal pace breakdown'!AE333</f>
        <v>1.2</v>
      </c>
      <c r="AG56" s="16">
        <f>'[1]Removal pace breakdown'!AF333</f>
        <v>0</v>
      </c>
      <c r="AH56" s="8">
        <f>'[1]Removal pace breakdown'!AG333</f>
        <v>0</v>
      </c>
      <c r="AI56" s="8">
        <f>'[1]Removal pace breakdown'!AH333</f>
        <v>9</v>
      </c>
      <c r="AJ56" s="8">
        <f>'[1]Removal pace breakdown'!AI333</f>
        <v>1</v>
      </c>
      <c r="AK56" s="8">
        <f>'[1]Removal pace breakdown'!AJ333</f>
        <v>0</v>
      </c>
      <c r="AL56" s="8">
        <f>'[1]Removal pace breakdown'!AK333</f>
        <v>10</v>
      </c>
      <c r="AM56" s="8">
        <f>'[1]Removal pace breakdown'!AL333</f>
        <v>1.5</v>
      </c>
      <c r="AN56" s="8">
        <f>'[1]Removal pace breakdown'!AM333</f>
        <v>0.8</v>
      </c>
      <c r="AO56" s="8">
        <f>'[1]Removal pace breakdown'!AN333</f>
        <v>0</v>
      </c>
      <c r="AP56" s="8">
        <f>'[1]Removal pace breakdown'!AO333</f>
        <v>1</v>
      </c>
      <c r="AQ56" s="8">
        <f>'[1]Removal pace breakdown'!AP333</f>
        <v>6</v>
      </c>
      <c r="AR56" s="17">
        <f t="shared" si="2"/>
        <v>269.2</v>
      </c>
      <c r="AS56" s="17">
        <f t="shared" si="3"/>
        <v>13.3</v>
      </c>
      <c r="AT56" s="17">
        <f t="shared" si="4"/>
        <v>95.3</v>
      </c>
      <c r="AU56" s="17">
        <f t="shared" si="5"/>
        <v>74.3</v>
      </c>
      <c r="AV56" s="17">
        <f t="shared" si="6"/>
        <v>67.8</v>
      </c>
      <c r="AW56" s="17">
        <f t="shared" si="7"/>
        <v>18.5</v>
      </c>
      <c r="AX56" s="63">
        <f t="shared" si="0"/>
        <v>1884.3999999999999</v>
      </c>
      <c r="BC56" s="15">
        <f t="shared" si="21"/>
        <v>44133</v>
      </c>
      <c r="BD56" s="55">
        <v>44</v>
      </c>
      <c r="BE56" s="64">
        <f t="shared" si="53"/>
        <v>19.579000000000001</v>
      </c>
      <c r="BF56" s="64">
        <f t="shared" si="53"/>
        <v>19.600000000000001</v>
      </c>
      <c r="BG56" s="64">
        <f t="shared" si="53"/>
        <v>21.552300000000002</v>
      </c>
      <c r="BH56" s="64">
        <f t="shared" si="53"/>
        <v>21.853300000000001</v>
      </c>
      <c r="BI56" s="64">
        <f t="shared" si="53"/>
        <v>21.914200000000001</v>
      </c>
      <c r="BJ56" s="64" t="e">
        <f t="shared" si="53"/>
        <v>#N/A</v>
      </c>
      <c r="BL56" s="55">
        <v>44</v>
      </c>
      <c r="BM56" s="64">
        <f t="shared" si="54"/>
        <v>0.96599999999999997</v>
      </c>
      <c r="BN56" s="64">
        <f t="shared" si="54"/>
        <v>1.05</v>
      </c>
      <c r="BO56" s="64">
        <f t="shared" si="54"/>
        <v>1.6520000000000004</v>
      </c>
      <c r="BP56" s="64">
        <f t="shared" si="54"/>
        <v>1.8130000000000002</v>
      </c>
      <c r="BQ56" s="64">
        <f t="shared" si="54"/>
        <v>1.5190000000000001</v>
      </c>
      <c r="BR56" s="64" t="e">
        <f t="shared" si="54"/>
        <v>#N/A</v>
      </c>
      <c r="BT56" s="55">
        <v>44</v>
      </c>
      <c r="BU56" s="64">
        <f t="shared" si="55"/>
        <v>7.3290000000000006</v>
      </c>
      <c r="BV56" s="64">
        <f t="shared" si="55"/>
        <v>6.0900000000000007</v>
      </c>
      <c r="BW56" s="64">
        <f t="shared" si="55"/>
        <v>6.7900000000000009</v>
      </c>
      <c r="BX56" s="64">
        <f t="shared" si="55"/>
        <v>6.8355000000000015</v>
      </c>
      <c r="BY56" s="64">
        <f t="shared" si="55"/>
        <v>6.8950000000000005</v>
      </c>
      <c r="BZ56" s="64" t="e">
        <f t="shared" si="55"/>
        <v>#N/A</v>
      </c>
      <c r="CB56" s="55">
        <v>44</v>
      </c>
      <c r="CC56" s="64">
        <f t="shared" si="56"/>
        <v>5.0750000000000011</v>
      </c>
      <c r="CD56" s="64">
        <f t="shared" si="56"/>
        <v>5.4600000000000009</v>
      </c>
      <c r="CE56" s="64">
        <f t="shared" si="56"/>
        <v>5.4390000000000009</v>
      </c>
      <c r="CF56" s="64">
        <f t="shared" si="56"/>
        <v>5.3130000000000006</v>
      </c>
      <c r="CG56" s="64">
        <f t="shared" si="56"/>
        <v>5.4340999999999999</v>
      </c>
      <c r="CH56" s="64" t="e">
        <f t="shared" si="56"/>
        <v>#N/A</v>
      </c>
      <c r="CJ56" s="55">
        <v>44</v>
      </c>
      <c r="CK56" s="64">
        <f t="shared" si="57"/>
        <v>4.8650000000000011</v>
      </c>
      <c r="CL56" s="64">
        <f t="shared" si="57"/>
        <v>5.3900000000000006</v>
      </c>
      <c r="CM56" s="64">
        <f t="shared" si="57"/>
        <v>5.53</v>
      </c>
      <c r="CN56" s="64">
        <f t="shared" si="57"/>
        <v>6.0788000000000011</v>
      </c>
      <c r="CO56" s="64">
        <f t="shared" si="57"/>
        <v>6.0200000000000005</v>
      </c>
      <c r="CP56" s="64" t="e">
        <f t="shared" si="57"/>
        <v>#N/A</v>
      </c>
      <c r="CR56" s="55">
        <v>44</v>
      </c>
      <c r="CS56" s="64">
        <f t="shared" si="58"/>
        <v>1.3440000000000001</v>
      </c>
      <c r="CT56" s="64">
        <f t="shared" si="58"/>
        <v>1.61</v>
      </c>
      <c r="CU56" s="64">
        <f t="shared" si="58"/>
        <v>2.1413000000000006</v>
      </c>
      <c r="CV56" s="64">
        <f t="shared" si="58"/>
        <v>1.8130000000000004</v>
      </c>
      <c r="CW56" s="64">
        <f t="shared" si="58"/>
        <v>2.0461</v>
      </c>
      <c r="CX56" s="64" t="e">
        <f t="shared" si="58"/>
        <v>#N/A</v>
      </c>
      <c r="CZ56" s="55">
        <v>44</v>
      </c>
      <c r="DA56" s="64">
        <f t="shared" si="51"/>
        <v>305</v>
      </c>
      <c r="DB56" s="64">
        <f t="shared" si="59"/>
        <v>220</v>
      </c>
      <c r="DC56" s="64">
        <f t="shared" si="59"/>
        <v>300</v>
      </c>
      <c r="DD56" s="64">
        <f t="shared" si="59"/>
        <v>260</v>
      </c>
      <c r="DE56" s="64">
        <f t="shared" si="59"/>
        <v>310</v>
      </c>
      <c r="DF56" s="64" t="e">
        <f t="shared" si="59"/>
        <v>#N/A</v>
      </c>
      <c r="DH56" s="55">
        <v>44</v>
      </c>
      <c r="DI56" s="64">
        <f t="shared" si="52"/>
        <v>362</v>
      </c>
      <c r="DJ56" s="64">
        <f t="shared" si="60"/>
        <v>330</v>
      </c>
      <c r="DK56" s="64">
        <f t="shared" si="60"/>
        <v>300</v>
      </c>
      <c r="DL56" s="64">
        <f t="shared" si="60"/>
        <v>386.5</v>
      </c>
      <c r="DM56" s="64">
        <f t="shared" si="60"/>
        <v>335</v>
      </c>
      <c r="DN56" s="64" t="e">
        <f t="shared" si="60"/>
        <v>#N/A</v>
      </c>
    </row>
    <row r="57" spans="1:118">
      <c r="A57" s="56" t="str">
        <f t="shared" si="1"/>
        <v>20173</v>
      </c>
      <c r="B57" s="15">
        <f>'[1]Removal pace breakdown'!A334</f>
        <v>42755</v>
      </c>
      <c r="C57" s="8">
        <f>'[1]Removal pace breakdown'!B334</f>
        <v>33</v>
      </c>
      <c r="D57" s="8">
        <f>'[1]Removal pace breakdown'!C334</f>
        <v>23</v>
      </c>
      <c r="E57" s="8">
        <f>'[1]Removal pace breakdown'!D334</f>
        <v>36.700000000000003</v>
      </c>
      <c r="F57" s="8">
        <f>'[1]Removal pace breakdown'!E334</f>
        <v>31.5</v>
      </c>
      <c r="G57" s="8">
        <f>'[1]Removal pace breakdown'!F334</f>
        <v>16.3</v>
      </c>
      <c r="H57" s="8">
        <f>'[1]Removal pace breakdown'!G334</f>
        <v>25</v>
      </c>
      <c r="I57" s="8">
        <f>'[1]Removal pace breakdown'!H334</f>
        <v>9.5</v>
      </c>
      <c r="J57" s="16">
        <f>'[1]Removal pace breakdown'!I334</f>
        <v>3.1</v>
      </c>
      <c r="K57" s="8">
        <f>'[1]Removal pace breakdown'!J334</f>
        <v>4.2</v>
      </c>
      <c r="L57" s="8">
        <f>'[1]Removal pace breakdown'!K334</f>
        <v>4.2</v>
      </c>
      <c r="M57" s="8">
        <f>'[1]Removal pace breakdown'!L334</f>
        <v>4.4000000000000004</v>
      </c>
      <c r="N57" s="8">
        <f>'[1]Removal pace breakdown'!M334</f>
        <v>7.5</v>
      </c>
      <c r="O57" s="8">
        <f>'[1]Removal pace breakdown'!N334</f>
        <v>5.7</v>
      </c>
      <c r="P57" s="8">
        <f>'[1]Removal pace breakdown'!O334</f>
        <v>5.5</v>
      </c>
      <c r="Q57" s="8">
        <f>'[1]Removal pace breakdown'!P334</f>
        <v>6.8</v>
      </c>
      <c r="R57" s="8">
        <f>'[1]Removal pace breakdown'!Q334</f>
        <v>1.2</v>
      </c>
      <c r="S57" s="16">
        <f>'[1]Removal pace breakdown'!R334</f>
        <v>7.8</v>
      </c>
      <c r="T57" s="8">
        <f>'[1]Removal pace breakdown'!S334</f>
        <v>10</v>
      </c>
      <c r="U57" s="8">
        <f>'[1]Removal pace breakdown'!T334</f>
        <v>2.1</v>
      </c>
      <c r="V57" s="8">
        <f>'[1]Removal pace breakdown'!U334</f>
        <v>8</v>
      </c>
      <c r="W57" s="16">
        <f>'[1]Removal pace breakdown'!V334</f>
        <v>2</v>
      </c>
      <c r="X57" s="16">
        <f>'[1]Removal pace breakdown'!W334</f>
        <v>4.2</v>
      </c>
      <c r="Y57" s="8">
        <f>'[1]Removal pace breakdown'!X334</f>
        <v>2.2000000000000002</v>
      </c>
      <c r="Z57" s="8">
        <f>'[1]Removal pace breakdown'!Y334</f>
        <v>1</v>
      </c>
      <c r="AA57" s="16">
        <f>'[1]Removal pace breakdown'!Z334</f>
        <v>0.5</v>
      </c>
      <c r="AB57" s="16">
        <f>'[1]Removal pace breakdown'!AA334</f>
        <v>0</v>
      </c>
      <c r="AC57" s="8">
        <f>'[1]Removal pace breakdown'!AB334</f>
        <v>0.4</v>
      </c>
      <c r="AD57" s="8">
        <f>'[1]Removal pace breakdown'!AC334</f>
        <v>2.2000000000000002</v>
      </c>
      <c r="AE57" s="8">
        <f>'[1]Removal pace breakdown'!AD334</f>
        <v>0.1</v>
      </c>
      <c r="AF57" s="16">
        <f>'[1]Removal pace breakdown'!AE334</f>
        <v>1.1000000000000001</v>
      </c>
      <c r="AG57" s="16">
        <f>'[1]Removal pace breakdown'!AF334</f>
        <v>0</v>
      </c>
      <c r="AH57" s="8">
        <f>'[1]Removal pace breakdown'!AG334</f>
        <v>0</v>
      </c>
      <c r="AI57" s="8">
        <f>'[1]Removal pace breakdown'!AH334</f>
        <v>5.7</v>
      </c>
      <c r="AJ57" s="8">
        <f>'[1]Removal pace breakdown'!AI334</f>
        <v>0.9</v>
      </c>
      <c r="AK57" s="8">
        <f>'[1]Removal pace breakdown'!AJ334</f>
        <v>0</v>
      </c>
      <c r="AL57" s="8">
        <f>'[1]Removal pace breakdown'!AK334</f>
        <v>12</v>
      </c>
      <c r="AM57" s="8">
        <f>'[1]Removal pace breakdown'!AL334</f>
        <v>5</v>
      </c>
      <c r="AN57" s="8">
        <f>'[1]Removal pace breakdown'!AM334</f>
        <v>2</v>
      </c>
      <c r="AO57" s="8">
        <f>'[1]Removal pace breakdown'!AN334</f>
        <v>0</v>
      </c>
      <c r="AP57" s="8">
        <f>'[1]Removal pace breakdown'!AO334</f>
        <v>1</v>
      </c>
      <c r="AQ57" s="8">
        <f>'[1]Removal pace breakdown'!AP334</f>
        <v>6.4</v>
      </c>
      <c r="AR57" s="17">
        <f t="shared" si="2"/>
        <v>292.19999999999993</v>
      </c>
      <c r="AS57" s="17">
        <f t="shared" si="3"/>
        <v>13.000000000000002</v>
      </c>
      <c r="AT57" s="17">
        <f t="shared" si="4"/>
        <v>106.2</v>
      </c>
      <c r="AU57" s="17">
        <f t="shared" si="5"/>
        <v>78.400000000000006</v>
      </c>
      <c r="AV57" s="17">
        <f t="shared" si="6"/>
        <v>75.900000000000006</v>
      </c>
      <c r="AW57" s="17">
        <f t="shared" si="7"/>
        <v>18.700000000000003</v>
      </c>
      <c r="AX57" s="63">
        <f t="shared" si="0"/>
        <v>2045.3999999999996</v>
      </c>
      <c r="BC57" s="15">
        <f t="shared" si="21"/>
        <v>44140</v>
      </c>
      <c r="BD57" s="55">
        <v>45</v>
      </c>
      <c r="BE57" s="64">
        <f t="shared" si="53"/>
        <v>19.611200000000007</v>
      </c>
      <c r="BF57" s="64">
        <f t="shared" si="53"/>
        <v>18.801300000000001</v>
      </c>
      <c r="BG57" s="64">
        <f t="shared" si="53"/>
        <v>20.738200000000006</v>
      </c>
      <c r="BH57" s="64">
        <f t="shared" si="53"/>
        <v>20.666799999999995</v>
      </c>
      <c r="BI57" s="64">
        <f t="shared" si="53"/>
        <v>22.390200000000004</v>
      </c>
      <c r="BJ57" s="64" t="e">
        <f t="shared" si="53"/>
        <v>#N/A</v>
      </c>
      <c r="BL57" s="55">
        <v>45</v>
      </c>
      <c r="BM57" s="64">
        <f t="shared" si="54"/>
        <v>0.94500000000000017</v>
      </c>
      <c r="BN57" s="64">
        <f t="shared" si="54"/>
        <v>1.0429999999999999</v>
      </c>
      <c r="BO57" s="64">
        <f t="shared" si="54"/>
        <v>1.6870000000000003</v>
      </c>
      <c r="BP57" s="64">
        <f t="shared" si="54"/>
        <v>1.4700000000000002</v>
      </c>
      <c r="BQ57" s="64">
        <f t="shared" si="54"/>
        <v>1.3860000000000001</v>
      </c>
      <c r="BR57" s="64" t="e">
        <f t="shared" si="54"/>
        <v>#N/A</v>
      </c>
      <c r="BT57" s="55">
        <v>45</v>
      </c>
      <c r="BU57" s="64">
        <f t="shared" si="55"/>
        <v>7.4340000000000002</v>
      </c>
      <c r="BV57" s="64">
        <f t="shared" si="55"/>
        <v>5.4810000000000008</v>
      </c>
      <c r="BW57" s="64">
        <f t="shared" si="55"/>
        <v>6.5100000000000007</v>
      </c>
      <c r="BX57" s="64">
        <f t="shared" si="55"/>
        <v>6.4820000000000002</v>
      </c>
      <c r="BY57" s="64">
        <f t="shared" si="55"/>
        <v>6.9300000000000006</v>
      </c>
      <c r="BZ57" s="64" t="e">
        <f t="shared" si="55"/>
        <v>#N/A</v>
      </c>
      <c r="CB57" s="55">
        <v>45</v>
      </c>
      <c r="CC57" s="64">
        <f t="shared" si="56"/>
        <v>4.9252000000000002</v>
      </c>
      <c r="CD57" s="64">
        <f t="shared" si="56"/>
        <v>5.3676000000000013</v>
      </c>
      <c r="CE57" s="64">
        <f t="shared" si="56"/>
        <v>5.0091999999999999</v>
      </c>
      <c r="CF57" s="64">
        <f t="shared" si="56"/>
        <v>5.3270000000000008</v>
      </c>
      <c r="CG57" s="64">
        <f t="shared" si="56"/>
        <v>5.6672000000000002</v>
      </c>
      <c r="CH57" s="64" t="e">
        <f t="shared" si="56"/>
        <v>#N/A</v>
      </c>
      <c r="CJ57" s="55">
        <v>45</v>
      </c>
      <c r="CK57" s="64">
        <f t="shared" si="57"/>
        <v>4.83</v>
      </c>
      <c r="CL57" s="64">
        <f t="shared" si="57"/>
        <v>5.2717000000000009</v>
      </c>
      <c r="CM57" s="64">
        <f t="shared" si="57"/>
        <v>5.4180000000000001</v>
      </c>
      <c r="CN57" s="64">
        <f t="shared" si="57"/>
        <v>5.3332999999999995</v>
      </c>
      <c r="CO57" s="64">
        <f t="shared" si="57"/>
        <v>6.2020000000000008</v>
      </c>
      <c r="CP57" s="64" t="e">
        <f t="shared" si="57"/>
        <v>#N/A</v>
      </c>
      <c r="CR57" s="55">
        <v>45</v>
      </c>
      <c r="CS57" s="64">
        <f t="shared" si="58"/>
        <v>1.4770000000000003</v>
      </c>
      <c r="CT57" s="64">
        <f t="shared" si="58"/>
        <v>1.6380000000000001</v>
      </c>
      <c r="CU57" s="64">
        <f t="shared" si="58"/>
        <v>2.1140000000000003</v>
      </c>
      <c r="CV57" s="64">
        <f t="shared" si="58"/>
        <v>2.0545</v>
      </c>
      <c r="CW57" s="64">
        <f t="shared" si="58"/>
        <v>2.2050000000000001</v>
      </c>
      <c r="CX57" s="64" t="e">
        <f t="shared" si="58"/>
        <v>#N/A</v>
      </c>
      <c r="CZ57" s="55">
        <v>45</v>
      </c>
      <c r="DA57" s="64">
        <f t="shared" si="51"/>
        <v>334</v>
      </c>
      <c r="DB57" s="64">
        <f t="shared" si="59"/>
        <v>268</v>
      </c>
      <c r="DC57" s="64">
        <f t="shared" si="59"/>
        <v>290</v>
      </c>
      <c r="DD57" s="64">
        <f t="shared" si="59"/>
        <v>300</v>
      </c>
      <c r="DE57" s="64">
        <f t="shared" si="59"/>
        <v>300</v>
      </c>
      <c r="DF57" s="64" t="e">
        <f t="shared" si="59"/>
        <v>#N/A</v>
      </c>
      <c r="DH57" s="55">
        <v>45</v>
      </c>
      <c r="DI57" s="64">
        <f t="shared" si="52"/>
        <v>338</v>
      </c>
      <c r="DJ57" s="64">
        <f t="shared" si="60"/>
        <v>260</v>
      </c>
      <c r="DK57" s="64">
        <f t="shared" si="60"/>
        <v>300</v>
      </c>
      <c r="DL57" s="64">
        <f t="shared" si="60"/>
        <v>356</v>
      </c>
      <c r="DM57" s="64">
        <f t="shared" si="60"/>
        <v>350</v>
      </c>
      <c r="DN57" s="64" t="e">
        <f t="shared" si="60"/>
        <v>#N/A</v>
      </c>
    </row>
    <row r="58" spans="1:118">
      <c r="A58" s="56" t="str">
        <f t="shared" si="1"/>
        <v>20176</v>
      </c>
      <c r="B58" s="15">
        <f>'[1]Removal pace breakdown'!A335</f>
        <v>42776</v>
      </c>
      <c r="C58" s="8">
        <f>'[1]Removal pace breakdown'!B335</f>
        <v>33</v>
      </c>
      <c r="D58" s="8">
        <f>'[1]Removal pace breakdown'!C335</f>
        <v>19</v>
      </c>
      <c r="E58" s="8">
        <f>'[1]Removal pace breakdown'!D335</f>
        <v>32.700000000000003</v>
      </c>
      <c r="F58" s="8">
        <f>'[1]Removal pace breakdown'!E335</f>
        <v>32.1</v>
      </c>
      <c r="G58" s="8">
        <f>'[1]Removal pace breakdown'!F335</f>
        <v>14.6</v>
      </c>
      <c r="H58" s="8">
        <f>'[1]Removal pace breakdown'!G335</f>
        <v>26</v>
      </c>
      <c r="I58" s="8">
        <f>'[1]Removal pace breakdown'!H335</f>
        <v>12.8</v>
      </c>
      <c r="J58" s="16">
        <f>'[1]Removal pace breakdown'!I335</f>
        <v>5.6</v>
      </c>
      <c r="K58" s="8">
        <f>'[1]Removal pace breakdown'!J335</f>
        <v>1.2</v>
      </c>
      <c r="L58" s="8">
        <f>'[1]Removal pace breakdown'!K335</f>
        <v>2.1</v>
      </c>
      <c r="M58" s="8">
        <f>'[1]Removal pace breakdown'!L335</f>
        <v>4</v>
      </c>
      <c r="N58" s="8">
        <f>'[1]Removal pace breakdown'!M335</f>
        <v>6</v>
      </c>
      <c r="O58" s="8">
        <f>'[1]Removal pace breakdown'!N335</f>
        <v>8.5</v>
      </c>
      <c r="P58" s="8">
        <f>'[1]Removal pace breakdown'!O335</f>
        <v>5.5</v>
      </c>
      <c r="Q58" s="8">
        <f>'[1]Removal pace breakdown'!P335</f>
        <v>2.5</v>
      </c>
      <c r="R58" s="8">
        <f>'[1]Removal pace breakdown'!Q335</f>
        <v>1.5</v>
      </c>
      <c r="S58" s="16">
        <f>'[1]Removal pace breakdown'!R335</f>
        <v>7.3</v>
      </c>
      <c r="T58" s="8">
        <f>'[1]Removal pace breakdown'!S335</f>
        <v>10.1</v>
      </c>
      <c r="U58" s="8">
        <f>'[1]Removal pace breakdown'!T335</f>
        <v>0.5</v>
      </c>
      <c r="V58" s="8">
        <f>'[1]Removal pace breakdown'!U335</f>
        <v>6</v>
      </c>
      <c r="W58" s="16">
        <f>'[1]Removal pace breakdown'!V335</f>
        <v>2</v>
      </c>
      <c r="X58" s="16">
        <f>'[1]Removal pace breakdown'!W335</f>
        <v>4.9000000000000004</v>
      </c>
      <c r="Y58" s="8">
        <f>'[1]Removal pace breakdown'!X335</f>
        <v>1.5</v>
      </c>
      <c r="Z58" s="8">
        <f>'[1]Removal pace breakdown'!Y335</f>
        <v>0.5</v>
      </c>
      <c r="AA58" s="16">
        <f>'[1]Removal pace breakdown'!Z335</f>
        <v>0</v>
      </c>
      <c r="AB58" s="16">
        <f>'[1]Removal pace breakdown'!AA335</f>
        <v>0</v>
      </c>
      <c r="AC58" s="8">
        <f>'[1]Removal pace breakdown'!AB335</f>
        <v>0.6</v>
      </c>
      <c r="AD58" s="8">
        <f>'[1]Removal pace breakdown'!AC335</f>
        <v>2.2000000000000002</v>
      </c>
      <c r="AE58" s="8">
        <f>'[1]Removal pace breakdown'!AD335</f>
        <v>0.5</v>
      </c>
      <c r="AF58" s="16">
        <f>'[1]Removal pace breakdown'!AE335</f>
        <v>1.8</v>
      </c>
      <c r="AG58" s="16">
        <f>'[1]Removal pace breakdown'!AF335</f>
        <v>0</v>
      </c>
      <c r="AH58" s="8">
        <f>'[1]Removal pace breakdown'!AG335</f>
        <v>0</v>
      </c>
      <c r="AI58" s="8">
        <f>'[1]Removal pace breakdown'!AH335</f>
        <v>9.5</v>
      </c>
      <c r="AJ58" s="8">
        <f>'[1]Removal pace breakdown'!AI335</f>
        <v>1</v>
      </c>
      <c r="AK58" s="8">
        <f>'[1]Removal pace breakdown'!AJ335</f>
        <v>0</v>
      </c>
      <c r="AL58" s="8">
        <f>'[1]Removal pace breakdown'!AK335</f>
        <v>12</v>
      </c>
      <c r="AM58" s="8">
        <f>'[1]Removal pace breakdown'!AL335</f>
        <v>4</v>
      </c>
      <c r="AN58" s="8">
        <f>'[1]Removal pace breakdown'!AM335</f>
        <v>3</v>
      </c>
      <c r="AO58" s="8">
        <f>'[1]Removal pace breakdown'!AN335</f>
        <v>0</v>
      </c>
      <c r="AP58" s="8">
        <f>'[1]Removal pace breakdown'!AO335</f>
        <v>1</v>
      </c>
      <c r="AQ58" s="8">
        <f>'[1]Removal pace breakdown'!AP335</f>
        <v>2.6</v>
      </c>
      <c r="AR58" s="17">
        <f t="shared" si="2"/>
        <v>278.10000000000002</v>
      </c>
      <c r="AS58" s="17">
        <f t="shared" si="3"/>
        <v>13.8</v>
      </c>
      <c r="AT58" s="17">
        <f t="shared" si="4"/>
        <v>103.30000000000001</v>
      </c>
      <c r="AU58" s="17">
        <f t="shared" si="5"/>
        <v>74.899999999999991</v>
      </c>
      <c r="AV58" s="17">
        <f t="shared" si="6"/>
        <v>64.5</v>
      </c>
      <c r="AW58" s="17">
        <f t="shared" si="7"/>
        <v>21.599999999999998</v>
      </c>
      <c r="AX58" s="63">
        <f t="shared" si="0"/>
        <v>1946.7000000000003</v>
      </c>
      <c r="BC58" s="15">
        <f t="shared" si="21"/>
        <v>44147</v>
      </c>
      <c r="BD58" s="55">
        <v>46</v>
      </c>
      <c r="BE58" s="64">
        <f t="shared" si="53"/>
        <v>19.873000000000008</v>
      </c>
      <c r="BF58" s="64">
        <f t="shared" si="53"/>
        <v>19.997600000000002</v>
      </c>
      <c r="BG58" s="64">
        <f t="shared" si="53"/>
        <v>20.110299999999999</v>
      </c>
      <c r="BH58" s="64">
        <f t="shared" si="53"/>
        <v>22.150099999999998</v>
      </c>
      <c r="BI58" s="64">
        <f t="shared" si="53"/>
        <v>22.218699999999998</v>
      </c>
      <c r="BJ58" s="64" t="e">
        <f t="shared" si="53"/>
        <v>#N/A</v>
      </c>
      <c r="BL58" s="55">
        <v>46</v>
      </c>
      <c r="BM58" s="64">
        <f t="shared" si="54"/>
        <v>1.2670000000000001</v>
      </c>
      <c r="BN58" s="64">
        <f t="shared" si="54"/>
        <v>1.099</v>
      </c>
      <c r="BO58" s="64">
        <f t="shared" si="54"/>
        <v>1.8200000000000003</v>
      </c>
      <c r="BP58" s="64">
        <f t="shared" si="54"/>
        <v>1.8410000000000002</v>
      </c>
      <c r="BQ58" s="64">
        <f t="shared" si="54"/>
        <v>1.61</v>
      </c>
      <c r="BR58" s="64" t="e">
        <f t="shared" si="54"/>
        <v>#N/A</v>
      </c>
      <c r="BT58" s="55">
        <v>46</v>
      </c>
      <c r="BU58" s="64">
        <f t="shared" si="55"/>
        <v>7.2590000000000012</v>
      </c>
      <c r="BV58" s="64">
        <f t="shared" si="55"/>
        <v>6.979000000000001</v>
      </c>
      <c r="BW58" s="64">
        <f t="shared" si="55"/>
        <v>5.8800000000000008</v>
      </c>
      <c r="BX58" s="64">
        <f t="shared" si="55"/>
        <v>7.2569000000000008</v>
      </c>
      <c r="BY58" s="64">
        <f t="shared" si="55"/>
        <v>6.8250000000000011</v>
      </c>
      <c r="BZ58" s="64" t="e">
        <f t="shared" si="55"/>
        <v>#N/A</v>
      </c>
      <c r="CB58" s="55">
        <v>46</v>
      </c>
      <c r="CC58" s="64">
        <f t="shared" si="56"/>
        <v>5.0120000000000005</v>
      </c>
      <c r="CD58" s="64">
        <f t="shared" si="56"/>
        <v>5.2640000000000011</v>
      </c>
      <c r="CE58" s="64">
        <f t="shared" si="56"/>
        <v>4.9560000000000013</v>
      </c>
      <c r="CF58" s="64">
        <f t="shared" si="56"/>
        <v>5.3501000000000012</v>
      </c>
      <c r="CG58" s="64">
        <f t="shared" si="56"/>
        <v>5.4852000000000007</v>
      </c>
      <c r="CH58" s="64" t="e">
        <f t="shared" si="56"/>
        <v>#N/A</v>
      </c>
      <c r="CJ58" s="55">
        <v>46</v>
      </c>
      <c r="CK58" s="64">
        <f t="shared" si="57"/>
        <v>4.7600000000000007</v>
      </c>
      <c r="CL58" s="64">
        <f t="shared" si="57"/>
        <v>5.1785999999999994</v>
      </c>
      <c r="CM58" s="64">
        <f t="shared" si="57"/>
        <v>5.2983000000000002</v>
      </c>
      <c r="CN58" s="64">
        <f t="shared" si="57"/>
        <v>5.6721000000000004</v>
      </c>
      <c r="CO58" s="64">
        <f t="shared" si="57"/>
        <v>5.9885000000000002</v>
      </c>
      <c r="CP58" s="64" t="e">
        <f t="shared" si="57"/>
        <v>#N/A</v>
      </c>
      <c r="CR58" s="55">
        <v>46</v>
      </c>
      <c r="CS58" s="64">
        <f t="shared" si="58"/>
        <v>1.575</v>
      </c>
      <c r="CT58" s="64">
        <f t="shared" si="58"/>
        <v>1.4770000000000001</v>
      </c>
      <c r="CU58" s="64">
        <f t="shared" si="58"/>
        <v>2.1560000000000001</v>
      </c>
      <c r="CV58" s="64">
        <f t="shared" si="58"/>
        <v>2.0300000000000002</v>
      </c>
      <c r="CW58" s="64">
        <f t="shared" si="58"/>
        <v>2.31</v>
      </c>
      <c r="CX58" s="64" t="e">
        <f t="shared" si="58"/>
        <v>#N/A</v>
      </c>
      <c r="CZ58" s="55">
        <v>46</v>
      </c>
      <c r="DA58" s="64">
        <f t="shared" si="51"/>
        <v>313</v>
      </c>
      <c r="DB58" s="64">
        <f t="shared" si="59"/>
        <v>280</v>
      </c>
      <c r="DC58" s="64">
        <f t="shared" si="59"/>
        <v>250</v>
      </c>
      <c r="DD58" s="64">
        <f t="shared" si="59"/>
        <v>340</v>
      </c>
      <c r="DE58" s="64">
        <f t="shared" si="59"/>
        <v>280</v>
      </c>
      <c r="DF58" s="64" t="e">
        <f t="shared" si="59"/>
        <v>#N/A</v>
      </c>
      <c r="DH58" s="55">
        <v>46</v>
      </c>
      <c r="DI58" s="64">
        <f t="shared" si="52"/>
        <v>326</v>
      </c>
      <c r="DJ58" s="64">
        <f t="shared" si="60"/>
        <v>372</v>
      </c>
      <c r="DK58" s="64">
        <f t="shared" si="60"/>
        <v>290</v>
      </c>
      <c r="DL58" s="64">
        <f t="shared" si="60"/>
        <v>386.70000000000005</v>
      </c>
      <c r="DM58" s="64">
        <f t="shared" si="60"/>
        <v>330</v>
      </c>
      <c r="DN58" s="64" t="e">
        <f t="shared" si="60"/>
        <v>#N/A</v>
      </c>
    </row>
    <row r="59" spans="1:118">
      <c r="A59" s="56" t="str">
        <f t="shared" si="1"/>
        <v>20177</v>
      </c>
      <c r="B59" s="15">
        <f>'[1]Removal pace breakdown'!A336</f>
        <v>42783</v>
      </c>
      <c r="C59" s="8">
        <f>'[1]Removal pace breakdown'!B336</f>
        <v>30</v>
      </c>
      <c r="D59" s="8">
        <f>'[1]Removal pace breakdown'!C336</f>
        <v>18</v>
      </c>
      <c r="E59" s="8">
        <f>'[1]Removal pace breakdown'!D336</f>
        <v>29.5</v>
      </c>
      <c r="F59" s="8">
        <f>'[1]Removal pace breakdown'!E336</f>
        <v>33.1</v>
      </c>
      <c r="G59" s="8">
        <f>'[1]Removal pace breakdown'!F336</f>
        <v>12.7</v>
      </c>
      <c r="H59" s="8">
        <f>'[1]Removal pace breakdown'!G336</f>
        <v>23</v>
      </c>
      <c r="I59" s="8">
        <f>'[1]Removal pace breakdown'!H336</f>
        <v>11.4</v>
      </c>
      <c r="J59" s="16">
        <f>'[1]Removal pace breakdown'!I336</f>
        <v>4.5</v>
      </c>
      <c r="K59" s="8">
        <f>'[1]Removal pace breakdown'!J336</f>
        <v>2.8</v>
      </c>
      <c r="L59" s="8">
        <f>'[1]Removal pace breakdown'!K336</f>
        <v>2.2000000000000002</v>
      </c>
      <c r="M59" s="8">
        <f>'[1]Removal pace breakdown'!L336</f>
        <v>4</v>
      </c>
      <c r="N59" s="8">
        <f>'[1]Removal pace breakdown'!M336</f>
        <v>7</v>
      </c>
      <c r="O59" s="8">
        <f>'[1]Removal pace breakdown'!N336</f>
        <v>8</v>
      </c>
      <c r="P59" s="8">
        <f>'[1]Removal pace breakdown'!O336</f>
        <v>5</v>
      </c>
      <c r="Q59" s="8">
        <f>'[1]Removal pace breakdown'!P336</f>
        <v>3</v>
      </c>
      <c r="R59" s="8">
        <f>'[1]Removal pace breakdown'!Q336</f>
        <v>1.5</v>
      </c>
      <c r="S59" s="16">
        <f>'[1]Removal pace breakdown'!R336</f>
        <v>7.6</v>
      </c>
      <c r="T59" s="8">
        <f>'[1]Removal pace breakdown'!S336</f>
        <v>10</v>
      </c>
      <c r="U59" s="8">
        <f>'[1]Removal pace breakdown'!T336</f>
        <v>0.8</v>
      </c>
      <c r="V59" s="8">
        <f>'[1]Removal pace breakdown'!U336</f>
        <v>9</v>
      </c>
      <c r="W59" s="16">
        <f>'[1]Removal pace breakdown'!V336</f>
        <v>2</v>
      </c>
      <c r="X59" s="16">
        <f>'[1]Removal pace breakdown'!W336</f>
        <v>3.9</v>
      </c>
      <c r="Y59" s="8">
        <f>'[1]Removal pace breakdown'!X336</f>
        <v>1</v>
      </c>
      <c r="Z59" s="8">
        <f>'[1]Removal pace breakdown'!Y336</f>
        <v>0.5</v>
      </c>
      <c r="AA59" s="16">
        <f>'[1]Removal pace breakdown'!Z336</f>
        <v>0</v>
      </c>
      <c r="AB59" s="16">
        <f>'[1]Removal pace breakdown'!AA336</f>
        <v>0</v>
      </c>
      <c r="AC59" s="8">
        <f>'[1]Removal pace breakdown'!AB336</f>
        <v>0.4</v>
      </c>
      <c r="AD59" s="8">
        <f>'[1]Removal pace breakdown'!AC336</f>
        <v>2.1</v>
      </c>
      <c r="AE59" s="8">
        <f>'[1]Removal pace breakdown'!AD336</f>
        <v>0.3</v>
      </c>
      <c r="AF59" s="16">
        <f>'[1]Removal pace breakdown'!AE336</f>
        <v>1</v>
      </c>
      <c r="AG59" s="16">
        <f>'[1]Removal pace breakdown'!AF336</f>
        <v>0</v>
      </c>
      <c r="AH59" s="8">
        <f>'[1]Removal pace breakdown'!AG336</f>
        <v>0</v>
      </c>
      <c r="AI59" s="8">
        <f>'[1]Removal pace breakdown'!AH336</f>
        <v>5.5</v>
      </c>
      <c r="AJ59" s="8">
        <f>'[1]Removal pace breakdown'!AI336</f>
        <v>1</v>
      </c>
      <c r="AK59" s="8">
        <f>'[1]Removal pace breakdown'!AJ336</f>
        <v>0</v>
      </c>
      <c r="AL59" s="8">
        <f>'[1]Removal pace breakdown'!AK336</f>
        <v>14</v>
      </c>
      <c r="AM59" s="8">
        <f>'[1]Removal pace breakdown'!AL336</f>
        <v>6</v>
      </c>
      <c r="AN59" s="8">
        <f>'[1]Removal pace breakdown'!AM336</f>
        <v>1</v>
      </c>
      <c r="AO59" s="8">
        <f>'[1]Removal pace breakdown'!AN336</f>
        <v>0</v>
      </c>
      <c r="AP59" s="8">
        <f>'[1]Removal pace breakdown'!AO336</f>
        <v>1</v>
      </c>
      <c r="AQ59" s="8">
        <f>'[1]Removal pace breakdown'!AP336</f>
        <v>4.5999999999999996</v>
      </c>
      <c r="AR59" s="17">
        <f t="shared" si="2"/>
        <v>267.40000000000009</v>
      </c>
      <c r="AS59" s="17">
        <f t="shared" si="3"/>
        <v>13.299999999999999</v>
      </c>
      <c r="AT59" s="17">
        <f t="shared" si="4"/>
        <v>100.1</v>
      </c>
      <c r="AU59" s="17">
        <f t="shared" si="5"/>
        <v>69.3</v>
      </c>
      <c r="AV59" s="17">
        <f t="shared" si="6"/>
        <v>65.699999999999989</v>
      </c>
      <c r="AW59" s="17">
        <f t="shared" si="7"/>
        <v>19</v>
      </c>
      <c r="AX59" s="63">
        <f t="shared" si="0"/>
        <v>1871.8000000000006</v>
      </c>
      <c r="BC59" s="15">
        <f t="shared" si="21"/>
        <v>44154</v>
      </c>
      <c r="BD59" s="55">
        <v>47</v>
      </c>
      <c r="BE59" s="64">
        <f t="shared" si="53"/>
        <v>19.376000000000001</v>
      </c>
      <c r="BF59" s="64">
        <f t="shared" si="53"/>
        <v>19.318600000000004</v>
      </c>
      <c r="BG59" s="64">
        <f t="shared" si="53"/>
        <v>19.499200000000005</v>
      </c>
      <c r="BH59" s="64">
        <f t="shared" si="53"/>
        <v>21.429100000000002</v>
      </c>
      <c r="BI59" s="64">
        <f t="shared" si="53"/>
        <v>22.563100000000006</v>
      </c>
      <c r="BJ59" s="64" t="e">
        <f t="shared" si="53"/>
        <v>#N/A</v>
      </c>
      <c r="BL59" s="55">
        <v>47</v>
      </c>
      <c r="BM59" s="64">
        <f t="shared" si="54"/>
        <v>0.87500000000000011</v>
      </c>
      <c r="BN59" s="64">
        <f t="shared" si="54"/>
        <v>1.05</v>
      </c>
      <c r="BO59" s="64">
        <f t="shared" si="54"/>
        <v>1.6660000000000001</v>
      </c>
      <c r="BP59" s="64">
        <f t="shared" si="54"/>
        <v>1.6170000000000002</v>
      </c>
      <c r="BQ59" s="64">
        <f t="shared" si="54"/>
        <v>1.6800000000000004</v>
      </c>
      <c r="BR59" s="64" t="e">
        <f t="shared" si="54"/>
        <v>#N/A</v>
      </c>
      <c r="BT59" s="55">
        <v>47</v>
      </c>
      <c r="BU59" s="64">
        <f t="shared" si="55"/>
        <v>7.1120000000000001</v>
      </c>
      <c r="BV59" s="64">
        <f t="shared" si="55"/>
        <v>5.9850000000000003</v>
      </c>
      <c r="BW59" s="64">
        <f t="shared" si="55"/>
        <v>6.16</v>
      </c>
      <c r="BX59" s="64">
        <f t="shared" si="55"/>
        <v>6.4540000000000006</v>
      </c>
      <c r="BY59" s="64">
        <f t="shared" si="55"/>
        <v>7.1400000000000006</v>
      </c>
      <c r="BZ59" s="64" t="e">
        <f t="shared" si="55"/>
        <v>#N/A</v>
      </c>
      <c r="CB59" s="55">
        <v>47</v>
      </c>
      <c r="CC59" s="64">
        <f t="shared" si="56"/>
        <v>5.0400000000000009</v>
      </c>
      <c r="CD59" s="64">
        <f t="shared" si="56"/>
        <v>5.4180000000000001</v>
      </c>
      <c r="CE59" s="64">
        <f t="shared" si="56"/>
        <v>4.5010000000000003</v>
      </c>
      <c r="CF59" s="64">
        <f t="shared" si="56"/>
        <v>5.516</v>
      </c>
      <c r="CG59" s="64">
        <f t="shared" si="56"/>
        <v>5.7022000000000004</v>
      </c>
      <c r="CH59" s="64" t="e">
        <f t="shared" si="56"/>
        <v>#N/A</v>
      </c>
      <c r="CJ59" s="55">
        <v>47</v>
      </c>
      <c r="CK59" s="64">
        <f t="shared" si="57"/>
        <v>4.8090000000000011</v>
      </c>
      <c r="CL59" s="64">
        <f t="shared" si="57"/>
        <v>5.3116000000000003</v>
      </c>
      <c r="CM59" s="64">
        <f t="shared" si="57"/>
        <v>5.1106999999999996</v>
      </c>
      <c r="CN59" s="64">
        <f t="shared" si="57"/>
        <v>5.8541000000000016</v>
      </c>
      <c r="CO59" s="64">
        <f t="shared" si="57"/>
        <v>5.649</v>
      </c>
      <c r="CP59" s="64" t="e">
        <f t="shared" si="57"/>
        <v>#N/A</v>
      </c>
      <c r="CR59" s="55">
        <v>47</v>
      </c>
      <c r="CS59" s="64">
        <f t="shared" si="58"/>
        <v>1.54</v>
      </c>
      <c r="CT59" s="64">
        <f t="shared" si="58"/>
        <v>1.554</v>
      </c>
      <c r="CU59" s="64">
        <f t="shared" si="58"/>
        <v>2.0615000000000001</v>
      </c>
      <c r="CV59" s="64">
        <f t="shared" si="58"/>
        <v>1.988</v>
      </c>
      <c r="CW59" s="64">
        <f t="shared" si="58"/>
        <v>2.3919000000000001</v>
      </c>
      <c r="CX59" s="64" t="e">
        <f t="shared" si="58"/>
        <v>#N/A</v>
      </c>
      <c r="CZ59" s="55">
        <v>47</v>
      </c>
      <c r="DA59" s="64">
        <f t="shared" si="51"/>
        <v>307</v>
      </c>
      <c r="DB59" s="64">
        <f t="shared" si="59"/>
        <v>275</v>
      </c>
      <c r="DC59" s="64">
        <f t="shared" si="59"/>
        <v>250</v>
      </c>
      <c r="DD59" s="64">
        <f t="shared" si="59"/>
        <v>300</v>
      </c>
      <c r="DE59" s="64">
        <f t="shared" si="59"/>
        <v>330</v>
      </c>
      <c r="DF59" s="64" t="e">
        <f t="shared" si="59"/>
        <v>#N/A</v>
      </c>
      <c r="DH59" s="55">
        <v>47</v>
      </c>
      <c r="DI59" s="64">
        <f t="shared" si="52"/>
        <v>309</v>
      </c>
      <c r="DJ59" s="64">
        <f t="shared" si="60"/>
        <v>265</v>
      </c>
      <c r="DK59" s="64">
        <f t="shared" si="60"/>
        <v>290</v>
      </c>
      <c r="DL59" s="64">
        <f t="shared" si="60"/>
        <v>345</v>
      </c>
      <c r="DM59" s="64">
        <f t="shared" si="60"/>
        <v>360</v>
      </c>
      <c r="DN59" s="64" t="e">
        <f t="shared" si="60"/>
        <v>#N/A</v>
      </c>
    </row>
    <row r="60" spans="1:118">
      <c r="A60" s="56" t="str">
        <f t="shared" si="1"/>
        <v>20178</v>
      </c>
      <c r="B60" s="15">
        <f>'[1]Removal pace breakdown'!A337</f>
        <v>42790</v>
      </c>
      <c r="C60" s="8">
        <f>'[1]Removal pace breakdown'!B337</f>
        <v>32</v>
      </c>
      <c r="D60" s="8">
        <f>'[1]Removal pace breakdown'!C337</f>
        <v>19</v>
      </c>
      <c r="E60" s="8">
        <f>'[1]Removal pace breakdown'!D337</f>
        <v>28.5</v>
      </c>
      <c r="F60" s="8">
        <f>'[1]Removal pace breakdown'!E337</f>
        <v>29.2</v>
      </c>
      <c r="G60" s="8">
        <f>'[1]Removal pace breakdown'!F337</f>
        <v>13</v>
      </c>
      <c r="H60" s="8">
        <f>'[1]Removal pace breakdown'!G337</f>
        <v>21</v>
      </c>
      <c r="I60" s="8">
        <f>'[1]Removal pace breakdown'!H337</f>
        <v>9.6</v>
      </c>
      <c r="J60" s="16">
        <f>'[1]Removal pace breakdown'!I337</f>
        <v>4.2</v>
      </c>
      <c r="K60" s="8">
        <f>'[1]Removal pace breakdown'!J337</f>
        <v>5</v>
      </c>
      <c r="L60" s="8">
        <f>'[1]Removal pace breakdown'!K337</f>
        <v>2.8</v>
      </c>
      <c r="M60" s="8">
        <f>'[1]Removal pace breakdown'!L337</f>
        <v>4</v>
      </c>
      <c r="N60" s="8">
        <f>'[1]Removal pace breakdown'!M337</f>
        <v>9</v>
      </c>
      <c r="O60" s="8">
        <f>'[1]Removal pace breakdown'!N337</f>
        <v>6.5</v>
      </c>
      <c r="P60" s="8">
        <f>'[1]Removal pace breakdown'!O337</f>
        <v>5</v>
      </c>
      <c r="Q60" s="8">
        <f>'[1]Removal pace breakdown'!P337</f>
        <v>5.5</v>
      </c>
      <c r="R60" s="8">
        <f>'[1]Removal pace breakdown'!Q337</f>
        <v>1.1000000000000001</v>
      </c>
      <c r="S60" s="16">
        <f>'[1]Removal pace breakdown'!R337</f>
        <v>7</v>
      </c>
      <c r="T60" s="8">
        <f>'[1]Removal pace breakdown'!S337</f>
        <v>9.5</v>
      </c>
      <c r="U60" s="8">
        <f>'[1]Removal pace breakdown'!T337</f>
        <v>0.6</v>
      </c>
      <c r="V60" s="8">
        <f>'[1]Removal pace breakdown'!U337</f>
        <v>9</v>
      </c>
      <c r="W60" s="16">
        <f>'[1]Removal pace breakdown'!V337</f>
        <v>2</v>
      </c>
      <c r="X60" s="16">
        <f>'[1]Removal pace breakdown'!W337</f>
        <v>3.8</v>
      </c>
      <c r="Y60" s="8">
        <f>'[1]Removal pace breakdown'!X337</f>
        <v>1.7</v>
      </c>
      <c r="Z60" s="8">
        <f>'[1]Removal pace breakdown'!Y337</f>
        <v>0</v>
      </c>
      <c r="AA60" s="16">
        <f>'[1]Removal pace breakdown'!Z337</f>
        <v>0</v>
      </c>
      <c r="AB60" s="16">
        <f>'[1]Removal pace breakdown'!AA337</f>
        <v>0</v>
      </c>
      <c r="AC60" s="8">
        <f>'[1]Removal pace breakdown'!AB337</f>
        <v>0.4</v>
      </c>
      <c r="AD60" s="8">
        <f>'[1]Removal pace breakdown'!AC337</f>
        <v>2.2999999999999998</v>
      </c>
      <c r="AE60" s="8">
        <f>'[1]Removal pace breakdown'!AD337</f>
        <v>0.3</v>
      </c>
      <c r="AF60" s="16">
        <f>'[1]Removal pace breakdown'!AE337</f>
        <v>0.8</v>
      </c>
      <c r="AG60" s="16">
        <f>'[1]Removal pace breakdown'!AF337</f>
        <v>0</v>
      </c>
      <c r="AH60" s="8">
        <f>'[1]Removal pace breakdown'!AG337</f>
        <v>0</v>
      </c>
      <c r="AI60" s="8">
        <f>'[1]Removal pace breakdown'!AH337</f>
        <v>9.1</v>
      </c>
      <c r="AJ60" s="8">
        <f>'[1]Removal pace breakdown'!AI337</f>
        <v>1</v>
      </c>
      <c r="AK60" s="8">
        <f>'[1]Removal pace breakdown'!AJ337</f>
        <v>0</v>
      </c>
      <c r="AL60" s="8">
        <f>'[1]Removal pace breakdown'!AK337</f>
        <v>13</v>
      </c>
      <c r="AM60" s="8">
        <f>'[1]Removal pace breakdown'!AL337</f>
        <v>4</v>
      </c>
      <c r="AN60" s="8">
        <f>'[1]Removal pace breakdown'!AM337</f>
        <v>1</v>
      </c>
      <c r="AO60" s="8">
        <f>'[1]Removal pace breakdown'!AN337</f>
        <v>0</v>
      </c>
      <c r="AP60" s="8">
        <f>'[1]Removal pace breakdown'!AO337</f>
        <v>1</v>
      </c>
      <c r="AQ60" s="8">
        <f>'[1]Removal pace breakdown'!AP337</f>
        <v>4.7</v>
      </c>
      <c r="AR60" s="17">
        <f t="shared" si="2"/>
        <v>266.59999999999997</v>
      </c>
      <c r="AS60" s="17">
        <f t="shared" si="3"/>
        <v>12.600000000000001</v>
      </c>
      <c r="AT60" s="17">
        <f t="shared" si="4"/>
        <v>91.7</v>
      </c>
      <c r="AU60" s="17">
        <f t="shared" si="5"/>
        <v>70.599999999999994</v>
      </c>
      <c r="AV60" s="17">
        <f t="shared" si="6"/>
        <v>73.900000000000006</v>
      </c>
      <c r="AW60" s="17">
        <f t="shared" si="7"/>
        <v>17.8</v>
      </c>
      <c r="AX60" s="63">
        <f t="shared" si="0"/>
        <v>1866.1999999999998</v>
      </c>
      <c r="BC60" s="15">
        <f t="shared" si="21"/>
        <v>44161</v>
      </c>
      <c r="BD60" s="55">
        <v>48</v>
      </c>
      <c r="BE60" s="64">
        <f t="shared" si="53"/>
        <v>18.375000000000007</v>
      </c>
      <c r="BF60" s="64">
        <f t="shared" si="53"/>
        <v>18.322500000000002</v>
      </c>
      <c r="BG60" s="64">
        <f t="shared" si="53"/>
        <v>19.336100000000005</v>
      </c>
      <c r="BH60" s="64">
        <f t="shared" si="53"/>
        <v>21.304500000000001</v>
      </c>
      <c r="BI60" s="64">
        <f t="shared" si="53"/>
        <v>22.493100000000005</v>
      </c>
      <c r="BJ60" s="64" t="e">
        <f t="shared" si="53"/>
        <v>#N/A</v>
      </c>
      <c r="BL60" s="55">
        <v>48</v>
      </c>
      <c r="BM60" s="64">
        <f t="shared" si="54"/>
        <v>0.99399999999999999</v>
      </c>
      <c r="BN60" s="64">
        <f t="shared" si="54"/>
        <v>1.0920000000000001</v>
      </c>
      <c r="BO60" s="64">
        <f t="shared" si="54"/>
        <v>1.54</v>
      </c>
      <c r="BP60" s="64">
        <f t="shared" si="54"/>
        <v>1.5015000000000001</v>
      </c>
      <c r="BQ60" s="64">
        <f t="shared" si="54"/>
        <v>1.4245000000000003</v>
      </c>
      <c r="BR60" s="64" t="e">
        <f t="shared" si="54"/>
        <v>#N/A</v>
      </c>
      <c r="BT60" s="55">
        <v>48</v>
      </c>
      <c r="BU60" s="64">
        <f t="shared" si="55"/>
        <v>6.6850000000000005</v>
      </c>
      <c r="BV60" s="64">
        <f t="shared" si="55"/>
        <v>5.0330000000000013</v>
      </c>
      <c r="BW60" s="64">
        <f t="shared" si="55"/>
        <v>5.7750000000000004</v>
      </c>
      <c r="BX60" s="64">
        <f t="shared" si="55"/>
        <v>6.7144000000000004</v>
      </c>
      <c r="BY60" s="64">
        <f t="shared" si="55"/>
        <v>7.07</v>
      </c>
      <c r="BZ60" s="64" t="e">
        <f t="shared" si="55"/>
        <v>#N/A</v>
      </c>
      <c r="CB60" s="55">
        <v>48</v>
      </c>
      <c r="CC60" s="64">
        <f t="shared" si="56"/>
        <v>4.9280000000000008</v>
      </c>
      <c r="CD60" s="64">
        <f t="shared" si="56"/>
        <v>5.4670000000000014</v>
      </c>
      <c r="CE60" s="64">
        <f t="shared" si="56"/>
        <v>4.9539</v>
      </c>
      <c r="CF60" s="64">
        <f t="shared" si="56"/>
        <v>5.782</v>
      </c>
      <c r="CG60" s="64">
        <f t="shared" si="56"/>
        <v>5.7337000000000025</v>
      </c>
      <c r="CH60" s="64" t="e">
        <f t="shared" si="56"/>
        <v>#N/A</v>
      </c>
      <c r="CJ60" s="55">
        <v>48</v>
      </c>
      <c r="CK60" s="64">
        <f t="shared" si="57"/>
        <v>4.3680000000000003</v>
      </c>
      <c r="CL60" s="64">
        <f t="shared" si="57"/>
        <v>5.2814999999999994</v>
      </c>
      <c r="CM60" s="64">
        <f t="shared" si="57"/>
        <v>4.9741999999999997</v>
      </c>
      <c r="CN60" s="64">
        <f t="shared" si="57"/>
        <v>5.4096000000000002</v>
      </c>
      <c r="CO60" s="64">
        <f t="shared" si="57"/>
        <v>6.0270000000000001</v>
      </c>
      <c r="CP60" s="64" t="e">
        <f t="shared" si="57"/>
        <v>#N/A</v>
      </c>
      <c r="CR60" s="55">
        <v>48</v>
      </c>
      <c r="CS60" s="64">
        <f t="shared" si="58"/>
        <v>1.4000000000000001</v>
      </c>
      <c r="CT60" s="64">
        <f t="shared" si="58"/>
        <v>1.4490000000000001</v>
      </c>
      <c r="CU60" s="64">
        <f t="shared" si="58"/>
        <v>2.0930000000000004</v>
      </c>
      <c r="CV60" s="64">
        <f t="shared" si="58"/>
        <v>1.8970000000000002</v>
      </c>
      <c r="CW60" s="64">
        <f t="shared" si="58"/>
        <v>2.2379000000000002</v>
      </c>
      <c r="CX60" s="64" t="e">
        <f t="shared" si="58"/>
        <v>#N/A</v>
      </c>
      <c r="CZ60" s="55">
        <v>48</v>
      </c>
      <c r="DA60" s="64">
        <f t="shared" si="51"/>
        <v>288</v>
      </c>
      <c r="DB60" s="64">
        <f t="shared" si="59"/>
        <v>239</v>
      </c>
      <c r="DC60" s="64">
        <f t="shared" si="59"/>
        <v>240</v>
      </c>
      <c r="DD60" s="64">
        <f t="shared" si="59"/>
        <v>300</v>
      </c>
      <c r="DE60" s="64">
        <f t="shared" si="59"/>
        <v>330</v>
      </c>
      <c r="DF60" s="64" t="e">
        <f t="shared" si="59"/>
        <v>#N/A</v>
      </c>
      <c r="DH60" s="55">
        <v>48</v>
      </c>
      <c r="DI60" s="64">
        <f t="shared" si="52"/>
        <v>304</v>
      </c>
      <c r="DJ60" s="64">
        <f t="shared" si="60"/>
        <v>240</v>
      </c>
      <c r="DK60" s="64">
        <f t="shared" si="60"/>
        <v>275</v>
      </c>
      <c r="DL60" s="64">
        <f t="shared" si="60"/>
        <v>351.2</v>
      </c>
      <c r="DM60" s="64">
        <f t="shared" si="60"/>
        <v>340</v>
      </c>
      <c r="DN60" s="64" t="e">
        <f t="shared" si="60"/>
        <v>#N/A</v>
      </c>
    </row>
    <row r="61" spans="1:118">
      <c r="A61" s="56" t="str">
        <f t="shared" si="1"/>
        <v>20179</v>
      </c>
      <c r="B61" s="15">
        <f>'[1]Removal pace breakdown'!A338</f>
        <v>42797</v>
      </c>
      <c r="C61" s="8">
        <f>'[1]Removal pace breakdown'!B338</f>
        <v>31</v>
      </c>
      <c r="D61" s="8">
        <f>'[1]Removal pace breakdown'!C338</f>
        <v>19</v>
      </c>
      <c r="E61" s="8">
        <f>'[1]Removal pace breakdown'!D338</f>
        <v>28.5</v>
      </c>
      <c r="F61" s="8">
        <f>'[1]Removal pace breakdown'!E338</f>
        <v>33.5</v>
      </c>
      <c r="G61" s="8">
        <f>'[1]Removal pace breakdown'!F338</f>
        <v>10.4</v>
      </c>
      <c r="H61" s="8">
        <f>'[1]Removal pace breakdown'!G338</f>
        <v>20</v>
      </c>
      <c r="I61" s="8">
        <f>'[1]Removal pace breakdown'!H338</f>
        <v>10.8</v>
      </c>
      <c r="J61" s="16">
        <f>'[1]Removal pace breakdown'!I338</f>
        <v>4.7</v>
      </c>
      <c r="K61" s="8">
        <f>'[1]Removal pace breakdown'!J338</f>
        <v>2.9</v>
      </c>
      <c r="L61" s="8">
        <f>'[1]Removal pace breakdown'!K338</f>
        <v>3.5</v>
      </c>
      <c r="M61" s="8">
        <f>'[1]Removal pace breakdown'!L338</f>
        <v>4</v>
      </c>
      <c r="N61" s="8">
        <f>'[1]Removal pace breakdown'!M338</f>
        <v>9</v>
      </c>
      <c r="O61" s="8">
        <f>'[1]Removal pace breakdown'!N338</f>
        <v>5.7</v>
      </c>
      <c r="P61" s="8">
        <f>'[1]Removal pace breakdown'!O338</f>
        <v>5.5</v>
      </c>
      <c r="Q61" s="8">
        <f>'[1]Removal pace breakdown'!P338</f>
        <v>4.8</v>
      </c>
      <c r="R61" s="8">
        <f>'[1]Removal pace breakdown'!Q338</f>
        <v>1.1000000000000001</v>
      </c>
      <c r="S61" s="16">
        <f>'[1]Removal pace breakdown'!R338</f>
        <v>7.2</v>
      </c>
      <c r="T61" s="8">
        <f>'[1]Removal pace breakdown'!S338</f>
        <v>9</v>
      </c>
      <c r="U61" s="8">
        <f>'[1]Removal pace breakdown'!T338</f>
        <v>0.6</v>
      </c>
      <c r="V61" s="8">
        <f>'[1]Removal pace breakdown'!U338</f>
        <v>9</v>
      </c>
      <c r="W61" s="16">
        <f>'[1]Removal pace breakdown'!V338</f>
        <v>2</v>
      </c>
      <c r="X61" s="16">
        <f>'[1]Removal pace breakdown'!W338</f>
        <v>3.6</v>
      </c>
      <c r="Y61" s="8">
        <f>'[1]Removal pace breakdown'!X338</f>
        <v>2</v>
      </c>
      <c r="Z61" s="8">
        <f>'[1]Removal pace breakdown'!Y338</f>
        <v>1</v>
      </c>
      <c r="AA61" s="16">
        <f>'[1]Removal pace breakdown'!Z338</f>
        <v>0</v>
      </c>
      <c r="AB61" s="16">
        <f>'[1]Removal pace breakdown'!AA338</f>
        <v>0</v>
      </c>
      <c r="AC61" s="8">
        <f>'[1]Removal pace breakdown'!AB338</f>
        <v>0</v>
      </c>
      <c r="AD61" s="8">
        <f>'[1]Removal pace breakdown'!AC338</f>
        <v>2.2000000000000002</v>
      </c>
      <c r="AE61" s="8">
        <f>'[1]Removal pace breakdown'!AD338</f>
        <v>0.3</v>
      </c>
      <c r="AF61" s="16">
        <f>'[1]Removal pace breakdown'!AE338</f>
        <v>0.7</v>
      </c>
      <c r="AG61" s="16">
        <f>'[1]Removal pace breakdown'!AF338</f>
        <v>0</v>
      </c>
      <c r="AH61" s="8">
        <f>'[1]Removal pace breakdown'!AG338</f>
        <v>0</v>
      </c>
      <c r="AI61" s="8">
        <f>'[1]Removal pace breakdown'!AH338</f>
        <v>6.1</v>
      </c>
      <c r="AJ61" s="8">
        <f>'[1]Removal pace breakdown'!AI338</f>
        <v>1</v>
      </c>
      <c r="AK61" s="8">
        <f>'[1]Removal pace breakdown'!AJ338</f>
        <v>0</v>
      </c>
      <c r="AL61" s="8">
        <f>'[1]Removal pace breakdown'!AK338</f>
        <v>13</v>
      </c>
      <c r="AM61" s="8">
        <f>'[1]Removal pace breakdown'!AL338</f>
        <v>5</v>
      </c>
      <c r="AN61" s="8">
        <f>'[1]Removal pace breakdown'!AM338</f>
        <v>1</v>
      </c>
      <c r="AO61" s="8">
        <f>'[1]Removal pace breakdown'!AN338</f>
        <v>0</v>
      </c>
      <c r="AP61" s="8">
        <f>'[1]Removal pace breakdown'!AO338</f>
        <v>1</v>
      </c>
      <c r="AQ61" s="8">
        <f>'[1]Removal pace breakdown'!AP338</f>
        <v>5.2</v>
      </c>
      <c r="AR61" s="17">
        <f t="shared" si="2"/>
        <v>264.29999999999995</v>
      </c>
      <c r="AS61" s="17">
        <f t="shared" si="3"/>
        <v>12.399999999999999</v>
      </c>
      <c r="AT61" s="17">
        <f t="shared" si="4"/>
        <v>96</v>
      </c>
      <c r="AU61" s="17">
        <f t="shared" si="5"/>
        <v>71.3</v>
      </c>
      <c r="AV61" s="17">
        <f t="shared" si="6"/>
        <v>66.400000000000006</v>
      </c>
      <c r="AW61" s="17">
        <f t="shared" si="7"/>
        <v>18.2</v>
      </c>
      <c r="AX61" s="63">
        <f t="shared" si="0"/>
        <v>1850.0999999999997</v>
      </c>
      <c r="BC61" s="15">
        <f t="shared" si="21"/>
        <v>44168</v>
      </c>
      <c r="BD61" s="55">
        <v>49</v>
      </c>
      <c r="BE61" s="64">
        <f t="shared" si="53"/>
        <v>18.774000000000004</v>
      </c>
      <c r="BF61" s="64">
        <f t="shared" si="53"/>
        <v>18.733400000000003</v>
      </c>
      <c r="BG61" s="64">
        <f t="shared" si="53"/>
        <v>18.817400000000003</v>
      </c>
      <c r="BH61" s="64">
        <f t="shared" si="53"/>
        <v>21.979300000000002</v>
      </c>
      <c r="BI61" s="64">
        <f t="shared" si="53"/>
        <v>22.337700000000009</v>
      </c>
      <c r="BJ61" s="64" t="e">
        <f t="shared" si="53"/>
        <v>#N/A</v>
      </c>
      <c r="BL61" s="55">
        <v>49</v>
      </c>
      <c r="BM61" s="64">
        <f t="shared" si="54"/>
        <v>1.0150000000000001</v>
      </c>
      <c r="BN61" s="64">
        <f t="shared" si="54"/>
        <v>0.98000000000000009</v>
      </c>
      <c r="BO61" s="64">
        <f t="shared" si="54"/>
        <v>1.7150000000000001</v>
      </c>
      <c r="BP61" s="64">
        <f t="shared" si="54"/>
        <v>1.4168000000000003</v>
      </c>
      <c r="BQ61" s="64">
        <f t="shared" si="54"/>
        <v>1.6135000000000002</v>
      </c>
      <c r="BR61" s="64" t="e">
        <f t="shared" si="54"/>
        <v>#N/A</v>
      </c>
      <c r="BT61" s="55">
        <v>49</v>
      </c>
      <c r="BU61" s="64">
        <f t="shared" si="55"/>
        <v>7.0490000000000013</v>
      </c>
      <c r="BV61" s="64">
        <f t="shared" si="55"/>
        <v>5.0050000000000008</v>
      </c>
      <c r="BW61" s="64">
        <f t="shared" si="55"/>
        <v>5.74</v>
      </c>
      <c r="BX61" s="64">
        <f t="shared" si="55"/>
        <v>7.0245000000000006</v>
      </c>
      <c r="BY61" s="64">
        <f t="shared" si="55"/>
        <v>6.9300000000000006</v>
      </c>
      <c r="BZ61" s="64" t="e">
        <f t="shared" si="55"/>
        <v>#N/A</v>
      </c>
      <c r="CB61" s="55">
        <v>49</v>
      </c>
      <c r="CC61" s="64">
        <f t="shared" si="56"/>
        <v>4.9420000000000002</v>
      </c>
      <c r="CD61" s="64">
        <f t="shared" si="56"/>
        <v>5.2899000000000012</v>
      </c>
      <c r="CE61" s="64">
        <f t="shared" si="56"/>
        <v>4.7012</v>
      </c>
      <c r="CF61" s="64">
        <f t="shared" si="56"/>
        <v>5.5369999999999999</v>
      </c>
      <c r="CG61" s="64">
        <f t="shared" si="56"/>
        <v>5.5628999999999991</v>
      </c>
      <c r="CH61" s="64" t="e">
        <f t="shared" si="56"/>
        <v>#N/A</v>
      </c>
      <c r="CJ61" s="55">
        <v>49</v>
      </c>
      <c r="CK61" s="64">
        <f t="shared" si="57"/>
        <v>4.375</v>
      </c>
      <c r="CL61" s="64">
        <f t="shared" si="57"/>
        <v>5.589500000000001</v>
      </c>
      <c r="CM61" s="64">
        <f t="shared" si="57"/>
        <v>4.757200000000001</v>
      </c>
      <c r="CN61" s="64">
        <f t="shared" si="57"/>
        <v>6.2160000000000011</v>
      </c>
      <c r="CO61" s="64">
        <f t="shared" si="57"/>
        <v>6.0963000000000012</v>
      </c>
      <c r="CP61" s="64" t="e">
        <f t="shared" si="57"/>
        <v>#N/A</v>
      </c>
      <c r="CR61" s="55">
        <v>49</v>
      </c>
      <c r="CS61" s="64">
        <f t="shared" si="58"/>
        <v>1.393</v>
      </c>
      <c r="CT61" s="64">
        <f t="shared" si="58"/>
        <v>1.8690000000000002</v>
      </c>
      <c r="CU61" s="64">
        <f t="shared" si="58"/>
        <v>1.9040000000000001</v>
      </c>
      <c r="CV61" s="64">
        <f t="shared" si="58"/>
        <v>1.7850000000000001</v>
      </c>
      <c r="CW61" s="64">
        <f t="shared" si="58"/>
        <v>2.1350000000000002</v>
      </c>
      <c r="CX61" s="64" t="e">
        <f t="shared" si="58"/>
        <v>#N/A</v>
      </c>
      <c r="CZ61" s="55">
        <v>49</v>
      </c>
      <c r="DA61" s="64">
        <f t="shared" si="51"/>
        <v>297</v>
      </c>
      <c r="DB61" s="64">
        <f t="shared" si="59"/>
        <v>258</v>
      </c>
      <c r="DC61" s="64">
        <f t="shared" si="59"/>
        <v>240</v>
      </c>
      <c r="DD61" s="64">
        <f t="shared" si="59"/>
        <v>320</v>
      </c>
      <c r="DE61" s="64">
        <f t="shared" si="59"/>
        <v>330</v>
      </c>
      <c r="DF61" s="64" t="e">
        <f t="shared" si="59"/>
        <v>#N/A</v>
      </c>
      <c r="DH61" s="55">
        <v>49</v>
      </c>
      <c r="DI61" s="64">
        <f t="shared" si="52"/>
        <v>346</v>
      </c>
      <c r="DJ61" s="64">
        <f t="shared" si="60"/>
        <v>235</v>
      </c>
      <c r="DK61" s="64">
        <f t="shared" si="60"/>
        <v>270</v>
      </c>
      <c r="DL61" s="64">
        <f t="shared" si="60"/>
        <v>363.5</v>
      </c>
      <c r="DM61" s="64">
        <f t="shared" si="60"/>
        <v>315</v>
      </c>
      <c r="DN61" s="64" t="e">
        <f t="shared" si="60"/>
        <v>#N/A</v>
      </c>
    </row>
    <row r="62" spans="1:118">
      <c r="A62" s="56" t="str">
        <f t="shared" si="1"/>
        <v>201710</v>
      </c>
      <c r="B62" s="15">
        <f>'[1]Removal pace breakdown'!A339</f>
        <v>42804</v>
      </c>
      <c r="C62" s="8">
        <f>'[1]Removal pace breakdown'!B339</f>
        <v>32</v>
      </c>
      <c r="D62" s="8">
        <f>'[1]Removal pace breakdown'!C339</f>
        <v>20</v>
      </c>
      <c r="E62" s="8">
        <f>'[1]Removal pace breakdown'!D339</f>
        <v>30.8</v>
      </c>
      <c r="F62" s="8">
        <f>'[1]Removal pace breakdown'!E339</f>
        <v>30.9</v>
      </c>
      <c r="G62" s="8">
        <f>'[1]Removal pace breakdown'!F339</f>
        <v>10.7</v>
      </c>
      <c r="H62" s="8">
        <f>'[1]Removal pace breakdown'!G339</f>
        <v>19</v>
      </c>
      <c r="I62" s="8">
        <f>'[1]Removal pace breakdown'!H339</f>
        <v>9.3000000000000007</v>
      </c>
      <c r="J62" s="16">
        <f>'[1]Removal pace breakdown'!I339</f>
        <v>4.2</v>
      </c>
      <c r="K62" s="8">
        <f>'[1]Removal pace breakdown'!J339</f>
        <v>4.5</v>
      </c>
      <c r="L62" s="8">
        <f>'[1]Removal pace breakdown'!K339</f>
        <v>3.5</v>
      </c>
      <c r="M62" s="8">
        <f>'[1]Removal pace breakdown'!L339</f>
        <v>4</v>
      </c>
      <c r="N62" s="8">
        <f>'[1]Removal pace breakdown'!M339</f>
        <v>9</v>
      </c>
      <c r="O62" s="8">
        <f>'[1]Removal pace breakdown'!N339</f>
        <v>7.2</v>
      </c>
      <c r="P62" s="8">
        <f>'[1]Removal pace breakdown'!O339</f>
        <v>5</v>
      </c>
      <c r="Q62" s="8">
        <f>'[1]Removal pace breakdown'!P339</f>
        <v>3</v>
      </c>
      <c r="R62" s="8">
        <f>'[1]Removal pace breakdown'!Q339</f>
        <v>1.5</v>
      </c>
      <c r="S62" s="16">
        <f>'[1]Removal pace breakdown'!R339</f>
        <v>7.5</v>
      </c>
      <c r="T62" s="8">
        <f>'[1]Removal pace breakdown'!S339</f>
        <v>9.5</v>
      </c>
      <c r="U62" s="8">
        <f>'[1]Removal pace breakdown'!T339</f>
        <v>0.5</v>
      </c>
      <c r="V62" s="8">
        <f>'[1]Removal pace breakdown'!U339</f>
        <v>7</v>
      </c>
      <c r="W62" s="16">
        <f>'[1]Removal pace breakdown'!V339</f>
        <v>2</v>
      </c>
      <c r="X62" s="16">
        <f>'[1]Removal pace breakdown'!W339</f>
        <v>4.0999999999999996</v>
      </c>
      <c r="Y62" s="8">
        <f>'[1]Removal pace breakdown'!X339</f>
        <v>3</v>
      </c>
      <c r="Z62" s="8">
        <f>'[1]Removal pace breakdown'!Y339</f>
        <v>1</v>
      </c>
      <c r="AA62" s="16">
        <f>'[1]Removal pace breakdown'!Z339</f>
        <v>0</v>
      </c>
      <c r="AB62" s="16">
        <f>'[1]Removal pace breakdown'!AA339</f>
        <v>0</v>
      </c>
      <c r="AC62" s="8">
        <f>'[1]Removal pace breakdown'!AB339</f>
        <v>0</v>
      </c>
      <c r="AD62" s="8">
        <f>'[1]Removal pace breakdown'!AC339</f>
        <v>2.2000000000000002</v>
      </c>
      <c r="AE62" s="8">
        <f>'[1]Removal pace breakdown'!AD339</f>
        <v>0.3</v>
      </c>
      <c r="AF62" s="16">
        <f>'[1]Removal pace breakdown'!AE339</f>
        <v>0.8</v>
      </c>
      <c r="AG62" s="16">
        <f>'[1]Removal pace breakdown'!AF339</f>
        <v>0</v>
      </c>
      <c r="AH62" s="8">
        <f>'[1]Removal pace breakdown'!AG339</f>
        <v>0</v>
      </c>
      <c r="AI62" s="8">
        <f>'[1]Removal pace breakdown'!AH339</f>
        <v>7.7</v>
      </c>
      <c r="AJ62" s="8">
        <f>'[1]Removal pace breakdown'!AI339</f>
        <v>1</v>
      </c>
      <c r="AK62" s="8">
        <f>'[1]Removal pace breakdown'!AJ339</f>
        <v>0</v>
      </c>
      <c r="AL62" s="8">
        <f>'[1]Removal pace breakdown'!AK339</f>
        <v>12</v>
      </c>
      <c r="AM62" s="8">
        <f>'[1]Removal pace breakdown'!AL339</f>
        <v>8</v>
      </c>
      <c r="AN62" s="8">
        <f>'[1]Removal pace breakdown'!AM339</f>
        <v>1</v>
      </c>
      <c r="AO62" s="8">
        <f>'[1]Removal pace breakdown'!AN339</f>
        <v>0</v>
      </c>
      <c r="AP62" s="8">
        <f>'[1]Removal pace breakdown'!AO339</f>
        <v>1</v>
      </c>
      <c r="AQ62" s="8">
        <f>'[1]Removal pace breakdown'!AP339</f>
        <v>5.8</v>
      </c>
      <c r="AR62" s="17">
        <f t="shared" si="2"/>
        <v>268.99999999999994</v>
      </c>
      <c r="AS62" s="17">
        <f t="shared" si="3"/>
        <v>13.899999999999999</v>
      </c>
      <c r="AT62" s="17">
        <f t="shared" si="4"/>
        <v>93.7</v>
      </c>
      <c r="AU62" s="17">
        <f t="shared" si="5"/>
        <v>72.399999999999991</v>
      </c>
      <c r="AV62" s="17">
        <f t="shared" si="6"/>
        <v>70.400000000000006</v>
      </c>
      <c r="AW62" s="17">
        <f t="shared" si="7"/>
        <v>18.599999999999998</v>
      </c>
      <c r="AX62" s="63">
        <f t="shared" si="0"/>
        <v>1882.9999999999995</v>
      </c>
      <c r="BC62" s="15">
        <f t="shared" si="21"/>
        <v>44175</v>
      </c>
      <c r="BD62" s="55">
        <v>50</v>
      </c>
      <c r="BE62" s="64">
        <f t="shared" si="53"/>
        <v>19.103000000000002</v>
      </c>
      <c r="BF62" s="64">
        <f t="shared" si="53"/>
        <v>18.464600000000004</v>
      </c>
      <c r="BG62" s="64">
        <f t="shared" si="53"/>
        <v>18.735500000000009</v>
      </c>
      <c r="BH62" s="64">
        <f t="shared" si="53"/>
        <v>22.26</v>
      </c>
      <c r="BI62" s="64">
        <f t="shared" si="53"/>
        <v>21.430500000000006</v>
      </c>
      <c r="BJ62" s="64" t="e">
        <f t="shared" si="53"/>
        <v>#N/A</v>
      </c>
      <c r="BL62" s="55">
        <v>50</v>
      </c>
      <c r="BM62" s="64">
        <f t="shared" si="54"/>
        <v>1.05</v>
      </c>
      <c r="BN62" s="64">
        <f t="shared" si="54"/>
        <v>0.9870000000000001</v>
      </c>
      <c r="BO62" s="64">
        <f t="shared" si="54"/>
        <v>1.4700000000000002</v>
      </c>
      <c r="BP62" s="64">
        <f t="shared" si="54"/>
        <v>1.6380000000000001</v>
      </c>
      <c r="BQ62" s="64">
        <f t="shared" si="54"/>
        <v>1.7486000000000002</v>
      </c>
      <c r="BR62" s="64" t="e">
        <f t="shared" si="54"/>
        <v>#N/A</v>
      </c>
      <c r="BT62" s="55">
        <v>50</v>
      </c>
      <c r="BU62" s="64">
        <f t="shared" si="55"/>
        <v>7.2170000000000005</v>
      </c>
      <c r="BV62" s="64">
        <f t="shared" si="55"/>
        <v>5.4600000000000009</v>
      </c>
      <c r="BW62" s="64">
        <f t="shared" si="55"/>
        <v>5.3550000000000004</v>
      </c>
      <c r="BX62" s="64">
        <f t="shared" si="55"/>
        <v>7.1442000000000005</v>
      </c>
      <c r="BY62" s="64">
        <f t="shared" si="55"/>
        <v>6.580000000000001</v>
      </c>
      <c r="BZ62" s="64" t="e">
        <f t="shared" si="55"/>
        <v>#N/A</v>
      </c>
      <c r="CB62" s="55">
        <v>50</v>
      </c>
      <c r="CC62" s="64">
        <f t="shared" si="56"/>
        <v>4.83</v>
      </c>
      <c r="CD62" s="64">
        <f t="shared" si="56"/>
        <v>5.1449999999999996</v>
      </c>
      <c r="CE62" s="64">
        <f t="shared" si="56"/>
        <v>4.8069000000000006</v>
      </c>
      <c r="CF62" s="64">
        <f t="shared" si="56"/>
        <v>5.4670000000000005</v>
      </c>
      <c r="CG62" s="64">
        <f t="shared" si="56"/>
        <v>5.3501000000000003</v>
      </c>
      <c r="CH62" s="64" t="e">
        <f t="shared" si="56"/>
        <v>#N/A</v>
      </c>
      <c r="CJ62" s="55">
        <v>50</v>
      </c>
      <c r="CK62" s="64">
        <f t="shared" si="57"/>
        <v>4.4240000000000004</v>
      </c>
      <c r="CL62" s="64">
        <f t="shared" si="57"/>
        <v>5.0526</v>
      </c>
      <c r="CM62" s="64">
        <f t="shared" si="57"/>
        <v>5.4264000000000001</v>
      </c>
      <c r="CN62" s="64">
        <f t="shared" si="57"/>
        <v>5.9878000000000009</v>
      </c>
      <c r="CO62" s="64">
        <f t="shared" si="57"/>
        <v>5.6378000000000013</v>
      </c>
      <c r="CP62" s="64" t="e">
        <f t="shared" si="57"/>
        <v>#N/A</v>
      </c>
      <c r="CR62" s="55">
        <v>50</v>
      </c>
      <c r="CS62" s="64">
        <f t="shared" si="58"/>
        <v>1.5820000000000003</v>
      </c>
      <c r="CT62" s="64">
        <f t="shared" si="58"/>
        <v>1.8200000000000005</v>
      </c>
      <c r="CU62" s="64">
        <f t="shared" si="58"/>
        <v>1.6772000000000002</v>
      </c>
      <c r="CV62" s="64">
        <f t="shared" si="58"/>
        <v>2.0230000000000001</v>
      </c>
      <c r="CW62" s="64">
        <f t="shared" si="58"/>
        <v>2.1140000000000003</v>
      </c>
      <c r="CX62" s="64" t="e">
        <f t="shared" si="58"/>
        <v>#N/A</v>
      </c>
      <c r="CZ62" s="55">
        <v>50</v>
      </c>
      <c r="DA62" s="64">
        <f t="shared" si="51"/>
        <v>312</v>
      </c>
      <c r="DB62" s="64">
        <f t="shared" si="59"/>
        <v>250</v>
      </c>
      <c r="DC62" s="64">
        <f t="shared" si="59"/>
        <v>200</v>
      </c>
      <c r="DD62" s="64">
        <f t="shared" si="59"/>
        <v>350</v>
      </c>
      <c r="DE62" s="64">
        <f t="shared" si="59"/>
        <v>310</v>
      </c>
      <c r="DF62" s="64" t="e">
        <f t="shared" si="59"/>
        <v>#N/A</v>
      </c>
      <c r="DH62" s="55">
        <v>50</v>
      </c>
      <c r="DI62" s="64">
        <f t="shared" si="52"/>
        <v>351</v>
      </c>
      <c r="DJ62" s="64">
        <f t="shared" si="60"/>
        <v>250</v>
      </c>
      <c r="DK62" s="64">
        <f t="shared" si="60"/>
        <v>265</v>
      </c>
      <c r="DL62" s="64">
        <f t="shared" si="60"/>
        <v>390.6</v>
      </c>
      <c r="DM62" s="64">
        <f t="shared" si="60"/>
        <v>300</v>
      </c>
      <c r="DN62" s="64" t="e">
        <f t="shared" si="60"/>
        <v>#N/A</v>
      </c>
    </row>
    <row r="63" spans="1:118">
      <c r="A63" s="56" t="str">
        <f t="shared" si="1"/>
        <v>201711</v>
      </c>
      <c r="B63" s="15">
        <f>'[1]Removal pace breakdown'!A340</f>
        <v>42811</v>
      </c>
      <c r="C63" s="8">
        <f>'[1]Removal pace breakdown'!B340</f>
        <v>33</v>
      </c>
      <c r="D63" s="8">
        <f>'[1]Removal pace breakdown'!C340</f>
        <v>20</v>
      </c>
      <c r="E63" s="8">
        <f>'[1]Removal pace breakdown'!D340</f>
        <v>30.5</v>
      </c>
      <c r="F63" s="8">
        <f>'[1]Removal pace breakdown'!E340</f>
        <v>29.9</v>
      </c>
      <c r="G63" s="8">
        <f>'[1]Removal pace breakdown'!F340</f>
        <v>10.3</v>
      </c>
      <c r="H63" s="8">
        <f>'[1]Removal pace breakdown'!G340</f>
        <v>20</v>
      </c>
      <c r="I63" s="8">
        <f>'[1]Removal pace breakdown'!H340</f>
        <v>9</v>
      </c>
      <c r="J63" s="16">
        <f>'[1]Removal pace breakdown'!I340</f>
        <v>4</v>
      </c>
      <c r="K63" s="8">
        <f>'[1]Removal pace breakdown'!J340</f>
        <v>3.4</v>
      </c>
      <c r="L63" s="8">
        <f>'[1]Removal pace breakdown'!K340</f>
        <v>5.2</v>
      </c>
      <c r="M63" s="8">
        <f>'[1]Removal pace breakdown'!L340</f>
        <v>4</v>
      </c>
      <c r="N63" s="8">
        <f>'[1]Removal pace breakdown'!M340</f>
        <v>9</v>
      </c>
      <c r="O63" s="8">
        <f>'[1]Removal pace breakdown'!N340</f>
        <v>6.8</v>
      </c>
      <c r="P63" s="8">
        <f>'[1]Removal pace breakdown'!O340</f>
        <v>5</v>
      </c>
      <c r="Q63" s="8">
        <f>'[1]Removal pace breakdown'!P340</f>
        <v>6</v>
      </c>
      <c r="R63" s="8">
        <f>'[1]Removal pace breakdown'!Q340</f>
        <v>1</v>
      </c>
      <c r="S63" s="16">
        <f>'[1]Removal pace breakdown'!R340</f>
        <v>8.4</v>
      </c>
      <c r="T63" s="8">
        <f>'[1]Removal pace breakdown'!S340</f>
        <v>10</v>
      </c>
      <c r="U63" s="8">
        <f>'[1]Removal pace breakdown'!T340</f>
        <v>1.3</v>
      </c>
      <c r="V63" s="8">
        <f>'[1]Removal pace breakdown'!U340</f>
        <v>6</v>
      </c>
      <c r="W63" s="16">
        <f>'[1]Removal pace breakdown'!V340</f>
        <v>2</v>
      </c>
      <c r="X63" s="16">
        <f>'[1]Removal pace breakdown'!W340</f>
        <v>2.2999999999999998</v>
      </c>
      <c r="Y63" s="8">
        <f>'[1]Removal pace breakdown'!X340</f>
        <v>3</v>
      </c>
      <c r="Z63" s="8">
        <f>'[1]Removal pace breakdown'!Y340</f>
        <v>0.6</v>
      </c>
      <c r="AA63" s="16">
        <f>'[1]Removal pace breakdown'!Z340</f>
        <v>1</v>
      </c>
      <c r="AB63" s="16">
        <f>'[1]Removal pace breakdown'!AA340</f>
        <v>0</v>
      </c>
      <c r="AC63" s="8">
        <f>'[1]Removal pace breakdown'!AB340</f>
        <v>0.2</v>
      </c>
      <c r="AD63" s="8">
        <f>'[1]Removal pace breakdown'!AC340</f>
        <v>2</v>
      </c>
      <c r="AE63" s="8">
        <f>'[1]Removal pace breakdown'!AD340</f>
        <v>0.2</v>
      </c>
      <c r="AF63" s="16">
        <f>'[1]Removal pace breakdown'!AE340</f>
        <v>0.8</v>
      </c>
      <c r="AG63" s="16">
        <f>'[1]Removal pace breakdown'!AF340</f>
        <v>0</v>
      </c>
      <c r="AH63" s="8">
        <f>'[1]Removal pace breakdown'!AG340</f>
        <v>0</v>
      </c>
      <c r="AI63" s="8">
        <f>'[1]Removal pace breakdown'!AH340</f>
        <v>3.8</v>
      </c>
      <c r="AJ63" s="8">
        <f>'[1]Removal pace breakdown'!AI340</f>
        <v>1</v>
      </c>
      <c r="AK63" s="8">
        <f>'[1]Removal pace breakdown'!AJ340</f>
        <v>0</v>
      </c>
      <c r="AL63" s="8">
        <f>'[1]Removal pace breakdown'!AK340</f>
        <v>12</v>
      </c>
      <c r="AM63" s="8">
        <f>'[1]Removal pace breakdown'!AL340</f>
        <v>3</v>
      </c>
      <c r="AN63" s="8">
        <f>'[1]Removal pace breakdown'!AM340</f>
        <v>1</v>
      </c>
      <c r="AO63" s="8">
        <f>'[1]Removal pace breakdown'!AN340</f>
        <v>0</v>
      </c>
      <c r="AP63" s="8">
        <f>'[1]Removal pace breakdown'!AO340</f>
        <v>1</v>
      </c>
      <c r="AQ63" s="8">
        <f>'[1]Removal pace breakdown'!AP340</f>
        <v>6.6</v>
      </c>
      <c r="AR63" s="17">
        <f t="shared" si="2"/>
        <v>263.30000000000007</v>
      </c>
      <c r="AS63" s="17">
        <f t="shared" si="3"/>
        <v>15</v>
      </c>
      <c r="AT63" s="17">
        <f t="shared" si="4"/>
        <v>93</v>
      </c>
      <c r="AU63" s="17">
        <f t="shared" si="5"/>
        <v>73.8</v>
      </c>
      <c r="AV63" s="17">
        <f t="shared" si="6"/>
        <v>63</v>
      </c>
      <c r="AW63" s="17">
        <f t="shared" si="7"/>
        <v>18.5</v>
      </c>
      <c r="AX63" s="63">
        <f t="shared" si="0"/>
        <v>1843.1000000000004</v>
      </c>
      <c r="BC63" s="15">
        <f t="shared" si="21"/>
        <v>44182</v>
      </c>
      <c r="BD63" s="55">
        <v>51</v>
      </c>
      <c r="BE63" s="64">
        <f t="shared" si="53"/>
        <v>19.061000000000003</v>
      </c>
      <c r="BF63" s="64">
        <f t="shared" si="53"/>
        <v>18.1797</v>
      </c>
      <c r="BG63" s="64">
        <f t="shared" si="53"/>
        <v>19.038599999999999</v>
      </c>
      <c r="BH63" s="64">
        <f t="shared" si="53"/>
        <v>19.000100000000003</v>
      </c>
      <c r="BI63" s="64">
        <f t="shared" si="53"/>
        <v>20.801200000000001</v>
      </c>
      <c r="BJ63" s="64" t="e">
        <f t="shared" si="53"/>
        <v>#N/A</v>
      </c>
      <c r="BL63" s="55">
        <v>51</v>
      </c>
      <c r="BM63" s="64">
        <f t="shared" si="54"/>
        <v>0.81900000000000006</v>
      </c>
      <c r="BN63" s="64">
        <f t="shared" si="54"/>
        <v>0.86450000000000005</v>
      </c>
      <c r="BO63" s="64">
        <f t="shared" si="54"/>
        <v>1.4560000000000002</v>
      </c>
      <c r="BP63" s="64">
        <f t="shared" si="54"/>
        <v>1.764</v>
      </c>
      <c r="BQ63" s="64">
        <f t="shared" si="54"/>
        <v>1.5764</v>
      </c>
      <c r="BR63" s="64" t="e">
        <f t="shared" si="54"/>
        <v>#N/A</v>
      </c>
      <c r="BT63" s="55">
        <v>51</v>
      </c>
      <c r="BU63" s="64">
        <f t="shared" si="55"/>
        <v>6.93</v>
      </c>
      <c r="BV63" s="64">
        <f t="shared" si="55"/>
        <v>5.6840000000000011</v>
      </c>
      <c r="BW63" s="64">
        <f t="shared" si="55"/>
        <v>5.6000000000000005</v>
      </c>
      <c r="BX63" s="64">
        <f t="shared" si="55"/>
        <v>4.2629999999999999</v>
      </c>
      <c r="BY63" s="64">
        <f t="shared" si="55"/>
        <v>5.74</v>
      </c>
      <c r="BZ63" s="64" t="e">
        <f t="shared" si="55"/>
        <v>#N/A</v>
      </c>
      <c r="CB63" s="55">
        <v>51</v>
      </c>
      <c r="CC63" s="64">
        <f t="shared" si="56"/>
        <v>4.8369999999999997</v>
      </c>
      <c r="CD63" s="64">
        <f t="shared" si="56"/>
        <v>4.6942000000000004</v>
      </c>
      <c r="CE63" s="64">
        <f t="shared" si="56"/>
        <v>5.0050000000000008</v>
      </c>
      <c r="CF63" s="64">
        <f t="shared" si="56"/>
        <v>5.5790000000000006</v>
      </c>
      <c r="CG63" s="64">
        <f t="shared" si="56"/>
        <v>5.6210000000000004</v>
      </c>
      <c r="CH63" s="64" t="e">
        <f t="shared" si="56"/>
        <v>#N/A</v>
      </c>
      <c r="CJ63" s="55">
        <v>51</v>
      </c>
      <c r="CK63" s="64">
        <f t="shared" si="57"/>
        <v>4.9070000000000009</v>
      </c>
      <c r="CL63" s="64">
        <f t="shared" si="57"/>
        <v>5.2920000000000007</v>
      </c>
      <c r="CM63" s="64">
        <f t="shared" si="57"/>
        <v>5.0736000000000008</v>
      </c>
      <c r="CN63" s="64">
        <f t="shared" si="57"/>
        <v>5.4621000000000004</v>
      </c>
      <c r="CO63" s="64">
        <f t="shared" si="57"/>
        <v>5.8548000000000009</v>
      </c>
      <c r="CP63" s="64" t="e">
        <f t="shared" si="57"/>
        <v>#N/A</v>
      </c>
      <c r="CR63" s="55">
        <v>51</v>
      </c>
      <c r="CS63" s="64">
        <f t="shared" si="58"/>
        <v>1.5680000000000003</v>
      </c>
      <c r="CT63" s="64">
        <f t="shared" si="58"/>
        <v>1.6450000000000005</v>
      </c>
      <c r="CU63" s="64">
        <f t="shared" si="58"/>
        <v>1.9040000000000001</v>
      </c>
      <c r="CV63" s="64">
        <f t="shared" si="58"/>
        <v>1.9320000000000004</v>
      </c>
      <c r="CW63" s="64">
        <f t="shared" si="58"/>
        <v>2.0090000000000003</v>
      </c>
      <c r="CX63" s="64" t="e">
        <f t="shared" si="58"/>
        <v>#N/A</v>
      </c>
      <c r="CZ63" s="55">
        <v>51</v>
      </c>
      <c r="DA63" s="64">
        <f t="shared" si="51"/>
        <v>314</v>
      </c>
      <c r="DB63" s="64">
        <f t="shared" si="59"/>
        <v>267</v>
      </c>
      <c r="DC63" s="64">
        <f t="shared" si="59"/>
        <v>250</v>
      </c>
      <c r="DD63" s="64">
        <f t="shared" si="59"/>
        <v>130</v>
      </c>
      <c r="DE63" s="64">
        <f t="shared" si="59"/>
        <v>260</v>
      </c>
      <c r="DF63" s="64" t="e">
        <f t="shared" si="59"/>
        <v>#N/A</v>
      </c>
      <c r="DH63" s="55">
        <v>51</v>
      </c>
      <c r="DI63" s="64">
        <f t="shared" si="52"/>
        <v>348</v>
      </c>
      <c r="DJ63" s="64">
        <f t="shared" si="60"/>
        <v>280</v>
      </c>
      <c r="DK63" s="64">
        <f t="shared" si="60"/>
        <v>260</v>
      </c>
      <c r="DL63" s="64">
        <f t="shared" si="60"/>
        <v>190</v>
      </c>
      <c r="DM63" s="64">
        <f t="shared" si="60"/>
        <v>220</v>
      </c>
      <c r="DN63" s="64" t="e">
        <f t="shared" si="60"/>
        <v>#N/A</v>
      </c>
    </row>
    <row r="64" spans="1:118">
      <c r="A64" s="56" t="str">
        <f t="shared" si="1"/>
        <v>201712</v>
      </c>
      <c r="B64" s="15">
        <f>'[1]Removal pace breakdown'!A341</f>
        <v>42818</v>
      </c>
      <c r="C64" s="8">
        <f>'[1]Removal pace breakdown'!B341</f>
        <v>32</v>
      </c>
      <c r="D64" s="8">
        <f>'[1]Removal pace breakdown'!C341</f>
        <v>21</v>
      </c>
      <c r="E64" s="8">
        <f>'[1]Removal pace breakdown'!D341</f>
        <v>34.299999999999997</v>
      </c>
      <c r="F64" s="8">
        <f>'[1]Removal pace breakdown'!E341</f>
        <v>33</v>
      </c>
      <c r="G64" s="8">
        <f>'[1]Removal pace breakdown'!F341</f>
        <v>8.6999999999999993</v>
      </c>
      <c r="H64" s="8">
        <f>'[1]Removal pace breakdown'!G341</f>
        <v>19</v>
      </c>
      <c r="I64" s="8">
        <f>'[1]Removal pace breakdown'!H341</f>
        <v>10.4</v>
      </c>
      <c r="J64" s="16">
        <f>'[1]Removal pace breakdown'!I341</f>
        <v>3.7</v>
      </c>
      <c r="K64" s="8">
        <f>'[1]Removal pace breakdown'!J341</f>
        <v>2.2999999999999998</v>
      </c>
      <c r="L64" s="8">
        <f>'[1]Removal pace breakdown'!K341</f>
        <v>3</v>
      </c>
      <c r="M64" s="8">
        <f>'[1]Removal pace breakdown'!L341</f>
        <v>4</v>
      </c>
      <c r="N64" s="8">
        <f>'[1]Removal pace breakdown'!M341</f>
        <v>9</v>
      </c>
      <c r="O64" s="8">
        <f>'[1]Removal pace breakdown'!N341</f>
        <v>6.5</v>
      </c>
      <c r="P64" s="8">
        <f>'[1]Removal pace breakdown'!O341</f>
        <v>6</v>
      </c>
      <c r="Q64" s="8">
        <f>'[1]Removal pace breakdown'!P341</f>
        <v>4</v>
      </c>
      <c r="R64" s="8">
        <f>'[1]Removal pace breakdown'!Q341</f>
        <v>1.1000000000000001</v>
      </c>
      <c r="S64" s="16">
        <f>'[1]Removal pace breakdown'!R341</f>
        <v>6</v>
      </c>
      <c r="T64" s="8">
        <f>'[1]Removal pace breakdown'!S341</f>
        <v>10</v>
      </c>
      <c r="U64" s="8">
        <f>'[1]Removal pace breakdown'!T341</f>
        <v>0.5</v>
      </c>
      <c r="V64" s="8">
        <f>'[1]Removal pace breakdown'!U341</f>
        <v>7</v>
      </c>
      <c r="W64" s="16">
        <f>'[1]Removal pace breakdown'!V341</f>
        <v>2</v>
      </c>
      <c r="X64" s="16">
        <f>'[1]Removal pace breakdown'!W341</f>
        <v>3.6</v>
      </c>
      <c r="Y64" s="8">
        <f>'[1]Removal pace breakdown'!X341</f>
        <v>2</v>
      </c>
      <c r="Z64" s="8">
        <f>'[1]Removal pace breakdown'!Y341</f>
        <v>1</v>
      </c>
      <c r="AA64" s="16">
        <f>'[1]Removal pace breakdown'!Z341</f>
        <v>0</v>
      </c>
      <c r="AB64" s="16">
        <f>'[1]Removal pace breakdown'!AA341</f>
        <v>0</v>
      </c>
      <c r="AC64" s="8">
        <f>'[1]Removal pace breakdown'!AB341</f>
        <v>0.3</v>
      </c>
      <c r="AD64" s="8">
        <f>'[1]Removal pace breakdown'!AC341</f>
        <v>2</v>
      </c>
      <c r="AE64" s="8">
        <f>'[1]Removal pace breakdown'!AD341</f>
        <v>0.3</v>
      </c>
      <c r="AF64" s="16">
        <f>'[1]Removal pace breakdown'!AE341</f>
        <v>0.6</v>
      </c>
      <c r="AG64" s="16">
        <f>'[1]Removal pace breakdown'!AF341</f>
        <v>0</v>
      </c>
      <c r="AH64" s="8">
        <f>'[1]Removal pace breakdown'!AG341</f>
        <v>0</v>
      </c>
      <c r="AI64" s="8">
        <f>'[1]Removal pace breakdown'!AH341</f>
        <v>3.4</v>
      </c>
      <c r="AJ64" s="8">
        <f>'[1]Removal pace breakdown'!AI341</f>
        <v>1</v>
      </c>
      <c r="AK64" s="8">
        <f>'[1]Removal pace breakdown'!AJ341</f>
        <v>0</v>
      </c>
      <c r="AL64" s="8">
        <f>'[1]Removal pace breakdown'!AK341</f>
        <v>14</v>
      </c>
      <c r="AM64" s="8">
        <f>'[1]Removal pace breakdown'!AL341</f>
        <v>3</v>
      </c>
      <c r="AN64" s="8">
        <f>'[1]Removal pace breakdown'!AM341</f>
        <v>1</v>
      </c>
      <c r="AO64" s="8">
        <f>'[1]Removal pace breakdown'!AN341</f>
        <v>0</v>
      </c>
      <c r="AP64" s="8">
        <f>'[1]Removal pace breakdown'!AO341</f>
        <v>1</v>
      </c>
      <c r="AQ64" s="8">
        <f>'[1]Removal pace breakdown'!AP341</f>
        <v>6.8</v>
      </c>
      <c r="AR64" s="17">
        <f t="shared" si="2"/>
        <v>263.50000000000006</v>
      </c>
      <c r="AS64" s="17">
        <f t="shared" si="3"/>
        <v>12.5</v>
      </c>
      <c r="AT64" s="17">
        <f t="shared" si="4"/>
        <v>101.3</v>
      </c>
      <c r="AU64" s="17">
        <f t="shared" si="5"/>
        <v>75.5</v>
      </c>
      <c r="AV64" s="17">
        <f t="shared" si="6"/>
        <v>58.3</v>
      </c>
      <c r="AW64" s="17">
        <f t="shared" si="7"/>
        <v>15.899999999999999</v>
      </c>
      <c r="AX64" s="63">
        <f t="shared" si="0"/>
        <v>1844.5000000000005</v>
      </c>
      <c r="BC64" s="15">
        <f t="shared" si="21"/>
        <v>44189</v>
      </c>
      <c r="BD64" s="55">
        <v>52</v>
      </c>
      <c r="BE64" s="64">
        <f t="shared" si="53"/>
        <v>16.233000000000001</v>
      </c>
      <c r="BF64" s="64">
        <f t="shared" si="53"/>
        <v>18.655000000000005</v>
      </c>
      <c r="BG64" s="64">
        <f t="shared" si="53"/>
        <v>18.566100000000006</v>
      </c>
      <c r="BH64" s="64">
        <f t="shared" si="53"/>
        <v>21.407400000000006</v>
      </c>
      <c r="BI64" s="64">
        <f t="shared" si="53"/>
        <v>21.277200000000008</v>
      </c>
      <c r="BJ64" s="64" t="e">
        <f t="shared" si="53"/>
        <v>#N/A</v>
      </c>
      <c r="BL64" s="55">
        <v>52</v>
      </c>
      <c r="BM64" s="64">
        <f t="shared" si="54"/>
        <v>0.78400000000000003</v>
      </c>
      <c r="BN64" s="64">
        <f t="shared" si="54"/>
        <v>0.88200000000000001</v>
      </c>
      <c r="BO64" s="64">
        <f t="shared" si="54"/>
        <v>1.4910000000000001</v>
      </c>
      <c r="BP64" s="64">
        <f t="shared" si="54"/>
        <v>1.5260000000000002</v>
      </c>
      <c r="BQ64" s="64">
        <f t="shared" si="54"/>
        <v>1.6891000000000003</v>
      </c>
      <c r="BR64" s="64" t="e">
        <f t="shared" si="54"/>
        <v>#N/A</v>
      </c>
      <c r="BT64" s="55">
        <v>52</v>
      </c>
      <c r="BU64" s="64">
        <f t="shared" si="55"/>
        <v>4.2699999999999996</v>
      </c>
      <c r="BV64" s="64">
        <f t="shared" si="55"/>
        <v>5.6490000000000009</v>
      </c>
      <c r="BW64" s="64">
        <f t="shared" si="55"/>
        <v>5.0890000000000004</v>
      </c>
      <c r="BX64" s="64">
        <f t="shared" si="55"/>
        <v>7.4130000000000011</v>
      </c>
      <c r="BY64" s="64">
        <f t="shared" si="55"/>
        <v>6.0550000000000006</v>
      </c>
      <c r="BZ64" s="64" t="e">
        <f t="shared" si="55"/>
        <v>#N/A</v>
      </c>
      <c r="CB64" s="55">
        <v>52</v>
      </c>
      <c r="CC64" s="64">
        <f t="shared" si="56"/>
        <v>4.6759999999999993</v>
      </c>
      <c r="CD64" s="64">
        <f t="shared" si="56"/>
        <v>4.9056000000000006</v>
      </c>
      <c r="CE64" s="64">
        <f t="shared" si="56"/>
        <v>4.9378000000000002</v>
      </c>
      <c r="CF64" s="64">
        <f t="shared" si="56"/>
        <v>5.1589999999999998</v>
      </c>
      <c r="CG64" s="64">
        <f t="shared" si="56"/>
        <v>5.2282999999999991</v>
      </c>
      <c r="CH64" s="64" t="e">
        <f t="shared" si="56"/>
        <v>#N/A</v>
      </c>
      <c r="CJ64" s="55">
        <v>52</v>
      </c>
      <c r="CK64" s="64">
        <f t="shared" si="57"/>
        <v>4.9350000000000005</v>
      </c>
      <c r="CL64" s="64">
        <f t="shared" si="57"/>
        <v>5.4404000000000003</v>
      </c>
      <c r="CM64" s="64">
        <f t="shared" si="57"/>
        <v>5.1093000000000002</v>
      </c>
      <c r="CN64" s="64">
        <f t="shared" si="57"/>
        <v>5.6084000000000005</v>
      </c>
      <c r="CO64" s="64">
        <f t="shared" si="57"/>
        <v>6.0480000000000009</v>
      </c>
      <c r="CP64" s="64" t="e">
        <f t="shared" si="57"/>
        <v>#N/A</v>
      </c>
      <c r="CR64" s="55">
        <v>52</v>
      </c>
      <c r="CS64" s="64">
        <f t="shared" si="58"/>
        <v>1.5680000000000003</v>
      </c>
      <c r="CT64" s="64">
        <f t="shared" si="58"/>
        <v>1.7780000000000002</v>
      </c>
      <c r="CU64" s="64">
        <f t="shared" si="58"/>
        <v>1.9390000000000001</v>
      </c>
      <c r="CV64" s="64">
        <f t="shared" si="58"/>
        <v>1.7010000000000003</v>
      </c>
      <c r="CW64" s="64">
        <f t="shared" si="58"/>
        <v>2.2568000000000001</v>
      </c>
      <c r="CX64" s="64" t="e">
        <f t="shared" si="58"/>
        <v>#N/A</v>
      </c>
      <c r="CZ64" s="55">
        <v>52</v>
      </c>
      <c r="DA64" s="64">
        <f t="shared" si="51"/>
        <v>234</v>
      </c>
      <c r="DB64" s="64">
        <f t="shared" si="59"/>
        <v>259</v>
      </c>
      <c r="DC64" s="64">
        <f t="shared" si="59"/>
        <v>130</v>
      </c>
      <c r="DD64" s="64">
        <f t="shared" si="59"/>
        <v>380</v>
      </c>
      <c r="DE64" s="64">
        <f t="shared" si="59"/>
        <v>295</v>
      </c>
      <c r="DF64" s="64" t="e">
        <f t="shared" si="59"/>
        <v>#N/A</v>
      </c>
      <c r="DH64" s="55">
        <v>52</v>
      </c>
      <c r="DI64" s="64">
        <f t="shared" si="52"/>
        <v>262</v>
      </c>
      <c r="DJ64" s="64">
        <f t="shared" si="60"/>
        <v>330</v>
      </c>
      <c r="DK64" s="64">
        <f t="shared" si="60"/>
        <v>307</v>
      </c>
      <c r="DL64" s="64">
        <f t="shared" si="60"/>
        <v>380</v>
      </c>
      <c r="DM64" s="64">
        <f t="shared" si="60"/>
        <v>245</v>
      </c>
      <c r="DN64" s="64" t="e">
        <f t="shared" si="60"/>
        <v>#N/A</v>
      </c>
    </row>
    <row r="65" spans="1:118">
      <c r="A65" s="56" t="str">
        <f t="shared" si="1"/>
        <v>201713</v>
      </c>
      <c r="B65" s="15">
        <f>'[1]Removal pace breakdown'!A342</f>
        <v>42825</v>
      </c>
      <c r="C65" s="8">
        <f>'[1]Removal pace breakdown'!B342</f>
        <v>32</v>
      </c>
      <c r="D65" s="8">
        <f>'[1]Removal pace breakdown'!C342</f>
        <v>20</v>
      </c>
      <c r="E65" s="8">
        <f>'[1]Removal pace breakdown'!D342</f>
        <v>34</v>
      </c>
      <c r="F65" s="8">
        <f>'[1]Removal pace breakdown'!E342</f>
        <v>33.299999999999997</v>
      </c>
      <c r="G65" s="8">
        <f>'[1]Removal pace breakdown'!F342</f>
        <v>9</v>
      </c>
      <c r="H65" s="8">
        <f>'[1]Removal pace breakdown'!G342</f>
        <v>19</v>
      </c>
      <c r="I65" s="8">
        <f>'[1]Removal pace breakdown'!H342</f>
        <v>11.3</v>
      </c>
      <c r="J65" s="16">
        <f>'[1]Removal pace breakdown'!I342</f>
        <v>4.0999999999999996</v>
      </c>
      <c r="K65" s="8">
        <f>'[1]Removal pace breakdown'!J342</f>
        <v>0.9</v>
      </c>
      <c r="L65" s="8">
        <f>'[1]Removal pace breakdown'!K342</f>
        <v>3</v>
      </c>
      <c r="M65" s="8">
        <f>'[1]Removal pace breakdown'!L342</f>
        <v>4</v>
      </c>
      <c r="N65" s="8">
        <f>'[1]Removal pace breakdown'!M342</f>
        <v>8</v>
      </c>
      <c r="O65" s="8">
        <f>'[1]Removal pace breakdown'!N342</f>
        <v>7</v>
      </c>
      <c r="P65" s="8">
        <f>'[1]Removal pace breakdown'!O342</f>
        <v>6</v>
      </c>
      <c r="Q65" s="8">
        <f>'[1]Removal pace breakdown'!P342</f>
        <v>4.2</v>
      </c>
      <c r="R65" s="8">
        <f>'[1]Removal pace breakdown'!Q342</f>
        <v>1</v>
      </c>
      <c r="S65" s="16">
        <f>'[1]Removal pace breakdown'!R342</f>
        <v>6.5</v>
      </c>
      <c r="T65" s="8">
        <f>'[1]Removal pace breakdown'!S342</f>
        <v>9.1</v>
      </c>
      <c r="U65" s="8">
        <f>'[1]Removal pace breakdown'!T342</f>
        <v>1</v>
      </c>
      <c r="V65" s="8">
        <f>'[1]Removal pace breakdown'!U342</f>
        <v>7</v>
      </c>
      <c r="W65" s="16">
        <f>'[1]Removal pace breakdown'!V342</f>
        <v>2</v>
      </c>
      <c r="X65" s="16">
        <f>'[1]Removal pace breakdown'!W342</f>
        <v>3.9</v>
      </c>
      <c r="Y65" s="8">
        <f>'[1]Removal pace breakdown'!X342</f>
        <v>2</v>
      </c>
      <c r="Z65" s="8">
        <f>'[1]Removal pace breakdown'!Y342</f>
        <v>0.8</v>
      </c>
      <c r="AA65" s="16">
        <f>'[1]Removal pace breakdown'!Z342</f>
        <v>0</v>
      </c>
      <c r="AB65" s="16">
        <f>'[1]Removal pace breakdown'!AA342</f>
        <v>0</v>
      </c>
      <c r="AC65" s="8">
        <f>'[1]Removal pace breakdown'!AB342</f>
        <v>0</v>
      </c>
      <c r="AD65" s="8">
        <f>'[1]Removal pace breakdown'!AC342</f>
        <v>1</v>
      </c>
      <c r="AE65" s="8">
        <f>'[1]Removal pace breakdown'!AD342</f>
        <v>0.3</v>
      </c>
      <c r="AF65" s="16">
        <f>'[1]Removal pace breakdown'!AE342</f>
        <v>0.7</v>
      </c>
      <c r="AG65" s="16">
        <f>'[1]Removal pace breakdown'!AF342</f>
        <v>0</v>
      </c>
      <c r="AH65" s="8">
        <f>'[1]Removal pace breakdown'!AG342</f>
        <v>0</v>
      </c>
      <c r="AI65" s="8">
        <f>'[1]Removal pace breakdown'!AH342</f>
        <v>7.9</v>
      </c>
      <c r="AJ65" s="8">
        <f>'[1]Removal pace breakdown'!AI342</f>
        <v>1</v>
      </c>
      <c r="AK65" s="8">
        <f>'[1]Removal pace breakdown'!AJ342</f>
        <v>0</v>
      </c>
      <c r="AL65" s="8">
        <f>'[1]Removal pace breakdown'!AK342</f>
        <v>14</v>
      </c>
      <c r="AM65" s="8">
        <f>'[1]Removal pace breakdown'!AL342</f>
        <v>5</v>
      </c>
      <c r="AN65" s="8">
        <f>'[1]Removal pace breakdown'!AM342</f>
        <v>1</v>
      </c>
      <c r="AO65" s="8">
        <f>'[1]Removal pace breakdown'!AN342</f>
        <v>0</v>
      </c>
      <c r="AP65" s="8">
        <f>'[1]Removal pace breakdown'!AO342</f>
        <v>1</v>
      </c>
      <c r="AQ65" s="8">
        <f>'[1]Removal pace breakdown'!AP342</f>
        <v>5.9</v>
      </c>
      <c r="AR65" s="17">
        <f t="shared" si="2"/>
        <v>266.89999999999998</v>
      </c>
      <c r="AS65" s="17">
        <f t="shared" si="3"/>
        <v>12</v>
      </c>
      <c r="AT65" s="17">
        <f t="shared" si="4"/>
        <v>101.1</v>
      </c>
      <c r="AU65" s="17">
        <f t="shared" si="5"/>
        <v>74.5</v>
      </c>
      <c r="AV65" s="17">
        <f t="shared" si="6"/>
        <v>62.099999999999994</v>
      </c>
      <c r="AW65" s="17">
        <f t="shared" si="7"/>
        <v>17.2</v>
      </c>
      <c r="AX65" s="63">
        <f t="shared" si="0"/>
        <v>1868.2999999999997</v>
      </c>
      <c r="BC65" s="15">
        <f t="shared" si="21"/>
        <v>44196</v>
      </c>
      <c r="BD65" s="55">
        <v>53</v>
      </c>
      <c r="BE65" s="64">
        <f t="shared" si="53"/>
        <v>18.277000000000005</v>
      </c>
      <c r="BF65" s="64" t="e">
        <f t="shared" si="53"/>
        <v>#N/A</v>
      </c>
      <c r="BG65" s="64" t="e">
        <f t="shared" si="53"/>
        <v>#N/A</v>
      </c>
      <c r="BH65" s="64" t="e">
        <f t="shared" si="53"/>
        <v>#N/A</v>
      </c>
      <c r="BI65" s="64" t="e">
        <f t="shared" si="53"/>
        <v>#N/A</v>
      </c>
      <c r="BJ65" s="64" t="e">
        <f t="shared" si="53"/>
        <v>#N/A</v>
      </c>
      <c r="BL65" s="55">
        <v>53</v>
      </c>
      <c r="BM65" s="64">
        <f t="shared" si="54"/>
        <v>0.79800000000000026</v>
      </c>
      <c r="BN65" s="64" t="e">
        <f t="shared" si="54"/>
        <v>#N/A</v>
      </c>
      <c r="BO65" s="64" t="e">
        <f t="shared" si="54"/>
        <v>#N/A</v>
      </c>
      <c r="BP65" s="64" t="e">
        <f t="shared" si="54"/>
        <v>#N/A</v>
      </c>
      <c r="BQ65" s="64" t="e">
        <f t="shared" si="54"/>
        <v>#N/A</v>
      </c>
      <c r="BR65" s="64" t="e">
        <f t="shared" si="54"/>
        <v>#N/A</v>
      </c>
      <c r="BT65" s="55">
        <v>53</v>
      </c>
      <c r="BU65" s="64">
        <f t="shared" si="55"/>
        <v>6.9090000000000007</v>
      </c>
      <c r="BV65" s="64" t="e">
        <f t="shared" si="55"/>
        <v>#N/A</v>
      </c>
      <c r="BW65" s="64" t="e">
        <f t="shared" si="55"/>
        <v>#N/A</v>
      </c>
      <c r="BX65" s="64" t="e">
        <f t="shared" si="55"/>
        <v>#N/A</v>
      </c>
      <c r="BY65" s="64" t="e">
        <f t="shared" si="55"/>
        <v>#N/A</v>
      </c>
      <c r="BZ65" s="64" t="e">
        <f t="shared" si="55"/>
        <v>#N/A</v>
      </c>
      <c r="CB65" s="55">
        <v>53</v>
      </c>
      <c r="CC65" s="64">
        <f t="shared" si="56"/>
        <v>4.794999999999999</v>
      </c>
      <c r="CD65" s="64" t="e">
        <f t="shared" si="56"/>
        <v>#N/A</v>
      </c>
      <c r="CE65" s="64" t="e">
        <f t="shared" si="56"/>
        <v>#N/A</v>
      </c>
      <c r="CF65" s="64" t="e">
        <f t="shared" si="56"/>
        <v>#N/A</v>
      </c>
      <c r="CG65" s="64" t="e">
        <f t="shared" si="56"/>
        <v>#N/A</v>
      </c>
      <c r="CH65" s="64" t="e">
        <f t="shared" si="56"/>
        <v>#N/A</v>
      </c>
      <c r="CJ65" s="55">
        <v>53</v>
      </c>
      <c r="CK65" s="64">
        <f t="shared" si="57"/>
        <v>4.5780000000000012</v>
      </c>
      <c r="CL65" s="64" t="e">
        <f t="shared" si="57"/>
        <v>#N/A</v>
      </c>
      <c r="CM65" s="64" t="e">
        <f t="shared" si="57"/>
        <v>#N/A</v>
      </c>
      <c r="CN65" s="64" t="e">
        <f t="shared" si="57"/>
        <v>#N/A</v>
      </c>
      <c r="CO65" s="64" t="e">
        <f t="shared" si="57"/>
        <v>#N/A</v>
      </c>
      <c r="CP65" s="64" t="e">
        <f t="shared" si="57"/>
        <v>#N/A</v>
      </c>
      <c r="CR65" s="55">
        <v>53</v>
      </c>
      <c r="CS65" s="64">
        <f t="shared" si="58"/>
        <v>1.1970000000000003</v>
      </c>
      <c r="CT65" s="64" t="e">
        <f t="shared" si="58"/>
        <v>#N/A</v>
      </c>
      <c r="CU65" s="64" t="e">
        <f t="shared" si="58"/>
        <v>#N/A</v>
      </c>
      <c r="CV65" s="64" t="e">
        <f t="shared" si="58"/>
        <v>#N/A</v>
      </c>
      <c r="CW65" s="64" t="e">
        <f t="shared" si="58"/>
        <v>#N/A</v>
      </c>
      <c r="CX65" s="64" t="e">
        <f t="shared" si="58"/>
        <v>#N/A</v>
      </c>
      <c r="CZ65" s="55">
        <v>53</v>
      </c>
      <c r="DA65" s="64">
        <f t="shared" si="51"/>
        <v>305</v>
      </c>
      <c r="DB65" s="64" t="e">
        <f t="shared" si="59"/>
        <v>#N/A</v>
      </c>
      <c r="DC65" s="64" t="e">
        <f t="shared" si="59"/>
        <v>#N/A</v>
      </c>
      <c r="DD65" s="64" t="e">
        <f t="shared" si="59"/>
        <v>#N/A</v>
      </c>
      <c r="DE65" s="64" t="e">
        <f t="shared" si="59"/>
        <v>#N/A</v>
      </c>
      <c r="DF65" s="64" t="e">
        <f t="shared" si="59"/>
        <v>#N/A</v>
      </c>
      <c r="DH65" s="55">
        <v>53</v>
      </c>
      <c r="DI65" s="64">
        <f t="shared" si="52"/>
        <v>322</v>
      </c>
      <c r="DJ65" s="64" t="e">
        <f t="shared" si="60"/>
        <v>#N/A</v>
      </c>
      <c r="DK65" s="64" t="e">
        <f t="shared" si="60"/>
        <v>#N/A</v>
      </c>
      <c r="DL65" s="64" t="e">
        <f t="shared" si="60"/>
        <v>#N/A</v>
      </c>
      <c r="DM65" s="64" t="e">
        <f t="shared" si="60"/>
        <v>#N/A</v>
      </c>
      <c r="DN65" s="64" t="e">
        <f t="shared" si="60"/>
        <v>#N/A</v>
      </c>
    </row>
    <row r="66" spans="1:118">
      <c r="A66" s="56" t="str">
        <f t="shared" si="1"/>
        <v>201714</v>
      </c>
      <c r="B66" s="15">
        <f>'[1]Removal pace breakdown'!A343</f>
        <v>42832</v>
      </c>
      <c r="C66" s="8">
        <f>'[1]Removal pace breakdown'!B343</f>
        <v>31</v>
      </c>
      <c r="D66" s="8">
        <f>'[1]Removal pace breakdown'!C343</f>
        <v>16</v>
      </c>
      <c r="E66" s="8">
        <f>'[1]Removal pace breakdown'!D343</f>
        <v>31.8</v>
      </c>
      <c r="F66" s="8">
        <f>'[1]Removal pace breakdown'!E343</f>
        <v>33.6</v>
      </c>
      <c r="G66" s="8">
        <f>'[1]Removal pace breakdown'!F343</f>
        <v>8.8000000000000007</v>
      </c>
      <c r="H66" s="8">
        <f>'[1]Removal pace breakdown'!G343</f>
        <v>22</v>
      </c>
      <c r="I66" s="8">
        <f>'[1]Removal pace breakdown'!H343</f>
        <v>9.8000000000000007</v>
      </c>
      <c r="J66" s="16">
        <f>'[1]Removal pace breakdown'!I343</f>
        <v>4.2</v>
      </c>
      <c r="K66" s="8">
        <f>'[1]Removal pace breakdown'!J343</f>
        <v>1.1000000000000001</v>
      </c>
      <c r="L66" s="8">
        <f>'[1]Removal pace breakdown'!K343</f>
        <v>4</v>
      </c>
      <c r="M66" s="8">
        <f>'[1]Removal pace breakdown'!L343</f>
        <v>4</v>
      </c>
      <c r="N66" s="8">
        <f>'[1]Removal pace breakdown'!M343</f>
        <v>8</v>
      </c>
      <c r="O66" s="8">
        <f>'[1]Removal pace breakdown'!N343</f>
        <v>6.5</v>
      </c>
      <c r="P66" s="8">
        <f>'[1]Removal pace breakdown'!O343</f>
        <v>6</v>
      </c>
      <c r="Q66" s="8">
        <f>'[1]Removal pace breakdown'!P343</f>
        <v>3.6</v>
      </c>
      <c r="R66" s="8">
        <f>'[1]Removal pace breakdown'!Q343</f>
        <v>1.1000000000000001</v>
      </c>
      <c r="S66" s="16">
        <f>'[1]Removal pace breakdown'!R343</f>
        <v>6.5</v>
      </c>
      <c r="T66" s="8">
        <f>'[1]Removal pace breakdown'!S343</f>
        <v>7.5</v>
      </c>
      <c r="U66" s="8">
        <f>'[1]Removal pace breakdown'!T343</f>
        <v>1</v>
      </c>
      <c r="V66" s="8">
        <f>'[1]Removal pace breakdown'!U343</f>
        <v>7</v>
      </c>
      <c r="W66" s="16">
        <f>'[1]Removal pace breakdown'!V343</f>
        <v>2</v>
      </c>
      <c r="X66" s="16">
        <f>'[1]Removal pace breakdown'!W343</f>
        <v>3.8</v>
      </c>
      <c r="Y66" s="8">
        <f>'[1]Removal pace breakdown'!X343</f>
        <v>2.2000000000000002</v>
      </c>
      <c r="Z66" s="8">
        <f>'[1]Removal pace breakdown'!Y343</f>
        <v>0.9</v>
      </c>
      <c r="AA66" s="16">
        <f>'[1]Removal pace breakdown'!Z343</f>
        <v>0</v>
      </c>
      <c r="AB66" s="16">
        <f>'[1]Removal pace breakdown'!AA343</f>
        <v>0</v>
      </c>
      <c r="AC66" s="8">
        <f>'[1]Removal pace breakdown'!AB343</f>
        <v>0.7</v>
      </c>
      <c r="AD66" s="8">
        <f>'[1]Removal pace breakdown'!AC343</f>
        <v>3</v>
      </c>
      <c r="AE66" s="8">
        <f>'[1]Removal pace breakdown'!AD343</f>
        <v>0.3</v>
      </c>
      <c r="AF66" s="16">
        <f>'[1]Removal pace breakdown'!AE343</f>
        <v>0.7</v>
      </c>
      <c r="AG66" s="16">
        <f>'[1]Removal pace breakdown'!AF343</f>
        <v>0</v>
      </c>
      <c r="AH66" s="8">
        <f>'[1]Removal pace breakdown'!AG343</f>
        <v>0</v>
      </c>
      <c r="AI66" s="8">
        <f>'[1]Removal pace breakdown'!AH343</f>
        <v>9.1999999999999993</v>
      </c>
      <c r="AJ66" s="8">
        <f>'[1]Removal pace breakdown'!AI343</f>
        <v>1</v>
      </c>
      <c r="AK66" s="8">
        <f>'[1]Removal pace breakdown'!AJ343</f>
        <v>0</v>
      </c>
      <c r="AL66" s="8">
        <f>'[1]Removal pace breakdown'!AK343</f>
        <v>14</v>
      </c>
      <c r="AM66" s="8">
        <f>'[1]Removal pace breakdown'!AL343</f>
        <v>5</v>
      </c>
      <c r="AN66" s="8">
        <f>'[1]Removal pace breakdown'!AM343</f>
        <v>1</v>
      </c>
      <c r="AO66" s="8">
        <f>'[1]Removal pace breakdown'!AN343</f>
        <v>0</v>
      </c>
      <c r="AP66" s="8">
        <f>'[1]Removal pace breakdown'!AO343</f>
        <v>1</v>
      </c>
      <c r="AQ66" s="8">
        <f>'[1]Removal pace breakdown'!AP343</f>
        <v>6.1</v>
      </c>
      <c r="AR66" s="17">
        <f t="shared" si="2"/>
        <v>264.39999999999998</v>
      </c>
      <c r="AS66" s="17">
        <f t="shared" si="3"/>
        <v>14.5</v>
      </c>
      <c r="AT66" s="17">
        <f t="shared" si="4"/>
        <v>102.30000000000001</v>
      </c>
      <c r="AU66" s="17">
        <f t="shared" si="5"/>
        <v>68.199999999999989</v>
      </c>
      <c r="AV66" s="17">
        <f t="shared" si="6"/>
        <v>62.2</v>
      </c>
      <c r="AW66" s="17">
        <f t="shared" si="7"/>
        <v>17.2</v>
      </c>
      <c r="AX66" s="92">
        <f t="shared" si="0"/>
        <v>1850.7999999999997</v>
      </c>
    </row>
    <row r="67" spans="1:118">
      <c r="A67" s="56" t="str">
        <f t="shared" si="1"/>
        <v>201715</v>
      </c>
      <c r="B67" s="15">
        <f>'[1]Removal pace breakdown'!A344</f>
        <v>42839</v>
      </c>
      <c r="C67" s="8">
        <f>'[1]Removal pace breakdown'!B344</f>
        <v>32</v>
      </c>
      <c r="D67" s="8">
        <f>'[1]Removal pace breakdown'!C344</f>
        <v>19</v>
      </c>
      <c r="E67" s="8">
        <f>'[1]Removal pace breakdown'!D344</f>
        <v>32.799999999999997</v>
      </c>
      <c r="F67" s="8">
        <f>'[1]Removal pace breakdown'!E344</f>
        <v>33.200000000000003</v>
      </c>
      <c r="G67" s="8">
        <f>'[1]Removal pace breakdown'!F344</f>
        <v>8.3000000000000007</v>
      </c>
      <c r="H67" s="8">
        <f>'[1]Removal pace breakdown'!G344</f>
        <v>23</v>
      </c>
      <c r="I67" s="8">
        <f>'[1]Removal pace breakdown'!H344</f>
        <v>11.3</v>
      </c>
      <c r="J67" s="16">
        <f>'[1]Removal pace breakdown'!I344</f>
        <v>4.0999999999999996</v>
      </c>
      <c r="K67" s="8">
        <f>'[1]Removal pace breakdown'!J344</f>
        <v>4.5</v>
      </c>
      <c r="L67" s="8">
        <f>'[1]Removal pace breakdown'!K344</f>
        <v>3</v>
      </c>
      <c r="M67" s="8">
        <f>'[1]Removal pace breakdown'!L344</f>
        <v>4</v>
      </c>
      <c r="N67" s="8">
        <f>'[1]Removal pace breakdown'!M344</f>
        <v>9</v>
      </c>
      <c r="O67" s="8">
        <f>'[1]Removal pace breakdown'!N344</f>
        <v>7</v>
      </c>
      <c r="P67" s="8">
        <f>'[1]Removal pace breakdown'!O344</f>
        <v>6.5</v>
      </c>
      <c r="Q67" s="8">
        <f>'[1]Removal pace breakdown'!P344</f>
        <v>4.9000000000000004</v>
      </c>
      <c r="R67" s="8">
        <f>'[1]Removal pace breakdown'!Q344</f>
        <v>1.1000000000000001</v>
      </c>
      <c r="S67" s="16">
        <f>'[1]Removal pace breakdown'!R344</f>
        <v>7.3</v>
      </c>
      <c r="T67" s="8">
        <f>'[1]Removal pace breakdown'!S344</f>
        <v>10.3</v>
      </c>
      <c r="U67" s="8">
        <f>'[1]Removal pace breakdown'!T344</f>
        <v>1.1000000000000001</v>
      </c>
      <c r="V67" s="8">
        <f>'[1]Removal pace breakdown'!U344</f>
        <v>9</v>
      </c>
      <c r="W67" s="16">
        <f>'[1]Removal pace breakdown'!V344</f>
        <v>2</v>
      </c>
      <c r="X67" s="16">
        <f>'[1]Removal pace breakdown'!W344</f>
        <v>4</v>
      </c>
      <c r="Y67" s="8">
        <f>'[1]Removal pace breakdown'!X344</f>
        <v>3</v>
      </c>
      <c r="Z67" s="8">
        <f>'[1]Removal pace breakdown'!Y344</f>
        <v>0.3</v>
      </c>
      <c r="AA67" s="16">
        <f>'[1]Removal pace breakdown'!Z344</f>
        <v>0</v>
      </c>
      <c r="AB67" s="16">
        <f>'[1]Removal pace breakdown'!AA344</f>
        <v>0</v>
      </c>
      <c r="AC67" s="8">
        <f>'[1]Removal pace breakdown'!AB344</f>
        <v>0</v>
      </c>
      <c r="AD67" s="8">
        <f>'[1]Removal pace breakdown'!AC344</f>
        <v>3</v>
      </c>
      <c r="AE67" s="8">
        <f>'[1]Removal pace breakdown'!AD344</f>
        <v>0.3</v>
      </c>
      <c r="AF67" s="16">
        <f>'[1]Removal pace breakdown'!AE344</f>
        <v>0.6</v>
      </c>
      <c r="AG67" s="16">
        <f>'[1]Removal pace breakdown'!AF344</f>
        <v>0</v>
      </c>
      <c r="AH67" s="8">
        <f>'[1]Removal pace breakdown'!AG344</f>
        <v>0</v>
      </c>
      <c r="AI67" s="8">
        <f>'[1]Removal pace breakdown'!AH344</f>
        <v>9.4</v>
      </c>
      <c r="AJ67" s="8">
        <f>'[1]Removal pace breakdown'!AI344</f>
        <v>1</v>
      </c>
      <c r="AK67" s="8">
        <f>'[1]Removal pace breakdown'!AJ344</f>
        <v>0</v>
      </c>
      <c r="AL67" s="8">
        <f>'[1]Removal pace breakdown'!AK344</f>
        <v>14</v>
      </c>
      <c r="AM67" s="8">
        <f>'[1]Removal pace breakdown'!AL344</f>
        <v>7</v>
      </c>
      <c r="AN67" s="8">
        <f>'[1]Removal pace breakdown'!AM344</f>
        <v>1</v>
      </c>
      <c r="AO67" s="8">
        <f>'[1]Removal pace breakdown'!AN344</f>
        <v>0</v>
      </c>
      <c r="AP67" s="8">
        <f>'[1]Removal pace breakdown'!AO344</f>
        <v>1</v>
      </c>
      <c r="AQ67" s="8">
        <f>'[1]Removal pace breakdown'!AP344</f>
        <v>5.5</v>
      </c>
      <c r="AR67" s="17">
        <f t="shared" si="2"/>
        <v>283.50000000000006</v>
      </c>
      <c r="AS67" s="17">
        <f t="shared" si="3"/>
        <v>14</v>
      </c>
      <c r="AT67" s="17">
        <f t="shared" si="4"/>
        <v>103.3</v>
      </c>
      <c r="AU67" s="17">
        <f t="shared" si="5"/>
        <v>73.099999999999994</v>
      </c>
      <c r="AV67" s="17">
        <f t="shared" si="6"/>
        <v>75.100000000000009</v>
      </c>
      <c r="AW67" s="17">
        <f t="shared" si="7"/>
        <v>18</v>
      </c>
      <c r="AX67" s="92">
        <f t="shared" ref="AX67:AX130" si="61">AR67*7</f>
        <v>1984.5000000000005</v>
      </c>
    </row>
    <row r="68" spans="1:118">
      <c r="A68" s="56" t="str">
        <f t="shared" ref="A68:A131" si="62">YEAR(B68)&amp;WEEKNUM(B68)</f>
        <v>201716</v>
      </c>
      <c r="B68" s="15">
        <f>'[1]Removal pace breakdown'!A345</f>
        <v>42846</v>
      </c>
      <c r="C68" s="8">
        <f>'[1]Removal pace breakdown'!B345</f>
        <v>29</v>
      </c>
      <c r="D68" s="8">
        <f>'[1]Removal pace breakdown'!C345</f>
        <v>19</v>
      </c>
      <c r="E68" s="8">
        <f>'[1]Removal pace breakdown'!D345</f>
        <v>32.4</v>
      </c>
      <c r="F68" s="8">
        <f>'[1]Removal pace breakdown'!E345</f>
        <v>31.4</v>
      </c>
      <c r="G68" s="8">
        <f>'[1]Removal pace breakdown'!F345</f>
        <v>13.5</v>
      </c>
      <c r="H68" s="8">
        <f>'[1]Removal pace breakdown'!G345</f>
        <v>25</v>
      </c>
      <c r="I68" s="8">
        <f>'[1]Removal pace breakdown'!H345</f>
        <v>9.1999999999999993</v>
      </c>
      <c r="J68" s="16">
        <f>'[1]Removal pace breakdown'!I345</f>
        <v>4.2</v>
      </c>
      <c r="K68" s="8">
        <f>'[1]Removal pace breakdown'!J345</f>
        <v>4.8</v>
      </c>
      <c r="L68" s="8">
        <f>'[1]Removal pace breakdown'!K345</f>
        <v>3.5</v>
      </c>
      <c r="M68" s="8">
        <f>'[1]Removal pace breakdown'!L345</f>
        <v>4</v>
      </c>
      <c r="N68" s="8">
        <f>'[1]Removal pace breakdown'!M345</f>
        <v>8</v>
      </c>
      <c r="O68" s="8">
        <f>'[1]Removal pace breakdown'!N345</f>
        <v>6</v>
      </c>
      <c r="P68" s="8">
        <f>'[1]Removal pace breakdown'!O345</f>
        <v>6.5</v>
      </c>
      <c r="Q68" s="8">
        <f>'[1]Removal pace breakdown'!P345</f>
        <v>4.9000000000000004</v>
      </c>
      <c r="R68" s="8">
        <f>'[1]Removal pace breakdown'!Q345</f>
        <v>1</v>
      </c>
      <c r="S68" s="16">
        <f>'[1]Removal pace breakdown'!R345</f>
        <v>7.3</v>
      </c>
      <c r="T68" s="8">
        <f>'[1]Removal pace breakdown'!S345</f>
        <v>9</v>
      </c>
      <c r="U68" s="8">
        <f>'[1]Removal pace breakdown'!T345</f>
        <v>0.6</v>
      </c>
      <c r="V68" s="8">
        <f>'[1]Removal pace breakdown'!U345</f>
        <v>6</v>
      </c>
      <c r="W68" s="16">
        <f>'[1]Removal pace breakdown'!V345</f>
        <v>2</v>
      </c>
      <c r="X68" s="16">
        <f>'[1]Removal pace breakdown'!W345</f>
        <v>3.7</v>
      </c>
      <c r="Y68" s="8">
        <f>'[1]Removal pace breakdown'!X345</f>
        <v>2.4</v>
      </c>
      <c r="Z68" s="8">
        <f>'[1]Removal pace breakdown'!Y345</f>
        <v>0.4</v>
      </c>
      <c r="AA68" s="16">
        <f>'[1]Removal pace breakdown'!Z345</f>
        <v>0</v>
      </c>
      <c r="AB68" s="16">
        <f>'[1]Removal pace breakdown'!AA345</f>
        <v>0</v>
      </c>
      <c r="AC68" s="8">
        <f>'[1]Removal pace breakdown'!AB345</f>
        <v>0</v>
      </c>
      <c r="AD68" s="8">
        <f>'[1]Removal pace breakdown'!AC345</f>
        <v>3</v>
      </c>
      <c r="AE68" s="8">
        <f>'[1]Removal pace breakdown'!AD345</f>
        <v>0.3</v>
      </c>
      <c r="AF68" s="16">
        <f>'[1]Removal pace breakdown'!AE345</f>
        <v>0.8</v>
      </c>
      <c r="AG68" s="16">
        <f>'[1]Removal pace breakdown'!AF345</f>
        <v>0</v>
      </c>
      <c r="AH68" s="8">
        <f>'[1]Removal pace breakdown'!AG345</f>
        <v>0</v>
      </c>
      <c r="AI68" s="8">
        <f>'[1]Removal pace breakdown'!AH345</f>
        <v>7.3</v>
      </c>
      <c r="AJ68" s="8">
        <f>'[1]Removal pace breakdown'!AI345</f>
        <v>1</v>
      </c>
      <c r="AK68" s="8">
        <f>'[1]Removal pace breakdown'!AJ345</f>
        <v>0</v>
      </c>
      <c r="AL68" s="8">
        <f>'[1]Removal pace breakdown'!AK345</f>
        <v>13</v>
      </c>
      <c r="AM68" s="8">
        <f>'[1]Removal pace breakdown'!AL345</f>
        <v>4</v>
      </c>
      <c r="AN68" s="8">
        <f>'[1]Removal pace breakdown'!AM345</f>
        <v>1</v>
      </c>
      <c r="AO68" s="8">
        <f>'[1]Removal pace breakdown'!AN345</f>
        <v>0</v>
      </c>
      <c r="AP68" s="8">
        <f>'[1]Removal pace breakdown'!AO345</f>
        <v>1</v>
      </c>
      <c r="AQ68" s="8">
        <f>'[1]Removal pace breakdown'!AP345</f>
        <v>4</v>
      </c>
      <c r="AR68" s="17">
        <f t="shared" ref="AR68:AR131" si="63">SUM(C68:AQ68)</f>
        <v>269.20000000000005</v>
      </c>
      <c r="AS68" s="17">
        <f t="shared" ref="AS68:AS131" si="64">SUM(L68,O68,AD68,AJ68)</f>
        <v>13.5</v>
      </c>
      <c r="AT68" s="17">
        <f t="shared" ref="AT68:AT131" si="65">SUM(E68,F68,H68,Z68,AL68)</f>
        <v>102.2</v>
      </c>
      <c r="AU68" s="17">
        <f t="shared" ref="AU68:AU131" si="66">SUM(C68,D68,I68,M68,AN68,AQ68,AO68,AE68)</f>
        <v>66.5</v>
      </c>
      <c r="AV68" s="17">
        <f t="shared" ref="AV68:AV131" si="67">SUM(G68,K68,N68,P68,Q68,R68,U68,V68,Y68,AH68,AK68,AM68,AP68,AI68,AC68,T68)</f>
        <v>69</v>
      </c>
      <c r="AW68" s="17">
        <f t="shared" ref="AW68:AW131" si="68">SUM(J68,S68,W68,X68,AA68,AB68,AF68,AG68)</f>
        <v>18</v>
      </c>
      <c r="AX68" s="92">
        <f t="shared" si="61"/>
        <v>1884.4000000000003</v>
      </c>
    </row>
    <row r="69" spans="1:118">
      <c r="A69" s="56" t="str">
        <f t="shared" si="62"/>
        <v>201717</v>
      </c>
      <c r="B69" s="15">
        <f>'[1]Removal pace breakdown'!A346</f>
        <v>42853</v>
      </c>
      <c r="C69" s="8">
        <f>'[1]Removal pace breakdown'!B346</f>
        <v>30</v>
      </c>
      <c r="D69" s="8">
        <f>'[1]Removal pace breakdown'!C346</f>
        <v>23</v>
      </c>
      <c r="E69" s="8">
        <f>'[1]Removal pace breakdown'!D346</f>
        <v>32.799999999999997</v>
      </c>
      <c r="F69" s="8">
        <f>'[1]Removal pace breakdown'!E346</f>
        <v>31.3</v>
      </c>
      <c r="G69" s="8">
        <f>'[1]Removal pace breakdown'!F346</f>
        <v>12</v>
      </c>
      <c r="H69" s="8">
        <f>'[1]Removal pace breakdown'!G346</f>
        <v>25</v>
      </c>
      <c r="I69" s="8">
        <f>'[1]Removal pace breakdown'!H346</f>
        <v>9.5</v>
      </c>
      <c r="J69" s="16">
        <f>'[1]Removal pace breakdown'!I346</f>
        <v>4</v>
      </c>
      <c r="K69" s="8">
        <f>'[1]Removal pace breakdown'!J346</f>
        <v>5.0999999999999996</v>
      </c>
      <c r="L69" s="8">
        <f>'[1]Removal pace breakdown'!K346</f>
        <v>3</v>
      </c>
      <c r="M69" s="8">
        <f>'[1]Removal pace breakdown'!L346</f>
        <v>4</v>
      </c>
      <c r="N69" s="8">
        <f>'[1]Removal pace breakdown'!M346</f>
        <v>9</v>
      </c>
      <c r="O69" s="8">
        <f>'[1]Removal pace breakdown'!N346</f>
        <v>6.5</v>
      </c>
      <c r="P69" s="8">
        <f>'[1]Removal pace breakdown'!O346</f>
        <v>6</v>
      </c>
      <c r="Q69" s="8">
        <f>'[1]Removal pace breakdown'!P346</f>
        <v>3.5</v>
      </c>
      <c r="R69" s="8">
        <f>'[1]Removal pace breakdown'!Q346</f>
        <v>1.7</v>
      </c>
      <c r="S69" s="16">
        <f>'[1]Removal pace breakdown'!R346</f>
        <v>5.5</v>
      </c>
      <c r="T69" s="8">
        <f>'[1]Removal pace breakdown'!S346</f>
        <v>9.4</v>
      </c>
      <c r="U69" s="8">
        <f>'[1]Removal pace breakdown'!T346</f>
        <v>1.1000000000000001</v>
      </c>
      <c r="V69" s="8">
        <f>'[1]Removal pace breakdown'!U346</f>
        <v>9</v>
      </c>
      <c r="W69" s="16">
        <f>'[1]Removal pace breakdown'!V346</f>
        <v>2</v>
      </c>
      <c r="X69" s="16">
        <f>'[1]Removal pace breakdown'!W346</f>
        <v>5.3</v>
      </c>
      <c r="Y69" s="8">
        <f>'[1]Removal pace breakdown'!X346</f>
        <v>2</v>
      </c>
      <c r="Z69" s="8">
        <f>'[1]Removal pace breakdown'!Y346</f>
        <v>0.4</v>
      </c>
      <c r="AA69" s="16">
        <f>'[1]Removal pace breakdown'!Z346</f>
        <v>0</v>
      </c>
      <c r="AB69" s="16">
        <f>'[1]Removal pace breakdown'!AA346</f>
        <v>0</v>
      </c>
      <c r="AC69" s="8">
        <f>'[1]Removal pace breakdown'!AB346</f>
        <v>0.4</v>
      </c>
      <c r="AD69" s="8">
        <f>'[1]Removal pace breakdown'!AC346</f>
        <v>3</v>
      </c>
      <c r="AE69" s="8">
        <f>'[1]Removal pace breakdown'!AD346</f>
        <v>0.6</v>
      </c>
      <c r="AF69" s="16">
        <f>'[1]Removal pace breakdown'!AE346</f>
        <v>0.7</v>
      </c>
      <c r="AG69" s="16">
        <f>'[1]Removal pace breakdown'!AF346</f>
        <v>0</v>
      </c>
      <c r="AH69" s="8">
        <f>'[1]Removal pace breakdown'!AG346</f>
        <v>0</v>
      </c>
      <c r="AI69" s="8">
        <f>'[1]Removal pace breakdown'!AH346</f>
        <v>5.5</v>
      </c>
      <c r="AJ69" s="8">
        <f>'[1]Removal pace breakdown'!AI346</f>
        <v>1</v>
      </c>
      <c r="AK69" s="8">
        <f>'[1]Removal pace breakdown'!AJ346</f>
        <v>0</v>
      </c>
      <c r="AL69" s="8">
        <f>'[1]Removal pace breakdown'!AK346</f>
        <v>13</v>
      </c>
      <c r="AM69" s="8">
        <f>'[1]Removal pace breakdown'!AL346</f>
        <v>6</v>
      </c>
      <c r="AN69" s="8">
        <f>'[1]Removal pace breakdown'!AM346</f>
        <v>1</v>
      </c>
      <c r="AO69" s="8">
        <f>'[1]Removal pace breakdown'!AN346</f>
        <v>0</v>
      </c>
      <c r="AP69" s="8">
        <f>'[1]Removal pace breakdown'!AO346</f>
        <v>1</v>
      </c>
      <c r="AQ69" s="8">
        <f>'[1]Removal pace breakdown'!AP346</f>
        <v>3.2</v>
      </c>
      <c r="AR69" s="17">
        <f t="shared" si="63"/>
        <v>276.49999999999994</v>
      </c>
      <c r="AS69" s="17">
        <f t="shared" si="64"/>
        <v>13.5</v>
      </c>
      <c r="AT69" s="17">
        <f t="shared" si="65"/>
        <v>102.5</v>
      </c>
      <c r="AU69" s="17">
        <f t="shared" si="66"/>
        <v>71.3</v>
      </c>
      <c r="AV69" s="17">
        <f t="shared" si="67"/>
        <v>71.7</v>
      </c>
      <c r="AW69" s="17">
        <f t="shared" si="68"/>
        <v>17.5</v>
      </c>
      <c r="AX69" s="92">
        <f t="shared" si="61"/>
        <v>1935.4999999999995</v>
      </c>
    </row>
    <row r="70" spans="1:118">
      <c r="A70" s="56" t="str">
        <f t="shared" si="62"/>
        <v>201718</v>
      </c>
      <c r="B70" s="15">
        <f>'[1]Removal pace breakdown'!A347</f>
        <v>42860</v>
      </c>
      <c r="C70" s="8">
        <f>'[1]Removal pace breakdown'!B347</f>
        <v>31</v>
      </c>
      <c r="D70" s="8">
        <f>'[1]Removal pace breakdown'!C347</f>
        <v>22</v>
      </c>
      <c r="E70" s="8">
        <f>'[1]Removal pace breakdown'!D347</f>
        <v>32.4</v>
      </c>
      <c r="F70" s="8">
        <f>'[1]Removal pace breakdown'!E347</f>
        <v>27</v>
      </c>
      <c r="G70" s="8">
        <f>'[1]Removal pace breakdown'!F347</f>
        <v>12</v>
      </c>
      <c r="H70" s="8">
        <f>'[1]Removal pace breakdown'!G347</f>
        <v>24</v>
      </c>
      <c r="I70" s="8">
        <f>'[1]Removal pace breakdown'!H347</f>
        <v>9.1999999999999993</v>
      </c>
      <c r="J70" s="16">
        <f>'[1]Removal pace breakdown'!I347</f>
        <v>4.8</v>
      </c>
      <c r="K70" s="8">
        <f>'[1]Removal pace breakdown'!J347</f>
        <v>5.0999999999999996</v>
      </c>
      <c r="L70" s="8">
        <f>'[1]Removal pace breakdown'!K347</f>
        <v>3</v>
      </c>
      <c r="M70" s="8">
        <f>'[1]Removal pace breakdown'!L347</f>
        <v>4</v>
      </c>
      <c r="N70" s="8">
        <f>'[1]Removal pace breakdown'!M347</f>
        <v>10</v>
      </c>
      <c r="O70" s="8">
        <f>'[1]Removal pace breakdown'!N347</f>
        <v>5.3</v>
      </c>
      <c r="P70" s="8">
        <f>'[1]Removal pace breakdown'!O347</f>
        <v>6.5</v>
      </c>
      <c r="Q70" s="8">
        <f>'[1]Removal pace breakdown'!P347</f>
        <v>4.3</v>
      </c>
      <c r="R70" s="8">
        <f>'[1]Removal pace breakdown'!Q347</f>
        <v>1.6</v>
      </c>
      <c r="S70" s="16">
        <f>'[1]Removal pace breakdown'!R347</f>
        <v>5.5</v>
      </c>
      <c r="T70" s="8">
        <f>'[1]Removal pace breakdown'!S347</f>
        <v>9.4</v>
      </c>
      <c r="U70" s="8">
        <f>'[1]Removal pace breakdown'!T347</f>
        <v>1</v>
      </c>
      <c r="V70" s="8">
        <f>'[1]Removal pace breakdown'!U347</f>
        <v>7</v>
      </c>
      <c r="W70" s="16">
        <f>'[1]Removal pace breakdown'!V347</f>
        <v>2</v>
      </c>
      <c r="X70" s="16">
        <f>'[1]Removal pace breakdown'!W347</f>
        <v>5.0999999999999996</v>
      </c>
      <c r="Y70" s="8">
        <f>'[1]Removal pace breakdown'!X347</f>
        <v>2</v>
      </c>
      <c r="Z70" s="8">
        <f>'[1]Removal pace breakdown'!Y347</f>
        <v>0.7</v>
      </c>
      <c r="AA70" s="16">
        <f>'[1]Removal pace breakdown'!Z347</f>
        <v>0</v>
      </c>
      <c r="AB70" s="16">
        <f>'[1]Removal pace breakdown'!AA347</f>
        <v>0</v>
      </c>
      <c r="AC70" s="8">
        <f>'[1]Removal pace breakdown'!AB347</f>
        <v>0.3</v>
      </c>
      <c r="AD70" s="8">
        <f>'[1]Removal pace breakdown'!AC347</f>
        <v>3</v>
      </c>
      <c r="AE70" s="8">
        <f>'[1]Removal pace breakdown'!AD347</f>
        <v>0.4</v>
      </c>
      <c r="AF70" s="16">
        <f>'[1]Removal pace breakdown'!AE347</f>
        <v>0.8</v>
      </c>
      <c r="AG70" s="16">
        <f>'[1]Removal pace breakdown'!AF347</f>
        <v>0</v>
      </c>
      <c r="AH70" s="8">
        <f>'[1]Removal pace breakdown'!AG347</f>
        <v>0</v>
      </c>
      <c r="AI70" s="8">
        <f>'[1]Removal pace breakdown'!AH347</f>
        <v>9.1999999999999993</v>
      </c>
      <c r="AJ70" s="8">
        <f>'[1]Removal pace breakdown'!AI347</f>
        <v>1</v>
      </c>
      <c r="AK70" s="8">
        <f>'[1]Removal pace breakdown'!AJ347</f>
        <v>0</v>
      </c>
      <c r="AL70" s="8">
        <f>'[1]Removal pace breakdown'!AK347</f>
        <v>12</v>
      </c>
      <c r="AM70" s="8">
        <f>'[1]Removal pace breakdown'!AL347</f>
        <v>5</v>
      </c>
      <c r="AN70" s="8">
        <f>'[1]Removal pace breakdown'!AM347</f>
        <v>1</v>
      </c>
      <c r="AO70" s="8">
        <f>'[1]Removal pace breakdown'!AN347</f>
        <v>0</v>
      </c>
      <c r="AP70" s="8">
        <f>'[1]Removal pace breakdown'!AO347</f>
        <v>1</v>
      </c>
      <c r="AQ70" s="8">
        <f>'[1]Removal pace breakdown'!AP347</f>
        <v>4.2</v>
      </c>
      <c r="AR70" s="17">
        <f t="shared" si="63"/>
        <v>272.8</v>
      </c>
      <c r="AS70" s="17">
        <f t="shared" si="64"/>
        <v>12.3</v>
      </c>
      <c r="AT70" s="17">
        <f t="shared" si="65"/>
        <v>96.100000000000009</v>
      </c>
      <c r="AU70" s="17">
        <f t="shared" si="66"/>
        <v>71.800000000000011</v>
      </c>
      <c r="AV70" s="17">
        <f t="shared" si="67"/>
        <v>74.400000000000006</v>
      </c>
      <c r="AW70" s="17">
        <f t="shared" si="68"/>
        <v>18.2</v>
      </c>
      <c r="AX70" s="63">
        <f t="shared" si="61"/>
        <v>1909.6000000000001</v>
      </c>
    </row>
    <row r="71" spans="1:118">
      <c r="A71" s="56" t="str">
        <f t="shared" si="62"/>
        <v>201719</v>
      </c>
      <c r="B71" s="15">
        <f>'[1]Removal pace breakdown'!A348</f>
        <v>42867</v>
      </c>
      <c r="C71" s="8">
        <f>'[1]Removal pace breakdown'!B348</f>
        <v>32</v>
      </c>
      <c r="D71" s="8">
        <f>'[1]Removal pace breakdown'!C348</f>
        <v>22</v>
      </c>
      <c r="E71" s="8">
        <f>'[1]Removal pace breakdown'!D348</f>
        <v>35.299999999999997</v>
      </c>
      <c r="F71" s="8">
        <f>'[1]Removal pace breakdown'!E348</f>
        <v>31</v>
      </c>
      <c r="G71" s="8">
        <f>'[1]Removal pace breakdown'!F348</f>
        <v>13.5</v>
      </c>
      <c r="H71" s="8">
        <f>'[1]Removal pace breakdown'!G348</f>
        <v>16</v>
      </c>
      <c r="I71" s="8">
        <f>'[1]Removal pace breakdown'!H348</f>
        <v>9.8000000000000007</v>
      </c>
      <c r="J71" s="16">
        <f>'[1]Removal pace breakdown'!I348</f>
        <v>8.6</v>
      </c>
      <c r="K71" s="8">
        <f>'[1]Removal pace breakdown'!J348</f>
        <v>3</v>
      </c>
      <c r="L71" s="8">
        <f>'[1]Removal pace breakdown'!K348</f>
        <v>2.5</v>
      </c>
      <c r="M71" s="8">
        <f>'[1]Removal pace breakdown'!L348</f>
        <v>4</v>
      </c>
      <c r="N71" s="8">
        <f>'[1]Removal pace breakdown'!M348</f>
        <v>10</v>
      </c>
      <c r="O71" s="8">
        <f>'[1]Removal pace breakdown'!N348</f>
        <v>7</v>
      </c>
      <c r="P71" s="8">
        <f>'[1]Removal pace breakdown'!O348</f>
        <v>5.5</v>
      </c>
      <c r="Q71" s="8">
        <f>'[1]Removal pace breakdown'!P348</f>
        <v>3.9</v>
      </c>
      <c r="R71" s="8">
        <f>'[1]Removal pace breakdown'!Q348</f>
        <v>1.5</v>
      </c>
      <c r="S71" s="16">
        <f>'[1]Removal pace breakdown'!R348</f>
        <v>4</v>
      </c>
      <c r="T71" s="8">
        <f>'[1]Removal pace breakdown'!S348</f>
        <v>9.9</v>
      </c>
      <c r="U71" s="8">
        <f>'[1]Removal pace breakdown'!T348</f>
        <v>0.6</v>
      </c>
      <c r="V71" s="8">
        <f>'[1]Removal pace breakdown'!U348</f>
        <v>6</v>
      </c>
      <c r="W71" s="16">
        <f>'[1]Removal pace breakdown'!V348</f>
        <v>2</v>
      </c>
      <c r="X71" s="16">
        <f>'[1]Removal pace breakdown'!W348</f>
        <v>5.2</v>
      </c>
      <c r="Y71" s="8">
        <f>'[1]Removal pace breakdown'!X348</f>
        <v>1.3</v>
      </c>
      <c r="Z71" s="8">
        <f>'[1]Removal pace breakdown'!Y348</f>
        <v>0.4</v>
      </c>
      <c r="AA71" s="16">
        <f>'[1]Removal pace breakdown'!Z348</f>
        <v>0</v>
      </c>
      <c r="AB71" s="16">
        <f>'[1]Removal pace breakdown'!AA348</f>
        <v>1</v>
      </c>
      <c r="AC71" s="8">
        <f>'[1]Removal pace breakdown'!AB348</f>
        <v>0</v>
      </c>
      <c r="AD71" s="8">
        <f>'[1]Removal pace breakdown'!AC348</f>
        <v>3</v>
      </c>
      <c r="AE71" s="8">
        <f>'[1]Removal pace breakdown'!AD348</f>
        <v>0.4</v>
      </c>
      <c r="AF71" s="16">
        <f>'[1]Removal pace breakdown'!AE348</f>
        <v>0.6</v>
      </c>
      <c r="AG71" s="16">
        <f>'[1]Removal pace breakdown'!AF348</f>
        <v>0</v>
      </c>
      <c r="AH71" s="8">
        <f>'[1]Removal pace breakdown'!AG348</f>
        <v>0</v>
      </c>
      <c r="AI71" s="8">
        <f>'[1]Removal pace breakdown'!AH348</f>
        <v>13.3</v>
      </c>
      <c r="AJ71" s="8">
        <f>'[1]Removal pace breakdown'!AI348</f>
        <v>1</v>
      </c>
      <c r="AK71" s="8">
        <f>'[1]Removal pace breakdown'!AJ348</f>
        <v>0</v>
      </c>
      <c r="AL71" s="8">
        <f>'[1]Removal pace breakdown'!AK348</f>
        <v>13</v>
      </c>
      <c r="AM71" s="8">
        <f>'[1]Removal pace breakdown'!AL348</f>
        <v>6</v>
      </c>
      <c r="AN71" s="8">
        <f>'[1]Removal pace breakdown'!AM348</f>
        <v>1</v>
      </c>
      <c r="AO71" s="8">
        <f>'[1]Removal pace breakdown'!AN348</f>
        <v>0</v>
      </c>
      <c r="AP71" s="8">
        <f>'[1]Removal pace breakdown'!AO348</f>
        <v>1</v>
      </c>
      <c r="AQ71" s="8">
        <f>'[1]Removal pace breakdown'!AP348</f>
        <v>3.8</v>
      </c>
      <c r="AR71" s="17">
        <f t="shared" si="63"/>
        <v>279.10000000000008</v>
      </c>
      <c r="AS71" s="17">
        <f t="shared" si="64"/>
        <v>13.5</v>
      </c>
      <c r="AT71" s="17">
        <f t="shared" si="65"/>
        <v>95.7</v>
      </c>
      <c r="AU71" s="17">
        <f t="shared" si="66"/>
        <v>73</v>
      </c>
      <c r="AV71" s="17">
        <f t="shared" si="67"/>
        <v>75.5</v>
      </c>
      <c r="AW71" s="17">
        <f t="shared" si="68"/>
        <v>21.400000000000002</v>
      </c>
      <c r="AX71" s="63">
        <f t="shared" si="61"/>
        <v>1953.7000000000005</v>
      </c>
    </row>
    <row r="72" spans="1:118">
      <c r="A72" s="56" t="str">
        <f t="shared" si="62"/>
        <v>201720</v>
      </c>
      <c r="B72" s="15">
        <f>'[1]Removal pace breakdown'!A349</f>
        <v>42874</v>
      </c>
      <c r="C72" s="8">
        <f>'[1]Removal pace breakdown'!B349</f>
        <v>31</v>
      </c>
      <c r="D72" s="8">
        <f>'[1]Removal pace breakdown'!C349</f>
        <v>22</v>
      </c>
      <c r="E72" s="8">
        <f>'[1]Removal pace breakdown'!D349</f>
        <v>19.899999999999999</v>
      </c>
      <c r="F72" s="8">
        <f>'[1]Removal pace breakdown'!E349</f>
        <v>29</v>
      </c>
      <c r="G72" s="8">
        <f>'[1]Removal pace breakdown'!F349</f>
        <v>15</v>
      </c>
      <c r="H72" s="8">
        <f>'[1]Removal pace breakdown'!G349</f>
        <v>18</v>
      </c>
      <c r="I72" s="8">
        <f>'[1]Removal pace breakdown'!H349</f>
        <v>8.3000000000000007</v>
      </c>
      <c r="J72" s="16">
        <f>'[1]Removal pace breakdown'!I349</f>
        <v>7</v>
      </c>
      <c r="K72" s="8">
        <f>'[1]Removal pace breakdown'!J349</f>
        <v>2.9</v>
      </c>
      <c r="L72" s="8">
        <f>'[1]Removal pace breakdown'!K349</f>
        <v>3</v>
      </c>
      <c r="M72" s="8">
        <f>'[1]Removal pace breakdown'!L349</f>
        <v>3</v>
      </c>
      <c r="N72" s="8">
        <f>'[1]Removal pace breakdown'!M349</f>
        <v>10</v>
      </c>
      <c r="O72" s="8">
        <f>'[1]Removal pace breakdown'!N349</f>
        <v>6.7</v>
      </c>
      <c r="P72" s="8">
        <f>'[1]Removal pace breakdown'!O349</f>
        <v>6.5</v>
      </c>
      <c r="Q72" s="8">
        <f>'[1]Removal pace breakdown'!P349</f>
        <v>6</v>
      </c>
      <c r="R72" s="8">
        <f>'[1]Removal pace breakdown'!Q349</f>
        <v>1.5</v>
      </c>
      <c r="S72" s="16">
        <f>'[1]Removal pace breakdown'!R349</f>
        <v>5</v>
      </c>
      <c r="T72" s="8">
        <f>'[1]Removal pace breakdown'!S349</f>
        <v>9.6999999999999993</v>
      </c>
      <c r="U72" s="8">
        <f>'[1]Removal pace breakdown'!T349</f>
        <v>0.6</v>
      </c>
      <c r="V72" s="8">
        <f>'[1]Removal pace breakdown'!U349</f>
        <v>5</v>
      </c>
      <c r="W72" s="16">
        <f>'[1]Removal pace breakdown'!V349</f>
        <v>2</v>
      </c>
      <c r="X72" s="16">
        <f>'[1]Removal pace breakdown'!W349</f>
        <v>4.4000000000000004</v>
      </c>
      <c r="Y72" s="8">
        <f>'[1]Removal pace breakdown'!X349</f>
        <v>2</v>
      </c>
      <c r="Z72" s="8">
        <f>'[1]Removal pace breakdown'!Y349</f>
        <v>0.3</v>
      </c>
      <c r="AA72" s="16">
        <f>'[1]Removal pace breakdown'!Z349</f>
        <v>0</v>
      </c>
      <c r="AB72" s="16">
        <f>'[1]Removal pace breakdown'!AA349</f>
        <v>0</v>
      </c>
      <c r="AC72" s="8">
        <f>'[1]Removal pace breakdown'!AB349</f>
        <v>0</v>
      </c>
      <c r="AD72" s="8">
        <f>'[1]Removal pace breakdown'!AC349</f>
        <v>3</v>
      </c>
      <c r="AE72" s="8">
        <f>'[1]Removal pace breakdown'!AD349</f>
        <v>0.4</v>
      </c>
      <c r="AF72" s="16">
        <f>'[1]Removal pace breakdown'!AE349</f>
        <v>0.7</v>
      </c>
      <c r="AG72" s="16">
        <f>'[1]Removal pace breakdown'!AF349</f>
        <v>0</v>
      </c>
      <c r="AH72" s="8">
        <f>'[1]Removal pace breakdown'!AG349</f>
        <v>0</v>
      </c>
      <c r="AI72" s="8">
        <f>'[1]Removal pace breakdown'!AH349</f>
        <v>5.7</v>
      </c>
      <c r="AJ72" s="8">
        <f>'[1]Removal pace breakdown'!AI349</f>
        <v>1</v>
      </c>
      <c r="AK72" s="8">
        <f>'[1]Removal pace breakdown'!AJ349</f>
        <v>0</v>
      </c>
      <c r="AL72" s="8">
        <f>'[1]Removal pace breakdown'!AK349</f>
        <v>13</v>
      </c>
      <c r="AM72" s="8">
        <f>'[1]Removal pace breakdown'!AL349</f>
        <v>4</v>
      </c>
      <c r="AN72" s="8">
        <f>'[1]Removal pace breakdown'!AM349</f>
        <v>1</v>
      </c>
      <c r="AO72" s="8">
        <f>'[1]Removal pace breakdown'!AN349</f>
        <v>0</v>
      </c>
      <c r="AP72" s="8">
        <f>'[1]Removal pace breakdown'!AO349</f>
        <v>1</v>
      </c>
      <c r="AQ72" s="8">
        <f>'[1]Removal pace breakdown'!AP349</f>
        <v>4</v>
      </c>
      <c r="AR72" s="17">
        <f t="shared" si="63"/>
        <v>252.6</v>
      </c>
      <c r="AS72" s="17">
        <f t="shared" si="64"/>
        <v>13.7</v>
      </c>
      <c r="AT72" s="17">
        <f t="shared" si="65"/>
        <v>80.2</v>
      </c>
      <c r="AU72" s="17">
        <f t="shared" si="66"/>
        <v>69.7</v>
      </c>
      <c r="AV72" s="17">
        <f t="shared" si="67"/>
        <v>69.900000000000006</v>
      </c>
      <c r="AW72" s="17">
        <f t="shared" si="68"/>
        <v>19.099999999999998</v>
      </c>
      <c r="AX72" s="63">
        <f t="shared" si="61"/>
        <v>1768.2</v>
      </c>
    </row>
    <row r="73" spans="1:118">
      <c r="A73" s="56" t="str">
        <f t="shared" si="62"/>
        <v>201721</v>
      </c>
      <c r="B73" s="15">
        <f>'[1]Removal pace breakdown'!A350</f>
        <v>42881</v>
      </c>
      <c r="C73" s="8">
        <f>'[1]Removal pace breakdown'!B350</f>
        <v>33</v>
      </c>
      <c r="D73" s="8">
        <f>'[1]Removal pace breakdown'!C350</f>
        <v>22</v>
      </c>
      <c r="E73" s="8">
        <f>'[1]Removal pace breakdown'!D350</f>
        <v>35.9</v>
      </c>
      <c r="F73" s="8">
        <f>'[1]Removal pace breakdown'!E350</f>
        <v>30.8</v>
      </c>
      <c r="G73" s="8">
        <f>'[1]Removal pace breakdown'!F350</f>
        <v>13</v>
      </c>
      <c r="H73" s="8">
        <f>'[1]Removal pace breakdown'!G350</f>
        <v>20</v>
      </c>
      <c r="I73" s="8">
        <f>'[1]Removal pace breakdown'!H350</f>
        <v>11.2</v>
      </c>
      <c r="J73" s="16">
        <f>'[1]Removal pace breakdown'!I350</f>
        <v>10</v>
      </c>
      <c r="K73" s="8">
        <f>'[1]Removal pace breakdown'!J350</f>
        <v>3.3</v>
      </c>
      <c r="L73" s="8">
        <f>'[1]Removal pace breakdown'!K350</f>
        <v>3</v>
      </c>
      <c r="M73" s="8">
        <f>'[1]Removal pace breakdown'!L350</f>
        <v>4</v>
      </c>
      <c r="N73" s="8">
        <f>'[1]Removal pace breakdown'!M350</f>
        <v>10</v>
      </c>
      <c r="O73" s="8">
        <f>'[1]Removal pace breakdown'!N350</f>
        <v>6.1</v>
      </c>
      <c r="P73" s="8">
        <f>'[1]Removal pace breakdown'!O350</f>
        <v>5.5</v>
      </c>
      <c r="Q73" s="8">
        <f>'[1]Removal pace breakdown'!P350</f>
        <v>3.4</v>
      </c>
      <c r="R73" s="8">
        <f>'[1]Removal pace breakdown'!Q350</f>
        <v>1.5</v>
      </c>
      <c r="S73" s="16">
        <f>'[1]Removal pace breakdown'!R350</f>
        <v>5</v>
      </c>
      <c r="T73" s="8">
        <f>'[1]Removal pace breakdown'!S350</f>
        <v>8.6</v>
      </c>
      <c r="U73" s="8">
        <f>'[1]Removal pace breakdown'!T350</f>
        <v>0</v>
      </c>
      <c r="V73" s="8">
        <f>'[1]Removal pace breakdown'!U350</f>
        <v>7</v>
      </c>
      <c r="W73" s="16">
        <f>'[1]Removal pace breakdown'!V350</f>
        <v>2</v>
      </c>
      <c r="X73" s="16">
        <f>'[1]Removal pace breakdown'!W350</f>
        <v>4.2</v>
      </c>
      <c r="Y73" s="8">
        <f>'[1]Removal pace breakdown'!X350</f>
        <v>2.5</v>
      </c>
      <c r="Z73" s="8">
        <f>'[1]Removal pace breakdown'!Y350</f>
        <v>0.9</v>
      </c>
      <c r="AA73" s="16">
        <f>'[1]Removal pace breakdown'!Z350</f>
        <v>0</v>
      </c>
      <c r="AB73" s="16">
        <f>'[1]Removal pace breakdown'!AA350</f>
        <v>0</v>
      </c>
      <c r="AC73" s="8">
        <f>'[1]Removal pace breakdown'!AB350</f>
        <v>0.5</v>
      </c>
      <c r="AD73" s="8">
        <f>'[1]Removal pace breakdown'!AC350</f>
        <v>2.2999999999999998</v>
      </c>
      <c r="AE73" s="8">
        <f>'[1]Removal pace breakdown'!AD350</f>
        <v>0.1</v>
      </c>
      <c r="AF73" s="16">
        <f>'[1]Removal pace breakdown'!AE350</f>
        <v>0.8</v>
      </c>
      <c r="AG73" s="16">
        <f>'[1]Removal pace breakdown'!AF350</f>
        <v>0</v>
      </c>
      <c r="AH73" s="8">
        <f>'[1]Removal pace breakdown'!AG350</f>
        <v>0</v>
      </c>
      <c r="AI73" s="8">
        <f>'[1]Removal pace breakdown'!AH350</f>
        <v>6.1</v>
      </c>
      <c r="AJ73" s="8">
        <f>'[1]Removal pace breakdown'!AI350</f>
        <v>2</v>
      </c>
      <c r="AK73" s="8">
        <f>'[1]Removal pace breakdown'!AJ350</f>
        <v>0</v>
      </c>
      <c r="AL73" s="8">
        <f>'[1]Removal pace breakdown'!AK350</f>
        <v>13</v>
      </c>
      <c r="AM73" s="8">
        <f>'[1]Removal pace breakdown'!AL350</f>
        <v>10</v>
      </c>
      <c r="AN73" s="8">
        <f>'[1]Removal pace breakdown'!AM350</f>
        <v>1</v>
      </c>
      <c r="AO73" s="8">
        <f>'[1]Removal pace breakdown'!AN350</f>
        <v>0</v>
      </c>
      <c r="AP73" s="8">
        <f>'[1]Removal pace breakdown'!AO350</f>
        <v>1</v>
      </c>
      <c r="AQ73" s="8">
        <f>'[1]Removal pace breakdown'!AP350</f>
        <v>3.5</v>
      </c>
      <c r="AR73" s="17">
        <f t="shared" si="63"/>
        <v>283.2</v>
      </c>
      <c r="AS73" s="17">
        <f t="shared" si="64"/>
        <v>13.399999999999999</v>
      </c>
      <c r="AT73" s="17">
        <f t="shared" si="65"/>
        <v>100.60000000000001</v>
      </c>
      <c r="AU73" s="17">
        <f t="shared" si="66"/>
        <v>74.8</v>
      </c>
      <c r="AV73" s="17">
        <f t="shared" si="67"/>
        <v>72.400000000000006</v>
      </c>
      <c r="AW73" s="17">
        <f t="shared" si="68"/>
        <v>22</v>
      </c>
      <c r="AX73" s="63">
        <f t="shared" si="61"/>
        <v>1982.3999999999999</v>
      </c>
    </row>
    <row r="74" spans="1:118">
      <c r="A74" s="56" t="str">
        <f t="shared" si="62"/>
        <v>201722</v>
      </c>
      <c r="B74" s="15">
        <f>'[1]Removal pace breakdown'!A351</f>
        <v>42888</v>
      </c>
      <c r="C74" s="8">
        <f>'[1]Removal pace breakdown'!B351</f>
        <v>30</v>
      </c>
      <c r="D74" s="8">
        <f>'[1]Removal pace breakdown'!C351</f>
        <v>22</v>
      </c>
      <c r="E74" s="8">
        <f>'[1]Removal pace breakdown'!D351</f>
        <v>35.6</v>
      </c>
      <c r="F74" s="8">
        <f>'[1]Removal pace breakdown'!E351</f>
        <v>30</v>
      </c>
      <c r="G74" s="8">
        <f>'[1]Removal pace breakdown'!F351</f>
        <v>10.7</v>
      </c>
      <c r="H74" s="8">
        <f>'[1]Removal pace breakdown'!G351</f>
        <v>22</v>
      </c>
      <c r="I74" s="8">
        <f>'[1]Removal pace breakdown'!H351</f>
        <v>9.3000000000000007</v>
      </c>
      <c r="J74" s="16">
        <f>'[1]Removal pace breakdown'!I351</f>
        <v>8</v>
      </c>
      <c r="K74" s="8">
        <f>'[1]Removal pace breakdown'!J351</f>
        <v>3.6</v>
      </c>
      <c r="L74" s="8">
        <f>'[1]Removal pace breakdown'!K351</f>
        <v>3</v>
      </c>
      <c r="M74" s="8">
        <f>'[1]Removal pace breakdown'!L351</f>
        <v>4</v>
      </c>
      <c r="N74" s="8">
        <f>'[1]Removal pace breakdown'!M351</f>
        <v>10</v>
      </c>
      <c r="O74" s="8">
        <f>'[1]Removal pace breakdown'!N351</f>
        <v>7.2</v>
      </c>
      <c r="P74" s="8">
        <f>'[1]Removal pace breakdown'!O351</f>
        <v>5.5</v>
      </c>
      <c r="Q74" s="8">
        <f>'[1]Removal pace breakdown'!P351</f>
        <v>4.0999999999999996</v>
      </c>
      <c r="R74" s="8">
        <f>'[1]Removal pace breakdown'!Q351</f>
        <v>1.5</v>
      </c>
      <c r="S74" s="16">
        <f>'[1]Removal pace breakdown'!R351</f>
        <v>6</v>
      </c>
      <c r="T74" s="8">
        <f>'[1]Removal pace breakdown'!S351</f>
        <v>9.3000000000000007</v>
      </c>
      <c r="U74" s="8">
        <f>'[1]Removal pace breakdown'!T351</f>
        <v>0.3</v>
      </c>
      <c r="V74" s="8">
        <f>'[1]Removal pace breakdown'!U351</f>
        <v>9</v>
      </c>
      <c r="W74" s="16">
        <f>'[1]Removal pace breakdown'!V351</f>
        <v>2</v>
      </c>
      <c r="X74" s="16">
        <f>'[1]Removal pace breakdown'!W351</f>
        <v>4.0999999999999996</v>
      </c>
      <c r="Y74" s="8">
        <f>'[1]Removal pace breakdown'!X351</f>
        <v>1.1000000000000001</v>
      </c>
      <c r="Z74" s="8">
        <f>'[1]Removal pace breakdown'!Y351</f>
        <v>0.5</v>
      </c>
      <c r="AA74" s="16">
        <f>'[1]Removal pace breakdown'!Z351</f>
        <v>0</v>
      </c>
      <c r="AB74" s="16">
        <f>'[1]Removal pace breakdown'!AA351</f>
        <v>0</v>
      </c>
      <c r="AC74" s="8">
        <f>'[1]Removal pace breakdown'!AB351</f>
        <v>0.8</v>
      </c>
      <c r="AD74" s="8">
        <f>'[1]Removal pace breakdown'!AC351</f>
        <v>2</v>
      </c>
      <c r="AE74" s="8">
        <f>'[1]Removal pace breakdown'!AD351</f>
        <v>0.2</v>
      </c>
      <c r="AF74" s="16">
        <f>'[1]Removal pace breakdown'!AE351</f>
        <v>0.6</v>
      </c>
      <c r="AG74" s="16">
        <f>'[1]Removal pace breakdown'!AF351</f>
        <v>0</v>
      </c>
      <c r="AH74" s="8">
        <f>'[1]Removal pace breakdown'!AG351</f>
        <v>0</v>
      </c>
      <c r="AI74" s="8">
        <f>'[1]Removal pace breakdown'!AH351</f>
        <v>6.2</v>
      </c>
      <c r="AJ74" s="8">
        <f>'[1]Removal pace breakdown'!AI351</f>
        <v>1</v>
      </c>
      <c r="AK74" s="8">
        <f>'[1]Removal pace breakdown'!AJ351</f>
        <v>0</v>
      </c>
      <c r="AL74" s="8">
        <f>'[1]Removal pace breakdown'!AK351</f>
        <v>13</v>
      </c>
      <c r="AM74" s="8">
        <f>'[1]Removal pace breakdown'!AL351</f>
        <v>5</v>
      </c>
      <c r="AN74" s="8">
        <f>'[1]Removal pace breakdown'!AM351</f>
        <v>1</v>
      </c>
      <c r="AO74" s="8">
        <f>'[1]Removal pace breakdown'!AN351</f>
        <v>0</v>
      </c>
      <c r="AP74" s="8">
        <f>'[1]Removal pace breakdown'!AO351</f>
        <v>1</v>
      </c>
      <c r="AQ74" s="8">
        <f>'[1]Removal pace breakdown'!AP351</f>
        <v>4.5</v>
      </c>
      <c r="AR74" s="17">
        <f t="shared" si="63"/>
        <v>274.09999999999997</v>
      </c>
      <c r="AS74" s="17">
        <f t="shared" si="64"/>
        <v>13.2</v>
      </c>
      <c r="AT74" s="17">
        <f t="shared" si="65"/>
        <v>101.1</v>
      </c>
      <c r="AU74" s="17">
        <f t="shared" si="66"/>
        <v>71</v>
      </c>
      <c r="AV74" s="17">
        <f t="shared" si="67"/>
        <v>68.099999999999994</v>
      </c>
      <c r="AW74" s="17">
        <f t="shared" si="68"/>
        <v>20.700000000000003</v>
      </c>
      <c r="AX74" s="63">
        <f t="shared" si="61"/>
        <v>1918.6999999999998</v>
      </c>
    </row>
    <row r="75" spans="1:118">
      <c r="A75" s="56" t="str">
        <f t="shared" si="62"/>
        <v>201723</v>
      </c>
      <c r="B75" s="15">
        <f>'[1]Removal pace breakdown'!A352</f>
        <v>42895</v>
      </c>
      <c r="C75" s="8">
        <f>'[1]Removal pace breakdown'!B352</f>
        <v>30</v>
      </c>
      <c r="D75" s="8">
        <f>'[1]Removal pace breakdown'!C352</f>
        <v>22</v>
      </c>
      <c r="E75" s="8">
        <f>'[1]Removal pace breakdown'!D352</f>
        <v>35.1</v>
      </c>
      <c r="F75" s="8">
        <f>'[1]Removal pace breakdown'!E352</f>
        <v>30.8</v>
      </c>
      <c r="G75" s="8">
        <f>'[1]Removal pace breakdown'!F352</f>
        <v>10</v>
      </c>
      <c r="H75" s="8">
        <f>'[1]Removal pace breakdown'!G352</f>
        <v>23</v>
      </c>
      <c r="I75" s="8">
        <f>'[1]Removal pace breakdown'!H352</f>
        <v>8.6</v>
      </c>
      <c r="J75" s="16">
        <f>'[1]Removal pace breakdown'!I352</f>
        <v>8.4</v>
      </c>
      <c r="K75" s="8">
        <f>'[1]Removal pace breakdown'!J352</f>
        <v>3.5</v>
      </c>
      <c r="L75" s="8">
        <f>'[1]Removal pace breakdown'!K352</f>
        <v>3.5</v>
      </c>
      <c r="M75" s="8">
        <f>'[1]Removal pace breakdown'!L352</f>
        <v>4</v>
      </c>
      <c r="N75" s="8">
        <f>'[1]Removal pace breakdown'!M352</f>
        <v>10</v>
      </c>
      <c r="O75" s="8">
        <f>'[1]Removal pace breakdown'!N352</f>
        <v>7.5</v>
      </c>
      <c r="P75" s="8">
        <f>'[1]Removal pace breakdown'!O352</f>
        <v>6</v>
      </c>
      <c r="Q75" s="8">
        <f>'[1]Removal pace breakdown'!P352</f>
        <v>4.0999999999999996</v>
      </c>
      <c r="R75" s="8">
        <f>'[1]Removal pace breakdown'!Q352</f>
        <v>1.4</v>
      </c>
      <c r="S75" s="16">
        <f>'[1]Removal pace breakdown'!R352</f>
        <v>4.5</v>
      </c>
      <c r="T75" s="8">
        <f>'[1]Removal pace breakdown'!S352</f>
        <v>10.4</v>
      </c>
      <c r="U75" s="8">
        <f>'[1]Removal pace breakdown'!T352</f>
        <v>0.1</v>
      </c>
      <c r="V75" s="8">
        <f>'[1]Removal pace breakdown'!U352</f>
        <v>9</v>
      </c>
      <c r="W75" s="16">
        <f>'[1]Removal pace breakdown'!V352</f>
        <v>2</v>
      </c>
      <c r="X75" s="16">
        <f>'[1]Removal pace breakdown'!W352</f>
        <v>4.3</v>
      </c>
      <c r="Y75" s="8">
        <f>'[1]Removal pace breakdown'!X352</f>
        <v>2.5</v>
      </c>
      <c r="Z75" s="8">
        <f>'[1]Removal pace breakdown'!Y352</f>
        <v>0.3</v>
      </c>
      <c r="AA75" s="16">
        <f>'[1]Removal pace breakdown'!Z352</f>
        <v>0</v>
      </c>
      <c r="AB75" s="16">
        <f>'[1]Removal pace breakdown'!AA352</f>
        <v>0</v>
      </c>
      <c r="AC75" s="8">
        <f>'[1]Removal pace breakdown'!AB352</f>
        <v>0.3</v>
      </c>
      <c r="AD75" s="8">
        <f>'[1]Removal pace breakdown'!AC352</f>
        <v>2</v>
      </c>
      <c r="AE75" s="8">
        <f>'[1]Removal pace breakdown'!AD352</f>
        <v>0</v>
      </c>
      <c r="AF75" s="16">
        <f>'[1]Removal pace breakdown'!AE352</f>
        <v>0.8</v>
      </c>
      <c r="AG75" s="16">
        <f>'[1]Removal pace breakdown'!AF352</f>
        <v>0</v>
      </c>
      <c r="AH75" s="8">
        <f>'[1]Removal pace breakdown'!AG352</f>
        <v>0</v>
      </c>
      <c r="AI75" s="8">
        <f>'[1]Removal pace breakdown'!AH352</f>
        <v>8.6999999999999993</v>
      </c>
      <c r="AJ75" s="8">
        <f>'[1]Removal pace breakdown'!AI352</f>
        <v>2</v>
      </c>
      <c r="AK75" s="8">
        <f>'[1]Removal pace breakdown'!AJ352</f>
        <v>0</v>
      </c>
      <c r="AL75" s="8">
        <f>'[1]Removal pace breakdown'!AK352</f>
        <v>15</v>
      </c>
      <c r="AM75" s="8">
        <f>'[1]Removal pace breakdown'!AL352</f>
        <v>5</v>
      </c>
      <c r="AN75" s="8">
        <f>'[1]Removal pace breakdown'!AM352</f>
        <v>1</v>
      </c>
      <c r="AO75" s="8">
        <f>'[1]Removal pace breakdown'!AN352</f>
        <v>0</v>
      </c>
      <c r="AP75" s="8">
        <f>'[1]Removal pace breakdown'!AO352</f>
        <v>1</v>
      </c>
      <c r="AQ75" s="8">
        <f>'[1]Removal pace breakdown'!AP352</f>
        <v>4.0999999999999996</v>
      </c>
      <c r="AR75" s="17">
        <f t="shared" si="63"/>
        <v>280.90000000000003</v>
      </c>
      <c r="AS75" s="17">
        <f t="shared" si="64"/>
        <v>15</v>
      </c>
      <c r="AT75" s="17">
        <f t="shared" si="65"/>
        <v>104.2</v>
      </c>
      <c r="AU75" s="17">
        <f t="shared" si="66"/>
        <v>69.699999999999989</v>
      </c>
      <c r="AV75" s="17">
        <f t="shared" si="67"/>
        <v>72</v>
      </c>
      <c r="AW75" s="17">
        <f t="shared" si="68"/>
        <v>20</v>
      </c>
      <c r="AX75" s="63">
        <f t="shared" si="61"/>
        <v>1966.3000000000002</v>
      </c>
    </row>
    <row r="76" spans="1:118">
      <c r="A76" s="56" t="str">
        <f t="shared" si="62"/>
        <v>201724</v>
      </c>
      <c r="B76" s="15">
        <f>'[1]Removal pace breakdown'!A353</f>
        <v>42902</v>
      </c>
      <c r="C76" s="8">
        <f>'[1]Removal pace breakdown'!B353</f>
        <v>31</v>
      </c>
      <c r="D76" s="8">
        <f>'[1]Removal pace breakdown'!C353</f>
        <v>22.5</v>
      </c>
      <c r="E76" s="8">
        <f>'[1]Removal pace breakdown'!D353</f>
        <v>35.299999999999997</v>
      </c>
      <c r="F76" s="8">
        <f>'[1]Removal pace breakdown'!E353</f>
        <v>31.18</v>
      </c>
      <c r="G76" s="8">
        <f>'[1]Removal pace breakdown'!F353</f>
        <v>11</v>
      </c>
      <c r="H76" s="8">
        <f>'[1]Removal pace breakdown'!G353</f>
        <v>22</v>
      </c>
      <c r="I76" s="8">
        <f>'[1]Removal pace breakdown'!H353</f>
        <v>7.2</v>
      </c>
      <c r="J76" s="16">
        <f>'[1]Removal pace breakdown'!I353</f>
        <v>8.8000000000000007</v>
      </c>
      <c r="K76" s="8">
        <f>'[1]Removal pace breakdown'!J353</f>
        <v>3.5</v>
      </c>
      <c r="L76" s="8">
        <f>'[1]Removal pace breakdown'!K353</f>
        <v>4.2</v>
      </c>
      <c r="M76" s="8">
        <f>'[1]Removal pace breakdown'!L353</f>
        <v>4</v>
      </c>
      <c r="N76" s="8">
        <f>'[1]Removal pace breakdown'!M353</f>
        <v>8.6999999999999993</v>
      </c>
      <c r="O76" s="8">
        <f>'[1]Removal pace breakdown'!N353</f>
        <v>8.3000000000000007</v>
      </c>
      <c r="P76" s="8">
        <f>'[1]Removal pace breakdown'!O353</f>
        <v>4.5</v>
      </c>
      <c r="Q76" s="8">
        <f>'[1]Removal pace breakdown'!P353</f>
        <v>2.8</v>
      </c>
      <c r="R76" s="8">
        <f>'[1]Removal pace breakdown'!Q353</f>
        <v>1.2</v>
      </c>
      <c r="S76" s="16">
        <f>'[1]Removal pace breakdown'!R353</f>
        <v>5</v>
      </c>
      <c r="T76" s="8">
        <f>'[1]Removal pace breakdown'!S353</f>
        <v>10.43</v>
      </c>
      <c r="U76" s="8">
        <f>'[1]Removal pace breakdown'!T353</f>
        <v>1.5</v>
      </c>
      <c r="V76" s="8">
        <f>'[1]Removal pace breakdown'!U353</f>
        <v>8.6</v>
      </c>
      <c r="W76" s="16">
        <f>'[1]Removal pace breakdown'!V353</f>
        <v>2</v>
      </c>
      <c r="X76" s="16">
        <f>'[1]Removal pace breakdown'!W353</f>
        <v>4.4000000000000004</v>
      </c>
      <c r="Y76" s="8">
        <f>'[1]Removal pace breakdown'!X353</f>
        <v>2</v>
      </c>
      <c r="Z76" s="8">
        <f>'[1]Removal pace breakdown'!Y353</f>
        <v>0.2</v>
      </c>
      <c r="AA76" s="16">
        <f>'[1]Removal pace breakdown'!Z353</f>
        <v>2.5000000000000001E-2</v>
      </c>
      <c r="AB76" s="16">
        <f>'[1]Removal pace breakdown'!AA353</f>
        <v>0</v>
      </c>
      <c r="AC76" s="8">
        <f>'[1]Removal pace breakdown'!AB353</f>
        <v>0</v>
      </c>
      <c r="AD76" s="8">
        <f>'[1]Removal pace breakdown'!AC353</f>
        <v>2.5</v>
      </c>
      <c r="AE76" s="8">
        <f>'[1]Removal pace breakdown'!AD353</f>
        <v>0.3</v>
      </c>
      <c r="AF76" s="16">
        <f>'[1]Removal pace breakdown'!AE353</f>
        <v>0.6</v>
      </c>
      <c r="AG76" s="16">
        <f>'[1]Removal pace breakdown'!AF353</f>
        <v>0</v>
      </c>
      <c r="AH76" s="8">
        <f>'[1]Removal pace breakdown'!AG353</f>
        <v>0</v>
      </c>
      <c r="AI76" s="8">
        <f>'[1]Removal pace breakdown'!AH353</f>
        <v>6</v>
      </c>
      <c r="AJ76" s="8">
        <f>'[1]Removal pace breakdown'!AI353</f>
        <v>1</v>
      </c>
      <c r="AK76" s="8">
        <f>'[1]Removal pace breakdown'!AJ353</f>
        <v>0.5</v>
      </c>
      <c r="AL76" s="8">
        <f>'[1]Removal pace breakdown'!AK353</f>
        <v>15</v>
      </c>
      <c r="AM76" s="8">
        <f>'[1]Removal pace breakdown'!AL353</f>
        <v>5</v>
      </c>
      <c r="AN76" s="8">
        <f>'[1]Removal pace breakdown'!AM353</f>
        <v>0.8</v>
      </c>
      <c r="AO76" s="8">
        <f>'[1]Removal pace breakdown'!AN353</f>
        <v>0</v>
      </c>
      <c r="AP76" s="8">
        <f>'[1]Removal pace breakdown'!AO353</f>
        <v>1</v>
      </c>
      <c r="AQ76" s="8">
        <f>'[1]Removal pace breakdown'!AP353</f>
        <v>3.5</v>
      </c>
      <c r="AR76" s="17">
        <f t="shared" si="63"/>
        <v>276.53500000000003</v>
      </c>
      <c r="AS76" s="17">
        <f t="shared" si="64"/>
        <v>16</v>
      </c>
      <c r="AT76" s="17">
        <f t="shared" si="65"/>
        <v>103.67999999999999</v>
      </c>
      <c r="AU76" s="17">
        <f t="shared" si="66"/>
        <v>69.3</v>
      </c>
      <c r="AV76" s="17">
        <f t="shared" si="67"/>
        <v>66.73</v>
      </c>
      <c r="AW76" s="17">
        <f t="shared" si="68"/>
        <v>20.825000000000003</v>
      </c>
      <c r="AX76" s="63">
        <f t="shared" si="61"/>
        <v>1935.7450000000001</v>
      </c>
    </row>
    <row r="77" spans="1:118">
      <c r="A77" s="56" t="str">
        <f t="shared" si="62"/>
        <v>201725</v>
      </c>
      <c r="B77" s="15">
        <f>'[1]Removal pace breakdown'!A354</f>
        <v>42909</v>
      </c>
      <c r="C77" s="8">
        <f>'[1]Removal pace breakdown'!B354</f>
        <v>30</v>
      </c>
      <c r="D77" s="8">
        <f>'[1]Removal pace breakdown'!C354</f>
        <v>23</v>
      </c>
      <c r="E77" s="8">
        <f>'[1]Removal pace breakdown'!D354</f>
        <v>36.57</v>
      </c>
      <c r="F77" s="8">
        <f>'[1]Removal pace breakdown'!E354</f>
        <v>30.45</v>
      </c>
      <c r="G77" s="8">
        <f>'[1]Removal pace breakdown'!F354</f>
        <v>13</v>
      </c>
      <c r="H77" s="8">
        <f>'[1]Removal pace breakdown'!G354</f>
        <v>22</v>
      </c>
      <c r="I77" s="8">
        <f>'[1]Removal pace breakdown'!H354</f>
        <v>10.1</v>
      </c>
      <c r="J77" s="16">
        <f>'[1]Removal pace breakdown'!I354</f>
        <v>5.9</v>
      </c>
      <c r="K77" s="8">
        <f>'[1]Removal pace breakdown'!J354</f>
        <v>2.68</v>
      </c>
      <c r="L77" s="8">
        <f>'[1]Removal pace breakdown'!K354</f>
        <v>6</v>
      </c>
      <c r="M77" s="8">
        <f>'[1]Removal pace breakdown'!L354</f>
        <v>4</v>
      </c>
      <c r="N77" s="8">
        <f>'[1]Removal pace breakdown'!M354</f>
        <v>8.5</v>
      </c>
      <c r="O77" s="8">
        <f>'[1]Removal pace breakdown'!N354</f>
        <v>8.6</v>
      </c>
      <c r="P77" s="8">
        <f>'[1]Removal pace breakdown'!O354</f>
        <v>4.5</v>
      </c>
      <c r="Q77" s="8">
        <f>'[1]Removal pace breakdown'!P354</f>
        <v>6.4</v>
      </c>
      <c r="R77" s="8">
        <f>'[1]Removal pace breakdown'!Q354</f>
        <v>1.3</v>
      </c>
      <c r="S77" s="16">
        <f>'[1]Removal pace breakdown'!R354</f>
        <v>6.5</v>
      </c>
      <c r="T77" s="8">
        <f>'[1]Removal pace breakdown'!S354</f>
        <v>10.28</v>
      </c>
      <c r="U77" s="8">
        <f>'[1]Removal pace breakdown'!T354</f>
        <v>1.43</v>
      </c>
      <c r="V77" s="8">
        <f>'[1]Removal pace breakdown'!U354</f>
        <v>8.6999999999999993</v>
      </c>
      <c r="W77" s="16">
        <f>'[1]Removal pace breakdown'!V354</f>
        <v>2</v>
      </c>
      <c r="X77" s="16">
        <f>'[1]Removal pace breakdown'!W354</f>
        <v>6.1</v>
      </c>
      <c r="Y77" s="8">
        <f>'[1]Removal pace breakdown'!X354</f>
        <v>4</v>
      </c>
      <c r="Z77" s="8">
        <f>'[1]Removal pace breakdown'!Y354</f>
        <v>0.4</v>
      </c>
      <c r="AA77" s="16">
        <f>'[1]Removal pace breakdown'!Z354</f>
        <v>0.15</v>
      </c>
      <c r="AB77" s="16">
        <f>'[1]Removal pace breakdown'!AA354</f>
        <v>0</v>
      </c>
      <c r="AC77" s="8">
        <f>'[1]Removal pace breakdown'!AB354</f>
        <v>0.7</v>
      </c>
      <c r="AD77" s="8">
        <f>'[1]Removal pace breakdown'!AC354</f>
        <v>2</v>
      </c>
      <c r="AE77" s="8">
        <f>'[1]Removal pace breakdown'!AD354</f>
        <v>0.25</v>
      </c>
      <c r="AF77" s="16">
        <f>'[1]Removal pace breakdown'!AE354</f>
        <v>0.5</v>
      </c>
      <c r="AG77" s="16">
        <f>'[1]Removal pace breakdown'!AF354</f>
        <v>0</v>
      </c>
      <c r="AH77" s="8">
        <f>'[1]Removal pace breakdown'!AG354</f>
        <v>0</v>
      </c>
      <c r="AI77" s="8">
        <f>'[1]Removal pace breakdown'!AH354</f>
        <v>4.9000000000000004</v>
      </c>
      <c r="AJ77" s="8">
        <f>'[1]Removal pace breakdown'!AI354</f>
        <v>1.7</v>
      </c>
      <c r="AK77" s="8">
        <f>'[1]Removal pace breakdown'!AJ354</f>
        <v>0.3</v>
      </c>
      <c r="AL77" s="8">
        <f>'[1]Removal pace breakdown'!AK354</f>
        <v>14</v>
      </c>
      <c r="AM77" s="8">
        <f>'[1]Removal pace breakdown'!AL354</f>
        <v>4.2</v>
      </c>
      <c r="AN77" s="8">
        <f>'[1]Removal pace breakdown'!AM354</f>
        <v>1.2</v>
      </c>
      <c r="AO77" s="8">
        <f>'[1]Removal pace breakdown'!AN354</f>
        <v>0</v>
      </c>
      <c r="AP77" s="8">
        <f>'[1]Removal pace breakdown'!AO354</f>
        <v>1</v>
      </c>
      <c r="AQ77" s="8">
        <f>'[1]Removal pace breakdown'!AP354</f>
        <v>5.5</v>
      </c>
      <c r="AR77" s="17">
        <f t="shared" si="63"/>
        <v>288.80999999999995</v>
      </c>
      <c r="AS77" s="17">
        <f t="shared" si="64"/>
        <v>18.3</v>
      </c>
      <c r="AT77" s="17">
        <f t="shared" si="65"/>
        <v>103.42</v>
      </c>
      <c r="AU77" s="17">
        <f t="shared" si="66"/>
        <v>74.05</v>
      </c>
      <c r="AV77" s="17">
        <f t="shared" si="67"/>
        <v>71.889999999999986</v>
      </c>
      <c r="AW77" s="17">
        <f t="shared" si="68"/>
        <v>21.15</v>
      </c>
      <c r="AX77" s="63">
        <f t="shared" si="61"/>
        <v>2021.6699999999996</v>
      </c>
    </row>
    <row r="78" spans="1:118">
      <c r="A78" s="56" t="str">
        <f t="shared" si="62"/>
        <v>201726</v>
      </c>
      <c r="B78" s="15">
        <f>'[1]Removal pace breakdown'!A355</f>
        <v>42916</v>
      </c>
      <c r="C78" s="8">
        <f>'[1]Removal pace breakdown'!B355</f>
        <v>32.5</v>
      </c>
      <c r="D78" s="8">
        <f>'[1]Removal pace breakdown'!C355</f>
        <v>22</v>
      </c>
      <c r="E78" s="8">
        <f>'[1]Removal pace breakdown'!D355</f>
        <v>33.9</v>
      </c>
      <c r="F78" s="8">
        <f>'[1]Removal pace breakdown'!E355</f>
        <v>29</v>
      </c>
      <c r="G78" s="8">
        <f>'[1]Removal pace breakdown'!F355</f>
        <v>11</v>
      </c>
      <c r="H78" s="8">
        <f>'[1]Removal pace breakdown'!G355</f>
        <v>21</v>
      </c>
      <c r="I78" s="8">
        <f>'[1]Removal pace breakdown'!H355</f>
        <v>11.2</v>
      </c>
      <c r="J78" s="16">
        <f>'[1]Removal pace breakdown'!I355</f>
        <v>7.9</v>
      </c>
      <c r="K78" s="8">
        <f>'[1]Removal pace breakdown'!J355</f>
        <v>3.61</v>
      </c>
      <c r="L78" s="8">
        <f>'[1]Removal pace breakdown'!K355</f>
        <v>4.3</v>
      </c>
      <c r="M78" s="8">
        <f>'[1]Removal pace breakdown'!L355</f>
        <v>4</v>
      </c>
      <c r="N78" s="8">
        <f>'[1]Removal pace breakdown'!M355</f>
        <v>9</v>
      </c>
      <c r="O78" s="8">
        <f>'[1]Removal pace breakdown'!N355</f>
        <v>8.5</v>
      </c>
      <c r="P78" s="8">
        <f>'[1]Removal pace breakdown'!O355</f>
        <v>6.5</v>
      </c>
      <c r="Q78" s="8">
        <f>'[1]Removal pace breakdown'!P355</f>
        <v>5.8</v>
      </c>
      <c r="R78" s="8">
        <f>'[1]Removal pace breakdown'!Q355</f>
        <v>1.4</v>
      </c>
      <c r="S78" s="16">
        <f>'[1]Removal pace breakdown'!R355</f>
        <v>6</v>
      </c>
      <c r="T78" s="8">
        <f>'[1]Removal pace breakdown'!S355</f>
        <v>9.85</v>
      </c>
      <c r="U78" s="8">
        <f>'[1]Removal pace breakdown'!T355</f>
        <v>1.47</v>
      </c>
      <c r="V78" s="8">
        <f>'[1]Removal pace breakdown'!U355</f>
        <v>9</v>
      </c>
      <c r="W78" s="16">
        <f>'[1]Removal pace breakdown'!V355</f>
        <v>2</v>
      </c>
      <c r="X78" s="16">
        <f>'[1]Removal pace breakdown'!W355</f>
        <v>5.6</v>
      </c>
      <c r="Y78" s="8">
        <f>'[1]Removal pace breakdown'!X355</f>
        <v>2</v>
      </c>
      <c r="Z78" s="8">
        <f>'[1]Removal pace breakdown'!Y355</f>
        <v>0.6</v>
      </c>
      <c r="AA78" s="16">
        <f>'[1]Removal pace breakdown'!Z355</f>
        <v>0.1</v>
      </c>
      <c r="AB78" s="16">
        <f>'[1]Removal pace breakdown'!AA355</f>
        <v>0</v>
      </c>
      <c r="AC78" s="8">
        <f>'[1]Removal pace breakdown'!AB355</f>
        <v>1.5</v>
      </c>
      <c r="AD78" s="8">
        <f>'[1]Removal pace breakdown'!AC355</f>
        <v>2</v>
      </c>
      <c r="AE78" s="8">
        <f>'[1]Removal pace breakdown'!AD355</f>
        <v>0</v>
      </c>
      <c r="AF78" s="16">
        <f>'[1]Removal pace breakdown'!AE355</f>
        <v>0.3</v>
      </c>
      <c r="AG78" s="16">
        <f>'[1]Removal pace breakdown'!AF355</f>
        <v>0</v>
      </c>
      <c r="AH78" s="8">
        <f>'[1]Removal pace breakdown'!AG355</f>
        <v>0</v>
      </c>
      <c r="AI78" s="8">
        <f>'[1]Removal pace breakdown'!AH355</f>
        <v>3.9</v>
      </c>
      <c r="AJ78" s="8">
        <f>'[1]Removal pace breakdown'!AI355</f>
        <v>1.9</v>
      </c>
      <c r="AK78" s="8">
        <f>'[1]Removal pace breakdown'!AJ355</f>
        <v>0.2</v>
      </c>
      <c r="AL78" s="8">
        <f>'[1]Removal pace breakdown'!AK355</f>
        <v>14</v>
      </c>
      <c r="AM78" s="8">
        <f>'[1]Removal pace breakdown'!AL355</f>
        <v>4.5</v>
      </c>
      <c r="AN78" s="8">
        <f>'[1]Removal pace breakdown'!AM355</f>
        <v>1.5</v>
      </c>
      <c r="AO78" s="8">
        <f>'[1]Removal pace breakdown'!AN355</f>
        <v>0</v>
      </c>
      <c r="AP78" s="8">
        <f>'[1]Removal pace breakdown'!AO355</f>
        <v>1</v>
      </c>
      <c r="AQ78" s="8">
        <f>'[1]Removal pace breakdown'!AP355</f>
        <v>4.4000000000000004</v>
      </c>
      <c r="AR78" s="17">
        <f t="shared" si="63"/>
        <v>283.43</v>
      </c>
      <c r="AS78" s="17">
        <f t="shared" si="64"/>
        <v>16.7</v>
      </c>
      <c r="AT78" s="17">
        <f t="shared" si="65"/>
        <v>98.5</v>
      </c>
      <c r="AU78" s="17">
        <f t="shared" si="66"/>
        <v>75.600000000000009</v>
      </c>
      <c r="AV78" s="17">
        <f t="shared" si="67"/>
        <v>70.72999999999999</v>
      </c>
      <c r="AW78" s="17">
        <f t="shared" si="68"/>
        <v>21.900000000000002</v>
      </c>
      <c r="AX78" s="63">
        <f t="shared" si="61"/>
        <v>1984.01</v>
      </c>
    </row>
    <row r="79" spans="1:118">
      <c r="A79" s="56" t="str">
        <f t="shared" si="62"/>
        <v>201727</v>
      </c>
      <c r="B79" s="15">
        <f>'[1]Removal pace breakdown'!A356</f>
        <v>42923</v>
      </c>
      <c r="C79" s="8">
        <f>'[1]Removal pace breakdown'!B356</f>
        <v>32</v>
      </c>
      <c r="D79" s="8">
        <f>'[1]Removal pace breakdown'!C356</f>
        <v>21.3</v>
      </c>
      <c r="E79" s="8">
        <f>'[1]Removal pace breakdown'!D356</f>
        <v>35.700000000000003</v>
      </c>
      <c r="F79" s="8">
        <f>'[1]Removal pace breakdown'!E356</f>
        <v>33.9</v>
      </c>
      <c r="G79" s="8">
        <f>'[1]Removal pace breakdown'!F356</f>
        <v>13.9</v>
      </c>
      <c r="H79" s="8">
        <f>'[1]Removal pace breakdown'!G356</f>
        <v>22.5</v>
      </c>
      <c r="I79" s="8">
        <f>'[1]Removal pace breakdown'!H356</f>
        <v>11.3</v>
      </c>
      <c r="J79" s="16">
        <f>'[1]Removal pace breakdown'!I356</f>
        <v>7</v>
      </c>
      <c r="K79" s="8">
        <f>'[1]Removal pace breakdown'!J356</f>
        <v>3.79</v>
      </c>
      <c r="L79" s="8">
        <f>'[1]Removal pace breakdown'!K356</f>
        <v>5.5</v>
      </c>
      <c r="M79" s="8">
        <f>'[1]Removal pace breakdown'!L356</f>
        <v>4</v>
      </c>
      <c r="N79" s="8">
        <f>'[1]Removal pace breakdown'!M356</f>
        <v>9</v>
      </c>
      <c r="O79" s="8">
        <f>'[1]Removal pace breakdown'!N356</f>
        <v>8.6999999999999993</v>
      </c>
      <c r="P79" s="8">
        <f>'[1]Removal pace breakdown'!O356</f>
        <v>5.5</v>
      </c>
      <c r="Q79" s="8">
        <f>'[1]Removal pace breakdown'!P356</f>
        <v>4</v>
      </c>
      <c r="R79" s="8">
        <f>'[1]Removal pace breakdown'!Q356</f>
        <v>1.5</v>
      </c>
      <c r="S79" s="16">
        <f>'[1]Removal pace breakdown'!R356</f>
        <v>5.3</v>
      </c>
      <c r="T79" s="8">
        <f>'[1]Removal pace breakdown'!S356</f>
        <v>10</v>
      </c>
      <c r="U79" s="8">
        <f>'[1]Removal pace breakdown'!T356</f>
        <v>0.41</v>
      </c>
      <c r="V79" s="8">
        <f>'[1]Removal pace breakdown'!U356</f>
        <v>8.8000000000000007</v>
      </c>
      <c r="W79" s="16">
        <f>'[1]Removal pace breakdown'!V356</f>
        <v>2</v>
      </c>
      <c r="X79" s="16">
        <f>'[1]Removal pace breakdown'!W356</f>
        <v>3.6</v>
      </c>
      <c r="Y79" s="8">
        <f>'[1]Removal pace breakdown'!X356</f>
        <v>2</v>
      </c>
      <c r="Z79" s="8">
        <f>'[1]Removal pace breakdown'!Y356</f>
        <v>0.8</v>
      </c>
      <c r="AA79" s="16">
        <f>'[1]Removal pace breakdown'!Z356</f>
        <v>0.1</v>
      </c>
      <c r="AB79" s="16">
        <f>'[1]Removal pace breakdown'!AA356</f>
        <v>0</v>
      </c>
      <c r="AC79" s="8">
        <f>'[1]Removal pace breakdown'!AB356</f>
        <v>0.6</v>
      </c>
      <c r="AD79" s="8">
        <f>'[1]Removal pace breakdown'!AC356</f>
        <v>2</v>
      </c>
      <c r="AE79" s="8">
        <f>'[1]Removal pace breakdown'!AD356</f>
        <v>0</v>
      </c>
      <c r="AF79" s="16">
        <f>'[1]Removal pace breakdown'!AE356</f>
        <v>0.5</v>
      </c>
      <c r="AG79" s="16">
        <f>'[1]Removal pace breakdown'!AF356</f>
        <v>0</v>
      </c>
      <c r="AH79" s="8">
        <f>'[1]Removal pace breakdown'!AG356</f>
        <v>0</v>
      </c>
      <c r="AI79" s="8">
        <f>'[1]Removal pace breakdown'!AH356</f>
        <v>7.1</v>
      </c>
      <c r="AJ79" s="8">
        <f>'[1]Removal pace breakdown'!AI356</f>
        <v>1.1000000000000001</v>
      </c>
      <c r="AK79" s="8">
        <f>'[1]Removal pace breakdown'!AJ356</f>
        <v>0.5</v>
      </c>
      <c r="AL79" s="8">
        <f>'[1]Removal pace breakdown'!AK356</f>
        <v>14</v>
      </c>
      <c r="AM79" s="8">
        <f>'[1]Removal pace breakdown'!AL356</f>
        <v>4.9000000000000004</v>
      </c>
      <c r="AN79" s="8">
        <f>'[1]Removal pace breakdown'!AM356</f>
        <v>0.6</v>
      </c>
      <c r="AO79" s="8">
        <f>'[1]Removal pace breakdown'!AN356</f>
        <v>0</v>
      </c>
      <c r="AP79" s="8">
        <f>'[1]Removal pace breakdown'!AO356</f>
        <v>1</v>
      </c>
      <c r="AQ79" s="8">
        <f>'[1]Removal pace breakdown'!AP356</f>
        <v>6.3</v>
      </c>
      <c r="AR79" s="17">
        <f t="shared" si="63"/>
        <v>291.20000000000005</v>
      </c>
      <c r="AS79" s="17">
        <f t="shared" si="64"/>
        <v>17.3</v>
      </c>
      <c r="AT79" s="17">
        <f t="shared" si="65"/>
        <v>106.89999999999999</v>
      </c>
      <c r="AU79" s="17">
        <f t="shared" si="66"/>
        <v>75.499999999999986</v>
      </c>
      <c r="AV79" s="17">
        <f t="shared" si="67"/>
        <v>73</v>
      </c>
      <c r="AW79" s="17">
        <f t="shared" si="68"/>
        <v>18.500000000000004</v>
      </c>
      <c r="AX79" s="63">
        <f t="shared" si="61"/>
        <v>2038.4000000000003</v>
      </c>
    </row>
    <row r="80" spans="1:118">
      <c r="A80" s="56" t="str">
        <f t="shared" si="62"/>
        <v>201728</v>
      </c>
      <c r="B80" s="15">
        <f>'[1]Removal pace breakdown'!A357</f>
        <v>42930</v>
      </c>
      <c r="C80" s="8">
        <f>'[1]Removal pace breakdown'!B357</f>
        <v>30.5</v>
      </c>
      <c r="D80" s="8">
        <f>'[1]Removal pace breakdown'!C357</f>
        <v>21</v>
      </c>
      <c r="E80" s="8">
        <f>'[1]Removal pace breakdown'!D357</f>
        <v>35.1</v>
      </c>
      <c r="F80" s="8">
        <f>'[1]Removal pace breakdown'!E357</f>
        <v>28.7</v>
      </c>
      <c r="G80" s="8">
        <f>'[1]Removal pace breakdown'!F357</f>
        <v>14.4</v>
      </c>
      <c r="H80" s="8">
        <f>'[1]Removal pace breakdown'!G357</f>
        <v>23</v>
      </c>
      <c r="I80" s="8">
        <f>'[1]Removal pace breakdown'!H357</f>
        <v>11.1</v>
      </c>
      <c r="J80" s="16">
        <f>'[1]Removal pace breakdown'!I357</f>
        <v>7.1</v>
      </c>
      <c r="K80" s="8">
        <f>'[1]Removal pace breakdown'!J357</f>
        <v>5.46</v>
      </c>
      <c r="L80" s="8">
        <f>'[1]Removal pace breakdown'!K357</f>
        <v>5.5</v>
      </c>
      <c r="M80" s="8">
        <f>'[1]Removal pace breakdown'!L357</f>
        <v>4</v>
      </c>
      <c r="N80" s="8">
        <f>'[1]Removal pace breakdown'!M357</f>
        <v>10</v>
      </c>
      <c r="O80" s="8">
        <f>'[1]Removal pace breakdown'!N357</f>
        <v>6.4</v>
      </c>
      <c r="P80" s="8">
        <f>'[1]Removal pace breakdown'!O357</f>
        <v>5</v>
      </c>
      <c r="Q80" s="8">
        <f>'[1]Removal pace breakdown'!P357</f>
        <v>4</v>
      </c>
      <c r="R80" s="8">
        <f>'[1]Removal pace breakdown'!Q357</f>
        <v>1.3</v>
      </c>
      <c r="S80" s="16">
        <f>'[1]Removal pace breakdown'!R357</f>
        <v>5.5</v>
      </c>
      <c r="T80" s="8">
        <f>'[1]Removal pace breakdown'!S357</f>
        <v>9.6999999999999993</v>
      </c>
      <c r="U80" s="8">
        <f>'[1]Removal pace breakdown'!T357</f>
        <v>0.37</v>
      </c>
      <c r="V80" s="8">
        <f>'[1]Removal pace breakdown'!U357</f>
        <v>8.5</v>
      </c>
      <c r="W80" s="16">
        <f>'[1]Removal pace breakdown'!V357</f>
        <v>2</v>
      </c>
      <c r="X80" s="16">
        <f>'[1]Removal pace breakdown'!W357</f>
        <v>5.2</v>
      </c>
      <c r="Y80" s="8">
        <f>'[1]Removal pace breakdown'!X357</f>
        <v>2</v>
      </c>
      <c r="Z80" s="8">
        <f>'[1]Removal pace breakdown'!Y357</f>
        <v>0.5</v>
      </c>
      <c r="AA80" s="16">
        <f>'[1]Removal pace breakdown'!Z357</f>
        <v>0.35</v>
      </c>
      <c r="AB80" s="16">
        <f>'[1]Removal pace breakdown'!AA357</f>
        <v>0</v>
      </c>
      <c r="AC80" s="8">
        <f>'[1]Removal pace breakdown'!AB357</f>
        <v>1</v>
      </c>
      <c r="AD80" s="8">
        <f>'[1]Removal pace breakdown'!AC357</f>
        <v>2</v>
      </c>
      <c r="AE80" s="8">
        <f>'[1]Removal pace breakdown'!AD357</f>
        <v>0.1</v>
      </c>
      <c r="AF80" s="16">
        <f>'[1]Removal pace breakdown'!AE357</f>
        <v>0.8</v>
      </c>
      <c r="AG80" s="16">
        <f>'[1]Removal pace breakdown'!AF357</f>
        <v>0</v>
      </c>
      <c r="AH80" s="8">
        <f>'[1]Removal pace breakdown'!AG357</f>
        <v>0</v>
      </c>
      <c r="AI80" s="8">
        <f>'[1]Removal pace breakdown'!AH357</f>
        <v>6.1</v>
      </c>
      <c r="AJ80" s="8">
        <f>'[1]Removal pace breakdown'!AI357</f>
        <v>1.9</v>
      </c>
      <c r="AK80" s="8">
        <f>'[1]Removal pace breakdown'!AJ357</f>
        <v>0.3</v>
      </c>
      <c r="AL80" s="8">
        <f>'[1]Removal pace breakdown'!AK357</f>
        <v>14</v>
      </c>
      <c r="AM80" s="8">
        <f>'[1]Removal pace breakdown'!AL357</f>
        <v>5</v>
      </c>
      <c r="AN80" s="8">
        <f>'[1]Removal pace breakdown'!AM357</f>
        <v>1.3</v>
      </c>
      <c r="AO80" s="8">
        <f>'[1]Removal pace breakdown'!AN357</f>
        <v>0</v>
      </c>
      <c r="AP80" s="8">
        <f>'[1]Removal pace breakdown'!AO357</f>
        <v>1</v>
      </c>
      <c r="AQ80" s="8">
        <f>'[1]Removal pace breakdown'!AP357</f>
        <v>8</v>
      </c>
      <c r="AR80" s="17">
        <f t="shared" si="63"/>
        <v>288.18</v>
      </c>
      <c r="AS80" s="17">
        <f t="shared" si="64"/>
        <v>15.8</v>
      </c>
      <c r="AT80" s="17">
        <f t="shared" si="65"/>
        <v>101.3</v>
      </c>
      <c r="AU80" s="17">
        <f t="shared" si="66"/>
        <v>75.999999999999986</v>
      </c>
      <c r="AV80" s="17">
        <f t="shared" si="67"/>
        <v>74.13</v>
      </c>
      <c r="AW80" s="17">
        <f t="shared" si="68"/>
        <v>20.950000000000003</v>
      </c>
      <c r="AX80" s="63">
        <f t="shared" si="61"/>
        <v>2017.26</v>
      </c>
    </row>
    <row r="81" spans="1:116">
      <c r="A81" s="56" t="str">
        <f t="shared" si="62"/>
        <v>201729</v>
      </c>
      <c r="B81" s="15">
        <f>'[1]Removal pace breakdown'!A358</f>
        <v>42937</v>
      </c>
      <c r="C81" s="8">
        <f>'[1]Removal pace breakdown'!B358</f>
        <v>30</v>
      </c>
      <c r="D81" s="8">
        <f>'[1]Removal pace breakdown'!C358</f>
        <v>22.7</v>
      </c>
      <c r="E81" s="8">
        <f>'[1]Removal pace breakdown'!D358</f>
        <v>35</v>
      </c>
      <c r="F81" s="8">
        <f>'[1]Removal pace breakdown'!E358</f>
        <v>32.6</v>
      </c>
      <c r="G81" s="8">
        <f>'[1]Removal pace breakdown'!F358</f>
        <v>14</v>
      </c>
      <c r="H81" s="8">
        <f>'[1]Removal pace breakdown'!G358</f>
        <v>23</v>
      </c>
      <c r="I81" s="8">
        <f>'[1]Removal pace breakdown'!H358</f>
        <v>10.4</v>
      </c>
      <c r="J81" s="16">
        <f>'[1]Removal pace breakdown'!I358</f>
        <v>6.8</v>
      </c>
      <c r="K81" s="8">
        <f>'[1]Removal pace breakdown'!J358</f>
        <v>4.25</v>
      </c>
      <c r="L81" s="8">
        <f>'[1]Removal pace breakdown'!K358</f>
        <v>6.5</v>
      </c>
      <c r="M81" s="8">
        <f>'[1]Removal pace breakdown'!L358</f>
        <v>4</v>
      </c>
      <c r="N81" s="8">
        <f>'[1]Removal pace breakdown'!M358</f>
        <v>10</v>
      </c>
      <c r="O81" s="8">
        <f>'[1]Removal pace breakdown'!N358</f>
        <v>8.5</v>
      </c>
      <c r="P81" s="8">
        <f>'[1]Removal pace breakdown'!O358</f>
        <v>6</v>
      </c>
      <c r="Q81" s="8">
        <f>'[1]Removal pace breakdown'!P358</f>
        <v>3.3</v>
      </c>
      <c r="R81" s="8">
        <f>'[1]Removal pace breakdown'!Q358</f>
        <v>1.4</v>
      </c>
      <c r="S81" s="16">
        <f>'[1]Removal pace breakdown'!R358</f>
        <v>5.5</v>
      </c>
      <c r="T81" s="8">
        <f>'[1]Removal pace breakdown'!S358</f>
        <v>8.75</v>
      </c>
      <c r="U81" s="8">
        <f>'[1]Removal pace breakdown'!T358</f>
        <v>1.05</v>
      </c>
      <c r="V81" s="8">
        <f>'[1]Removal pace breakdown'!U358</f>
        <v>10.3</v>
      </c>
      <c r="W81" s="16">
        <f>'[1]Removal pace breakdown'!V358</f>
        <v>2</v>
      </c>
      <c r="X81" s="16">
        <f>'[1]Removal pace breakdown'!W358</f>
        <v>5.6</v>
      </c>
      <c r="Y81" s="8">
        <f>'[1]Removal pace breakdown'!X358</f>
        <v>1.6</v>
      </c>
      <c r="Z81" s="8">
        <f>'[1]Removal pace breakdown'!Y358</f>
        <v>0.5</v>
      </c>
      <c r="AA81" s="16">
        <f>'[1]Removal pace breakdown'!Z358</f>
        <v>0.25</v>
      </c>
      <c r="AB81" s="16">
        <f>'[1]Removal pace breakdown'!AA358</f>
        <v>0</v>
      </c>
      <c r="AC81" s="8">
        <f>'[1]Removal pace breakdown'!AB358</f>
        <v>0.8</v>
      </c>
      <c r="AD81" s="8">
        <f>'[1]Removal pace breakdown'!AC358</f>
        <v>1.5</v>
      </c>
      <c r="AE81" s="8">
        <f>'[1]Removal pace breakdown'!AD358</f>
        <v>0.02</v>
      </c>
      <c r="AF81" s="16">
        <f>'[1]Removal pace breakdown'!AE358</f>
        <v>0.6</v>
      </c>
      <c r="AG81" s="16">
        <f>'[1]Removal pace breakdown'!AF358</f>
        <v>0</v>
      </c>
      <c r="AH81" s="8">
        <f>'[1]Removal pace breakdown'!AG358</f>
        <v>0</v>
      </c>
      <c r="AI81" s="8">
        <f>'[1]Removal pace breakdown'!AH358</f>
        <v>5.8</v>
      </c>
      <c r="AJ81" s="8">
        <f>'[1]Removal pace breakdown'!AI358</f>
        <v>1.3</v>
      </c>
      <c r="AK81" s="8">
        <f>'[1]Removal pace breakdown'!AJ358</f>
        <v>0</v>
      </c>
      <c r="AL81" s="8">
        <f>'[1]Removal pace breakdown'!AK358</f>
        <v>14</v>
      </c>
      <c r="AM81" s="8">
        <f>'[1]Removal pace breakdown'!AL358</f>
        <v>3.4</v>
      </c>
      <c r="AN81" s="8">
        <f>'[1]Removal pace breakdown'!AM358</f>
        <v>1.2</v>
      </c>
      <c r="AO81" s="8">
        <f>'[1]Removal pace breakdown'!AN358</f>
        <v>0</v>
      </c>
      <c r="AP81" s="8">
        <f>'[1]Removal pace breakdown'!AO358</f>
        <v>1</v>
      </c>
      <c r="AQ81" s="8">
        <f>'[1]Removal pace breakdown'!AP358</f>
        <v>4</v>
      </c>
      <c r="AR81" s="17">
        <f t="shared" si="63"/>
        <v>287.62000000000006</v>
      </c>
      <c r="AS81" s="17">
        <f t="shared" si="64"/>
        <v>17.8</v>
      </c>
      <c r="AT81" s="17">
        <f t="shared" si="65"/>
        <v>105.1</v>
      </c>
      <c r="AU81" s="17">
        <f t="shared" si="66"/>
        <v>72.319999999999993</v>
      </c>
      <c r="AV81" s="17">
        <f t="shared" si="67"/>
        <v>71.649999999999991</v>
      </c>
      <c r="AW81" s="17">
        <f t="shared" si="68"/>
        <v>20.75</v>
      </c>
      <c r="AX81" s="63">
        <f t="shared" si="61"/>
        <v>2013.3400000000004</v>
      </c>
    </row>
    <row r="82" spans="1:116">
      <c r="A82" s="56" t="str">
        <f t="shared" si="62"/>
        <v>201730</v>
      </c>
      <c r="B82" s="15">
        <f>'[1]Removal pace breakdown'!A359</f>
        <v>42944</v>
      </c>
      <c r="C82" s="8">
        <f>'[1]Removal pace breakdown'!B359</f>
        <v>33</v>
      </c>
      <c r="D82" s="8">
        <f>'[1]Removal pace breakdown'!C359</f>
        <v>23.5</v>
      </c>
      <c r="E82" s="8">
        <f>'[1]Removal pace breakdown'!D359</f>
        <v>32.58</v>
      </c>
      <c r="F82" s="8">
        <f>'[1]Removal pace breakdown'!E359</f>
        <v>31.8</v>
      </c>
      <c r="G82" s="8">
        <f>'[1]Removal pace breakdown'!F359</f>
        <v>15.8</v>
      </c>
      <c r="H82" s="8">
        <f>'[1]Removal pace breakdown'!G359</f>
        <v>22</v>
      </c>
      <c r="I82" s="8">
        <f>'[1]Removal pace breakdown'!H359</f>
        <v>11.7</v>
      </c>
      <c r="J82" s="16">
        <f>'[1]Removal pace breakdown'!I359</f>
        <v>6.5</v>
      </c>
      <c r="K82" s="8">
        <f>'[1]Removal pace breakdown'!J359</f>
        <v>4.8899999999999997</v>
      </c>
      <c r="L82" s="8">
        <f>'[1]Removal pace breakdown'!K359</f>
        <v>5.4</v>
      </c>
      <c r="M82" s="8">
        <f>'[1]Removal pace breakdown'!L359</f>
        <v>4</v>
      </c>
      <c r="N82" s="8">
        <f>'[1]Removal pace breakdown'!M359</f>
        <v>10</v>
      </c>
      <c r="O82" s="8">
        <f>'[1]Removal pace breakdown'!N359</f>
        <v>9.5</v>
      </c>
      <c r="P82" s="8">
        <f>'[1]Removal pace breakdown'!O359</f>
        <v>5.5</v>
      </c>
      <c r="Q82" s="8">
        <f>'[1]Removal pace breakdown'!P359</f>
        <v>2.8</v>
      </c>
      <c r="R82" s="8">
        <f>'[1]Removal pace breakdown'!Q359</f>
        <v>1.4</v>
      </c>
      <c r="S82" s="16">
        <f>'[1]Removal pace breakdown'!R359</f>
        <v>5.5</v>
      </c>
      <c r="T82" s="8">
        <f>'[1]Removal pace breakdown'!S359</f>
        <v>7.5</v>
      </c>
      <c r="U82" s="8">
        <f>'[1]Removal pace breakdown'!T359</f>
        <v>0.8</v>
      </c>
      <c r="V82" s="8">
        <f>'[1]Removal pace breakdown'!U359</f>
        <v>8.6999999999999993</v>
      </c>
      <c r="W82" s="16">
        <f>'[1]Removal pace breakdown'!V359</f>
        <v>2</v>
      </c>
      <c r="X82" s="16">
        <f>'[1]Removal pace breakdown'!W359</f>
        <v>4.8</v>
      </c>
      <c r="Y82" s="8">
        <f>'[1]Removal pace breakdown'!X359</f>
        <v>1.5</v>
      </c>
      <c r="Z82" s="8">
        <f>'[1]Removal pace breakdown'!Y359</f>
        <v>1</v>
      </c>
      <c r="AA82" s="16">
        <f>'[1]Removal pace breakdown'!Z359</f>
        <v>0.25</v>
      </c>
      <c r="AB82" s="16">
        <f>'[1]Removal pace breakdown'!AA359</f>
        <v>0</v>
      </c>
      <c r="AC82" s="8">
        <f>'[1]Removal pace breakdown'!AB359</f>
        <v>0.8</v>
      </c>
      <c r="AD82" s="8">
        <f>'[1]Removal pace breakdown'!AC359</f>
        <v>3</v>
      </c>
      <c r="AE82" s="8">
        <f>'[1]Removal pace breakdown'!AD359</f>
        <v>0.4</v>
      </c>
      <c r="AF82" s="16">
        <f>'[1]Removal pace breakdown'!AE359</f>
        <v>0.6</v>
      </c>
      <c r="AG82" s="16">
        <f>'[1]Removal pace breakdown'!AF359</f>
        <v>0</v>
      </c>
      <c r="AH82" s="8">
        <f>'[1]Removal pace breakdown'!AG359</f>
        <v>0</v>
      </c>
      <c r="AI82" s="8">
        <f>'[1]Removal pace breakdown'!AH359</f>
        <v>5.5</v>
      </c>
      <c r="AJ82" s="8">
        <f>'[1]Removal pace breakdown'!AI359</f>
        <v>1</v>
      </c>
      <c r="AK82" s="8">
        <f>'[1]Removal pace breakdown'!AJ359</f>
        <v>0</v>
      </c>
      <c r="AL82" s="8">
        <f>'[1]Removal pace breakdown'!AK359</f>
        <v>15</v>
      </c>
      <c r="AM82" s="8">
        <f>'[1]Removal pace breakdown'!AL359</f>
        <v>4</v>
      </c>
      <c r="AN82" s="8">
        <f>'[1]Removal pace breakdown'!AM359</f>
        <v>0.8</v>
      </c>
      <c r="AO82" s="8">
        <f>'[1]Removal pace breakdown'!AN359</f>
        <v>0</v>
      </c>
      <c r="AP82" s="8">
        <f>'[1]Removal pace breakdown'!AO359</f>
        <v>1</v>
      </c>
      <c r="AQ82" s="8">
        <f>'[1]Removal pace breakdown'!AP359</f>
        <v>5</v>
      </c>
      <c r="AR82" s="17">
        <f t="shared" si="63"/>
        <v>289.52000000000004</v>
      </c>
      <c r="AS82" s="17">
        <f t="shared" si="64"/>
        <v>18.899999999999999</v>
      </c>
      <c r="AT82" s="17">
        <f t="shared" si="65"/>
        <v>102.38</v>
      </c>
      <c r="AU82" s="17">
        <f t="shared" si="66"/>
        <v>78.400000000000006</v>
      </c>
      <c r="AV82" s="17">
        <f t="shared" si="67"/>
        <v>70.189999999999984</v>
      </c>
      <c r="AW82" s="17">
        <f t="shared" si="68"/>
        <v>19.650000000000002</v>
      </c>
      <c r="AX82" s="63">
        <f t="shared" si="61"/>
        <v>2026.6400000000003</v>
      </c>
    </row>
    <row r="83" spans="1:116">
      <c r="A83" s="56" t="str">
        <f t="shared" si="62"/>
        <v>201731</v>
      </c>
      <c r="B83" s="15">
        <f>'[1]Removal pace breakdown'!A360</f>
        <v>42951</v>
      </c>
      <c r="C83" s="8">
        <f>'[1]Removal pace breakdown'!B360</f>
        <v>30</v>
      </c>
      <c r="D83" s="8">
        <f>'[1]Removal pace breakdown'!C360</f>
        <v>23</v>
      </c>
      <c r="E83" s="8">
        <f>'[1]Removal pace breakdown'!D360</f>
        <v>27.89</v>
      </c>
      <c r="F83" s="8">
        <f>'[1]Removal pace breakdown'!E360</f>
        <v>28.5</v>
      </c>
      <c r="G83" s="8">
        <f>'[1]Removal pace breakdown'!F360</f>
        <v>15.3</v>
      </c>
      <c r="H83" s="8">
        <f>'[1]Removal pace breakdown'!G360</f>
        <v>22</v>
      </c>
      <c r="I83" s="8">
        <f>'[1]Removal pace breakdown'!H360</f>
        <v>12.7</v>
      </c>
      <c r="J83" s="16">
        <f>'[1]Removal pace breakdown'!I360</f>
        <v>7.4</v>
      </c>
      <c r="K83" s="8">
        <f>'[1]Removal pace breakdown'!J360</f>
        <v>3.99</v>
      </c>
      <c r="L83" s="8">
        <f>'[1]Removal pace breakdown'!K360</f>
        <v>5.8</v>
      </c>
      <c r="M83" s="8">
        <f>'[1]Removal pace breakdown'!L360</f>
        <v>4</v>
      </c>
      <c r="N83" s="8">
        <f>'[1]Removal pace breakdown'!M360</f>
        <v>8</v>
      </c>
      <c r="O83" s="8">
        <f>'[1]Removal pace breakdown'!N360</f>
        <v>9.1999999999999993</v>
      </c>
      <c r="P83" s="8">
        <f>'[1]Removal pace breakdown'!O360</f>
        <v>3</v>
      </c>
      <c r="Q83" s="8">
        <f>'[1]Removal pace breakdown'!P360</f>
        <v>2.7</v>
      </c>
      <c r="R83" s="8">
        <f>'[1]Removal pace breakdown'!Q360</f>
        <v>1.6</v>
      </c>
      <c r="S83" s="16">
        <f>'[1]Removal pace breakdown'!R360</f>
        <v>5.5</v>
      </c>
      <c r="T83" s="8">
        <f>'[1]Removal pace breakdown'!S360</f>
        <v>8.75</v>
      </c>
      <c r="U83" s="8">
        <f>'[1]Removal pace breakdown'!T360</f>
        <v>0.66</v>
      </c>
      <c r="V83" s="8">
        <f>'[1]Removal pace breakdown'!U360</f>
        <v>11.3</v>
      </c>
      <c r="W83" s="16">
        <f>'[1]Removal pace breakdown'!V360</f>
        <v>2</v>
      </c>
      <c r="X83" s="16">
        <f>'[1]Removal pace breakdown'!W360</f>
        <v>3.1</v>
      </c>
      <c r="Y83" s="8">
        <f>'[1]Removal pace breakdown'!X360</f>
        <v>1.6</v>
      </c>
      <c r="Z83" s="8">
        <f>'[1]Removal pace breakdown'!Y360</f>
        <v>1.4</v>
      </c>
      <c r="AA83" s="16">
        <f>'[1]Removal pace breakdown'!Z360</f>
        <v>0.35</v>
      </c>
      <c r="AB83" s="16">
        <f>'[1]Removal pace breakdown'!AA360</f>
        <v>0</v>
      </c>
      <c r="AC83" s="8">
        <f>'[1]Removal pace breakdown'!AB360</f>
        <v>0.65</v>
      </c>
      <c r="AD83" s="8">
        <f>'[1]Removal pace breakdown'!AC360</f>
        <v>2</v>
      </c>
      <c r="AE83" s="8">
        <f>'[1]Removal pace breakdown'!AD360</f>
        <v>0</v>
      </c>
      <c r="AF83" s="16">
        <f>'[1]Removal pace breakdown'!AE360</f>
        <v>0.7</v>
      </c>
      <c r="AG83" s="16">
        <f>'[1]Removal pace breakdown'!AF360</f>
        <v>0</v>
      </c>
      <c r="AH83" s="8">
        <f>'[1]Removal pace breakdown'!AG360</f>
        <v>0</v>
      </c>
      <c r="AI83" s="8">
        <f>'[1]Removal pace breakdown'!AH360</f>
        <v>5.2</v>
      </c>
      <c r="AJ83" s="8">
        <f>'[1]Removal pace breakdown'!AI360</f>
        <v>1</v>
      </c>
      <c r="AK83" s="8">
        <f>'[1]Removal pace breakdown'!AJ360</f>
        <v>0</v>
      </c>
      <c r="AL83" s="8">
        <f>'[1]Removal pace breakdown'!AK360</f>
        <v>7</v>
      </c>
      <c r="AM83" s="8">
        <f>'[1]Removal pace breakdown'!AL360</f>
        <v>3.3</v>
      </c>
      <c r="AN83" s="8">
        <f>'[1]Removal pace breakdown'!AM360</f>
        <v>1.5</v>
      </c>
      <c r="AO83" s="8">
        <f>'[1]Removal pace breakdown'!AN360</f>
        <v>0</v>
      </c>
      <c r="AP83" s="8">
        <f>'[1]Removal pace breakdown'!AO360</f>
        <v>1</v>
      </c>
      <c r="AQ83" s="8">
        <f>'[1]Removal pace breakdown'!AP360</f>
        <v>4.9000000000000004</v>
      </c>
      <c r="AR83" s="17">
        <f t="shared" si="63"/>
        <v>266.98999999999995</v>
      </c>
      <c r="AS83" s="17">
        <f t="shared" si="64"/>
        <v>18</v>
      </c>
      <c r="AT83" s="17">
        <f t="shared" si="65"/>
        <v>86.79</v>
      </c>
      <c r="AU83" s="17">
        <f t="shared" si="66"/>
        <v>76.100000000000009</v>
      </c>
      <c r="AV83" s="17">
        <f t="shared" si="67"/>
        <v>67.05</v>
      </c>
      <c r="AW83" s="17">
        <f t="shared" si="68"/>
        <v>19.05</v>
      </c>
      <c r="AX83" s="63">
        <f t="shared" si="61"/>
        <v>1868.9299999999996</v>
      </c>
    </row>
    <row r="84" spans="1:116" ht="15.75" thickBot="1">
      <c r="A84" s="56" t="str">
        <f t="shared" si="62"/>
        <v>201732</v>
      </c>
      <c r="B84" s="15">
        <f>'[1]Removal pace breakdown'!A361</f>
        <v>42958</v>
      </c>
      <c r="C84" s="8">
        <f>'[1]Removal pace breakdown'!B361</f>
        <v>31.5</v>
      </c>
      <c r="D84" s="8">
        <f>'[1]Removal pace breakdown'!C361</f>
        <v>24.5</v>
      </c>
      <c r="E84" s="8">
        <f>'[1]Removal pace breakdown'!D361</f>
        <v>31.8</v>
      </c>
      <c r="F84" s="8">
        <f>'[1]Removal pace breakdown'!E361</f>
        <v>29.3</v>
      </c>
      <c r="G84" s="8">
        <f>'[1]Removal pace breakdown'!F361</f>
        <v>15.3</v>
      </c>
      <c r="H84" s="8">
        <f>'[1]Removal pace breakdown'!G361</f>
        <v>25</v>
      </c>
      <c r="I84" s="8">
        <f>'[1]Removal pace breakdown'!H361</f>
        <v>10.6</v>
      </c>
      <c r="J84" s="16">
        <f>'[1]Removal pace breakdown'!I361</f>
        <v>8</v>
      </c>
      <c r="K84" s="8">
        <f>'[1]Removal pace breakdown'!J361</f>
        <v>7.27</v>
      </c>
      <c r="L84" s="8">
        <f>'[1]Removal pace breakdown'!K361</f>
        <v>4.0999999999999996</v>
      </c>
      <c r="M84" s="8">
        <f>'[1]Removal pace breakdown'!L361</f>
        <v>4</v>
      </c>
      <c r="N84" s="8">
        <f>'[1]Removal pace breakdown'!M361</f>
        <v>10</v>
      </c>
      <c r="O84" s="8">
        <f>'[1]Removal pace breakdown'!N361</f>
        <v>9.4</v>
      </c>
      <c r="P84" s="8">
        <f>'[1]Removal pace breakdown'!O361</f>
        <v>5.5</v>
      </c>
      <c r="Q84" s="8">
        <f>'[1]Removal pace breakdown'!P361</f>
        <v>3.8</v>
      </c>
      <c r="R84" s="8">
        <f>'[1]Removal pace breakdown'!Q361</f>
        <v>1.4</v>
      </c>
      <c r="S84" s="16">
        <f>'[1]Removal pace breakdown'!R361</f>
        <v>5.5</v>
      </c>
      <c r="T84" s="8">
        <f>'[1]Removal pace breakdown'!S361</f>
        <v>8.5</v>
      </c>
      <c r="U84" s="8">
        <f>'[1]Removal pace breakdown'!T361</f>
        <v>0.89</v>
      </c>
      <c r="V84" s="8">
        <f>'[1]Removal pace breakdown'!U361</f>
        <v>7.6</v>
      </c>
      <c r="W84" s="16">
        <f>'[1]Removal pace breakdown'!V361</f>
        <v>2</v>
      </c>
      <c r="X84" s="16">
        <f>'[1]Removal pace breakdown'!W361</f>
        <v>6</v>
      </c>
      <c r="Y84" s="8">
        <f>'[1]Removal pace breakdown'!X361</f>
        <v>1.5</v>
      </c>
      <c r="Z84" s="8">
        <f>'[1]Removal pace breakdown'!Y361</f>
        <v>1</v>
      </c>
      <c r="AA84" s="16">
        <f>'[1]Removal pace breakdown'!Z361</f>
        <v>0.2</v>
      </c>
      <c r="AB84" s="16">
        <f>'[1]Removal pace breakdown'!AA361</f>
        <v>0</v>
      </c>
      <c r="AC84" s="8">
        <f>'[1]Removal pace breakdown'!AB361</f>
        <v>0.6</v>
      </c>
      <c r="AD84" s="8">
        <f>'[1]Removal pace breakdown'!AC361</f>
        <v>2.5</v>
      </c>
      <c r="AE84" s="8">
        <f>'[1]Removal pace breakdown'!AD361</f>
        <v>0.6</v>
      </c>
      <c r="AF84" s="16">
        <f>'[1]Removal pace breakdown'!AE361</f>
        <v>0.6</v>
      </c>
      <c r="AG84" s="16">
        <f>'[1]Removal pace breakdown'!AF361</f>
        <v>0</v>
      </c>
      <c r="AH84" s="8">
        <f>'[1]Removal pace breakdown'!AG361</f>
        <v>0.7</v>
      </c>
      <c r="AI84" s="8">
        <f>'[1]Removal pace breakdown'!AH361</f>
        <v>5.5</v>
      </c>
      <c r="AJ84" s="8">
        <f>'[1]Removal pace breakdown'!AI361</f>
        <v>1.03</v>
      </c>
      <c r="AK84" s="8">
        <f>'[1]Removal pace breakdown'!AJ361</f>
        <v>0</v>
      </c>
      <c r="AL84" s="8">
        <f>'[1]Removal pace breakdown'!AK361</f>
        <v>12</v>
      </c>
      <c r="AM84" s="8">
        <f>'[1]Removal pace breakdown'!AL361</f>
        <v>3.8</v>
      </c>
      <c r="AN84" s="8">
        <f>'[1]Removal pace breakdown'!AM361</f>
        <v>1.2</v>
      </c>
      <c r="AO84" s="8">
        <f>'[1]Removal pace breakdown'!AN361</f>
        <v>0</v>
      </c>
      <c r="AP84" s="8">
        <f>'[1]Removal pace breakdown'!AO361</f>
        <v>1</v>
      </c>
      <c r="AQ84" s="8">
        <f>'[1]Removal pace breakdown'!AP361</f>
        <v>4.5999999999999996</v>
      </c>
      <c r="AR84" s="17">
        <f t="shared" si="63"/>
        <v>288.79000000000002</v>
      </c>
      <c r="AS84" s="17">
        <f t="shared" si="64"/>
        <v>17.03</v>
      </c>
      <c r="AT84" s="17">
        <f t="shared" si="65"/>
        <v>99.1</v>
      </c>
      <c r="AU84" s="17">
        <f t="shared" si="66"/>
        <v>76.999999999999986</v>
      </c>
      <c r="AV84" s="17">
        <f t="shared" si="67"/>
        <v>73.359999999999985</v>
      </c>
      <c r="AW84" s="17">
        <f t="shared" si="68"/>
        <v>22.3</v>
      </c>
      <c r="AX84" s="63">
        <f t="shared" si="61"/>
        <v>2021.5300000000002</v>
      </c>
    </row>
    <row r="85" spans="1:116" ht="15.75" thickBot="1">
      <c r="A85" s="56" t="str">
        <f t="shared" si="62"/>
        <v>201733</v>
      </c>
      <c r="B85" s="15">
        <f>'[1]Removal pace breakdown'!A362</f>
        <v>42965</v>
      </c>
      <c r="C85" s="8">
        <f>'[1]Removal pace breakdown'!B362</f>
        <v>31.2</v>
      </c>
      <c r="D85" s="8">
        <f>'[1]Removal pace breakdown'!C362</f>
        <v>25</v>
      </c>
      <c r="E85" s="8">
        <f>'[1]Removal pace breakdown'!D362</f>
        <v>35.299999999999997</v>
      </c>
      <c r="F85" s="8">
        <f>'[1]Removal pace breakdown'!E362</f>
        <v>32</v>
      </c>
      <c r="G85" s="8">
        <f>'[1]Removal pace breakdown'!F362</f>
        <v>16.7</v>
      </c>
      <c r="H85" s="8">
        <f>'[1]Removal pace breakdown'!G362</f>
        <v>26</v>
      </c>
      <c r="I85" s="8">
        <f>'[1]Removal pace breakdown'!H362</f>
        <v>11.3</v>
      </c>
      <c r="J85" s="16">
        <f>'[1]Removal pace breakdown'!I362</f>
        <v>9.1</v>
      </c>
      <c r="K85" s="8">
        <f>'[1]Removal pace breakdown'!J362</f>
        <v>5.04</v>
      </c>
      <c r="L85" s="8">
        <f>'[1]Removal pace breakdown'!K362</f>
        <v>3.5</v>
      </c>
      <c r="M85" s="8">
        <f>'[1]Removal pace breakdown'!L362</f>
        <v>4</v>
      </c>
      <c r="N85" s="8">
        <f>'[1]Removal pace breakdown'!M362</f>
        <v>10</v>
      </c>
      <c r="O85" s="8">
        <f>'[1]Removal pace breakdown'!N362</f>
        <v>9.8000000000000007</v>
      </c>
      <c r="P85" s="8">
        <f>'[1]Removal pace breakdown'!O362</f>
        <v>6</v>
      </c>
      <c r="Q85" s="8">
        <f>'[1]Removal pace breakdown'!P362</f>
        <v>3.7</v>
      </c>
      <c r="R85" s="8">
        <f>'[1]Removal pace breakdown'!Q362</f>
        <v>1.4</v>
      </c>
      <c r="S85" s="16">
        <f>'[1]Removal pace breakdown'!R362</f>
        <v>5.5</v>
      </c>
      <c r="T85" s="8">
        <f>'[1]Removal pace breakdown'!S362</f>
        <v>9.25</v>
      </c>
      <c r="U85" s="8">
        <f>'[1]Removal pace breakdown'!T362</f>
        <v>0.25</v>
      </c>
      <c r="V85" s="8">
        <f>'[1]Removal pace breakdown'!U362</f>
        <v>7.2</v>
      </c>
      <c r="W85" s="16">
        <f>'[1]Removal pace breakdown'!V362</f>
        <v>2</v>
      </c>
      <c r="X85" s="16">
        <f>'[1]Removal pace breakdown'!W362</f>
        <v>5.6</v>
      </c>
      <c r="Y85" s="8">
        <f>'[1]Removal pace breakdown'!X362</f>
        <v>3</v>
      </c>
      <c r="Z85" s="8">
        <f>'[1]Removal pace breakdown'!Y362</f>
        <v>1</v>
      </c>
      <c r="AA85" s="16">
        <f>'[1]Removal pace breakdown'!Z362</f>
        <v>0.1</v>
      </c>
      <c r="AB85" s="16">
        <f>'[1]Removal pace breakdown'!AA362</f>
        <v>0</v>
      </c>
      <c r="AC85" s="8">
        <f>'[1]Removal pace breakdown'!AB362</f>
        <v>0.3</v>
      </c>
      <c r="AD85" s="8">
        <f>'[1]Removal pace breakdown'!AC362</f>
        <v>2</v>
      </c>
      <c r="AE85" s="8">
        <f>'[1]Removal pace breakdown'!AD362</f>
        <v>0.6</v>
      </c>
      <c r="AF85" s="16">
        <f>'[1]Removal pace breakdown'!AE362</f>
        <v>0.7</v>
      </c>
      <c r="AG85" s="16">
        <f>'[1]Removal pace breakdown'!AF362</f>
        <v>0</v>
      </c>
      <c r="AH85" s="8">
        <f>'[1]Removal pace breakdown'!AG362</f>
        <v>0</v>
      </c>
      <c r="AI85" s="8">
        <f>'[1]Removal pace breakdown'!AH362</f>
        <v>5.7</v>
      </c>
      <c r="AJ85" s="8">
        <f>'[1]Removal pace breakdown'!AI362</f>
        <v>1</v>
      </c>
      <c r="AK85" s="8">
        <f>'[1]Removal pace breakdown'!AJ362</f>
        <v>0</v>
      </c>
      <c r="AL85" s="8">
        <f>'[1]Removal pace breakdown'!AK362</f>
        <v>13</v>
      </c>
      <c r="AM85" s="8">
        <f>'[1]Removal pace breakdown'!AL362</f>
        <v>4</v>
      </c>
      <c r="AN85" s="8">
        <f>'[1]Removal pace breakdown'!AM362</f>
        <v>1.5</v>
      </c>
      <c r="AO85" s="8">
        <f>'[1]Removal pace breakdown'!AN362</f>
        <v>0</v>
      </c>
      <c r="AP85" s="8">
        <f>'[1]Removal pace breakdown'!AO362</f>
        <v>1</v>
      </c>
      <c r="AQ85" s="8">
        <f>'[1]Removal pace breakdown'!AP362</f>
        <v>5.0999999999999996</v>
      </c>
      <c r="AR85" s="17">
        <f t="shared" si="63"/>
        <v>298.84000000000003</v>
      </c>
      <c r="AS85" s="17">
        <f t="shared" si="64"/>
        <v>16.3</v>
      </c>
      <c r="AT85" s="17">
        <f t="shared" si="65"/>
        <v>107.3</v>
      </c>
      <c r="AU85" s="17">
        <f t="shared" si="66"/>
        <v>78.699999999999989</v>
      </c>
      <c r="AV85" s="17">
        <f t="shared" si="67"/>
        <v>73.540000000000006</v>
      </c>
      <c r="AW85" s="17">
        <f t="shared" si="68"/>
        <v>23.000000000000004</v>
      </c>
      <c r="AX85" s="63">
        <f t="shared" si="61"/>
        <v>2091.88</v>
      </c>
      <c r="BD85" s="279" t="s">
        <v>137</v>
      </c>
      <c r="BE85" s="280"/>
      <c r="BF85" s="280"/>
      <c r="BG85" s="280"/>
      <c r="BH85" s="280"/>
      <c r="BI85" s="280"/>
      <c r="BJ85" s="281"/>
      <c r="BK85" s="271"/>
      <c r="BM85" s="279" t="s">
        <v>126</v>
      </c>
      <c r="BN85" s="280"/>
      <c r="BO85" s="280"/>
      <c r="BP85" s="280"/>
      <c r="BQ85" s="280"/>
      <c r="BR85" s="280"/>
      <c r="BS85" s="280"/>
      <c r="BT85" s="281"/>
    </row>
    <row r="86" spans="1:116">
      <c r="A86" s="56" t="str">
        <f t="shared" si="62"/>
        <v>201734</v>
      </c>
      <c r="B86" s="15">
        <f>'[1]Removal pace breakdown'!A363</f>
        <v>42972</v>
      </c>
      <c r="C86" s="8">
        <f>'[1]Removal pace breakdown'!B363</f>
        <v>32</v>
      </c>
      <c r="D86" s="8">
        <f>'[1]Removal pace breakdown'!C363</f>
        <v>23</v>
      </c>
      <c r="E86" s="8">
        <f>'[1]Removal pace breakdown'!D363</f>
        <v>37.5</v>
      </c>
      <c r="F86" s="8">
        <f>'[1]Removal pace breakdown'!E363</f>
        <v>31.2</v>
      </c>
      <c r="G86" s="8">
        <f>'[1]Removal pace breakdown'!F363</f>
        <v>20.9</v>
      </c>
      <c r="H86" s="8">
        <f>'[1]Removal pace breakdown'!G363</f>
        <v>26</v>
      </c>
      <c r="I86" s="8">
        <f>'[1]Removal pace breakdown'!H363</f>
        <v>11.9</v>
      </c>
      <c r="J86" s="16">
        <f>'[1]Removal pace breakdown'!I363</f>
        <v>9.6</v>
      </c>
      <c r="K86" s="8">
        <f>'[1]Removal pace breakdown'!J363</f>
        <v>4.12</v>
      </c>
      <c r="L86" s="8">
        <f>'[1]Removal pace breakdown'!K363</f>
        <v>4.7</v>
      </c>
      <c r="M86" s="8">
        <f>'[1]Removal pace breakdown'!L363</f>
        <v>4</v>
      </c>
      <c r="N86" s="8">
        <f>'[1]Removal pace breakdown'!M363</f>
        <v>10</v>
      </c>
      <c r="O86" s="8">
        <f>'[1]Removal pace breakdown'!N363</f>
        <v>10</v>
      </c>
      <c r="P86" s="8">
        <f>'[1]Removal pace breakdown'!O363</f>
        <v>5.5</v>
      </c>
      <c r="Q86" s="8">
        <f>'[1]Removal pace breakdown'!P363</f>
        <v>4</v>
      </c>
      <c r="R86" s="8">
        <f>'[1]Removal pace breakdown'!Q363</f>
        <v>1.3</v>
      </c>
      <c r="S86" s="16">
        <f>'[1]Removal pace breakdown'!R363</f>
        <v>5.5</v>
      </c>
      <c r="T86" s="8">
        <f>'[1]Removal pace breakdown'!S363</f>
        <v>9.25</v>
      </c>
      <c r="U86" s="8">
        <f>'[1]Removal pace breakdown'!T363</f>
        <v>0.9</v>
      </c>
      <c r="V86" s="8">
        <f>'[1]Removal pace breakdown'!U363</f>
        <v>6.2</v>
      </c>
      <c r="W86" s="16">
        <f>'[1]Removal pace breakdown'!V363</f>
        <v>2</v>
      </c>
      <c r="X86" s="16">
        <f>'[1]Removal pace breakdown'!W363</f>
        <v>5.2</v>
      </c>
      <c r="Y86" s="8">
        <f>'[1]Removal pace breakdown'!X363</f>
        <v>1.5</v>
      </c>
      <c r="Z86" s="8">
        <f>'[1]Removal pace breakdown'!Y363</f>
        <v>0.5</v>
      </c>
      <c r="AA86" s="16">
        <f>'[1]Removal pace breakdown'!Z363</f>
        <v>0.2</v>
      </c>
      <c r="AB86" s="16">
        <f>'[1]Removal pace breakdown'!AA363</f>
        <v>0</v>
      </c>
      <c r="AC86" s="8">
        <f>'[1]Removal pace breakdown'!AB363</f>
        <v>0.7</v>
      </c>
      <c r="AD86" s="8">
        <f>'[1]Removal pace breakdown'!AC363</f>
        <v>2.7</v>
      </c>
      <c r="AE86" s="8">
        <f>'[1]Removal pace breakdown'!AD363</f>
        <v>1.1000000000000001</v>
      </c>
      <c r="AF86" s="16">
        <f>'[1]Removal pace breakdown'!AE363</f>
        <v>0.6</v>
      </c>
      <c r="AG86" s="16">
        <f>'[1]Removal pace breakdown'!AF363</f>
        <v>0</v>
      </c>
      <c r="AH86" s="8">
        <f>'[1]Removal pace breakdown'!AG363</f>
        <v>0</v>
      </c>
      <c r="AI86" s="8">
        <f>'[1]Removal pace breakdown'!AH363</f>
        <v>2.1</v>
      </c>
      <c r="AJ86" s="8">
        <f>'[1]Removal pace breakdown'!AI363</f>
        <v>0.7</v>
      </c>
      <c r="AK86" s="8">
        <f>'[1]Removal pace breakdown'!AJ363</f>
        <v>0</v>
      </c>
      <c r="AL86" s="8">
        <f>'[1]Removal pace breakdown'!AK363</f>
        <v>13</v>
      </c>
      <c r="AM86" s="8">
        <f>'[1]Removal pace breakdown'!AL363</f>
        <v>5.56</v>
      </c>
      <c r="AN86" s="8">
        <f>'[1]Removal pace breakdown'!AM363</f>
        <v>1.4</v>
      </c>
      <c r="AO86" s="8">
        <f>'[1]Removal pace breakdown'!AN363</f>
        <v>0</v>
      </c>
      <c r="AP86" s="8">
        <f>'[1]Removal pace breakdown'!AO363</f>
        <v>1</v>
      </c>
      <c r="AQ86" s="8">
        <f>'[1]Removal pace breakdown'!AP363</f>
        <v>3.77</v>
      </c>
      <c r="AR86" s="17">
        <f t="shared" si="63"/>
        <v>299.59999999999997</v>
      </c>
      <c r="AS86" s="17">
        <f t="shared" si="64"/>
        <v>18.099999999999998</v>
      </c>
      <c r="AT86" s="17">
        <f t="shared" si="65"/>
        <v>108.2</v>
      </c>
      <c r="AU86" s="17">
        <f t="shared" si="66"/>
        <v>77.17</v>
      </c>
      <c r="AV86" s="17">
        <f t="shared" si="67"/>
        <v>73.03</v>
      </c>
      <c r="AW86" s="17">
        <f t="shared" si="68"/>
        <v>23.1</v>
      </c>
      <c r="AX86" s="63">
        <f t="shared" si="61"/>
        <v>2097.1999999999998</v>
      </c>
      <c r="BD86" s="72" t="s">
        <v>123</v>
      </c>
      <c r="BE86" s="73" t="s">
        <v>124</v>
      </c>
      <c r="BF86" s="73" t="s">
        <v>118</v>
      </c>
      <c r="BG86" s="73" t="s">
        <v>119</v>
      </c>
      <c r="BH86" s="73" t="s">
        <v>120</v>
      </c>
      <c r="BI86" s="74" t="s">
        <v>121</v>
      </c>
      <c r="BJ86" s="75" t="s">
        <v>122</v>
      </c>
      <c r="BK86" s="3"/>
      <c r="BL86" s="72" t="s">
        <v>123</v>
      </c>
      <c r="BM86" s="73" t="s">
        <v>124</v>
      </c>
      <c r="BN86" s="73" t="s">
        <v>118</v>
      </c>
      <c r="BO86" s="73" t="s">
        <v>119</v>
      </c>
      <c r="BP86" s="73" t="s">
        <v>120</v>
      </c>
      <c r="BQ86" s="73"/>
      <c r="BR86" s="74" t="s">
        <v>121</v>
      </c>
      <c r="BS86" s="75" t="s">
        <v>122</v>
      </c>
      <c r="BX86" s="12"/>
      <c r="BY86" s="15">
        <f>BL87</f>
        <v>1</v>
      </c>
      <c r="BZ86" s="15"/>
      <c r="CA86" s="3"/>
      <c r="CF86" s="12"/>
      <c r="CI86" s="3"/>
      <c r="CN86" s="12"/>
      <c r="CQ86" s="3"/>
      <c r="CV86" s="12"/>
      <c r="DD86" s="12"/>
      <c r="DL86" s="12"/>
    </row>
    <row r="87" spans="1:116">
      <c r="A87" s="56" t="str">
        <f t="shared" si="62"/>
        <v>201735</v>
      </c>
      <c r="B87" s="15">
        <f>'[1]Removal pace breakdown'!A364</f>
        <v>42979</v>
      </c>
      <c r="C87" s="8">
        <f>'[1]Removal pace breakdown'!B364</f>
        <v>30</v>
      </c>
      <c r="D87" s="8">
        <f>'[1]Removal pace breakdown'!C364</f>
        <v>23</v>
      </c>
      <c r="E87" s="8">
        <f>'[1]Removal pace breakdown'!D364</f>
        <v>35.9</v>
      </c>
      <c r="F87" s="8">
        <f>'[1]Removal pace breakdown'!E364</f>
        <v>31.1</v>
      </c>
      <c r="G87" s="8">
        <f>'[1]Removal pace breakdown'!F364</f>
        <v>17.600000000000001</v>
      </c>
      <c r="H87" s="8">
        <f>'[1]Removal pace breakdown'!G364</f>
        <v>25</v>
      </c>
      <c r="I87" s="8">
        <f>'[1]Removal pace breakdown'!H364</f>
        <v>12.5</v>
      </c>
      <c r="J87" s="16">
        <f>'[1]Removal pace breakdown'!I364</f>
        <v>8.8000000000000007</v>
      </c>
      <c r="K87" s="8">
        <f>'[1]Removal pace breakdown'!J364</f>
        <v>5.05</v>
      </c>
      <c r="L87" s="8">
        <f>'[1]Removal pace breakdown'!K364</f>
        <v>5.2</v>
      </c>
      <c r="M87" s="8">
        <f>'[1]Removal pace breakdown'!L364</f>
        <v>4</v>
      </c>
      <c r="N87" s="8">
        <f>'[1]Removal pace breakdown'!M364</f>
        <v>11</v>
      </c>
      <c r="O87" s="8">
        <f>'[1]Removal pace breakdown'!N364</f>
        <v>8.5</v>
      </c>
      <c r="P87" s="8">
        <f>'[1]Removal pace breakdown'!O364</f>
        <v>5</v>
      </c>
      <c r="Q87" s="8">
        <f>'[1]Removal pace breakdown'!P364</f>
        <v>4.0999999999999996</v>
      </c>
      <c r="R87" s="8">
        <f>'[1]Removal pace breakdown'!Q364</f>
        <v>1.2</v>
      </c>
      <c r="S87" s="16">
        <f>'[1]Removal pace breakdown'!R364</f>
        <v>5.5</v>
      </c>
      <c r="T87" s="8">
        <f>'[1]Removal pace breakdown'!S364</f>
        <v>8.75</v>
      </c>
      <c r="U87" s="8">
        <f>'[1]Removal pace breakdown'!T364</f>
        <v>0.7</v>
      </c>
      <c r="V87" s="8">
        <f>'[1]Removal pace breakdown'!U364</f>
        <v>7.3</v>
      </c>
      <c r="W87" s="16">
        <f>'[1]Removal pace breakdown'!V364</f>
        <v>2</v>
      </c>
      <c r="X87" s="16">
        <f>'[1]Removal pace breakdown'!W364</f>
        <v>4.9000000000000004</v>
      </c>
      <c r="Y87" s="8">
        <f>'[1]Removal pace breakdown'!X364</f>
        <v>1</v>
      </c>
      <c r="Z87" s="8">
        <f>'[1]Removal pace breakdown'!Y364</f>
        <v>0.5</v>
      </c>
      <c r="AA87" s="16">
        <f>'[1]Removal pace breakdown'!Z364</f>
        <v>0.37</v>
      </c>
      <c r="AB87" s="16">
        <f>'[1]Removal pace breakdown'!AA364</f>
        <v>0</v>
      </c>
      <c r="AC87" s="8">
        <f>'[1]Removal pace breakdown'!AB364</f>
        <v>0.65</v>
      </c>
      <c r="AD87" s="8">
        <f>'[1]Removal pace breakdown'!AC364</f>
        <v>2.5</v>
      </c>
      <c r="AE87" s="8">
        <f>'[1]Removal pace breakdown'!AD364</f>
        <v>0.6</v>
      </c>
      <c r="AF87" s="16">
        <f>'[1]Removal pace breakdown'!AE364</f>
        <v>0.7</v>
      </c>
      <c r="AG87" s="16">
        <f>'[1]Removal pace breakdown'!AF364</f>
        <v>0</v>
      </c>
      <c r="AH87" s="8">
        <f>'[1]Removal pace breakdown'!AG364</f>
        <v>0</v>
      </c>
      <c r="AI87" s="8">
        <f>'[1]Removal pace breakdown'!AH364</f>
        <v>3.6</v>
      </c>
      <c r="AJ87" s="8">
        <f>'[1]Removal pace breakdown'!AI364</f>
        <v>0.5</v>
      </c>
      <c r="AK87" s="8">
        <f>'[1]Removal pace breakdown'!AJ364</f>
        <v>0</v>
      </c>
      <c r="AL87" s="8">
        <f>'[1]Removal pace breakdown'!AK364</f>
        <v>13</v>
      </c>
      <c r="AM87" s="8">
        <f>'[1]Removal pace breakdown'!AL364</f>
        <v>5</v>
      </c>
      <c r="AN87" s="8">
        <f>'[1]Removal pace breakdown'!AM364</f>
        <v>1</v>
      </c>
      <c r="AO87" s="8">
        <f>'[1]Removal pace breakdown'!AN364</f>
        <v>0</v>
      </c>
      <c r="AP87" s="8">
        <f>'[1]Removal pace breakdown'!AO364</f>
        <v>0</v>
      </c>
      <c r="AQ87" s="8">
        <f>'[1]Removal pace breakdown'!AP364</f>
        <v>7.5</v>
      </c>
      <c r="AR87" s="17">
        <f t="shared" si="63"/>
        <v>294.02</v>
      </c>
      <c r="AS87" s="17">
        <f t="shared" si="64"/>
        <v>16.7</v>
      </c>
      <c r="AT87" s="17">
        <f t="shared" si="65"/>
        <v>105.5</v>
      </c>
      <c r="AU87" s="17">
        <f t="shared" si="66"/>
        <v>78.599999999999994</v>
      </c>
      <c r="AV87" s="17">
        <f t="shared" si="67"/>
        <v>70.950000000000017</v>
      </c>
      <c r="AW87" s="17">
        <f t="shared" si="68"/>
        <v>22.270000000000003</v>
      </c>
      <c r="AX87" s="63">
        <f t="shared" si="61"/>
        <v>2058.14</v>
      </c>
      <c r="BD87" s="66">
        <f>MAX(B:B)</f>
        <v>44323</v>
      </c>
      <c r="BE87" s="67">
        <f>VLOOKUP($BD87,$B:$AW,43,FALSE)*0.07</f>
        <v>20.729099999999999</v>
      </c>
      <c r="BF87" s="67">
        <f>VLOOKUP($BD87,$B:$AW,44,FALSE)*0.07</f>
        <v>1.6016000000000001</v>
      </c>
      <c r="BG87" s="67">
        <f>VLOOKUP($BD87,$B:$AW,45,FALSE)*0.07</f>
        <v>5.6000000000000005</v>
      </c>
      <c r="BH87" s="67">
        <f>VLOOKUP($BD87,$B:$AW,46,FALSE)*0.07</f>
        <v>5.7113000000000014</v>
      </c>
      <c r="BI87" s="67">
        <f>VLOOKUP($BD87,$B:$AW,47,FALSE)*0.07</f>
        <v>5.74</v>
      </c>
      <c r="BJ87" s="68">
        <f>VLOOKUP($BD87,$B:$AW,48,FALSE)*0.07</f>
        <v>2.0762</v>
      </c>
      <c r="BK87" s="3"/>
      <c r="BL87" s="66">
        <f>arrivals!AH95</f>
        <v>1</v>
      </c>
      <c r="BM87" s="67">
        <f>arrivals!AI95</f>
        <v>2.4E-2</v>
      </c>
      <c r="BN87" s="67">
        <f>arrivals!AJ95</f>
        <v>2.5000000000000001E-2</v>
      </c>
      <c r="BO87" s="67">
        <f>arrivals!AK95</f>
        <v>2.5999999999999999E-2</v>
      </c>
      <c r="BP87" s="67">
        <f>arrivals!AL95</f>
        <v>2.7E-2</v>
      </c>
      <c r="BQ87" s="67"/>
      <c r="BR87" s="67">
        <f>arrivals!AM95</f>
        <v>2.8000000000000001E-2</v>
      </c>
      <c r="BS87" s="68">
        <f>arrivals!AN95</f>
        <v>2.9000000000000001E-2</v>
      </c>
      <c r="BX87" s="12"/>
      <c r="CA87" s="3"/>
      <c r="CF87" s="12"/>
      <c r="CI87" s="3"/>
      <c r="CN87" s="12"/>
      <c r="CQ87" s="3"/>
      <c r="CV87" s="12"/>
      <c r="DD87" s="12"/>
      <c r="DL87" s="12"/>
    </row>
    <row r="88" spans="1:116">
      <c r="A88" s="56" t="str">
        <f t="shared" si="62"/>
        <v>201736</v>
      </c>
      <c r="B88" s="15">
        <f>'[1]Removal pace breakdown'!A365</f>
        <v>42986</v>
      </c>
      <c r="C88" s="8">
        <f>'[1]Removal pace breakdown'!B365</f>
        <v>31</v>
      </c>
      <c r="D88" s="8">
        <f>'[1]Removal pace breakdown'!C365</f>
        <v>24.5</v>
      </c>
      <c r="E88" s="8">
        <f>'[1]Removal pace breakdown'!D365</f>
        <v>37.9</v>
      </c>
      <c r="F88" s="8">
        <f>'[1]Removal pace breakdown'!E365</f>
        <v>32.700000000000003</v>
      </c>
      <c r="G88" s="8">
        <f>'[1]Removal pace breakdown'!F365</f>
        <v>17.399999999999999</v>
      </c>
      <c r="H88" s="8">
        <f>'[1]Removal pace breakdown'!G365</f>
        <v>25</v>
      </c>
      <c r="I88" s="8">
        <f>'[1]Removal pace breakdown'!H365</f>
        <v>12.7</v>
      </c>
      <c r="J88" s="16">
        <f>'[1]Removal pace breakdown'!I365</f>
        <v>7.8</v>
      </c>
      <c r="K88" s="8">
        <f>'[1]Removal pace breakdown'!J365</f>
        <v>1.97</v>
      </c>
      <c r="L88" s="8">
        <f>'[1]Removal pace breakdown'!K365</f>
        <v>5.5</v>
      </c>
      <c r="M88" s="8">
        <f>'[1]Removal pace breakdown'!L365</f>
        <v>4</v>
      </c>
      <c r="N88" s="8">
        <f>'[1]Removal pace breakdown'!M365</f>
        <v>10</v>
      </c>
      <c r="O88" s="8">
        <f>'[1]Removal pace breakdown'!N365</f>
        <v>8.1</v>
      </c>
      <c r="P88" s="8">
        <f>'[1]Removal pace breakdown'!O365</f>
        <v>5.5</v>
      </c>
      <c r="Q88" s="8">
        <f>'[1]Removal pace breakdown'!P365</f>
        <v>4.7</v>
      </c>
      <c r="R88" s="8">
        <f>'[1]Removal pace breakdown'!Q365</f>
        <v>2</v>
      </c>
      <c r="S88" s="16">
        <f>'[1]Removal pace breakdown'!R365</f>
        <v>5.5</v>
      </c>
      <c r="T88" s="8">
        <f>'[1]Removal pace breakdown'!S365</f>
        <v>9.25</v>
      </c>
      <c r="U88" s="8">
        <f>'[1]Removal pace breakdown'!T365</f>
        <v>0.02</v>
      </c>
      <c r="V88" s="8">
        <f>'[1]Removal pace breakdown'!U365</f>
        <v>7.8</v>
      </c>
      <c r="W88" s="16">
        <f>'[1]Removal pace breakdown'!V365</f>
        <v>2</v>
      </c>
      <c r="X88" s="16">
        <f>'[1]Removal pace breakdown'!W365</f>
        <v>4.3</v>
      </c>
      <c r="Y88" s="8">
        <f>'[1]Removal pace breakdown'!X365</f>
        <v>1</v>
      </c>
      <c r="Z88" s="8">
        <f>'[1]Removal pace breakdown'!Y365</f>
        <v>0.5</v>
      </c>
      <c r="AA88" s="16">
        <f>'[1]Removal pace breakdown'!Z365</f>
        <v>0.35</v>
      </c>
      <c r="AB88" s="16">
        <f>'[1]Removal pace breakdown'!AA365</f>
        <v>0</v>
      </c>
      <c r="AC88" s="8">
        <f>'[1]Removal pace breakdown'!AB365</f>
        <v>0.7</v>
      </c>
      <c r="AD88" s="8">
        <f>'[1]Removal pace breakdown'!AC365</f>
        <v>2</v>
      </c>
      <c r="AE88" s="8">
        <f>'[1]Removal pace breakdown'!AD365</f>
        <v>0.6</v>
      </c>
      <c r="AF88" s="16">
        <f>'[1]Removal pace breakdown'!AE365</f>
        <v>0.8</v>
      </c>
      <c r="AG88" s="16">
        <f>'[1]Removal pace breakdown'!AF365</f>
        <v>0</v>
      </c>
      <c r="AH88" s="8">
        <f>'[1]Removal pace breakdown'!AG365</f>
        <v>0</v>
      </c>
      <c r="AI88" s="8">
        <f>'[1]Removal pace breakdown'!AH365</f>
        <v>4.7</v>
      </c>
      <c r="AJ88" s="8">
        <f>'[1]Removal pace breakdown'!AI365</f>
        <v>0.4</v>
      </c>
      <c r="AK88" s="8">
        <f>'[1]Removal pace breakdown'!AJ365</f>
        <v>0</v>
      </c>
      <c r="AL88" s="8">
        <f>'[1]Removal pace breakdown'!AK365</f>
        <v>13</v>
      </c>
      <c r="AM88" s="8">
        <f>'[1]Removal pace breakdown'!AL365</f>
        <v>3</v>
      </c>
      <c r="AN88" s="8">
        <f>'[1]Removal pace breakdown'!AM365</f>
        <v>1</v>
      </c>
      <c r="AO88" s="8">
        <f>'[1]Removal pace breakdown'!AN365</f>
        <v>0</v>
      </c>
      <c r="AP88" s="8">
        <f>'[1]Removal pace breakdown'!AO365</f>
        <v>0</v>
      </c>
      <c r="AQ88" s="8">
        <f>'[1]Removal pace breakdown'!AP365</f>
        <v>4.4000000000000004</v>
      </c>
      <c r="AR88" s="17">
        <f t="shared" si="63"/>
        <v>292.08999999999997</v>
      </c>
      <c r="AS88" s="17">
        <f t="shared" si="64"/>
        <v>16</v>
      </c>
      <c r="AT88" s="17">
        <f t="shared" si="65"/>
        <v>109.1</v>
      </c>
      <c r="AU88" s="17">
        <f t="shared" si="66"/>
        <v>78.2</v>
      </c>
      <c r="AV88" s="17">
        <f t="shared" si="67"/>
        <v>68.040000000000006</v>
      </c>
      <c r="AW88" s="17">
        <f t="shared" si="68"/>
        <v>20.750000000000004</v>
      </c>
      <c r="AX88" s="63">
        <f t="shared" si="61"/>
        <v>2044.6299999999999</v>
      </c>
      <c r="BD88" s="66">
        <f>BD87-7</f>
        <v>44316</v>
      </c>
      <c r="BE88" s="67">
        <f>VLOOKUP($BD88,$B:$AW,43,FALSE)*0.07</f>
        <v>21.2408</v>
      </c>
      <c r="BF88" s="67">
        <f>VLOOKUP($BD88,$B:$AW,44,FALSE)*0.07</f>
        <v>1.4896000000000003</v>
      </c>
      <c r="BG88" s="67">
        <f>VLOOKUP($BD88,$B:$AW,45,FALSE)*0.07</f>
        <v>5.6350000000000007</v>
      </c>
      <c r="BH88" s="67">
        <f>VLOOKUP($BD88,$B:$AW,46,FALSE)*0.07</f>
        <v>5.8814000000000011</v>
      </c>
      <c r="BI88" s="67">
        <f>VLOOKUP($BD88,$B:$AW,47,FALSE)*0.07</f>
        <v>6.1110000000000007</v>
      </c>
      <c r="BJ88" s="68">
        <f>VLOOKUP($BD88,$B:$AW,48,FALSE)*0.07</f>
        <v>2.1238000000000001</v>
      </c>
      <c r="BK88" s="3"/>
      <c r="BL88" s="66">
        <f>BL87-7</f>
        <v>-6</v>
      </c>
      <c r="BM88" s="67" t="e">
        <f>arrivals!AI96</f>
        <v>#N/A</v>
      </c>
      <c r="BN88" s="67" t="e">
        <f>arrivals!AJ96</f>
        <v>#N/A</v>
      </c>
      <c r="BO88" s="67" t="e">
        <f>arrivals!AK96</f>
        <v>#N/A</v>
      </c>
      <c r="BP88" s="67" t="e">
        <f>arrivals!AL96</f>
        <v>#N/A</v>
      </c>
      <c r="BQ88" s="67"/>
      <c r="BR88" s="67" t="e">
        <f>arrivals!AM96</f>
        <v>#N/A</v>
      </c>
      <c r="BS88" s="68" t="e">
        <f>arrivals!AN96</f>
        <v>#N/A</v>
      </c>
      <c r="BX88" s="12"/>
      <c r="CA88" s="3"/>
      <c r="CF88" s="12"/>
      <c r="CI88" s="3"/>
      <c r="CN88" s="12"/>
      <c r="CQ88" s="3"/>
      <c r="CV88" s="12"/>
      <c r="DD88" s="12"/>
      <c r="DL88" s="12"/>
    </row>
    <row r="89" spans="1:116">
      <c r="A89" s="56" t="str">
        <f t="shared" si="62"/>
        <v>201737</v>
      </c>
      <c r="B89" s="15">
        <f>'[1]Removal pace breakdown'!A366</f>
        <v>42993</v>
      </c>
      <c r="C89" s="8">
        <f>'[1]Removal pace breakdown'!B366</f>
        <v>33</v>
      </c>
      <c r="D89" s="8">
        <f>'[1]Removal pace breakdown'!C366</f>
        <v>24</v>
      </c>
      <c r="E89" s="8">
        <f>'[1]Removal pace breakdown'!D366</f>
        <v>35.799999999999997</v>
      </c>
      <c r="F89" s="8">
        <f>'[1]Removal pace breakdown'!E366</f>
        <v>31.2</v>
      </c>
      <c r="G89" s="8">
        <f>'[1]Removal pace breakdown'!F366</f>
        <v>17.399999999999999</v>
      </c>
      <c r="H89" s="8">
        <f>'[1]Removal pace breakdown'!G366</f>
        <v>22</v>
      </c>
      <c r="I89" s="8">
        <f>'[1]Removal pace breakdown'!H366</f>
        <v>11</v>
      </c>
      <c r="J89" s="16">
        <f>'[1]Removal pace breakdown'!I366</f>
        <v>8.3000000000000007</v>
      </c>
      <c r="K89" s="8">
        <f>'[1]Removal pace breakdown'!J366</f>
        <v>3.22</v>
      </c>
      <c r="L89" s="8">
        <f>'[1]Removal pace breakdown'!K366</f>
        <v>6.2</v>
      </c>
      <c r="M89" s="8">
        <f>'[1]Removal pace breakdown'!L366</f>
        <v>4</v>
      </c>
      <c r="N89" s="8">
        <f>'[1]Removal pace breakdown'!M366</f>
        <v>9.6</v>
      </c>
      <c r="O89" s="8">
        <f>'[1]Removal pace breakdown'!N366</f>
        <v>9.5</v>
      </c>
      <c r="P89" s="8">
        <f>'[1]Removal pace breakdown'!O366</f>
        <v>6</v>
      </c>
      <c r="Q89" s="8">
        <f>'[1]Removal pace breakdown'!P366</f>
        <v>3.8</v>
      </c>
      <c r="R89" s="8">
        <f>'[1]Removal pace breakdown'!Q366</f>
        <v>2.2000000000000002</v>
      </c>
      <c r="S89" s="16">
        <f>'[1]Removal pace breakdown'!R366</f>
        <v>5.5</v>
      </c>
      <c r="T89" s="8">
        <f>'[1]Removal pace breakdown'!S366</f>
        <v>8.5</v>
      </c>
      <c r="U89" s="8">
        <f>'[1]Removal pace breakdown'!T366</f>
        <v>0.96</v>
      </c>
      <c r="V89" s="8">
        <f>'[1]Removal pace breakdown'!U366</f>
        <v>7.3</v>
      </c>
      <c r="W89" s="16">
        <f>'[1]Removal pace breakdown'!V366</f>
        <v>2</v>
      </c>
      <c r="X89" s="16">
        <f>'[1]Removal pace breakdown'!W366</f>
        <v>3.2</v>
      </c>
      <c r="Y89" s="8">
        <f>'[1]Removal pace breakdown'!X366</f>
        <v>4</v>
      </c>
      <c r="Z89" s="8">
        <f>'[1]Removal pace breakdown'!Y366</f>
        <v>0.5</v>
      </c>
      <c r="AA89" s="16">
        <f>'[1]Removal pace breakdown'!Z366</f>
        <v>0.3</v>
      </c>
      <c r="AB89" s="16">
        <f>'[1]Removal pace breakdown'!AA366</f>
        <v>0</v>
      </c>
      <c r="AC89" s="8">
        <f>'[1]Removal pace breakdown'!AB366</f>
        <v>0.65</v>
      </c>
      <c r="AD89" s="8">
        <f>'[1]Removal pace breakdown'!AC366</f>
        <v>2</v>
      </c>
      <c r="AE89" s="8">
        <f>'[1]Removal pace breakdown'!AD366</f>
        <v>0.45</v>
      </c>
      <c r="AF89" s="16">
        <f>'[1]Removal pace breakdown'!AE366</f>
        <v>1</v>
      </c>
      <c r="AG89" s="16">
        <f>'[1]Removal pace breakdown'!AF366</f>
        <v>0</v>
      </c>
      <c r="AH89" s="8">
        <f>'[1]Removal pace breakdown'!AG366</f>
        <v>0</v>
      </c>
      <c r="AI89" s="8">
        <f>'[1]Removal pace breakdown'!AH366</f>
        <v>5.0999999999999996</v>
      </c>
      <c r="AJ89" s="8">
        <f>'[1]Removal pace breakdown'!AI366</f>
        <v>0.6</v>
      </c>
      <c r="AK89" s="8">
        <f>'[1]Removal pace breakdown'!AJ366</f>
        <v>0</v>
      </c>
      <c r="AL89" s="8">
        <f>'[1]Removal pace breakdown'!AK366</f>
        <v>14</v>
      </c>
      <c r="AM89" s="8">
        <f>'[1]Removal pace breakdown'!AL366</f>
        <v>5</v>
      </c>
      <c r="AN89" s="8">
        <f>'[1]Removal pace breakdown'!AM366</f>
        <v>1.5</v>
      </c>
      <c r="AO89" s="8">
        <f>'[1]Removal pace breakdown'!AN366</f>
        <v>0</v>
      </c>
      <c r="AP89" s="8">
        <f>'[1]Removal pace breakdown'!AO366</f>
        <v>0</v>
      </c>
      <c r="AQ89" s="8">
        <f>'[1]Removal pace breakdown'!AP366</f>
        <v>5.86</v>
      </c>
      <c r="AR89" s="17">
        <f t="shared" si="63"/>
        <v>295.64000000000004</v>
      </c>
      <c r="AS89" s="17">
        <f t="shared" si="64"/>
        <v>18.3</v>
      </c>
      <c r="AT89" s="17">
        <f t="shared" si="65"/>
        <v>103.5</v>
      </c>
      <c r="AU89" s="17">
        <f t="shared" si="66"/>
        <v>79.81</v>
      </c>
      <c r="AV89" s="17">
        <f t="shared" si="67"/>
        <v>73.73</v>
      </c>
      <c r="AW89" s="17">
        <f t="shared" si="68"/>
        <v>20.3</v>
      </c>
      <c r="AX89" s="63">
        <f t="shared" si="61"/>
        <v>2069.4800000000005</v>
      </c>
      <c r="BD89" s="66">
        <f>BD88-7</f>
        <v>44309</v>
      </c>
      <c r="BE89" s="67">
        <f>VLOOKUP($BD89,$B:$AW,43,FALSE)*0.07</f>
        <v>19.908000000000001</v>
      </c>
      <c r="BF89" s="67">
        <f>VLOOKUP($BD89,$B:$AW,44,FALSE)*0.07</f>
        <v>1.4070000000000003</v>
      </c>
      <c r="BG89" s="67">
        <f>VLOOKUP($BD89,$B:$AW,45,FALSE)*0.07</f>
        <v>5.9150000000000009</v>
      </c>
      <c r="BH89" s="67">
        <f>VLOOKUP($BD89,$B:$AW,46,FALSE)*0.07</f>
        <v>5.3571</v>
      </c>
      <c r="BI89" s="67">
        <f>VLOOKUP($BD89,$B:$AW,47,FALSE)*0.07</f>
        <v>5.2569999999999997</v>
      </c>
      <c r="BJ89" s="68">
        <f>VLOOKUP($BD89,$B:$AW,48,FALSE)*0.07</f>
        <v>1.9719000000000002</v>
      </c>
      <c r="BK89" s="3"/>
      <c r="BL89" s="66">
        <f>BL88-7</f>
        <v>-13</v>
      </c>
      <c r="BM89" s="67" t="e">
        <f>arrivals!AI97</f>
        <v>#N/A</v>
      </c>
      <c r="BN89" s="67" t="e">
        <f>arrivals!AJ97</f>
        <v>#N/A</v>
      </c>
      <c r="BO89" s="67" t="e">
        <f>arrivals!AK97</f>
        <v>#N/A</v>
      </c>
      <c r="BP89" s="67" t="e">
        <f>arrivals!AL97</f>
        <v>#N/A</v>
      </c>
      <c r="BQ89" s="67"/>
      <c r="BR89" s="67" t="e">
        <f>arrivals!AM97</f>
        <v>#N/A</v>
      </c>
      <c r="BS89" s="68" t="e">
        <f>arrivals!AN97</f>
        <v>#N/A</v>
      </c>
      <c r="BX89" s="12"/>
      <c r="CA89" s="3"/>
      <c r="CF89" s="12"/>
      <c r="CI89" s="3"/>
      <c r="CN89" s="12"/>
      <c r="CQ89" s="3"/>
      <c r="CV89" s="12"/>
      <c r="DD89" s="12"/>
      <c r="DL89" s="12"/>
    </row>
    <row r="90" spans="1:116">
      <c r="A90" s="56" t="str">
        <f t="shared" si="62"/>
        <v>201738</v>
      </c>
      <c r="B90" s="15">
        <f>'[1]Removal pace breakdown'!A367</f>
        <v>43000</v>
      </c>
      <c r="C90" s="8">
        <f>'[1]Removal pace breakdown'!B367</f>
        <v>31</v>
      </c>
      <c r="D90" s="8">
        <f>'[1]Removal pace breakdown'!C367</f>
        <v>23.5</v>
      </c>
      <c r="E90" s="8">
        <f>'[1]Removal pace breakdown'!D367</f>
        <v>36.5</v>
      </c>
      <c r="F90" s="8">
        <f>'[1]Removal pace breakdown'!E367</f>
        <v>32</v>
      </c>
      <c r="G90" s="8">
        <f>'[1]Removal pace breakdown'!F367</f>
        <v>15.5</v>
      </c>
      <c r="H90" s="8">
        <f>'[1]Removal pace breakdown'!G367</f>
        <v>22</v>
      </c>
      <c r="I90" s="8">
        <f>'[1]Removal pace breakdown'!H367</f>
        <v>11.1</v>
      </c>
      <c r="J90" s="16">
        <f>'[1]Removal pace breakdown'!I367</f>
        <v>9</v>
      </c>
      <c r="K90" s="8">
        <f>'[1]Removal pace breakdown'!J367</f>
        <v>3.45</v>
      </c>
      <c r="L90" s="8">
        <f>'[1]Removal pace breakdown'!K367</f>
        <v>5.2</v>
      </c>
      <c r="M90" s="8">
        <f>'[1]Removal pace breakdown'!L367</f>
        <v>4</v>
      </c>
      <c r="N90" s="8">
        <f>'[1]Removal pace breakdown'!M367</f>
        <v>9</v>
      </c>
      <c r="O90" s="8">
        <f>'[1]Removal pace breakdown'!N367</f>
        <v>9.1999999999999993</v>
      </c>
      <c r="P90" s="8">
        <f>'[1]Removal pace breakdown'!O367</f>
        <v>5</v>
      </c>
      <c r="Q90" s="8">
        <f>'[1]Removal pace breakdown'!P367</f>
        <v>5</v>
      </c>
      <c r="R90" s="8">
        <f>'[1]Removal pace breakdown'!Q367</f>
        <v>2</v>
      </c>
      <c r="S90" s="16">
        <f>'[1]Removal pace breakdown'!R367</f>
        <v>5.5</v>
      </c>
      <c r="T90" s="8">
        <f>'[1]Removal pace breakdown'!S367</f>
        <v>8.25</v>
      </c>
      <c r="U90" s="8">
        <f>'[1]Removal pace breakdown'!T367</f>
        <v>0.63</v>
      </c>
      <c r="V90" s="8">
        <f>'[1]Removal pace breakdown'!U367</f>
        <v>7.6</v>
      </c>
      <c r="W90" s="16">
        <f>'[1]Removal pace breakdown'!V367</f>
        <v>2</v>
      </c>
      <c r="X90" s="16">
        <f>'[1]Removal pace breakdown'!W367</f>
        <v>5.6</v>
      </c>
      <c r="Y90" s="8">
        <f>'[1]Removal pace breakdown'!X367</f>
        <v>4</v>
      </c>
      <c r="Z90" s="8">
        <f>'[1]Removal pace breakdown'!Y367</f>
        <v>0.5</v>
      </c>
      <c r="AA90" s="16">
        <f>'[1]Removal pace breakdown'!Z367</f>
        <v>0.15</v>
      </c>
      <c r="AB90" s="16">
        <f>'[1]Removal pace breakdown'!AA367</f>
        <v>0</v>
      </c>
      <c r="AC90" s="8">
        <f>'[1]Removal pace breakdown'!AB367</f>
        <v>0.6</v>
      </c>
      <c r="AD90" s="8">
        <f>'[1]Removal pace breakdown'!AC367</f>
        <v>2</v>
      </c>
      <c r="AE90" s="8">
        <f>'[1]Removal pace breakdown'!AD367</f>
        <v>0.3</v>
      </c>
      <c r="AF90" s="16">
        <f>'[1]Removal pace breakdown'!AE367</f>
        <v>0.6</v>
      </c>
      <c r="AG90" s="16">
        <f>'[1]Removal pace breakdown'!AF367</f>
        <v>0</v>
      </c>
      <c r="AH90" s="8">
        <f>'[1]Removal pace breakdown'!AG367</f>
        <v>0</v>
      </c>
      <c r="AI90" s="8">
        <f>'[1]Removal pace breakdown'!AH367</f>
        <v>5.5</v>
      </c>
      <c r="AJ90" s="8">
        <f>'[1]Removal pace breakdown'!AI367</f>
        <v>0.56999999999999995</v>
      </c>
      <c r="AK90" s="8">
        <f>'[1]Removal pace breakdown'!AJ367</f>
        <v>0</v>
      </c>
      <c r="AL90" s="8">
        <f>'[1]Removal pace breakdown'!AK367</f>
        <v>12</v>
      </c>
      <c r="AM90" s="8">
        <f>'[1]Removal pace breakdown'!AL367</f>
        <v>3.5</v>
      </c>
      <c r="AN90" s="8">
        <f>'[1]Removal pace breakdown'!AM367</f>
        <v>1</v>
      </c>
      <c r="AO90" s="8">
        <f>'[1]Removal pace breakdown'!AN367</f>
        <v>0</v>
      </c>
      <c r="AP90" s="8">
        <f>'[1]Removal pace breakdown'!AO367</f>
        <v>0</v>
      </c>
      <c r="AQ90" s="8">
        <f>'[1]Removal pace breakdown'!AP367</f>
        <v>4.76</v>
      </c>
      <c r="AR90" s="17">
        <f t="shared" si="63"/>
        <v>288.51</v>
      </c>
      <c r="AS90" s="17">
        <f t="shared" si="64"/>
        <v>16.97</v>
      </c>
      <c r="AT90" s="17">
        <f t="shared" si="65"/>
        <v>103</v>
      </c>
      <c r="AU90" s="17">
        <f t="shared" si="66"/>
        <v>75.66</v>
      </c>
      <c r="AV90" s="17">
        <f t="shared" si="67"/>
        <v>70.03</v>
      </c>
      <c r="AW90" s="17">
        <f t="shared" si="68"/>
        <v>22.85</v>
      </c>
      <c r="AX90" s="63">
        <f t="shared" si="61"/>
        <v>2019.57</v>
      </c>
      <c r="BD90" s="66">
        <f>BD89-7</f>
        <v>44302</v>
      </c>
      <c r="BE90" s="67">
        <f>VLOOKUP($BD90,$B:$AW,43,FALSE)*0.07</f>
        <v>20.300700000000003</v>
      </c>
      <c r="BF90" s="67">
        <f>VLOOKUP($BD90,$B:$AW,44,FALSE)*0.07</f>
        <v>1.4140000000000001</v>
      </c>
      <c r="BG90" s="67">
        <f>VLOOKUP($BD90,$B:$AW,45,FALSE)*0.07</f>
        <v>5.32</v>
      </c>
      <c r="BH90" s="67">
        <f>VLOOKUP($BD90,$B:$AW,46,FALSE)*0.07</f>
        <v>5.8660000000000005</v>
      </c>
      <c r="BI90" s="67">
        <f>VLOOKUP($BD90,$B:$AW,47,FALSE)*0.07</f>
        <v>5.7539999999999996</v>
      </c>
      <c r="BJ90" s="68">
        <f>VLOOKUP($BD90,$B:$AW,48,FALSE)*0.07</f>
        <v>1.9467000000000003</v>
      </c>
      <c r="BK90" s="3"/>
      <c r="BL90" s="66">
        <f>BL89-7</f>
        <v>-20</v>
      </c>
      <c r="BM90" s="67" t="e">
        <f>arrivals!AI98</f>
        <v>#N/A</v>
      </c>
      <c r="BN90" s="67" t="e">
        <f>arrivals!AJ98</f>
        <v>#N/A</v>
      </c>
      <c r="BO90" s="67" t="e">
        <f>arrivals!AK98</f>
        <v>#N/A</v>
      </c>
      <c r="BP90" s="67" t="e">
        <f>arrivals!AL98</f>
        <v>#N/A</v>
      </c>
      <c r="BQ90" s="67"/>
      <c r="BR90" s="67" t="e">
        <f>arrivals!AM98</f>
        <v>#N/A</v>
      </c>
      <c r="BS90" s="68" t="e">
        <f>arrivals!AN98</f>
        <v>#N/A</v>
      </c>
      <c r="BX90" s="12"/>
      <c r="CA90" s="3"/>
      <c r="CF90" s="12"/>
      <c r="CI90" s="3"/>
      <c r="CN90" s="12"/>
      <c r="CQ90" s="3"/>
      <c r="CV90" s="12"/>
      <c r="DD90" s="12"/>
      <c r="DL90" s="12"/>
    </row>
    <row r="91" spans="1:116" ht="15.75" thickBot="1">
      <c r="A91" s="56" t="str">
        <f t="shared" si="62"/>
        <v>201739</v>
      </c>
      <c r="B91" s="15">
        <f>'[1]Removal pace breakdown'!A368</f>
        <v>43007</v>
      </c>
      <c r="C91" s="8">
        <f>'[1]Removal pace breakdown'!B368</f>
        <v>33</v>
      </c>
      <c r="D91" s="8">
        <f>'[1]Removal pace breakdown'!C368</f>
        <v>22</v>
      </c>
      <c r="E91" s="8">
        <f>'[1]Removal pace breakdown'!D368</f>
        <v>35.5</v>
      </c>
      <c r="F91" s="8">
        <f>'[1]Removal pace breakdown'!E368</f>
        <v>30.8</v>
      </c>
      <c r="G91" s="8">
        <f>'[1]Removal pace breakdown'!F368</f>
        <v>18.5</v>
      </c>
      <c r="H91" s="8">
        <f>'[1]Removal pace breakdown'!G368</f>
        <v>22</v>
      </c>
      <c r="I91" s="8">
        <f>'[1]Removal pace breakdown'!H368</f>
        <v>9.6</v>
      </c>
      <c r="J91" s="16">
        <f>'[1]Removal pace breakdown'!I368</f>
        <v>8.3000000000000007</v>
      </c>
      <c r="K91" s="8">
        <f>'[1]Removal pace breakdown'!J368</f>
        <v>2.54</v>
      </c>
      <c r="L91" s="8">
        <f>'[1]Removal pace breakdown'!K368</f>
        <v>6.4</v>
      </c>
      <c r="M91" s="8">
        <f>'[1]Removal pace breakdown'!L368</f>
        <v>4</v>
      </c>
      <c r="N91" s="8">
        <f>'[1]Removal pace breakdown'!M368</f>
        <v>10</v>
      </c>
      <c r="O91" s="8">
        <f>'[1]Removal pace breakdown'!N368</f>
        <v>8.9</v>
      </c>
      <c r="P91" s="8">
        <f>'[1]Removal pace breakdown'!O368</f>
        <v>6</v>
      </c>
      <c r="Q91" s="8">
        <f>'[1]Removal pace breakdown'!P368</f>
        <v>3.5</v>
      </c>
      <c r="R91" s="8">
        <f>'[1]Removal pace breakdown'!Q368</f>
        <v>1.7</v>
      </c>
      <c r="S91" s="16">
        <f>'[1]Removal pace breakdown'!R368</f>
        <v>5.5</v>
      </c>
      <c r="T91" s="8">
        <f>'[1]Removal pace breakdown'!S368</f>
        <v>8.5</v>
      </c>
      <c r="U91" s="8">
        <f>'[1]Removal pace breakdown'!T368</f>
        <v>0.9</v>
      </c>
      <c r="V91" s="8">
        <f>'[1]Removal pace breakdown'!U368</f>
        <v>6.9</v>
      </c>
      <c r="W91" s="16">
        <f>'[1]Removal pace breakdown'!V368</f>
        <v>2</v>
      </c>
      <c r="X91" s="16">
        <f>'[1]Removal pace breakdown'!W368</f>
        <v>4.8</v>
      </c>
      <c r="Y91" s="8">
        <f>'[1]Removal pace breakdown'!X368</f>
        <v>4</v>
      </c>
      <c r="Z91" s="8">
        <f>'[1]Removal pace breakdown'!Y368</f>
        <v>0.5</v>
      </c>
      <c r="AA91" s="16">
        <f>'[1]Removal pace breakdown'!Z368</f>
        <v>0.2</v>
      </c>
      <c r="AB91" s="16">
        <f>'[1]Removal pace breakdown'!AA368</f>
        <v>0</v>
      </c>
      <c r="AC91" s="8">
        <f>'[1]Removal pace breakdown'!AB368</f>
        <v>0.6</v>
      </c>
      <c r="AD91" s="8">
        <f>'[1]Removal pace breakdown'!AC368</f>
        <v>2</v>
      </c>
      <c r="AE91" s="8">
        <f>'[1]Removal pace breakdown'!AD368</f>
        <v>0.3</v>
      </c>
      <c r="AF91" s="16">
        <f>'[1]Removal pace breakdown'!AE368</f>
        <v>0.4</v>
      </c>
      <c r="AG91" s="16">
        <f>'[1]Removal pace breakdown'!AF368</f>
        <v>0</v>
      </c>
      <c r="AH91" s="8">
        <f>'[1]Removal pace breakdown'!AG368</f>
        <v>0</v>
      </c>
      <c r="AI91" s="8">
        <f>'[1]Removal pace breakdown'!AH368</f>
        <v>5.5</v>
      </c>
      <c r="AJ91" s="8">
        <f>'[1]Removal pace breakdown'!AI368</f>
        <v>0.4</v>
      </c>
      <c r="AK91" s="8">
        <f>'[1]Removal pace breakdown'!AJ368</f>
        <v>0</v>
      </c>
      <c r="AL91" s="8">
        <f>'[1]Removal pace breakdown'!AK368</f>
        <v>12</v>
      </c>
      <c r="AM91" s="8">
        <f>'[1]Removal pace breakdown'!AL368</f>
        <v>2.5</v>
      </c>
      <c r="AN91" s="8">
        <f>'[1]Removal pace breakdown'!AM368</f>
        <v>0.7</v>
      </c>
      <c r="AO91" s="8">
        <f>'[1]Removal pace breakdown'!AN368</f>
        <v>0</v>
      </c>
      <c r="AP91" s="8">
        <f>'[1]Removal pace breakdown'!AO368</f>
        <v>0</v>
      </c>
      <c r="AQ91" s="8">
        <f>'[1]Removal pace breakdown'!AP368</f>
        <v>4.33</v>
      </c>
      <c r="AR91" s="17">
        <f t="shared" si="63"/>
        <v>284.77</v>
      </c>
      <c r="AS91" s="17">
        <f t="shared" si="64"/>
        <v>17.7</v>
      </c>
      <c r="AT91" s="17">
        <f t="shared" si="65"/>
        <v>100.8</v>
      </c>
      <c r="AU91" s="17">
        <f t="shared" si="66"/>
        <v>73.929999999999993</v>
      </c>
      <c r="AV91" s="17">
        <f t="shared" si="67"/>
        <v>71.14</v>
      </c>
      <c r="AW91" s="17">
        <f t="shared" si="68"/>
        <v>21.2</v>
      </c>
      <c r="AX91" s="63">
        <f t="shared" si="61"/>
        <v>1993.3899999999999</v>
      </c>
      <c r="BD91" s="69">
        <f>BD90-7</f>
        <v>44295</v>
      </c>
      <c r="BE91" s="70">
        <f>VLOOKUP($BD91,$B:$AW,43,FALSE)*0.07</f>
        <v>19.663700000000002</v>
      </c>
      <c r="BF91" s="70">
        <f>VLOOKUP($BD91,$B:$AW,44,FALSE)*0.07</f>
        <v>1.3720000000000003</v>
      </c>
      <c r="BG91" s="70">
        <f>VLOOKUP($BD91,$B:$AW,45,FALSE)*0.07</f>
        <v>5.3900000000000006</v>
      </c>
      <c r="BH91" s="70">
        <f>VLOOKUP($BD91,$B:$AW,46,FALSE)*0.07</f>
        <v>5.3038999999999996</v>
      </c>
      <c r="BI91" s="70">
        <f>VLOOKUP($BD91,$B:$AW,47,FALSE)*0.07</f>
        <v>5.4879999999999995</v>
      </c>
      <c r="BJ91" s="71">
        <f>VLOOKUP($BD91,$B:$AW,48,FALSE)*0.07</f>
        <v>2.1098000000000003</v>
      </c>
      <c r="BK91" s="3"/>
      <c r="BL91" s="69">
        <f>BL90-7</f>
        <v>-27</v>
      </c>
      <c r="BM91" s="70" t="e">
        <f>arrivals!AI99</f>
        <v>#N/A</v>
      </c>
      <c r="BN91" s="70" t="e">
        <f>arrivals!AJ99</f>
        <v>#N/A</v>
      </c>
      <c r="BO91" s="70" t="e">
        <f>arrivals!AK99</f>
        <v>#N/A</v>
      </c>
      <c r="BP91" s="70" t="e">
        <f>arrivals!AL99</f>
        <v>#N/A</v>
      </c>
      <c r="BQ91" s="70"/>
      <c r="BR91" s="70" t="e">
        <f>arrivals!AM99</f>
        <v>#N/A</v>
      </c>
      <c r="BS91" s="71" t="e">
        <f>arrivals!AN99</f>
        <v>#N/A</v>
      </c>
      <c r="BX91" s="12"/>
      <c r="CA91" s="3"/>
      <c r="CF91" s="12"/>
      <c r="CI91" s="3"/>
      <c r="CN91" s="12"/>
      <c r="CQ91" s="3"/>
      <c r="CV91" s="12"/>
      <c r="DD91" s="12"/>
      <c r="DL91" s="12"/>
    </row>
    <row r="92" spans="1:116">
      <c r="A92" s="56" t="str">
        <f t="shared" si="62"/>
        <v>201741</v>
      </c>
      <c r="B92" s="15">
        <f>'[1]Removal pace breakdown'!A369</f>
        <v>43021</v>
      </c>
      <c r="C92" s="8">
        <f>'[1]Removal pace breakdown'!B369</f>
        <v>29</v>
      </c>
      <c r="D92" s="8">
        <f>'[1]Removal pace breakdown'!C369</f>
        <v>21</v>
      </c>
      <c r="E92" s="8">
        <f>'[1]Removal pace breakdown'!D369</f>
        <v>23</v>
      </c>
      <c r="F92" s="8">
        <f>'[1]Removal pace breakdown'!E369</f>
        <v>29</v>
      </c>
      <c r="G92" s="8">
        <f>'[1]Removal pace breakdown'!F369</f>
        <v>16</v>
      </c>
      <c r="H92" s="8">
        <f>'[1]Removal pace breakdown'!G369</f>
        <v>21</v>
      </c>
      <c r="I92" s="8">
        <f>'[1]Removal pace breakdown'!H369</f>
        <v>10</v>
      </c>
      <c r="J92" s="16">
        <f>'[1]Removal pace breakdown'!I369</f>
        <v>9</v>
      </c>
      <c r="K92" s="8">
        <f>'[1]Removal pace breakdown'!J369</f>
        <v>3</v>
      </c>
      <c r="L92" s="8">
        <f>'[1]Removal pace breakdown'!K369</f>
        <v>4</v>
      </c>
      <c r="M92" s="8">
        <f>'[1]Removal pace breakdown'!L369</f>
        <v>4</v>
      </c>
      <c r="N92" s="8">
        <f>'[1]Removal pace breakdown'!M369</f>
        <v>9</v>
      </c>
      <c r="O92" s="8">
        <f>'[1]Removal pace breakdown'!N369</f>
        <v>9</v>
      </c>
      <c r="P92" s="8">
        <f>'[1]Removal pace breakdown'!O369</f>
        <v>7</v>
      </c>
      <c r="Q92" s="8">
        <f>'[1]Removal pace breakdown'!P369</f>
        <v>4</v>
      </c>
      <c r="R92" s="8">
        <f>'[1]Removal pace breakdown'!Q369</f>
        <v>2</v>
      </c>
      <c r="S92" s="16">
        <f>'[1]Removal pace breakdown'!R369</f>
        <v>6</v>
      </c>
      <c r="T92" s="8">
        <f>'[1]Removal pace breakdown'!S369</f>
        <v>9</v>
      </c>
      <c r="U92" s="8">
        <f>'[1]Removal pace breakdown'!T369</f>
        <v>1</v>
      </c>
      <c r="V92" s="8">
        <f>'[1]Removal pace breakdown'!U369</f>
        <v>8</v>
      </c>
      <c r="W92" s="16">
        <f>'[1]Removal pace breakdown'!V369</f>
        <v>2</v>
      </c>
      <c r="X92" s="16">
        <f>'[1]Removal pace breakdown'!W369</f>
        <v>5</v>
      </c>
      <c r="Y92" s="8">
        <f>'[1]Removal pace breakdown'!X369</f>
        <v>3</v>
      </c>
      <c r="Z92" s="8">
        <f>'[1]Removal pace breakdown'!Y369</f>
        <v>1</v>
      </c>
      <c r="AA92" s="16">
        <f>'[1]Removal pace breakdown'!Z369</f>
        <v>0</v>
      </c>
      <c r="AB92" s="16">
        <f>'[1]Removal pace breakdown'!AA369</f>
        <v>0</v>
      </c>
      <c r="AC92" s="8">
        <f>'[1]Removal pace breakdown'!AB369</f>
        <v>1</v>
      </c>
      <c r="AD92" s="8">
        <f>'[1]Removal pace breakdown'!AC369</f>
        <v>2</v>
      </c>
      <c r="AE92" s="8">
        <f>'[1]Removal pace breakdown'!AD369</f>
        <v>0</v>
      </c>
      <c r="AF92" s="16">
        <f>'[1]Removal pace breakdown'!AE369</f>
        <v>0</v>
      </c>
      <c r="AG92" s="16">
        <f>'[1]Removal pace breakdown'!AF369</f>
        <v>0</v>
      </c>
      <c r="AH92" s="8">
        <f>'[1]Removal pace breakdown'!AG369</f>
        <v>0</v>
      </c>
      <c r="AI92" s="8">
        <f>'[1]Removal pace breakdown'!AH369</f>
        <v>5</v>
      </c>
      <c r="AJ92" s="8">
        <f>'[1]Removal pace breakdown'!AI369</f>
        <v>1</v>
      </c>
      <c r="AK92" s="8">
        <f>'[1]Removal pace breakdown'!AJ369</f>
        <v>0</v>
      </c>
      <c r="AL92" s="8">
        <f>'[1]Removal pace breakdown'!AK369</f>
        <v>11</v>
      </c>
      <c r="AM92" s="8">
        <f>'[1]Removal pace breakdown'!AL369</f>
        <v>6</v>
      </c>
      <c r="AN92" s="8">
        <f>'[1]Removal pace breakdown'!AM369</f>
        <v>1</v>
      </c>
      <c r="AO92" s="8">
        <f>'[1]Removal pace breakdown'!AN369</f>
        <v>0</v>
      </c>
      <c r="AP92" s="8">
        <f>'[1]Removal pace breakdown'!AO369</f>
        <v>0</v>
      </c>
      <c r="AQ92" s="8">
        <f>'[1]Removal pace breakdown'!AP369</f>
        <v>5</v>
      </c>
      <c r="AR92" s="17">
        <f t="shared" si="63"/>
        <v>267</v>
      </c>
      <c r="AS92" s="17">
        <f t="shared" si="64"/>
        <v>16</v>
      </c>
      <c r="AT92" s="17">
        <f t="shared" si="65"/>
        <v>85</v>
      </c>
      <c r="AU92" s="17">
        <f t="shared" si="66"/>
        <v>70</v>
      </c>
      <c r="AV92" s="17">
        <f t="shared" si="67"/>
        <v>74</v>
      </c>
      <c r="AW92" s="17">
        <f t="shared" si="68"/>
        <v>22</v>
      </c>
      <c r="AX92" s="63">
        <f t="shared" si="61"/>
        <v>1869</v>
      </c>
    </row>
    <row r="93" spans="1:116">
      <c r="A93" s="56" t="str">
        <f t="shared" si="62"/>
        <v>201742</v>
      </c>
      <c r="B93" s="15">
        <f>'[1]Removal pace breakdown'!A370</f>
        <v>43028</v>
      </c>
      <c r="C93" s="8">
        <f>'[1]Removal pace breakdown'!B370</f>
        <v>30</v>
      </c>
      <c r="D93" s="8">
        <f>'[1]Removal pace breakdown'!C370</f>
        <v>22</v>
      </c>
      <c r="E93" s="8">
        <f>'[1]Removal pace breakdown'!D370</f>
        <v>20</v>
      </c>
      <c r="F93" s="8">
        <f>'[1]Removal pace breakdown'!E370</f>
        <v>25</v>
      </c>
      <c r="G93" s="8">
        <f>'[1]Removal pace breakdown'!F370</f>
        <v>15</v>
      </c>
      <c r="H93" s="8">
        <f>'[1]Removal pace breakdown'!G370</f>
        <v>21</v>
      </c>
      <c r="I93" s="8">
        <f>'[1]Removal pace breakdown'!H370</f>
        <v>11</v>
      </c>
      <c r="J93" s="16">
        <f>'[1]Removal pace breakdown'!I370</f>
        <v>10</v>
      </c>
      <c r="K93" s="8">
        <f>'[1]Removal pace breakdown'!J370</f>
        <v>5</v>
      </c>
      <c r="L93" s="8">
        <f>'[1]Removal pace breakdown'!K370</f>
        <v>6</v>
      </c>
      <c r="M93" s="8">
        <f>'[1]Removal pace breakdown'!L370</f>
        <v>4</v>
      </c>
      <c r="N93" s="8">
        <f>'[1]Removal pace breakdown'!M370</f>
        <v>9</v>
      </c>
      <c r="O93" s="8">
        <f>'[1]Removal pace breakdown'!N370</f>
        <v>9</v>
      </c>
      <c r="P93" s="8">
        <f>'[1]Removal pace breakdown'!O370</f>
        <v>7</v>
      </c>
      <c r="Q93" s="8">
        <f>'[1]Removal pace breakdown'!P370</f>
        <v>3</v>
      </c>
      <c r="R93" s="8">
        <f>'[1]Removal pace breakdown'!Q370</f>
        <v>2</v>
      </c>
      <c r="S93" s="16">
        <f>'[1]Removal pace breakdown'!R370</f>
        <v>6</v>
      </c>
      <c r="T93" s="8">
        <f>'[1]Removal pace breakdown'!S370</f>
        <v>8</v>
      </c>
      <c r="U93" s="8">
        <f>'[1]Removal pace breakdown'!T370</f>
        <v>2</v>
      </c>
      <c r="V93" s="8">
        <f>'[1]Removal pace breakdown'!U370</f>
        <v>11</v>
      </c>
      <c r="W93" s="16">
        <f>'[1]Removal pace breakdown'!V370</f>
        <v>2</v>
      </c>
      <c r="X93" s="16">
        <f>'[1]Removal pace breakdown'!W370</f>
        <v>4</v>
      </c>
      <c r="Y93" s="8">
        <f>'[1]Removal pace breakdown'!X370</f>
        <v>3</v>
      </c>
      <c r="Z93" s="8">
        <f>'[1]Removal pace breakdown'!Y370</f>
        <v>1</v>
      </c>
      <c r="AA93" s="16">
        <f>'[1]Removal pace breakdown'!Z370</f>
        <v>0</v>
      </c>
      <c r="AB93" s="16">
        <f>'[1]Removal pace breakdown'!AA370</f>
        <v>0</v>
      </c>
      <c r="AC93" s="8">
        <f>'[1]Removal pace breakdown'!AB370</f>
        <v>1</v>
      </c>
      <c r="AD93" s="8">
        <f>'[1]Removal pace breakdown'!AC370</f>
        <v>2</v>
      </c>
      <c r="AE93" s="8">
        <f>'[1]Removal pace breakdown'!AD370</f>
        <v>0</v>
      </c>
      <c r="AF93" s="16">
        <f>'[1]Removal pace breakdown'!AE370</f>
        <v>1</v>
      </c>
      <c r="AG93" s="16">
        <f>'[1]Removal pace breakdown'!AF370</f>
        <v>0</v>
      </c>
      <c r="AH93" s="8">
        <f>'[1]Removal pace breakdown'!AG370</f>
        <v>0</v>
      </c>
      <c r="AI93" s="8">
        <f>'[1]Removal pace breakdown'!AH370</f>
        <v>5</v>
      </c>
      <c r="AJ93" s="8">
        <f>'[1]Removal pace breakdown'!AI370</f>
        <v>1</v>
      </c>
      <c r="AK93" s="8">
        <f>'[1]Removal pace breakdown'!AJ370</f>
        <v>0</v>
      </c>
      <c r="AL93" s="8">
        <f>'[1]Removal pace breakdown'!AK370</f>
        <v>10</v>
      </c>
      <c r="AM93" s="8">
        <f>'[1]Removal pace breakdown'!AL370</f>
        <v>5</v>
      </c>
      <c r="AN93" s="8">
        <f>'[1]Removal pace breakdown'!AM370</f>
        <v>1</v>
      </c>
      <c r="AO93" s="8">
        <f>'[1]Removal pace breakdown'!AN370</f>
        <v>0</v>
      </c>
      <c r="AP93" s="8">
        <f>'[1]Removal pace breakdown'!AO370</f>
        <v>1</v>
      </c>
      <c r="AQ93" s="8">
        <f>'[1]Removal pace breakdown'!AP370</f>
        <v>4</v>
      </c>
      <c r="AR93" s="17">
        <f t="shared" si="63"/>
        <v>267</v>
      </c>
      <c r="AS93" s="17">
        <f t="shared" si="64"/>
        <v>18</v>
      </c>
      <c r="AT93" s="17">
        <f t="shared" si="65"/>
        <v>77</v>
      </c>
      <c r="AU93" s="17">
        <f t="shared" si="66"/>
        <v>72</v>
      </c>
      <c r="AV93" s="17">
        <f t="shared" si="67"/>
        <v>77</v>
      </c>
      <c r="AW93" s="17">
        <f t="shared" si="68"/>
        <v>23</v>
      </c>
      <c r="AX93" s="63">
        <f t="shared" si="61"/>
        <v>1869</v>
      </c>
    </row>
    <row r="94" spans="1:116">
      <c r="A94" s="56" t="str">
        <f t="shared" si="62"/>
        <v>201743</v>
      </c>
      <c r="B94" s="15">
        <f>'[1]Removal pace breakdown'!A371</f>
        <v>43035</v>
      </c>
      <c r="C94" s="8">
        <f>'[1]Removal pace breakdown'!B371</f>
        <v>30</v>
      </c>
      <c r="D94" s="8">
        <f>'[1]Removal pace breakdown'!C371</f>
        <v>20</v>
      </c>
      <c r="E94" s="8">
        <f>'[1]Removal pace breakdown'!D371</f>
        <v>17</v>
      </c>
      <c r="F94" s="8">
        <f>'[1]Removal pace breakdown'!E371</f>
        <v>19</v>
      </c>
      <c r="G94" s="8">
        <f>'[1]Removal pace breakdown'!F371</f>
        <v>15</v>
      </c>
      <c r="H94" s="8">
        <f>'[1]Removal pace breakdown'!G371</f>
        <v>20</v>
      </c>
      <c r="I94" s="8">
        <f>'[1]Removal pace breakdown'!H371</f>
        <v>10</v>
      </c>
      <c r="J94" s="16">
        <f>'[1]Removal pace breakdown'!I371</f>
        <v>9</v>
      </c>
      <c r="K94" s="8">
        <f>'[1]Removal pace breakdown'!J371</f>
        <v>6</v>
      </c>
      <c r="L94" s="8">
        <f>'[1]Removal pace breakdown'!K371</f>
        <v>5</v>
      </c>
      <c r="M94" s="8">
        <f>'[1]Removal pace breakdown'!L371</f>
        <v>4</v>
      </c>
      <c r="N94" s="8">
        <f>'[1]Removal pace breakdown'!M371</f>
        <v>10</v>
      </c>
      <c r="O94" s="8">
        <f>'[1]Removal pace breakdown'!N371</f>
        <v>9</v>
      </c>
      <c r="P94" s="8">
        <f>'[1]Removal pace breakdown'!O371</f>
        <v>7</v>
      </c>
      <c r="Q94" s="8">
        <f>'[1]Removal pace breakdown'!P371</f>
        <v>5</v>
      </c>
      <c r="R94" s="8">
        <f>'[1]Removal pace breakdown'!Q371</f>
        <v>1</v>
      </c>
      <c r="S94" s="16">
        <f>'[1]Removal pace breakdown'!R371</f>
        <v>6</v>
      </c>
      <c r="T94" s="8">
        <f>'[1]Removal pace breakdown'!S371</f>
        <v>8</v>
      </c>
      <c r="U94" s="8">
        <f>'[1]Removal pace breakdown'!T371</f>
        <v>2</v>
      </c>
      <c r="V94" s="8">
        <f>'[1]Removal pace breakdown'!U371</f>
        <v>11</v>
      </c>
      <c r="W94" s="16">
        <f>'[1]Removal pace breakdown'!V371</f>
        <v>2</v>
      </c>
      <c r="X94" s="16">
        <f>'[1]Removal pace breakdown'!W371</f>
        <v>5</v>
      </c>
      <c r="Y94" s="8">
        <f>'[1]Removal pace breakdown'!X371</f>
        <v>4</v>
      </c>
      <c r="Z94" s="8">
        <f>'[1]Removal pace breakdown'!Y371</f>
        <v>1</v>
      </c>
      <c r="AA94" s="16">
        <f>'[1]Removal pace breakdown'!Z371</f>
        <v>0</v>
      </c>
      <c r="AB94" s="16">
        <f>'[1]Removal pace breakdown'!AA371</f>
        <v>0</v>
      </c>
      <c r="AC94" s="8">
        <f>'[1]Removal pace breakdown'!AB371</f>
        <v>1</v>
      </c>
      <c r="AD94" s="8">
        <f>'[1]Removal pace breakdown'!AC371</f>
        <v>2</v>
      </c>
      <c r="AE94" s="8">
        <f>'[1]Removal pace breakdown'!AD371</f>
        <v>0</v>
      </c>
      <c r="AF94" s="16">
        <f>'[1]Removal pace breakdown'!AE371</f>
        <v>1</v>
      </c>
      <c r="AG94" s="16">
        <f>'[1]Removal pace breakdown'!AF371</f>
        <v>0</v>
      </c>
      <c r="AH94" s="8">
        <f>'[1]Removal pace breakdown'!AG371</f>
        <v>0</v>
      </c>
      <c r="AI94" s="8">
        <f>'[1]Removal pace breakdown'!AH371</f>
        <v>5</v>
      </c>
      <c r="AJ94" s="8">
        <f>'[1]Removal pace breakdown'!AI371</f>
        <v>1</v>
      </c>
      <c r="AK94" s="8">
        <f>'[1]Removal pace breakdown'!AJ371</f>
        <v>0</v>
      </c>
      <c r="AL94" s="8">
        <f>'[1]Removal pace breakdown'!AK371</f>
        <v>10</v>
      </c>
      <c r="AM94" s="8">
        <f>'[1]Removal pace breakdown'!AL371</f>
        <v>6</v>
      </c>
      <c r="AN94" s="8">
        <f>'[1]Removal pace breakdown'!AM371</f>
        <v>1</v>
      </c>
      <c r="AO94" s="8">
        <f>'[1]Removal pace breakdown'!AN371</f>
        <v>0</v>
      </c>
      <c r="AP94" s="8">
        <f>'[1]Removal pace breakdown'!AO371</f>
        <v>1</v>
      </c>
      <c r="AQ94" s="8">
        <f>'[1]Removal pace breakdown'!AP371</f>
        <v>7</v>
      </c>
      <c r="AR94" s="17">
        <f t="shared" si="63"/>
        <v>261</v>
      </c>
      <c r="AS94" s="17">
        <f t="shared" si="64"/>
        <v>17</v>
      </c>
      <c r="AT94" s="17">
        <f t="shared" si="65"/>
        <v>67</v>
      </c>
      <c r="AU94" s="17">
        <f t="shared" si="66"/>
        <v>72</v>
      </c>
      <c r="AV94" s="17">
        <f t="shared" si="67"/>
        <v>82</v>
      </c>
      <c r="AW94" s="17">
        <f t="shared" si="68"/>
        <v>23</v>
      </c>
      <c r="AX94" s="63">
        <f t="shared" si="61"/>
        <v>1827</v>
      </c>
    </row>
    <row r="95" spans="1:116">
      <c r="A95" s="56" t="str">
        <f t="shared" si="62"/>
        <v>201744</v>
      </c>
      <c r="B95" s="15">
        <f>'[1]Removal pace breakdown'!A372</f>
        <v>43042</v>
      </c>
      <c r="C95" s="8">
        <f>'[1]Removal pace breakdown'!B372</f>
        <v>32</v>
      </c>
      <c r="D95" s="8">
        <f>'[1]Removal pace breakdown'!C372</f>
        <v>22</v>
      </c>
      <c r="E95" s="8">
        <f>'[1]Removal pace breakdown'!D372</f>
        <v>22</v>
      </c>
      <c r="F95" s="8">
        <f>'[1]Removal pace breakdown'!E372</f>
        <v>33</v>
      </c>
      <c r="G95" s="8">
        <f>'[1]Removal pace breakdown'!F372</f>
        <v>15</v>
      </c>
      <c r="H95" s="8">
        <f>'[1]Removal pace breakdown'!G372</f>
        <v>19</v>
      </c>
      <c r="I95" s="8">
        <f>'[1]Removal pace breakdown'!H372</f>
        <v>10</v>
      </c>
      <c r="J95" s="16">
        <f>'[1]Removal pace breakdown'!I372</f>
        <v>9</v>
      </c>
      <c r="K95" s="8">
        <f>'[1]Removal pace breakdown'!J372</f>
        <v>5</v>
      </c>
      <c r="L95" s="8">
        <f>'[1]Removal pace breakdown'!K372</f>
        <v>3</v>
      </c>
      <c r="M95" s="8">
        <f>'[1]Removal pace breakdown'!L372</f>
        <v>4</v>
      </c>
      <c r="N95" s="8">
        <f>'[1]Removal pace breakdown'!M372</f>
        <v>10</v>
      </c>
      <c r="O95" s="8">
        <f>'[1]Removal pace breakdown'!N372</f>
        <v>9</v>
      </c>
      <c r="P95" s="8">
        <f>'[1]Removal pace breakdown'!O372</f>
        <v>7</v>
      </c>
      <c r="Q95" s="8">
        <f>'[1]Removal pace breakdown'!P372</f>
        <v>4</v>
      </c>
      <c r="R95" s="8">
        <f>'[1]Removal pace breakdown'!Q372</f>
        <v>1</v>
      </c>
      <c r="S95" s="16">
        <f>'[1]Removal pace breakdown'!R372</f>
        <v>6</v>
      </c>
      <c r="T95" s="8">
        <f>'[1]Removal pace breakdown'!S372</f>
        <v>8</v>
      </c>
      <c r="U95" s="8">
        <f>'[1]Removal pace breakdown'!T372</f>
        <v>2</v>
      </c>
      <c r="V95" s="8">
        <f>'[1]Removal pace breakdown'!U372</f>
        <v>9</v>
      </c>
      <c r="W95" s="16">
        <f>'[1]Removal pace breakdown'!V372</f>
        <v>2</v>
      </c>
      <c r="X95" s="16">
        <f>'[1]Removal pace breakdown'!W372</f>
        <v>5</v>
      </c>
      <c r="Y95" s="8">
        <f>'[1]Removal pace breakdown'!X372</f>
        <v>3</v>
      </c>
      <c r="Z95" s="8">
        <f>'[1]Removal pace breakdown'!Y372</f>
        <v>1</v>
      </c>
      <c r="AA95" s="16">
        <f>'[1]Removal pace breakdown'!Z372</f>
        <v>0</v>
      </c>
      <c r="AB95" s="16">
        <f>'[1]Removal pace breakdown'!AA372</f>
        <v>0</v>
      </c>
      <c r="AC95" s="8">
        <f>'[1]Removal pace breakdown'!AB372</f>
        <v>1</v>
      </c>
      <c r="AD95" s="8">
        <f>'[1]Removal pace breakdown'!AC372</f>
        <v>2</v>
      </c>
      <c r="AE95" s="8">
        <f>'[1]Removal pace breakdown'!AD372</f>
        <v>0</v>
      </c>
      <c r="AF95" s="16">
        <f>'[1]Removal pace breakdown'!AE372</f>
        <v>1</v>
      </c>
      <c r="AG95" s="16">
        <f>'[1]Removal pace breakdown'!AF372</f>
        <v>0</v>
      </c>
      <c r="AH95" s="8">
        <f>'[1]Removal pace breakdown'!AG372</f>
        <v>0</v>
      </c>
      <c r="AI95" s="8">
        <f>'[1]Removal pace breakdown'!AH372</f>
        <v>5</v>
      </c>
      <c r="AJ95" s="8">
        <f>'[1]Removal pace breakdown'!AI372</f>
        <v>1</v>
      </c>
      <c r="AK95" s="8">
        <f>'[1]Removal pace breakdown'!AJ372</f>
        <v>0</v>
      </c>
      <c r="AL95" s="8">
        <f>'[1]Removal pace breakdown'!AK372</f>
        <v>12</v>
      </c>
      <c r="AM95" s="8">
        <f>'[1]Removal pace breakdown'!AL372</f>
        <v>6</v>
      </c>
      <c r="AN95" s="8">
        <f>'[1]Removal pace breakdown'!AM372</f>
        <v>1</v>
      </c>
      <c r="AO95" s="8">
        <f>'[1]Removal pace breakdown'!AN372</f>
        <v>0</v>
      </c>
      <c r="AP95" s="8">
        <f>'[1]Removal pace breakdown'!AO372</f>
        <v>1</v>
      </c>
      <c r="AQ95" s="8">
        <f>'[1]Removal pace breakdown'!AP372</f>
        <v>9</v>
      </c>
      <c r="AR95" s="17">
        <f t="shared" si="63"/>
        <v>280</v>
      </c>
      <c r="AS95" s="17">
        <f t="shared" si="64"/>
        <v>15</v>
      </c>
      <c r="AT95" s="17">
        <f t="shared" si="65"/>
        <v>87</v>
      </c>
      <c r="AU95" s="17">
        <f t="shared" si="66"/>
        <v>78</v>
      </c>
      <c r="AV95" s="17">
        <f t="shared" si="67"/>
        <v>77</v>
      </c>
      <c r="AW95" s="17">
        <f t="shared" si="68"/>
        <v>23</v>
      </c>
      <c r="AX95" s="63">
        <f t="shared" si="61"/>
        <v>1960</v>
      </c>
    </row>
    <row r="96" spans="1:116">
      <c r="A96" s="56" t="str">
        <f t="shared" si="62"/>
        <v>201745</v>
      </c>
      <c r="B96" s="15">
        <f>'[1]Removal pace breakdown'!A373</f>
        <v>43049</v>
      </c>
      <c r="C96" s="8">
        <f>'[1]Removal pace breakdown'!B373</f>
        <v>31</v>
      </c>
      <c r="D96" s="8">
        <f>'[1]Removal pace breakdown'!C373</f>
        <v>23</v>
      </c>
      <c r="E96" s="8">
        <f>'[1]Removal pace breakdown'!D373</f>
        <v>26.8</v>
      </c>
      <c r="F96" s="8">
        <f>'[1]Removal pace breakdown'!E373</f>
        <v>26</v>
      </c>
      <c r="G96" s="8">
        <f>'[1]Removal pace breakdown'!F373</f>
        <v>13.9</v>
      </c>
      <c r="H96" s="8">
        <f>'[1]Removal pace breakdown'!G373</f>
        <v>13</v>
      </c>
      <c r="I96" s="8">
        <f>'[1]Removal pace breakdown'!H373</f>
        <v>10.1</v>
      </c>
      <c r="J96" s="16">
        <f>'[1]Removal pace breakdown'!I373</f>
        <v>9.1999999999999993</v>
      </c>
      <c r="K96" s="8">
        <f>'[1]Removal pace breakdown'!J373</f>
        <v>6.23</v>
      </c>
      <c r="L96" s="8">
        <f>'[1]Removal pace breakdown'!K373</f>
        <v>3.3</v>
      </c>
      <c r="M96" s="8">
        <f>'[1]Removal pace breakdown'!L373</f>
        <v>4</v>
      </c>
      <c r="N96" s="8">
        <f>'[1]Removal pace breakdown'!M373</f>
        <v>10.5</v>
      </c>
      <c r="O96" s="8">
        <f>'[1]Removal pace breakdown'!N373</f>
        <v>8.6</v>
      </c>
      <c r="P96" s="8">
        <f>'[1]Removal pace breakdown'!O373</f>
        <v>6.5</v>
      </c>
      <c r="Q96" s="8">
        <f>'[1]Removal pace breakdown'!P373</f>
        <v>3.5</v>
      </c>
      <c r="R96" s="8">
        <f>'[1]Removal pace breakdown'!Q373</f>
        <v>1.4</v>
      </c>
      <c r="S96" s="16">
        <f>'[1]Removal pace breakdown'!R373</f>
        <v>5.5</v>
      </c>
      <c r="T96" s="8">
        <f>'[1]Removal pace breakdown'!S373</f>
        <v>8.75</v>
      </c>
      <c r="U96" s="8">
        <f>'[1]Removal pace breakdown'!T373</f>
        <v>1.2</v>
      </c>
      <c r="V96" s="8">
        <f>'[1]Removal pace breakdown'!U373</f>
        <v>9.33</v>
      </c>
      <c r="W96" s="16">
        <f>'[1]Removal pace breakdown'!V373</f>
        <v>2</v>
      </c>
      <c r="X96" s="16">
        <f>'[1]Removal pace breakdown'!W373</f>
        <v>5.7</v>
      </c>
      <c r="Y96" s="8">
        <f>'[1]Removal pace breakdown'!X373</f>
        <v>1.5</v>
      </c>
      <c r="Z96" s="8">
        <f>'[1]Removal pace breakdown'!Y373</f>
        <v>0.5</v>
      </c>
      <c r="AA96" s="16">
        <f>'[1]Removal pace breakdown'!Z373</f>
        <v>0.4</v>
      </c>
      <c r="AB96" s="16">
        <f>'[1]Removal pace breakdown'!AA373</f>
        <v>0</v>
      </c>
      <c r="AC96" s="8">
        <f>'[1]Removal pace breakdown'!AB373</f>
        <v>0.5</v>
      </c>
      <c r="AD96" s="8">
        <f>'[1]Removal pace breakdown'!AC373</f>
        <v>2</v>
      </c>
      <c r="AE96" s="8">
        <f>'[1]Removal pace breakdown'!AD373</f>
        <v>0.15</v>
      </c>
      <c r="AF96" s="16">
        <f>'[1]Removal pace breakdown'!AE373</f>
        <v>0.6</v>
      </c>
      <c r="AG96" s="16">
        <f>'[1]Removal pace breakdown'!AF373</f>
        <v>0</v>
      </c>
      <c r="AH96" s="8">
        <f>'[1]Removal pace breakdown'!AG373</f>
        <v>0</v>
      </c>
      <c r="AI96" s="8">
        <f>'[1]Removal pace breakdown'!AH373</f>
        <v>5</v>
      </c>
      <c r="AJ96" s="8">
        <f>'[1]Removal pace breakdown'!AI373</f>
        <v>1</v>
      </c>
      <c r="AK96" s="8">
        <f>'[1]Removal pace breakdown'!AJ373</f>
        <v>0</v>
      </c>
      <c r="AL96" s="8">
        <f>'[1]Removal pace breakdown'!AK373</f>
        <v>12</v>
      </c>
      <c r="AM96" s="8">
        <f>'[1]Removal pace breakdown'!AL373</f>
        <v>6</v>
      </c>
      <c r="AN96" s="8">
        <f>'[1]Removal pace breakdown'!AM373</f>
        <v>0.7</v>
      </c>
      <c r="AO96" s="8">
        <f>'[1]Removal pace breakdown'!AN373</f>
        <v>0</v>
      </c>
      <c r="AP96" s="8">
        <f>'[1]Removal pace breakdown'!AO373</f>
        <v>1</v>
      </c>
      <c r="AQ96" s="8">
        <f>'[1]Removal pace breakdown'!AP373</f>
        <v>7.73</v>
      </c>
      <c r="AR96" s="17">
        <f t="shared" si="63"/>
        <v>268.58999999999997</v>
      </c>
      <c r="AS96" s="17">
        <f t="shared" si="64"/>
        <v>14.899999999999999</v>
      </c>
      <c r="AT96" s="17">
        <f t="shared" si="65"/>
        <v>78.3</v>
      </c>
      <c r="AU96" s="17">
        <f t="shared" si="66"/>
        <v>76.680000000000007</v>
      </c>
      <c r="AV96" s="17">
        <f t="shared" si="67"/>
        <v>75.31</v>
      </c>
      <c r="AW96" s="17">
        <f t="shared" si="68"/>
        <v>23.4</v>
      </c>
      <c r="AX96" s="63">
        <f t="shared" si="61"/>
        <v>1880.1299999999999</v>
      </c>
    </row>
    <row r="97" spans="1:50">
      <c r="A97" s="56" t="str">
        <f t="shared" si="62"/>
        <v>201746</v>
      </c>
      <c r="B97" s="15">
        <f>'[1]Removal pace breakdown'!A374</f>
        <v>43056</v>
      </c>
      <c r="C97" s="8">
        <f>'[1]Removal pace breakdown'!B374</f>
        <v>29</v>
      </c>
      <c r="D97" s="8">
        <f>'[1]Removal pace breakdown'!C374</f>
        <v>22</v>
      </c>
      <c r="E97" s="8">
        <f>'[1]Removal pace breakdown'!D374</f>
        <v>28</v>
      </c>
      <c r="F97" s="8">
        <f>'[1]Removal pace breakdown'!E374</f>
        <v>37.200000000000003</v>
      </c>
      <c r="G97" s="8">
        <f>'[1]Removal pace breakdown'!F374</f>
        <v>14.3</v>
      </c>
      <c r="H97" s="8">
        <f>'[1]Removal pace breakdown'!G374</f>
        <v>22</v>
      </c>
      <c r="I97" s="8">
        <f>'[1]Removal pace breakdown'!H374</f>
        <v>11.8</v>
      </c>
      <c r="J97" s="16">
        <f>'[1]Removal pace breakdown'!I374</f>
        <v>8.9</v>
      </c>
      <c r="K97" s="8">
        <f>'[1]Removal pace breakdown'!J374</f>
        <v>6.58</v>
      </c>
      <c r="L97" s="8">
        <f>'[1]Removal pace breakdown'!K374</f>
        <v>4.2</v>
      </c>
      <c r="M97" s="8">
        <f>'[1]Removal pace breakdown'!L374</f>
        <v>4</v>
      </c>
      <c r="N97" s="8">
        <f>'[1]Removal pace breakdown'!M374</f>
        <v>10</v>
      </c>
      <c r="O97" s="8">
        <f>'[1]Removal pace breakdown'!N374</f>
        <v>8.5</v>
      </c>
      <c r="P97" s="8">
        <f>'[1]Removal pace breakdown'!O374</f>
        <v>6.5</v>
      </c>
      <c r="Q97" s="8">
        <f>'[1]Removal pace breakdown'!P374</f>
        <v>4</v>
      </c>
      <c r="R97" s="8">
        <f>'[1]Removal pace breakdown'!Q374</f>
        <v>1.3</v>
      </c>
      <c r="S97" s="16">
        <f>'[1]Removal pace breakdown'!R374</f>
        <v>5.5</v>
      </c>
      <c r="T97" s="8">
        <f>'[1]Removal pace breakdown'!S374</f>
        <v>8.5</v>
      </c>
      <c r="U97" s="8">
        <f>'[1]Removal pace breakdown'!T374</f>
        <v>1.3</v>
      </c>
      <c r="V97" s="8">
        <f>'[1]Removal pace breakdown'!U374</f>
        <v>10.9</v>
      </c>
      <c r="W97" s="16">
        <f>'[1]Removal pace breakdown'!V374</f>
        <v>2</v>
      </c>
      <c r="X97" s="16">
        <f>'[1]Removal pace breakdown'!W374</f>
        <v>3.7</v>
      </c>
      <c r="Y97" s="8">
        <f>'[1]Removal pace breakdown'!X374</f>
        <v>1</v>
      </c>
      <c r="Z97" s="8">
        <f>'[1]Removal pace breakdown'!Y374</f>
        <v>0.5</v>
      </c>
      <c r="AA97" s="16">
        <f>'[1]Removal pace breakdown'!Z374</f>
        <v>0.4</v>
      </c>
      <c r="AB97" s="16">
        <f>'[1]Removal pace breakdown'!AA374</f>
        <v>0</v>
      </c>
      <c r="AC97" s="8">
        <f>'[1]Removal pace breakdown'!AB374</f>
        <v>0.6</v>
      </c>
      <c r="AD97" s="8">
        <f>'[1]Removal pace breakdown'!AC374</f>
        <v>2</v>
      </c>
      <c r="AE97" s="8">
        <f>'[1]Removal pace breakdown'!AD374</f>
        <v>0.2</v>
      </c>
      <c r="AF97" s="16">
        <f>'[1]Removal pace breakdown'!AE374</f>
        <v>0.6</v>
      </c>
      <c r="AG97" s="16">
        <f>'[1]Removal pace breakdown'!AF374</f>
        <v>0</v>
      </c>
      <c r="AH97" s="8">
        <f>'[1]Removal pace breakdown'!AG374</f>
        <v>0</v>
      </c>
      <c r="AI97" s="8">
        <f>'[1]Removal pace breakdown'!AH374</f>
        <v>5</v>
      </c>
      <c r="AJ97" s="8">
        <f>'[1]Removal pace breakdown'!AI374</f>
        <v>1</v>
      </c>
      <c r="AK97" s="8">
        <f>'[1]Removal pace breakdown'!AJ374</f>
        <v>0</v>
      </c>
      <c r="AL97" s="8">
        <f>'[1]Removal pace breakdown'!AK374</f>
        <v>12</v>
      </c>
      <c r="AM97" s="8">
        <f>'[1]Removal pace breakdown'!AL374</f>
        <v>3</v>
      </c>
      <c r="AN97" s="8">
        <f>'[1]Removal pace breakdown'!AM374</f>
        <v>0.8</v>
      </c>
      <c r="AO97" s="8">
        <f>'[1]Removal pace breakdown'!AN374</f>
        <v>0</v>
      </c>
      <c r="AP97" s="8">
        <f>'[1]Removal pace breakdown'!AO374</f>
        <v>1</v>
      </c>
      <c r="AQ97" s="8">
        <f>'[1]Removal pace breakdown'!AP374</f>
        <v>7.4</v>
      </c>
      <c r="AR97" s="17">
        <f t="shared" si="63"/>
        <v>285.68</v>
      </c>
      <c r="AS97" s="17">
        <f t="shared" si="64"/>
        <v>15.7</v>
      </c>
      <c r="AT97" s="17">
        <f t="shared" si="65"/>
        <v>99.7</v>
      </c>
      <c r="AU97" s="17">
        <f t="shared" si="66"/>
        <v>75.2</v>
      </c>
      <c r="AV97" s="17">
        <f t="shared" si="67"/>
        <v>73.97999999999999</v>
      </c>
      <c r="AW97" s="17">
        <f t="shared" si="68"/>
        <v>21.099999999999998</v>
      </c>
      <c r="AX97" s="63">
        <f t="shared" si="61"/>
        <v>1999.76</v>
      </c>
    </row>
    <row r="98" spans="1:50">
      <c r="A98" s="56" t="str">
        <f t="shared" si="62"/>
        <v>201747</v>
      </c>
      <c r="B98" s="15">
        <f>'[1]Removal pace breakdown'!A375</f>
        <v>43063</v>
      </c>
      <c r="C98" s="8">
        <f>'[1]Removal pace breakdown'!B375</f>
        <v>29.5</v>
      </c>
      <c r="D98" s="8">
        <f>'[1]Removal pace breakdown'!C375</f>
        <v>22.5</v>
      </c>
      <c r="E98" s="8">
        <f>'[1]Removal pace breakdown'!D375</f>
        <v>27.5</v>
      </c>
      <c r="F98" s="8">
        <f>'[1]Removal pace breakdown'!E375</f>
        <v>26.5</v>
      </c>
      <c r="G98" s="8">
        <f>'[1]Removal pace breakdown'!F375</f>
        <v>17.8</v>
      </c>
      <c r="H98" s="8">
        <f>'[1]Removal pace breakdown'!G375</f>
        <v>19</v>
      </c>
      <c r="I98" s="8">
        <f>'[1]Removal pace breakdown'!H375</f>
        <v>11.2</v>
      </c>
      <c r="J98" s="16">
        <f>'[1]Removal pace breakdown'!I375</f>
        <v>10</v>
      </c>
      <c r="K98" s="8">
        <f>'[1]Removal pace breakdown'!J375</f>
        <v>5.73</v>
      </c>
      <c r="L98" s="8">
        <f>'[1]Removal pace breakdown'!K375</f>
        <v>3.5</v>
      </c>
      <c r="M98" s="8">
        <f>'[1]Removal pace breakdown'!L375</f>
        <v>4</v>
      </c>
      <c r="N98" s="8">
        <f>'[1]Removal pace breakdown'!M375</f>
        <v>9.6999999999999993</v>
      </c>
      <c r="O98" s="8">
        <f>'[1]Removal pace breakdown'!N375</f>
        <v>8.5</v>
      </c>
      <c r="P98" s="8">
        <f>'[1]Removal pace breakdown'!O375</f>
        <v>6.5</v>
      </c>
      <c r="Q98" s="8">
        <f>'[1]Removal pace breakdown'!P375</f>
        <v>4.7</v>
      </c>
      <c r="R98" s="8">
        <f>'[1]Removal pace breakdown'!Q375</f>
        <v>1.3</v>
      </c>
      <c r="S98" s="16">
        <f>'[1]Removal pace breakdown'!R375</f>
        <v>5.5</v>
      </c>
      <c r="T98" s="8">
        <f>'[1]Removal pace breakdown'!S375</f>
        <v>8.25</v>
      </c>
      <c r="U98" s="8">
        <f>'[1]Removal pace breakdown'!T375</f>
        <v>1.4</v>
      </c>
      <c r="V98" s="8">
        <f>'[1]Removal pace breakdown'!U375</f>
        <v>10.9</v>
      </c>
      <c r="W98" s="16">
        <f>'[1]Removal pace breakdown'!V375</f>
        <v>2</v>
      </c>
      <c r="X98" s="16">
        <f>'[1]Removal pace breakdown'!W375</f>
        <v>3.7</v>
      </c>
      <c r="Y98" s="8">
        <f>'[1]Removal pace breakdown'!X375</f>
        <v>0</v>
      </c>
      <c r="Z98" s="8">
        <f>'[1]Removal pace breakdown'!Y375</f>
        <v>0.5</v>
      </c>
      <c r="AA98" s="16">
        <f>'[1]Removal pace breakdown'!Z375</f>
        <v>0.4</v>
      </c>
      <c r="AB98" s="16">
        <f>'[1]Removal pace breakdown'!AA375</f>
        <v>0</v>
      </c>
      <c r="AC98" s="8">
        <f>'[1]Removal pace breakdown'!AB375</f>
        <v>0.6</v>
      </c>
      <c r="AD98" s="8">
        <f>'[1]Removal pace breakdown'!AC375</f>
        <v>2</v>
      </c>
      <c r="AE98" s="8">
        <f>'[1]Removal pace breakdown'!AD375</f>
        <v>0.6</v>
      </c>
      <c r="AF98" s="16">
        <f>'[1]Removal pace breakdown'!AE375</f>
        <v>0.6</v>
      </c>
      <c r="AG98" s="16">
        <f>'[1]Removal pace breakdown'!AF375</f>
        <v>0</v>
      </c>
      <c r="AH98" s="8">
        <f>'[1]Removal pace breakdown'!AG375</f>
        <v>0</v>
      </c>
      <c r="AI98" s="8">
        <f>'[1]Removal pace breakdown'!AH375</f>
        <v>5</v>
      </c>
      <c r="AJ98" s="8">
        <f>'[1]Removal pace breakdown'!AI375</f>
        <v>1</v>
      </c>
      <c r="AK98" s="8">
        <f>'[1]Removal pace breakdown'!AJ375</f>
        <v>0</v>
      </c>
      <c r="AL98" s="8">
        <f>'[1]Removal pace breakdown'!AK375</f>
        <v>12</v>
      </c>
      <c r="AM98" s="8">
        <f>'[1]Removal pace breakdown'!AL375</f>
        <v>3</v>
      </c>
      <c r="AN98" s="8">
        <f>'[1]Removal pace breakdown'!AM375</f>
        <v>0.8</v>
      </c>
      <c r="AO98" s="8">
        <f>'[1]Removal pace breakdown'!AN375</f>
        <v>0</v>
      </c>
      <c r="AP98" s="8">
        <f>'[1]Removal pace breakdown'!AO375</f>
        <v>1</v>
      </c>
      <c r="AQ98" s="8">
        <f>'[1]Removal pace breakdown'!AP375</f>
        <v>8.8000000000000007</v>
      </c>
      <c r="AR98" s="17">
        <f t="shared" si="63"/>
        <v>275.98</v>
      </c>
      <c r="AS98" s="17">
        <f t="shared" si="64"/>
        <v>15</v>
      </c>
      <c r="AT98" s="17">
        <f t="shared" si="65"/>
        <v>85.5</v>
      </c>
      <c r="AU98" s="17">
        <f t="shared" si="66"/>
        <v>77.399999999999991</v>
      </c>
      <c r="AV98" s="17">
        <f t="shared" si="67"/>
        <v>75.88</v>
      </c>
      <c r="AW98" s="17">
        <f t="shared" si="68"/>
        <v>22.2</v>
      </c>
      <c r="AX98" s="63">
        <f t="shared" si="61"/>
        <v>1931.8600000000001</v>
      </c>
    </row>
    <row r="99" spans="1:50">
      <c r="A99" s="56" t="str">
        <f t="shared" si="62"/>
        <v>201748</v>
      </c>
      <c r="B99" s="15">
        <f>'[1]Removal pace breakdown'!A376</f>
        <v>43070</v>
      </c>
      <c r="C99" s="8">
        <f>'[1]Removal pace breakdown'!B376</f>
        <v>30</v>
      </c>
      <c r="D99" s="8">
        <f>'[1]Removal pace breakdown'!C376</f>
        <v>23</v>
      </c>
      <c r="E99" s="8">
        <f>'[1]Removal pace breakdown'!D376</f>
        <v>23.9</v>
      </c>
      <c r="F99" s="8">
        <f>'[1]Removal pace breakdown'!E376</f>
        <v>24</v>
      </c>
      <c r="G99" s="8">
        <f>'[1]Removal pace breakdown'!F376</f>
        <v>17</v>
      </c>
      <c r="H99" s="8">
        <f>'[1]Removal pace breakdown'!G376</f>
        <v>18</v>
      </c>
      <c r="I99" s="8">
        <f>'[1]Removal pace breakdown'!H376</f>
        <v>11.7</v>
      </c>
      <c r="J99" s="16">
        <f>'[1]Removal pace breakdown'!I376</f>
        <v>8.6999999999999993</v>
      </c>
      <c r="K99" s="8">
        <f>'[1]Removal pace breakdown'!J376</f>
        <v>5.65</v>
      </c>
      <c r="L99" s="8">
        <f>'[1]Removal pace breakdown'!K376</f>
        <v>4.0999999999999996</v>
      </c>
      <c r="M99" s="8">
        <f>'[1]Removal pace breakdown'!L376</f>
        <v>4</v>
      </c>
      <c r="N99" s="8">
        <f>'[1]Removal pace breakdown'!M376</f>
        <v>10</v>
      </c>
      <c r="O99" s="8">
        <f>'[1]Removal pace breakdown'!N376</f>
        <v>8.5</v>
      </c>
      <c r="P99" s="8">
        <f>'[1]Removal pace breakdown'!O376</f>
        <v>6.5</v>
      </c>
      <c r="Q99" s="8">
        <f>'[1]Removal pace breakdown'!P376</f>
        <v>3.6</v>
      </c>
      <c r="R99" s="8">
        <f>'[1]Removal pace breakdown'!Q376</f>
        <v>2.2999999999999998</v>
      </c>
      <c r="S99" s="16">
        <f>'[1]Removal pace breakdown'!R376</f>
        <v>5.5</v>
      </c>
      <c r="T99" s="8">
        <f>'[1]Removal pace breakdown'!S376</f>
        <v>8.5</v>
      </c>
      <c r="U99" s="8">
        <f>'[1]Removal pace breakdown'!T376</f>
        <v>1.4</v>
      </c>
      <c r="V99" s="8">
        <f>'[1]Removal pace breakdown'!U376</f>
        <v>8.5</v>
      </c>
      <c r="W99" s="16">
        <f>'[1]Removal pace breakdown'!V376</f>
        <v>2</v>
      </c>
      <c r="X99" s="16">
        <f>'[1]Removal pace breakdown'!W376</f>
        <v>3.5</v>
      </c>
      <c r="Y99" s="8">
        <f>'[1]Removal pace breakdown'!X376</f>
        <v>1.5</v>
      </c>
      <c r="Z99" s="8">
        <f>'[1]Removal pace breakdown'!Y376</f>
        <v>0.5</v>
      </c>
      <c r="AA99" s="16">
        <f>'[1]Removal pace breakdown'!Z376</f>
        <v>0.4</v>
      </c>
      <c r="AB99" s="16">
        <f>'[1]Removal pace breakdown'!AA376</f>
        <v>0</v>
      </c>
      <c r="AC99" s="8">
        <f>'[1]Removal pace breakdown'!AB376</f>
        <v>0.5</v>
      </c>
      <c r="AD99" s="8">
        <f>'[1]Removal pace breakdown'!AC376</f>
        <v>1.8</v>
      </c>
      <c r="AE99" s="8">
        <f>'[1]Removal pace breakdown'!AD376</f>
        <v>0.5</v>
      </c>
      <c r="AF99" s="16">
        <f>'[1]Removal pace breakdown'!AE376</f>
        <v>0.6</v>
      </c>
      <c r="AG99" s="16">
        <f>'[1]Removal pace breakdown'!AF376</f>
        <v>0</v>
      </c>
      <c r="AH99" s="8">
        <f>'[1]Removal pace breakdown'!AG376</f>
        <v>0</v>
      </c>
      <c r="AI99" s="8">
        <f>'[1]Removal pace breakdown'!AH376</f>
        <v>5</v>
      </c>
      <c r="AJ99" s="8">
        <f>'[1]Removal pace breakdown'!AI376</f>
        <v>1.2</v>
      </c>
      <c r="AK99" s="8">
        <f>'[1]Removal pace breakdown'!AJ376</f>
        <v>0</v>
      </c>
      <c r="AL99" s="8">
        <f>'[1]Removal pace breakdown'!AK376</f>
        <v>5.5</v>
      </c>
      <c r="AM99" s="8">
        <f>'[1]Removal pace breakdown'!AL376</f>
        <v>4</v>
      </c>
      <c r="AN99" s="8">
        <f>'[1]Removal pace breakdown'!AM376</f>
        <v>1</v>
      </c>
      <c r="AO99" s="8">
        <f>'[1]Removal pace breakdown'!AN376</f>
        <v>0</v>
      </c>
      <c r="AP99" s="8">
        <f>'[1]Removal pace breakdown'!AO376</f>
        <v>1</v>
      </c>
      <c r="AQ99" s="8">
        <f>'[1]Removal pace breakdown'!AP376</f>
        <v>7.9</v>
      </c>
      <c r="AR99" s="17">
        <f t="shared" si="63"/>
        <v>261.75</v>
      </c>
      <c r="AS99" s="17">
        <f t="shared" si="64"/>
        <v>15.6</v>
      </c>
      <c r="AT99" s="17">
        <f t="shared" si="65"/>
        <v>71.900000000000006</v>
      </c>
      <c r="AU99" s="17">
        <f t="shared" si="66"/>
        <v>78.100000000000009</v>
      </c>
      <c r="AV99" s="17">
        <f t="shared" si="67"/>
        <v>75.449999999999989</v>
      </c>
      <c r="AW99" s="17">
        <f t="shared" si="68"/>
        <v>20.7</v>
      </c>
      <c r="AX99" s="63">
        <f t="shared" si="61"/>
        <v>1832.25</v>
      </c>
    </row>
    <row r="100" spans="1:50">
      <c r="A100" s="56" t="str">
        <f t="shared" si="62"/>
        <v>201749</v>
      </c>
      <c r="B100" s="15">
        <f>'[1]Removal pace breakdown'!A377</f>
        <v>43077</v>
      </c>
      <c r="C100" s="8">
        <f>'[1]Removal pace breakdown'!B377</f>
        <v>29.5</v>
      </c>
      <c r="D100" s="8">
        <f>'[1]Removal pace breakdown'!C377</f>
        <v>21.5</v>
      </c>
      <c r="E100" s="8">
        <f>'[1]Removal pace breakdown'!D377</f>
        <v>25.8</v>
      </c>
      <c r="F100" s="8">
        <f>'[1]Removal pace breakdown'!E377</f>
        <v>23.5</v>
      </c>
      <c r="G100" s="8">
        <f>'[1]Removal pace breakdown'!F377</f>
        <v>19</v>
      </c>
      <c r="H100" s="8">
        <f>'[1]Removal pace breakdown'!G377</f>
        <v>15</v>
      </c>
      <c r="I100" s="8">
        <f>'[1]Removal pace breakdown'!H377</f>
        <v>10.8</v>
      </c>
      <c r="J100" s="16">
        <f>'[1]Removal pace breakdown'!I377</f>
        <v>9.9</v>
      </c>
      <c r="K100" s="8">
        <f>'[1]Removal pace breakdown'!J377</f>
        <v>5.5</v>
      </c>
      <c r="L100" s="8">
        <f>'[1]Removal pace breakdown'!K377</f>
        <v>3.2</v>
      </c>
      <c r="M100" s="8">
        <f>'[1]Removal pace breakdown'!L377</f>
        <v>4</v>
      </c>
      <c r="N100" s="8">
        <f>'[1]Removal pace breakdown'!M377</f>
        <v>10</v>
      </c>
      <c r="O100" s="8">
        <f>'[1]Removal pace breakdown'!N377</f>
        <v>8.5</v>
      </c>
      <c r="P100" s="8">
        <f>'[1]Removal pace breakdown'!O377</f>
        <v>6.5</v>
      </c>
      <c r="Q100" s="8">
        <f>'[1]Removal pace breakdown'!P377</f>
        <v>3.7</v>
      </c>
      <c r="R100" s="8">
        <f>'[1]Removal pace breakdown'!Q377</f>
        <v>1.6</v>
      </c>
      <c r="S100" s="16">
        <f>'[1]Removal pace breakdown'!R377</f>
        <v>5.5</v>
      </c>
      <c r="T100" s="8">
        <f>'[1]Removal pace breakdown'!S377</f>
        <v>8.25</v>
      </c>
      <c r="U100" s="8">
        <f>'[1]Removal pace breakdown'!T377</f>
        <v>1.4</v>
      </c>
      <c r="V100" s="8">
        <f>'[1]Removal pace breakdown'!U377</f>
        <v>8.5</v>
      </c>
      <c r="W100" s="16">
        <f>'[1]Removal pace breakdown'!V377</f>
        <v>2</v>
      </c>
      <c r="X100" s="16">
        <f>'[1]Removal pace breakdown'!W377</f>
        <v>7.5</v>
      </c>
      <c r="Y100" s="8">
        <f>'[1]Removal pace breakdown'!X377</f>
        <v>4</v>
      </c>
      <c r="Z100" s="8">
        <f>'[1]Removal pace breakdown'!Y377</f>
        <v>0.7</v>
      </c>
      <c r="AA100" s="16">
        <f>'[1]Removal pace breakdown'!Z377</f>
        <v>0.4</v>
      </c>
      <c r="AB100" s="16">
        <f>'[1]Removal pace breakdown'!AA377</f>
        <v>0.8</v>
      </c>
      <c r="AC100" s="8">
        <f>'[1]Removal pace breakdown'!AB377</f>
        <v>0.9</v>
      </c>
      <c r="AD100" s="8">
        <f>'[1]Removal pace breakdown'!AC377</f>
        <v>1.5</v>
      </c>
      <c r="AE100" s="8">
        <f>'[1]Removal pace breakdown'!AD377</f>
        <v>0.5</v>
      </c>
      <c r="AF100" s="16">
        <f>'[1]Removal pace breakdown'!AE377</f>
        <v>0.6</v>
      </c>
      <c r="AG100" s="16">
        <f>'[1]Removal pace breakdown'!AF377</f>
        <v>0</v>
      </c>
      <c r="AH100" s="8">
        <f>'[1]Removal pace breakdown'!AG377</f>
        <v>0</v>
      </c>
      <c r="AI100" s="8">
        <f>'[1]Removal pace breakdown'!AH377</f>
        <v>5</v>
      </c>
      <c r="AJ100" s="8">
        <f>'[1]Removal pace breakdown'!AI377</f>
        <v>0.8</v>
      </c>
      <c r="AK100" s="8">
        <f>'[1]Removal pace breakdown'!AJ377</f>
        <v>0</v>
      </c>
      <c r="AL100" s="8">
        <f>'[1]Removal pace breakdown'!AK377</f>
        <v>6.5</v>
      </c>
      <c r="AM100" s="8">
        <f>'[1]Removal pace breakdown'!AL377</f>
        <v>4.5</v>
      </c>
      <c r="AN100" s="8">
        <f>'[1]Removal pace breakdown'!AM377</f>
        <v>0.9</v>
      </c>
      <c r="AO100" s="8">
        <f>'[1]Removal pace breakdown'!AN377</f>
        <v>0</v>
      </c>
      <c r="AP100" s="8">
        <f>'[1]Removal pace breakdown'!AO377</f>
        <v>1</v>
      </c>
      <c r="AQ100" s="8">
        <f>'[1]Removal pace breakdown'!AP377</f>
        <v>8.3699999999999992</v>
      </c>
      <c r="AR100" s="17">
        <f t="shared" si="63"/>
        <v>267.62</v>
      </c>
      <c r="AS100" s="17">
        <f t="shared" si="64"/>
        <v>14</v>
      </c>
      <c r="AT100" s="17">
        <f t="shared" si="65"/>
        <v>71.5</v>
      </c>
      <c r="AU100" s="17">
        <f t="shared" si="66"/>
        <v>75.570000000000007</v>
      </c>
      <c r="AV100" s="17">
        <f t="shared" si="67"/>
        <v>79.850000000000009</v>
      </c>
      <c r="AW100" s="17">
        <f t="shared" si="68"/>
        <v>26.7</v>
      </c>
      <c r="AX100" s="63">
        <f t="shared" si="61"/>
        <v>1873.3400000000001</v>
      </c>
    </row>
    <row r="101" spans="1:50">
      <c r="A101" s="56" t="str">
        <f t="shared" si="62"/>
        <v>201750</v>
      </c>
      <c r="B101" s="15">
        <f>'[1]Removal pace breakdown'!A378</f>
        <v>43084</v>
      </c>
      <c r="C101" s="8">
        <f>'[1]Removal pace breakdown'!B378</f>
        <v>30</v>
      </c>
      <c r="D101" s="8">
        <f>'[1]Removal pace breakdown'!C378</f>
        <v>20.8</v>
      </c>
      <c r="E101" s="8">
        <f>'[1]Removal pace breakdown'!D378</f>
        <v>25</v>
      </c>
      <c r="F101" s="8">
        <f>'[1]Removal pace breakdown'!E378</f>
        <v>25</v>
      </c>
      <c r="G101" s="8">
        <f>'[1]Removal pace breakdown'!F378</f>
        <v>13</v>
      </c>
      <c r="H101" s="8">
        <f>'[1]Removal pace breakdown'!G378</f>
        <v>16</v>
      </c>
      <c r="I101" s="8">
        <f>'[1]Removal pace breakdown'!H378</f>
        <v>10.9</v>
      </c>
      <c r="J101" s="16">
        <f>'[1]Removal pace breakdown'!I378</f>
        <v>9.3000000000000007</v>
      </c>
      <c r="K101" s="8">
        <f>'[1]Removal pace breakdown'!J378</f>
        <v>5.33</v>
      </c>
      <c r="L101" s="8">
        <f>'[1]Removal pace breakdown'!K378</f>
        <v>5.5</v>
      </c>
      <c r="M101" s="8">
        <f>'[1]Removal pace breakdown'!L378</f>
        <v>4</v>
      </c>
      <c r="N101" s="8">
        <f>'[1]Removal pace breakdown'!M378</f>
        <v>11</v>
      </c>
      <c r="O101" s="8">
        <f>'[1]Removal pace breakdown'!N378</f>
        <v>6.5</v>
      </c>
      <c r="P101" s="8">
        <f>'[1]Removal pace breakdown'!O378</f>
        <v>6.5</v>
      </c>
      <c r="Q101" s="8">
        <f>'[1]Removal pace breakdown'!P378</f>
        <v>4.0999999999999996</v>
      </c>
      <c r="R101" s="8">
        <f>'[1]Removal pace breakdown'!Q378</f>
        <v>1.4</v>
      </c>
      <c r="S101" s="16">
        <f>'[1]Removal pace breakdown'!R378</f>
        <v>10</v>
      </c>
      <c r="T101" s="8">
        <f>'[1]Removal pace breakdown'!S378</f>
        <v>6.75</v>
      </c>
      <c r="U101" s="8">
        <f>'[1]Removal pace breakdown'!T378</f>
        <v>0</v>
      </c>
      <c r="V101" s="8">
        <f>'[1]Removal pace breakdown'!U378</f>
        <v>10.6</v>
      </c>
      <c r="W101" s="16">
        <f>'[1]Removal pace breakdown'!V378</f>
        <v>2</v>
      </c>
      <c r="X101" s="16">
        <f>'[1]Removal pace breakdown'!W378</f>
        <v>3.1</v>
      </c>
      <c r="Y101" s="8">
        <f>'[1]Removal pace breakdown'!X378</f>
        <v>1.7</v>
      </c>
      <c r="Z101" s="8">
        <f>'[1]Removal pace breakdown'!Y378</f>
        <v>1</v>
      </c>
      <c r="AA101" s="16">
        <f>'[1]Removal pace breakdown'!Z378</f>
        <v>0.4</v>
      </c>
      <c r="AB101" s="16">
        <f>'[1]Removal pace breakdown'!AA378</f>
        <v>0.6</v>
      </c>
      <c r="AC101" s="8">
        <f>'[1]Removal pace breakdown'!AB378</f>
        <v>0.8</v>
      </c>
      <c r="AD101" s="8">
        <f>'[1]Removal pace breakdown'!AC378</f>
        <v>1.5</v>
      </c>
      <c r="AE101" s="8">
        <f>'[1]Removal pace breakdown'!AD378</f>
        <v>0.3</v>
      </c>
      <c r="AF101" s="16">
        <f>'[1]Removal pace breakdown'!AE378</f>
        <v>0.6</v>
      </c>
      <c r="AG101" s="16">
        <f>'[1]Removal pace breakdown'!AF378</f>
        <v>0</v>
      </c>
      <c r="AH101" s="8">
        <f>'[1]Removal pace breakdown'!AG378</f>
        <v>0</v>
      </c>
      <c r="AI101" s="8">
        <f>'[1]Removal pace breakdown'!AH378</f>
        <v>5</v>
      </c>
      <c r="AJ101" s="8">
        <f>'[1]Removal pace breakdown'!AI378</f>
        <v>0.6</v>
      </c>
      <c r="AK101" s="8">
        <f>'[1]Removal pace breakdown'!AJ378</f>
        <v>0</v>
      </c>
      <c r="AL101" s="8">
        <f>'[1]Removal pace breakdown'!AK378</f>
        <v>11</v>
      </c>
      <c r="AM101" s="8">
        <f>'[1]Removal pace breakdown'!AL378</f>
        <v>5</v>
      </c>
      <c r="AN101" s="8">
        <f>'[1]Removal pace breakdown'!AM378</f>
        <v>0.8</v>
      </c>
      <c r="AO101" s="8">
        <f>'[1]Removal pace breakdown'!AN378</f>
        <v>0</v>
      </c>
      <c r="AP101" s="8">
        <f>'[1]Removal pace breakdown'!AO378</f>
        <v>1</v>
      </c>
      <c r="AQ101" s="8">
        <f>'[1]Removal pace breakdown'!AP378</f>
        <v>6.7</v>
      </c>
      <c r="AR101" s="17">
        <f t="shared" si="63"/>
        <v>263.78000000000003</v>
      </c>
      <c r="AS101" s="17">
        <f t="shared" si="64"/>
        <v>14.1</v>
      </c>
      <c r="AT101" s="17">
        <f t="shared" si="65"/>
        <v>78</v>
      </c>
      <c r="AU101" s="17">
        <f t="shared" si="66"/>
        <v>73.499999999999986</v>
      </c>
      <c r="AV101" s="17">
        <f t="shared" si="67"/>
        <v>72.179999999999993</v>
      </c>
      <c r="AW101" s="17">
        <f t="shared" si="68"/>
        <v>26.000000000000004</v>
      </c>
      <c r="AX101" s="63">
        <f t="shared" si="61"/>
        <v>1846.4600000000003</v>
      </c>
    </row>
    <row r="102" spans="1:50">
      <c r="A102" s="56" t="str">
        <f t="shared" si="62"/>
        <v>201751</v>
      </c>
      <c r="B102" s="15">
        <f>'[1]Removal pace breakdown'!A379</f>
        <v>43091</v>
      </c>
      <c r="C102" s="8">
        <f>'[1]Removal pace breakdown'!B379</f>
        <v>24.5</v>
      </c>
      <c r="D102" s="8">
        <f>'[1]Removal pace breakdown'!C379</f>
        <v>20.5</v>
      </c>
      <c r="E102" s="8">
        <f>'[1]Removal pace breakdown'!D379</f>
        <v>26.7</v>
      </c>
      <c r="F102" s="8">
        <f>'[1]Removal pace breakdown'!E379</f>
        <v>28</v>
      </c>
      <c r="G102" s="8">
        <f>'[1]Removal pace breakdown'!F379</f>
        <v>16</v>
      </c>
      <c r="H102" s="8">
        <f>'[1]Removal pace breakdown'!G379</f>
        <v>15</v>
      </c>
      <c r="I102" s="8">
        <f>'[1]Removal pace breakdown'!H379</f>
        <v>11.4</v>
      </c>
      <c r="J102" s="16">
        <f>'[1]Removal pace breakdown'!I379</f>
        <v>8.1</v>
      </c>
      <c r="K102" s="8">
        <f>'[1]Removal pace breakdown'!J379</f>
        <v>5.15</v>
      </c>
      <c r="L102" s="8">
        <f>'[1]Removal pace breakdown'!K379</f>
        <v>3</v>
      </c>
      <c r="M102" s="8">
        <f>'[1]Removal pace breakdown'!L379</f>
        <v>4</v>
      </c>
      <c r="N102" s="8">
        <f>'[1]Removal pace breakdown'!M379</f>
        <v>9.1</v>
      </c>
      <c r="O102" s="8">
        <f>'[1]Removal pace breakdown'!N379</f>
        <v>7</v>
      </c>
      <c r="P102" s="8">
        <f>'[1]Removal pace breakdown'!O379</f>
        <v>6.5</v>
      </c>
      <c r="Q102" s="8">
        <f>'[1]Removal pace breakdown'!P379</f>
        <v>3.5</v>
      </c>
      <c r="R102" s="8">
        <f>'[1]Removal pace breakdown'!Q379</f>
        <v>1.6</v>
      </c>
      <c r="S102" s="16">
        <f>'[1]Removal pace breakdown'!R379</f>
        <v>8.5</v>
      </c>
      <c r="T102" s="8">
        <f>'[1]Removal pace breakdown'!S379</f>
        <v>7.75</v>
      </c>
      <c r="U102" s="8">
        <f>'[1]Removal pace breakdown'!T379</f>
        <v>1.1000000000000001</v>
      </c>
      <c r="V102" s="8">
        <f>'[1]Removal pace breakdown'!U379</f>
        <v>8.9</v>
      </c>
      <c r="W102" s="16">
        <f>'[1]Removal pace breakdown'!V379</f>
        <v>2</v>
      </c>
      <c r="X102" s="16">
        <f>'[1]Removal pace breakdown'!W379</f>
        <v>3.1</v>
      </c>
      <c r="Y102" s="8">
        <f>'[1]Removal pace breakdown'!X379</f>
        <v>3.5</v>
      </c>
      <c r="Z102" s="8">
        <f>'[1]Removal pace breakdown'!Y379</f>
        <v>0.5</v>
      </c>
      <c r="AA102" s="16">
        <f>'[1]Removal pace breakdown'!Z379</f>
        <v>0.4</v>
      </c>
      <c r="AB102" s="16">
        <f>'[1]Removal pace breakdown'!AA379</f>
        <v>0.6</v>
      </c>
      <c r="AC102" s="8">
        <f>'[1]Removal pace breakdown'!AB379</f>
        <v>0.9</v>
      </c>
      <c r="AD102" s="8">
        <f>'[1]Removal pace breakdown'!AC379</f>
        <v>1.5</v>
      </c>
      <c r="AE102" s="8">
        <f>'[1]Removal pace breakdown'!AD379</f>
        <v>0.5</v>
      </c>
      <c r="AF102" s="16">
        <f>'[1]Removal pace breakdown'!AE379</f>
        <v>0.8</v>
      </c>
      <c r="AG102" s="16">
        <f>'[1]Removal pace breakdown'!AF379</f>
        <v>0</v>
      </c>
      <c r="AH102" s="8">
        <f>'[1]Removal pace breakdown'!AG379</f>
        <v>0</v>
      </c>
      <c r="AI102" s="8">
        <f>'[1]Removal pace breakdown'!AH379</f>
        <v>5.6</v>
      </c>
      <c r="AJ102" s="8">
        <f>'[1]Removal pace breakdown'!AI379</f>
        <v>0.85</v>
      </c>
      <c r="AK102" s="8">
        <f>'[1]Removal pace breakdown'!AJ379</f>
        <v>0</v>
      </c>
      <c r="AL102" s="8">
        <f>'[1]Removal pace breakdown'!AK379</f>
        <v>11</v>
      </c>
      <c r="AM102" s="8">
        <f>'[1]Removal pace breakdown'!AL379</f>
        <v>5</v>
      </c>
      <c r="AN102" s="8">
        <f>'[1]Removal pace breakdown'!AM379</f>
        <v>1</v>
      </c>
      <c r="AO102" s="8">
        <f>'[1]Removal pace breakdown'!AN379</f>
        <v>0</v>
      </c>
      <c r="AP102" s="8">
        <f>'[1]Removal pace breakdown'!AO379</f>
        <v>1</v>
      </c>
      <c r="AQ102" s="8">
        <f>'[1]Removal pace breakdown'!AP379</f>
        <v>5.16</v>
      </c>
      <c r="AR102" s="17">
        <f t="shared" si="63"/>
        <v>259.70999999999998</v>
      </c>
      <c r="AS102" s="17">
        <f t="shared" si="64"/>
        <v>12.35</v>
      </c>
      <c r="AT102" s="17">
        <f t="shared" si="65"/>
        <v>81.2</v>
      </c>
      <c r="AU102" s="17">
        <f t="shared" si="66"/>
        <v>67.06</v>
      </c>
      <c r="AV102" s="17">
        <f t="shared" si="67"/>
        <v>75.600000000000009</v>
      </c>
      <c r="AW102" s="17">
        <f t="shared" si="68"/>
        <v>23.500000000000004</v>
      </c>
      <c r="AX102" s="63">
        <f t="shared" si="61"/>
        <v>1817.9699999999998</v>
      </c>
    </row>
    <row r="103" spans="1:50">
      <c r="A103" s="56" t="str">
        <f>YEAR(B103)&amp;WEEKNUM(B103)</f>
        <v>201752</v>
      </c>
      <c r="B103" s="15">
        <f>'[1]Removal pace breakdown'!A380</f>
        <v>43098</v>
      </c>
      <c r="C103" s="8">
        <f>'[1]Removal pace breakdown'!B380</f>
        <v>27</v>
      </c>
      <c r="D103" s="8">
        <f>'[1]Removal pace breakdown'!C380</f>
        <v>19</v>
      </c>
      <c r="E103" s="8">
        <f>'[1]Removal pace breakdown'!D380</f>
        <v>25.9</v>
      </c>
      <c r="F103" s="8">
        <f>'[1]Removal pace breakdown'!E380</f>
        <v>33</v>
      </c>
      <c r="G103" s="8">
        <f>'[1]Removal pace breakdown'!F380</f>
        <v>15</v>
      </c>
      <c r="H103" s="8">
        <f>'[1]Removal pace breakdown'!G380</f>
        <v>15</v>
      </c>
      <c r="I103" s="8">
        <f>'[1]Removal pace breakdown'!H380</f>
        <v>11.8</v>
      </c>
      <c r="J103" s="16">
        <f>'[1]Removal pace breakdown'!I380</f>
        <v>10</v>
      </c>
      <c r="K103" s="8">
        <f>'[1]Removal pace breakdown'!J380</f>
        <v>8.67</v>
      </c>
      <c r="L103" s="8">
        <f>'[1]Removal pace breakdown'!K380</f>
        <v>4.0999999999999996</v>
      </c>
      <c r="M103" s="8">
        <f>'[1]Removal pace breakdown'!L380</f>
        <v>4</v>
      </c>
      <c r="N103" s="8">
        <f>'[1]Removal pace breakdown'!M380</f>
        <v>9</v>
      </c>
      <c r="O103" s="8">
        <f>'[1]Removal pace breakdown'!N380</f>
        <v>6</v>
      </c>
      <c r="P103" s="8">
        <f>'[1]Removal pace breakdown'!O380</f>
        <v>5</v>
      </c>
      <c r="Q103" s="8">
        <f>'[1]Removal pace breakdown'!P380</f>
        <v>2.4</v>
      </c>
      <c r="R103" s="8">
        <f>'[1]Removal pace breakdown'!Q380</f>
        <v>1.5</v>
      </c>
      <c r="S103" s="16">
        <f>'[1]Removal pace breakdown'!R380</f>
        <v>9</v>
      </c>
      <c r="T103" s="8">
        <f>'[1]Removal pace breakdown'!S380</f>
        <v>8</v>
      </c>
      <c r="U103" s="8">
        <f>'[1]Removal pace breakdown'!T380</f>
        <v>2</v>
      </c>
      <c r="V103" s="8">
        <f>'[1]Removal pace breakdown'!U380</f>
        <v>9.25</v>
      </c>
      <c r="W103" s="16">
        <f>'[1]Removal pace breakdown'!V380</f>
        <v>2</v>
      </c>
      <c r="X103" s="16">
        <f>'[1]Removal pace breakdown'!W380</f>
        <v>3.1</v>
      </c>
      <c r="Y103" s="8">
        <f>'[1]Removal pace breakdown'!X380</f>
        <v>4</v>
      </c>
      <c r="Z103" s="8">
        <f>'[1]Removal pace breakdown'!Y380</f>
        <v>0.8</v>
      </c>
      <c r="AA103" s="16">
        <f>'[1]Removal pace breakdown'!Z380</f>
        <v>0.3</v>
      </c>
      <c r="AB103" s="16">
        <f>'[1]Removal pace breakdown'!AA380</f>
        <v>0.2</v>
      </c>
      <c r="AC103" s="8">
        <f>'[1]Removal pace breakdown'!AB380</f>
        <v>0.8</v>
      </c>
      <c r="AD103" s="8">
        <f>'[1]Removal pace breakdown'!AC380</f>
        <v>1.5</v>
      </c>
      <c r="AE103" s="8">
        <f>'[1]Removal pace breakdown'!AD380</f>
        <v>0.5</v>
      </c>
      <c r="AF103" s="16">
        <f>'[1]Removal pace breakdown'!AE380</f>
        <v>0.8</v>
      </c>
      <c r="AG103" s="16">
        <f>'[1]Removal pace breakdown'!AF380</f>
        <v>0</v>
      </c>
      <c r="AH103" s="8">
        <f>'[1]Removal pace breakdown'!AG380</f>
        <v>0</v>
      </c>
      <c r="AI103" s="8">
        <f>'[1]Removal pace breakdown'!AH380</f>
        <v>5.6</v>
      </c>
      <c r="AJ103" s="8">
        <f>'[1]Removal pace breakdown'!AI380</f>
        <v>1</v>
      </c>
      <c r="AK103" s="8">
        <f>'[1]Removal pace breakdown'!AJ380</f>
        <v>0</v>
      </c>
      <c r="AL103" s="8">
        <f>'[1]Removal pace breakdown'!AK380</f>
        <v>6</v>
      </c>
      <c r="AM103" s="8">
        <f>'[1]Removal pace breakdown'!AL380</f>
        <v>5.5</v>
      </c>
      <c r="AN103" s="8">
        <f>'[1]Removal pace breakdown'!AM380</f>
        <v>0.6</v>
      </c>
      <c r="AO103" s="8">
        <f>'[1]Removal pace breakdown'!AN380</f>
        <v>0</v>
      </c>
      <c r="AP103" s="8">
        <f>'[1]Removal pace breakdown'!AO380</f>
        <v>1</v>
      </c>
      <c r="AQ103" s="8">
        <f>'[1]Removal pace breakdown'!AP380</f>
        <v>7.18</v>
      </c>
      <c r="AR103" s="17">
        <f t="shared" si="63"/>
        <v>266.50000000000006</v>
      </c>
      <c r="AS103" s="17">
        <f t="shared" si="64"/>
        <v>12.6</v>
      </c>
      <c r="AT103" s="17">
        <f t="shared" si="65"/>
        <v>80.7</v>
      </c>
      <c r="AU103" s="17">
        <f t="shared" si="66"/>
        <v>70.08</v>
      </c>
      <c r="AV103" s="17">
        <f t="shared" si="67"/>
        <v>77.72</v>
      </c>
      <c r="AW103" s="17">
        <f t="shared" si="68"/>
        <v>25.400000000000002</v>
      </c>
      <c r="AX103" s="63">
        <f t="shared" si="61"/>
        <v>1865.5000000000005</v>
      </c>
    </row>
    <row r="104" spans="1:50">
      <c r="A104" s="56" t="str">
        <f t="shared" si="62"/>
        <v>20181</v>
      </c>
      <c r="B104" s="15">
        <f>'[1]Removal pace breakdown'!A381</f>
        <v>43105</v>
      </c>
      <c r="C104" s="8">
        <f>'[1]Removal pace breakdown'!B381</f>
        <v>29</v>
      </c>
      <c r="D104" s="8">
        <f>'[1]Removal pace breakdown'!C381</f>
        <v>18</v>
      </c>
      <c r="E104" s="8">
        <f>'[1]Removal pace breakdown'!D381</f>
        <v>27.1</v>
      </c>
      <c r="F104" s="8">
        <f>'[1]Removal pace breakdown'!E381</f>
        <v>26</v>
      </c>
      <c r="G104" s="8">
        <f>'[1]Removal pace breakdown'!F381</f>
        <v>14.5</v>
      </c>
      <c r="H104" s="8">
        <f>'[1]Removal pace breakdown'!G381</f>
        <v>15</v>
      </c>
      <c r="I104" s="8">
        <f>'[1]Removal pace breakdown'!H381</f>
        <v>10.4</v>
      </c>
      <c r="J104" s="16">
        <f>'[1]Removal pace breakdown'!I381</f>
        <v>8.8000000000000007</v>
      </c>
      <c r="K104" s="8">
        <f>'[1]Removal pace breakdown'!J381</f>
        <v>7.5</v>
      </c>
      <c r="L104" s="8">
        <f>'[1]Removal pace breakdown'!K381</f>
        <v>4.7</v>
      </c>
      <c r="M104" s="8">
        <f>'[1]Removal pace breakdown'!L381</f>
        <v>4</v>
      </c>
      <c r="N104" s="8">
        <f>'[1]Removal pace breakdown'!M381</f>
        <v>8</v>
      </c>
      <c r="O104" s="8">
        <f>'[1]Removal pace breakdown'!N381</f>
        <v>7.2</v>
      </c>
      <c r="P104" s="8">
        <f>'[1]Removal pace breakdown'!O381</f>
        <v>7</v>
      </c>
      <c r="Q104" s="8">
        <f>'[1]Removal pace breakdown'!P381</f>
        <v>4.0999999999999996</v>
      </c>
      <c r="R104" s="8">
        <f>'[1]Removal pace breakdown'!Q381</f>
        <v>2</v>
      </c>
      <c r="S104" s="16">
        <f>'[1]Removal pace breakdown'!R381</f>
        <v>8.6</v>
      </c>
      <c r="T104" s="8">
        <f>'[1]Removal pace breakdown'!S381</f>
        <v>7.5</v>
      </c>
      <c r="U104" s="8">
        <f>'[1]Removal pace breakdown'!T381</f>
        <v>1.8</v>
      </c>
      <c r="V104" s="8">
        <f>'[1]Removal pace breakdown'!U381</f>
        <v>7</v>
      </c>
      <c r="W104" s="16">
        <f>'[1]Removal pace breakdown'!V381</f>
        <v>2</v>
      </c>
      <c r="X104" s="16">
        <f>'[1]Removal pace breakdown'!W381</f>
        <v>4</v>
      </c>
      <c r="Y104" s="8">
        <f>'[1]Removal pace breakdown'!X381</f>
        <v>2.5</v>
      </c>
      <c r="Z104" s="8">
        <f>'[1]Removal pace breakdown'!Y381</f>
        <v>0.5</v>
      </c>
      <c r="AA104" s="16">
        <f>'[1]Removal pace breakdown'!Z381</f>
        <v>0.4</v>
      </c>
      <c r="AB104" s="16">
        <f>'[1]Removal pace breakdown'!AA381</f>
        <v>0.2</v>
      </c>
      <c r="AC104" s="8">
        <f>'[1]Removal pace breakdown'!AB381</f>
        <v>0.6</v>
      </c>
      <c r="AD104" s="8">
        <f>'[1]Removal pace breakdown'!AC381</f>
        <v>1.5</v>
      </c>
      <c r="AE104" s="8">
        <f>'[1]Removal pace breakdown'!AD381</f>
        <v>0.5</v>
      </c>
      <c r="AF104" s="16">
        <f>'[1]Removal pace breakdown'!AE381</f>
        <v>0.8</v>
      </c>
      <c r="AG104" s="16">
        <f>'[1]Removal pace breakdown'!AF381</f>
        <v>0</v>
      </c>
      <c r="AH104" s="8">
        <f>'[1]Removal pace breakdown'!AG381</f>
        <v>1</v>
      </c>
      <c r="AI104" s="8">
        <f>'[1]Removal pace breakdown'!AH381</f>
        <v>5.6</v>
      </c>
      <c r="AJ104" s="8">
        <f>'[1]Removal pace breakdown'!AI381</f>
        <v>1</v>
      </c>
      <c r="AK104" s="8">
        <f>'[1]Removal pace breakdown'!AJ381</f>
        <v>0</v>
      </c>
      <c r="AL104" s="8">
        <f>'[1]Removal pace breakdown'!AK381</f>
        <v>8</v>
      </c>
      <c r="AM104" s="8">
        <f>'[1]Removal pace breakdown'!AL381</f>
        <v>6</v>
      </c>
      <c r="AN104" s="8">
        <f>'[1]Removal pace breakdown'!AM381</f>
        <v>0.6</v>
      </c>
      <c r="AO104" s="8">
        <f>'[1]Removal pace breakdown'!AN381</f>
        <v>0</v>
      </c>
      <c r="AP104" s="8">
        <f>'[1]Removal pace breakdown'!AO381</f>
        <v>1</v>
      </c>
      <c r="AQ104" s="8">
        <f>'[1]Removal pace breakdown'!AP381</f>
        <v>4.37</v>
      </c>
      <c r="AR104" s="17">
        <f t="shared" si="63"/>
        <v>258.77</v>
      </c>
      <c r="AS104" s="17">
        <f t="shared" si="64"/>
        <v>14.4</v>
      </c>
      <c r="AT104" s="17">
        <f t="shared" si="65"/>
        <v>76.599999999999994</v>
      </c>
      <c r="AU104" s="17">
        <f t="shared" si="66"/>
        <v>66.87</v>
      </c>
      <c r="AV104" s="17">
        <f t="shared" si="67"/>
        <v>76.099999999999994</v>
      </c>
      <c r="AW104" s="17">
        <f t="shared" si="68"/>
        <v>24.799999999999997</v>
      </c>
      <c r="AX104" s="63">
        <f t="shared" si="61"/>
        <v>1811.3899999999999</v>
      </c>
    </row>
    <row r="105" spans="1:50">
      <c r="A105" s="56" t="str">
        <f t="shared" si="62"/>
        <v>20182</v>
      </c>
      <c r="B105" s="15">
        <f>'[1]Removal pace breakdown'!A382</f>
        <v>43112</v>
      </c>
      <c r="C105" s="8">
        <f>'[1]Removal pace breakdown'!B382</f>
        <v>29</v>
      </c>
      <c r="D105" s="8">
        <f>'[1]Removal pace breakdown'!C382</f>
        <v>20</v>
      </c>
      <c r="E105" s="8">
        <f>'[1]Removal pace breakdown'!D382</f>
        <v>25.9</v>
      </c>
      <c r="F105" s="8">
        <f>'[1]Removal pace breakdown'!E382</f>
        <v>27.5</v>
      </c>
      <c r="G105" s="8">
        <f>'[1]Removal pace breakdown'!F382</f>
        <v>16</v>
      </c>
      <c r="H105" s="8">
        <f>'[1]Removal pace breakdown'!G382</f>
        <v>15</v>
      </c>
      <c r="I105" s="8">
        <f>'[1]Removal pace breakdown'!H382</f>
        <v>10.8</v>
      </c>
      <c r="J105" s="16">
        <f>'[1]Removal pace breakdown'!I382</f>
        <v>9.6999999999999993</v>
      </c>
      <c r="K105" s="8">
        <f>'[1]Removal pace breakdown'!J382</f>
        <v>6.32</v>
      </c>
      <c r="L105" s="8">
        <f>'[1]Removal pace breakdown'!K382</f>
        <v>3.6</v>
      </c>
      <c r="M105" s="8">
        <f>'[1]Removal pace breakdown'!L382</f>
        <v>4</v>
      </c>
      <c r="N105" s="8">
        <f>'[1]Removal pace breakdown'!M382</f>
        <v>9</v>
      </c>
      <c r="O105" s="8">
        <f>'[1]Removal pace breakdown'!N382</f>
        <v>9</v>
      </c>
      <c r="P105" s="8">
        <f>'[1]Removal pace breakdown'!O382</f>
        <v>6.5</v>
      </c>
      <c r="Q105" s="8">
        <f>'[1]Removal pace breakdown'!P382</f>
        <v>4</v>
      </c>
      <c r="R105" s="8">
        <f>'[1]Removal pace breakdown'!Q382</f>
        <v>2.6</v>
      </c>
      <c r="S105" s="16">
        <f>'[1]Removal pace breakdown'!R382</f>
        <v>8</v>
      </c>
      <c r="T105" s="8">
        <f>'[1]Removal pace breakdown'!S382</f>
        <v>7.5</v>
      </c>
      <c r="U105" s="8">
        <f>'[1]Removal pace breakdown'!T382</f>
        <v>1.95</v>
      </c>
      <c r="V105" s="8">
        <f>'[1]Removal pace breakdown'!U382</f>
        <v>9.3000000000000007</v>
      </c>
      <c r="W105" s="16">
        <f>'[1]Removal pace breakdown'!V382</f>
        <v>2</v>
      </c>
      <c r="X105" s="16">
        <f>'[1]Removal pace breakdown'!W382</f>
        <v>4.3</v>
      </c>
      <c r="Y105" s="8">
        <f>'[1]Removal pace breakdown'!X382</f>
        <v>4</v>
      </c>
      <c r="Z105" s="8">
        <f>'[1]Removal pace breakdown'!Y382</f>
        <v>0.5</v>
      </c>
      <c r="AA105" s="16">
        <f>'[1]Removal pace breakdown'!Z382</f>
        <v>0.3</v>
      </c>
      <c r="AB105" s="16">
        <f>'[1]Removal pace breakdown'!AA382</f>
        <v>0.2</v>
      </c>
      <c r="AC105" s="8">
        <f>'[1]Removal pace breakdown'!AB382</f>
        <v>0.6</v>
      </c>
      <c r="AD105" s="8">
        <f>'[1]Removal pace breakdown'!AC382</f>
        <v>1.5</v>
      </c>
      <c r="AE105" s="8">
        <f>'[1]Removal pace breakdown'!AD382</f>
        <v>0.3</v>
      </c>
      <c r="AF105" s="16">
        <f>'[1]Removal pace breakdown'!AE382</f>
        <v>0.8</v>
      </c>
      <c r="AG105" s="16">
        <f>'[1]Removal pace breakdown'!AF382</f>
        <v>0</v>
      </c>
      <c r="AH105" s="8">
        <f>'[1]Removal pace breakdown'!AG382</f>
        <v>0</v>
      </c>
      <c r="AI105" s="8">
        <f>'[1]Removal pace breakdown'!AH382</f>
        <v>5.6</v>
      </c>
      <c r="AJ105" s="8">
        <f>'[1]Removal pace breakdown'!AI382</f>
        <v>1.4</v>
      </c>
      <c r="AK105" s="8">
        <f>'[1]Removal pace breakdown'!AJ382</f>
        <v>0</v>
      </c>
      <c r="AL105" s="8">
        <f>'[1]Removal pace breakdown'!AK382</f>
        <v>10</v>
      </c>
      <c r="AM105" s="8">
        <f>'[1]Removal pace breakdown'!AL382</f>
        <v>5.5</v>
      </c>
      <c r="AN105" s="8">
        <f>'[1]Removal pace breakdown'!AM382</f>
        <v>0.6</v>
      </c>
      <c r="AO105" s="8">
        <f>'[1]Removal pace breakdown'!AN382</f>
        <v>0</v>
      </c>
      <c r="AP105" s="8">
        <f>'[1]Removal pace breakdown'!AO382</f>
        <v>1</v>
      </c>
      <c r="AQ105" s="8">
        <f>'[1]Removal pace breakdown'!AP382</f>
        <v>4</v>
      </c>
      <c r="AR105" s="17">
        <f t="shared" si="63"/>
        <v>268.27000000000004</v>
      </c>
      <c r="AS105" s="17">
        <f t="shared" si="64"/>
        <v>15.5</v>
      </c>
      <c r="AT105" s="17">
        <f t="shared" si="65"/>
        <v>78.900000000000006</v>
      </c>
      <c r="AU105" s="17">
        <f t="shared" si="66"/>
        <v>68.699999999999989</v>
      </c>
      <c r="AV105" s="17">
        <f t="shared" si="67"/>
        <v>79.86999999999999</v>
      </c>
      <c r="AW105" s="17">
        <f t="shared" si="68"/>
        <v>25.3</v>
      </c>
      <c r="AX105" s="63">
        <f t="shared" si="61"/>
        <v>1877.8900000000003</v>
      </c>
    </row>
    <row r="106" spans="1:50">
      <c r="A106" s="56" t="str">
        <f t="shared" si="62"/>
        <v>20183</v>
      </c>
      <c r="B106" s="15">
        <f>'[1]Removal pace breakdown'!A383</f>
        <v>43119</v>
      </c>
      <c r="C106" s="8">
        <f>'[1]Removal pace breakdown'!B383</f>
        <v>31</v>
      </c>
      <c r="D106" s="8">
        <f>'[1]Removal pace breakdown'!C383</f>
        <v>19.5</v>
      </c>
      <c r="E106" s="8">
        <f>'[1]Removal pace breakdown'!D383</f>
        <v>17</v>
      </c>
      <c r="F106" s="8">
        <f>'[1]Removal pace breakdown'!E383</f>
        <v>15.7</v>
      </c>
      <c r="G106" s="8">
        <f>'[1]Removal pace breakdown'!F383</f>
        <v>17.5</v>
      </c>
      <c r="H106" s="8">
        <f>'[1]Removal pace breakdown'!G383</f>
        <v>17</v>
      </c>
      <c r="I106" s="8">
        <f>'[1]Removal pace breakdown'!H383</f>
        <v>11</v>
      </c>
      <c r="J106" s="16">
        <f>'[1]Removal pace breakdown'!I383</f>
        <v>7.6</v>
      </c>
      <c r="K106" s="8">
        <f>'[1]Removal pace breakdown'!J383</f>
        <v>7.35</v>
      </c>
      <c r="L106" s="8">
        <f>'[1]Removal pace breakdown'!K383</f>
        <v>4.5999999999999996</v>
      </c>
      <c r="M106" s="8">
        <f>'[1]Removal pace breakdown'!L383</f>
        <v>4</v>
      </c>
      <c r="N106" s="8">
        <f>'[1]Removal pace breakdown'!M383</f>
        <v>9</v>
      </c>
      <c r="O106" s="8">
        <f>'[1]Removal pace breakdown'!N383</f>
        <v>9</v>
      </c>
      <c r="P106" s="8">
        <f>'[1]Removal pace breakdown'!O383</f>
        <v>7</v>
      </c>
      <c r="Q106" s="8">
        <f>'[1]Removal pace breakdown'!P383</f>
        <v>5.0999999999999996</v>
      </c>
      <c r="R106" s="8">
        <f>'[1]Removal pace breakdown'!Q383</f>
        <v>2.5</v>
      </c>
      <c r="S106" s="16">
        <f>'[1]Removal pace breakdown'!R383</f>
        <v>7.6</v>
      </c>
      <c r="T106" s="8">
        <f>'[1]Removal pace breakdown'!S383</f>
        <v>7.5</v>
      </c>
      <c r="U106" s="8">
        <f>'[1]Removal pace breakdown'!T383</f>
        <v>1.95</v>
      </c>
      <c r="V106" s="8">
        <f>'[1]Removal pace breakdown'!U383</f>
        <v>9.3000000000000007</v>
      </c>
      <c r="W106" s="16">
        <f>'[1]Removal pace breakdown'!V383</f>
        <v>2</v>
      </c>
      <c r="X106" s="16">
        <f>'[1]Removal pace breakdown'!W383</f>
        <v>3.5</v>
      </c>
      <c r="Y106" s="8">
        <f>'[1]Removal pace breakdown'!X383</f>
        <v>2.5</v>
      </c>
      <c r="Z106" s="8">
        <f>'[1]Removal pace breakdown'!Y383</f>
        <v>0.5</v>
      </c>
      <c r="AA106" s="16">
        <f>'[1]Removal pace breakdown'!Z383</f>
        <v>0.5</v>
      </c>
      <c r="AB106" s="16">
        <f>'[1]Removal pace breakdown'!AA383</f>
        <v>0</v>
      </c>
      <c r="AC106" s="8">
        <f>'[1]Removal pace breakdown'!AB383</f>
        <v>0.6</v>
      </c>
      <c r="AD106" s="8">
        <f>'[1]Removal pace breakdown'!AC383</f>
        <v>1.5</v>
      </c>
      <c r="AE106" s="8">
        <f>'[1]Removal pace breakdown'!AD383</f>
        <v>0.2</v>
      </c>
      <c r="AF106" s="16">
        <f>'[1]Removal pace breakdown'!AE383</f>
        <v>0.8</v>
      </c>
      <c r="AG106" s="16">
        <f>'[1]Removal pace breakdown'!AF383</f>
        <v>0</v>
      </c>
      <c r="AH106" s="8">
        <f>'[1]Removal pace breakdown'!AG383</f>
        <v>0</v>
      </c>
      <c r="AI106" s="8">
        <f>'[1]Removal pace breakdown'!AH383</f>
        <v>5.6</v>
      </c>
      <c r="AJ106" s="8">
        <f>'[1]Removal pace breakdown'!AI383</f>
        <v>0.95</v>
      </c>
      <c r="AK106" s="8">
        <f>'[1]Removal pace breakdown'!AJ383</f>
        <v>0</v>
      </c>
      <c r="AL106" s="8">
        <f>'[1]Removal pace breakdown'!AK383</f>
        <v>5</v>
      </c>
      <c r="AM106" s="8">
        <f>'[1]Removal pace breakdown'!AL383</f>
        <v>6</v>
      </c>
      <c r="AN106" s="8">
        <f>'[1]Removal pace breakdown'!AM383</f>
        <v>0.7</v>
      </c>
      <c r="AO106" s="8">
        <f>'[1]Removal pace breakdown'!AN383</f>
        <v>0</v>
      </c>
      <c r="AP106" s="8">
        <f>'[1]Removal pace breakdown'!AO383</f>
        <v>1</v>
      </c>
      <c r="AQ106" s="8">
        <f>'[1]Removal pace breakdown'!AP383</f>
        <v>9.3000000000000007</v>
      </c>
      <c r="AR106" s="17">
        <f t="shared" si="63"/>
        <v>251.84999999999994</v>
      </c>
      <c r="AS106" s="17">
        <f t="shared" si="64"/>
        <v>16.05</v>
      </c>
      <c r="AT106" s="17">
        <f t="shared" si="65"/>
        <v>55.2</v>
      </c>
      <c r="AU106" s="17">
        <f t="shared" si="66"/>
        <v>75.7</v>
      </c>
      <c r="AV106" s="17">
        <f t="shared" si="67"/>
        <v>82.899999999999991</v>
      </c>
      <c r="AW106" s="17">
        <f t="shared" si="68"/>
        <v>22</v>
      </c>
      <c r="AX106" s="63">
        <f t="shared" si="61"/>
        <v>1762.9499999999996</v>
      </c>
    </row>
    <row r="107" spans="1:50">
      <c r="A107" s="56" t="str">
        <f t="shared" si="62"/>
        <v>20184</v>
      </c>
      <c r="B107" s="15">
        <f>'[1]Removal pace breakdown'!A384</f>
        <v>43126</v>
      </c>
      <c r="C107" s="8">
        <f>'[1]Removal pace breakdown'!B384</f>
        <v>30</v>
      </c>
      <c r="D107" s="8">
        <f>'[1]Removal pace breakdown'!C384</f>
        <v>20</v>
      </c>
      <c r="E107" s="8">
        <f>'[1]Removal pace breakdown'!D384</f>
        <v>25.5</v>
      </c>
      <c r="F107" s="8">
        <f>'[1]Removal pace breakdown'!E384</f>
        <v>24</v>
      </c>
      <c r="G107" s="8">
        <f>'[1]Removal pace breakdown'!F384</f>
        <v>15</v>
      </c>
      <c r="H107" s="8">
        <f>'[1]Removal pace breakdown'!G384</f>
        <v>16</v>
      </c>
      <c r="I107" s="8">
        <f>'[1]Removal pace breakdown'!H384</f>
        <v>10.6</v>
      </c>
      <c r="J107" s="16">
        <f>'[1]Removal pace breakdown'!I384</f>
        <v>8.1</v>
      </c>
      <c r="K107" s="8">
        <f>'[1]Removal pace breakdown'!J384</f>
        <v>10.31</v>
      </c>
      <c r="L107" s="8">
        <f>'[1]Removal pace breakdown'!K384</f>
        <v>5.3</v>
      </c>
      <c r="M107" s="8">
        <f>'[1]Removal pace breakdown'!L384</f>
        <v>4</v>
      </c>
      <c r="N107" s="8">
        <f>'[1]Removal pace breakdown'!M384</f>
        <v>9</v>
      </c>
      <c r="O107" s="8">
        <f>'[1]Removal pace breakdown'!N384</f>
        <v>9</v>
      </c>
      <c r="P107" s="8">
        <f>'[1]Removal pace breakdown'!O384</f>
        <v>7</v>
      </c>
      <c r="Q107" s="8">
        <f>'[1]Removal pace breakdown'!P384</f>
        <v>3</v>
      </c>
      <c r="R107" s="8">
        <f>'[1]Removal pace breakdown'!Q384</f>
        <v>1.5</v>
      </c>
      <c r="S107" s="16">
        <f>'[1]Removal pace breakdown'!R384</f>
        <v>8.5</v>
      </c>
      <c r="T107" s="8">
        <f>'[1]Removal pace breakdown'!S384</f>
        <v>8.5</v>
      </c>
      <c r="U107" s="8">
        <f>'[1]Removal pace breakdown'!T384</f>
        <v>0.82</v>
      </c>
      <c r="V107" s="8">
        <f>'[1]Removal pace breakdown'!U384</f>
        <v>9.6</v>
      </c>
      <c r="W107" s="16">
        <f>'[1]Removal pace breakdown'!V384</f>
        <v>2</v>
      </c>
      <c r="X107" s="16">
        <f>'[1]Removal pace breakdown'!W384</f>
        <v>6.8</v>
      </c>
      <c r="Y107" s="8">
        <f>'[1]Removal pace breakdown'!X384</f>
        <v>3</v>
      </c>
      <c r="Z107" s="8">
        <f>'[1]Removal pace breakdown'!Y384</f>
        <v>0.5</v>
      </c>
      <c r="AA107" s="16">
        <f>'[1]Removal pace breakdown'!Z384</f>
        <v>0.1</v>
      </c>
      <c r="AB107" s="16">
        <f>'[1]Removal pace breakdown'!AA384</f>
        <v>0.1</v>
      </c>
      <c r="AC107" s="8">
        <f>'[1]Removal pace breakdown'!AB384</f>
        <v>0.5</v>
      </c>
      <c r="AD107" s="8">
        <f>'[1]Removal pace breakdown'!AC384</f>
        <v>1.5</v>
      </c>
      <c r="AE107" s="8">
        <f>'[1]Removal pace breakdown'!AD384</f>
        <v>0.3</v>
      </c>
      <c r="AF107" s="16">
        <f>'[1]Removal pace breakdown'!AE384</f>
        <v>0.8</v>
      </c>
      <c r="AG107" s="16">
        <f>'[1]Removal pace breakdown'!AF384</f>
        <v>0</v>
      </c>
      <c r="AH107" s="8">
        <f>'[1]Removal pace breakdown'!AG384</f>
        <v>0</v>
      </c>
      <c r="AI107" s="8">
        <f>'[1]Removal pace breakdown'!AH384</f>
        <v>5.6</v>
      </c>
      <c r="AJ107" s="8">
        <f>'[1]Removal pace breakdown'!AI384</f>
        <v>1</v>
      </c>
      <c r="AK107" s="8">
        <f>'[1]Removal pace breakdown'!AJ384</f>
        <v>0</v>
      </c>
      <c r="AL107" s="8">
        <f>'[1]Removal pace breakdown'!AK384</f>
        <v>10</v>
      </c>
      <c r="AM107" s="8">
        <f>'[1]Removal pace breakdown'!AL384</f>
        <v>6.5</v>
      </c>
      <c r="AN107" s="8">
        <f>'[1]Removal pace breakdown'!AM384</f>
        <v>0.6</v>
      </c>
      <c r="AO107" s="8">
        <f>'[1]Removal pace breakdown'!AN384</f>
        <v>0</v>
      </c>
      <c r="AP107" s="8">
        <f>'[1]Removal pace breakdown'!AO384</f>
        <v>1</v>
      </c>
      <c r="AQ107" s="8">
        <f>'[1]Removal pace breakdown'!AP384</f>
        <v>8.5</v>
      </c>
      <c r="AR107" s="17">
        <f t="shared" si="63"/>
        <v>274.53000000000003</v>
      </c>
      <c r="AS107" s="17">
        <f t="shared" si="64"/>
        <v>16.8</v>
      </c>
      <c r="AT107" s="17">
        <f t="shared" si="65"/>
        <v>76</v>
      </c>
      <c r="AU107" s="17">
        <f t="shared" si="66"/>
        <v>73.999999999999986</v>
      </c>
      <c r="AV107" s="17">
        <f t="shared" si="67"/>
        <v>81.33</v>
      </c>
      <c r="AW107" s="17">
        <f t="shared" si="68"/>
        <v>26.400000000000006</v>
      </c>
      <c r="AX107" s="63">
        <f t="shared" si="61"/>
        <v>1921.7100000000003</v>
      </c>
    </row>
    <row r="108" spans="1:50">
      <c r="A108" s="56" t="str">
        <f t="shared" si="62"/>
        <v>20185</v>
      </c>
      <c r="B108" s="15">
        <f>'[1]Removal pace breakdown'!A385</f>
        <v>43133</v>
      </c>
      <c r="C108" s="8">
        <f>'[1]Removal pace breakdown'!B385</f>
        <v>24</v>
      </c>
      <c r="D108" s="8">
        <f>'[1]Removal pace breakdown'!C385</f>
        <v>23.5</v>
      </c>
      <c r="E108" s="8">
        <f>'[1]Removal pace breakdown'!D385</f>
        <v>26</v>
      </c>
      <c r="F108" s="8">
        <f>'[1]Removal pace breakdown'!E385</f>
        <v>30</v>
      </c>
      <c r="G108" s="8">
        <f>'[1]Removal pace breakdown'!F385</f>
        <v>14</v>
      </c>
      <c r="H108" s="8">
        <f>'[1]Removal pace breakdown'!G385</f>
        <v>16</v>
      </c>
      <c r="I108" s="8">
        <f>'[1]Removal pace breakdown'!H385</f>
        <v>11.9</v>
      </c>
      <c r="J108" s="16">
        <f>'[1]Removal pace breakdown'!I385</f>
        <v>9.1999999999999993</v>
      </c>
      <c r="K108" s="8">
        <f>'[1]Removal pace breakdown'!J385</f>
        <v>8.36</v>
      </c>
      <c r="L108" s="8">
        <f>'[1]Removal pace breakdown'!K385</f>
        <v>3.9</v>
      </c>
      <c r="M108" s="8">
        <f>'[1]Removal pace breakdown'!L385</f>
        <v>4</v>
      </c>
      <c r="N108" s="8">
        <f>'[1]Removal pace breakdown'!M385</f>
        <v>9</v>
      </c>
      <c r="O108" s="8">
        <f>'[1]Removal pace breakdown'!N385</f>
        <v>9</v>
      </c>
      <c r="P108" s="8">
        <f>'[1]Removal pace breakdown'!O385</f>
        <v>5</v>
      </c>
      <c r="Q108" s="8">
        <f>'[1]Removal pace breakdown'!P385</f>
        <v>3</v>
      </c>
      <c r="R108" s="8">
        <f>'[1]Removal pace breakdown'!Q385</f>
        <v>1.5</v>
      </c>
      <c r="S108" s="16">
        <f>'[1]Removal pace breakdown'!R385</f>
        <v>10</v>
      </c>
      <c r="T108" s="8">
        <f>'[1]Removal pace breakdown'!S385</f>
        <v>7.5</v>
      </c>
      <c r="U108" s="8">
        <f>'[1]Removal pace breakdown'!T385</f>
        <v>1.5</v>
      </c>
      <c r="V108" s="8">
        <f>'[1]Removal pace breakdown'!U385</f>
        <v>10</v>
      </c>
      <c r="W108" s="16">
        <f>'[1]Removal pace breakdown'!V385</f>
        <v>2</v>
      </c>
      <c r="X108" s="16">
        <f>'[1]Removal pace breakdown'!W385</f>
        <v>7.1</v>
      </c>
      <c r="Y108" s="8">
        <f>'[1]Removal pace breakdown'!X385</f>
        <v>1.5</v>
      </c>
      <c r="Z108" s="8">
        <f>'[1]Removal pace breakdown'!Y385</f>
        <v>0.5</v>
      </c>
      <c r="AA108" s="16">
        <f>'[1]Removal pace breakdown'!Z385</f>
        <v>0.4</v>
      </c>
      <c r="AB108" s="16">
        <f>'[1]Removal pace breakdown'!AA385</f>
        <v>0</v>
      </c>
      <c r="AC108" s="8">
        <f>'[1]Removal pace breakdown'!AB385</f>
        <v>0.5</v>
      </c>
      <c r="AD108" s="8">
        <f>'[1]Removal pace breakdown'!AC385</f>
        <v>1.6</v>
      </c>
      <c r="AE108" s="8">
        <f>'[1]Removal pace breakdown'!AD385</f>
        <v>0.17</v>
      </c>
      <c r="AF108" s="16">
        <f>'[1]Removal pace breakdown'!AE385</f>
        <v>0.8</v>
      </c>
      <c r="AG108" s="16">
        <f>'[1]Removal pace breakdown'!AF385</f>
        <v>0</v>
      </c>
      <c r="AH108" s="8">
        <f>'[1]Removal pace breakdown'!AG385</f>
        <v>0</v>
      </c>
      <c r="AI108" s="8">
        <f>'[1]Removal pace breakdown'!AH385</f>
        <v>5.6</v>
      </c>
      <c r="AJ108" s="8">
        <f>'[1]Removal pace breakdown'!AI385</f>
        <v>0.4</v>
      </c>
      <c r="AK108" s="8">
        <f>'[1]Removal pace breakdown'!AJ385</f>
        <v>0</v>
      </c>
      <c r="AL108" s="8">
        <f>'[1]Removal pace breakdown'!AK385</f>
        <v>11</v>
      </c>
      <c r="AM108" s="8">
        <f>'[1]Removal pace breakdown'!AL385</f>
        <v>7</v>
      </c>
      <c r="AN108" s="8">
        <f>'[1]Removal pace breakdown'!AM385</f>
        <v>0.9</v>
      </c>
      <c r="AO108" s="8">
        <f>'[1]Removal pace breakdown'!AN385</f>
        <v>0</v>
      </c>
      <c r="AP108" s="8">
        <f>'[1]Removal pace breakdown'!AO385</f>
        <v>1</v>
      </c>
      <c r="AQ108" s="8">
        <f>'[1]Removal pace breakdown'!AP385</f>
        <v>6.8</v>
      </c>
      <c r="AR108" s="17">
        <f t="shared" si="63"/>
        <v>274.62999999999994</v>
      </c>
      <c r="AS108" s="17">
        <f t="shared" si="64"/>
        <v>14.9</v>
      </c>
      <c r="AT108" s="17">
        <f t="shared" si="65"/>
        <v>83.5</v>
      </c>
      <c r="AU108" s="17">
        <f t="shared" si="66"/>
        <v>71.27</v>
      </c>
      <c r="AV108" s="17">
        <f t="shared" si="67"/>
        <v>75.459999999999994</v>
      </c>
      <c r="AW108" s="17">
        <f t="shared" si="68"/>
        <v>29.499999999999996</v>
      </c>
      <c r="AX108" s="63">
        <f t="shared" si="61"/>
        <v>1922.4099999999996</v>
      </c>
    </row>
    <row r="109" spans="1:50">
      <c r="A109" s="56" t="str">
        <f t="shared" si="62"/>
        <v>20186</v>
      </c>
      <c r="B109" s="15">
        <f>'[1]Removal pace breakdown'!A386</f>
        <v>43140</v>
      </c>
      <c r="C109" s="8">
        <f>'[1]Removal pace breakdown'!B386</f>
        <v>27</v>
      </c>
      <c r="D109" s="8">
        <f>'[1]Removal pace breakdown'!C386</f>
        <v>25.1</v>
      </c>
      <c r="E109" s="8">
        <f>'[1]Removal pace breakdown'!D386</f>
        <v>30.8</v>
      </c>
      <c r="F109" s="8">
        <f>'[1]Removal pace breakdown'!E386</f>
        <v>35</v>
      </c>
      <c r="G109" s="8">
        <f>'[1]Removal pace breakdown'!F386</f>
        <v>14</v>
      </c>
      <c r="H109" s="8">
        <f>'[1]Removal pace breakdown'!G386</f>
        <v>18</v>
      </c>
      <c r="I109" s="8">
        <f>'[1]Removal pace breakdown'!H386</f>
        <v>14.3</v>
      </c>
      <c r="J109" s="16">
        <f>'[1]Removal pace breakdown'!I386</f>
        <v>12</v>
      </c>
      <c r="K109" s="8">
        <f>'[1]Removal pace breakdown'!J386</f>
        <v>8.31</v>
      </c>
      <c r="L109" s="8">
        <f>'[1]Removal pace breakdown'!K386</f>
        <v>4.7</v>
      </c>
      <c r="M109" s="8">
        <f>'[1]Removal pace breakdown'!L386</f>
        <v>4</v>
      </c>
      <c r="N109" s="8">
        <f>'[1]Removal pace breakdown'!M386</f>
        <v>10</v>
      </c>
      <c r="O109" s="8">
        <f>'[1]Removal pace breakdown'!N386</f>
        <v>9</v>
      </c>
      <c r="P109" s="8">
        <f>'[1]Removal pace breakdown'!O386</f>
        <v>5</v>
      </c>
      <c r="Q109" s="8">
        <f>'[1]Removal pace breakdown'!P386</f>
        <v>3.7</v>
      </c>
      <c r="R109" s="8">
        <f>'[1]Removal pace breakdown'!Q386</f>
        <v>1.8</v>
      </c>
      <c r="S109" s="16">
        <f>'[1]Removal pace breakdown'!R386</f>
        <v>10</v>
      </c>
      <c r="T109" s="8">
        <f>'[1]Removal pace breakdown'!S386</f>
        <v>9</v>
      </c>
      <c r="U109" s="8">
        <f>'[1]Removal pace breakdown'!T386</f>
        <v>0.9</v>
      </c>
      <c r="V109" s="8">
        <f>'[1]Removal pace breakdown'!U386</f>
        <v>14.4</v>
      </c>
      <c r="W109" s="16">
        <f>'[1]Removal pace breakdown'!V386</f>
        <v>2</v>
      </c>
      <c r="X109" s="16">
        <f>'[1]Removal pace breakdown'!W386</f>
        <v>7.8</v>
      </c>
      <c r="Y109" s="8">
        <f>'[1]Removal pace breakdown'!X386</f>
        <v>2</v>
      </c>
      <c r="Z109" s="8">
        <f>'[1]Removal pace breakdown'!Y386</f>
        <v>0.5</v>
      </c>
      <c r="AA109" s="16">
        <f>'[1]Removal pace breakdown'!Z386</f>
        <v>0.3</v>
      </c>
      <c r="AB109" s="16">
        <f>'[1]Removal pace breakdown'!AA386</f>
        <v>0.38</v>
      </c>
      <c r="AC109" s="8">
        <f>'[1]Removal pace breakdown'!AB386</f>
        <v>0.6</v>
      </c>
      <c r="AD109" s="8">
        <f>'[1]Removal pace breakdown'!AC386</f>
        <v>1.5</v>
      </c>
      <c r="AE109" s="8">
        <f>'[1]Removal pace breakdown'!AD386</f>
        <v>0.4</v>
      </c>
      <c r="AF109" s="16">
        <f>'[1]Removal pace breakdown'!AE386</f>
        <v>0.8</v>
      </c>
      <c r="AG109" s="16">
        <f>'[1]Removal pace breakdown'!AF386</f>
        <v>0</v>
      </c>
      <c r="AH109" s="8">
        <f>'[1]Removal pace breakdown'!AG386</f>
        <v>0</v>
      </c>
      <c r="AI109" s="8">
        <f>'[1]Removal pace breakdown'!AH386</f>
        <v>5.6</v>
      </c>
      <c r="AJ109" s="8">
        <f>'[1]Removal pace breakdown'!AI386</f>
        <v>0.5</v>
      </c>
      <c r="AK109" s="8">
        <f>'[1]Removal pace breakdown'!AJ386</f>
        <v>0</v>
      </c>
      <c r="AL109" s="8">
        <f>'[1]Removal pace breakdown'!AK386</f>
        <v>14</v>
      </c>
      <c r="AM109" s="8">
        <f>'[1]Removal pace breakdown'!AL386</f>
        <v>6</v>
      </c>
      <c r="AN109" s="8">
        <f>'[1]Removal pace breakdown'!AM386</f>
        <v>0.7</v>
      </c>
      <c r="AO109" s="8">
        <f>'[1]Removal pace breakdown'!AN386</f>
        <v>0</v>
      </c>
      <c r="AP109" s="8">
        <f>'[1]Removal pace breakdown'!AO386</f>
        <v>1</v>
      </c>
      <c r="AQ109" s="8">
        <f>'[1]Removal pace breakdown'!AP386</f>
        <v>8</v>
      </c>
      <c r="AR109" s="17">
        <f t="shared" si="63"/>
        <v>309.09000000000003</v>
      </c>
      <c r="AS109" s="17">
        <f t="shared" si="64"/>
        <v>15.7</v>
      </c>
      <c r="AT109" s="17">
        <f t="shared" si="65"/>
        <v>98.3</v>
      </c>
      <c r="AU109" s="17">
        <f t="shared" si="66"/>
        <v>79.500000000000014</v>
      </c>
      <c r="AV109" s="17">
        <f t="shared" si="67"/>
        <v>82.309999999999988</v>
      </c>
      <c r="AW109" s="17">
        <f t="shared" si="68"/>
        <v>33.28</v>
      </c>
      <c r="AX109" s="63">
        <f t="shared" si="61"/>
        <v>2163.63</v>
      </c>
    </row>
    <row r="110" spans="1:50">
      <c r="A110" s="56" t="str">
        <f t="shared" si="62"/>
        <v>20189</v>
      </c>
      <c r="B110" s="15">
        <f>'[1]Removal pace breakdown'!A387</f>
        <v>43161</v>
      </c>
      <c r="C110" s="8">
        <f>'[1]Removal pace breakdown'!B387</f>
        <v>30</v>
      </c>
      <c r="D110" s="8">
        <f>'[1]Removal pace breakdown'!C387</f>
        <v>23</v>
      </c>
      <c r="E110" s="8">
        <f>'[1]Removal pace breakdown'!D387</f>
        <v>24.09</v>
      </c>
      <c r="F110" s="8">
        <f>'[1]Removal pace breakdown'!E387</f>
        <v>27</v>
      </c>
      <c r="G110" s="8">
        <f>'[1]Removal pace breakdown'!F387</f>
        <v>14</v>
      </c>
      <c r="H110" s="8">
        <f>'[1]Removal pace breakdown'!G387</f>
        <v>14</v>
      </c>
      <c r="I110" s="8">
        <f>'[1]Removal pace breakdown'!H387</f>
        <v>21.9</v>
      </c>
      <c r="J110" s="16">
        <f>'[1]Removal pace breakdown'!I387</f>
        <v>11.8</v>
      </c>
      <c r="K110" s="8">
        <f>'[1]Removal pace breakdown'!J387</f>
        <v>6.63</v>
      </c>
      <c r="L110" s="8">
        <f>'[1]Removal pace breakdown'!K387</f>
        <v>4</v>
      </c>
      <c r="M110" s="8">
        <f>'[1]Removal pace breakdown'!L387</f>
        <v>4</v>
      </c>
      <c r="N110" s="8">
        <f>'[1]Removal pace breakdown'!M387</f>
        <v>9</v>
      </c>
      <c r="O110" s="8">
        <f>'[1]Removal pace breakdown'!N387</f>
        <v>6.5</v>
      </c>
      <c r="P110" s="8">
        <f>'[1]Removal pace breakdown'!O387</f>
        <v>4</v>
      </c>
      <c r="Q110" s="8">
        <f>'[1]Removal pace breakdown'!P387</f>
        <v>2.4</v>
      </c>
      <c r="R110" s="8">
        <f>'[1]Removal pace breakdown'!Q387</f>
        <v>1.7</v>
      </c>
      <c r="S110" s="16">
        <f>'[1]Removal pace breakdown'!R387</f>
        <v>9</v>
      </c>
      <c r="T110" s="8">
        <f>'[1]Removal pace breakdown'!S387</f>
        <v>9</v>
      </c>
      <c r="U110" s="8">
        <f>'[1]Removal pace breakdown'!T387</f>
        <v>4.5</v>
      </c>
      <c r="V110" s="8">
        <f>'[1]Removal pace breakdown'!U387</f>
        <v>9.75</v>
      </c>
      <c r="W110" s="16">
        <f>'[1]Removal pace breakdown'!V387</f>
        <v>4</v>
      </c>
      <c r="X110" s="16">
        <f>'[1]Removal pace breakdown'!W387</f>
        <v>6</v>
      </c>
      <c r="Y110" s="8">
        <f>'[1]Removal pace breakdown'!X387</f>
        <v>2</v>
      </c>
      <c r="Z110" s="8">
        <f>'[1]Removal pace breakdown'!Y387</f>
        <v>0.4</v>
      </c>
      <c r="AA110" s="16">
        <f>'[1]Removal pace breakdown'!Z387</f>
        <v>0.3</v>
      </c>
      <c r="AB110" s="16">
        <f>'[1]Removal pace breakdown'!AA387</f>
        <v>0.7</v>
      </c>
      <c r="AC110" s="8">
        <f>'[1]Removal pace breakdown'!AB387</f>
        <v>0.6</v>
      </c>
      <c r="AD110" s="8">
        <f>'[1]Removal pace breakdown'!AC387</f>
        <v>2.5</v>
      </c>
      <c r="AE110" s="8">
        <f>'[1]Removal pace breakdown'!AD387</f>
        <v>0</v>
      </c>
      <c r="AF110" s="16">
        <f>'[1]Removal pace breakdown'!AE387</f>
        <v>0.8</v>
      </c>
      <c r="AG110" s="16">
        <f>'[1]Removal pace breakdown'!AF387</f>
        <v>0</v>
      </c>
      <c r="AH110" s="8">
        <f>'[1]Removal pace breakdown'!AG387</f>
        <v>0</v>
      </c>
      <c r="AI110" s="8">
        <f>'[1]Removal pace breakdown'!AH387</f>
        <v>5.6</v>
      </c>
      <c r="AJ110" s="8">
        <f>'[1]Removal pace breakdown'!AI387</f>
        <v>0.5</v>
      </c>
      <c r="AK110" s="8">
        <f>'[1]Removal pace breakdown'!AJ387</f>
        <v>0</v>
      </c>
      <c r="AL110" s="8">
        <f>'[1]Removal pace breakdown'!AK387</f>
        <v>10</v>
      </c>
      <c r="AM110" s="8">
        <f>'[1]Removal pace breakdown'!AL387</f>
        <v>7</v>
      </c>
      <c r="AN110" s="8">
        <f>'[1]Removal pace breakdown'!AM387</f>
        <v>0.7</v>
      </c>
      <c r="AO110" s="8">
        <f>'[1]Removal pace breakdown'!AN387</f>
        <v>0</v>
      </c>
      <c r="AP110" s="8">
        <f>'[1]Removal pace breakdown'!AO387</f>
        <v>1</v>
      </c>
      <c r="AQ110" s="8">
        <f>'[1]Removal pace breakdown'!AP387</f>
        <v>10.7</v>
      </c>
      <c r="AR110" s="17">
        <f t="shared" si="63"/>
        <v>289.07</v>
      </c>
      <c r="AS110" s="17">
        <f t="shared" si="64"/>
        <v>13.5</v>
      </c>
      <c r="AT110" s="17">
        <f t="shared" si="65"/>
        <v>75.490000000000009</v>
      </c>
      <c r="AU110" s="17">
        <f t="shared" si="66"/>
        <v>90.300000000000011</v>
      </c>
      <c r="AV110" s="17">
        <f t="shared" si="67"/>
        <v>77.179999999999993</v>
      </c>
      <c r="AW110" s="17">
        <f t="shared" si="68"/>
        <v>32.6</v>
      </c>
      <c r="AX110" s="63">
        <f t="shared" si="61"/>
        <v>2023.49</v>
      </c>
    </row>
    <row r="111" spans="1:50">
      <c r="A111" s="56" t="str">
        <f t="shared" si="62"/>
        <v>201810</v>
      </c>
      <c r="B111" s="15">
        <f>'[1]Removal pace breakdown'!A388</f>
        <v>43168</v>
      </c>
      <c r="C111" s="8">
        <f>'[1]Removal pace breakdown'!B388</f>
        <v>28</v>
      </c>
      <c r="D111" s="8">
        <f>'[1]Removal pace breakdown'!C388</f>
        <v>21</v>
      </c>
      <c r="E111" s="8">
        <f>'[1]Removal pace breakdown'!D388</f>
        <v>24.2</v>
      </c>
      <c r="F111" s="8">
        <f>'[1]Removal pace breakdown'!E388</f>
        <v>25.4</v>
      </c>
      <c r="G111" s="8">
        <f>'[1]Removal pace breakdown'!F388</f>
        <v>16.399999999999999</v>
      </c>
      <c r="H111" s="8">
        <f>'[1]Removal pace breakdown'!G388</f>
        <v>14</v>
      </c>
      <c r="I111" s="8">
        <f>'[1]Removal pace breakdown'!H388</f>
        <v>12.8</v>
      </c>
      <c r="J111" s="16">
        <f>'[1]Removal pace breakdown'!I388</f>
        <v>10.199999999999999</v>
      </c>
      <c r="K111" s="8">
        <f>'[1]Removal pace breakdown'!J388</f>
        <v>5.23</v>
      </c>
      <c r="L111" s="8">
        <f>'[1]Removal pace breakdown'!K388</f>
        <v>4.9000000000000004</v>
      </c>
      <c r="M111" s="8">
        <f>'[1]Removal pace breakdown'!L388</f>
        <v>4</v>
      </c>
      <c r="N111" s="8">
        <f>'[1]Removal pace breakdown'!M388</f>
        <v>9</v>
      </c>
      <c r="O111" s="8">
        <f>'[1]Removal pace breakdown'!N388</f>
        <v>6.5</v>
      </c>
      <c r="P111" s="8">
        <f>'[1]Removal pace breakdown'!O388</f>
        <v>5.6</v>
      </c>
      <c r="Q111" s="8">
        <f>'[1]Removal pace breakdown'!P388</f>
        <v>2.4</v>
      </c>
      <c r="R111" s="8">
        <f>'[1]Removal pace breakdown'!Q388</f>
        <v>1.2</v>
      </c>
      <c r="S111" s="16">
        <f>'[1]Removal pace breakdown'!R388</f>
        <v>6</v>
      </c>
      <c r="T111" s="8">
        <f>'[1]Removal pace breakdown'!S388</f>
        <v>8.75</v>
      </c>
      <c r="U111" s="8">
        <f>'[1]Removal pace breakdown'!T388</f>
        <v>0.53</v>
      </c>
      <c r="V111" s="8">
        <f>'[1]Removal pace breakdown'!U388</f>
        <v>15.1</v>
      </c>
      <c r="W111" s="16">
        <f>'[1]Removal pace breakdown'!V388</f>
        <v>4.5</v>
      </c>
      <c r="X111" s="16">
        <f>'[1]Removal pace breakdown'!W388</f>
        <v>5</v>
      </c>
      <c r="Y111" s="8">
        <f>'[1]Removal pace breakdown'!X388</f>
        <v>2</v>
      </c>
      <c r="Z111" s="8">
        <f>'[1]Removal pace breakdown'!Y388</f>
        <v>0.6</v>
      </c>
      <c r="AA111" s="16">
        <f>'[1]Removal pace breakdown'!Z388</f>
        <v>0.35</v>
      </c>
      <c r="AB111" s="16">
        <f>'[1]Removal pace breakdown'!AA388</f>
        <v>0.48</v>
      </c>
      <c r="AC111" s="8">
        <f>'[1]Removal pace breakdown'!AB388</f>
        <v>0.6</v>
      </c>
      <c r="AD111" s="8">
        <f>'[1]Removal pace breakdown'!AC388</f>
        <v>2.5</v>
      </c>
      <c r="AE111" s="8">
        <f>'[1]Removal pace breakdown'!AD388</f>
        <v>0.2</v>
      </c>
      <c r="AF111" s="16">
        <f>'[1]Removal pace breakdown'!AE388</f>
        <v>0.8</v>
      </c>
      <c r="AG111" s="16">
        <f>'[1]Removal pace breakdown'!AF388</f>
        <v>0</v>
      </c>
      <c r="AH111" s="8">
        <f>'[1]Removal pace breakdown'!AG388</f>
        <v>0</v>
      </c>
      <c r="AI111" s="8">
        <f>'[1]Removal pace breakdown'!AH388</f>
        <v>5.6</v>
      </c>
      <c r="AJ111" s="8">
        <f>'[1]Removal pace breakdown'!AI388</f>
        <v>1</v>
      </c>
      <c r="AK111" s="8">
        <f>'[1]Removal pace breakdown'!AJ388</f>
        <v>0</v>
      </c>
      <c r="AL111" s="8">
        <f>'[1]Removal pace breakdown'!AK388</f>
        <v>9</v>
      </c>
      <c r="AM111" s="8">
        <f>'[1]Removal pace breakdown'!AL388</f>
        <v>6</v>
      </c>
      <c r="AN111" s="8">
        <f>'[1]Removal pace breakdown'!AM388</f>
        <v>0.9</v>
      </c>
      <c r="AO111" s="8">
        <f>'[1]Removal pace breakdown'!AN388</f>
        <v>0</v>
      </c>
      <c r="AP111" s="8">
        <f>'[1]Removal pace breakdown'!AO388</f>
        <v>1</v>
      </c>
      <c r="AQ111" s="8">
        <f>'[1]Removal pace breakdown'!AP388</f>
        <v>7.1</v>
      </c>
      <c r="AR111" s="17">
        <f t="shared" si="63"/>
        <v>268.83999999999992</v>
      </c>
      <c r="AS111" s="17">
        <f t="shared" si="64"/>
        <v>14.9</v>
      </c>
      <c r="AT111" s="17">
        <f t="shared" si="65"/>
        <v>73.199999999999989</v>
      </c>
      <c r="AU111" s="17">
        <f t="shared" si="66"/>
        <v>74</v>
      </c>
      <c r="AV111" s="17">
        <f t="shared" si="67"/>
        <v>79.41</v>
      </c>
      <c r="AW111" s="17">
        <f t="shared" si="68"/>
        <v>27.330000000000002</v>
      </c>
      <c r="AX111" s="63">
        <f t="shared" si="61"/>
        <v>1881.8799999999994</v>
      </c>
    </row>
    <row r="112" spans="1:50">
      <c r="A112" s="56" t="str">
        <f t="shared" si="62"/>
        <v>201811</v>
      </c>
      <c r="B112" s="15">
        <f>'[1]Removal pace breakdown'!A389</f>
        <v>43175</v>
      </c>
      <c r="C112" s="8">
        <f>'[1]Removal pace breakdown'!B389</f>
        <v>27.5</v>
      </c>
      <c r="D112" s="8">
        <f>'[1]Removal pace breakdown'!C389</f>
        <v>17.7</v>
      </c>
      <c r="E112" s="95">
        <f>'[1]Removal pace breakdown'!D389</f>
        <v>10.4</v>
      </c>
      <c r="F112" s="95">
        <f>'[1]Removal pace breakdown'!E389</f>
        <v>12</v>
      </c>
      <c r="G112" s="8">
        <f>'[1]Removal pace breakdown'!F389</f>
        <v>15.7</v>
      </c>
      <c r="H112" s="8">
        <f>'[1]Removal pace breakdown'!G389</f>
        <v>19</v>
      </c>
      <c r="I112" s="8">
        <f>'[1]Removal pace breakdown'!H389</f>
        <v>14.6</v>
      </c>
      <c r="J112" s="16">
        <f>'[1]Removal pace breakdown'!I389</f>
        <v>12.8</v>
      </c>
      <c r="K112" s="8">
        <f>'[1]Removal pace breakdown'!J389</f>
        <v>5.74</v>
      </c>
      <c r="L112" s="8">
        <f>'[1]Removal pace breakdown'!K389</f>
        <v>4.3</v>
      </c>
      <c r="M112" s="8">
        <f>'[1]Removal pace breakdown'!L389</f>
        <v>4</v>
      </c>
      <c r="N112" s="8">
        <f>'[1]Removal pace breakdown'!M389</f>
        <v>9</v>
      </c>
      <c r="O112" s="8">
        <f>'[1]Removal pace breakdown'!N389</f>
        <v>7</v>
      </c>
      <c r="P112" s="8">
        <f>'[1]Removal pace breakdown'!O389</f>
        <v>6</v>
      </c>
      <c r="Q112" s="8">
        <f>'[1]Removal pace breakdown'!P389</f>
        <v>4</v>
      </c>
      <c r="R112" s="8">
        <f>'[1]Removal pace breakdown'!Q389</f>
        <v>2</v>
      </c>
      <c r="S112" s="16">
        <f>'[1]Removal pace breakdown'!R389</f>
        <v>7</v>
      </c>
      <c r="T112" s="8">
        <f>'[1]Removal pace breakdown'!S389</f>
        <v>7.75</v>
      </c>
      <c r="U112" s="8">
        <f>'[1]Removal pace breakdown'!T389</f>
        <v>2.8</v>
      </c>
      <c r="V112" s="8">
        <f>'[1]Removal pace breakdown'!U389</f>
        <v>13</v>
      </c>
      <c r="W112" s="16">
        <f>'[1]Removal pace breakdown'!V389</f>
        <v>2.5</v>
      </c>
      <c r="X112" s="16">
        <f>'[1]Removal pace breakdown'!W389</f>
        <v>6</v>
      </c>
      <c r="Y112" s="8">
        <f>'[1]Removal pace breakdown'!X389</f>
        <v>1.5</v>
      </c>
      <c r="Z112" s="8">
        <f>'[1]Removal pace breakdown'!Y389</f>
        <v>0.5</v>
      </c>
      <c r="AA112" s="16">
        <f>'[1]Removal pace breakdown'!Z389</f>
        <v>0.3</v>
      </c>
      <c r="AB112" s="16">
        <f>'[1]Removal pace breakdown'!AA389</f>
        <v>0.78</v>
      </c>
      <c r="AC112" s="8">
        <f>'[1]Removal pace breakdown'!AB389</f>
        <v>0.5</v>
      </c>
      <c r="AD112" s="8">
        <f>'[1]Removal pace breakdown'!AC389</f>
        <v>2.2000000000000002</v>
      </c>
      <c r="AE112" s="8">
        <f>'[1]Removal pace breakdown'!AD389</f>
        <v>0.5</v>
      </c>
      <c r="AF112" s="16">
        <f>'[1]Removal pace breakdown'!AE389</f>
        <v>0.8</v>
      </c>
      <c r="AG112" s="16">
        <f>'[1]Removal pace breakdown'!AF389</f>
        <v>0</v>
      </c>
      <c r="AH112" s="8">
        <f>'[1]Removal pace breakdown'!AG389</f>
        <v>0</v>
      </c>
      <c r="AI112" s="8">
        <f>'[1]Removal pace breakdown'!AH389</f>
        <v>5.6</v>
      </c>
      <c r="AJ112" s="8">
        <f>'[1]Removal pace breakdown'!AI389</f>
        <v>0.86</v>
      </c>
      <c r="AK112" s="8">
        <f>'[1]Removal pace breakdown'!AJ389</f>
        <v>0</v>
      </c>
      <c r="AL112" s="8">
        <f>'[1]Removal pace breakdown'!AK389</f>
        <v>10</v>
      </c>
      <c r="AM112" s="8">
        <f>'[1]Removal pace breakdown'!AL389</f>
        <v>6.5</v>
      </c>
      <c r="AN112" s="8">
        <f>'[1]Removal pace breakdown'!AM389</f>
        <v>0.6</v>
      </c>
      <c r="AO112" s="8">
        <f>'[1]Removal pace breakdown'!AN389</f>
        <v>0</v>
      </c>
      <c r="AP112" s="8">
        <f>'[1]Removal pace breakdown'!AO389</f>
        <v>1</v>
      </c>
      <c r="AQ112" s="8">
        <f>'[1]Removal pace breakdown'!AP389</f>
        <v>7.4</v>
      </c>
      <c r="AR112" s="17">
        <f t="shared" si="63"/>
        <v>249.83000000000004</v>
      </c>
      <c r="AS112" s="17">
        <f t="shared" si="64"/>
        <v>14.36</v>
      </c>
      <c r="AT112" s="17">
        <f t="shared" si="65"/>
        <v>51.9</v>
      </c>
      <c r="AU112" s="17">
        <f t="shared" si="66"/>
        <v>72.300000000000011</v>
      </c>
      <c r="AV112" s="17">
        <f t="shared" si="67"/>
        <v>81.089999999999989</v>
      </c>
      <c r="AW112" s="17">
        <f t="shared" si="68"/>
        <v>30.180000000000003</v>
      </c>
      <c r="AX112" s="63">
        <f t="shared" si="61"/>
        <v>1748.8100000000004</v>
      </c>
    </row>
    <row r="113" spans="1:50">
      <c r="A113" s="56" t="str">
        <f t="shared" si="62"/>
        <v>201812</v>
      </c>
      <c r="B113" s="15">
        <f>'[1]Removal pace breakdown'!A390</f>
        <v>43182</v>
      </c>
      <c r="C113" s="8">
        <f>'[1]Removal pace breakdown'!B390</f>
        <v>22</v>
      </c>
      <c r="D113" s="8">
        <f>'[1]Removal pace breakdown'!C390</f>
        <v>17.399999999999999</v>
      </c>
      <c r="E113" s="8">
        <f>'[1]Removal pace breakdown'!D390</f>
        <v>20.3</v>
      </c>
      <c r="F113" s="8">
        <f>'[1]Removal pace breakdown'!E390</f>
        <v>24.5</v>
      </c>
      <c r="G113" s="8">
        <f>'[1]Removal pace breakdown'!F390</f>
        <v>14.5</v>
      </c>
      <c r="H113" s="8">
        <f>'[1]Removal pace breakdown'!G390</f>
        <v>20</v>
      </c>
      <c r="I113" s="8">
        <f>'[1]Removal pace breakdown'!H390</f>
        <v>11.7</v>
      </c>
      <c r="J113" s="16">
        <f>'[1]Removal pace breakdown'!I390</f>
        <v>9.6</v>
      </c>
      <c r="K113" s="8">
        <f>'[1]Removal pace breakdown'!J390</f>
        <v>4.22</v>
      </c>
      <c r="L113" s="8">
        <f>'[1]Removal pace breakdown'!K390</f>
        <v>8.6</v>
      </c>
      <c r="M113" s="8">
        <f>'[1]Removal pace breakdown'!L390</f>
        <v>4</v>
      </c>
      <c r="N113" s="8">
        <f>'[1]Removal pace breakdown'!M390</f>
        <v>9</v>
      </c>
      <c r="O113" s="8">
        <f>'[1]Removal pace breakdown'!N390</f>
        <v>6</v>
      </c>
      <c r="P113" s="8">
        <f>'[1]Removal pace breakdown'!O390</f>
        <v>6</v>
      </c>
      <c r="Q113" s="8">
        <f>'[1]Removal pace breakdown'!P390</f>
        <v>3.5</v>
      </c>
      <c r="R113" s="8">
        <f>'[1]Removal pace breakdown'!Q390</f>
        <v>1.9</v>
      </c>
      <c r="S113" s="16">
        <f>'[1]Removal pace breakdown'!R390</f>
        <v>7.6</v>
      </c>
      <c r="T113" s="8">
        <f>'[1]Removal pace breakdown'!S390</f>
        <v>7.5</v>
      </c>
      <c r="U113" s="8">
        <f>'[1]Removal pace breakdown'!T390</f>
        <v>2.2999999999999998</v>
      </c>
      <c r="V113" s="8">
        <f>'[1]Removal pace breakdown'!U390</f>
        <v>5.6</v>
      </c>
      <c r="W113" s="16">
        <f>'[1]Removal pace breakdown'!V390</f>
        <v>2</v>
      </c>
      <c r="X113" s="16">
        <f>'[1]Removal pace breakdown'!W390</f>
        <v>5.5</v>
      </c>
      <c r="Y113" s="8">
        <f>'[1]Removal pace breakdown'!X390</f>
        <v>2</v>
      </c>
      <c r="Z113" s="8">
        <f>'[1]Removal pace breakdown'!Y390</f>
        <v>0.5</v>
      </c>
      <c r="AA113" s="16">
        <f>'[1]Removal pace breakdown'!Z390</f>
        <v>0.3</v>
      </c>
      <c r="AB113" s="16">
        <f>'[1]Removal pace breakdown'!AA390</f>
        <v>0.51</v>
      </c>
      <c r="AC113" s="8">
        <f>'[1]Removal pace breakdown'!AB390</f>
        <v>0.6</v>
      </c>
      <c r="AD113" s="8">
        <f>'[1]Removal pace breakdown'!AC390</f>
        <v>2.5</v>
      </c>
      <c r="AE113" s="8">
        <f>'[1]Removal pace breakdown'!AD390</f>
        <v>0.63</v>
      </c>
      <c r="AF113" s="16">
        <f>'[1]Removal pace breakdown'!AE390</f>
        <v>0.8</v>
      </c>
      <c r="AG113" s="16">
        <f>'[1]Removal pace breakdown'!AF390</f>
        <v>0</v>
      </c>
      <c r="AH113" s="8">
        <f>'[1]Removal pace breakdown'!AG390</f>
        <v>0</v>
      </c>
      <c r="AI113" s="8">
        <f>'[1]Removal pace breakdown'!AH390</f>
        <v>5.6</v>
      </c>
      <c r="AJ113" s="8">
        <f>'[1]Removal pace breakdown'!AI390</f>
        <v>0.3</v>
      </c>
      <c r="AK113" s="8">
        <f>'[1]Removal pace breakdown'!AJ390</f>
        <v>0</v>
      </c>
      <c r="AL113" s="8">
        <f>'[1]Removal pace breakdown'!AK390</f>
        <v>12</v>
      </c>
      <c r="AM113" s="8">
        <f>'[1]Removal pace breakdown'!AL390</f>
        <v>7</v>
      </c>
      <c r="AN113" s="8">
        <f>'[1]Removal pace breakdown'!AM390</f>
        <v>0.7</v>
      </c>
      <c r="AO113" s="8">
        <f>'[1]Removal pace breakdown'!AN390</f>
        <v>0</v>
      </c>
      <c r="AP113" s="8">
        <f>'[1]Removal pace breakdown'!AO390</f>
        <v>1</v>
      </c>
      <c r="AQ113" s="8">
        <f>'[1]Removal pace breakdown'!AP390</f>
        <v>7.5</v>
      </c>
      <c r="AR113" s="17">
        <f t="shared" si="63"/>
        <v>255.66</v>
      </c>
      <c r="AS113" s="17">
        <f t="shared" si="64"/>
        <v>17.400000000000002</v>
      </c>
      <c r="AT113" s="17">
        <f t="shared" si="65"/>
        <v>77.3</v>
      </c>
      <c r="AU113" s="17">
        <f t="shared" si="66"/>
        <v>63.93</v>
      </c>
      <c r="AV113" s="17">
        <f t="shared" si="67"/>
        <v>70.72</v>
      </c>
      <c r="AW113" s="17">
        <f t="shared" si="68"/>
        <v>26.310000000000002</v>
      </c>
      <c r="AX113" s="63">
        <f t="shared" si="61"/>
        <v>1789.62</v>
      </c>
    </row>
    <row r="114" spans="1:50">
      <c r="A114" s="56" t="str">
        <f t="shared" si="62"/>
        <v>201813</v>
      </c>
      <c r="B114" s="15">
        <f>'[1]Removal pace breakdown'!A391</f>
        <v>43189</v>
      </c>
      <c r="C114" s="8">
        <f>'[1]Removal pace breakdown'!B391</f>
        <v>24</v>
      </c>
      <c r="D114" s="8">
        <f>'[1]Removal pace breakdown'!C391</f>
        <v>18.3</v>
      </c>
      <c r="E114" s="8">
        <f>'[1]Removal pace breakdown'!D391</f>
        <v>28.34</v>
      </c>
      <c r="F114" s="8">
        <f>'[1]Removal pace breakdown'!E391</f>
        <v>26.5</v>
      </c>
      <c r="G114" s="8">
        <f>'[1]Removal pace breakdown'!F391</f>
        <v>14</v>
      </c>
      <c r="H114" s="8">
        <f>'[1]Removal pace breakdown'!G391</f>
        <v>20</v>
      </c>
      <c r="I114" s="8">
        <f>'[1]Removal pace breakdown'!H391</f>
        <v>11.4</v>
      </c>
      <c r="J114" s="16">
        <f>'[1]Removal pace breakdown'!I391</f>
        <v>7</v>
      </c>
      <c r="K114" s="8">
        <f>'[1]Removal pace breakdown'!J391</f>
        <v>5.36</v>
      </c>
      <c r="L114" s="8">
        <f>'[1]Removal pace breakdown'!K391</f>
        <v>4.5</v>
      </c>
      <c r="M114" s="8">
        <f>'[1]Removal pace breakdown'!L391</f>
        <v>4</v>
      </c>
      <c r="N114" s="8">
        <f>'[1]Removal pace breakdown'!M391</f>
        <v>9</v>
      </c>
      <c r="O114" s="8">
        <f>'[1]Removal pace breakdown'!N391</f>
        <v>3.5</v>
      </c>
      <c r="P114" s="8">
        <f>'[1]Removal pace breakdown'!O391</f>
        <v>6</v>
      </c>
      <c r="Q114" s="8">
        <f>'[1]Removal pace breakdown'!P391</f>
        <v>4</v>
      </c>
      <c r="R114" s="8">
        <f>'[1]Removal pace breakdown'!Q391</f>
        <v>1.5</v>
      </c>
      <c r="S114" s="16">
        <f>'[1]Removal pace breakdown'!R391</f>
        <v>7.6</v>
      </c>
      <c r="T114" s="8">
        <f>'[1]Removal pace breakdown'!S391</f>
        <v>8.5</v>
      </c>
      <c r="U114" s="8">
        <f>'[1]Removal pace breakdown'!T391</f>
        <v>5.8</v>
      </c>
      <c r="V114" s="8">
        <f>'[1]Removal pace breakdown'!U391</f>
        <v>13</v>
      </c>
      <c r="W114" s="16">
        <f>'[1]Removal pace breakdown'!V391</f>
        <v>2</v>
      </c>
      <c r="X114" s="16">
        <f>'[1]Removal pace breakdown'!W391</f>
        <v>5.3</v>
      </c>
      <c r="Y114" s="8">
        <f>'[1]Removal pace breakdown'!X391</f>
        <v>2</v>
      </c>
      <c r="Z114" s="8">
        <f>'[1]Removal pace breakdown'!Y391</f>
        <v>0.5</v>
      </c>
      <c r="AA114" s="16">
        <f>'[1]Removal pace breakdown'!Z391</f>
        <v>0.3</v>
      </c>
      <c r="AB114" s="16">
        <f>'[1]Removal pace breakdown'!AA391</f>
        <v>0.1</v>
      </c>
      <c r="AC114" s="8">
        <f>'[1]Removal pace breakdown'!AB391</f>
        <v>0.6</v>
      </c>
      <c r="AD114" s="8">
        <f>'[1]Removal pace breakdown'!AC391</f>
        <v>2.5</v>
      </c>
      <c r="AE114" s="8">
        <f>'[1]Removal pace breakdown'!AD391</f>
        <v>0.6</v>
      </c>
      <c r="AF114" s="16">
        <f>'[1]Removal pace breakdown'!AE391</f>
        <v>0.8</v>
      </c>
      <c r="AG114" s="16">
        <f>'[1]Removal pace breakdown'!AF391</f>
        <v>0</v>
      </c>
      <c r="AH114" s="8">
        <f>'[1]Removal pace breakdown'!AG391</f>
        <v>0</v>
      </c>
      <c r="AI114" s="8">
        <f>'[1]Removal pace breakdown'!AH391</f>
        <v>5.5</v>
      </c>
      <c r="AJ114" s="8">
        <f>'[1]Removal pace breakdown'!AI391</f>
        <v>0.55000000000000004</v>
      </c>
      <c r="AK114" s="8">
        <f>'[1]Removal pace breakdown'!AJ391</f>
        <v>0</v>
      </c>
      <c r="AL114" s="8">
        <f>'[1]Removal pace breakdown'!AK391</f>
        <v>7.3</v>
      </c>
      <c r="AM114" s="8">
        <f>'[1]Removal pace breakdown'!AL391</f>
        <v>5.5</v>
      </c>
      <c r="AN114" s="8">
        <f>'[1]Removal pace breakdown'!AM391</f>
        <v>0.6</v>
      </c>
      <c r="AO114" s="8">
        <f>'[1]Removal pace breakdown'!AN391</f>
        <v>0</v>
      </c>
      <c r="AP114" s="8">
        <f>'[1]Removal pace breakdown'!AO391</f>
        <v>1</v>
      </c>
      <c r="AQ114" s="8">
        <f>'[1]Removal pace breakdown'!AP391</f>
        <v>7.6</v>
      </c>
      <c r="AR114" s="17">
        <f t="shared" si="63"/>
        <v>265.05000000000007</v>
      </c>
      <c r="AS114" s="17">
        <f t="shared" si="64"/>
        <v>11.05</v>
      </c>
      <c r="AT114" s="17">
        <f t="shared" si="65"/>
        <v>82.64</v>
      </c>
      <c r="AU114" s="17">
        <f t="shared" si="66"/>
        <v>66.499999999999986</v>
      </c>
      <c r="AV114" s="17">
        <f t="shared" si="67"/>
        <v>81.759999999999991</v>
      </c>
      <c r="AW114" s="17">
        <f t="shared" si="68"/>
        <v>23.100000000000005</v>
      </c>
      <c r="AX114" s="63">
        <f t="shared" si="61"/>
        <v>1855.3500000000004</v>
      </c>
    </row>
    <row r="115" spans="1:50">
      <c r="A115" s="56" t="str">
        <f t="shared" si="62"/>
        <v>201814</v>
      </c>
      <c r="B115" s="15">
        <f>'[1]Removal pace breakdown'!A392</f>
        <v>43196</v>
      </c>
      <c r="C115" s="8">
        <f>'[1]Removal pace breakdown'!B392</f>
        <v>23.5</v>
      </c>
      <c r="D115" s="8">
        <f>'[1]Removal pace breakdown'!C392</f>
        <v>21.5</v>
      </c>
      <c r="E115" s="8">
        <f>'[1]Removal pace breakdown'!D392</f>
        <v>28.4</v>
      </c>
      <c r="F115" s="8">
        <f>'[1]Removal pace breakdown'!E392</f>
        <v>31.5</v>
      </c>
      <c r="G115" s="8">
        <f>'[1]Removal pace breakdown'!F392</f>
        <v>15.7</v>
      </c>
      <c r="H115" s="8">
        <f>'[1]Removal pace breakdown'!G392</f>
        <v>20</v>
      </c>
      <c r="I115" s="8">
        <f>'[1]Removal pace breakdown'!H392</f>
        <v>10.3</v>
      </c>
      <c r="J115" s="16">
        <f>'[1]Removal pace breakdown'!I392</f>
        <v>7.9</v>
      </c>
      <c r="K115" s="8">
        <f>'[1]Removal pace breakdown'!J392</f>
        <v>5.13</v>
      </c>
      <c r="L115" s="8">
        <f>'[1]Removal pace breakdown'!K392</f>
        <v>4.5</v>
      </c>
      <c r="M115" s="8">
        <f>'[1]Removal pace breakdown'!L392</f>
        <v>4</v>
      </c>
      <c r="N115" s="8">
        <f>'[1]Removal pace breakdown'!M392</f>
        <v>8</v>
      </c>
      <c r="O115" s="8">
        <f>'[1]Removal pace breakdown'!N392</f>
        <v>5.5</v>
      </c>
      <c r="P115" s="8">
        <f>'[1]Removal pace breakdown'!O392</f>
        <v>5.5</v>
      </c>
      <c r="Q115" s="8">
        <f>'[1]Removal pace breakdown'!P392</f>
        <v>4</v>
      </c>
      <c r="R115" s="8">
        <f>'[1]Removal pace breakdown'!Q392</f>
        <v>1.5</v>
      </c>
      <c r="S115" s="16">
        <f>'[1]Removal pace breakdown'!R392</f>
        <v>7.3</v>
      </c>
      <c r="T115" s="8">
        <f>'[1]Removal pace breakdown'!S392</f>
        <v>7.5</v>
      </c>
      <c r="U115" s="8">
        <f>'[1]Removal pace breakdown'!T392</f>
        <v>2.6</v>
      </c>
      <c r="V115" s="8">
        <f>'[1]Removal pace breakdown'!U392</f>
        <v>10.47</v>
      </c>
      <c r="W115" s="16">
        <f>'[1]Removal pace breakdown'!V392</f>
        <v>2</v>
      </c>
      <c r="X115" s="16">
        <f>'[1]Removal pace breakdown'!W392</f>
        <v>5.5</v>
      </c>
      <c r="Y115" s="8">
        <f>'[1]Removal pace breakdown'!X392</f>
        <v>3</v>
      </c>
      <c r="Z115" s="8">
        <f>'[1]Removal pace breakdown'!Y392</f>
        <v>0.5</v>
      </c>
      <c r="AA115" s="16">
        <f>'[1]Removal pace breakdown'!Z392</f>
        <v>0.2</v>
      </c>
      <c r="AB115" s="16">
        <f>'[1]Removal pace breakdown'!AA392</f>
        <v>0</v>
      </c>
      <c r="AC115" s="8">
        <f>'[1]Removal pace breakdown'!AB392</f>
        <v>0.5</v>
      </c>
      <c r="AD115" s="8">
        <f>'[1]Removal pace breakdown'!AC392</f>
        <v>2.5</v>
      </c>
      <c r="AE115" s="8">
        <f>'[1]Removal pace breakdown'!AD392</f>
        <v>0.2</v>
      </c>
      <c r="AF115" s="16">
        <f>'[1]Removal pace breakdown'!AE392</f>
        <v>0.6</v>
      </c>
      <c r="AG115" s="16">
        <f>'[1]Removal pace breakdown'!AF392</f>
        <v>0</v>
      </c>
      <c r="AH115" s="8">
        <f>'[1]Removal pace breakdown'!AG392</f>
        <v>0</v>
      </c>
      <c r="AI115" s="8">
        <f>'[1]Removal pace breakdown'!AH392</f>
        <v>5.4</v>
      </c>
      <c r="AJ115" s="8">
        <f>'[1]Removal pace breakdown'!AI392</f>
        <v>0.5</v>
      </c>
      <c r="AK115" s="8">
        <f>'[1]Removal pace breakdown'!AJ392</f>
        <v>0</v>
      </c>
      <c r="AL115" s="8">
        <f>'[1]Removal pace breakdown'!AK392</f>
        <v>12</v>
      </c>
      <c r="AM115" s="8">
        <f>'[1]Removal pace breakdown'!AL392</f>
        <v>5.5</v>
      </c>
      <c r="AN115" s="8">
        <f>'[1]Removal pace breakdown'!AM392</f>
        <v>0.6</v>
      </c>
      <c r="AO115" s="8">
        <f>'[1]Removal pace breakdown'!AN392</f>
        <v>0</v>
      </c>
      <c r="AP115" s="8">
        <f>'[1]Removal pace breakdown'!AO392</f>
        <v>1</v>
      </c>
      <c r="AQ115" s="8">
        <f>'[1]Removal pace breakdown'!AP392</f>
        <v>7.48</v>
      </c>
      <c r="AR115" s="17">
        <f t="shared" si="63"/>
        <v>272.28000000000009</v>
      </c>
      <c r="AS115" s="17">
        <f t="shared" si="64"/>
        <v>13</v>
      </c>
      <c r="AT115" s="17">
        <f t="shared" si="65"/>
        <v>92.4</v>
      </c>
      <c r="AU115" s="17">
        <f t="shared" si="66"/>
        <v>67.58</v>
      </c>
      <c r="AV115" s="17">
        <f t="shared" si="67"/>
        <v>75.8</v>
      </c>
      <c r="AW115" s="17">
        <f t="shared" si="68"/>
        <v>23.5</v>
      </c>
      <c r="AX115" s="92">
        <f t="shared" si="61"/>
        <v>1905.9600000000005</v>
      </c>
    </row>
    <row r="116" spans="1:50">
      <c r="A116" s="56" t="str">
        <f t="shared" si="62"/>
        <v>201815</v>
      </c>
      <c r="B116" s="15">
        <f>'[1]Removal pace breakdown'!A393</f>
        <v>43203</v>
      </c>
      <c r="C116" s="8">
        <f>'[1]Removal pace breakdown'!B393</f>
        <v>23</v>
      </c>
      <c r="D116" s="8">
        <f>'[1]Removal pace breakdown'!C393</f>
        <v>21</v>
      </c>
      <c r="E116" s="8">
        <f>'[1]Removal pace breakdown'!D393</f>
        <v>27.8</v>
      </c>
      <c r="F116" s="8">
        <f>'[1]Removal pace breakdown'!E393</f>
        <v>33</v>
      </c>
      <c r="G116" s="8">
        <f>'[1]Removal pace breakdown'!F393</f>
        <v>12.5</v>
      </c>
      <c r="H116" s="8">
        <f>'[1]Removal pace breakdown'!G393</f>
        <v>21</v>
      </c>
      <c r="I116" s="8">
        <f>'[1]Removal pace breakdown'!H393</f>
        <v>10.7</v>
      </c>
      <c r="J116" s="16">
        <f>'[1]Removal pace breakdown'!I393</f>
        <v>7</v>
      </c>
      <c r="K116" s="8">
        <f>'[1]Removal pace breakdown'!J393</f>
        <v>5.66</v>
      </c>
      <c r="L116" s="8">
        <f>'[1]Removal pace breakdown'!K393</f>
        <v>5.2</v>
      </c>
      <c r="M116" s="8">
        <f>'[1]Removal pace breakdown'!L393</f>
        <v>4</v>
      </c>
      <c r="N116" s="8">
        <f>'[1]Removal pace breakdown'!M393</f>
        <v>9</v>
      </c>
      <c r="O116" s="8">
        <f>'[1]Removal pace breakdown'!N393</f>
        <v>5</v>
      </c>
      <c r="P116" s="8">
        <f>'[1]Removal pace breakdown'!O393</f>
        <v>6</v>
      </c>
      <c r="Q116" s="8">
        <f>'[1]Removal pace breakdown'!P393</f>
        <v>4</v>
      </c>
      <c r="R116" s="8">
        <f>'[1]Removal pace breakdown'!Q393</f>
        <v>1.7</v>
      </c>
      <c r="S116" s="16">
        <f>'[1]Removal pace breakdown'!R393</f>
        <v>7</v>
      </c>
      <c r="T116" s="8">
        <f>'[1]Removal pace breakdown'!S393</f>
        <v>7.75</v>
      </c>
      <c r="U116" s="8">
        <f>'[1]Removal pace breakdown'!T393</f>
        <v>3</v>
      </c>
      <c r="V116" s="8">
        <f>'[1]Removal pace breakdown'!U393</f>
        <v>10.35</v>
      </c>
      <c r="W116" s="16">
        <f>'[1]Removal pace breakdown'!V393</f>
        <v>2</v>
      </c>
      <c r="X116" s="16">
        <f>'[1]Removal pace breakdown'!W393</f>
        <v>6</v>
      </c>
      <c r="Y116" s="8">
        <f>'[1]Removal pace breakdown'!X393</f>
        <v>2.5</v>
      </c>
      <c r="Z116" s="8">
        <f>'[1]Removal pace breakdown'!Y393</f>
        <v>0.5</v>
      </c>
      <c r="AA116" s="16">
        <f>'[1]Removal pace breakdown'!Z393</f>
        <v>0.3</v>
      </c>
      <c r="AB116" s="16">
        <f>'[1]Removal pace breakdown'!AA393</f>
        <v>0</v>
      </c>
      <c r="AC116" s="8">
        <f>'[1]Removal pace breakdown'!AB393</f>
        <v>0.5</v>
      </c>
      <c r="AD116" s="8">
        <f>'[1]Removal pace breakdown'!AC393</f>
        <v>2.5</v>
      </c>
      <c r="AE116" s="8">
        <f>'[1]Removal pace breakdown'!AD393</f>
        <v>0.3</v>
      </c>
      <c r="AF116" s="16">
        <f>'[1]Removal pace breakdown'!AE393</f>
        <v>0.6</v>
      </c>
      <c r="AG116" s="16">
        <f>'[1]Removal pace breakdown'!AF393</f>
        <v>0</v>
      </c>
      <c r="AH116" s="8">
        <f>'[1]Removal pace breakdown'!AG393</f>
        <v>0</v>
      </c>
      <c r="AI116" s="8">
        <f>'[1]Removal pace breakdown'!AH393</f>
        <v>5.4</v>
      </c>
      <c r="AJ116" s="8">
        <f>'[1]Removal pace breakdown'!AI393</f>
        <v>0.75</v>
      </c>
      <c r="AK116" s="8">
        <f>'[1]Removal pace breakdown'!AJ393</f>
        <v>0</v>
      </c>
      <c r="AL116" s="8">
        <f>'[1]Removal pace breakdown'!AK393</f>
        <v>12</v>
      </c>
      <c r="AM116" s="8">
        <f>'[1]Removal pace breakdown'!AL393</f>
        <v>4</v>
      </c>
      <c r="AN116" s="8">
        <f>'[1]Removal pace breakdown'!AM393</f>
        <v>0.6</v>
      </c>
      <c r="AO116" s="8">
        <f>'[1]Removal pace breakdown'!AN393</f>
        <v>0</v>
      </c>
      <c r="AP116" s="8">
        <f>'[1]Removal pace breakdown'!AO393</f>
        <v>1</v>
      </c>
      <c r="AQ116" s="8">
        <f>'[1]Removal pace breakdown'!AP393</f>
        <v>8.1999999999999993</v>
      </c>
      <c r="AR116" s="17">
        <f t="shared" si="63"/>
        <v>271.81</v>
      </c>
      <c r="AS116" s="17">
        <f t="shared" si="64"/>
        <v>13.45</v>
      </c>
      <c r="AT116" s="17">
        <f t="shared" si="65"/>
        <v>94.3</v>
      </c>
      <c r="AU116" s="17">
        <f t="shared" si="66"/>
        <v>67.8</v>
      </c>
      <c r="AV116" s="17">
        <f t="shared" si="67"/>
        <v>73.36</v>
      </c>
      <c r="AW116" s="17">
        <f t="shared" si="68"/>
        <v>22.900000000000002</v>
      </c>
      <c r="AX116" s="92">
        <f t="shared" si="61"/>
        <v>1902.67</v>
      </c>
    </row>
    <row r="117" spans="1:50">
      <c r="A117" s="56" t="str">
        <f t="shared" si="62"/>
        <v>201816</v>
      </c>
      <c r="B117" s="15">
        <f>'[1]Removal pace breakdown'!A394</f>
        <v>43210</v>
      </c>
      <c r="C117" s="8">
        <f>'[1]Removal pace breakdown'!B394</f>
        <v>30</v>
      </c>
      <c r="D117" s="8">
        <f>'[1]Removal pace breakdown'!C394</f>
        <v>23</v>
      </c>
      <c r="E117" s="8">
        <f>'[1]Removal pace breakdown'!D394</f>
        <v>30</v>
      </c>
      <c r="F117" s="8">
        <f>'[1]Removal pace breakdown'!E394</f>
        <v>33</v>
      </c>
      <c r="G117" s="8">
        <f>'[1]Removal pace breakdown'!F394</f>
        <v>15.4</v>
      </c>
      <c r="H117" s="8">
        <f>'[1]Removal pace breakdown'!G394</f>
        <v>17</v>
      </c>
      <c r="I117" s="8">
        <f>'[1]Removal pace breakdown'!H394</f>
        <v>10.9</v>
      </c>
      <c r="J117" s="16">
        <f>'[1]Removal pace breakdown'!I394</f>
        <v>6</v>
      </c>
      <c r="K117" s="8">
        <f>'[1]Removal pace breakdown'!J394</f>
        <v>4.87</v>
      </c>
      <c r="L117" s="8">
        <f>'[1]Removal pace breakdown'!K394</f>
        <v>6.3</v>
      </c>
      <c r="M117" s="8">
        <f>'[1]Removal pace breakdown'!L394</f>
        <v>4</v>
      </c>
      <c r="N117" s="8">
        <f>'[1]Removal pace breakdown'!M394</f>
        <v>9</v>
      </c>
      <c r="O117" s="8">
        <f>'[1]Removal pace breakdown'!N394</f>
        <v>4.7</v>
      </c>
      <c r="P117" s="8">
        <f>'[1]Removal pace breakdown'!O394</f>
        <v>6</v>
      </c>
      <c r="Q117" s="8">
        <f>'[1]Removal pace breakdown'!P394</f>
        <v>4.5</v>
      </c>
      <c r="R117" s="8">
        <f>'[1]Removal pace breakdown'!Q394</f>
        <v>1.3</v>
      </c>
      <c r="S117" s="16">
        <f>'[1]Removal pace breakdown'!R394</f>
        <v>5</v>
      </c>
      <c r="T117" s="8">
        <f>'[1]Removal pace breakdown'!S394</f>
        <v>7.5</v>
      </c>
      <c r="U117" s="8">
        <f>'[1]Removal pace breakdown'!T394</f>
        <v>2</v>
      </c>
      <c r="V117" s="8">
        <f>'[1]Removal pace breakdown'!U394</f>
        <v>9.5</v>
      </c>
      <c r="W117" s="16">
        <f>'[1]Removal pace breakdown'!V394</f>
        <v>2</v>
      </c>
      <c r="X117" s="16">
        <f>'[1]Removal pace breakdown'!W394</f>
        <v>6</v>
      </c>
      <c r="Y117" s="8">
        <f>'[1]Removal pace breakdown'!X394</f>
        <v>1.7</v>
      </c>
      <c r="Z117" s="8">
        <f>'[1]Removal pace breakdown'!Y394</f>
        <v>0.5</v>
      </c>
      <c r="AA117" s="16">
        <f>'[1]Removal pace breakdown'!Z394</f>
        <v>0.3</v>
      </c>
      <c r="AB117" s="16">
        <f>'[1]Removal pace breakdown'!AA394</f>
        <v>0.2</v>
      </c>
      <c r="AC117" s="8">
        <f>'[1]Removal pace breakdown'!AB394</f>
        <v>0.6</v>
      </c>
      <c r="AD117" s="8">
        <f>'[1]Removal pace breakdown'!AC394</f>
        <v>2.5</v>
      </c>
      <c r="AE117" s="8">
        <f>'[1]Removal pace breakdown'!AD394</f>
        <v>0.5</v>
      </c>
      <c r="AF117" s="16">
        <f>'[1]Removal pace breakdown'!AE394</f>
        <v>0.6</v>
      </c>
      <c r="AG117" s="16">
        <f>'[1]Removal pace breakdown'!AF394</f>
        <v>0</v>
      </c>
      <c r="AH117" s="8">
        <f>'[1]Removal pace breakdown'!AG394</f>
        <v>0</v>
      </c>
      <c r="AI117" s="8">
        <f>'[1]Removal pace breakdown'!AH394</f>
        <v>5.2</v>
      </c>
      <c r="AJ117" s="8">
        <f>'[1]Removal pace breakdown'!AI394</f>
        <v>1</v>
      </c>
      <c r="AK117" s="8">
        <f>'[1]Removal pace breakdown'!AJ394</f>
        <v>0</v>
      </c>
      <c r="AL117" s="8">
        <f>'[1]Removal pace breakdown'!AK394</f>
        <v>13</v>
      </c>
      <c r="AM117" s="8">
        <f>'[1]Removal pace breakdown'!AL394</f>
        <v>4</v>
      </c>
      <c r="AN117" s="8">
        <f>'[1]Removal pace breakdown'!AM394</f>
        <v>0.7</v>
      </c>
      <c r="AO117" s="8">
        <f>'[1]Removal pace breakdown'!AN394</f>
        <v>0</v>
      </c>
      <c r="AP117" s="8">
        <f>'[1]Removal pace breakdown'!AO394</f>
        <v>1</v>
      </c>
      <c r="AQ117" s="8">
        <f>'[1]Removal pace breakdown'!AP394</f>
        <v>7.29</v>
      </c>
      <c r="AR117" s="17">
        <f t="shared" si="63"/>
        <v>277.06</v>
      </c>
      <c r="AS117" s="17">
        <f t="shared" si="64"/>
        <v>14.5</v>
      </c>
      <c r="AT117" s="17">
        <f t="shared" si="65"/>
        <v>93.5</v>
      </c>
      <c r="AU117" s="17">
        <f t="shared" si="66"/>
        <v>76.390000000000015</v>
      </c>
      <c r="AV117" s="17">
        <f t="shared" si="67"/>
        <v>72.569999999999993</v>
      </c>
      <c r="AW117" s="17">
        <f t="shared" si="68"/>
        <v>20.100000000000001</v>
      </c>
      <c r="AX117" s="92">
        <f t="shared" si="61"/>
        <v>1939.42</v>
      </c>
    </row>
    <row r="118" spans="1:50">
      <c r="A118" s="56" t="str">
        <f t="shared" si="62"/>
        <v>201817</v>
      </c>
      <c r="B118" s="15">
        <f>'[1]Removal pace breakdown'!A395</f>
        <v>43217</v>
      </c>
      <c r="C118" s="8">
        <f>'[1]Removal pace breakdown'!B395</f>
        <v>29</v>
      </c>
      <c r="D118" s="8">
        <f>'[1]Removal pace breakdown'!C395</f>
        <v>22</v>
      </c>
      <c r="E118" s="8">
        <f>'[1]Removal pace breakdown'!D395</f>
        <v>34.299999999999997</v>
      </c>
      <c r="F118" s="8">
        <f>'[1]Removal pace breakdown'!E395</f>
        <v>33</v>
      </c>
      <c r="G118" s="8">
        <f>'[1]Removal pace breakdown'!F395</f>
        <v>12.8</v>
      </c>
      <c r="H118" s="8">
        <f>'[1]Removal pace breakdown'!G395</f>
        <v>15</v>
      </c>
      <c r="I118" s="8">
        <f>'[1]Removal pace breakdown'!H395</f>
        <v>12.4</v>
      </c>
      <c r="J118" s="16">
        <f>'[1]Removal pace breakdown'!I395</f>
        <v>8</v>
      </c>
      <c r="K118" s="8">
        <f>'[1]Removal pace breakdown'!J395</f>
        <v>5.88</v>
      </c>
      <c r="L118" s="8">
        <f>'[1]Removal pace breakdown'!K395</f>
        <v>5.7</v>
      </c>
      <c r="M118" s="8">
        <f>'[1]Removal pace breakdown'!L395</f>
        <v>4</v>
      </c>
      <c r="N118" s="8">
        <f>'[1]Removal pace breakdown'!M395</f>
        <v>9</v>
      </c>
      <c r="O118" s="8">
        <f>'[1]Removal pace breakdown'!N395</f>
        <v>4.8</v>
      </c>
      <c r="P118" s="8">
        <f>'[1]Removal pace breakdown'!O395</f>
        <v>6</v>
      </c>
      <c r="Q118" s="8">
        <f>'[1]Removal pace breakdown'!P395</f>
        <v>5.6</v>
      </c>
      <c r="R118" s="8">
        <f>'[1]Removal pace breakdown'!Q395</f>
        <v>1.6</v>
      </c>
      <c r="S118" s="16">
        <f>'[1]Removal pace breakdown'!R395</f>
        <v>6</v>
      </c>
      <c r="T118" s="8">
        <f>'[1]Removal pace breakdown'!S395</f>
        <v>7.79</v>
      </c>
      <c r="U118" s="8">
        <f>'[1]Removal pace breakdown'!T395</f>
        <v>2.6</v>
      </c>
      <c r="V118" s="8">
        <f>'[1]Removal pace breakdown'!U395</f>
        <v>9.9</v>
      </c>
      <c r="W118" s="16">
        <f>'[1]Removal pace breakdown'!V395</f>
        <v>2</v>
      </c>
      <c r="X118" s="16">
        <f>'[1]Removal pace breakdown'!W395</f>
        <v>6.5</v>
      </c>
      <c r="Y118" s="8">
        <f>'[1]Removal pace breakdown'!X395</f>
        <v>2.5</v>
      </c>
      <c r="Z118" s="8">
        <f>'[1]Removal pace breakdown'!Y395</f>
        <v>0.5</v>
      </c>
      <c r="AA118" s="16">
        <f>'[1]Removal pace breakdown'!Z395</f>
        <v>0.2</v>
      </c>
      <c r="AB118" s="16">
        <f>'[1]Removal pace breakdown'!AA395</f>
        <v>0</v>
      </c>
      <c r="AC118" s="8">
        <f>'[1]Removal pace breakdown'!AB395</f>
        <v>0.5</v>
      </c>
      <c r="AD118" s="8">
        <f>'[1]Removal pace breakdown'!AC395</f>
        <v>2.2999999999999998</v>
      </c>
      <c r="AE118" s="8">
        <f>'[1]Removal pace breakdown'!AD395</f>
        <v>0.6</v>
      </c>
      <c r="AF118" s="16">
        <f>'[1]Removal pace breakdown'!AE395</f>
        <v>0.6</v>
      </c>
      <c r="AG118" s="16">
        <f>'[1]Removal pace breakdown'!AF395</f>
        <v>0</v>
      </c>
      <c r="AH118" s="8">
        <f>'[1]Removal pace breakdown'!AG395</f>
        <v>0</v>
      </c>
      <c r="AI118" s="8">
        <f>'[1]Removal pace breakdown'!AH395</f>
        <v>5</v>
      </c>
      <c r="AJ118" s="8">
        <f>'[1]Removal pace breakdown'!AI395</f>
        <v>0.56999999999999995</v>
      </c>
      <c r="AK118" s="8">
        <f>'[1]Removal pace breakdown'!AJ395</f>
        <v>0</v>
      </c>
      <c r="AL118" s="8">
        <f>'[1]Removal pace breakdown'!AK395</f>
        <v>12</v>
      </c>
      <c r="AM118" s="8">
        <f>'[1]Removal pace breakdown'!AL395</f>
        <v>3.5</v>
      </c>
      <c r="AN118" s="8">
        <f>'[1]Removal pace breakdown'!AM395</f>
        <v>0.7</v>
      </c>
      <c r="AO118" s="8">
        <f>'[1]Removal pace breakdown'!AN395</f>
        <v>0</v>
      </c>
      <c r="AP118" s="8">
        <f>'[1]Removal pace breakdown'!AO395</f>
        <v>1</v>
      </c>
      <c r="AQ118" s="8">
        <f>'[1]Removal pace breakdown'!AP395</f>
        <v>4.76</v>
      </c>
      <c r="AR118" s="17">
        <f t="shared" si="63"/>
        <v>278.59999999999991</v>
      </c>
      <c r="AS118" s="17">
        <f t="shared" si="64"/>
        <v>13.370000000000001</v>
      </c>
      <c r="AT118" s="17">
        <f t="shared" si="65"/>
        <v>94.8</v>
      </c>
      <c r="AU118" s="17">
        <f t="shared" si="66"/>
        <v>73.460000000000008</v>
      </c>
      <c r="AV118" s="17">
        <f t="shared" si="67"/>
        <v>73.67</v>
      </c>
      <c r="AW118" s="17">
        <f t="shared" si="68"/>
        <v>23.3</v>
      </c>
      <c r="AX118" s="92">
        <f t="shared" si="61"/>
        <v>1950.1999999999994</v>
      </c>
    </row>
    <row r="119" spans="1:50">
      <c r="A119" s="56" t="str">
        <f t="shared" si="62"/>
        <v>201818</v>
      </c>
      <c r="B119" s="15">
        <f>'[1]Removal pace breakdown'!A396</f>
        <v>43224</v>
      </c>
      <c r="C119" s="8">
        <f>'[1]Removal pace breakdown'!B396</f>
        <v>25</v>
      </c>
      <c r="D119" s="8">
        <f>'[1]Removal pace breakdown'!C396</f>
        <v>21.4</v>
      </c>
      <c r="E119" s="8">
        <f>'[1]Removal pace breakdown'!D396</f>
        <v>34</v>
      </c>
      <c r="F119" s="8">
        <f>'[1]Removal pace breakdown'!E396</f>
        <v>31.8</v>
      </c>
      <c r="G119" s="8">
        <f>'[1]Removal pace breakdown'!F396</f>
        <v>12</v>
      </c>
      <c r="H119" s="8">
        <f>'[1]Removal pace breakdown'!G396</f>
        <v>19</v>
      </c>
      <c r="I119" s="8">
        <f>'[1]Removal pace breakdown'!H396</f>
        <v>11.9</v>
      </c>
      <c r="J119" s="16">
        <f>'[1]Removal pace breakdown'!I396</f>
        <v>7</v>
      </c>
      <c r="K119" s="8">
        <f>'[1]Removal pace breakdown'!J396</f>
        <v>7.02</v>
      </c>
      <c r="L119" s="8">
        <f>'[1]Removal pace breakdown'!K396</f>
        <v>3.5</v>
      </c>
      <c r="M119" s="8">
        <f>'[1]Removal pace breakdown'!L396</f>
        <v>4</v>
      </c>
      <c r="N119" s="8">
        <f>'[1]Removal pace breakdown'!M396</f>
        <v>9</v>
      </c>
      <c r="O119" s="8">
        <f>'[1]Removal pace breakdown'!N396</f>
        <v>4.5999999999999996</v>
      </c>
      <c r="P119" s="8">
        <f>'[1]Removal pace breakdown'!O396</f>
        <v>6</v>
      </c>
      <c r="Q119" s="8">
        <f>'[1]Removal pace breakdown'!P396</f>
        <v>1.8</v>
      </c>
      <c r="R119" s="8">
        <f>'[1]Removal pace breakdown'!Q396</f>
        <v>1.8</v>
      </c>
      <c r="S119" s="16">
        <f>'[1]Removal pace breakdown'!R396</f>
        <v>8.5</v>
      </c>
      <c r="T119" s="8">
        <f>'[1]Removal pace breakdown'!S396</f>
        <v>7.5</v>
      </c>
      <c r="U119" s="8">
        <f>'[1]Removal pace breakdown'!T396</f>
        <v>1.5</v>
      </c>
      <c r="V119" s="8">
        <f>'[1]Removal pace breakdown'!U396</f>
        <v>6.65</v>
      </c>
      <c r="W119" s="16">
        <f>'[1]Removal pace breakdown'!V396</f>
        <v>2</v>
      </c>
      <c r="X119" s="16">
        <f>'[1]Removal pace breakdown'!W396</f>
        <v>6.2</v>
      </c>
      <c r="Y119" s="8">
        <f>'[1]Removal pace breakdown'!X396</f>
        <v>1.5</v>
      </c>
      <c r="Z119" s="8">
        <f>'[1]Removal pace breakdown'!Y396</f>
        <v>0.5</v>
      </c>
      <c r="AA119" s="16">
        <f>'[1]Removal pace breakdown'!Z396</f>
        <v>0.2</v>
      </c>
      <c r="AB119" s="16">
        <f>'[1]Removal pace breakdown'!AA396</f>
        <v>0.1</v>
      </c>
      <c r="AC119" s="8">
        <f>'[1]Removal pace breakdown'!AB396</f>
        <v>0.5</v>
      </c>
      <c r="AD119" s="8">
        <f>'[1]Removal pace breakdown'!AC396</f>
        <v>2.5</v>
      </c>
      <c r="AE119" s="8">
        <f>'[1]Removal pace breakdown'!AD396</f>
        <v>0.6</v>
      </c>
      <c r="AF119" s="16">
        <f>'[1]Removal pace breakdown'!AE396</f>
        <v>0.6</v>
      </c>
      <c r="AG119" s="16">
        <f>'[1]Removal pace breakdown'!AF396</f>
        <v>0</v>
      </c>
      <c r="AH119" s="8">
        <f>'[1]Removal pace breakdown'!AG396</f>
        <v>0</v>
      </c>
      <c r="AI119" s="8">
        <f>'[1]Removal pace breakdown'!AH396</f>
        <v>5.2</v>
      </c>
      <c r="AJ119" s="8">
        <f>'[1]Removal pace breakdown'!AI396</f>
        <v>0.74</v>
      </c>
      <c r="AK119" s="8">
        <f>'[1]Removal pace breakdown'!AJ396</f>
        <v>0</v>
      </c>
      <c r="AL119" s="8">
        <f>'[1]Removal pace breakdown'!AK396</f>
        <v>13</v>
      </c>
      <c r="AM119" s="8">
        <f>'[1]Removal pace breakdown'!AL396</f>
        <v>3.8</v>
      </c>
      <c r="AN119" s="8">
        <f>'[1]Removal pace breakdown'!AM396</f>
        <v>0.6</v>
      </c>
      <c r="AO119" s="8">
        <f>'[1]Removal pace breakdown'!AN396</f>
        <v>0</v>
      </c>
      <c r="AP119" s="8">
        <f>'[1]Removal pace breakdown'!AO396</f>
        <v>1</v>
      </c>
      <c r="AQ119" s="8">
        <f>'[1]Removal pace breakdown'!AP396</f>
        <v>5.4</v>
      </c>
      <c r="AR119" s="17">
        <f t="shared" si="63"/>
        <v>268.41000000000003</v>
      </c>
      <c r="AS119" s="17">
        <f t="shared" si="64"/>
        <v>11.34</v>
      </c>
      <c r="AT119" s="17">
        <f t="shared" si="65"/>
        <v>98.3</v>
      </c>
      <c r="AU119" s="17">
        <f t="shared" si="66"/>
        <v>68.899999999999991</v>
      </c>
      <c r="AV119" s="17">
        <f t="shared" si="67"/>
        <v>65.269999999999982</v>
      </c>
      <c r="AW119" s="17">
        <f t="shared" si="68"/>
        <v>24.6</v>
      </c>
      <c r="AX119" s="63">
        <f t="shared" si="61"/>
        <v>1878.8700000000001</v>
      </c>
    </row>
    <row r="120" spans="1:50">
      <c r="A120" s="56" t="str">
        <f t="shared" si="62"/>
        <v>201819</v>
      </c>
      <c r="B120" s="15">
        <f>'[1]Removal pace breakdown'!A397</f>
        <v>43231</v>
      </c>
      <c r="C120" s="8">
        <f>'[1]Removal pace breakdown'!B397</f>
        <v>24.5</v>
      </c>
      <c r="D120" s="8">
        <f>'[1]Removal pace breakdown'!C397</f>
        <v>22.5</v>
      </c>
      <c r="E120" s="8">
        <f>'[1]Removal pace breakdown'!D397</f>
        <v>34.799999999999997</v>
      </c>
      <c r="F120" s="8">
        <f>'[1]Removal pace breakdown'!E397</f>
        <v>32</v>
      </c>
      <c r="G120" s="8">
        <f>'[1]Removal pace breakdown'!F397</f>
        <v>12.7</v>
      </c>
      <c r="H120" s="8">
        <f>'[1]Removal pace breakdown'!G397</f>
        <v>19</v>
      </c>
      <c r="I120" s="8">
        <f>'[1]Removal pace breakdown'!H397</f>
        <v>13.5</v>
      </c>
      <c r="J120" s="16">
        <f>'[1]Removal pace breakdown'!I397</f>
        <v>7</v>
      </c>
      <c r="K120" s="8">
        <f>'[1]Removal pace breakdown'!J397</f>
        <v>4.1900000000000004</v>
      </c>
      <c r="L120" s="8">
        <f>'[1]Removal pace breakdown'!K397</f>
        <v>3.5</v>
      </c>
      <c r="M120" s="8">
        <f>'[1]Removal pace breakdown'!L397</f>
        <v>4</v>
      </c>
      <c r="N120" s="8">
        <f>'[1]Removal pace breakdown'!M397</f>
        <v>9</v>
      </c>
      <c r="O120" s="8">
        <f>'[1]Removal pace breakdown'!N397</f>
        <v>4.3</v>
      </c>
      <c r="P120" s="8">
        <f>'[1]Removal pace breakdown'!O397</f>
        <v>4.2</v>
      </c>
      <c r="Q120" s="8">
        <f>'[1]Removal pace breakdown'!P397</f>
        <v>3</v>
      </c>
      <c r="R120" s="8">
        <f>'[1]Removal pace breakdown'!Q397</f>
        <v>1.5</v>
      </c>
      <c r="S120" s="16">
        <f>'[1]Removal pace breakdown'!R397</f>
        <v>9</v>
      </c>
      <c r="T120" s="8">
        <f>'[1]Removal pace breakdown'!S397</f>
        <v>7.68</v>
      </c>
      <c r="U120" s="8">
        <f>'[1]Removal pace breakdown'!T397</f>
        <v>1.73</v>
      </c>
      <c r="V120" s="8">
        <f>'[1]Removal pace breakdown'!U397</f>
        <v>8.1</v>
      </c>
      <c r="W120" s="16">
        <f>'[1]Removal pace breakdown'!V397</f>
        <v>2</v>
      </c>
      <c r="X120" s="16">
        <f>'[1]Removal pace breakdown'!W397</f>
        <v>6</v>
      </c>
      <c r="Y120" s="8">
        <f>'[1]Removal pace breakdown'!X397</f>
        <v>2</v>
      </c>
      <c r="Z120" s="8">
        <f>'[1]Removal pace breakdown'!Y397</f>
        <v>0.5</v>
      </c>
      <c r="AA120" s="16">
        <f>'[1]Removal pace breakdown'!Z397</f>
        <v>0.2</v>
      </c>
      <c r="AB120" s="16">
        <f>'[1]Removal pace breakdown'!AA397</f>
        <v>0</v>
      </c>
      <c r="AC120" s="8">
        <f>'[1]Removal pace breakdown'!AB397</f>
        <v>0.6</v>
      </c>
      <c r="AD120" s="8">
        <f>'[1]Removal pace breakdown'!AC397</f>
        <v>2.8</v>
      </c>
      <c r="AE120" s="8">
        <f>'[1]Removal pace breakdown'!AD397</f>
        <v>0.3</v>
      </c>
      <c r="AF120" s="16">
        <f>'[1]Removal pace breakdown'!AE397</f>
        <v>0.6</v>
      </c>
      <c r="AG120" s="16">
        <f>'[1]Removal pace breakdown'!AF397</f>
        <v>0</v>
      </c>
      <c r="AH120" s="8">
        <f>'[1]Removal pace breakdown'!AG397</f>
        <v>0</v>
      </c>
      <c r="AI120" s="8">
        <f>'[1]Removal pace breakdown'!AH397</f>
        <v>5.2</v>
      </c>
      <c r="AJ120" s="8">
        <f>'[1]Removal pace breakdown'!AI397</f>
        <v>0.74</v>
      </c>
      <c r="AK120" s="8">
        <f>'[1]Removal pace breakdown'!AJ397</f>
        <v>0</v>
      </c>
      <c r="AL120" s="8">
        <f>'[1]Removal pace breakdown'!AK397</f>
        <v>13</v>
      </c>
      <c r="AM120" s="8">
        <f>'[1]Removal pace breakdown'!AL397</f>
        <v>4</v>
      </c>
      <c r="AN120" s="8">
        <f>'[1]Removal pace breakdown'!AM397</f>
        <v>0.5</v>
      </c>
      <c r="AO120" s="8">
        <f>'[1]Removal pace breakdown'!AN397</f>
        <v>0</v>
      </c>
      <c r="AP120" s="8">
        <f>'[1]Removal pace breakdown'!AO397</f>
        <v>1</v>
      </c>
      <c r="AQ120" s="8">
        <f>'[1]Removal pace breakdown'!AP397</f>
        <v>6.19</v>
      </c>
      <c r="AR120" s="17">
        <f t="shared" si="63"/>
        <v>271.83</v>
      </c>
      <c r="AS120" s="17">
        <f t="shared" si="64"/>
        <v>11.34</v>
      </c>
      <c r="AT120" s="17">
        <f t="shared" si="65"/>
        <v>99.3</v>
      </c>
      <c r="AU120" s="17">
        <f t="shared" si="66"/>
        <v>71.489999999999995</v>
      </c>
      <c r="AV120" s="17">
        <f t="shared" si="67"/>
        <v>64.900000000000006</v>
      </c>
      <c r="AW120" s="17">
        <f t="shared" si="68"/>
        <v>24.8</v>
      </c>
      <c r="AX120" s="63">
        <f t="shared" si="61"/>
        <v>1902.81</v>
      </c>
    </row>
    <row r="121" spans="1:50">
      <c r="A121" s="56" t="str">
        <f t="shared" si="62"/>
        <v>201820</v>
      </c>
      <c r="B121" s="15">
        <f>'[1]Removal pace breakdown'!A398</f>
        <v>43238</v>
      </c>
      <c r="C121" s="8">
        <f>'[1]Removal pace breakdown'!B398</f>
        <v>28</v>
      </c>
      <c r="D121" s="8">
        <f>'[1]Removal pace breakdown'!C398</f>
        <v>23</v>
      </c>
      <c r="E121" s="8">
        <f>'[1]Removal pace breakdown'!D398</f>
        <v>35</v>
      </c>
      <c r="F121" s="8">
        <f>'[1]Removal pace breakdown'!E398</f>
        <v>32</v>
      </c>
      <c r="G121" s="8">
        <f>'[1]Removal pace breakdown'!F398</f>
        <v>13.1</v>
      </c>
      <c r="H121" s="8">
        <f>'[1]Removal pace breakdown'!G398</f>
        <v>21</v>
      </c>
      <c r="I121" s="8">
        <f>'[1]Removal pace breakdown'!H398</f>
        <v>11</v>
      </c>
      <c r="J121" s="16">
        <f>'[1]Removal pace breakdown'!I398</f>
        <v>7</v>
      </c>
      <c r="K121" s="8">
        <f>'[1]Removal pace breakdown'!J398</f>
        <v>4.5</v>
      </c>
      <c r="L121" s="8">
        <f>'[1]Removal pace breakdown'!K398</f>
        <v>3.5</v>
      </c>
      <c r="M121" s="8">
        <f>'[1]Removal pace breakdown'!L398</f>
        <v>4</v>
      </c>
      <c r="N121" s="8">
        <f>'[1]Removal pace breakdown'!M398</f>
        <v>9</v>
      </c>
      <c r="O121" s="8">
        <f>'[1]Removal pace breakdown'!N398</f>
        <v>4.5999999999999996</v>
      </c>
      <c r="P121" s="8">
        <f>'[1]Removal pace breakdown'!O398</f>
        <v>6</v>
      </c>
      <c r="Q121" s="8">
        <f>'[1]Removal pace breakdown'!P398</f>
        <v>3.7</v>
      </c>
      <c r="R121" s="8">
        <f>'[1]Removal pace breakdown'!Q398</f>
        <v>1.7</v>
      </c>
      <c r="S121" s="16">
        <f>'[1]Removal pace breakdown'!R398</f>
        <v>9</v>
      </c>
      <c r="T121" s="8">
        <f>'[1]Removal pace breakdown'!S398</f>
        <v>7</v>
      </c>
      <c r="U121" s="8">
        <f>'[1]Removal pace breakdown'!T398</f>
        <v>1.1000000000000001</v>
      </c>
      <c r="V121" s="8">
        <f>'[1]Removal pace breakdown'!U398</f>
        <v>10.1</v>
      </c>
      <c r="W121" s="16">
        <f>'[1]Removal pace breakdown'!V398</f>
        <v>2</v>
      </c>
      <c r="X121" s="16">
        <f>'[1]Removal pace breakdown'!W398</f>
        <v>7.5</v>
      </c>
      <c r="Y121" s="8">
        <f>'[1]Removal pace breakdown'!X398</f>
        <v>2.5</v>
      </c>
      <c r="Z121" s="8">
        <f>'[1]Removal pace breakdown'!Y398</f>
        <v>0.5</v>
      </c>
      <c r="AA121" s="16">
        <f>'[1]Removal pace breakdown'!Z398</f>
        <v>0.2</v>
      </c>
      <c r="AB121" s="16">
        <f>'[1]Removal pace breakdown'!AA398</f>
        <v>0</v>
      </c>
      <c r="AC121" s="8">
        <f>'[1]Removal pace breakdown'!AB398</f>
        <v>0.6</v>
      </c>
      <c r="AD121" s="8">
        <f>'[1]Removal pace breakdown'!AC398</f>
        <v>2.8</v>
      </c>
      <c r="AE121" s="8">
        <f>'[1]Removal pace breakdown'!AD398</f>
        <v>0</v>
      </c>
      <c r="AF121" s="16">
        <f>'[1]Removal pace breakdown'!AE398</f>
        <v>0.6</v>
      </c>
      <c r="AG121" s="16">
        <f>'[1]Removal pace breakdown'!AF398</f>
        <v>0</v>
      </c>
      <c r="AH121" s="8">
        <f>'[1]Removal pace breakdown'!AG398</f>
        <v>0</v>
      </c>
      <c r="AI121" s="8">
        <f>'[1]Removal pace breakdown'!AH398</f>
        <v>5</v>
      </c>
      <c r="AJ121" s="8">
        <f>'[1]Removal pace breakdown'!AI398</f>
        <v>0.8</v>
      </c>
      <c r="AK121" s="8">
        <f>'[1]Removal pace breakdown'!AJ398</f>
        <v>0</v>
      </c>
      <c r="AL121" s="8">
        <f>'[1]Removal pace breakdown'!AK398</f>
        <v>13</v>
      </c>
      <c r="AM121" s="8">
        <f>'[1]Removal pace breakdown'!AL398</f>
        <v>4</v>
      </c>
      <c r="AN121" s="8">
        <f>'[1]Removal pace breakdown'!AM398</f>
        <v>2</v>
      </c>
      <c r="AO121" s="8">
        <f>'[1]Removal pace breakdown'!AN398</f>
        <v>0</v>
      </c>
      <c r="AP121" s="8">
        <f>'[1]Removal pace breakdown'!AO398</f>
        <v>1</v>
      </c>
      <c r="AQ121" s="8">
        <f>'[1]Removal pace breakdown'!AP398</f>
        <v>6.7</v>
      </c>
      <c r="AR121" s="17">
        <f t="shared" si="63"/>
        <v>283.49999999999994</v>
      </c>
      <c r="AS121" s="17">
        <f t="shared" si="64"/>
        <v>11.7</v>
      </c>
      <c r="AT121" s="17">
        <f t="shared" si="65"/>
        <v>101.5</v>
      </c>
      <c r="AU121" s="17">
        <f t="shared" si="66"/>
        <v>74.7</v>
      </c>
      <c r="AV121" s="17">
        <f t="shared" si="67"/>
        <v>69.300000000000011</v>
      </c>
      <c r="AW121" s="17">
        <f t="shared" si="68"/>
        <v>26.3</v>
      </c>
      <c r="AX121" s="63">
        <f t="shared" si="61"/>
        <v>1984.4999999999995</v>
      </c>
    </row>
    <row r="122" spans="1:50">
      <c r="A122" s="56" t="str">
        <f t="shared" si="62"/>
        <v>201821</v>
      </c>
      <c r="B122" s="15">
        <f>'[1]Removal pace breakdown'!A399</f>
        <v>43245</v>
      </c>
      <c r="C122" s="8">
        <f>'[1]Removal pace breakdown'!B399</f>
        <v>24</v>
      </c>
      <c r="D122" s="8">
        <f>'[1]Removal pace breakdown'!C399</f>
        <v>23.5</v>
      </c>
      <c r="E122" s="8">
        <f>'[1]Removal pace breakdown'!D399</f>
        <v>35.6</v>
      </c>
      <c r="F122" s="8">
        <f>'[1]Removal pace breakdown'!E399</f>
        <v>32</v>
      </c>
      <c r="G122" s="8">
        <f>'[1]Removal pace breakdown'!F399</f>
        <v>13.7</v>
      </c>
      <c r="H122" s="8">
        <f>'[1]Removal pace breakdown'!G399</f>
        <v>23</v>
      </c>
      <c r="I122" s="8">
        <f>'[1]Removal pace breakdown'!H399</f>
        <v>11.3</v>
      </c>
      <c r="J122" s="16">
        <f>'[1]Removal pace breakdown'!I399</f>
        <v>8</v>
      </c>
      <c r="K122" s="8">
        <f>'[1]Removal pace breakdown'!J399</f>
        <v>6.66</v>
      </c>
      <c r="L122" s="8">
        <f>'[1]Removal pace breakdown'!K399</f>
        <v>4.0999999999999996</v>
      </c>
      <c r="M122" s="8">
        <f>'[1]Removal pace breakdown'!L399</f>
        <v>4</v>
      </c>
      <c r="N122" s="8">
        <f>'[1]Removal pace breakdown'!M399</f>
        <v>9.8000000000000007</v>
      </c>
      <c r="O122" s="8">
        <f>'[1]Removal pace breakdown'!N399</f>
        <v>5.5</v>
      </c>
      <c r="P122" s="8">
        <f>'[1]Removal pace breakdown'!O399</f>
        <v>7</v>
      </c>
      <c r="Q122" s="8">
        <f>'[1]Removal pace breakdown'!P399</f>
        <v>2.6</v>
      </c>
      <c r="R122" s="8">
        <f>'[1]Removal pace breakdown'!Q399</f>
        <v>1.8</v>
      </c>
      <c r="S122" s="16">
        <f>'[1]Removal pace breakdown'!R399</f>
        <v>8.5</v>
      </c>
      <c r="T122" s="8">
        <f>'[1]Removal pace breakdown'!S399</f>
        <v>7.25</v>
      </c>
      <c r="U122" s="8">
        <f>'[1]Removal pace breakdown'!T399</f>
        <v>2.4</v>
      </c>
      <c r="V122" s="8">
        <f>'[1]Removal pace breakdown'!U399</f>
        <v>8.9</v>
      </c>
      <c r="W122" s="16">
        <f>'[1]Removal pace breakdown'!V399</f>
        <v>2</v>
      </c>
      <c r="X122" s="16">
        <f>'[1]Removal pace breakdown'!W399</f>
        <v>5.3</v>
      </c>
      <c r="Y122" s="8">
        <f>'[1]Removal pace breakdown'!X399</f>
        <v>2.5</v>
      </c>
      <c r="Z122" s="8">
        <f>'[1]Removal pace breakdown'!Y399</f>
        <v>0.5</v>
      </c>
      <c r="AA122" s="16">
        <f>'[1]Removal pace breakdown'!Z399</f>
        <v>0.45</v>
      </c>
      <c r="AB122" s="16">
        <f>'[1]Removal pace breakdown'!AA399</f>
        <v>0.53</v>
      </c>
      <c r="AC122" s="8">
        <f>'[1]Removal pace breakdown'!AB399</f>
        <v>0.6</v>
      </c>
      <c r="AD122" s="8">
        <f>'[1]Removal pace breakdown'!AC399</f>
        <v>2.5</v>
      </c>
      <c r="AE122" s="8">
        <f>'[1]Removal pace breakdown'!AD399</f>
        <v>0.1</v>
      </c>
      <c r="AF122" s="16">
        <f>'[1]Removal pace breakdown'!AE399</f>
        <v>0.6</v>
      </c>
      <c r="AG122" s="16">
        <f>'[1]Removal pace breakdown'!AF399</f>
        <v>0</v>
      </c>
      <c r="AH122" s="8">
        <f>'[1]Removal pace breakdown'!AG399</f>
        <v>0</v>
      </c>
      <c r="AI122" s="8">
        <f>'[1]Removal pace breakdown'!AH399</f>
        <v>5</v>
      </c>
      <c r="AJ122" s="8">
        <f>'[1]Removal pace breakdown'!AI399</f>
        <v>0.6</v>
      </c>
      <c r="AK122" s="8">
        <f>'[1]Removal pace breakdown'!AJ399</f>
        <v>0</v>
      </c>
      <c r="AL122" s="8">
        <f>'[1]Removal pace breakdown'!AK399</f>
        <v>12</v>
      </c>
      <c r="AM122" s="8">
        <f>'[1]Removal pace breakdown'!AL399</f>
        <v>4</v>
      </c>
      <c r="AN122" s="8">
        <f>'[1]Removal pace breakdown'!AM399</f>
        <v>2</v>
      </c>
      <c r="AO122" s="8">
        <f>'[1]Removal pace breakdown'!AN399</f>
        <v>0</v>
      </c>
      <c r="AP122" s="8">
        <f>'[1]Removal pace breakdown'!AO399</f>
        <v>1</v>
      </c>
      <c r="AQ122" s="8">
        <f>'[1]Removal pace breakdown'!AP399</f>
        <v>6.9</v>
      </c>
      <c r="AR122" s="17">
        <f t="shared" si="63"/>
        <v>286.19</v>
      </c>
      <c r="AS122" s="17">
        <f t="shared" si="64"/>
        <v>12.7</v>
      </c>
      <c r="AT122" s="17">
        <f t="shared" si="65"/>
        <v>103.1</v>
      </c>
      <c r="AU122" s="17">
        <f t="shared" si="66"/>
        <v>71.8</v>
      </c>
      <c r="AV122" s="17">
        <f t="shared" si="67"/>
        <v>73.20999999999998</v>
      </c>
      <c r="AW122" s="17">
        <f t="shared" si="68"/>
        <v>25.380000000000003</v>
      </c>
      <c r="AX122" s="63">
        <f t="shared" si="61"/>
        <v>2003.33</v>
      </c>
    </row>
    <row r="123" spans="1:50">
      <c r="A123" s="56" t="str">
        <f t="shared" si="62"/>
        <v>201822</v>
      </c>
      <c r="B123" s="15">
        <f>'[1]Removal pace breakdown'!A400</f>
        <v>43252</v>
      </c>
      <c r="C123" s="8">
        <f>'[1]Removal pace breakdown'!B400</f>
        <v>22</v>
      </c>
      <c r="D123" s="8">
        <f>'[1]Removal pace breakdown'!C400</f>
        <v>23</v>
      </c>
      <c r="E123" s="8">
        <f>'[1]Removal pace breakdown'!D400</f>
        <v>36.5</v>
      </c>
      <c r="F123" s="8">
        <f>'[1]Removal pace breakdown'!E400</f>
        <v>33</v>
      </c>
      <c r="G123" s="8">
        <f>'[1]Removal pace breakdown'!F400</f>
        <v>15.4</v>
      </c>
      <c r="H123" s="8">
        <f>'[1]Removal pace breakdown'!G400</f>
        <v>21</v>
      </c>
      <c r="I123" s="8">
        <f>'[1]Removal pace breakdown'!H400</f>
        <v>13.9</v>
      </c>
      <c r="J123" s="16">
        <f>'[1]Removal pace breakdown'!I400</f>
        <v>7.6</v>
      </c>
      <c r="K123" s="8">
        <f>'[1]Removal pace breakdown'!J400</f>
        <v>8.3000000000000007</v>
      </c>
      <c r="L123" s="8">
        <f>'[1]Removal pace breakdown'!K400</f>
        <v>4</v>
      </c>
      <c r="M123" s="8">
        <f>'[1]Removal pace breakdown'!L400</f>
        <v>4</v>
      </c>
      <c r="N123" s="8">
        <f>'[1]Removal pace breakdown'!M400</f>
        <v>9.8000000000000007</v>
      </c>
      <c r="O123" s="8">
        <f>'[1]Removal pace breakdown'!N400</f>
        <v>5.4</v>
      </c>
      <c r="P123" s="8">
        <f>'[1]Removal pace breakdown'!O400</f>
        <v>8</v>
      </c>
      <c r="Q123" s="8">
        <f>'[1]Removal pace breakdown'!P400</f>
        <v>3.6</v>
      </c>
      <c r="R123" s="8">
        <f>'[1]Removal pace breakdown'!Q400</f>
        <v>1.2</v>
      </c>
      <c r="S123" s="16">
        <f>'[1]Removal pace breakdown'!R400</f>
        <v>8.1999999999999993</v>
      </c>
      <c r="T123" s="8">
        <f>'[1]Removal pace breakdown'!S400</f>
        <v>5</v>
      </c>
      <c r="U123" s="8">
        <f>'[1]Removal pace breakdown'!T400</f>
        <v>1.1000000000000001</v>
      </c>
      <c r="V123" s="8">
        <f>'[1]Removal pace breakdown'!U400</f>
        <v>5</v>
      </c>
      <c r="W123" s="16">
        <f>'[1]Removal pace breakdown'!V400</f>
        <v>2</v>
      </c>
      <c r="X123" s="16">
        <f>'[1]Removal pace breakdown'!W400</f>
        <v>9</v>
      </c>
      <c r="Y123" s="8">
        <f>'[1]Removal pace breakdown'!X400</f>
        <v>1.5</v>
      </c>
      <c r="Z123" s="8">
        <f>'[1]Removal pace breakdown'!Y400</f>
        <v>0.5</v>
      </c>
      <c r="AA123" s="16">
        <f>'[1]Removal pace breakdown'!Z400</f>
        <v>0.35</v>
      </c>
      <c r="AB123" s="16">
        <f>'[1]Removal pace breakdown'!AA400</f>
        <v>0</v>
      </c>
      <c r="AC123" s="8">
        <f>'[1]Removal pace breakdown'!AB400</f>
        <v>0.6</v>
      </c>
      <c r="AD123" s="8">
        <f>'[1]Removal pace breakdown'!AC400</f>
        <v>2.5</v>
      </c>
      <c r="AE123" s="8">
        <f>'[1]Removal pace breakdown'!AD400</f>
        <v>0.3</v>
      </c>
      <c r="AF123" s="16">
        <f>'[1]Removal pace breakdown'!AE400</f>
        <v>0.6</v>
      </c>
      <c r="AG123" s="16">
        <f>'[1]Removal pace breakdown'!AF400</f>
        <v>0</v>
      </c>
      <c r="AH123" s="8">
        <f>'[1]Removal pace breakdown'!AG400</f>
        <v>0</v>
      </c>
      <c r="AI123" s="8">
        <f>'[1]Removal pace breakdown'!AH400</f>
        <v>5</v>
      </c>
      <c r="AJ123" s="8">
        <f>'[1]Removal pace breakdown'!AI400</f>
        <v>0.8</v>
      </c>
      <c r="AK123" s="8">
        <f>'[1]Removal pace breakdown'!AJ400</f>
        <v>0</v>
      </c>
      <c r="AL123" s="8">
        <f>'[1]Removal pace breakdown'!AK400</f>
        <v>13</v>
      </c>
      <c r="AM123" s="8">
        <f>'[1]Removal pace breakdown'!AL400</f>
        <v>4</v>
      </c>
      <c r="AN123" s="8">
        <f>'[1]Removal pace breakdown'!AM400</f>
        <v>2</v>
      </c>
      <c r="AO123" s="8">
        <f>'[1]Removal pace breakdown'!AN400</f>
        <v>0</v>
      </c>
      <c r="AP123" s="8">
        <f>'[1]Removal pace breakdown'!AO400</f>
        <v>1</v>
      </c>
      <c r="AQ123" s="8">
        <f>'[1]Removal pace breakdown'!AP400</f>
        <v>6.4</v>
      </c>
      <c r="AR123" s="17">
        <f t="shared" si="63"/>
        <v>285.55</v>
      </c>
      <c r="AS123" s="17">
        <f t="shared" si="64"/>
        <v>12.700000000000001</v>
      </c>
      <c r="AT123" s="17">
        <f t="shared" si="65"/>
        <v>104</v>
      </c>
      <c r="AU123" s="17">
        <f t="shared" si="66"/>
        <v>71.600000000000009</v>
      </c>
      <c r="AV123" s="17">
        <f t="shared" si="67"/>
        <v>69.5</v>
      </c>
      <c r="AW123" s="17">
        <f t="shared" si="68"/>
        <v>27.75</v>
      </c>
      <c r="AX123" s="63">
        <f t="shared" si="61"/>
        <v>1998.8500000000001</v>
      </c>
    </row>
    <row r="124" spans="1:50">
      <c r="A124" s="56" t="str">
        <f t="shared" si="62"/>
        <v>201823</v>
      </c>
      <c r="B124" s="15">
        <f>'[1]Removal pace breakdown'!A401</f>
        <v>43259</v>
      </c>
      <c r="C124" s="8">
        <f>'[1]Removal pace breakdown'!B401</f>
        <v>21</v>
      </c>
      <c r="D124" s="8">
        <f>'[1]Removal pace breakdown'!C401</f>
        <v>21.5</v>
      </c>
      <c r="E124" s="8">
        <f>'[1]Removal pace breakdown'!D401</f>
        <v>31.8</v>
      </c>
      <c r="F124" s="8">
        <f>'[1]Removal pace breakdown'!E401</f>
        <v>33</v>
      </c>
      <c r="G124" s="8">
        <f>'[1]Removal pace breakdown'!F401</f>
        <v>13.3</v>
      </c>
      <c r="H124" s="8">
        <f>'[1]Removal pace breakdown'!G401</f>
        <v>20</v>
      </c>
      <c r="I124" s="8">
        <f>'[1]Removal pace breakdown'!H401</f>
        <v>11.2</v>
      </c>
      <c r="J124" s="16">
        <f>'[1]Removal pace breakdown'!I401</f>
        <v>8.4</v>
      </c>
      <c r="K124" s="8">
        <f>'[1]Removal pace breakdown'!J401</f>
        <v>6.21</v>
      </c>
      <c r="L124" s="8">
        <f>'[1]Removal pace breakdown'!K401</f>
        <v>5</v>
      </c>
      <c r="M124" s="8">
        <f>'[1]Removal pace breakdown'!L401</f>
        <v>4</v>
      </c>
      <c r="N124" s="8">
        <f>'[1]Removal pace breakdown'!M401</f>
        <v>10.199999999999999</v>
      </c>
      <c r="O124" s="8">
        <f>'[1]Removal pace breakdown'!N401</f>
        <v>5.5</v>
      </c>
      <c r="P124" s="8">
        <f>'[1]Removal pace breakdown'!O401</f>
        <v>7.5</v>
      </c>
      <c r="Q124" s="8">
        <f>'[1]Removal pace breakdown'!P401</f>
        <v>3.5</v>
      </c>
      <c r="R124" s="8">
        <f>'[1]Removal pace breakdown'!Q401</f>
        <v>1.3</v>
      </c>
      <c r="S124" s="16">
        <f>'[1]Removal pace breakdown'!R401</f>
        <v>6.3</v>
      </c>
      <c r="T124" s="8">
        <f>'[1]Removal pace breakdown'!S401</f>
        <v>7</v>
      </c>
      <c r="U124" s="8">
        <f>'[1]Removal pace breakdown'!T401</f>
        <v>2.5</v>
      </c>
      <c r="V124" s="8">
        <f>'[1]Removal pace breakdown'!U401</f>
        <v>9</v>
      </c>
      <c r="W124" s="16">
        <f>'[1]Removal pace breakdown'!V401</f>
        <v>2</v>
      </c>
      <c r="X124" s="16">
        <f>'[1]Removal pace breakdown'!W401</f>
        <v>7.3</v>
      </c>
      <c r="Y124" s="8">
        <f>'[1]Removal pace breakdown'!X401</f>
        <v>1.5</v>
      </c>
      <c r="Z124" s="8">
        <f>'[1]Removal pace breakdown'!Y401</f>
        <v>0.5</v>
      </c>
      <c r="AA124" s="16">
        <f>'[1]Removal pace breakdown'!Z401</f>
        <v>0.35</v>
      </c>
      <c r="AB124" s="16">
        <f>'[1]Removal pace breakdown'!AA401</f>
        <v>0</v>
      </c>
      <c r="AC124" s="8">
        <f>'[1]Removal pace breakdown'!AB401</f>
        <v>0.6</v>
      </c>
      <c r="AD124" s="8">
        <f>'[1]Removal pace breakdown'!AC401</f>
        <v>2.5</v>
      </c>
      <c r="AE124" s="8">
        <f>'[1]Removal pace breakdown'!AD401</f>
        <v>0.3</v>
      </c>
      <c r="AF124" s="16">
        <f>'[1]Removal pace breakdown'!AE401</f>
        <v>0.5</v>
      </c>
      <c r="AG124" s="16">
        <f>'[1]Removal pace breakdown'!AF401</f>
        <v>0.14000000000000001</v>
      </c>
      <c r="AH124" s="8">
        <f>'[1]Removal pace breakdown'!AG401</f>
        <v>0</v>
      </c>
      <c r="AI124" s="8">
        <f>'[1]Removal pace breakdown'!AH401</f>
        <v>5</v>
      </c>
      <c r="AJ124" s="8">
        <f>'[1]Removal pace breakdown'!AI401</f>
        <v>0.7</v>
      </c>
      <c r="AK124" s="8">
        <f>'[1]Removal pace breakdown'!AJ401</f>
        <v>0</v>
      </c>
      <c r="AL124" s="8">
        <f>'[1]Removal pace breakdown'!AK401</f>
        <v>12</v>
      </c>
      <c r="AM124" s="8">
        <f>'[1]Removal pace breakdown'!AL401</f>
        <v>4</v>
      </c>
      <c r="AN124" s="8">
        <f>'[1]Removal pace breakdown'!AM401</f>
        <v>2.6</v>
      </c>
      <c r="AO124" s="8">
        <f>'[1]Removal pace breakdown'!AN401</f>
        <v>0</v>
      </c>
      <c r="AP124" s="8">
        <f>'[1]Removal pace breakdown'!AO401</f>
        <v>1</v>
      </c>
      <c r="AQ124" s="8">
        <f>'[1]Removal pace breakdown'!AP401</f>
        <v>6.2</v>
      </c>
      <c r="AR124" s="17">
        <f t="shared" si="63"/>
        <v>275.40000000000003</v>
      </c>
      <c r="AS124" s="17">
        <f t="shared" si="64"/>
        <v>13.7</v>
      </c>
      <c r="AT124" s="17">
        <f t="shared" si="65"/>
        <v>97.3</v>
      </c>
      <c r="AU124" s="17">
        <f t="shared" si="66"/>
        <v>66.8</v>
      </c>
      <c r="AV124" s="17">
        <f t="shared" si="67"/>
        <v>72.609999999999985</v>
      </c>
      <c r="AW124" s="17">
        <f t="shared" si="68"/>
        <v>24.990000000000002</v>
      </c>
      <c r="AX124" s="63">
        <f t="shared" si="61"/>
        <v>1927.8000000000002</v>
      </c>
    </row>
    <row r="125" spans="1:50">
      <c r="A125" s="56" t="str">
        <f t="shared" si="62"/>
        <v>201824</v>
      </c>
      <c r="B125" s="15">
        <f>'[1]Removal pace breakdown'!A402</f>
        <v>43266</v>
      </c>
      <c r="C125" s="8">
        <f>'[1]Removal pace breakdown'!B402</f>
        <v>22.7</v>
      </c>
      <c r="D125" s="8">
        <f>'[1]Removal pace breakdown'!C402</f>
        <v>19</v>
      </c>
      <c r="E125" s="8">
        <f>'[1]Removal pace breakdown'!D402</f>
        <v>30</v>
      </c>
      <c r="F125" s="8">
        <f>'[1]Removal pace breakdown'!E402</f>
        <v>32</v>
      </c>
      <c r="G125" s="8">
        <f>'[1]Removal pace breakdown'!F402</f>
        <v>13.7</v>
      </c>
      <c r="H125" s="8">
        <f>'[1]Removal pace breakdown'!G402</f>
        <v>21</v>
      </c>
      <c r="I125" s="8">
        <f>'[1]Removal pace breakdown'!H402</f>
        <v>11.1</v>
      </c>
      <c r="J125" s="16">
        <f>'[1]Removal pace breakdown'!I402</f>
        <v>9.8000000000000007</v>
      </c>
      <c r="K125" s="8">
        <f>'[1]Removal pace breakdown'!J402</f>
        <v>8.2200000000000006</v>
      </c>
      <c r="L125" s="8">
        <f>'[1]Removal pace breakdown'!K402</f>
        <v>4.5</v>
      </c>
      <c r="M125" s="8">
        <f>'[1]Removal pace breakdown'!L402</f>
        <v>4</v>
      </c>
      <c r="N125" s="8">
        <f>'[1]Removal pace breakdown'!M402</f>
        <v>10</v>
      </c>
      <c r="O125" s="8">
        <f>'[1]Removal pace breakdown'!N402</f>
        <v>6</v>
      </c>
      <c r="P125" s="8">
        <f>'[1]Removal pace breakdown'!O402</f>
        <v>7</v>
      </c>
      <c r="Q125" s="8">
        <f>'[1]Removal pace breakdown'!P402</f>
        <v>4.8</v>
      </c>
      <c r="R125" s="8">
        <f>'[1]Removal pace breakdown'!Q402</f>
        <v>1.6</v>
      </c>
      <c r="S125" s="16">
        <f>'[1]Removal pace breakdown'!R402</f>
        <v>5.6</v>
      </c>
      <c r="T125" s="8">
        <f>'[1]Removal pace breakdown'!S402</f>
        <v>8.75</v>
      </c>
      <c r="U125" s="8">
        <f>'[1]Removal pace breakdown'!T402</f>
        <v>2</v>
      </c>
      <c r="V125" s="8">
        <f>'[1]Removal pace breakdown'!U402</f>
        <v>9.3000000000000007</v>
      </c>
      <c r="W125" s="16">
        <f>'[1]Removal pace breakdown'!V402</f>
        <v>2</v>
      </c>
      <c r="X125" s="16">
        <f>'[1]Removal pace breakdown'!W402</f>
        <v>7.2</v>
      </c>
      <c r="Y125" s="8">
        <f>'[1]Removal pace breakdown'!X402</f>
        <v>1.5</v>
      </c>
      <c r="Z125" s="8">
        <f>'[1]Removal pace breakdown'!Y402</f>
        <v>0.5</v>
      </c>
      <c r="AA125" s="16">
        <f>'[1]Removal pace breakdown'!Z402</f>
        <v>0.2</v>
      </c>
      <c r="AB125" s="16">
        <f>'[1]Removal pace breakdown'!AA402</f>
        <v>0</v>
      </c>
      <c r="AC125" s="8">
        <f>'[1]Removal pace breakdown'!AB402</f>
        <v>0.3</v>
      </c>
      <c r="AD125" s="8">
        <f>'[1]Removal pace breakdown'!AC402</f>
        <v>2.5</v>
      </c>
      <c r="AE125" s="8">
        <f>'[1]Removal pace breakdown'!AD402</f>
        <v>0</v>
      </c>
      <c r="AF125" s="16">
        <f>'[1]Removal pace breakdown'!AE402</f>
        <v>0.3</v>
      </c>
      <c r="AG125" s="16">
        <f>'[1]Removal pace breakdown'!AF402</f>
        <v>0.2</v>
      </c>
      <c r="AH125" s="8">
        <f>'[1]Removal pace breakdown'!AG402</f>
        <v>0</v>
      </c>
      <c r="AI125" s="8">
        <f>'[1]Removal pace breakdown'!AH402</f>
        <v>5</v>
      </c>
      <c r="AJ125" s="8">
        <f>'[1]Removal pace breakdown'!AI402</f>
        <v>1</v>
      </c>
      <c r="AK125" s="8">
        <f>'[1]Removal pace breakdown'!AJ402</f>
        <v>0</v>
      </c>
      <c r="AL125" s="8">
        <f>'[1]Removal pace breakdown'!AK402</f>
        <v>7</v>
      </c>
      <c r="AM125" s="8">
        <f>'[1]Removal pace breakdown'!AL402</f>
        <v>4</v>
      </c>
      <c r="AN125" s="8">
        <f>'[1]Removal pace breakdown'!AM402</f>
        <v>2.2000000000000002</v>
      </c>
      <c r="AO125" s="8">
        <f>'[1]Removal pace breakdown'!AN402</f>
        <v>0</v>
      </c>
      <c r="AP125" s="8">
        <f>'[1]Removal pace breakdown'!AO402</f>
        <v>1</v>
      </c>
      <c r="AQ125" s="8">
        <f>'[1]Removal pace breakdown'!AP402</f>
        <v>0.74</v>
      </c>
      <c r="AR125" s="17">
        <f t="shared" si="63"/>
        <v>266.70999999999998</v>
      </c>
      <c r="AS125" s="17">
        <f t="shared" si="64"/>
        <v>14</v>
      </c>
      <c r="AT125" s="17">
        <f t="shared" si="65"/>
        <v>90.5</v>
      </c>
      <c r="AU125" s="17">
        <f t="shared" si="66"/>
        <v>59.740000000000009</v>
      </c>
      <c r="AV125" s="17">
        <f t="shared" si="67"/>
        <v>77.17</v>
      </c>
      <c r="AW125" s="17">
        <f t="shared" si="68"/>
        <v>25.299999999999997</v>
      </c>
      <c r="AX125" s="63">
        <f t="shared" si="61"/>
        <v>1866.9699999999998</v>
      </c>
    </row>
    <row r="126" spans="1:50">
      <c r="A126" s="56" t="str">
        <f t="shared" si="62"/>
        <v>201825</v>
      </c>
      <c r="B126" s="15">
        <f>'[1]Removal pace breakdown'!A403</f>
        <v>43273</v>
      </c>
      <c r="C126" s="8">
        <f>'[1]Removal pace breakdown'!B403</f>
        <v>25.5</v>
      </c>
      <c r="D126" s="8">
        <f>'[1]Removal pace breakdown'!C403</f>
        <v>20.5</v>
      </c>
      <c r="E126" s="8">
        <f>'[1]Removal pace breakdown'!D403</f>
        <v>29</v>
      </c>
      <c r="F126" s="8">
        <f>'[1]Removal pace breakdown'!E403</f>
        <v>31</v>
      </c>
      <c r="G126" s="8">
        <f>'[1]Removal pace breakdown'!F403</f>
        <v>14</v>
      </c>
      <c r="H126" s="8">
        <f>'[1]Removal pace breakdown'!G403</f>
        <v>23</v>
      </c>
      <c r="I126" s="8">
        <f>'[1]Removal pace breakdown'!H403</f>
        <v>13.2</v>
      </c>
      <c r="J126" s="16">
        <f>'[1]Removal pace breakdown'!I403</f>
        <v>10</v>
      </c>
      <c r="K126" s="8">
        <f>'[1]Removal pace breakdown'!J403</f>
        <v>8.02</v>
      </c>
      <c r="L126" s="8">
        <f>'[1]Removal pace breakdown'!K403</f>
        <v>4.0999999999999996</v>
      </c>
      <c r="M126" s="8">
        <f>'[1]Removal pace breakdown'!L403</f>
        <v>4</v>
      </c>
      <c r="N126" s="8">
        <f>'[1]Removal pace breakdown'!M403</f>
        <v>10.5</v>
      </c>
      <c r="O126" s="8">
        <f>'[1]Removal pace breakdown'!N403</f>
        <v>4.5</v>
      </c>
      <c r="P126" s="8">
        <f>'[1]Removal pace breakdown'!O403</f>
        <v>4.8</v>
      </c>
      <c r="Q126" s="8">
        <f>'[1]Removal pace breakdown'!P403</f>
        <v>4.5999999999999996</v>
      </c>
      <c r="R126" s="8">
        <f>'[1]Removal pace breakdown'!Q403</f>
        <v>1.4</v>
      </c>
      <c r="S126" s="16">
        <f>'[1]Removal pace breakdown'!R403</f>
        <v>6</v>
      </c>
      <c r="T126" s="8">
        <f>'[1]Removal pace breakdown'!S403</f>
        <v>8.5</v>
      </c>
      <c r="U126" s="8">
        <f>'[1]Removal pace breakdown'!T403</f>
        <v>1</v>
      </c>
      <c r="V126" s="8">
        <f>'[1]Removal pace breakdown'!U403</f>
        <v>12.7</v>
      </c>
      <c r="W126" s="16">
        <f>'[1]Removal pace breakdown'!V403</f>
        <v>2</v>
      </c>
      <c r="X126" s="16">
        <f>'[1]Removal pace breakdown'!W403</f>
        <v>6</v>
      </c>
      <c r="Y126" s="8">
        <f>'[1]Removal pace breakdown'!X403</f>
        <v>1.5</v>
      </c>
      <c r="Z126" s="8">
        <f>'[1]Removal pace breakdown'!Y403</f>
        <v>0.5</v>
      </c>
      <c r="AA126" s="16">
        <f>'[1]Removal pace breakdown'!Z403</f>
        <v>0.2</v>
      </c>
      <c r="AB126" s="16">
        <f>'[1]Removal pace breakdown'!AA403</f>
        <v>0</v>
      </c>
      <c r="AC126" s="8">
        <f>'[1]Removal pace breakdown'!AB403</f>
        <v>0.3</v>
      </c>
      <c r="AD126" s="8">
        <f>'[1]Removal pace breakdown'!AC403</f>
        <v>3</v>
      </c>
      <c r="AE126" s="8">
        <f>'[1]Removal pace breakdown'!AD403</f>
        <v>0.2</v>
      </c>
      <c r="AF126" s="16">
        <f>'[1]Removal pace breakdown'!AE403</f>
        <v>0.33</v>
      </c>
      <c r="AG126" s="16">
        <f>'[1]Removal pace breakdown'!AF403</f>
        <v>0.2</v>
      </c>
      <c r="AH126" s="8">
        <f>'[1]Removal pace breakdown'!AG403</f>
        <v>0</v>
      </c>
      <c r="AI126" s="8">
        <f>'[1]Removal pace breakdown'!AH403</f>
        <v>5</v>
      </c>
      <c r="AJ126" s="8">
        <f>'[1]Removal pace breakdown'!AI403</f>
        <v>1.1499999999999999</v>
      </c>
      <c r="AK126" s="8">
        <f>'[1]Removal pace breakdown'!AJ403</f>
        <v>0</v>
      </c>
      <c r="AL126" s="8">
        <f>'[1]Removal pace breakdown'!AK403</f>
        <v>10.7</v>
      </c>
      <c r="AM126" s="8">
        <f>'[1]Removal pace breakdown'!AL403</f>
        <v>4</v>
      </c>
      <c r="AN126" s="8">
        <f>'[1]Removal pace breakdown'!AM403</f>
        <v>2</v>
      </c>
      <c r="AO126" s="8">
        <f>'[1]Removal pace breakdown'!AN403</f>
        <v>0</v>
      </c>
      <c r="AP126" s="8">
        <f>'[1]Removal pace breakdown'!AO403</f>
        <v>1</v>
      </c>
      <c r="AQ126" s="8">
        <f>'[1]Removal pace breakdown'!AP403</f>
        <v>6.99</v>
      </c>
      <c r="AR126" s="17">
        <f t="shared" si="63"/>
        <v>281.39</v>
      </c>
      <c r="AS126" s="17">
        <f t="shared" si="64"/>
        <v>12.75</v>
      </c>
      <c r="AT126" s="17">
        <f t="shared" si="65"/>
        <v>94.2</v>
      </c>
      <c r="AU126" s="17">
        <f t="shared" si="66"/>
        <v>72.39</v>
      </c>
      <c r="AV126" s="17">
        <f t="shared" si="67"/>
        <v>77.319999999999993</v>
      </c>
      <c r="AW126" s="17">
        <f t="shared" si="68"/>
        <v>24.729999999999997</v>
      </c>
      <c r="AX126" s="63">
        <f t="shared" si="61"/>
        <v>1969.73</v>
      </c>
    </row>
    <row r="127" spans="1:50">
      <c r="A127" s="56" t="str">
        <f t="shared" si="62"/>
        <v>201826</v>
      </c>
      <c r="B127" s="15">
        <f>'[1]Removal pace breakdown'!A404</f>
        <v>43280</v>
      </c>
      <c r="C127" s="8">
        <f>'[1]Removal pace breakdown'!B404</f>
        <v>27</v>
      </c>
      <c r="D127" s="8">
        <f>'[1]Removal pace breakdown'!C404</f>
        <v>21</v>
      </c>
      <c r="E127" s="8">
        <f>'[1]Removal pace breakdown'!D404</f>
        <v>32.76</v>
      </c>
      <c r="F127" s="8">
        <f>'[1]Removal pace breakdown'!E404</f>
        <v>28</v>
      </c>
      <c r="G127" s="8">
        <f>'[1]Removal pace breakdown'!F404</f>
        <v>12.8</v>
      </c>
      <c r="H127" s="8">
        <f>'[1]Removal pace breakdown'!G404</f>
        <v>20</v>
      </c>
      <c r="I127" s="8">
        <f>'[1]Removal pace breakdown'!H404</f>
        <v>13.1</v>
      </c>
      <c r="J127" s="16">
        <f>'[1]Removal pace breakdown'!I404</f>
        <v>9.1999999999999993</v>
      </c>
      <c r="K127" s="8">
        <f>'[1]Removal pace breakdown'!J404</f>
        <v>3.04</v>
      </c>
      <c r="L127" s="8">
        <f>'[1]Removal pace breakdown'!K404</f>
        <v>4</v>
      </c>
      <c r="M127" s="8">
        <f>'[1]Removal pace breakdown'!L404</f>
        <v>4</v>
      </c>
      <c r="N127" s="8">
        <f>'[1]Removal pace breakdown'!M404</f>
        <v>11</v>
      </c>
      <c r="O127" s="8">
        <f>'[1]Removal pace breakdown'!N404</f>
        <v>4.5999999999999996</v>
      </c>
      <c r="P127" s="8">
        <f>'[1]Removal pace breakdown'!O404</f>
        <v>4.8</v>
      </c>
      <c r="Q127" s="8">
        <f>'[1]Removal pace breakdown'!P404</f>
        <v>4.4000000000000004</v>
      </c>
      <c r="R127" s="8">
        <f>'[1]Removal pace breakdown'!Q404</f>
        <v>1.4</v>
      </c>
      <c r="S127" s="16">
        <f>'[1]Removal pace breakdown'!R404</f>
        <v>6</v>
      </c>
      <c r="T127" s="8">
        <f>'[1]Removal pace breakdown'!S404</f>
        <v>6.5</v>
      </c>
      <c r="U127" s="8">
        <f>'[1]Removal pace breakdown'!T404</f>
        <v>1.1299999999999999</v>
      </c>
      <c r="V127" s="8">
        <f>'[1]Removal pace breakdown'!U404</f>
        <v>11.7</v>
      </c>
      <c r="W127" s="16">
        <f>'[1]Removal pace breakdown'!V404</f>
        <v>2</v>
      </c>
      <c r="X127" s="16">
        <f>'[1]Removal pace breakdown'!W404</f>
        <v>8</v>
      </c>
      <c r="Y127" s="8">
        <f>'[1]Removal pace breakdown'!X404</f>
        <v>2</v>
      </c>
      <c r="Z127" s="8">
        <f>'[1]Removal pace breakdown'!Y404</f>
        <v>0.5</v>
      </c>
      <c r="AA127" s="16">
        <f>'[1]Removal pace breakdown'!Z404</f>
        <v>0.25</v>
      </c>
      <c r="AB127" s="16">
        <f>'[1]Removal pace breakdown'!AA404</f>
        <v>0</v>
      </c>
      <c r="AC127" s="8">
        <f>'[1]Removal pace breakdown'!AB404</f>
        <v>0.3</v>
      </c>
      <c r="AD127" s="8">
        <f>'[1]Removal pace breakdown'!AC404</f>
        <v>3</v>
      </c>
      <c r="AE127" s="8">
        <f>'[1]Removal pace breakdown'!AD404</f>
        <v>0</v>
      </c>
      <c r="AF127" s="16">
        <f>'[1]Removal pace breakdown'!AE404</f>
        <v>0</v>
      </c>
      <c r="AG127" s="16">
        <f>'[1]Removal pace breakdown'!AF404</f>
        <v>0.1</v>
      </c>
      <c r="AH127" s="8">
        <f>'[1]Removal pace breakdown'!AG404</f>
        <v>0</v>
      </c>
      <c r="AI127" s="8">
        <f>'[1]Removal pace breakdown'!AH404</f>
        <v>5</v>
      </c>
      <c r="AJ127" s="8">
        <f>'[1]Removal pace breakdown'!AI404</f>
        <v>0.35</v>
      </c>
      <c r="AK127" s="8">
        <f>'[1]Removal pace breakdown'!AJ404</f>
        <v>0</v>
      </c>
      <c r="AL127" s="8">
        <f>'[1]Removal pace breakdown'!AK404</f>
        <v>11</v>
      </c>
      <c r="AM127" s="8">
        <f>'[1]Removal pace breakdown'!AL404</f>
        <v>4</v>
      </c>
      <c r="AN127" s="8">
        <f>'[1]Removal pace breakdown'!AM404</f>
        <v>0.6</v>
      </c>
      <c r="AO127" s="8">
        <f>'[1]Removal pace breakdown'!AN404</f>
        <v>0</v>
      </c>
      <c r="AP127" s="8">
        <f>'[1]Removal pace breakdown'!AO404</f>
        <v>1</v>
      </c>
      <c r="AQ127" s="8">
        <f>'[1]Removal pace breakdown'!AP404</f>
        <v>5.3</v>
      </c>
      <c r="AR127" s="17">
        <f t="shared" si="63"/>
        <v>269.83</v>
      </c>
      <c r="AS127" s="17">
        <f t="shared" si="64"/>
        <v>11.95</v>
      </c>
      <c r="AT127" s="17">
        <f t="shared" si="65"/>
        <v>92.259999999999991</v>
      </c>
      <c r="AU127" s="17">
        <f t="shared" si="66"/>
        <v>70.999999999999986</v>
      </c>
      <c r="AV127" s="17">
        <f t="shared" si="67"/>
        <v>69.069999999999993</v>
      </c>
      <c r="AW127" s="17">
        <f t="shared" si="68"/>
        <v>25.55</v>
      </c>
      <c r="AX127" s="63">
        <f t="shared" si="61"/>
        <v>1888.81</v>
      </c>
    </row>
    <row r="128" spans="1:50">
      <c r="A128" s="56" t="str">
        <f t="shared" si="62"/>
        <v>201827</v>
      </c>
      <c r="B128" s="15">
        <f>'[1]Removal pace breakdown'!A405</f>
        <v>43287</v>
      </c>
      <c r="C128" s="8">
        <f>'[1]Removal pace breakdown'!B405</f>
        <v>30</v>
      </c>
      <c r="D128" s="8">
        <f>'[1]Removal pace breakdown'!C405</f>
        <v>22</v>
      </c>
      <c r="E128" s="8">
        <f>'[1]Removal pace breakdown'!D405</f>
        <v>35.65</v>
      </c>
      <c r="F128" s="8">
        <f>'[1]Removal pace breakdown'!E405</f>
        <v>32</v>
      </c>
      <c r="G128" s="8">
        <f>'[1]Removal pace breakdown'!F405</f>
        <v>14.7</v>
      </c>
      <c r="H128" s="8">
        <f>'[1]Removal pace breakdown'!G405</f>
        <v>23</v>
      </c>
      <c r="I128" s="8">
        <f>'[1]Removal pace breakdown'!H405</f>
        <v>11.8</v>
      </c>
      <c r="J128" s="16">
        <f>'[1]Removal pace breakdown'!I405</f>
        <v>8.6999999999999993</v>
      </c>
      <c r="K128" s="8">
        <f>'[1]Removal pace breakdown'!J405</f>
        <v>4.33</v>
      </c>
      <c r="L128" s="8">
        <f>'[1]Removal pace breakdown'!K405</f>
        <v>4</v>
      </c>
      <c r="M128" s="8">
        <f>'[1]Removal pace breakdown'!L405</f>
        <v>4</v>
      </c>
      <c r="N128" s="8">
        <f>'[1]Removal pace breakdown'!M405</f>
        <v>11</v>
      </c>
      <c r="O128" s="8">
        <f>'[1]Removal pace breakdown'!N405</f>
        <v>4.5</v>
      </c>
      <c r="P128" s="8">
        <f>'[1]Removal pace breakdown'!O405</f>
        <v>4</v>
      </c>
      <c r="Q128" s="8">
        <f>'[1]Removal pace breakdown'!P405</f>
        <v>2.5</v>
      </c>
      <c r="R128" s="8">
        <f>'[1]Removal pace breakdown'!Q405</f>
        <v>1.3</v>
      </c>
      <c r="S128" s="16">
        <f>'[1]Removal pace breakdown'!R405</f>
        <v>6.5</v>
      </c>
      <c r="T128" s="8">
        <f>'[1]Removal pace breakdown'!S405</f>
        <v>8.75</v>
      </c>
      <c r="U128" s="8">
        <f>'[1]Removal pace breakdown'!T405</f>
        <v>1.5</v>
      </c>
      <c r="V128" s="8">
        <f>'[1]Removal pace breakdown'!U405</f>
        <v>10</v>
      </c>
      <c r="W128" s="16">
        <f>'[1]Removal pace breakdown'!V405</f>
        <v>2</v>
      </c>
      <c r="X128" s="16">
        <f>'[1]Removal pace breakdown'!W405</f>
        <v>8</v>
      </c>
      <c r="Y128" s="8">
        <f>'[1]Removal pace breakdown'!X405</f>
        <v>3</v>
      </c>
      <c r="Z128" s="8">
        <f>'[1]Removal pace breakdown'!Y405</f>
        <v>0.5</v>
      </c>
      <c r="AA128" s="16">
        <f>'[1]Removal pace breakdown'!Z405</f>
        <v>0.2</v>
      </c>
      <c r="AB128" s="16">
        <f>'[1]Removal pace breakdown'!AA405</f>
        <v>0</v>
      </c>
      <c r="AC128" s="8">
        <f>'[1]Removal pace breakdown'!AB405</f>
        <v>0.6</v>
      </c>
      <c r="AD128" s="8">
        <f>'[1]Removal pace breakdown'!AC405</f>
        <v>2.5</v>
      </c>
      <c r="AE128" s="8">
        <f>'[1]Removal pace breakdown'!AD405</f>
        <v>0</v>
      </c>
      <c r="AF128" s="16">
        <f>'[1]Removal pace breakdown'!AE405</f>
        <v>0</v>
      </c>
      <c r="AG128" s="16">
        <f>'[1]Removal pace breakdown'!AF405</f>
        <v>0.1</v>
      </c>
      <c r="AH128" s="8">
        <f>'[1]Removal pace breakdown'!AG405</f>
        <v>0</v>
      </c>
      <c r="AI128" s="8">
        <f>'[1]Removal pace breakdown'!AH405</f>
        <v>5</v>
      </c>
      <c r="AJ128" s="8">
        <f>'[1]Removal pace breakdown'!AI405</f>
        <v>0.5</v>
      </c>
      <c r="AK128" s="8">
        <f>'[1]Removal pace breakdown'!AJ405</f>
        <v>0</v>
      </c>
      <c r="AL128" s="8">
        <f>'[1]Removal pace breakdown'!AK405</f>
        <v>11</v>
      </c>
      <c r="AM128" s="8">
        <f>'[1]Removal pace breakdown'!AL405</f>
        <v>6.5</v>
      </c>
      <c r="AN128" s="8">
        <f>'[1]Removal pace breakdown'!AM405</f>
        <v>0.7</v>
      </c>
      <c r="AO128" s="8">
        <f>'[1]Removal pace breakdown'!AN405</f>
        <v>0</v>
      </c>
      <c r="AP128" s="8">
        <f>'[1]Removal pace breakdown'!AO405</f>
        <v>1</v>
      </c>
      <c r="AQ128" s="8">
        <f>'[1]Removal pace breakdown'!AP405</f>
        <v>5.39</v>
      </c>
      <c r="AR128" s="17">
        <f t="shared" si="63"/>
        <v>287.21999999999997</v>
      </c>
      <c r="AS128" s="17">
        <f t="shared" si="64"/>
        <v>11.5</v>
      </c>
      <c r="AT128" s="17">
        <f t="shared" si="65"/>
        <v>102.15</v>
      </c>
      <c r="AU128" s="17">
        <f t="shared" si="66"/>
        <v>73.89</v>
      </c>
      <c r="AV128" s="17">
        <f t="shared" si="67"/>
        <v>74.179999999999993</v>
      </c>
      <c r="AW128" s="17">
        <f t="shared" si="68"/>
        <v>25.5</v>
      </c>
      <c r="AX128" s="63">
        <f t="shared" si="61"/>
        <v>2010.5399999999997</v>
      </c>
    </row>
    <row r="129" spans="1:50">
      <c r="A129" s="56" t="str">
        <f t="shared" si="62"/>
        <v>201828</v>
      </c>
      <c r="B129" s="15">
        <f>'[1]Removal pace breakdown'!A406</f>
        <v>43294</v>
      </c>
      <c r="C129" s="8">
        <f>'[1]Removal pace breakdown'!B406</f>
        <v>28</v>
      </c>
      <c r="D129" s="8">
        <f>'[1]Removal pace breakdown'!C406</f>
        <v>20.5</v>
      </c>
      <c r="E129" s="8">
        <f>'[1]Removal pace breakdown'!D406</f>
        <v>34.880000000000003</v>
      </c>
      <c r="F129" s="8">
        <f>'[1]Removal pace breakdown'!E406</f>
        <v>35</v>
      </c>
      <c r="G129" s="8">
        <f>'[1]Removal pace breakdown'!F406</f>
        <v>14</v>
      </c>
      <c r="H129" s="8">
        <f>'[1]Removal pace breakdown'!G406</f>
        <v>22</v>
      </c>
      <c r="I129" s="8">
        <f>'[1]Removal pace breakdown'!H406</f>
        <v>9.4</v>
      </c>
      <c r="J129" s="16">
        <f>'[1]Removal pace breakdown'!I406</f>
        <v>7.7</v>
      </c>
      <c r="K129" s="8">
        <f>'[1]Removal pace breakdown'!J406</f>
        <v>3.24</v>
      </c>
      <c r="L129" s="8">
        <f>'[1]Removal pace breakdown'!K406</f>
        <v>6.3</v>
      </c>
      <c r="M129" s="8">
        <f>'[1]Removal pace breakdown'!L406</f>
        <v>4</v>
      </c>
      <c r="N129" s="8">
        <f>'[1]Removal pace breakdown'!M406</f>
        <v>9.6999999999999993</v>
      </c>
      <c r="O129" s="8">
        <f>'[1]Removal pace breakdown'!N406</f>
        <v>5.5</v>
      </c>
      <c r="P129" s="8">
        <f>'[1]Removal pace breakdown'!O406</f>
        <v>6</v>
      </c>
      <c r="Q129" s="8">
        <f>'[1]Removal pace breakdown'!P406</f>
        <v>2.6</v>
      </c>
      <c r="R129" s="8">
        <f>'[1]Removal pace breakdown'!Q406</f>
        <v>1.3</v>
      </c>
      <c r="S129" s="16">
        <f>'[1]Removal pace breakdown'!R406</f>
        <v>8.1999999999999993</v>
      </c>
      <c r="T129" s="8">
        <f>'[1]Removal pace breakdown'!S406</f>
        <v>7.25</v>
      </c>
      <c r="U129" s="8">
        <f>'[1]Removal pace breakdown'!T406</f>
        <v>2</v>
      </c>
      <c r="V129" s="8">
        <f>'[1]Removal pace breakdown'!U406</f>
        <v>12.4</v>
      </c>
      <c r="W129" s="16">
        <f>'[1]Removal pace breakdown'!V406</f>
        <v>2</v>
      </c>
      <c r="X129" s="16">
        <f>'[1]Removal pace breakdown'!W406</f>
        <v>3.3</v>
      </c>
      <c r="Y129" s="8">
        <f>'[1]Removal pace breakdown'!X406</f>
        <v>2</v>
      </c>
      <c r="Z129" s="8">
        <f>'[1]Removal pace breakdown'!Y406</f>
        <v>0.3</v>
      </c>
      <c r="AA129" s="16">
        <f>'[1]Removal pace breakdown'!Z406</f>
        <v>0.15</v>
      </c>
      <c r="AB129" s="16">
        <f>'[1]Removal pace breakdown'!AA406</f>
        <v>0</v>
      </c>
      <c r="AC129" s="8">
        <f>'[1]Removal pace breakdown'!AB406</f>
        <v>1</v>
      </c>
      <c r="AD129" s="8">
        <f>'[1]Removal pace breakdown'!AC406</f>
        <v>2.5</v>
      </c>
      <c r="AE129" s="8">
        <f>'[1]Removal pace breakdown'!AD406</f>
        <v>0.1</v>
      </c>
      <c r="AF129" s="16">
        <f>'[1]Removal pace breakdown'!AE406</f>
        <v>0</v>
      </c>
      <c r="AG129" s="16">
        <f>'[1]Removal pace breakdown'!AF406</f>
        <v>0.1</v>
      </c>
      <c r="AH129" s="8">
        <f>'[1]Removal pace breakdown'!AG406</f>
        <v>0</v>
      </c>
      <c r="AI129" s="8">
        <f>'[1]Removal pace breakdown'!AH406</f>
        <v>5</v>
      </c>
      <c r="AJ129" s="8">
        <f>'[1]Removal pace breakdown'!AI406</f>
        <v>0.7</v>
      </c>
      <c r="AK129" s="8">
        <f>'[1]Removal pace breakdown'!AJ406</f>
        <v>0</v>
      </c>
      <c r="AL129" s="8">
        <f>'[1]Removal pace breakdown'!AK406</f>
        <v>11</v>
      </c>
      <c r="AM129" s="8">
        <f>'[1]Removal pace breakdown'!AL406</f>
        <v>4</v>
      </c>
      <c r="AN129" s="8">
        <f>'[1]Removal pace breakdown'!AM406</f>
        <v>0.6</v>
      </c>
      <c r="AO129" s="8">
        <f>'[1]Removal pace breakdown'!AN406</f>
        <v>0</v>
      </c>
      <c r="AP129" s="8">
        <f>'[1]Removal pace breakdown'!AO406</f>
        <v>1</v>
      </c>
      <c r="AQ129" s="8">
        <f>'[1]Removal pace breakdown'!AP406</f>
        <v>5.2</v>
      </c>
      <c r="AR129" s="17">
        <f t="shared" si="63"/>
        <v>278.92</v>
      </c>
      <c r="AS129" s="17">
        <f t="shared" si="64"/>
        <v>15</v>
      </c>
      <c r="AT129" s="17">
        <f t="shared" si="65"/>
        <v>103.17999999999999</v>
      </c>
      <c r="AU129" s="17">
        <f t="shared" si="66"/>
        <v>67.8</v>
      </c>
      <c r="AV129" s="17">
        <f t="shared" si="67"/>
        <v>71.489999999999995</v>
      </c>
      <c r="AW129" s="17">
        <f t="shared" si="68"/>
        <v>21.45</v>
      </c>
      <c r="AX129" s="63">
        <f t="shared" si="61"/>
        <v>1952.44</v>
      </c>
    </row>
    <row r="130" spans="1:50">
      <c r="A130" s="56" t="str">
        <f t="shared" si="62"/>
        <v>201829</v>
      </c>
      <c r="B130" s="15">
        <f>'[1]Removal pace breakdown'!A407</f>
        <v>43301</v>
      </c>
      <c r="C130" s="8">
        <f>'[1]Removal pace breakdown'!B407</f>
        <v>28</v>
      </c>
      <c r="D130" s="8">
        <f>'[1]Removal pace breakdown'!C407</f>
        <v>22</v>
      </c>
      <c r="E130" s="8">
        <f>'[1]Removal pace breakdown'!D407</f>
        <v>28.1</v>
      </c>
      <c r="F130" s="8">
        <f>'[1]Removal pace breakdown'!E407</f>
        <v>28</v>
      </c>
      <c r="G130" s="8">
        <f>'[1]Removal pace breakdown'!F407</f>
        <v>12.9</v>
      </c>
      <c r="H130" s="8">
        <f>'[1]Removal pace breakdown'!G407</f>
        <v>21</v>
      </c>
      <c r="I130" s="8">
        <f>'[1]Removal pace breakdown'!H407</f>
        <v>11.5</v>
      </c>
      <c r="J130" s="16">
        <f>'[1]Removal pace breakdown'!I407</f>
        <v>8.8000000000000007</v>
      </c>
      <c r="K130" s="8">
        <f>'[1]Removal pace breakdown'!J407</f>
        <v>3.77</v>
      </c>
      <c r="L130" s="8">
        <f>'[1]Removal pace breakdown'!K407</f>
        <v>5</v>
      </c>
      <c r="M130" s="8">
        <f>'[1]Removal pace breakdown'!L407</f>
        <v>4</v>
      </c>
      <c r="N130" s="8">
        <f>'[1]Removal pace breakdown'!M407</f>
        <v>10</v>
      </c>
      <c r="O130" s="8">
        <f>'[1]Removal pace breakdown'!N407</f>
        <v>7.5</v>
      </c>
      <c r="P130" s="8">
        <f>'[1]Removal pace breakdown'!O407</f>
        <v>5.7</v>
      </c>
      <c r="Q130" s="8">
        <f>'[1]Removal pace breakdown'!P407</f>
        <v>2.7</v>
      </c>
      <c r="R130" s="8">
        <f>'[1]Removal pace breakdown'!Q407</f>
        <v>1.6</v>
      </c>
      <c r="S130" s="16">
        <f>'[1]Removal pace breakdown'!R407</f>
        <v>8</v>
      </c>
      <c r="T130" s="8">
        <f>'[1]Removal pace breakdown'!S407</f>
        <v>7.5</v>
      </c>
      <c r="U130" s="8">
        <f>'[1]Removal pace breakdown'!T407</f>
        <v>2</v>
      </c>
      <c r="V130" s="8">
        <f>'[1]Removal pace breakdown'!U407</f>
        <v>12.6</v>
      </c>
      <c r="W130" s="16">
        <f>'[1]Removal pace breakdown'!V407</f>
        <v>2</v>
      </c>
      <c r="X130" s="16">
        <f>'[1]Removal pace breakdown'!W407</f>
        <v>7</v>
      </c>
      <c r="Y130" s="8">
        <f>'[1]Removal pace breakdown'!X407</f>
        <v>2.5</v>
      </c>
      <c r="Z130" s="8">
        <f>'[1]Removal pace breakdown'!Y407</f>
        <v>0.3</v>
      </c>
      <c r="AA130" s="16">
        <f>'[1]Removal pace breakdown'!Z407</f>
        <v>0.2</v>
      </c>
      <c r="AB130" s="16">
        <f>'[1]Removal pace breakdown'!AA407</f>
        <v>0</v>
      </c>
      <c r="AC130" s="8">
        <f>'[1]Removal pace breakdown'!AB407</f>
        <v>0.9</v>
      </c>
      <c r="AD130" s="8">
        <f>'[1]Removal pace breakdown'!AC407</f>
        <v>2.5</v>
      </c>
      <c r="AE130" s="8">
        <f>'[1]Removal pace breakdown'!AD407</f>
        <v>0.1</v>
      </c>
      <c r="AF130" s="16">
        <f>'[1]Removal pace breakdown'!AE407</f>
        <v>0</v>
      </c>
      <c r="AG130" s="16">
        <f>'[1]Removal pace breakdown'!AF407</f>
        <v>0.2</v>
      </c>
      <c r="AH130" s="8">
        <f>'[1]Removal pace breakdown'!AG407</f>
        <v>0</v>
      </c>
      <c r="AI130" s="8">
        <f>'[1]Removal pace breakdown'!AH407</f>
        <v>5</v>
      </c>
      <c r="AJ130" s="8">
        <f>'[1]Removal pace breakdown'!AI407</f>
        <v>0.3</v>
      </c>
      <c r="AK130" s="8">
        <f>'[1]Removal pace breakdown'!AJ407</f>
        <v>0</v>
      </c>
      <c r="AL130" s="8">
        <f>'[1]Removal pace breakdown'!AK407</f>
        <v>10</v>
      </c>
      <c r="AM130" s="8">
        <f>'[1]Removal pace breakdown'!AL407</f>
        <v>4</v>
      </c>
      <c r="AN130" s="8">
        <f>'[1]Removal pace breakdown'!AM407</f>
        <v>0.6</v>
      </c>
      <c r="AO130" s="8">
        <f>'[1]Removal pace breakdown'!AN407</f>
        <v>0</v>
      </c>
      <c r="AP130" s="8">
        <f>'[1]Removal pace breakdown'!AO407</f>
        <v>1</v>
      </c>
      <c r="AQ130" s="8">
        <f>'[1]Removal pace breakdown'!AP407</f>
        <v>6.89</v>
      </c>
      <c r="AR130" s="17">
        <f t="shared" si="63"/>
        <v>274.15999999999997</v>
      </c>
      <c r="AS130" s="17">
        <f t="shared" si="64"/>
        <v>15.3</v>
      </c>
      <c r="AT130" s="17">
        <f t="shared" si="65"/>
        <v>87.399999999999991</v>
      </c>
      <c r="AU130" s="17">
        <f t="shared" si="66"/>
        <v>73.089999999999989</v>
      </c>
      <c r="AV130" s="17">
        <f t="shared" si="67"/>
        <v>72.170000000000016</v>
      </c>
      <c r="AW130" s="17">
        <f t="shared" si="68"/>
        <v>26.2</v>
      </c>
      <c r="AX130" s="63">
        <f t="shared" si="61"/>
        <v>1919.12</v>
      </c>
    </row>
    <row r="131" spans="1:50">
      <c r="A131" s="56" t="str">
        <f t="shared" si="62"/>
        <v>201830</v>
      </c>
      <c r="B131" s="15">
        <f>'[1]Removal pace breakdown'!A408</f>
        <v>43308</v>
      </c>
      <c r="C131" s="8">
        <f>'[1]Removal pace breakdown'!B408</f>
        <v>23</v>
      </c>
      <c r="D131" s="8">
        <f>'[1]Removal pace breakdown'!C408</f>
        <v>17</v>
      </c>
      <c r="E131" s="8">
        <f>'[1]Removal pace breakdown'!D408</f>
        <v>25</v>
      </c>
      <c r="F131" s="8">
        <f>'[1]Removal pace breakdown'!E408</f>
        <v>28</v>
      </c>
      <c r="G131" s="8">
        <f>'[1]Removal pace breakdown'!F408</f>
        <v>13</v>
      </c>
      <c r="H131" s="8">
        <f>'[1]Removal pace breakdown'!G408</f>
        <v>22</v>
      </c>
      <c r="I131" s="8">
        <f>'[1]Removal pace breakdown'!H408</f>
        <v>6.9</v>
      </c>
      <c r="J131" s="16">
        <f>'[1]Removal pace breakdown'!I408</f>
        <v>8.5</v>
      </c>
      <c r="K131" s="8">
        <f>'[1]Removal pace breakdown'!J408</f>
        <v>4.7</v>
      </c>
      <c r="L131" s="8">
        <f>'[1]Removal pace breakdown'!K408</f>
        <v>4</v>
      </c>
      <c r="M131" s="8">
        <f>'[1]Removal pace breakdown'!L408</f>
        <v>4</v>
      </c>
      <c r="N131" s="8">
        <f>'[1]Removal pace breakdown'!M408</f>
        <v>8.6</v>
      </c>
      <c r="O131" s="8">
        <f>'[1]Removal pace breakdown'!N408</f>
        <v>8</v>
      </c>
      <c r="P131" s="8">
        <f>'[1]Removal pace breakdown'!O408</f>
        <v>5</v>
      </c>
      <c r="Q131" s="8">
        <f>'[1]Removal pace breakdown'!P408</f>
        <v>1.9</v>
      </c>
      <c r="R131" s="8">
        <f>'[1]Removal pace breakdown'!Q408</f>
        <v>1.6</v>
      </c>
      <c r="S131" s="16">
        <f>'[1]Removal pace breakdown'!R408</f>
        <v>8.3000000000000007</v>
      </c>
      <c r="T131" s="8">
        <f>'[1]Removal pace breakdown'!S408</f>
        <v>7.75</v>
      </c>
      <c r="U131" s="8">
        <f>'[1]Removal pace breakdown'!T408</f>
        <v>2.5</v>
      </c>
      <c r="V131" s="8">
        <f>'[1]Removal pace breakdown'!U408</f>
        <v>13.8</v>
      </c>
      <c r="W131" s="16">
        <f>'[1]Removal pace breakdown'!V408</f>
        <v>2</v>
      </c>
      <c r="X131" s="16">
        <f>'[1]Removal pace breakdown'!W408</f>
        <v>6</v>
      </c>
      <c r="Y131" s="8">
        <f>'[1]Removal pace breakdown'!X408</f>
        <v>2.5</v>
      </c>
      <c r="Z131" s="8">
        <f>'[1]Removal pace breakdown'!Y408</f>
        <v>0.5</v>
      </c>
      <c r="AA131" s="16">
        <f>'[1]Removal pace breakdown'!Z408</f>
        <v>0.4</v>
      </c>
      <c r="AB131" s="16">
        <f>'[1]Removal pace breakdown'!AA408</f>
        <v>0</v>
      </c>
      <c r="AC131" s="8">
        <f>'[1]Removal pace breakdown'!AB408</f>
        <v>0.9</v>
      </c>
      <c r="AD131" s="8">
        <f>'[1]Removal pace breakdown'!AC408</f>
        <v>3</v>
      </c>
      <c r="AE131" s="8">
        <f>'[1]Removal pace breakdown'!AD408</f>
        <v>0.3</v>
      </c>
      <c r="AF131" s="16">
        <f>'[1]Removal pace breakdown'!AE408</f>
        <v>0</v>
      </c>
      <c r="AG131" s="16">
        <f>'[1]Removal pace breakdown'!AF408</f>
        <v>0.24</v>
      </c>
      <c r="AH131" s="8">
        <f>'[1]Removal pace breakdown'!AG408</f>
        <v>0</v>
      </c>
      <c r="AI131" s="8">
        <f>'[1]Removal pace breakdown'!AH408</f>
        <v>5</v>
      </c>
      <c r="AJ131" s="8">
        <f>'[1]Removal pace breakdown'!AI408</f>
        <v>1</v>
      </c>
      <c r="AK131" s="8">
        <f>'[1]Removal pace breakdown'!AJ408</f>
        <v>0</v>
      </c>
      <c r="AL131" s="8">
        <f>'[1]Removal pace breakdown'!AK408</f>
        <v>12</v>
      </c>
      <c r="AM131" s="8">
        <f>'[1]Removal pace breakdown'!AL408</f>
        <v>4</v>
      </c>
      <c r="AN131" s="8">
        <f>'[1]Removal pace breakdown'!AM408</f>
        <v>0.6</v>
      </c>
      <c r="AO131" s="8">
        <f>'[1]Removal pace breakdown'!AN408</f>
        <v>0</v>
      </c>
      <c r="AP131" s="8">
        <f>'[1]Removal pace breakdown'!AO408</f>
        <v>1</v>
      </c>
      <c r="AQ131" s="8">
        <f>'[1]Removal pace breakdown'!AP408</f>
        <v>9.0399999999999991</v>
      </c>
      <c r="AR131" s="17">
        <f t="shared" si="63"/>
        <v>262.03000000000003</v>
      </c>
      <c r="AS131" s="17">
        <f t="shared" si="64"/>
        <v>16</v>
      </c>
      <c r="AT131" s="17">
        <f t="shared" si="65"/>
        <v>87.5</v>
      </c>
      <c r="AU131" s="17">
        <f t="shared" si="66"/>
        <v>60.839999999999996</v>
      </c>
      <c r="AV131" s="17">
        <f t="shared" si="67"/>
        <v>72.25</v>
      </c>
      <c r="AW131" s="17">
        <f t="shared" si="68"/>
        <v>25.439999999999998</v>
      </c>
      <c r="AX131" s="63">
        <f t="shared" ref="AX131:AX150" si="69">AR131*7</f>
        <v>1834.2100000000003</v>
      </c>
    </row>
    <row r="132" spans="1:50">
      <c r="A132" s="56" t="str">
        <f t="shared" ref="A132:A153" si="70">YEAR(B132)&amp;WEEKNUM(B132)</f>
        <v>201831</v>
      </c>
      <c r="B132" s="15">
        <f>'[1]Removal pace breakdown'!A409</f>
        <v>43315</v>
      </c>
      <c r="C132" s="8">
        <f>'[1]Removal pace breakdown'!B409</f>
        <v>27</v>
      </c>
      <c r="D132" s="8">
        <f>'[1]Removal pace breakdown'!C409</f>
        <v>21.3</v>
      </c>
      <c r="E132" s="8">
        <f>'[1]Removal pace breakdown'!D409</f>
        <v>25</v>
      </c>
      <c r="F132" s="8">
        <f>'[1]Removal pace breakdown'!E409</f>
        <v>26</v>
      </c>
      <c r="G132" s="8">
        <f>'[1]Removal pace breakdown'!F409</f>
        <v>12.8</v>
      </c>
      <c r="H132" s="8">
        <f>'[1]Removal pace breakdown'!G409</f>
        <v>21</v>
      </c>
      <c r="I132" s="8">
        <f>'[1]Removal pace breakdown'!H409</f>
        <v>11.8</v>
      </c>
      <c r="J132" s="16">
        <f>'[1]Removal pace breakdown'!I409</f>
        <v>10.5</v>
      </c>
      <c r="K132" s="8">
        <f>'[1]Removal pace breakdown'!J409</f>
        <v>6.26</v>
      </c>
      <c r="L132" s="8">
        <f>'[1]Removal pace breakdown'!K409</f>
        <v>5</v>
      </c>
      <c r="M132" s="8">
        <f>'[1]Removal pace breakdown'!L409</f>
        <v>4</v>
      </c>
      <c r="N132" s="8">
        <f>'[1]Removal pace breakdown'!M409</f>
        <v>9</v>
      </c>
      <c r="O132" s="8">
        <f>'[1]Removal pace breakdown'!N409</f>
        <v>7</v>
      </c>
      <c r="P132" s="8">
        <f>'[1]Removal pace breakdown'!O409</f>
        <v>8.6999999999999993</v>
      </c>
      <c r="Q132" s="8">
        <f>'[1]Removal pace breakdown'!P409</f>
        <v>3.3</v>
      </c>
      <c r="R132" s="8">
        <f>'[1]Removal pace breakdown'!Q409</f>
        <v>1.7</v>
      </c>
      <c r="S132" s="16">
        <f>'[1]Removal pace breakdown'!R409</f>
        <v>7.9</v>
      </c>
      <c r="T132" s="8">
        <f>'[1]Removal pace breakdown'!S409</f>
        <v>7.25</v>
      </c>
      <c r="U132" s="8">
        <f>'[1]Removal pace breakdown'!T409</f>
        <v>2.7</v>
      </c>
      <c r="V132" s="8">
        <f>'[1]Removal pace breakdown'!U409</f>
        <v>11.7</v>
      </c>
      <c r="W132" s="16">
        <f>'[1]Removal pace breakdown'!V409</f>
        <v>2</v>
      </c>
      <c r="X132" s="16">
        <f>'[1]Removal pace breakdown'!W409</f>
        <v>8.5</v>
      </c>
      <c r="Y132" s="8">
        <f>'[1]Removal pace breakdown'!X409</f>
        <v>2</v>
      </c>
      <c r="Z132" s="8">
        <f>'[1]Removal pace breakdown'!Y409</f>
        <v>0.5</v>
      </c>
      <c r="AA132" s="16">
        <f>'[1]Removal pace breakdown'!Z409</f>
        <v>0.25</v>
      </c>
      <c r="AB132" s="16">
        <f>'[1]Removal pace breakdown'!AA409</f>
        <v>0</v>
      </c>
      <c r="AC132" s="8">
        <f>'[1]Removal pace breakdown'!AB409</f>
        <v>0.9</v>
      </c>
      <c r="AD132" s="8">
        <f>'[1]Removal pace breakdown'!AC409</f>
        <v>3</v>
      </c>
      <c r="AE132" s="8">
        <f>'[1]Removal pace breakdown'!AD409</f>
        <v>0.3</v>
      </c>
      <c r="AF132" s="16">
        <f>'[1]Removal pace breakdown'!AE409</f>
        <v>0</v>
      </c>
      <c r="AG132" s="16">
        <f>'[1]Removal pace breakdown'!AF409</f>
        <v>0</v>
      </c>
      <c r="AH132" s="8">
        <f>'[1]Removal pace breakdown'!AG409</f>
        <v>0</v>
      </c>
      <c r="AI132" s="8">
        <f>'[1]Removal pace breakdown'!AH409</f>
        <v>5</v>
      </c>
      <c r="AJ132" s="8">
        <f>'[1]Removal pace breakdown'!AI409</f>
        <v>1.1000000000000001</v>
      </c>
      <c r="AK132" s="8">
        <f>'[1]Removal pace breakdown'!AJ409</f>
        <v>0</v>
      </c>
      <c r="AL132" s="8">
        <f>'[1]Removal pace breakdown'!AK409</f>
        <v>12</v>
      </c>
      <c r="AM132" s="8">
        <f>'[1]Removal pace breakdown'!AL409</f>
        <v>4</v>
      </c>
      <c r="AN132" s="8">
        <f>'[1]Removal pace breakdown'!AM409</f>
        <v>0.8</v>
      </c>
      <c r="AO132" s="8">
        <f>'[1]Removal pace breakdown'!AN409</f>
        <v>0</v>
      </c>
      <c r="AP132" s="8">
        <f>'[1]Removal pace breakdown'!AO409</f>
        <v>1</v>
      </c>
      <c r="AQ132" s="8">
        <f>'[1]Removal pace breakdown'!AP409</f>
        <v>7.91</v>
      </c>
      <c r="AR132" s="17">
        <f t="shared" ref="AR132:AR149" si="71">SUM(C132:AQ132)</f>
        <v>279.17</v>
      </c>
      <c r="AS132" s="17">
        <f t="shared" ref="AS132:AS153" si="72">SUM(L132,O132,AD132,AJ132)</f>
        <v>16.100000000000001</v>
      </c>
      <c r="AT132" s="17">
        <f t="shared" ref="AT132:AT153" si="73">SUM(E132,F132,H132,Z132,AL132)</f>
        <v>84.5</v>
      </c>
      <c r="AU132" s="17">
        <f t="shared" ref="AU132:AU153" si="74">SUM(C132,D132,I132,M132,AN132,AQ132,AO132,AE132)</f>
        <v>73.109999999999985</v>
      </c>
      <c r="AV132" s="17">
        <f t="shared" ref="AV132:AV153" si="75">SUM(G132,K132,N132,P132,Q132,R132,U132,V132,Y132,AH132,AK132,AM132,AP132,AI132,AC132,T132)</f>
        <v>76.310000000000016</v>
      </c>
      <c r="AW132" s="17">
        <f t="shared" ref="AW132:AW153" si="76">SUM(J132,S132,W132,X132,AA132,AB132,AF132,AG132)</f>
        <v>29.15</v>
      </c>
      <c r="AX132" s="63">
        <f t="shared" si="69"/>
        <v>1954.19</v>
      </c>
    </row>
    <row r="133" spans="1:50">
      <c r="A133" s="56" t="str">
        <f t="shared" si="70"/>
        <v>201832</v>
      </c>
      <c r="B133" s="15">
        <f>'[1]Removal pace breakdown'!A410</f>
        <v>43322</v>
      </c>
      <c r="C133" s="8">
        <f>'[1]Removal pace breakdown'!B410</f>
        <v>29</v>
      </c>
      <c r="D133" s="8">
        <f>'[1]Removal pace breakdown'!C410</f>
        <v>22</v>
      </c>
      <c r="E133" s="8">
        <f>'[1]Removal pace breakdown'!D410</f>
        <v>29</v>
      </c>
      <c r="F133" s="8">
        <f>'[1]Removal pace breakdown'!E410</f>
        <v>26</v>
      </c>
      <c r="G133" s="8">
        <f>'[1]Removal pace breakdown'!F410</f>
        <v>12.7</v>
      </c>
      <c r="H133" s="8">
        <f>'[1]Removal pace breakdown'!G410</f>
        <v>22</v>
      </c>
      <c r="I133" s="8">
        <f>'[1]Removal pace breakdown'!H410</f>
        <v>12.5</v>
      </c>
      <c r="J133" s="16">
        <f>'[1]Removal pace breakdown'!I410</f>
        <v>8</v>
      </c>
      <c r="K133" s="8">
        <f>'[1]Removal pace breakdown'!J410</f>
        <v>4.8</v>
      </c>
      <c r="L133" s="8">
        <f>'[1]Removal pace breakdown'!K410</f>
        <v>3</v>
      </c>
      <c r="M133" s="8">
        <f>'[1]Removal pace breakdown'!L410</f>
        <v>4</v>
      </c>
      <c r="N133" s="8">
        <f>'[1]Removal pace breakdown'!M410</f>
        <v>8</v>
      </c>
      <c r="O133" s="8">
        <f>'[1]Removal pace breakdown'!N410</f>
        <v>8</v>
      </c>
      <c r="P133" s="8">
        <f>'[1]Removal pace breakdown'!O410</f>
        <v>7</v>
      </c>
      <c r="Q133" s="8">
        <f>'[1]Removal pace breakdown'!P410</f>
        <v>2.5</v>
      </c>
      <c r="R133" s="8">
        <f>'[1]Removal pace breakdown'!Q410</f>
        <v>1.6</v>
      </c>
      <c r="S133" s="16">
        <f>'[1]Removal pace breakdown'!R410</f>
        <v>7.6</v>
      </c>
      <c r="T133" s="8">
        <f>'[1]Removal pace breakdown'!S410</f>
        <v>7.5</v>
      </c>
      <c r="U133" s="8">
        <f>'[1]Removal pace breakdown'!T410</f>
        <v>2.5</v>
      </c>
      <c r="V133" s="8">
        <f>'[1]Removal pace breakdown'!U410</f>
        <v>12.1</v>
      </c>
      <c r="W133" s="16">
        <f>'[1]Removal pace breakdown'!V410</f>
        <v>2</v>
      </c>
      <c r="X133" s="16">
        <f>'[1]Removal pace breakdown'!W410</f>
        <v>7</v>
      </c>
      <c r="Y133" s="8">
        <f>'[1]Removal pace breakdown'!X410</f>
        <v>1</v>
      </c>
      <c r="Z133" s="8">
        <f>'[1]Removal pace breakdown'!Y410</f>
        <v>1</v>
      </c>
      <c r="AA133" s="16">
        <f>'[1]Removal pace breakdown'!Z410</f>
        <v>0.15</v>
      </c>
      <c r="AB133" s="16">
        <f>'[1]Removal pace breakdown'!AA410</f>
        <v>0</v>
      </c>
      <c r="AC133" s="8">
        <f>'[1]Removal pace breakdown'!AB410</f>
        <v>1</v>
      </c>
      <c r="AD133" s="8">
        <f>'[1]Removal pace breakdown'!AC410</f>
        <v>3</v>
      </c>
      <c r="AE133" s="8">
        <f>'[1]Removal pace breakdown'!AD410</f>
        <v>0.45</v>
      </c>
      <c r="AF133" s="16">
        <f>'[1]Removal pace breakdown'!AE410</f>
        <v>0</v>
      </c>
      <c r="AG133" s="16">
        <f>'[1]Removal pace breakdown'!AF410</f>
        <v>0</v>
      </c>
      <c r="AH133" s="8">
        <f>'[1]Removal pace breakdown'!AG410</f>
        <v>0</v>
      </c>
      <c r="AI133" s="8">
        <f>'[1]Removal pace breakdown'!AH410</f>
        <v>5</v>
      </c>
      <c r="AJ133" s="8">
        <f>'[1]Removal pace breakdown'!AI410</f>
        <v>1.3</v>
      </c>
      <c r="AK133" s="8">
        <f>'[1]Removal pace breakdown'!AJ410</f>
        <v>0</v>
      </c>
      <c r="AL133" s="8">
        <f>'[1]Removal pace breakdown'!AK410</f>
        <v>12</v>
      </c>
      <c r="AM133" s="8">
        <f>'[1]Removal pace breakdown'!AL410</f>
        <v>4</v>
      </c>
      <c r="AN133" s="8">
        <f>'[1]Removal pace breakdown'!AM410</f>
        <v>0.7</v>
      </c>
      <c r="AO133" s="8">
        <f>'[1]Removal pace breakdown'!AN410</f>
        <v>0</v>
      </c>
      <c r="AP133" s="8">
        <f>'[1]Removal pace breakdown'!AO410</f>
        <v>1</v>
      </c>
      <c r="AQ133" s="8">
        <f>'[1]Removal pace breakdown'!AP410</f>
        <v>7.43</v>
      </c>
      <c r="AR133" s="17">
        <f t="shared" si="71"/>
        <v>276.83</v>
      </c>
      <c r="AS133" s="17">
        <f t="shared" si="72"/>
        <v>15.3</v>
      </c>
      <c r="AT133" s="17">
        <f t="shared" si="73"/>
        <v>90</v>
      </c>
      <c r="AU133" s="17">
        <f t="shared" si="74"/>
        <v>76.08</v>
      </c>
      <c r="AV133" s="17">
        <f t="shared" si="75"/>
        <v>70.7</v>
      </c>
      <c r="AW133" s="17">
        <f t="shared" si="76"/>
        <v>24.75</v>
      </c>
      <c r="AX133" s="63">
        <f t="shared" si="69"/>
        <v>1937.81</v>
      </c>
    </row>
    <row r="134" spans="1:50">
      <c r="A134" s="56" t="str">
        <f t="shared" si="70"/>
        <v>201833</v>
      </c>
      <c r="B134" s="15">
        <f>'[1]Removal pace breakdown'!A411</f>
        <v>43329</v>
      </c>
      <c r="C134" s="8">
        <f>'[1]Removal pace breakdown'!B411</f>
        <v>26</v>
      </c>
      <c r="D134" s="8">
        <f>'[1]Removal pace breakdown'!C411</f>
        <v>21.8</v>
      </c>
      <c r="E134" s="8">
        <f>'[1]Removal pace breakdown'!D411</f>
        <v>28</v>
      </c>
      <c r="F134" s="8">
        <f>'[1]Removal pace breakdown'!E411</f>
        <v>22</v>
      </c>
      <c r="G134" s="8">
        <f>'[1]Removal pace breakdown'!F411</f>
        <v>12.8</v>
      </c>
      <c r="H134" s="8">
        <f>'[1]Removal pace breakdown'!G411</f>
        <v>22</v>
      </c>
      <c r="I134" s="8">
        <f>'[1]Removal pace breakdown'!H411</f>
        <v>10.4</v>
      </c>
      <c r="J134" s="16">
        <f>'[1]Removal pace breakdown'!I411</f>
        <v>9</v>
      </c>
      <c r="K134" s="8">
        <f>'[1]Removal pace breakdown'!J411</f>
        <v>7.05</v>
      </c>
      <c r="L134" s="8">
        <f>'[1]Removal pace breakdown'!K411</f>
        <v>3</v>
      </c>
      <c r="M134" s="8">
        <f>'[1]Removal pace breakdown'!L411</f>
        <v>5</v>
      </c>
      <c r="N134" s="8">
        <f>'[1]Removal pace breakdown'!M411</f>
        <v>9.3000000000000007</v>
      </c>
      <c r="O134" s="8">
        <f>'[1]Removal pace breakdown'!N411</f>
        <v>8</v>
      </c>
      <c r="P134" s="8">
        <f>'[1]Removal pace breakdown'!O411</f>
        <v>7</v>
      </c>
      <c r="Q134" s="8">
        <f>'[1]Removal pace breakdown'!P411</f>
        <v>1.2</v>
      </c>
      <c r="R134" s="8">
        <f>'[1]Removal pace breakdown'!Q411</f>
        <v>2</v>
      </c>
      <c r="S134" s="16">
        <f>'[1]Removal pace breakdown'!R411</f>
        <v>7.8</v>
      </c>
      <c r="T134" s="8">
        <f>'[1]Removal pace breakdown'!S411</f>
        <v>7.5</v>
      </c>
      <c r="U134" s="8">
        <f>'[1]Removal pace breakdown'!T411</f>
        <v>2.48</v>
      </c>
      <c r="V134" s="8">
        <f>'[1]Removal pace breakdown'!U411</f>
        <v>13.4</v>
      </c>
      <c r="W134" s="16">
        <f>'[1]Removal pace breakdown'!V411</f>
        <v>2</v>
      </c>
      <c r="X134" s="16">
        <f>'[1]Removal pace breakdown'!W411</f>
        <v>7.5</v>
      </c>
      <c r="Y134" s="8">
        <f>'[1]Removal pace breakdown'!X411</f>
        <v>0.8</v>
      </c>
      <c r="Z134" s="8">
        <f>'[1]Removal pace breakdown'!Y411</f>
        <v>1</v>
      </c>
      <c r="AA134" s="16">
        <f>'[1]Removal pace breakdown'!Z411</f>
        <v>0.25</v>
      </c>
      <c r="AB134" s="16">
        <f>'[1]Removal pace breakdown'!AA411</f>
        <v>0</v>
      </c>
      <c r="AC134" s="8">
        <f>'[1]Removal pace breakdown'!AB411</f>
        <v>0.9</v>
      </c>
      <c r="AD134" s="8">
        <f>'[1]Removal pace breakdown'!AC411</f>
        <v>3</v>
      </c>
      <c r="AE134" s="8">
        <f>'[1]Removal pace breakdown'!AD411</f>
        <v>0.45</v>
      </c>
      <c r="AF134" s="16">
        <f>'[1]Removal pace breakdown'!AE411</f>
        <v>0</v>
      </c>
      <c r="AG134" s="16">
        <f>'[1]Removal pace breakdown'!AF411</f>
        <v>0</v>
      </c>
      <c r="AH134" s="8">
        <f>'[1]Removal pace breakdown'!AG411</f>
        <v>0</v>
      </c>
      <c r="AI134" s="8">
        <f>'[1]Removal pace breakdown'!AH411</f>
        <v>5</v>
      </c>
      <c r="AJ134" s="8">
        <f>'[1]Removal pace breakdown'!AI411</f>
        <v>0.6</v>
      </c>
      <c r="AK134" s="8">
        <f>'[1]Removal pace breakdown'!AJ411</f>
        <v>0</v>
      </c>
      <c r="AL134" s="8">
        <f>'[1]Removal pace breakdown'!AK411</f>
        <v>10</v>
      </c>
      <c r="AM134" s="8">
        <f>'[1]Removal pace breakdown'!AL411</f>
        <v>4</v>
      </c>
      <c r="AN134" s="8">
        <f>'[1]Removal pace breakdown'!AM411</f>
        <v>0.6</v>
      </c>
      <c r="AO134" s="8">
        <f>'[1]Removal pace breakdown'!AN411</f>
        <v>0</v>
      </c>
      <c r="AP134" s="8">
        <f>'[1]Removal pace breakdown'!AO411</f>
        <v>1</v>
      </c>
      <c r="AQ134" s="8">
        <f>'[1]Removal pace breakdown'!AP411</f>
        <v>9.59</v>
      </c>
      <c r="AR134" s="17">
        <f t="shared" si="71"/>
        <v>272.42</v>
      </c>
      <c r="AS134" s="17">
        <f t="shared" si="72"/>
        <v>14.6</v>
      </c>
      <c r="AT134" s="17">
        <f t="shared" si="73"/>
        <v>83</v>
      </c>
      <c r="AU134" s="17">
        <f t="shared" si="74"/>
        <v>73.84</v>
      </c>
      <c r="AV134" s="17">
        <f t="shared" si="75"/>
        <v>74.430000000000007</v>
      </c>
      <c r="AW134" s="17">
        <f t="shared" si="76"/>
        <v>26.55</v>
      </c>
      <c r="AX134" s="63">
        <f t="shared" si="69"/>
        <v>1906.94</v>
      </c>
    </row>
    <row r="135" spans="1:50">
      <c r="A135" s="56" t="str">
        <f t="shared" si="70"/>
        <v>201834</v>
      </c>
      <c r="B135" s="15">
        <f>'[1]Removal pace breakdown'!A412</f>
        <v>43336</v>
      </c>
      <c r="C135" s="8">
        <f>'[1]Removal pace breakdown'!B412</f>
        <v>26</v>
      </c>
      <c r="D135" s="8">
        <f>'[1]Removal pace breakdown'!C412</f>
        <v>20.5</v>
      </c>
      <c r="E135" s="8">
        <f>'[1]Removal pace breakdown'!D412</f>
        <v>26</v>
      </c>
      <c r="F135" s="8">
        <f>'[1]Removal pace breakdown'!E412</f>
        <v>25</v>
      </c>
      <c r="G135" s="8">
        <f>'[1]Removal pace breakdown'!F412</f>
        <v>15.5</v>
      </c>
      <c r="H135" s="8">
        <f>'[1]Removal pace breakdown'!G412</f>
        <v>20</v>
      </c>
      <c r="I135" s="8">
        <f>'[1]Removal pace breakdown'!H412</f>
        <v>11.7</v>
      </c>
      <c r="J135" s="16">
        <f>'[1]Removal pace breakdown'!I412</f>
        <v>8</v>
      </c>
      <c r="K135" s="8">
        <f>'[1]Removal pace breakdown'!J412</f>
        <v>5.23</v>
      </c>
      <c r="L135" s="8">
        <f>'[1]Removal pace breakdown'!K412</f>
        <v>3</v>
      </c>
      <c r="M135" s="8">
        <f>'[1]Removal pace breakdown'!L412</f>
        <v>5</v>
      </c>
      <c r="N135" s="8">
        <f>'[1]Removal pace breakdown'!M412</f>
        <v>9.5</v>
      </c>
      <c r="O135" s="8">
        <f>'[1]Removal pace breakdown'!N412</f>
        <v>8</v>
      </c>
      <c r="P135" s="8">
        <f>'[1]Removal pace breakdown'!O412</f>
        <v>4.5</v>
      </c>
      <c r="Q135" s="8">
        <f>'[1]Removal pace breakdown'!P412</f>
        <v>3</v>
      </c>
      <c r="R135" s="8">
        <f>'[1]Removal pace breakdown'!Q412</f>
        <v>1.7</v>
      </c>
      <c r="S135" s="16">
        <f>'[1]Removal pace breakdown'!R412</f>
        <v>7.2</v>
      </c>
      <c r="T135" s="8">
        <f>'[1]Removal pace breakdown'!S412</f>
        <v>8.75</v>
      </c>
      <c r="U135" s="8">
        <f>'[1]Removal pace breakdown'!T412</f>
        <v>1.1000000000000001</v>
      </c>
      <c r="V135" s="8">
        <f>'[1]Removal pace breakdown'!U412</f>
        <v>10.7</v>
      </c>
      <c r="W135" s="16">
        <f>'[1]Removal pace breakdown'!V412</f>
        <v>2</v>
      </c>
      <c r="X135" s="16">
        <f>'[1]Removal pace breakdown'!W412</f>
        <v>7.7</v>
      </c>
      <c r="Y135" s="8">
        <f>'[1]Removal pace breakdown'!X412</f>
        <v>2</v>
      </c>
      <c r="Z135" s="8">
        <f>'[1]Removal pace breakdown'!Y412</f>
        <v>1</v>
      </c>
      <c r="AA135" s="16">
        <f>'[1]Removal pace breakdown'!Z412</f>
        <v>0.15</v>
      </c>
      <c r="AB135" s="16">
        <f>'[1]Removal pace breakdown'!AA412</f>
        <v>0</v>
      </c>
      <c r="AC135" s="8">
        <f>'[1]Removal pace breakdown'!AB412</f>
        <v>1</v>
      </c>
      <c r="AD135" s="8">
        <f>'[1]Removal pace breakdown'!AC412</f>
        <v>3</v>
      </c>
      <c r="AE135" s="8">
        <f>'[1]Removal pace breakdown'!AD412</f>
        <v>0.6</v>
      </c>
      <c r="AF135" s="16">
        <f>'[1]Removal pace breakdown'!AE412</f>
        <v>0</v>
      </c>
      <c r="AG135" s="16">
        <f>'[1]Removal pace breakdown'!AF412</f>
        <v>0</v>
      </c>
      <c r="AH135" s="8">
        <f>'[1]Removal pace breakdown'!AG412</f>
        <v>0.3</v>
      </c>
      <c r="AI135" s="8">
        <f>'[1]Removal pace breakdown'!AH412</f>
        <v>5</v>
      </c>
      <c r="AJ135" s="8">
        <f>'[1]Removal pace breakdown'!AI412</f>
        <v>1</v>
      </c>
      <c r="AK135" s="8">
        <f>'[1]Removal pace breakdown'!AJ412</f>
        <v>0</v>
      </c>
      <c r="AL135" s="8">
        <f>'[1]Removal pace breakdown'!AK412</f>
        <v>6</v>
      </c>
      <c r="AM135" s="8">
        <f>'[1]Removal pace breakdown'!AL412</f>
        <v>4</v>
      </c>
      <c r="AN135" s="8">
        <f>'[1]Removal pace breakdown'!AM412</f>
        <v>1.2</v>
      </c>
      <c r="AO135" s="8">
        <f>'[1]Removal pace breakdown'!AN412</f>
        <v>0</v>
      </c>
      <c r="AP135" s="8">
        <f>'[1]Removal pace breakdown'!AO412</f>
        <v>1</v>
      </c>
      <c r="AQ135" s="8">
        <f>'[1]Removal pace breakdown'!AP412</f>
        <v>6.65</v>
      </c>
      <c r="AR135" s="17">
        <f t="shared" si="71"/>
        <v>262.9799999999999</v>
      </c>
      <c r="AS135" s="17">
        <f t="shared" si="72"/>
        <v>15</v>
      </c>
      <c r="AT135" s="17">
        <f t="shared" si="73"/>
        <v>78</v>
      </c>
      <c r="AU135" s="17">
        <f t="shared" si="74"/>
        <v>71.650000000000006</v>
      </c>
      <c r="AV135" s="17">
        <f t="shared" si="75"/>
        <v>73.28</v>
      </c>
      <c r="AW135" s="17">
        <f t="shared" si="76"/>
        <v>25.049999999999997</v>
      </c>
      <c r="AX135" s="63">
        <f t="shared" si="69"/>
        <v>1840.8599999999992</v>
      </c>
    </row>
    <row r="136" spans="1:50">
      <c r="A136" s="56" t="str">
        <f t="shared" si="70"/>
        <v>201835</v>
      </c>
      <c r="B136" s="15">
        <f>'[1]Removal pace breakdown'!A413</f>
        <v>43343</v>
      </c>
      <c r="C136" s="8">
        <f>'[1]Removal pace breakdown'!B413</f>
        <v>28</v>
      </c>
      <c r="D136" s="8">
        <f>'[1]Removal pace breakdown'!C413</f>
        <v>19.5</v>
      </c>
      <c r="E136" s="8">
        <f>'[1]Removal pace breakdown'!D413</f>
        <v>31.5</v>
      </c>
      <c r="F136" s="8">
        <f>'[1]Removal pace breakdown'!E413</f>
        <v>25</v>
      </c>
      <c r="G136" s="8">
        <f>'[1]Removal pace breakdown'!F413</f>
        <v>15</v>
      </c>
      <c r="H136" s="8">
        <f>'[1]Removal pace breakdown'!G413</f>
        <v>22</v>
      </c>
      <c r="I136" s="8">
        <f>'[1]Removal pace breakdown'!H413</f>
        <v>11.9</v>
      </c>
      <c r="J136" s="16">
        <f>'[1]Removal pace breakdown'!I413</f>
        <v>8.4</v>
      </c>
      <c r="K136" s="8">
        <f>'[1]Removal pace breakdown'!J413</f>
        <v>7.49</v>
      </c>
      <c r="L136" s="8">
        <f>'[1]Removal pace breakdown'!K413</f>
        <v>4</v>
      </c>
      <c r="M136" s="8">
        <f>'[1]Removal pace breakdown'!L413</f>
        <v>4</v>
      </c>
      <c r="N136" s="8">
        <f>'[1]Removal pace breakdown'!M413</f>
        <v>9</v>
      </c>
      <c r="O136" s="8">
        <f>'[1]Removal pace breakdown'!N413</f>
        <v>11</v>
      </c>
      <c r="P136" s="8">
        <f>'[1]Removal pace breakdown'!O413</f>
        <v>7</v>
      </c>
      <c r="Q136" s="8">
        <f>'[1]Removal pace breakdown'!P413</f>
        <v>5.3</v>
      </c>
      <c r="R136" s="8">
        <f>'[1]Removal pace breakdown'!Q413</f>
        <v>1.5</v>
      </c>
      <c r="S136" s="16">
        <f>'[1]Removal pace breakdown'!R413</f>
        <v>8.1999999999999993</v>
      </c>
      <c r="T136" s="8">
        <f>'[1]Removal pace breakdown'!S413</f>
        <v>9.5</v>
      </c>
      <c r="U136" s="8">
        <f>'[1]Removal pace breakdown'!T413</f>
        <v>1.1000000000000001</v>
      </c>
      <c r="V136" s="8">
        <f>'[1]Removal pace breakdown'!U413</f>
        <v>11.5</v>
      </c>
      <c r="W136" s="16">
        <f>'[1]Removal pace breakdown'!V413</f>
        <v>2</v>
      </c>
      <c r="X136" s="16">
        <f>'[1]Removal pace breakdown'!W413</f>
        <v>5.2</v>
      </c>
      <c r="Y136" s="8">
        <f>'[1]Removal pace breakdown'!X413</f>
        <v>2</v>
      </c>
      <c r="Z136" s="8">
        <f>'[1]Removal pace breakdown'!Y413</f>
        <v>1</v>
      </c>
      <c r="AA136" s="16">
        <f>'[1]Removal pace breakdown'!Z413</f>
        <v>0.12</v>
      </c>
      <c r="AB136" s="16">
        <f>'[1]Removal pace breakdown'!AA413</f>
        <v>0</v>
      </c>
      <c r="AC136" s="8">
        <f>'[1]Removal pace breakdown'!AB413</f>
        <v>0.9</v>
      </c>
      <c r="AD136" s="8">
        <f>'[1]Removal pace breakdown'!AC413</f>
        <v>2.5</v>
      </c>
      <c r="AE136" s="8">
        <f>'[1]Removal pace breakdown'!AD413</f>
        <v>0.6</v>
      </c>
      <c r="AF136" s="16">
        <f>'[1]Removal pace breakdown'!AE413</f>
        <v>0</v>
      </c>
      <c r="AG136" s="16">
        <f>'[1]Removal pace breakdown'!AF413</f>
        <v>0</v>
      </c>
      <c r="AH136" s="8">
        <f>'[1]Removal pace breakdown'!AG413</f>
        <v>0</v>
      </c>
      <c r="AI136" s="8">
        <f>'[1]Removal pace breakdown'!AH413</f>
        <v>5</v>
      </c>
      <c r="AJ136" s="8">
        <f>'[1]Removal pace breakdown'!AI413</f>
        <v>1</v>
      </c>
      <c r="AK136" s="8">
        <f>'[1]Removal pace breakdown'!AJ413</f>
        <v>0</v>
      </c>
      <c r="AL136" s="8">
        <f>'[1]Removal pace breakdown'!AK413</f>
        <v>8</v>
      </c>
      <c r="AM136" s="8">
        <f>'[1]Removal pace breakdown'!AL413</f>
        <v>4</v>
      </c>
      <c r="AN136" s="8">
        <f>'[1]Removal pace breakdown'!AM413</f>
        <v>1</v>
      </c>
      <c r="AO136" s="8">
        <f>'[1]Removal pace breakdown'!AN413</f>
        <v>0</v>
      </c>
      <c r="AP136" s="8">
        <f>'[1]Removal pace breakdown'!AO413</f>
        <v>1</v>
      </c>
      <c r="AQ136" s="8">
        <f>'[1]Removal pace breakdown'!AP413</f>
        <v>6.44</v>
      </c>
      <c r="AR136" s="17">
        <f t="shared" si="71"/>
        <v>281.65000000000003</v>
      </c>
      <c r="AS136" s="17">
        <f t="shared" si="72"/>
        <v>18.5</v>
      </c>
      <c r="AT136" s="17">
        <f t="shared" si="73"/>
        <v>87.5</v>
      </c>
      <c r="AU136" s="17">
        <f t="shared" si="74"/>
        <v>71.44</v>
      </c>
      <c r="AV136" s="17">
        <f t="shared" si="75"/>
        <v>80.290000000000006</v>
      </c>
      <c r="AW136" s="17">
        <f t="shared" si="76"/>
        <v>23.92</v>
      </c>
      <c r="AX136" s="63">
        <f t="shared" si="69"/>
        <v>1971.5500000000002</v>
      </c>
    </row>
    <row r="137" spans="1:50">
      <c r="A137" s="56" t="str">
        <f t="shared" si="70"/>
        <v>201836</v>
      </c>
      <c r="B137" s="15">
        <f>'[1]Removal pace breakdown'!A414</f>
        <v>43350</v>
      </c>
      <c r="C137" s="8">
        <f>'[1]Removal pace breakdown'!B414</f>
        <v>28</v>
      </c>
      <c r="D137" s="8">
        <f>'[1]Removal pace breakdown'!C414</f>
        <v>20.3</v>
      </c>
      <c r="E137" s="8">
        <f>'[1]Removal pace breakdown'!D414</f>
        <v>27</v>
      </c>
      <c r="F137" s="8">
        <f>'[1]Removal pace breakdown'!E414</f>
        <v>29</v>
      </c>
      <c r="G137" s="8">
        <f>'[1]Removal pace breakdown'!F414</f>
        <v>14</v>
      </c>
      <c r="H137" s="8">
        <f>'[1]Removal pace breakdown'!G414</f>
        <v>20</v>
      </c>
      <c r="I137" s="8">
        <f>'[1]Removal pace breakdown'!H414</f>
        <v>12.3</v>
      </c>
      <c r="J137" s="16">
        <f>'[1]Removal pace breakdown'!I414</f>
        <v>7.9</v>
      </c>
      <c r="K137" s="8">
        <f>'[1]Removal pace breakdown'!J414</f>
        <v>7.71</v>
      </c>
      <c r="L137" s="8">
        <f>'[1]Removal pace breakdown'!K414</f>
        <v>5</v>
      </c>
      <c r="M137" s="8">
        <f>'[1]Removal pace breakdown'!L414</f>
        <v>4</v>
      </c>
      <c r="N137" s="8">
        <f>'[1]Removal pace breakdown'!M414</f>
        <v>9.1999999999999993</v>
      </c>
      <c r="O137" s="8">
        <f>'[1]Removal pace breakdown'!N414</f>
        <v>10</v>
      </c>
      <c r="P137" s="8">
        <f>'[1]Removal pace breakdown'!O414</f>
        <v>9.5</v>
      </c>
      <c r="Q137" s="8">
        <f>'[1]Removal pace breakdown'!P414</f>
        <v>3.8</v>
      </c>
      <c r="R137" s="8">
        <f>'[1]Removal pace breakdown'!Q414</f>
        <v>1.5</v>
      </c>
      <c r="S137" s="16">
        <f>'[1]Removal pace breakdown'!R414</f>
        <v>7.1</v>
      </c>
      <c r="T137" s="8">
        <f>'[1]Removal pace breakdown'!S414</f>
        <v>7.5</v>
      </c>
      <c r="U137" s="8">
        <f>'[1]Removal pace breakdown'!T414</f>
        <v>1.2</v>
      </c>
      <c r="V137" s="8">
        <f>'[1]Removal pace breakdown'!U414</f>
        <v>9.6999999999999993</v>
      </c>
      <c r="W137" s="16">
        <f>'[1]Removal pace breakdown'!V414</f>
        <v>2</v>
      </c>
      <c r="X137" s="16">
        <f>'[1]Removal pace breakdown'!W414</f>
        <v>8.3000000000000007</v>
      </c>
      <c r="Y137" s="8">
        <f>'[1]Removal pace breakdown'!X414</f>
        <v>2</v>
      </c>
      <c r="Z137" s="8">
        <f>'[1]Removal pace breakdown'!Y414</f>
        <v>1</v>
      </c>
      <c r="AA137" s="16">
        <f>'[1]Removal pace breakdown'!Z414</f>
        <v>0.12</v>
      </c>
      <c r="AB137" s="16">
        <f>'[1]Removal pace breakdown'!AA414</f>
        <v>0</v>
      </c>
      <c r="AC137" s="8">
        <f>'[1]Removal pace breakdown'!AB414</f>
        <v>0.72</v>
      </c>
      <c r="AD137" s="8">
        <f>'[1]Removal pace breakdown'!AC414</f>
        <v>3</v>
      </c>
      <c r="AE137" s="8">
        <f>'[1]Removal pace breakdown'!AD414</f>
        <v>0.48</v>
      </c>
      <c r="AF137" s="16">
        <f>'[1]Removal pace breakdown'!AE414</f>
        <v>0</v>
      </c>
      <c r="AG137" s="16">
        <f>'[1]Removal pace breakdown'!AF414</f>
        <v>0</v>
      </c>
      <c r="AH137" s="8">
        <f>'[1]Removal pace breakdown'!AG414</f>
        <v>0</v>
      </c>
      <c r="AI137" s="8">
        <f>'[1]Removal pace breakdown'!AH414</f>
        <v>5</v>
      </c>
      <c r="AJ137" s="8">
        <f>'[1]Removal pace breakdown'!AI414</f>
        <v>1.2</v>
      </c>
      <c r="AK137" s="8">
        <f>'[1]Removal pace breakdown'!AJ414</f>
        <v>0</v>
      </c>
      <c r="AL137" s="8">
        <f>'[1]Removal pace breakdown'!AK414</f>
        <v>10</v>
      </c>
      <c r="AM137" s="8">
        <f>'[1]Removal pace breakdown'!AL414</f>
        <v>4</v>
      </c>
      <c r="AN137" s="8">
        <f>'[1]Removal pace breakdown'!AM414</f>
        <v>1</v>
      </c>
      <c r="AO137" s="8">
        <f>'[1]Removal pace breakdown'!AN414</f>
        <v>0</v>
      </c>
      <c r="AP137" s="8">
        <f>'[1]Removal pace breakdown'!AO414</f>
        <v>1</v>
      </c>
      <c r="AQ137" s="8">
        <f>'[1]Removal pace breakdown'!AP414</f>
        <v>7.8</v>
      </c>
      <c r="AR137" s="17">
        <f t="shared" si="71"/>
        <v>282.33000000000004</v>
      </c>
      <c r="AS137" s="17">
        <f t="shared" si="72"/>
        <v>19.2</v>
      </c>
      <c r="AT137" s="17">
        <f t="shared" si="73"/>
        <v>87</v>
      </c>
      <c r="AU137" s="17">
        <f t="shared" si="74"/>
        <v>73.88</v>
      </c>
      <c r="AV137" s="17">
        <f t="shared" si="75"/>
        <v>76.83</v>
      </c>
      <c r="AW137" s="17">
        <f t="shared" si="76"/>
        <v>25.42</v>
      </c>
      <c r="AX137" s="63">
        <f t="shared" si="69"/>
        <v>1976.3100000000004</v>
      </c>
    </row>
    <row r="138" spans="1:50">
      <c r="A138" s="56" t="str">
        <f t="shared" si="70"/>
        <v>201837</v>
      </c>
      <c r="B138" s="15">
        <f>'[1]Removal pace breakdown'!A415</f>
        <v>43357</v>
      </c>
      <c r="C138" s="8">
        <f>'[1]Removal pace breakdown'!B415</f>
        <v>27</v>
      </c>
      <c r="D138" s="8">
        <f>'[1]Removal pace breakdown'!C415</f>
        <v>21</v>
      </c>
      <c r="E138" s="8">
        <f>'[1]Removal pace breakdown'!D415</f>
        <v>25</v>
      </c>
      <c r="F138" s="8">
        <f>'[1]Removal pace breakdown'!E415</f>
        <v>26</v>
      </c>
      <c r="G138" s="8">
        <f>'[1]Removal pace breakdown'!F415</f>
        <v>15.3</v>
      </c>
      <c r="H138" s="8">
        <f>'[1]Removal pace breakdown'!G415</f>
        <v>25</v>
      </c>
      <c r="I138" s="8">
        <f>'[1]Removal pace breakdown'!H415</f>
        <v>13.6</v>
      </c>
      <c r="J138" s="16">
        <f>'[1]Removal pace breakdown'!I415</f>
        <v>7.6</v>
      </c>
      <c r="K138" s="8">
        <f>'[1]Removal pace breakdown'!J415</f>
        <v>5.54</v>
      </c>
      <c r="L138" s="8">
        <f>'[1]Removal pace breakdown'!K415</f>
        <v>3</v>
      </c>
      <c r="M138" s="8">
        <f>'[1]Removal pace breakdown'!L415</f>
        <v>5</v>
      </c>
      <c r="N138" s="8">
        <f>'[1]Removal pace breakdown'!M415</f>
        <v>8.5</v>
      </c>
      <c r="O138" s="8">
        <f>'[1]Removal pace breakdown'!N415</f>
        <v>11</v>
      </c>
      <c r="P138" s="8">
        <f>'[1]Removal pace breakdown'!O415</f>
        <v>7.8</v>
      </c>
      <c r="Q138" s="8">
        <f>'[1]Removal pace breakdown'!P415</f>
        <v>5.8</v>
      </c>
      <c r="R138" s="8">
        <f>'[1]Removal pace breakdown'!Q415</f>
        <v>1.4</v>
      </c>
      <c r="S138" s="16">
        <f>'[1]Removal pace breakdown'!R415</f>
        <v>6.8</v>
      </c>
      <c r="T138" s="8">
        <f>'[1]Removal pace breakdown'!S415</f>
        <v>9.5</v>
      </c>
      <c r="U138" s="8">
        <f>'[1]Removal pace breakdown'!T415</f>
        <v>1.3</v>
      </c>
      <c r="V138" s="8">
        <f>'[1]Removal pace breakdown'!U415</f>
        <v>10</v>
      </c>
      <c r="W138" s="16">
        <f>'[1]Removal pace breakdown'!V415</f>
        <v>1.8</v>
      </c>
      <c r="X138" s="16">
        <f>'[1]Removal pace breakdown'!W415</f>
        <v>7.5</v>
      </c>
      <c r="Y138" s="8">
        <f>'[1]Removal pace breakdown'!X415</f>
        <v>2</v>
      </c>
      <c r="Z138" s="8">
        <f>'[1]Removal pace breakdown'!Y415</f>
        <v>1</v>
      </c>
      <c r="AA138" s="16">
        <f>'[1]Removal pace breakdown'!Z415</f>
        <v>0.16</v>
      </c>
      <c r="AB138" s="16">
        <f>'[1]Removal pace breakdown'!AA415</f>
        <v>0</v>
      </c>
      <c r="AC138" s="8">
        <f>'[1]Removal pace breakdown'!AB415</f>
        <v>0.8</v>
      </c>
      <c r="AD138" s="8">
        <f>'[1]Removal pace breakdown'!AC415</f>
        <v>6</v>
      </c>
      <c r="AE138" s="8">
        <f>'[1]Removal pace breakdown'!AD415</f>
        <v>0.6</v>
      </c>
      <c r="AF138" s="16">
        <f>'[1]Removal pace breakdown'!AE415</f>
        <v>0</v>
      </c>
      <c r="AG138" s="16">
        <f>'[1]Removal pace breakdown'!AF415</f>
        <v>0</v>
      </c>
      <c r="AH138" s="8">
        <f>'[1]Removal pace breakdown'!AG415</f>
        <v>0</v>
      </c>
      <c r="AI138" s="8">
        <f>'[1]Removal pace breakdown'!AH415</f>
        <v>5</v>
      </c>
      <c r="AJ138" s="8">
        <f>'[1]Removal pace breakdown'!AI415</f>
        <v>1</v>
      </c>
      <c r="AK138" s="8">
        <f>'[1]Removal pace breakdown'!AJ415</f>
        <v>0</v>
      </c>
      <c r="AL138" s="8">
        <f>'[1]Removal pace breakdown'!AK415</f>
        <v>11</v>
      </c>
      <c r="AM138" s="8">
        <f>'[1]Removal pace breakdown'!AL415</f>
        <v>4</v>
      </c>
      <c r="AN138" s="8">
        <f>'[1]Removal pace breakdown'!AM415</f>
        <v>1.2</v>
      </c>
      <c r="AO138" s="8">
        <f>'[1]Removal pace breakdown'!AN415</f>
        <v>0</v>
      </c>
      <c r="AP138" s="8">
        <f>'[1]Removal pace breakdown'!AO415</f>
        <v>1</v>
      </c>
      <c r="AQ138" s="8">
        <f>'[1]Removal pace breakdown'!AP415</f>
        <v>8.18</v>
      </c>
      <c r="AR138" s="17">
        <f t="shared" si="71"/>
        <v>287.38000000000005</v>
      </c>
      <c r="AS138" s="17">
        <f t="shared" si="72"/>
        <v>21</v>
      </c>
      <c r="AT138" s="17">
        <f t="shared" si="73"/>
        <v>88</v>
      </c>
      <c r="AU138" s="17">
        <f t="shared" si="74"/>
        <v>76.579999999999984</v>
      </c>
      <c r="AV138" s="17">
        <f t="shared" si="75"/>
        <v>77.939999999999984</v>
      </c>
      <c r="AW138" s="17">
        <f t="shared" si="76"/>
        <v>23.86</v>
      </c>
      <c r="AX138" s="63">
        <f t="shared" si="69"/>
        <v>2011.6600000000003</v>
      </c>
    </row>
    <row r="139" spans="1:50">
      <c r="A139" s="56" t="str">
        <f t="shared" si="70"/>
        <v>201838</v>
      </c>
      <c r="B139" s="15">
        <f>'[1]Removal pace breakdown'!A416</f>
        <v>43364</v>
      </c>
      <c r="C139" s="8">
        <f>'[1]Removal pace breakdown'!B416</f>
        <v>26</v>
      </c>
      <c r="D139" s="8">
        <f>'[1]Removal pace breakdown'!C416</f>
        <v>22</v>
      </c>
      <c r="E139" s="8">
        <f>'[1]Removal pace breakdown'!D416</f>
        <v>25</v>
      </c>
      <c r="F139" s="8">
        <f>'[1]Removal pace breakdown'!E416</f>
        <v>26</v>
      </c>
      <c r="G139" s="8">
        <f>'[1]Removal pace breakdown'!F416</f>
        <v>15.8</v>
      </c>
      <c r="H139" s="8">
        <f>'[1]Removal pace breakdown'!G416</f>
        <v>25</v>
      </c>
      <c r="I139" s="8">
        <f>'[1]Removal pace breakdown'!H416</f>
        <v>10.8</v>
      </c>
      <c r="J139" s="16">
        <f>'[1]Removal pace breakdown'!I416</f>
        <v>7.5</v>
      </c>
      <c r="K139" s="8">
        <f>'[1]Removal pace breakdown'!J416</f>
        <v>7.18</v>
      </c>
      <c r="L139" s="8">
        <f>'[1]Removal pace breakdown'!K416</f>
        <v>4</v>
      </c>
      <c r="M139" s="8">
        <f>'[1]Removal pace breakdown'!L416</f>
        <v>4</v>
      </c>
      <c r="N139" s="8">
        <f>'[1]Removal pace breakdown'!M416</f>
        <v>8.4</v>
      </c>
      <c r="O139" s="8">
        <f>'[1]Removal pace breakdown'!N416</f>
        <v>11</v>
      </c>
      <c r="P139" s="8">
        <f>'[1]Removal pace breakdown'!O416</f>
        <v>8</v>
      </c>
      <c r="Q139" s="8">
        <f>'[1]Removal pace breakdown'!P416</f>
        <v>6.4</v>
      </c>
      <c r="R139" s="8">
        <f>'[1]Removal pace breakdown'!Q416</f>
        <v>1.9</v>
      </c>
      <c r="S139" s="16">
        <f>'[1]Removal pace breakdown'!R416</f>
        <v>6.8</v>
      </c>
      <c r="T139" s="8">
        <f>'[1]Removal pace breakdown'!S416</f>
        <v>9.25</v>
      </c>
      <c r="U139" s="8">
        <f>'[1]Removal pace breakdown'!T416</f>
        <v>1.4</v>
      </c>
      <c r="V139" s="8">
        <f>'[1]Removal pace breakdown'!U416</f>
        <v>11.2</v>
      </c>
      <c r="W139" s="16">
        <f>'[1]Removal pace breakdown'!V416</f>
        <v>1.8</v>
      </c>
      <c r="X139" s="16">
        <f>'[1]Removal pace breakdown'!W416</f>
        <v>6</v>
      </c>
      <c r="Y139" s="8">
        <f>'[1]Removal pace breakdown'!X416</f>
        <v>2</v>
      </c>
      <c r="Z139" s="8">
        <f>'[1]Removal pace breakdown'!Y416</f>
        <v>0.6</v>
      </c>
      <c r="AA139" s="16">
        <f>'[1]Removal pace breakdown'!Z416</f>
        <v>0.16</v>
      </c>
      <c r="AB139" s="16">
        <f>'[1]Removal pace breakdown'!AA416</f>
        <v>0</v>
      </c>
      <c r="AC139" s="8">
        <f>'[1]Removal pace breakdown'!AB416</f>
        <v>0.7</v>
      </c>
      <c r="AD139" s="8">
        <f>'[1]Removal pace breakdown'!AC416</f>
        <v>6</v>
      </c>
      <c r="AE139" s="8">
        <f>'[1]Removal pace breakdown'!AD416</f>
        <v>0.7</v>
      </c>
      <c r="AF139" s="16">
        <f>'[1]Removal pace breakdown'!AE416</f>
        <v>0</v>
      </c>
      <c r="AG139" s="16">
        <f>'[1]Removal pace breakdown'!AF416</f>
        <v>0</v>
      </c>
      <c r="AH139" s="8">
        <f>'[1]Removal pace breakdown'!AG416</f>
        <v>0.15</v>
      </c>
      <c r="AI139" s="8">
        <f>'[1]Removal pace breakdown'!AH416</f>
        <v>5</v>
      </c>
      <c r="AJ139" s="8">
        <f>'[1]Removal pace breakdown'!AI416</f>
        <v>0.3</v>
      </c>
      <c r="AK139" s="8">
        <f>'[1]Removal pace breakdown'!AJ416</f>
        <v>0</v>
      </c>
      <c r="AL139" s="8">
        <f>'[1]Removal pace breakdown'!AK416</f>
        <v>11</v>
      </c>
      <c r="AM139" s="8">
        <f>'[1]Removal pace breakdown'!AL416</f>
        <v>4</v>
      </c>
      <c r="AN139" s="8">
        <f>'[1]Removal pace breakdown'!AM416</f>
        <v>1.3</v>
      </c>
      <c r="AO139" s="8">
        <f>'[1]Removal pace breakdown'!AN416</f>
        <v>0</v>
      </c>
      <c r="AP139" s="8">
        <f>'[1]Removal pace breakdown'!AO416</f>
        <v>1</v>
      </c>
      <c r="AQ139" s="8">
        <f>'[1]Removal pace breakdown'!AP416</f>
        <v>6.57</v>
      </c>
      <c r="AR139" s="17">
        <f t="shared" si="71"/>
        <v>284.91000000000003</v>
      </c>
      <c r="AS139" s="17">
        <f t="shared" si="72"/>
        <v>21.3</v>
      </c>
      <c r="AT139" s="17">
        <f t="shared" si="73"/>
        <v>87.6</v>
      </c>
      <c r="AU139" s="17">
        <f t="shared" si="74"/>
        <v>71.36999999999999</v>
      </c>
      <c r="AV139" s="17">
        <f t="shared" si="75"/>
        <v>82.38000000000001</v>
      </c>
      <c r="AW139" s="17">
        <f t="shared" si="76"/>
        <v>22.26</v>
      </c>
      <c r="AX139" s="63">
        <f t="shared" si="69"/>
        <v>1994.3700000000001</v>
      </c>
    </row>
    <row r="140" spans="1:50">
      <c r="A140" s="56" t="str">
        <f t="shared" si="70"/>
        <v>201839</v>
      </c>
      <c r="B140" s="15">
        <f>'[1]Removal pace breakdown'!A417</f>
        <v>43371</v>
      </c>
      <c r="C140" s="8">
        <f>'[1]Removal pace breakdown'!B417</f>
        <v>30</v>
      </c>
      <c r="D140" s="8">
        <f>'[1]Removal pace breakdown'!C417</f>
        <v>22</v>
      </c>
      <c r="E140" s="8">
        <f>'[1]Removal pace breakdown'!D417</f>
        <v>28</v>
      </c>
      <c r="F140" s="8">
        <f>'[1]Removal pace breakdown'!E417</f>
        <v>26.2</v>
      </c>
      <c r="G140" s="8">
        <f>'[1]Removal pace breakdown'!F417</f>
        <v>14.5</v>
      </c>
      <c r="H140" s="8">
        <f>'[1]Removal pace breakdown'!G417</f>
        <v>26</v>
      </c>
      <c r="I140" s="8">
        <f>'[1]Removal pace breakdown'!H417</f>
        <v>11.4</v>
      </c>
      <c r="J140" s="16">
        <f>'[1]Removal pace breakdown'!I417</f>
        <v>8.1999999999999993</v>
      </c>
      <c r="K140" s="8">
        <f>'[1]Removal pace breakdown'!J417</f>
        <v>7.02</v>
      </c>
      <c r="L140" s="8">
        <f>'[1]Removal pace breakdown'!K417</f>
        <v>6</v>
      </c>
      <c r="M140" s="8">
        <f>'[1]Removal pace breakdown'!L417</f>
        <v>4</v>
      </c>
      <c r="N140" s="8">
        <f>'[1]Removal pace breakdown'!M417</f>
        <v>8.1999999999999993</v>
      </c>
      <c r="O140" s="8">
        <f>'[1]Removal pace breakdown'!N417</f>
        <v>11.5</v>
      </c>
      <c r="P140" s="8">
        <f>'[1]Removal pace breakdown'!O417</f>
        <v>9.1</v>
      </c>
      <c r="Q140" s="8">
        <f>'[1]Removal pace breakdown'!P417</f>
        <v>3.5</v>
      </c>
      <c r="R140" s="8">
        <f>'[1]Removal pace breakdown'!Q417</f>
        <v>1.8</v>
      </c>
      <c r="S140" s="16">
        <f>'[1]Removal pace breakdown'!R417</f>
        <v>7.2</v>
      </c>
      <c r="T140" s="8">
        <f>'[1]Removal pace breakdown'!S417</f>
        <v>6.75</v>
      </c>
      <c r="U140" s="8">
        <f>'[1]Removal pace breakdown'!T417</f>
        <v>1.2</v>
      </c>
      <c r="V140" s="8">
        <f>'[1]Removal pace breakdown'!U417</f>
        <v>11.8</v>
      </c>
      <c r="W140" s="16">
        <f>'[1]Removal pace breakdown'!V417</f>
        <v>2</v>
      </c>
      <c r="X140" s="16">
        <f>'[1]Removal pace breakdown'!W417</f>
        <v>7</v>
      </c>
      <c r="Y140" s="8">
        <f>'[1]Removal pace breakdown'!X417</f>
        <v>2.5</v>
      </c>
      <c r="Z140" s="8">
        <f>'[1]Removal pace breakdown'!Y417</f>
        <v>1.1000000000000001</v>
      </c>
      <c r="AA140" s="16">
        <f>'[1]Removal pace breakdown'!Z417</f>
        <v>0.15</v>
      </c>
      <c r="AB140" s="16">
        <f>'[1]Removal pace breakdown'!AA417</f>
        <v>0</v>
      </c>
      <c r="AC140" s="8">
        <f>'[1]Removal pace breakdown'!AB417</f>
        <v>0.3</v>
      </c>
      <c r="AD140" s="8">
        <f>'[1]Removal pace breakdown'!AC417</f>
        <v>5</v>
      </c>
      <c r="AE140" s="8">
        <f>'[1]Removal pace breakdown'!AD417</f>
        <v>0.25</v>
      </c>
      <c r="AF140" s="16">
        <f>'[1]Removal pace breakdown'!AE417</f>
        <v>0</v>
      </c>
      <c r="AG140" s="16">
        <f>'[1]Removal pace breakdown'!AF417</f>
        <v>0</v>
      </c>
      <c r="AH140" s="8">
        <f>'[1]Removal pace breakdown'!AG417</f>
        <v>0</v>
      </c>
      <c r="AI140" s="8">
        <f>'[1]Removal pace breakdown'!AH417</f>
        <v>6</v>
      </c>
      <c r="AJ140" s="8">
        <f>'[1]Removal pace breakdown'!AI417</f>
        <v>1</v>
      </c>
      <c r="AK140" s="8">
        <f>'[1]Removal pace breakdown'!AJ417</f>
        <v>0</v>
      </c>
      <c r="AL140" s="8">
        <f>'[1]Removal pace breakdown'!AK417</f>
        <v>10</v>
      </c>
      <c r="AM140" s="8">
        <f>'[1]Removal pace breakdown'!AL417</f>
        <v>4</v>
      </c>
      <c r="AN140" s="8">
        <f>'[1]Removal pace breakdown'!AM417</f>
        <v>2</v>
      </c>
      <c r="AO140" s="8">
        <f>'[1]Removal pace breakdown'!AN417</f>
        <v>0</v>
      </c>
      <c r="AP140" s="8">
        <f>'[1]Removal pace breakdown'!AO417</f>
        <v>1</v>
      </c>
      <c r="AQ140" s="8">
        <f>'[1]Removal pace breakdown'!AP417</f>
        <v>7.18</v>
      </c>
      <c r="AR140" s="17">
        <f t="shared" si="71"/>
        <v>293.84999999999997</v>
      </c>
      <c r="AS140" s="17">
        <f t="shared" si="72"/>
        <v>23.5</v>
      </c>
      <c r="AT140" s="17">
        <f t="shared" si="73"/>
        <v>91.3</v>
      </c>
      <c r="AU140" s="17">
        <f t="shared" si="74"/>
        <v>76.830000000000013</v>
      </c>
      <c r="AV140" s="17">
        <f t="shared" si="75"/>
        <v>77.67</v>
      </c>
      <c r="AW140" s="17">
        <f t="shared" si="76"/>
        <v>24.549999999999997</v>
      </c>
      <c r="AX140" s="63">
        <f t="shared" si="69"/>
        <v>2056.9499999999998</v>
      </c>
    </row>
    <row r="141" spans="1:50">
      <c r="A141" s="56" t="str">
        <f t="shared" si="70"/>
        <v>201841</v>
      </c>
      <c r="B141" s="15">
        <f>'[1]Removal pace breakdown'!A418</f>
        <v>43385</v>
      </c>
      <c r="C141" s="8">
        <f>'[1]Removal pace breakdown'!B418</f>
        <v>28</v>
      </c>
      <c r="D141" s="8">
        <f>'[1]Removal pace breakdown'!C418</f>
        <v>22</v>
      </c>
      <c r="E141" s="8">
        <f>'[1]Removal pace breakdown'!D418</f>
        <v>30.5</v>
      </c>
      <c r="F141" s="8">
        <f>'[1]Removal pace breakdown'!E418</f>
        <v>30</v>
      </c>
      <c r="G141" s="8">
        <f>'[1]Removal pace breakdown'!F418</f>
        <v>15</v>
      </c>
      <c r="H141" s="8">
        <f>'[1]Removal pace breakdown'!G418</f>
        <v>24</v>
      </c>
      <c r="I141" s="8">
        <f>'[1]Removal pace breakdown'!H418</f>
        <v>11.8</v>
      </c>
      <c r="J141" s="16">
        <f>'[1]Removal pace breakdown'!I418</f>
        <v>8.5</v>
      </c>
      <c r="K141" s="8">
        <f>'[1]Removal pace breakdown'!J418</f>
        <v>4.5</v>
      </c>
      <c r="L141" s="8">
        <f>'[1]Removal pace breakdown'!K418</f>
        <v>5</v>
      </c>
      <c r="M141" s="8">
        <f>'[1]Removal pace breakdown'!L418</f>
        <v>4</v>
      </c>
      <c r="N141" s="8">
        <f>'[1]Removal pace breakdown'!M418</f>
        <v>9.5</v>
      </c>
      <c r="O141" s="8">
        <f>'[1]Removal pace breakdown'!N418</f>
        <v>12</v>
      </c>
      <c r="P141" s="8">
        <f>'[1]Removal pace breakdown'!O418</f>
        <v>9.5</v>
      </c>
      <c r="Q141" s="8">
        <f>'[1]Removal pace breakdown'!P418</f>
        <v>4.3</v>
      </c>
      <c r="R141" s="8">
        <f>'[1]Removal pace breakdown'!Q418</f>
        <v>1.2</v>
      </c>
      <c r="S141" s="16">
        <f>'[1]Removal pace breakdown'!R418</f>
        <v>8</v>
      </c>
      <c r="T141" s="8">
        <f>'[1]Removal pace breakdown'!S418</f>
        <v>7</v>
      </c>
      <c r="U141" s="8">
        <f>'[1]Removal pace breakdown'!T418</f>
        <v>1.6</v>
      </c>
      <c r="V141" s="8">
        <f>'[1]Removal pace breakdown'!U418</f>
        <v>7.2</v>
      </c>
      <c r="W141" s="16">
        <f>'[1]Removal pace breakdown'!V418</f>
        <v>1.9</v>
      </c>
      <c r="X141" s="16">
        <f>'[1]Removal pace breakdown'!W418</f>
        <v>4.5</v>
      </c>
      <c r="Y141" s="8">
        <f>'[1]Removal pace breakdown'!X418</f>
        <v>2</v>
      </c>
      <c r="Z141" s="8">
        <f>'[1]Removal pace breakdown'!Y418</f>
        <v>0</v>
      </c>
      <c r="AA141" s="16">
        <f>'[1]Removal pace breakdown'!Z418</f>
        <v>0.13</v>
      </c>
      <c r="AB141" s="16">
        <f>'[1]Removal pace breakdown'!AA418</f>
        <v>0</v>
      </c>
      <c r="AC141" s="8">
        <f>'[1]Removal pace breakdown'!AB418</f>
        <v>0.3</v>
      </c>
      <c r="AD141" s="8">
        <f>'[1]Removal pace breakdown'!AC418</f>
        <v>6</v>
      </c>
      <c r="AE141" s="8">
        <f>'[1]Removal pace breakdown'!AD418</f>
        <v>0.24</v>
      </c>
      <c r="AF141" s="16">
        <f>'[1]Removal pace breakdown'!AE418</f>
        <v>0</v>
      </c>
      <c r="AG141" s="16">
        <f>'[1]Removal pace breakdown'!AF418</f>
        <v>0</v>
      </c>
      <c r="AH141" s="8">
        <f>'[1]Removal pace breakdown'!AG418</f>
        <v>0</v>
      </c>
      <c r="AI141" s="8">
        <f>'[1]Removal pace breakdown'!AH418</f>
        <v>6</v>
      </c>
      <c r="AJ141" s="8">
        <f>'[1]Removal pace breakdown'!AI418</f>
        <v>1</v>
      </c>
      <c r="AK141" s="8">
        <f>'[1]Removal pace breakdown'!AJ418</f>
        <v>0</v>
      </c>
      <c r="AL141" s="8">
        <f>'[1]Removal pace breakdown'!AK418</f>
        <v>11</v>
      </c>
      <c r="AM141" s="8">
        <f>'[1]Removal pace breakdown'!AL418</f>
        <v>4</v>
      </c>
      <c r="AN141" s="8">
        <f>'[1]Removal pace breakdown'!AM418</f>
        <v>1.6</v>
      </c>
      <c r="AO141" s="8">
        <f>'[1]Removal pace breakdown'!AN418</f>
        <v>0</v>
      </c>
      <c r="AP141" s="8">
        <f>'[1]Removal pace breakdown'!AO418</f>
        <v>1</v>
      </c>
      <c r="AQ141" s="8">
        <f>'[1]Removal pace breakdown'!AP418</f>
        <v>6.7</v>
      </c>
      <c r="AR141" s="17">
        <f t="shared" si="71"/>
        <v>289.97000000000003</v>
      </c>
      <c r="AS141" s="17">
        <f t="shared" si="72"/>
        <v>24</v>
      </c>
      <c r="AT141" s="17">
        <f t="shared" si="73"/>
        <v>95.5</v>
      </c>
      <c r="AU141" s="17">
        <f t="shared" si="74"/>
        <v>74.339999999999989</v>
      </c>
      <c r="AV141" s="17">
        <f t="shared" si="75"/>
        <v>73.100000000000009</v>
      </c>
      <c r="AW141" s="17">
        <f t="shared" si="76"/>
        <v>23.029999999999998</v>
      </c>
      <c r="AX141" s="63">
        <f t="shared" si="69"/>
        <v>2029.7900000000002</v>
      </c>
    </row>
    <row r="142" spans="1:50">
      <c r="A142" s="56" t="str">
        <f t="shared" si="70"/>
        <v>201842</v>
      </c>
      <c r="B142" s="15">
        <f>'[1]Removal pace breakdown'!A419</f>
        <v>43392</v>
      </c>
      <c r="C142" s="8">
        <f>'[1]Removal pace breakdown'!B419</f>
        <v>27.5</v>
      </c>
      <c r="D142" s="8">
        <f>'[1]Removal pace breakdown'!C419</f>
        <v>22.3</v>
      </c>
      <c r="E142" s="8">
        <f>'[1]Removal pace breakdown'!D419</f>
        <v>28</v>
      </c>
      <c r="F142" s="8">
        <f>'[1]Removal pace breakdown'!E419</f>
        <v>29</v>
      </c>
      <c r="G142" s="8">
        <f>'[1]Removal pace breakdown'!F419</f>
        <v>15.5</v>
      </c>
      <c r="H142" s="8">
        <f>'[1]Removal pace breakdown'!G419</f>
        <v>22</v>
      </c>
      <c r="I142" s="8">
        <f>'[1]Removal pace breakdown'!H419</f>
        <v>11.6</v>
      </c>
      <c r="J142" s="16">
        <f>'[1]Removal pace breakdown'!I419</f>
        <v>9</v>
      </c>
      <c r="K142" s="8">
        <f>'[1]Removal pace breakdown'!J419</f>
        <v>3.88</v>
      </c>
      <c r="L142" s="8">
        <f>'[1]Removal pace breakdown'!K419</f>
        <v>5</v>
      </c>
      <c r="M142" s="8">
        <f>'[1]Removal pace breakdown'!L419</f>
        <v>4</v>
      </c>
      <c r="N142" s="8">
        <f>'[1]Removal pace breakdown'!M419</f>
        <v>8.5</v>
      </c>
      <c r="O142" s="8">
        <f>'[1]Removal pace breakdown'!N419</f>
        <v>10.5</v>
      </c>
      <c r="P142" s="8">
        <f>'[1]Removal pace breakdown'!O419</f>
        <v>8.5</v>
      </c>
      <c r="Q142" s="8">
        <f>'[1]Removal pace breakdown'!P419</f>
        <v>3.5</v>
      </c>
      <c r="R142" s="8">
        <f>'[1]Removal pace breakdown'!Q419</f>
        <v>1.4</v>
      </c>
      <c r="S142" s="16">
        <f>'[1]Removal pace breakdown'!R419</f>
        <v>10.8</v>
      </c>
      <c r="T142" s="8">
        <f>'[1]Removal pace breakdown'!S419</f>
        <v>6.75</v>
      </c>
      <c r="U142" s="8">
        <f>'[1]Removal pace breakdown'!T419</f>
        <v>1.5</v>
      </c>
      <c r="V142" s="8">
        <f>'[1]Removal pace breakdown'!U419</f>
        <v>11.8</v>
      </c>
      <c r="W142" s="16">
        <f>'[1]Removal pace breakdown'!V419</f>
        <v>2</v>
      </c>
      <c r="X142" s="16">
        <f>'[1]Removal pace breakdown'!W419</f>
        <v>8.5</v>
      </c>
      <c r="Y142" s="8">
        <f>'[1]Removal pace breakdown'!X419</f>
        <v>1</v>
      </c>
      <c r="Z142" s="8">
        <f>'[1]Removal pace breakdown'!Y419</f>
        <v>0</v>
      </c>
      <c r="AA142" s="16">
        <f>'[1]Removal pace breakdown'!Z419</f>
        <v>0.2</v>
      </c>
      <c r="AB142" s="16">
        <f>'[1]Removal pace breakdown'!AA419</f>
        <v>0</v>
      </c>
      <c r="AC142" s="8">
        <f>'[1]Removal pace breakdown'!AB419</f>
        <v>0.3</v>
      </c>
      <c r="AD142" s="8">
        <f>'[1]Removal pace breakdown'!AC419</f>
        <v>6</v>
      </c>
      <c r="AE142" s="8">
        <f>'[1]Removal pace breakdown'!AD419</f>
        <v>0.1</v>
      </c>
      <c r="AF142" s="16">
        <f>'[1]Removal pace breakdown'!AE419</f>
        <v>0</v>
      </c>
      <c r="AG142" s="16">
        <f>'[1]Removal pace breakdown'!AF419</f>
        <v>0</v>
      </c>
      <c r="AH142" s="8">
        <f>'[1]Removal pace breakdown'!AG419</f>
        <v>1.1000000000000001</v>
      </c>
      <c r="AI142" s="8">
        <f>'[1]Removal pace breakdown'!AH419</f>
        <v>6</v>
      </c>
      <c r="AJ142" s="8">
        <f>'[1]Removal pace breakdown'!AI419</f>
        <v>0.7</v>
      </c>
      <c r="AK142" s="8">
        <f>'[1]Removal pace breakdown'!AJ419</f>
        <v>0</v>
      </c>
      <c r="AL142" s="8">
        <f>'[1]Removal pace breakdown'!AK419</f>
        <v>12</v>
      </c>
      <c r="AM142" s="8">
        <f>'[1]Removal pace breakdown'!AL419</f>
        <v>4</v>
      </c>
      <c r="AN142" s="8">
        <f>'[1]Removal pace breakdown'!AM419</f>
        <v>1.4</v>
      </c>
      <c r="AO142" s="8">
        <f>'[1]Removal pace breakdown'!AN419</f>
        <v>0</v>
      </c>
      <c r="AP142" s="8">
        <f>'[1]Removal pace breakdown'!AO419</f>
        <v>1</v>
      </c>
      <c r="AQ142" s="8">
        <f>'[1]Removal pace breakdown'!AP419</f>
        <v>6.6</v>
      </c>
      <c r="AR142" s="17">
        <f t="shared" si="71"/>
        <v>291.93000000000006</v>
      </c>
      <c r="AS142" s="17">
        <f t="shared" si="72"/>
        <v>22.2</v>
      </c>
      <c r="AT142" s="17">
        <f t="shared" si="73"/>
        <v>91</v>
      </c>
      <c r="AU142" s="17">
        <f t="shared" si="74"/>
        <v>73.5</v>
      </c>
      <c r="AV142" s="17">
        <f t="shared" si="75"/>
        <v>74.73</v>
      </c>
      <c r="AW142" s="17">
        <f t="shared" si="76"/>
        <v>30.5</v>
      </c>
      <c r="AX142" s="63">
        <f t="shared" si="69"/>
        <v>2043.5100000000004</v>
      </c>
    </row>
    <row r="143" spans="1:50">
      <c r="A143" s="56" t="str">
        <f t="shared" si="70"/>
        <v>201843</v>
      </c>
      <c r="B143" s="15">
        <f>'[1]Removal pace breakdown'!A420</f>
        <v>43399</v>
      </c>
      <c r="C143" s="8">
        <f>'[1]Removal pace breakdown'!B420</f>
        <v>28</v>
      </c>
      <c r="D143" s="8">
        <f>'[1]Removal pace breakdown'!C420</f>
        <v>22.1</v>
      </c>
      <c r="E143" s="8">
        <f>'[1]Removal pace breakdown'!D420</f>
        <v>31</v>
      </c>
      <c r="F143" s="8">
        <f>'[1]Removal pace breakdown'!E420</f>
        <v>29</v>
      </c>
      <c r="G143" s="8">
        <f>'[1]Removal pace breakdown'!F420</f>
        <v>15</v>
      </c>
      <c r="H143" s="8">
        <f>'[1]Removal pace breakdown'!G420</f>
        <v>25</v>
      </c>
      <c r="I143" s="8">
        <f>'[1]Removal pace breakdown'!H420</f>
        <v>12.5</v>
      </c>
      <c r="J143" s="16">
        <f>'[1]Removal pace breakdown'!I420</f>
        <v>11</v>
      </c>
      <c r="K143" s="8">
        <f>'[1]Removal pace breakdown'!J420</f>
        <v>5.41</v>
      </c>
      <c r="L143" s="8">
        <f>'[1]Removal pace breakdown'!K420</f>
        <v>4.7</v>
      </c>
      <c r="M143" s="8">
        <f>'[1]Removal pace breakdown'!L420</f>
        <v>5</v>
      </c>
      <c r="N143" s="8">
        <f>'[1]Removal pace breakdown'!M420</f>
        <v>8.5</v>
      </c>
      <c r="O143" s="8">
        <f>'[1]Removal pace breakdown'!N420</f>
        <v>11</v>
      </c>
      <c r="P143" s="8">
        <f>'[1]Removal pace breakdown'!O420</f>
        <v>7.5</v>
      </c>
      <c r="Q143" s="8">
        <f>'[1]Removal pace breakdown'!P420</f>
        <v>3.7</v>
      </c>
      <c r="R143" s="8">
        <f>'[1]Removal pace breakdown'!Q420</f>
        <v>1.4</v>
      </c>
      <c r="S143" s="16">
        <f>'[1]Removal pace breakdown'!R420</f>
        <v>10.5</v>
      </c>
      <c r="T143" s="8">
        <f>'[1]Removal pace breakdown'!S420</f>
        <v>6.75</v>
      </c>
      <c r="U143" s="8">
        <f>'[1]Removal pace breakdown'!T420</f>
        <v>1.2</v>
      </c>
      <c r="V143" s="8">
        <f>'[1]Removal pace breakdown'!U420</f>
        <v>13.3</v>
      </c>
      <c r="W143" s="16">
        <f>'[1]Removal pace breakdown'!V420</f>
        <v>2.1</v>
      </c>
      <c r="X143" s="16">
        <f>'[1]Removal pace breakdown'!W420</f>
        <v>7.5</v>
      </c>
      <c r="Y143" s="8">
        <f>'[1]Removal pace breakdown'!X420</f>
        <v>2</v>
      </c>
      <c r="Z143" s="8">
        <f>'[1]Removal pace breakdown'!Y420</f>
        <v>0</v>
      </c>
      <c r="AA143" s="16">
        <f>'[1]Removal pace breakdown'!Z420</f>
        <v>0.18</v>
      </c>
      <c r="AB143" s="16">
        <f>'[1]Removal pace breakdown'!AA420</f>
        <v>0</v>
      </c>
      <c r="AC143" s="8">
        <f>'[1]Removal pace breakdown'!AB420</f>
        <v>0.3</v>
      </c>
      <c r="AD143" s="8">
        <f>'[1]Removal pace breakdown'!AC420</f>
        <v>6.5</v>
      </c>
      <c r="AE143" s="8">
        <f>'[1]Removal pace breakdown'!AD420</f>
        <v>0</v>
      </c>
      <c r="AF143" s="16">
        <f>'[1]Removal pace breakdown'!AE420</f>
        <v>0</v>
      </c>
      <c r="AG143" s="16">
        <f>'[1]Removal pace breakdown'!AF420</f>
        <v>0</v>
      </c>
      <c r="AH143" s="8">
        <f>'[1]Removal pace breakdown'!AG420</f>
        <v>1.1000000000000001</v>
      </c>
      <c r="AI143" s="8">
        <f>'[1]Removal pace breakdown'!AH420</f>
        <v>6</v>
      </c>
      <c r="AJ143" s="8">
        <f>'[1]Removal pace breakdown'!AI420</f>
        <v>1.3</v>
      </c>
      <c r="AK143" s="8">
        <f>'[1]Removal pace breakdown'!AJ420</f>
        <v>0</v>
      </c>
      <c r="AL143" s="8">
        <f>'[1]Removal pace breakdown'!AK420</f>
        <v>12</v>
      </c>
      <c r="AM143" s="8">
        <f>'[1]Removal pace breakdown'!AL420</f>
        <v>4</v>
      </c>
      <c r="AN143" s="8">
        <f>'[1]Removal pace breakdown'!AM420</f>
        <v>1.3</v>
      </c>
      <c r="AO143" s="8">
        <f>'[1]Removal pace breakdown'!AN420</f>
        <v>0</v>
      </c>
      <c r="AP143" s="8">
        <f>'[1]Removal pace breakdown'!AO420</f>
        <v>1</v>
      </c>
      <c r="AQ143" s="8">
        <f>'[1]Removal pace breakdown'!AP420</f>
        <v>6.57</v>
      </c>
      <c r="AR143" s="17">
        <f t="shared" si="71"/>
        <v>304.41000000000003</v>
      </c>
      <c r="AS143" s="17">
        <f t="shared" si="72"/>
        <v>23.5</v>
      </c>
      <c r="AT143" s="17">
        <f t="shared" si="73"/>
        <v>97</v>
      </c>
      <c r="AU143" s="17">
        <f t="shared" si="74"/>
        <v>75.47</v>
      </c>
      <c r="AV143" s="17">
        <f t="shared" si="75"/>
        <v>77.160000000000011</v>
      </c>
      <c r="AW143" s="17">
        <f t="shared" si="76"/>
        <v>31.28</v>
      </c>
      <c r="AX143" s="63">
        <f t="shared" si="69"/>
        <v>2130.8700000000003</v>
      </c>
    </row>
    <row r="144" spans="1:50">
      <c r="A144" s="56" t="str">
        <f t="shared" si="70"/>
        <v>201844</v>
      </c>
      <c r="B144" s="15">
        <f>'[1]Removal pace breakdown'!A421</f>
        <v>43406</v>
      </c>
      <c r="C144" s="8">
        <f>'[1]Removal pace breakdown'!B421</f>
        <v>29</v>
      </c>
      <c r="D144" s="8">
        <f>'[1]Removal pace breakdown'!C421</f>
        <v>22.9</v>
      </c>
      <c r="E144" s="8">
        <f>'[1]Removal pace breakdown'!D421</f>
        <v>30</v>
      </c>
      <c r="F144" s="8">
        <f>'[1]Removal pace breakdown'!E421</f>
        <v>30</v>
      </c>
      <c r="G144" s="8">
        <f>'[1]Removal pace breakdown'!F421</f>
        <v>14</v>
      </c>
      <c r="H144" s="8">
        <f>'[1]Removal pace breakdown'!G421</f>
        <v>25</v>
      </c>
      <c r="I144" s="8">
        <f>'[1]Removal pace breakdown'!H421</f>
        <v>13.6</v>
      </c>
      <c r="J144" s="16">
        <f>'[1]Removal pace breakdown'!I421</f>
        <v>10.3</v>
      </c>
      <c r="K144" s="8">
        <f>'[1]Removal pace breakdown'!J421</f>
        <v>6.5</v>
      </c>
      <c r="L144" s="8">
        <f>'[1]Removal pace breakdown'!K421</f>
        <v>5.8</v>
      </c>
      <c r="M144" s="8">
        <f>'[1]Removal pace breakdown'!L421</f>
        <v>4</v>
      </c>
      <c r="N144" s="8">
        <f>'[1]Removal pace breakdown'!M421</f>
        <v>10</v>
      </c>
      <c r="O144" s="8">
        <f>'[1]Removal pace breakdown'!N421</f>
        <v>10.3</v>
      </c>
      <c r="P144" s="8">
        <f>'[1]Removal pace breakdown'!O421</f>
        <v>8</v>
      </c>
      <c r="Q144" s="8">
        <f>'[1]Removal pace breakdown'!P421</f>
        <v>3.7</v>
      </c>
      <c r="R144" s="8">
        <f>'[1]Removal pace breakdown'!Q421</f>
        <v>1.1000000000000001</v>
      </c>
      <c r="S144" s="16">
        <f>'[1]Removal pace breakdown'!R421</f>
        <v>8.9</v>
      </c>
      <c r="T144" s="8">
        <f>'[1]Removal pace breakdown'!S421</f>
        <v>9.5</v>
      </c>
      <c r="U144" s="8">
        <f>'[1]Removal pace breakdown'!T421</f>
        <v>1.8</v>
      </c>
      <c r="V144" s="8">
        <f>'[1]Removal pace breakdown'!U421</f>
        <v>12</v>
      </c>
      <c r="W144" s="16">
        <f>'[1]Removal pace breakdown'!V421</f>
        <v>2</v>
      </c>
      <c r="X144" s="16">
        <f>'[1]Removal pace breakdown'!W421</f>
        <v>9</v>
      </c>
      <c r="Y144" s="8">
        <f>'[1]Removal pace breakdown'!X421</f>
        <v>1</v>
      </c>
      <c r="Z144" s="8">
        <f>'[1]Removal pace breakdown'!Y421</f>
        <v>0</v>
      </c>
      <c r="AA144" s="16">
        <f>'[1]Removal pace breakdown'!Z421</f>
        <v>0.39</v>
      </c>
      <c r="AB144" s="16">
        <f>'[1]Removal pace breakdown'!AA421</f>
        <v>0</v>
      </c>
      <c r="AC144" s="8">
        <f>'[1]Removal pace breakdown'!AB421</f>
        <v>0.4</v>
      </c>
      <c r="AD144" s="8">
        <f>'[1]Removal pace breakdown'!AC421</f>
        <v>6.5</v>
      </c>
      <c r="AE144" s="8">
        <f>'[1]Removal pace breakdown'!AD421</f>
        <v>0</v>
      </c>
      <c r="AF144" s="16">
        <f>'[1]Removal pace breakdown'!AE421</f>
        <v>0</v>
      </c>
      <c r="AG144" s="16">
        <f>'[1]Removal pace breakdown'!AF421</f>
        <v>0</v>
      </c>
      <c r="AH144" s="8">
        <f>'[1]Removal pace breakdown'!AG421</f>
        <v>0</v>
      </c>
      <c r="AI144" s="8">
        <f>'[1]Removal pace breakdown'!AH421</f>
        <v>6</v>
      </c>
      <c r="AJ144" s="8">
        <f>'[1]Removal pace breakdown'!AI421</f>
        <v>1</v>
      </c>
      <c r="AK144" s="8">
        <f>'[1]Removal pace breakdown'!AJ421</f>
        <v>0</v>
      </c>
      <c r="AL144" s="8">
        <f>'[1]Removal pace breakdown'!AK421</f>
        <v>12</v>
      </c>
      <c r="AM144" s="8">
        <f>'[1]Removal pace breakdown'!AL421</f>
        <v>4</v>
      </c>
      <c r="AN144" s="8">
        <f>'[1]Removal pace breakdown'!AM421</f>
        <v>1.3</v>
      </c>
      <c r="AO144" s="8">
        <f>'[1]Removal pace breakdown'!AN421</f>
        <v>0</v>
      </c>
      <c r="AP144" s="8">
        <f>'[1]Removal pace breakdown'!AO421</f>
        <v>1</v>
      </c>
      <c r="AQ144" s="8">
        <f>'[1]Removal pace breakdown'!AP421</f>
        <v>6.9</v>
      </c>
      <c r="AR144" s="17">
        <f t="shared" si="71"/>
        <v>307.89</v>
      </c>
      <c r="AS144" s="17">
        <f t="shared" si="72"/>
        <v>23.6</v>
      </c>
      <c r="AT144" s="17">
        <f t="shared" si="73"/>
        <v>97</v>
      </c>
      <c r="AU144" s="17">
        <f t="shared" si="74"/>
        <v>77.7</v>
      </c>
      <c r="AV144" s="17">
        <f t="shared" si="75"/>
        <v>79</v>
      </c>
      <c r="AW144" s="17">
        <f t="shared" si="76"/>
        <v>30.590000000000003</v>
      </c>
      <c r="AX144" s="63">
        <f t="shared" si="69"/>
        <v>2155.23</v>
      </c>
    </row>
    <row r="145" spans="1:50">
      <c r="A145" s="56" t="str">
        <f t="shared" si="70"/>
        <v>201845</v>
      </c>
      <c r="B145" s="15">
        <f>'[1]Removal pace breakdown'!A422</f>
        <v>43413</v>
      </c>
      <c r="C145" s="8">
        <f>'[1]Removal pace breakdown'!B422</f>
        <v>28</v>
      </c>
      <c r="D145" s="8">
        <f>'[1]Removal pace breakdown'!C422</f>
        <v>22.4</v>
      </c>
      <c r="E145" s="8">
        <f>'[1]Removal pace breakdown'!D422</f>
        <v>29</v>
      </c>
      <c r="F145" s="8">
        <f>'[1]Removal pace breakdown'!E422</f>
        <v>30</v>
      </c>
      <c r="G145" s="8">
        <f>'[1]Removal pace breakdown'!F422</f>
        <v>17</v>
      </c>
      <c r="H145" s="8">
        <f>'[1]Removal pace breakdown'!G422</f>
        <v>22</v>
      </c>
      <c r="I145" s="8">
        <f>'[1]Removal pace breakdown'!H422</f>
        <v>11.4</v>
      </c>
      <c r="J145" s="16">
        <f>'[1]Removal pace breakdown'!I422</f>
        <v>10.1</v>
      </c>
      <c r="K145" s="8">
        <f>'[1]Removal pace breakdown'!J422</f>
        <v>8.0500000000000007</v>
      </c>
      <c r="L145" s="8">
        <f>'[1]Removal pace breakdown'!K422</f>
        <v>4.0999999999999996</v>
      </c>
      <c r="M145" s="8">
        <f>'[1]Removal pace breakdown'!L422</f>
        <v>4</v>
      </c>
      <c r="N145" s="8">
        <f>'[1]Removal pace breakdown'!M422</f>
        <v>9.5</v>
      </c>
      <c r="O145" s="8">
        <f>'[1]Removal pace breakdown'!N422</f>
        <v>12</v>
      </c>
      <c r="P145" s="8">
        <f>'[1]Removal pace breakdown'!O422</f>
        <v>7.5</v>
      </c>
      <c r="Q145" s="8">
        <f>'[1]Removal pace breakdown'!P422</f>
        <v>3</v>
      </c>
      <c r="R145" s="8">
        <f>'[1]Removal pace breakdown'!Q422</f>
        <v>1.2</v>
      </c>
      <c r="S145" s="16">
        <f>'[1]Removal pace breakdown'!R422</f>
        <v>8.9</v>
      </c>
      <c r="T145" s="8">
        <f>'[1]Removal pace breakdown'!S422</f>
        <v>6.25</v>
      </c>
      <c r="U145" s="8">
        <f>'[1]Removal pace breakdown'!T422</f>
        <v>0.4</v>
      </c>
      <c r="V145" s="8">
        <f>'[1]Removal pace breakdown'!U422</f>
        <v>10.199999999999999</v>
      </c>
      <c r="W145" s="16">
        <f>'[1]Removal pace breakdown'!V422</f>
        <v>2</v>
      </c>
      <c r="X145" s="16">
        <f>'[1]Removal pace breakdown'!W422</f>
        <v>9</v>
      </c>
      <c r="Y145" s="8">
        <f>'[1]Removal pace breakdown'!X422</f>
        <v>2.5</v>
      </c>
      <c r="Z145" s="8">
        <f>'[1]Removal pace breakdown'!Y422</f>
        <v>0</v>
      </c>
      <c r="AA145" s="16">
        <f>'[1]Removal pace breakdown'!Z422</f>
        <v>0.2</v>
      </c>
      <c r="AB145" s="16">
        <f>'[1]Removal pace breakdown'!AA422</f>
        <v>0</v>
      </c>
      <c r="AC145" s="8">
        <f>'[1]Removal pace breakdown'!AB422</f>
        <v>0.8</v>
      </c>
      <c r="AD145" s="8">
        <f>'[1]Removal pace breakdown'!AC422</f>
        <v>6.5</v>
      </c>
      <c r="AE145" s="8">
        <f>'[1]Removal pace breakdown'!AD422</f>
        <v>0</v>
      </c>
      <c r="AF145" s="16">
        <f>'[1]Removal pace breakdown'!AE422</f>
        <v>0</v>
      </c>
      <c r="AG145" s="16">
        <f>'[1]Removal pace breakdown'!AF422</f>
        <v>0</v>
      </c>
      <c r="AH145" s="8">
        <f>'[1]Removal pace breakdown'!AG422</f>
        <v>0</v>
      </c>
      <c r="AI145" s="8">
        <f>'[1]Removal pace breakdown'!AH422</f>
        <v>6</v>
      </c>
      <c r="AJ145" s="8">
        <f>'[1]Removal pace breakdown'!AI422</f>
        <v>1.5</v>
      </c>
      <c r="AK145" s="8">
        <f>'[1]Removal pace breakdown'!AJ422</f>
        <v>0</v>
      </c>
      <c r="AL145" s="8">
        <f>'[1]Removal pace breakdown'!AK422</f>
        <v>12</v>
      </c>
      <c r="AM145" s="8">
        <f>'[1]Removal pace breakdown'!AL422</f>
        <v>4</v>
      </c>
      <c r="AN145" s="8">
        <f>'[1]Removal pace breakdown'!AM422</f>
        <v>1.1000000000000001</v>
      </c>
      <c r="AO145" s="8">
        <f>'[1]Removal pace breakdown'!AN422</f>
        <v>0</v>
      </c>
      <c r="AP145" s="8">
        <f>'[1]Removal pace breakdown'!AO422</f>
        <v>1</v>
      </c>
      <c r="AQ145" s="8">
        <f>'[1]Removal pace breakdown'!AP422</f>
        <v>4.66</v>
      </c>
      <c r="AR145" s="17">
        <f t="shared" si="71"/>
        <v>296.26000000000005</v>
      </c>
      <c r="AS145" s="17">
        <f t="shared" si="72"/>
        <v>24.1</v>
      </c>
      <c r="AT145" s="17">
        <f t="shared" si="73"/>
        <v>93</v>
      </c>
      <c r="AU145" s="17">
        <f t="shared" si="74"/>
        <v>71.559999999999988</v>
      </c>
      <c r="AV145" s="17">
        <f t="shared" si="75"/>
        <v>77.399999999999991</v>
      </c>
      <c r="AW145" s="17">
        <f t="shared" si="76"/>
        <v>30.2</v>
      </c>
      <c r="AX145" s="63">
        <f t="shared" si="69"/>
        <v>2073.8200000000002</v>
      </c>
    </row>
    <row r="146" spans="1:50">
      <c r="A146" s="56" t="str">
        <f t="shared" si="70"/>
        <v>201846</v>
      </c>
      <c r="B146" s="15">
        <f>'[1]Removal pace breakdown'!A423</f>
        <v>43420</v>
      </c>
      <c r="C146" s="8">
        <f>'[1]Removal pace breakdown'!B423</f>
        <v>29</v>
      </c>
      <c r="D146" s="8">
        <f>'[1]Removal pace breakdown'!C423</f>
        <v>20.5</v>
      </c>
      <c r="E146" s="8">
        <f>'[1]Removal pace breakdown'!D423</f>
        <v>25</v>
      </c>
      <c r="F146" s="8">
        <f>'[1]Removal pace breakdown'!E423</f>
        <v>29</v>
      </c>
      <c r="G146" s="8">
        <f>'[1]Removal pace breakdown'!F423</f>
        <v>14.6</v>
      </c>
      <c r="H146" s="8">
        <f>'[1]Removal pace breakdown'!G423</f>
        <v>18</v>
      </c>
      <c r="I146" s="8">
        <f>'[1]Removal pace breakdown'!H423</f>
        <v>11.5</v>
      </c>
      <c r="J146" s="16">
        <f>'[1]Removal pace breakdown'!I423</f>
        <v>9.8000000000000007</v>
      </c>
      <c r="K146" s="8">
        <f>'[1]Removal pace breakdown'!J423</f>
        <v>3.6</v>
      </c>
      <c r="L146" s="8">
        <f>'[1]Removal pace breakdown'!K423</f>
        <v>6</v>
      </c>
      <c r="M146" s="8">
        <f>'[1]Removal pace breakdown'!L423</f>
        <v>4</v>
      </c>
      <c r="N146" s="8">
        <f>'[1]Removal pace breakdown'!M423</f>
        <v>9.5</v>
      </c>
      <c r="O146" s="8">
        <f>'[1]Removal pace breakdown'!N423</f>
        <v>12</v>
      </c>
      <c r="P146" s="8">
        <f>'[1]Removal pace breakdown'!O423</f>
        <v>8</v>
      </c>
      <c r="Q146" s="8">
        <f>'[1]Removal pace breakdown'!P423</f>
        <v>3</v>
      </c>
      <c r="R146" s="8">
        <f>'[1]Removal pace breakdown'!Q423</f>
        <v>1.4</v>
      </c>
      <c r="S146" s="16">
        <f>'[1]Removal pace breakdown'!R423</f>
        <v>9</v>
      </c>
      <c r="T146" s="8">
        <f>'[1]Removal pace breakdown'!S423</f>
        <v>9.75</v>
      </c>
      <c r="U146" s="8">
        <f>'[1]Removal pace breakdown'!T423</f>
        <v>1.1000000000000001</v>
      </c>
      <c r="V146" s="8">
        <f>'[1]Removal pace breakdown'!U423</f>
        <v>10.1</v>
      </c>
      <c r="W146" s="16">
        <f>'[1]Removal pace breakdown'!V423</f>
        <v>2.2999999999999998</v>
      </c>
      <c r="X146" s="16">
        <f>'[1]Removal pace breakdown'!W423</f>
        <v>9.5</v>
      </c>
      <c r="Y146" s="8">
        <f>'[1]Removal pace breakdown'!X423</f>
        <v>2.4</v>
      </c>
      <c r="Z146" s="8">
        <f>'[1]Removal pace breakdown'!Y423</f>
        <v>0</v>
      </c>
      <c r="AA146" s="16">
        <f>'[1]Removal pace breakdown'!Z423</f>
        <v>0.2</v>
      </c>
      <c r="AB146" s="16">
        <f>'[1]Removal pace breakdown'!AA423</f>
        <v>0</v>
      </c>
      <c r="AC146" s="8">
        <f>'[1]Removal pace breakdown'!AB423</f>
        <v>0.8</v>
      </c>
      <c r="AD146" s="8">
        <f>'[1]Removal pace breakdown'!AC423</f>
        <v>6.5</v>
      </c>
      <c r="AE146" s="8">
        <f>'[1]Removal pace breakdown'!AD423</f>
        <v>0</v>
      </c>
      <c r="AF146" s="16">
        <f>'[1]Removal pace breakdown'!AE423</f>
        <v>0</v>
      </c>
      <c r="AG146" s="16">
        <f>'[1]Removal pace breakdown'!AF423</f>
        <v>0</v>
      </c>
      <c r="AH146" s="8">
        <f>'[1]Removal pace breakdown'!AG423</f>
        <v>0.44</v>
      </c>
      <c r="AI146" s="8">
        <f>'[1]Removal pace breakdown'!AH423</f>
        <v>6</v>
      </c>
      <c r="AJ146" s="8">
        <f>'[1]Removal pace breakdown'!AI423</f>
        <v>1.5</v>
      </c>
      <c r="AK146" s="8">
        <f>'[1]Removal pace breakdown'!AJ423</f>
        <v>0</v>
      </c>
      <c r="AL146" s="8">
        <f>'[1]Removal pace breakdown'!AK423</f>
        <v>12</v>
      </c>
      <c r="AM146" s="8">
        <f>'[1]Removal pace breakdown'!AL423</f>
        <v>4</v>
      </c>
      <c r="AN146" s="8">
        <f>'[1]Removal pace breakdown'!AM423</f>
        <v>0.9</v>
      </c>
      <c r="AO146" s="8">
        <f>'[1]Removal pace breakdown'!AN423</f>
        <v>0</v>
      </c>
      <c r="AP146" s="8">
        <f>'[1]Removal pace breakdown'!AO423</f>
        <v>1</v>
      </c>
      <c r="AQ146" s="8">
        <f>'[1]Removal pace breakdown'!AP423</f>
        <v>4.9000000000000004</v>
      </c>
      <c r="AR146" s="17">
        <f t="shared" si="71"/>
        <v>287.28999999999996</v>
      </c>
      <c r="AS146" s="17">
        <f t="shared" si="72"/>
        <v>26</v>
      </c>
      <c r="AT146" s="17">
        <f t="shared" si="73"/>
        <v>84</v>
      </c>
      <c r="AU146" s="17">
        <f t="shared" si="74"/>
        <v>70.800000000000011</v>
      </c>
      <c r="AV146" s="17">
        <f t="shared" si="75"/>
        <v>75.69</v>
      </c>
      <c r="AW146" s="17">
        <f t="shared" si="76"/>
        <v>30.8</v>
      </c>
      <c r="AX146" s="63">
        <f t="shared" si="69"/>
        <v>2011.0299999999997</v>
      </c>
    </row>
    <row r="147" spans="1:50">
      <c r="A147" s="56" t="str">
        <f t="shared" si="70"/>
        <v>201847</v>
      </c>
      <c r="B147" s="15">
        <f>'[1]Removal pace breakdown'!A424</f>
        <v>43427</v>
      </c>
      <c r="C147" s="8">
        <f>'[1]Removal pace breakdown'!B424</f>
        <v>26</v>
      </c>
      <c r="D147" s="8">
        <f>'[1]Removal pace breakdown'!C424</f>
        <v>19.2</v>
      </c>
      <c r="E147" s="8">
        <f>'[1]Removal pace breakdown'!D424</f>
        <v>25</v>
      </c>
      <c r="F147" s="8">
        <f>'[1]Removal pace breakdown'!E424</f>
        <v>29</v>
      </c>
      <c r="G147" s="8">
        <f>'[1]Removal pace breakdown'!F424</f>
        <v>11.6</v>
      </c>
      <c r="H147" s="8">
        <f>'[1]Removal pace breakdown'!G424</f>
        <v>24</v>
      </c>
      <c r="I147" s="8">
        <f>'[1]Removal pace breakdown'!H424</f>
        <v>9.4</v>
      </c>
      <c r="J147" s="16">
        <f>'[1]Removal pace breakdown'!I424</f>
        <v>10.199999999999999</v>
      </c>
      <c r="K147" s="8">
        <f>'[1]Removal pace breakdown'!J424</f>
        <v>7.47</v>
      </c>
      <c r="L147" s="8">
        <f>'[1]Removal pace breakdown'!K424</f>
        <v>5.3</v>
      </c>
      <c r="M147" s="8">
        <f>'[1]Removal pace breakdown'!L424</f>
        <v>4</v>
      </c>
      <c r="N147" s="8">
        <f>'[1]Removal pace breakdown'!M424</f>
        <v>9.1</v>
      </c>
      <c r="O147" s="8">
        <f>'[1]Removal pace breakdown'!N424</f>
        <v>11.5</v>
      </c>
      <c r="P147" s="8">
        <f>'[1]Removal pace breakdown'!O424</f>
        <v>7.5</v>
      </c>
      <c r="Q147" s="8">
        <f>'[1]Removal pace breakdown'!P424</f>
        <v>3.3</v>
      </c>
      <c r="R147" s="8">
        <f>'[1]Removal pace breakdown'!Q424</f>
        <v>1.3</v>
      </c>
      <c r="S147" s="16">
        <f>'[1]Removal pace breakdown'!R424</f>
        <v>7.8</v>
      </c>
      <c r="T147" s="8">
        <f>'[1]Removal pace breakdown'!S424</f>
        <v>9.5</v>
      </c>
      <c r="U147" s="8">
        <f>'[1]Removal pace breakdown'!T424</f>
        <v>1.8</v>
      </c>
      <c r="V147" s="8">
        <f>'[1]Removal pace breakdown'!U424</f>
        <v>8.1999999999999993</v>
      </c>
      <c r="W147" s="16">
        <f>'[1]Removal pace breakdown'!V424</f>
        <v>2</v>
      </c>
      <c r="X147" s="16">
        <f>'[1]Removal pace breakdown'!W424</f>
        <v>9.3000000000000007</v>
      </c>
      <c r="Y147" s="8">
        <f>'[1]Removal pace breakdown'!X424</f>
        <v>1.5</v>
      </c>
      <c r="Z147" s="8">
        <f>'[1]Removal pace breakdown'!Y424</f>
        <v>0</v>
      </c>
      <c r="AA147" s="16">
        <f>'[1]Removal pace breakdown'!Z424</f>
        <v>0.15</v>
      </c>
      <c r="AB147" s="16">
        <f>'[1]Removal pace breakdown'!AA424</f>
        <v>0</v>
      </c>
      <c r="AC147" s="8">
        <f>'[1]Removal pace breakdown'!AB424</f>
        <v>0.3</v>
      </c>
      <c r="AD147" s="8">
        <f>'[1]Removal pace breakdown'!AC424</f>
        <v>6</v>
      </c>
      <c r="AE147" s="8">
        <f>'[1]Removal pace breakdown'!AD424</f>
        <v>0</v>
      </c>
      <c r="AF147" s="16">
        <f>'[1]Removal pace breakdown'!AE424</f>
        <v>0</v>
      </c>
      <c r="AG147" s="16">
        <f>'[1]Removal pace breakdown'!AF424</f>
        <v>0</v>
      </c>
      <c r="AH147" s="8">
        <f>'[1]Removal pace breakdown'!AG424</f>
        <v>0.44</v>
      </c>
      <c r="AI147" s="8">
        <f>'[1]Removal pace breakdown'!AH424</f>
        <v>6</v>
      </c>
      <c r="AJ147" s="8">
        <f>'[1]Removal pace breakdown'!AI424</f>
        <v>1</v>
      </c>
      <c r="AK147" s="8">
        <f>'[1]Removal pace breakdown'!AJ424</f>
        <v>0</v>
      </c>
      <c r="AL147" s="8">
        <f>'[1]Removal pace breakdown'!AK424</f>
        <v>10</v>
      </c>
      <c r="AM147" s="8">
        <f>'[1]Removal pace breakdown'!AL424</f>
        <v>4</v>
      </c>
      <c r="AN147" s="8">
        <f>'[1]Removal pace breakdown'!AM424</f>
        <v>0.8</v>
      </c>
      <c r="AO147" s="8">
        <f>'[1]Removal pace breakdown'!AN424</f>
        <v>0</v>
      </c>
      <c r="AP147" s="8">
        <f>'[1]Removal pace breakdown'!AO424</f>
        <v>1</v>
      </c>
      <c r="AQ147" s="8">
        <f>'[1]Removal pace breakdown'!AP424</f>
        <v>4.9000000000000004</v>
      </c>
      <c r="AR147" s="17">
        <f t="shared" si="71"/>
        <v>278.56000000000006</v>
      </c>
      <c r="AS147" s="17">
        <f t="shared" si="72"/>
        <v>23.8</v>
      </c>
      <c r="AT147" s="17">
        <f t="shared" si="73"/>
        <v>88</v>
      </c>
      <c r="AU147" s="17">
        <f t="shared" si="74"/>
        <v>64.3</v>
      </c>
      <c r="AV147" s="17">
        <f t="shared" si="75"/>
        <v>73.009999999999991</v>
      </c>
      <c r="AW147" s="17">
        <f t="shared" si="76"/>
        <v>29.45</v>
      </c>
      <c r="AX147" s="63">
        <f t="shared" si="69"/>
        <v>1949.9200000000005</v>
      </c>
    </row>
    <row r="148" spans="1:50">
      <c r="A148" s="56" t="str">
        <f t="shared" si="70"/>
        <v>201848</v>
      </c>
      <c r="B148" s="15">
        <f>'[1]Removal pace breakdown'!A425</f>
        <v>43434</v>
      </c>
      <c r="C148" s="8">
        <f>'[1]Removal pace breakdown'!B425</f>
        <v>30</v>
      </c>
      <c r="D148" s="8">
        <f>'[1]Removal pace breakdown'!C425</f>
        <v>18.899999999999999</v>
      </c>
      <c r="E148" s="8">
        <f>'[1]Removal pace breakdown'!D425</f>
        <v>24</v>
      </c>
      <c r="F148" s="8">
        <f>'[1]Removal pace breakdown'!E425</f>
        <v>27.5</v>
      </c>
      <c r="G148" s="8">
        <f>'[1]Removal pace breakdown'!F425</f>
        <v>14.2</v>
      </c>
      <c r="H148" s="8">
        <f>'[1]Removal pace breakdown'!G425</f>
        <v>21</v>
      </c>
      <c r="I148" s="8">
        <f>'[1]Removal pace breakdown'!H425</f>
        <v>9.6999999999999993</v>
      </c>
      <c r="J148" s="16">
        <f>'[1]Removal pace breakdown'!I425</f>
        <v>9.5</v>
      </c>
      <c r="K148" s="8">
        <f>'[1]Removal pace breakdown'!J425</f>
        <v>6.96</v>
      </c>
      <c r="L148" s="8">
        <f>'[1]Removal pace breakdown'!K425</f>
        <v>4</v>
      </c>
      <c r="M148" s="8">
        <f>'[1]Removal pace breakdown'!L425</f>
        <v>4</v>
      </c>
      <c r="N148" s="8">
        <f>'[1]Removal pace breakdown'!M425</f>
        <v>9</v>
      </c>
      <c r="O148" s="8">
        <f>'[1]Removal pace breakdown'!N425</f>
        <v>11</v>
      </c>
      <c r="P148" s="8">
        <f>'[1]Removal pace breakdown'!O425</f>
        <v>7.5</v>
      </c>
      <c r="Q148" s="8">
        <f>'[1]Removal pace breakdown'!P425</f>
        <v>2.5</v>
      </c>
      <c r="R148" s="8">
        <f>'[1]Removal pace breakdown'!Q425</f>
        <v>1.4</v>
      </c>
      <c r="S148" s="16">
        <f>'[1]Removal pace breakdown'!R425</f>
        <v>9</v>
      </c>
      <c r="T148" s="8">
        <f>'[1]Removal pace breakdown'!S425</f>
        <v>7</v>
      </c>
      <c r="U148" s="8">
        <f>'[1]Removal pace breakdown'!T425</f>
        <v>0</v>
      </c>
      <c r="V148" s="8">
        <f>'[1]Removal pace breakdown'!U425</f>
        <v>9.1999999999999993</v>
      </c>
      <c r="W148" s="16">
        <f>'[1]Removal pace breakdown'!V425</f>
        <v>2.1</v>
      </c>
      <c r="X148" s="16">
        <f>'[1]Removal pace breakdown'!W425</f>
        <v>9</v>
      </c>
      <c r="Y148" s="8">
        <f>'[1]Removal pace breakdown'!X425</f>
        <v>2</v>
      </c>
      <c r="Z148" s="8">
        <f>'[1]Removal pace breakdown'!Y425</f>
        <v>0</v>
      </c>
      <c r="AA148" s="16">
        <f>'[1]Removal pace breakdown'!Z425</f>
        <v>0.3</v>
      </c>
      <c r="AB148" s="16">
        <f>'[1]Removal pace breakdown'!AA425</f>
        <v>0</v>
      </c>
      <c r="AC148" s="8">
        <f>'[1]Removal pace breakdown'!AB425</f>
        <v>0.3</v>
      </c>
      <c r="AD148" s="8">
        <f>'[1]Removal pace breakdown'!AC425</f>
        <v>6</v>
      </c>
      <c r="AE148" s="8">
        <f>'[1]Removal pace breakdown'!AD425</f>
        <v>0</v>
      </c>
      <c r="AF148" s="16">
        <f>'[1]Removal pace breakdown'!AE425</f>
        <v>0</v>
      </c>
      <c r="AG148" s="16">
        <f>'[1]Removal pace breakdown'!AF425</f>
        <v>0</v>
      </c>
      <c r="AH148" s="8">
        <f>'[1]Removal pace breakdown'!AG425</f>
        <v>0</v>
      </c>
      <c r="AI148" s="8">
        <f>'[1]Removal pace breakdown'!AH425</f>
        <v>6</v>
      </c>
      <c r="AJ148" s="8">
        <f>'[1]Removal pace breakdown'!AI425</f>
        <v>1</v>
      </c>
      <c r="AK148" s="8">
        <f>'[1]Removal pace breakdown'!AJ425</f>
        <v>0</v>
      </c>
      <c r="AL148" s="8">
        <f>'[1]Removal pace breakdown'!AK425</f>
        <v>10</v>
      </c>
      <c r="AM148" s="8">
        <f>'[1]Removal pace breakdown'!AL425</f>
        <v>4</v>
      </c>
      <c r="AN148" s="8">
        <f>'[1]Removal pace breakdown'!AM425</f>
        <v>0.8</v>
      </c>
      <c r="AO148" s="8">
        <f>'[1]Removal pace breakdown'!AN425</f>
        <v>0</v>
      </c>
      <c r="AP148" s="8">
        <f>'[1]Removal pace breakdown'!AO425</f>
        <v>1</v>
      </c>
      <c r="AQ148" s="8">
        <f>'[1]Removal pace breakdown'!AP425</f>
        <v>7.37</v>
      </c>
      <c r="AR148" s="17">
        <f t="shared" si="71"/>
        <v>276.23000000000008</v>
      </c>
      <c r="AS148" s="17">
        <f t="shared" si="72"/>
        <v>22</v>
      </c>
      <c r="AT148" s="17">
        <f t="shared" si="73"/>
        <v>82.5</v>
      </c>
      <c r="AU148" s="17">
        <f t="shared" si="74"/>
        <v>70.77</v>
      </c>
      <c r="AV148" s="17">
        <f t="shared" si="75"/>
        <v>71.059999999999988</v>
      </c>
      <c r="AW148" s="17">
        <f t="shared" si="76"/>
        <v>29.900000000000002</v>
      </c>
      <c r="AX148" s="63">
        <f t="shared" si="69"/>
        <v>1933.6100000000006</v>
      </c>
    </row>
    <row r="149" spans="1:50">
      <c r="A149" s="56" t="str">
        <f t="shared" si="70"/>
        <v>201849</v>
      </c>
      <c r="B149" s="15">
        <f>'[1]Removal pace breakdown'!A426</f>
        <v>43441</v>
      </c>
      <c r="C149" s="8">
        <f>'[1]Removal pace breakdown'!B426</f>
        <v>29</v>
      </c>
      <c r="D149" s="8">
        <f>'[1]Removal pace breakdown'!C426</f>
        <v>18.600000000000001</v>
      </c>
      <c r="E149" s="8">
        <f>'[1]Removal pace breakdown'!D426</f>
        <v>24</v>
      </c>
      <c r="F149" s="8">
        <f>'[1]Removal pace breakdown'!E426</f>
        <v>27</v>
      </c>
      <c r="G149" s="8">
        <f>'[1]Removal pace breakdown'!F426</f>
        <v>14</v>
      </c>
      <c r="H149" s="8">
        <f>'[1]Removal pace breakdown'!G426</f>
        <v>21</v>
      </c>
      <c r="I149" s="8">
        <f>'[1]Removal pace breakdown'!H426</f>
        <v>9.1999999999999993</v>
      </c>
      <c r="J149" s="16">
        <f>'[1]Removal pace breakdown'!I426</f>
        <v>7</v>
      </c>
      <c r="K149" s="8">
        <f>'[1]Removal pace breakdown'!J426</f>
        <v>6.96</v>
      </c>
      <c r="L149" s="8">
        <f>'[1]Removal pace breakdown'!K426</f>
        <v>5</v>
      </c>
      <c r="M149" s="8">
        <f>'[1]Removal pace breakdown'!L426</f>
        <v>4</v>
      </c>
      <c r="N149" s="8">
        <f>'[1]Removal pace breakdown'!M426</f>
        <v>8.5</v>
      </c>
      <c r="O149" s="8">
        <f>'[1]Removal pace breakdown'!N426</f>
        <v>11.5</v>
      </c>
      <c r="P149" s="8">
        <f>'[1]Removal pace breakdown'!O426</f>
        <v>6</v>
      </c>
      <c r="Q149" s="8">
        <f>'[1]Removal pace breakdown'!P426</f>
        <v>2</v>
      </c>
      <c r="R149" s="8">
        <f>'[1]Removal pace breakdown'!Q426</f>
        <v>1.5</v>
      </c>
      <c r="S149" s="16">
        <f>'[1]Removal pace breakdown'!R426</f>
        <v>8.5</v>
      </c>
      <c r="T149" s="8">
        <f>'[1]Removal pace breakdown'!S426</f>
        <v>5.5</v>
      </c>
      <c r="U149" s="8">
        <f>'[1]Removal pace breakdown'!T426</f>
        <v>0.8</v>
      </c>
      <c r="V149" s="8">
        <f>'[1]Removal pace breakdown'!U426</f>
        <v>9</v>
      </c>
      <c r="W149" s="16">
        <f>'[1]Removal pace breakdown'!V426</f>
        <v>2</v>
      </c>
      <c r="X149" s="16">
        <f>'[1]Removal pace breakdown'!W426</f>
        <v>9.5</v>
      </c>
      <c r="Y149" s="8">
        <f>'[1]Removal pace breakdown'!X426</f>
        <v>2.5</v>
      </c>
      <c r="Z149" s="8">
        <f>'[1]Removal pace breakdown'!Y426</f>
        <v>0</v>
      </c>
      <c r="AA149" s="16">
        <f>'[1]Removal pace breakdown'!Z426</f>
        <v>0.2</v>
      </c>
      <c r="AB149" s="16">
        <f>'[1]Removal pace breakdown'!AA426</f>
        <v>0</v>
      </c>
      <c r="AC149" s="8">
        <f>'[1]Removal pace breakdown'!AB426</f>
        <v>0.2</v>
      </c>
      <c r="AD149" s="8">
        <f>'[1]Removal pace breakdown'!AC426</f>
        <v>6</v>
      </c>
      <c r="AE149" s="8">
        <f>'[1]Removal pace breakdown'!AD426</f>
        <v>0</v>
      </c>
      <c r="AF149" s="16">
        <f>'[1]Removal pace breakdown'!AE426</f>
        <v>0</v>
      </c>
      <c r="AG149" s="16">
        <f>'[1]Removal pace breakdown'!AF426</f>
        <v>0</v>
      </c>
      <c r="AH149" s="8">
        <f>'[1]Removal pace breakdown'!AG426</f>
        <v>0</v>
      </c>
      <c r="AI149" s="8">
        <f>'[1]Removal pace breakdown'!AH426</f>
        <v>6</v>
      </c>
      <c r="AJ149" s="8">
        <f>'[1]Removal pace breakdown'!AI426</f>
        <v>2</v>
      </c>
      <c r="AK149" s="8">
        <f>'[1]Removal pace breakdown'!AJ426</f>
        <v>0</v>
      </c>
      <c r="AL149" s="8">
        <f>'[1]Removal pace breakdown'!AK426</f>
        <v>10</v>
      </c>
      <c r="AM149" s="8">
        <f>'[1]Removal pace breakdown'!AL426</f>
        <v>4</v>
      </c>
      <c r="AN149" s="8">
        <f>'[1]Removal pace breakdown'!AM426</f>
        <v>0.7</v>
      </c>
      <c r="AO149" s="8">
        <f>'[1]Removal pace breakdown'!AN426</f>
        <v>0</v>
      </c>
      <c r="AP149" s="8">
        <f>'[1]Removal pace breakdown'!AO426</f>
        <v>1</v>
      </c>
      <c r="AQ149" s="8">
        <f>'[1]Removal pace breakdown'!AP426</f>
        <v>5.66</v>
      </c>
      <c r="AR149" s="17">
        <f t="shared" si="71"/>
        <v>268.82</v>
      </c>
      <c r="AS149" s="17">
        <f t="shared" si="72"/>
        <v>24.5</v>
      </c>
      <c r="AT149" s="17">
        <f t="shared" si="73"/>
        <v>82</v>
      </c>
      <c r="AU149" s="17">
        <f t="shared" si="74"/>
        <v>67.16</v>
      </c>
      <c r="AV149" s="17">
        <f t="shared" si="75"/>
        <v>67.960000000000008</v>
      </c>
      <c r="AW149" s="17">
        <f t="shared" si="76"/>
        <v>27.2</v>
      </c>
      <c r="AX149" s="63">
        <f t="shared" si="69"/>
        <v>1881.74</v>
      </c>
    </row>
    <row r="150" spans="1:50">
      <c r="A150" s="56" t="str">
        <f t="shared" si="70"/>
        <v>201850</v>
      </c>
      <c r="B150" s="15">
        <f>'[1]Removal pace breakdown'!A427</f>
        <v>43448</v>
      </c>
      <c r="C150" s="8">
        <f>'[1]Removal pace breakdown'!B427</f>
        <v>27</v>
      </c>
      <c r="D150" s="8">
        <f>'[1]Removal pace breakdown'!C427</f>
        <v>20.5</v>
      </c>
      <c r="E150" s="8">
        <f>'[1]Removal pace breakdown'!D427</f>
        <v>20</v>
      </c>
      <c r="F150" s="8">
        <f>'[1]Removal pace breakdown'!E427</f>
        <v>26.5</v>
      </c>
      <c r="G150" s="8">
        <f>'[1]Removal pace breakdown'!F427</f>
        <v>18</v>
      </c>
      <c r="H150" s="8">
        <f>'[1]Removal pace breakdown'!G427</f>
        <v>20</v>
      </c>
      <c r="I150" s="8">
        <f>'[1]Removal pace breakdown'!H427</f>
        <v>10.1</v>
      </c>
      <c r="J150" s="16">
        <f>'[1]Removal pace breakdown'!I427</f>
        <v>6</v>
      </c>
      <c r="K150" s="8">
        <f>'[1]Removal pace breakdown'!J427</f>
        <v>8.2200000000000006</v>
      </c>
      <c r="L150" s="8">
        <f>'[1]Removal pace breakdown'!K427</f>
        <v>3</v>
      </c>
      <c r="M150" s="8">
        <f>'[1]Removal pace breakdown'!L427</f>
        <v>4</v>
      </c>
      <c r="N150" s="8">
        <f>'[1]Removal pace breakdown'!M427</f>
        <v>8.9</v>
      </c>
      <c r="O150" s="8">
        <f>'[1]Removal pace breakdown'!N427</f>
        <v>11</v>
      </c>
      <c r="P150" s="8">
        <f>'[1]Removal pace breakdown'!O427</f>
        <v>9.5</v>
      </c>
      <c r="Q150" s="8">
        <f>'[1]Removal pace breakdown'!P427</f>
        <v>4</v>
      </c>
      <c r="R150" s="8">
        <f>'[1]Removal pace breakdown'!Q427</f>
        <v>1.8</v>
      </c>
      <c r="S150" s="16">
        <f>'[1]Removal pace breakdown'!R427</f>
        <v>6.8</v>
      </c>
      <c r="T150" s="8">
        <f>'[1]Removal pace breakdown'!S427</f>
        <v>6</v>
      </c>
      <c r="U150" s="8">
        <f>'[1]Removal pace breakdown'!T427</f>
        <v>0</v>
      </c>
      <c r="V150" s="8">
        <f>'[1]Removal pace breakdown'!U427</f>
        <v>7.5</v>
      </c>
      <c r="W150" s="16">
        <f>'[1]Removal pace breakdown'!V427</f>
        <v>2</v>
      </c>
      <c r="X150" s="16">
        <f>'[1]Removal pace breakdown'!W427</f>
        <v>9</v>
      </c>
      <c r="Y150" s="8">
        <f>'[1]Removal pace breakdown'!X427</f>
        <v>2.2999999999999998</v>
      </c>
      <c r="Z150" s="8">
        <f>'[1]Removal pace breakdown'!Y427</f>
        <v>0</v>
      </c>
      <c r="AA150" s="16">
        <f>'[1]Removal pace breakdown'!Z427</f>
        <v>0.16</v>
      </c>
      <c r="AB150" s="16">
        <f>'[1]Removal pace breakdown'!AA427</f>
        <v>0</v>
      </c>
      <c r="AC150" s="8">
        <f>'[1]Removal pace breakdown'!AB427</f>
        <v>0.3</v>
      </c>
      <c r="AD150" s="8">
        <f>'[1]Removal pace breakdown'!AC427</f>
        <v>6</v>
      </c>
      <c r="AE150" s="8">
        <f>'[1]Removal pace breakdown'!AD427</f>
        <v>0.1</v>
      </c>
      <c r="AF150" s="16">
        <f>'[1]Removal pace breakdown'!AE427</f>
        <v>0</v>
      </c>
      <c r="AG150" s="16">
        <f>'[1]Removal pace breakdown'!AF427</f>
        <v>0</v>
      </c>
      <c r="AH150" s="8">
        <f>'[1]Removal pace breakdown'!AG427</f>
        <v>0</v>
      </c>
      <c r="AI150" s="8">
        <f>'[1]Removal pace breakdown'!AH427</f>
        <v>6</v>
      </c>
      <c r="AJ150" s="8">
        <f>'[1]Removal pace breakdown'!AI427</f>
        <v>1</v>
      </c>
      <c r="AK150" s="8">
        <f>'[1]Removal pace breakdown'!AJ427</f>
        <v>0</v>
      </c>
      <c r="AL150" s="8">
        <f>'[1]Removal pace breakdown'!AK427</f>
        <v>10</v>
      </c>
      <c r="AM150" s="8">
        <f>'[1]Removal pace breakdown'!AL427</f>
        <v>4</v>
      </c>
      <c r="AN150" s="8">
        <f>'[1]Removal pace breakdown'!AM427</f>
        <v>0.6</v>
      </c>
      <c r="AO150" s="8">
        <f>'[1]Removal pace breakdown'!AN427</f>
        <v>0</v>
      </c>
      <c r="AP150" s="8">
        <f>'[1]Removal pace breakdown'!AO427</f>
        <v>1</v>
      </c>
      <c r="AQ150" s="8">
        <f>'[1]Removal pace breakdown'!AP427</f>
        <v>6.37</v>
      </c>
      <c r="AR150" s="17">
        <f t="shared" ref="AR150:AR155" si="77">SUM(C150:AQ150)</f>
        <v>267.65000000000009</v>
      </c>
      <c r="AS150" s="17">
        <f t="shared" si="72"/>
        <v>21</v>
      </c>
      <c r="AT150" s="17">
        <f t="shared" si="73"/>
        <v>76.5</v>
      </c>
      <c r="AU150" s="17">
        <f t="shared" si="74"/>
        <v>68.67</v>
      </c>
      <c r="AV150" s="17">
        <f t="shared" si="75"/>
        <v>77.52</v>
      </c>
      <c r="AW150" s="17">
        <f t="shared" si="76"/>
        <v>23.96</v>
      </c>
      <c r="AX150" s="63">
        <f t="shared" si="69"/>
        <v>1873.5500000000006</v>
      </c>
    </row>
    <row r="151" spans="1:50">
      <c r="A151" s="56" t="str">
        <f t="shared" si="70"/>
        <v>201851</v>
      </c>
      <c r="B151" s="15">
        <f>'[1]Removal pace breakdown'!A428</f>
        <v>43455</v>
      </c>
      <c r="C151" s="8">
        <f>'[1]Removal pace breakdown'!B428</f>
        <v>26</v>
      </c>
      <c r="D151" s="8">
        <f>'[1]Removal pace breakdown'!C428</f>
        <v>22.28</v>
      </c>
      <c r="E151" s="8">
        <f>'[1]Removal pace breakdown'!D428</f>
        <v>25</v>
      </c>
      <c r="F151" s="8">
        <f>'[1]Removal pace breakdown'!E428</f>
        <v>26</v>
      </c>
      <c r="G151" s="8">
        <f>'[1]Removal pace breakdown'!F428</f>
        <v>15</v>
      </c>
      <c r="H151" s="8">
        <f>'[1]Removal pace breakdown'!G428</f>
        <v>19</v>
      </c>
      <c r="I151" s="8">
        <f>'[1]Removal pace breakdown'!H428</f>
        <v>9.8000000000000007</v>
      </c>
      <c r="J151" s="16">
        <f>'[1]Removal pace breakdown'!I428</f>
        <v>9</v>
      </c>
      <c r="K151" s="8">
        <f>'[1]Removal pace breakdown'!J428</f>
        <v>5.78</v>
      </c>
      <c r="L151" s="8">
        <f>'[1]Removal pace breakdown'!K428</f>
        <v>3</v>
      </c>
      <c r="M151" s="8">
        <f>'[1]Removal pace breakdown'!L428</f>
        <v>5</v>
      </c>
      <c r="N151" s="8">
        <f>'[1]Removal pace breakdown'!M428</f>
        <v>8</v>
      </c>
      <c r="O151" s="8">
        <f>'[1]Removal pace breakdown'!N428</f>
        <v>11</v>
      </c>
      <c r="P151" s="8">
        <f>'[1]Removal pace breakdown'!O428</f>
        <v>8</v>
      </c>
      <c r="Q151" s="8">
        <f>'[1]Removal pace breakdown'!P428</f>
        <v>4</v>
      </c>
      <c r="R151" s="8">
        <f>'[1]Removal pace breakdown'!Q428</f>
        <v>1.5</v>
      </c>
      <c r="S151" s="16">
        <f>'[1]Removal pace breakdown'!R428</f>
        <v>7.5</v>
      </c>
      <c r="T151" s="8">
        <f>'[1]Removal pace breakdown'!S428</f>
        <v>9.5</v>
      </c>
      <c r="U151" s="8">
        <f>'[1]Removal pace breakdown'!T428</f>
        <v>0</v>
      </c>
      <c r="V151" s="8">
        <f>'[1]Removal pace breakdown'!U428</f>
        <v>7</v>
      </c>
      <c r="W151" s="16">
        <f>'[1]Removal pace breakdown'!V428</f>
        <v>2</v>
      </c>
      <c r="X151" s="16">
        <f>'[1]Removal pace breakdown'!W428</f>
        <v>8.5</v>
      </c>
      <c r="Y151" s="8">
        <f>'[1]Removal pace breakdown'!X428</f>
        <v>2.5</v>
      </c>
      <c r="Z151" s="8">
        <f>'[1]Removal pace breakdown'!Y428</f>
        <v>0</v>
      </c>
      <c r="AA151" s="16">
        <f>'[1]Removal pace breakdown'!Z428</f>
        <v>0.2</v>
      </c>
      <c r="AB151" s="16">
        <f>'[1]Removal pace breakdown'!AA428</f>
        <v>0</v>
      </c>
      <c r="AC151" s="8">
        <f>'[1]Removal pace breakdown'!AB428</f>
        <v>0.2</v>
      </c>
      <c r="AD151" s="8">
        <f>'[1]Removal pace breakdown'!AC428</f>
        <v>5.5</v>
      </c>
      <c r="AE151" s="8">
        <f>'[1]Removal pace breakdown'!AD428</f>
        <v>0.1</v>
      </c>
      <c r="AF151" s="16">
        <f>'[1]Removal pace breakdown'!AE428</f>
        <v>0</v>
      </c>
      <c r="AG151" s="16">
        <f>'[1]Removal pace breakdown'!AF428</f>
        <v>0</v>
      </c>
      <c r="AH151" s="8">
        <f>'[1]Removal pace breakdown'!AG428</f>
        <v>0</v>
      </c>
      <c r="AI151" s="8">
        <f>'[1]Removal pace breakdown'!AH428</f>
        <v>6</v>
      </c>
      <c r="AJ151" s="8">
        <f>'[1]Removal pace breakdown'!AI428</f>
        <v>1.3</v>
      </c>
      <c r="AK151" s="8">
        <f>'[1]Removal pace breakdown'!AJ428</f>
        <v>0</v>
      </c>
      <c r="AL151" s="8">
        <f>'[1]Removal pace breakdown'!AK428</f>
        <v>10</v>
      </c>
      <c r="AM151" s="8">
        <f>'[1]Removal pace breakdown'!AL428</f>
        <v>4</v>
      </c>
      <c r="AN151" s="8">
        <f>'[1]Removal pace breakdown'!AM428</f>
        <v>1.4</v>
      </c>
      <c r="AO151" s="8">
        <f>'[1]Removal pace breakdown'!AN428</f>
        <v>0</v>
      </c>
      <c r="AP151" s="8">
        <f>'[1]Removal pace breakdown'!AO428</f>
        <v>1</v>
      </c>
      <c r="AQ151" s="8">
        <f>'[1]Removal pace breakdown'!AP428</f>
        <v>6.92</v>
      </c>
      <c r="AR151" s="17">
        <f t="shared" si="77"/>
        <v>271.97999999999996</v>
      </c>
      <c r="AS151" s="17">
        <f t="shared" si="72"/>
        <v>20.8</v>
      </c>
      <c r="AT151" s="17">
        <f t="shared" si="73"/>
        <v>80</v>
      </c>
      <c r="AU151" s="17">
        <f t="shared" si="74"/>
        <v>71.5</v>
      </c>
      <c r="AV151" s="17">
        <f t="shared" si="75"/>
        <v>72.48</v>
      </c>
      <c r="AW151" s="17">
        <f t="shared" si="76"/>
        <v>27.2</v>
      </c>
      <c r="AX151" s="63">
        <f t="shared" ref="AX151:AX162" si="78">AR151*7</f>
        <v>1903.8599999999997</v>
      </c>
    </row>
    <row r="152" spans="1:50">
      <c r="A152" s="56" t="str">
        <f t="shared" si="70"/>
        <v>201852</v>
      </c>
      <c r="B152" s="15">
        <f>'[1]Removal pace breakdown'!A429</f>
        <v>43462</v>
      </c>
      <c r="C152" s="8">
        <f>'[1]Removal pace breakdown'!B429</f>
        <v>26</v>
      </c>
      <c r="D152" s="8">
        <f>'[1]Removal pace breakdown'!C429</f>
        <v>20.399999999999999</v>
      </c>
      <c r="E152" s="95">
        <f>'[1]Removal pace breakdown'!D429</f>
        <v>13</v>
      </c>
      <c r="F152" s="8">
        <f>'[1]Removal pace breakdown'!E429</f>
        <v>30.7</v>
      </c>
      <c r="G152" s="8">
        <f>'[1]Removal pace breakdown'!F429</f>
        <v>14.8</v>
      </c>
      <c r="H152" s="8">
        <f>'[1]Removal pace breakdown'!G429</f>
        <v>19</v>
      </c>
      <c r="I152" s="8">
        <f>'[1]Removal pace breakdown'!H429</f>
        <v>11.2</v>
      </c>
      <c r="J152" s="16">
        <f>'[1]Removal pace breakdown'!I429</f>
        <v>7.8</v>
      </c>
      <c r="K152" s="8">
        <f>'[1]Removal pace breakdown'!J429</f>
        <v>5.86</v>
      </c>
      <c r="L152" s="8">
        <f>'[1]Removal pace breakdown'!K429</f>
        <v>4</v>
      </c>
      <c r="M152" s="8">
        <f>'[1]Removal pace breakdown'!L429</f>
        <v>4</v>
      </c>
      <c r="N152" s="8">
        <f>'[1]Removal pace breakdown'!M429</f>
        <v>8.5</v>
      </c>
      <c r="O152" s="8">
        <f>'[1]Removal pace breakdown'!N429</f>
        <v>11</v>
      </c>
      <c r="P152" s="8">
        <f>'[1]Removal pace breakdown'!O429</f>
        <v>8</v>
      </c>
      <c r="Q152" s="8">
        <f>'[1]Removal pace breakdown'!P429</f>
        <v>4</v>
      </c>
      <c r="R152" s="8">
        <f>'[1]Removal pace breakdown'!Q429</f>
        <v>1.3</v>
      </c>
      <c r="S152" s="16">
        <f>'[1]Removal pace breakdown'!R429</f>
        <v>7.6</v>
      </c>
      <c r="T152" s="8">
        <f>'[1]Removal pace breakdown'!S429</f>
        <v>7.5</v>
      </c>
      <c r="U152" s="8">
        <f>'[1]Removal pace breakdown'!T429</f>
        <v>2</v>
      </c>
      <c r="V152" s="8">
        <f>'[1]Removal pace breakdown'!U429</f>
        <v>6.8</v>
      </c>
      <c r="W152" s="16">
        <f>'[1]Removal pace breakdown'!V429</f>
        <v>2.1</v>
      </c>
      <c r="X152" s="16">
        <f>'[1]Removal pace breakdown'!W429</f>
        <v>10</v>
      </c>
      <c r="Y152" s="8">
        <f>'[1]Removal pace breakdown'!X429</f>
        <v>2.5</v>
      </c>
      <c r="Z152" s="8">
        <f>'[1]Removal pace breakdown'!Y429</f>
        <v>0</v>
      </c>
      <c r="AA152" s="16">
        <f>'[1]Removal pace breakdown'!Z429</f>
        <v>0.2</v>
      </c>
      <c r="AB152" s="16">
        <f>'[1]Removal pace breakdown'!AA429</f>
        <v>0</v>
      </c>
      <c r="AC152" s="8">
        <f>'[1]Removal pace breakdown'!AB429</f>
        <v>0.3</v>
      </c>
      <c r="AD152" s="8">
        <f>'[1]Removal pace breakdown'!AC429</f>
        <v>5</v>
      </c>
      <c r="AE152" s="8">
        <f>'[1]Removal pace breakdown'!AD429</f>
        <v>0</v>
      </c>
      <c r="AF152" s="16">
        <f>'[1]Removal pace breakdown'!AE429</f>
        <v>0</v>
      </c>
      <c r="AG152" s="16">
        <f>'[1]Removal pace breakdown'!AF429</f>
        <v>0</v>
      </c>
      <c r="AH152" s="8">
        <f>'[1]Removal pace breakdown'!AG429</f>
        <v>0.43</v>
      </c>
      <c r="AI152" s="8">
        <f>'[1]Removal pace breakdown'!AH429</f>
        <v>6</v>
      </c>
      <c r="AJ152" s="8">
        <f>'[1]Removal pace breakdown'!AI429</f>
        <v>1.3</v>
      </c>
      <c r="AK152" s="8">
        <f>'[1]Removal pace breakdown'!AJ429</f>
        <v>0</v>
      </c>
      <c r="AL152" s="8">
        <f>'[1]Removal pace breakdown'!AK429</f>
        <v>10</v>
      </c>
      <c r="AM152" s="8">
        <f>'[1]Removal pace breakdown'!AL429</f>
        <v>4</v>
      </c>
      <c r="AN152" s="8">
        <f>'[1]Removal pace breakdown'!AM429</f>
        <v>1.5</v>
      </c>
      <c r="AO152" s="8">
        <f>'[1]Removal pace breakdown'!AN429</f>
        <v>0</v>
      </c>
      <c r="AP152" s="8">
        <f>'[1]Removal pace breakdown'!AO429</f>
        <v>1</v>
      </c>
      <c r="AQ152" s="8">
        <f>'[1]Removal pace breakdown'!AP429</f>
        <v>7.44</v>
      </c>
      <c r="AR152" s="17">
        <f t="shared" si="77"/>
        <v>265.23000000000008</v>
      </c>
      <c r="AS152" s="17">
        <f t="shared" si="72"/>
        <v>21.3</v>
      </c>
      <c r="AT152" s="17">
        <f t="shared" si="73"/>
        <v>72.7</v>
      </c>
      <c r="AU152" s="17">
        <f t="shared" si="74"/>
        <v>70.539999999999992</v>
      </c>
      <c r="AV152" s="17">
        <f t="shared" si="75"/>
        <v>72.989999999999995</v>
      </c>
      <c r="AW152" s="17">
        <f t="shared" si="76"/>
        <v>27.7</v>
      </c>
      <c r="AX152" s="63">
        <f t="shared" si="78"/>
        <v>1856.6100000000006</v>
      </c>
    </row>
    <row r="153" spans="1:50">
      <c r="A153" s="56" t="str">
        <f t="shared" si="70"/>
        <v>20191</v>
      </c>
      <c r="B153" s="15">
        <f>'[1]Removal pace breakdown'!A430</f>
        <v>43469</v>
      </c>
      <c r="C153" s="8">
        <f>'[1]Removal pace breakdown'!B430</f>
        <v>27</v>
      </c>
      <c r="D153" s="8">
        <f>'[1]Removal pace breakdown'!C430</f>
        <v>19.8</v>
      </c>
      <c r="E153" s="95">
        <f>'[1]Removal pace breakdown'!D430</f>
        <v>12</v>
      </c>
      <c r="F153" s="8">
        <f>'[1]Removal pace breakdown'!E430</f>
        <v>26.5</v>
      </c>
      <c r="G153" s="8">
        <f>'[1]Removal pace breakdown'!F430</f>
        <v>14.5</v>
      </c>
      <c r="H153" s="8">
        <f>'[1]Removal pace breakdown'!G430</f>
        <v>20</v>
      </c>
      <c r="I153" s="8">
        <f>'[1]Removal pace breakdown'!H430</f>
        <v>12</v>
      </c>
      <c r="J153" s="16">
        <f>'[1]Removal pace breakdown'!I430</f>
        <v>9</v>
      </c>
      <c r="K153" s="8">
        <f>'[1]Removal pace breakdown'!J430</f>
        <v>8.8800000000000008</v>
      </c>
      <c r="L153" s="8">
        <f>'[1]Removal pace breakdown'!K430</f>
        <v>4</v>
      </c>
      <c r="M153" s="8">
        <f>'[1]Removal pace breakdown'!L430</f>
        <v>4</v>
      </c>
      <c r="N153" s="8">
        <f>'[1]Removal pace breakdown'!M430</f>
        <v>9.5</v>
      </c>
      <c r="O153" s="8">
        <f>'[1]Removal pace breakdown'!N430</f>
        <v>10</v>
      </c>
      <c r="P153" s="8">
        <f>'[1]Removal pace breakdown'!O430</f>
        <v>9.5</v>
      </c>
      <c r="Q153" s="8">
        <f>'[1]Removal pace breakdown'!P430</f>
        <v>5</v>
      </c>
      <c r="R153" s="8">
        <f>'[1]Removal pace breakdown'!Q430</f>
        <v>1.5</v>
      </c>
      <c r="S153" s="16">
        <f>'[1]Removal pace breakdown'!R430</f>
        <v>7.9</v>
      </c>
      <c r="T153" s="8">
        <f>'[1]Removal pace breakdown'!S430</f>
        <v>2.5</v>
      </c>
      <c r="U153" s="8">
        <f>'[1]Removal pace breakdown'!T430</f>
        <v>1.4</v>
      </c>
      <c r="V153" s="8">
        <f>'[1]Removal pace breakdown'!U430</f>
        <v>10.5</v>
      </c>
      <c r="W153" s="16">
        <f>'[1]Removal pace breakdown'!V430</f>
        <v>2</v>
      </c>
      <c r="X153" s="16">
        <f>'[1]Removal pace breakdown'!W430</f>
        <v>9</v>
      </c>
      <c r="Y153" s="8">
        <f>'[1]Removal pace breakdown'!X430</f>
        <v>2</v>
      </c>
      <c r="Z153" s="8">
        <f>'[1]Removal pace breakdown'!Y430</f>
        <v>0</v>
      </c>
      <c r="AA153" s="16">
        <f>'[1]Removal pace breakdown'!Z430</f>
        <v>0.25</v>
      </c>
      <c r="AB153" s="16">
        <f>'[1]Removal pace breakdown'!AA430</f>
        <v>0</v>
      </c>
      <c r="AC153" s="8">
        <f>'[1]Removal pace breakdown'!AB430</f>
        <v>0.2</v>
      </c>
      <c r="AD153" s="8">
        <f>'[1]Removal pace breakdown'!AC430</f>
        <v>6</v>
      </c>
      <c r="AE153" s="8">
        <f>'[1]Removal pace breakdown'!AD430</f>
        <v>0</v>
      </c>
      <c r="AF153" s="16">
        <f>'[1]Removal pace breakdown'!AE430</f>
        <v>0</v>
      </c>
      <c r="AG153" s="16">
        <f>'[1]Removal pace breakdown'!AF430</f>
        <v>0</v>
      </c>
      <c r="AH153" s="8">
        <f>'[1]Removal pace breakdown'!AG430</f>
        <v>0</v>
      </c>
      <c r="AI153" s="8">
        <f>'[1]Removal pace breakdown'!AH430</f>
        <v>6</v>
      </c>
      <c r="AJ153" s="8">
        <f>'[1]Removal pace breakdown'!AI430</f>
        <v>1</v>
      </c>
      <c r="AK153" s="8">
        <f>'[1]Removal pace breakdown'!AJ430</f>
        <v>0</v>
      </c>
      <c r="AL153" s="8">
        <f>'[1]Removal pace breakdown'!AK430</f>
        <v>10</v>
      </c>
      <c r="AM153" s="8">
        <f>'[1]Removal pace breakdown'!AL430</f>
        <v>4</v>
      </c>
      <c r="AN153" s="8">
        <f>'[1]Removal pace breakdown'!AM430</f>
        <v>1.3</v>
      </c>
      <c r="AO153" s="8">
        <f>'[1]Removal pace breakdown'!AN430</f>
        <v>0</v>
      </c>
      <c r="AP153" s="8">
        <f>'[1]Removal pace breakdown'!AO430</f>
        <v>1</v>
      </c>
      <c r="AQ153" s="8">
        <f>'[1]Removal pace breakdown'!AP430</f>
        <v>5.8</v>
      </c>
      <c r="AR153" s="17">
        <f t="shared" si="77"/>
        <v>264.03000000000003</v>
      </c>
      <c r="AS153" s="17">
        <f t="shared" si="72"/>
        <v>21</v>
      </c>
      <c r="AT153" s="17">
        <f t="shared" si="73"/>
        <v>68.5</v>
      </c>
      <c r="AU153" s="17">
        <f t="shared" si="74"/>
        <v>69.899999999999991</v>
      </c>
      <c r="AV153" s="17">
        <f t="shared" si="75"/>
        <v>76.48</v>
      </c>
      <c r="AW153" s="17">
        <f t="shared" si="76"/>
        <v>28.15</v>
      </c>
      <c r="AX153" s="63">
        <f t="shared" si="78"/>
        <v>1848.2100000000003</v>
      </c>
    </row>
    <row r="154" spans="1:50">
      <c r="A154" s="56" t="str">
        <f t="shared" ref="A154:A159" si="79">YEAR(B154)&amp;WEEKNUM(B154)</f>
        <v>20192</v>
      </c>
      <c r="B154" s="15">
        <f>'[1]Removal pace breakdown'!A431</f>
        <v>43476</v>
      </c>
      <c r="C154" s="8">
        <f>'[1]Removal pace breakdown'!B431</f>
        <v>30</v>
      </c>
      <c r="D154" s="8">
        <f>'[1]Removal pace breakdown'!C431</f>
        <v>20.3</v>
      </c>
      <c r="E154" s="8">
        <f>'[1]Removal pace breakdown'!D431</f>
        <v>25</v>
      </c>
      <c r="F154" s="8">
        <f>'[1]Removal pace breakdown'!E431</f>
        <v>26</v>
      </c>
      <c r="G154" s="8">
        <f>'[1]Removal pace breakdown'!F431</f>
        <v>13</v>
      </c>
      <c r="H154" s="8">
        <f>'[1]Removal pace breakdown'!G431</f>
        <v>20</v>
      </c>
      <c r="I154" s="8">
        <f>'[1]Removal pace breakdown'!H431</f>
        <v>10.5</v>
      </c>
      <c r="J154" s="16">
        <f>'[1]Removal pace breakdown'!I431</f>
        <v>8.9</v>
      </c>
      <c r="K154" s="8">
        <f>'[1]Removal pace breakdown'!J431</f>
        <v>6.84</v>
      </c>
      <c r="L154" s="8">
        <f>'[1]Removal pace breakdown'!K431</f>
        <v>4.5999999999999996</v>
      </c>
      <c r="M154" s="8">
        <f>'[1]Removal pace breakdown'!L431</f>
        <v>4</v>
      </c>
      <c r="N154" s="8">
        <f>'[1]Removal pace breakdown'!M431</f>
        <v>9.1</v>
      </c>
      <c r="O154" s="8">
        <f>'[1]Removal pace breakdown'!N431</f>
        <v>10</v>
      </c>
      <c r="P154" s="8">
        <f>'[1]Removal pace breakdown'!O431</f>
        <v>11</v>
      </c>
      <c r="Q154" s="8">
        <f>'[1]Removal pace breakdown'!P431</f>
        <v>4</v>
      </c>
      <c r="R154" s="8">
        <f>'[1]Removal pace breakdown'!Q431</f>
        <v>1.4</v>
      </c>
      <c r="S154" s="16">
        <f>'[1]Removal pace breakdown'!R431</f>
        <v>8</v>
      </c>
      <c r="T154" s="8">
        <f>'[1]Removal pace breakdown'!S431</f>
        <v>3</v>
      </c>
      <c r="U154" s="8">
        <f>'[1]Removal pace breakdown'!T431</f>
        <v>0</v>
      </c>
      <c r="V154" s="8">
        <f>'[1]Removal pace breakdown'!U431</f>
        <v>10.8</v>
      </c>
      <c r="W154" s="16">
        <f>'[1]Removal pace breakdown'!V431</f>
        <v>2.2000000000000002</v>
      </c>
      <c r="X154" s="16">
        <f>'[1]Removal pace breakdown'!W431</f>
        <v>8.5</v>
      </c>
      <c r="Y154" s="8">
        <f>'[1]Removal pace breakdown'!X431</f>
        <v>3</v>
      </c>
      <c r="Z154" s="8">
        <f>'[1]Removal pace breakdown'!Y431</f>
        <v>0</v>
      </c>
      <c r="AA154" s="16">
        <f>'[1]Removal pace breakdown'!Z431</f>
        <v>0.2</v>
      </c>
      <c r="AB154" s="16">
        <f>'[1]Removal pace breakdown'!AA431</f>
        <v>0</v>
      </c>
      <c r="AC154" s="8">
        <f>'[1]Removal pace breakdown'!AB431</f>
        <v>0.2</v>
      </c>
      <c r="AD154" s="8">
        <f>'[1]Removal pace breakdown'!AC431</f>
        <v>5</v>
      </c>
      <c r="AE154" s="8">
        <f>'[1]Removal pace breakdown'!AD431</f>
        <v>0.7</v>
      </c>
      <c r="AF154" s="16">
        <f>'[1]Removal pace breakdown'!AE431</f>
        <v>0</v>
      </c>
      <c r="AG154" s="16">
        <f>'[1]Removal pace breakdown'!AF431</f>
        <v>0</v>
      </c>
      <c r="AH154" s="8">
        <f>'[1]Removal pace breakdown'!AG431</f>
        <v>0</v>
      </c>
      <c r="AI154" s="8">
        <f>'[1]Removal pace breakdown'!AH431</f>
        <v>6</v>
      </c>
      <c r="AJ154" s="8">
        <f>'[1]Removal pace breakdown'!AI431</f>
        <v>1</v>
      </c>
      <c r="AK154" s="8">
        <f>'[1]Removal pace breakdown'!AJ431</f>
        <v>0</v>
      </c>
      <c r="AL154" s="8">
        <f>'[1]Removal pace breakdown'!AK431</f>
        <v>10</v>
      </c>
      <c r="AM154" s="8">
        <f>'[1]Removal pace breakdown'!AL431</f>
        <v>4</v>
      </c>
      <c r="AN154" s="8">
        <f>'[1]Removal pace breakdown'!AM431</f>
        <v>1.8</v>
      </c>
      <c r="AO154" s="8">
        <f>'[1]Removal pace breakdown'!AN431</f>
        <v>0</v>
      </c>
      <c r="AP154" s="8">
        <f>'[1]Removal pace breakdown'!AO431</f>
        <v>1</v>
      </c>
      <c r="AQ154" s="8">
        <f>'[1]Removal pace breakdown'!AP431</f>
        <v>9.43</v>
      </c>
      <c r="AR154" s="17">
        <f t="shared" si="77"/>
        <v>279.47000000000003</v>
      </c>
      <c r="AS154" s="17">
        <f t="shared" ref="AS154:AS159" si="80">SUM(L154,O154,AD154,AJ154)</f>
        <v>20.6</v>
      </c>
      <c r="AT154" s="17">
        <f t="shared" ref="AT154:AT159" si="81">SUM(E154,F154,H154,Z154,AL154)</f>
        <v>81</v>
      </c>
      <c r="AU154" s="17">
        <f t="shared" ref="AU154:AU159" si="82">SUM(C154,D154,I154,M154,AN154,AQ154,AO154,AE154)</f>
        <v>76.73</v>
      </c>
      <c r="AV154" s="17">
        <f t="shared" ref="AV154:AV159" si="83">SUM(G154,K154,N154,P154,Q154,R154,U154,V154,Y154,AH154,AK154,AM154,AP154,AI154,AC154,T154)</f>
        <v>73.34</v>
      </c>
      <c r="AW154" s="17">
        <f t="shared" ref="AW154:AW159" si="84">SUM(J154,S154,W154,X154,AA154,AB154,AF154,AG154)</f>
        <v>27.799999999999997</v>
      </c>
      <c r="AX154" s="63">
        <f t="shared" si="78"/>
        <v>1956.2900000000002</v>
      </c>
    </row>
    <row r="155" spans="1:50">
      <c r="A155" s="56" t="str">
        <f t="shared" si="79"/>
        <v>20193</v>
      </c>
      <c r="B155" s="15">
        <f>'[1]Removal pace breakdown'!A432</f>
        <v>43483</v>
      </c>
      <c r="C155" s="8">
        <f>'[1]Removal pace breakdown'!B432</f>
        <v>30.5</v>
      </c>
      <c r="D155" s="8">
        <f>'[1]Removal pace breakdown'!C432</f>
        <v>18.899999999999999</v>
      </c>
      <c r="E155" s="8">
        <f>'[1]Removal pace breakdown'!D432</f>
        <v>31</v>
      </c>
      <c r="F155" s="8">
        <f>'[1]Removal pace breakdown'!E432</f>
        <v>26.5</v>
      </c>
      <c r="G155" s="8">
        <f>'[1]Removal pace breakdown'!F432</f>
        <v>13.5</v>
      </c>
      <c r="H155" s="8">
        <f>'[1]Removal pace breakdown'!G432</f>
        <v>22</v>
      </c>
      <c r="I155" s="8">
        <f>'[1]Removal pace breakdown'!H432</f>
        <v>12.4</v>
      </c>
      <c r="J155" s="16">
        <f>'[1]Removal pace breakdown'!I432</f>
        <v>8.3000000000000007</v>
      </c>
      <c r="K155" s="8">
        <f>'[1]Removal pace breakdown'!J432</f>
        <v>7</v>
      </c>
      <c r="L155" s="8">
        <f>'[1]Removal pace breakdown'!K432</f>
        <v>4.5999999999999996</v>
      </c>
      <c r="M155" s="8">
        <f>'[1]Removal pace breakdown'!L432</f>
        <v>4</v>
      </c>
      <c r="N155" s="8">
        <f>'[1]Removal pace breakdown'!M432</f>
        <v>9.1999999999999993</v>
      </c>
      <c r="O155" s="8">
        <f>'[1]Removal pace breakdown'!N432</f>
        <v>10</v>
      </c>
      <c r="P155" s="8">
        <f>'[1]Removal pace breakdown'!O432</f>
        <v>12</v>
      </c>
      <c r="Q155" s="8">
        <f>'[1]Removal pace breakdown'!P432</f>
        <v>5</v>
      </c>
      <c r="R155" s="8">
        <f>'[1]Removal pace breakdown'!Q432</f>
        <v>1.5</v>
      </c>
      <c r="S155" s="16">
        <f>'[1]Removal pace breakdown'!R432</f>
        <v>7.2</v>
      </c>
      <c r="T155" s="8">
        <f>'[1]Removal pace breakdown'!S432</f>
        <v>3.25</v>
      </c>
      <c r="U155" s="8">
        <f>'[1]Removal pace breakdown'!T432</f>
        <v>1.23</v>
      </c>
      <c r="V155" s="8">
        <f>'[1]Removal pace breakdown'!U432</f>
        <v>13.5</v>
      </c>
      <c r="W155" s="16">
        <f>'[1]Removal pace breakdown'!V432</f>
        <v>2</v>
      </c>
      <c r="X155" s="16">
        <f>'[1]Removal pace breakdown'!W432</f>
        <v>6.5</v>
      </c>
      <c r="Y155" s="8">
        <f>'[1]Removal pace breakdown'!X432</f>
        <v>4</v>
      </c>
      <c r="Z155" s="8">
        <f>'[1]Removal pace breakdown'!Y432</f>
        <v>0</v>
      </c>
      <c r="AA155" s="16">
        <f>'[1]Removal pace breakdown'!Z432</f>
        <v>0.2</v>
      </c>
      <c r="AB155" s="16">
        <f>'[1]Removal pace breakdown'!AA432</f>
        <v>0</v>
      </c>
      <c r="AC155" s="8">
        <f>'[1]Removal pace breakdown'!AB432</f>
        <v>0.2</v>
      </c>
      <c r="AD155" s="8">
        <f>'[1]Removal pace breakdown'!AC432</f>
        <v>5</v>
      </c>
      <c r="AE155" s="8">
        <f>'[1]Removal pace breakdown'!AD432</f>
        <v>0</v>
      </c>
      <c r="AF155" s="16">
        <f>'[1]Removal pace breakdown'!AE432</f>
        <v>0</v>
      </c>
      <c r="AG155" s="16">
        <f>'[1]Removal pace breakdown'!AF432</f>
        <v>0</v>
      </c>
      <c r="AH155" s="8">
        <f>'[1]Removal pace breakdown'!AG432</f>
        <v>0</v>
      </c>
      <c r="AI155" s="8">
        <f>'[1]Removal pace breakdown'!AH432</f>
        <v>6</v>
      </c>
      <c r="AJ155" s="8">
        <f>'[1]Removal pace breakdown'!AI432</f>
        <v>1</v>
      </c>
      <c r="AK155" s="8">
        <f>'[1]Removal pace breakdown'!AJ432</f>
        <v>0</v>
      </c>
      <c r="AL155" s="8">
        <f>'[1]Removal pace breakdown'!AK432</f>
        <v>6</v>
      </c>
      <c r="AM155" s="8">
        <f>'[1]Removal pace breakdown'!AL432</f>
        <v>4</v>
      </c>
      <c r="AN155" s="8">
        <f>'[1]Removal pace breakdown'!AM432</f>
        <v>1.5</v>
      </c>
      <c r="AO155" s="8">
        <f>'[1]Removal pace breakdown'!AN432</f>
        <v>0</v>
      </c>
      <c r="AP155" s="8">
        <f>'[1]Removal pace breakdown'!AO432</f>
        <v>1</v>
      </c>
      <c r="AQ155" s="8">
        <f>'[1]Removal pace breakdown'!AP432</f>
        <v>8.8000000000000007</v>
      </c>
      <c r="AR155" s="17">
        <f t="shared" si="77"/>
        <v>287.77999999999997</v>
      </c>
      <c r="AS155" s="17">
        <f t="shared" si="80"/>
        <v>20.6</v>
      </c>
      <c r="AT155" s="17">
        <f t="shared" si="81"/>
        <v>85.5</v>
      </c>
      <c r="AU155" s="17">
        <f t="shared" si="82"/>
        <v>76.099999999999994</v>
      </c>
      <c r="AV155" s="17">
        <f t="shared" si="83"/>
        <v>81.38000000000001</v>
      </c>
      <c r="AW155" s="17">
        <f t="shared" si="84"/>
        <v>24.2</v>
      </c>
      <c r="AX155" s="63">
        <f t="shared" si="78"/>
        <v>2014.4599999999998</v>
      </c>
    </row>
    <row r="156" spans="1:50">
      <c r="A156" s="56" t="str">
        <f t="shared" si="79"/>
        <v>20194</v>
      </c>
      <c r="B156" s="15">
        <f>'[1]Removal pace breakdown'!A433</f>
        <v>43490</v>
      </c>
      <c r="C156" s="8">
        <f>'[1]Removal pace breakdown'!B433</f>
        <v>32</v>
      </c>
      <c r="D156" s="8">
        <f>'[1]Removal pace breakdown'!C433</f>
        <v>22.6</v>
      </c>
      <c r="E156" s="8">
        <f>'[1]Removal pace breakdown'!D433</f>
        <v>33</v>
      </c>
      <c r="F156" s="8">
        <f>'[1]Removal pace breakdown'!E433</f>
        <v>28</v>
      </c>
      <c r="G156" s="8">
        <f>'[1]Removal pace breakdown'!F433</f>
        <v>12</v>
      </c>
      <c r="H156" s="8">
        <f>'[1]Removal pace breakdown'!G433</f>
        <v>21</v>
      </c>
      <c r="I156" s="8">
        <f>'[1]Removal pace breakdown'!H433</f>
        <v>12.9</v>
      </c>
      <c r="J156" s="16">
        <f>'[1]Removal pace breakdown'!I433</f>
        <v>7.5</v>
      </c>
      <c r="K156" s="8">
        <f>'[1]Removal pace breakdown'!J433</f>
        <v>5.99</v>
      </c>
      <c r="L156" s="8">
        <f>'[1]Removal pace breakdown'!K433</f>
        <v>5.7</v>
      </c>
      <c r="M156" s="8">
        <f>'[1]Removal pace breakdown'!L433</f>
        <v>4</v>
      </c>
      <c r="N156" s="8">
        <f>'[1]Removal pace breakdown'!M433</f>
        <v>10</v>
      </c>
      <c r="O156" s="8">
        <f>'[1]Removal pace breakdown'!N433</f>
        <v>12</v>
      </c>
      <c r="P156" s="8">
        <f>'[1]Removal pace breakdown'!O433</f>
        <v>9</v>
      </c>
      <c r="Q156" s="8">
        <f>'[1]Removal pace breakdown'!P433</f>
        <v>5</v>
      </c>
      <c r="R156" s="8">
        <f>'[1]Removal pace breakdown'!Q433</f>
        <v>1.8</v>
      </c>
      <c r="S156" s="16">
        <f>'[1]Removal pace breakdown'!R433</f>
        <v>6.1</v>
      </c>
      <c r="T156" s="8">
        <f>'[1]Removal pace breakdown'!S433</f>
        <v>4.75</v>
      </c>
      <c r="U156" s="8">
        <f>'[1]Removal pace breakdown'!T433</f>
        <v>1.2</v>
      </c>
      <c r="V156" s="8">
        <f>'[1]Removal pace breakdown'!U433</f>
        <v>14.8</v>
      </c>
      <c r="W156" s="16">
        <f>'[1]Removal pace breakdown'!V433</f>
        <v>2.1</v>
      </c>
      <c r="X156" s="16">
        <f>'[1]Removal pace breakdown'!W433</f>
        <v>6</v>
      </c>
      <c r="Y156" s="8">
        <f>'[1]Removal pace breakdown'!X433</f>
        <v>2.5</v>
      </c>
      <c r="Z156" s="8">
        <f>'[1]Removal pace breakdown'!Y433</f>
        <v>0</v>
      </c>
      <c r="AA156" s="16">
        <f>'[1]Removal pace breakdown'!Z433</f>
        <v>0.2</v>
      </c>
      <c r="AB156" s="16">
        <f>'[1]Removal pace breakdown'!AA433</f>
        <v>0</v>
      </c>
      <c r="AC156" s="8">
        <f>'[1]Removal pace breakdown'!AB433</f>
        <v>1.4</v>
      </c>
      <c r="AD156" s="8">
        <f>'[1]Removal pace breakdown'!AC433</f>
        <v>5</v>
      </c>
      <c r="AE156" s="8">
        <f>'[1]Removal pace breakdown'!AD433</f>
        <v>0</v>
      </c>
      <c r="AF156" s="16">
        <f>'[1]Removal pace breakdown'!AE433</f>
        <v>0</v>
      </c>
      <c r="AG156" s="16">
        <f>'[1]Removal pace breakdown'!AF433</f>
        <v>0</v>
      </c>
      <c r="AH156" s="8">
        <f>'[1]Removal pace breakdown'!AG433</f>
        <v>0.43</v>
      </c>
      <c r="AI156" s="8">
        <f>'[1]Removal pace breakdown'!AH433</f>
        <v>6</v>
      </c>
      <c r="AJ156" s="8">
        <f>'[1]Removal pace breakdown'!AI433</f>
        <v>1.5</v>
      </c>
      <c r="AK156" s="8">
        <f>'[1]Removal pace breakdown'!AJ433</f>
        <v>0</v>
      </c>
      <c r="AL156" s="8">
        <f>'[1]Removal pace breakdown'!AK433</f>
        <v>10</v>
      </c>
      <c r="AM156" s="8">
        <f>'[1]Removal pace breakdown'!AL433</f>
        <v>4</v>
      </c>
      <c r="AN156" s="8">
        <f>'[1]Removal pace breakdown'!AM433</f>
        <v>1.5</v>
      </c>
      <c r="AO156" s="8">
        <f>'[1]Removal pace breakdown'!AN433</f>
        <v>0</v>
      </c>
      <c r="AP156" s="8">
        <f>'[1]Removal pace breakdown'!AO433</f>
        <v>1</v>
      </c>
      <c r="AQ156" s="8">
        <f>'[1]Removal pace breakdown'!AP433</f>
        <v>10.4</v>
      </c>
      <c r="AR156" s="17">
        <f t="shared" ref="AR156:AR187" si="85">SUM(C156:AQ156)</f>
        <v>301.36999999999995</v>
      </c>
      <c r="AS156" s="17">
        <f t="shared" si="80"/>
        <v>24.2</v>
      </c>
      <c r="AT156" s="17">
        <f t="shared" si="81"/>
        <v>92</v>
      </c>
      <c r="AU156" s="17">
        <f t="shared" si="82"/>
        <v>83.4</v>
      </c>
      <c r="AV156" s="17">
        <f t="shared" si="83"/>
        <v>79.87</v>
      </c>
      <c r="AW156" s="17">
        <f t="shared" si="84"/>
        <v>21.9</v>
      </c>
      <c r="AX156" s="63">
        <f t="shared" si="78"/>
        <v>2109.5899999999997</v>
      </c>
    </row>
    <row r="157" spans="1:50">
      <c r="A157" s="56" t="str">
        <f t="shared" si="79"/>
        <v>20195</v>
      </c>
      <c r="B157" s="15">
        <f>'[1]Removal pace breakdown'!A434</f>
        <v>43497</v>
      </c>
      <c r="C157" s="8">
        <f>'[1]Removal pace breakdown'!B434</f>
        <v>28</v>
      </c>
      <c r="D157" s="8">
        <f>'[1]Removal pace breakdown'!C434</f>
        <v>20.3</v>
      </c>
      <c r="E157" s="8">
        <f>'[1]Removal pace breakdown'!D434</f>
        <v>33</v>
      </c>
      <c r="F157" s="8">
        <f>'[1]Removal pace breakdown'!E434</f>
        <v>38</v>
      </c>
      <c r="G157" s="8">
        <f>'[1]Removal pace breakdown'!F434</f>
        <v>13.4</v>
      </c>
      <c r="H157" s="8">
        <f>'[1]Removal pace breakdown'!G434</f>
        <v>22</v>
      </c>
      <c r="I157" s="8">
        <f>'[1]Removal pace breakdown'!H434</f>
        <v>11.6</v>
      </c>
      <c r="J157" s="16">
        <f>'[1]Removal pace breakdown'!I434</f>
        <v>6.6</v>
      </c>
      <c r="K157" s="8">
        <f>'[1]Removal pace breakdown'!J434</f>
        <v>12.24</v>
      </c>
      <c r="L157" s="8">
        <f>'[1]Removal pace breakdown'!K434</f>
        <v>6.5</v>
      </c>
      <c r="M157" s="8">
        <f>'[1]Removal pace breakdown'!L434</f>
        <v>4</v>
      </c>
      <c r="N157" s="8">
        <f>'[1]Removal pace breakdown'!M434</f>
        <v>11</v>
      </c>
      <c r="O157" s="8">
        <f>'[1]Removal pace breakdown'!N434</f>
        <v>11</v>
      </c>
      <c r="P157" s="8">
        <f>'[1]Removal pace breakdown'!O434</f>
        <v>10</v>
      </c>
      <c r="Q157" s="8">
        <f>'[1]Removal pace breakdown'!P434</f>
        <v>5</v>
      </c>
      <c r="R157" s="8">
        <f>'[1]Removal pace breakdown'!Q434</f>
        <v>1.7</v>
      </c>
      <c r="S157" s="16">
        <f>'[1]Removal pace breakdown'!R434</f>
        <v>7</v>
      </c>
      <c r="T157" s="8">
        <f>'[1]Removal pace breakdown'!S434</f>
        <v>6.75</v>
      </c>
      <c r="U157" s="8">
        <f>'[1]Removal pace breakdown'!T434</f>
        <v>3</v>
      </c>
      <c r="V157" s="8">
        <f>'[1]Removal pace breakdown'!U434</f>
        <v>11.6</v>
      </c>
      <c r="W157" s="16">
        <f>'[1]Removal pace breakdown'!V434</f>
        <v>2</v>
      </c>
      <c r="X157" s="16">
        <f>'[1]Removal pace breakdown'!W434</f>
        <v>6.5</v>
      </c>
      <c r="Y157" s="8">
        <f>'[1]Removal pace breakdown'!X434</f>
        <v>1.5</v>
      </c>
      <c r="Z157" s="8">
        <f>'[1]Removal pace breakdown'!Y434</f>
        <v>0</v>
      </c>
      <c r="AA157" s="16">
        <f>'[1]Removal pace breakdown'!Z434</f>
        <v>0.25</v>
      </c>
      <c r="AB157" s="16">
        <f>'[1]Removal pace breakdown'!AA434</f>
        <v>0</v>
      </c>
      <c r="AC157" s="8">
        <f>'[1]Removal pace breakdown'!AB434</f>
        <v>1.4</v>
      </c>
      <c r="AD157" s="8">
        <f>'[1]Removal pace breakdown'!AC434</f>
        <v>5</v>
      </c>
      <c r="AE157" s="8">
        <f>'[1]Removal pace breakdown'!AD434</f>
        <v>0.6</v>
      </c>
      <c r="AF157" s="16">
        <f>'[1]Removal pace breakdown'!AE434</f>
        <v>0</v>
      </c>
      <c r="AG157" s="16">
        <f>'[1]Removal pace breakdown'!AF434</f>
        <v>0</v>
      </c>
      <c r="AH157" s="8">
        <f>'[1]Removal pace breakdown'!AG434</f>
        <v>0</v>
      </c>
      <c r="AI157" s="8">
        <f>'[1]Removal pace breakdown'!AH434</f>
        <v>6</v>
      </c>
      <c r="AJ157" s="8">
        <f>'[1]Removal pace breakdown'!AI434</f>
        <v>1.5</v>
      </c>
      <c r="AK157" s="8">
        <f>'[1]Removal pace breakdown'!AJ434</f>
        <v>0</v>
      </c>
      <c r="AL157" s="8">
        <f>'[1]Removal pace breakdown'!AK434</f>
        <v>13</v>
      </c>
      <c r="AM157" s="8">
        <f>'[1]Removal pace breakdown'!AL434</f>
        <v>4</v>
      </c>
      <c r="AN157" s="8">
        <f>'[1]Removal pace breakdown'!AM434</f>
        <v>1.5</v>
      </c>
      <c r="AO157" s="8">
        <f>'[1]Removal pace breakdown'!AN434</f>
        <v>0</v>
      </c>
      <c r="AP157" s="8">
        <f>'[1]Removal pace breakdown'!AO434</f>
        <v>1</v>
      </c>
      <c r="AQ157" s="8">
        <f>'[1]Removal pace breakdown'!AP434</f>
        <v>6.6</v>
      </c>
      <c r="AR157" s="17">
        <f t="shared" si="85"/>
        <v>313.54000000000002</v>
      </c>
      <c r="AS157" s="17">
        <f t="shared" si="80"/>
        <v>24</v>
      </c>
      <c r="AT157" s="17">
        <f t="shared" si="81"/>
        <v>106</v>
      </c>
      <c r="AU157" s="17">
        <f t="shared" si="82"/>
        <v>72.599999999999994</v>
      </c>
      <c r="AV157" s="17">
        <f t="shared" si="83"/>
        <v>88.59</v>
      </c>
      <c r="AW157" s="17">
        <f t="shared" si="84"/>
        <v>22.35</v>
      </c>
      <c r="AX157" s="63">
        <f t="shared" si="78"/>
        <v>2194.7800000000002</v>
      </c>
    </row>
    <row r="158" spans="1:50">
      <c r="A158" s="56" t="str">
        <f t="shared" si="79"/>
        <v>20197</v>
      </c>
      <c r="B158" s="15">
        <f>'[1]Removal pace breakdown'!A435</f>
        <v>43511</v>
      </c>
      <c r="C158" s="8">
        <f>'[1]Removal pace breakdown'!B435</f>
        <v>30</v>
      </c>
      <c r="D158" s="8">
        <f>'[1]Removal pace breakdown'!C435</f>
        <v>17.100000000000001</v>
      </c>
      <c r="E158" s="8">
        <f>'[1]Removal pace breakdown'!D435</f>
        <v>26</v>
      </c>
      <c r="F158" s="8">
        <f>'[1]Removal pace breakdown'!E435</f>
        <v>26</v>
      </c>
      <c r="G158" s="8">
        <f>'[1]Removal pace breakdown'!F435</f>
        <v>13.5</v>
      </c>
      <c r="H158" s="8">
        <f>'[1]Removal pace breakdown'!G435</f>
        <v>21</v>
      </c>
      <c r="I158" s="8">
        <f>'[1]Removal pace breakdown'!H435</f>
        <v>7.8</v>
      </c>
      <c r="J158" s="16">
        <f>'[1]Removal pace breakdown'!I435</f>
        <v>8</v>
      </c>
      <c r="K158" s="8">
        <f>'[1]Removal pace breakdown'!J435</f>
        <v>6.16</v>
      </c>
      <c r="L158" s="8">
        <f>'[1]Removal pace breakdown'!K435</f>
        <v>4.5</v>
      </c>
      <c r="M158" s="8">
        <f>'[1]Removal pace breakdown'!L435</f>
        <v>4</v>
      </c>
      <c r="N158" s="8">
        <f>'[1]Removal pace breakdown'!M435</f>
        <v>10</v>
      </c>
      <c r="O158" s="8">
        <f>'[1]Removal pace breakdown'!N435</f>
        <v>7.5</v>
      </c>
      <c r="P158" s="8">
        <f>'[1]Removal pace breakdown'!O435</f>
        <v>6</v>
      </c>
      <c r="Q158" s="8">
        <f>'[1]Removal pace breakdown'!P435</f>
        <v>3</v>
      </c>
      <c r="R158" s="8">
        <f>'[1]Removal pace breakdown'!Q435</f>
        <v>1.3</v>
      </c>
      <c r="S158" s="16">
        <f>'[1]Removal pace breakdown'!R435</f>
        <v>7.5</v>
      </c>
      <c r="T158" s="8">
        <f>'[1]Removal pace breakdown'!S435</f>
        <v>8.3000000000000007</v>
      </c>
      <c r="U158" s="8">
        <f>'[1]Removal pace breakdown'!T435</f>
        <v>1.4</v>
      </c>
      <c r="V158" s="8">
        <f>'[1]Removal pace breakdown'!U435</f>
        <v>8.9</v>
      </c>
      <c r="W158" s="16">
        <f>'[1]Removal pace breakdown'!V435</f>
        <v>2</v>
      </c>
      <c r="X158" s="16">
        <f>'[1]Removal pace breakdown'!W435</f>
        <v>7</v>
      </c>
      <c r="Y158" s="8">
        <f>'[1]Removal pace breakdown'!X435</f>
        <v>2</v>
      </c>
      <c r="Z158" s="8">
        <f>'[1]Removal pace breakdown'!Y435</f>
        <v>0</v>
      </c>
      <c r="AA158" s="16">
        <f>'[1]Removal pace breakdown'!Z435</f>
        <v>0.3</v>
      </c>
      <c r="AB158" s="16">
        <f>'[1]Removal pace breakdown'!AA435</f>
        <v>0</v>
      </c>
      <c r="AC158" s="8">
        <f>'[1]Removal pace breakdown'!AB435</f>
        <v>0.05</v>
      </c>
      <c r="AD158" s="8">
        <f>'[1]Removal pace breakdown'!AC435</f>
        <v>5</v>
      </c>
      <c r="AE158" s="8">
        <f>'[1]Removal pace breakdown'!AD435</f>
        <v>0.1</v>
      </c>
      <c r="AF158" s="16">
        <f>'[1]Removal pace breakdown'!AE435</f>
        <v>0</v>
      </c>
      <c r="AG158" s="16">
        <f>'[1]Removal pace breakdown'!AF435</f>
        <v>0</v>
      </c>
      <c r="AH158" s="8">
        <f>'[1]Removal pace breakdown'!AG435</f>
        <v>0.71</v>
      </c>
      <c r="AI158" s="8">
        <f>'[1]Removal pace breakdown'!AH435</f>
        <v>6</v>
      </c>
      <c r="AJ158" s="8">
        <f>'[1]Removal pace breakdown'!AI435</f>
        <v>1.3</v>
      </c>
      <c r="AK158" s="8">
        <f>'[1]Removal pace breakdown'!AJ435</f>
        <v>0</v>
      </c>
      <c r="AL158" s="8">
        <f>'[1]Removal pace breakdown'!AK435</f>
        <v>10</v>
      </c>
      <c r="AM158" s="8">
        <f>'[1]Removal pace breakdown'!AL435</f>
        <v>4</v>
      </c>
      <c r="AN158" s="8">
        <f>'[1]Removal pace breakdown'!AM435</f>
        <v>1.3</v>
      </c>
      <c r="AO158" s="8">
        <f>'[1]Removal pace breakdown'!AN435</f>
        <v>0</v>
      </c>
      <c r="AP158" s="8">
        <f>'[1]Removal pace breakdown'!AO435</f>
        <v>1</v>
      </c>
      <c r="AQ158" s="8">
        <f>'[1]Removal pace breakdown'!AP435</f>
        <v>8.0399999999999991</v>
      </c>
      <c r="AR158" s="17">
        <f t="shared" si="85"/>
        <v>266.7600000000001</v>
      </c>
      <c r="AS158" s="17">
        <f t="shared" si="80"/>
        <v>18.3</v>
      </c>
      <c r="AT158" s="17">
        <f t="shared" si="81"/>
        <v>83</v>
      </c>
      <c r="AU158" s="17">
        <f t="shared" si="82"/>
        <v>68.339999999999989</v>
      </c>
      <c r="AV158" s="17">
        <f t="shared" si="83"/>
        <v>72.319999999999993</v>
      </c>
      <c r="AW158" s="17">
        <f t="shared" si="84"/>
        <v>24.8</v>
      </c>
      <c r="AX158" s="63">
        <f t="shared" si="78"/>
        <v>1867.3200000000006</v>
      </c>
    </row>
    <row r="159" spans="1:50">
      <c r="A159" s="56" t="str">
        <f t="shared" si="79"/>
        <v>20198</v>
      </c>
      <c r="B159" s="15">
        <f>'[1]Removal pace breakdown'!A436</f>
        <v>43518</v>
      </c>
      <c r="C159" s="8">
        <f>'[1]Removal pace breakdown'!B436</f>
        <v>33</v>
      </c>
      <c r="D159" s="8">
        <f>'[1]Removal pace breakdown'!C436</f>
        <v>19.7</v>
      </c>
      <c r="E159" s="8">
        <f>'[1]Removal pace breakdown'!D436</f>
        <v>26</v>
      </c>
      <c r="F159" s="8">
        <f>'[1]Removal pace breakdown'!E436</f>
        <v>26</v>
      </c>
      <c r="G159" s="8">
        <f>'[1]Removal pace breakdown'!F436</f>
        <v>15</v>
      </c>
      <c r="H159" s="8">
        <f>'[1]Removal pace breakdown'!G436</f>
        <v>22</v>
      </c>
      <c r="I159" s="8">
        <f>'[1]Removal pace breakdown'!H436</f>
        <v>9.5</v>
      </c>
      <c r="J159" s="16">
        <f>'[1]Removal pace breakdown'!I436</f>
        <v>9</v>
      </c>
      <c r="K159" s="8">
        <f>'[1]Removal pace breakdown'!J436</f>
        <v>3.5</v>
      </c>
      <c r="L159" s="8">
        <f>'[1]Removal pace breakdown'!K436</f>
        <v>5</v>
      </c>
      <c r="M159" s="8">
        <f>'[1]Removal pace breakdown'!L436</f>
        <v>4</v>
      </c>
      <c r="N159" s="8">
        <f>'[1]Removal pace breakdown'!M436</f>
        <v>10.199999999999999</v>
      </c>
      <c r="O159" s="8">
        <f>'[1]Removal pace breakdown'!N436</f>
        <v>11.5</v>
      </c>
      <c r="P159" s="8">
        <f>'[1]Removal pace breakdown'!O436</f>
        <v>8</v>
      </c>
      <c r="Q159" s="8">
        <f>'[1]Removal pace breakdown'!P436</f>
        <v>2</v>
      </c>
      <c r="R159" s="8">
        <f>'[1]Removal pace breakdown'!Q436</f>
        <v>2</v>
      </c>
      <c r="S159" s="16">
        <f>'[1]Removal pace breakdown'!R436</f>
        <v>6.3</v>
      </c>
      <c r="T159" s="8">
        <f>'[1]Removal pace breakdown'!S436</f>
        <v>7.5</v>
      </c>
      <c r="U159" s="8">
        <f>'[1]Removal pace breakdown'!T436</f>
        <v>1.4</v>
      </c>
      <c r="V159" s="8">
        <f>'[1]Removal pace breakdown'!U436</f>
        <v>11</v>
      </c>
      <c r="W159" s="16">
        <f>'[1]Removal pace breakdown'!V436</f>
        <v>2</v>
      </c>
      <c r="X159" s="16">
        <f>'[1]Removal pace breakdown'!W436</f>
        <v>5</v>
      </c>
      <c r="Y159" s="8">
        <f>'[1]Removal pace breakdown'!X436</f>
        <v>5</v>
      </c>
      <c r="Z159" s="8">
        <f>'[1]Removal pace breakdown'!Y436</f>
        <v>0</v>
      </c>
      <c r="AA159" s="16">
        <f>'[1]Removal pace breakdown'!Z436</f>
        <v>0.3</v>
      </c>
      <c r="AB159" s="16">
        <f>'[1]Removal pace breakdown'!AA436</f>
        <v>0</v>
      </c>
      <c r="AC159" s="8">
        <f>'[1]Removal pace breakdown'!AB436</f>
        <v>0.4</v>
      </c>
      <c r="AD159" s="8">
        <f>'[1]Removal pace breakdown'!AC436</f>
        <v>6</v>
      </c>
      <c r="AE159" s="8">
        <f>'[1]Removal pace breakdown'!AD436</f>
        <v>0.1</v>
      </c>
      <c r="AF159" s="16">
        <f>'[1]Removal pace breakdown'!AE436</f>
        <v>0</v>
      </c>
      <c r="AG159" s="16">
        <f>'[1]Removal pace breakdown'!AF436</f>
        <v>0</v>
      </c>
      <c r="AH159" s="8">
        <f>'[1]Removal pace breakdown'!AG436</f>
        <v>0</v>
      </c>
      <c r="AI159" s="8">
        <f>'[1]Removal pace breakdown'!AH436</f>
        <v>6</v>
      </c>
      <c r="AJ159" s="8">
        <f>'[1]Removal pace breakdown'!AI436</f>
        <v>1.1000000000000001</v>
      </c>
      <c r="AK159" s="8">
        <f>'[1]Removal pace breakdown'!AJ436</f>
        <v>0</v>
      </c>
      <c r="AL159" s="8">
        <f>'[1]Removal pace breakdown'!AK436</f>
        <v>9</v>
      </c>
      <c r="AM159" s="8">
        <f>'[1]Removal pace breakdown'!AL436</f>
        <v>4</v>
      </c>
      <c r="AN159" s="8">
        <f>'[1]Removal pace breakdown'!AM436</f>
        <v>1.5</v>
      </c>
      <c r="AO159" s="8">
        <f>'[1]Removal pace breakdown'!AN436</f>
        <v>0</v>
      </c>
      <c r="AP159" s="8">
        <f>'[1]Removal pace breakdown'!AO436</f>
        <v>1</v>
      </c>
      <c r="AQ159" s="8">
        <f>'[1]Removal pace breakdown'!AP436</f>
        <v>9.3000000000000007</v>
      </c>
      <c r="AR159" s="17">
        <f t="shared" si="85"/>
        <v>283.3</v>
      </c>
      <c r="AS159" s="17">
        <f t="shared" si="80"/>
        <v>23.6</v>
      </c>
      <c r="AT159" s="17">
        <f t="shared" si="81"/>
        <v>83</v>
      </c>
      <c r="AU159" s="17">
        <f t="shared" si="82"/>
        <v>77.099999999999994</v>
      </c>
      <c r="AV159" s="17">
        <f t="shared" si="83"/>
        <v>77</v>
      </c>
      <c r="AW159" s="17">
        <f t="shared" si="84"/>
        <v>22.6</v>
      </c>
      <c r="AX159" s="63">
        <f t="shared" si="78"/>
        <v>1983.1000000000001</v>
      </c>
    </row>
    <row r="160" spans="1:50">
      <c r="A160" s="56" t="str">
        <f t="shared" ref="A160:A191" si="86">YEAR(B160)&amp;WEEKNUM(B160)</f>
        <v>20199</v>
      </c>
      <c r="B160" s="15">
        <f>'[1]Removal pace breakdown'!A437</f>
        <v>43525</v>
      </c>
      <c r="C160" s="8">
        <f>'[1]Removal pace breakdown'!B437</f>
        <v>31</v>
      </c>
      <c r="D160" s="8">
        <f>'[1]Removal pace breakdown'!C437</f>
        <v>20.3</v>
      </c>
      <c r="E160" s="8">
        <f>'[1]Removal pace breakdown'!D437</f>
        <v>28</v>
      </c>
      <c r="F160" s="8">
        <f>'[1]Removal pace breakdown'!E437</f>
        <v>32</v>
      </c>
      <c r="G160" s="8">
        <f>'[1]Removal pace breakdown'!F437</f>
        <v>17</v>
      </c>
      <c r="H160" s="8">
        <f>'[1]Removal pace breakdown'!G437</f>
        <v>18.8</v>
      </c>
      <c r="I160" s="8">
        <f>'[1]Removal pace breakdown'!H437</f>
        <v>10.5</v>
      </c>
      <c r="J160" s="16">
        <f>'[1]Removal pace breakdown'!I437</f>
        <v>11</v>
      </c>
      <c r="K160" s="8">
        <f>'[1]Removal pace breakdown'!J437</f>
        <v>4.66</v>
      </c>
      <c r="L160" s="8">
        <f>'[1]Removal pace breakdown'!K437</f>
        <v>6.3</v>
      </c>
      <c r="M160" s="8">
        <f>'[1]Removal pace breakdown'!L437</f>
        <v>4</v>
      </c>
      <c r="N160" s="8">
        <f>'[1]Removal pace breakdown'!M437</f>
        <v>12</v>
      </c>
      <c r="O160" s="8">
        <f>'[1]Removal pace breakdown'!N437</f>
        <v>10.5</v>
      </c>
      <c r="P160" s="8">
        <f>'[1]Removal pace breakdown'!O437</f>
        <v>6</v>
      </c>
      <c r="Q160" s="8">
        <f>'[1]Removal pace breakdown'!P437</f>
        <v>2</v>
      </c>
      <c r="R160" s="8">
        <f>'[1]Removal pace breakdown'!Q437</f>
        <v>1.9</v>
      </c>
      <c r="S160" s="16">
        <f>'[1]Removal pace breakdown'!R437</f>
        <v>7.7</v>
      </c>
      <c r="T160" s="8">
        <f>'[1]Removal pace breakdown'!S437</f>
        <v>7</v>
      </c>
      <c r="U160" s="8">
        <f>'[1]Removal pace breakdown'!T437</f>
        <v>0.8</v>
      </c>
      <c r="V160" s="8">
        <f>'[1]Removal pace breakdown'!U437</f>
        <v>13.8</v>
      </c>
      <c r="W160" s="16">
        <f>'[1]Removal pace breakdown'!V437</f>
        <v>2</v>
      </c>
      <c r="X160" s="16">
        <f>'[1]Removal pace breakdown'!W437</f>
        <v>5.5</v>
      </c>
      <c r="Y160" s="8">
        <f>'[1]Removal pace breakdown'!X437</f>
        <v>1.5</v>
      </c>
      <c r="Z160" s="8">
        <f>'[1]Removal pace breakdown'!Y437</f>
        <v>0</v>
      </c>
      <c r="AA160" s="16">
        <f>'[1]Removal pace breakdown'!Z437</f>
        <v>0.15</v>
      </c>
      <c r="AB160" s="16">
        <f>'[1]Removal pace breakdown'!AA437</f>
        <v>0</v>
      </c>
      <c r="AC160" s="8">
        <f>'[1]Removal pace breakdown'!AB437</f>
        <v>0.6</v>
      </c>
      <c r="AD160" s="8">
        <f>'[1]Removal pace breakdown'!AC437</f>
        <v>5.5</v>
      </c>
      <c r="AE160" s="8">
        <f>'[1]Removal pace breakdown'!AD437</f>
        <v>0.1</v>
      </c>
      <c r="AF160" s="16">
        <f>'[1]Removal pace breakdown'!AE437</f>
        <v>0</v>
      </c>
      <c r="AG160" s="16">
        <f>'[1]Removal pace breakdown'!AF437</f>
        <v>0</v>
      </c>
      <c r="AH160" s="8">
        <f>'[1]Removal pace breakdown'!AG437</f>
        <v>0</v>
      </c>
      <c r="AI160" s="8">
        <f>'[1]Removal pace breakdown'!AH437</f>
        <v>7</v>
      </c>
      <c r="AJ160" s="8">
        <f>'[1]Removal pace breakdown'!AI437</f>
        <v>1.7</v>
      </c>
      <c r="AK160" s="8">
        <f>'[1]Removal pace breakdown'!AJ437</f>
        <v>0</v>
      </c>
      <c r="AL160" s="8">
        <f>'[1]Removal pace breakdown'!AK437</f>
        <v>8</v>
      </c>
      <c r="AM160" s="8">
        <f>'[1]Removal pace breakdown'!AL437</f>
        <v>4</v>
      </c>
      <c r="AN160" s="8">
        <f>'[1]Removal pace breakdown'!AM437</f>
        <v>1.4</v>
      </c>
      <c r="AO160" s="8">
        <f>'[1]Removal pace breakdown'!AN437</f>
        <v>0</v>
      </c>
      <c r="AP160" s="8">
        <f>'[1]Removal pace breakdown'!AO437</f>
        <v>1</v>
      </c>
      <c r="AQ160" s="8">
        <f>'[1]Removal pace breakdown'!AP437</f>
        <v>8.6</v>
      </c>
      <c r="AR160" s="17">
        <f t="shared" si="85"/>
        <v>292.31000000000006</v>
      </c>
      <c r="AS160" s="17">
        <f t="shared" ref="AS160:AS191" si="87">SUM(L160,O160,AD160,AJ160)</f>
        <v>24</v>
      </c>
      <c r="AT160" s="17">
        <f t="shared" ref="AT160:AT191" si="88">SUM(E160,F160,H160,Z160,AL160)</f>
        <v>86.8</v>
      </c>
      <c r="AU160" s="17">
        <f t="shared" ref="AU160:AU191" si="89">SUM(C160,D160,I160,M160,AN160,AQ160,AO160,AE160)</f>
        <v>75.899999999999991</v>
      </c>
      <c r="AV160" s="17">
        <f t="shared" ref="AV160:AV191" si="90">SUM(G160,K160,N160,P160,Q160,R160,U160,V160,Y160,AH160,AK160,AM160,AP160,AI160,AC160,T160)</f>
        <v>79.259999999999991</v>
      </c>
      <c r="AW160" s="17">
        <f t="shared" ref="AW160:AW191" si="91">SUM(J160,S160,W160,X160,AA160,AB160,AF160,AG160)</f>
        <v>26.349999999999998</v>
      </c>
      <c r="AX160" s="63">
        <f t="shared" si="78"/>
        <v>2046.1700000000005</v>
      </c>
    </row>
    <row r="161" spans="1:50">
      <c r="A161" s="56" t="str">
        <f t="shared" si="86"/>
        <v>201910</v>
      </c>
      <c r="B161" s="15">
        <f>'[1]Removal pace breakdown'!A438</f>
        <v>43532</v>
      </c>
      <c r="C161" s="8">
        <f>'[1]Removal pace breakdown'!B438</f>
        <v>31.5</v>
      </c>
      <c r="D161" s="8">
        <f>'[1]Removal pace breakdown'!C438</f>
        <v>18.100000000000001</v>
      </c>
      <c r="E161" s="8">
        <f>'[1]Removal pace breakdown'!D438</f>
        <v>26</v>
      </c>
      <c r="F161" s="8">
        <f>'[1]Removal pace breakdown'!E438</f>
        <v>25.5</v>
      </c>
      <c r="G161" s="8">
        <f>'[1]Removal pace breakdown'!F438</f>
        <v>17.5</v>
      </c>
      <c r="H161" s="8">
        <f>'[1]Removal pace breakdown'!G438</f>
        <v>18</v>
      </c>
      <c r="I161" s="8">
        <f>'[1]Removal pace breakdown'!H438</f>
        <v>8.6999999999999993</v>
      </c>
      <c r="J161" s="16">
        <f>'[1]Removal pace breakdown'!I438</f>
        <v>9</v>
      </c>
      <c r="K161" s="8">
        <f>'[1]Removal pace breakdown'!J438</f>
        <v>4</v>
      </c>
      <c r="L161" s="8">
        <f>'[1]Removal pace breakdown'!K438</f>
        <v>5</v>
      </c>
      <c r="M161" s="8">
        <f>'[1]Removal pace breakdown'!L438</f>
        <v>4</v>
      </c>
      <c r="N161" s="8">
        <f>'[1]Removal pace breakdown'!M438</f>
        <v>13</v>
      </c>
      <c r="O161" s="8">
        <f>'[1]Removal pace breakdown'!N438</f>
        <v>9</v>
      </c>
      <c r="P161" s="8">
        <f>'[1]Removal pace breakdown'!O438</f>
        <v>3</v>
      </c>
      <c r="Q161" s="8">
        <f>'[1]Removal pace breakdown'!P438</f>
        <v>1</v>
      </c>
      <c r="R161" s="8">
        <f>'[1]Removal pace breakdown'!Q438</f>
        <v>2</v>
      </c>
      <c r="S161" s="16">
        <f>'[1]Removal pace breakdown'!R438</f>
        <v>6.5</v>
      </c>
      <c r="T161" s="8">
        <f>'[1]Removal pace breakdown'!S438</f>
        <v>6.75</v>
      </c>
      <c r="U161" s="8">
        <f>'[1]Removal pace breakdown'!T438</f>
        <v>0.6</v>
      </c>
      <c r="V161" s="8">
        <f>'[1]Removal pace breakdown'!U438</f>
        <v>12.7</v>
      </c>
      <c r="W161" s="16">
        <f>'[1]Removal pace breakdown'!V438</f>
        <v>1.9</v>
      </c>
      <c r="X161" s="16">
        <f>'[1]Removal pace breakdown'!W438</f>
        <v>5.5</v>
      </c>
      <c r="Y161" s="8">
        <f>'[1]Removal pace breakdown'!X438</f>
        <v>1.5</v>
      </c>
      <c r="Z161" s="8">
        <f>'[1]Removal pace breakdown'!Y438</f>
        <v>0</v>
      </c>
      <c r="AA161" s="16">
        <f>'[1]Removal pace breakdown'!Z438</f>
        <v>0.15</v>
      </c>
      <c r="AB161" s="16">
        <f>'[1]Removal pace breakdown'!AA438</f>
        <v>0</v>
      </c>
      <c r="AC161" s="8">
        <f>'[1]Removal pace breakdown'!AB438</f>
        <v>0.7</v>
      </c>
      <c r="AD161" s="8">
        <f>'[1]Removal pace breakdown'!AC438</f>
        <v>5.5</v>
      </c>
      <c r="AE161" s="8">
        <f>'[1]Removal pace breakdown'!AD438</f>
        <v>0</v>
      </c>
      <c r="AF161" s="16">
        <f>'[1]Removal pace breakdown'!AE438</f>
        <v>0</v>
      </c>
      <c r="AG161" s="16">
        <f>'[1]Removal pace breakdown'!AF438</f>
        <v>0</v>
      </c>
      <c r="AH161" s="8">
        <f>'[1]Removal pace breakdown'!AG438</f>
        <v>0.71</v>
      </c>
      <c r="AI161" s="8">
        <f>'[1]Removal pace breakdown'!AH438</f>
        <v>7</v>
      </c>
      <c r="AJ161" s="8">
        <f>'[1]Removal pace breakdown'!AI438</f>
        <v>1.2</v>
      </c>
      <c r="AK161" s="8">
        <f>'[1]Removal pace breakdown'!AJ438</f>
        <v>0</v>
      </c>
      <c r="AL161" s="8">
        <f>'[1]Removal pace breakdown'!AK438</f>
        <v>7</v>
      </c>
      <c r="AM161" s="8">
        <f>'[1]Removal pace breakdown'!AL438</f>
        <v>4</v>
      </c>
      <c r="AN161" s="8">
        <f>'[1]Removal pace breakdown'!AM438</f>
        <v>1.5</v>
      </c>
      <c r="AO161" s="8">
        <f>'[1]Removal pace breakdown'!AN438</f>
        <v>0</v>
      </c>
      <c r="AP161" s="8">
        <f>'[1]Removal pace breakdown'!AO438</f>
        <v>1</v>
      </c>
      <c r="AQ161" s="8">
        <f>'[1]Removal pace breakdown'!AP438</f>
        <v>6.6</v>
      </c>
      <c r="AR161" s="17">
        <f t="shared" si="85"/>
        <v>266.11</v>
      </c>
      <c r="AS161" s="17">
        <f t="shared" si="87"/>
        <v>20.7</v>
      </c>
      <c r="AT161" s="17">
        <f t="shared" si="88"/>
        <v>76.5</v>
      </c>
      <c r="AU161" s="17">
        <f t="shared" si="89"/>
        <v>70.399999999999991</v>
      </c>
      <c r="AV161" s="17">
        <f t="shared" si="90"/>
        <v>75.459999999999994</v>
      </c>
      <c r="AW161" s="17">
        <f t="shared" si="91"/>
        <v>23.049999999999997</v>
      </c>
      <c r="AX161" s="63">
        <f t="shared" si="78"/>
        <v>1862.77</v>
      </c>
    </row>
    <row r="162" spans="1:50">
      <c r="A162" s="56" t="str">
        <f t="shared" si="86"/>
        <v>201911</v>
      </c>
      <c r="B162" s="15">
        <f>'[1]Removal pace breakdown'!A439</f>
        <v>43539</v>
      </c>
      <c r="C162" s="8">
        <f>'[1]Removal pace breakdown'!B439</f>
        <v>32</v>
      </c>
      <c r="D162" s="8">
        <f>'[1]Removal pace breakdown'!C439</f>
        <v>17.8</v>
      </c>
      <c r="E162" s="8">
        <f>'[1]Removal pace breakdown'!D439</f>
        <v>22</v>
      </c>
      <c r="F162" s="8">
        <f>'[1]Removal pace breakdown'!E439</f>
        <v>8.5</v>
      </c>
      <c r="G162" s="8">
        <f>'[1]Removal pace breakdown'!F439</f>
        <v>15</v>
      </c>
      <c r="H162" s="8">
        <f>'[1]Removal pace breakdown'!G439</f>
        <v>19</v>
      </c>
      <c r="I162" s="8">
        <f>'[1]Removal pace breakdown'!H439</f>
        <v>9.8000000000000007</v>
      </c>
      <c r="J162" s="16">
        <f>'[1]Removal pace breakdown'!I439</f>
        <v>9.5</v>
      </c>
      <c r="K162" s="8">
        <f>'[1]Removal pace breakdown'!J439</f>
        <v>5.23</v>
      </c>
      <c r="L162" s="8">
        <f>'[1]Removal pace breakdown'!K439</f>
        <v>5</v>
      </c>
      <c r="M162" s="8">
        <f>'[1]Removal pace breakdown'!L439</f>
        <v>4</v>
      </c>
      <c r="N162" s="8">
        <f>'[1]Removal pace breakdown'!M439</f>
        <v>13</v>
      </c>
      <c r="O162" s="8">
        <f>'[1]Removal pace breakdown'!N439</f>
        <v>9.5</v>
      </c>
      <c r="P162" s="8">
        <f>'[1]Removal pace breakdown'!O439</f>
        <v>8</v>
      </c>
      <c r="Q162" s="8">
        <f>'[1]Removal pace breakdown'!P439</f>
        <v>2</v>
      </c>
      <c r="R162" s="8">
        <f>'[1]Removal pace breakdown'!Q439</f>
        <v>2</v>
      </c>
      <c r="S162" s="16">
        <f>'[1]Removal pace breakdown'!R439</f>
        <v>7.7</v>
      </c>
      <c r="T162" s="8">
        <f>'[1]Removal pace breakdown'!S439</f>
        <v>9.25</v>
      </c>
      <c r="U162" s="8">
        <f>'[1]Removal pace breakdown'!T439</f>
        <v>0</v>
      </c>
      <c r="V162" s="8">
        <f>'[1]Removal pace breakdown'!U439</f>
        <v>9.8000000000000007</v>
      </c>
      <c r="W162" s="16">
        <f>'[1]Removal pace breakdown'!V439</f>
        <v>2</v>
      </c>
      <c r="X162" s="16">
        <f>'[1]Removal pace breakdown'!W439</f>
        <v>6</v>
      </c>
      <c r="Y162" s="8">
        <f>'[1]Removal pace breakdown'!X439</f>
        <v>1</v>
      </c>
      <c r="Z162" s="8">
        <f>'[1]Removal pace breakdown'!Y439</f>
        <v>0</v>
      </c>
      <c r="AA162" s="16">
        <f>'[1]Removal pace breakdown'!Z439</f>
        <v>0.15</v>
      </c>
      <c r="AB162" s="16">
        <f>'[1]Removal pace breakdown'!AA439</f>
        <v>0</v>
      </c>
      <c r="AC162" s="8">
        <f>'[1]Removal pace breakdown'!AB439</f>
        <v>0.8</v>
      </c>
      <c r="AD162" s="8">
        <f>'[1]Removal pace breakdown'!AC439</f>
        <v>5.5</v>
      </c>
      <c r="AE162" s="8">
        <f>'[1]Removal pace breakdown'!AD439</f>
        <v>0.6</v>
      </c>
      <c r="AF162" s="16">
        <f>'[1]Removal pace breakdown'!AE439</f>
        <v>0</v>
      </c>
      <c r="AG162" s="16">
        <f>'[1]Removal pace breakdown'!AF439</f>
        <v>0</v>
      </c>
      <c r="AH162" s="8">
        <f>'[1]Removal pace breakdown'!AG439</f>
        <v>0</v>
      </c>
      <c r="AI162" s="8">
        <f>'[1]Removal pace breakdown'!AH439</f>
        <v>7</v>
      </c>
      <c r="AJ162" s="8">
        <f>'[1]Removal pace breakdown'!AI439</f>
        <v>1.2</v>
      </c>
      <c r="AK162" s="8">
        <f>'[1]Removal pace breakdown'!AJ439</f>
        <v>0</v>
      </c>
      <c r="AL162" s="8">
        <f>'[1]Removal pace breakdown'!AK439</f>
        <v>5</v>
      </c>
      <c r="AM162" s="8">
        <f>'[1]Removal pace breakdown'!AL439</f>
        <v>4</v>
      </c>
      <c r="AN162" s="8">
        <f>'[1]Removal pace breakdown'!AM439</f>
        <v>1</v>
      </c>
      <c r="AO162" s="8">
        <f>'[1]Removal pace breakdown'!AN439</f>
        <v>0</v>
      </c>
      <c r="AP162" s="8">
        <f>'[1]Removal pace breakdown'!AO439</f>
        <v>1</v>
      </c>
      <c r="AQ162" s="8">
        <f>'[1]Removal pace breakdown'!AP439</f>
        <v>4.4000000000000004</v>
      </c>
      <c r="AR162" s="17">
        <f t="shared" si="85"/>
        <v>248.73</v>
      </c>
      <c r="AS162" s="17">
        <f t="shared" si="87"/>
        <v>21.2</v>
      </c>
      <c r="AT162" s="17">
        <f t="shared" si="88"/>
        <v>54.5</v>
      </c>
      <c r="AU162" s="17">
        <f t="shared" si="89"/>
        <v>69.599999999999994</v>
      </c>
      <c r="AV162" s="17">
        <f t="shared" si="90"/>
        <v>78.08</v>
      </c>
      <c r="AW162" s="17">
        <f t="shared" si="91"/>
        <v>25.349999999999998</v>
      </c>
      <c r="AX162" s="63">
        <f t="shared" si="78"/>
        <v>1741.11</v>
      </c>
    </row>
    <row r="163" spans="1:50">
      <c r="A163" s="56" t="str">
        <f t="shared" si="86"/>
        <v>201912</v>
      </c>
      <c r="B163" s="15">
        <f>'[1]Removal pace breakdown'!A440</f>
        <v>43546</v>
      </c>
      <c r="C163" s="8">
        <f>'[1]Removal pace breakdown'!B440</f>
        <v>36</v>
      </c>
      <c r="D163" s="8">
        <f>'[1]Removal pace breakdown'!C440</f>
        <v>16.7</v>
      </c>
      <c r="E163" s="8">
        <f>'[1]Removal pace breakdown'!D440</f>
        <v>25</v>
      </c>
      <c r="F163" s="8">
        <f>'[1]Removal pace breakdown'!E440</f>
        <v>36.6</v>
      </c>
      <c r="G163" s="8">
        <f>'[1]Removal pace breakdown'!F440</f>
        <v>14.7</v>
      </c>
      <c r="H163" s="8">
        <f>'[1]Removal pace breakdown'!G440</f>
        <v>20</v>
      </c>
      <c r="I163" s="8">
        <f>'[1]Removal pace breakdown'!H440</f>
        <v>10</v>
      </c>
      <c r="J163" s="16">
        <f>'[1]Removal pace breakdown'!I440</f>
        <v>9</v>
      </c>
      <c r="K163" s="8">
        <f>'[1]Removal pace breakdown'!J440</f>
        <v>7.76</v>
      </c>
      <c r="L163" s="8">
        <f>'[1]Removal pace breakdown'!K440</f>
        <v>5.0999999999999996</v>
      </c>
      <c r="M163" s="8">
        <f>'[1]Removal pace breakdown'!L440</f>
        <v>4</v>
      </c>
      <c r="N163" s="8">
        <f>'[1]Removal pace breakdown'!M440</f>
        <v>14</v>
      </c>
      <c r="O163" s="8">
        <f>'[1]Removal pace breakdown'!N440</f>
        <v>9</v>
      </c>
      <c r="P163" s="8">
        <f>'[1]Removal pace breakdown'!O440</f>
        <v>6</v>
      </c>
      <c r="Q163" s="8">
        <f>'[1]Removal pace breakdown'!P440</f>
        <v>2</v>
      </c>
      <c r="R163" s="8">
        <f>'[1]Removal pace breakdown'!Q440</f>
        <v>2</v>
      </c>
      <c r="S163" s="16">
        <f>'[1]Removal pace breakdown'!R440</f>
        <v>7.9</v>
      </c>
      <c r="T163" s="8">
        <f>'[1]Removal pace breakdown'!S440</f>
        <v>9.25</v>
      </c>
      <c r="U163" s="8">
        <f>'[1]Removal pace breakdown'!T440</f>
        <v>1.6</v>
      </c>
      <c r="V163" s="8">
        <f>'[1]Removal pace breakdown'!U440</f>
        <v>13.5</v>
      </c>
      <c r="W163" s="16">
        <f>'[1]Removal pace breakdown'!V440</f>
        <v>2</v>
      </c>
      <c r="X163" s="16">
        <f>'[1]Removal pace breakdown'!W440</f>
        <v>5.5</v>
      </c>
      <c r="Y163" s="8">
        <f>'[1]Removal pace breakdown'!X440</f>
        <v>1.5</v>
      </c>
      <c r="Z163" s="8">
        <f>'[1]Removal pace breakdown'!Y440</f>
        <v>0</v>
      </c>
      <c r="AA163" s="16">
        <f>'[1]Removal pace breakdown'!Z440</f>
        <v>0.2</v>
      </c>
      <c r="AB163" s="16">
        <f>'[1]Removal pace breakdown'!AA440</f>
        <v>0</v>
      </c>
      <c r="AC163" s="8">
        <f>'[1]Removal pace breakdown'!AB440</f>
        <v>1.5</v>
      </c>
      <c r="AD163" s="8">
        <f>'[1]Removal pace breakdown'!AC440</f>
        <v>3.5</v>
      </c>
      <c r="AE163" s="8">
        <f>'[1]Removal pace breakdown'!AD440</f>
        <v>0</v>
      </c>
      <c r="AF163" s="16">
        <f>'[1]Removal pace breakdown'!AE440</f>
        <v>0</v>
      </c>
      <c r="AG163" s="16">
        <f>'[1]Removal pace breakdown'!AF440</f>
        <v>0</v>
      </c>
      <c r="AH163" s="8">
        <f>'[1]Removal pace breakdown'!AG440</f>
        <v>0.7</v>
      </c>
      <c r="AI163" s="8">
        <f>'[1]Removal pace breakdown'!AH440</f>
        <v>7</v>
      </c>
      <c r="AJ163" s="8">
        <f>'[1]Removal pace breakdown'!AI440</f>
        <v>0.8</v>
      </c>
      <c r="AK163" s="8">
        <f>'[1]Removal pace breakdown'!AJ440</f>
        <v>0</v>
      </c>
      <c r="AL163" s="8">
        <f>'[1]Removal pace breakdown'!AK440</f>
        <v>6</v>
      </c>
      <c r="AM163" s="8">
        <f>'[1]Removal pace breakdown'!AL440</f>
        <v>4</v>
      </c>
      <c r="AN163" s="8">
        <f>'[1]Removal pace breakdown'!AM440</f>
        <v>1.5</v>
      </c>
      <c r="AO163" s="8">
        <f>'[1]Removal pace breakdown'!AN440</f>
        <v>0</v>
      </c>
      <c r="AP163" s="8">
        <f>'[1]Removal pace breakdown'!AO440</f>
        <v>1</v>
      </c>
      <c r="AQ163" s="8">
        <f>'[1]Removal pace breakdown'!AP440</f>
        <v>7.49</v>
      </c>
      <c r="AR163" s="17">
        <f t="shared" si="85"/>
        <v>292.8</v>
      </c>
      <c r="AS163" s="17">
        <f t="shared" si="87"/>
        <v>18.400000000000002</v>
      </c>
      <c r="AT163" s="17">
        <f t="shared" si="88"/>
        <v>87.6</v>
      </c>
      <c r="AU163" s="17">
        <f t="shared" si="89"/>
        <v>75.69</v>
      </c>
      <c r="AV163" s="17">
        <f t="shared" si="90"/>
        <v>86.51</v>
      </c>
      <c r="AW163" s="17">
        <f t="shared" si="91"/>
        <v>24.599999999999998</v>
      </c>
      <c r="AX163" s="63">
        <f t="shared" ref="AX163:AX194" si="92">AR163*7</f>
        <v>2049.6</v>
      </c>
    </row>
    <row r="164" spans="1:50">
      <c r="A164" s="56" t="str">
        <f t="shared" si="86"/>
        <v>201913</v>
      </c>
      <c r="B164" s="15">
        <f>'[1]Removal pace breakdown'!A441</f>
        <v>43553</v>
      </c>
      <c r="C164" s="8">
        <f>'[1]Removal pace breakdown'!B441</f>
        <v>30</v>
      </c>
      <c r="D164" s="8">
        <f>'[1]Removal pace breakdown'!C441</f>
        <v>19</v>
      </c>
      <c r="E164" s="8">
        <f>'[1]Removal pace breakdown'!D441</f>
        <v>26</v>
      </c>
      <c r="F164" s="8">
        <f>'[1]Removal pace breakdown'!E441</f>
        <v>29.5</v>
      </c>
      <c r="G164" s="8">
        <f>'[1]Removal pace breakdown'!F441</f>
        <v>13.5</v>
      </c>
      <c r="H164" s="8">
        <f>'[1]Removal pace breakdown'!G441</f>
        <v>21</v>
      </c>
      <c r="I164" s="8">
        <f>'[1]Removal pace breakdown'!H441</f>
        <v>9</v>
      </c>
      <c r="J164" s="16">
        <f>'[1]Removal pace breakdown'!I441</f>
        <v>10</v>
      </c>
      <c r="K164" s="8">
        <f>'[1]Removal pace breakdown'!J441</f>
        <v>4.88</v>
      </c>
      <c r="L164" s="8">
        <f>'[1]Removal pace breakdown'!K441</f>
        <v>4.0999999999999996</v>
      </c>
      <c r="M164" s="8">
        <f>'[1]Removal pace breakdown'!L441</f>
        <v>4</v>
      </c>
      <c r="N164" s="8">
        <f>'[1]Removal pace breakdown'!M441</f>
        <v>13.5</v>
      </c>
      <c r="O164" s="8">
        <f>'[1]Removal pace breakdown'!N441</f>
        <v>10</v>
      </c>
      <c r="P164" s="8">
        <f>'[1]Removal pace breakdown'!O441</f>
        <v>4</v>
      </c>
      <c r="Q164" s="8">
        <f>'[1]Removal pace breakdown'!P441</f>
        <v>2</v>
      </c>
      <c r="R164" s="8">
        <f>'[1]Removal pace breakdown'!Q441</f>
        <v>1.9</v>
      </c>
      <c r="S164" s="16">
        <f>'[1]Removal pace breakdown'!R441</f>
        <v>8.75</v>
      </c>
      <c r="T164" s="8">
        <f>'[1]Removal pace breakdown'!S441</f>
        <v>8.25</v>
      </c>
      <c r="U164" s="8">
        <f>'[1]Removal pace breakdown'!T441</f>
        <v>1.4</v>
      </c>
      <c r="V164" s="8">
        <f>'[1]Removal pace breakdown'!U441</f>
        <v>12.06</v>
      </c>
      <c r="W164" s="16">
        <f>'[1]Removal pace breakdown'!V441</f>
        <v>2</v>
      </c>
      <c r="X164" s="16">
        <f>'[1]Removal pace breakdown'!W441</f>
        <v>6.5</v>
      </c>
      <c r="Y164" s="8">
        <f>'[1]Removal pace breakdown'!X441</f>
        <v>1.5</v>
      </c>
      <c r="Z164" s="8">
        <f>'[1]Removal pace breakdown'!Y441</f>
        <v>0</v>
      </c>
      <c r="AA164" s="16">
        <f>'[1]Removal pace breakdown'!Z441</f>
        <v>0.2</v>
      </c>
      <c r="AB164" s="16">
        <f>'[1]Removal pace breakdown'!AA441</f>
        <v>0</v>
      </c>
      <c r="AC164" s="8">
        <f>'[1]Removal pace breakdown'!AB441</f>
        <v>1</v>
      </c>
      <c r="AD164" s="8">
        <f>'[1]Removal pace breakdown'!AC441</f>
        <v>3.5</v>
      </c>
      <c r="AE164" s="8">
        <f>'[1]Removal pace breakdown'!AD441</f>
        <v>0.7</v>
      </c>
      <c r="AF164" s="16">
        <f>'[1]Removal pace breakdown'!AE441</f>
        <v>0</v>
      </c>
      <c r="AG164" s="16">
        <f>'[1]Removal pace breakdown'!AF441</f>
        <v>0</v>
      </c>
      <c r="AH164" s="8">
        <f>'[1]Removal pace breakdown'!AG441</f>
        <v>0</v>
      </c>
      <c r="AI164" s="8">
        <f>'[1]Removal pace breakdown'!AH441</f>
        <v>7</v>
      </c>
      <c r="AJ164" s="8">
        <f>'[1]Removal pace breakdown'!AI441</f>
        <v>0.3</v>
      </c>
      <c r="AK164" s="8">
        <f>'[1]Removal pace breakdown'!AJ441</f>
        <v>0</v>
      </c>
      <c r="AL164" s="8">
        <f>'[1]Removal pace breakdown'!AK441</f>
        <v>10</v>
      </c>
      <c r="AM164" s="8">
        <f>'[1]Removal pace breakdown'!AL441</f>
        <v>4</v>
      </c>
      <c r="AN164" s="8">
        <f>'[1]Removal pace breakdown'!AM441</f>
        <v>1.2</v>
      </c>
      <c r="AO164" s="8">
        <f>'[1]Removal pace breakdown'!AN441</f>
        <v>0</v>
      </c>
      <c r="AP164" s="8">
        <f>'[1]Removal pace breakdown'!AO441</f>
        <v>1</v>
      </c>
      <c r="AQ164" s="8">
        <f>'[1]Removal pace breakdown'!AP441</f>
        <v>5.4</v>
      </c>
      <c r="AR164" s="17">
        <f t="shared" si="85"/>
        <v>277.13999999999993</v>
      </c>
      <c r="AS164" s="17">
        <f t="shared" si="87"/>
        <v>17.900000000000002</v>
      </c>
      <c r="AT164" s="17">
        <f t="shared" si="88"/>
        <v>86.5</v>
      </c>
      <c r="AU164" s="17">
        <f t="shared" si="89"/>
        <v>69.300000000000011</v>
      </c>
      <c r="AV164" s="17">
        <f t="shared" si="90"/>
        <v>75.989999999999995</v>
      </c>
      <c r="AW164" s="17">
        <f t="shared" si="91"/>
        <v>27.45</v>
      </c>
      <c r="AX164" s="63">
        <f t="shared" si="92"/>
        <v>1939.9799999999996</v>
      </c>
    </row>
    <row r="165" spans="1:50">
      <c r="A165" s="56" t="str">
        <f t="shared" si="86"/>
        <v>201914</v>
      </c>
      <c r="B165" s="15">
        <f>'[1]Removal pace breakdown'!A442</f>
        <v>43560</v>
      </c>
      <c r="C165" s="8">
        <f>'[1]Removal pace breakdown'!B442</f>
        <v>32</v>
      </c>
      <c r="D165" s="8">
        <f>'[1]Removal pace breakdown'!C442</f>
        <v>19</v>
      </c>
      <c r="E165" s="8">
        <f>'[1]Removal pace breakdown'!D442</f>
        <v>28</v>
      </c>
      <c r="F165" s="8">
        <f>'[1]Removal pace breakdown'!E442</f>
        <v>27</v>
      </c>
      <c r="G165" s="8">
        <f>'[1]Removal pace breakdown'!F442</f>
        <v>16</v>
      </c>
      <c r="H165" s="8">
        <f>'[1]Removal pace breakdown'!G442</f>
        <v>20</v>
      </c>
      <c r="I165" s="8">
        <f>'[1]Removal pace breakdown'!H442</f>
        <v>9.8000000000000007</v>
      </c>
      <c r="J165" s="16">
        <f>'[1]Removal pace breakdown'!I442</f>
        <v>10</v>
      </c>
      <c r="K165" s="8">
        <f>'[1]Removal pace breakdown'!J442</f>
        <v>5.8</v>
      </c>
      <c r="L165" s="8">
        <f>'[1]Removal pace breakdown'!K442</f>
        <v>4.0999999999999996</v>
      </c>
      <c r="M165" s="8">
        <f>'[1]Removal pace breakdown'!L442</f>
        <v>4</v>
      </c>
      <c r="N165" s="8">
        <f>'[1]Removal pace breakdown'!M442</f>
        <v>12</v>
      </c>
      <c r="O165" s="8">
        <f>'[1]Removal pace breakdown'!N442</f>
        <v>9.5</v>
      </c>
      <c r="P165" s="8">
        <f>'[1]Removal pace breakdown'!O442</f>
        <v>4.5</v>
      </c>
      <c r="Q165" s="8">
        <f>'[1]Removal pace breakdown'!P442</f>
        <v>1</v>
      </c>
      <c r="R165" s="8">
        <f>'[1]Removal pace breakdown'!Q442</f>
        <v>2</v>
      </c>
      <c r="S165" s="16">
        <f>'[1]Removal pace breakdown'!R442</f>
        <v>6.5</v>
      </c>
      <c r="T165" s="8">
        <f>'[1]Removal pace breakdown'!S442</f>
        <v>7.5</v>
      </c>
      <c r="U165" s="8">
        <f>'[1]Removal pace breakdown'!T442</f>
        <v>1.1000000000000001</v>
      </c>
      <c r="V165" s="8">
        <f>'[1]Removal pace breakdown'!U442</f>
        <v>10.1</v>
      </c>
      <c r="W165" s="16">
        <f>'[1]Removal pace breakdown'!V442</f>
        <v>2</v>
      </c>
      <c r="X165" s="16">
        <f>'[1]Removal pace breakdown'!W442</f>
        <v>7</v>
      </c>
      <c r="Y165" s="8">
        <f>'[1]Removal pace breakdown'!X442</f>
        <v>1.5</v>
      </c>
      <c r="Z165" s="8">
        <f>'[1]Removal pace breakdown'!Y442</f>
        <v>0</v>
      </c>
      <c r="AA165" s="16">
        <f>'[1]Removal pace breakdown'!Z442</f>
        <v>0.2</v>
      </c>
      <c r="AB165" s="16">
        <f>'[1]Removal pace breakdown'!AA442</f>
        <v>0</v>
      </c>
      <c r="AC165" s="8">
        <f>'[1]Removal pace breakdown'!AB442</f>
        <v>1.4</v>
      </c>
      <c r="AD165" s="8">
        <f>'[1]Removal pace breakdown'!AC442</f>
        <v>3.5</v>
      </c>
      <c r="AE165" s="8">
        <f>'[1]Removal pace breakdown'!AD442</f>
        <v>1.4</v>
      </c>
      <c r="AF165" s="16">
        <f>'[1]Removal pace breakdown'!AE442</f>
        <v>0</v>
      </c>
      <c r="AG165" s="16">
        <f>'[1]Removal pace breakdown'!AF442</f>
        <v>0</v>
      </c>
      <c r="AH165" s="8">
        <f>'[1]Removal pace breakdown'!AG442</f>
        <v>0</v>
      </c>
      <c r="AI165" s="8">
        <f>'[1]Removal pace breakdown'!AH442</f>
        <v>7</v>
      </c>
      <c r="AJ165" s="8">
        <f>'[1]Removal pace breakdown'!AI442</f>
        <v>0.6</v>
      </c>
      <c r="AK165" s="8">
        <f>'[1]Removal pace breakdown'!AJ442</f>
        <v>0</v>
      </c>
      <c r="AL165" s="8">
        <f>'[1]Removal pace breakdown'!AK442</f>
        <v>8.5</v>
      </c>
      <c r="AM165" s="8">
        <f>'[1]Removal pace breakdown'!AL442</f>
        <v>4</v>
      </c>
      <c r="AN165" s="8">
        <f>'[1]Removal pace breakdown'!AM442</f>
        <v>1.5</v>
      </c>
      <c r="AO165" s="8">
        <f>'[1]Removal pace breakdown'!AN442</f>
        <v>0</v>
      </c>
      <c r="AP165" s="8">
        <f>'[1]Removal pace breakdown'!AO442</f>
        <v>1</v>
      </c>
      <c r="AQ165" s="8">
        <f>'[1]Removal pace breakdown'!AP442</f>
        <v>7.08</v>
      </c>
      <c r="AR165" s="17">
        <f t="shared" si="85"/>
        <v>276.58</v>
      </c>
      <c r="AS165" s="17">
        <f t="shared" si="87"/>
        <v>17.700000000000003</v>
      </c>
      <c r="AT165" s="17">
        <f t="shared" si="88"/>
        <v>83.5</v>
      </c>
      <c r="AU165" s="17">
        <f t="shared" si="89"/>
        <v>74.78</v>
      </c>
      <c r="AV165" s="17">
        <f t="shared" si="90"/>
        <v>74.900000000000006</v>
      </c>
      <c r="AW165" s="17">
        <f t="shared" si="91"/>
        <v>25.7</v>
      </c>
      <c r="AX165" s="63">
        <f t="shared" si="92"/>
        <v>1936.06</v>
      </c>
    </row>
    <row r="166" spans="1:50">
      <c r="A166" s="56" t="str">
        <f t="shared" si="86"/>
        <v>201915</v>
      </c>
      <c r="B166" s="15">
        <f>'[1]Removal pace breakdown'!A443</f>
        <v>43567</v>
      </c>
      <c r="C166" s="8">
        <f>'[1]Removal pace breakdown'!B443</f>
        <v>31</v>
      </c>
      <c r="D166" s="8">
        <f>'[1]Removal pace breakdown'!C443</f>
        <v>20</v>
      </c>
      <c r="E166" s="8">
        <f>'[1]Removal pace breakdown'!D443</f>
        <v>30</v>
      </c>
      <c r="F166" s="8">
        <f>'[1]Removal pace breakdown'!E443</f>
        <v>29</v>
      </c>
      <c r="G166" s="8">
        <f>'[1]Removal pace breakdown'!F443</f>
        <v>14</v>
      </c>
      <c r="H166" s="8">
        <f>'[1]Removal pace breakdown'!G443</f>
        <v>21.1</v>
      </c>
      <c r="I166" s="8">
        <f>'[1]Removal pace breakdown'!H443</f>
        <v>10.199999999999999</v>
      </c>
      <c r="J166" s="16">
        <f>'[1]Removal pace breakdown'!I443</f>
        <v>9</v>
      </c>
      <c r="K166" s="8">
        <f>'[1]Removal pace breakdown'!J443</f>
        <v>6.25</v>
      </c>
      <c r="L166" s="8">
        <f>'[1]Removal pace breakdown'!K443</f>
        <v>5.7</v>
      </c>
      <c r="M166" s="8">
        <f>'[1]Removal pace breakdown'!L443</f>
        <v>4</v>
      </c>
      <c r="N166" s="8">
        <f>'[1]Removal pace breakdown'!M443</f>
        <v>12.5</v>
      </c>
      <c r="O166" s="8">
        <f>'[1]Removal pace breakdown'!N443</f>
        <v>10</v>
      </c>
      <c r="P166" s="8">
        <f>'[1]Removal pace breakdown'!O443</f>
        <v>10</v>
      </c>
      <c r="Q166" s="8">
        <f>'[1]Removal pace breakdown'!P443</f>
        <v>4</v>
      </c>
      <c r="R166" s="8">
        <f>'[1]Removal pace breakdown'!Q443</f>
        <v>1.8</v>
      </c>
      <c r="S166" s="16">
        <f>'[1]Removal pace breakdown'!R443</f>
        <v>6</v>
      </c>
      <c r="T166" s="8">
        <f>'[1]Removal pace breakdown'!S443</f>
        <v>9.25</v>
      </c>
      <c r="U166" s="8">
        <f>'[1]Removal pace breakdown'!T443</f>
        <v>0.8</v>
      </c>
      <c r="V166" s="8">
        <f>'[1]Removal pace breakdown'!U443</f>
        <v>9.3000000000000007</v>
      </c>
      <c r="W166" s="16">
        <f>'[1]Removal pace breakdown'!V443</f>
        <v>1.8</v>
      </c>
      <c r="X166" s="16">
        <f>'[1]Removal pace breakdown'!W443</f>
        <v>6</v>
      </c>
      <c r="Y166" s="8">
        <f>'[1]Removal pace breakdown'!X443</f>
        <v>2</v>
      </c>
      <c r="Z166" s="8">
        <f>'[1]Removal pace breakdown'!Y443</f>
        <v>0</v>
      </c>
      <c r="AA166" s="16">
        <f>'[1]Removal pace breakdown'!Z443</f>
        <v>0.2</v>
      </c>
      <c r="AB166" s="16">
        <f>'[1]Removal pace breakdown'!AA443</f>
        <v>0</v>
      </c>
      <c r="AC166" s="8">
        <f>'[1]Removal pace breakdown'!AB443</f>
        <v>0.9</v>
      </c>
      <c r="AD166" s="8">
        <f>'[1]Removal pace breakdown'!AC443</f>
        <v>3</v>
      </c>
      <c r="AE166" s="8">
        <f>'[1]Removal pace breakdown'!AD443</f>
        <v>2.1</v>
      </c>
      <c r="AF166" s="16">
        <f>'[1]Removal pace breakdown'!AE443</f>
        <v>0</v>
      </c>
      <c r="AG166" s="16">
        <f>'[1]Removal pace breakdown'!AF443</f>
        <v>0</v>
      </c>
      <c r="AH166" s="8">
        <f>'[1]Removal pace breakdown'!AG443</f>
        <v>0.43</v>
      </c>
      <c r="AI166" s="8">
        <f>'[1]Removal pace breakdown'!AH443</f>
        <v>7</v>
      </c>
      <c r="AJ166" s="8">
        <f>'[1]Removal pace breakdown'!AI443</f>
        <v>0.3</v>
      </c>
      <c r="AK166" s="8">
        <f>'[1]Removal pace breakdown'!AJ443</f>
        <v>0</v>
      </c>
      <c r="AL166" s="8">
        <f>'[1]Removal pace breakdown'!AK443</f>
        <v>8</v>
      </c>
      <c r="AM166" s="8">
        <f>'[1]Removal pace breakdown'!AL443</f>
        <v>4</v>
      </c>
      <c r="AN166" s="8">
        <f>'[1]Removal pace breakdown'!AM443</f>
        <v>1.2</v>
      </c>
      <c r="AO166" s="8">
        <f>'[1]Removal pace breakdown'!AN443</f>
        <v>0</v>
      </c>
      <c r="AP166" s="8">
        <f>'[1]Removal pace breakdown'!AO443</f>
        <v>1</v>
      </c>
      <c r="AQ166" s="8">
        <f>'[1]Removal pace breakdown'!AP443</f>
        <v>8</v>
      </c>
      <c r="AR166" s="17">
        <f t="shared" si="85"/>
        <v>289.83000000000004</v>
      </c>
      <c r="AS166" s="17">
        <f t="shared" si="87"/>
        <v>19</v>
      </c>
      <c r="AT166" s="17">
        <f t="shared" si="88"/>
        <v>88.1</v>
      </c>
      <c r="AU166" s="17">
        <f t="shared" si="89"/>
        <v>76.5</v>
      </c>
      <c r="AV166" s="17">
        <f t="shared" si="90"/>
        <v>83.22999999999999</v>
      </c>
      <c r="AW166" s="17">
        <f t="shared" si="91"/>
        <v>23</v>
      </c>
      <c r="AX166" s="63">
        <f t="shared" si="92"/>
        <v>2028.8100000000004</v>
      </c>
    </row>
    <row r="167" spans="1:50">
      <c r="A167" s="56" t="str">
        <f t="shared" si="86"/>
        <v>201916</v>
      </c>
      <c r="B167" s="15">
        <f>'[1]Removal pace breakdown'!A444</f>
        <v>43574</v>
      </c>
      <c r="C167" s="8">
        <f>'[1]Removal pace breakdown'!B444</f>
        <v>25</v>
      </c>
      <c r="D167" s="8">
        <f>'[1]Removal pace breakdown'!C444</f>
        <v>22</v>
      </c>
      <c r="E167" s="8">
        <f>'[1]Removal pace breakdown'!D444</f>
        <v>30</v>
      </c>
      <c r="F167" s="8">
        <f>'[1]Removal pace breakdown'!E444</f>
        <v>24.5</v>
      </c>
      <c r="G167" s="8">
        <f>'[1]Removal pace breakdown'!F444</f>
        <v>14.8</v>
      </c>
      <c r="H167" s="8">
        <f>'[1]Removal pace breakdown'!G444</f>
        <v>20.5</v>
      </c>
      <c r="I167" s="8">
        <f>'[1]Removal pace breakdown'!H444</f>
        <v>12.5</v>
      </c>
      <c r="J167" s="16">
        <f>'[1]Removal pace breakdown'!I444</f>
        <v>8.5</v>
      </c>
      <c r="K167" s="8">
        <f>'[1]Removal pace breakdown'!J444</f>
        <v>8.84</v>
      </c>
      <c r="L167" s="8">
        <f>'[1]Removal pace breakdown'!K444</f>
        <v>3</v>
      </c>
      <c r="M167" s="8">
        <f>'[1]Removal pace breakdown'!L444</f>
        <v>5</v>
      </c>
      <c r="N167" s="8">
        <f>'[1]Removal pace breakdown'!M444</f>
        <v>11.5</v>
      </c>
      <c r="O167" s="8">
        <f>'[1]Removal pace breakdown'!N444</f>
        <v>9</v>
      </c>
      <c r="P167" s="8">
        <f>'[1]Removal pace breakdown'!O444</f>
        <v>7</v>
      </c>
      <c r="Q167" s="8">
        <f>'[1]Removal pace breakdown'!P444</f>
        <v>3</v>
      </c>
      <c r="R167" s="8">
        <f>'[1]Removal pace breakdown'!Q444</f>
        <v>1.9</v>
      </c>
      <c r="S167" s="16">
        <f>'[1]Removal pace breakdown'!R444</f>
        <v>7</v>
      </c>
      <c r="T167" s="8">
        <f>'[1]Removal pace breakdown'!S444</f>
        <v>9</v>
      </c>
      <c r="U167" s="8">
        <f>'[1]Removal pace breakdown'!T444</f>
        <v>1.2</v>
      </c>
      <c r="V167" s="8">
        <f>'[1]Removal pace breakdown'!U444</f>
        <v>10.9</v>
      </c>
      <c r="W167" s="16">
        <f>'[1]Removal pace breakdown'!V444</f>
        <v>1.9</v>
      </c>
      <c r="X167" s="16">
        <f>'[1]Removal pace breakdown'!W444</f>
        <v>6.5</v>
      </c>
      <c r="Y167" s="8">
        <f>'[1]Removal pace breakdown'!X444</f>
        <v>2</v>
      </c>
      <c r="Z167" s="8">
        <f>'[1]Removal pace breakdown'!Y444</f>
        <v>0</v>
      </c>
      <c r="AA167" s="16">
        <f>'[1]Removal pace breakdown'!Z444</f>
        <v>0.5</v>
      </c>
      <c r="AB167" s="16">
        <f>'[1]Removal pace breakdown'!AA444</f>
        <v>0</v>
      </c>
      <c r="AC167" s="8">
        <f>'[1]Removal pace breakdown'!AB444</f>
        <v>0.8</v>
      </c>
      <c r="AD167" s="8">
        <f>'[1]Removal pace breakdown'!AC444</f>
        <v>3</v>
      </c>
      <c r="AE167" s="8">
        <f>'[1]Removal pace breakdown'!AD444</f>
        <v>2.1</v>
      </c>
      <c r="AF167" s="16">
        <f>'[1]Removal pace breakdown'!AE444</f>
        <v>0</v>
      </c>
      <c r="AG167" s="16">
        <f>'[1]Removal pace breakdown'!AF444</f>
        <v>0</v>
      </c>
      <c r="AH167" s="8">
        <f>'[1]Removal pace breakdown'!AG444</f>
        <v>0</v>
      </c>
      <c r="AI167" s="8">
        <f>'[1]Removal pace breakdown'!AH444</f>
        <v>7</v>
      </c>
      <c r="AJ167" s="8">
        <f>'[1]Removal pace breakdown'!AI444</f>
        <v>0.6</v>
      </c>
      <c r="AK167" s="8">
        <f>'[1]Removal pace breakdown'!AJ444</f>
        <v>0</v>
      </c>
      <c r="AL167" s="8">
        <f>'[1]Removal pace breakdown'!AK444</f>
        <v>8</v>
      </c>
      <c r="AM167" s="8">
        <f>'[1]Removal pace breakdown'!AL444</f>
        <v>4</v>
      </c>
      <c r="AN167" s="8">
        <f>'[1]Removal pace breakdown'!AM444</f>
        <v>1.5</v>
      </c>
      <c r="AO167" s="8">
        <f>'[1]Removal pace breakdown'!AN444</f>
        <v>0</v>
      </c>
      <c r="AP167" s="8">
        <f>'[1]Removal pace breakdown'!AO444</f>
        <v>1</v>
      </c>
      <c r="AQ167" s="8">
        <f>'[1]Removal pace breakdown'!AP444</f>
        <v>6.21</v>
      </c>
      <c r="AR167" s="17">
        <f t="shared" si="85"/>
        <v>280.25000000000006</v>
      </c>
      <c r="AS167" s="17">
        <f t="shared" si="87"/>
        <v>15.6</v>
      </c>
      <c r="AT167" s="17">
        <f t="shared" si="88"/>
        <v>83</v>
      </c>
      <c r="AU167" s="17">
        <f t="shared" si="89"/>
        <v>74.309999999999988</v>
      </c>
      <c r="AV167" s="17">
        <f t="shared" si="90"/>
        <v>82.94</v>
      </c>
      <c r="AW167" s="17">
        <f t="shared" si="91"/>
        <v>24.4</v>
      </c>
      <c r="AX167" s="63">
        <f t="shared" si="92"/>
        <v>1961.7500000000005</v>
      </c>
    </row>
    <row r="168" spans="1:50">
      <c r="A168" s="56" t="str">
        <f t="shared" si="86"/>
        <v>201917</v>
      </c>
      <c r="B168" s="15">
        <f>'[1]Removal pace breakdown'!A445</f>
        <v>43581</v>
      </c>
      <c r="C168" s="8">
        <f>'[1]Removal pace breakdown'!B445</f>
        <v>30</v>
      </c>
      <c r="D168" s="8">
        <f>'[1]Removal pace breakdown'!C445</f>
        <v>21</v>
      </c>
      <c r="E168" s="8">
        <f>'[1]Removal pace breakdown'!D445</f>
        <v>26</v>
      </c>
      <c r="F168" s="8">
        <f>'[1]Removal pace breakdown'!E445</f>
        <v>22.8</v>
      </c>
      <c r="G168" s="8">
        <f>'[1]Removal pace breakdown'!F445</f>
        <v>16.399999999999999</v>
      </c>
      <c r="H168" s="8">
        <f>'[1]Removal pace breakdown'!G445</f>
        <v>22</v>
      </c>
      <c r="I168" s="8">
        <f>'[1]Removal pace breakdown'!H445</f>
        <v>13.2</v>
      </c>
      <c r="J168" s="16">
        <f>'[1]Removal pace breakdown'!I445</f>
        <v>10.5</v>
      </c>
      <c r="K168" s="8">
        <f>'[1]Removal pace breakdown'!J445</f>
        <v>10.130000000000001</v>
      </c>
      <c r="L168" s="8">
        <f>'[1]Removal pace breakdown'!K445</f>
        <v>3</v>
      </c>
      <c r="M168" s="8">
        <f>'[1]Removal pace breakdown'!L445</f>
        <v>4</v>
      </c>
      <c r="N168" s="8">
        <f>'[1]Removal pace breakdown'!M445</f>
        <v>10.5</v>
      </c>
      <c r="O168" s="8">
        <f>'[1]Removal pace breakdown'!N445</f>
        <v>9</v>
      </c>
      <c r="P168" s="8">
        <f>'[1]Removal pace breakdown'!O445</f>
        <v>7</v>
      </c>
      <c r="Q168" s="8">
        <f>'[1]Removal pace breakdown'!P445</f>
        <v>3</v>
      </c>
      <c r="R168" s="8">
        <f>'[1]Removal pace breakdown'!Q445</f>
        <v>1.8</v>
      </c>
      <c r="S168" s="16">
        <f>'[1]Removal pace breakdown'!R445</f>
        <v>6.6</v>
      </c>
      <c r="T168" s="8">
        <f>'[1]Removal pace breakdown'!S445</f>
        <v>8.25</v>
      </c>
      <c r="U168" s="8">
        <f>'[1]Removal pace breakdown'!T445</f>
        <v>1.1200000000000001</v>
      </c>
      <c r="V168" s="8">
        <f>'[1]Removal pace breakdown'!U445</f>
        <v>12.5</v>
      </c>
      <c r="W168" s="16">
        <f>'[1]Removal pace breakdown'!V445</f>
        <v>2</v>
      </c>
      <c r="X168" s="16">
        <f>'[1]Removal pace breakdown'!W445</f>
        <v>5</v>
      </c>
      <c r="Y168" s="8">
        <f>'[1]Removal pace breakdown'!X445</f>
        <v>2.5</v>
      </c>
      <c r="Z168" s="8">
        <f>'[1]Removal pace breakdown'!Y445</f>
        <v>0</v>
      </c>
      <c r="AA168" s="16">
        <f>'[1]Removal pace breakdown'!Z445</f>
        <v>0.55000000000000004</v>
      </c>
      <c r="AB168" s="16">
        <f>'[1]Removal pace breakdown'!AA445</f>
        <v>0</v>
      </c>
      <c r="AC168" s="8">
        <f>'[1]Removal pace breakdown'!AB445</f>
        <v>0.9</v>
      </c>
      <c r="AD168" s="8">
        <f>'[1]Removal pace breakdown'!AC445</f>
        <v>3</v>
      </c>
      <c r="AE168" s="8">
        <f>'[1]Removal pace breakdown'!AD445</f>
        <v>1.4</v>
      </c>
      <c r="AF168" s="16">
        <f>'[1]Removal pace breakdown'!AE445</f>
        <v>0</v>
      </c>
      <c r="AG168" s="16">
        <f>'[1]Removal pace breakdown'!AF445</f>
        <v>0</v>
      </c>
      <c r="AH168" s="8">
        <f>'[1]Removal pace breakdown'!AG445</f>
        <v>0.14000000000000001</v>
      </c>
      <c r="AI168" s="8">
        <f>'[1]Removal pace breakdown'!AH445</f>
        <v>7</v>
      </c>
      <c r="AJ168" s="8">
        <f>'[1]Removal pace breakdown'!AI445</f>
        <v>0.6</v>
      </c>
      <c r="AK168" s="8">
        <f>'[1]Removal pace breakdown'!AJ445</f>
        <v>0</v>
      </c>
      <c r="AL168" s="8">
        <f>'[1]Removal pace breakdown'!AK445</f>
        <v>7</v>
      </c>
      <c r="AM168" s="8">
        <f>'[1]Removal pace breakdown'!AL445</f>
        <v>4</v>
      </c>
      <c r="AN168" s="8">
        <f>'[1]Removal pace breakdown'!AM445</f>
        <v>1.2</v>
      </c>
      <c r="AO168" s="8">
        <f>'[1]Removal pace breakdown'!AN445</f>
        <v>0</v>
      </c>
      <c r="AP168" s="8">
        <f>'[1]Removal pace breakdown'!AO445</f>
        <v>1</v>
      </c>
      <c r="AQ168" s="8">
        <f>'[1]Removal pace breakdown'!AP445</f>
        <v>8.14</v>
      </c>
      <c r="AR168" s="17">
        <f t="shared" si="85"/>
        <v>283.22999999999996</v>
      </c>
      <c r="AS168" s="17">
        <f t="shared" si="87"/>
        <v>15.6</v>
      </c>
      <c r="AT168" s="17">
        <f t="shared" si="88"/>
        <v>77.8</v>
      </c>
      <c r="AU168" s="17">
        <f t="shared" si="89"/>
        <v>78.940000000000012</v>
      </c>
      <c r="AV168" s="17">
        <f t="shared" si="90"/>
        <v>86.24</v>
      </c>
      <c r="AW168" s="17">
        <f t="shared" si="91"/>
        <v>24.650000000000002</v>
      </c>
      <c r="AX168" s="63">
        <f t="shared" si="92"/>
        <v>1982.6099999999997</v>
      </c>
    </row>
    <row r="169" spans="1:50">
      <c r="A169" s="56" t="str">
        <f t="shared" si="86"/>
        <v>201918</v>
      </c>
      <c r="B169" s="15">
        <f>'[1]Removal pace breakdown'!A446</f>
        <v>43588</v>
      </c>
      <c r="C169" s="8">
        <f>'[1]Removal pace breakdown'!B446</f>
        <v>32</v>
      </c>
      <c r="D169" s="8">
        <f>'[1]Removal pace breakdown'!C446</f>
        <v>22</v>
      </c>
      <c r="E169" s="8">
        <f>'[1]Removal pace breakdown'!D446</f>
        <v>30</v>
      </c>
      <c r="F169" s="8">
        <f>'[1]Removal pace breakdown'!E446</f>
        <v>28</v>
      </c>
      <c r="G169" s="8">
        <f>'[1]Removal pace breakdown'!F446</f>
        <v>16</v>
      </c>
      <c r="H169" s="8">
        <f>'[1]Removal pace breakdown'!G446</f>
        <v>22.5</v>
      </c>
      <c r="I169" s="8">
        <f>'[1]Removal pace breakdown'!H446</f>
        <v>12.5</v>
      </c>
      <c r="J169" s="16">
        <f>'[1]Removal pace breakdown'!I446</f>
        <v>10</v>
      </c>
      <c r="K169" s="8">
        <f>'[1]Removal pace breakdown'!J446</f>
        <v>5.37</v>
      </c>
      <c r="L169" s="8">
        <f>'[1]Removal pace breakdown'!K446</f>
        <v>5.0999999999999996</v>
      </c>
      <c r="M169" s="8">
        <f>'[1]Removal pace breakdown'!L446</f>
        <v>4</v>
      </c>
      <c r="N169" s="8">
        <f>'[1]Removal pace breakdown'!M446</f>
        <v>10</v>
      </c>
      <c r="O169" s="8">
        <f>'[1]Removal pace breakdown'!N446</f>
        <v>7.5</v>
      </c>
      <c r="P169" s="8">
        <f>'[1]Removal pace breakdown'!O446</f>
        <v>8</v>
      </c>
      <c r="Q169" s="8">
        <f>'[1]Removal pace breakdown'!P446</f>
        <v>4</v>
      </c>
      <c r="R169" s="8">
        <f>'[1]Removal pace breakdown'!Q446</f>
        <v>1.9</v>
      </c>
      <c r="S169" s="16">
        <f>'[1]Removal pace breakdown'!R446</f>
        <v>6.5</v>
      </c>
      <c r="T169" s="8">
        <f>'[1]Removal pace breakdown'!S446</f>
        <v>8.5</v>
      </c>
      <c r="U169" s="8">
        <f>'[1]Removal pace breakdown'!T446</f>
        <v>1.3</v>
      </c>
      <c r="V169" s="8">
        <f>'[1]Removal pace breakdown'!U446</f>
        <v>11</v>
      </c>
      <c r="W169" s="16">
        <f>'[1]Removal pace breakdown'!V446</f>
        <v>2</v>
      </c>
      <c r="X169" s="16">
        <f>'[1]Removal pace breakdown'!W446</f>
        <v>5.5</v>
      </c>
      <c r="Y169" s="8">
        <f>'[1]Removal pace breakdown'!X446</f>
        <v>3.5</v>
      </c>
      <c r="Z169" s="8">
        <f>'[1]Removal pace breakdown'!Y446</f>
        <v>0</v>
      </c>
      <c r="AA169" s="16">
        <f>'[1]Removal pace breakdown'!Z446</f>
        <v>0.3</v>
      </c>
      <c r="AB169" s="16">
        <f>'[1]Removal pace breakdown'!AA446</f>
        <v>0</v>
      </c>
      <c r="AC169" s="8">
        <f>'[1]Removal pace breakdown'!AB446</f>
        <v>1</v>
      </c>
      <c r="AD169" s="8">
        <f>'[1]Removal pace breakdown'!AC446</f>
        <v>3.5</v>
      </c>
      <c r="AE169" s="8">
        <f>'[1]Removal pace breakdown'!AD446</f>
        <v>0.3</v>
      </c>
      <c r="AF169" s="16">
        <f>'[1]Removal pace breakdown'!AE446</f>
        <v>0</v>
      </c>
      <c r="AG169" s="16">
        <f>'[1]Removal pace breakdown'!AF446</f>
        <v>0</v>
      </c>
      <c r="AH169" s="8">
        <f>'[1]Removal pace breakdown'!AG446</f>
        <v>0</v>
      </c>
      <c r="AI169" s="8">
        <f>'[1]Removal pace breakdown'!AH446</f>
        <v>7</v>
      </c>
      <c r="AJ169" s="8">
        <f>'[1]Removal pace breakdown'!AI446</f>
        <v>0.55000000000000004</v>
      </c>
      <c r="AK169" s="8">
        <f>'[1]Removal pace breakdown'!AJ446</f>
        <v>0</v>
      </c>
      <c r="AL169" s="8">
        <f>'[1]Removal pace breakdown'!AK446</f>
        <v>9</v>
      </c>
      <c r="AM169" s="8">
        <f>'[1]Removal pace breakdown'!AL446</f>
        <v>3.2</v>
      </c>
      <c r="AN169" s="8">
        <f>'[1]Removal pace breakdown'!AM446</f>
        <v>1.3</v>
      </c>
      <c r="AO169" s="8">
        <f>'[1]Removal pace breakdown'!AN446</f>
        <v>0</v>
      </c>
      <c r="AP169" s="8">
        <f>'[1]Removal pace breakdown'!AO446</f>
        <v>1</v>
      </c>
      <c r="AQ169" s="8">
        <f>'[1]Removal pace breakdown'!AP446</f>
        <v>8.5</v>
      </c>
      <c r="AR169" s="17">
        <f t="shared" si="85"/>
        <v>292.82000000000005</v>
      </c>
      <c r="AS169" s="17">
        <f t="shared" si="87"/>
        <v>16.650000000000002</v>
      </c>
      <c r="AT169" s="17">
        <f t="shared" si="88"/>
        <v>89.5</v>
      </c>
      <c r="AU169" s="17">
        <f t="shared" si="89"/>
        <v>80.599999999999994</v>
      </c>
      <c r="AV169" s="17">
        <f t="shared" si="90"/>
        <v>81.77</v>
      </c>
      <c r="AW169" s="17">
        <f t="shared" si="91"/>
        <v>24.3</v>
      </c>
      <c r="AX169" s="63">
        <f t="shared" si="92"/>
        <v>2049.7400000000002</v>
      </c>
    </row>
    <row r="170" spans="1:50">
      <c r="A170" s="56" t="str">
        <f t="shared" si="86"/>
        <v>201919</v>
      </c>
      <c r="B170" s="15">
        <f>'[1]Removal pace breakdown'!A447</f>
        <v>43595</v>
      </c>
      <c r="C170" s="8">
        <f>'[1]Removal pace breakdown'!B447</f>
        <v>30.5</v>
      </c>
      <c r="D170" s="8">
        <f>'[1]Removal pace breakdown'!C447</f>
        <v>23.5</v>
      </c>
      <c r="E170" s="8">
        <f>'[1]Removal pace breakdown'!D447</f>
        <v>31</v>
      </c>
      <c r="F170" s="8">
        <f>'[1]Removal pace breakdown'!E447</f>
        <v>30</v>
      </c>
      <c r="G170" s="8">
        <f>'[1]Removal pace breakdown'!F447</f>
        <v>20</v>
      </c>
      <c r="H170" s="8">
        <f>'[1]Removal pace breakdown'!G447</f>
        <v>20</v>
      </c>
      <c r="I170" s="8">
        <f>'[1]Removal pace breakdown'!H447</f>
        <v>13.2</v>
      </c>
      <c r="J170" s="16">
        <f>'[1]Removal pace breakdown'!I447</f>
        <v>9</v>
      </c>
      <c r="K170" s="8">
        <f>'[1]Removal pace breakdown'!J447</f>
        <v>7.64</v>
      </c>
      <c r="L170" s="8">
        <f>'[1]Removal pace breakdown'!K447</f>
        <v>4</v>
      </c>
      <c r="M170" s="8">
        <f>'[1]Removal pace breakdown'!L447</f>
        <v>4</v>
      </c>
      <c r="N170" s="8">
        <f>'[1]Removal pace breakdown'!M447</f>
        <v>11</v>
      </c>
      <c r="O170" s="8">
        <f>'[1]Removal pace breakdown'!N447</f>
        <v>7.2</v>
      </c>
      <c r="P170" s="8">
        <f>'[1]Removal pace breakdown'!O447</f>
        <v>5.5</v>
      </c>
      <c r="Q170" s="8">
        <f>'[1]Removal pace breakdown'!P447</f>
        <v>2</v>
      </c>
      <c r="R170" s="8">
        <f>'[1]Removal pace breakdown'!Q447</f>
        <v>1.4</v>
      </c>
      <c r="S170" s="16">
        <f>'[1]Removal pace breakdown'!R447</f>
        <v>7.7</v>
      </c>
      <c r="T170" s="8">
        <f>'[1]Removal pace breakdown'!S447</f>
        <v>7.5</v>
      </c>
      <c r="U170" s="8">
        <f>'[1]Removal pace breakdown'!T447</f>
        <v>1.35</v>
      </c>
      <c r="V170" s="8">
        <f>'[1]Removal pace breakdown'!U447</f>
        <v>10.8</v>
      </c>
      <c r="W170" s="16">
        <f>'[1]Removal pace breakdown'!V447</f>
        <v>2</v>
      </c>
      <c r="X170" s="16">
        <f>'[1]Removal pace breakdown'!W447</f>
        <v>7</v>
      </c>
      <c r="Y170" s="8">
        <f>'[1]Removal pace breakdown'!X447</f>
        <v>3.5</v>
      </c>
      <c r="Z170" s="8">
        <f>'[1]Removal pace breakdown'!Y447</f>
        <v>0</v>
      </c>
      <c r="AA170" s="16">
        <f>'[1]Removal pace breakdown'!Z447</f>
        <v>0.3</v>
      </c>
      <c r="AB170" s="16">
        <f>'[1]Removal pace breakdown'!AA447</f>
        <v>0</v>
      </c>
      <c r="AC170" s="8">
        <f>'[1]Removal pace breakdown'!AB447</f>
        <v>1.3</v>
      </c>
      <c r="AD170" s="8">
        <f>'[1]Removal pace breakdown'!AC447</f>
        <v>3.5</v>
      </c>
      <c r="AE170" s="8">
        <f>'[1]Removal pace breakdown'!AD447</f>
        <v>0.6</v>
      </c>
      <c r="AF170" s="16">
        <f>'[1]Removal pace breakdown'!AE447</f>
        <v>0</v>
      </c>
      <c r="AG170" s="16">
        <f>'[1]Removal pace breakdown'!AF447</f>
        <v>0</v>
      </c>
      <c r="AH170" s="8">
        <f>'[1]Removal pace breakdown'!AG447</f>
        <v>0</v>
      </c>
      <c r="AI170" s="8">
        <f>'[1]Removal pace breakdown'!AH447</f>
        <v>7</v>
      </c>
      <c r="AJ170" s="8">
        <f>'[1]Removal pace breakdown'!AI447</f>
        <v>0.55000000000000004</v>
      </c>
      <c r="AK170" s="8">
        <f>'[1]Removal pace breakdown'!AJ447</f>
        <v>0</v>
      </c>
      <c r="AL170" s="8">
        <f>'[1]Removal pace breakdown'!AK447</f>
        <v>9.5</v>
      </c>
      <c r="AM170" s="8">
        <f>'[1]Removal pace breakdown'!AL447</f>
        <v>3.8</v>
      </c>
      <c r="AN170" s="8">
        <f>'[1]Removal pace breakdown'!AM447</f>
        <v>1.5</v>
      </c>
      <c r="AO170" s="8">
        <f>'[1]Removal pace breakdown'!AN447</f>
        <v>0</v>
      </c>
      <c r="AP170" s="8">
        <f>'[1]Removal pace breakdown'!AO447</f>
        <v>1</v>
      </c>
      <c r="AQ170" s="8">
        <f>'[1]Removal pace breakdown'!AP447</f>
        <v>9.06</v>
      </c>
      <c r="AR170" s="17">
        <f t="shared" si="85"/>
        <v>297.90000000000003</v>
      </c>
      <c r="AS170" s="17">
        <f t="shared" si="87"/>
        <v>15.25</v>
      </c>
      <c r="AT170" s="17">
        <f t="shared" si="88"/>
        <v>90.5</v>
      </c>
      <c r="AU170" s="17">
        <f t="shared" si="89"/>
        <v>82.36</v>
      </c>
      <c r="AV170" s="17">
        <f t="shared" si="90"/>
        <v>83.789999999999992</v>
      </c>
      <c r="AW170" s="17">
        <f t="shared" si="91"/>
        <v>26</v>
      </c>
      <c r="AX170" s="63">
        <f t="shared" si="92"/>
        <v>2085.3000000000002</v>
      </c>
    </row>
    <row r="171" spans="1:50">
      <c r="A171" s="56" t="str">
        <f t="shared" si="86"/>
        <v>201920</v>
      </c>
      <c r="B171" s="15">
        <f>'[1]Removal pace breakdown'!A448</f>
        <v>43602</v>
      </c>
      <c r="C171" s="8">
        <f>'[1]Removal pace breakdown'!B448</f>
        <v>32</v>
      </c>
      <c r="D171" s="8">
        <f>'[1]Removal pace breakdown'!C448</f>
        <v>22</v>
      </c>
      <c r="E171" s="8">
        <f>'[1]Removal pace breakdown'!D448</f>
        <v>30</v>
      </c>
      <c r="F171" s="8">
        <f>'[1]Removal pace breakdown'!E448</f>
        <v>30</v>
      </c>
      <c r="G171" s="8">
        <f>'[1]Removal pace breakdown'!F448</f>
        <v>15</v>
      </c>
      <c r="H171" s="8">
        <f>'[1]Removal pace breakdown'!G448</f>
        <v>22</v>
      </c>
      <c r="I171" s="8">
        <f>'[1]Removal pace breakdown'!H448</f>
        <v>14.1</v>
      </c>
      <c r="J171" s="16">
        <f>'[1]Removal pace breakdown'!I448</f>
        <v>10.5</v>
      </c>
      <c r="K171" s="8">
        <f>'[1]Removal pace breakdown'!J448</f>
        <v>10.1</v>
      </c>
      <c r="L171" s="8">
        <f>'[1]Removal pace breakdown'!K448</f>
        <v>4</v>
      </c>
      <c r="M171" s="8">
        <f>'[1]Removal pace breakdown'!L448</f>
        <v>4</v>
      </c>
      <c r="N171" s="8">
        <f>'[1]Removal pace breakdown'!M448</f>
        <v>10</v>
      </c>
      <c r="O171" s="8">
        <f>'[1]Removal pace breakdown'!N448</f>
        <v>9</v>
      </c>
      <c r="P171" s="8">
        <f>'[1]Removal pace breakdown'!O448</f>
        <v>6</v>
      </c>
      <c r="Q171" s="8">
        <f>'[1]Removal pace breakdown'!P448</f>
        <v>1</v>
      </c>
      <c r="R171" s="8">
        <f>'[1]Removal pace breakdown'!Q448</f>
        <v>1.8</v>
      </c>
      <c r="S171" s="16">
        <f>'[1]Removal pace breakdown'!R448</f>
        <v>7.5</v>
      </c>
      <c r="T171" s="8">
        <f>'[1]Removal pace breakdown'!S448</f>
        <v>7</v>
      </c>
      <c r="U171" s="8">
        <f>'[1]Removal pace breakdown'!T448</f>
        <v>0.4</v>
      </c>
      <c r="V171" s="8">
        <f>'[1]Removal pace breakdown'!U448</f>
        <v>10.5</v>
      </c>
      <c r="W171" s="16">
        <f>'[1]Removal pace breakdown'!V448</f>
        <v>2</v>
      </c>
      <c r="X171" s="16">
        <f>'[1]Removal pace breakdown'!W448</f>
        <v>6</v>
      </c>
      <c r="Y171" s="8">
        <f>'[1]Removal pace breakdown'!X448</f>
        <v>2.5</v>
      </c>
      <c r="Z171" s="8">
        <f>'[1]Removal pace breakdown'!Y448</f>
        <v>0</v>
      </c>
      <c r="AA171" s="16">
        <f>'[1]Removal pace breakdown'!Z448</f>
        <v>0.4</v>
      </c>
      <c r="AB171" s="16">
        <f>'[1]Removal pace breakdown'!AA448</f>
        <v>0</v>
      </c>
      <c r="AC171" s="8">
        <f>'[1]Removal pace breakdown'!AB448</f>
        <v>1.3</v>
      </c>
      <c r="AD171" s="8">
        <f>'[1]Removal pace breakdown'!AC448</f>
        <v>2.6</v>
      </c>
      <c r="AE171" s="8">
        <f>'[1]Removal pace breakdown'!AD448</f>
        <v>1.2</v>
      </c>
      <c r="AF171" s="16">
        <f>'[1]Removal pace breakdown'!AE448</f>
        <v>0</v>
      </c>
      <c r="AG171" s="16">
        <f>'[1]Removal pace breakdown'!AF448</f>
        <v>0</v>
      </c>
      <c r="AH171" s="8">
        <f>'[1]Removal pace breakdown'!AG448</f>
        <v>0.14000000000000001</v>
      </c>
      <c r="AI171" s="8">
        <f>'[1]Removal pace breakdown'!AH448</f>
        <v>7</v>
      </c>
      <c r="AJ171" s="8">
        <f>'[1]Removal pace breakdown'!AI448</f>
        <v>0.66</v>
      </c>
      <c r="AK171" s="8">
        <f>'[1]Removal pace breakdown'!AJ448</f>
        <v>0</v>
      </c>
      <c r="AL171" s="8">
        <f>'[1]Removal pace breakdown'!AK448</f>
        <v>8.5</v>
      </c>
      <c r="AM171" s="8">
        <f>'[1]Removal pace breakdown'!AL448</f>
        <v>4</v>
      </c>
      <c r="AN171" s="8">
        <f>'[1]Removal pace breakdown'!AM448</f>
        <v>1.6</v>
      </c>
      <c r="AO171" s="8">
        <f>'[1]Removal pace breakdown'!AN448</f>
        <v>0</v>
      </c>
      <c r="AP171" s="8">
        <f>'[1]Removal pace breakdown'!AO448</f>
        <v>1</v>
      </c>
      <c r="AQ171" s="8">
        <f>'[1]Removal pace breakdown'!AP448</f>
        <v>7.7</v>
      </c>
      <c r="AR171" s="17">
        <f t="shared" si="85"/>
        <v>293.5</v>
      </c>
      <c r="AS171" s="17">
        <f t="shared" si="87"/>
        <v>16.259999999999998</v>
      </c>
      <c r="AT171" s="17">
        <f t="shared" si="88"/>
        <v>90.5</v>
      </c>
      <c r="AU171" s="17">
        <f t="shared" si="89"/>
        <v>82.6</v>
      </c>
      <c r="AV171" s="17">
        <f t="shared" si="90"/>
        <v>77.739999999999995</v>
      </c>
      <c r="AW171" s="17">
        <f t="shared" si="91"/>
        <v>26.4</v>
      </c>
      <c r="AX171" s="63">
        <f t="shared" si="92"/>
        <v>2054.5</v>
      </c>
    </row>
    <row r="172" spans="1:50">
      <c r="A172" s="56" t="str">
        <f t="shared" si="86"/>
        <v>201921</v>
      </c>
      <c r="B172" s="15">
        <f>'[1]Removal pace breakdown'!A449</f>
        <v>43609</v>
      </c>
      <c r="C172" s="8">
        <f>'[1]Removal pace breakdown'!B449</f>
        <v>31.5</v>
      </c>
      <c r="D172" s="8">
        <f>'[1]Removal pace breakdown'!C449</f>
        <v>23.5</v>
      </c>
      <c r="E172" s="8">
        <f>'[1]Removal pace breakdown'!D449</f>
        <v>30</v>
      </c>
      <c r="F172" s="8">
        <f>'[1]Removal pace breakdown'!E449</f>
        <v>30</v>
      </c>
      <c r="G172" s="8">
        <f>'[1]Removal pace breakdown'!F449</f>
        <v>16.399999999999999</v>
      </c>
      <c r="H172" s="8">
        <f>'[1]Removal pace breakdown'!G449</f>
        <v>24.5</v>
      </c>
      <c r="I172" s="8">
        <f>'[1]Removal pace breakdown'!H449</f>
        <v>12.6</v>
      </c>
      <c r="J172" s="16">
        <f>'[1]Removal pace breakdown'!I449</f>
        <v>10</v>
      </c>
      <c r="K172" s="8">
        <f>'[1]Removal pace breakdown'!J449</f>
        <v>10.96</v>
      </c>
      <c r="L172" s="8">
        <f>'[1]Removal pace breakdown'!K449</f>
        <v>3.5</v>
      </c>
      <c r="M172" s="8">
        <f>'[1]Removal pace breakdown'!L449</f>
        <v>4</v>
      </c>
      <c r="N172" s="8">
        <f>'[1]Removal pace breakdown'!M449</f>
        <v>11.5</v>
      </c>
      <c r="O172" s="8">
        <f>'[1]Removal pace breakdown'!N449</f>
        <v>8.1</v>
      </c>
      <c r="P172" s="8">
        <f>'[1]Removal pace breakdown'!O449</f>
        <v>8.5</v>
      </c>
      <c r="Q172" s="8">
        <f>'[1]Removal pace breakdown'!P449</f>
        <v>2</v>
      </c>
      <c r="R172" s="8">
        <f>'[1]Removal pace breakdown'!Q449</f>
        <v>1.7</v>
      </c>
      <c r="S172" s="16">
        <f>'[1]Removal pace breakdown'!R449</f>
        <v>7.5</v>
      </c>
      <c r="T172" s="8">
        <f>'[1]Removal pace breakdown'!S449</f>
        <v>7.25</v>
      </c>
      <c r="U172" s="8">
        <f>'[1]Removal pace breakdown'!T449</f>
        <v>0.8</v>
      </c>
      <c r="V172" s="8">
        <f>'[1]Removal pace breakdown'!U449</f>
        <v>9.77</v>
      </c>
      <c r="W172" s="16">
        <f>'[1]Removal pace breakdown'!V449</f>
        <v>2</v>
      </c>
      <c r="X172" s="16">
        <f>'[1]Removal pace breakdown'!W449</f>
        <v>5.5</v>
      </c>
      <c r="Y172" s="8">
        <f>'[1]Removal pace breakdown'!X449</f>
        <v>2</v>
      </c>
      <c r="Z172" s="8">
        <f>'[1]Removal pace breakdown'!Y449</f>
        <v>0</v>
      </c>
      <c r="AA172" s="16">
        <f>'[1]Removal pace breakdown'!Z449</f>
        <v>0.35</v>
      </c>
      <c r="AB172" s="16">
        <f>'[1]Removal pace breakdown'!AA449</f>
        <v>0</v>
      </c>
      <c r="AC172" s="8">
        <f>'[1]Removal pace breakdown'!AB449</f>
        <v>1.2</v>
      </c>
      <c r="AD172" s="8">
        <f>'[1]Removal pace breakdown'!AC449</f>
        <v>2.6</v>
      </c>
      <c r="AE172" s="8">
        <f>'[1]Removal pace breakdown'!AD449</f>
        <v>0.7</v>
      </c>
      <c r="AF172" s="16">
        <f>'[1]Removal pace breakdown'!AE449</f>
        <v>0</v>
      </c>
      <c r="AG172" s="16">
        <f>'[1]Removal pace breakdown'!AF449</f>
        <v>0</v>
      </c>
      <c r="AH172" s="8">
        <f>'[1]Removal pace breakdown'!AG449</f>
        <v>0</v>
      </c>
      <c r="AI172" s="8">
        <f>'[1]Removal pace breakdown'!AH449</f>
        <v>7</v>
      </c>
      <c r="AJ172" s="8">
        <f>'[1]Removal pace breakdown'!AI449</f>
        <v>0.66</v>
      </c>
      <c r="AK172" s="8">
        <f>'[1]Removal pace breakdown'!AJ449</f>
        <v>0</v>
      </c>
      <c r="AL172" s="8">
        <f>'[1]Removal pace breakdown'!AK449</f>
        <v>8</v>
      </c>
      <c r="AM172" s="8">
        <f>'[1]Removal pace breakdown'!AL449</f>
        <v>4</v>
      </c>
      <c r="AN172" s="8">
        <f>'[1]Removal pace breakdown'!AM449</f>
        <v>1.5</v>
      </c>
      <c r="AO172" s="8">
        <f>'[1]Removal pace breakdown'!AN449</f>
        <v>0</v>
      </c>
      <c r="AP172" s="8">
        <f>'[1]Removal pace breakdown'!AO449</f>
        <v>1</v>
      </c>
      <c r="AQ172" s="8">
        <f>'[1]Removal pace breakdown'!AP449</f>
        <v>6.55</v>
      </c>
      <c r="AR172" s="17">
        <f t="shared" si="85"/>
        <v>297.1400000000001</v>
      </c>
      <c r="AS172" s="17">
        <f t="shared" si="87"/>
        <v>14.86</v>
      </c>
      <c r="AT172" s="17">
        <f t="shared" si="88"/>
        <v>92.5</v>
      </c>
      <c r="AU172" s="17">
        <f t="shared" si="89"/>
        <v>80.349999999999994</v>
      </c>
      <c r="AV172" s="17">
        <f t="shared" si="90"/>
        <v>84.08</v>
      </c>
      <c r="AW172" s="17">
        <f t="shared" si="91"/>
        <v>25.35</v>
      </c>
      <c r="AX172" s="63">
        <f t="shared" si="92"/>
        <v>2079.9800000000005</v>
      </c>
    </row>
    <row r="173" spans="1:50">
      <c r="A173" s="56" t="str">
        <f t="shared" si="86"/>
        <v>201922</v>
      </c>
      <c r="B173" s="15">
        <f>'[1]Removal pace breakdown'!A450</f>
        <v>43616</v>
      </c>
      <c r="C173" s="8">
        <f>'[1]Removal pace breakdown'!B450</f>
        <v>30</v>
      </c>
      <c r="D173" s="8">
        <f>'[1]Removal pace breakdown'!C450</f>
        <v>24.7</v>
      </c>
      <c r="E173" s="8">
        <f>'[1]Removal pace breakdown'!D450</f>
        <v>30</v>
      </c>
      <c r="F173" s="8">
        <f>'[1]Removal pace breakdown'!E450</f>
        <v>31</v>
      </c>
      <c r="G173" s="8">
        <f>'[1]Removal pace breakdown'!F450</f>
        <v>15.7</v>
      </c>
      <c r="H173" s="8">
        <f>'[1]Removal pace breakdown'!G450</f>
        <v>22</v>
      </c>
      <c r="I173" s="8">
        <f>'[1]Removal pace breakdown'!H450</f>
        <v>12.2</v>
      </c>
      <c r="J173" s="16">
        <f>'[1]Removal pace breakdown'!I450</f>
        <v>9.5</v>
      </c>
      <c r="K173" s="8">
        <f>'[1]Removal pace breakdown'!J450</f>
        <v>4.6500000000000004</v>
      </c>
      <c r="L173" s="8">
        <f>'[1]Removal pace breakdown'!K450</f>
        <v>3.5</v>
      </c>
      <c r="M173" s="8">
        <f>'[1]Removal pace breakdown'!L450</f>
        <v>7</v>
      </c>
      <c r="N173" s="8">
        <f>'[1]Removal pace breakdown'!M450</f>
        <v>11.5</v>
      </c>
      <c r="O173" s="8">
        <f>'[1]Removal pace breakdown'!N450</f>
        <v>8.6999999999999993</v>
      </c>
      <c r="P173" s="8">
        <f>'[1]Removal pace breakdown'!O450</f>
        <v>5.5</v>
      </c>
      <c r="Q173" s="8">
        <f>'[1]Removal pace breakdown'!P450</f>
        <v>0</v>
      </c>
      <c r="R173" s="8">
        <f>'[1]Removal pace breakdown'!Q450</f>
        <v>1.3</v>
      </c>
      <c r="S173" s="16">
        <f>'[1]Removal pace breakdown'!R450</f>
        <v>7.6</v>
      </c>
      <c r="T173" s="8">
        <f>'[1]Removal pace breakdown'!S450</f>
        <v>9.75</v>
      </c>
      <c r="U173" s="8">
        <f>'[1]Removal pace breakdown'!T450</f>
        <v>1.5</v>
      </c>
      <c r="V173" s="8">
        <f>'[1]Removal pace breakdown'!U450</f>
        <v>9.5</v>
      </c>
      <c r="W173" s="16">
        <f>'[1]Removal pace breakdown'!V450</f>
        <v>2.2999999999999998</v>
      </c>
      <c r="X173" s="16">
        <f>'[1]Removal pace breakdown'!W450</f>
        <v>6.3</v>
      </c>
      <c r="Y173" s="8">
        <f>'[1]Removal pace breakdown'!X450</f>
        <v>2</v>
      </c>
      <c r="Z173" s="8">
        <f>'[1]Removal pace breakdown'!Y450</f>
        <v>0</v>
      </c>
      <c r="AA173" s="16">
        <f>'[1]Removal pace breakdown'!Z450</f>
        <v>0.4</v>
      </c>
      <c r="AB173" s="16">
        <f>'[1]Removal pace breakdown'!AA450</f>
        <v>0</v>
      </c>
      <c r="AC173" s="8">
        <f>'[1]Removal pace breakdown'!AB450</f>
        <v>1.1000000000000001</v>
      </c>
      <c r="AD173" s="8">
        <f>'[1]Removal pace breakdown'!AC450</f>
        <v>2.6</v>
      </c>
      <c r="AE173" s="8">
        <f>'[1]Removal pace breakdown'!AD450</f>
        <v>0.45</v>
      </c>
      <c r="AF173" s="16">
        <f>'[1]Removal pace breakdown'!AE450</f>
        <v>0</v>
      </c>
      <c r="AG173" s="16">
        <f>'[1]Removal pace breakdown'!AF450</f>
        <v>0</v>
      </c>
      <c r="AH173" s="8">
        <f>'[1]Removal pace breakdown'!AG450</f>
        <v>0</v>
      </c>
      <c r="AI173" s="8">
        <f>'[1]Removal pace breakdown'!AH450</f>
        <v>7</v>
      </c>
      <c r="AJ173" s="8">
        <f>'[1]Removal pace breakdown'!AI450</f>
        <v>0.66</v>
      </c>
      <c r="AK173" s="8">
        <f>'[1]Removal pace breakdown'!AJ450</f>
        <v>0</v>
      </c>
      <c r="AL173" s="8">
        <f>'[1]Removal pace breakdown'!AK450</f>
        <v>6.5</v>
      </c>
      <c r="AM173" s="8">
        <f>'[1]Removal pace breakdown'!AL450</f>
        <v>4</v>
      </c>
      <c r="AN173" s="8">
        <f>'[1]Removal pace breakdown'!AM450</f>
        <v>1.7</v>
      </c>
      <c r="AO173" s="8">
        <f>'[1]Removal pace breakdown'!AN450</f>
        <v>0</v>
      </c>
      <c r="AP173" s="8">
        <f>'[1]Removal pace breakdown'!AO450</f>
        <v>1</v>
      </c>
      <c r="AQ173" s="8">
        <f>'[1]Removal pace breakdown'!AP450</f>
        <v>8.2799999999999994</v>
      </c>
      <c r="AR173" s="17">
        <f t="shared" si="85"/>
        <v>289.89000000000004</v>
      </c>
      <c r="AS173" s="17">
        <f t="shared" si="87"/>
        <v>15.459999999999999</v>
      </c>
      <c r="AT173" s="17">
        <f t="shared" si="88"/>
        <v>89.5</v>
      </c>
      <c r="AU173" s="17">
        <f t="shared" si="89"/>
        <v>84.330000000000013</v>
      </c>
      <c r="AV173" s="17">
        <f t="shared" si="90"/>
        <v>74.5</v>
      </c>
      <c r="AW173" s="17">
        <f t="shared" si="91"/>
        <v>26.1</v>
      </c>
      <c r="AX173" s="63">
        <f t="shared" si="92"/>
        <v>2029.2300000000002</v>
      </c>
    </row>
    <row r="174" spans="1:50">
      <c r="A174" s="56" t="str">
        <f t="shared" si="86"/>
        <v>201923</v>
      </c>
      <c r="B174" s="15">
        <f>'[1]Removal pace breakdown'!A451</f>
        <v>43623</v>
      </c>
      <c r="C174" s="8">
        <f>'[1]Removal pace breakdown'!B451</f>
        <v>35</v>
      </c>
      <c r="D174" s="8">
        <f>'[1]Removal pace breakdown'!C451</f>
        <v>25.4</v>
      </c>
      <c r="E174" s="8">
        <f>'[1]Removal pace breakdown'!D451</f>
        <v>31</v>
      </c>
      <c r="F174" s="8">
        <f>'[1]Removal pace breakdown'!E451</f>
        <v>30.5</v>
      </c>
      <c r="G174" s="8">
        <f>'[1]Removal pace breakdown'!F451</f>
        <v>14.3</v>
      </c>
      <c r="H174" s="8">
        <f>'[1]Removal pace breakdown'!G451</f>
        <v>23</v>
      </c>
      <c r="I174" s="8">
        <f>'[1]Removal pace breakdown'!H451</f>
        <v>12</v>
      </c>
      <c r="J174" s="16">
        <f>'[1]Removal pace breakdown'!I451</f>
        <v>11.5</v>
      </c>
      <c r="K174" s="8">
        <f>'[1]Removal pace breakdown'!J451</f>
        <v>6.85</v>
      </c>
      <c r="L174" s="8">
        <f>'[1]Removal pace breakdown'!K451</f>
        <v>3.5</v>
      </c>
      <c r="M174" s="8">
        <f>'[1]Removal pace breakdown'!L451</f>
        <v>6</v>
      </c>
      <c r="N174" s="8">
        <f>'[1]Removal pace breakdown'!M451</f>
        <v>11</v>
      </c>
      <c r="O174" s="8">
        <f>'[1]Removal pace breakdown'!N451</f>
        <v>6.8</v>
      </c>
      <c r="P174" s="8">
        <f>'[1]Removal pace breakdown'!O451</f>
        <v>6</v>
      </c>
      <c r="Q174" s="8">
        <f>'[1]Removal pace breakdown'!P451</f>
        <v>1.5</v>
      </c>
      <c r="R174" s="8">
        <f>'[1]Removal pace breakdown'!Q451</f>
        <v>1.4</v>
      </c>
      <c r="S174" s="16">
        <f>'[1]Removal pace breakdown'!R451</f>
        <v>7.5</v>
      </c>
      <c r="T174" s="8">
        <f>'[1]Removal pace breakdown'!S451</f>
        <v>9.5</v>
      </c>
      <c r="U174" s="8">
        <f>'[1]Removal pace breakdown'!T451</f>
        <v>1.5</v>
      </c>
      <c r="V174" s="8">
        <f>'[1]Removal pace breakdown'!U451</f>
        <v>9</v>
      </c>
      <c r="W174" s="16">
        <f>'[1]Removal pace breakdown'!V451</f>
        <v>2</v>
      </c>
      <c r="X174" s="16">
        <f>'[1]Removal pace breakdown'!W451</f>
        <v>6</v>
      </c>
      <c r="Y174" s="8">
        <f>'[1]Removal pace breakdown'!X451</f>
        <v>2.2999999999999998</v>
      </c>
      <c r="Z174" s="8">
        <f>'[1]Removal pace breakdown'!Y451</f>
        <v>0</v>
      </c>
      <c r="AA174" s="16">
        <f>'[1]Removal pace breakdown'!Z451</f>
        <v>0.27</v>
      </c>
      <c r="AB174" s="16">
        <f>'[1]Removal pace breakdown'!AA451</f>
        <v>0</v>
      </c>
      <c r="AC174" s="8">
        <f>'[1]Removal pace breakdown'!AB451</f>
        <v>0</v>
      </c>
      <c r="AD174" s="8">
        <f>'[1]Removal pace breakdown'!AC451</f>
        <v>2.6</v>
      </c>
      <c r="AE174" s="8">
        <f>'[1]Removal pace breakdown'!AD451</f>
        <v>0.35</v>
      </c>
      <c r="AF174" s="16">
        <f>'[1]Removal pace breakdown'!AE451</f>
        <v>0</v>
      </c>
      <c r="AG174" s="16">
        <f>'[1]Removal pace breakdown'!AF451</f>
        <v>0</v>
      </c>
      <c r="AH174" s="8">
        <f>'[1]Removal pace breakdown'!AG451</f>
        <v>0</v>
      </c>
      <c r="AI174" s="8">
        <f>'[1]Removal pace breakdown'!AH451</f>
        <v>7</v>
      </c>
      <c r="AJ174" s="8">
        <f>'[1]Removal pace breakdown'!AI451</f>
        <v>0.62</v>
      </c>
      <c r="AK174" s="8">
        <f>'[1]Removal pace breakdown'!AJ451</f>
        <v>0</v>
      </c>
      <c r="AL174" s="8">
        <f>'[1]Removal pace breakdown'!AK451</f>
        <v>8</v>
      </c>
      <c r="AM174" s="8">
        <f>'[1]Removal pace breakdown'!AL451</f>
        <v>4</v>
      </c>
      <c r="AN174" s="8">
        <f>'[1]Removal pace breakdown'!AM451</f>
        <v>1.5</v>
      </c>
      <c r="AO174" s="8">
        <f>'[1]Removal pace breakdown'!AN451</f>
        <v>0</v>
      </c>
      <c r="AP174" s="8">
        <f>'[1]Removal pace breakdown'!AO451</f>
        <v>1</v>
      </c>
      <c r="AQ174" s="8">
        <f>'[1]Removal pace breakdown'!AP451</f>
        <v>6.9</v>
      </c>
      <c r="AR174" s="17">
        <f t="shared" si="85"/>
        <v>295.79000000000002</v>
      </c>
      <c r="AS174" s="17">
        <f t="shared" si="87"/>
        <v>13.52</v>
      </c>
      <c r="AT174" s="17">
        <f t="shared" si="88"/>
        <v>92.5</v>
      </c>
      <c r="AU174" s="17">
        <f t="shared" si="89"/>
        <v>87.15</v>
      </c>
      <c r="AV174" s="17">
        <f t="shared" si="90"/>
        <v>75.349999999999994</v>
      </c>
      <c r="AW174" s="17">
        <f t="shared" si="91"/>
        <v>27.27</v>
      </c>
      <c r="AX174" s="63">
        <f t="shared" si="92"/>
        <v>2070.5300000000002</v>
      </c>
    </row>
    <row r="175" spans="1:50">
      <c r="A175" s="56" t="str">
        <f t="shared" si="86"/>
        <v>201924</v>
      </c>
      <c r="B175" s="15">
        <f>'[1]Removal pace breakdown'!A452</f>
        <v>43630</v>
      </c>
      <c r="C175" s="8">
        <f>'[1]Removal pace breakdown'!B452</f>
        <v>30</v>
      </c>
      <c r="D175" s="8">
        <f>'[1]Removal pace breakdown'!C452</f>
        <v>23.5</v>
      </c>
      <c r="E175" s="8">
        <f>'[1]Removal pace breakdown'!D452</f>
        <v>30</v>
      </c>
      <c r="F175" s="8">
        <f>'[1]Removal pace breakdown'!E452</f>
        <v>30</v>
      </c>
      <c r="G175" s="8">
        <f>'[1]Removal pace breakdown'!F452</f>
        <v>14</v>
      </c>
      <c r="H175" s="8">
        <f>'[1]Removal pace breakdown'!G452</f>
        <v>24</v>
      </c>
      <c r="I175" s="8">
        <f>'[1]Removal pace breakdown'!H452</f>
        <v>12.6</v>
      </c>
      <c r="J175" s="16">
        <f>'[1]Removal pace breakdown'!I452</f>
        <v>10.5</v>
      </c>
      <c r="K175" s="8">
        <f>'[1]Removal pace breakdown'!J452</f>
        <v>8.36</v>
      </c>
      <c r="L175" s="8">
        <f>'[1]Removal pace breakdown'!K452</f>
        <v>4</v>
      </c>
      <c r="M175" s="8">
        <f>'[1]Removal pace breakdown'!L452</f>
        <v>6</v>
      </c>
      <c r="N175" s="8">
        <f>'[1]Removal pace breakdown'!M452</f>
        <v>11</v>
      </c>
      <c r="O175" s="8">
        <f>'[1]Removal pace breakdown'!N452</f>
        <v>8.5</v>
      </c>
      <c r="P175" s="8">
        <f>'[1]Removal pace breakdown'!O452</f>
        <v>5</v>
      </c>
      <c r="Q175" s="8">
        <f>'[1]Removal pace breakdown'!P452</f>
        <v>2</v>
      </c>
      <c r="R175" s="8">
        <f>'[1]Removal pace breakdown'!Q452</f>
        <v>1.5</v>
      </c>
      <c r="S175" s="16">
        <f>'[1]Removal pace breakdown'!R452</f>
        <v>7.8</v>
      </c>
      <c r="T175" s="8">
        <f>'[1]Removal pace breakdown'!S452</f>
        <v>8.25</v>
      </c>
      <c r="U175" s="8">
        <f>'[1]Removal pace breakdown'!T452</f>
        <v>0.7</v>
      </c>
      <c r="V175" s="8">
        <f>'[1]Removal pace breakdown'!U452</f>
        <v>11.8</v>
      </c>
      <c r="W175" s="16">
        <f>'[1]Removal pace breakdown'!V452</f>
        <v>1.5</v>
      </c>
      <c r="X175" s="16">
        <f>'[1]Removal pace breakdown'!W452</f>
        <v>5.5</v>
      </c>
      <c r="Y175" s="8">
        <f>'[1]Removal pace breakdown'!X452</f>
        <v>2</v>
      </c>
      <c r="Z175" s="8">
        <f>'[1]Removal pace breakdown'!Y452</f>
        <v>0</v>
      </c>
      <c r="AA175" s="16">
        <f>'[1]Removal pace breakdown'!Z452</f>
        <v>0.15</v>
      </c>
      <c r="AB175" s="16">
        <f>'[1]Removal pace breakdown'!AA452</f>
        <v>0</v>
      </c>
      <c r="AC175" s="8">
        <f>'[1]Removal pace breakdown'!AB452</f>
        <v>0.6</v>
      </c>
      <c r="AD175" s="8">
        <f>'[1]Removal pace breakdown'!AC452</f>
        <v>2.6</v>
      </c>
      <c r="AE175" s="8">
        <f>'[1]Removal pace breakdown'!AD452</f>
        <v>0.3</v>
      </c>
      <c r="AF175" s="16">
        <f>'[1]Removal pace breakdown'!AE452</f>
        <v>0</v>
      </c>
      <c r="AG175" s="16">
        <f>'[1]Removal pace breakdown'!AF452</f>
        <v>0</v>
      </c>
      <c r="AH175" s="8">
        <f>'[1]Removal pace breakdown'!AG452</f>
        <v>0</v>
      </c>
      <c r="AI175" s="8">
        <f>'[1]Removal pace breakdown'!AH452</f>
        <v>8</v>
      </c>
      <c r="AJ175" s="8">
        <f>'[1]Removal pace breakdown'!AI452</f>
        <v>0.67</v>
      </c>
      <c r="AK175" s="8">
        <f>'[1]Removal pace breakdown'!AJ452</f>
        <v>0</v>
      </c>
      <c r="AL175" s="8">
        <f>'[1]Removal pace breakdown'!AK452</f>
        <v>8</v>
      </c>
      <c r="AM175" s="8">
        <f>'[1]Removal pace breakdown'!AL452</f>
        <v>4</v>
      </c>
      <c r="AN175" s="8">
        <f>'[1]Removal pace breakdown'!AM452</f>
        <v>1.1000000000000001</v>
      </c>
      <c r="AO175" s="8">
        <f>'[1]Removal pace breakdown'!AN452</f>
        <v>0</v>
      </c>
      <c r="AP175" s="8">
        <f>'[1]Removal pace breakdown'!AO452</f>
        <v>1</v>
      </c>
      <c r="AQ175" s="8">
        <f>'[1]Removal pace breakdown'!AP452</f>
        <v>6.68</v>
      </c>
      <c r="AR175" s="17">
        <f t="shared" si="85"/>
        <v>291.61000000000007</v>
      </c>
      <c r="AS175" s="17">
        <f t="shared" si="87"/>
        <v>15.77</v>
      </c>
      <c r="AT175" s="17">
        <f t="shared" si="88"/>
        <v>92</v>
      </c>
      <c r="AU175" s="17">
        <f t="shared" si="89"/>
        <v>80.179999999999993</v>
      </c>
      <c r="AV175" s="17">
        <f t="shared" si="90"/>
        <v>78.209999999999994</v>
      </c>
      <c r="AW175" s="17">
        <f t="shared" si="91"/>
        <v>25.45</v>
      </c>
      <c r="AX175" s="63">
        <f t="shared" si="92"/>
        <v>2041.2700000000004</v>
      </c>
    </row>
    <row r="176" spans="1:50">
      <c r="A176" s="56" t="str">
        <f t="shared" si="86"/>
        <v>201925</v>
      </c>
      <c r="B176" s="15">
        <f>'[1]Removal pace breakdown'!A453</f>
        <v>43637</v>
      </c>
      <c r="C176" s="8">
        <f>'[1]Removal pace breakdown'!B453</f>
        <v>34</v>
      </c>
      <c r="D176" s="8">
        <f>'[1]Removal pace breakdown'!C453</f>
        <v>21.7</v>
      </c>
      <c r="E176" s="8">
        <f>'[1]Removal pace breakdown'!D453</f>
        <v>28</v>
      </c>
      <c r="F176" s="8">
        <f>'[1]Removal pace breakdown'!E453</f>
        <v>24</v>
      </c>
      <c r="G176" s="8">
        <f>'[1]Removal pace breakdown'!F453</f>
        <v>14.5</v>
      </c>
      <c r="H176" s="8">
        <f>'[1]Removal pace breakdown'!G453</f>
        <v>23</v>
      </c>
      <c r="I176" s="8">
        <f>'[1]Removal pace breakdown'!H453</f>
        <v>10.5</v>
      </c>
      <c r="J176" s="16">
        <f>'[1]Removal pace breakdown'!I453</f>
        <v>8</v>
      </c>
      <c r="K176" s="8">
        <f>'[1]Removal pace breakdown'!J453</f>
        <v>9.73</v>
      </c>
      <c r="L176" s="8">
        <f>'[1]Removal pace breakdown'!K453</f>
        <v>4</v>
      </c>
      <c r="M176" s="8">
        <f>'[1]Removal pace breakdown'!L453</f>
        <v>6</v>
      </c>
      <c r="N176" s="8">
        <f>'[1]Removal pace breakdown'!M453</f>
        <v>12</v>
      </c>
      <c r="O176" s="8">
        <f>'[1]Removal pace breakdown'!N453</f>
        <v>7</v>
      </c>
      <c r="P176" s="8">
        <f>'[1]Removal pace breakdown'!O453</f>
        <v>5</v>
      </c>
      <c r="Q176" s="8">
        <f>'[1]Removal pace breakdown'!P453</f>
        <v>1</v>
      </c>
      <c r="R176" s="8">
        <f>'[1]Removal pace breakdown'!Q453</f>
        <v>1.6</v>
      </c>
      <c r="S176" s="16">
        <f>'[1]Removal pace breakdown'!R453</f>
        <v>7.5</v>
      </c>
      <c r="T176" s="8">
        <f>'[1]Removal pace breakdown'!S453</f>
        <v>8.75</v>
      </c>
      <c r="U176" s="8">
        <f>'[1]Removal pace breakdown'!T453</f>
        <v>0.9</v>
      </c>
      <c r="V176" s="8">
        <f>'[1]Removal pace breakdown'!U453</f>
        <v>10.9</v>
      </c>
      <c r="W176" s="16">
        <f>'[1]Removal pace breakdown'!V453</f>
        <v>1.8</v>
      </c>
      <c r="X176" s="16">
        <f>'[1]Removal pace breakdown'!W453</f>
        <v>4.5</v>
      </c>
      <c r="Y176" s="8">
        <f>'[1]Removal pace breakdown'!X453</f>
        <v>2</v>
      </c>
      <c r="Z176" s="8">
        <f>'[1]Removal pace breakdown'!Y453</f>
        <v>0</v>
      </c>
      <c r="AA176" s="16">
        <f>'[1]Removal pace breakdown'!Z453</f>
        <v>0.15</v>
      </c>
      <c r="AB176" s="16">
        <f>'[1]Removal pace breakdown'!AA453</f>
        <v>0</v>
      </c>
      <c r="AC176" s="8">
        <f>'[1]Removal pace breakdown'!AB453</f>
        <v>1</v>
      </c>
      <c r="AD176" s="8">
        <f>'[1]Removal pace breakdown'!AC453</f>
        <v>2.6</v>
      </c>
      <c r="AE176" s="8">
        <f>'[1]Removal pace breakdown'!AD453</f>
        <v>0.1</v>
      </c>
      <c r="AF176" s="16">
        <f>'[1]Removal pace breakdown'!AE453</f>
        <v>0</v>
      </c>
      <c r="AG176" s="16">
        <f>'[1]Removal pace breakdown'!AF453</f>
        <v>0</v>
      </c>
      <c r="AH176" s="8">
        <f>'[1]Removal pace breakdown'!AG453</f>
        <v>0.2</v>
      </c>
      <c r="AI176" s="8">
        <f>'[1]Removal pace breakdown'!AH453</f>
        <v>8</v>
      </c>
      <c r="AJ176" s="8">
        <f>'[1]Removal pace breakdown'!AI453</f>
        <v>0.84</v>
      </c>
      <c r="AK176" s="8">
        <f>'[1]Removal pace breakdown'!AJ453</f>
        <v>0</v>
      </c>
      <c r="AL176" s="8">
        <f>'[1]Removal pace breakdown'!AK453</f>
        <v>8</v>
      </c>
      <c r="AM176" s="8">
        <f>'[1]Removal pace breakdown'!AL453</f>
        <v>4</v>
      </c>
      <c r="AN176" s="8">
        <f>'[1]Removal pace breakdown'!AM453</f>
        <v>1.3</v>
      </c>
      <c r="AO176" s="8">
        <f>'[1]Removal pace breakdown'!AN453</f>
        <v>0</v>
      </c>
      <c r="AP176" s="8">
        <f>'[1]Removal pace breakdown'!AO453</f>
        <v>1</v>
      </c>
      <c r="AQ176" s="8">
        <f>'[1]Removal pace breakdown'!AP453</f>
        <v>8.11</v>
      </c>
      <c r="AR176" s="17">
        <f t="shared" si="85"/>
        <v>281.67999999999995</v>
      </c>
      <c r="AS176" s="17">
        <f t="shared" si="87"/>
        <v>14.44</v>
      </c>
      <c r="AT176" s="17">
        <f t="shared" si="88"/>
        <v>83</v>
      </c>
      <c r="AU176" s="17">
        <f t="shared" si="89"/>
        <v>81.709999999999994</v>
      </c>
      <c r="AV176" s="17">
        <f t="shared" si="90"/>
        <v>80.580000000000013</v>
      </c>
      <c r="AW176" s="17">
        <f t="shared" si="91"/>
        <v>21.95</v>
      </c>
      <c r="AX176" s="63">
        <f t="shared" si="92"/>
        <v>1971.7599999999998</v>
      </c>
    </row>
    <row r="177" spans="1:50">
      <c r="A177" s="56" t="str">
        <f t="shared" si="86"/>
        <v>201926</v>
      </c>
      <c r="B177" s="15">
        <f>'[1]Removal pace breakdown'!A454</f>
        <v>43644</v>
      </c>
      <c r="C177" s="8">
        <f>'[1]Removal pace breakdown'!B454</f>
        <v>29</v>
      </c>
      <c r="D177" s="8">
        <f>'[1]Removal pace breakdown'!C454</f>
        <v>21.5</v>
      </c>
      <c r="E177" s="8">
        <f>'[1]Removal pace breakdown'!D454</f>
        <v>27</v>
      </c>
      <c r="F177" s="8">
        <f>'[1]Removal pace breakdown'!E454</f>
        <v>24.17</v>
      </c>
      <c r="G177" s="8">
        <f>'[1]Removal pace breakdown'!F454</f>
        <v>15</v>
      </c>
      <c r="H177" s="8">
        <f>'[1]Removal pace breakdown'!G454</f>
        <v>22.5</v>
      </c>
      <c r="I177" s="8">
        <f>'[1]Removal pace breakdown'!H454</f>
        <v>12.6</v>
      </c>
      <c r="J177" s="16">
        <f>'[1]Removal pace breakdown'!I454</f>
        <v>10.5</v>
      </c>
      <c r="K177" s="8">
        <f>'[1]Removal pace breakdown'!J454</f>
        <v>9.0500000000000007</v>
      </c>
      <c r="L177" s="8">
        <f>'[1]Removal pace breakdown'!K454</f>
        <v>4</v>
      </c>
      <c r="M177" s="8">
        <f>'[1]Removal pace breakdown'!L454</f>
        <v>6</v>
      </c>
      <c r="N177" s="8">
        <f>'[1]Removal pace breakdown'!M454</f>
        <v>11.6</v>
      </c>
      <c r="O177" s="8">
        <f>'[1]Removal pace breakdown'!N454</f>
        <v>8</v>
      </c>
      <c r="P177" s="8">
        <f>'[1]Removal pace breakdown'!O454</f>
        <v>8</v>
      </c>
      <c r="Q177" s="8">
        <f>'[1]Removal pace breakdown'!P454</f>
        <v>1.5</v>
      </c>
      <c r="R177" s="8">
        <f>'[1]Removal pace breakdown'!Q454</f>
        <v>1.7</v>
      </c>
      <c r="S177" s="16">
        <f>'[1]Removal pace breakdown'!R454</f>
        <v>7</v>
      </c>
      <c r="T177" s="8">
        <f>'[1]Removal pace breakdown'!S454</f>
        <v>7.5</v>
      </c>
      <c r="U177" s="8">
        <f>'[1]Removal pace breakdown'!T454</f>
        <v>0.25</v>
      </c>
      <c r="V177" s="8">
        <f>'[1]Removal pace breakdown'!U454</f>
        <v>13</v>
      </c>
      <c r="W177" s="16">
        <f>'[1]Removal pace breakdown'!V454</f>
        <v>2</v>
      </c>
      <c r="X177" s="16">
        <f>'[1]Removal pace breakdown'!W454</f>
        <v>5</v>
      </c>
      <c r="Y177" s="8">
        <f>'[1]Removal pace breakdown'!X454</f>
        <v>3</v>
      </c>
      <c r="Z177" s="8">
        <f>'[1]Removal pace breakdown'!Y454</f>
        <v>0</v>
      </c>
      <c r="AA177" s="16">
        <f>'[1]Removal pace breakdown'!Z454</f>
        <v>0.12</v>
      </c>
      <c r="AB177" s="16">
        <f>'[1]Removal pace breakdown'!AA454</f>
        <v>0</v>
      </c>
      <c r="AC177" s="8">
        <f>'[1]Removal pace breakdown'!AB454</f>
        <v>2</v>
      </c>
      <c r="AD177" s="8">
        <f>'[1]Removal pace breakdown'!AC454</f>
        <v>2.6</v>
      </c>
      <c r="AE177" s="8">
        <f>'[1]Removal pace breakdown'!AD454</f>
        <v>0.2</v>
      </c>
      <c r="AF177" s="16">
        <f>'[1]Removal pace breakdown'!AE454</f>
        <v>0</v>
      </c>
      <c r="AG177" s="16">
        <f>'[1]Removal pace breakdown'!AF454</f>
        <v>0</v>
      </c>
      <c r="AH177" s="8">
        <f>'[1]Removal pace breakdown'!AG454</f>
        <v>0</v>
      </c>
      <c r="AI177" s="8">
        <f>'[1]Removal pace breakdown'!AH454</f>
        <v>9</v>
      </c>
      <c r="AJ177" s="8">
        <f>'[1]Removal pace breakdown'!AI454</f>
        <v>0.84</v>
      </c>
      <c r="AK177" s="8">
        <f>'[1]Removal pace breakdown'!AJ454</f>
        <v>0</v>
      </c>
      <c r="AL177" s="8">
        <f>'[1]Removal pace breakdown'!AK454</f>
        <v>8</v>
      </c>
      <c r="AM177" s="8">
        <f>'[1]Removal pace breakdown'!AL454</f>
        <v>4</v>
      </c>
      <c r="AN177" s="8">
        <f>'[1]Removal pace breakdown'!AM454</f>
        <v>1.5</v>
      </c>
      <c r="AO177" s="8">
        <f>'[1]Removal pace breakdown'!AN454</f>
        <v>0</v>
      </c>
      <c r="AP177" s="8">
        <f>'[1]Removal pace breakdown'!AO454</f>
        <v>1</v>
      </c>
      <c r="AQ177" s="8">
        <f>'[1]Removal pace breakdown'!AP454</f>
        <v>8.6</v>
      </c>
      <c r="AR177" s="17">
        <f t="shared" si="85"/>
        <v>287.72999999999996</v>
      </c>
      <c r="AS177" s="17">
        <f t="shared" si="87"/>
        <v>15.44</v>
      </c>
      <c r="AT177" s="17">
        <f t="shared" si="88"/>
        <v>81.67</v>
      </c>
      <c r="AU177" s="17">
        <f t="shared" si="89"/>
        <v>79.399999999999991</v>
      </c>
      <c r="AV177" s="17">
        <f t="shared" si="90"/>
        <v>86.6</v>
      </c>
      <c r="AW177" s="17">
        <f t="shared" si="91"/>
        <v>24.62</v>
      </c>
      <c r="AX177" s="63">
        <f t="shared" si="92"/>
        <v>2014.1099999999997</v>
      </c>
    </row>
    <row r="178" spans="1:50">
      <c r="A178" s="56" t="str">
        <f t="shared" si="86"/>
        <v>201927</v>
      </c>
      <c r="B178" s="15">
        <f>'[1]Removal pace breakdown'!A455</f>
        <v>43651</v>
      </c>
      <c r="C178" s="8">
        <f>'[1]Removal pace breakdown'!B455</f>
        <v>33</v>
      </c>
      <c r="D178" s="8">
        <f>'[1]Removal pace breakdown'!C455</f>
        <v>20.6</v>
      </c>
      <c r="E178" s="8">
        <f>'[1]Removal pace breakdown'!D455</f>
        <v>25</v>
      </c>
      <c r="F178" s="8">
        <f>'[1]Removal pace breakdown'!E455</f>
        <v>24</v>
      </c>
      <c r="G178" s="8">
        <f>'[1]Removal pace breakdown'!F455</f>
        <v>12</v>
      </c>
      <c r="H178" s="8">
        <f>'[1]Removal pace breakdown'!G455</f>
        <v>24</v>
      </c>
      <c r="I178" s="8">
        <f>'[1]Removal pace breakdown'!H455</f>
        <v>12.8</v>
      </c>
      <c r="J178" s="16">
        <f>'[1]Removal pace breakdown'!I455</f>
        <v>9.5</v>
      </c>
      <c r="K178" s="8">
        <f>'[1]Removal pace breakdown'!J455</f>
        <v>8.5299999999999994</v>
      </c>
      <c r="L178" s="8">
        <f>'[1]Removal pace breakdown'!K455</f>
        <v>5</v>
      </c>
      <c r="M178" s="8">
        <f>'[1]Removal pace breakdown'!L455</f>
        <v>7</v>
      </c>
      <c r="N178" s="8">
        <f>'[1]Removal pace breakdown'!M455</f>
        <v>11</v>
      </c>
      <c r="O178" s="8">
        <f>'[1]Removal pace breakdown'!N455</f>
        <v>6.3</v>
      </c>
      <c r="P178" s="8">
        <f>'[1]Removal pace breakdown'!O455</f>
        <v>7</v>
      </c>
      <c r="Q178" s="8">
        <f>'[1]Removal pace breakdown'!P455</f>
        <v>1.5</v>
      </c>
      <c r="R178" s="8">
        <f>'[1]Removal pace breakdown'!Q455</f>
        <v>1.9</v>
      </c>
      <c r="S178" s="16">
        <f>'[1]Removal pace breakdown'!R455</f>
        <v>6.9</v>
      </c>
      <c r="T178" s="8">
        <f>'[1]Removal pace breakdown'!S455</f>
        <v>7</v>
      </c>
      <c r="U178" s="8">
        <f>'[1]Removal pace breakdown'!T455</f>
        <v>0.9</v>
      </c>
      <c r="V178" s="8">
        <f>'[1]Removal pace breakdown'!U455</f>
        <v>9.6999999999999993</v>
      </c>
      <c r="W178" s="16">
        <f>'[1]Removal pace breakdown'!V455</f>
        <v>2</v>
      </c>
      <c r="X178" s="16">
        <f>'[1]Removal pace breakdown'!W455</f>
        <v>7</v>
      </c>
      <c r="Y178" s="8">
        <f>'[1]Removal pace breakdown'!X455</f>
        <v>2</v>
      </c>
      <c r="Z178" s="8">
        <f>'[1]Removal pace breakdown'!Y455</f>
        <v>0</v>
      </c>
      <c r="AA178" s="16">
        <f>'[1]Removal pace breakdown'!Z455</f>
        <v>0.15</v>
      </c>
      <c r="AB178" s="16">
        <f>'[1]Removal pace breakdown'!AA455</f>
        <v>0</v>
      </c>
      <c r="AC178" s="8">
        <f>'[1]Removal pace breakdown'!AB455</f>
        <v>1.7</v>
      </c>
      <c r="AD178" s="8">
        <f>'[1]Removal pace breakdown'!AC455</f>
        <v>2.6</v>
      </c>
      <c r="AE178" s="8">
        <f>'[1]Removal pace breakdown'!AD455</f>
        <v>0.2</v>
      </c>
      <c r="AF178" s="16">
        <f>'[1]Removal pace breakdown'!AE455</f>
        <v>0</v>
      </c>
      <c r="AG178" s="16">
        <f>'[1]Removal pace breakdown'!AF455</f>
        <v>0</v>
      </c>
      <c r="AH178" s="8">
        <f>'[1]Removal pace breakdown'!AG455</f>
        <v>0</v>
      </c>
      <c r="AI178" s="8">
        <f>'[1]Removal pace breakdown'!AH455</f>
        <v>9</v>
      </c>
      <c r="AJ178" s="8">
        <f>'[1]Removal pace breakdown'!AI455</f>
        <v>0.84</v>
      </c>
      <c r="AK178" s="8">
        <f>'[1]Removal pace breakdown'!AJ455</f>
        <v>0</v>
      </c>
      <c r="AL178" s="8">
        <f>'[1]Removal pace breakdown'!AK455</f>
        <v>8</v>
      </c>
      <c r="AM178" s="8">
        <f>'[1]Removal pace breakdown'!AL455</f>
        <v>4</v>
      </c>
      <c r="AN178" s="8">
        <f>'[1]Removal pace breakdown'!AM455</f>
        <v>1.7</v>
      </c>
      <c r="AO178" s="8">
        <f>'[1]Removal pace breakdown'!AN455</f>
        <v>0</v>
      </c>
      <c r="AP178" s="8">
        <f>'[1]Removal pace breakdown'!AO455</f>
        <v>1</v>
      </c>
      <c r="AQ178" s="8">
        <f>'[1]Removal pace breakdown'!AP455</f>
        <v>7.2</v>
      </c>
      <c r="AR178" s="17">
        <f t="shared" si="85"/>
        <v>281.01999999999992</v>
      </c>
      <c r="AS178" s="17">
        <f t="shared" si="87"/>
        <v>14.74</v>
      </c>
      <c r="AT178" s="17">
        <f t="shared" si="88"/>
        <v>81</v>
      </c>
      <c r="AU178" s="17">
        <f t="shared" si="89"/>
        <v>82.500000000000014</v>
      </c>
      <c r="AV178" s="17">
        <f t="shared" si="90"/>
        <v>77.23</v>
      </c>
      <c r="AW178" s="17">
        <f t="shared" si="91"/>
        <v>25.549999999999997</v>
      </c>
      <c r="AX178" s="63">
        <f t="shared" si="92"/>
        <v>1967.1399999999994</v>
      </c>
    </row>
    <row r="179" spans="1:50">
      <c r="A179" s="56" t="str">
        <f t="shared" si="86"/>
        <v>201928</v>
      </c>
      <c r="B179" s="15">
        <f>'[1]Removal pace breakdown'!A456</f>
        <v>43658</v>
      </c>
      <c r="C179" s="8">
        <f>'[1]Removal pace breakdown'!B456</f>
        <v>32</v>
      </c>
      <c r="D179" s="8">
        <f>'[1]Removal pace breakdown'!C456</f>
        <v>20.5</v>
      </c>
      <c r="E179" s="8">
        <f>'[1]Removal pace breakdown'!D456</f>
        <v>25</v>
      </c>
      <c r="F179" s="8">
        <f>'[1]Removal pace breakdown'!E456</f>
        <v>25.5</v>
      </c>
      <c r="G179" s="8">
        <f>'[1]Removal pace breakdown'!F456</f>
        <v>15.7</v>
      </c>
      <c r="H179" s="8">
        <f>'[1]Removal pace breakdown'!G456</f>
        <v>22.5</v>
      </c>
      <c r="I179" s="8">
        <f>'[1]Removal pace breakdown'!H456</f>
        <v>10.9</v>
      </c>
      <c r="J179" s="16">
        <f>'[1]Removal pace breakdown'!I456</f>
        <v>10.5</v>
      </c>
      <c r="K179" s="8">
        <f>'[1]Removal pace breakdown'!J456</f>
        <v>10.89</v>
      </c>
      <c r="L179" s="8">
        <f>'[1]Removal pace breakdown'!K456</f>
        <v>4</v>
      </c>
      <c r="M179" s="8">
        <f>'[1]Removal pace breakdown'!L456</f>
        <v>7</v>
      </c>
      <c r="N179" s="8">
        <f>'[1]Removal pace breakdown'!M456</f>
        <v>12</v>
      </c>
      <c r="O179" s="8">
        <f>'[1]Removal pace breakdown'!N456</f>
        <v>5.8</v>
      </c>
      <c r="P179" s="8">
        <f>'[1]Removal pace breakdown'!O456</f>
        <v>8</v>
      </c>
      <c r="Q179" s="8">
        <f>'[1]Removal pace breakdown'!P456</f>
        <v>0</v>
      </c>
      <c r="R179" s="8">
        <f>'[1]Removal pace breakdown'!Q456</f>
        <v>1.8</v>
      </c>
      <c r="S179" s="16">
        <f>'[1]Removal pace breakdown'!R456</f>
        <v>7.1</v>
      </c>
      <c r="T179" s="8">
        <f>'[1]Removal pace breakdown'!S456</f>
        <v>9.25</v>
      </c>
      <c r="U179" s="8">
        <f>'[1]Removal pace breakdown'!T456</f>
        <v>3</v>
      </c>
      <c r="V179" s="8">
        <f>'[1]Removal pace breakdown'!U456</f>
        <v>11.2</v>
      </c>
      <c r="W179" s="16">
        <f>'[1]Removal pace breakdown'!V456</f>
        <v>2</v>
      </c>
      <c r="X179" s="16">
        <f>'[1]Removal pace breakdown'!W456</f>
        <v>8</v>
      </c>
      <c r="Y179" s="8">
        <f>'[1]Removal pace breakdown'!X456</f>
        <v>1.5</v>
      </c>
      <c r="Z179" s="8">
        <f>'[1]Removal pace breakdown'!Y456</f>
        <v>0</v>
      </c>
      <c r="AA179" s="16">
        <f>'[1]Removal pace breakdown'!Z456</f>
        <v>0.12</v>
      </c>
      <c r="AB179" s="16">
        <f>'[1]Removal pace breakdown'!AA456</f>
        <v>0</v>
      </c>
      <c r="AC179" s="8">
        <f>'[1]Removal pace breakdown'!AB456</f>
        <v>1.5</v>
      </c>
      <c r="AD179" s="8">
        <f>'[1]Removal pace breakdown'!AC456</f>
        <v>2.6</v>
      </c>
      <c r="AE179" s="8">
        <f>'[1]Removal pace breakdown'!AD456</f>
        <v>0.2</v>
      </c>
      <c r="AF179" s="16">
        <f>'[1]Removal pace breakdown'!AE456</f>
        <v>0</v>
      </c>
      <c r="AG179" s="16">
        <f>'[1]Removal pace breakdown'!AF456</f>
        <v>0</v>
      </c>
      <c r="AH179" s="8">
        <f>'[1]Removal pace breakdown'!AG456</f>
        <v>0</v>
      </c>
      <c r="AI179" s="8">
        <f>'[1]Removal pace breakdown'!AH456</f>
        <v>9</v>
      </c>
      <c r="AJ179" s="8">
        <f>'[1]Removal pace breakdown'!AI456</f>
        <v>0.84</v>
      </c>
      <c r="AK179" s="8">
        <f>'[1]Removal pace breakdown'!AJ456</f>
        <v>0</v>
      </c>
      <c r="AL179" s="8">
        <f>'[1]Removal pace breakdown'!AK456</f>
        <v>8</v>
      </c>
      <c r="AM179" s="8">
        <f>'[1]Removal pace breakdown'!AL456</f>
        <v>4</v>
      </c>
      <c r="AN179" s="8">
        <f>'[1]Removal pace breakdown'!AM456</f>
        <v>1.9</v>
      </c>
      <c r="AO179" s="8">
        <f>'[1]Removal pace breakdown'!AN456</f>
        <v>0</v>
      </c>
      <c r="AP179" s="8">
        <f>'[1]Removal pace breakdown'!AO456</f>
        <v>1</v>
      </c>
      <c r="AQ179" s="8">
        <f>'[1]Removal pace breakdown'!AP456</f>
        <v>7</v>
      </c>
      <c r="AR179" s="17">
        <f t="shared" si="85"/>
        <v>290.29999999999995</v>
      </c>
      <c r="AS179" s="17">
        <f t="shared" si="87"/>
        <v>13.24</v>
      </c>
      <c r="AT179" s="17">
        <f t="shared" si="88"/>
        <v>81</v>
      </c>
      <c r="AU179" s="17">
        <f t="shared" si="89"/>
        <v>79.500000000000014</v>
      </c>
      <c r="AV179" s="17">
        <f t="shared" si="90"/>
        <v>88.84</v>
      </c>
      <c r="AW179" s="17">
        <f t="shared" si="91"/>
        <v>27.720000000000002</v>
      </c>
      <c r="AX179" s="63">
        <f t="shared" si="92"/>
        <v>2032.0999999999997</v>
      </c>
    </row>
    <row r="180" spans="1:50">
      <c r="A180" s="56" t="str">
        <f t="shared" si="86"/>
        <v>201929</v>
      </c>
      <c r="B180" s="15">
        <f>'[1]Removal pace breakdown'!A457</f>
        <v>43665</v>
      </c>
      <c r="C180" s="8">
        <f>'[1]Removal pace breakdown'!B457</f>
        <v>35</v>
      </c>
      <c r="D180" s="8">
        <f>'[1]Removal pace breakdown'!C457</f>
        <v>20.2</v>
      </c>
      <c r="E180" s="8">
        <f>'[1]Removal pace breakdown'!D457</f>
        <v>23.5</v>
      </c>
      <c r="F180" s="8">
        <f>'[1]Removal pace breakdown'!E457</f>
        <v>22.97</v>
      </c>
      <c r="G180" s="8">
        <f>'[1]Removal pace breakdown'!F457</f>
        <v>16.5</v>
      </c>
      <c r="H180" s="8">
        <f>'[1]Removal pace breakdown'!G457</f>
        <v>22</v>
      </c>
      <c r="I180" s="8">
        <f>'[1]Removal pace breakdown'!H457</f>
        <v>11.8</v>
      </c>
      <c r="J180" s="16">
        <f>'[1]Removal pace breakdown'!I457</f>
        <v>10</v>
      </c>
      <c r="K180" s="8">
        <f>'[1]Removal pace breakdown'!J457</f>
        <v>5.0999999999999996</v>
      </c>
      <c r="L180" s="8">
        <f>'[1]Removal pace breakdown'!K457</f>
        <v>7</v>
      </c>
      <c r="M180" s="8">
        <f>'[1]Removal pace breakdown'!L457</f>
        <v>7</v>
      </c>
      <c r="N180" s="8">
        <f>'[1]Removal pace breakdown'!M457</f>
        <v>15</v>
      </c>
      <c r="O180" s="8">
        <f>'[1]Removal pace breakdown'!N457</f>
        <v>6.8</v>
      </c>
      <c r="P180" s="8">
        <f>'[1]Removal pace breakdown'!O457</f>
        <v>8</v>
      </c>
      <c r="Q180" s="8">
        <f>'[1]Removal pace breakdown'!P457</f>
        <v>0.7</v>
      </c>
      <c r="R180" s="8">
        <f>'[1]Removal pace breakdown'!Q457</f>
        <v>1.9</v>
      </c>
      <c r="S180" s="16">
        <f>'[1]Removal pace breakdown'!R457</f>
        <v>7.3</v>
      </c>
      <c r="T180" s="8">
        <f>'[1]Removal pace breakdown'!S457</f>
        <v>8.75</v>
      </c>
      <c r="U180" s="8">
        <f>'[1]Removal pace breakdown'!T457</f>
        <v>3.3</v>
      </c>
      <c r="V180" s="8">
        <f>'[1]Removal pace breakdown'!U457</f>
        <v>9.5</v>
      </c>
      <c r="W180" s="16">
        <f>'[1]Removal pace breakdown'!V457</f>
        <v>2</v>
      </c>
      <c r="X180" s="16">
        <f>'[1]Removal pace breakdown'!W457</f>
        <v>6</v>
      </c>
      <c r="Y180" s="8">
        <f>'[1]Removal pace breakdown'!X457</f>
        <v>2</v>
      </c>
      <c r="Z180" s="8">
        <f>'[1]Removal pace breakdown'!Y457</f>
        <v>0</v>
      </c>
      <c r="AA180" s="16">
        <f>'[1]Removal pace breakdown'!Z457</f>
        <v>0.2</v>
      </c>
      <c r="AB180" s="16">
        <f>'[1]Removal pace breakdown'!AA457</f>
        <v>0</v>
      </c>
      <c r="AC180" s="8">
        <f>'[1]Removal pace breakdown'!AB457</f>
        <v>1</v>
      </c>
      <c r="AD180" s="8">
        <f>'[1]Removal pace breakdown'!AC457</f>
        <v>2.6</v>
      </c>
      <c r="AE180" s="8">
        <f>'[1]Removal pace breakdown'!AD457</f>
        <v>0.3</v>
      </c>
      <c r="AF180" s="16">
        <f>'[1]Removal pace breakdown'!AE457</f>
        <v>0</v>
      </c>
      <c r="AG180" s="16">
        <f>'[1]Removal pace breakdown'!AF457</f>
        <v>0</v>
      </c>
      <c r="AH180" s="8">
        <f>'[1]Removal pace breakdown'!AG457</f>
        <v>0.43</v>
      </c>
      <c r="AI180" s="8">
        <f>'[1]Removal pace breakdown'!AH457</f>
        <v>9</v>
      </c>
      <c r="AJ180" s="8">
        <f>'[1]Removal pace breakdown'!AI457</f>
        <v>0.5</v>
      </c>
      <c r="AK180" s="8">
        <f>'[1]Removal pace breakdown'!AJ457</f>
        <v>0</v>
      </c>
      <c r="AL180" s="8">
        <f>'[1]Removal pace breakdown'!AK457</f>
        <v>11</v>
      </c>
      <c r="AM180" s="8">
        <f>'[1]Removal pace breakdown'!AL457</f>
        <v>4</v>
      </c>
      <c r="AN180" s="8">
        <f>'[1]Removal pace breakdown'!AM457</f>
        <v>1.8</v>
      </c>
      <c r="AO180" s="8">
        <f>'[1]Removal pace breakdown'!AN457</f>
        <v>0</v>
      </c>
      <c r="AP180" s="8">
        <f>'[1]Removal pace breakdown'!AO457</f>
        <v>1</v>
      </c>
      <c r="AQ180" s="8">
        <f>'[1]Removal pace breakdown'!AP457</f>
        <v>7.7</v>
      </c>
      <c r="AR180" s="17">
        <f t="shared" si="85"/>
        <v>291.85000000000008</v>
      </c>
      <c r="AS180" s="17">
        <f t="shared" si="87"/>
        <v>16.900000000000002</v>
      </c>
      <c r="AT180" s="17">
        <f t="shared" si="88"/>
        <v>79.47</v>
      </c>
      <c r="AU180" s="17">
        <f t="shared" si="89"/>
        <v>83.8</v>
      </c>
      <c r="AV180" s="17">
        <f t="shared" si="90"/>
        <v>86.18</v>
      </c>
      <c r="AW180" s="17">
        <f t="shared" si="91"/>
        <v>25.5</v>
      </c>
      <c r="AX180" s="63">
        <f t="shared" si="92"/>
        <v>2042.9500000000005</v>
      </c>
    </row>
    <row r="181" spans="1:50">
      <c r="A181" s="56" t="str">
        <f t="shared" si="86"/>
        <v>201930</v>
      </c>
      <c r="B181" s="15">
        <f>'[1]Removal pace breakdown'!A458</f>
        <v>43672</v>
      </c>
      <c r="C181" s="8">
        <f>'[1]Removal pace breakdown'!B458</f>
        <v>33</v>
      </c>
      <c r="D181" s="8">
        <f>'[1]Removal pace breakdown'!C458</f>
        <v>20.5</v>
      </c>
      <c r="E181" s="95">
        <f>'[1]Removal pace breakdown'!D458</f>
        <v>15</v>
      </c>
      <c r="F181" s="95">
        <f>'[1]Removal pace breakdown'!E458</f>
        <v>24.5</v>
      </c>
      <c r="G181" s="8">
        <f>'[1]Removal pace breakdown'!F458</f>
        <v>16.399999999999999</v>
      </c>
      <c r="H181" s="8">
        <f>'[1]Removal pace breakdown'!G458</f>
        <v>22</v>
      </c>
      <c r="I181" s="8">
        <f>'[1]Removal pace breakdown'!H458</f>
        <v>11.9</v>
      </c>
      <c r="J181" s="16">
        <f>'[1]Removal pace breakdown'!I458</f>
        <v>8.5</v>
      </c>
      <c r="K181" s="8">
        <f>'[1]Removal pace breakdown'!J458</f>
        <v>8.9</v>
      </c>
      <c r="L181" s="8">
        <f>'[1]Removal pace breakdown'!K458</f>
        <v>9</v>
      </c>
      <c r="M181" s="8">
        <f>'[1]Removal pace breakdown'!L458</f>
        <v>7</v>
      </c>
      <c r="N181" s="8">
        <f>'[1]Removal pace breakdown'!M458</f>
        <v>14.8</v>
      </c>
      <c r="O181" s="8">
        <f>'[1]Removal pace breakdown'!N458</f>
        <v>7.2</v>
      </c>
      <c r="P181" s="8">
        <f>'[1]Removal pace breakdown'!O458</f>
        <v>9</v>
      </c>
      <c r="Q181" s="8">
        <f>'[1]Removal pace breakdown'!P458</f>
        <v>0.28000000000000003</v>
      </c>
      <c r="R181" s="8">
        <f>'[1]Removal pace breakdown'!Q458</f>
        <v>1.8</v>
      </c>
      <c r="S181" s="16">
        <f>'[1]Removal pace breakdown'!R458</f>
        <v>7.1</v>
      </c>
      <c r="T181" s="8">
        <f>'[1]Removal pace breakdown'!S458</f>
        <v>7.5</v>
      </c>
      <c r="U181" s="8">
        <f>'[1]Removal pace breakdown'!T458</f>
        <v>3</v>
      </c>
      <c r="V181" s="8">
        <f>'[1]Removal pace breakdown'!U458</f>
        <v>10.3</v>
      </c>
      <c r="W181" s="16">
        <f>'[1]Removal pace breakdown'!V458</f>
        <v>2</v>
      </c>
      <c r="X181" s="16">
        <f>'[1]Removal pace breakdown'!W458</f>
        <v>5.5</v>
      </c>
      <c r="Y181" s="8">
        <f>'[1]Removal pace breakdown'!X458</f>
        <v>3</v>
      </c>
      <c r="Z181" s="8">
        <f>'[1]Removal pace breakdown'!Y458</f>
        <v>0</v>
      </c>
      <c r="AA181" s="16">
        <f>'[1]Removal pace breakdown'!Z458</f>
        <v>0.18</v>
      </c>
      <c r="AB181" s="16">
        <f>'[1]Removal pace breakdown'!AA458</f>
        <v>0</v>
      </c>
      <c r="AC181" s="8">
        <f>'[1]Removal pace breakdown'!AB458</f>
        <v>0.3</v>
      </c>
      <c r="AD181" s="8">
        <f>'[1]Removal pace breakdown'!AC458</f>
        <v>2.6</v>
      </c>
      <c r="AE181" s="8">
        <f>'[1]Removal pace breakdown'!AD458</f>
        <v>0.3</v>
      </c>
      <c r="AF181" s="16">
        <f>'[1]Removal pace breakdown'!AE458</f>
        <v>0</v>
      </c>
      <c r="AG181" s="16">
        <f>'[1]Removal pace breakdown'!AF458</f>
        <v>0</v>
      </c>
      <c r="AH181" s="8">
        <f>'[1]Removal pace breakdown'!AG458</f>
        <v>0.14000000000000001</v>
      </c>
      <c r="AI181" s="8">
        <f>'[1]Removal pace breakdown'!AH458</f>
        <v>9</v>
      </c>
      <c r="AJ181" s="8">
        <f>'[1]Removal pace breakdown'!AI458</f>
        <v>0.25</v>
      </c>
      <c r="AK181" s="8">
        <f>'[1]Removal pace breakdown'!AJ458</f>
        <v>0</v>
      </c>
      <c r="AL181" s="8">
        <f>'[1]Removal pace breakdown'!AK458</f>
        <v>10</v>
      </c>
      <c r="AM181" s="8">
        <f>'[1]Removal pace breakdown'!AL458</f>
        <v>4</v>
      </c>
      <c r="AN181" s="8">
        <f>'[1]Removal pace breakdown'!AM458</f>
        <v>1.7</v>
      </c>
      <c r="AO181" s="8">
        <f>'[1]Removal pace breakdown'!AN458</f>
        <v>0</v>
      </c>
      <c r="AP181" s="8">
        <f>'[1]Removal pace breakdown'!AO458</f>
        <v>1</v>
      </c>
      <c r="AQ181" s="8">
        <f>'[1]Removal pace breakdown'!AP458</f>
        <v>8.99</v>
      </c>
      <c r="AR181" s="17">
        <f t="shared" si="85"/>
        <v>286.64000000000004</v>
      </c>
      <c r="AS181" s="17">
        <f t="shared" si="87"/>
        <v>19.05</v>
      </c>
      <c r="AT181" s="17">
        <f t="shared" si="88"/>
        <v>71.5</v>
      </c>
      <c r="AU181" s="17">
        <f t="shared" si="89"/>
        <v>83.39</v>
      </c>
      <c r="AV181" s="17">
        <f t="shared" si="90"/>
        <v>89.419999999999987</v>
      </c>
      <c r="AW181" s="17">
        <f t="shared" si="91"/>
        <v>23.28</v>
      </c>
      <c r="AX181" s="63">
        <f t="shared" si="92"/>
        <v>2006.4800000000002</v>
      </c>
    </row>
    <row r="182" spans="1:50">
      <c r="A182" s="56" t="str">
        <f t="shared" si="86"/>
        <v>201931</v>
      </c>
      <c r="B182" s="15">
        <f>'[1]Removal pace breakdown'!A459</f>
        <v>43679</v>
      </c>
      <c r="C182" s="8">
        <f>'[1]Removal pace breakdown'!B459</f>
        <v>34</v>
      </c>
      <c r="D182" s="8">
        <f>'[1]Removal pace breakdown'!C459</f>
        <v>21</v>
      </c>
      <c r="E182" s="95">
        <f>'[1]Removal pace breakdown'!D459</f>
        <v>10</v>
      </c>
      <c r="F182" s="95">
        <f>'[1]Removal pace breakdown'!E459</f>
        <v>13</v>
      </c>
      <c r="G182" s="8">
        <f>'[1]Removal pace breakdown'!F459</f>
        <v>15.5</v>
      </c>
      <c r="H182" s="8">
        <f>'[1]Removal pace breakdown'!G459</f>
        <v>22</v>
      </c>
      <c r="I182" s="8">
        <f>'[1]Removal pace breakdown'!H459</f>
        <v>11.3</v>
      </c>
      <c r="J182" s="16">
        <f>'[1]Removal pace breakdown'!I459</f>
        <v>9</v>
      </c>
      <c r="K182" s="8">
        <f>'[1]Removal pace breakdown'!J459</f>
        <v>9.44</v>
      </c>
      <c r="L182" s="8">
        <f>'[1]Removal pace breakdown'!K459</f>
        <v>5.2</v>
      </c>
      <c r="M182" s="8">
        <f>'[1]Removal pace breakdown'!L459</f>
        <v>7</v>
      </c>
      <c r="N182" s="8">
        <f>'[1]Removal pace breakdown'!M459</f>
        <v>18</v>
      </c>
      <c r="O182" s="8">
        <f>'[1]Removal pace breakdown'!N459</f>
        <v>4</v>
      </c>
      <c r="P182" s="8">
        <f>'[1]Removal pace breakdown'!O459</f>
        <v>9</v>
      </c>
      <c r="Q182" s="8">
        <f>'[1]Removal pace breakdown'!P459</f>
        <v>0</v>
      </c>
      <c r="R182" s="8">
        <f>'[1]Removal pace breakdown'!Q459</f>
        <v>1.6</v>
      </c>
      <c r="S182" s="16">
        <f>'[1]Removal pace breakdown'!R459</f>
        <v>9.1999999999999993</v>
      </c>
      <c r="T182" s="8">
        <f>'[1]Removal pace breakdown'!S459</f>
        <v>7.25</v>
      </c>
      <c r="U182" s="8">
        <f>'[1]Removal pace breakdown'!T459</f>
        <v>2</v>
      </c>
      <c r="V182" s="8">
        <f>'[1]Removal pace breakdown'!U459</f>
        <v>9.1999999999999993</v>
      </c>
      <c r="W182" s="16">
        <f>'[1]Removal pace breakdown'!V459</f>
        <v>1.9</v>
      </c>
      <c r="X182" s="16">
        <f>'[1]Removal pace breakdown'!W459</f>
        <v>5</v>
      </c>
      <c r="Y182" s="8">
        <f>'[1]Removal pace breakdown'!X459</f>
        <v>2</v>
      </c>
      <c r="Z182" s="8">
        <f>'[1]Removal pace breakdown'!Y459</f>
        <v>0</v>
      </c>
      <c r="AA182" s="16">
        <f>'[1]Removal pace breakdown'!Z459</f>
        <v>0.15</v>
      </c>
      <c r="AB182" s="16">
        <f>'[1]Removal pace breakdown'!AA459</f>
        <v>0</v>
      </c>
      <c r="AC182" s="8">
        <f>'[1]Removal pace breakdown'!AB459</f>
        <v>0</v>
      </c>
      <c r="AD182" s="8">
        <f>'[1]Removal pace breakdown'!AC459</f>
        <v>2.6</v>
      </c>
      <c r="AE182" s="8">
        <f>'[1]Removal pace breakdown'!AD459</f>
        <v>0.2</v>
      </c>
      <c r="AF182" s="16">
        <f>'[1]Removal pace breakdown'!AE459</f>
        <v>0</v>
      </c>
      <c r="AG182" s="16">
        <f>'[1]Removal pace breakdown'!AF459</f>
        <v>0</v>
      </c>
      <c r="AH182" s="8">
        <f>'[1]Removal pace breakdown'!AG459</f>
        <v>0</v>
      </c>
      <c r="AI182" s="8">
        <f>'[1]Removal pace breakdown'!AH459</f>
        <v>9</v>
      </c>
      <c r="AJ182" s="8">
        <f>'[1]Removal pace breakdown'!AI459</f>
        <v>0.46</v>
      </c>
      <c r="AK182" s="8">
        <f>'[1]Removal pace breakdown'!AJ459</f>
        <v>0</v>
      </c>
      <c r="AL182" s="8">
        <f>'[1]Removal pace breakdown'!AK459</f>
        <v>10</v>
      </c>
      <c r="AM182" s="8">
        <f>'[1]Removal pace breakdown'!AL459</f>
        <v>4</v>
      </c>
      <c r="AN182" s="8">
        <f>'[1]Removal pace breakdown'!AM459</f>
        <v>0.8</v>
      </c>
      <c r="AO182" s="8">
        <f>'[1]Removal pace breakdown'!AN459</f>
        <v>0</v>
      </c>
      <c r="AP182" s="8">
        <f>'[1]Removal pace breakdown'!AO459</f>
        <v>1</v>
      </c>
      <c r="AQ182" s="8">
        <f>'[1]Removal pace breakdown'!AP459</f>
        <v>7.3</v>
      </c>
      <c r="AR182" s="17">
        <f t="shared" si="85"/>
        <v>262.09999999999997</v>
      </c>
      <c r="AS182" s="17">
        <f t="shared" si="87"/>
        <v>12.26</v>
      </c>
      <c r="AT182" s="17">
        <f t="shared" si="88"/>
        <v>55</v>
      </c>
      <c r="AU182" s="17">
        <f t="shared" si="89"/>
        <v>81.599999999999994</v>
      </c>
      <c r="AV182" s="17">
        <f t="shared" si="90"/>
        <v>87.99</v>
      </c>
      <c r="AW182" s="17">
        <f t="shared" si="91"/>
        <v>25.249999999999996</v>
      </c>
      <c r="AX182" s="63">
        <f t="shared" si="92"/>
        <v>1834.6999999999998</v>
      </c>
    </row>
    <row r="183" spans="1:50">
      <c r="A183" s="56" t="str">
        <f t="shared" si="86"/>
        <v>201932</v>
      </c>
      <c r="B183" s="15">
        <f>'[1]Removal pace breakdown'!A460</f>
        <v>43686</v>
      </c>
      <c r="C183" s="8">
        <f>'[1]Removal pace breakdown'!B460</f>
        <v>31</v>
      </c>
      <c r="D183" s="8">
        <f>'[1]Removal pace breakdown'!C460</f>
        <v>21</v>
      </c>
      <c r="E183" s="95">
        <f>'[1]Removal pace breakdown'!D460</f>
        <v>24</v>
      </c>
      <c r="F183" s="95">
        <f>'[1]Removal pace breakdown'!E460</f>
        <v>30.58</v>
      </c>
      <c r="G183" s="8">
        <f>'[1]Removal pace breakdown'!F460</f>
        <v>16</v>
      </c>
      <c r="H183" s="8">
        <f>'[1]Removal pace breakdown'!G460</f>
        <v>20</v>
      </c>
      <c r="I183" s="8">
        <f>'[1]Removal pace breakdown'!H460</f>
        <v>13.7</v>
      </c>
      <c r="J183" s="16">
        <f>'[1]Removal pace breakdown'!I460</f>
        <v>8.5</v>
      </c>
      <c r="K183" s="8">
        <f>'[1]Removal pace breakdown'!J460</f>
        <v>7.57</v>
      </c>
      <c r="L183" s="8">
        <f>'[1]Removal pace breakdown'!K460</f>
        <v>5</v>
      </c>
      <c r="M183" s="8">
        <f>'[1]Removal pace breakdown'!L460</f>
        <v>6</v>
      </c>
      <c r="N183" s="8">
        <f>'[1]Removal pace breakdown'!M460</f>
        <v>18</v>
      </c>
      <c r="O183" s="8">
        <f>'[1]Removal pace breakdown'!N460</f>
        <v>5.3</v>
      </c>
      <c r="P183" s="8">
        <f>'[1]Removal pace breakdown'!O460</f>
        <v>8</v>
      </c>
      <c r="Q183" s="8">
        <f>'[1]Removal pace breakdown'!P460</f>
        <v>0</v>
      </c>
      <c r="R183" s="8">
        <f>'[1]Removal pace breakdown'!Q460</f>
        <v>1.6</v>
      </c>
      <c r="S183" s="16">
        <f>'[1]Removal pace breakdown'!R460</f>
        <v>9</v>
      </c>
      <c r="T183" s="8">
        <f>'[1]Removal pace breakdown'!S460</f>
        <v>7.5</v>
      </c>
      <c r="U183" s="8">
        <f>'[1]Removal pace breakdown'!T460</f>
        <v>0.9</v>
      </c>
      <c r="V183" s="8">
        <f>'[1]Removal pace breakdown'!U460</f>
        <v>13</v>
      </c>
      <c r="W183" s="16">
        <f>'[1]Removal pace breakdown'!V460</f>
        <v>2</v>
      </c>
      <c r="X183" s="16">
        <f>'[1]Removal pace breakdown'!W460</f>
        <v>4.5999999999999996</v>
      </c>
      <c r="Y183" s="8">
        <f>'[1]Removal pace breakdown'!X460</f>
        <v>5</v>
      </c>
      <c r="Z183" s="8">
        <f>'[1]Removal pace breakdown'!Y460</f>
        <v>0</v>
      </c>
      <c r="AA183" s="16">
        <f>'[1]Removal pace breakdown'!Z460</f>
        <v>0.38</v>
      </c>
      <c r="AB183" s="16">
        <f>'[1]Removal pace breakdown'!AA460</f>
        <v>0</v>
      </c>
      <c r="AC183" s="8">
        <f>'[1]Removal pace breakdown'!AB460</f>
        <v>0.7</v>
      </c>
      <c r="AD183" s="8">
        <f>'[1]Removal pace breakdown'!AC460</f>
        <v>2.6</v>
      </c>
      <c r="AE183" s="8">
        <f>'[1]Removal pace breakdown'!AD460</f>
        <v>0.1</v>
      </c>
      <c r="AF183" s="16">
        <f>'[1]Removal pace breakdown'!AE460</f>
        <v>0</v>
      </c>
      <c r="AG183" s="16">
        <f>'[1]Removal pace breakdown'!AF460</f>
        <v>0</v>
      </c>
      <c r="AH183" s="8">
        <f>'[1]Removal pace breakdown'!AG460</f>
        <v>0</v>
      </c>
      <c r="AI183" s="8">
        <f>'[1]Removal pace breakdown'!AH460</f>
        <v>10</v>
      </c>
      <c r="AJ183" s="8">
        <f>'[1]Removal pace breakdown'!AI460</f>
        <v>0.46</v>
      </c>
      <c r="AK183" s="8">
        <f>'[1]Removal pace breakdown'!AJ460</f>
        <v>0</v>
      </c>
      <c r="AL183" s="8">
        <f>'[1]Removal pace breakdown'!AK460</f>
        <v>8</v>
      </c>
      <c r="AM183" s="8">
        <f>'[1]Removal pace breakdown'!AL460</f>
        <v>4</v>
      </c>
      <c r="AN183" s="8">
        <f>'[1]Removal pace breakdown'!AM460</f>
        <v>1</v>
      </c>
      <c r="AO183" s="8">
        <f>'[1]Removal pace breakdown'!AN460</f>
        <v>0</v>
      </c>
      <c r="AP183" s="8">
        <f>'[1]Removal pace breakdown'!AO460</f>
        <v>1</v>
      </c>
      <c r="AQ183" s="8">
        <f>'[1]Removal pace breakdown'!AP460</f>
        <v>7.4</v>
      </c>
      <c r="AR183" s="17">
        <f t="shared" si="85"/>
        <v>293.89</v>
      </c>
      <c r="AS183" s="17">
        <f t="shared" si="87"/>
        <v>13.360000000000001</v>
      </c>
      <c r="AT183" s="17">
        <f t="shared" si="88"/>
        <v>82.58</v>
      </c>
      <c r="AU183" s="17">
        <f t="shared" si="89"/>
        <v>80.2</v>
      </c>
      <c r="AV183" s="17">
        <f t="shared" si="90"/>
        <v>93.27</v>
      </c>
      <c r="AW183" s="17">
        <f t="shared" si="91"/>
        <v>24.48</v>
      </c>
      <c r="AX183" s="63">
        <f t="shared" si="92"/>
        <v>2057.23</v>
      </c>
    </row>
    <row r="184" spans="1:50">
      <c r="A184" s="56" t="str">
        <f t="shared" si="86"/>
        <v>201933</v>
      </c>
      <c r="B184" s="15">
        <f>'[1]Removal pace breakdown'!A461</f>
        <v>43693</v>
      </c>
      <c r="C184" s="8">
        <f>'[1]Removal pace breakdown'!B461</f>
        <v>25</v>
      </c>
      <c r="D184" s="8">
        <f>'[1]Removal pace breakdown'!C461</f>
        <v>18</v>
      </c>
      <c r="E184" s="95">
        <f>'[1]Removal pace breakdown'!D461</f>
        <v>22</v>
      </c>
      <c r="F184" s="95">
        <f>'[1]Removal pace breakdown'!E461</f>
        <v>15.5</v>
      </c>
      <c r="G184" s="8">
        <f>'[1]Removal pace breakdown'!F461</f>
        <v>15.8</v>
      </c>
      <c r="H184" s="8">
        <f>'[1]Removal pace breakdown'!G461</f>
        <v>19.5</v>
      </c>
      <c r="I184" s="8">
        <f>'[1]Removal pace breakdown'!H461</f>
        <v>9.5</v>
      </c>
      <c r="J184" s="16">
        <f>'[1]Removal pace breakdown'!I461</f>
        <v>9</v>
      </c>
      <c r="K184" s="8">
        <f>'[1]Removal pace breakdown'!J461</f>
        <v>10.050000000000001</v>
      </c>
      <c r="L184" s="8">
        <f>'[1]Removal pace breakdown'!K461</f>
        <v>3</v>
      </c>
      <c r="M184" s="8">
        <f>'[1]Removal pace breakdown'!L461</f>
        <v>6</v>
      </c>
      <c r="N184" s="8">
        <f>'[1]Removal pace breakdown'!M461</f>
        <v>10.7</v>
      </c>
      <c r="O184" s="8">
        <f>'[1]Removal pace breakdown'!N461</f>
        <v>4.5</v>
      </c>
      <c r="P184" s="8">
        <f>'[1]Removal pace breakdown'!O461</f>
        <v>8</v>
      </c>
      <c r="Q184" s="8">
        <f>'[1]Removal pace breakdown'!P461</f>
        <v>0</v>
      </c>
      <c r="R184" s="8">
        <f>'[1]Removal pace breakdown'!Q461</f>
        <v>1.8</v>
      </c>
      <c r="S184" s="16">
        <f>'[1]Removal pace breakdown'!R461</f>
        <v>8.5</v>
      </c>
      <c r="T184" s="8">
        <f>'[1]Removal pace breakdown'!S461</f>
        <v>6.75</v>
      </c>
      <c r="U184" s="8">
        <f>'[1]Removal pace breakdown'!T461</f>
        <v>3</v>
      </c>
      <c r="V184" s="8">
        <f>'[1]Removal pace breakdown'!U461</f>
        <v>15.5</v>
      </c>
      <c r="W184" s="16">
        <f>'[1]Removal pace breakdown'!V461</f>
        <v>2</v>
      </c>
      <c r="X184" s="16">
        <f>'[1]Removal pace breakdown'!W461</f>
        <v>7.5</v>
      </c>
      <c r="Y184" s="8">
        <f>'[1]Removal pace breakdown'!X461</f>
        <v>2.5</v>
      </c>
      <c r="Z184" s="8">
        <f>'[1]Removal pace breakdown'!Y461</f>
        <v>0</v>
      </c>
      <c r="AA184" s="16">
        <f>'[1]Removal pace breakdown'!Z461</f>
        <v>0.35</v>
      </c>
      <c r="AB184" s="16">
        <f>'[1]Removal pace breakdown'!AA461</f>
        <v>0</v>
      </c>
      <c r="AC184" s="8">
        <f>'[1]Removal pace breakdown'!AB461</f>
        <v>0.8</v>
      </c>
      <c r="AD184" s="8">
        <f>'[1]Removal pace breakdown'!AC461</f>
        <v>1.8</v>
      </c>
      <c r="AE184" s="8">
        <f>'[1]Removal pace breakdown'!AD461</f>
        <v>0</v>
      </c>
      <c r="AF184" s="16">
        <f>'[1]Removal pace breakdown'!AE461</f>
        <v>0</v>
      </c>
      <c r="AG184" s="16">
        <f>'[1]Removal pace breakdown'!AF461</f>
        <v>0</v>
      </c>
      <c r="AH184" s="8">
        <f>'[1]Removal pace breakdown'!AG461</f>
        <v>0</v>
      </c>
      <c r="AI184" s="8">
        <f>'[1]Removal pace breakdown'!AH461</f>
        <v>9</v>
      </c>
      <c r="AJ184" s="8">
        <f>'[1]Removal pace breakdown'!AI461</f>
        <v>0.2</v>
      </c>
      <c r="AK184" s="8">
        <f>'[1]Removal pace breakdown'!AJ461</f>
        <v>0</v>
      </c>
      <c r="AL184" s="8">
        <f>'[1]Removal pace breakdown'!AK461</f>
        <v>6</v>
      </c>
      <c r="AM184" s="8">
        <f>'[1]Removal pace breakdown'!AL461</f>
        <v>4</v>
      </c>
      <c r="AN184" s="8">
        <f>'[1]Removal pace breakdown'!AM461</f>
        <v>0.5</v>
      </c>
      <c r="AO184" s="8">
        <f>'[1]Removal pace breakdown'!AN461</f>
        <v>0</v>
      </c>
      <c r="AP184" s="8">
        <f>'[1]Removal pace breakdown'!AO461</f>
        <v>1</v>
      </c>
      <c r="AQ184" s="8">
        <f>'[1]Removal pace breakdown'!AP461</f>
        <v>6.9</v>
      </c>
      <c r="AR184" s="17">
        <f t="shared" si="85"/>
        <v>254.65000000000003</v>
      </c>
      <c r="AS184" s="17">
        <f t="shared" si="87"/>
        <v>9.5</v>
      </c>
      <c r="AT184" s="17">
        <f t="shared" si="88"/>
        <v>63</v>
      </c>
      <c r="AU184" s="17">
        <f t="shared" si="89"/>
        <v>65.900000000000006</v>
      </c>
      <c r="AV184" s="17">
        <f t="shared" si="90"/>
        <v>88.899999999999991</v>
      </c>
      <c r="AW184" s="17">
        <f t="shared" si="91"/>
        <v>27.35</v>
      </c>
      <c r="AX184" s="63">
        <f t="shared" si="92"/>
        <v>1782.5500000000002</v>
      </c>
    </row>
    <row r="185" spans="1:50">
      <c r="A185" s="56" t="str">
        <f t="shared" si="86"/>
        <v>201934</v>
      </c>
      <c r="B185" s="15">
        <f>'[1]Removal pace breakdown'!A462</f>
        <v>43700</v>
      </c>
      <c r="C185" s="8">
        <f>'[1]Removal pace breakdown'!B462</f>
        <v>31</v>
      </c>
      <c r="D185" s="8">
        <f>'[1]Removal pace breakdown'!C462</f>
        <v>23.5</v>
      </c>
      <c r="E185" s="95">
        <f>'[1]Removal pace breakdown'!D462</f>
        <v>28</v>
      </c>
      <c r="F185" s="95">
        <f>'[1]Removal pace breakdown'!E462</f>
        <v>29.9</v>
      </c>
      <c r="G185" s="8">
        <f>'[1]Removal pace breakdown'!F462</f>
        <v>13</v>
      </c>
      <c r="H185" s="8">
        <f>'[1]Removal pace breakdown'!G462</f>
        <v>23.5</v>
      </c>
      <c r="I185" s="8">
        <f>'[1]Removal pace breakdown'!H462</f>
        <v>12.5</v>
      </c>
      <c r="J185" s="16">
        <f>'[1]Removal pace breakdown'!I462</f>
        <v>9</v>
      </c>
      <c r="K185" s="8">
        <f>'[1]Removal pace breakdown'!J462</f>
        <v>9.92</v>
      </c>
      <c r="L185" s="8">
        <f>'[1]Removal pace breakdown'!K462</f>
        <v>5</v>
      </c>
      <c r="M185" s="8">
        <f>'[1]Removal pace breakdown'!L462</f>
        <v>6</v>
      </c>
      <c r="N185" s="8">
        <f>'[1]Removal pace breakdown'!M462</f>
        <v>17</v>
      </c>
      <c r="O185" s="8">
        <f>'[1]Removal pace breakdown'!N462</f>
        <v>7.5</v>
      </c>
      <c r="P185" s="8">
        <f>'[1]Removal pace breakdown'!O462</f>
        <v>9</v>
      </c>
      <c r="Q185" s="8">
        <f>'[1]Removal pace breakdown'!P462</f>
        <v>0</v>
      </c>
      <c r="R185" s="8">
        <f>'[1]Removal pace breakdown'!Q462</f>
        <v>1.6</v>
      </c>
      <c r="S185" s="16">
        <f>'[1]Removal pace breakdown'!R462</f>
        <v>8.3000000000000007</v>
      </c>
      <c r="T185" s="8">
        <f>'[1]Removal pace breakdown'!S462</f>
        <v>7.25</v>
      </c>
      <c r="U185" s="8">
        <f>'[1]Removal pace breakdown'!T462</f>
        <v>2.2000000000000002</v>
      </c>
      <c r="V185" s="8">
        <f>'[1]Removal pace breakdown'!U462</f>
        <v>15.2</v>
      </c>
      <c r="W185" s="16">
        <f>'[1]Removal pace breakdown'!V462</f>
        <v>2</v>
      </c>
      <c r="X185" s="16">
        <f>'[1]Removal pace breakdown'!W462</f>
        <v>7</v>
      </c>
      <c r="Y185" s="8">
        <f>'[1]Removal pace breakdown'!X462</f>
        <v>2</v>
      </c>
      <c r="Z185" s="8">
        <f>'[1]Removal pace breakdown'!Y462</f>
        <v>0</v>
      </c>
      <c r="AA185" s="16">
        <f>'[1]Removal pace breakdown'!Z462</f>
        <v>0.3</v>
      </c>
      <c r="AB185" s="16">
        <f>'[1]Removal pace breakdown'!AA462</f>
        <v>0</v>
      </c>
      <c r="AC185" s="8">
        <f>'[1]Removal pace breakdown'!AB462</f>
        <v>0.9</v>
      </c>
      <c r="AD185" s="8">
        <f>'[1]Removal pace breakdown'!AC462</f>
        <v>2.4</v>
      </c>
      <c r="AE185" s="8">
        <f>'[1]Removal pace breakdown'!AD462</f>
        <v>0.2</v>
      </c>
      <c r="AF185" s="16">
        <f>'[1]Removal pace breakdown'!AE462</f>
        <v>0</v>
      </c>
      <c r="AG185" s="16">
        <f>'[1]Removal pace breakdown'!AF462</f>
        <v>0</v>
      </c>
      <c r="AH185" s="8">
        <f>'[1]Removal pace breakdown'!AG462</f>
        <v>0</v>
      </c>
      <c r="AI185" s="8">
        <f>'[1]Removal pace breakdown'!AH462</f>
        <v>9</v>
      </c>
      <c r="AJ185" s="8">
        <f>'[1]Removal pace breakdown'!AI462</f>
        <v>0.6</v>
      </c>
      <c r="AK185" s="8">
        <f>'[1]Removal pace breakdown'!AJ462</f>
        <v>0</v>
      </c>
      <c r="AL185" s="8">
        <f>'[1]Removal pace breakdown'!AK462</f>
        <v>12</v>
      </c>
      <c r="AM185" s="8">
        <f>'[1]Removal pace breakdown'!AL462</f>
        <v>4</v>
      </c>
      <c r="AN185" s="8">
        <f>'[1]Removal pace breakdown'!AM462</f>
        <v>1.3</v>
      </c>
      <c r="AO185" s="8">
        <f>'[1]Removal pace breakdown'!AN462</f>
        <v>0</v>
      </c>
      <c r="AP185" s="8">
        <f>'[1]Removal pace breakdown'!AO462</f>
        <v>1</v>
      </c>
      <c r="AQ185" s="8">
        <f>'[1]Removal pace breakdown'!AP462</f>
        <v>6.43</v>
      </c>
      <c r="AR185" s="17">
        <f t="shared" si="85"/>
        <v>308.5</v>
      </c>
      <c r="AS185" s="17">
        <f t="shared" si="87"/>
        <v>15.5</v>
      </c>
      <c r="AT185" s="17">
        <f t="shared" si="88"/>
        <v>93.4</v>
      </c>
      <c r="AU185" s="17">
        <f t="shared" si="89"/>
        <v>80.929999999999993</v>
      </c>
      <c r="AV185" s="17">
        <f t="shared" si="90"/>
        <v>92.070000000000007</v>
      </c>
      <c r="AW185" s="17">
        <f t="shared" si="91"/>
        <v>26.6</v>
      </c>
      <c r="AX185" s="63">
        <f t="shared" si="92"/>
        <v>2159.5</v>
      </c>
    </row>
    <row r="186" spans="1:50">
      <c r="A186" s="56" t="str">
        <f t="shared" si="86"/>
        <v>201935</v>
      </c>
      <c r="B186" s="15">
        <f>'[1]Removal pace breakdown'!A463</f>
        <v>43707</v>
      </c>
      <c r="C186" s="8">
        <f>'[1]Removal pace breakdown'!B463</f>
        <v>33</v>
      </c>
      <c r="D186" s="8">
        <f>'[1]Removal pace breakdown'!C463</f>
        <v>21.2</v>
      </c>
      <c r="E186" s="95">
        <f>'[1]Removal pace breakdown'!D463</f>
        <v>29</v>
      </c>
      <c r="F186" s="95">
        <f>'[1]Removal pace breakdown'!E463</f>
        <v>34.4</v>
      </c>
      <c r="G186" s="8">
        <f>'[1]Removal pace breakdown'!F463</f>
        <v>14.5</v>
      </c>
      <c r="H186" s="8">
        <f>'[1]Removal pace breakdown'!G463</f>
        <v>25</v>
      </c>
      <c r="I186" s="8">
        <f>'[1]Removal pace breakdown'!H463</f>
        <v>13.4</v>
      </c>
      <c r="J186" s="16">
        <f>'[1]Removal pace breakdown'!I463</f>
        <v>8</v>
      </c>
      <c r="K186" s="8">
        <f>'[1]Removal pace breakdown'!J463</f>
        <v>7</v>
      </c>
      <c r="L186" s="8">
        <f>'[1]Removal pace breakdown'!K463</f>
        <v>5.5</v>
      </c>
      <c r="M186" s="8">
        <f>'[1]Removal pace breakdown'!L463</f>
        <v>6</v>
      </c>
      <c r="N186" s="8">
        <f>'[1]Removal pace breakdown'!M463</f>
        <v>17.5</v>
      </c>
      <c r="O186" s="8">
        <f>'[1]Removal pace breakdown'!N463</f>
        <v>8</v>
      </c>
      <c r="P186" s="8">
        <f>'[1]Removal pace breakdown'!O463</f>
        <v>7</v>
      </c>
      <c r="Q186" s="8">
        <f>'[1]Removal pace breakdown'!P463</f>
        <v>0</v>
      </c>
      <c r="R186" s="8">
        <f>'[1]Removal pace breakdown'!Q463</f>
        <v>1.7</v>
      </c>
      <c r="S186" s="16">
        <f>'[1]Removal pace breakdown'!R463</f>
        <v>8.1999999999999993</v>
      </c>
      <c r="T186" s="8">
        <f>'[1]Removal pace breakdown'!S463</f>
        <v>7.5</v>
      </c>
      <c r="U186" s="8">
        <f>'[1]Removal pace breakdown'!T463</f>
        <v>3</v>
      </c>
      <c r="V186" s="8">
        <f>'[1]Removal pace breakdown'!U463</f>
        <v>10.8</v>
      </c>
      <c r="W186" s="16">
        <f>'[1]Removal pace breakdown'!V463</f>
        <v>2</v>
      </c>
      <c r="X186" s="16">
        <f>'[1]Removal pace breakdown'!W463</f>
        <v>6.5</v>
      </c>
      <c r="Y186" s="8">
        <f>'[1]Removal pace breakdown'!X463</f>
        <v>1</v>
      </c>
      <c r="Z186" s="8">
        <f>'[1]Removal pace breakdown'!Y463</f>
        <v>0</v>
      </c>
      <c r="AA186" s="16">
        <f>'[1]Removal pace breakdown'!Z463</f>
        <v>0.3</v>
      </c>
      <c r="AB186" s="16">
        <f>'[1]Removal pace breakdown'!AA463</f>
        <v>0</v>
      </c>
      <c r="AC186" s="8">
        <f>'[1]Removal pace breakdown'!AB463</f>
        <v>0.7</v>
      </c>
      <c r="AD186" s="8">
        <f>'[1]Removal pace breakdown'!AC463</f>
        <v>3</v>
      </c>
      <c r="AE186" s="8">
        <f>'[1]Removal pace breakdown'!AD463</f>
        <v>0.2</v>
      </c>
      <c r="AF186" s="16">
        <f>'[1]Removal pace breakdown'!AE463</f>
        <v>0</v>
      </c>
      <c r="AG186" s="16">
        <f>'[1]Removal pace breakdown'!AF463</f>
        <v>0</v>
      </c>
      <c r="AH186" s="8">
        <f>'[1]Removal pace breakdown'!AG463</f>
        <v>0</v>
      </c>
      <c r="AI186" s="8">
        <f>'[1]Removal pace breakdown'!AH463</f>
        <v>9</v>
      </c>
      <c r="AJ186" s="8">
        <f>'[1]Removal pace breakdown'!AI463</f>
        <v>1.1000000000000001</v>
      </c>
      <c r="AK186" s="8">
        <f>'[1]Removal pace breakdown'!AJ463</f>
        <v>0</v>
      </c>
      <c r="AL186" s="8">
        <f>'[1]Removal pace breakdown'!AK463</f>
        <v>12</v>
      </c>
      <c r="AM186" s="8">
        <f>'[1]Removal pace breakdown'!AL463</f>
        <v>4</v>
      </c>
      <c r="AN186" s="8">
        <f>'[1]Removal pace breakdown'!AM463</f>
        <v>1.3</v>
      </c>
      <c r="AO186" s="8">
        <f>'[1]Removal pace breakdown'!AN463</f>
        <v>0</v>
      </c>
      <c r="AP186" s="8">
        <f>'[1]Removal pace breakdown'!AO463</f>
        <v>1</v>
      </c>
      <c r="AQ186" s="8">
        <f>'[1]Removal pace breakdown'!AP463</f>
        <v>7.6</v>
      </c>
      <c r="AR186" s="17">
        <f t="shared" si="85"/>
        <v>310.40000000000003</v>
      </c>
      <c r="AS186" s="17">
        <f t="shared" si="87"/>
        <v>17.600000000000001</v>
      </c>
      <c r="AT186" s="17">
        <f t="shared" si="88"/>
        <v>100.4</v>
      </c>
      <c r="AU186" s="17">
        <f t="shared" si="89"/>
        <v>82.7</v>
      </c>
      <c r="AV186" s="17">
        <f t="shared" si="90"/>
        <v>84.7</v>
      </c>
      <c r="AW186" s="17">
        <f t="shared" si="91"/>
        <v>25</v>
      </c>
      <c r="AX186" s="63">
        <f t="shared" si="92"/>
        <v>2172.8000000000002</v>
      </c>
    </row>
    <row r="187" spans="1:50">
      <c r="A187" s="56" t="str">
        <f t="shared" si="86"/>
        <v>201936</v>
      </c>
      <c r="B187" s="15">
        <f>'[1]Removal pace breakdown'!A464</f>
        <v>43714</v>
      </c>
      <c r="C187" s="8">
        <f>'[1]Removal pace breakdown'!B464</f>
        <v>34</v>
      </c>
      <c r="D187" s="8">
        <f>'[1]Removal pace breakdown'!C464</f>
        <v>20.3</v>
      </c>
      <c r="E187" s="95">
        <f>'[1]Removal pace breakdown'!D464</f>
        <v>30</v>
      </c>
      <c r="F187" s="95">
        <f>'[1]Removal pace breakdown'!E464</f>
        <v>33.81</v>
      </c>
      <c r="G187" s="8">
        <f>'[1]Removal pace breakdown'!F464</f>
        <v>15.8</v>
      </c>
      <c r="H187" s="8">
        <f>'[1]Removal pace breakdown'!G464</f>
        <v>26.5</v>
      </c>
      <c r="I187" s="8">
        <f>'[1]Removal pace breakdown'!H464</f>
        <v>12.1</v>
      </c>
      <c r="J187" s="16">
        <f>'[1]Removal pace breakdown'!I464</f>
        <v>8.5</v>
      </c>
      <c r="K187" s="8">
        <f>'[1]Removal pace breakdown'!J464</f>
        <v>10.72</v>
      </c>
      <c r="L187" s="8">
        <f>'[1]Removal pace breakdown'!K464</f>
        <v>6</v>
      </c>
      <c r="M187" s="8">
        <f>'[1]Removal pace breakdown'!L464</f>
        <v>6</v>
      </c>
      <c r="N187" s="8">
        <f>'[1]Removal pace breakdown'!M464</f>
        <v>17.8</v>
      </c>
      <c r="O187" s="8">
        <f>'[1]Removal pace breakdown'!N464</f>
        <v>7</v>
      </c>
      <c r="P187" s="8">
        <f>'[1]Removal pace breakdown'!O464</f>
        <v>7.5</v>
      </c>
      <c r="Q187" s="8">
        <f>'[1]Removal pace breakdown'!P464</f>
        <v>0</v>
      </c>
      <c r="R187" s="8">
        <f>'[1]Removal pace breakdown'!Q464</f>
        <v>1.8</v>
      </c>
      <c r="S187" s="16">
        <f>'[1]Removal pace breakdown'!R464</f>
        <v>7.9</v>
      </c>
      <c r="T187" s="8">
        <f>'[1]Removal pace breakdown'!S464</f>
        <v>7.25</v>
      </c>
      <c r="U187" s="8">
        <f>'[1]Removal pace breakdown'!T464</f>
        <v>1.3</v>
      </c>
      <c r="V187" s="8">
        <f>'[1]Removal pace breakdown'!U464</f>
        <v>13.6</v>
      </c>
      <c r="W187" s="16">
        <f>'[1]Removal pace breakdown'!V464</f>
        <v>2</v>
      </c>
      <c r="X187" s="16">
        <f>'[1]Removal pace breakdown'!W464</f>
        <v>6</v>
      </c>
      <c r="Y187" s="8">
        <f>'[1]Removal pace breakdown'!X464</f>
        <v>2</v>
      </c>
      <c r="Z187" s="8">
        <f>'[1]Removal pace breakdown'!Y464</f>
        <v>0</v>
      </c>
      <c r="AA187" s="16">
        <f>'[1]Removal pace breakdown'!Z464</f>
        <v>0.45</v>
      </c>
      <c r="AB187" s="16">
        <f>'[1]Removal pace breakdown'!AA464</f>
        <v>0</v>
      </c>
      <c r="AC187" s="8">
        <f>'[1]Removal pace breakdown'!AB464</f>
        <v>0.3</v>
      </c>
      <c r="AD187" s="8">
        <f>'[1]Removal pace breakdown'!AC464</f>
        <v>3</v>
      </c>
      <c r="AE187" s="8">
        <f>'[1]Removal pace breakdown'!AD464</f>
        <v>0.2</v>
      </c>
      <c r="AF187" s="16">
        <f>'[1]Removal pace breakdown'!AE464</f>
        <v>0</v>
      </c>
      <c r="AG187" s="16">
        <f>'[1]Removal pace breakdown'!AF464</f>
        <v>0</v>
      </c>
      <c r="AH187" s="8">
        <f>'[1]Removal pace breakdown'!AG464</f>
        <v>0</v>
      </c>
      <c r="AI187" s="8">
        <f>'[1]Removal pace breakdown'!AH464</f>
        <v>9</v>
      </c>
      <c r="AJ187" s="8">
        <f>'[1]Removal pace breakdown'!AI464</f>
        <v>1.6</v>
      </c>
      <c r="AK187" s="8">
        <f>'[1]Removal pace breakdown'!AJ464</f>
        <v>0</v>
      </c>
      <c r="AL187" s="8">
        <f>'[1]Removal pace breakdown'!AK464</f>
        <v>11</v>
      </c>
      <c r="AM187" s="8">
        <f>'[1]Removal pace breakdown'!AL464</f>
        <v>4</v>
      </c>
      <c r="AN187" s="8">
        <f>'[1]Removal pace breakdown'!AM464</f>
        <v>1.5</v>
      </c>
      <c r="AO187" s="8">
        <f>'[1]Removal pace breakdown'!AN464</f>
        <v>0</v>
      </c>
      <c r="AP187" s="8">
        <f>'[1]Removal pace breakdown'!AO464</f>
        <v>1</v>
      </c>
      <c r="AQ187" s="8">
        <f>'[1]Removal pace breakdown'!AP464</f>
        <v>8</v>
      </c>
      <c r="AR187" s="17">
        <f t="shared" si="85"/>
        <v>317.93000000000006</v>
      </c>
      <c r="AS187" s="17">
        <f t="shared" si="87"/>
        <v>17.600000000000001</v>
      </c>
      <c r="AT187" s="17">
        <f t="shared" si="88"/>
        <v>101.31</v>
      </c>
      <c r="AU187" s="17">
        <f t="shared" si="89"/>
        <v>82.1</v>
      </c>
      <c r="AV187" s="17">
        <f t="shared" si="90"/>
        <v>92.07</v>
      </c>
      <c r="AW187" s="17">
        <f t="shared" si="91"/>
        <v>24.849999999999998</v>
      </c>
      <c r="AX187" s="63">
        <f t="shared" si="92"/>
        <v>2225.5100000000002</v>
      </c>
    </row>
    <row r="188" spans="1:50">
      <c r="A188" s="56" t="str">
        <f t="shared" si="86"/>
        <v>201937</v>
      </c>
      <c r="B188" s="15">
        <f>'[1]Removal pace breakdown'!A465</f>
        <v>43721</v>
      </c>
      <c r="C188" s="8">
        <f>'[1]Removal pace breakdown'!B465</f>
        <v>32</v>
      </c>
      <c r="D188" s="8">
        <f>'[1]Removal pace breakdown'!C465</f>
        <v>19.7</v>
      </c>
      <c r="E188" s="95">
        <f>'[1]Removal pace breakdown'!D465</f>
        <v>29</v>
      </c>
      <c r="F188" s="95">
        <f>'[1]Removal pace breakdown'!E465</f>
        <v>36.5</v>
      </c>
      <c r="G188" s="8">
        <f>'[1]Removal pace breakdown'!F465</f>
        <v>17</v>
      </c>
      <c r="H188" s="8">
        <f>'[1]Removal pace breakdown'!G465</f>
        <v>26</v>
      </c>
      <c r="I188" s="8">
        <f>'[1]Removal pace breakdown'!H465</f>
        <v>11.4</v>
      </c>
      <c r="J188" s="16">
        <f>'[1]Removal pace breakdown'!I465</f>
        <v>8</v>
      </c>
      <c r="K188" s="8">
        <f>'[1]Removal pace breakdown'!J465</f>
        <v>9.17</v>
      </c>
      <c r="L188" s="8">
        <f>'[1]Removal pace breakdown'!K465</f>
        <v>5</v>
      </c>
      <c r="M188" s="8">
        <f>'[1]Removal pace breakdown'!L465</f>
        <v>6</v>
      </c>
      <c r="N188" s="8">
        <f>'[1]Removal pace breakdown'!M465</f>
        <v>18.2</v>
      </c>
      <c r="O188" s="8">
        <f>'[1]Removal pace breakdown'!N465</f>
        <v>7</v>
      </c>
      <c r="P188" s="8">
        <f>'[1]Removal pace breakdown'!O465</f>
        <v>8</v>
      </c>
      <c r="Q188" s="8">
        <f>'[1]Removal pace breakdown'!P465</f>
        <v>0</v>
      </c>
      <c r="R188" s="8">
        <f>'[1]Removal pace breakdown'!Q465</f>
        <v>2</v>
      </c>
      <c r="S188" s="16">
        <f>'[1]Removal pace breakdown'!R465</f>
        <v>7.9</v>
      </c>
      <c r="T188" s="8">
        <f>'[1]Removal pace breakdown'!S465</f>
        <v>8.75</v>
      </c>
      <c r="U188" s="8">
        <f>'[1]Removal pace breakdown'!T465</f>
        <v>3</v>
      </c>
      <c r="V188" s="8">
        <f>'[1]Removal pace breakdown'!U465</f>
        <v>14.3</v>
      </c>
      <c r="W188" s="16">
        <f>'[1]Removal pace breakdown'!V465</f>
        <v>2</v>
      </c>
      <c r="X188" s="16">
        <f>'[1]Removal pace breakdown'!W465</f>
        <v>5.5</v>
      </c>
      <c r="Y188" s="8">
        <f>'[1]Removal pace breakdown'!X465</f>
        <v>3</v>
      </c>
      <c r="Z188" s="8">
        <f>'[1]Removal pace breakdown'!Y465</f>
        <v>0</v>
      </c>
      <c r="AA188" s="16">
        <f>'[1]Removal pace breakdown'!Z465</f>
        <v>0.2</v>
      </c>
      <c r="AB188" s="16">
        <f>'[1]Removal pace breakdown'!AA465</f>
        <v>0</v>
      </c>
      <c r="AC188" s="8">
        <f>'[1]Removal pace breakdown'!AB465</f>
        <v>0</v>
      </c>
      <c r="AD188" s="8">
        <f>'[1]Removal pace breakdown'!AC465</f>
        <v>3.5</v>
      </c>
      <c r="AE188" s="8">
        <f>'[1]Removal pace breakdown'!AD465</f>
        <v>0.2</v>
      </c>
      <c r="AF188" s="16">
        <f>'[1]Removal pace breakdown'!AE465</f>
        <v>0</v>
      </c>
      <c r="AG188" s="16">
        <f>'[1]Removal pace breakdown'!AF465</f>
        <v>0</v>
      </c>
      <c r="AH188" s="8">
        <f>'[1]Removal pace breakdown'!AG465</f>
        <v>0</v>
      </c>
      <c r="AI188" s="8">
        <f>'[1]Removal pace breakdown'!AH465</f>
        <v>10</v>
      </c>
      <c r="AJ188" s="8">
        <f>'[1]Removal pace breakdown'!AI465</f>
        <v>1.8</v>
      </c>
      <c r="AK188" s="8">
        <f>'[1]Removal pace breakdown'!AJ465</f>
        <v>0</v>
      </c>
      <c r="AL188" s="8">
        <f>'[1]Removal pace breakdown'!AK465</f>
        <v>8</v>
      </c>
      <c r="AM188" s="8">
        <f>'[1]Removal pace breakdown'!AL465</f>
        <v>4</v>
      </c>
      <c r="AN188" s="8">
        <f>'[1]Removal pace breakdown'!AM465</f>
        <v>1.5</v>
      </c>
      <c r="AO188" s="8">
        <f>'[1]Removal pace breakdown'!AN465</f>
        <v>0</v>
      </c>
      <c r="AP188" s="8">
        <f>'[1]Removal pace breakdown'!AO465</f>
        <v>1</v>
      </c>
      <c r="AQ188" s="8">
        <f>'[1]Removal pace breakdown'!AP465</f>
        <v>6.7</v>
      </c>
      <c r="AR188" s="17">
        <f t="shared" ref="AR188:AR218" si="93">SUM(C188:AQ188)</f>
        <v>316.31999999999994</v>
      </c>
      <c r="AS188" s="17">
        <f t="shared" si="87"/>
        <v>17.3</v>
      </c>
      <c r="AT188" s="17">
        <f t="shared" si="88"/>
        <v>99.5</v>
      </c>
      <c r="AU188" s="17">
        <f t="shared" si="89"/>
        <v>77.5</v>
      </c>
      <c r="AV188" s="17">
        <f t="shared" si="90"/>
        <v>98.42</v>
      </c>
      <c r="AW188" s="17">
        <f t="shared" si="91"/>
        <v>23.599999999999998</v>
      </c>
      <c r="AX188" s="63">
        <f t="shared" si="92"/>
        <v>2214.2399999999998</v>
      </c>
    </row>
    <row r="189" spans="1:50">
      <c r="A189" s="56" t="str">
        <f t="shared" si="86"/>
        <v>201938</v>
      </c>
      <c r="B189" s="15">
        <f>'[1]Removal pace breakdown'!A466</f>
        <v>43728</v>
      </c>
      <c r="C189" s="8">
        <f>'[1]Removal pace breakdown'!B466</f>
        <v>31</v>
      </c>
      <c r="D189" s="8">
        <f>'[1]Removal pace breakdown'!C466</f>
        <v>20.3</v>
      </c>
      <c r="E189" s="96">
        <f>'[1]Removal pace breakdown'!D466</f>
        <v>31</v>
      </c>
      <c r="F189" s="95">
        <f>'[1]Removal pace breakdown'!E466</f>
        <v>35.11</v>
      </c>
      <c r="G189" s="8">
        <f>'[1]Removal pace breakdown'!F466</f>
        <v>16</v>
      </c>
      <c r="H189" s="8">
        <f>'[1]Removal pace breakdown'!G466</f>
        <v>26</v>
      </c>
      <c r="I189" s="8">
        <f>'[1]Removal pace breakdown'!H466</f>
        <v>12.1</v>
      </c>
      <c r="J189" s="16">
        <f>'[1]Removal pace breakdown'!I466</f>
        <v>6</v>
      </c>
      <c r="K189" s="8">
        <f>'[1]Removal pace breakdown'!J466</f>
        <v>8.52</v>
      </c>
      <c r="L189" s="8">
        <f>'[1]Removal pace breakdown'!K466</f>
        <v>6</v>
      </c>
      <c r="M189" s="8">
        <f>'[1]Removal pace breakdown'!L466</f>
        <v>6</v>
      </c>
      <c r="N189" s="8">
        <f>'[1]Removal pace breakdown'!M466</f>
        <v>15.8</v>
      </c>
      <c r="O189" s="8">
        <f>'[1]Removal pace breakdown'!N466</f>
        <v>7</v>
      </c>
      <c r="P189" s="8">
        <f>'[1]Removal pace breakdown'!O466</f>
        <v>9</v>
      </c>
      <c r="Q189" s="8">
        <f>'[1]Removal pace breakdown'!P466</f>
        <v>0</v>
      </c>
      <c r="R189" s="8">
        <f>'[1]Removal pace breakdown'!Q466</f>
        <v>2</v>
      </c>
      <c r="S189" s="16">
        <f>'[1]Removal pace breakdown'!R466</f>
        <v>7.6</v>
      </c>
      <c r="T189" s="8">
        <f>'[1]Removal pace breakdown'!S466</f>
        <v>9.5</v>
      </c>
      <c r="U189" s="8">
        <f>'[1]Removal pace breakdown'!T466</f>
        <v>3.5</v>
      </c>
      <c r="V189" s="97">
        <f>'[1]Removal pace breakdown'!U466</f>
        <v>8.8000000000000007</v>
      </c>
      <c r="W189" s="16">
        <f>'[1]Removal pace breakdown'!V466</f>
        <v>2</v>
      </c>
      <c r="X189" s="16">
        <f>'[1]Removal pace breakdown'!W466</f>
        <v>6</v>
      </c>
      <c r="Y189" s="8">
        <f>'[1]Removal pace breakdown'!X466</f>
        <v>2.5</v>
      </c>
      <c r="Z189" s="8">
        <f>'[1]Removal pace breakdown'!Y466</f>
        <v>0</v>
      </c>
      <c r="AA189" s="16">
        <f>'[1]Removal pace breakdown'!Z466</f>
        <v>0.3</v>
      </c>
      <c r="AB189" s="16">
        <f>'[1]Removal pace breakdown'!AA466</f>
        <v>0</v>
      </c>
      <c r="AC189" s="8">
        <f>'[1]Removal pace breakdown'!AB466</f>
        <v>0</v>
      </c>
      <c r="AD189" s="8">
        <f>'[1]Removal pace breakdown'!AC466</f>
        <v>3.4</v>
      </c>
      <c r="AE189" s="8">
        <f>'[1]Removal pace breakdown'!AD466</f>
        <v>0.2</v>
      </c>
      <c r="AF189" s="16">
        <f>'[1]Removal pace breakdown'!AE466</f>
        <v>0</v>
      </c>
      <c r="AG189" s="16">
        <f>'[1]Removal pace breakdown'!AF466</f>
        <v>0</v>
      </c>
      <c r="AH189" s="8">
        <f>'[1]Removal pace breakdown'!AG466</f>
        <v>0</v>
      </c>
      <c r="AI189" s="8">
        <f>'[1]Removal pace breakdown'!AH466</f>
        <v>11</v>
      </c>
      <c r="AJ189" s="8">
        <f>'[1]Removal pace breakdown'!AI466</f>
        <v>2.1</v>
      </c>
      <c r="AK189" s="8">
        <f>'[1]Removal pace breakdown'!AJ466</f>
        <v>0</v>
      </c>
      <c r="AL189" s="97">
        <f>'[1]Removal pace breakdown'!AK466</f>
        <v>13</v>
      </c>
      <c r="AM189" s="8">
        <f>'[1]Removal pace breakdown'!AL466</f>
        <v>4</v>
      </c>
      <c r="AN189" s="8">
        <f>'[1]Removal pace breakdown'!AM466</f>
        <v>1.6</v>
      </c>
      <c r="AO189" s="8">
        <f>'[1]Removal pace breakdown'!AN466</f>
        <v>0</v>
      </c>
      <c r="AP189" s="8">
        <f>'[1]Removal pace breakdown'!AO466</f>
        <v>1</v>
      </c>
      <c r="AQ189" s="8">
        <f>'[1]Removal pace breakdown'!AP466</f>
        <v>5.9</v>
      </c>
      <c r="AR189" s="17">
        <f t="shared" si="93"/>
        <v>314.23</v>
      </c>
      <c r="AS189" s="17">
        <f t="shared" si="87"/>
        <v>18.5</v>
      </c>
      <c r="AT189" s="17">
        <f t="shared" si="88"/>
        <v>105.11</v>
      </c>
      <c r="AU189" s="17">
        <f t="shared" si="89"/>
        <v>77.100000000000009</v>
      </c>
      <c r="AV189" s="17">
        <f t="shared" si="90"/>
        <v>91.62</v>
      </c>
      <c r="AW189" s="17">
        <f t="shared" si="91"/>
        <v>21.900000000000002</v>
      </c>
      <c r="AX189" s="63">
        <f t="shared" si="92"/>
        <v>2199.61</v>
      </c>
    </row>
    <row r="190" spans="1:50">
      <c r="A190" s="56" t="str">
        <f t="shared" si="86"/>
        <v>201939</v>
      </c>
      <c r="B190" s="15">
        <f>'[1]Removal pace breakdown'!A467</f>
        <v>43735</v>
      </c>
      <c r="C190" s="8">
        <f>'[1]Removal pace breakdown'!B467</f>
        <v>30</v>
      </c>
      <c r="D190" s="8">
        <f>'[1]Removal pace breakdown'!C467</f>
        <v>18.5</v>
      </c>
      <c r="E190" s="96">
        <f>'[1]Removal pace breakdown'!D467</f>
        <v>19</v>
      </c>
      <c r="F190" s="95">
        <f>'[1]Removal pace breakdown'!E467</f>
        <v>22.01</v>
      </c>
      <c r="G190" s="8">
        <f>'[1]Removal pace breakdown'!F467</f>
        <v>16.7</v>
      </c>
      <c r="H190" s="8">
        <f>'[1]Removal pace breakdown'!G467</f>
        <v>25</v>
      </c>
      <c r="I190" s="8">
        <f>'[1]Removal pace breakdown'!H467</f>
        <v>11.4</v>
      </c>
      <c r="J190" s="16">
        <f>'[1]Removal pace breakdown'!I467</f>
        <v>10.5</v>
      </c>
      <c r="K190" s="8">
        <f>'[1]Removal pace breakdown'!J467</f>
        <v>11.41</v>
      </c>
      <c r="L190" s="8">
        <f>'[1]Removal pace breakdown'!K467</f>
        <v>5.5</v>
      </c>
      <c r="M190" s="8">
        <f>'[1]Removal pace breakdown'!L467</f>
        <v>6</v>
      </c>
      <c r="N190" s="8">
        <f>'[1]Removal pace breakdown'!M467</f>
        <v>15.5</v>
      </c>
      <c r="O190" s="8">
        <f>'[1]Removal pace breakdown'!N467</f>
        <v>7.2</v>
      </c>
      <c r="P190" s="8">
        <f>'[1]Removal pace breakdown'!O467</f>
        <v>7.5</v>
      </c>
      <c r="Q190" s="8">
        <f>'[1]Removal pace breakdown'!P467</f>
        <v>0</v>
      </c>
      <c r="R190" s="8">
        <f>'[1]Removal pace breakdown'!Q467</f>
        <v>1.8</v>
      </c>
      <c r="S190" s="16">
        <f>'[1]Removal pace breakdown'!R467</f>
        <v>7.2</v>
      </c>
      <c r="T190" s="8">
        <f>'[1]Removal pace breakdown'!S467</f>
        <v>9.25</v>
      </c>
      <c r="U190" s="8">
        <f>'[1]Removal pace breakdown'!T467</f>
        <v>4</v>
      </c>
      <c r="V190" s="97">
        <f>'[1]Removal pace breakdown'!U467</f>
        <v>9.1</v>
      </c>
      <c r="W190" s="16">
        <f>'[1]Removal pace breakdown'!V467</f>
        <v>2</v>
      </c>
      <c r="X190" s="16">
        <f>'[1]Removal pace breakdown'!W467</f>
        <v>5.5</v>
      </c>
      <c r="Y190" s="8">
        <f>'[1]Removal pace breakdown'!X467</f>
        <v>2</v>
      </c>
      <c r="Z190" s="8">
        <f>'[1]Removal pace breakdown'!Y467</f>
        <v>0</v>
      </c>
      <c r="AA190" s="16">
        <f>'[1]Removal pace breakdown'!Z467</f>
        <v>0.3</v>
      </c>
      <c r="AB190" s="16">
        <f>'[1]Removal pace breakdown'!AA467</f>
        <v>0</v>
      </c>
      <c r="AC190" s="8">
        <f>'[1]Removal pace breakdown'!AB467</f>
        <v>0.8</v>
      </c>
      <c r="AD190" s="8">
        <f>'[1]Removal pace breakdown'!AC467</f>
        <v>3.2</v>
      </c>
      <c r="AE190" s="8">
        <f>'[1]Removal pace breakdown'!AD467</f>
        <v>0</v>
      </c>
      <c r="AF190" s="16">
        <f>'[1]Removal pace breakdown'!AE467</f>
        <v>0</v>
      </c>
      <c r="AG190" s="16">
        <f>'[1]Removal pace breakdown'!AF467</f>
        <v>0</v>
      </c>
      <c r="AH190" s="8">
        <f>'[1]Removal pace breakdown'!AG467</f>
        <v>0</v>
      </c>
      <c r="AI190" s="8">
        <f>'[1]Removal pace breakdown'!AH467</f>
        <v>11</v>
      </c>
      <c r="AJ190" s="8">
        <f>'[1]Removal pace breakdown'!AI467</f>
        <v>2</v>
      </c>
      <c r="AK190" s="8">
        <f>'[1]Removal pace breakdown'!AJ467</f>
        <v>0</v>
      </c>
      <c r="AL190" s="97">
        <f>'[1]Removal pace breakdown'!AK467</f>
        <v>8</v>
      </c>
      <c r="AM190" s="8">
        <f>'[1]Removal pace breakdown'!AL467</f>
        <v>4</v>
      </c>
      <c r="AN190" s="8">
        <f>'[1]Removal pace breakdown'!AM467</f>
        <v>1.7</v>
      </c>
      <c r="AO190" s="8">
        <f>'[1]Removal pace breakdown'!AN467</f>
        <v>0</v>
      </c>
      <c r="AP190" s="8">
        <f>'[1]Removal pace breakdown'!AO467</f>
        <v>1</v>
      </c>
      <c r="AQ190" s="8">
        <f>'[1]Removal pace breakdown'!AP467</f>
        <v>8.0399999999999991</v>
      </c>
      <c r="AR190" s="17">
        <f t="shared" si="93"/>
        <v>287.11</v>
      </c>
      <c r="AS190" s="17">
        <f t="shared" si="87"/>
        <v>17.899999999999999</v>
      </c>
      <c r="AT190" s="17">
        <f t="shared" si="88"/>
        <v>74.010000000000005</v>
      </c>
      <c r="AU190" s="17">
        <f t="shared" si="89"/>
        <v>75.640000000000015</v>
      </c>
      <c r="AV190" s="17">
        <f t="shared" si="90"/>
        <v>94.059999999999988</v>
      </c>
      <c r="AW190" s="17">
        <f t="shared" si="91"/>
        <v>25.5</v>
      </c>
      <c r="AX190" s="63">
        <f t="shared" si="92"/>
        <v>2009.77</v>
      </c>
    </row>
    <row r="191" spans="1:50">
      <c r="A191" s="56" t="str">
        <f t="shared" si="86"/>
        <v>201941</v>
      </c>
      <c r="B191" s="15">
        <f>'[1]Removal pace breakdown'!A468</f>
        <v>43749</v>
      </c>
      <c r="C191" s="8">
        <f>'[1]Removal pace breakdown'!B468</f>
        <v>31</v>
      </c>
      <c r="D191" s="8">
        <f>'[1]Removal pace breakdown'!C468</f>
        <v>17</v>
      </c>
      <c r="E191" s="96">
        <f>'[1]Removal pace breakdown'!D468</f>
        <v>24</v>
      </c>
      <c r="F191" s="95">
        <f>'[1]Removal pace breakdown'!E468</f>
        <v>34.950000000000003</v>
      </c>
      <c r="G191" s="8">
        <f>'[1]Removal pace breakdown'!F468</f>
        <v>17</v>
      </c>
      <c r="H191" s="8">
        <f>'[1]Removal pace breakdown'!G468</f>
        <v>26.5</v>
      </c>
      <c r="I191" s="8">
        <f>'[1]Removal pace breakdown'!H468</f>
        <v>12.2</v>
      </c>
      <c r="J191" s="16">
        <f>'[1]Removal pace breakdown'!I468</f>
        <v>9</v>
      </c>
      <c r="K191" s="8">
        <f>'[1]Removal pace breakdown'!J468</f>
        <v>10.25</v>
      </c>
      <c r="L191" s="8">
        <f>'[1]Removal pace breakdown'!K468</f>
        <v>5.3</v>
      </c>
      <c r="M191" s="8">
        <f>'[1]Removal pace breakdown'!L468</f>
        <v>6</v>
      </c>
      <c r="N191" s="8">
        <f>'[1]Removal pace breakdown'!M468</f>
        <v>15.8</v>
      </c>
      <c r="O191" s="8">
        <f>'[1]Removal pace breakdown'!N468</f>
        <v>7</v>
      </c>
      <c r="P191" s="8">
        <f>'[1]Removal pace breakdown'!O468</f>
        <v>8</v>
      </c>
      <c r="Q191" s="8">
        <f>'[1]Removal pace breakdown'!P468</f>
        <v>0</v>
      </c>
      <c r="R191" s="8">
        <f>'[1]Removal pace breakdown'!Q468</f>
        <v>1.7</v>
      </c>
      <c r="S191" s="16">
        <f>'[1]Removal pace breakdown'!R468</f>
        <v>7.3</v>
      </c>
      <c r="T191" s="8">
        <f>'[1]Removal pace breakdown'!S468</f>
        <v>9.25</v>
      </c>
      <c r="U191" s="8">
        <f>'[1]Removal pace breakdown'!T468</f>
        <v>1.4</v>
      </c>
      <c r="V191" s="97">
        <f>'[1]Removal pace breakdown'!U468</f>
        <v>15.4</v>
      </c>
      <c r="W191" s="16">
        <f>'[1]Removal pace breakdown'!V468</f>
        <v>2</v>
      </c>
      <c r="X191" s="16">
        <f>'[1]Removal pace breakdown'!W468</f>
        <v>6</v>
      </c>
      <c r="Y191" s="8">
        <f>'[1]Removal pace breakdown'!X468</f>
        <v>3.5</v>
      </c>
      <c r="Z191" s="8">
        <f>'[1]Removal pace breakdown'!Y468</f>
        <v>0</v>
      </c>
      <c r="AA191" s="16">
        <f>'[1]Removal pace breakdown'!Z468</f>
        <v>0.2</v>
      </c>
      <c r="AB191" s="16">
        <f>'[1]Removal pace breakdown'!AA468</f>
        <v>0</v>
      </c>
      <c r="AC191" s="8">
        <f>'[1]Removal pace breakdown'!AB468</f>
        <v>1</v>
      </c>
      <c r="AD191" s="8">
        <f>'[1]Removal pace breakdown'!AC468</f>
        <v>3.5</v>
      </c>
      <c r="AE191" s="8">
        <f>'[1]Removal pace breakdown'!AD468</f>
        <v>0.1</v>
      </c>
      <c r="AF191" s="16">
        <f>'[1]Removal pace breakdown'!AE468</f>
        <v>0</v>
      </c>
      <c r="AG191" s="16">
        <f>'[1]Removal pace breakdown'!AF468</f>
        <v>0</v>
      </c>
      <c r="AH191" s="8">
        <f>'[1]Removal pace breakdown'!AG468</f>
        <v>0</v>
      </c>
      <c r="AI191" s="8">
        <f>'[1]Removal pace breakdown'!AH468</f>
        <v>10</v>
      </c>
      <c r="AJ191" s="8">
        <f>'[1]Removal pace breakdown'!AI468</f>
        <v>1.38</v>
      </c>
      <c r="AK191" s="8">
        <f>'[1]Removal pace breakdown'!AJ468</f>
        <v>0</v>
      </c>
      <c r="AL191" s="97">
        <f>'[1]Removal pace breakdown'!AK468</f>
        <v>8.5</v>
      </c>
      <c r="AM191" s="8">
        <f>'[1]Removal pace breakdown'!AL468</f>
        <v>4</v>
      </c>
      <c r="AN191" s="8">
        <f>'[1]Removal pace breakdown'!AM468</f>
        <v>1.2</v>
      </c>
      <c r="AO191" s="8">
        <f>'[1]Removal pace breakdown'!AN468</f>
        <v>0</v>
      </c>
      <c r="AP191" s="8">
        <f>'[1]Removal pace breakdown'!AO468</f>
        <v>1</v>
      </c>
      <c r="AQ191" s="8">
        <f>'[1]Removal pace breakdown'!AP468</f>
        <v>8.07</v>
      </c>
      <c r="AR191" s="17">
        <f t="shared" si="93"/>
        <v>309.5</v>
      </c>
      <c r="AS191" s="17">
        <f t="shared" si="87"/>
        <v>17.18</v>
      </c>
      <c r="AT191" s="17">
        <f t="shared" si="88"/>
        <v>93.95</v>
      </c>
      <c r="AU191" s="17">
        <f t="shared" si="89"/>
        <v>75.569999999999993</v>
      </c>
      <c r="AV191" s="17">
        <f t="shared" si="90"/>
        <v>98.3</v>
      </c>
      <c r="AW191" s="17">
        <f t="shared" si="91"/>
        <v>24.5</v>
      </c>
      <c r="AX191" s="63">
        <f t="shared" si="92"/>
        <v>2166.5</v>
      </c>
    </row>
    <row r="192" spans="1:50">
      <c r="A192" s="56" t="str">
        <f t="shared" ref="A192:A218" si="94">YEAR(B192)&amp;WEEKNUM(B192)</f>
        <v>201942</v>
      </c>
      <c r="B192" s="15">
        <f>'[1]Removal pace breakdown'!A469</f>
        <v>43756</v>
      </c>
      <c r="C192" s="8">
        <f>'[1]Removal pace breakdown'!B469</f>
        <v>33</v>
      </c>
      <c r="D192" s="8">
        <f>'[1]Removal pace breakdown'!C469</f>
        <v>16</v>
      </c>
      <c r="E192" s="96">
        <f>'[1]Removal pace breakdown'!D469</f>
        <v>28.5</v>
      </c>
      <c r="F192" s="95">
        <f>'[1]Removal pace breakdown'!E469</f>
        <v>32.200000000000003</v>
      </c>
      <c r="G192" s="8">
        <f>'[1]Removal pace breakdown'!F469</f>
        <v>17.7</v>
      </c>
      <c r="H192" s="8">
        <f>'[1]Removal pace breakdown'!G469</f>
        <v>24</v>
      </c>
      <c r="I192" s="8">
        <f>'[1]Removal pace breakdown'!H469</f>
        <v>12.7</v>
      </c>
      <c r="J192" s="16">
        <f>'[1]Removal pace breakdown'!I469</f>
        <v>9.5</v>
      </c>
      <c r="K192" s="8">
        <f>'[1]Removal pace breakdown'!J469</f>
        <v>5.72</v>
      </c>
      <c r="L192" s="8">
        <f>'[1]Removal pace breakdown'!K469</f>
        <v>6.5</v>
      </c>
      <c r="M192" s="8">
        <f>'[1]Removal pace breakdown'!L469</f>
        <v>7</v>
      </c>
      <c r="N192" s="8">
        <f>'[1]Removal pace breakdown'!M469</f>
        <v>16</v>
      </c>
      <c r="O192" s="8">
        <f>'[1]Removal pace breakdown'!N469</f>
        <v>7.8</v>
      </c>
      <c r="P192" s="8">
        <f>'[1]Removal pace breakdown'!O469</f>
        <v>7.5</v>
      </c>
      <c r="Q192" s="8">
        <f>'[1]Removal pace breakdown'!P469</f>
        <v>0</v>
      </c>
      <c r="R192" s="8">
        <f>'[1]Removal pace breakdown'!Q469</f>
        <v>1.8</v>
      </c>
      <c r="S192" s="16">
        <f>'[1]Removal pace breakdown'!R469</f>
        <v>7.9</v>
      </c>
      <c r="T192" s="8">
        <f>'[1]Removal pace breakdown'!S469</f>
        <v>8.75</v>
      </c>
      <c r="U192" s="8">
        <f>'[1]Removal pace breakdown'!T469</f>
        <v>1.2</v>
      </c>
      <c r="V192" s="97">
        <f>'[1]Removal pace breakdown'!U469</f>
        <v>11.7</v>
      </c>
      <c r="W192" s="16">
        <f>'[1]Removal pace breakdown'!V469</f>
        <v>2</v>
      </c>
      <c r="X192" s="16">
        <f>'[1]Removal pace breakdown'!W469</f>
        <v>6.5</v>
      </c>
      <c r="Y192" s="8">
        <f>'[1]Removal pace breakdown'!X469</f>
        <v>3.5</v>
      </c>
      <c r="Z192" s="8">
        <f>'[1]Removal pace breakdown'!Y469</f>
        <v>0</v>
      </c>
      <c r="AA192" s="16">
        <f>'[1]Removal pace breakdown'!Z469</f>
        <v>0.15</v>
      </c>
      <c r="AB192" s="16">
        <f>'[1]Removal pace breakdown'!AA469</f>
        <v>0</v>
      </c>
      <c r="AC192" s="8">
        <f>'[1]Removal pace breakdown'!AB469</f>
        <v>0.8</v>
      </c>
      <c r="AD192" s="8">
        <f>'[1]Removal pace breakdown'!AC469</f>
        <v>3.3</v>
      </c>
      <c r="AE192" s="8">
        <f>'[1]Removal pace breakdown'!AD469</f>
        <v>0.2</v>
      </c>
      <c r="AF192" s="16">
        <f>'[1]Removal pace breakdown'!AE469</f>
        <v>0</v>
      </c>
      <c r="AG192" s="16">
        <f>'[1]Removal pace breakdown'!AF469</f>
        <v>0</v>
      </c>
      <c r="AH192" s="8">
        <f>'[1]Removal pace breakdown'!AG469</f>
        <v>0</v>
      </c>
      <c r="AI192" s="8">
        <f>'[1]Removal pace breakdown'!AH469</f>
        <v>8</v>
      </c>
      <c r="AJ192" s="8">
        <f>'[1]Removal pace breakdown'!AI469</f>
        <v>1.4</v>
      </c>
      <c r="AK192" s="8">
        <f>'[1]Removal pace breakdown'!AJ469</f>
        <v>0</v>
      </c>
      <c r="AL192" s="97">
        <f>'[1]Removal pace breakdown'!AK469</f>
        <v>9</v>
      </c>
      <c r="AM192" s="8">
        <f>'[1]Removal pace breakdown'!AL469</f>
        <v>4</v>
      </c>
      <c r="AN192" s="8">
        <f>'[1]Removal pace breakdown'!AM469</f>
        <v>1.2</v>
      </c>
      <c r="AO192" s="8">
        <f>'[1]Removal pace breakdown'!AN469</f>
        <v>0</v>
      </c>
      <c r="AP192" s="8">
        <f>'[1]Removal pace breakdown'!AO469</f>
        <v>1</v>
      </c>
      <c r="AQ192" s="8">
        <f>'[1]Removal pace breakdown'!AP469</f>
        <v>4.7</v>
      </c>
      <c r="AR192" s="17">
        <f t="shared" si="93"/>
        <v>301.21999999999997</v>
      </c>
      <c r="AS192" s="17">
        <f t="shared" ref="AS192:AS218" si="95">SUM(L192,O192,AD192,AJ192)</f>
        <v>19</v>
      </c>
      <c r="AT192" s="17">
        <f t="shared" ref="AT192:AT218" si="96">SUM(E192,F192,H192,Z192,AL192)</f>
        <v>93.7</v>
      </c>
      <c r="AU192" s="17">
        <f t="shared" ref="AU192:AU218" si="97">SUM(C192,D192,I192,M192,AN192,AQ192,AO192,AE192)</f>
        <v>74.800000000000011</v>
      </c>
      <c r="AV192" s="17">
        <f t="shared" ref="AV192:AV218" si="98">SUM(G192,K192,N192,P192,Q192,R192,U192,V192,Y192,AH192,AK192,AM192,AP192,AI192,AC192,T192)</f>
        <v>87.67</v>
      </c>
      <c r="AW192" s="17">
        <f t="shared" ref="AW192:AW218" si="99">SUM(J192,S192,W192,X192,AA192,AB192,AF192,AG192)</f>
        <v>26.049999999999997</v>
      </c>
      <c r="AX192" s="63">
        <f t="shared" si="92"/>
        <v>2108.54</v>
      </c>
    </row>
    <row r="193" spans="1:116">
      <c r="A193" s="56" t="str">
        <f t="shared" si="94"/>
        <v>201943</v>
      </c>
      <c r="B193" s="15">
        <f>'[1]Removal pace breakdown'!A470</f>
        <v>43763</v>
      </c>
      <c r="C193" s="8">
        <f>'[1]Removal pace breakdown'!B470</f>
        <v>26</v>
      </c>
      <c r="D193" s="8">
        <f>'[1]Removal pace breakdown'!C470</f>
        <v>18</v>
      </c>
      <c r="E193" s="96">
        <f>'[1]Removal pace breakdown'!D470</f>
        <v>13</v>
      </c>
      <c r="F193" s="95">
        <f>'[1]Removal pace breakdown'!E470</f>
        <v>17.350000000000001</v>
      </c>
      <c r="G193" s="8">
        <f>'[1]Removal pace breakdown'!F470</f>
        <v>15.1</v>
      </c>
      <c r="H193" s="8">
        <f>'[1]Removal pace breakdown'!G470</f>
        <v>22</v>
      </c>
      <c r="I193" s="8">
        <f>'[1]Removal pace breakdown'!H470</f>
        <v>13.8</v>
      </c>
      <c r="J193" s="16">
        <f>'[1]Removal pace breakdown'!I470</f>
        <v>9.8000000000000007</v>
      </c>
      <c r="K193" s="8">
        <f>'[1]Removal pace breakdown'!J470</f>
        <v>7.97</v>
      </c>
      <c r="L193" s="8">
        <f>'[1]Removal pace breakdown'!K470</f>
        <v>6.5</v>
      </c>
      <c r="M193" s="8">
        <f>'[1]Removal pace breakdown'!L470</f>
        <v>7</v>
      </c>
      <c r="N193" s="8">
        <f>'[1]Removal pace breakdown'!M470</f>
        <v>15.7</v>
      </c>
      <c r="O193" s="8">
        <f>'[1]Removal pace breakdown'!N470</f>
        <v>7.5</v>
      </c>
      <c r="P193" s="8">
        <f>'[1]Removal pace breakdown'!O470</f>
        <v>8</v>
      </c>
      <c r="Q193" s="8">
        <f>'[1]Removal pace breakdown'!P470</f>
        <v>0</v>
      </c>
      <c r="R193" s="8">
        <f>'[1]Removal pace breakdown'!Q470</f>
        <v>1.9</v>
      </c>
      <c r="S193" s="16">
        <f>'[1]Removal pace breakdown'!R470</f>
        <v>7.5</v>
      </c>
      <c r="T193" s="8">
        <f>'[1]Removal pace breakdown'!S470</f>
        <v>9.25</v>
      </c>
      <c r="U193" s="8">
        <f>'[1]Removal pace breakdown'!T470</f>
        <v>1.1000000000000001</v>
      </c>
      <c r="V193" s="97">
        <f>'[1]Removal pace breakdown'!U470</f>
        <v>13.9</v>
      </c>
      <c r="W193" s="16">
        <f>'[1]Removal pace breakdown'!V470</f>
        <v>2</v>
      </c>
      <c r="X193" s="16">
        <f>'[1]Removal pace breakdown'!W470</f>
        <v>8</v>
      </c>
      <c r="Y193" s="8">
        <f>'[1]Removal pace breakdown'!X470</f>
        <v>1.9</v>
      </c>
      <c r="Z193" s="8">
        <f>'[1]Removal pace breakdown'!Y470</f>
        <v>0</v>
      </c>
      <c r="AA193" s="16">
        <f>'[1]Removal pace breakdown'!Z470</f>
        <v>0.15</v>
      </c>
      <c r="AB193" s="16">
        <f>'[1]Removal pace breakdown'!AA470</f>
        <v>0</v>
      </c>
      <c r="AC193" s="8">
        <f>'[1]Removal pace breakdown'!AB470</f>
        <v>1.5</v>
      </c>
      <c r="AD193" s="8">
        <f>'[1]Removal pace breakdown'!AC470</f>
        <v>3.3</v>
      </c>
      <c r="AE193" s="8">
        <f>'[1]Removal pace breakdown'!AD470</f>
        <v>0.2</v>
      </c>
      <c r="AF193" s="16">
        <f>'[1]Removal pace breakdown'!AE470</f>
        <v>0</v>
      </c>
      <c r="AG193" s="16">
        <f>'[1]Removal pace breakdown'!AF470</f>
        <v>0</v>
      </c>
      <c r="AH193" s="8">
        <f>'[1]Removal pace breakdown'!AG470</f>
        <v>0.44</v>
      </c>
      <c r="AI193" s="8">
        <f>'[1]Removal pace breakdown'!AH470</f>
        <v>8</v>
      </c>
      <c r="AJ193" s="8">
        <f>'[1]Removal pace breakdown'!AI470</f>
        <v>1.38</v>
      </c>
      <c r="AK193" s="8">
        <f>'[1]Removal pace breakdown'!AJ470</f>
        <v>0</v>
      </c>
      <c r="AL193" s="97">
        <f>'[1]Removal pace breakdown'!AK470</f>
        <v>9</v>
      </c>
      <c r="AM193" s="8">
        <f>'[1]Removal pace breakdown'!AL470</f>
        <v>4</v>
      </c>
      <c r="AN193" s="8">
        <f>'[1]Removal pace breakdown'!AM470</f>
        <v>1</v>
      </c>
      <c r="AO193" s="8">
        <f>'[1]Removal pace breakdown'!AN470</f>
        <v>0</v>
      </c>
      <c r="AP193" s="8">
        <f>'[1]Removal pace breakdown'!AO470</f>
        <v>1</v>
      </c>
      <c r="AQ193" s="8">
        <f>'[1]Removal pace breakdown'!AP470</f>
        <v>5.2</v>
      </c>
      <c r="AR193" s="17">
        <f t="shared" si="93"/>
        <v>268.44</v>
      </c>
      <c r="AS193" s="17">
        <f t="shared" si="95"/>
        <v>18.68</v>
      </c>
      <c r="AT193" s="17">
        <f t="shared" si="96"/>
        <v>61.35</v>
      </c>
      <c r="AU193" s="17">
        <f t="shared" si="97"/>
        <v>71.2</v>
      </c>
      <c r="AV193" s="17">
        <f t="shared" si="98"/>
        <v>89.759999999999991</v>
      </c>
      <c r="AW193" s="17">
        <f t="shared" si="99"/>
        <v>27.45</v>
      </c>
      <c r="AX193" s="63">
        <f t="shared" si="92"/>
        <v>1879.08</v>
      </c>
    </row>
    <row r="194" spans="1:116">
      <c r="A194" s="56" t="str">
        <f t="shared" si="94"/>
        <v>201944</v>
      </c>
      <c r="B194" s="15">
        <f>'[1]Removal pace breakdown'!A471</f>
        <v>43770</v>
      </c>
      <c r="C194" s="8">
        <f>'[1]Removal pace breakdown'!B471</f>
        <v>30</v>
      </c>
      <c r="D194" s="8">
        <f>'[1]Removal pace breakdown'!C471</f>
        <v>18.899999999999999</v>
      </c>
      <c r="E194" s="96">
        <f>'[1]Removal pace breakdown'!D471</f>
        <v>26</v>
      </c>
      <c r="F194" s="95">
        <f>'[1]Removal pace breakdown'!E471</f>
        <v>38.65</v>
      </c>
      <c r="G194" s="8">
        <f>'[1]Removal pace breakdown'!F471</f>
        <v>13.5</v>
      </c>
      <c r="H194" s="8">
        <f>'[1]Removal pace breakdown'!G471</f>
        <v>24</v>
      </c>
      <c r="I194" s="8">
        <f>'[1]Removal pace breakdown'!H471</f>
        <v>13.5</v>
      </c>
      <c r="J194" s="16">
        <f>'[1]Removal pace breakdown'!I471</f>
        <v>9</v>
      </c>
      <c r="K194" s="8">
        <f>'[1]Removal pace breakdown'!J471</f>
        <v>9.4499999999999993</v>
      </c>
      <c r="L194" s="8">
        <f>'[1]Removal pace breakdown'!K471</f>
        <v>9.1999999999999993</v>
      </c>
      <c r="M194" s="8">
        <f>'[1]Removal pace breakdown'!L471</f>
        <v>7</v>
      </c>
      <c r="N194" s="8">
        <f>'[1]Removal pace breakdown'!M471</f>
        <v>16.8</v>
      </c>
      <c r="O194" s="8">
        <f>'[1]Removal pace breakdown'!N471</f>
        <v>11</v>
      </c>
      <c r="P194" s="8">
        <f>'[1]Removal pace breakdown'!O471</f>
        <v>6.5</v>
      </c>
      <c r="Q194" s="8">
        <f>'[1]Removal pace breakdown'!P471</f>
        <v>0</v>
      </c>
      <c r="R194" s="8">
        <f>'[1]Removal pace breakdown'!Q471</f>
        <v>1.7</v>
      </c>
      <c r="S194" s="16">
        <f>'[1]Removal pace breakdown'!R471</f>
        <v>7.8</v>
      </c>
      <c r="T194" s="8">
        <f>'[1]Removal pace breakdown'!S471</f>
        <v>9.25</v>
      </c>
      <c r="U194" s="8">
        <f>'[1]Removal pace breakdown'!T471</f>
        <v>0.74</v>
      </c>
      <c r="V194" s="97">
        <f>'[1]Removal pace breakdown'!U471</f>
        <v>12</v>
      </c>
      <c r="W194" s="16">
        <f>'[1]Removal pace breakdown'!V471</f>
        <v>2</v>
      </c>
      <c r="X194" s="16">
        <f>'[1]Removal pace breakdown'!W471</f>
        <v>7</v>
      </c>
      <c r="Y194" s="8">
        <f>'[1]Removal pace breakdown'!X471</f>
        <v>2.5</v>
      </c>
      <c r="Z194" s="8">
        <f>'[1]Removal pace breakdown'!Y471</f>
        <v>0</v>
      </c>
      <c r="AA194" s="16">
        <f>'[1]Removal pace breakdown'!Z471</f>
        <v>0.1</v>
      </c>
      <c r="AB194" s="16">
        <f>'[1]Removal pace breakdown'!AA471</f>
        <v>0</v>
      </c>
      <c r="AC194" s="8">
        <f>'[1]Removal pace breakdown'!AB471</f>
        <v>1.4</v>
      </c>
      <c r="AD194" s="8">
        <f>'[1]Removal pace breakdown'!AC471</f>
        <v>3.3</v>
      </c>
      <c r="AE194" s="8">
        <f>'[1]Removal pace breakdown'!AD471</f>
        <v>0.1</v>
      </c>
      <c r="AF194" s="16">
        <f>'[1]Removal pace breakdown'!AE471</f>
        <v>0</v>
      </c>
      <c r="AG194" s="16">
        <f>'[1]Removal pace breakdown'!AF471</f>
        <v>0</v>
      </c>
      <c r="AH194" s="8">
        <f>'[1]Removal pace breakdown'!AG471</f>
        <v>0</v>
      </c>
      <c r="AI194" s="8">
        <f>'[1]Removal pace breakdown'!AH471</f>
        <v>8</v>
      </c>
      <c r="AJ194" s="8">
        <f>'[1]Removal pace breakdown'!AI471</f>
        <v>2.4</v>
      </c>
      <c r="AK194" s="8">
        <f>'[1]Removal pace breakdown'!AJ471</f>
        <v>0</v>
      </c>
      <c r="AL194" s="97">
        <f>'[1]Removal pace breakdown'!AK471</f>
        <v>9</v>
      </c>
      <c r="AM194" s="8">
        <f>'[1]Removal pace breakdown'!AL471</f>
        <v>4</v>
      </c>
      <c r="AN194" s="8">
        <f>'[1]Removal pace breakdown'!AM471</f>
        <v>1.2</v>
      </c>
      <c r="AO194" s="8">
        <f>'[1]Removal pace breakdown'!AN471</f>
        <v>0</v>
      </c>
      <c r="AP194" s="8">
        <f>'[1]Removal pace breakdown'!AO471</f>
        <v>1</v>
      </c>
      <c r="AQ194" s="8">
        <f>'[1]Removal pace breakdown'!AP471</f>
        <v>5.2</v>
      </c>
      <c r="AR194" s="17">
        <f t="shared" si="93"/>
        <v>312.19</v>
      </c>
      <c r="AS194" s="17">
        <f t="shared" si="95"/>
        <v>25.9</v>
      </c>
      <c r="AT194" s="17">
        <f t="shared" si="96"/>
        <v>97.65</v>
      </c>
      <c r="AU194" s="17">
        <f t="shared" si="97"/>
        <v>75.900000000000006</v>
      </c>
      <c r="AV194" s="17">
        <f t="shared" si="98"/>
        <v>86.84</v>
      </c>
      <c r="AW194" s="17">
        <f t="shared" si="99"/>
        <v>25.900000000000002</v>
      </c>
      <c r="AX194" s="63">
        <f t="shared" si="92"/>
        <v>2185.33</v>
      </c>
    </row>
    <row r="195" spans="1:116">
      <c r="A195" s="56" t="str">
        <f t="shared" si="94"/>
        <v>201945</v>
      </c>
      <c r="B195" s="15">
        <f>'[1]Removal pace breakdown'!A472</f>
        <v>43777</v>
      </c>
      <c r="C195" s="8">
        <f>'[1]Removal pace breakdown'!B472</f>
        <v>30</v>
      </c>
      <c r="D195" s="8">
        <f>'[1]Removal pace breakdown'!C472</f>
        <v>19.7</v>
      </c>
      <c r="E195" s="96">
        <f>'[1]Removal pace breakdown'!D472</f>
        <v>30</v>
      </c>
      <c r="F195" s="95">
        <f>'[1]Removal pace breakdown'!E472</f>
        <v>35.6</v>
      </c>
      <c r="G195" s="8">
        <f>'[1]Removal pace breakdown'!F472</f>
        <v>13</v>
      </c>
      <c r="H195" s="8">
        <f>'[1]Removal pace breakdown'!G472</f>
        <v>18</v>
      </c>
      <c r="I195" s="8">
        <f>'[1]Removal pace breakdown'!H472</f>
        <v>13.3</v>
      </c>
      <c r="J195" s="16">
        <f>'[1]Removal pace breakdown'!I472</f>
        <v>12.5</v>
      </c>
      <c r="K195" s="8">
        <f>'[1]Removal pace breakdown'!J472</f>
        <v>5.04</v>
      </c>
      <c r="L195" s="8">
        <f>'[1]Removal pace breakdown'!K472</f>
        <v>9</v>
      </c>
      <c r="M195" s="8">
        <f>'[1]Removal pace breakdown'!L472</f>
        <v>7</v>
      </c>
      <c r="N195" s="8">
        <f>'[1]Removal pace breakdown'!M472</f>
        <v>15.5</v>
      </c>
      <c r="O195" s="8">
        <f>'[1]Removal pace breakdown'!N472</f>
        <v>7.6</v>
      </c>
      <c r="P195" s="8">
        <f>'[1]Removal pace breakdown'!O472</f>
        <v>5.5</v>
      </c>
      <c r="Q195" s="8">
        <f>'[1]Removal pace breakdown'!P472</f>
        <v>0</v>
      </c>
      <c r="R195" s="8">
        <f>'[1]Removal pace breakdown'!Q472</f>
        <v>1.8</v>
      </c>
      <c r="S195" s="16">
        <f>'[1]Removal pace breakdown'!R472</f>
        <v>7.7</v>
      </c>
      <c r="T195" s="8">
        <f>'[1]Removal pace breakdown'!S472</f>
        <v>8.25</v>
      </c>
      <c r="U195" s="8">
        <f>'[1]Removal pace breakdown'!T472</f>
        <v>1.1599999999999999</v>
      </c>
      <c r="V195" s="97">
        <f>'[1]Removal pace breakdown'!U472</f>
        <v>11</v>
      </c>
      <c r="W195" s="16">
        <f>'[1]Removal pace breakdown'!V472</f>
        <v>2</v>
      </c>
      <c r="X195" s="16">
        <f>'[1]Removal pace breakdown'!W472</f>
        <v>7</v>
      </c>
      <c r="Y195" s="8">
        <f>'[1]Removal pace breakdown'!X472</f>
        <v>2.5</v>
      </c>
      <c r="Z195" s="8">
        <f>'[1]Removal pace breakdown'!Y472</f>
        <v>0</v>
      </c>
      <c r="AA195" s="16">
        <f>'[1]Removal pace breakdown'!Z472</f>
        <v>0.15</v>
      </c>
      <c r="AB195" s="16">
        <f>'[1]Removal pace breakdown'!AA472</f>
        <v>0</v>
      </c>
      <c r="AC195" s="8">
        <f>'[1]Removal pace breakdown'!AB472</f>
        <v>0.3</v>
      </c>
      <c r="AD195" s="8">
        <f>'[1]Removal pace breakdown'!AC472</f>
        <v>3.5</v>
      </c>
      <c r="AE195" s="8">
        <f>'[1]Removal pace breakdown'!AD472</f>
        <v>1.2</v>
      </c>
      <c r="AF195" s="16">
        <f>'[1]Removal pace breakdown'!AE472</f>
        <v>0</v>
      </c>
      <c r="AG195" s="16">
        <f>'[1]Removal pace breakdown'!AF472</f>
        <v>0</v>
      </c>
      <c r="AH195" s="8">
        <f>'[1]Removal pace breakdown'!AG472</f>
        <v>0.14000000000000001</v>
      </c>
      <c r="AI195" s="8">
        <f>'[1]Removal pace breakdown'!AH472</f>
        <v>8</v>
      </c>
      <c r="AJ195" s="8">
        <f>'[1]Removal pace breakdown'!AI472</f>
        <v>0.9</v>
      </c>
      <c r="AK195" s="8">
        <f>'[1]Removal pace breakdown'!AJ472</f>
        <v>0</v>
      </c>
      <c r="AL195" s="97">
        <f>'[1]Removal pace breakdown'!AK472</f>
        <v>9</v>
      </c>
      <c r="AM195" s="8">
        <f>'[1]Removal pace breakdown'!AL472</f>
        <v>3</v>
      </c>
      <c r="AN195" s="8">
        <f>'[1]Removal pace breakdown'!AM472</f>
        <v>0.7</v>
      </c>
      <c r="AO195" s="8">
        <f>'[1]Removal pace breakdown'!AN472</f>
        <v>0</v>
      </c>
      <c r="AP195" s="8">
        <f>'[1]Removal pace breakdown'!AO472</f>
        <v>1</v>
      </c>
      <c r="AQ195" s="8">
        <f>'[1]Removal pace breakdown'!AP472</f>
        <v>4.2</v>
      </c>
      <c r="AR195" s="17">
        <f t="shared" si="93"/>
        <v>295.2399999999999</v>
      </c>
      <c r="AS195" s="17">
        <f t="shared" si="95"/>
        <v>21</v>
      </c>
      <c r="AT195" s="17">
        <f t="shared" si="96"/>
        <v>92.6</v>
      </c>
      <c r="AU195" s="17">
        <f t="shared" si="97"/>
        <v>76.100000000000009</v>
      </c>
      <c r="AV195" s="17">
        <f t="shared" si="98"/>
        <v>76.189999999999984</v>
      </c>
      <c r="AW195" s="17">
        <f t="shared" si="99"/>
        <v>29.349999999999998</v>
      </c>
      <c r="AX195" s="63">
        <f t="shared" ref="AX195:AX218" si="100">AR195*7</f>
        <v>2066.6799999999994</v>
      </c>
    </row>
    <row r="196" spans="1:116">
      <c r="A196" s="56" t="str">
        <f t="shared" si="94"/>
        <v>201946</v>
      </c>
      <c r="B196" s="15">
        <f>'[1]Removal pace breakdown'!A473</f>
        <v>43784</v>
      </c>
      <c r="C196" s="8">
        <f>'[1]Removal pace breakdown'!B473</f>
        <v>31</v>
      </c>
      <c r="D196" s="8">
        <f>'[1]Removal pace breakdown'!C473</f>
        <v>18.899999999999999</v>
      </c>
      <c r="E196" s="96">
        <f>'[1]Removal pace breakdown'!D473</f>
        <v>34</v>
      </c>
      <c r="F196" s="95">
        <f>'[1]Removal pace breakdown'!E473</f>
        <v>38.67</v>
      </c>
      <c r="G196" s="8">
        <f>'[1]Removal pace breakdown'!F473</f>
        <v>17</v>
      </c>
      <c r="H196" s="8">
        <f>'[1]Removal pace breakdown'!G473</f>
        <v>21.5</v>
      </c>
      <c r="I196" s="8">
        <f>'[1]Removal pace breakdown'!H473</f>
        <v>12.3</v>
      </c>
      <c r="J196" s="16">
        <f>'[1]Removal pace breakdown'!I473</f>
        <v>12</v>
      </c>
      <c r="K196" s="8">
        <f>'[1]Removal pace breakdown'!J473</f>
        <v>6.23</v>
      </c>
      <c r="L196" s="8">
        <f>'[1]Removal pace breakdown'!K473</f>
        <v>8.3000000000000007</v>
      </c>
      <c r="M196" s="8">
        <f>'[1]Removal pace breakdown'!L473</f>
        <v>7</v>
      </c>
      <c r="N196" s="8">
        <f>'[1]Removal pace breakdown'!M473</f>
        <v>15.1</v>
      </c>
      <c r="O196" s="8">
        <f>'[1]Removal pace breakdown'!N473</f>
        <v>10.3</v>
      </c>
      <c r="P196" s="8">
        <f>'[1]Removal pace breakdown'!O473</f>
        <v>6.5</v>
      </c>
      <c r="Q196" s="8">
        <f>'[1]Removal pace breakdown'!P473</f>
        <v>0</v>
      </c>
      <c r="R196" s="8">
        <f>'[1]Removal pace breakdown'!Q473</f>
        <v>1.7</v>
      </c>
      <c r="S196" s="16">
        <f>'[1]Removal pace breakdown'!R473</f>
        <v>7.1</v>
      </c>
      <c r="T196" s="8">
        <f>'[1]Removal pace breakdown'!S473</f>
        <v>8.75</v>
      </c>
      <c r="U196" s="8">
        <f>'[1]Removal pace breakdown'!T473</f>
        <v>0.86</v>
      </c>
      <c r="V196" s="97">
        <f>'[1]Removal pace breakdown'!U473</f>
        <v>10</v>
      </c>
      <c r="W196" s="16">
        <f>'[1]Removal pace breakdown'!V473</f>
        <v>2</v>
      </c>
      <c r="X196" s="16">
        <f>'[1]Removal pace breakdown'!W473</f>
        <v>7.7</v>
      </c>
      <c r="Y196" s="8">
        <f>'[1]Removal pace breakdown'!X473</f>
        <v>2.4</v>
      </c>
      <c r="Z196" s="8">
        <f>'[1]Removal pace breakdown'!Y473</f>
        <v>0</v>
      </c>
      <c r="AA196" s="16">
        <f>'[1]Removal pace breakdown'!Z473</f>
        <v>0.2</v>
      </c>
      <c r="AB196" s="16">
        <f>'[1]Removal pace breakdown'!AA473</f>
        <v>0</v>
      </c>
      <c r="AC196" s="8">
        <f>'[1]Removal pace breakdown'!AB473</f>
        <v>0</v>
      </c>
      <c r="AD196" s="8">
        <f>'[1]Removal pace breakdown'!AC473</f>
        <v>6.5</v>
      </c>
      <c r="AE196" s="8">
        <f>'[1]Removal pace breakdown'!AD473</f>
        <v>0.9</v>
      </c>
      <c r="AF196" s="16">
        <f>'[1]Removal pace breakdown'!AE473</f>
        <v>0</v>
      </c>
      <c r="AG196" s="16">
        <f>'[1]Removal pace breakdown'!AF473</f>
        <v>0</v>
      </c>
      <c r="AH196" s="8">
        <f>'[1]Removal pace breakdown'!AG473</f>
        <v>0.28999999999999998</v>
      </c>
      <c r="AI196" s="8">
        <f>'[1]Removal pace breakdown'!AH473</f>
        <v>8</v>
      </c>
      <c r="AJ196" s="8">
        <f>'[1]Removal pace breakdown'!AI473</f>
        <v>1.2</v>
      </c>
      <c r="AK196" s="8">
        <f>'[1]Removal pace breakdown'!AJ473</f>
        <v>0</v>
      </c>
      <c r="AL196" s="97">
        <f>'[1]Removal pace breakdown'!AK473</f>
        <v>9.5</v>
      </c>
      <c r="AM196" s="8">
        <f>'[1]Removal pace breakdown'!AL473</f>
        <v>3.2</v>
      </c>
      <c r="AN196" s="8">
        <f>'[1]Removal pace breakdown'!AM473</f>
        <v>0.7</v>
      </c>
      <c r="AO196" s="8">
        <f>'[1]Removal pace breakdown'!AN473</f>
        <v>0</v>
      </c>
      <c r="AP196" s="8">
        <f>'[1]Removal pace breakdown'!AO473</f>
        <v>1</v>
      </c>
      <c r="AQ196" s="8">
        <f>'[1]Removal pace breakdown'!AP473</f>
        <v>5.63</v>
      </c>
      <c r="AR196" s="17">
        <f t="shared" si="93"/>
        <v>316.42999999999995</v>
      </c>
      <c r="AS196" s="17">
        <f t="shared" si="95"/>
        <v>26.3</v>
      </c>
      <c r="AT196" s="17">
        <f t="shared" si="96"/>
        <v>103.67</v>
      </c>
      <c r="AU196" s="17">
        <f t="shared" si="97"/>
        <v>76.430000000000007</v>
      </c>
      <c r="AV196" s="17">
        <f t="shared" si="98"/>
        <v>81.03</v>
      </c>
      <c r="AW196" s="17">
        <f t="shared" si="99"/>
        <v>29</v>
      </c>
      <c r="AX196" s="63">
        <f t="shared" si="100"/>
        <v>2215.0099999999998</v>
      </c>
    </row>
    <row r="197" spans="1:116">
      <c r="A197" s="56" t="str">
        <f t="shared" si="94"/>
        <v>201947</v>
      </c>
      <c r="B197" s="15">
        <f>'[1]Removal pace breakdown'!A474</f>
        <v>43791</v>
      </c>
      <c r="C197" s="8">
        <f>'[1]Removal pace breakdown'!B474</f>
        <v>34</v>
      </c>
      <c r="D197" s="8">
        <f>'[1]Removal pace breakdown'!C474</f>
        <v>19.5</v>
      </c>
      <c r="E197" s="96">
        <f>'[1]Removal pace breakdown'!D474</f>
        <v>30</v>
      </c>
      <c r="F197" s="95">
        <f>'[1]Removal pace breakdown'!E474</f>
        <v>34.5</v>
      </c>
      <c r="G197" s="8">
        <f>'[1]Removal pace breakdown'!F474</f>
        <v>16.8</v>
      </c>
      <c r="H197" s="8">
        <f>'[1]Removal pace breakdown'!G474</f>
        <v>18.5</v>
      </c>
      <c r="I197" s="8">
        <f>'[1]Removal pace breakdown'!H474</f>
        <v>12.8</v>
      </c>
      <c r="J197" s="16">
        <f>'[1]Removal pace breakdown'!I474</f>
        <v>12</v>
      </c>
      <c r="K197" s="8">
        <f>'[1]Removal pace breakdown'!J474</f>
        <v>8.51</v>
      </c>
      <c r="L197" s="8">
        <f>'[1]Removal pace breakdown'!K474</f>
        <v>7.1</v>
      </c>
      <c r="M197" s="8">
        <f>'[1]Removal pace breakdown'!L474</f>
        <v>7</v>
      </c>
      <c r="N197" s="8">
        <f>'[1]Removal pace breakdown'!M474</f>
        <v>16.399999999999999</v>
      </c>
      <c r="O197" s="8">
        <f>'[1]Removal pace breakdown'!N474</f>
        <v>10</v>
      </c>
      <c r="P197" s="8">
        <f>'[1]Removal pace breakdown'!O474</f>
        <v>5</v>
      </c>
      <c r="Q197" s="8">
        <f>'[1]Removal pace breakdown'!P474</f>
        <v>0</v>
      </c>
      <c r="R197" s="8">
        <f>'[1]Removal pace breakdown'!Q474</f>
        <v>1.6</v>
      </c>
      <c r="S197" s="16">
        <f>'[1]Removal pace breakdown'!R474</f>
        <v>7.4</v>
      </c>
      <c r="T197" s="8">
        <f>'[1]Removal pace breakdown'!S474</f>
        <v>7.5</v>
      </c>
      <c r="U197" s="8">
        <f>'[1]Removal pace breakdown'!T474</f>
        <v>0.53</v>
      </c>
      <c r="V197" s="97">
        <f>'[1]Removal pace breakdown'!U474</f>
        <v>11.3</v>
      </c>
      <c r="W197" s="16">
        <f>'[1]Removal pace breakdown'!V474</f>
        <v>2</v>
      </c>
      <c r="X197" s="16">
        <f>'[1]Removal pace breakdown'!W474</f>
        <v>7</v>
      </c>
      <c r="Y197" s="8">
        <f>'[1]Removal pace breakdown'!X474</f>
        <v>2.5</v>
      </c>
      <c r="Z197" s="8">
        <f>'[1]Removal pace breakdown'!Y474</f>
        <v>0</v>
      </c>
      <c r="AA197" s="16">
        <f>'[1]Removal pace breakdown'!Z474</f>
        <v>0</v>
      </c>
      <c r="AB197" s="16">
        <f>'[1]Removal pace breakdown'!AA474</f>
        <v>0</v>
      </c>
      <c r="AC197" s="8">
        <f>'[1]Removal pace breakdown'!AB474</f>
        <v>0.2</v>
      </c>
      <c r="AD197" s="8">
        <f>'[1]Removal pace breakdown'!AC474</f>
        <v>4</v>
      </c>
      <c r="AE197" s="8">
        <f>'[1]Removal pace breakdown'!AD474</f>
        <v>0</v>
      </c>
      <c r="AF197" s="16">
        <f>'[1]Removal pace breakdown'!AE474</f>
        <v>0</v>
      </c>
      <c r="AG197" s="16">
        <f>'[1]Removal pace breakdown'!AF474</f>
        <v>0</v>
      </c>
      <c r="AH197" s="8">
        <f>'[1]Removal pace breakdown'!AG474</f>
        <v>0.28999999999999998</v>
      </c>
      <c r="AI197" s="8">
        <f>'[1]Removal pace breakdown'!AH474</f>
        <v>8</v>
      </c>
      <c r="AJ197" s="8">
        <f>'[1]Removal pace breakdown'!AI474</f>
        <v>2</v>
      </c>
      <c r="AK197" s="8">
        <f>'[1]Removal pace breakdown'!AJ474</f>
        <v>0</v>
      </c>
      <c r="AL197" s="97">
        <f>'[1]Removal pace breakdown'!AK474</f>
        <v>9.1999999999999993</v>
      </c>
      <c r="AM197" s="8">
        <f>'[1]Removal pace breakdown'!AL474</f>
        <v>4</v>
      </c>
      <c r="AN197" s="8">
        <f>'[1]Removal pace breakdown'!AM474</f>
        <v>1</v>
      </c>
      <c r="AO197" s="8">
        <f>'[1]Removal pace breakdown'!AN474</f>
        <v>0</v>
      </c>
      <c r="AP197" s="8">
        <f>'[1]Removal pace breakdown'!AO474</f>
        <v>1</v>
      </c>
      <c r="AQ197" s="8">
        <f>'[1]Removal pace breakdown'!AP474</f>
        <v>4.5</v>
      </c>
      <c r="AR197" s="17">
        <f t="shared" si="93"/>
        <v>306.13</v>
      </c>
      <c r="AS197" s="17">
        <f t="shared" si="95"/>
        <v>23.1</v>
      </c>
      <c r="AT197" s="17">
        <f t="shared" si="96"/>
        <v>92.2</v>
      </c>
      <c r="AU197" s="17">
        <f t="shared" si="97"/>
        <v>78.8</v>
      </c>
      <c r="AV197" s="17">
        <f t="shared" si="98"/>
        <v>83.63000000000001</v>
      </c>
      <c r="AW197" s="17">
        <f t="shared" si="99"/>
        <v>28.4</v>
      </c>
      <c r="AX197" s="63">
        <f t="shared" si="100"/>
        <v>2142.91</v>
      </c>
    </row>
    <row r="198" spans="1:116">
      <c r="A198" s="56" t="str">
        <f t="shared" si="94"/>
        <v>201948</v>
      </c>
      <c r="B198" s="15">
        <f>'[1]Removal pace breakdown'!A475</f>
        <v>43798</v>
      </c>
      <c r="C198" s="8">
        <f>'[1]Removal pace breakdown'!B475</f>
        <v>32</v>
      </c>
      <c r="D198" s="8">
        <f>'[1]Removal pace breakdown'!C475</f>
        <v>22</v>
      </c>
      <c r="E198" s="96">
        <f>'[1]Removal pace breakdown'!D475</f>
        <v>30</v>
      </c>
      <c r="F198" s="95">
        <f>'[1]Removal pace breakdown'!E475</f>
        <v>35.119999999999997</v>
      </c>
      <c r="G198" s="8">
        <f>'[1]Removal pace breakdown'!F475</f>
        <v>16</v>
      </c>
      <c r="H198" s="8">
        <f>'[1]Removal pace breakdown'!G475</f>
        <v>22</v>
      </c>
      <c r="I198" s="8">
        <f>'[1]Removal pace breakdown'!H475</f>
        <v>14.6</v>
      </c>
      <c r="J198" s="16">
        <f>'[1]Removal pace breakdown'!I475</f>
        <v>11.5</v>
      </c>
      <c r="K198" s="8">
        <f>'[1]Removal pace breakdown'!J475</f>
        <v>3.59</v>
      </c>
      <c r="L198" s="8">
        <f>'[1]Removal pace breakdown'!K475</f>
        <v>8</v>
      </c>
      <c r="M198" s="8">
        <f>'[1]Removal pace breakdown'!L475</f>
        <v>7</v>
      </c>
      <c r="N198" s="8">
        <f>'[1]Removal pace breakdown'!M475</f>
        <v>16</v>
      </c>
      <c r="O198" s="8">
        <f>'[1]Removal pace breakdown'!N475</f>
        <v>9.1</v>
      </c>
      <c r="P198" s="8">
        <f>'[1]Removal pace breakdown'!O475</f>
        <v>5.5</v>
      </c>
      <c r="Q198" s="8">
        <f>'[1]Removal pace breakdown'!P475</f>
        <v>0</v>
      </c>
      <c r="R198" s="8">
        <f>'[1]Removal pace breakdown'!Q475</f>
        <v>1.8</v>
      </c>
      <c r="S198" s="16">
        <f>'[1]Removal pace breakdown'!R475</f>
        <v>7.6</v>
      </c>
      <c r="T198" s="8">
        <f>'[1]Removal pace breakdown'!S475</f>
        <v>6.25</v>
      </c>
      <c r="U198" s="8">
        <f>'[1]Removal pace breakdown'!T475</f>
        <v>0.14000000000000001</v>
      </c>
      <c r="V198" s="97">
        <f>'[1]Removal pace breakdown'!U475</f>
        <v>11</v>
      </c>
      <c r="W198" s="16">
        <f>'[1]Removal pace breakdown'!V475</f>
        <v>2</v>
      </c>
      <c r="X198" s="16">
        <f>'[1]Removal pace breakdown'!W475</f>
        <v>6</v>
      </c>
      <c r="Y198" s="8">
        <f>'[1]Removal pace breakdown'!X475</f>
        <v>2.5</v>
      </c>
      <c r="Z198" s="8">
        <f>'[1]Removal pace breakdown'!Y475</f>
        <v>0</v>
      </c>
      <c r="AA198" s="16">
        <f>'[1]Removal pace breakdown'!Z475</f>
        <v>0</v>
      </c>
      <c r="AB198" s="16">
        <f>'[1]Removal pace breakdown'!AA475</f>
        <v>0</v>
      </c>
      <c r="AC198" s="8">
        <f>'[1]Removal pace breakdown'!AB475</f>
        <v>2</v>
      </c>
      <c r="AD198" s="8">
        <f>'[1]Removal pace breakdown'!AC475</f>
        <v>2.7</v>
      </c>
      <c r="AE198" s="8">
        <f>'[1]Removal pace breakdown'!AD475</f>
        <v>0.2</v>
      </c>
      <c r="AF198" s="16">
        <f>'[1]Removal pace breakdown'!AE475</f>
        <v>0</v>
      </c>
      <c r="AG198" s="16">
        <f>'[1]Removal pace breakdown'!AF475</f>
        <v>0</v>
      </c>
      <c r="AH198" s="8">
        <f>'[1]Removal pace breakdown'!AG475</f>
        <v>0</v>
      </c>
      <c r="AI198" s="8">
        <f>'[1]Removal pace breakdown'!AH475</f>
        <v>8</v>
      </c>
      <c r="AJ198" s="8">
        <f>'[1]Removal pace breakdown'!AI475</f>
        <v>1.65</v>
      </c>
      <c r="AK198" s="8">
        <f>'[1]Removal pace breakdown'!AJ475</f>
        <v>0</v>
      </c>
      <c r="AL198" s="97">
        <f>'[1]Removal pace breakdown'!AK475</f>
        <v>8.8000000000000007</v>
      </c>
      <c r="AM198" s="8">
        <f>'[1]Removal pace breakdown'!AL475</f>
        <v>3.5</v>
      </c>
      <c r="AN198" s="8">
        <f>'[1]Removal pace breakdown'!AM475</f>
        <v>1.2</v>
      </c>
      <c r="AO198" s="8">
        <f>'[1]Removal pace breakdown'!AN475</f>
        <v>0</v>
      </c>
      <c r="AP198" s="8">
        <f>'[1]Removal pace breakdown'!AO475</f>
        <v>1</v>
      </c>
      <c r="AQ198" s="8">
        <f>'[1]Removal pace breakdown'!AP475</f>
        <v>5.6</v>
      </c>
      <c r="AR198" s="17">
        <f t="shared" si="93"/>
        <v>304.34999999999997</v>
      </c>
      <c r="AS198" s="17">
        <f t="shared" si="95"/>
        <v>21.45</v>
      </c>
      <c r="AT198" s="17">
        <f t="shared" si="96"/>
        <v>95.92</v>
      </c>
      <c r="AU198" s="17">
        <f t="shared" si="97"/>
        <v>82.6</v>
      </c>
      <c r="AV198" s="17">
        <f t="shared" si="98"/>
        <v>77.28</v>
      </c>
      <c r="AW198" s="17">
        <f t="shared" si="99"/>
        <v>27.1</v>
      </c>
      <c r="AX198" s="63">
        <f t="shared" si="100"/>
        <v>2130.4499999999998</v>
      </c>
    </row>
    <row r="199" spans="1:116">
      <c r="A199" s="56" t="str">
        <f t="shared" si="94"/>
        <v>201949</v>
      </c>
      <c r="B199" s="15">
        <f>'[1]Removal pace breakdown'!A476</f>
        <v>43805</v>
      </c>
      <c r="C199" s="8">
        <f>'[1]Removal pace breakdown'!B476</f>
        <v>30</v>
      </c>
      <c r="D199" s="8">
        <f>'[1]Removal pace breakdown'!C476</f>
        <v>22</v>
      </c>
      <c r="E199" s="96">
        <f>'[1]Removal pace breakdown'!D476</f>
        <v>32</v>
      </c>
      <c r="F199" s="95">
        <f>'[1]Removal pace breakdown'!E476</f>
        <v>36.35</v>
      </c>
      <c r="G199" s="8">
        <f>'[1]Removal pace breakdown'!F476</f>
        <v>16.5</v>
      </c>
      <c r="H199" s="8">
        <f>'[1]Removal pace breakdown'!G476</f>
        <v>23</v>
      </c>
      <c r="I199" s="8">
        <f>'[1]Removal pace breakdown'!H476</f>
        <v>13.3</v>
      </c>
      <c r="J199" s="16">
        <f>'[1]Removal pace breakdown'!I476</f>
        <v>11</v>
      </c>
      <c r="K199" s="8">
        <f>'[1]Removal pace breakdown'!J476</f>
        <v>12.95</v>
      </c>
      <c r="L199" s="8">
        <f>'[1]Removal pace breakdown'!K476</f>
        <v>8.1</v>
      </c>
      <c r="M199" s="8">
        <f>'[1]Removal pace breakdown'!L476</f>
        <v>7</v>
      </c>
      <c r="N199" s="8">
        <f>'[1]Removal pace breakdown'!M476</f>
        <v>16</v>
      </c>
      <c r="O199" s="8">
        <f>'[1]Removal pace breakdown'!N476</f>
        <v>9.14</v>
      </c>
      <c r="P199" s="8">
        <f>'[1]Removal pace breakdown'!O476</f>
        <v>7</v>
      </c>
      <c r="Q199" s="8">
        <f>'[1]Removal pace breakdown'!P476</f>
        <v>0</v>
      </c>
      <c r="R199" s="8">
        <f>'[1]Removal pace breakdown'!Q476</f>
        <v>1.9</v>
      </c>
      <c r="S199" s="16">
        <f>'[1]Removal pace breakdown'!R476</f>
        <v>7.5</v>
      </c>
      <c r="T199" s="8">
        <f>'[1]Removal pace breakdown'!S476</f>
        <v>6.75</v>
      </c>
      <c r="U199" s="8">
        <f>'[1]Removal pace breakdown'!T476</f>
        <v>1.2</v>
      </c>
      <c r="V199" s="97">
        <f>'[1]Removal pace breakdown'!U476</f>
        <v>11</v>
      </c>
      <c r="W199" s="16">
        <f>'[1]Removal pace breakdown'!V476</f>
        <v>2</v>
      </c>
      <c r="X199" s="16">
        <f>'[1]Removal pace breakdown'!W476</f>
        <v>5</v>
      </c>
      <c r="Y199" s="8">
        <f>'[1]Removal pace breakdown'!X476</f>
        <v>2</v>
      </c>
      <c r="Z199" s="8">
        <f>'[1]Removal pace breakdown'!Y476</f>
        <v>0</v>
      </c>
      <c r="AA199" s="16">
        <f>'[1]Removal pace breakdown'!Z476</f>
        <v>0</v>
      </c>
      <c r="AB199" s="16">
        <f>'[1]Removal pace breakdown'!AA476</f>
        <v>0</v>
      </c>
      <c r="AC199" s="8">
        <f>'[1]Removal pace breakdown'!AB476</f>
        <v>1.5</v>
      </c>
      <c r="AD199" s="8">
        <f>'[1]Removal pace breakdown'!AC476</f>
        <v>1.8</v>
      </c>
      <c r="AE199" s="8">
        <f>'[1]Removal pace breakdown'!AD476</f>
        <v>0.1</v>
      </c>
      <c r="AF199" s="16">
        <f>'[1]Removal pace breakdown'!AE476</f>
        <v>0</v>
      </c>
      <c r="AG199" s="16">
        <f>'[1]Removal pace breakdown'!AF476</f>
        <v>0</v>
      </c>
      <c r="AH199" s="8">
        <f>'[1]Removal pace breakdown'!AG476</f>
        <v>0</v>
      </c>
      <c r="AI199" s="8">
        <f>'[1]Removal pace breakdown'!AH476</f>
        <v>8</v>
      </c>
      <c r="AJ199" s="8">
        <f>'[1]Removal pace breakdown'!AI476</f>
        <v>1.2</v>
      </c>
      <c r="AK199" s="8">
        <f>'[1]Removal pace breakdown'!AJ476</f>
        <v>0</v>
      </c>
      <c r="AL199" s="97">
        <f>'[1]Removal pace breakdown'!AK476</f>
        <v>9</v>
      </c>
      <c r="AM199" s="8">
        <f>'[1]Removal pace breakdown'!AL476</f>
        <v>3</v>
      </c>
      <c r="AN199" s="8">
        <f>'[1]Removal pace breakdown'!AM476</f>
        <v>1.2</v>
      </c>
      <c r="AO199" s="8">
        <f>'[1]Removal pace breakdown'!AN476</f>
        <v>0</v>
      </c>
      <c r="AP199" s="8">
        <f>'[1]Removal pace breakdown'!AO476</f>
        <v>1</v>
      </c>
      <c r="AQ199" s="8">
        <f>'[1]Removal pace breakdown'!AP476</f>
        <v>5.5</v>
      </c>
      <c r="AR199" s="17">
        <f t="shared" si="93"/>
        <v>313.99</v>
      </c>
      <c r="AS199" s="17">
        <f t="shared" si="95"/>
        <v>20.240000000000002</v>
      </c>
      <c r="AT199" s="17">
        <f t="shared" si="96"/>
        <v>100.35</v>
      </c>
      <c r="AU199" s="17">
        <f t="shared" si="97"/>
        <v>79.099999999999994</v>
      </c>
      <c r="AV199" s="17">
        <f t="shared" si="98"/>
        <v>88.800000000000011</v>
      </c>
      <c r="AW199" s="17">
        <f t="shared" si="99"/>
        <v>25.5</v>
      </c>
      <c r="AX199" s="63">
        <f t="shared" si="100"/>
        <v>2197.9300000000003</v>
      </c>
    </row>
    <row r="200" spans="1:116">
      <c r="A200" s="56" t="str">
        <f t="shared" si="94"/>
        <v>201950</v>
      </c>
      <c r="B200" s="15">
        <f>'[1]Removal pace breakdown'!A477</f>
        <v>43812</v>
      </c>
      <c r="C200" s="8">
        <f>'[1]Removal pace breakdown'!B477</f>
        <v>28</v>
      </c>
      <c r="D200" s="8">
        <f>'[1]Removal pace breakdown'!C477</f>
        <v>23</v>
      </c>
      <c r="E200" s="96">
        <f>'[1]Removal pace breakdown'!D477</f>
        <v>35</v>
      </c>
      <c r="F200" s="95">
        <f>'[1]Removal pace breakdown'!E477</f>
        <v>39.06</v>
      </c>
      <c r="G200" s="8">
        <f>'[1]Removal pace breakdown'!F477</f>
        <v>16</v>
      </c>
      <c r="H200" s="8">
        <f>'[1]Removal pace breakdown'!G477</f>
        <v>18.600000000000001</v>
      </c>
      <c r="I200" s="8">
        <f>'[1]Removal pace breakdown'!H477</f>
        <v>14.6</v>
      </c>
      <c r="J200" s="16">
        <f>'[1]Removal pace breakdown'!I477</f>
        <v>12</v>
      </c>
      <c r="K200" s="8">
        <f>'[1]Removal pace breakdown'!J477</f>
        <v>7.19</v>
      </c>
      <c r="L200" s="8">
        <f>'[1]Removal pace breakdown'!K477</f>
        <v>8.1999999999999993</v>
      </c>
      <c r="M200" s="8">
        <f>'[1]Removal pace breakdown'!L477</f>
        <v>7</v>
      </c>
      <c r="N200" s="8">
        <f>'[1]Removal pace breakdown'!M477</f>
        <v>15.8</v>
      </c>
      <c r="O200" s="8">
        <f>'[1]Removal pace breakdown'!N477</f>
        <v>10.7</v>
      </c>
      <c r="P200" s="8">
        <f>'[1]Removal pace breakdown'!O477</f>
        <v>6</v>
      </c>
      <c r="Q200" s="8">
        <f>'[1]Removal pace breakdown'!P477</f>
        <v>0</v>
      </c>
      <c r="R200" s="8">
        <f>'[1]Removal pace breakdown'!Q477</f>
        <v>1.8</v>
      </c>
      <c r="S200" s="16">
        <f>'[1]Removal pace breakdown'!R477</f>
        <v>6.9</v>
      </c>
      <c r="T200" s="8">
        <f>'[1]Removal pace breakdown'!S477</f>
        <v>9.75</v>
      </c>
      <c r="U200" s="8">
        <f>'[1]Removal pace breakdown'!T477</f>
        <v>0.31</v>
      </c>
      <c r="V200" s="97">
        <f>'[1]Removal pace breakdown'!U477</f>
        <v>12</v>
      </c>
      <c r="W200" s="16">
        <f>'[1]Removal pace breakdown'!V477</f>
        <v>2</v>
      </c>
      <c r="X200" s="16">
        <f>'[1]Removal pace breakdown'!W477</f>
        <v>8</v>
      </c>
      <c r="Y200" s="8">
        <f>'[1]Removal pace breakdown'!X477</f>
        <v>2</v>
      </c>
      <c r="Z200" s="8">
        <f>'[1]Removal pace breakdown'!Y477</f>
        <v>0</v>
      </c>
      <c r="AA200" s="16">
        <f>'[1]Removal pace breakdown'!Z477</f>
        <v>0</v>
      </c>
      <c r="AB200" s="16">
        <f>'[1]Removal pace breakdown'!AA477</f>
        <v>0</v>
      </c>
      <c r="AC200" s="8">
        <f>'[1]Removal pace breakdown'!AB477</f>
        <v>0.9</v>
      </c>
      <c r="AD200" s="8">
        <f>'[1]Removal pace breakdown'!AC477</f>
        <v>3</v>
      </c>
      <c r="AE200" s="8">
        <f>'[1]Removal pace breakdown'!AD477</f>
        <v>0.2</v>
      </c>
      <c r="AF200" s="16">
        <f>'[1]Removal pace breakdown'!AE477</f>
        <v>0</v>
      </c>
      <c r="AG200" s="16">
        <f>'[1]Removal pace breakdown'!AF477</f>
        <v>0</v>
      </c>
      <c r="AH200" s="8">
        <f>'[1]Removal pace breakdown'!AG477</f>
        <v>0.28999999999999998</v>
      </c>
      <c r="AI200" s="8">
        <f>'[1]Removal pace breakdown'!AH477</f>
        <v>8</v>
      </c>
      <c r="AJ200" s="8">
        <f>'[1]Removal pace breakdown'!AI477</f>
        <v>1.5</v>
      </c>
      <c r="AK200" s="8">
        <f>'[1]Removal pace breakdown'!AJ477</f>
        <v>0</v>
      </c>
      <c r="AL200" s="97">
        <f>'[1]Removal pace breakdown'!AK477</f>
        <v>9.4</v>
      </c>
      <c r="AM200" s="8">
        <f>'[1]Removal pace breakdown'!AL477</f>
        <v>4.5</v>
      </c>
      <c r="AN200" s="8">
        <f>'[1]Removal pace breakdown'!AM477</f>
        <v>0.5</v>
      </c>
      <c r="AO200" s="8">
        <f>'[1]Removal pace breakdown'!AN477</f>
        <v>0</v>
      </c>
      <c r="AP200" s="8">
        <f>'[1]Removal pace breakdown'!AO477</f>
        <v>1</v>
      </c>
      <c r="AQ200" s="8">
        <f>'[1]Removal pace breakdown'!AP477</f>
        <v>4.8</v>
      </c>
      <c r="AR200" s="17">
        <f t="shared" si="93"/>
        <v>318</v>
      </c>
      <c r="AS200" s="17">
        <f t="shared" si="95"/>
        <v>23.4</v>
      </c>
      <c r="AT200" s="17">
        <f t="shared" si="96"/>
        <v>102.06</v>
      </c>
      <c r="AU200" s="17">
        <f t="shared" si="97"/>
        <v>78.099999999999994</v>
      </c>
      <c r="AV200" s="17">
        <f t="shared" si="98"/>
        <v>85.54</v>
      </c>
      <c r="AW200" s="17">
        <f t="shared" si="99"/>
        <v>28.9</v>
      </c>
      <c r="AX200" s="63">
        <f t="shared" si="100"/>
        <v>2226</v>
      </c>
    </row>
    <row r="201" spans="1:116">
      <c r="A201" s="56" t="str">
        <f t="shared" si="94"/>
        <v>201951</v>
      </c>
      <c r="B201" s="15">
        <f>'[1]Removal pace breakdown'!A478</f>
        <v>43819</v>
      </c>
      <c r="C201" s="8">
        <f>'[1]Removal pace breakdown'!B478</f>
        <v>30</v>
      </c>
      <c r="D201" s="8">
        <f>'[1]Removal pace breakdown'!C478</f>
        <v>21.5</v>
      </c>
      <c r="E201" s="96">
        <f>'[1]Removal pace breakdown'!D478</f>
        <v>13</v>
      </c>
      <c r="F201" s="95">
        <f>'[1]Removal pace breakdown'!E478</f>
        <v>19</v>
      </c>
      <c r="G201" s="8">
        <f>'[1]Removal pace breakdown'!F478</f>
        <v>17</v>
      </c>
      <c r="H201" s="8">
        <f>'[1]Removal pace breakdown'!G478</f>
        <v>19.5</v>
      </c>
      <c r="I201" s="8">
        <f>'[1]Removal pace breakdown'!H478</f>
        <v>15.5</v>
      </c>
      <c r="J201" s="16">
        <f>'[1]Removal pace breakdown'!I478</f>
        <v>11.5</v>
      </c>
      <c r="K201" s="8">
        <f>'[1]Removal pace breakdown'!J478</f>
        <v>7.5</v>
      </c>
      <c r="L201" s="8">
        <f>'[1]Removal pace breakdown'!K478</f>
        <v>9</v>
      </c>
      <c r="M201" s="8">
        <f>'[1]Removal pace breakdown'!L478</f>
        <v>7</v>
      </c>
      <c r="N201" s="8">
        <f>'[1]Removal pace breakdown'!M478</f>
        <v>15.9</v>
      </c>
      <c r="O201" s="8">
        <f>'[1]Removal pace breakdown'!N478</f>
        <v>11.2</v>
      </c>
      <c r="P201" s="8">
        <f>'[1]Removal pace breakdown'!O478</f>
        <v>4</v>
      </c>
      <c r="Q201" s="8">
        <f>'[1]Removal pace breakdown'!P478</f>
        <v>0</v>
      </c>
      <c r="R201" s="8">
        <f>'[1]Removal pace breakdown'!Q478</f>
        <v>1.8</v>
      </c>
      <c r="S201" s="16">
        <f>'[1]Removal pace breakdown'!R478</f>
        <v>7.1</v>
      </c>
      <c r="T201" s="8">
        <f>'[1]Removal pace breakdown'!S478</f>
        <v>4</v>
      </c>
      <c r="U201" s="8">
        <f>'[1]Removal pace breakdown'!T478</f>
        <v>0.5</v>
      </c>
      <c r="V201" s="97">
        <f>'[1]Removal pace breakdown'!U478</f>
        <v>11</v>
      </c>
      <c r="W201" s="16">
        <f>'[1]Removal pace breakdown'!V478</f>
        <v>2</v>
      </c>
      <c r="X201" s="16">
        <f>'[1]Removal pace breakdown'!W478</f>
        <v>7</v>
      </c>
      <c r="Y201" s="8">
        <f>'[1]Removal pace breakdown'!X478</f>
        <v>2</v>
      </c>
      <c r="Z201" s="8">
        <f>'[1]Removal pace breakdown'!Y478</f>
        <v>0</v>
      </c>
      <c r="AA201" s="16">
        <f>'[1]Removal pace breakdown'!Z478</f>
        <v>0</v>
      </c>
      <c r="AB201" s="16">
        <f>'[1]Removal pace breakdown'!AA478</f>
        <v>0</v>
      </c>
      <c r="AC201" s="8">
        <f>'[1]Removal pace breakdown'!AB478</f>
        <v>0.9</v>
      </c>
      <c r="AD201" s="8">
        <f>'[1]Removal pace breakdown'!AC478</f>
        <v>3</v>
      </c>
      <c r="AE201" s="8">
        <f>'[1]Removal pace breakdown'!AD478</f>
        <v>0.2</v>
      </c>
      <c r="AF201" s="16">
        <f>'[1]Removal pace breakdown'!AE478</f>
        <v>0</v>
      </c>
      <c r="AG201" s="16">
        <f>'[1]Removal pace breakdown'!AF478</f>
        <v>0</v>
      </c>
      <c r="AH201" s="8">
        <f>'[1]Removal pace breakdown'!AG478</f>
        <v>0.43</v>
      </c>
      <c r="AI201" s="8">
        <f>'[1]Removal pace breakdown'!AH478</f>
        <v>8</v>
      </c>
      <c r="AJ201" s="8">
        <f>'[1]Removal pace breakdown'!AI478</f>
        <v>2</v>
      </c>
      <c r="AK201" s="8">
        <f>'[1]Removal pace breakdown'!AJ478</f>
        <v>0</v>
      </c>
      <c r="AL201" s="97">
        <f>'[1]Removal pace breakdown'!AK478</f>
        <v>9.4</v>
      </c>
      <c r="AM201" s="8">
        <f>'[1]Removal pace breakdown'!AL478</f>
        <v>4</v>
      </c>
      <c r="AN201" s="8">
        <f>'[1]Removal pace breakdown'!AM478</f>
        <v>0.9</v>
      </c>
      <c r="AO201" s="8">
        <f>'[1]Removal pace breakdown'!AN478</f>
        <v>0</v>
      </c>
      <c r="AP201" s="8">
        <f>'[1]Removal pace breakdown'!AO478</f>
        <v>1</v>
      </c>
      <c r="AQ201" s="8">
        <f>'[1]Removal pace breakdown'!AP478</f>
        <v>4.5999999999999996</v>
      </c>
      <c r="AR201" s="17">
        <f t="shared" si="93"/>
        <v>271.43</v>
      </c>
      <c r="AS201" s="17">
        <f t="shared" si="95"/>
        <v>25.2</v>
      </c>
      <c r="AT201" s="17">
        <f t="shared" si="96"/>
        <v>60.9</v>
      </c>
      <c r="AU201" s="17">
        <f t="shared" si="97"/>
        <v>79.7</v>
      </c>
      <c r="AV201" s="17">
        <f t="shared" si="98"/>
        <v>78.03</v>
      </c>
      <c r="AW201" s="17">
        <f t="shared" si="99"/>
        <v>27.6</v>
      </c>
      <c r="AX201" s="63">
        <f t="shared" si="100"/>
        <v>1900.01</v>
      </c>
    </row>
    <row r="202" spans="1:116">
      <c r="A202" s="56" t="str">
        <f t="shared" si="94"/>
        <v>201952</v>
      </c>
      <c r="B202" s="15">
        <f>'[1]Removal pace breakdown'!A479</f>
        <v>43826</v>
      </c>
      <c r="C202" s="8">
        <f>'[1]Removal pace breakdown'!B479</f>
        <v>28</v>
      </c>
      <c r="D202" s="8">
        <f>'[1]Removal pace breakdown'!C479</f>
        <v>19</v>
      </c>
      <c r="E202" s="96">
        <f>'[1]Removal pace breakdown'!D479</f>
        <v>38</v>
      </c>
      <c r="F202" s="95">
        <f>'[1]Removal pace breakdown'!E479</f>
        <v>38</v>
      </c>
      <c r="G202" s="8">
        <f>'[1]Removal pace breakdown'!F479</f>
        <v>15</v>
      </c>
      <c r="H202" s="8">
        <f>'[1]Removal pace breakdown'!G479</f>
        <v>21</v>
      </c>
      <c r="I202" s="8">
        <f>'[1]Removal pace breakdown'!H479</f>
        <v>14.6</v>
      </c>
      <c r="J202" s="16">
        <f>'[1]Removal pace breakdown'!I479</f>
        <v>11</v>
      </c>
      <c r="K202" s="8">
        <f>'[1]Removal pace breakdown'!J479</f>
        <v>7</v>
      </c>
      <c r="L202" s="8">
        <f>'[1]Removal pace breakdown'!K479</f>
        <v>8.3000000000000007</v>
      </c>
      <c r="M202" s="8">
        <f>'[1]Removal pace breakdown'!L479</f>
        <v>7</v>
      </c>
      <c r="N202" s="8">
        <f>'[1]Removal pace breakdown'!M479</f>
        <v>14.8</v>
      </c>
      <c r="O202" s="8">
        <f>'[1]Removal pace breakdown'!N479</f>
        <v>9.3000000000000007</v>
      </c>
      <c r="P202" s="8">
        <f>'[1]Removal pace breakdown'!O479</f>
        <v>6.5</v>
      </c>
      <c r="Q202" s="8">
        <f>'[1]Removal pace breakdown'!P479</f>
        <v>0</v>
      </c>
      <c r="R202" s="8">
        <f>'[1]Removal pace breakdown'!Q479</f>
        <v>2</v>
      </c>
      <c r="S202" s="16">
        <f>'[1]Removal pace breakdown'!R479</f>
        <v>7.3</v>
      </c>
      <c r="T202" s="8">
        <f>'[1]Removal pace breakdown'!S479</f>
        <v>4</v>
      </c>
      <c r="U202" s="8">
        <f>'[1]Removal pace breakdown'!T479</f>
        <v>0.96</v>
      </c>
      <c r="V202" s="97">
        <f>'[1]Removal pace breakdown'!U479</f>
        <v>12</v>
      </c>
      <c r="W202" s="16">
        <f>'[1]Removal pace breakdown'!V479</f>
        <v>2</v>
      </c>
      <c r="X202" s="16">
        <f>'[1]Removal pace breakdown'!W479</f>
        <v>4</v>
      </c>
      <c r="Y202" s="8">
        <f>'[1]Removal pace breakdown'!X479</f>
        <v>3.5</v>
      </c>
      <c r="Z202" s="8">
        <f>'[1]Removal pace breakdown'!Y479</f>
        <v>0</v>
      </c>
      <c r="AA202" s="16">
        <f>'[1]Removal pace breakdown'!Z479</f>
        <v>0</v>
      </c>
      <c r="AB202" s="16">
        <f>'[1]Removal pace breakdown'!AA479</f>
        <v>0</v>
      </c>
      <c r="AC202" s="8">
        <f>'[1]Removal pace breakdown'!AB479</f>
        <v>1</v>
      </c>
      <c r="AD202" s="8">
        <f>'[1]Removal pace breakdown'!AC479</f>
        <v>3.3</v>
      </c>
      <c r="AE202" s="8">
        <f>'[1]Removal pace breakdown'!AD479</f>
        <v>0</v>
      </c>
      <c r="AF202" s="16">
        <f>'[1]Removal pace breakdown'!AE479</f>
        <v>0</v>
      </c>
      <c r="AG202" s="16">
        <f>'[1]Removal pace breakdown'!AF479</f>
        <v>0</v>
      </c>
      <c r="AH202" s="8">
        <f>'[1]Removal pace breakdown'!AG479</f>
        <v>0.36</v>
      </c>
      <c r="AI202" s="8">
        <f>'[1]Removal pace breakdown'!AH479</f>
        <v>9</v>
      </c>
      <c r="AJ202" s="8">
        <f>'[1]Removal pace breakdown'!AI479</f>
        <v>0.9</v>
      </c>
      <c r="AK202" s="8">
        <f>'[1]Removal pace breakdown'!AJ479</f>
        <v>0</v>
      </c>
      <c r="AL202" s="97">
        <f>'[1]Removal pace breakdown'!AK479</f>
        <v>8.9</v>
      </c>
      <c r="AM202" s="8">
        <f>'[1]Removal pace breakdown'!AL479</f>
        <v>3</v>
      </c>
      <c r="AN202" s="8">
        <f>'[1]Removal pace breakdown'!AM479</f>
        <v>1</v>
      </c>
      <c r="AO202" s="8">
        <f>'[1]Removal pace breakdown'!AN479</f>
        <v>0</v>
      </c>
      <c r="AP202" s="8">
        <f>'[1]Removal pace breakdown'!AO479</f>
        <v>1</v>
      </c>
      <c r="AQ202" s="8">
        <f>'[1]Removal pace breakdown'!AP479</f>
        <v>4.0999999999999996</v>
      </c>
      <c r="AR202" s="17">
        <f t="shared" si="93"/>
        <v>305.82000000000005</v>
      </c>
      <c r="AS202" s="17">
        <f t="shared" si="95"/>
        <v>21.8</v>
      </c>
      <c r="AT202" s="17">
        <f t="shared" si="96"/>
        <v>105.9</v>
      </c>
      <c r="AU202" s="17">
        <f t="shared" si="97"/>
        <v>73.699999999999989</v>
      </c>
      <c r="AV202" s="17">
        <f t="shared" si="98"/>
        <v>80.12</v>
      </c>
      <c r="AW202" s="17">
        <f t="shared" si="99"/>
        <v>24.3</v>
      </c>
      <c r="AX202" s="63">
        <f t="shared" si="100"/>
        <v>2140.7400000000002</v>
      </c>
    </row>
    <row r="203" spans="1:116">
      <c r="A203" s="56" t="str">
        <f t="shared" si="94"/>
        <v>20201</v>
      </c>
      <c r="B203" s="15">
        <f>'[1]Removal pace breakdown'!A480</f>
        <v>43833</v>
      </c>
      <c r="C203" s="8">
        <f>'[1]Removal pace breakdown'!B480</f>
        <v>27</v>
      </c>
      <c r="D203" s="8">
        <f>'[1]Removal pace breakdown'!C480</f>
        <v>19.5</v>
      </c>
      <c r="E203" s="96">
        <f>'[1]Removal pace breakdown'!D480</f>
        <v>35</v>
      </c>
      <c r="F203" s="95">
        <f>'[1]Removal pace breakdown'!E480</f>
        <v>39</v>
      </c>
      <c r="G203" s="8">
        <f>'[1]Removal pace breakdown'!F480</f>
        <v>16</v>
      </c>
      <c r="H203" s="8">
        <f>'[1]Removal pace breakdown'!G480</f>
        <v>18</v>
      </c>
      <c r="I203" s="8">
        <f>'[1]Removal pace breakdown'!H480</f>
        <v>14.3</v>
      </c>
      <c r="J203" s="16">
        <f>'[1]Removal pace breakdown'!I480</f>
        <v>10</v>
      </c>
      <c r="K203" s="8">
        <f>'[1]Removal pace breakdown'!J480</f>
        <v>9.99</v>
      </c>
      <c r="L203" s="8">
        <f>'[1]Removal pace breakdown'!K480</f>
        <v>9.3000000000000007</v>
      </c>
      <c r="M203" s="8">
        <f>'[1]Removal pace breakdown'!L480</f>
        <v>7</v>
      </c>
      <c r="N203" s="8">
        <f>'[1]Removal pace breakdown'!M480</f>
        <v>15.7</v>
      </c>
      <c r="O203" s="8">
        <f>'[1]Removal pace breakdown'!N480</f>
        <v>10</v>
      </c>
      <c r="P203" s="8">
        <f>'[1]Removal pace breakdown'!O480</f>
        <v>8</v>
      </c>
      <c r="Q203" s="8">
        <f>'[1]Removal pace breakdown'!P480</f>
        <v>0</v>
      </c>
      <c r="R203" s="8">
        <f>'[1]Removal pace breakdown'!Q480</f>
        <v>2.1</v>
      </c>
      <c r="S203" s="16">
        <f>'[1]Removal pace breakdown'!R480</f>
        <v>7.2</v>
      </c>
      <c r="T203" s="8">
        <f>'[1]Removal pace breakdown'!S480</f>
        <v>4.2</v>
      </c>
      <c r="U203" s="8">
        <f>'[1]Removal pace breakdown'!T480</f>
        <v>1.9</v>
      </c>
      <c r="V203" s="97">
        <f>'[1]Removal pace breakdown'!U480</f>
        <v>14</v>
      </c>
      <c r="W203" s="16">
        <f>'[1]Removal pace breakdown'!V480</f>
        <v>2</v>
      </c>
      <c r="X203" s="16">
        <f>'[1]Removal pace breakdown'!W480</f>
        <v>5</v>
      </c>
      <c r="Y203" s="8">
        <f>'[1]Removal pace breakdown'!X480</f>
        <v>2</v>
      </c>
      <c r="Z203" s="8">
        <f>'[1]Removal pace breakdown'!Y480</f>
        <v>0</v>
      </c>
      <c r="AA203" s="16">
        <f>'[1]Removal pace breakdown'!Z480</f>
        <v>0</v>
      </c>
      <c r="AB203" s="16">
        <f>'[1]Removal pace breakdown'!AA480</f>
        <v>0</v>
      </c>
      <c r="AC203" s="8">
        <f>'[1]Removal pace breakdown'!AB480</f>
        <v>1.2</v>
      </c>
      <c r="AD203" s="8">
        <f>'[1]Removal pace breakdown'!AC480</f>
        <v>2.6</v>
      </c>
      <c r="AE203" s="8">
        <f>'[1]Removal pace breakdown'!AD480</f>
        <v>0</v>
      </c>
      <c r="AF203" s="16">
        <f>'[1]Removal pace breakdown'!AE480</f>
        <v>0</v>
      </c>
      <c r="AG203" s="16">
        <f>'[1]Removal pace breakdown'!AF480</f>
        <v>0</v>
      </c>
      <c r="AH203" s="8">
        <f>'[1]Removal pace breakdown'!AG480</f>
        <v>0.35</v>
      </c>
      <c r="AI203" s="8">
        <f>'[1]Removal pace breakdown'!AH480</f>
        <v>9</v>
      </c>
      <c r="AJ203" s="8">
        <f>'[1]Removal pace breakdown'!AI480</f>
        <v>0.9</v>
      </c>
      <c r="AK203" s="8">
        <f>'[1]Removal pace breakdown'!AJ480</f>
        <v>0</v>
      </c>
      <c r="AL203" s="97">
        <f>'[1]Removal pace breakdown'!AK480</f>
        <v>8.3000000000000007</v>
      </c>
      <c r="AM203" s="8">
        <f>'[1]Removal pace breakdown'!AL480</f>
        <v>3</v>
      </c>
      <c r="AN203" s="8">
        <f>'[1]Removal pace breakdown'!AM480</f>
        <v>1</v>
      </c>
      <c r="AO203" s="8">
        <f>'[1]Removal pace breakdown'!AN480</f>
        <v>0</v>
      </c>
      <c r="AP203" s="8">
        <f>'[1]Removal pace breakdown'!AO480</f>
        <v>1</v>
      </c>
      <c r="AQ203" s="8">
        <f>'[1]Removal pace breakdown'!AP480</f>
        <v>3.6</v>
      </c>
      <c r="AR203" s="17">
        <f t="shared" si="93"/>
        <v>308.14000000000004</v>
      </c>
      <c r="AS203" s="17">
        <f t="shared" si="95"/>
        <v>22.8</v>
      </c>
      <c r="AT203" s="17">
        <f t="shared" si="96"/>
        <v>100.3</v>
      </c>
      <c r="AU203" s="17">
        <f t="shared" si="97"/>
        <v>72.399999999999991</v>
      </c>
      <c r="AV203" s="17">
        <f t="shared" si="98"/>
        <v>88.44</v>
      </c>
      <c r="AW203" s="17">
        <f t="shared" si="99"/>
        <v>24.2</v>
      </c>
      <c r="AX203" s="63">
        <f t="shared" si="100"/>
        <v>2156.9800000000005</v>
      </c>
    </row>
    <row r="204" spans="1:116">
      <c r="A204" s="56" t="str">
        <f t="shared" si="94"/>
        <v>20202</v>
      </c>
      <c r="B204" s="15">
        <f>'[1]Removal pace breakdown'!A481</f>
        <v>43840</v>
      </c>
      <c r="C204" s="8">
        <f>'[1]Removal pace breakdown'!B481</f>
        <v>28</v>
      </c>
      <c r="D204" s="8">
        <f>'[1]Removal pace breakdown'!C481</f>
        <v>17.8</v>
      </c>
      <c r="E204" s="96">
        <f>'[1]Removal pace breakdown'!D481</f>
        <v>35</v>
      </c>
      <c r="F204" s="95">
        <f>'[1]Removal pace breakdown'!E481</f>
        <v>39.5</v>
      </c>
      <c r="G204" s="8">
        <f>'[1]Removal pace breakdown'!F481</f>
        <v>15</v>
      </c>
      <c r="H204" s="8">
        <f>'[1]Removal pace breakdown'!G481</f>
        <v>17</v>
      </c>
      <c r="I204" s="8">
        <f>'[1]Removal pace breakdown'!H481</f>
        <v>12.8</v>
      </c>
      <c r="J204" s="16">
        <f>'[1]Removal pace breakdown'!I481</f>
        <v>10.5</v>
      </c>
      <c r="K204" s="8">
        <f>'[1]Removal pace breakdown'!J481</f>
        <v>11.05</v>
      </c>
      <c r="L204" s="8">
        <f>'[1]Removal pace breakdown'!K481</f>
        <v>6</v>
      </c>
      <c r="M204" s="8">
        <f>'[1]Removal pace breakdown'!L481</f>
        <v>5</v>
      </c>
      <c r="N204" s="8">
        <f>'[1]Removal pace breakdown'!M481</f>
        <v>15.1</v>
      </c>
      <c r="O204" s="8">
        <f>'[1]Removal pace breakdown'!N481</f>
        <v>9</v>
      </c>
      <c r="P204" s="8">
        <f>'[1]Removal pace breakdown'!O481</f>
        <v>8.5</v>
      </c>
      <c r="Q204" s="8">
        <f>'[1]Removal pace breakdown'!P481</f>
        <v>0</v>
      </c>
      <c r="R204" s="8">
        <f>'[1]Removal pace breakdown'!Q481</f>
        <v>2</v>
      </c>
      <c r="S204" s="16">
        <f>'[1]Removal pace breakdown'!R481</f>
        <v>7.3</v>
      </c>
      <c r="T204" s="8">
        <f>'[1]Removal pace breakdown'!S481</f>
        <v>2.4</v>
      </c>
      <c r="U204" s="8">
        <f>'[1]Removal pace breakdown'!T481</f>
        <v>2.6</v>
      </c>
      <c r="V204" s="97">
        <f>'[1]Removal pace breakdown'!U481</f>
        <v>15</v>
      </c>
      <c r="W204" s="16">
        <f>'[1]Removal pace breakdown'!V481</f>
        <v>2.5</v>
      </c>
      <c r="X204" s="16">
        <f>'[1]Removal pace breakdown'!W481</f>
        <v>6</v>
      </c>
      <c r="Y204" s="8">
        <f>'[1]Removal pace breakdown'!X481</f>
        <v>2.8</v>
      </c>
      <c r="Z204" s="8">
        <f>'[1]Removal pace breakdown'!Y481</f>
        <v>0</v>
      </c>
      <c r="AA204" s="16">
        <f>'[1]Removal pace breakdown'!Z481</f>
        <v>0.2</v>
      </c>
      <c r="AB204" s="16">
        <f>'[1]Removal pace breakdown'!AA481</f>
        <v>0</v>
      </c>
      <c r="AC204" s="8">
        <f>'[1]Removal pace breakdown'!AB481</f>
        <v>1.5</v>
      </c>
      <c r="AD204" s="8">
        <f>'[1]Removal pace breakdown'!AC481</f>
        <v>3</v>
      </c>
      <c r="AE204" s="8">
        <f>'[1]Removal pace breakdown'!AD481</f>
        <v>0.24</v>
      </c>
      <c r="AF204" s="16">
        <f>'[1]Removal pace breakdown'!AE481</f>
        <v>0</v>
      </c>
      <c r="AG204" s="16">
        <f>'[1]Removal pace breakdown'!AF481</f>
        <v>0</v>
      </c>
      <c r="AH204" s="8">
        <f>'[1]Removal pace breakdown'!AG481</f>
        <v>0.43</v>
      </c>
      <c r="AI204" s="8">
        <f>'[1]Removal pace breakdown'!AH481</f>
        <v>10</v>
      </c>
      <c r="AJ204" s="8">
        <f>'[1]Removal pace breakdown'!AI481</f>
        <v>1.5</v>
      </c>
      <c r="AK204" s="8">
        <f>'[1]Removal pace breakdown'!AJ481</f>
        <v>0</v>
      </c>
      <c r="AL204" s="97">
        <f>'[1]Removal pace breakdown'!AK481</f>
        <v>8.3000000000000007</v>
      </c>
      <c r="AM204" s="8">
        <f>'[1]Removal pace breakdown'!AL481</f>
        <v>3</v>
      </c>
      <c r="AN204" s="8">
        <f>'[1]Removal pace breakdown'!AM481</f>
        <v>1</v>
      </c>
      <c r="AO204" s="8">
        <f>'[1]Removal pace breakdown'!AN481</f>
        <v>0</v>
      </c>
      <c r="AP204" s="8">
        <f>'[1]Removal pace breakdown'!AO481</f>
        <v>1</v>
      </c>
      <c r="AQ204" s="8">
        <f>'[1]Removal pace breakdown'!AP481</f>
        <v>3.4</v>
      </c>
      <c r="AR204" s="17">
        <f t="shared" si="93"/>
        <v>304.42000000000007</v>
      </c>
      <c r="AS204" s="17">
        <f t="shared" si="95"/>
        <v>19.5</v>
      </c>
      <c r="AT204" s="17">
        <f t="shared" si="96"/>
        <v>99.8</v>
      </c>
      <c r="AU204" s="17">
        <f t="shared" si="97"/>
        <v>68.239999999999995</v>
      </c>
      <c r="AV204" s="17">
        <f t="shared" si="98"/>
        <v>90.38000000000001</v>
      </c>
      <c r="AW204" s="17">
        <f t="shared" si="99"/>
        <v>26.5</v>
      </c>
      <c r="AX204" s="63">
        <f t="shared" si="100"/>
        <v>2130.9400000000005</v>
      </c>
    </row>
    <row r="205" spans="1:116">
      <c r="A205" s="56" t="str">
        <f t="shared" si="94"/>
        <v>20203</v>
      </c>
      <c r="B205" s="15">
        <f>'[1]Removal pace breakdown'!A482</f>
        <v>43847</v>
      </c>
      <c r="C205" s="8">
        <f>'[1]Removal pace breakdown'!B482</f>
        <v>29</v>
      </c>
      <c r="D205" s="8">
        <f>'[1]Removal pace breakdown'!C482</f>
        <v>22.3</v>
      </c>
      <c r="E205" s="96">
        <f>'[1]Removal pace breakdown'!D482</f>
        <v>36</v>
      </c>
      <c r="F205" s="95">
        <f>'[1]Removal pace breakdown'!E482</f>
        <v>38.979999999999997</v>
      </c>
      <c r="G205" s="8">
        <f>'[1]Removal pace breakdown'!F482</f>
        <v>16</v>
      </c>
      <c r="H205" s="8">
        <f>'[1]Removal pace breakdown'!G482</f>
        <v>17</v>
      </c>
      <c r="I205" s="8">
        <f>'[1]Removal pace breakdown'!H482</f>
        <v>15.7</v>
      </c>
      <c r="J205" s="16">
        <f>'[1]Removal pace breakdown'!I482</f>
        <v>11</v>
      </c>
      <c r="K205" s="8">
        <f>'[1]Removal pace breakdown'!J482</f>
        <v>10.67</v>
      </c>
      <c r="L205" s="8">
        <f>'[1]Removal pace breakdown'!K482</f>
        <v>5</v>
      </c>
      <c r="M205" s="8">
        <f>'[1]Removal pace breakdown'!L482</f>
        <v>7</v>
      </c>
      <c r="N205" s="8">
        <f>'[1]Removal pace breakdown'!M482</f>
        <v>15</v>
      </c>
      <c r="O205" s="8">
        <f>'[1]Removal pace breakdown'!N482</f>
        <v>9.5</v>
      </c>
      <c r="P205" s="8">
        <f>'[1]Removal pace breakdown'!O482</f>
        <v>7</v>
      </c>
      <c r="Q205" s="8">
        <f>'[1]Removal pace breakdown'!P482</f>
        <v>0</v>
      </c>
      <c r="R205" s="8">
        <f>'[1]Removal pace breakdown'!Q482</f>
        <v>1.8</v>
      </c>
      <c r="S205" s="16">
        <f>'[1]Removal pace breakdown'!R482</f>
        <v>7.5</v>
      </c>
      <c r="T205" s="8">
        <f>'[1]Removal pace breakdown'!S482</f>
        <v>1</v>
      </c>
      <c r="U205" s="8">
        <f>'[1]Removal pace breakdown'!T482</f>
        <v>1.3</v>
      </c>
      <c r="V205" s="97">
        <f>'[1]Removal pace breakdown'!U482</f>
        <v>16</v>
      </c>
      <c r="W205" s="16">
        <f>'[1]Removal pace breakdown'!V482</f>
        <v>2.1</v>
      </c>
      <c r="X205" s="16">
        <f>'[1]Removal pace breakdown'!W482</f>
        <v>9</v>
      </c>
      <c r="Y205" s="8">
        <f>'[1]Removal pace breakdown'!X482</f>
        <v>2.5</v>
      </c>
      <c r="Z205" s="8">
        <f>'[1]Removal pace breakdown'!Y482</f>
        <v>0</v>
      </c>
      <c r="AA205" s="16">
        <f>'[1]Removal pace breakdown'!Z482</f>
        <v>0.03</v>
      </c>
      <c r="AB205" s="16">
        <f>'[1]Removal pace breakdown'!AA482</f>
        <v>0</v>
      </c>
      <c r="AC205" s="8">
        <f>'[1]Removal pace breakdown'!AB482</f>
        <v>1.5</v>
      </c>
      <c r="AD205" s="8">
        <f>'[1]Removal pace breakdown'!AC482</f>
        <v>2.7</v>
      </c>
      <c r="AE205" s="8">
        <f>'[1]Removal pace breakdown'!AD482</f>
        <v>0</v>
      </c>
      <c r="AF205" s="16">
        <f>'[1]Removal pace breakdown'!AE482</f>
        <v>0</v>
      </c>
      <c r="AG205" s="16">
        <f>'[1]Removal pace breakdown'!AF482</f>
        <v>0</v>
      </c>
      <c r="AH205" s="8">
        <f>'[1]Removal pace breakdown'!AG482</f>
        <v>0.35</v>
      </c>
      <c r="AI205" s="8">
        <f>'[1]Removal pace breakdown'!AH482</f>
        <v>10</v>
      </c>
      <c r="AJ205" s="8">
        <f>'[1]Removal pace breakdown'!AI482</f>
        <v>1</v>
      </c>
      <c r="AK205" s="8">
        <f>'[1]Removal pace breakdown'!AJ482</f>
        <v>0</v>
      </c>
      <c r="AL205" s="97">
        <f>'[1]Removal pace breakdown'!AK482</f>
        <v>10</v>
      </c>
      <c r="AM205" s="8">
        <f>'[1]Removal pace breakdown'!AL482</f>
        <v>4</v>
      </c>
      <c r="AN205" s="8">
        <f>'[1]Removal pace breakdown'!AM482</f>
        <v>1.2</v>
      </c>
      <c r="AO205" s="8">
        <f>'[1]Removal pace breakdown'!AN482</f>
        <v>0</v>
      </c>
      <c r="AP205" s="8">
        <f>'[1]Removal pace breakdown'!AO482</f>
        <v>1</v>
      </c>
      <c r="AQ205" s="8">
        <f>'[1]Removal pace breakdown'!AP482</f>
        <v>4.0999999999999996</v>
      </c>
      <c r="AR205" s="17">
        <f t="shared" si="93"/>
        <v>317.23</v>
      </c>
      <c r="AS205" s="17">
        <f t="shared" si="95"/>
        <v>18.2</v>
      </c>
      <c r="AT205" s="17">
        <f t="shared" si="96"/>
        <v>101.97999999999999</v>
      </c>
      <c r="AU205" s="17">
        <f t="shared" si="97"/>
        <v>79.3</v>
      </c>
      <c r="AV205" s="17">
        <f t="shared" si="98"/>
        <v>88.11999999999999</v>
      </c>
      <c r="AW205" s="17">
        <f t="shared" si="99"/>
        <v>29.630000000000003</v>
      </c>
      <c r="AX205" s="63">
        <f t="shared" si="100"/>
        <v>2220.61</v>
      </c>
    </row>
    <row r="206" spans="1:116" s="105" customFormat="1">
      <c r="A206" s="101" t="str">
        <f t="shared" si="94"/>
        <v>20204</v>
      </c>
      <c r="B206" s="102">
        <f>'[1]Removal pace breakdown'!A483</f>
        <v>43854</v>
      </c>
      <c r="C206" s="100">
        <f>'[1]Removal pace breakdown'!B483</f>
        <v>28</v>
      </c>
      <c r="D206" s="100">
        <f>'[1]Removal pace breakdown'!C483</f>
        <v>20</v>
      </c>
      <c r="E206" s="100">
        <f>'[1]Removal pace breakdown'!D483</f>
        <v>28</v>
      </c>
      <c r="F206" s="100">
        <f>'[1]Removal pace breakdown'!E483</f>
        <v>34.5</v>
      </c>
      <c r="G206" s="100">
        <f>'[1]Removal pace breakdown'!F483</f>
        <v>16.5</v>
      </c>
      <c r="H206" s="100">
        <f>'[1]Removal pace breakdown'!G483</f>
        <v>20</v>
      </c>
      <c r="I206" s="100">
        <f>'[1]Removal pace breakdown'!H483</f>
        <v>14.8</v>
      </c>
      <c r="J206" s="100">
        <f>'[1]Removal pace breakdown'!I483</f>
        <v>9.5</v>
      </c>
      <c r="K206" s="100">
        <f>'[1]Removal pace breakdown'!J483</f>
        <v>11.06</v>
      </c>
      <c r="L206" s="100">
        <f>'[1]Removal pace breakdown'!K483</f>
        <v>5</v>
      </c>
      <c r="M206" s="100">
        <f>'[1]Removal pace breakdown'!L483</f>
        <v>7</v>
      </c>
      <c r="N206" s="100">
        <f>'[1]Removal pace breakdown'!M483</f>
        <v>15.5</v>
      </c>
      <c r="O206" s="100">
        <f>'[1]Removal pace breakdown'!N483</f>
        <v>10</v>
      </c>
      <c r="P206" s="100">
        <f>'[1]Removal pace breakdown'!O483</f>
        <v>9</v>
      </c>
      <c r="Q206" s="100">
        <f>'[1]Removal pace breakdown'!P483</f>
        <v>0</v>
      </c>
      <c r="R206" s="100">
        <f>'[1]Removal pace breakdown'!Q483</f>
        <v>2</v>
      </c>
      <c r="S206" s="100">
        <f>'[1]Removal pace breakdown'!R483</f>
        <v>7.7</v>
      </c>
      <c r="T206" s="100">
        <f>'[1]Removal pace breakdown'!S483</f>
        <v>1.5</v>
      </c>
      <c r="U206" s="100">
        <f>'[1]Removal pace breakdown'!T483</f>
        <v>0.95</v>
      </c>
      <c r="V206" s="100">
        <f>'[1]Removal pace breakdown'!U483</f>
        <v>15</v>
      </c>
      <c r="W206" s="100">
        <f>'[1]Removal pace breakdown'!V483</f>
        <v>1.9</v>
      </c>
      <c r="X206" s="100">
        <f>'[1]Removal pace breakdown'!W483</f>
        <v>7</v>
      </c>
      <c r="Y206" s="100">
        <f>'[1]Removal pace breakdown'!X483</f>
        <v>2.6</v>
      </c>
      <c r="Z206" s="100">
        <f>'[1]Removal pace breakdown'!Y483</f>
        <v>0</v>
      </c>
      <c r="AA206" s="100">
        <f>'[1]Removal pace breakdown'!Z483</f>
        <v>0.1</v>
      </c>
      <c r="AB206" s="100">
        <f>'[1]Removal pace breakdown'!AA483</f>
        <v>0</v>
      </c>
      <c r="AC206" s="100">
        <f>'[1]Removal pace breakdown'!AB483</f>
        <v>2</v>
      </c>
      <c r="AD206" s="100">
        <f>'[1]Removal pace breakdown'!AC483</f>
        <v>2</v>
      </c>
      <c r="AE206" s="100">
        <f>'[1]Removal pace breakdown'!AD483</f>
        <v>0</v>
      </c>
      <c r="AF206" s="100">
        <f>'[1]Removal pace breakdown'!AE483</f>
        <v>0</v>
      </c>
      <c r="AG206" s="100">
        <f>'[1]Removal pace breakdown'!AF483</f>
        <v>0</v>
      </c>
      <c r="AH206" s="100">
        <f>'[1]Removal pace breakdown'!AG483</f>
        <v>0.14000000000000001</v>
      </c>
      <c r="AI206" s="100">
        <f>'[1]Removal pace breakdown'!AH483</f>
        <v>9</v>
      </c>
      <c r="AJ206" s="100">
        <f>'[1]Removal pace breakdown'!AI483</f>
        <v>1.2</v>
      </c>
      <c r="AK206" s="100">
        <f>'[1]Removal pace breakdown'!AJ483</f>
        <v>0</v>
      </c>
      <c r="AL206" s="100">
        <f>'[1]Removal pace breakdown'!AK483</f>
        <v>9.3000000000000007</v>
      </c>
      <c r="AM206" s="100">
        <f>'[1]Removal pace breakdown'!AL483</f>
        <v>3</v>
      </c>
      <c r="AN206" s="100">
        <f>'[1]Removal pace breakdown'!AM483</f>
        <v>1.2</v>
      </c>
      <c r="AO206" s="100">
        <f>'[1]Removal pace breakdown'!AN483</f>
        <v>0</v>
      </c>
      <c r="AP206" s="100">
        <f>'[1]Removal pace breakdown'!AO483</f>
        <v>1</v>
      </c>
      <c r="AQ206" s="100">
        <f>'[1]Removal pace breakdown'!AP483</f>
        <v>3.7</v>
      </c>
      <c r="AR206" s="103">
        <f t="shared" si="93"/>
        <v>300.14999999999998</v>
      </c>
      <c r="AS206" s="103">
        <f t="shared" si="95"/>
        <v>18.2</v>
      </c>
      <c r="AT206" s="103">
        <f t="shared" si="96"/>
        <v>91.8</v>
      </c>
      <c r="AU206" s="103">
        <f t="shared" si="97"/>
        <v>74.7</v>
      </c>
      <c r="AV206" s="103">
        <f t="shared" si="98"/>
        <v>89.25</v>
      </c>
      <c r="AW206" s="103">
        <f t="shared" si="99"/>
        <v>26.2</v>
      </c>
      <c r="AX206" s="104">
        <f t="shared" si="100"/>
        <v>2101.0499999999997</v>
      </c>
      <c r="BD206" s="106"/>
      <c r="BE206" s="106"/>
      <c r="BF206" s="106"/>
      <c r="BG206" s="106"/>
      <c r="BH206" s="106"/>
      <c r="BL206" s="106"/>
      <c r="BM206" s="106"/>
      <c r="BN206" s="106"/>
      <c r="BO206" s="106"/>
      <c r="BP206" s="106"/>
      <c r="BT206" s="106"/>
      <c r="BU206" s="106"/>
      <c r="BV206" s="106"/>
      <c r="BW206" s="106"/>
      <c r="BX206" s="106"/>
      <c r="CB206" s="106"/>
      <c r="CC206" s="106"/>
      <c r="CD206" s="106"/>
      <c r="CE206" s="106"/>
      <c r="CF206" s="106"/>
      <c r="CJ206" s="106"/>
      <c r="CK206" s="106"/>
      <c r="CL206" s="106"/>
      <c r="CM206" s="106"/>
      <c r="CN206" s="106"/>
      <c r="CR206" s="106"/>
      <c r="CS206" s="106"/>
      <c r="CT206" s="106"/>
      <c r="CU206" s="106"/>
      <c r="CV206" s="106"/>
      <c r="CZ206" s="106"/>
      <c r="DA206" s="106"/>
      <c r="DB206" s="106"/>
      <c r="DC206" s="106"/>
      <c r="DD206" s="106"/>
      <c r="DH206" s="106"/>
      <c r="DI206" s="106"/>
      <c r="DJ206" s="106"/>
      <c r="DK206" s="106"/>
      <c r="DL206" s="106"/>
    </row>
    <row r="207" spans="1:116">
      <c r="A207" s="56" t="str">
        <f t="shared" si="94"/>
        <v>20206</v>
      </c>
      <c r="B207" s="15">
        <f>'[1]Removal pace breakdown'!A484</f>
        <v>43868</v>
      </c>
      <c r="C207" s="8">
        <f>'[1]Removal pace breakdown'!B484</f>
        <v>22</v>
      </c>
      <c r="D207" s="8">
        <f>'[1]Removal pace breakdown'!C484</f>
        <v>14.5</v>
      </c>
      <c r="E207" s="96">
        <f>'[1]Removal pace breakdown'!D484</f>
        <v>23</v>
      </c>
      <c r="F207" s="95">
        <f>'[1]Removal pace breakdown'!E484</f>
        <v>24.4</v>
      </c>
      <c r="G207" s="8">
        <f>'[1]Removal pace breakdown'!F484</f>
        <v>14</v>
      </c>
      <c r="H207" s="8">
        <f>'[1]Removal pace breakdown'!G484</f>
        <v>20</v>
      </c>
      <c r="I207" s="8">
        <f>'[1]Removal pace breakdown'!H484</f>
        <v>12</v>
      </c>
      <c r="J207" s="16">
        <f>'[1]Removal pace breakdown'!I484</f>
        <v>11.5</v>
      </c>
      <c r="K207" s="8">
        <f>'[1]Removal pace breakdown'!J484</f>
        <v>11.5</v>
      </c>
      <c r="L207" s="8">
        <f>'[1]Removal pace breakdown'!K484</f>
        <v>5</v>
      </c>
      <c r="M207" s="8">
        <f>'[1]Removal pace breakdown'!L484</f>
        <v>5</v>
      </c>
      <c r="N207" s="8">
        <f>'[1]Removal pace breakdown'!M484</f>
        <v>16.899999999999999</v>
      </c>
      <c r="O207" s="8">
        <f>'[1]Removal pace breakdown'!N484</f>
        <v>8.8000000000000007</v>
      </c>
      <c r="P207" s="8">
        <f>'[1]Removal pace breakdown'!O484</f>
        <v>10</v>
      </c>
      <c r="Q207" s="8">
        <f>'[1]Removal pace breakdown'!P484</f>
        <v>0</v>
      </c>
      <c r="R207" s="8">
        <f>'[1]Removal pace breakdown'!Q484</f>
        <v>2.1</v>
      </c>
      <c r="S207" s="16">
        <f>'[1]Removal pace breakdown'!R484</f>
        <v>7.5</v>
      </c>
      <c r="T207" s="8">
        <f>'[1]Removal pace breakdown'!S484</f>
        <v>2</v>
      </c>
      <c r="U207" s="8">
        <f>'[1]Removal pace breakdown'!T484</f>
        <v>3.5</v>
      </c>
      <c r="V207" s="97">
        <f>'[1]Removal pace breakdown'!U484</f>
        <v>13</v>
      </c>
      <c r="W207" s="16">
        <f>'[1]Removal pace breakdown'!V484</f>
        <v>1.3</v>
      </c>
      <c r="X207" s="16">
        <f>'[1]Removal pace breakdown'!W484</f>
        <v>5</v>
      </c>
      <c r="Y207" s="8">
        <f>'[1]Removal pace breakdown'!X484</f>
        <v>1.5</v>
      </c>
      <c r="Z207" s="8">
        <f>'[1]Removal pace breakdown'!Y484</f>
        <v>0</v>
      </c>
      <c r="AA207" s="16">
        <f>'[1]Removal pace breakdown'!Z484</f>
        <v>7.0000000000000007E-2</v>
      </c>
      <c r="AB207" s="16">
        <f>'[1]Removal pace breakdown'!AA484</f>
        <v>0</v>
      </c>
      <c r="AC207" s="8">
        <f>'[1]Removal pace breakdown'!AB484</f>
        <v>0.9</v>
      </c>
      <c r="AD207" s="8">
        <f>'[1]Removal pace breakdown'!AC484</f>
        <v>2</v>
      </c>
      <c r="AE207" s="8">
        <f>'[1]Removal pace breakdown'!AD484</f>
        <v>0.3</v>
      </c>
      <c r="AF207" s="16">
        <f>'[1]Removal pace breakdown'!AE484</f>
        <v>0</v>
      </c>
      <c r="AG207" s="16">
        <f>'[1]Removal pace breakdown'!AF484</f>
        <v>0</v>
      </c>
      <c r="AH207" s="8">
        <f>'[1]Removal pace breakdown'!AG484</f>
        <v>0.14000000000000001</v>
      </c>
      <c r="AI207" s="8">
        <f>'[1]Removal pace breakdown'!AH484</f>
        <v>9</v>
      </c>
      <c r="AJ207" s="8">
        <f>'[1]Removal pace breakdown'!AI484</f>
        <v>1.4</v>
      </c>
      <c r="AK207" s="8">
        <f>'[1]Removal pace breakdown'!AJ484</f>
        <v>0</v>
      </c>
      <c r="AL207" s="97">
        <f>'[1]Removal pace breakdown'!AK484</f>
        <v>8</v>
      </c>
      <c r="AM207" s="8">
        <f>'[1]Removal pace breakdown'!AL484</f>
        <v>3</v>
      </c>
      <c r="AN207" s="8">
        <f>'[1]Removal pace breakdown'!AM484</f>
        <v>0.6</v>
      </c>
      <c r="AO207" s="8">
        <f>'[1]Removal pace breakdown'!AN484</f>
        <v>0</v>
      </c>
      <c r="AP207" s="8">
        <f>'[1]Removal pace breakdown'!AO484</f>
        <v>1</v>
      </c>
      <c r="AQ207" s="8">
        <f>'[1]Removal pace breakdown'!AP484</f>
        <v>3.3</v>
      </c>
      <c r="AR207" s="17">
        <f t="shared" si="93"/>
        <v>264.21000000000009</v>
      </c>
      <c r="AS207" s="17">
        <f t="shared" si="95"/>
        <v>17.2</v>
      </c>
      <c r="AT207" s="17">
        <f t="shared" si="96"/>
        <v>75.400000000000006</v>
      </c>
      <c r="AU207" s="17">
        <f t="shared" si="97"/>
        <v>57.699999999999996</v>
      </c>
      <c r="AV207" s="17">
        <f t="shared" si="98"/>
        <v>88.54</v>
      </c>
      <c r="AW207" s="17">
        <f t="shared" si="99"/>
        <v>25.37</v>
      </c>
      <c r="AX207" s="63">
        <f t="shared" si="100"/>
        <v>1849.4700000000007</v>
      </c>
    </row>
    <row r="208" spans="1:116">
      <c r="A208" s="56" t="str">
        <f t="shared" si="94"/>
        <v>20207</v>
      </c>
      <c r="B208" s="15">
        <f>'[1]Removal pace breakdown'!A485</f>
        <v>43875</v>
      </c>
      <c r="C208" s="8">
        <f>'[1]Removal pace breakdown'!B485</f>
        <v>25</v>
      </c>
      <c r="D208" s="8">
        <f>'[1]Removal pace breakdown'!C485</f>
        <v>17</v>
      </c>
      <c r="E208" s="96">
        <f>'[1]Removal pace breakdown'!D485</f>
        <v>24</v>
      </c>
      <c r="F208" s="95">
        <f>'[1]Removal pace breakdown'!E485</f>
        <v>26</v>
      </c>
      <c r="G208" s="8">
        <f>'[1]Removal pace breakdown'!F485</f>
        <v>13</v>
      </c>
      <c r="H208" s="8">
        <f>'[1]Removal pace breakdown'!G485</f>
        <v>21</v>
      </c>
      <c r="I208" s="8">
        <f>'[1]Removal pace breakdown'!H485</f>
        <v>14.8</v>
      </c>
      <c r="J208" s="16">
        <f>'[1]Removal pace breakdown'!I485</f>
        <v>10</v>
      </c>
      <c r="K208" s="8">
        <f>'[1]Removal pace breakdown'!J485</f>
        <v>10.8</v>
      </c>
      <c r="L208" s="8">
        <f>'[1]Removal pace breakdown'!K485</f>
        <v>6.8</v>
      </c>
      <c r="M208" s="8">
        <f>'[1]Removal pace breakdown'!L485</f>
        <v>6</v>
      </c>
      <c r="N208" s="8">
        <f>'[1]Removal pace breakdown'!M485</f>
        <v>16.600000000000001</v>
      </c>
      <c r="O208" s="8">
        <f>'[1]Removal pace breakdown'!N485</f>
        <v>8.8000000000000007</v>
      </c>
      <c r="P208" s="8">
        <f>'[1]Removal pace breakdown'!O485</f>
        <v>10</v>
      </c>
      <c r="Q208" s="8">
        <f>'[1]Removal pace breakdown'!P485</f>
        <v>0</v>
      </c>
      <c r="R208" s="8">
        <f>'[1]Removal pace breakdown'!Q485</f>
        <v>1.6</v>
      </c>
      <c r="S208" s="16">
        <f>'[1]Removal pace breakdown'!R485</f>
        <v>7.6</v>
      </c>
      <c r="T208" s="8">
        <f>'[1]Removal pace breakdown'!S485</f>
        <v>0</v>
      </c>
      <c r="U208" s="8">
        <f>'[1]Removal pace breakdown'!T485</f>
        <v>5.0999999999999996</v>
      </c>
      <c r="V208" s="97">
        <f>'[1]Removal pace breakdown'!U485</f>
        <v>11</v>
      </c>
      <c r="W208" s="16">
        <f>'[1]Removal pace breakdown'!V485</f>
        <v>1.5</v>
      </c>
      <c r="X208" s="16">
        <f>'[1]Removal pace breakdown'!W485</f>
        <v>5</v>
      </c>
      <c r="Y208" s="8">
        <f>'[1]Removal pace breakdown'!X485</f>
        <v>3</v>
      </c>
      <c r="Z208" s="8">
        <f>'[1]Removal pace breakdown'!Y485</f>
        <v>0</v>
      </c>
      <c r="AA208" s="16">
        <f>'[1]Removal pace breakdown'!Z485</f>
        <v>0.2</v>
      </c>
      <c r="AB208" s="16">
        <f>'[1]Removal pace breakdown'!AA485</f>
        <v>0</v>
      </c>
      <c r="AC208" s="8">
        <f>'[1]Removal pace breakdown'!AB485</f>
        <v>1</v>
      </c>
      <c r="AD208" s="8">
        <f>'[1]Removal pace breakdown'!AC485</f>
        <v>2.1</v>
      </c>
      <c r="AE208" s="8">
        <f>'[1]Removal pace breakdown'!AD485</f>
        <v>0.3</v>
      </c>
      <c r="AF208" s="16">
        <f>'[1]Removal pace breakdown'!AE485</f>
        <v>0</v>
      </c>
      <c r="AG208" s="16">
        <f>'[1]Removal pace breakdown'!AF485</f>
        <v>0</v>
      </c>
      <c r="AH208" s="8">
        <f>'[1]Removal pace breakdown'!AG485</f>
        <v>0.1</v>
      </c>
      <c r="AI208" s="8">
        <f>'[1]Removal pace breakdown'!AH485</f>
        <v>9</v>
      </c>
      <c r="AJ208" s="8">
        <f>'[1]Removal pace breakdown'!AI485</f>
        <v>1.1000000000000001</v>
      </c>
      <c r="AK208" s="8">
        <f>'[1]Removal pace breakdown'!AJ485</f>
        <v>0</v>
      </c>
      <c r="AL208" s="97">
        <f>'[1]Removal pace breakdown'!AK485</f>
        <v>9.3000000000000007</v>
      </c>
      <c r="AM208" s="8">
        <f>'[1]Removal pace breakdown'!AL485</f>
        <v>3</v>
      </c>
      <c r="AN208" s="8">
        <f>'[1]Removal pace breakdown'!AM485</f>
        <v>0.5</v>
      </c>
      <c r="AO208" s="8">
        <f>'[1]Removal pace breakdown'!AN485</f>
        <v>0</v>
      </c>
      <c r="AP208" s="8">
        <f>'[1]Removal pace breakdown'!AO485</f>
        <v>1</v>
      </c>
      <c r="AQ208" s="8">
        <f>'[1]Removal pace breakdown'!AP485</f>
        <v>3.7</v>
      </c>
      <c r="AR208" s="17">
        <f t="shared" si="93"/>
        <v>275.90000000000003</v>
      </c>
      <c r="AS208" s="17">
        <f t="shared" si="95"/>
        <v>18.800000000000004</v>
      </c>
      <c r="AT208" s="17">
        <f t="shared" si="96"/>
        <v>80.3</v>
      </c>
      <c r="AU208" s="17">
        <f t="shared" si="97"/>
        <v>67.3</v>
      </c>
      <c r="AV208" s="17">
        <f t="shared" si="98"/>
        <v>85.2</v>
      </c>
      <c r="AW208" s="17">
        <f t="shared" si="99"/>
        <v>24.3</v>
      </c>
      <c r="AX208" s="63">
        <f t="shared" si="100"/>
        <v>1931.3000000000002</v>
      </c>
    </row>
    <row r="209" spans="1:50">
      <c r="A209" s="56" t="str">
        <f t="shared" si="94"/>
        <v>20208</v>
      </c>
      <c r="B209" s="15">
        <f>'[1]Removal pace breakdown'!A486</f>
        <v>43882</v>
      </c>
      <c r="C209" s="8">
        <f>'[1]Removal pace breakdown'!B486</f>
        <v>26</v>
      </c>
      <c r="D209" s="8">
        <f>'[1]Removal pace breakdown'!C486</f>
        <v>18.5</v>
      </c>
      <c r="E209" s="96">
        <f>'[1]Removal pace breakdown'!D486</f>
        <v>28</v>
      </c>
      <c r="F209" s="95">
        <f>'[1]Removal pace breakdown'!E486</f>
        <v>24</v>
      </c>
      <c r="G209" s="8">
        <f>'[1]Removal pace breakdown'!F486</f>
        <v>12.5</v>
      </c>
      <c r="H209" s="8">
        <f>'[1]Removal pace breakdown'!G486</f>
        <v>19</v>
      </c>
      <c r="I209" s="8">
        <f>'[1]Removal pace breakdown'!H486</f>
        <v>14</v>
      </c>
      <c r="J209" s="16">
        <f>'[1]Removal pace breakdown'!I486</f>
        <v>11.5</v>
      </c>
      <c r="K209" s="8">
        <f>'[1]Removal pace breakdown'!J486</f>
        <v>10.17</v>
      </c>
      <c r="L209" s="8">
        <f>'[1]Removal pace breakdown'!K486</f>
        <v>7.5</v>
      </c>
      <c r="M209" s="8">
        <f>'[1]Removal pace breakdown'!L486</f>
        <v>6</v>
      </c>
      <c r="N209" s="8">
        <f>'[1]Removal pace breakdown'!M486</f>
        <v>17.5</v>
      </c>
      <c r="O209" s="8">
        <f>'[1]Removal pace breakdown'!N486</f>
        <v>8.8000000000000007</v>
      </c>
      <c r="P209" s="8">
        <f>'[1]Removal pace breakdown'!O486</f>
        <v>9</v>
      </c>
      <c r="Q209" s="8">
        <f>'[1]Removal pace breakdown'!P486</f>
        <v>0</v>
      </c>
      <c r="R209" s="8">
        <f>'[1]Removal pace breakdown'!Q486</f>
        <v>1.7</v>
      </c>
      <c r="S209" s="16">
        <f>'[1]Removal pace breakdown'!R486</f>
        <v>7.2</v>
      </c>
      <c r="T209" s="8">
        <f>'[1]Removal pace breakdown'!S486</f>
        <v>0</v>
      </c>
      <c r="U209" s="8">
        <f>'[1]Removal pace breakdown'!T486</f>
        <v>2.5</v>
      </c>
      <c r="V209" s="97">
        <f>'[1]Removal pace breakdown'!U486</f>
        <v>9</v>
      </c>
      <c r="W209" s="16">
        <f>'[1]Removal pace breakdown'!V486</f>
        <v>1.7</v>
      </c>
      <c r="X209" s="16">
        <f>'[1]Removal pace breakdown'!W486</f>
        <v>8</v>
      </c>
      <c r="Y209" s="8">
        <f>'[1]Removal pace breakdown'!X486</f>
        <v>2.5</v>
      </c>
      <c r="Z209" s="8">
        <f>'[1]Removal pace breakdown'!Y486</f>
        <v>0</v>
      </c>
      <c r="AA209" s="16">
        <f>'[1]Removal pace breakdown'!Z486</f>
        <v>0.4</v>
      </c>
      <c r="AB209" s="16">
        <f>'[1]Removal pace breakdown'!AA486</f>
        <v>0</v>
      </c>
      <c r="AC209" s="8">
        <f>'[1]Removal pace breakdown'!AB486</f>
        <v>1.9</v>
      </c>
      <c r="AD209" s="8">
        <f>'[1]Removal pace breakdown'!AC486</f>
        <v>4</v>
      </c>
      <c r="AE209" s="8">
        <f>'[1]Removal pace breakdown'!AD486</f>
        <v>0.45</v>
      </c>
      <c r="AF209" s="16">
        <f>'[1]Removal pace breakdown'!AE486</f>
        <v>0</v>
      </c>
      <c r="AG209" s="16">
        <f>'[1]Removal pace breakdown'!AF486</f>
        <v>0</v>
      </c>
      <c r="AH209" s="8">
        <f>'[1]Removal pace breakdown'!AG486</f>
        <v>0.2</v>
      </c>
      <c r="AI209" s="8">
        <f>'[1]Removal pace breakdown'!AH486</f>
        <v>10</v>
      </c>
      <c r="AJ209" s="8">
        <f>'[1]Removal pace breakdown'!AI486</f>
        <v>1.55</v>
      </c>
      <c r="AK209" s="8">
        <f>'[1]Removal pace breakdown'!AJ486</f>
        <v>0</v>
      </c>
      <c r="AL209" s="97">
        <f>'[1]Removal pace breakdown'!AK486</f>
        <v>10.5</v>
      </c>
      <c r="AM209" s="8">
        <f>'[1]Removal pace breakdown'!AL486</f>
        <v>4</v>
      </c>
      <c r="AN209" s="8">
        <f>'[1]Removal pace breakdown'!AM486</f>
        <v>0.6</v>
      </c>
      <c r="AO209" s="8">
        <f>'[1]Removal pace breakdown'!AN486</f>
        <v>0</v>
      </c>
      <c r="AP209" s="8">
        <f>'[1]Removal pace breakdown'!AO486</f>
        <v>1</v>
      </c>
      <c r="AQ209" s="8">
        <f>'[1]Removal pace breakdown'!AP486</f>
        <v>3.7</v>
      </c>
      <c r="AR209" s="17">
        <f t="shared" si="93"/>
        <v>283.37</v>
      </c>
      <c r="AS209" s="17">
        <f t="shared" si="95"/>
        <v>21.85</v>
      </c>
      <c r="AT209" s="17">
        <f t="shared" si="96"/>
        <v>81.5</v>
      </c>
      <c r="AU209" s="17">
        <f t="shared" si="97"/>
        <v>69.25</v>
      </c>
      <c r="AV209" s="17">
        <f t="shared" si="98"/>
        <v>81.970000000000013</v>
      </c>
      <c r="AW209" s="17">
        <f t="shared" si="99"/>
        <v>28.799999999999997</v>
      </c>
      <c r="AX209" s="63">
        <f t="shared" si="100"/>
        <v>1983.5900000000001</v>
      </c>
    </row>
    <row r="210" spans="1:50">
      <c r="A210" s="56" t="str">
        <f t="shared" si="94"/>
        <v>20209</v>
      </c>
      <c r="B210" s="15">
        <f>'[1]Removal pace breakdown'!A487</f>
        <v>43889</v>
      </c>
      <c r="C210" s="8">
        <f>'[1]Removal pace breakdown'!B487</f>
        <v>24</v>
      </c>
      <c r="D210" s="8">
        <f>'[1]Removal pace breakdown'!C487</f>
        <v>17.5</v>
      </c>
      <c r="E210" s="96">
        <f>'[1]Removal pace breakdown'!D487</f>
        <v>34</v>
      </c>
      <c r="F210" s="95">
        <f>'[1]Removal pace breakdown'!E487</f>
        <v>33.979999999999997</v>
      </c>
      <c r="G210" s="8">
        <f>'[1]Removal pace breakdown'!F487</f>
        <v>11.5</v>
      </c>
      <c r="H210" s="8">
        <f>'[1]Removal pace breakdown'!G487</f>
        <v>21.2</v>
      </c>
      <c r="I210" s="8">
        <f>'[1]Removal pace breakdown'!H487</f>
        <v>15.3</v>
      </c>
      <c r="J210" s="16">
        <f>'[1]Removal pace breakdown'!I487</f>
        <v>11</v>
      </c>
      <c r="K210" s="8">
        <f>'[1]Removal pace breakdown'!J487</f>
        <v>7.31</v>
      </c>
      <c r="L210" s="8">
        <f>'[1]Removal pace breakdown'!K487</f>
        <v>9</v>
      </c>
      <c r="M210" s="8">
        <f>'[1]Removal pace breakdown'!L487</f>
        <v>6</v>
      </c>
      <c r="N210" s="8">
        <f>'[1]Removal pace breakdown'!M487</f>
        <v>17</v>
      </c>
      <c r="O210" s="8">
        <f>'[1]Removal pace breakdown'!N487</f>
        <v>8.5</v>
      </c>
      <c r="P210" s="8">
        <f>'[1]Removal pace breakdown'!O487</f>
        <v>8</v>
      </c>
      <c r="Q210" s="8">
        <f>'[1]Removal pace breakdown'!P487</f>
        <v>0</v>
      </c>
      <c r="R210" s="8">
        <f>'[1]Removal pace breakdown'!Q487</f>
        <v>1.9</v>
      </c>
      <c r="S210" s="16">
        <f>'[1]Removal pace breakdown'!R487</f>
        <v>7.5</v>
      </c>
      <c r="T210" s="8">
        <f>'[1]Removal pace breakdown'!S487</f>
        <v>0</v>
      </c>
      <c r="U210" s="8">
        <f>'[1]Removal pace breakdown'!T487</f>
        <v>3.4</v>
      </c>
      <c r="V210" s="97">
        <f>'[1]Removal pace breakdown'!U487</f>
        <v>11</v>
      </c>
      <c r="W210" s="16">
        <f>'[1]Removal pace breakdown'!V487</f>
        <v>1.8</v>
      </c>
      <c r="X210" s="16">
        <f>'[1]Removal pace breakdown'!W487</f>
        <v>8.5</v>
      </c>
      <c r="Y210" s="8">
        <f>'[1]Removal pace breakdown'!X487</f>
        <v>3</v>
      </c>
      <c r="Z210" s="8">
        <f>'[1]Removal pace breakdown'!Y487</f>
        <v>0</v>
      </c>
      <c r="AA210" s="16">
        <f>'[1]Removal pace breakdown'!Z487</f>
        <v>0.3</v>
      </c>
      <c r="AB210" s="16">
        <f>'[1]Removal pace breakdown'!AA487</f>
        <v>0</v>
      </c>
      <c r="AC210" s="8">
        <f>'[1]Removal pace breakdown'!AB487</f>
        <v>1.8</v>
      </c>
      <c r="AD210" s="8">
        <f>'[1]Removal pace breakdown'!AC487</f>
        <v>3.5</v>
      </c>
      <c r="AE210" s="8">
        <f>'[1]Removal pace breakdown'!AD487</f>
        <v>0.4</v>
      </c>
      <c r="AF210" s="16">
        <f>'[1]Removal pace breakdown'!AE487</f>
        <v>0</v>
      </c>
      <c r="AG210" s="16">
        <f>'[1]Removal pace breakdown'!AF487</f>
        <v>0</v>
      </c>
      <c r="AH210" s="8">
        <f>'[1]Removal pace breakdown'!AG487</f>
        <v>0.18</v>
      </c>
      <c r="AI210" s="8">
        <f>'[1]Removal pace breakdown'!AH487</f>
        <v>10</v>
      </c>
      <c r="AJ210" s="8">
        <f>'[1]Removal pace breakdown'!AI487</f>
        <v>1.2</v>
      </c>
      <c r="AK210" s="8">
        <f>'[1]Removal pace breakdown'!AJ487</f>
        <v>0</v>
      </c>
      <c r="AL210" s="97">
        <f>'[1]Removal pace breakdown'!AK487</f>
        <v>8.3000000000000007</v>
      </c>
      <c r="AM210" s="8">
        <f>'[1]Removal pace breakdown'!AL487</f>
        <v>3</v>
      </c>
      <c r="AN210" s="8">
        <f>'[1]Removal pace breakdown'!AM487</f>
        <v>0.7</v>
      </c>
      <c r="AO210" s="8">
        <f>'[1]Removal pace breakdown'!AN487</f>
        <v>0</v>
      </c>
      <c r="AP210" s="8">
        <f>'[1]Removal pace breakdown'!AO487</f>
        <v>1</v>
      </c>
      <c r="AQ210" s="8">
        <f>'[1]Removal pace breakdown'!AP487</f>
        <v>4.47</v>
      </c>
      <c r="AR210" s="17">
        <f t="shared" si="93"/>
        <v>296.24</v>
      </c>
      <c r="AS210" s="17">
        <f t="shared" si="95"/>
        <v>22.2</v>
      </c>
      <c r="AT210" s="17">
        <f t="shared" si="96"/>
        <v>97.47999999999999</v>
      </c>
      <c r="AU210" s="17">
        <f t="shared" si="97"/>
        <v>68.37</v>
      </c>
      <c r="AV210" s="17">
        <f t="shared" si="98"/>
        <v>79.089999999999989</v>
      </c>
      <c r="AW210" s="17">
        <f t="shared" si="99"/>
        <v>29.1</v>
      </c>
      <c r="AX210" s="63">
        <f t="shared" si="100"/>
        <v>2073.6800000000003</v>
      </c>
    </row>
    <row r="211" spans="1:50">
      <c r="A211" s="56" t="str">
        <f t="shared" si="94"/>
        <v>202010</v>
      </c>
      <c r="B211" s="15">
        <f>'[1]Removal pace breakdown'!A488</f>
        <v>43896</v>
      </c>
      <c r="C211" s="8">
        <f>'[1]Removal pace breakdown'!B488</f>
        <v>24</v>
      </c>
      <c r="D211" s="8">
        <f>'[1]Removal pace breakdown'!C488</f>
        <v>16.5</v>
      </c>
      <c r="E211" s="96">
        <f>'[1]Removal pace breakdown'!D488</f>
        <v>38</v>
      </c>
      <c r="F211" s="95">
        <f>'[1]Removal pace breakdown'!E488</f>
        <v>31.67</v>
      </c>
      <c r="G211" s="8">
        <f>'[1]Removal pace breakdown'!F488</f>
        <v>12</v>
      </c>
      <c r="H211" s="8">
        <f>'[1]Removal pace breakdown'!G488</f>
        <v>20</v>
      </c>
      <c r="I211" s="8">
        <f>'[1]Removal pace breakdown'!H488</f>
        <v>14.7</v>
      </c>
      <c r="J211" s="16">
        <f>'[1]Removal pace breakdown'!I488</f>
        <v>10.5</v>
      </c>
      <c r="K211" s="8">
        <f>'[1]Removal pace breakdown'!J488</f>
        <v>7.84</v>
      </c>
      <c r="L211" s="8">
        <f>'[1]Removal pace breakdown'!K488</f>
        <v>7.9</v>
      </c>
      <c r="M211" s="8">
        <f>'[1]Removal pace breakdown'!L488</f>
        <v>6</v>
      </c>
      <c r="N211" s="8">
        <f>'[1]Removal pace breakdown'!M488</f>
        <v>16.5</v>
      </c>
      <c r="O211" s="8">
        <f>'[1]Removal pace breakdown'!N488</f>
        <v>7</v>
      </c>
      <c r="P211" s="8">
        <f>'[1]Removal pace breakdown'!O488</f>
        <v>6</v>
      </c>
      <c r="Q211" s="8">
        <f>'[1]Removal pace breakdown'!P488</f>
        <v>0</v>
      </c>
      <c r="R211" s="8">
        <f>'[1]Removal pace breakdown'!Q488</f>
        <v>1.8</v>
      </c>
      <c r="S211" s="16">
        <f>'[1]Removal pace breakdown'!R488</f>
        <v>7.4</v>
      </c>
      <c r="T211" s="8">
        <f>'[1]Removal pace breakdown'!S488</f>
        <v>0</v>
      </c>
      <c r="U211" s="8">
        <f>'[1]Removal pace breakdown'!T488</f>
        <v>2.1</v>
      </c>
      <c r="V211" s="97">
        <f>'[1]Removal pace breakdown'!U488</f>
        <v>10</v>
      </c>
      <c r="W211" s="16">
        <f>'[1]Removal pace breakdown'!V488</f>
        <v>1.8</v>
      </c>
      <c r="X211" s="16">
        <f>'[1]Removal pace breakdown'!W488</f>
        <v>7</v>
      </c>
      <c r="Y211" s="8">
        <f>'[1]Removal pace breakdown'!X488</f>
        <v>2</v>
      </c>
      <c r="Z211" s="8">
        <f>'[1]Removal pace breakdown'!Y488</f>
        <v>0</v>
      </c>
      <c r="AA211" s="16">
        <f>'[1]Removal pace breakdown'!Z488</f>
        <v>0.3</v>
      </c>
      <c r="AB211" s="16">
        <f>'[1]Removal pace breakdown'!AA488</f>
        <v>0</v>
      </c>
      <c r="AC211" s="8">
        <f>'[1]Removal pace breakdown'!AB488</f>
        <v>0.22</v>
      </c>
      <c r="AD211" s="8">
        <f>'[1]Removal pace breakdown'!AC488</f>
        <v>3.5</v>
      </c>
      <c r="AE211" s="8">
        <f>'[1]Removal pace breakdown'!AD488</f>
        <v>0.2</v>
      </c>
      <c r="AF211" s="16">
        <f>'[1]Removal pace breakdown'!AE488</f>
        <v>0</v>
      </c>
      <c r="AG211" s="16">
        <f>'[1]Removal pace breakdown'!AF488</f>
        <v>0</v>
      </c>
      <c r="AH211" s="8">
        <f>'[1]Removal pace breakdown'!AG488</f>
        <v>0.17</v>
      </c>
      <c r="AI211" s="8">
        <f>'[1]Removal pace breakdown'!AH488</f>
        <v>13</v>
      </c>
      <c r="AJ211" s="8">
        <f>'[1]Removal pace breakdown'!AI488</f>
        <v>1.2</v>
      </c>
      <c r="AK211" s="8">
        <f>'[1]Removal pace breakdown'!AJ488</f>
        <v>0</v>
      </c>
      <c r="AL211" s="97">
        <f>'[1]Removal pace breakdown'!AK488</f>
        <v>8.5</v>
      </c>
      <c r="AM211" s="8">
        <f>'[1]Removal pace breakdown'!AL488</f>
        <v>3</v>
      </c>
      <c r="AN211" s="8">
        <f>'[1]Removal pace breakdown'!AM488</f>
        <v>0.5</v>
      </c>
      <c r="AO211" s="8">
        <f>'[1]Removal pace breakdown'!AN488</f>
        <v>0</v>
      </c>
      <c r="AP211" s="8">
        <f>'[1]Removal pace breakdown'!AO488</f>
        <v>1</v>
      </c>
      <c r="AQ211" s="8">
        <f>'[1]Removal pace breakdown'!AP488</f>
        <v>3.6</v>
      </c>
      <c r="AR211" s="17">
        <f t="shared" si="93"/>
        <v>285.90000000000003</v>
      </c>
      <c r="AS211" s="17">
        <f t="shared" si="95"/>
        <v>19.599999999999998</v>
      </c>
      <c r="AT211" s="17">
        <f t="shared" si="96"/>
        <v>98.17</v>
      </c>
      <c r="AU211" s="17">
        <f t="shared" si="97"/>
        <v>65.5</v>
      </c>
      <c r="AV211" s="17">
        <f t="shared" si="98"/>
        <v>75.63</v>
      </c>
      <c r="AW211" s="17">
        <f t="shared" si="99"/>
        <v>27</v>
      </c>
      <c r="AX211" s="63">
        <f t="shared" si="100"/>
        <v>2001.3000000000002</v>
      </c>
    </row>
    <row r="212" spans="1:50">
      <c r="A212" s="56" t="str">
        <f t="shared" si="94"/>
        <v>202011</v>
      </c>
      <c r="B212" s="15">
        <f>'[1]Removal pace breakdown'!A489</f>
        <v>43903</v>
      </c>
      <c r="C212" s="8">
        <f>'[1]Removal pace breakdown'!B489</f>
        <v>26</v>
      </c>
      <c r="D212" s="8">
        <f>'[1]Removal pace breakdown'!C489</f>
        <v>21</v>
      </c>
      <c r="E212" s="96">
        <f>'[1]Removal pace breakdown'!D489</f>
        <v>36</v>
      </c>
      <c r="F212" s="95">
        <f>'[1]Removal pace breakdown'!E489</f>
        <v>31.5</v>
      </c>
      <c r="G212" s="8">
        <f>'[1]Removal pace breakdown'!F489</f>
        <v>12.5</v>
      </c>
      <c r="H212" s="8">
        <f>'[1]Removal pace breakdown'!G489</f>
        <v>21</v>
      </c>
      <c r="I212" s="8">
        <f>'[1]Removal pace breakdown'!H489</f>
        <v>15.9</v>
      </c>
      <c r="J212" s="16">
        <f>'[1]Removal pace breakdown'!I489</f>
        <v>9</v>
      </c>
      <c r="K212" s="8">
        <f>'[1]Removal pace breakdown'!J489</f>
        <v>9</v>
      </c>
      <c r="L212" s="8">
        <f>'[1]Removal pace breakdown'!K489</f>
        <v>8.6999999999999993</v>
      </c>
      <c r="M212" s="8">
        <f>'[1]Removal pace breakdown'!L489</f>
        <v>6</v>
      </c>
      <c r="N212" s="8">
        <f>'[1]Removal pace breakdown'!M489</f>
        <v>15.4</v>
      </c>
      <c r="O212" s="8">
        <f>'[1]Removal pace breakdown'!N489</f>
        <v>8.6999999999999993</v>
      </c>
      <c r="P212" s="8">
        <f>'[1]Removal pace breakdown'!O489</f>
        <v>6</v>
      </c>
      <c r="Q212" s="8">
        <f>'[1]Removal pace breakdown'!P489</f>
        <v>0</v>
      </c>
      <c r="R212" s="8">
        <f>'[1]Removal pace breakdown'!Q489</f>
        <v>1.7</v>
      </c>
      <c r="S212" s="16">
        <f>'[1]Removal pace breakdown'!R489</f>
        <v>7.8</v>
      </c>
      <c r="T212" s="8">
        <f>'[1]Removal pace breakdown'!S489</f>
        <v>0</v>
      </c>
      <c r="U212" s="8">
        <f>'[1]Removal pace breakdown'!T489</f>
        <v>3.024</v>
      </c>
      <c r="V212" s="97">
        <f>'[1]Removal pace breakdown'!U489</f>
        <v>8.6999999999999993</v>
      </c>
      <c r="W212" s="16">
        <f>'[1]Removal pace breakdown'!V489</f>
        <v>2</v>
      </c>
      <c r="X212" s="16">
        <f>'[1]Removal pace breakdown'!W489</f>
        <v>7.5</v>
      </c>
      <c r="Y212" s="8">
        <f>'[1]Removal pace breakdown'!X489</f>
        <v>2.5</v>
      </c>
      <c r="Z212" s="8">
        <f>'[1]Removal pace breakdown'!Y489</f>
        <v>0</v>
      </c>
      <c r="AA212" s="16">
        <f>'[1]Removal pace breakdown'!Z489</f>
        <v>0.1</v>
      </c>
      <c r="AB212" s="16">
        <f>'[1]Removal pace breakdown'!AA489</f>
        <v>0</v>
      </c>
      <c r="AC212" s="8">
        <f>'[1]Removal pace breakdown'!AB489</f>
        <v>1.2</v>
      </c>
      <c r="AD212" s="8">
        <f>'[1]Removal pace breakdown'!AC489</f>
        <v>4</v>
      </c>
      <c r="AE212" s="8">
        <f>'[1]Removal pace breakdown'!AD489</f>
        <v>0.15</v>
      </c>
      <c r="AF212" s="16">
        <f>'[1]Removal pace breakdown'!AE489</f>
        <v>0</v>
      </c>
      <c r="AG212" s="16">
        <f>'[1]Removal pace breakdown'!AF489</f>
        <v>0</v>
      </c>
      <c r="AH212" s="8">
        <f>'[1]Removal pace breakdown'!AG489</f>
        <v>0.2</v>
      </c>
      <c r="AI212" s="8">
        <f>'[1]Removal pace breakdown'!AH489</f>
        <v>12</v>
      </c>
      <c r="AJ212" s="8">
        <f>'[1]Removal pace breakdown'!AI489</f>
        <v>1</v>
      </c>
      <c r="AK212" s="8">
        <f>'[1]Removal pace breakdown'!AJ489</f>
        <v>0</v>
      </c>
      <c r="AL212" s="97">
        <f>'[1]Removal pace breakdown'!AK489</f>
        <v>8.3000000000000007</v>
      </c>
      <c r="AM212" s="8">
        <f>'[1]Removal pace breakdown'!AL489</f>
        <v>2.7</v>
      </c>
      <c r="AN212" s="8">
        <f>'[1]Removal pace breakdown'!AM489</f>
        <v>0.5</v>
      </c>
      <c r="AO212" s="8">
        <f>'[1]Removal pace breakdown'!AN489</f>
        <v>0</v>
      </c>
      <c r="AP212" s="8">
        <f>'[1]Removal pace breakdown'!AO489</f>
        <v>2</v>
      </c>
      <c r="AQ212" s="8">
        <f>'[1]Removal pace breakdown'!AP489</f>
        <v>9.0399999999999991</v>
      </c>
      <c r="AR212" s="17">
        <f t="shared" si="93"/>
        <v>301.11399999999998</v>
      </c>
      <c r="AS212" s="17">
        <f t="shared" si="95"/>
        <v>22.4</v>
      </c>
      <c r="AT212" s="17">
        <f t="shared" si="96"/>
        <v>96.8</v>
      </c>
      <c r="AU212" s="17">
        <f t="shared" si="97"/>
        <v>78.59</v>
      </c>
      <c r="AV212" s="17">
        <f t="shared" si="98"/>
        <v>76.924000000000007</v>
      </c>
      <c r="AW212" s="17">
        <f t="shared" si="99"/>
        <v>26.400000000000002</v>
      </c>
      <c r="AX212" s="63">
        <f t="shared" si="100"/>
        <v>2107.7979999999998</v>
      </c>
    </row>
    <row r="213" spans="1:50">
      <c r="A213" s="56" t="str">
        <f t="shared" si="94"/>
        <v>202012</v>
      </c>
      <c r="B213" s="15">
        <f>'[1]Removal pace breakdown'!A490</f>
        <v>43910</v>
      </c>
      <c r="C213" s="8">
        <f>'[1]Removal pace breakdown'!B490</f>
        <v>25</v>
      </c>
      <c r="D213" s="8">
        <f>'[1]Removal pace breakdown'!C490</f>
        <v>23</v>
      </c>
      <c r="E213" s="96">
        <f>'[1]Removal pace breakdown'!D490</f>
        <v>32</v>
      </c>
      <c r="F213" s="95">
        <f>'[1]Removal pace breakdown'!E490</f>
        <v>32.24</v>
      </c>
      <c r="G213" s="8">
        <f>'[1]Removal pace breakdown'!F490</f>
        <v>14.3</v>
      </c>
      <c r="H213" s="8">
        <f>'[1]Removal pace breakdown'!G490</f>
        <v>22.5</v>
      </c>
      <c r="I213" s="8">
        <f>'[1]Removal pace breakdown'!H490</f>
        <v>16.2</v>
      </c>
      <c r="J213" s="16">
        <f>'[1]Removal pace breakdown'!I490</f>
        <v>9</v>
      </c>
      <c r="K213" s="8">
        <f>'[1]Removal pace breakdown'!J490</f>
        <v>7</v>
      </c>
      <c r="L213" s="8">
        <f>'[1]Removal pace breakdown'!K490</f>
        <v>7.2</v>
      </c>
      <c r="M213" s="8">
        <f>'[1]Removal pace breakdown'!L490</f>
        <v>6</v>
      </c>
      <c r="N213" s="8">
        <f>'[1]Removal pace breakdown'!M490</f>
        <v>15.8</v>
      </c>
      <c r="O213" s="8">
        <f>'[1]Removal pace breakdown'!N490</f>
        <v>9</v>
      </c>
      <c r="P213" s="8">
        <f>'[1]Removal pace breakdown'!O490</f>
        <v>5.5</v>
      </c>
      <c r="Q213" s="8">
        <f>'[1]Removal pace breakdown'!P490</f>
        <v>0</v>
      </c>
      <c r="R213" s="8">
        <f>'[1]Removal pace breakdown'!Q490</f>
        <v>1.6</v>
      </c>
      <c r="S213" s="16">
        <f>'[1]Removal pace breakdown'!R490</f>
        <v>7.7</v>
      </c>
      <c r="T213" s="8">
        <f>'[1]Removal pace breakdown'!S490</f>
        <v>0</v>
      </c>
      <c r="U213" s="8">
        <f>'[1]Removal pace breakdown'!T490</f>
        <v>1.3</v>
      </c>
      <c r="V213" s="97">
        <f>'[1]Removal pace breakdown'!U490</f>
        <v>12</v>
      </c>
      <c r="W213" s="16">
        <f>'[1]Removal pace breakdown'!V490</f>
        <v>2</v>
      </c>
      <c r="X213" s="16">
        <f>'[1]Removal pace breakdown'!W490</f>
        <v>7.5</v>
      </c>
      <c r="Y213" s="8">
        <f>'[1]Removal pace breakdown'!X490</f>
        <v>2.8</v>
      </c>
      <c r="Z213" s="8">
        <f>'[1]Removal pace breakdown'!Y490</f>
        <v>0</v>
      </c>
      <c r="AA213" s="16">
        <f>'[1]Removal pace breakdown'!Z490</f>
        <v>0.25</v>
      </c>
      <c r="AB213" s="16">
        <f>'[1]Removal pace breakdown'!AA490</f>
        <v>0</v>
      </c>
      <c r="AC213" s="8">
        <f>'[1]Removal pace breakdown'!AB490</f>
        <v>1</v>
      </c>
      <c r="AD213" s="8">
        <f>'[1]Removal pace breakdown'!AC490</f>
        <v>4</v>
      </c>
      <c r="AE213" s="8">
        <f>'[1]Removal pace breakdown'!AD490</f>
        <v>0</v>
      </c>
      <c r="AF213" s="16">
        <f>'[1]Removal pace breakdown'!AE490</f>
        <v>0</v>
      </c>
      <c r="AG213" s="16">
        <f>'[1]Removal pace breakdown'!AF490</f>
        <v>0</v>
      </c>
      <c r="AH213" s="8">
        <f>'[1]Removal pace breakdown'!AG490</f>
        <v>0.3</v>
      </c>
      <c r="AI213" s="8">
        <f>'[1]Removal pace breakdown'!AH490</f>
        <v>12</v>
      </c>
      <c r="AJ213" s="8">
        <f>'[1]Removal pace breakdown'!AI490</f>
        <v>0.7</v>
      </c>
      <c r="AK213" s="8">
        <f>'[1]Removal pace breakdown'!AJ490</f>
        <v>0</v>
      </c>
      <c r="AL213" s="97">
        <f>'[1]Removal pace breakdown'!AK490</f>
        <v>9</v>
      </c>
      <c r="AM213" s="8">
        <f>'[1]Removal pace breakdown'!AL490</f>
        <v>2</v>
      </c>
      <c r="AN213" s="8">
        <f>'[1]Removal pace breakdown'!AM490</f>
        <v>0.6</v>
      </c>
      <c r="AO213" s="8">
        <f>'[1]Removal pace breakdown'!AN490</f>
        <v>0</v>
      </c>
      <c r="AP213" s="8">
        <f>'[1]Removal pace breakdown'!AO490</f>
        <v>2.1</v>
      </c>
      <c r="AQ213" s="8">
        <f>'[1]Removal pace breakdown'!AP490</f>
        <v>7.74</v>
      </c>
      <c r="AR213" s="17">
        <f t="shared" si="93"/>
        <v>299.3300000000001</v>
      </c>
      <c r="AS213" s="17">
        <f t="shared" si="95"/>
        <v>20.9</v>
      </c>
      <c r="AT213" s="17">
        <f t="shared" si="96"/>
        <v>95.740000000000009</v>
      </c>
      <c r="AU213" s="17">
        <f t="shared" si="97"/>
        <v>78.539999999999992</v>
      </c>
      <c r="AV213" s="17">
        <f t="shared" si="98"/>
        <v>77.699999999999989</v>
      </c>
      <c r="AW213" s="17">
        <f t="shared" si="99"/>
        <v>26.45</v>
      </c>
      <c r="AX213" s="63">
        <f t="shared" si="100"/>
        <v>2095.3100000000009</v>
      </c>
    </row>
    <row r="214" spans="1:50">
      <c r="A214" s="56" t="str">
        <f t="shared" si="94"/>
        <v>202013</v>
      </c>
      <c r="B214" s="15">
        <f>'[1]Removal pace breakdown'!A491</f>
        <v>43917</v>
      </c>
      <c r="C214" s="8">
        <f>'[1]Removal pace breakdown'!B491</f>
        <v>26</v>
      </c>
      <c r="D214" s="8">
        <f>'[1]Removal pace breakdown'!C491</f>
        <v>26</v>
      </c>
      <c r="E214" s="96">
        <f>'[1]Removal pace breakdown'!D491</f>
        <v>33</v>
      </c>
      <c r="F214" s="95">
        <f>'[1]Removal pace breakdown'!E491</f>
        <v>33.380000000000003</v>
      </c>
      <c r="G214" s="8">
        <f>'[1]Removal pace breakdown'!F491</f>
        <v>14.5</v>
      </c>
      <c r="H214" s="8">
        <f>'[1]Removal pace breakdown'!G491</f>
        <v>23</v>
      </c>
      <c r="I214" s="8">
        <f>'[1]Removal pace breakdown'!H491</f>
        <v>15.1</v>
      </c>
      <c r="J214" s="16">
        <f>'[1]Removal pace breakdown'!I491</f>
        <v>8</v>
      </c>
      <c r="K214" s="8">
        <f>'[1]Removal pace breakdown'!J491</f>
        <v>8.6</v>
      </c>
      <c r="L214" s="8">
        <f>'[1]Removal pace breakdown'!K491</f>
        <v>8.1</v>
      </c>
      <c r="M214" s="8">
        <f>'[1]Removal pace breakdown'!L491</f>
        <v>6</v>
      </c>
      <c r="N214" s="8">
        <f>'[1]Removal pace breakdown'!M491</f>
        <v>15.5</v>
      </c>
      <c r="O214" s="8">
        <f>'[1]Removal pace breakdown'!N491</f>
        <v>7.8</v>
      </c>
      <c r="P214" s="8">
        <f>'[1]Removal pace breakdown'!O491</f>
        <v>6.5</v>
      </c>
      <c r="Q214" s="8">
        <f>'[1]Removal pace breakdown'!P491</f>
        <v>0</v>
      </c>
      <c r="R214" s="8">
        <f>'[1]Removal pace breakdown'!Q491</f>
        <v>1.8</v>
      </c>
      <c r="S214" s="16">
        <f>'[1]Removal pace breakdown'!R491</f>
        <v>7.6</v>
      </c>
      <c r="T214" s="8">
        <f>'[1]Removal pace breakdown'!S491</f>
        <v>0</v>
      </c>
      <c r="U214" s="8">
        <f>'[1]Removal pace breakdown'!T491</f>
        <v>0</v>
      </c>
      <c r="V214" s="97">
        <f>'[1]Removal pace breakdown'!U491</f>
        <v>12</v>
      </c>
      <c r="W214" s="16">
        <f>'[1]Removal pace breakdown'!V491</f>
        <v>1.8</v>
      </c>
      <c r="X214" s="16">
        <f>'[1]Removal pace breakdown'!W491</f>
        <v>7</v>
      </c>
      <c r="Y214" s="8">
        <f>'[1]Removal pace breakdown'!X491</f>
        <v>3</v>
      </c>
      <c r="Z214" s="8">
        <f>'[1]Removal pace breakdown'!Y491</f>
        <v>0</v>
      </c>
      <c r="AA214" s="16">
        <f>'[1]Removal pace breakdown'!Z491</f>
        <v>0.1</v>
      </c>
      <c r="AB214" s="16">
        <f>'[1]Removal pace breakdown'!AA491</f>
        <v>0.03</v>
      </c>
      <c r="AC214" s="8">
        <f>'[1]Removal pace breakdown'!AB491</f>
        <v>1</v>
      </c>
      <c r="AD214" s="8">
        <f>'[1]Removal pace breakdown'!AC491</f>
        <v>4</v>
      </c>
      <c r="AE214" s="8">
        <f>'[1]Removal pace breakdown'!AD491</f>
        <v>0</v>
      </c>
      <c r="AF214" s="16">
        <f>'[1]Removal pace breakdown'!AE491</f>
        <v>0</v>
      </c>
      <c r="AG214" s="16">
        <f>'[1]Removal pace breakdown'!AF491</f>
        <v>0</v>
      </c>
      <c r="AH214" s="8">
        <f>'[1]Removal pace breakdown'!AG491</f>
        <v>0.14000000000000001</v>
      </c>
      <c r="AI214" s="8">
        <f>'[1]Removal pace breakdown'!AH491</f>
        <v>12</v>
      </c>
      <c r="AJ214" s="8">
        <f>'[1]Removal pace breakdown'!AI491</f>
        <v>0.7</v>
      </c>
      <c r="AK214" s="8">
        <f>'[1]Removal pace breakdown'!AJ491</f>
        <v>0</v>
      </c>
      <c r="AL214" s="97">
        <f>'[1]Removal pace breakdown'!AK491</f>
        <v>11</v>
      </c>
      <c r="AM214" s="8">
        <f>'[1]Removal pace breakdown'!AL491</f>
        <v>5</v>
      </c>
      <c r="AN214" s="8">
        <f>'[1]Removal pace breakdown'!AM491</f>
        <v>0.6</v>
      </c>
      <c r="AO214" s="8">
        <f>'[1]Removal pace breakdown'!AN491</f>
        <v>0</v>
      </c>
      <c r="AP214" s="8">
        <f>'[1]Removal pace breakdown'!AO491</f>
        <v>2.1</v>
      </c>
      <c r="AQ214" s="8">
        <f>'[1]Removal pace breakdown'!AP491</f>
        <v>9.2100000000000009</v>
      </c>
      <c r="AR214" s="17">
        <f t="shared" si="93"/>
        <v>310.56</v>
      </c>
      <c r="AS214" s="17">
        <f t="shared" si="95"/>
        <v>20.599999999999998</v>
      </c>
      <c r="AT214" s="17">
        <f t="shared" si="96"/>
        <v>100.38</v>
      </c>
      <c r="AU214" s="17">
        <f t="shared" si="97"/>
        <v>82.91</v>
      </c>
      <c r="AV214" s="17">
        <f t="shared" si="98"/>
        <v>82.139999999999986</v>
      </c>
      <c r="AW214" s="17">
        <f t="shared" si="99"/>
        <v>24.53</v>
      </c>
      <c r="AX214" s="63">
        <f t="shared" si="100"/>
        <v>2173.92</v>
      </c>
    </row>
    <row r="215" spans="1:50">
      <c r="A215" s="56" t="str">
        <f t="shared" si="94"/>
        <v>202014</v>
      </c>
      <c r="B215" s="15">
        <f>'[1]Removal pace breakdown'!A492</f>
        <v>43924</v>
      </c>
      <c r="C215" s="8">
        <f>'[1]Removal pace breakdown'!B492</f>
        <v>25</v>
      </c>
      <c r="D215" s="8">
        <f>'[1]Removal pace breakdown'!C492</f>
        <v>25</v>
      </c>
      <c r="E215" s="96">
        <f>'[1]Removal pace breakdown'!D492</f>
        <v>31.5</v>
      </c>
      <c r="F215" s="95">
        <f>'[1]Removal pace breakdown'!E492</f>
        <v>29.73</v>
      </c>
      <c r="G215" s="8">
        <f>'[1]Removal pace breakdown'!F492</f>
        <v>14.3</v>
      </c>
      <c r="H215" s="8">
        <f>'[1]Removal pace breakdown'!G492</f>
        <v>22.8</v>
      </c>
      <c r="I215" s="8">
        <f>'[1]Removal pace breakdown'!H492</f>
        <v>13.5</v>
      </c>
      <c r="J215" s="16">
        <f>'[1]Removal pace breakdown'!I492</f>
        <v>9</v>
      </c>
      <c r="K215" s="8">
        <f>'[1]Removal pace breakdown'!J492</f>
        <v>7</v>
      </c>
      <c r="L215" s="8">
        <f>'[1]Removal pace breakdown'!K492</f>
        <v>8.4</v>
      </c>
      <c r="M215" s="8">
        <f>'[1]Removal pace breakdown'!L492</f>
        <v>6</v>
      </c>
      <c r="N215" s="8">
        <f>'[1]Removal pace breakdown'!M492</f>
        <v>16.2</v>
      </c>
      <c r="O215" s="8">
        <f>'[1]Removal pace breakdown'!N492</f>
        <v>8.1999999999999993</v>
      </c>
      <c r="P215" s="8">
        <f>'[1]Removal pace breakdown'!O492</f>
        <v>7.7</v>
      </c>
      <c r="Q215" s="8">
        <f>'[1]Removal pace breakdown'!P492</f>
        <v>0</v>
      </c>
      <c r="R215" s="8">
        <f>'[1]Removal pace breakdown'!Q492</f>
        <v>1.8</v>
      </c>
      <c r="S215" s="16">
        <f>'[1]Removal pace breakdown'!R492</f>
        <v>7.8</v>
      </c>
      <c r="T215" s="8">
        <f>'[1]Removal pace breakdown'!S492</f>
        <v>0</v>
      </c>
      <c r="U215" s="8">
        <f>'[1]Removal pace breakdown'!T492</f>
        <v>0.11</v>
      </c>
      <c r="V215" s="97">
        <f>'[1]Removal pace breakdown'!U492</f>
        <v>13</v>
      </c>
      <c r="W215" s="16">
        <f>'[1]Removal pace breakdown'!V492</f>
        <v>1.8</v>
      </c>
      <c r="X215" s="16">
        <f>'[1]Removal pace breakdown'!W492</f>
        <v>8</v>
      </c>
      <c r="Y215" s="8">
        <f>'[1]Removal pace breakdown'!X492</f>
        <v>2.8</v>
      </c>
      <c r="Z215" s="8">
        <f>'[1]Removal pace breakdown'!Y492</f>
        <v>0</v>
      </c>
      <c r="AA215" s="16">
        <f>'[1]Removal pace breakdown'!Z492</f>
        <v>0.3</v>
      </c>
      <c r="AB215" s="16">
        <f>'[1]Removal pace breakdown'!AA492</f>
        <v>0</v>
      </c>
      <c r="AC215" s="8">
        <f>'[1]Removal pace breakdown'!AB492</f>
        <v>2.2999999999999998</v>
      </c>
      <c r="AD215" s="8">
        <f>'[1]Removal pace breakdown'!AC492</f>
        <v>4</v>
      </c>
      <c r="AE215" s="8">
        <f>'[1]Removal pace breakdown'!AD492</f>
        <v>1.4999999999999999E-2</v>
      </c>
      <c r="AF215" s="16">
        <f>'[1]Removal pace breakdown'!AE492</f>
        <v>0</v>
      </c>
      <c r="AG215" s="16">
        <f>'[1]Removal pace breakdown'!AF492</f>
        <v>0</v>
      </c>
      <c r="AH215" s="8">
        <f>'[1]Removal pace breakdown'!AG492</f>
        <v>0.15</v>
      </c>
      <c r="AI215" s="8">
        <f>'[1]Removal pace breakdown'!AH492</f>
        <v>11</v>
      </c>
      <c r="AJ215" s="8">
        <f>'[1]Removal pace breakdown'!AI492</f>
        <v>0.72</v>
      </c>
      <c r="AK215" s="8">
        <f>'[1]Removal pace breakdown'!AJ492</f>
        <v>0</v>
      </c>
      <c r="AL215" s="97">
        <f>'[1]Removal pace breakdown'!AK492</f>
        <v>10</v>
      </c>
      <c r="AM215" s="8">
        <f>'[1]Removal pace breakdown'!AL492</f>
        <v>4</v>
      </c>
      <c r="AN215" s="8">
        <f>'[1]Removal pace breakdown'!AM492</f>
        <v>0.3</v>
      </c>
      <c r="AO215" s="8">
        <f>'[1]Removal pace breakdown'!AN492</f>
        <v>0</v>
      </c>
      <c r="AP215" s="8">
        <f>'[1]Removal pace breakdown'!AO492</f>
        <v>2.1</v>
      </c>
      <c r="AQ215" s="8">
        <f>'[1]Removal pace breakdown'!AP492</f>
        <v>8.6999999999999993</v>
      </c>
      <c r="AR215" s="17">
        <f t="shared" si="93"/>
        <v>303.22500000000008</v>
      </c>
      <c r="AS215" s="17">
        <f t="shared" si="95"/>
        <v>21.32</v>
      </c>
      <c r="AT215" s="17">
        <f t="shared" si="96"/>
        <v>94.03</v>
      </c>
      <c r="AU215" s="17">
        <f t="shared" si="97"/>
        <v>78.515000000000001</v>
      </c>
      <c r="AV215" s="17">
        <f t="shared" si="98"/>
        <v>82.46</v>
      </c>
      <c r="AW215" s="17">
        <f t="shared" si="99"/>
        <v>26.900000000000002</v>
      </c>
      <c r="AX215" s="63">
        <f t="shared" si="100"/>
        <v>2122.5750000000007</v>
      </c>
    </row>
    <row r="216" spans="1:50">
      <c r="A216" s="56" t="str">
        <f t="shared" si="94"/>
        <v>202015</v>
      </c>
      <c r="B216" s="15">
        <f>'[1]Removal pace breakdown'!A493</f>
        <v>43931</v>
      </c>
      <c r="C216" s="8">
        <f>'[1]Removal pace breakdown'!B493</f>
        <v>32</v>
      </c>
      <c r="D216" s="8">
        <f>'[1]Removal pace breakdown'!C493</f>
        <v>25</v>
      </c>
      <c r="E216" s="96">
        <f>'[1]Removal pace breakdown'!D493</f>
        <v>32</v>
      </c>
      <c r="F216" s="95">
        <f>'[1]Removal pace breakdown'!E493</f>
        <v>27.86</v>
      </c>
      <c r="G216" s="8">
        <f>'[1]Removal pace breakdown'!F493</f>
        <v>15.5</v>
      </c>
      <c r="H216" s="8">
        <f>'[1]Removal pace breakdown'!G493</f>
        <v>22.2</v>
      </c>
      <c r="I216" s="8">
        <f>'[1]Removal pace breakdown'!H493</f>
        <v>15.7</v>
      </c>
      <c r="J216" s="16">
        <f>'[1]Removal pace breakdown'!I493</f>
        <v>9</v>
      </c>
      <c r="K216" s="8">
        <f>'[1]Removal pace breakdown'!J493</f>
        <v>8.4</v>
      </c>
      <c r="L216" s="8">
        <f>'[1]Removal pace breakdown'!K493</f>
        <v>6.5</v>
      </c>
      <c r="M216" s="8">
        <f>'[1]Removal pace breakdown'!L493</f>
        <v>6</v>
      </c>
      <c r="N216" s="8">
        <f>'[1]Removal pace breakdown'!M493</f>
        <v>14.1</v>
      </c>
      <c r="O216" s="8">
        <f>'[1]Removal pace breakdown'!N493</f>
        <v>7.1</v>
      </c>
      <c r="P216" s="8">
        <f>'[1]Removal pace breakdown'!O493</f>
        <v>7.6</v>
      </c>
      <c r="Q216" s="8">
        <f>'[1]Removal pace breakdown'!P493</f>
        <v>0</v>
      </c>
      <c r="R216" s="8">
        <f>'[1]Removal pace breakdown'!Q493</f>
        <v>1.7</v>
      </c>
      <c r="S216" s="16">
        <f>'[1]Removal pace breakdown'!R493</f>
        <v>7.6</v>
      </c>
      <c r="T216" s="8">
        <f>'[1]Removal pace breakdown'!S493</f>
        <v>0</v>
      </c>
      <c r="U216" s="8">
        <f>'[1]Removal pace breakdown'!T493</f>
        <v>1.4</v>
      </c>
      <c r="V216" s="97">
        <f>'[1]Removal pace breakdown'!U493</f>
        <v>12</v>
      </c>
      <c r="W216" s="16">
        <f>'[1]Removal pace breakdown'!V493</f>
        <v>1.5</v>
      </c>
      <c r="X216" s="16">
        <f>'[1]Removal pace breakdown'!W493</f>
        <v>7</v>
      </c>
      <c r="Y216" s="8">
        <f>'[1]Removal pace breakdown'!X493</f>
        <v>2.7</v>
      </c>
      <c r="Z216" s="8">
        <f>'[1]Removal pace breakdown'!Y493</f>
        <v>0</v>
      </c>
      <c r="AA216" s="16">
        <f>'[1]Removal pace breakdown'!Z493</f>
        <v>0.1</v>
      </c>
      <c r="AB216" s="16">
        <f>'[1]Removal pace breakdown'!AA493</f>
        <v>0</v>
      </c>
      <c r="AC216" s="8">
        <f>'[1]Removal pace breakdown'!AB493</f>
        <v>1</v>
      </c>
      <c r="AD216" s="8">
        <f>'[1]Removal pace breakdown'!AC493</f>
        <v>3.5</v>
      </c>
      <c r="AE216" s="8">
        <f>'[1]Removal pace breakdown'!AD493</f>
        <v>0</v>
      </c>
      <c r="AF216" s="16">
        <f>'[1]Removal pace breakdown'!AE493</f>
        <v>0</v>
      </c>
      <c r="AG216" s="16">
        <f>'[1]Removal pace breakdown'!AF493</f>
        <v>1</v>
      </c>
      <c r="AH216" s="8">
        <f>'[1]Removal pace breakdown'!AG493</f>
        <v>0.2</v>
      </c>
      <c r="AI216" s="8">
        <f>'[1]Removal pace breakdown'!AH493</f>
        <v>11</v>
      </c>
      <c r="AJ216" s="8">
        <f>'[1]Removal pace breakdown'!AI493</f>
        <v>0.8</v>
      </c>
      <c r="AK216" s="8">
        <f>'[1]Removal pace breakdown'!AJ493</f>
        <v>0</v>
      </c>
      <c r="AL216" s="97">
        <f>'[1]Removal pace breakdown'!AK493</f>
        <v>10.5</v>
      </c>
      <c r="AM216" s="8">
        <f>'[1]Removal pace breakdown'!AL493</f>
        <v>3.5</v>
      </c>
      <c r="AN216" s="8">
        <f>'[1]Removal pace breakdown'!AM493</f>
        <v>0.55000000000000004</v>
      </c>
      <c r="AO216" s="8">
        <f>'[1]Removal pace breakdown'!AN493</f>
        <v>0</v>
      </c>
      <c r="AP216" s="8">
        <f>'[1]Removal pace breakdown'!AO493</f>
        <v>2.1</v>
      </c>
      <c r="AQ216" s="8">
        <f>'[1]Removal pace breakdown'!AP493</f>
        <v>7</v>
      </c>
      <c r="AR216" s="17">
        <f t="shared" si="93"/>
        <v>304.11</v>
      </c>
      <c r="AS216" s="17">
        <f t="shared" si="95"/>
        <v>17.900000000000002</v>
      </c>
      <c r="AT216" s="17">
        <f t="shared" si="96"/>
        <v>92.56</v>
      </c>
      <c r="AU216" s="17">
        <f t="shared" si="97"/>
        <v>86.25</v>
      </c>
      <c r="AV216" s="17">
        <f t="shared" si="98"/>
        <v>81.2</v>
      </c>
      <c r="AW216" s="17">
        <f t="shared" si="99"/>
        <v>26.200000000000003</v>
      </c>
      <c r="AX216" s="63">
        <f t="shared" si="100"/>
        <v>2128.77</v>
      </c>
    </row>
    <row r="217" spans="1:50">
      <c r="A217" s="56" t="str">
        <f t="shared" si="94"/>
        <v>202016</v>
      </c>
      <c r="B217" s="15">
        <f>'[1]Removal pace breakdown'!A494</f>
        <v>43938</v>
      </c>
      <c r="C217" s="8">
        <f>'[1]Removal pace breakdown'!B494</f>
        <v>28</v>
      </c>
      <c r="D217" s="8">
        <f>'[1]Removal pace breakdown'!C494</f>
        <v>25</v>
      </c>
      <c r="E217" s="96">
        <f>'[1]Removal pace breakdown'!D494</f>
        <v>33</v>
      </c>
      <c r="F217" s="95">
        <f>'[1]Removal pace breakdown'!E494</f>
        <v>27.83</v>
      </c>
      <c r="G217" s="8">
        <f>'[1]Removal pace breakdown'!F494</f>
        <v>15.7</v>
      </c>
      <c r="H217" s="8">
        <f>'[1]Removal pace breakdown'!G494</f>
        <v>22.4</v>
      </c>
      <c r="I217" s="8">
        <f>'[1]Removal pace breakdown'!H494</f>
        <v>15.2</v>
      </c>
      <c r="J217" s="16">
        <f>'[1]Removal pace breakdown'!I494</f>
        <v>11</v>
      </c>
      <c r="K217" s="8">
        <f>'[1]Removal pace breakdown'!J494</f>
        <v>10.199999999999999</v>
      </c>
      <c r="L217" s="8">
        <f>'[1]Removal pace breakdown'!K494</f>
        <v>11.43</v>
      </c>
      <c r="M217" s="8">
        <f>'[1]Removal pace breakdown'!L494</f>
        <v>6</v>
      </c>
      <c r="N217" s="8">
        <f>'[1]Removal pace breakdown'!M494</f>
        <v>12</v>
      </c>
      <c r="O217" s="8">
        <f>'[1]Removal pace breakdown'!N494</f>
        <v>6.2</v>
      </c>
      <c r="P217" s="8">
        <f>'[1]Removal pace breakdown'!O494</f>
        <v>7.8</v>
      </c>
      <c r="Q217" s="8">
        <f>'[1]Removal pace breakdown'!P494</f>
        <v>0</v>
      </c>
      <c r="R217" s="8">
        <f>'[1]Removal pace breakdown'!Q494</f>
        <v>1.9</v>
      </c>
      <c r="S217" s="16">
        <f>'[1]Removal pace breakdown'!R494</f>
        <v>7.4</v>
      </c>
      <c r="T217" s="8">
        <f>'[1]Removal pace breakdown'!S494</f>
        <v>0</v>
      </c>
      <c r="U217" s="8">
        <f>'[1]Removal pace breakdown'!T494</f>
        <v>1.1000000000000001</v>
      </c>
      <c r="V217" s="97">
        <f>'[1]Removal pace breakdown'!U494</f>
        <v>13</v>
      </c>
      <c r="W217" s="16">
        <f>'[1]Removal pace breakdown'!V494</f>
        <v>1.5</v>
      </c>
      <c r="X217" s="16">
        <f>'[1]Removal pace breakdown'!W494</f>
        <v>6</v>
      </c>
      <c r="Y217" s="8">
        <f>'[1]Removal pace breakdown'!X494</f>
        <v>3</v>
      </c>
      <c r="Z217" s="8">
        <f>'[1]Removal pace breakdown'!Y494</f>
        <v>0</v>
      </c>
      <c r="AA217" s="16">
        <f>'[1]Removal pace breakdown'!Z494</f>
        <v>0.4</v>
      </c>
      <c r="AB217" s="16">
        <f>'[1]Removal pace breakdown'!AA494</f>
        <v>0.02</v>
      </c>
      <c r="AC217" s="8">
        <f>'[1]Removal pace breakdown'!AB494</f>
        <v>1.143</v>
      </c>
      <c r="AD217" s="8">
        <f>'[1]Removal pace breakdown'!AC494</f>
        <v>2.2000000000000002</v>
      </c>
      <c r="AE217" s="8">
        <f>'[1]Removal pace breakdown'!AD494</f>
        <v>0</v>
      </c>
      <c r="AF217" s="16">
        <f>'[1]Removal pace breakdown'!AE494</f>
        <v>0</v>
      </c>
      <c r="AG217" s="16">
        <f>'[1]Removal pace breakdown'!AF494</f>
        <v>1</v>
      </c>
      <c r="AH217" s="8">
        <f>'[1]Removal pace breakdown'!AG494</f>
        <v>0.14000000000000001</v>
      </c>
      <c r="AI217" s="8">
        <f>'[1]Removal pace breakdown'!AH494</f>
        <v>11</v>
      </c>
      <c r="AJ217" s="8">
        <f>'[1]Removal pace breakdown'!AI494</f>
        <v>0.78</v>
      </c>
      <c r="AK217" s="8">
        <f>'[1]Removal pace breakdown'!AJ494</f>
        <v>0</v>
      </c>
      <c r="AL217" s="97">
        <f>'[1]Removal pace breakdown'!AK494</f>
        <v>8.8000000000000007</v>
      </c>
      <c r="AM217" s="8">
        <f>'[1]Removal pace breakdown'!AL494</f>
        <v>4</v>
      </c>
      <c r="AN217" s="8">
        <f>'[1]Removal pace breakdown'!AM494</f>
        <v>0.6</v>
      </c>
      <c r="AO217" s="8">
        <f>'[1]Removal pace breakdown'!AN494</f>
        <v>0</v>
      </c>
      <c r="AP217" s="8">
        <f>'[1]Removal pace breakdown'!AO494</f>
        <v>1.5</v>
      </c>
      <c r="AQ217" s="8">
        <f>'[1]Removal pace breakdown'!AP494</f>
        <v>6.9</v>
      </c>
      <c r="AR217" s="17">
        <f t="shared" si="93"/>
        <v>304.14299999999986</v>
      </c>
      <c r="AS217" s="17">
        <f t="shared" si="95"/>
        <v>20.61</v>
      </c>
      <c r="AT217" s="17">
        <f t="shared" si="96"/>
        <v>92.029999999999987</v>
      </c>
      <c r="AU217" s="17">
        <f t="shared" si="97"/>
        <v>81.7</v>
      </c>
      <c r="AV217" s="17">
        <f t="shared" si="98"/>
        <v>82.48299999999999</v>
      </c>
      <c r="AW217" s="17">
        <f t="shared" si="99"/>
        <v>27.319999999999997</v>
      </c>
      <c r="AX217" s="63">
        <f t="shared" si="100"/>
        <v>2129.0009999999988</v>
      </c>
    </row>
    <row r="218" spans="1:50">
      <c r="A218" s="56" t="str">
        <f t="shared" si="94"/>
        <v>202017</v>
      </c>
      <c r="B218" s="15">
        <f>'[1]Removal pace breakdown'!A495</f>
        <v>43945</v>
      </c>
      <c r="C218" s="8">
        <f>'[1]Removal pace breakdown'!B495</f>
        <v>27</v>
      </c>
      <c r="D218" s="8">
        <f>'[1]Removal pace breakdown'!C495</f>
        <v>25.5</v>
      </c>
      <c r="E218" s="96">
        <f>'[1]Removal pace breakdown'!D495</f>
        <v>34.5</v>
      </c>
      <c r="F218" s="95">
        <f>'[1]Removal pace breakdown'!E495</f>
        <v>30.74</v>
      </c>
      <c r="G218" s="8">
        <f>'[1]Removal pace breakdown'!F495</f>
        <v>15</v>
      </c>
      <c r="H218" s="8">
        <f>'[1]Removal pace breakdown'!G495</f>
        <v>23</v>
      </c>
      <c r="I218" s="8">
        <f>'[1]Removal pace breakdown'!H495</f>
        <v>15.5</v>
      </c>
      <c r="J218" s="16">
        <f>'[1]Removal pace breakdown'!I495</f>
        <v>11</v>
      </c>
      <c r="K218" s="8">
        <f>'[1]Removal pace breakdown'!J495</f>
        <v>10.5</v>
      </c>
      <c r="L218" s="8">
        <f>'[1]Removal pace breakdown'!K495</f>
        <v>8.8000000000000007</v>
      </c>
      <c r="M218" s="8">
        <f>'[1]Removal pace breakdown'!L495</f>
        <v>6</v>
      </c>
      <c r="N218" s="8">
        <f>'[1]Removal pace breakdown'!M495</f>
        <v>11.4</v>
      </c>
      <c r="O218" s="8">
        <f>'[1]Removal pace breakdown'!N495</f>
        <v>7</v>
      </c>
      <c r="P218" s="8">
        <f>'[1]Removal pace breakdown'!O495</f>
        <v>7.5</v>
      </c>
      <c r="Q218" s="8">
        <f>'[1]Removal pace breakdown'!P495</f>
        <v>0</v>
      </c>
      <c r="R218" s="8">
        <f>'[1]Removal pace breakdown'!Q495</f>
        <v>2</v>
      </c>
      <c r="S218" s="16">
        <f>'[1]Removal pace breakdown'!R495</f>
        <v>7.2</v>
      </c>
      <c r="T218" s="8">
        <f>'[1]Removal pace breakdown'!S495</f>
        <v>0</v>
      </c>
      <c r="U218" s="8">
        <f>'[1]Removal pace breakdown'!T495</f>
        <v>0.8</v>
      </c>
      <c r="V218" s="97">
        <f>'[1]Removal pace breakdown'!U495</f>
        <v>11.5</v>
      </c>
      <c r="W218" s="16">
        <f>'[1]Removal pace breakdown'!V495</f>
        <v>1.7</v>
      </c>
      <c r="X218" s="16">
        <f>'[1]Removal pace breakdown'!W495</f>
        <v>7.5</v>
      </c>
      <c r="Y218" s="8">
        <f>'[1]Removal pace breakdown'!X495</f>
        <v>2.6</v>
      </c>
      <c r="Z218" s="8">
        <f>'[1]Removal pace breakdown'!Y495</f>
        <v>0</v>
      </c>
      <c r="AA218" s="16">
        <f>'[1]Removal pace breakdown'!Z495</f>
        <v>0.28599999999999998</v>
      </c>
      <c r="AB218" s="16">
        <f>'[1]Removal pace breakdown'!AA495</f>
        <v>0</v>
      </c>
      <c r="AC218" s="8">
        <f>'[1]Removal pace breakdown'!AB495</f>
        <v>0.57199999999999995</v>
      </c>
      <c r="AD218" s="8">
        <f>'[1]Removal pace breakdown'!AC495</f>
        <v>2.2000000000000002</v>
      </c>
      <c r="AE218" s="8">
        <f>'[1]Removal pace breakdown'!AD495</f>
        <v>0.3</v>
      </c>
      <c r="AF218" s="16">
        <f>'[1]Removal pace breakdown'!AE495</f>
        <v>0</v>
      </c>
      <c r="AG218" s="16">
        <f>'[1]Removal pace breakdown'!AF495</f>
        <v>1</v>
      </c>
      <c r="AH218" s="8">
        <f>'[1]Removal pace breakdown'!AG495</f>
        <v>0.28999999999999998</v>
      </c>
      <c r="AI218" s="8">
        <f>'[1]Removal pace breakdown'!AH495</f>
        <v>12</v>
      </c>
      <c r="AJ218" s="8">
        <f>'[1]Removal pace breakdown'!AI495</f>
        <v>0.5</v>
      </c>
      <c r="AK218" s="8">
        <f>'[1]Removal pace breakdown'!AJ495</f>
        <v>0</v>
      </c>
      <c r="AL218" s="97">
        <f>'[1]Removal pace breakdown'!AK495</f>
        <v>9.5</v>
      </c>
      <c r="AM218" s="8">
        <f>'[1]Removal pace breakdown'!AL495</f>
        <v>3.5</v>
      </c>
      <c r="AN218" s="8">
        <f>'[1]Removal pace breakdown'!AM495</f>
        <v>0.6</v>
      </c>
      <c r="AO218" s="8">
        <f>'[1]Removal pace breakdown'!AN495</f>
        <v>0</v>
      </c>
      <c r="AP218" s="8">
        <f>'[1]Removal pace breakdown'!AO495</f>
        <v>1</v>
      </c>
      <c r="AQ218" s="8">
        <f>'[1]Removal pace breakdown'!AP495</f>
        <v>7.2</v>
      </c>
      <c r="AR218" s="17">
        <f t="shared" si="93"/>
        <v>305.6880000000001</v>
      </c>
      <c r="AS218" s="17">
        <f t="shared" si="95"/>
        <v>18.5</v>
      </c>
      <c r="AT218" s="17">
        <f t="shared" si="96"/>
        <v>97.74</v>
      </c>
      <c r="AU218" s="17">
        <f t="shared" si="97"/>
        <v>82.1</v>
      </c>
      <c r="AV218" s="17">
        <f t="shared" si="98"/>
        <v>78.662000000000006</v>
      </c>
      <c r="AW218" s="17">
        <f t="shared" si="99"/>
        <v>28.686</v>
      </c>
      <c r="AX218" s="63">
        <f t="shared" si="100"/>
        <v>2139.8160000000007</v>
      </c>
    </row>
    <row r="219" spans="1:50">
      <c r="A219" s="56" t="str">
        <f t="shared" ref="A219:A243" si="101">YEAR(B219)&amp;WEEKNUM(B219)</f>
        <v>202018</v>
      </c>
      <c r="B219" s="15">
        <f>'[1]Removal pace breakdown'!A496</f>
        <v>43952</v>
      </c>
      <c r="C219" s="8">
        <f>'[1]Removal pace breakdown'!B496</f>
        <v>28</v>
      </c>
      <c r="D219" s="8">
        <f>'[1]Removal pace breakdown'!C496</f>
        <v>27.5</v>
      </c>
      <c r="E219" s="96">
        <f>'[1]Removal pace breakdown'!D496</f>
        <v>37</v>
      </c>
      <c r="F219" s="95">
        <f>'[1]Removal pace breakdown'!E496</f>
        <v>30.8</v>
      </c>
      <c r="G219" s="8">
        <f>'[1]Removal pace breakdown'!F496</f>
        <v>15.5</v>
      </c>
      <c r="H219" s="8">
        <f>'[1]Removal pace breakdown'!G496</f>
        <v>26</v>
      </c>
      <c r="I219" s="8">
        <f>'[1]Removal pace breakdown'!H496</f>
        <v>16.8</v>
      </c>
      <c r="J219" s="16">
        <f>'[1]Removal pace breakdown'!I496</f>
        <v>11</v>
      </c>
      <c r="K219" s="8">
        <f>'[1]Removal pace breakdown'!J496</f>
        <v>10.8</v>
      </c>
      <c r="L219" s="8">
        <f>'[1]Removal pace breakdown'!K496</f>
        <v>7.3</v>
      </c>
      <c r="M219" s="8">
        <f>'[1]Removal pace breakdown'!L496</f>
        <v>6</v>
      </c>
      <c r="N219" s="8">
        <f>'[1]Removal pace breakdown'!M496</f>
        <v>14.3</v>
      </c>
      <c r="O219" s="8">
        <f>'[1]Removal pace breakdown'!N496</f>
        <v>7.5</v>
      </c>
      <c r="P219" s="8">
        <f>'[1]Removal pace breakdown'!O496</f>
        <v>8.5</v>
      </c>
      <c r="Q219" s="8">
        <f>'[1]Removal pace breakdown'!P496</f>
        <v>0</v>
      </c>
      <c r="R219" s="8">
        <f>'[1]Removal pace breakdown'!Q496</f>
        <v>2.7</v>
      </c>
      <c r="S219" s="16">
        <f>'[1]Removal pace breakdown'!R496</f>
        <v>7.5</v>
      </c>
      <c r="T219" s="8">
        <f>'[1]Removal pace breakdown'!S496</f>
        <v>0</v>
      </c>
      <c r="U219" s="8">
        <f>'[1]Removal pace breakdown'!T496</f>
        <v>0.76</v>
      </c>
      <c r="V219" s="97">
        <f>'[1]Removal pace breakdown'!U496</f>
        <v>13.5</v>
      </c>
      <c r="W219" s="16">
        <f>'[1]Removal pace breakdown'!V496</f>
        <v>1.4</v>
      </c>
      <c r="X219" s="16">
        <f>'[1]Removal pace breakdown'!W496</f>
        <v>6</v>
      </c>
      <c r="Y219" s="8">
        <f>'[1]Removal pace breakdown'!X496</f>
        <v>2.7</v>
      </c>
      <c r="Z219" s="8">
        <f>'[1]Removal pace breakdown'!Y496</f>
        <v>0</v>
      </c>
      <c r="AA219" s="16">
        <f>'[1]Removal pace breakdown'!Z496</f>
        <v>0.13</v>
      </c>
      <c r="AB219" s="16">
        <f>'[1]Removal pace breakdown'!AA496</f>
        <v>0</v>
      </c>
      <c r="AC219" s="8">
        <f>'[1]Removal pace breakdown'!AB496</f>
        <v>0.42</v>
      </c>
      <c r="AD219" s="8">
        <f>'[1]Removal pace breakdown'!AC496</f>
        <v>1.9</v>
      </c>
      <c r="AE219" s="8">
        <f>'[1]Removal pace breakdown'!AD496</f>
        <v>0.1</v>
      </c>
      <c r="AF219" s="16">
        <f>'[1]Removal pace breakdown'!AE496</f>
        <v>0</v>
      </c>
      <c r="AG219" s="16">
        <f>'[1]Removal pace breakdown'!AF496</f>
        <v>1</v>
      </c>
      <c r="AH219" s="8">
        <f>'[1]Removal pace breakdown'!AG496</f>
        <v>0.36</v>
      </c>
      <c r="AI219" s="8">
        <f>'[1]Removal pace breakdown'!AH496</f>
        <v>10</v>
      </c>
      <c r="AJ219" s="8">
        <f>'[1]Removal pace breakdown'!AI496</f>
        <v>0.36</v>
      </c>
      <c r="AK219" s="8">
        <f>'[1]Removal pace breakdown'!AJ496</f>
        <v>0</v>
      </c>
      <c r="AL219" s="97">
        <f>'[1]Removal pace breakdown'!AK496</f>
        <v>9.5</v>
      </c>
      <c r="AM219" s="8">
        <f>'[1]Removal pace breakdown'!AL496</f>
        <v>4.5</v>
      </c>
      <c r="AN219" s="8">
        <f>'[1]Removal pace breakdown'!AM496</f>
        <v>0.6</v>
      </c>
      <c r="AO219" s="8">
        <f>'[1]Removal pace breakdown'!AN496</f>
        <v>0</v>
      </c>
      <c r="AP219" s="8">
        <f>'[1]Removal pace breakdown'!AO496</f>
        <v>1</v>
      </c>
      <c r="AQ219" s="8">
        <f>'[1]Removal pace breakdown'!AP496</f>
        <v>7</v>
      </c>
      <c r="AR219" s="17">
        <f t="shared" ref="AR219:AR243" si="102">SUM(C219:AQ219)</f>
        <v>318.43000000000006</v>
      </c>
      <c r="AS219" s="17">
        <f>SUM(L219,O219,AD219,AJ219)</f>
        <v>17.059999999999999</v>
      </c>
      <c r="AT219" s="17">
        <f>SUM(E219,F219,H219,Z219,AL219)</f>
        <v>103.3</v>
      </c>
      <c r="AU219" s="17">
        <f>SUM(C219,D219,I219,M219,AN219,AQ219,AO219,AE219)</f>
        <v>85.999999999999986</v>
      </c>
      <c r="AV219" s="17">
        <f>SUM(G219,K219,N219,P219,Q219,R219,U219,V219,Y219,AH219,AK219,AM219,AP219,AI219,AC219,T219)</f>
        <v>85.04</v>
      </c>
      <c r="AW219" s="17">
        <f>SUM(J219,S219,W219,X219,AA219,AB219,AF219,AG219)</f>
        <v>27.029999999999998</v>
      </c>
      <c r="AX219" s="63">
        <f>AR219*7</f>
        <v>2229.0100000000002</v>
      </c>
    </row>
    <row r="220" spans="1:50">
      <c r="A220" s="56" t="str">
        <f t="shared" si="101"/>
        <v>202019</v>
      </c>
      <c r="B220" s="15">
        <f>'[1]Removal pace breakdown'!A497</f>
        <v>43959</v>
      </c>
      <c r="C220" s="8">
        <f>'[1]Removal pace breakdown'!B497</f>
        <v>27</v>
      </c>
      <c r="D220" s="8">
        <f>'[1]Removal pace breakdown'!C497</f>
        <v>28</v>
      </c>
      <c r="E220" s="96">
        <f>'[1]Removal pace breakdown'!D497</f>
        <v>35</v>
      </c>
      <c r="F220" s="95">
        <f>'[1]Removal pace breakdown'!E497</f>
        <v>32.6</v>
      </c>
      <c r="G220" s="8">
        <f>'[1]Removal pace breakdown'!F497</f>
        <v>14</v>
      </c>
      <c r="H220" s="8">
        <f>'[1]Removal pace breakdown'!G497</f>
        <v>27</v>
      </c>
      <c r="I220" s="8">
        <f>'[1]Removal pace breakdown'!H497</f>
        <v>15.1</v>
      </c>
      <c r="J220" s="16">
        <f>'[1]Removal pace breakdown'!I497</f>
        <v>14</v>
      </c>
      <c r="K220" s="8">
        <f>'[1]Removal pace breakdown'!J497</f>
        <v>10.199999999999999</v>
      </c>
      <c r="L220" s="8">
        <f>'[1]Removal pace breakdown'!K497</f>
        <v>7.5</v>
      </c>
      <c r="M220" s="8">
        <f>'[1]Removal pace breakdown'!L497</f>
        <v>6</v>
      </c>
      <c r="N220" s="8">
        <f>'[1]Removal pace breakdown'!M497</f>
        <v>14</v>
      </c>
      <c r="O220" s="8">
        <f>'[1]Removal pace breakdown'!N497</f>
        <v>7.6</v>
      </c>
      <c r="P220" s="8">
        <f>'[1]Removal pace breakdown'!O497</f>
        <v>6</v>
      </c>
      <c r="Q220" s="8">
        <f>'[1]Removal pace breakdown'!P497</f>
        <v>0</v>
      </c>
      <c r="R220" s="8">
        <f>'[1]Removal pace breakdown'!Q497</f>
        <v>2.5</v>
      </c>
      <c r="S220" s="16">
        <f>'[1]Removal pace breakdown'!R497</f>
        <v>7.6</v>
      </c>
      <c r="T220" s="8">
        <f>'[1]Removal pace breakdown'!S497</f>
        <v>0</v>
      </c>
      <c r="U220" s="8">
        <f>'[1]Removal pace breakdown'!T497</f>
        <v>0.6</v>
      </c>
      <c r="V220" s="97">
        <f>'[1]Removal pace breakdown'!U497</f>
        <v>14</v>
      </c>
      <c r="W220" s="16">
        <f>'[1]Removal pace breakdown'!V497</f>
        <v>1.5</v>
      </c>
      <c r="X220" s="16">
        <f>'[1]Removal pace breakdown'!W497</f>
        <v>5.5</v>
      </c>
      <c r="Y220" s="8">
        <f>'[1]Removal pace breakdown'!X497</f>
        <v>2</v>
      </c>
      <c r="Z220" s="8">
        <f>'[1]Removal pace breakdown'!Y497</f>
        <v>0</v>
      </c>
      <c r="AA220" s="16">
        <f>'[1]Removal pace breakdown'!Z497</f>
        <v>0.23</v>
      </c>
      <c r="AB220" s="16">
        <f>'[1]Removal pace breakdown'!AA497</f>
        <v>0</v>
      </c>
      <c r="AC220" s="8">
        <f>'[1]Removal pace breakdown'!AB497</f>
        <v>1</v>
      </c>
      <c r="AD220" s="8">
        <f>'[1]Removal pace breakdown'!AC497</f>
        <v>2.5</v>
      </c>
      <c r="AE220" s="8">
        <f>'[1]Removal pace breakdown'!AD497</f>
        <v>0.6</v>
      </c>
      <c r="AF220" s="16">
        <f>'[1]Removal pace breakdown'!AE497</f>
        <v>0</v>
      </c>
      <c r="AG220" s="16">
        <f>'[1]Removal pace breakdown'!AF497</f>
        <v>1</v>
      </c>
      <c r="AH220" s="8">
        <f>'[1]Removal pace breakdown'!AG497</f>
        <v>0.14000000000000001</v>
      </c>
      <c r="AI220" s="8">
        <f>'[1]Removal pace breakdown'!AH497</f>
        <v>9</v>
      </c>
      <c r="AJ220" s="8">
        <f>'[1]Removal pace breakdown'!AI497</f>
        <v>0.4</v>
      </c>
      <c r="AK220" s="8">
        <f>'[1]Removal pace breakdown'!AJ497</f>
        <v>0</v>
      </c>
      <c r="AL220" s="97">
        <f>'[1]Removal pace breakdown'!AK497</f>
        <v>10</v>
      </c>
      <c r="AM220" s="8">
        <f>'[1]Removal pace breakdown'!AL497</f>
        <v>4</v>
      </c>
      <c r="AN220" s="8">
        <f>'[1]Removal pace breakdown'!AM497</f>
        <v>1</v>
      </c>
      <c r="AO220" s="8">
        <f>'[1]Removal pace breakdown'!AN497</f>
        <v>0</v>
      </c>
      <c r="AP220" s="8">
        <f>'[1]Removal pace breakdown'!AO497</f>
        <v>1</v>
      </c>
      <c r="AQ220" s="8">
        <f>'[1]Removal pace breakdown'!AP497</f>
        <v>7.87</v>
      </c>
      <c r="AR220" s="17">
        <f t="shared" si="102"/>
        <v>316.43999999999994</v>
      </c>
      <c r="AS220" s="17">
        <f>SUM(L220,O220,AD220,AJ220)</f>
        <v>18</v>
      </c>
      <c r="AT220" s="17">
        <f t="shared" ref="AT220:AT225" si="103">SUM(E220,F220,H220,Z220,AL220)</f>
        <v>104.6</v>
      </c>
      <c r="AU220" s="17">
        <f t="shared" ref="AU220:AU225" si="104">SUM(C220,D220,I220,M220,AN220,AQ220,AO220,AE220)</f>
        <v>85.57</v>
      </c>
      <c r="AV220" s="17">
        <f t="shared" ref="AV220:AV225" si="105">SUM(G220,K220,N220,P220,Q220,R220,U220,V220,Y220,AH220,AK220,AM220,AP220,AI220,AC220,T220)</f>
        <v>78.44</v>
      </c>
      <c r="AW220" s="17">
        <f t="shared" ref="AW220:AW225" si="106">SUM(J220,S220,W220,X220,AA220,AB220,AF220,AG220)</f>
        <v>29.830000000000002</v>
      </c>
      <c r="AX220" s="63">
        <f>AR220*7</f>
        <v>2215.0799999999995</v>
      </c>
    </row>
    <row r="221" spans="1:50">
      <c r="A221" s="56" t="str">
        <f t="shared" si="101"/>
        <v>202020</v>
      </c>
      <c r="B221" s="15">
        <f>'[1]Removal pace breakdown'!A498</f>
        <v>43966</v>
      </c>
      <c r="C221" s="8">
        <f>'[1]Removal pace breakdown'!B498</f>
        <v>26</v>
      </c>
      <c r="D221" s="8">
        <f>'[1]Removal pace breakdown'!C498</f>
        <v>24</v>
      </c>
      <c r="E221" s="96">
        <f>'[1]Removal pace breakdown'!D498</f>
        <v>32</v>
      </c>
      <c r="F221" s="95">
        <f>'[1]Removal pace breakdown'!E498</f>
        <v>31.7</v>
      </c>
      <c r="G221" s="8">
        <f>'[1]Removal pace breakdown'!F498</f>
        <v>17</v>
      </c>
      <c r="H221" s="8">
        <f>'[1]Removal pace breakdown'!G498</f>
        <v>23</v>
      </c>
      <c r="I221" s="8">
        <f>'[1]Removal pace breakdown'!H498</f>
        <v>12.9</v>
      </c>
      <c r="J221" s="16">
        <f>'[1]Removal pace breakdown'!I498</f>
        <v>13</v>
      </c>
      <c r="K221" s="8">
        <f>'[1]Removal pace breakdown'!J498</f>
        <v>7.5</v>
      </c>
      <c r="L221" s="8">
        <f>'[1]Removal pace breakdown'!K498</f>
        <v>7.5</v>
      </c>
      <c r="M221" s="8">
        <f>'[1]Removal pace breakdown'!L498</f>
        <v>6</v>
      </c>
      <c r="N221" s="8">
        <f>'[1]Removal pace breakdown'!M498</f>
        <v>15.52</v>
      </c>
      <c r="O221" s="8">
        <f>'[1]Removal pace breakdown'!N498</f>
        <v>11.5</v>
      </c>
      <c r="P221" s="8">
        <f>'[1]Removal pace breakdown'!O498</f>
        <v>7.5</v>
      </c>
      <c r="Q221" s="8">
        <f>'[1]Removal pace breakdown'!P498</f>
        <v>0</v>
      </c>
      <c r="R221" s="8">
        <f>'[1]Removal pace breakdown'!Q498</f>
        <v>2.2000000000000002</v>
      </c>
      <c r="S221" s="16">
        <f>'[1]Removal pace breakdown'!R498</f>
        <v>7.3</v>
      </c>
      <c r="T221" s="8">
        <f>'[1]Removal pace breakdown'!S498</f>
        <v>0</v>
      </c>
      <c r="U221" s="8">
        <f>'[1]Removal pace breakdown'!T498</f>
        <v>0.27</v>
      </c>
      <c r="V221" s="97">
        <f>'[1]Removal pace breakdown'!U498</f>
        <v>12</v>
      </c>
      <c r="W221" s="16">
        <f>'[1]Removal pace breakdown'!V498</f>
        <v>1.6</v>
      </c>
      <c r="X221" s="16">
        <f>'[1]Removal pace breakdown'!W498</f>
        <v>5</v>
      </c>
      <c r="Y221" s="8">
        <f>'[1]Removal pace breakdown'!X498</f>
        <v>1.5</v>
      </c>
      <c r="Z221" s="8">
        <f>'[1]Removal pace breakdown'!Y498</f>
        <v>0</v>
      </c>
      <c r="AA221" s="16">
        <f>'[1]Removal pace breakdown'!Z498</f>
        <v>0.157</v>
      </c>
      <c r="AB221" s="16">
        <f>'[1]Removal pace breakdown'!AA498</f>
        <v>0.03</v>
      </c>
      <c r="AC221" s="8">
        <f>'[1]Removal pace breakdown'!AB498</f>
        <v>0.71</v>
      </c>
      <c r="AD221" s="8">
        <f>'[1]Removal pace breakdown'!AC498</f>
        <v>2.2000000000000002</v>
      </c>
      <c r="AE221" s="8">
        <f>'[1]Removal pace breakdown'!AD498</f>
        <v>0.6</v>
      </c>
      <c r="AF221" s="16">
        <f>'[1]Removal pace breakdown'!AE498</f>
        <v>0</v>
      </c>
      <c r="AG221" s="16">
        <f>'[1]Removal pace breakdown'!AF498</f>
        <v>1</v>
      </c>
      <c r="AH221" s="8">
        <f>'[1]Removal pace breakdown'!AG498</f>
        <v>0.28999999999999998</v>
      </c>
      <c r="AI221" s="8">
        <f>'[1]Removal pace breakdown'!AH498</f>
        <v>9</v>
      </c>
      <c r="AJ221" s="8">
        <f>'[1]Removal pace breakdown'!AI498</f>
        <v>0.71</v>
      </c>
      <c r="AK221" s="8">
        <f>'[1]Removal pace breakdown'!AJ498</f>
        <v>0</v>
      </c>
      <c r="AL221" s="97">
        <f>'[1]Removal pace breakdown'!AK498</f>
        <v>10.6</v>
      </c>
      <c r="AM221" s="8">
        <f>'[1]Removal pace breakdown'!AL498</f>
        <v>3</v>
      </c>
      <c r="AN221" s="8">
        <f>'[1]Removal pace breakdown'!AM498</f>
        <v>0.9</v>
      </c>
      <c r="AO221" s="8">
        <f>'[1]Removal pace breakdown'!AN498</f>
        <v>0</v>
      </c>
      <c r="AP221" s="8">
        <f>'[1]Removal pace breakdown'!AO498</f>
        <v>1</v>
      </c>
      <c r="AQ221" s="8">
        <f>'[1]Removal pace breakdown'!AP498</f>
        <v>5.42</v>
      </c>
      <c r="AR221" s="17">
        <f t="shared" si="102"/>
        <v>300.60699999999997</v>
      </c>
      <c r="AS221" s="17">
        <f>SUM(L221,O221,AD221,AJ221)</f>
        <v>21.91</v>
      </c>
      <c r="AT221" s="17">
        <f t="shared" si="103"/>
        <v>97.3</v>
      </c>
      <c r="AU221" s="17">
        <f t="shared" si="104"/>
        <v>75.820000000000007</v>
      </c>
      <c r="AV221" s="17">
        <f t="shared" si="105"/>
        <v>77.489999999999995</v>
      </c>
      <c r="AW221" s="17">
        <f t="shared" si="106"/>
        <v>28.087000000000003</v>
      </c>
      <c r="AX221" s="63">
        <f>AR221*7</f>
        <v>2104.2489999999998</v>
      </c>
    </row>
    <row r="222" spans="1:50">
      <c r="A222" s="56" t="str">
        <f t="shared" si="101"/>
        <v>202021</v>
      </c>
      <c r="B222" s="15">
        <f>'[1]Removal pace breakdown'!A499</f>
        <v>43973</v>
      </c>
      <c r="C222" s="8">
        <f>'[1]Removal pace breakdown'!B499</f>
        <v>28</v>
      </c>
      <c r="D222" s="8">
        <f>'[1]Removal pace breakdown'!C499</f>
        <v>26.5</v>
      </c>
      <c r="E222" s="96">
        <f>'[1]Removal pace breakdown'!D499</f>
        <v>33</v>
      </c>
      <c r="F222" s="95">
        <f>'[1]Removal pace breakdown'!E499</f>
        <v>34.19</v>
      </c>
      <c r="G222" s="8">
        <f>'[1]Removal pace breakdown'!F499</f>
        <v>17.2</v>
      </c>
      <c r="H222" s="8">
        <f>'[1]Removal pace breakdown'!G499</f>
        <v>24</v>
      </c>
      <c r="I222" s="8">
        <f>'[1]Removal pace breakdown'!H499</f>
        <v>12.6</v>
      </c>
      <c r="J222" s="16">
        <f>'[1]Removal pace breakdown'!I499</f>
        <v>11.5</v>
      </c>
      <c r="K222" s="8">
        <f>'[1]Removal pace breakdown'!J499</f>
        <v>8.1</v>
      </c>
      <c r="L222" s="8">
        <f>'[1]Removal pace breakdown'!K499</f>
        <v>7.2</v>
      </c>
      <c r="M222" s="8">
        <f>'[1]Removal pace breakdown'!L499</f>
        <v>6</v>
      </c>
      <c r="N222" s="8">
        <f>'[1]Removal pace breakdown'!M499</f>
        <v>10.71</v>
      </c>
      <c r="O222" s="8">
        <f>'[1]Removal pace breakdown'!N499</f>
        <v>12.5</v>
      </c>
      <c r="P222" s="8">
        <f>'[1]Removal pace breakdown'!O499</f>
        <v>8</v>
      </c>
      <c r="Q222" s="8">
        <f>'[1]Removal pace breakdown'!P499</f>
        <v>0</v>
      </c>
      <c r="R222" s="8">
        <f>'[1]Removal pace breakdown'!Q499</f>
        <v>2.7</v>
      </c>
      <c r="S222" s="16">
        <f>'[1]Removal pace breakdown'!R499</f>
        <v>7.6</v>
      </c>
      <c r="T222" s="8">
        <f>'[1]Removal pace breakdown'!S499</f>
        <v>0</v>
      </c>
      <c r="U222" s="8">
        <f>'[1]Removal pace breakdown'!T499</f>
        <v>0.67</v>
      </c>
      <c r="V222" s="97">
        <f>'[1]Removal pace breakdown'!U499</f>
        <v>14</v>
      </c>
      <c r="W222" s="16">
        <f>'[1]Removal pace breakdown'!V499</f>
        <v>1.1000000000000001</v>
      </c>
      <c r="X222" s="16">
        <f>'[1]Removal pace breakdown'!W499</f>
        <v>5</v>
      </c>
      <c r="Y222" s="8">
        <f>'[1]Removal pace breakdown'!X499</f>
        <v>2.7</v>
      </c>
      <c r="Z222" s="8">
        <f>'[1]Removal pace breakdown'!Y499</f>
        <v>0</v>
      </c>
      <c r="AA222" s="16">
        <f>'[1]Removal pace breakdown'!Z499</f>
        <v>0.24</v>
      </c>
      <c r="AB222" s="16">
        <f>'[1]Removal pace breakdown'!AA499</f>
        <v>0</v>
      </c>
      <c r="AC222" s="8">
        <f>'[1]Removal pace breakdown'!AB499</f>
        <v>0.56999999999999995</v>
      </c>
      <c r="AD222" s="8">
        <f>'[1]Removal pace breakdown'!AC499</f>
        <v>2</v>
      </c>
      <c r="AE222" s="8">
        <f>'[1]Removal pace breakdown'!AD499</f>
        <v>0.1</v>
      </c>
      <c r="AF222" s="16">
        <f>'[1]Removal pace breakdown'!AE499</f>
        <v>0</v>
      </c>
      <c r="AG222" s="16">
        <f>'[1]Removal pace breakdown'!AF499</f>
        <v>1</v>
      </c>
      <c r="AH222" s="8">
        <f>'[1]Removal pace breakdown'!AG499</f>
        <v>0.5</v>
      </c>
      <c r="AI222" s="8">
        <f>'[1]Removal pace breakdown'!AH499</f>
        <v>9</v>
      </c>
      <c r="AJ222" s="8">
        <f>'[1]Removal pace breakdown'!AI499</f>
        <v>0.86</v>
      </c>
      <c r="AK222" s="8">
        <f>'[1]Removal pace breakdown'!AJ499</f>
        <v>0</v>
      </c>
      <c r="AL222" s="97">
        <f>'[1]Removal pace breakdown'!AK499</f>
        <v>9.8000000000000007</v>
      </c>
      <c r="AM222" s="8">
        <f>'[1]Removal pace breakdown'!AL499</f>
        <v>3</v>
      </c>
      <c r="AN222" s="8">
        <f>'[1]Removal pace breakdown'!AM499</f>
        <v>0.7</v>
      </c>
      <c r="AO222" s="8">
        <f>'[1]Removal pace breakdown'!AN499</f>
        <v>0</v>
      </c>
      <c r="AP222" s="8">
        <f>'[1]Removal pace breakdown'!AO499</f>
        <v>1</v>
      </c>
      <c r="AQ222" s="8">
        <f>'[1]Removal pace breakdown'!AP499</f>
        <v>6.1</v>
      </c>
      <c r="AR222" s="17">
        <f t="shared" si="102"/>
        <v>308.14</v>
      </c>
      <c r="AS222" s="17">
        <f t="shared" ref="AS222:AS227" si="107">SUM(L222,O222,AD222,AJ222)</f>
        <v>22.56</v>
      </c>
      <c r="AT222" s="17">
        <f t="shared" si="103"/>
        <v>100.99</v>
      </c>
      <c r="AU222" s="17">
        <f t="shared" si="104"/>
        <v>79.999999999999986</v>
      </c>
      <c r="AV222" s="17">
        <f t="shared" si="105"/>
        <v>78.149999999999991</v>
      </c>
      <c r="AW222" s="17">
        <f t="shared" si="106"/>
        <v>26.44</v>
      </c>
      <c r="AX222" s="63">
        <f t="shared" ref="AX222:AX227" si="108">AR222*7</f>
        <v>2156.98</v>
      </c>
    </row>
    <row r="223" spans="1:50">
      <c r="A223" s="56" t="str">
        <f t="shared" si="101"/>
        <v>202022</v>
      </c>
      <c r="B223" s="15">
        <f>'[1]Removal pace breakdown'!A500</f>
        <v>43980</v>
      </c>
      <c r="C223" s="8">
        <f>'[1]Removal pace breakdown'!B500</f>
        <v>27.5</v>
      </c>
      <c r="D223" s="8">
        <f>'[1]Removal pace breakdown'!C500</f>
        <v>24.5</v>
      </c>
      <c r="E223" s="96">
        <f>'[1]Removal pace breakdown'!D500</f>
        <v>32</v>
      </c>
      <c r="F223" s="95">
        <f>'[1]Removal pace breakdown'!E500</f>
        <v>27.7</v>
      </c>
      <c r="G223" s="8">
        <f>'[1]Removal pace breakdown'!F500</f>
        <v>16.399999999999999</v>
      </c>
      <c r="H223" s="8">
        <f>'[1]Removal pace breakdown'!G500</f>
        <v>25.7</v>
      </c>
      <c r="I223" s="8">
        <f>'[1]Removal pace breakdown'!H500</f>
        <v>11.5</v>
      </c>
      <c r="J223" s="16">
        <f>'[1]Removal pace breakdown'!I500</f>
        <v>12</v>
      </c>
      <c r="K223" s="8">
        <f>'[1]Removal pace breakdown'!J500</f>
        <v>7.6</v>
      </c>
      <c r="L223" s="8">
        <f>'[1]Removal pace breakdown'!K500</f>
        <v>5.6</v>
      </c>
      <c r="M223" s="8">
        <f>'[1]Removal pace breakdown'!L500</f>
        <v>6</v>
      </c>
      <c r="N223" s="8">
        <f>'[1]Removal pace breakdown'!M500</f>
        <v>13.5</v>
      </c>
      <c r="O223" s="8">
        <f>'[1]Removal pace breakdown'!N500</f>
        <v>12</v>
      </c>
      <c r="P223" s="8">
        <f>'[1]Removal pace breakdown'!O500</f>
        <v>7.2</v>
      </c>
      <c r="Q223" s="8">
        <f>'[1]Removal pace breakdown'!P500</f>
        <v>0</v>
      </c>
      <c r="R223" s="8">
        <f>'[1]Removal pace breakdown'!Q500</f>
        <v>3.2</v>
      </c>
      <c r="S223" s="16">
        <f>'[1]Removal pace breakdown'!R500</f>
        <v>6.14</v>
      </c>
      <c r="T223" s="8">
        <f>'[1]Removal pace breakdown'!S500</f>
        <v>0</v>
      </c>
      <c r="U223" s="8">
        <f>'[1]Removal pace breakdown'!T500</f>
        <v>1.1499999999999999</v>
      </c>
      <c r="V223" s="97">
        <f>'[1]Removal pace breakdown'!U500</f>
        <v>13.5</v>
      </c>
      <c r="W223" s="16">
        <f>'[1]Removal pace breakdown'!V500</f>
        <v>1</v>
      </c>
      <c r="X223" s="16">
        <f>'[1]Removal pace breakdown'!W500</f>
        <v>7</v>
      </c>
      <c r="Y223" s="8">
        <f>'[1]Removal pace breakdown'!X500</f>
        <v>4.0999999999999996</v>
      </c>
      <c r="Z223" s="8">
        <f>'[1]Removal pace breakdown'!Y500</f>
        <v>0</v>
      </c>
      <c r="AA223" s="16">
        <f>'[1]Removal pace breakdown'!Z500</f>
        <v>0.06</v>
      </c>
      <c r="AB223" s="16">
        <f>'[1]Removal pace breakdown'!AA500</f>
        <v>0</v>
      </c>
      <c r="AC223" s="8">
        <f>'[1]Removal pace breakdown'!AB500</f>
        <v>0.85</v>
      </c>
      <c r="AD223" s="8">
        <f>'[1]Removal pace breakdown'!AC500</f>
        <v>3</v>
      </c>
      <c r="AE223" s="8">
        <f>'[1]Removal pace breakdown'!AD500</f>
        <v>0.1</v>
      </c>
      <c r="AF223" s="16">
        <f>'[1]Removal pace breakdown'!AE500</f>
        <v>0</v>
      </c>
      <c r="AG223" s="16">
        <f>'[1]Removal pace breakdown'!AF500</f>
        <v>1</v>
      </c>
      <c r="AH223" s="8">
        <f>'[1]Removal pace breakdown'!AG500</f>
        <v>0.4</v>
      </c>
      <c r="AI223" s="8">
        <f>'[1]Removal pace breakdown'!AH500</f>
        <v>9</v>
      </c>
      <c r="AJ223" s="8">
        <f>'[1]Removal pace breakdown'!AI500</f>
        <v>0.84</v>
      </c>
      <c r="AK223" s="8">
        <f>'[1]Removal pace breakdown'!AJ500</f>
        <v>0</v>
      </c>
      <c r="AL223" s="97">
        <f>'[1]Removal pace breakdown'!AK500</f>
        <v>9.5</v>
      </c>
      <c r="AM223" s="8">
        <f>'[1]Removal pace breakdown'!AL500</f>
        <v>4</v>
      </c>
      <c r="AN223" s="8">
        <f>'[1]Removal pace breakdown'!AM500</f>
        <v>0.6</v>
      </c>
      <c r="AO223" s="8">
        <f>'[1]Removal pace breakdown'!AN500</f>
        <v>0</v>
      </c>
      <c r="AP223" s="8">
        <f>'[1]Removal pace breakdown'!AO500</f>
        <v>1</v>
      </c>
      <c r="AQ223" s="8">
        <f>'[1]Removal pace breakdown'!AP500</f>
        <v>6.3</v>
      </c>
      <c r="AR223" s="17">
        <f t="shared" si="102"/>
        <v>301.94</v>
      </c>
      <c r="AS223" s="17">
        <f t="shared" si="107"/>
        <v>21.44</v>
      </c>
      <c r="AT223" s="17">
        <f t="shared" si="103"/>
        <v>94.9</v>
      </c>
      <c r="AU223" s="17">
        <f t="shared" si="104"/>
        <v>76.499999999999986</v>
      </c>
      <c r="AV223" s="17">
        <f t="shared" si="105"/>
        <v>81.900000000000006</v>
      </c>
      <c r="AW223" s="17">
        <f t="shared" si="106"/>
        <v>27.2</v>
      </c>
      <c r="AX223" s="63">
        <f t="shared" si="108"/>
        <v>2113.58</v>
      </c>
    </row>
    <row r="224" spans="1:50">
      <c r="A224" s="56" t="str">
        <f t="shared" si="101"/>
        <v>202023</v>
      </c>
      <c r="B224" s="15">
        <f>'[1]Removal pace breakdown'!A501</f>
        <v>43987</v>
      </c>
      <c r="C224" s="8">
        <f>'[1]Removal pace breakdown'!B501</f>
        <v>27</v>
      </c>
      <c r="D224" s="8">
        <f>'[1]Removal pace breakdown'!C501</f>
        <v>23.7</v>
      </c>
      <c r="E224" s="96">
        <f>'[1]Removal pace breakdown'!D501</f>
        <v>32</v>
      </c>
      <c r="F224" s="95">
        <f>'[1]Removal pace breakdown'!E501</f>
        <v>30.1</v>
      </c>
      <c r="G224" s="8">
        <f>'[1]Removal pace breakdown'!F501</f>
        <v>19.5</v>
      </c>
      <c r="H224" s="8">
        <f>'[1]Removal pace breakdown'!G501</f>
        <v>27</v>
      </c>
      <c r="I224" s="8">
        <f>'[1]Removal pace breakdown'!H501</f>
        <v>12.4</v>
      </c>
      <c r="J224" s="16">
        <f>'[1]Removal pace breakdown'!I501</f>
        <v>13</v>
      </c>
      <c r="K224" s="8">
        <f>'[1]Removal pace breakdown'!J501</f>
        <v>7.5</v>
      </c>
      <c r="L224" s="8">
        <f>'[1]Removal pace breakdown'!K501</f>
        <v>9.8000000000000007</v>
      </c>
      <c r="M224" s="8">
        <f>'[1]Removal pace breakdown'!L501</f>
        <v>6</v>
      </c>
      <c r="N224" s="8">
        <f>'[1]Removal pace breakdown'!M501</f>
        <v>17.2</v>
      </c>
      <c r="O224" s="8">
        <f>'[1]Removal pace breakdown'!N501</f>
        <v>11.5</v>
      </c>
      <c r="P224" s="8">
        <f>'[1]Removal pace breakdown'!O501</f>
        <v>8.8000000000000007</v>
      </c>
      <c r="Q224" s="8">
        <f>'[1]Removal pace breakdown'!P501</f>
        <v>0</v>
      </c>
      <c r="R224" s="8">
        <f>'[1]Removal pace breakdown'!Q501</f>
        <v>3.7</v>
      </c>
      <c r="S224" s="16">
        <f>'[1]Removal pace breakdown'!R501</f>
        <v>7.8</v>
      </c>
      <c r="T224" s="8">
        <f>'[1]Removal pace breakdown'!S501</f>
        <v>0</v>
      </c>
      <c r="U224" s="8">
        <f>'[1]Removal pace breakdown'!T501</f>
        <v>1.4</v>
      </c>
      <c r="V224" s="97">
        <f>'[1]Removal pace breakdown'!U501</f>
        <v>7</v>
      </c>
      <c r="W224" s="16">
        <f>'[1]Removal pace breakdown'!V501</f>
        <v>1</v>
      </c>
      <c r="X224" s="16">
        <f>'[1]Removal pace breakdown'!W501</f>
        <v>6</v>
      </c>
      <c r="Y224" s="8">
        <f>'[1]Removal pace breakdown'!X501</f>
        <v>2.7</v>
      </c>
      <c r="Z224" s="8">
        <f>'[1]Removal pace breakdown'!Y501</f>
        <v>0</v>
      </c>
      <c r="AA224" s="16">
        <f>'[1]Removal pace breakdown'!Z501</f>
        <v>0</v>
      </c>
      <c r="AB224" s="16">
        <f>'[1]Removal pace breakdown'!AA501</f>
        <v>0</v>
      </c>
      <c r="AC224" s="8">
        <f>'[1]Removal pace breakdown'!AB501</f>
        <v>0.8</v>
      </c>
      <c r="AD224" s="8">
        <f>'[1]Removal pace breakdown'!AC501</f>
        <v>3.8</v>
      </c>
      <c r="AE224" s="8">
        <f>'[1]Removal pace breakdown'!AD501</f>
        <v>0.1</v>
      </c>
      <c r="AF224" s="16">
        <f>'[1]Removal pace breakdown'!AE501</f>
        <v>0</v>
      </c>
      <c r="AG224" s="16">
        <f>'[1]Removal pace breakdown'!AF501</f>
        <v>1</v>
      </c>
      <c r="AH224" s="8">
        <f>'[1]Removal pace breakdown'!AG501</f>
        <v>0.4</v>
      </c>
      <c r="AI224" s="8">
        <f>'[1]Removal pace breakdown'!AH501</f>
        <v>9</v>
      </c>
      <c r="AJ224" s="8">
        <f>'[1]Removal pace breakdown'!AI501</f>
        <v>0.57999999999999996</v>
      </c>
      <c r="AK224" s="8">
        <f>'[1]Removal pace breakdown'!AJ501</f>
        <v>0</v>
      </c>
      <c r="AL224" s="97">
        <f>'[1]Removal pace breakdown'!AK501</f>
        <v>9.5</v>
      </c>
      <c r="AM224" s="8">
        <f>'[1]Removal pace breakdown'!AL501</f>
        <v>4</v>
      </c>
      <c r="AN224" s="8">
        <f>'[1]Removal pace breakdown'!AM501</f>
        <v>0.6</v>
      </c>
      <c r="AO224" s="8">
        <f>'[1]Removal pace breakdown'!AN501</f>
        <v>0</v>
      </c>
      <c r="AP224" s="8">
        <f>'[1]Removal pace breakdown'!AO501</f>
        <v>1</v>
      </c>
      <c r="AQ224" s="8">
        <f>'[1]Removal pace breakdown'!AP501</f>
        <v>8.1999999999999993</v>
      </c>
      <c r="AR224" s="17">
        <f t="shared" si="102"/>
        <v>314.08</v>
      </c>
      <c r="AS224" s="17">
        <f t="shared" si="107"/>
        <v>25.68</v>
      </c>
      <c r="AT224" s="17">
        <f t="shared" si="103"/>
        <v>98.6</v>
      </c>
      <c r="AU224" s="17">
        <f t="shared" si="104"/>
        <v>77.999999999999986</v>
      </c>
      <c r="AV224" s="17">
        <f t="shared" si="105"/>
        <v>83</v>
      </c>
      <c r="AW224" s="17">
        <f t="shared" si="106"/>
        <v>28.8</v>
      </c>
      <c r="AX224" s="63">
        <f t="shared" si="108"/>
        <v>2198.56</v>
      </c>
    </row>
    <row r="225" spans="1:50">
      <c r="A225" s="56" t="str">
        <f t="shared" si="101"/>
        <v>202024</v>
      </c>
      <c r="B225" s="15">
        <f>'[1]Removal pace breakdown'!A502</f>
        <v>43994</v>
      </c>
      <c r="C225" s="8">
        <f>'[1]Removal pace breakdown'!B502</f>
        <v>29</v>
      </c>
      <c r="D225" s="8">
        <f>'[1]Removal pace breakdown'!C502</f>
        <v>24.5</v>
      </c>
      <c r="E225" s="96">
        <f>'[1]Removal pace breakdown'!D502</f>
        <v>21</v>
      </c>
      <c r="F225" s="95">
        <f>'[1]Removal pace breakdown'!E502</f>
        <v>22.48</v>
      </c>
      <c r="G225" s="8">
        <f>'[1]Removal pace breakdown'!F502</f>
        <v>17</v>
      </c>
      <c r="H225" s="8">
        <f>'[1]Removal pace breakdown'!G502</f>
        <v>28.5</v>
      </c>
      <c r="I225" s="8">
        <f>'[1]Removal pace breakdown'!H502</f>
        <v>13.4</v>
      </c>
      <c r="J225" s="16">
        <f>'[1]Removal pace breakdown'!I502</f>
        <v>11</v>
      </c>
      <c r="K225" s="8">
        <f>'[1]Removal pace breakdown'!J502</f>
        <v>7.3</v>
      </c>
      <c r="L225" s="8">
        <f>'[1]Removal pace breakdown'!K502</f>
        <v>8.6</v>
      </c>
      <c r="M225" s="8">
        <f>'[1]Removal pace breakdown'!L502</f>
        <v>6</v>
      </c>
      <c r="N225" s="8">
        <f>'[1]Removal pace breakdown'!M502</f>
        <v>17.2</v>
      </c>
      <c r="O225" s="8">
        <f>'[1]Removal pace breakdown'!N502</f>
        <v>12</v>
      </c>
      <c r="P225" s="8">
        <f>'[1]Removal pace breakdown'!O502</f>
        <v>9</v>
      </c>
      <c r="Q225" s="8">
        <f>'[1]Removal pace breakdown'!P502</f>
        <v>0</v>
      </c>
      <c r="R225" s="8">
        <f>'[1]Removal pace breakdown'!Q502</f>
        <v>3.5</v>
      </c>
      <c r="S225" s="16">
        <f>'[1]Removal pace breakdown'!R502</f>
        <v>7.3</v>
      </c>
      <c r="T225" s="8">
        <f>'[1]Removal pace breakdown'!S502</f>
        <v>0</v>
      </c>
      <c r="U225" s="8">
        <f>'[1]Removal pace breakdown'!T502</f>
        <v>0.9</v>
      </c>
      <c r="V225" s="97">
        <f>'[1]Removal pace breakdown'!U502</f>
        <v>11.5</v>
      </c>
      <c r="W225" s="16">
        <f>'[1]Removal pace breakdown'!V502</f>
        <v>1</v>
      </c>
      <c r="X225" s="16">
        <f>'[1]Removal pace breakdown'!W502</f>
        <v>5</v>
      </c>
      <c r="Y225" s="8">
        <f>'[1]Removal pace breakdown'!X502</f>
        <v>2.89</v>
      </c>
      <c r="Z225" s="8">
        <f>'[1]Removal pace breakdown'!Y502</f>
        <v>0</v>
      </c>
      <c r="AA225" s="16">
        <f>'[1]Removal pace breakdown'!Z502</f>
        <v>0</v>
      </c>
      <c r="AB225" s="16">
        <f>'[1]Removal pace breakdown'!AA502</f>
        <v>0</v>
      </c>
      <c r="AC225" s="8">
        <f>'[1]Removal pace breakdown'!AB502</f>
        <v>0.43</v>
      </c>
      <c r="AD225" s="8">
        <f>'[1]Removal pace breakdown'!AC502</f>
        <v>2.4300000000000002</v>
      </c>
      <c r="AE225" s="8">
        <f>'[1]Removal pace breakdown'!AD502</f>
        <v>0</v>
      </c>
      <c r="AF225" s="16">
        <f>'[1]Removal pace breakdown'!AE502</f>
        <v>0</v>
      </c>
      <c r="AG225" s="16">
        <f>'[1]Removal pace breakdown'!AF502</f>
        <v>1</v>
      </c>
      <c r="AH225" s="8">
        <f>'[1]Removal pace breakdown'!AG502</f>
        <v>0.2</v>
      </c>
      <c r="AI225" s="8">
        <f>'[1]Removal pace breakdown'!AH502</f>
        <v>9</v>
      </c>
      <c r="AJ225" s="8">
        <f>'[1]Removal pace breakdown'!AI502</f>
        <v>1.28</v>
      </c>
      <c r="AK225" s="8">
        <f>'[1]Removal pace breakdown'!AJ502</f>
        <v>0</v>
      </c>
      <c r="AL225" s="97">
        <f>'[1]Removal pace breakdown'!AK502</f>
        <v>9</v>
      </c>
      <c r="AM225" s="8">
        <f>'[1]Removal pace breakdown'!AL502</f>
        <v>4</v>
      </c>
      <c r="AN225" s="8">
        <f>'[1]Removal pace breakdown'!AM502</f>
        <v>0.5</v>
      </c>
      <c r="AO225" s="8">
        <f>'[1]Removal pace breakdown'!AN502</f>
        <v>0</v>
      </c>
      <c r="AP225" s="8">
        <f>'[1]Removal pace breakdown'!AO502</f>
        <v>1</v>
      </c>
      <c r="AQ225" s="8">
        <f>'[1]Removal pace breakdown'!AP502</f>
        <v>8.39</v>
      </c>
      <c r="AR225" s="17">
        <f t="shared" si="102"/>
        <v>296.3</v>
      </c>
      <c r="AS225" s="17">
        <f t="shared" si="107"/>
        <v>24.310000000000002</v>
      </c>
      <c r="AT225" s="17">
        <f t="shared" si="103"/>
        <v>80.98</v>
      </c>
      <c r="AU225" s="17">
        <f t="shared" si="104"/>
        <v>81.790000000000006</v>
      </c>
      <c r="AV225" s="17">
        <f t="shared" si="105"/>
        <v>83.920000000000016</v>
      </c>
      <c r="AW225" s="17">
        <f t="shared" si="106"/>
        <v>25.3</v>
      </c>
      <c r="AX225" s="63">
        <f t="shared" si="108"/>
        <v>2074.1</v>
      </c>
    </row>
    <row r="226" spans="1:50">
      <c r="A226" s="56" t="str">
        <f t="shared" si="101"/>
        <v>202025</v>
      </c>
      <c r="B226" s="15">
        <f>'[1]Removal pace breakdown'!A503</f>
        <v>44001</v>
      </c>
      <c r="C226" s="8">
        <f>'[1]Removal pace breakdown'!B503</f>
        <v>27</v>
      </c>
      <c r="D226" s="8">
        <f>'[1]Removal pace breakdown'!C503</f>
        <v>23.2</v>
      </c>
      <c r="E226" s="96">
        <f>'[1]Removal pace breakdown'!D503</f>
        <v>31.5</v>
      </c>
      <c r="F226" s="95">
        <f>'[1]Removal pace breakdown'!E503</f>
        <v>31.8</v>
      </c>
      <c r="G226" s="8">
        <f>'[1]Removal pace breakdown'!F503</f>
        <v>19</v>
      </c>
      <c r="H226" s="8">
        <f>'[1]Removal pace breakdown'!G503</f>
        <v>27.5</v>
      </c>
      <c r="I226" s="8">
        <f>'[1]Removal pace breakdown'!H503</f>
        <v>12.3</v>
      </c>
      <c r="J226" s="16">
        <f>'[1]Removal pace breakdown'!I503</f>
        <v>11</v>
      </c>
      <c r="K226" s="8">
        <f>'[1]Removal pace breakdown'!J503</f>
        <v>8.1999999999999993</v>
      </c>
      <c r="L226" s="8">
        <f>'[1]Removal pace breakdown'!K503</f>
        <v>6</v>
      </c>
      <c r="M226" s="8">
        <f>'[1]Removal pace breakdown'!L503</f>
        <v>6</v>
      </c>
      <c r="N226" s="8">
        <f>'[1]Removal pace breakdown'!M503</f>
        <v>14.7</v>
      </c>
      <c r="O226" s="8">
        <f>'[1]Removal pace breakdown'!N503</f>
        <v>12</v>
      </c>
      <c r="P226" s="8">
        <f>'[1]Removal pace breakdown'!O503</f>
        <v>10</v>
      </c>
      <c r="Q226" s="8">
        <f>'[1]Removal pace breakdown'!P503</f>
        <v>0</v>
      </c>
      <c r="R226" s="8">
        <f>'[1]Removal pace breakdown'!Q503</f>
        <v>3.8</v>
      </c>
      <c r="S226" s="16">
        <f>'[1]Removal pace breakdown'!R503</f>
        <v>8.4</v>
      </c>
      <c r="T226" s="8">
        <f>'[1]Removal pace breakdown'!S503</f>
        <v>0</v>
      </c>
      <c r="U226" s="8">
        <f>'[1]Removal pace breakdown'!T503</f>
        <v>0.54</v>
      </c>
      <c r="V226" s="97">
        <f>'[1]Removal pace breakdown'!U503</f>
        <v>10</v>
      </c>
      <c r="W226" s="16">
        <f>'[1]Removal pace breakdown'!V503</f>
        <v>1.2</v>
      </c>
      <c r="X226" s="16">
        <f>'[1]Removal pace breakdown'!W503</f>
        <v>5.5</v>
      </c>
      <c r="Y226" s="8">
        <f>'[1]Removal pace breakdown'!X503</f>
        <v>2.8</v>
      </c>
      <c r="Z226" s="8">
        <f>'[1]Removal pace breakdown'!Y503</f>
        <v>0</v>
      </c>
      <c r="AA226" s="16">
        <f>'[1]Removal pace breakdown'!Z503</f>
        <v>0.17199999999999999</v>
      </c>
      <c r="AB226" s="16">
        <f>'[1]Removal pace breakdown'!AA503</f>
        <v>0</v>
      </c>
      <c r="AC226" s="8">
        <f>'[1]Removal pace breakdown'!AB503</f>
        <v>0.7</v>
      </c>
      <c r="AD226" s="8">
        <f>'[1]Removal pace breakdown'!AC503</f>
        <v>3.3</v>
      </c>
      <c r="AE226" s="8">
        <f>'[1]Removal pace breakdown'!AD503</f>
        <v>0</v>
      </c>
      <c r="AF226" s="16">
        <f>'[1]Removal pace breakdown'!AE503</f>
        <v>0</v>
      </c>
      <c r="AG226" s="16">
        <f>'[1]Removal pace breakdown'!AF503</f>
        <v>1</v>
      </c>
      <c r="AH226" s="8">
        <f>'[1]Removal pace breakdown'!AG503</f>
        <v>0.25</v>
      </c>
      <c r="AI226" s="8">
        <f>'[1]Removal pace breakdown'!AH503</f>
        <v>9</v>
      </c>
      <c r="AJ226" s="8">
        <f>'[1]Removal pace breakdown'!AI503</f>
        <v>1.23</v>
      </c>
      <c r="AK226" s="8">
        <f>'[1]Removal pace breakdown'!AJ503</f>
        <v>0</v>
      </c>
      <c r="AL226" s="97">
        <f>'[1]Removal pace breakdown'!AK503</f>
        <v>8.5</v>
      </c>
      <c r="AM226" s="8">
        <f>'[1]Removal pace breakdown'!AL503</f>
        <v>4</v>
      </c>
      <c r="AN226" s="8">
        <f>'[1]Removal pace breakdown'!AM503</f>
        <v>1.5</v>
      </c>
      <c r="AO226" s="8">
        <f>'[1]Removal pace breakdown'!AN503</f>
        <v>0</v>
      </c>
      <c r="AP226" s="8">
        <f>'[1]Removal pace breakdown'!AO503</f>
        <v>1</v>
      </c>
      <c r="AQ226" s="8">
        <f>'[1]Removal pace breakdown'!AP503</f>
        <v>7.2</v>
      </c>
      <c r="AR226" s="17">
        <f t="shared" si="102"/>
        <v>310.29200000000003</v>
      </c>
      <c r="AS226" s="17">
        <f t="shared" si="107"/>
        <v>22.53</v>
      </c>
      <c r="AT226" s="17">
        <f t="shared" ref="AT226:AT243" si="109">SUM(E226,F226,H226,Z226,AL226)</f>
        <v>99.3</v>
      </c>
      <c r="AU226" s="17">
        <f t="shared" ref="AU226:AU243" si="110">SUM(C226,D226,I226,M226,AN226,AQ226,AO226,AE226)</f>
        <v>77.2</v>
      </c>
      <c r="AV226" s="17">
        <f t="shared" ref="AV226:AV243" si="111">SUM(G226,K226,N226,P226,Q226,R226,U226,V226,Y226,AH226,AK226,AM226,AP226,AI226,AC226,T226)</f>
        <v>83.99</v>
      </c>
      <c r="AW226" s="17">
        <f t="shared" ref="AW226:AW243" si="112">SUM(J226,S226,W226,X226,AA226,AB226,AF226,AG226)</f>
        <v>27.271999999999998</v>
      </c>
      <c r="AX226" s="63">
        <f t="shared" si="108"/>
        <v>2172.0440000000003</v>
      </c>
    </row>
    <row r="227" spans="1:50">
      <c r="A227" s="56" t="str">
        <f t="shared" si="101"/>
        <v>202026</v>
      </c>
      <c r="B227" s="15">
        <f>'[1]Removal pace breakdown'!A504</f>
        <v>44008</v>
      </c>
      <c r="C227" s="8">
        <f>'[1]Removal pace breakdown'!B504</f>
        <v>28</v>
      </c>
      <c r="D227" s="8">
        <f>'[1]Removal pace breakdown'!C504</f>
        <v>24</v>
      </c>
      <c r="E227" s="96">
        <f>'[1]Removal pace breakdown'!D504</f>
        <v>36.119999999999997</v>
      </c>
      <c r="F227" s="95">
        <f>'[1]Removal pace breakdown'!E504</f>
        <v>35.5</v>
      </c>
      <c r="G227" s="8">
        <f>'[1]Removal pace breakdown'!F504</f>
        <v>16.5</v>
      </c>
      <c r="H227" s="8">
        <f>'[1]Removal pace breakdown'!G504</f>
        <v>27.7</v>
      </c>
      <c r="I227" s="8">
        <f>'[1]Removal pace breakdown'!H504</f>
        <v>12.5</v>
      </c>
      <c r="J227" s="16">
        <f>'[1]Removal pace breakdown'!I504</f>
        <v>11</v>
      </c>
      <c r="K227" s="8">
        <f>'[1]Removal pace breakdown'!J504</f>
        <v>5.4</v>
      </c>
      <c r="L227" s="8">
        <f>'[1]Removal pace breakdown'!K504</f>
        <v>8.6</v>
      </c>
      <c r="M227" s="8">
        <f>'[1]Removal pace breakdown'!L504</f>
        <v>6</v>
      </c>
      <c r="N227" s="8">
        <f>'[1]Removal pace breakdown'!M504</f>
        <v>15.75</v>
      </c>
      <c r="O227" s="8">
        <f>'[1]Removal pace breakdown'!N504</f>
        <v>11.2</v>
      </c>
      <c r="P227" s="8">
        <f>'[1]Removal pace breakdown'!O504</f>
        <v>8.1999999999999993</v>
      </c>
      <c r="Q227" s="8">
        <f>'[1]Removal pace breakdown'!P504</f>
        <v>0</v>
      </c>
      <c r="R227" s="8">
        <f>'[1]Removal pace breakdown'!Q504</f>
        <v>3.2</v>
      </c>
      <c r="S227" s="16">
        <f>'[1]Removal pace breakdown'!R504</f>
        <v>7.2</v>
      </c>
      <c r="T227" s="8">
        <f>'[1]Removal pace breakdown'!S504</f>
        <v>0</v>
      </c>
      <c r="U227" s="8">
        <f>'[1]Removal pace breakdown'!T504</f>
        <v>1</v>
      </c>
      <c r="V227" s="97">
        <f>'[1]Removal pace breakdown'!U504</f>
        <v>13</v>
      </c>
      <c r="W227" s="16">
        <f>'[1]Removal pace breakdown'!V504</f>
        <v>1.1000000000000001</v>
      </c>
      <c r="X227" s="16">
        <f>'[1]Removal pace breakdown'!W504</f>
        <v>7</v>
      </c>
      <c r="Y227" s="8">
        <f>'[1]Removal pace breakdown'!X504</f>
        <v>3.4</v>
      </c>
      <c r="Z227" s="8">
        <f>'[1]Removal pace breakdown'!Y504</f>
        <v>0</v>
      </c>
      <c r="AA227" s="16">
        <f>'[1]Removal pace breakdown'!Z504</f>
        <v>0.14000000000000001</v>
      </c>
      <c r="AB227" s="16">
        <f>'[1]Removal pace breakdown'!AA504</f>
        <v>0</v>
      </c>
      <c r="AC227" s="8">
        <f>'[1]Removal pace breakdown'!AB504</f>
        <v>0.71</v>
      </c>
      <c r="AD227" s="8">
        <f>'[1]Removal pace breakdown'!AC504</f>
        <v>3.3</v>
      </c>
      <c r="AE227" s="8">
        <f>'[1]Removal pace breakdown'!AD504</f>
        <v>0</v>
      </c>
      <c r="AF227" s="16">
        <f>'[1]Removal pace breakdown'!AE504</f>
        <v>0</v>
      </c>
      <c r="AG227" s="16">
        <f>'[1]Removal pace breakdown'!AF504</f>
        <v>1</v>
      </c>
      <c r="AH227" s="8">
        <f>'[1]Removal pace breakdown'!AG504</f>
        <v>0.2</v>
      </c>
      <c r="AI227" s="8">
        <f>'[1]Removal pace breakdown'!AH504</f>
        <v>9</v>
      </c>
      <c r="AJ227" s="8">
        <f>'[1]Removal pace breakdown'!AI504</f>
        <v>1.25</v>
      </c>
      <c r="AK227" s="8">
        <f>'[1]Removal pace breakdown'!AJ504</f>
        <v>0</v>
      </c>
      <c r="AL227" s="97">
        <f>'[1]Removal pace breakdown'!AK504</f>
        <v>8.3000000000000007</v>
      </c>
      <c r="AM227" s="8">
        <f>'[1]Removal pace breakdown'!AL504</f>
        <v>3</v>
      </c>
      <c r="AN227" s="8">
        <f>'[1]Removal pace breakdown'!AM504</f>
        <v>1.5</v>
      </c>
      <c r="AO227" s="8">
        <f>'[1]Removal pace breakdown'!AN504</f>
        <v>0</v>
      </c>
      <c r="AP227" s="8">
        <f>'[1]Removal pace breakdown'!AO504</f>
        <v>1</v>
      </c>
      <c r="AQ227" s="8">
        <f>'[1]Removal pace breakdown'!AP504</f>
        <v>7.9</v>
      </c>
      <c r="AR227" s="17">
        <f t="shared" si="102"/>
        <v>319.6699999999999</v>
      </c>
      <c r="AS227" s="17">
        <f t="shared" si="107"/>
        <v>24.349999999999998</v>
      </c>
      <c r="AT227" s="17">
        <f t="shared" si="109"/>
        <v>107.62</v>
      </c>
      <c r="AU227" s="17">
        <f t="shared" si="110"/>
        <v>79.900000000000006</v>
      </c>
      <c r="AV227" s="17">
        <f t="shared" si="111"/>
        <v>80.36</v>
      </c>
      <c r="AW227" s="17">
        <f t="shared" si="112"/>
        <v>27.44</v>
      </c>
      <c r="AX227" s="63">
        <f t="shared" si="108"/>
        <v>2237.6899999999991</v>
      </c>
    </row>
    <row r="228" spans="1:50">
      <c r="A228" s="56" t="str">
        <f t="shared" si="101"/>
        <v>202027</v>
      </c>
      <c r="B228" s="15">
        <f>'[1]Removal pace breakdown'!A505</f>
        <v>44015</v>
      </c>
      <c r="C228" s="8">
        <f>'[1]Removal pace breakdown'!B505</f>
        <v>28</v>
      </c>
      <c r="D228" s="8">
        <f>'[1]Removal pace breakdown'!C505</f>
        <v>24.5</v>
      </c>
      <c r="E228" s="96">
        <f>'[1]Removal pace breakdown'!D505</f>
        <v>34</v>
      </c>
      <c r="F228" s="95">
        <f>'[1]Removal pace breakdown'!E505</f>
        <v>32.409999999999997</v>
      </c>
      <c r="G228" s="8">
        <f>'[1]Removal pace breakdown'!F505</f>
        <v>15.5</v>
      </c>
      <c r="H228" s="8">
        <f>'[1]Removal pace breakdown'!G505</f>
        <v>24</v>
      </c>
      <c r="I228" s="8">
        <f>'[1]Removal pace breakdown'!H505</f>
        <v>13.5</v>
      </c>
      <c r="J228" s="16">
        <f>'[1]Removal pace breakdown'!I505</f>
        <v>12.6</v>
      </c>
      <c r="K228" s="8">
        <f>'[1]Removal pace breakdown'!J505</f>
        <v>6.9</v>
      </c>
      <c r="L228" s="8">
        <f>'[1]Removal pace breakdown'!K505</f>
        <v>7.8</v>
      </c>
      <c r="M228" s="8">
        <f>'[1]Removal pace breakdown'!L505</f>
        <v>6</v>
      </c>
      <c r="N228" s="8">
        <f>'[1]Removal pace breakdown'!M505</f>
        <v>17.899999999999999</v>
      </c>
      <c r="O228" s="8">
        <f>'[1]Removal pace breakdown'!N505</f>
        <v>11.2</v>
      </c>
      <c r="P228" s="8">
        <f>'[1]Removal pace breakdown'!O505</f>
        <v>7</v>
      </c>
      <c r="Q228" s="8">
        <f>'[1]Removal pace breakdown'!P505</f>
        <v>0</v>
      </c>
      <c r="R228" s="8">
        <f>'[1]Removal pace breakdown'!Q505</f>
        <v>4.0999999999999996</v>
      </c>
      <c r="S228" s="16">
        <f>'[1]Removal pace breakdown'!R505</f>
        <v>6.8</v>
      </c>
      <c r="T228" s="8">
        <f>'[1]Removal pace breakdown'!S505</f>
        <v>0</v>
      </c>
      <c r="U228" s="8">
        <f>'[1]Removal pace breakdown'!T505</f>
        <v>1.25</v>
      </c>
      <c r="V228" s="97">
        <f>'[1]Removal pace breakdown'!U505</f>
        <v>13</v>
      </c>
      <c r="W228" s="16">
        <f>'[1]Removal pace breakdown'!V505</f>
        <v>1.3</v>
      </c>
      <c r="X228" s="16">
        <f>'[1]Removal pace breakdown'!W505</f>
        <v>6.7</v>
      </c>
      <c r="Y228" s="8">
        <f>'[1]Removal pace breakdown'!X505</f>
        <v>2.75</v>
      </c>
      <c r="Z228" s="8">
        <f>'[1]Removal pace breakdown'!Y505</f>
        <v>0</v>
      </c>
      <c r="AA228" s="16">
        <f>'[1]Removal pace breakdown'!Z505</f>
        <v>0.16</v>
      </c>
      <c r="AB228" s="16">
        <f>'[1]Removal pace breakdown'!AA505</f>
        <v>0</v>
      </c>
      <c r="AC228" s="8">
        <f>'[1]Removal pace breakdown'!AB505</f>
        <v>0.43</v>
      </c>
      <c r="AD228" s="8">
        <f>'[1]Removal pace breakdown'!AC505</f>
        <v>4</v>
      </c>
      <c r="AE228" s="8">
        <f>'[1]Removal pace breakdown'!AD505</f>
        <v>0</v>
      </c>
      <c r="AF228" s="16">
        <f>'[1]Removal pace breakdown'!AE505</f>
        <v>0</v>
      </c>
      <c r="AG228" s="16">
        <f>'[1]Removal pace breakdown'!AF505</f>
        <v>1</v>
      </c>
      <c r="AH228" s="8">
        <f>'[1]Removal pace breakdown'!AG505</f>
        <v>0</v>
      </c>
      <c r="AI228" s="8">
        <f>'[1]Removal pace breakdown'!AH505</f>
        <v>9</v>
      </c>
      <c r="AJ228" s="8">
        <f>'[1]Removal pace breakdown'!AI505</f>
        <v>1.28</v>
      </c>
      <c r="AK228" s="8">
        <f>'[1]Removal pace breakdown'!AJ505</f>
        <v>0</v>
      </c>
      <c r="AL228" s="97">
        <f>'[1]Removal pace breakdown'!AK505</f>
        <v>8.8000000000000007</v>
      </c>
      <c r="AM228" s="8">
        <f>'[1]Removal pace breakdown'!AL505</f>
        <v>4</v>
      </c>
      <c r="AN228" s="8">
        <f>'[1]Removal pace breakdown'!AM505</f>
        <v>1.2</v>
      </c>
      <c r="AO228" s="8">
        <f>'[1]Removal pace breakdown'!AN505</f>
        <v>0</v>
      </c>
      <c r="AP228" s="8">
        <f>'[1]Removal pace breakdown'!AO505</f>
        <v>1</v>
      </c>
      <c r="AQ228" s="8">
        <f>'[1]Removal pace breakdown'!AP505</f>
        <v>7.3</v>
      </c>
      <c r="AR228" s="17">
        <f t="shared" si="102"/>
        <v>315.38000000000005</v>
      </c>
      <c r="AS228" s="17">
        <f t="shared" ref="AS228:AS243" si="113">SUM(L228,O228,AD228,AJ228)</f>
        <v>24.28</v>
      </c>
      <c r="AT228" s="17">
        <f t="shared" si="109"/>
        <v>99.21</v>
      </c>
      <c r="AU228" s="17">
        <f t="shared" si="110"/>
        <v>80.5</v>
      </c>
      <c r="AV228" s="17">
        <f t="shared" si="111"/>
        <v>82.830000000000013</v>
      </c>
      <c r="AW228" s="17">
        <f t="shared" si="112"/>
        <v>28.56</v>
      </c>
      <c r="AX228" s="63">
        <f t="shared" ref="AX228:AX243" si="114">AR228*7</f>
        <v>2207.6600000000003</v>
      </c>
    </row>
    <row r="229" spans="1:50">
      <c r="A229" s="56" t="str">
        <f t="shared" si="101"/>
        <v>202028</v>
      </c>
      <c r="B229" s="15">
        <f>'[1]Removal pace breakdown'!A506</f>
        <v>44022</v>
      </c>
      <c r="C229" s="8">
        <f>'[1]Removal pace breakdown'!B506</f>
        <v>29</v>
      </c>
      <c r="D229" s="8">
        <f>'[1]Removal pace breakdown'!C506</f>
        <v>24</v>
      </c>
      <c r="E229" s="96">
        <f>'[1]Removal pace breakdown'!D506</f>
        <v>33.5</v>
      </c>
      <c r="F229" s="95">
        <f>'[1]Removal pace breakdown'!E506</f>
        <v>32</v>
      </c>
      <c r="G229" s="8">
        <f>'[1]Removal pace breakdown'!F506</f>
        <v>16.2</v>
      </c>
      <c r="H229" s="8">
        <f>'[1]Removal pace breakdown'!G506</f>
        <v>25</v>
      </c>
      <c r="I229" s="8">
        <f>'[1]Removal pace breakdown'!H506</f>
        <v>11</v>
      </c>
      <c r="J229" s="16">
        <f>'[1]Removal pace breakdown'!I506</f>
        <v>15</v>
      </c>
      <c r="K229" s="8">
        <f>'[1]Removal pace breakdown'!J506</f>
        <v>7.9</v>
      </c>
      <c r="L229" s="8">
        <f>'[1]Removal pace breakdown'!K506</f>
        <v>8.4</v>
      </c>
      <c r="M229" s="8">
        <f>'[1]Removal pace breakdown'!L506</f>
        <v>6</v>
      </c>
      <c r="N229" s="8">
        <f>'[1]Removal pace breakdown'!M506</f>
        <v>13.4</v>
      </c>
      <c r="O229" s="8">
        <f>'[1]Removal pace breakdown'!N506</f>
        <v>12</v>
      </c>
      <c r="P229" s="8">
        <f>'[1]Removal pace breakdown'!O506</f>
        <v>8</v>
      </c>
      <c r="Q229" s="8">
        <f>'[1]Removal pace breakdown'!P506</f>
        <v>0</v>
      </c>
      <c r="R229" s="8">
        <f>'[1]Removal pace breakdown'!Q506</f>
        <v>3.2</v>
      </c>
      <c r="S229" s="16">
        <f>'[1]Removal pace breakdown'!R506</f>
        <v>7.7</v>
      </c>
      <c r="T229" s="8">
        <f>'[1]Removal pace breakdown'!S506</f>
        <v>0</v>
      </c>
      <c r="U229" s="8">
        <f>'[1]Removal pace breakdown'!T506</f>
        <v>1.05</v>
      </c>
      <c r="V229" s="97">
        <f>'[1]Removal pace breakdown'!U506</f>
        <v>12</v>
      </c>
      <c r="W229" s="16">
        <f>'[1]Removal pace breakdown'!V506</f>
        <v>1.3</v>
      </c>
      <c r="X229" s="16">
        <f>'[1]Removal pace breakdown'!W506</f>
        <v>7.4</v>
      </c>
      <c r="Y229" s="8">
        <f>'[1]Removal pace breakdown'!X506</f>
        <v>2.9</v>
      </c>
      <c r="Z229" s="8">
        <f>'[1]Removal pace breakdown'!Y506</f>
        <v>0</v>
      </c>
      <c r="AA229" s="16">
        <f>'[1]Removal pace breakdown'!Z506</f>
        <v>0.04</v>
      </c>
      <c r="AB229" s="16">
        <f>'[1]Removal pace breakdown'!AA506</f>
        <v>0</v>
      </c>
      <c r="AC229" s="8">
        <f>'[1]Removal pace breakdown'!AB506</f>
        <v>0.7</v>
      </c>
      <c r="AD229" s="8">
        <f>'[1]Removal pace breakdown'!AC506</f>
        <v>2.5</v>
      </c>
      <c r="AE229" s="8">
        <f>'[1]Removal pace breakdown'!AD506</f>
        <v>0</v>
      </c>
      <c r="AF229" s="16">
        <f>'[1]Removal pace breakdown'!AE506</f>
        <v>0</v>
      </c>
      <c r="AG229" s="16">
        <f>'[1]Removal pace breakdown'!AF506</f>
        <v>1</v>
      </c>
      <c r="AH229" s="8">
        <f>'[1]Removal pace breakdown'!AG506</f>
        <v>0.4</v>
      </c>
      <c r="AI229" s="8">
        <f>'[1]Removal pace breakdown'!AH506</f>
        <v>9</v>
      </c>
      <c r="AJ229" s="8">
        <f>'[1]Removal pace breakdown'!AI506</f>
        <v>0.86</v>
      </c>
      <c r="AK229" s="8">
        <f>'[1]Removal pace breakdown'!AJ506</f>
        <v>0</v>
      </c>
      <c r="AL229" s="97">
        <f>'[1]Removal pace breakdown'!AK506</f>
        <v>11.5</v>
      </c>
      <c r="AM229" s="8">
        <f>'[1]Removal pace breakdown'!AL506</f>
        <v>3.5</v>
      </c>
      <c r="AN229" s="8">
        <f>'[1]Removal pace breakdown'!AM506</f>
        <v>0.7</v>
      </c>
      <c r="AO229" s="8">
        <f>'[1]Removal pace breakdown'!AN506</f>
        <v>0</v>
      </c>
      <c r="AP229" s="8">
        <f>'[1]Removal pace breakdown'!AO506</f>
        <v>1</v>
      </c>
      <c r="AQ229" s="8">
        <f>'[1]Removal pace breakdown'!AP506</f>
        <v>7.83</v>
      </c>
      <c r="AR229" s="17">
        <f t="shared" si="102"/>
        <v>315.97999999999996</v>
      </c>
      <c r="AS229" s="17">
        <f t="shared" si="113"/>
        <v>23.759999999999998</v>
      </c>
      <c r="AT229" s="17">
        <f t="shared" si="109"/>
        <v>102</v>
      </c>
      <c r="AU229" s="17">
        <f t="shared" si="110"/>
        <v>78.53</v>
      </c>
      <c r="AV229" s="17">
        <f t="shared" si="111"/>
        <v>79.250000000000014</v>
      </c>
      <c r="AW229" s="17">
        <f t="shared" si="112"/>
        <v>32.44</v>
      </c>
      <c r="AX229" s="63">
        <f t="shared" si="114"/>
        <v>2211.8599999999997</v>
      </c>
    </row>
    <row r="230" spans="1:50">
      <c r="A230" s="56" t="str">
        <f t="shared" si="101"/>
        <v>202029</v>
      </c>
      <c r="B230" s="15">
        <f>'[1]Removal pace breakdown'!A507</f>
        <v>44029</v>
      </c>
      <c r="C230" s="8">
        <f>'[1]Removal pace breakdown'!B507</f>
        <v>28.5</v>
      </c>
      <c r="D230" s="8">
        <f>'[1]Removal pace breakdown'!C507</f>
        <v>23.5</v>
      </c>
      <c r="E230" s="96">
        <f>'[1]Removal pace breakdown'!D507</f>
        <v>34</v>
      </c>
      <c r="F230" s="95">
        <f>'[1]Removal pace breakdown'!E507</f>
        <v>31.7</v>
      </c>
      <c r="G230" s="8">
        <f>'[1]Removal pace breakdown'!F507</f>
        <v>13.5</v>
      </c>
      <c r="H230" s="8">
        <f>'[1]Removal pace breakdown'!G507</f>
        <v>24</v>
      </c>
      <c r="I230" s="8">
        <f>'[1]Removal pace breakdown'!H507</f>
        <v>10.5</v>
      </c>
      <c r="J230" s="16">
        <f>'[1]Removal pace breakdown'!I507</f>
        <v>14</v>
      </c>
      <c r="K230" s="8">
        <f>'[1]Removal pace breakdown'!J507</f>
        <v>6.8</v>
      </c>
      <c r="L230" s="8">
        <f>'[1]Removal pace breakdown'!K507</f>
        <v>7.1</v>
      </c>
      <c r="M230" s="8">
        <f>'[1]Removal pace breakdown'!L507</f>
        <v>6</v>
      </c>
      <c r="N230" s="8">
        <f>'[1]Removal pace breakdown'!M507</f>
        <v>14.5</v>
      </c>
      <c r="O230" s="8">
        <f>'[1]Removal pace breakdown'!N507</f>
        <v>11</v>
      </c>
      <c r="P230" s="8">
        <f>'[1]Removal pace breakdown'!O507</f>
        <v>9</v>
      </c>
      <c r="Q230" s="8">
        <f>'[1]Removal pace breakdown'!P507</f>
        <v>0</v>
      </c>
      <c r="R230" s="8">
        <f>'[1]Removal pace breakdown'!Q507</f>
        <v>3.9</v>
      </c>
      <c r="S230" s="16">
        <f>'[1]Removal pace breakdown'!R507</f>
        <v>8.6</v>
      </c>
      <c r="T230" s="8">
        <f>'[1]Removal pace breakdown'!S507</f>
        <v>0</v>
      </c>
      <c r="U230" s="8">
        <f>'[1]Removal pace breakdown'!T507</f>
        <v>0.4</v>
      </c>
      <c r="V230" s="97">
        <f>'[1]Removal pace breakdown'!U507</f>
        <v>13</v>
      </c>
      <c r="W230" s="16">
        <f>'[1]Removal pace breakdown'!V507</f>
        <v>1.2</v>
      </c>
      <c r="X230" s="16">
        <f>'[1]Removal pace breakdown'!W507</f>
        <v>6</v>
      </c>
      <c r="Y230" s="8">
        <f>'[1]Removal pace breakdown'!X507</f>
        <v>4.5999999999999996</v>
      </c>
      <c r="Z230" s="8">
        <f>'[1]Removal pace breakdown'!Y507</f>
        <v>0</v>
      </c>
      <c r="AA230" s="16">
        <f>'[1]Removal pace breakdown'!Z507</f>
        <v>0.04</v>
      </c>
      <c r="AB230" s="16">
        <f>'[1]Removal pace breakdown'!AA507</f>
        <v>0</v>
      </c>
      <c r="AC230" s="8">
        <f>'[1]Removal pace breakdown'!AB507</f>
        <v>0.3</v>
      </c>
      <c r="AD230" s="8">
        <f>'[1]Removal pace breakdown'!AC507</f>
        <v>3.2</v>
      </c>
      <c r="AE230" s="8">
        <f>'[1]Removal pace breakdown'!AD507</f>
        <v>0</v>
      </c>
      <c r="AF230" s="16">
        <f>'[1]Removal pace breakdown'!AE507</f>
        <v>0</v>
      </c>
      <c r="AG230" s="16">
        <f>'[1]Removal pace breakdown'!AF507</f>
        <v>1</v>
      </c>
      <c r="AH230" s="8">
        <f>'[1]Removal pace breakdown'!AG507</f>
        <v>0</v>
      </c>
      <c r="AI230" s="8">
        <f>'[1]Removal pace breakdown'!AH507</f>
        <v>9</v>
      </c>
      <c r="AJ230" s="8">
        <f>'[1]Removal pace breakdown'!AI507</f>
        <v>0.81</v>
      </c>
      <c r="AK230" s="8">
        <f>'[1]Removal pace breakdown'!AJ507</f>
        <v>0</v>
      </c>
      <c r="AL230" s="97">
        <f>'[1]Removal pace breakdown'!AK507</f>
        <v>12</v>
      </c>
      <c r="AM230" s="8">
        <f>'[1]Removal pace breakdown'!AL507</f>
        <v>3</v>
      </c>
      <c r="AN230" s="8">
        <f>'[1]Removal pace breakdown'!AM507</f>
        <v>0.5</v>
      </c>
      <c r="AO230" s="8">
        <f>'[1]Removal pace breakdown'!AN507</f>
        <v>0</v>
      </c>
      <c r="AP230" s="8">
        <f>'[1]Removal pace breakdown'!AO507</f>
        <v>1</v>
      </c>
      <c r="AQ230" s="8">
        <f>'[1]Removal pace breakdown'!AP507</f>
        <v>7.94</v>
      </c>
      <c r="AR230" s="17">
        <f t="shared" si="102"/>
        <v>310.59000000000003</v>
      </c>
      <c r="AS230" s="17">
        <f t="shared" si="113"/>
        <v>22.11</v>
      </c>
      <c r="AT230" s="17">
        <f t="shared" si="109"/>
        <v>101.7</v>
      </c>
      <c r="AU230" s="17">
        <f t="shared" si="110"/>
        <v>76.94</v>
      </c>
      <c r="AV230" s="17">
        <f t="shared" si="111"/>
        <v>78.999999999999986</v>
      </c>
      <c r="AW230" s="17">
        <f t="shared" si="112"/>
        <v>30.84</v>
      </c>
      <c r="AX230" s="63">
        <f t="shared" si="114"/>
        <v>2174.13</v>
      </c>
    </row>
    <row r="231" spans="1:50">
      <c r="A231" s="56" t="str">
        <f t="shared" si="101"/>
        <v>202030</v>
      </c>
      <c r="B231" s="15">
        <f>'[1]Removal pace breakdown'!A508</f>
        <v>44036</v>
      </c>
      <c r="C231" s="8">
        <f>'[1]Removal pace breakdown'!B508</f>
        <v>31.5</v>
      </c>
      <c r="D231" s="8">
        <f>'[1]Removal pace breakdown'!C508</f>
        <v>24.2</v>
      </c>
      <c r="E231" s="96">
        <f>'[1]Removal pace breakdown'!D508</f>
        <v>19</v>
      </c>
      <c r="F231" s="95">
        <f>'[1]Removal pace breakdown'!E508</f>
        <v>14.3</v>
      </c>
      <c r="G231" s="8">
        <f>'[1]Removal pace breakdown'!F508</f>
        <v>15.7</v>
      </c>
      <c r="H231" s="8">
        <f>'[1]Removal pace breakdown'!G508</f>
        <v>25</v>
      </c>
      <c r="I231" s="8">
        <f>'[1]Removal pace breakdown'!H508</f>
        <v>12.4</v>
      </c>
      <c r="J231" s="16">
        <f>'[1]Removal pace breakdown'!I508</f>
        <v>13</v>
      </c>
      <c r="K231" s="8">
        <f>'[1]Removal pace breakdown'!J508</f>
        <v>7.66</v>
      </c>
      <c r="L231" s="8">
        <f>'[1]Removal pace breakdown'!K508</f>
        <v>8.4</v>
      </c>
      <c r="M231" s="8">
        <f>'[1]Removal pace breakdown'!L508</f>
        <v>6</v>
      </c>
      <c r="N231" s="8">
        <f>'[1]Removal pace breakdown'!M508</f>
        <v>14.2</v>
      </c>
      <c r="O231" s="8">
        <f>'[1]Removal pace breakdown'!N508</f>
        <v>12</v>
      </c>
      <c r="P231" s="8">
        <f>'[1]Removal pace breakdown'!O508</f>
        <v>7.5</v>
      </c>
      <c r="Q231" s="8">
        <f>'[1]Removal pace breakdown'!P508</f>
        <v>0</v>
      </c>
      <c r="R231" s="8">
        <f>'[1]Removal pace breakdown'!Q508</f>
        <v>4.2</v>
      </c>
      <c r="S231" s="16">
        <f>'[1]Removal pace breakdown'!R508</f>
        <v>8.3000000000000007</v>
      </c>
      <c r="T231" s="8">
        <f>'[1]Removal pace breakdown'!S508</f>
        <v>0</v>
      </c>
      <c r="U231" s="8">
        <f>'[1]Removal pace breakdown'!T508</f>
        <v>0.18</v>
      </c>
      <c r="V231" s="97">
        <f>'[1]Removal pace breakdown'!U508</f>
        <v>10.199999999999999</v>
      </c>
      <c r="W231" s="16">
        <f>'[1]Removal pace breakdown'!V508</f>
        <v>1.2</v>
      </c>
      <c r="X231" s="16">
        <f>'[1]Removal pace breakdown'!W508</f>
        <v>6.5</v>
      </c>
      <c r="Y231" s="8">
        <f>'[1]Removal pace breakdown'!X508</f>
        <v>2.9</v>
      </c>
      <c r="Z231" s="8">
        <f>'[1]Removal pace breakdown'!Y508</f>
        <v>0</v>
      </c>
      <c r="AA231" s="16">
        <f>'[1]Removal pace breakdown'!Z508</f>
        <v>0.11</v>
      </c>
      <c r="AB231" s="16">
        <f>'[1]Removal pace breakdown'!AA508</f>
        <v>0</v>
      </c>
      <c r="AC231" s="8">
        <f>'[1]Removal pace breakdown'!AB508</f>
        <v>0.3</v>
      </c>
      <c r="AD231" s="8">
        <f>'[1]Removal pace breakdown'!AC508</f>
        <v>2.7</v>
      </c>
      <c r="AE231" s="8">
        <f>'[1]Removal pace breakdown'!AD508</f>
        <v>0</v>
      </c>
      <c r="AF231" s="16">
        <f>'[1]Removal pace breakdown'!AE508</f>
        <v>0</v>
      </c>
      <c r="AG231" s="16">
        <f>'[1]Removal pace breakdown'!AF508</f>
        <v>1</v>
      </c>
      <c r="AH231" s="8">
        <f>'[1]Removal pace breakdown'!AG508</f>
        <v>0</v>
      </c>
      <c r="AI231" s="8">
        <f>'[1]Removal pace breakdown'!AH508</f>
        <v>9</v>
      </c>
      <c r="AJ231" s="8">
        <f>'[1]Removal pace breakdown'!AI508</f>
        <v>0.9</v>
      </c>
      <c r="AK231" s="8">
        <f>'[1]Removal pace breakdown'!AJ508</f>
        <v>0</v>
      </c>
      <c r="AL231" s="97">
        <f>'[1]Removal pace breakdown'!AK508</f>
        <v>12</v>
      </c>
      <c r="AM231" s="8">
        <f>'[1]Removal pace breakdown'!AL508</f>
        <v>2</v>
      </c>
      <c r="AN231" s="8">
        <f>'[1]Removal pace breakdown'!AM508</f>
        <v>0.5</v>
      </c>
      <c r="AO231" s="8">
        <f>'[1]Removal pace breakdown'!AN508</f>
        <v>0</v>
      </c>
      <c r="AP231" s="8">
        <f>'[1]Removal pace breakdown'!AO508</f>
        <v>1</v>
      </c>
      <c r="AQ231" s="8">
        <f>'[1]Removal pace breakdown'!AP508</f>
        <v>6.5</v>
      </c>
      <c r="AR231" s="17">
        <f t="shared" si="102"/>
        <v>280.34999999999997</v>
      </c>
      <c r="AS231" s="17">
        <f t="shared" si="113"/>
        <v>23.999999999999996</v>
      </c>
      <c r="AT231" s="17">
        <f t="shared" si="109"/>
        <v>70.3</v>
      </c>
      <c r="AU231" s="17">
        <f t="shared" si="110"/>
        <v>81.100000000000009</v>
      </c>
      <c r="AV231" s="17">
        <f t="shared" si="111"/>
        <v>74.839999999999989</v>
      </c>
      <c r="AW231" s="17">
        <f t="shared" si="112"/>
        <v>30.11</v>
      </c>
      <c r="AX231" s="63">
        <f t="shared" si="114"/>
        <v>1962.4499999999998</v>
      </c>
    </row>
    <row r="232" spans="1:50">
      <c r="A232" s="56" t="str">
        <f t="shared" si="101"/>
        <v>202031</v>
      </c>
      <c r="B232" s="15">
        <f>'[1]Removal pace breakdown'!A509</f>
        <v>44043</v>
      </c>
      <c r="C232" s="8">
        <f>'[1]Removal pace breakdown'!B509</f>
        <v>31</v>
      </c>
      <c r="D232" s="8">
        <f>'[1]Removal pace breakdown'!C509</f>
        <v>22.5</v>
      </c>
      <c r="E232" s="96">
        <f>'[1]Removal pace breakdown'!D509</f>
        <v>33.5</v>
      </c>
      <c r="F232" s="95">
        <f>'[1]Removal pace breakdown'!E509</f>
        <v>28.4</v>
      </c>
      <c r="G232" s="8">
        <f>'[1]Removal pace breakdown'!F509</f>
        <v>15</v>
      </c>
      <c r="H232" s="8">
        <f>'[1]Removal pace breakdown'!G509</f>
        <v>24.5</v>
      </c>
      <c r="I232" s="8">
        <f>'[1]Removal pace breakdown'!H509</f>
        <v>13.3</v>
      </c>
      <c r="J232" s="16">
        <f>'[1]Removal pace breakdown'!I509</f>
        <v>12.5</v>
      </c>
      <c r="K232" s="8">
        <f>'[1]Removal pace breakdown'!J509</f>
        <v>9.6999999999999993</v>
      </c>
      <c r="L232" s="8">
        <f>'[1]Removal pace breakdown'!K509</f>
        <v>9.5</v>
      </c>
      <c r="M232" s="8">
        <f>'[1]Removal pace breakdown'!L509</f>
        <v>5</v>
      </c>
      <c r="N232" s="8">
        <f>'[1]Removal pace breakdown'!M509</f>
        <v>12.9</v>
      </c>
      <c r="O232" s="8">
        <f>'[1]Removal pace breakdown'!N509</f>
        <v>11.5</v>
      </c>
      <c r="P232" s="8">
        <f>'[1]Removal pace breakdown'!O509</f>
        <v>8</v>
      </c>
      <c r="Q232" s="8">
        <f>'[1]Removal pace breakdown'!P509</f>
        <v>0</v>
      </c>
      <c r="R232" s="8">
        <f>'[1]Removal pace breakdown'!Q509</f>
        <v>4.7</v>
      </c>
      <c r="S232" s="16">
        <f>'[1]Removal pace breakdown'!R509</f>
        <v>8.6</v>
      </c>
      <c r="T232" s="8">
        <f>'[1]Removal pace breakdown'!S509</f>
        <v>0</v>
      </c>
      <c r="U232" s="8">
        <f>'[1]Removal pace breakdown'!T509</f>
        <v>0.34</v>
      </c>
      <c r="V232" s="97">
        <f>'[1]Removal pace breakdown'!U509</f>
        <v>11.7</v>
      </c>
      <c r="W232" s="16">
        <f>'[1]Removal pace breakdown'!V509</f>
        <v>1.1000000000000001</v>
      </c>
      <c r="X232" s="16">
        <f>'[1]Removal pace breakdown'!W509</f>
        <v>6</v>
      </c>
      <c r="Y232" s="8">
        <f>'[1]Removal pace breakdown'!X509</f>
        <v>2.2999999999999998</v>
      </c>
      <c r="Z232" s="8">
        <f>'[1]Removal pace breakdown'!Y509</f>
        <v>0</v>
      </c>
      <c r="AA232" s="16">
        <f>'[1]Removal pace breakdown'!Z509</f>
        <v>0.06</v>
      </c>
      <c r="AB232" s="16">
        <f>'[1]Removal pace breakdown'!AA509</f>
        <v>0</v>
      </c>
      <c r="AC232" s="8">
        <f>'[1]Removal pace breakdown'!AB509</f>
        <v>0.1</v>
      </c>
      <c r="AD232" s="8">
        <f>'[1]Removal pace breakdown'!AC509</f>
        <v>2.8</v>
      </c>
      <c r="AE232" s="8">
        <f>'[1]Removal pace breakdown'!AD509</f>
        <v>0.4</v>
      </c>
      <c r="AF232" s="16">
        <f>'[1]Removal pace breakdown'!AE509</f>
        <v>0</v>
      </c>
      <c r="AG232" s="16">
        <f>'[1]Removal pace breakdown'!AF509</f>
        <v>1</v>
      </c>
      <c r="AH232" s="8">
        <f>'[1]Removal pace breakdown'!AG509</f>
        <v>0.4</v>
      </c>
      <c r="AI232" s="8">
        <f>'[1]Removal pace breakdown'!AH509</f>
        <v>9</v>
      </c>
      <c r="AJ232" s="8">
        <f>'[1]Removal pace breakdown'!AI509</f>
        <v>0.77</v>
      </c>
      <c r="AK232" s="8">
        <f>'[1]Removal pace breakdown'!AJ509</f>
        <v>0</v>
      </c>
      <c r="AL232" s="97">
        <f>'[1]Removal pace breakdown'!AK509</f>
        <v>12</v>
      </c>
      <c r="AM232" s="8">
        <f>'[1]Removal pace breakdown'!AL509</f>
        <v>3.7</v>
      </c>
      <c r="AN232" s="8">
        <f>'[1]Removal pace breakdown'!AM509</f>
        <v>0.5</v>
      </c>
      <c r="AO232" s="8">
        <f>'[1]Removal pace breakdown'!AN509</f>
        <v>0</v>
      </c>
      <c r="AP232" s="8">
        <f>'[1]Removal pace breakdown'!AO509</f>
        <v>1</v>
      </c>
      <c r="AQ232" s="8">
        <f>'[1]Removal pace breakdown'!AP509</f>
        <v>7.1</v>
      </c>
      <c r="AR232" s="17">
        <f t="shared" si="102"/>
        <v>310.87</v>
      </c>
      <c r="AS232" s="17">
        <f t="shared" si="113"/>
        <v>24.57</v>
      </c>
      <c r="AT232" s="17">
        <f t="shared" si="109"/>
        <v>98.4</v>
      </c>
      <c r="AU232" s="17">
        <f t="shared" si="110"/>
        <v>79.8</v>
      </c>
      <c r="AV232" s="17">
        <f t="shared" si="111"/>
        <v>78.84</v>
      </c>
      <c r="AW232" s="17">
        <f t="shared" si="112"/>
        <v>29.26</v>
      </c>
      <c r="AX232" s="63">
        <f t="shared" si="114"/>
        <v>2176.09</v>
      </c>
    </row>
    <row r="233" spans="1:50">
      <c r="A233" s="56" t="str">
        <f t="shared" si="101"/>
        <v>202032</v>
      </c>
      <c r="B233" s="15">
        <f>'[1]Removal pace breakdown'!A510</f>
        <v>44050</v>
      </c>
      <c r="C233" s="8">
        <f>'[1]Removal pace breakdown'!B510</f>
        <v>30</v>
      </c>
      <c r="D233" s="8">
        <f>'[1]Removal pace breakdown'!C510</f>
        <v>22.5</v>
      </c>
      <c r="E233" s="96">
        <f>'[1]Removal pace breakdown'!D510</f>
        <v>35</v>
      </c>
      <c r="F233" s="95">
        <f>'[1]Removal pace breakdown'!E510</f>
        <v>32</v>
      </c>
      <c r="G233" s="8">
        <f>'[1]Removal pace breakdown'!F510</f>
        <v>17</v>
      </c>
      <c r="H233" s="8">
        <f>'[1]Removal pace breakdown'!G510</f>
        <v>27</v>
      </c>
      <c r="I233" s="8">
        <f>'[1]Removal pace breakdown'!H510</f>
        <v>15</v>
      </c>
      <c r="J233" s="16">
        <f>'[1]Removal pace breakdown'!I510</f>
        <v>13</v>
      </c>
      <c r="K233" s="8">
        <f>'[1]Removal pace breakdown'!J510</f>
        <v>9.8000000000000007</v>
      </c>
      <c r="L233" s="8">
        <f>'[1]Removal pace breakdown'!K510</f>
        <v>6.6</v>
      </c>
      <c r="M233" s="8">
        <f>'[1]Removal pace breakdown'!L510</f>
        <v>5</v>
      </c>
      <c r="N233" s="8">
        <f>'[1]Removal pace breakdown'!M510</f>
        <v>10.1</v>
      </c>
      <c r="O233" s="8">
        <f>'[1]Removal pace breakdown'!N510</f>
        <v>11.2</v>
      </c>
      <c r="P233" s="8">
        <f>'[1]Removal pace breakdown'!O510</f>
        <v>9</v>
      </c>
      <c r="Q233" s="8">
        <f>'[1]Removal pace breakdown'!P510</f>
        <v>0</v>
      </c>
      <c r="R233" s="8">
        <f>'[1]Removal pace breakdown'!Q510</f>
        <v>4.2</v>
      </c>
      <c r="S233" s="16">
        <f>'[1]Removal pace breakdown'!R510</f>
        <v>6.43</v>
      </c>
      <c r="T233" s="8">
        <f>'[1]Removal pace breakdown'!S510</f>
        <v>0</v>
      </c>
      <c r="U233" s="8">
        <f>'[1]Removal pace breakdown'!T510</f>
        <v>0.8</v>
      </c>
      <c r="V233" s="97">
        <f>'[1]Removal pace breakdown'!U510</f>
        <v>14.5</v>
      </c>
      <c r="W233" s="16">
        <f>'[1]Removal pace breakdown'!V510</f>
        <v>1.3</v>
      </c>
      <c r="X233" s="16">
        <f>'[1]Removal pace breakdown'!W510</f>
        <v>6</v>
      </c>
      <c r="Y233" s="8">
        <f>'[1]Removal pace breakdown'!X510</f>
        <v>4.2</v>
      </c>
      <c r="Z233" s="8">
        <f>'[1]Removal pace breakdown'!Y510</f>
        <v>0</v>
      </c>
      <c r="AA233" s="16">
        <f>'[1]Removal pace breakdown'!Z510</f>
        <v>0.14000000000000001</v>
      </c>
      <c r="AB233" s="16">
        <f>'[1]Removal pace breakdown'!AA510</f>
        <v>0</v>
      </c>
      <c r="AC233" s="8">
        <f>'[1]Removal pace breakdown'!AB510</f>
        <v>0.3</v>
      </c>
      <c r="AD233" s="8">
        <f>'[1]Removal pace breakdown'!AC510</f>
        <v>3</v>
      </c>
      <c r="AE233" s="8">
        <f>'[1]Removal pace breakdown'!AD510</f>
        <v>0.25</v>
      </c>
      <c r="AF233" s="16">
        <f>'[1]Removal pace breakdown'!AE510</f>
        <v>0</v>
      </c>
      <c r="AG233" s="16">
        <f>'[1]Removal pace breakdown'!AF510</f>
        <v>1</v>
      </c>
      <c r="AH233" s="8">
        <f>'[1]Removal pace breakdown'!AG510</f>
        <v>1.25</v>
      </c>
      <c r="AI233" s="8">
        <f>'[1]Removal pace breakdown'!AH510</f>
        <v>9</v>
      </c>
      <c r="AJ233" s="8">
        <f>'[1]Removal pace breakdown'!AI510</f>
        <v>1</v>
      </c>
      <c r="AK233" s="8">
        <f>'[1]Removal pace breakdown'!AJ510</f>
        <v>0</v>
      </c>
      <c r="AL233" s="97">
        <f>'[1]Removal pace breakdown'!AK510</f>
        <v>9</v>
      </c>
      <c r="AM233" s="8">
        <f>'[1]Removal pace breakdown'!AL510</f>
        <v>3.5</v>
      </c>
      <c r="AN233" s="8">
        <f>'[1]Removal pace breakdown'!AM510</f>
        <v>0.4</v>
      </c>
      <c r="AO233" s="8">
        <f>'[1]Removal pace breakdown'!AN510</f>
        <v>0</v>
      </c>
      <c r="AP233" s="8">
        <f>'[1]Removal pace breakdown'!AO510</f>
        <v>1</v>
      </c>
      <c r="AQ233" s="8">
        <f>'[1]Removal pace breakdown'!AP510</f>
        <v>5.4</v>
      </c>
      <c r="AR233" s="17">
        <f t="shared" si="102"/>
        <v>315.86999999999995</v>
      </c>
      <c r="AS233" s="17">
        <f t="shared" si="113"/>
        <v>21.799999999999997</v>
      </c>
      <c r="AT233" s="17">
        <f t="shared" si="109"/>
        <v>103</v>
      </c>
      <c r="AU233" s="17">
        <f t="shared" si="110"/>
        <v>78.550000000000011</v>
      </c>
      <c r="AV233" s="17">
        <f t="shared" si="111"/>
        <v>84.65</v>
      </c>
      <c r="AW233" s="17">
        <f t="shared" si="112"/>
        <v>27.87</v>
      </c>
      <c r="AX233" s="63">
        <f t="shared" si="114"/>
        <v>2211.0899999999997</v>
      </c>
    </row>
    <row r="234" spans="1:50">
      <c r="A234" s="56" t="str">
        <f t="shared" si="101"/>
        <v>202033</v>
      </c>
      <c r="B234" s="15">
        <f>'[1]Removal pace breakdown'!A511</f>
        <v>44057</v>
      </c>
      <c r="C234" s="8">
        <f>'[1]Removal pace breakdown'!B511</f>
        <v>31</v>
      </c>
      <c r="D234" s="8">
        <f>'[1]Removal pace breakdown'!C511</f>
        <v>21</v>
      </c>
      <c r="E234" s="96">
        <f>'[1]Removal pace breakdown'!D511</f>
        <v>35</v>
      </c>
      <c r="F234" s="95">
        <f>'[1]Removal pace breakdown'!E511</f>
        <v>31.5</v>
      </c>
      <c r="G234" s="8">
        <f>'[1]Removal pace breakdown'!F511</f>
        <v>17.100000000000001</v>
      </c>
      <c r="H234" s="8">
        <f>'[1]Removal pace breakdown'!G511</f>
        <v>27</v>
      </c>
      <c r="I234" s="8">
        <f>'[1]Removal pace breakdown'!H511</f>
        <v>14.5</v>
      </c>
      <c r="J234" s="16">
        <f>'[1]Removal pace breakdown'!I511</f>
        <v>13.5</v>
      </c>
      <c r="K234" s="8">
        <f>'[1]Removal pace breakdown'!J511</f>
        <v>11.5</v>
      </c>
      <c r="L234" s="8">
        <f>'[1]Removal pace breakdown'!K511</f>
        <v>6.9</v>
      </c>
      <c r="M234" s="8">
        <f>'[1]Removal pace breakdown'!L511</f>
        <v>4</v>
      </c>
      <c r="N234" s="8">
        <f>'[1]Removal pace breakdown'!M511</f>
        <v>14.9</v>
      </c>
      <c r="O234" s="8">
        <f>'[1]Removal pace breakdown'!N511</f>
        <v>12</v>
      </c>
      <c r="P234" s="8">
        <f>'[1]Removal pace breakdown'!O511</f>
        <v>9</v>
      </c>
      <c r="Q234" s="8">
        <f>'[1]Removal pace breakdown'!P511</f>
        <v>0</v>
      </c>
      <c r="R234" s="8">
        <f>'[1]Removal pace breakdown'!Q511</f>
        <v>4</v>
      </c>
      <c r="S234" s="16">
        <f>'[1]Removal pace breakdown'!R511</f>
        <v>6.42</v>
      </c>
      <c r="T234" s="8">
        <f>'[1]Removal pace breakdown'!S511</f>
        <v>0</v>
      </c>
      <c r="U234" s="8">
        <f>'[1]Removal pace breakdown'!T511</f>
        <v>0.64</v>
      </c>
      <c r="V234" s="97">
        <f>'[1]Removal pace breakdown'!U511</f>
        <v>17.5</v>
      </c>
      <c r="W234" s="16">
        <f>'[1]Removal pace breakdown'!V511</f>
        <v>1.3</v>
      </c>
      <c r="X234" s="16">
        <f>'[1]Removal pace breakdown'!W511</f>
        <v>7</v>
      </c>
      <c r="Y234" s="8">
        <f>'[1]Removal pace breakdown'!X511</f>
        <v>3.1</v>
      </c>
      <c r="Z234" s="8">
        <f>'[1]Removal pace breakdown'!Y511</f>
        <v>0</v>
      </c>
      <c r="AA234" s="16">
        <f>'[1]Removal pace breakdown'!Z511</f>
        <v>0.21</v>
      </c>
      <c r="AB234" s="16">
        <f>'[1]Removal pace breakdown'!AA511</f>
        <v>0</v>
      </c>
      <c r="AC234" s="8">
        <f>'[1]Removal pace breakdown'!AB511</f>
        <v>1.1000000000000001</v>
      </c>
      <c r="AD234" s="8">
        <f>'[1]Removal pace breakdown'!AC511</f>
        <v>2.9</v>
      </c>
      <c r="AE234" s="8">
        <f>'[1]Removal pace breakdown'!AD511</f>
        <v>0.4</v>
      </c>
      <c r="AF234" s="16">
        <f>'[1]Removal pace breakdown'!AE511</f>
        <v>0</v>
      </c>
      <c r="AG234" s="16">
        <f>'[1]Removal pace breakdown'!AF511</f>
        <v>1</v>
      </c>
      <c r="AH234" s="8">
        <f>'[1]Removal pace breakdown'!AG511</f>
        <v>0.3</v>
      </c>
      <c r="AI234" s="8">
        <f>'[1]Removal pace breakdown'!AH511</f>
        <v>9</v>
      </c>
      <c r="AJ234" s="8">
        <f>'[1]Removal pace breakdown'!AI511</f>
        <v>0.71</v>
      </c>
      <c r="AK234" s="8">
        <f>'[1]Removal pace breakdown'!AJ511</f>
        <v>0</v>
      </c>
      <c r="AL234" s="97">
        <f>'[1]Removal pace breakdown'!AK511</f>
        <v>10.5</v>
      </c>
      <c r="AM234" s="8">
        <f>'[1]Removal pace breakdown'!AL511</f>
        <v>3.5</v>
      </c>
      <c r="AN234" s="8">
        <f>'[1]Removal pace breakdown'!AM511</f>
        <v>0.4</v>
      </c>
      <c r="AO234" s="8">
        <f>'[1]Removal pace breakdown'!AN511</f>
        <v>0</v>
      </c>
      <c r="AP234" s="8">
        <f>'[1]Removal pace breakdown'!AO511</f>
        <v>1</v>
      </c>
      <c r="AQ234" s="8">
        <f>'[1]Removal pace breakdown'!AP511</f>
        <v>8.74</v>
      </c>
      <c r="AR234" s="17">
        <f t="shared" si="102"/>
        <v>328.61999999999995</v>
      </c>
      <c r="AS234" s="17">
        <f t="shared" si="113"/>
        <v>22.509999999999998</v>
      </c>
      <c r="AT234" s="17">
        <f t="shared" si="109"/>
        <v>104</v>
      </c>
      <c r="AU234" s="17">
        <f t="shared" si="110"/>
        <v>80.040000000000006</v>
      </c>
      <c r="AV234" s="17">
        <f t="shared" si="111"/>
        <v>92.639999999999986</v>
      </c>
      <c r="AW234" s="17">
        <f t="shared" si="112"/>
        <v>29.430000000000003</v>
      </c>
      <c r="AX234" s="63">
        <f t="shared" si="114"/>
        <v>2300.3399999999997</v>
      </c>
    </row>
    <row r="235" spans="1:50">
      <c r="A235" s="56" t="str">
        <f t="shared" si="101"/>
        <v>202034</v>
      </c>
      <c r="B235" s="15">
        <f>'[1]Removal pace breakdown'!A512</f>
        <v>44064</v>
      </c>
      <c r="C235" s="8">
        <f>'[1]Removal pace breakdown'!B512</f>
        <v>32</v>
      </c>
      <c r="D235" s="8">
        <f>'[1]Removal pace breakdown'!C512</f>
        <v>19.5</v>
      </c>
      <c r="E235" s="96">
        <f>'[1]Removal pace breakdown'!D512</f>
        <v>33</v>
      </c>
      <c r="F235" s="95">
        <f>'[1]Removal pace breakdown'!E512</f>
        <v>32</v>
      </c>
      <c r="G235" s="8">
        <f>'[1]Removal pace breakdown'!F512</f>
        <v>20</v>
      </c>
      <c r="H235" s="8">
        <f>'[1]Removal pace breakdown'!G512</f>
        <v>26.5</v>
      </c>
      <c r="I235" s="8">
        <f>'[1]Removal pace breakdown'!H512</f>
        <v>14.9</v>
      </c>
      <c r="J235" s="16">
        <f>'[1]Removal pace breakdown'!I512</f>
        <v>14</v>
      </c>
      <c r="K235" s="8">
        <f>'[1]Removal pace breakdown'!J512</f>
        <v>8.9</v>
      </c>
      <c r="L235" s="8">
        <f>'[1]Removal pace breakdown'!K512</f>
        <v>6.5</v>
      </c>
      <c r="M235" s="8">
        <f>'[1]Removal pace breakdown'!L512</f>
        <v>4</v>
      </c>
      <c r="N235" s="8">
        <f>'[1]Removal pace breakdown'!M512</f>
        <v>13.9</v>
      </c>
      <c r="O235" s="8">
        <f>'[1]Removal pace breakdown'!N512</f>
        <v>12</v>
      </c>
      <c r="P235" s="8">
        <f>'[1]Removal pace breakdown'!O512</f>
        <v>8.5</v>
      </c>
      <c r="Q235" s="8">
        <f>'[1]Removal pace breakdown'!P512</f>
        <v>0</v>
      </c>
      <c r="R235" s="8">
        <f>'[1]Removal pace breakdown'!Q512</f>
        <v>4.3</v>
      </c>
      <c r="S235" s="16">
        <f>'[1]Removal pace breakdown'!R512</f>
        <v>7.3</v>
      </c>
      <c r="T235" s="8">
        <f>'[1]Removal pace breakdown'!S512</f>
        <v>0</v>
      </c>
      <c r="U235" s="8">
        <f>'[1]Removal pace breakdown'!T512</f>
        <v>3</v>
      </c>
      <c r="V235" s="97">
        <f>'[1]Removal pace breakdown'!U512</f>
        <v>17</v>
      </c>
      <c r="W235" s="16">
        <f>'[1]Removal pace breakdown'!V512</f>
        <v>1.3</v>
      </c>
      <c r="X235" s="16">
        <f>'[1]Removal pace breakdown'!W512</f>
        <v>7.5</v>
      </c>
      <c r="Y235" s="8">
        <f>'[1]Removal pace breakdown'!X512</f>
        <v>4.3</v>
      </c>
      <c r="Z235" s="8">
        <f>'[1]Removal pace breakdown'!Y512</f>
        <v>0</v>
      </c>
      <c r="AA235" s="16">
        <f>'[1]Removal pace breakdown'!Z512</f>
        <v>0.24</v>
      </c>
      <c r="AB235" s="16">
        <f>'[1]Removal pace breakdown'!AA512</f>
        <v>0</v>
      </c>
      <c r="AC235" s="8">
        <f>'[1]Removal pace breakdown'!AB512</f>
        <v>0.43</v>
      </c>
      <c r="AD235" s="8">
        <f>'[1]Removal pace breakdown'!AC512</f>
        <v>3</v>
      </c>
      <c r="AE235" s="8">
        <f>'[1]Removal pace breakdown'!AD512</f>
        <v>0.35</v>
      </c>
      <c r="AF235" s="16">
        <f>'[1]Removal pace breakdown'!AE512</f>
        <v>0</v>
      </c>
      <c r="AG235" s="16">
        <f>'[1]Removal pace breakdown'!AF512</f>
        <v>1</v>
      </c>
      <c r="AH235" s="8">
        <f>'[1]Removal pace breakdown'!AG512</f>
        <v>0.2</v>
      </c>
      <c r="AI235" s="8">
        <f>'[1]Removal pace breakdown'!AH512</f>
        <v>9</v>
      </c>
      <c r="AJ235" s="8">
        <f>'[1]Removal pace breakdown'!AI512</f>
        <v>0.74</v>
      </c>
      <c r="AK235" s="8">
        <f>'[1]Removal pace breakdown'!AJ512</f>
        <v>0</v>
      </c>
      <c r="AL235" s="97">
        <f>'[1]Removal pace breakdown'!AK512</f>
        <v>9</v>
      </c>
      <c r="AM235" s="8">
        <f>'[1]Removal pace breakdown'!AL512</f>
        <v>4</v>
      </c>
      <c r="AN235" s="8">
        <f>'[1]Removal pace breakdown'!AM512</f>
        <v>0.5</v>
      </c>
      <c r="AO235" s="8">
        <f>'[1]Removal pace breakdown'!AN512</f>
        <v>0</v>
      </c>
      <c r="AP235" s="8">
        <f>'[1]Removal pace breakdown'!AO512</f>
        <v>1</v>
      </c>
      <c r="AQ235" s="8">
        <f>'[1]Removal pace breakdown'!AP512</f>
        <v>7.5</v>
      </c>
      <c r="AR235" s="17">
        <f t="shared" si="102"/>
        <v>327.36000000000007</v>
      </c>
      <c r="AS235" s="17">
        <f t="shared" si="113"/>
        <v>22.24</v>
      </c>
      <c r="AT235" s="17">
        <f t="shared" si="109"/>
        <v>100.5</v>
      </c>
      <c r="AU235" s="17">
        <f t="shared" si="110"/>
        <v>78.75</v>
      </c>
      <c r="AV235" s="17">
        <f t="shared" si="111"/>
        <v>94.53</v>
      </c>
      <c r="AW235" s="17">
        <f t="shared" si="112"/>
        <v>31.34</v>
      </c>
      <c r="AX235" s="63">
        <f t="shared" si="114"/>
        <v>2291.5200000000004</v>
      </c>
    </row>
    <row r="236" spans="1:50">
      <c r="A236" s="56" t="str">
        <f t="shared" si="101"/>
        <v>202035</v>
      </c>
      <c r="B236" s="15">
        <f>'[1]Removal pace breakdown'!A513</f>
        <v>44071</v>
      </c>
      <c r="C236" s="8">
        <f>'[1]Removal pace breakdown'!B513</f>
        <v>29</v>
      </c>
      <c r="D236" s="8">
        <f>'[1]Removal pace breakdown'!C513</f>
        <v>22</v>
      </c>
      <c r="E236" s="96">
        <f>'[1]Removal pace breakdown'!D513</f>
        <v>32.5</v>
      </c>
      <c r="F236" s="95">
        <f>'[1]Removal pace breakdown'!E513</f>
        <v>31</v>
      </c>
      <c r="G236" s="8">
        <f>'[1]Removal pace breakdown'!F513</f>
        <v>16</v>
      </c>
      <c r="H236" s="8">
        <f>'[1]Removal pace breakdown'!G513</f>
        <v>26</v>
      </c>
      <c r="I236" s="8">
        <f>'[1]Removal pace breakdown'!H513</f>
        <v>15.7</v>
      </c>
      <c r="J236" s="16">
        <f>'[1]Removal pace breakdown'!I513</f>
        <v>13</v>
      </c>
      <c r="K236" s="8">
        <f>'[1]Removal pace breakdown'!J513</f>
        <v>9.1999999999999993</v>
      </c>
      <c r="L236" s="8">
        <f>'[1]Removal pace breakdown'!K513</f>
        <v>4</v>
      </c>
      <c r="M236" s="8">
        <f>'[1]Removal pace breakdown'!L513</f>
        <v>2.57</v>
      </c>
      <c r="N236" s="8">
        <f>'[1]Removal pace breakdown'!M513</f>
        <v>13.9</v>
      </c>
      <c r="O236" s="8">
        <f>'[1]Removal pace breakdown'!N513</f>
        <v>12</v>
      </c>
      <c r="P236" s="8">
        <f>'[1]Removal pace breakdown'!O513</f>
        <v>7</v>
      </c>
      <c r="Q236" s="8">
        <f>'[1]Removal pace breakdown'!P513</f>
        <v>0</v>
      </c>
      <c r="R236" s="8">
        <f>'[1]Removal pace breakdown'!Q513</f>
        <v>4.0999999999999996</v>
      </c>
      <c r="S236" s="16">
        <f>'[1]Removal pace breakdown'!R513</f>
        <v>7.01</v>
      </c>
      <c r="T236" s="8">
        <f>'[1]Removal pace breakdown'!S513</f>
        <v>0</v>
      </c>
      <c r="U236" s="8">
        <f>'[1]Removal pace breakdown'!T513</f>
        <v>1.03</v>
      </c>
      <c r="V236" s="97">
        <f>'[1]Removal pace breakdown'!U513</f>
        <v>17</v>
      </c>
      <c r="W236" s="16">
        <f>'[1]Removal pace breakdown'!V513</f>
        <v>1.3</v>
      </c>
      <c r="X236" s="16">
        <f>'[1]Removal pace breakdown'!W513</f>
        <v>6.6</v>
      </c>
      <c r="Y236" s="8">
        <f>'[1]Removal pace breakdown'!X513</f>
        <v>3.6</v>
      </c>
      <c r="Z236" s="8">
        <f>'[1]Removal pace breakdown'!Y513</f>
        <v>0</v>
      </c>
      <c r="AA236" s="16">
        <f>'[1]Removal pace breakdown'!Z513</f>
        <v>0.11</v>
      </c>
      <c r="AB236" s="16">
        <f>'[1]Removal pace breakdown'!AA513</f>
        <v>0</v>
      </c>
      <c r="AC236" s="8">
        <f>'[1]Removal pace breakdown'!AB513</f>
        <v>0.3</v>
      </c>
      <c r="AD236" s="8">
        <f>'[1]Removal pace breakdown'!AC513</f>
        <v>2.8</v>
      </c>
      <c r="AE236" s="8">
        <f>'[1]Removal pace breakdown'!AD513</f>
        <v>0.1</v>
      </c>
      <c r="AF236" s="16">
        <f>'[1]Removal pace breakdown'!AE513</f>
        <v>0</v>
      </c>
      <c r="AG236" s="16">
        <f>'[1]Removal pace breakdown'!AF513</f>
        <v>1</v>
      </c>
      <c r="AH236" s="8">
        <f>'[1]Removal pace breakdown'!AG513</f>
        <v>0.2</v>
      </c>
      <c r="AI236" s="8">
        <f>'[1]Removal pace breakdown'!AH513</f>
        <v>9</v>
      </c>
      <c r="AJ236" s="8">
        <f>'[1]Removal pace breakdown'!AI513</f>
        <v>0.61</v>
      </c>
      <c r="AK236" s="8">
        <f>'[1]Removal pace breakdown'!AJ513</f>
        <v>0</v>
      </c>
      <c r="AL236" s="97">
        <f>'[1]Removal pace breakdown'!AK513</f>
        <v>10.5</v>
      </c>
      <c r="AM236" s="8">
        <f>'[1]Removal pace breakdown'!AL513</f>
        <v>2.8</v>
      </c>
      <c r="AN236" s="8">
        <f>'[1]Removal pace breakdown'!AM513</f>
        <v>0.5</v>
      </c>
      <c r="AO236" s="8">
        <f>'[1]Removal pace breakdown'!AN513</f>
        <v>0</v>
      </c>
      <c r="AP236" s="8">
        <f>'[1]Removal pace breakdown'!AO513</f>
        <v>1</v>
      </c>
      <c r="AQ236" s="8">
        <f>'[1]Removal pace breakdown'!AP513</f>
        <v>7.23</v>
      </c>
      <c r="AR236" s="17">
        <f t="shared" si="102"/>
        <v>310.66000000000014</v>
      </c>
      <c r="AS236" s="17">
        <f t="shared" si="113"/>
        <v>19.41</v>
      </c>
      <c r="AT236" s="17">
        <f t="shared" si="109"/>
        <v>100</v>
      </c>
      <c r="AU236" s="17">
        <f t="shared" si="110"/>
        <v>77.099999999999994</v>
      </c>
      <c r="AV236" s="17">
        <f t="shared" si="111"/>
        <v>85.13</v>
      </c>
      <c r="AW236" s="17">
        <f t="shared" si="112"/>
        <v>29.019999999999996</v>
      </c>
      <c r="AX236" s="63">
        <f t="shared" si="114"/>
        <v>2174.6200000000008</v>
      </c>
    </row>
    <row r="237" spans="1:50">
      <c r="A237" s="56" t="str">
        <f t="shared" si="101"/>
        <v>202036</v>
      </c>
      <c r="B237" s="15">
        <f>'[1]Removal pace breakdown'!A514</f>
        <v>44078</v>
      </c>
      <c r="C237" s="8">
        <f>'[1]Removal pace breakdown'!B514</f>
        <v>33</v>
      </c>
      <c r="D237" s="8">
        <f>'[1]Removal pace breakdown'!C514</f>
        <v>21.2</v>
      </c>
      <c r="E237" s="96">
        <f>'[1]Removal pace breakdown'!D514</f>
        <v>34</v>
      </c>
      <c r="F237" s="95">
        <f>'[1]Removal pace breakdown'!E514</f>
        <v>31.3</v>
      </c>
      <c r="G237" s="8">
        <f>'[1]Removal pace breakdown'!F514</f>
        <v>17.2</v>
      </c>
      <c r="H237" s="8">
        <f>'[1]Removal pace breakdown'!G514</f>
        <v>27</v>
      </c>
      <c r="I237" s="8">
        <f>'[1]Removal pace breakdown'!H514</f>
        <v>14.3</v>
      </c>
      <c r="J237" s="16">
        <f>'[1]Removal pace breakdown'!I514</f>
        <v>14.5</v>
      </c>
      <c r="K237" s="8">
        <f>'[1]Removal pace breakdown'!J514</f>
        <v>10.9</v>
      </c>
      <c r="L237" s="8">
        <f>'[1]Removal pace breakdown'!K514</f>
        <v>7</v>
      </c>
      <c r="M237" s="8">
        <f>'[1]Removal pace breakdown'!L514</f>
        <v>3.6</v>
      </c>
      <c r="N237" s="8">
        <f>'[1]Removal pace breakdown'!M514</f>
        <v>13.8</v>
      </c>
      <c r="O237" s="8">
        <f>'[1]Removal pace breakdown'!N514</f>
        <v>11</v>
      </c>
      <c r="P237" s="8">
        <f>'[1]Removal pace breakdown'!O514</f>
        <v>9</v>
      </c>
      <c r="Q237" s="8">
        <f>'[1]Removal pace breakdown'!P514</f>
        <v>0</v>
      </c>
      <c r="R237" s="8">
        <f>'[1]Removal pace breakdown'!Q514</f>
        <v>5</v>
      </c>
      <c r="S237" s="16">
        <f>'[1]Removal pace breakdown'!R514</f>
        <v>9</v>
      </c>
      <c r="T237" s="8">
        <f>'[1]Removal pace breakdown'!S514</f>
        <v>0</v>
      </c>
      <c r="U237" s="8">
        <f>'[1]Removal pace breakdown'!T514</f>
        <v>0.5</v>
      </c>
      <c r="V237" s="97">
        <f>'[1]Removal pace breakdown'!U514</f>
        <v>11.8</v>
      </c>
      <c r="W237" s="16">
        <f>'[1]Removal pace breakdown'!V514</f>
        <v>1.3</v>
      </c>
      <c r="X237" s="16">
        <f>'[1]Removal pace breakdown'!W514</f>
        <v>7</v>
      </c>
      <c r="Y237" s="8">
        <f>'[1]Removal pace breakdown'!X514</f>
        <v>3.9</v>
      </c>
      <c r="Z237" s="8">
        <f>'[1]Removal pace breakdown'!Y514</f>
        <v>0</v>
      </c>
      <c r="AA237" s="16">
        <f>'[1]Removal pace breakdown'!Z514</f>
        <v>0.01</v>
      </c>
      <c r="AB237" s="16">
        <f>'[1]Removal pace breakdown'!AA514</f>
        <v>0</v>
      </c>
      <c r="AC237" s="8">
        <f>'[1]Removal pace breakdown'!AB514</f>
        <v>0.56999999999999995</v>
      </c>
      <c r="AD237" s="8">
        <f>'[1]Removal pace breakdown'!AC514</f>
        <v>3.1</v>
      </c>
      <c r="AE237" s="8">
        <f>'[1]Removal pace breakdown'!AD514</f>
        <v>0</v>
      </c>
      <c r="AF237" s="16">
        <f>'[1]Removal pace breakdown'!AE514</f>
        <v>0</v>
      </c>
      <c r="AG237" s="16">
        <f>'[1]Removal pace breakdown'!AF514</f>
        <v>1</v>
      </c>
      <c r="AH237" s="8">
        <f>'[1]Removal pace breakdown'!AG514</f>
        <v>0.3</v>
      </c>
      <c r="AI237" s="8">
        <f>'[1]Removal pace breakdown'!AH514</f>
        <v>9</v>
      </c>
      <c r="AJ237" s="8">
        <f>'[1]Removal pace breakdown'!AI514</f>
        <v>0.77</v>
      </c>
      <c r="AK237" s="8">
        <f>'[1]Removal pace breakdown'!AJ514</f>
        <v>0</v>
      </c>
      <c r="AL237" s="97">
        <f>'[1]Removal pace breakdown'!AK514</f>
        <v>11.5</v>
      </c>
      <c r="AM237" s="8">
        <f>'[1]Removal pace breakdown'!AL514</f>
        <v>3</v>
      </c>
      <c r="AN237" s="8">
        <f>'[1]Removal pace breakdown'!AM514</f>
        <v>0.5</v>
      </c>
      <c r="AO237" s="8">
        <f>'[1]Removal pace breakdown'!AN514</f>
        <v>0</v>
      </c>
      <c r="AP237" s="8">
        <f>'[1]Removal pace breakdown'!AO514</f>
        <v>1</v>
      </c>
      <c r="AQ237" s="8">
        <f>'[1]Removal pace breakdown'!AP514</f>
        <v>8.5</v>
      </c>
      <c r="AR237" s="17">
        <f t="shared" si="102"/>
        <v>325.55</v>
      </c>
      <c r="AS237" s="17">
        <f t="shared" si="113"/>
        <v>21.87</v>
      </c>
      <c r="AT237" s="17">
        <f t="shared" si="109"/>
        <v>103.8</v>
      </c>
      <c r="AU237" s="17">
        <f t="shared" si="110"/>
        <v>81.099999999999994</v>
      </c>
      <c r="AV237" s="17">
        <f t="shared" si="111"/>
        <v>85.97</v>
      </c>
      <c r="AW237" s="17">
        <f t="shared" si="112"/>
        <v>32.81</v>
      </c>
      <c r="AX237" s="63">
        <f t="shared" si="114"/>
        <v>2278.85</v>
      </c>
    </row>
    <row r="238" spans="1:50">
      <c r="A238" s="56" t="str">
        <f t="shared" si="101"/>
        <v>202037</v>
      </c>
      <c r="B238" s="15">
        <f>'[1]Removal pace breakdown'!A515</f>
        <v>44085</v>
      </c>
      <c r="C238" s="8">
        <f>'[1]Removal pace breakdown'!B515</f>
        <v>31</v>
      </c>
      <c r="D238" s="8">
        <f>'[1]Removal pace breakdown'!C515</f>
        <v>22.3</v>
      </c>
      <c r="E238" s="96">
        <f>'[1]Removal pace breakdown'!D515</f>
        <v>33.5</v>
      </c>
      <c r="F238" s="95">
        <f>'[1]Removal pace breakdown'!E515</f>
        <v>32</v>
      </c>
      <c r="G238" s="8">
        <f>'[1]Removal pace breakdown'!F515</f>
        <v>15.7</v>
      </c>
      <c r="H238" s="8">
        <f>'[1]Removal pace breakdown'!G515</f>
        <v>26</v>
      </c>
      <c r="I238" s="8">
        <f>'[1]Removal pace breakdown'!H515</f>
        <v>14.5</v>
      </c>
      <c r="J238" s="16">
        <f>'[1]Removal pace breakdown'!I515</f>
        <v>13</v>
      </c>
      <c r="K238" s="8">
        <f>'[1]Removal pace breakdown'!J515</f>
        <v>10.4</v>
      </c>
      <c r="L238" s="8">
        <f>'[1]Removal pace breakdown'!K515</f>
        <v>4.5</v>
      </c>
      <c r="M238" s="8">
        <f>'[1]Removal pace breakdown'!L515</f>
        <v>1.1000000000000001</v>
      </c>
      <c r="N238" s="8">
        <f>'[1]Removal pace breakdown'!M515</f>
        <v>14.2</v>
      </c>
      <c r="O238" s="8">
        <f>'[1]Removal pace breakdown'!N515</f>
        <v>11.6</v>
      </c>
      <c r="P238" s="8">
        <f>'[1]Removal pace breakdown'!O515</f>
        <v>10.5</v>
      </c>
      <c r="Q238" s="8">
        <f>'[1]Removal pace breakdown'!P515</f>
        <v>0</v>
      </c>
      <c r="R238" s="8">
        <f>'[1]Removal pace breakdown'!Q515</f>
        <v>5</v>
      </c>
      <c r="S238" s="16">
        <f>'[1]Removal pace breakdown'!R515</f>
        <v>4.5</v>
      </c>
      <c r="T238" s="8">
        <f>'[1]Removal pace breakdown'!S515</f>
        <v>0</v>
      </c>
      <c r="U238" s="8">
        <f>'[1]Removal pace breakdown'!T515</f>
        <v>0.6</v>
      </c>
      <c r="V238" s="97">
        <f>'[1]Removal pace breakdown'!U515</f>
        <v>13.5</v>
      </c>
      <c r="W238" s="16">
        <f>'[1]Removal pace breakdown'!V515</f>
        <v>1.3</v>
      </c>
      <c r="X238" s="16">
        <f>'[1]Removal pace breakdown'!W515</f>
        <v>6.8</v>
      </c>
      <c r="Y238" s="8">
        <f>'[1]Removal pace breakdown'!X515</f>
        <v>4.3</v>
      </c>
      <c r="Z238" s="8">
        <f>'[1]Removal pace breakdown'!Y515</f>
        <v>0</v>
      </c>
      <c r="AA238" s="16">
        <f>'[1]Removal pace breakdown'!Z515</f>
        <v>0.11</v>
      </c>
      <c r="AB238" s="16">
        <f>'[1]Removal pace breakdown'!AA515</f>
        <v>0</v>
      </c>
      <c r="AC238" s="8">
        <f>'[1]Removal pace breakdown'!AB515</f>
        <v>0.42</v>
      </c>
      <c r="AD238" s="8">
        <f>'[1]Removal pace breakdown'!AC515</f>
        <v>3.5</v>
      </c>
      <c r="AE238" s="8">
        <f>'[1]Removal pace breakdown'!AD515</f>
        <v>0.4</v>
      </c>
      <c r="AF238" s="16">
        <f>'[1]Removal pace breakdown'!AE515</f>
        <v>0</v>
      </c>
      <c r="AG238" s="16">
        <f>'[1]Removal pace breakdown'!AF515</f>
        <v>1</v>
      </c>
      <c r="AH238" s="8">
        <f>'[1]Removal pace breakdown'!AG515</f>
        <v>0.3</v>
      </c>
      <c r="AI238" s="8">
        <f>'[1]Removal pace breakdown'!AH515</f>
        <v>9</v>
      </c>
      <c r="AJ238" s="8">
        <f>'[1]Removal pace breakdown'!AI515</f>
        <v>1</v>
      </c>
      <c r="AK238" s="8">
        <f>'[1]Removal pace breakdown'!AJ515</f>
        <v>0</v>
      </c>
      <c r="AL238" s="97">
        <f>'[1]Removal pace breakdown'!AK515</f>
        <v>10</v>
      </c>
      <c r="AM238" s="8">
        <f>'[1]Removal pace breakdown'!AL515</f>
        <v>3.5</v>
      </c>
      <c r="AN238" s="8">
        <f>'[1]Removal pace breakdown'!AM515</f>
        <v>0.7</v>
      </c>
      <c r="AO238" s="8">
        <f>'[1]Removal pace breakdown'!AN515</f>
        <v>0</v>
      </c>
      <c r="AP238" s="8">
        <f>'[1]Removal pace breakdown'!AO515</f>
        <v>1</v>
      </c>
      <c r="AQ238" s="8">
        <f>'[1]Removal pace breakdown'!AP515</f>
        <v>6.6</v>
      </c>
      <c r="AR238" s="17">
        <f t="shared" si="102"/>
        <v>313.83000000000004</v>
      </c>
      <c r="AS238" s="17">
        <f t="shared" si="113"/>
        <v>20.6</v>
      </c>
      <c r="AT238" s="17">
        <f t="shared" si="109"/>
        <v>101.5</v>
      </c>
      <c r="AU238" s="17">
        <f t="shared" si="110"/>
        <v>76.599999999999994</v>
      </c>
      <c r="AV238" s="17">
        <f t="shared" si="111"/>
        <v>88.42</v>
      </c>
      <c r="AW238" s="17">
        <f t="shared" si="112"/>
        <v>26.71</v>
      </c>
      <c r="AX238" s="63">
        <f t="shared" si="114"/>
        <v>2196.8100000000004</v>
      </c>
    </row>
    <row r="239" spans="1:50">
      <c r="A239" s="56" t="str">
        <f t="shared" si="101"/>
        <v>202038</v>
      </c>
      <c r="B239" s="15">
        <f>'[1]Removal pace breakdown'!A516</f>
        <v>44092</v>
      </c>
      <c r="C239" s="8">
        <f>'[1]Removal pace breakdown'!B516</f>
        <v>32</v>
      </c>
      <c r="D239" s="8">
        <f>'[1]Removal pace breakdown'!C516</f>
        <v>23.5</v>
      </c>
      <c r="E239" s="96">
        <f>'[1]Removal pace breakdown'!D516</f>
        <v>30</v>
      </c>
      <c r="F239" s="95">
        <f>'[1]Removal pace breakdown'!E516</f>
        <v>31.02</v>
      </c>
      <c r="G239" s="8">
        <f>'[1]Removal pace breakdown'!F516</f>
        <v>16</v>
      </c>
      <c r="H239" s="8">
        <f>'[1]Removal pace breakdown'!G516</f>
        <v>25</v>
      </c>
      <c r="I239" s="8">
        <f>'[1]Removal pace breakdown'!H516</f>
        <v>17</v>
      </c>
      <c r="J239" s="16">
        <f>'[1]Removal pace breakdown'!I516</f>
        <v>12.5</v>
      </c>
      <c r="K239" s="8">
        <f>'[1]Removal pace breakdown'!J516</f>
        <v>7.81</v>
      </c>
      <c r="L239" s="8">
        <f>'[1]Removal pace breakdown'!K516</f>
        <v>5.7</v>
      </c>
      <c r="M239" s="8">
        <f>'[1]Removal pace breakdown'!L516</f>
        <v>2.2999999999999998</v>
      </c>
      <c r="N239" s="8">
        <f>'[1]Removal pace breakdown'!M516</f>
        <v>15.8</v>
      </c>
      <c r="O239" s="8">
        <f>'[1]Removal pace breakdown'!N516</f>
        <v>11</v>
      </c>
      <c r="P239" s="8">
        <f>'[1]Removal pace breakdown'!O516</f>
        <v>8.5</v>
      </c>
      <c r="Q239" s="8">
        <f>'[1]Removal pace breakdown'!P516</f>
        <v>0</v>
      </c>
      <c r="R239" s="8">
        <f>'[1]Removal pace breakdown'!Q516</f>
        <v>5.7</v>
      </c>
      <c r="S239" s="16">
        <f>'[1]Removal pace breakdown'!R516</f>
        <v>6.8</v>
      </c>
      <c r="T239" s="8">
        <f>'[1]Removal pace breakdown'!S516</f>
        <v>0</v>
      </c>
      <c r="U239" s="8">
        <f>'[1]Removal pace breakdown'!T516</f>
        <v>0.75</v>
      </c>
      <c r="V239" s="97">
        <f>'[1]Removal pace breakdown'!U516</f>
        <v>16.399999999999999</v>
      </c>
      <c r="W239" s="16">
        <f>'[1]Removal pace breakdown'!V516</f>
        <v>1.3</v>
      </c>
      <c r="X239" s="16">
        <f>'[1]Removal pace breakdown'!W516</f>
        <v>6.5</v>
      </c>
      <c r="Y239" s="8">
        <f>'[1]Removal pace breakdown'!X516</f>
        <v>3.3</v>
      </c>
      <c r="Z239" s="8">
        <f>'[1]Removal pace breakdown'!Y516</f>
        <v>0</v>
      </c>
      <c r="AA239" s="16">
        <f>'[1]Removal pace breakdown'!Z516</f>
        <v>0.1</v>
      </c>
      <c r="AB239" s="16">
        <f>'[1]Removal pace breakdown'!AA516</f>
        <v>0</v>
      </c>
      <c r="AC239" s="8">
        <f>'[1]Removal pace breakdown'!AB516</f>
        <v>0.3</v>
      </c>
      <c r="AD239" s="8">
        <f>'[1]Removal pace breakdown'!AC516</f>
        <v>4.2</v>
      </c>
      <c r="AE239" s="8">
        <f>'[1]Removal pace breakdown'!AD516</f>
        <v>0.4</v>
      </c>
      <c r="AF239" s="16">
        <f>'[1]Removal pace breakdown'!AE516</f>
        <v>0</v>
      </c>
      <c r="AG239" s="16">
        <f>'[1]Removal pace breakdown'!AF516</f>
        <v>1</v>
      </c>
      <c r="AH239" s="8">
        <f>'[1]Removal pace breakdown'!AG516</f>
        <v>0.6</v>
      </c>
      <c r="AI239" s="8">
        <f>'[1]Removal pace breakdown'!AH516</f>
        <v>9</v>
      </c>
      <c r="AJ239" s="8">
        <f>'[1]Removal pace breakdown'!AI516</f>
        <v>1.1200000000000001</v>
      </c>
      <c r="AK239" s="8">
        <f>'[1]Removal pace breakdown'!AJ516</f>
        <v>0</v>
      </c>
      <c r="AL239" s="97">
        <f>'[1]Removal pace breakdown'!AK516</f>
        <v>10.3</v>
      </c>
      <c r="AM239" s="8">
        <f>'[1]Removal pace breakdown'!AL516</f>
        <v>3.6</v>
      </c>
      <c r="AN239" s="8">
        <f>'[1]Removal pace breakdown'!AM516</f>
        <v>0.6</v>
      </c>
      <c r="AO239" s="8">
        <f>'[1]Removal pace breakdown'!AN516</f>
        <v>0</v>
      </c>
      <c r="AP239" s="8">
        <f>'[1]Removal pace breakdown'!AO516</f>
        <v>1</v>
      </c>
      <c r="AQ239" s="8">
        <f>'[1]Removal pace breakdown'!AP516</f>
        <v>6.5</v>
      </c>
      <c r="AR239" s="17">
        <f t="shared" si="102"/>
        <v>317.60000000000008</v>
      </c>
      <c r="AS239" s="17">
        <f t="shared" si="113"/>
        <v>22.02</v>
      </c>
      <c r="AT239" s="17">
        <f t="shared" si="109"/>
        <v>96.32</v>
      </c>
      <c r="AU239" s="17">
        <f t="shared" si="110"/>
        <v>82.3</v>
      </c>
      <c r="AV239" s="17">
        <f t="shared" si="111"/>
        <v>88.759999999999991</v>
      </c>
      <c r="AW239" s="17">
        <f t="shared" si="112"/>
        <v>28.200000000000003</v>
      </c>
      <c r="AX239" s="63">
        <f t="shared" si="114"/>
        <v>2223.2000000000007</v>
      </c>
    </row>
    <row r="240" spans="1:50">
      <c r="A240" s="56" t="str">
        <f t="shared" si="101"/>
        <v>202039</v>
      </c>
      <c r="B240" s="15">
        <f>'[1]Removal pace breakdown'!A517</f>
        <v>44099</v>
      </c>
      <c r="C240" s="8">
        <f>'[1]Removal pace breakdown'!B517</f>
        <v>33</v>
      </c>
      <c r="D240" s="8">
        <f>'[1]Removal pace breakdown'!C517</f>
        <v>23.8</v>
      </c>
      <c r="E240" s="96">
        <f>'[1]Removal pace breakdown'!D517</f>
        <v>27.5</v>
      </c>
      <c r="F240" s="95">
        <f>'[1]Removal pace breakdown'!E517</f>
        <v>28</v>
      </c>
      <c r="G240" s="8">
        <f>'[1]Removal pace breakdown'!F517</f>
        <v>16.600000000000001</v>
      </c>
      <c r="H240" s="8">
        <f>'[1]Removal pace breakdown'!G517</f>
        <v>26.5</v>
      </c>
      <c r="I240" s="8">
        <f>'[1]Removal pace breakdown'!H517</f>
        <v>16</v>
      </c>
      <c r="J240" s="16">
        <f>'[1]Removal pace breakdown'!I517</f>
        <v>12.8</v>
      </c>
      <c r="K240" s="8">
        <f>'[1]Removal pace breakdown'!J517</f>
        <v>6.43</v>
      </c>
      <c r="L240" s="8">
        <f>'[1]Removal pace breakdown'!K517</f>
        <v>6</v>
      </c>
      <c r="M240" s="8">
        <f>'[1]Removal pace breakdown'!L517</f>
        <v>4.4000000000000004</v>
      </c>
      <c r="N240" s="8">
        <f>'[1]Removal pace breakdown'!M517</f>
        <v>11.5</v>
      </c>
      <c r="O240" s="8">
        <f>'[1]Removal pace breakdown'!N517</f>
        <v>11.2</v>
      </c>
      <c r="P240" s="8">
        <f>'[1]Removal pace breakdown'!O517</f>
        <v>6.3</v>
      </c>
      <c r="Q240" s="8">
        <f>'[1]Removal pace breakdown'!P517</f>
        <v>0</v>
      </c>
      <c r="R240" s="8">
        <f>'[1]Removal pace breakdown'!Q517</f>
        <v>4.5999999999999996</v>
      </c>
      <c r="S240" s="16">
        <f>'[1]Removal pace breakdown'!R517</f>
        <v>7.86</v>
      </c>
      <c r="T240" s="8">
        <f>'[1]Removal pace breakdown'!S517</f>
        <v>0</v>
      </c>
      <c r="U240" s="8">
        <f>'[1]Removal pace breakdown'!T517</f>
        <v>1.4</v>
      </c>
      <c r="V240" s="97">
        <f>'[1]Removal pace breakdown'!U517</f>
        <v>18</v>
      </c>
      <c r="W240" s="16">
        <f>'[1]Removal pace breakdown'!V517</f>
        <v>1.45</v>
      </c>
      <c r="X240" s="16">
        <f>'[1]Removal pace breakdown'!W517</f>
        <v>7</v>
      </c>
      <c r="Y240" s="8">
        <f>'[1]Removal pace breakdown'!X517</f>
        <v>4.0999999999999996</v>
      </c>
      <c r="Z240" s="8">
        <f>'[1]Removal pace breakdown'!Y517</f>
        <v>0</v>
      </c>
      <c r="AA240" s="16">
        <f>'[1]Removal pace breakdown'!Z517</f>
        <v>0.04</v>
      </c>
      <c r="AB240" s="16">
        <f>'[1]Removal pace breakdown'!AA517</f>
        <v>0</v>
      </c>
      <c r="AC240" s="8">
        <f>'[1]Removal pace breakdown'!AB517</f>
        <v>0.7</v>
      </c>
      <c r="AD240" s="8">
        <f>'[1]Removal pace breakdown'!AC517</f>
        <v>4.0999999999999996</v>
      </c>
      <c r="AE240" s="8">
        <f>'[1]Removal pace breakdown'!AD517</f>
        <v>0.35</v>
      </c>
      <c r="AF240" s="16">
        <f>'[1]Removal pace breakdown'!AE517</f>
        <v>0</v>
      </c>
      <c r="AG240" s="16">
        <f>'[1]Removal pace breakdown'!AF517</f>
        <v>1</v>
      </c>
      <c r="AH240" s="8">
        <f>'[1]Removal pace breakdown'!AG517</f>
        <v>0.2</v>
      </c>
      <c r="AI240" s="8">
        <f>'[1]Removal pace breakdown'!AH517</f>
        <v>9</v>
      </c>
      <c r="AJ240" s="8">
        <f>'[1]Removal pace breakdown'!AI517</f>
        <v>1.1000000000000001</v>
      </c>
      <c r="AK240" s="8">
        <f>'[1]Removal pace breakdown'!AJ517</f>
        <v>0</v>
      </c>
      <c r="AL240" s="97">
        <f>'[1]Removal pace breakdown'!AK517</f>
        <v>8.5</v>
      </c>
      <c r="AM240" s="8">
        <f>'[1]Removal pace breakdown'!AL517</f>
        <v>4.5</v>
      </c>
      <c r="AN240" s="8">
        <f>'[1]Removal pace breakdown'!AM517</f>
        <v>0.6</v>
      </c>
      <c r="AO240" s="8">
        <f>'[1]Removal pace breakdown'!AN517</f>
        <v>0</v>
      </c>
      <c r="AP240" s="8">
        <f>'[1]Removal pace breakdown'!AO517</f>
        <v>1</v>
      </c>
      <c r="AQ240" s="8">
        <f>'[1]Removal pace breakdown'!AP517</f>
        <v>7.36</v>
      </c>
      <c r="AR240" s="17">
        <f t="shared" si="102"/>
        <v>312.89000000000016</v>
      </c>
      <c r="AS240" s="17">
        <f t="shared" si="113"/>
        <v>22.4</v>
      </c>
      <c r="AT240" s="17">
        <f t="shared" si="109"/>
        <v>90.5</v>
      </c>
      <c r="AU240" s="17">
        <f t="shared" si="110"/>
        <v>85.509999999999991</v>
      </c>
      <c r="AV240" s="17">
        <f t="shared" si="111"/>
        <v>84.33</v>
      </c>
      <c r="AW240" s="17">
        <f t="shared" si="112"/>
        <v>30.15</v>
      </c>
      <c r="AX240" s="63">
        <f t="shared" si="114"/>
        <v>2190.2300000000009</v>
      </c>
    </row>
    <row r="241" spans="1:50">
      <c r="A241" s="56" t="str">
        <f t="shared" si="101"/>
        <v>202040</v>
      </c>
      <c r="B241" s="15">
        <f>'[1]Removal pace breakdown'!A518</f>
        <v>44106</v>
      </c>
      <c r="C241" s="8">
        <f>'[1]Removal pace breakdown'!B518</f>
        <v>29</v>
      </c>
      <c r="D241" s="8">
        <f>'[1]Removal pace breakdown'!C518</f>
        <v>27</v>
      </c>
      <c r="E241" s="96">
        <f>'[1]Removal pace breakdown'!D518</f>
        <v>19</v>
      </c>
      <c r="F241" s="95">
        <f>'[1]Removal pace breakdown'!E518</f>
        <v>18</v>
      </c>
      <c r="G241" s="8">
        <f>'[1]Removal pace breakdown'!F518</f>
        <v>15</v>
      </c>
      <c r="H241" s="8">
        <f>'[1]Removal pace breakdown'!G518</f>
        <v>27</v>
      </c>
      <c r="I241" s="8">
        <f>'[1]Removal pace breakdown'!H518</f>
        <v>17.2</v>
      </c>
      <c r="J241" s="16">
        <f>'[1]Removal pace breakdown'!I518</f>
        <v>12.5</v>
      </c>
      <c r="K241" s="8">
        <f>'[1]Removal pace breakdown'!J518</f>
        <v>5.0999999999999996</v>
      </c>
      <c r="L241" s="8">
        <f>'[1]Removal pace breakdown'!K518</f>
        <v>5.5</v>
      </c>
      <c r="M241" s="8">
        <f>'[1]Removal pace breakdown'!L518</f>
        <v>5.7</v>
      </c>
      <c r="N241" s="8">
        <f>'[1]Removal pace breakdown'!M518</f>
        <v>12</v>
      </c>
      <c r="O241" s="8">
        <f>'[1]Removal pace breakdown'!N518</f>
        <v>12</v>
      </c>
      <c r="P241" s="8">
        <f>'[1]Removal pace breakdown'!O518</f>
        <v>9</v>
      </c>
      <c r="Q241" s="8">
        <f>'[1]Removal pace breakdown'!P518</f>
        <v>0</v>
      </c>
      <c r="R241" s="8">
        <f>'[1]Removal pace breakdown'!Q518</f>
        <v>4.4000000000000004</v>
      </c>
      <c r="S241" s="16">
        <f>'[1]Removal pace breakdown'!R518</f>
        <v>6.9</v>
      </c>
      <c r="T241" s="8">
        <f>'[1]Removal pace breakdown'!S518</f>
        <v>0</v>
      </c>
      <c r="U241" s="8">
        <f>'[1]Removal pace breakdown'!T518</f>
        <v>0.33</v>
      </c>
      <c r="V241" s="97">
        <f>'[1]Removal pace breakdown'!U518</f>
        <v>16</v>
      </c>
      <c r="W241" s="16">
        <f>'[1]Removal pace breakdown'!V518</f>
        <v>1.4</v>
      </c>
      <c r="X241" s="16">
        <f>'[1]Removal pace breakdown'!W518</f>
        <v>7.7</v>
      </c>
      <c r="Y241" s="8">
        <f>'[1]Removal pace breakdown'!X518</f>
        <v>3</v>
      </c>
      <c r="Z241" s="8">
        <f>'[1]Removal pace breakdown'!Y518</f>
        <v>0</v>
      </c>
      <c r="AA241" s="16">
        <f>'[1]Removal pace breakdown'!Z518</f>
        <v>0.44</v>
      </c>
      <c r="AB241" s="16">
        <f>'[1]Removal pace breakdown'!AA518</f>
        <v>0</v>
      </c>
      <c r="AC241" s="8">
        <f>'[1]Removal pace breakdown'!AB518</f>
        <v>0.5</v>
      </c>
      <c r="AD241" s="8">
        <f>'[1]Removal pace breakdown'!AC518</f>
        <v>4.2</v>
      </c>
      <c r="AE241" s="8">
        <f>'[1]Removal pace breakdown'!AD518</f>
        <v>0.4</v>
      </c>
      <c r="AF241" s="16">
        <f>'[1]Removal pace breakdown'!AE518</f>
        <v>0</v>
      </c>
      <c r="AG241" s="16">
        <f>'[1]Removal pace breakdown'!AF518</f>
        <v>1</v>
      </c>
      <c r="AH241" s="8">
        <f>'[1]Removal pace breakdown'!AG518</f>
        <v>0.3</v>
      </c>
      <c r="AI241" s="8">
        <f>'[1]Removal pace breakdown'!AH518</f>
        <v>9</v>
      </c>
      <c r="AJ241" s="8">
        <f>'[1]Removal pace breakdown'!AI518</f>
        <v>1.1000000000000001</v>
      </c>
      <c r="AK241" s="8">
        <f>'[1]Removal pace breakdown'!AJ518</f>
        <v>0</v>
      </c>
      <c r="AL241" s="97">
        <f>'[1]Removal pace breakdown'!AK518</f>
        <v>9</v>
      </c>
      <c r="AM241" s="8">
        <f>'[1]Removal pace breakdown'!AL518</f>
        <v>4</v>
      </c>
      <c r="AN241" s="8">
        <f>'[1]Removal pace breakdown'!AM518</f>
        <v>1</v>
      </c>
      <c r="AO241" s="8">
        <f>'[1]Removal pace breakdown'!AN518</f>
        <v>0</v>
      </c>
      <c r="AP241" s="8">
        <f>'[1]Removal pace breakdown'!AO518</f>
        <v>1</v>
      </c>
      <c r="AQ241" s="8">
        <f>'[1]Removal pace breakdown'!AP518</f>
        <v>7.14</v>
      </c>
      <c r="AR241" s="17">
        <f t="shared" si="102"/>
        <v>292.81</v>
      </c>
      <c r="AS241" s="17">
        <f t="shared" si="113"/>
        <v>22.8</v>
      </c>
      <c r="AT241" s="17">
        <f t="shared" si="109"/>
        <v>73</v>
      </c>
      <c r="AU241" s="17">
        <f t="shared" si="110"/>
        <v>87.440000000000012</v>
      </c>
      <c r="AV241" s="17">
        <f t="shared" si="111"/>
        <v>79.63</v>
      </c>
      <c r="AW241" s="17">
        <f t="shared" si="112"/>
        <v>29.939999999999998</v>
      </c>
      <c r="AX241" s="63">
        <f t="shared" si="114"/>
        <v>2049.67</v>
      </c>
    </row>
    <row r="242" spans="1:50">
      <c r="A242" s="56" t="str">
        <f t="shared" si="101"/>
        <v>202041</v>
      </c>
      <c r="B242" s="15">
        <f>'[1]Removal pace breakdown'!A519</f>
        <v>44113</v>
      </c>
      <c r="C242" s="8">
        <f>'[1]Removal pace breakdown'!B519</f>
        <v>27</v>
      </c>
      <c r="D242" s="8">
        <f>'[1]Removal pace breakdown'!C519</f>
        <v>22.5</v>
      </c>
      <c r="E242" s="96">
        <f>'[1]Removal pace breakdown'!D519</f>
        <v>30</v>
      </c>
      <c r="F242" s="95">
        <f>'[1]Removal pace breakdown'!E519</f>
        <v>35</v>
      </c>
      <c r="G242" s="8">
        <f>'[1]Removal pace breakdown'!F519</f>
        <v>13.5</v>
      </c>
      <c r="H242" s="8">
        <f>'[1]Removal pace breakdown'!G519</f>
        <v>26</v>
      </c>
      <c r="I242" s="8">
        <f>'[1]Removal pace breakdown'!H519</f>
        <v>15</v>
      </c>
      <c r="J242" s="16">
        <f>'[1]Removal pace breakdown'!I519</f>
        <v>13.6</v>
      </c>
      <c r="K242" s="8">
        <f>'[1]Removal pace breakdown'!J519</f>
        <v>7.6</v>
      </c>
      <c r="L242" s="8">
        <f>'[1]Removal pace breakdown'!K519</f>
        <v>7</v>
      </c>
      <c r="M242" s="8">
        <f>'[1]Removal pace breakdown'!L519</f>
        <v>7.5</v>
      </c>
      <c r="N242" s="8">
        <f>'[1]Removal pace breakdown'!M519</f>
        <v>15.2</v>
      </c>
      <c r="O242" s="8">
        <f>'[1]Removal pace breakdown'!N519</f>
        <v>12</v>
      </c>
      <c r="P242" s="8">
        <f>'[1]Removal pace breakdown'!O519</f>
        <v>8</v>
      </c>
      <c r="Q242" s="8">
        <f>'[1]Removal pace breakdown'!P519</f>
        <v>0</v>
      </c>
      <c r="R242" s="8">
        <f>'[1]Removal pace breakdown'!Q519</f>
        <v>4.0999999999999996</v>
      </c>
      <c r="S242" s="16">
        <f>'[1]Removal pace breakdown'!R519</f>
        <v>7.8</v>
      </c>
      <c r="T242" s="8">
        <f>'[1]Removal pace breakdown'!S519</f>
        <v>0</v>
      </c>
      <c r="U242" s="8">
        <f>'[1]Removal pace breakdown'!T519</f>
        <v>0.4</v>
      </c>
      <c r="V242" s="97">
        <f>'[1]Removal pace breakdown'!U519</f>
        <v>13.5</v>
      </c>
      <c r="W242" s="16">
        <f>'[1]Removal pace breakdown'!V519</f>
        <v>1.45</v>
      </c>
      <c r="X242" s="16">
        <f>'[1]Removal pace breakdown'!W519</f>
        <v>8</v>
      </c>
      <c r="Y242" s="8">
        <f>'[1]Removal pace breakdown'!X519</f>
        <v>4.5</v>
      </c>
      <c r="Z242" s="8">
        <f>'[1]Removal pace breakdown'!Y519</f>
        <v>0</v>
      </c>
      <c r="AA242" s="16">
        <f>'[1]Removal pace breakdown'!Z519</f>
        <v>0.3</v>
      </c>
      <c r="AB242" s="16">
        <f>'[1]Removal pace breakdown'!AA519</f>
        <v>0</v>
      </c>
      <c r="AC242" s="8">
        <f>'[1]Removal pace breakdown'!AB519</f>
        <v>0.5</v>
      </c>
      <c r="AD242" s="8">
        <f>'[1]Removal pace breakdown'!AC519</f>
        <v>4.0999999999999996</v>
      </c>
      <c r="AE242" s="8">
        <f>'[1]Removal pace breakdown'!AD519</f>
        <v>0.4</v>
      </c>
      <c r="AF242" s="16">
        <f>'[1]Removal pace breakdown'!AE519</f>
        <v>0</v>
      </c>
      <c r="AG242" s="16">
        <f>'[1]Removal pace breakdown'!AF519</f>
        <v>1</v>
      </c>
      <c r="AH242" s="8">
        <f>'[1]Removal pace breakdown'!AG519</f>
        <v>0.25</v>
      </c>
      <c r="AI242" s="8">
        <f>'[1]Removal pace breakdown'!AH519</f>
        <v>9</v>
      </c>
      <c r="AJ242" s="8">
        <f>'[1]Removal pace breakdown'!AI519</f>
        <v>1.1000000000000001</v>
      </c>
      <c r="AK242" s="8">
        <f>'[1]Removal pace breakdown'!AJ519</f>
        <v>0</v>
      </c>
      <c r="AL242" s="97">
        <f>'[1]Removal pace breakdown'!AK519</f>
        <v>10</v>
      </c>
      <c r="AM242" s="8">
        <f>'[1]Removal pace breakdown'!AL519</f>
        <v>4</v>
      </c>
      <c r="AN242" s="8">
        <f>'[1]Removal pace breakdown'!AM519</f>
        <v>0.6</v>
      </c>
      <c r="AO242" s="8">
        <f>'[1]Removal pace breakdown'!AN519</f>
        <v>0</v>
      </c>
      <c r="AP242" s="8">
        <f>'[1]Removal pace breakdown'!AO519</f>
        <v>1</v>
      </c>
      <c r="AQ242" s="8">
        <f>'[1]Removal pace breakdown'!AP519</f>
        <v>5.8</v>
      </c>
      <c r="AR242" s="17">
        <f t="shared" si="102"/>
        <v>317.70000000000005</v>
      </c>
      <c r="AS242" s="17">
        <f t="shared" si="113"/>
        <v>24.200000000000003</v>
      </c>
      <c r="AT242" s="17">
        <f t="shared" si="109"/>
        <v>101</v>
      </c>
      <c r="AU242" s="17">
        <f t="shared" si="110"/>
        <v>78.8</v>
      </c>
      <c r="AV242" s="17">
        <f t="shared" si="111"/>
        <v>81.55</v>
      </c>
      <c r="AW242" s="17">
        <f t="shared" si="112"/>
        <v>32.15</v>
      </c>
      <c r="AX242" s="63">
        <f t="shared" si="114"/>
        <v>2223.9000000000005</v>
      </c>
    </row>
    <row r="243" spans="1:50">
      <c r="A243" s="56" t="str">
        <f t="shared" si="101"/>
        <v>202042</v>
      </c>
      <c r="B243" s="15">
        <f>'[1]Removal pace breakdown'!A520</f>
        <v>44120</v>
      </c>
      <c r="C243" s="8">
        <f>'[1]Removal pace breakdown'!B520</f>
        <v>27.5</v>
      </c>
      <c r="D243" s="8">
        <f>'[1]Removal pace breakdown'!C520</f>
        <v>23.5</v>
      </c>
      <c r="E243" s="96">
        <f>'[1]Removal pace breakdown'!D520</f>
        <v>33</v>
      </c>
      <c r="F243" s="95">
        <f>'[1]Removal pace breakdown'!E520</f>
        <v>32</v>
      </c>
      <c r="G243" s="8">
        <f>'[1]Removal pace breakdown'!F520</f>
        <v>13</v>
      </c>
      <c r="H243" s="8">
        <f>'[1]Removal pace breakdown'!G520</f>
        <v>26.5</v>
      </c>
      <c r="I243" s="8">
        <f>'[1]Removal pace breakdown'!H520</f>
        <v>14.2</v>
      </c>
      <c r="J243" s="16">
        <f>'[1]Removal pace breakdown'!I520</f>
        <v>13</v>
      </c>
      <c r="K243" s="8">
        <f>'[1]Removal pace breakdown'!J520</f>
        <v>7.8</v>
      </c>
      <c r="L243" s="8">
        <f>'[1]Removal pace breakdown'!K520</f>
        <v>7</v>
      </c>
      <c r="M243" s="8">
        <f>'[1]Removal pace breakdown'!L520</f>
        <v>3.3</v>
      </c>
      <c r="N243" s="8">
        <f>'[1]Removal pace breakdown'!M520</f>
        <v>18.3</v>
      </c>
      <c r="O243" s="8">
        <f>'[1]Removal pace breakdown'!N520</f>
        <v>12.5</v>
      </c>
      <c r="P243" s="8">
        <f>'[1]Removal pace breakdown'!O520</f>
        <v>8</v>
      </c>
      <c r="Q243" s="8">
        <f>'[1]Removal pace breakdown'!P520</f>
        <v>0</v>
      </c>
      <c r="R243" s="8">
        <f>'[1]Removal pace breakdown'!Q520</f>
        <v>4.3</v>
      </c>
      <c r="S243" s="16">
        <f>'[1]Removal pace breakdown'!R520</f>
        <v>6.8</v>
      </c>
      <c r="T243" s="8">
        <f>'[1]Removal pace breakdown'!S520</f>
        <v>0</v>
      </c>
      <c r="U243" s="8">
        <f>'[1]Removal pace breakdown'!T520</f>
        <v>0.3</v>
      </c>
      <c r="V243" s="97">
        <f>'[1]Removal pace breakdown'!U520</f>
        <v>11.7</v>
      </c>
      <c r="W243" s="16">
        <f>'[1]Removal pace breakdown'!V520</f>
        <v>1.4</v>
      </c>
      <c r="X243" s="16">
        <f>'[1]Removal pace breakdown'!W520</f>
        <v>7.5</v>
      </c>
      <c r="Y243" s="8">
        <f>'[1]Removal pace breakdown'!X520</f>
        <v>2.5</v>
      </c>
      <c r="Z243" s="8">
        <f>'[1]Removal pace breakdown'!Y520</f>
        <v>0</v>
      </c>
      <c r="AA243" s="16">
        <f>'[1]Removal pace breakdown'!Z520</f>
        <v>7.0000000000000007E-2</v>
      </c>
      <c r="AB243" s="16">
        <f>'[1]Removal pace breakdown'!AA520</f>
        <v>0</v>
      </c>
      <c r="AC243" s="8">
        <f>'[1]Removal pace breakdown'!AB520</f>
        <v>0.6</v>
      </c>
      <c r="AD243" s="8">
        <f>'[1]Removal pace breakdown'!AC520</f>
        <v>3.7</v>
      </c>
      <c r="AE243" s="8">
        <f>'[1]Removal pace breakdown'!AD520</f>
        <v>0.18</v>
      </c>
      <c r="AF243" s="16">
        <f>'[1]Removal pace breakdown'!AE520</f>
        <v>0</v>
      </c>
      <c r="AG243" s="16">
        <f>'[1]Removal pace breakdown'!AF520</f>
        <v>1</v>
      </c>
      <c r="AH243" s="8">
        <f>'[1]Removal pace breakdown'!AG520</f>
        <v>0.2</v>
      </c>
      <c r="AI243" s="8">
        <f>'[1]Removal pace breakdown'!AH520</f>
        <v>9</v>
      </c>
      <c r="AJ243" s="8">
        <f>'[1]Removal pace breakdown'!AI520</f>
        <v>1.4</v>
      </c>
      <c r="AK243" s="8">
        <f>'[1]Removal pace breakdown'!AJ520</f>
        <v>0</v>
      </c>
      <c r="AL243" s="97">
        <f>'[1]Removal pace breakdown'!AK520</f>
        <v>10.5</v>
      </c>
      <c r="AM243" s="8">
        <f>'[1]Removal pace breakdown'!AL520</f>
        <v>3</v>
      </c>
      <c r="AN243" s="8">
        <f>'[1]Removal pace breakdown'!AM520</f>
        <v>0.9</v>
      </c>
      <c r="AO243" s="8">
        <f>'[1]Removal pace breakdown'!AN520</f>
        <v>0</v>
      </c>
      <c r="AP243" s="8">
        <f>'[1]Removal pace breakdown'!AO520</f>
        <v>1</v>
      </c>
      <c r="AQ243" s="8">
        <f>'[1]Removal pace breakdown'!AP520</f>
        <v>6.2</v>
      </c>
      <c r="AR243" s="17">
        <f t="shared" si="102"/>
        <v>311.84999999999997</v>
      </c>
      <c r="AS243" s="17">
        <f t="shared" si="113"/>
        <v>24.599999999999998</v>
      </c>
      <c r="AT243" s="17">
        <f t="shared" si="109"/>
        <v>102</v>
      </c>
      <c r="AU243" s="17">
        <f t="shared" si="110"/>
        <v>75.780000000000015</v>
      </c>
      <c r="AV243" s="17">
        <f t="shared" si="111"/>
        <v>79.699999999999989</v>
      </c>
      <c r="AW243" s="17">
        <f t="shared" si="112"/>
        <v>29.77</v>
      </c>
      <c r="AX243" s="63">
        <f t="shared" si="114"/>
        <v>2182.9499999999998</v>
      </c>
    </row>
    <row r="244" spans="1:50">
      <c r="A244" s="56" t="str">
        <f t="shared" ref="A244" si="115">YEAR(B244)&amp;WEEKNUM(B244)</f>
        <v>202043</v>
      </c>
      <c r="B244" s="15">
        <f>'[1]Removal pace breakdown'!A521</f>
        <v>44127</v>
      </c>
      <c r="C244" s="8">
        <f>'[1]Removal pace breakdown'!B521</f>
        <v>28</v>
      </c>
      <c r="D244" s="8">
        <f>'[1]Removal pace breakdown'!C521</f>
        <v>24</v>
      </c>
      <c r="E244" s="96">
        <f>'[1]Removal pace breakdown'!D521</f>
        <v>25</v>
      </c>
      <c r="F244" s="95">
        <f>'[1]Removal pace breakdown'!E521</f>
        <v>37</v>
      </c>
      <c r="G244" s="8">
        <f>'[1]Removal pace breakdown'!F521</f>
        <v>15</v>
      </c>
      <c r="H244" s="8">
        <f>'[1]Removal pace breakdown'!G521</f>
        <v>27.5</v>
      </c>
      <c r="I244" s="8">
        <f>'[1]Removal pace breakdown'!H521</f>
        <v>12.7</v>
      </c>
      <c r="J244" s="16">
        <f>'[1]Removal pace breakdown'!I521</f>
        <v>13.8</v>
      </c>
      <c r="K244" s="8">
        <f>'[1]Removal pace breakdown'!J521</f>
        <v>7.9</v>
      </c>
      <c r="L244" s="8">
        <f>'[1]Removal pace breakdown'!K521</f>
        <v>7</v>
      </c>
      <c r="M244" s="8">
        <f>'[1]Removal pace breakdown'!L521</f>
        <v>4.3</v>
      </c>
      <c r="N244" s="8">
        <f>'[1]Removal pace breakdown'!M521</f>
        <v>15.7</v>
      </c>
      <c r="O244" s="8">
        <f>'[1]Removal pace breakdown'!N521</f>
        <v>10.1</v>
      </c>
      <c r="P244" s="8">
        <f>'[1]Removal pace breakdown'!O521</f>
        <v>10</v>
      </c>
      <c r="Q244" s="8">
        <f>'[1]Removal pace breakdown'!P521</f>
        <v>0</v>
      </c>
      <c r="R244" s="8">
        <f>'[1]Removal pace breakdown'!Q521</f>
        <v>3.9</v>
      </c>
      <c r="S244" s="16">
        <f>'[1]Removal pace breakdown'!R521</f>
        <v>5.85</v>
      </c>
      <c r="T244" s="8">
        <f>'[1]Removal pace breakdown'!S521</f>
        <v>0</v>
      </c>
      <c r="U244" s="8">
        <f>'[1]Removal pace breakdown'!T521</f>
        <v>1.1000000000000001</v>
      </c>
      <c r="V244" s="97">
        <f>'[1]Removal pace breakdown'!U521</f>
        <v>11.5</v>
      </c>
      <c r="W244" s="16">
        <f>'[1]Removal pace breakdown'!V521</f>
        <v>1.3</v>
      </c>
      <c r="X244" s="16">
        <f>'[1]Removal pace breakdown'!W521</f>
        <v>7.5</v>
      </c>
      <c r="Y244" s="8">
        <f>'[1]Removal pace breakdown'!X521</f>
        <v>3.67</v>
      </c>
      <c r="Z244" s="8">
        <f>'[1]Removal pace breakdown'!Y521</f>
        <v>0</v>
      </c>
      <c r="AA244" s="16">
        <f>'[1]Removal pace breakdown'!Z521</f>
        <v>0.24</v>
      </c>
      <c r="AB244" s="16">
        <f>'[1]Removal pace breakdown'!AA521</f>
        <v>0</v>
      </c>
      <c r="AC244" s="8">
        <f>'[1]Removal pace breakdown'!AB521</f>
        <v>0.2</v>
      </c>
      <c r="AD244" s="8">
        <f>'[1]Removal pace breakdown'!AC521</f>
        <v>3.3</v>
      </c>
      <c r="AE244" s="8">
        <f>'[1]Removal pace breakdown'!AD521</f>
        <v>0.5</v>
      </c>
      <c r="AF244" s="16">
        <f>'[1]Removal pace breakdown'!AE521</f>
        <v>0</v>
      </c>
      <c r="AG244" s="16">
        <f>'[1]Removal pace breakdown'!AF521</f>
        <v>1</v>
      </c>
      <c r="AH244" s="8">
        <f>'[1]Removal pace breakdown'!AG521</f>
        <v>0.3</v>
      </c>
      <c r="AI244" s="8">
        <f>'[1]Removal pace breakdown'!AH521</f>
        <v>9</v>
      </c>
      <c r="AJ244" s="8">
        <f>'[1]Removal pace breakdown'!AI521</f>
        <v>1</v>
      </c>
      <c r="AK244" s="8">
        <f>'[1]Removal pace breakdown'!AJ521</f>
        <v>0</v>
      </c>
      <c r="AL244" s="97">
        <f>'[1]Removal pace breakdown'!AK521</f>
        <v>8.5</v>
      </c>
      <c r="AM244" s="8">
        <f>'[1]Removal pace breakdown'!AL521</f>
        <v>3</v>
      </c>
      <c r="AN244" s="8">
        <f>'[1]Removal pace breakdown'!AM521</f>
        <v>1</v>
      </c>
      <c r="AO244" s="8">
        <f>'[1]Removal pace breakdown'!AN521</f>
        <v>0</v>
      </c>
      <c r="AP244" s="8">
        <f>'[1]Removal pace breakdown'!AO521</f>
        <v>1</v>
      </c>
      <c r="AQ244" s="8">
        <f>'[1]Removal pace breakdown'!AP521</f>
        <v>6.43</v>
      </c>
      <c r="AR244" s="17">
        <f t="shared" ref="AR244" si="116">SUM(C244:AQ244)</f>
        <v>308.29000000000008</v>
      </c>
      <c r="AS244" s="17">
        <f t="shared" ref="AS244" si="117">SUM(L244,O244,AD244,AJ244)</f>
        <v>21.400000000000002</v>
      </c>
      <c r="AT244" s="17">
        <f t="shared" ref="AT244" si="118">SUM(E244,F244,H244,Z244,AL244)</f>
        <v>98</v>
      </c>
      <c r="AU244" s="17">
        <f t="shared" ref="AU244" si="119">SUM(C244,D244,I244,M244,AN244,AQ244,AO244,AE244)</f>
        <v>76.930000000000007</v>
      </c>
      <c r="AV244" s="17">
        <f t="shared" ref="AV244" si="120">SUM(G244,K244,N244,P244,Q244,R244,U244,V244,Y244,AH244,AK244,AM244,AP244,AI244,AC244,T244)</f>
        <v>82.27</v>
      </c>
      <c r="AW244" s="17">
        <f t="shared" ref="AW244" si="121">SUM(J244,S244,W244,X244,AA244,AB244,AF244,AG244)</f>
        <v>29.689999999999998</v>
      </c>
      <c r="AX244" s="63">
        <f t="shared" ref="AX244" si="122">AR244*7</f>
        <v>2158.0300000000007</v>
      </c>
    </row>
    <row r="245" spans="1:50">
      <c r="A245" s="56" t="str">
        <f t="shared" ref="A245" si="123">YEAR(B245)&amp;WEEKNUM(B245)</f>
        <v>202044</v>
      </c>
      <c r="B245" s="15">
        <f>'[1]Removal pace breakdown'!A522</f>
        <v>44134</v>
      </c>
      <c r="C245" s="8">
        <f>'[1]Removal pace breakdown'!B522</f>
        <v>28.5</v>
      </c>
      <c r="D245" s="8">
        <f>'[1]Removal pace breakdown'!C522</f>
        <v>23.8</v>
      </c>
      <c r="E245" s="96">
        <f>'[1]Removal pace breakdown'!D522</f>
        <v>31</v>
      </c>
      <c r="F245" s="95">
        <f>'[1]Removal pace breakdown'!E522</f>
        <v>33.5</v>
      </c>
      <c r="G245" s="8">
        <f>'[1]Removal pace breakdown'!F522</f>
        <v>17</v>
      </c>
      <c r="H245" s="8">
        <f>'[1]Removal pace breakdown'!G522</f>
        <v>25</v>
      </c>
      <c r="I245" s="8">
        <f>'[1]Removal pace breakdown'!H522</f>
        <v>13.5</v>
      </c>
      <c r="J245" s="16">
        <f>'[1]Removal pace breakdown'!I522</f>
        <v>13</v>
      </c>
      <c r="K245" s="8">
        <f>'[1]Removal pace breakdown'!J522</f>
        <v>8.5</v>
      </c>
      <c r="L245" s="8">
        <f>'[1]Removal pace breakdown'!K522</f>
        <v>6.7</v>
      </c>
      <c r="M245" s="8">
        <f>'[1]Removal pace breakdown'!L522</f>
        <v>3.3</v>
      </c>
      <c r="N245" s="8">
        <f>'[1]Removal pace breakdown'!M522</f>
        <v>18.5</v>
      </c>
      <c r="O245" s="8">
        <f>'[1]Removal pace breakdown'!N522</f>
        <v>9</v>
      </c>
      <c r="P245" s="8">
        <f>'[1]Removal pace breakdown'!O522</f>
        <v>7</v>
      </c>
      <c r="Q245" s="8">
        <f>'[1]Removal pace breakdown'!P522</f>
        <v>0</v>
      </c>
      <c r="R245" s="8">
        <f>'[1]Removal pace breakdown'!Q522</f>
        <v>3.2</v>
      </c>
      <c r="S245" s="16">
        <f>'[1]Removal pace breakdown'!R522</f>
        <v>6.7</v>
      </c>
      <c r="T245" s="8">
        <f>'[1]Removal pace breakdown'!S522</f>
        <v>0</v>
      </c>
      <c r="U245" s="8">
        <f>'[1]Removal pace breakdown'!T522</f>
        <v>0.5</v>
      </c>
      <c r="V245" s="97">
        <f>'[1]Removal pace breakdown'!U522</f>
        <v>15</v>
      </c>
      <c r="W245" s="16">
        <f>'[1]Removal pace breakdown'!V522</f>
        <v>1.3</v>
      </c>
      <c r="X245" s="16">
        <f>'[1]Removal pace breakdown'!W522</f>
        <v>7</v>
      </c>
      <c r="Y245" s="8">
        <f>'[1]Removal pace breakdown'!X522</f>
        <v>2.2999999999999998</v>
      </c>
      <c r="Z245" s="8">
        <f>'[1]Removal pace breakdown'!Y522</f>
        <v>0</v>
      </c>
      <c r="AA245" s="16">
        <f>'[1]Removal pace breakdown'!Z522</f>
        <v>0.23</v>
      </c>
      <c r="AB245" s="16">
        <f>'[1]Removal pace breakdown'!AA522</f>
        <v>0</v>
      </c>
      <c r="AC245" s="8">
        <f>'[1]Removal pace breakdown'!AB522</f>
        <v>0.3</v>
      </c>
      <c r="AD245" s="8">
        <f>'[1]Removal pace breakdown'!AC522</f>
        <v>4</v>
      </c>
      <c r="AE245" s="8">
        <f>'[1]Removal pace breakdown'!AD522</f>
        <v>0.4</v>
      </c>
      <c r="AF245" s="16">
        <f>'[1]Removal pace breakdown'!AE522</f>
        <v>0</v>
      </c>
      <c r="AG245" s="16">
        <f>'[1]Removal pace breakdown'!AF522</f>
        <v>1</v>
      </c>
      <c r="AH245" s="8">
        <f>'[1]Removal pace breakdown'!AG522</f>
        <v>0.2</v>
      </c>
      <c r="AI245" s="8">
        <f>'[1]Removal pace breakdown'!AH522</f>
        <v>9</v>
      </c>
      <c r="AJ245" s="8">
        <f>'[1]Removal pace breakdown'!AI522</f>
        <v>2</v>
      </c>
      <c r="AK245" s="8">
        <f>'[1]Removal pace breakdown'!AJ522</f>
        <v>0</v>
      </c>
      <c r="AL245" s="97">
        <f>'[1]Removal pace breakdown'!AK522</f>
        <v>9</v>
      </c>
      <c r="AM245" s="8">
        <f>'[1]Removal pace breakdown'!AL522</f>
        <v>3.5</v>
      </c>
      <c r="AN245" s="8">
        <f>'[1]Removal pace breakdown'!AM522</f>
        <v>0.8</v>
      </c>
      <c r="AO245" s="8">
        <f>'[1]Removal pace breakdown'!AN522</f>
        <v>0</v>
      </c>
      <c r="AP245" s="8">
        <f>'[1]Removal pace breakdown'!AO522</f>
        <v>1</v>
      </c>
      <c r="AQ245" s="8">
        <f>'[1]Removal pace breakdown'!AP522</f>
        <v>7.33</v>
      </c>
      <c r="AR245" s="17">
        <f t="shared" ref="AR245" si="124">SUM(C245:AQ245)</f>
        <v>313.06</v>
      </c>
      <c r="AS245" s="17">
        <f t="shared" ref="AS245" si="125">SUM(L245,O245,AD245,AJ245)</f>
        <v>21.7</v>
      </c>
      <c r="AT245" s="17">
        <f t="shared" ref="AT245" si="126">SUM(E245,F245,H245,Z245,AL245)</f>
        <v>98.5</v>
      </c>
      <c r="AU245" s="17">
        <f t="shared" ref="AU245" si="127">SUM(C245,D245,I245,M245,AN245,AQ245,AO245,AE245)</f>
        <v>77.63</v>
      </c>
      <c r="AV245" s="17">
        <f t="shared" ref="AV245" si="128">SUM(G245,K245,N245,P245,Q245,R245,U245,V245,Y245,AH245,AK245,AM245,AP245,AI245,AC245,T245)</f>
        <v>86</v>
      </c>
      <c r="AW245" s="17">
        <f t="shared" ref="AW245" si="129">SUM(J245,S245,W245,X245,AA245,AB245,AF245,AG245)</f>
        <v>29.23</v>
      </c>
      <c r="AX245" s="63">
        <f t="shared" ref="AX245" si="130">AR245*7</f>
        <v>2191.42</v>
      </c>
    </row>
    <row r="246" spans="1:50">
      <c r="A246" s="56" t="str">
        <f t="shared" ref="A246" si="131">YEAR(B246)&amp;WEEKNUM(B246)</f>
        <v>202045</v>
      </c>
      <c r="B246" s="15">
        <f>'[1]Removal pace breakdown'!A523</f>
        <v>44141</v>
      </c>
      <c r="C246" s="8">
        <f>'[1]Removal pace breakdown'!B523</f>
        <v>30</v>
      </c>
      <c r="D246" s="8">
        <f>'[1]Removal pace breakdown'!C523</f>
        <v>23.5</v>
      </c>
      <c r="E246" s="96">
        <f>'[1]Removal pace breakdown'!D523</f>
        <v>30</v>
      </c>
      <c r="F246" s="95">
        <f>'[1]Removal pace breakdown'!E523</f>
        <v>35</v>
      </c>
      <c r="G246" s="8">
        <f>'[1]Removal pace breakdown'!F523</f>
        <v>15.5</v>
      </c>
      <c r="H246" s="8">
        <f>'[1]Removal pace breakdown'!G523</f>
        <v>25</v>
      </c>
      <c r="I246" s="8">
        <f>'[1]Removal pace breakdown'!H523</f>
        <v>14.8</v>
      </c>
      <c r="J246" s="16">
        <f>'[1]Removal pace breakdown'!I523</f>
        <v>13.3</v>
      </c>
      <c r="K246" s="8">
        <f>'[1]Removal pace breakdown'!J523</f>
        <v>9.3000000000000007</v>
      </c>
      <c r="L246" s="8">
        <f>'[1]Removal pace breakdown'!K523</f>
        <v>7</v>
      </c>
      <c r="M246" s="8">
        <f>'[1]Removal pace breakdown'!L523</f>
        <v>5.43</v>
      </c>
      <c r="N246" s="8">
        <f>'[1]Removal pace breakdown'!M523</f>
        <v>19.5</v>
      </c>
      <c r="O246" s="8">
        <f>'[1]Removal pace breakdown'!N523</f>
        <v>8</v>
      </c>
      <c r="P246" s="8">
        <f>'[1]Removal pace breakdown'!O523</f>
        <v>7</v>
      </c>
      <c r="Q246" s="8">
        <f>'[1]Removal pace breakdown'!P523</f>
        <v>0</v>
      </c>
      <c r="R246" s="8">
        <f>'[1]Removal pace breakdown'!Q523</f>
        <v>3</v>
      </c>
      <c r="S246" s="16">
        <f>'[1]Removal pace breakdown'!R523</f>
        <v>9</v>
      </c>
      <c r="T246" s="8">
        <f>'[1]Removal pace breakdown'!S523</f>
        <v>0</v>
      </c>
      <c r="U246" s="8">
        <f>'[1]Removal pace breakdown'!T523</f>
        <v>2.2000000000000002</v>
      </c>
      <c r="V246" s="97">
        <f>'[1]Removal pace breakdown'!U523</f>
        <v>15</v>
      </c>
      <c r="W246" s="16">
        <f>'[1]Removal pace breakdown'!V523</f>
        <v>1.5</v>
      </c>
      <c r="X246" s="16">
        <f>'[1]Removal pace breakdown'!W523</f>
        <v>6.5</v>
      </c>
      <c r="Y246" s="8">
        <f>'[1]Removal pace breakdown'!X523</f>
        <v>3.4</v>
      </c>
      <c r="Z246" s="8">
        <f>'[1]Removal pace breakdown'!Y523</f>
        <v>0</v>
      </c>
      <c r="AA246" s="16">
        <f>'[1]Removal pace breakdown'!Z523</f>
        <v>0.2</v>
      </c>
      <c r="AB246" s="16">
        <f>'[1]Removal pace breakdown'!AA523</f>
        <v>0</v>
      </c>
      <c r="AC246" s="8">
        <f>'[1]Removal pace breakdown'!AB523</f>
        <v>0.4</v>
      </c>
      <c r="AD246" s="8">
        <f>'[1]Removal pace breakdown'!AC523</f>
        <v>3.3</v>
      </c>
      <c r="AE246" s="8">
        <f>'[1]Removal pace breakdown'!AD523</f>
        <v>0.4</v>
      </c>
      <c r="AF246" s="16">
        <f>'[1]Removal pace breakdown'!AE523</f>
        <v>0</v>
      </c>
      <c r="AG246" s="16">
        <f>'[1]Removal pace breakdown'!AF523</f>
        <v>1</v>
      </c>
      <c r="AH246" s="8">
        <f>'[1]Removal pace breakdown'!AG523</f>
        <v>0.3</v>
      </c>
      <c r="AI246" s="8">
        <f>'[1]Removal pace breakdown'!AH523</f>
        <v>9</v>
      </c>
      <c r="AJ246" s="8">
        <f>'[1]Removal pace breakdown'!AI523</f>
        <v>1.5</v>
      </c>
      <c r="AK246" s="8">
        <f>'[1]Removal pace breakdown'!AJ523</f>
        <v>0</v>
      </c>
      <c r="AL246" s="97">
        <f>'[1]Removal pace breakdown'!AK523</f>
        <v>9</v>
      </c>
      <c r="AM246" s="8">
        <f>'[1]Removal pace breakdown'!AL523</f>
        <v>3</v>
      </c>
      <c r="AN246" s="8">
        <f>'[1]Removal pace breakdown'!AM523</f>
        <v>0.6</v>
      </c>
      <c r="AO246" s="8">
        <f>'[1]Removal pace breakdown'!AN523</f>
        <v>0</v>
      </c>
      <c r="AP246" s="8">
        <f>'[1]Removal pace breakdown'!AO523</f>
        <v>1</v>
      </c>
      <c r="AQ246" s="8">
        <f>'[1]Removal pace breakdown'!AP523</f>
        <v>6.23</v>
      </c>
      <c r="AR246" s="17">
        <f t="shared" ref="AR246" si="132">SUM(C246:AQ246)</f>
        <v>319.86</v>
      </c>
      <c r="AS246" s="17">
        <f t="shared" ref="AS246" si="133">SUM(L246,O246,AD246,AJ246)</f>
        <v>19.8</v>
      </c>
      <c r="AT246" s="17">
        <f t="shared" ref="AT246" si="134">SUM(E246,F246,H246,Z246,AL246)</f>
        <v>99</v>
      </c>
      <c r="AU246" s="17">
        <f t="shared" ref="AU246" si="135">SUM(C246,D246,I246,M246,AN246,AQ246,AO246,AE246)</f>
        <v>80.959999999999994</v>
      </c>
      <c r="AV246" s="17">
        <f t="shared" ref="AV246" si="136">SUM(G246,K246,N246,P246,Q246,R246,U246,V246,Y246,AH246,AK246,AM246,AP246,AI246,AC246,T246)</f>
        <v>88.600000000000009</v>
      </c>
      <c r="AW246" s="17">
        <f t="shared" ref="AW246" si="137">SUM(J246,S246,W246,X246,AA246,AB246,AF246,AG246)</f>
        <v>31.5</v>
      </c>
      <c r="AX246" s="63">
        <f t="shared" ref="AX246" si="138">AR246*7</f>
        <v>2239.02</v>
      </c>
    </row>
    <row r="247" spans="1:50">
      <c r="A247" s="56" t="str">
        <f t="shared" ref="A247" si="139">YEAR(B247)&amp;WEEKNUM(B247)</f>
        <v>202046</v>
      </c>
      <c r="B247" s="15">
        <f>'[1]Removal pace breakdown'!A524</f>
        <v>44148</v>
      </c>
      <c r="C247" s="8">
        <f>'[1]Removal pace breakdown'!B524</f>
        <v>28</v>
      </c>
      <c r="D247" s="8">
        <f>'[1]Removal pace breakdown'!C524</f>
        <v>22.5</v>
      </c>
      <c r="E247" s="96">
        <f>'[1]Removal pace breakdown'!D524</f>
        <v>28</v>
      </c>
      <c r="F247" s="95">
        <f>'[1]Removal pace breakdown'!E524</f>
        <v>33</v>
      </c>
      <c r="G247" s="8">
        <f>'[1]Removal pace breakdown'!F524</f>
        <v>17</v>
      </c>
      <c r="H247" s="8">
        <f>'[1]Removal pace breakdown'!G524</f>
        <v>26</v>
      </c>
      <c r="I247" s="8">
        <f>'[1]Removal pace breakdown'!H524</f>
        <v>15.5</v>
      </c>
      <c r="J247" s="16">
        <f>'[1]Removal pace breakdown'!I524</f>
        <v>15</v>
      </c>
      <c r="K247" s="8">
        <f>'[1]Removal pace breakdown'!J524</f>
        <v>9.1</v>
      </c>
      <c r="L247" s="8">
        <f>'[1]Removal pace breakdown'!K524</f>
        <v>8</v>
      </c>
      <c r="M247" s="8">
        <f>'[1]Removal pace breakdown'!L524</f>
        <v>5.42</v>
      </c>
      <c r="N247" s="8">
        <f>'[1]Removal pace breakdown'!M524</f>
        <v>16.2</v>
      </c>
      <c r="O247" s="8">
        <f>'[1]Removal pace breakdown'!N524</f>
        <v>10</v>
      </c>
      <c r="P247" s="8">
        <f>'[1]Removal pace breakdown'!O524</f>
        <v>8</v>
      </c>
      <c r="Q247" s="8">
        <f>'[1]Removal pace breakdown'!P524</f>
        <v>0</v>
      </c>
      <c r="R247" s="8">
        <f>'[1]Removal pace breakdown'!Q524</f>
        <v>2.7</v>
      </c>
      <c r="S247" s="16">
        <f>'[1]Removal pace breakdown'!R524</f>
        <v>9.1999999999999993</v>
      </c>
      <c r="T247" s="8">
        <f>'[1]Removal pace breakdown'!S524</f>
        <v>0</v>
      </c>
      <c r="U247" s="8">
        <f>'[1]Removal pace breakdown'!T524</f>
        <v>1.1000000000000001</v>
      </c>
      <c r="V247" s="97">
        <f>'[1]Removal pace breakdown'!U524</f>
        <v>14.6</v>
      </c>
      <c r="W247" s="16">
        <f>'[1]Removal pace breakdown'!V524</f>
        <v>1.5</v>
      </c>
      <c r="X247" s="16">
        <f>'[1]Removal pace breakdown'!W524</f>
        <v>6</v>
      </c>
      <c r="Y247" s="8">
        <f>'[1]Removal pace breakdown'!X524</f>
        <v>2.5</v>
      </c>
      <c r="Z247" s="8">
        <f>'[1]Removal pace breakdown'!Y524</f>
        <v>0</v>
      </c>
      <c r="AA247" s="16">
        <f>'[1]Removal pace breakdown'!Z524</f>
        <v>0.23</v>
      </c>
      <c r="AB247" s="16">
        <f>'[1]Removal pace breakdown'!AA524</f>
        <v>7.0000000000000007E-2</v>
      </c>
      <c r="AC247" s="8">
        <f>'[1]Removal pace breakdown'!AB524</f>
        <v>0.6</v>
      </c>
      <c r="AD247" s="8">
        <f>'[1]Removal pace breakdown'!AC524</f>
        <v>3.5</v>
      </c>
      <c r="AE247" s="8">
        <f>'[1]Removal pace breakdown'!AD524</f>
        <v>0.4</v>
      </c>
      <c r="AF247" s="16">
        <f>'[1]Removal pace breakdown'!AE524</f>
        <v>0</v>
      </c>
      <c r="AG247" s="16">
        <f>'[1]Removal pace breakdown'!AF524</f>
        <v>1</v>
      </c>
      <c r="AH247" s="8">
        <f>'[1]Removal pace breakdown'!AG524</f>
        <v>0.25</v>
      </c>
      <c r="AI247" s="8">
        <f>'[1]Removal pace breakdown'!AH524</f>
        <v>9</v>
      </c>
      <c r="AJ247" s="8">
        <f>'[1]Removal pace breakdown'!AI524</f>
        <v>1.5</v>
      </c>
      <c r="AK247" s="8">
        <f>'[1]Removal pace breakdown'!AJ524</f>
        <v>0</v>
      </c>
      <c r="AL247" s="97">
        <f>'[1]Removal pace breakdown'!AK524</f>
        <v>10.5</v>
      </c>
      <c r="AM247" s="8">
        <f>'[1]Removal pace breakdown'!AL524</f>
        <v>3.5</v>
      </c>
      <c r="AN247" s="8">
        <f>'[1]Removal pace breakdown'!AM524</f>
        <v>0.6</v>
      </c>
      <c r="AO247" s="8">
        <f>'[1]Removal pace breakdown'!AN524</f>
        <v>0</v>
      </c>
      <c r="AP247" s="8">
        <f>'[1]Removal pace breakdown'!AO524</f>
        <v>1</v>
      </c>
      <c r="AQ247" s="8">
        <f>'[1]Removal pace breakdown'!AP524</f>
        <v>5.94</v>
      </c>
      <c r="AR247" s="17">
        <f t="shared" ref="AR247" si="140">SUM(C247:AQ247)</f>
        <v>317.40999999999997</v>
      </c>
      <c r="AS247" s="17">
        <f t="shared" ref="AS247" si="141">SUM(L247,O247,AD247,AJ247)</f>
        <v>23</v>
      </c>
      <c r="AT247" s="17">
        <f t="shared" ref="AT247" si="142">SUM(E247,F247,H247,Z247,AL247)</f>
        <v>97.5</v>
      </c>
      <c r="AU247" s="17">
        <f t="shared" ref="AU247" si="143">SUM(C247,D247,I247,M247,AN247,AQ247,AO247,AE247)</f>
        <v>78.36</v>
      </c>
      <c r="AV247" s="17">
        <f t="shared" ref="AV247" si="144">SUM(G247,K247,N247,P247,Q247,R247,U247,V247,Y247,AH247,AK247,AM247,AP247,AI247,AC247,T247)</f>
        <v>85.55</v>
      </c>
      <c r="AW247" s="17">
        <f t="shared" ref="AW247" si="145">SUM(J247,S247,W247,X247,AA247,AB247,AF247,AG247)</f>
        <v>33</v>
      </c>
      <c r="AX247" s="63">
        <f t="shared" ref="AX247" si="146">AR247*7</f>
        <v>2221.87</v>
      </c>
    </row>
    <row r="248" spans="1:50">
      <c r="A248" s="56" t="str">
        <f t="shared" ref="A248" si="147">YEAR(B248)&amp;WEEKNUM(B248)</f>
        <v>202047</v>
      </c>
      <c r="B248" s="15">
        <f>'[1]Removal pace breakdown'!A525</f>
        <v>44155</v>
      </c>
      <c r="C248" s="8">
        <f>'[1]Removal pace breakdown'!B525</f>
        <v>30</v>
      </c>
      <c r="D248" s="8">
        <f>'[1]Removal pace breakdown'!C525</f>
        <v>23</v>
      </c>
      <c r="E248" s="96">
        <f>'[1]Removal pace breakdown'!D525</f>
        <v>33</v>
      </c>
      <c r="F248" s="95">
        <f>'[1]Removal pace breakdown'!E525</f>
        <v>36</v>
      </c>
      <c r="G248" s="8">
        <f>'[1]Removal pace breakdown'!F525</f>
        <v>14.3</v>
      </c>
      <c r="H248" s="8">
        <f>'[1]Removal pace breakdown'!G525</f>
        <v>24</v>
      </c>
      <c r="I248" s="8">
        <f>'[1]Removal pace breakdown'!H525</f>
        <v>15.3</v>
      </c>
      <c r="J248" s="16">
        <f>'[1]Removal pace breakdown'!I525</f>
        <v>15.5</v>
      </c>
      <c r="K248" s="8">
        <f>'[1]Removal pace breakdown'!J525</f>
        <v>8.6999999999999993</v>
      </c>
      <c r="L248" s="8">
        <f>'[1]Removal pace breakdown'!K525</f>
        <v>6.6</v>
      </c>
      <c r="M248" s="8">
        <f>'[1]Removal pace breakdown'!L525</f>
        <v>5.32</v>
      </c>
      <c r="N248" s="8">
        <f>'[1]Removal pace breakdown'!M525</f>
        <v>13</v>
      </c>
      <c r="O248" s="8">
        <f>'[1]Removal pace breakdown'!N525</f>
        <v>12</v>
      </c>
      <c r="P248" s="8">
        <f>'[1]Removal pace breakdown'!O525</f>
        <v>9</v>
      </c>
      <c r="Q248" s="8">
        <f>'[1]Removal pace breakdown'!P525</f>
        <v>0</v>
      </c>
      <c r="R248" s="8">
        <f>'[1]Removal pace breakdown'!Q525</f>
        <v>2.9</v>
      </c>
      <c r="S248" s="16">
        <f>'[1]Removal pace breakdown'!R525</f>
        <v>8.6999999999999993</v>
      </c>
      <c r="T248" s="8">
        <f>'[1]Removal pace breakdown'!S525</f>
        <v>0</v>
      </c>
      <c r="U248" s="8">
        <f>'[1]Removal pace breakdown'!T525</f>
        <v>1.3</v>
      </c>
      <c r="V248" s="97">
        <f>'[1]Removal pace breakdown'!U525</f>
        <v>15</v>
      </c>
      <c r="W248" s="16">
        <f>'[1]Removal pace breakdown'!V525</f>
        <v>1.5</v>
      </c>
      <c r="X248" s="16">
        <f>'[1]Removal pace breakdown'!W525</f>
        <v>7.4</v>
      </c>
      <c r="Y248" s="8">
        <f>'[1]Removal pace breakdown'!X525</f>
        <v>3</v>
      </c>
      <c r="Z248" s="8">
        <f>'[1]Removal pace breakdown'!Y525</f>
        <v>0</v>
      </c>
      <c r="AA248" s="16">
        <f>'[1]Removal pace breakdown'!Z525</f>
        <v>7.0000000000000007E-2</v>
      </c>
      <c r="AB248" s="16">
        <f>'[1]Removal pace breakdown'!AA525</f>
        <v>0</v>
      </c>
      <c r="AC248" s="8">
        <f>'[1]Removal pace breakdown'!AB525</f>
        <v>0.3</v>
      </c>
      <c r="AD248" s="8">
        <f>'[1]Removal pace breakdown'!AC525</f>
        <v>3.6</v>
      </c>
      <c r="AE248" s="8">
        <f>'[1]Removal pace breakdown'!AD525</f>
        <v>0.38</v>
      </c>
      <c r="AF248" s="16">
        <f>'[1]Removal pace breakdown'!AE525</f>
        <v>0</v>
      </c>
      <c r="AG248" s="16">
        <f>'[1]Removal pace breakdown'!AF525</f>
        <v>1</v>
      </c>
      <c r="AH248" s="8">
        <f>'[1]Removal pace breakdown'!AG525</f>
        <v>0.2</v>
      </c>
      <c r="AI248" s="8">
        <f>'[1]Removal pace breakdown'!AH525</f>
        <v>9</v>
      </c>
      <c r="AJ248" s="8">
        <f>'[1]Removal pace breakdown'!AI525</f>
        <v>1.8</v>
      </c>
      <c r="AK248" s="8">
        <f>'[1]Removal pace breakdown'!AJ525</f>
        <v>0</v>
      </c>
      <c r="AL248" s="97">
        <f>'[1]Removal pace breakdown'!AK525</f>
        <v>9</v>
      </c>
      <c r="AM248" s="8">
        <f>'[1]Removal pace breakdown'!AL525</f>
        <v>3</v>
      </c>
      <c r="AN248" s="8">
        <f>'[1]Removal pace breakdown'!AM525</f>
        <v>0.6</v>
      </c>
      <c r="AO248" s="8">
        <f>'[1]Removal pace breakdown'!AN525</f>
        <v>0</v>
      </c>
      <c r="AP248" s="8">
        <f>'[1]Removal pace breakdown'!AO525</f>
        <v>1</v>
      </c>
      <c r="AQ248" s="8">
        <f>'[1]Removal pace breakdown'!AP525</f>
        <v>6.86</v>
      </c>
      <c r="AR248" s="17">
        <f t="shared" ref="AR248" si="148">SUM(C248:AQ248)</f>
        <v>322.33000000000004</v>
      </c>
      <c r="AS248" s="17">
        <f t="shared" ref="AS248" si="149">SUM(L248,O248,AD248,AJ248)</f>
        <v>24.000000000000004</v>
      </c>
      <c r="AT248" s="17">
        <f t="shared" ref="AT248" si="150">SUM(E248,F248,H248,Z248,AL248)</f>
        <v>102</v>
      </c>
      <c r="AU248" s="17">
        <f t="shared" ref="AU248" si="151">SUM(C248,D248,I248,M248,AN248,AQ248,AO248,AE248)</f>
        <v>81.459999999999994</v>
      </c>
      <c r="AV248" s="17">
        <f t="shared" ref="AV248" si="152">SUM(G248,K248,N248,P248,Q248,R248,U248,V248,Y248,AH248,AK248,AM248,AP248,AI248,AC248,T248)</f>
        <v>80.699999999999989</v>
      </c>
      <c r="AW248" s="17">
        <f t="shared" ref="AW248" si="153">SUM(J248,S248,W248,X248,AA248,AB248,AF248,AG248)</f>
        <v>34.17</v>
      </c>
      <c r="AX248" s="63">
        <f t="shared" ref="AX248" si="154">AR248*7</f>
        <v>2256.3100000000004</v>
      </c>
    </row>
    <row r="249" spans="1:50">
      <c r="A249" s="56" t="str">
        <f t="shared" ref="A249" si="155">YEAR(B249)&amp;WEEKNUM(B249)</f>
        <v>202048</v>
      </c>
      <c r="B249" s="15">
        <f>'[1]Removal pace breakdown'!A526</f>
        <v>44162</v>
      </c>
      <c r="C249" s="8">
        <f>'[1]Removal pace breakdown'!B526</f>
        <v>29</v>
      </c>
      <c r="D249" s="8">
        <f>'[1]Removal pace breakdown'!C526</f>
        <v>22.7</v>
      </c>
      <c r="E249" s="96">
        <f>'[1]Removal pace breakdown'!D526</f>
        <v>33</v>
      </c>
      <c r="F249" s="95">
        <f>'[1]Removal pace breakdown'!E526</f>
        <v>34</v>
      </c>
      <c r="G249" s="8">
        <f>'[1]Removal pace breakdown'!F526</f>
        <v>16.5</v>
      </c>
      <c r="H249" s="8">
        <f>'[1]Removal pace breakdown'!G526</f>
        <v>24</v>
      </c>
      <c r="I249" s="8">
        <f>'[1]Removal pace breakdown'!H526</f>
        <v>15.9</v>
      </c>
      <c r="J249" s="16">
        <f>'[1]Removal pace breakdown'!I526</f>
        <v>14.8</v>
      </c>
      <c r="K249" s="8">
        <f>'[1]Removal pace breakdown'!J526</f>
        <v>8.6</v>
      </c>
      <c r="L249" s="8">
        <f>'[1]Removal pace breakdown'!K526</f>
        <v>6.1</v>
      </c>
      <c r="M249" s="8">
        <f>'[1]Removal pace breakdown'!L526</f>
        <v>6.57</v>
      </c>
      <c r="N249" s="8">
        <f>'[1]Removal pace breakdown'!M526</f>
        <v>14.4</v>
      </c>
      <c r="O249" s="8">
        <f>'[1]Removal pace breakdown'!N526</f>
        <v>11</v>
      </c>
      <c r="P249" s="8">
        <f>'[1]Removal pace breakdown'!O526</f>
        <v>8</v>
      </c>
      <c r="Q249" s="8">
        <f>'[1]Removal pace breakdown'!P526</f>
        <v>0</v>
      </c>
      <c r="R249" s="8">
        <f>'[1]Removal pace breakdown'!Q526</f>
        <v>3</v>
      </c>
      <c r="S249" s="16">
        <f>'[1]Removal pace breakdown'!R526</f>
        <v>8.4</v>
      </c>
      <c r="T249" s="8">
        <f>'[1]Removal pace breakdown'!S526</f>
        <v>0</v>
      </c>
      <c r="U249" s="8">
        <f>'[1]Removal pace breakdown'!T526</f>
        <v>1</v>
      </c>
      <c r="V249" s="97">
        <f>'[1]Removal pace breakdown'!U526</f>
        <v>16.5</v>
      </c>
      <c r="W249" s="16">
        <f>'[1]Removal pace breakdown'!V526</f>
        <v>1.5</v>
      </c>
      <c r="X249" s="16">
        <f>'[1]Removal pace breakdown'!W526</f>
        <v>6.2</v>
      </c>
      <c r="Y249" s="8">
        <f>'[1]Removal pace breakdown'!X526</f>
        <v>4</v>
      </c>
      <c r="Z249" s="8">
        <f>'[1]Removal pace breakdown'!Y526</f>
        <v>0</v>
      </c>
      <c r="AA249" s="16">
        <f>'[1]Removal pace breakdown'!Z526</f>
        <v>7.0000000000000007E-2</v>
      </c>
      <c r="AB249" s="16">
        <f>'[1]Removal pace breakdown'!AA526</f>
        <v>0</v>
      </c>
      <c r="AC249" s="8">
        <f>'[1]Removal pace breakdown'!AB526</f>
        <v>0.8</v>
      </c>
      <c r="AD249" s="8">
        <f>'[1]Removal pace breakdown'!AC526</f>
        <v>1.8</v>
      </c>
      <c r="AE249" s="8">
        <f>'[1]Removal pace breakdown'!AD526</f>
        <v>0.37</v>
      </c>
      <c r="AF249" s="16">
        <f>'[1]Removal pace breakdown'!AE526</f>
        <v>0</v>
      </c>
      <c r="AG249" s="16">
        <f>'[1]Removal pace breakdown'!AF526</f>
        <v>1</v>
      </c>
      <c r="AH249" s="8">
        <f>'[1]Removal pace breakdown'!AG526</f>
        <v>0.3</v>
      </c>
      <c r="AI249" s="8">
        <f>'[1]Removal pace breakdown'!AH526</f>
        <v>9</v>
      </c>
      <c r="AJ249" s="8">
        <f>'[1]Removal pace breakdown'!AI526</f>
        <v>1.45</v>
      </c>
      <c r="AK249" s="8">
        <f>'[1]Removal pace breakdown'!AJ526</f>
        <v>0</v>
      </c>
      <c r="AL249" s="97">
        <f>'[1]Removal pace breakdown'!AK526</f>
        <v>10</v>
      </c>
      <c r="AM249" s="8">
        <f>'[1]Removal pace breakdown'!AL526</f>
        <v>3</v>
      </c>
      <c r="AN249" s="8">
        <f>'[1]Removal pace breakdown'!AM526</f>
        <v>0.7</v>
      </c>
      <c r="AO249" s="8">
        <f>'[1]Removal pace breakdown'!AN526</f>
        <v>0</v>
      </c>
      <c r="AP249" s="8">
        <f>'[1]Removal pace breakdown'!AO526</f>
        <v>1</v>
      </c>
      <c r="AQ249" s="8">
        <f>'[1]Removal pace breakdown'!AP526</f>
        <v>6.67</v>
      </c>
      <c r="AR249" s="17">
        <f t="shared" ref="AR249" si="156">SUM(C249:AQ249)</f>
        <v>321.33000000000004</v>
      </c>
      <c r="AS249" s="17">
        <f t="shared" ref="AS249" si="157">SUM(L249,O249,AD249,AJ249)</f>
        <v>20.350000000000001</v>
      </c>
      <c r="AT249" s="17">
        <f t="shared" ref="AT249" si="158">SUM(E249,F249,H249,Z249,AL249)</f>
        <v>101</v>
      </c>
      <c r="AU249" s="17">
        <f t="shared" ref="AU249" si="159">SUM(C249,D249,I249,M249,AN249,AQ249,AO249,AE249)</f>
        <v>81.910000000000025</v>
      </c>
      <c r="AV249" s="17">
        <f t="shared" ref="AV249" si="160">SUM(G249,K249,N249,P249,Q249,R249,U249,V249,Y249,AH249,AK249,AM249,AP249,AI249,AC249,T249)</f>
        <v>86.1</v>
      </c>
      <c r="AW249" s="17">
        <f t="shared" ref="AW249" si="161">SUM(J249,S249,W249,X249,AA249,AB249,AF249,AG249)</f>
        <v>31.970000000000002</v>
      </c>
      <c r="AX249" s="63">
        <f t="shared" ref="AX249" si="162">AR249*7</f>
        <v>2249.3100000000004</v>
      </c>
    </row>
    <row r="250" spans="1:50">
      <c r="A250" s="56" t="str">
        <f t="shared" ref="A250" si="163">YEAR(B250)&amp;WEEKNUM(B250)</f>
        <v>202049</v>
      </c>
      <c r="B250" s="15">
        <f>'[1]Removal pace breakdown'!A527</f>
        <v>44169</v>
      </c>
      <c r="C250" s="8">
        <f>'[1]Removal pace breakdown'!B527</f>
        <v>30.5</v>
      </c>
      <c r="D250" s="8">
        <f>'[1]Removal pace breakdown'!C527</f>
        <v>21</v>
      </c>
      <c r="E250" s="96">
        <f>'[1]Removal pace breakdown'!D527</f>
        <v>33</v>
      </c>
      <c r="F250" s="95">
        <f>'[1]Removal pace breakdown'!E527</f>
        <v>31.5</v>
      </c>
      <c r="G250" s="8">
        <f>'[1]Removal pace breakdown'!F527</f>
        <v>17.100000000000001</v>
      </c>
      <c r="H250" s="8">
        <f>'[1]Removal pace breakdown'!G527</f>
        <v>25.5</v>
      </c>
      <c r="I250" s="8">
        <f>'[1]Removal pace breakdown'!H527</f>
        <v>13.5</v>
      </c>
      <c r="J250" s="16">
        <f>'[1]Removal pace breakdown'!I527</f>
        <v>14</v>
      </c>
      <c r="K250" s="8">
        <f>'[1]Removal pace breakdown'!J527</f>
        <v>6.6</v>
      </c>
      <c r="L250" s="8">
        <f>'[1]Removal pace breakdown'!K527</f>
        <v>6.2</v>
      </c>
      <c r="M250" s="8">
        <f>'[1]Removal pace breakdown'!L527</f>
        <v>6.36</v>
      </c>
      <c r="N250" s="8">
        <f>'[1]Removal pace breakdown'!M527</f>
        <v>16.100000000000001</v>
      </c>
      <c r="O250" s="8">
        <f>'[1]Removal pace breakdown'!N527</f>
        <v>13</v>
      </c>
      <c r="P250" s="8">
        <f>'[1]Removal pace breakdown'!O527</f>
        <v>10</v>
      </c>
      <c r="Q250" s="8">
        <f>'[1]Removal pace breakdown'!P527</f>
        <v>0</v>
      </c>
      <c r="R250" s="8">
        <f>'[1]Removal pace breakdown'!Q527</f>
        <v>3.5</v>
      </c>
      <c r="S250" s="16">
        <f>'[1]Removal pace breakdown'!R527</f>
        <v>6.4</v>
      </c>
      <c r="T250" s="8">
        <f>'[1]Removal pace breakdown'!S527</f>
        <v>0</v>
      </c>
      <c r="U250" s="8">
        <f>'[1]Removal pace breakdown'!T527</f>
        <v>0.6</v>
      </c>
      <c r="V250" s="97">
        <f>'[1]Removal pace breakdown'!U527</f>
        <v>13.6</v>
      </c>
      <c r="W250" s="16">
        <f>'[1]Removal pace breakdown'!V527</f>
        <v>1.5</v>
      </c>
      <c r="X250" s="16">
        <f>'[1]Removal pace breakdown'!W527</f>
        <v>7.5</v>
      </c>
      <c r="Y250" s="8">
        <f>'[1]Removal pace breakdown'!X527</f>
        <v>5</v>
      </c>
      <c r="Z250" s="8">
        <f>'[1]Removal pace breakdown'!Y527</f>
        <v>0</v>
      </c>
      <c r="AA250" s="16">
        <f>'[1]Removal pace breakdown'!Z527</f>
        <v>0.1</v>
      </c>
      <c r="AB250" s="16">
        <f>'[1]Removal pace breakdown'!AA527</f>
        <v>0</v>
      </c>
      <c r="AC250" s="8">
        <f>'[1]Removal pace breakdown'!AB527</f>
        <v>0.28999999999999998</v>
      </c>
      <c r="AD250" s="8">
        <f>'[1]Removal pace breakdown'!AC527</f>
        <v>2.5</v>
      </c>
      <c r="AE250" s="8">
        <f>'[1]Removal pace breakdown'!AD527</f>
        <v>0.21</v>
      </c>
      <c r="AF250" s="16">
        <f>'[1]Removal pace breakdown'!AE527</f>
        <v>0</v>
      </c>
      <c r="AG250" s="16">
        <f>'[1]Removal pace breakdown'!AF527</f>
        <v>1</v>
      </c>
      <c r="AH250" s="8">
        <f>'[1]Removal pace breakdown'!AG527</f>
        <v>0.3</v>
      </c>
      <c r="AI250" s="8">
        <f>'[1]Removal pace breakdown'!AH527</f>
        <v>9</v>
      </c>
      <c r="AJ250" s="8">
        <f>'[1]Removal pace breakdown'!AI527</f>
        <v>1.35</v>
      </c>
      <c r="AK250" s="8">
        <f>'[1]Removal pace breakdown'!AJ527</f>
        <v>0</v>
      </c>
      <c r="AL250" s="97">
        <f>'[1]Removal pace breakdown'!AK527</f>
        <v>9</v>
      </c>
      <c r="AM250" s="8">
        <f>'[1]Removal pace breakdown'!AL527</f>
        <v>4</v>
      </c>
      <c r="AN250" s="8">
        <f>'[1]Removal pace breakdown'!AM527</f>
        <v>0.6</v>
      </c>
      <c r="AO250" s="8">
        <f>'[1]Removal pace breakdown'!AN527</f>
        <v>0</v>
      </c>
      <c r="AP250" s="8">
        <f>'[1]Removal pace breakdown'!AO527</f>
        <v>1</v>
      </c>
      <c r="AQ250" s="8">
        <f>'[1]Removal pace breakdown'!AP527</f>
        <v>7.3</v>
      </c>
      <c r="AR250" s="17">
        <f t="shared" ref="AR250" si="164">SUM(C250:AQ250)</f>
        <v>319.11000000000007</v>
      </c>
      <c r="AS250" s="17">
        <f t="shared" ref="AS250" si="165">SUM(L250,O250,AD250,AJ250)</f>
        <v>23.05</v>
      </c>
      <c r="AT250" s="17">
        <f t="shared" ref="AT250" si="166">SUM(E250,F250,H250,Z250,AL250)</f>
        <v>99</v>
      </c>
      <c r="AU250" s="17">
        <f t="shared" ref="AU250" si="167">SUM(C250,D250,I250,M250,AN250,AQ250,AO250,AE250)</f>
        <v>79.469999999999985</v>
      </c>
      <c r="AV250" s="17">
        <f t="shared" ref="AV250" si="168">SUM(G250,K250,N250,P250,Q250,R250,U250,V250,Y250,AH250,AK250,AM250,AP250,AI250,AC250,T250)</f>
        <v>87.09</v>
      </c>
      <c r="AW250" s="17">
        <f t="shared" ref="AW250" si="169">SUM(J250,S250,W250,X250,AA250,AB250,AF250,AG250)</f>
        <v>30.5</v>
      </c>
      <c r="AX250" s="63">
        <f t="shared" ref="AX250" si="170">AR250*7</f>
        <v>2233.7700000000004</v>
      </c>
    </row>
    <row r="251" spans="1:50">
      <c r="A251" s="56" t="str">
        <f t="shared" ref="A251" si="171">YEAR(B251)&amp;WEEKNUM(B251)</f>
        <v>202050</v>
      </c>
      <c r="B251" s="15">
        <f>'[1]Removal pace breakdown'!A528</f>
        <v>44176</v>
      </c>
      <c r="C251" s="8">
        <f>'[1]Removal pace breakdown'!B528</f>
        <v>27</v>
      </c>
      <c r="D251" s="8">
        <f>'[1]Removal pace breakdown'!C528</f>
        <v>23.5</v>
      </c>
      <c r="E251" s="96">
        <f>'[1]Removal pace breakdown'!D528</f>
        <v>31</v>
      </c>
      <c r="F251" s="95">
        <f>'[1]Removal pace breakdown'!E528</f>
        <v>30</v>
      </c>
      <c r="G251" s="8">
        <f>'[1]Removal pace breakdown'!F528</f>
        <v>13</v>
      </c>
      <c r="H251" s="8">
        <f>'[1]Removal pace breakdown'!G528</f>
        <v>25</v>
      </c>
      <c r="I251" s="8">
        <f>'[1]Removal pace breakdown'!H528</f>
        <v>13.9</v>
      </c>
      <c r="J251" s="16">
        <f>'[1]Removal pace breakdown'!I528</f>
        <v>15.3</v>
      </c>
      <c r="K251" s="8">
        <f>'[1]Removal pace breakdown'!J528</f>
        <v>8.9</v>
      </c>
      <c r="L251" s="8">
        <f>'[1]Removal pace breakdown'!K528</f>
        <v>8.3000000000000007</v>
      </c>
      <c r="M251" s="8">
        <f>'[1]Removal pace breakdown'!L528</f>
        <v>3.6</v>
      </c>
      <c r="N251" s="8">
        <f>'[1]Removal pace breakdown'!M528</f>
        <v>16</v>
      </c>
      <c r="O251" s="8">
        <f>'[1]Removal pace breakdown'!N528</f>
        <v>13</v>
      </c>
      <c r="P251" s="8">
        <f>'[1]Removal pace breakdown'!O528</f>
        <v>9</v>
      </c>
      <c r="Q251" s="8">
        <f>'[1]Removal pace breakdown'!P528</f>
        <v>0</v>
      </c>
      <c r="R251" s="8">
        <f>'[1]Removal pace breakdown'!Q528</f>
        <v>2.4</v>
      </c>
      <c r="S251" s="16">
        <f>'[1]Removal pace breakdown'!R528</f>
        <v>6.1</v>
      </c>
      <c r="T251" s="8">
        <f>'[1]Removal pace breakdown'!S528</f>
        <v>0</v>
      </c>
      <c r="U251" s="8">
        <f>'[1]Removal pace breakdown'!T528</f>
        <v>0.7</v>
      </c>
      <c r="V251" s="97">
        <f>'[1]Removal pace breakdown'!U528</f>
        <v>14</v>
      </c>
      <c r="W251" s="16">
        <f>'[1]Removal pace breakdown'!V528</f>
        <v>1.6</v>
      </c>
      <c r="X251" s="16">
        <f>'[1]Removal pace breakdown'!W528</f>
        <v>6</v>
      </c>
      <c r="Y251" s="8">
        <f>'[1]Removal pace breakdown'!X528</f>
        <v>2</v>
      </c>
      <c r="Z251" s="8">
        <f>'[1]Removal pace breakdown'!Y528</f>
        <v>0</v>
      </c>
      <c r="AA251" s="16">
        <f>'[1]Removal pace breakdown'!Z528</f>
        <v>0.2</v>
      </c>
      <c r="AB251" s="16">
        <f>'[1]Removal pace breakdown'!AA528</f>
        <v>0</v>
      </c>
      <c r="AC251" s="8">
        <f>'[1]Removal pace breakdown'!AB528</f>
        <v>0.4</v>
      </c>
      <c r="AD251" s="8">
        <f>'[1]Removal pace breakdown'!AC528</f>
        <v>2.2000000000000002</v>
      </c>
      <c r="AE251" s="8">
        <f>'[1]Removal pace breakdown'!AD528</f>
        <v>0.13</v>
      </c>
      <c r="AF251" s="16">
        <f>'[1]Removal pace breakdown'!AE528</f>
        <v>0</v>
      </c>
      <c r="AG251" s="16">
        <f>'[1]Removal pace breakdown'!AF528</f>
        <v>1</v>
      </c>
      <c r="AH251" s="8">
        <f>'[1]Removal pace breakdown'!AG528</f>
        <v>0.14000000000000001</v>
      </c>
      <c r="AI251" s="8">
        <f>'[1]Removal pace breakdown'!AH528</f>
        <v>9</v>
      </c>
      <c r="AJ251" s="8">
        <f>'[1]Removal pace breakdown'!AI528</f>
        <v>1.48</v>
      </c>
      <c r="AK251" s="8">
        <f>'[1]Removal pace breakdown'!AJ528</f>
        <v>0</v>
      </c>
      <c r="AL251" s="97">
        <f>'[1]Removal pace breakdown'!AK528</f>
        <v>8</v>
      </c>
      <c r="AM251" s="8">
        <f>'[1]Removal pace breakdown'!AL528</f>
        <v>4</v>
      </c>
      <c r="AN251" s="8">
        <f>'[1]Removal pace breakdown'!AM528</f>
        <v>0.6</v>
      </c>
      <c r="AO251" s="8">
        <f>'[1]Removal pace breakdown'!AN528</f>
        <v>0</v>
      </c>
      <c r="AP251" s="8">
        <f>'[1]Removal pace breakdown'!AO528</f>
        <v>1</v>
      </c>
      <c r="AQ251" s="8">
        <f>'[1]Removal pace breakdown'!AP528</f>
        <v>7.7</v>
      </c>
      <c r="AR251" s="17">
        <f t="shared" ref="AR251" si="172">SUM(C251:AQ251)</f>
        <v>306.15000000000003</v>
      </c>
      <c r="AS251" s="17">
        <f t="shared" ref="AS251" si="173">SUM(L251,O251,AD251,AJ251)</f>
        <v>24.98</v>
      </c>
      <c r="AT251" s="17">
        <f t="shared" ref="AT251" si="174">SUM(E251,F251,H251,Z251,AL251)</f>
        <v>94</v>
      </c>
      <c r="AU251" s="17">
        <f t="shared" ref="AU251" si="175">SUM(C251,D251,I251,M251,AN251,AQ251,AO251,AE251)</f>
        <v>76.429999999999993</v>
      </c>
      <c r="AV251" s="17">
        <f t="shared" ref="AV251" si="176">SUM(G251,K251,N251,P251,Q251,R251,U251,V251,Y251,AH251,AK251,AM251,AP251,AI251,AC251,T251)</f>
        <v>80.540000000000006</v>
      </c>
      <c r="AW251" s="17">
        <f t="shared" ref="AW251" si="177">SUM(J251,S251,W251,X251,AA251,AB251,AF251,AG251)</f>
        <v>30.2</v>
      </c>
      <c r="AX251" s="63">
        <f t="shared" ref="AX251" si="178">AR251*7</f>
        <v>2143.0500000000002</v>
      </c>
    </row>
    <row r="252" spans="1:50">
      <c r="A252" s="56" t="str">
        <f t="shared" ref="A252" si="179">YEAR(B252)&amp;WEEKNUM(B252)</f>
        <v>202051</v>
      </c>
      <c r="B252" s="15">
        <f>'[1]Removal pace breakdown'!A529</f>
        <v>44183</v>
      </c>
      <c r="C252" s="8">
        <f>'[1]Removal pace breakdown'!B529</f>
        <v>30</v>
      </c>
      <c r="D252" s="8">
        <f>'[1]Removal pace breakdown'!C529</f>
        <v>22.5</v>
      </c>
      <c r="E252" s="96">
        <f>'[1]Removal pace breakdown'!D529</f>
        <v>26</v>
      </c>
      <c r="F252" s="95">
        <f>'[1]Removal pace breakdown'!E529</f>
        <v>22</v>
      </c>
      <c r="G252" s="8">
        <f>'[1]Removal pace breakdown'!F529</f>
        <v>16.5</v>
      </c>
      <c r="H252" s="8">
        <f>'[1]Removal pace breakdown'!G529</f>
        <v>25</v>
      </c>
      <c r="I252" s="8">
        <f>'[1]Removal pace breakdown'!H529</f>
        <v>15</v>
      </c>
      <c r="J252" s="16">
        <f>'[1]Removal pace breakdown'!I529</f>
        <v>14.5</v>
      </c>
      <c r="K252" s="8">
        <f>'[1]Removal pace breakdown'!J529</f>
        <v>8.5</v>
      </c>
      <c r="L252" s="8">
        <f>'[1]Removal pace breakdown'!K529</f>
        <v>6.14</v>
      </c>
      <c r="M252" s="8">
        <f>'[1]Removal pace breakdown'!L529</f>
        <v>4.7</v>
      </c>
      <c r="N252" s="8">
        <f>'[1]Removal pace breakdown'!M529</f>
        <v>16</v>
      </c>
      <c r="O252" s="8">
        <f>'[1]Removal pace breakdown'!N529</f>
        <v>13</v>
      </c>
      <c r="P252" s="8">
        <f>'[1]Removal pace breakdown'!O529</f>
        <v>10</v>
      </c>
      <c r="Q252" s="8">
        <f>'[1]Removal pace breakdown'!P529</f>
        <v>0</v>
      </c>
      <c r="R252" s="8">
        <f>'[1]Removal pace breakdown'!Q529</f>
        <v>2.1</v>
      </c>
      <c r="S252" s="16">
        <f>'[1]Removal pace breakdown'!R529</f>
        <v>6</v>
      </c>
      <c r="T252" s="8">
        <f>'[1]Removal pace breakdown'!S529</f>
        <v>0</v>
      </c>
      <c r="U252" s="8">
        <f>'[1]Removal pace breakdown'!T529</f>
        <v>0.3</v>
      </c>
      <c r="V252" s="97">
        <f>'[1]Removal pace breakdown'!U529</f>
        <v>12.6</v>
      </c>
      <c r="W252" s="16">
        <f>'[1]Removal pace breakdown'!V529</f>
        <v>1.5</v>
      </c>
      <c r="X252" s="16">
        <f>'[1]Removal pace breakdown'!W529</f>
        <v>5.5</v>
      </c>
      <c r="Y252" s="8">
        <f>'[1]Removal pace breakdown'!X529</f>
        <v>2.5</v>
      </c>
      <c r="Z252" s="8">
        <f>'[1]Removal pace breakdown'!Y529</f>
        <v>0</v>
      </c>
      <c r="AA252" s="16">
        <f>'[1]Removal pace breakdown'!Z529</f>
        <v>0.2</v>
      </c>
      <c r="AB252" s="16">
        <f>'[1]Removal pace breakdown'!AA529</f>
        <v>0</v>
      </c>
      <c r="AC252" s="8">
        <f>'[1]Removal pace breakdown'!AB529</f>
        <v>1</v>
      </c>
      <c r="AD252" s="8">
        <f>'[1]Removal pace breakdown'!AC529</f>
        <v>1.9</v>
      </c>
      <c r="AE252" s="8">
        <f>'[1]Removal pace breakdown'!AD529</f>
        <v>0.1</v>
      </c>
      <c r="AF252" s="16">
        <f>'[1]Removal pace breakdown'!AE529</f>
        <v>0</v>
      </c>
      <c r="AG252" s="16">
        <f>'[1]Removal pace breakdown'!AF529</f>
        <v>1</v>
      </c>
      <c r="AH252" s="8">
        <f>'[1]Removal pace breakdown'!AG529</f>
        <v>0.14000000000000001</v>
      </c>
      <c r="AI252" s="8">
        <f>'[1]Removal pace breakdown'!AH529</f>
        <v>9</v>
      </c>
      <c r="AJ252" s="8">
        <f>'[1]Removal pace breakdown'!AI529</f>
        <v>1.48</v>
      </c>
      <c r="AK252" s="8">
        <f>'[1]Removal pace breakdown'!AJ529</f>
        <v>0</v>
      </c>
      <c r="AL252" s="97">
        <f>'[1]Removal pace breakdown'!AK529</f>
        <v>9</v>
      </c>
      <c r="AM252" s="8">
        <f>'[1]Removal pace breakdown'!AL529</f>
        <v>4</v>
      </c>
      <c r="AN252" s="8">
        <f>'[1]Removal pace breakdown'!AM529</f>
        <v>0.6</v>
      </c>
      <c r="AO252" s="8">
        <f>'[1]Removal pace breakdown'!AN529</f>
        <v>0</v>
      </c>
      <c r="AP252" s="8">
        <f>'[1]Removal pace breakdown'!AO529</f>
        <v>1</v>
      </c>
      <c r="AQ252" s="8">
        <f>'[1]Removal pace breakdown'!AP529</f>
        <v>7.4</v>
      </c>
      <c r="AR252" s="17">
        <f t="shared" ref="AR252" si="180">SUM(C252:AQ252)</f>
        <v>297.15999999999997</v>
      </c>
      <c r="AS252" s="17">
        <f t="shared" ref="AS252" si="181">SUM(L252,O252,AD252,AJ252)</f>
        <v>22.52</v>
      </c>
      <c r="AT252" s="17">
        <f t="shared" ref="AT252" si="182">SUM(E252,F252,H252,Z252,AL252)</f>
        <v>82</v>
      </c>
      <c r="AU252" s="17">
        <f t="shared" ref="AU252" si="183">SUM(C252,D252,I252,M252,AN252,AQ252,AO252,AE252)</f>
        <v>80.3</v>
      </c>
      <c r="AV252" s="17">
        <f t="shared" ref="AV252" si="184">SUM(G252,K252,N252,P252,Q252,R252,U252,V252,Y252,AH252,AK252,AM252,AP252,AI252,AC252,T252)</f>
        <v>83.64</v>
      </c>
      <c r="AW252" s="17">
        <f t="shared" ref="AW252" si="185">SUM(J252,S252,W252,X252,AA252,AB252,AF252,AG252)</f>
        <v>28.7</v>
      </c>
      <c r="AX252" s="63">
        <f t="shared" ref="AX252" si="186">AR252*7</f>
        <v>2080.12</v>
      </c>
    </row>
    <row r="253" spans="1:50">
      <c r="A253" s="56" t="str">
        <f t="shared" ref="A253:A254" si="187">YEAR(B253)&amp;WEEKNUM(B253)</f>
        <v>202052</v>
      </c>
      <c r="B253" s="15">
        <f>'[1]Removal pace breakdown'!A530</f>
        <v>44190</v>
      </c>
      <c r="C253" s="8">
        <f>'[1]Removal pace breakdown'!B530</f>
        <v>32</v>
      </c>
      <c r="D253" s="8">
        <f>'[1]Removal pace breakdown'!C530</f>
        <v>21</v>
      </c>
      <c r="E253" s="96">
        <f>'[1]Removal pace breakdown'!D530</f>
        <v>29.5</v>
      </c>
      <c r="F253" s="95">
        <f>'[1]Removal pace breakdown'!E530</f>
        <v>24.5</v>
      </c>
      <c r="G253" s="8">
        <f>'[1]Removal pace breakdown'!F530</f>
        <v>18.5</v>
      </c>
      <c r="H253" s="8">
        <f>'[1]Removal pace breakdown'!G530</f>
        <v>23</v>
      </c>
      <c r="I253" s="8">
        <f>'[1]Removal pace breakdown'!H530</f>
        <v>12.8</v>
      </c>
      <c r="J253" s="16">
        <f>'[1]Removal pace breakdown'!I530</f>
        <v>14.8</v>
      </c>
      <c r="K253" s="8">
        <f>'[1]Removal pace breakdown'!J530</f>
        <v>8</v>
      </c>
      <c r="L253" s="8">
        <f>'[1]Removal pace breakdown'!K530</f>
        <v>6.35</v>
      </c>
      <c r="M253" s="8">
        <f>'[1]Removal pace breakdown'!L530</f>
        <v>5.14</v>
      </c>
      <c r="N253" s="8">
        <f>'[1]Removal pace breakdown'!M530</f>
        <v>14.1</v>
      </c>
      <c r="O253" s="8">
        <f>'[1]Removal pace breakdown'!N530</f>
        <v>13</v>
      </c>
      <c r="P253" s="8">
        <f>'[1]Removal pace breakdown'!O530</f>
        <v>10</v>
      </c>
      <c r="Q253" s="8">
        <f>'[1]Removal pace breakdown'!P530</f>
        <v>0</v>
      </c>
      <c r="R253" s="8">
        <f>'[1]Removal pace breakdown'!Q530</f>
        <v>2.2000000000000002</v>
      </c>
      <c r="S253" s="16">
        <f>'[1]Removal pace breakdown'!R530</f>
        <v>8</v>
      </c>
      <c r="T253" s="8">
        <f>'[1]Removal pace breakdown'!S530</f>
        <v>0</v>
      </c>
      <c r="U253" s="8">
        <f>'[1]Removal pace breakdown'!T530</f>
        <v>1.2</v>
      </c>
      <c r="V253" s="97">
        <f>'[1]Removal pace breakdown'!U530</f>
        <v>14.6</v>
      </c>
      <c r="W253" s="16">
        <f>'[1]Removal pace breakdown'!V530</f>
        <v>1.8</v>
      </c>
      <c r="X253" s="16">
        <f>'[1]Removal pace breakdown'!W530</f>
        <v>6.5</v>
      </c>
      <c r="Y253" s="8">
        <f>'[1]Removal pace breakdown'!X530</f>
        <v>3</v>
      </c>
      <c r="Z253" s="8">
        <f>'[1]Removal pace breakdown'!Y530</f>
        <v>0</v>
      </c>
      <c r="AA253" s="16">
        <f>'[1]Removal pace breakdown'!Z530</f>
        <v>0.14000000000000001</v>
      </c>
      <c r="AB253" s="16">
        <f>'[1]Removal pace breakdown'!AA530</f>
        <v>0</v>
      </c>
      <c r="AC253" s="8">
        <f>'[1]Removal pace breakdown'!AB530</f>
        <v>1</v>
      </c>
      <c r="AD253" s="8">
        <f>'[1]Removal pace breakdown'!AC530</f>
        <v>3.3</v>
      </c>
      <c r="AE253" s="8">
        <f>'[1]Removal pace breakdown'!AD530</f>
        <v>0.1</v>
      </c>
      <c r="AF253" s="16">
        <f>'[1]Removal pace breakdown'!AE530</f>
        <v>0</v>
      </c>
      <c r="AG253" s="16">
        <f>'[1]Removal pace breakdown'!AF530</f>
        <v>1</v>
      </c>
      <c r="AH253" s="8">
        <f>'[1]Removal pace breakdown'!AG530</f>
        <v>0.3</v>
      </c>
      <c r="AI253" s="8">
        <f>'[1]Removal pace breakdown'!AH530</f>
        <v>9</v>
      </c>
      <c r="AJ253" s="8">
        <f>'[1]Removal pace breakdown'!AI530</f>
        <v>1.48</v>
      </c>
      <c r="AK253" s="8">
        <f>'[1]Removal pace breakdown'!AJ530</f>
        <v>0</v>
      </c>
      <c r="AL253" s="97">
        <f>'[1]Removal pace breakdown'!AK530</f>
        <v>9.5</v>
      </c>
      <c r="AM253" s="8">
        <f>'[1]Removal pace breakdown'!AL530</f>
        <v>3.5</v>
      </c>
      <c r="AN253" s="8">
        <f>'[1]Removal pace breakdown'!AM530</f>
        <v>0.6</v>
      </c>
      <c r="AO253" s="8">
        <f>'[1]Removal pace breakdown'!AN530</f>
        <v>0</v>
      </c>
      <c r="AP253" s="8">
        <f>'[1]Removal pace breakdown'!AO530</f>
        <v>1</v>
      </c>
      <c r="AQ253" s="8">
        <f>'[1]Removal pace breakdown'!AP530</f>
        <v>3.05</v>
      </c>
      <c r="AR253" s="17">
        <f t="shared" ref="AR253:AR254" si="188">SUM(C253:AQ253)</f>
        <v>303.96000000000009</v>
      </c>
      <c r="AS253" s="17">
        <f t="shared" ref="AS253:AS254" si="189">SUM(L253,O253,AD253,AJ253)</f>
        <v>24.130000000000003</v>
      </c>
      <c r="AT253" s="17">
        <f t="shared" ref="AT253:AT254" si="190">SUM(E253,F253,H253,Z253,AL253)</f>
        <v>86.5</v>
      </c>
      <c r="AU253" s="17">
        <f t="shared" ref="AU253:AU254" si="191">SUM(C253,D253,I253,M253,AN253,AQ253,AO253,AE253)</f>
        <v>74.689999999999984</v>
      </c>
      <c r="AV253" s="17">
        <f t="shared" ref="AV253:AV254" si="192">SUM(G253,K253,N253,P253,Q253,R253,U253,V253,Y253,AH253,AK253,AM253,AP253,AI253,AC253,T253)</f>
        <v>86.4</v>
      </c>
      <c r="AW253" s="17">
        <f t="shared" ref="AW253:AW254" si="193">SUM(J253,S253,W253,X253,AA253,AB253,AF253,AG253)</f>
        <v>32.24</v>
      </c>
      <c r="AX253" s="63">
        <f t="shared" ref="AX253:AX254" si="194">AR253*7</f>
        <v>2127.7200000000007</v>
      </c>
    </row>
    <row r="254" spans="1:50">
      <c r="A254" s="56" t="str">
        <f t="shared" si="187"/>
        <v>20211</v>
      </c>
      <c r="B254" s="15">
        <f>'[1]Removal pace breakdown'!A531</f>
        <v>44197</v>
      </c>
      <c r="C254" s="8">
        <f>'[1]Removal pace breakdown'!B531</f>
        <v>29.5</v>
      </c>
      <c r="D254" s="8">
        <f>'[1]Removal pace breakdown'!C531</f>
        <v>20</v>
      </c>
      <c r="E254" s="96">
        <f>'[1]Removal pace breakdown'!D531</f>
        <v>27.5</v>
      </c>
      <c r="F254" s="95">
        <f>'[1]Removal pace breakdown'!E531</f>
        <v>24.5</v>
      </c>
      <c r="G254" s="8">
        <f>'[1]Removal pace breakdown'!F531</f>
        <v>15.5</v>
      </c>
      <c r="H254" s="8">
        <f>'[1]Removal pace breakdown'!G531</f>
        <v>24</v>
      </c>
      <c r="I254" s="8">
        <f>'[1]Removal pace breakdown'!H531</f>
        <v>10</v>
      </c>
      <c r="J254" s="16">
        <f>'[1]Removal pace breakdown'!I531</f>
        <v>14.6</v>
      </c>
      <c r="K254" s="8">
        <f>'[1]Removal pace breakdown'!J531</f>
        <v>7.3</v>
      </c>
      <c r="L254" s="8">
        <f>'[1]Removal pace breakdown'!K531</f>
        <v>5</v>
      </c>
      <c r="M254" s="8">
        <f>'[1]Removal pace breakdown'!L531</f>
        <v>2</v>
      </c>
      <c r="N254" s="8">
        <f>'[1]Removal pace breakdown'!M531</f>
        <v>12</v>
      </c>
      <c r="O254" s="8">
        <f>'[1]Removal pace breakdown'!N531</f>
        <v>13</v>
      </c>
      <c r="P254" s="8">
        <f>'[1]Removal pace breakdown'!O531</f>
        <v>8.3000000000000007</v>
      </c>
      <c r="Q254" s="8">
        <f>'[1]Removal pace breakdown'!P531</f>
        <v>0</v>
      </c>
      <c r="R254" s="8">
        <f>'[1]Removal pace breakdown'!Q531</f>
        <v>2.5</v>
      </c>
      <c r="S254" s="16">
        <f>'[1]Removal pace breakdown'!R531</f>
        <v>5.83</v>
      </c>
      <c r="T254" s="8">
        <f>'[1]Removal pace breakdown'!S531</f>
        <v>0</v>
      </c>
      <c r="U254" s="8">
        <f>'[1]Removal pace breakdown'!T531</f>
        <v>1.6</v>
      </c>
      <c r="V254" s="97">
        <f>'[1]Removal pace breakdown'!U531</f>
        <v>13</v>
      </c>
      <c r="W254" s="16">
        <f>'[1]Removal pace breakdown'!V531</f>
        <v>1.5</v>
      </c>
      <c r="X254" s="16">
        <f>'[1]Removal pace breakdown'!W531</f>
        <v>6</v>
      </c>
      <c r="Y254" s="8">
        <f>'[1]Removal pace breakdown'!X531</f>
        <v>3</v>
      </c>
      <c r="Z254" s="8">
        <f>'[1]Removal pace breakdown'!Y531</f>
        <v>0</v>
      </c>
      <c r="AA254" s="16">
        <f>'[1]Removal pace breakdown'!Z531</f>
        <v>0.2</v>
      </c>
      <c r="AB254" s="16">
        <f>'[1]Removal pace breakdown'!AA531</f>
        <v>0</v>
      </c>
      <c r="AC254" s="8">
        <f>'[1]Removal pace breakdown'!AB531</f>
        <v>0</v>
      </c>
      <c r="AD254" s="8">
        <f>'[1]Removal pace breakdown'!AC531</f>
        <v>3</v>
      </c>
      <c r="AE254" s="8">
        <f>'[1]Removal pace breakdown'!AD531</f>
        <v>7.0000000000000007E-2</v>
      </c>
      <c r="AF254" s="16">
        <f>'[1]Removal pace breakdown'!AE531</f>
        <v>0</v>
      </c>
      <c r="AG254" s="16">
        <f>'[1]Removal pace breakdown'!AF531</f>
        <v>1</v>
      </c>
      <c r="AH254" s="8">
        <f>'[1]Removal pace breakdown'!AG531</f>
        <v>0.4</v>
      </c>
      <c r="AI254" s="8">
        <f>'[1]Removal pace breakdown'!AH531</f>
        <v>9</v>
      </c>
      <c r="AJ254" s="8">
        <f>'[1]Removal pace breakdown'!AI531</f>
        <v>1.5</v>
      </c>
      <c r="AK254" s="8">
        <f>'[1]Removal pace breakdown'!AJ531</f>
        <v>0</v>
      </c>
      <c r="AL254" s="97">
        <f>'[1]Removal pace breakdown'!AK531</f>
        <v>8.5</v>
      </c>
      <c r="AM254" s="8">
        <f>'[1]Removal pace breakdown'!AL531</f>
        <v>3</v>
      </c>
      <c r="AN254" s="8">
        <f>'[1]Removal pace breakdown'!AM531</f>
        <v>0.4</v>
      </c>
      <c r="AO254" s="8">
        <f>'[1]Removal pace breakdown'!AN531</f>
        <v>0</v>
      </c>
      <c r="AP254" s="8">
        <f>'[1]Removal pace breakdown'!AO531</f>
        <v>1</v>
      </c>
      <c r="AQ254" s="8">
        <f>'[1]Removal pace breakdown'!AP531</f>
        <v>5.4</v>
      </c>
      <c r="AR254" s="17">
        <f t="shared" si="188"/>
        <v>280.09999999999997</v>
      </c>
      <c r="AS254" s="17">
        <f t="shared" si="189"/>
        <v>22.5</v>
      </c>
      <c r="AT254" s="17">
        <f t="shared" si="190"/>
        <v>84.5</v>
      </c>
      <c r="AU254" s="17">
        <f t="shared" si="191"/>
        <v>67.36999999999999</v>
      </c>
      <c r="AV254" s="17">
        <f t="shared" si="192"/>
        <v>76.599999999999994</v>
      </c>
      <c r="AW254" s="17">
        <f t="shared" si="193"/>
        <v>29.13</v>
      </c>
      <c r="AX254" s="63">
        <f t="shared" si="194"/>
        <v>1960.6999999999998</v>
      </c>
    </row>
    <row r="255" spans="1:50">
      <c r="A255" s="56" t="str">
        <f t="shared" ref="A255" si="195">YEAR(B255)&amp;WEEKNUM(B255)</f>
        <v>20212</v>
      </c>
      <c r="B255" s="15">
        <f>'[1]Removal pace breakdown'!A532</f>
        <v>44204</v>
      </c>
      <c r="C255" s="8">
        <f>'[1]Removal pace breakdown'!B532</f>
        <v>27</v>
      </c>
      <c r="D255" s="8">
        <f>'[1]Removal pace breakdown'!C532</f>
        <v>21</v>
      </c>
      <c r="E255" s="96">
        <f>'[1]Removal pace breakdown'!D532</f>
        <v>33.299999999999997</v>
      </c>
      <c r="F255" s="95">
        <f>'[1]Removal pace breakdown'!E532</f>
        <v>29</v>
      </c>
      <c r="G255" s="8">
        <f>'[1]Removal pace breakdown'!F532</f>
        <v>15</v>
      </c>
      <c r="H255" s="8">
        <f>'[1]Removal pace breakdown'!G532</f>
        <v>23.5</v>
      </c>
      <c r="I255" s="8">
        <f>'[1]Removal pace breakdown'!H532</f>
        <v>13.5</v>
      </c>
      <c r="J255" s="16">
        <f>'[1]Removal pace breakdown'!I532</f>
        <v>14</v>
      </c>
      <c r="K255" s="8">
        <f>'[1]Removal pace breakdown'!J532</f>
        <v>8.1999999999999993</v>
      </c>
      <c r="L255" s="8">
        <f>'[1]Removal pace breakdown'!K532</f>
        <v>5.5</v>
      </c>
      <c r="M255" s="8">
        <f>'[1]Removal pace breakdown'!L532</f>
        <v>6</v>
      </c>
      <c r="N255" s="8">
        <f>'[1]Removal pace breakdown'!M532</f>
        <v>16.100000000000001</v>
      </c>
      <c r="O255" s="8">
        <f>'[1]Removal pace breakdown'!N532</f>
        <v>13</v>
      </c>
      <c r="P255" s="8">
        <f>'[1]Removal pace breakdown'!O532</f>
        <v>8</v>
      </c>
      <c r="Q255" s="8">
        <f>'[1]Removal pace breakdown'!P532</f>
        <v>0</v>
      </c>
      <c r="R255" s="8">
        <f>'[1]Removal pace breakdown'!Q532</f>
        <v>2.8</v>
      </c>
      <c r="S255" s="16">
        <f>'[1]Removal pace breakdown'!R532</f>
        <v>6.2</v>
      </c>
      <c r="T255" s="8">
        <f>'[1]Removal pace breakdown'!S532</f>
        <v>0</v>
      </c>
      <c r="U255" s="8">
        <f>'[1]Removal pace breakdown'!T532</f>
        <v>1.1399999999999999</v>
      </c>
      <c r="V255" s="97">
        <f>'[1]Removal pace breakdown'!U532</f>
        <v>15.6</v>
      </c>
      <c r="W255" s="16">
        <f>'[1]Removal pace breakdown'!V532</f>
        <v>1.5</v>
      </c>
      <c r="X255" s="16">
        <f>'[1]Removal pace breakdown'!W532</f>
        <v>5.5</v>
      </c>
      <c r="Y255" s="8">
        <f>'[1]Removal pace breakdown'!X532</f>
        <v>2.5</v>
      </c>
      <c r="Z255" s="8">
        <f>'[1]Removal pace breakdown'!Y532</f>
        <v>0</v>
      </c>
      <c r="AA255" s="16">
        <f>'[1]Removal pace breakdown'!Z532</f>
        <v>0.2</v>
      </c>
      <c r="AB255" s="16">
        <f>'[1]Removal pace breakdown'!AA532</f>
        <v>0</v>
      </c>
      <c r="AC255" s="8">
        <f>'[1]Removal pace breakdown'!AB532</f>
        <v>0</v>
      </c>
      <c r="AD255" s="8">
        <f>'[1]Removal pace breakdown'!AC532</f>
        <v>2.8</v>
      </c>
      <c r="AE255" s="8">
        <f>'[1]Removal pace breakdown'!AD532</f>
        <v>7.0000000000000007E-2</v>
      </c>
      <c r="AF255" s="16">
        <f>'[1]Removal pace breakdown'!AE532</f>
        <v>0</v>
      </c>
      <c r="AG255" s="16">
        <f>'[1]Removal pace breakdown'!AF532</f>
        <v>1</v>
      </c>
      <c r="AH255" s="8">
        <f>'[1]Removal pace breakdown'!AG532</f>
        <v>0.28000000000000003</v>
      </c>
      <c r="AI255" s="8">
        <f>'[1]Removal pace breakdown'!AH532</f>
        <v>9</v>
      </c>
      <c r="AJ255" s="8">
        <f>'[1]Removal pace breakdown'!AI532</f>
        <v>1.4</v>
      </c>
      <c r="AK255" s="8">
        <f>'[1]Removal pace breakdown'!AJ532</f>
        <v>0</v>
      </c>
      <c r="AL255" s="97">
        <f>'[1]Removal pace breakdown'!AK532</f>
        <v>9</v>
      </c>
      <c r="AM255" s="8">
        <f>'[1]Removal pace breakdown'!AL532</f>
        <v>3</v>
      </c>
      <c r="AN255" s="8">
        <f>'[1]Removal pace breakdown'!AM532</f>
        <v>0.4</v>
      </c>
      <c r="AO255" s="8">
        <f>'[1]Removal pace breakdown'!AN532</f>
        <v>0</v>
      </c>
      <c r="AP255" s="8">
        <f>'[1]Removal pace breakdown'!AO532</f>
        <v>1</v>
      </c>
      <c r="AQ255" s="8">
        <f>'[1]Removal pace breakdown'!AP532</f>
        <v>5.77</v>
      </c>
      <c r="AR255" s="17">
        <f t="shared" ref="AR255" si="196">SUM(C255:AQ255)</f>
        <v>302.25999999999988</v>
      </c>
      <c r="AS255" s="17">
        <f t="shared" ref="AS255" si="197">SUM(L255,O255,AD255,AJ255)</f>
        <v>22.7</v>
      </c>
      <c r="AT255" s="17">
        <f t="shared" ref="AT255" si="198">SUM(E255,F255,H255,Z255,AL255)</f>
        <v>94.8</v>
      </c>
      <c r="AU255" s="17">
        <f t="shared" ref="AU255" si="199">SUM(C255,D255,I255,M255,AN255,AQ255,AO255,AE255)</f>
        <v>73.739999999999995</v>
      </c>
      <c r="AV255" s="17">
        <f t="shared" ref="AV255" si="200">SUM(G255,K255,N255,P255,Q255,R255,U255,V255,Y255,AH255,AK255,AM255,AP255,AI255,AC255,T255)</f>
        <v>82.61999999999999</v>
      </c>
      <c r="AW255" s="17">
        <f t="shared" ref="AW255" si="201">SUM(J255,S255,W255,X255,AA255,AB255,AF255,AG255)</f>
        <v>28.4</v>
      </c>
      <c r="AX255" s="63">
        <f t="shared" ref="AX255" si="202">AR255*7</f>
        <v>2115.8199999999993</v>
      </c>
    </row>
    <row r="256" spans="1:50">
      <c r="A256" s="56" t="str">
        <f t="shared" ref="A256" si="203">YEAR(B256)&amp;WEEKNUM(B256)</f>
        <v>20213</v>
      </c>
      <c r="B256" s="15">
        <f>'[1]Removal pace breakdown'!A533</f>
        <v>44211</v>
      </c>
      <c r="C256" s="8">
        <f>'[1]Removal pace breakdown'!B533</f>
        <v>26</v>
      </c>
      <c r="D256" s="8">
        <f>'[1]Removal pace breakdown'!C533</f>
        <v>23.1</v>
      </c>
      <c r="E256" s="96">
        <f>'[1]Removal pace breakdown'!D533</f>
        <v>30</v>
      </c>
      <c r="F256" s="95">
        <f>'[1]Removal pace breakdown'!E533</f>
        <v>30</v>
      </c>
      <c r="G256" s="8">
        <f>'[1]Removal pace breakdown'!F533</f>
        <v>14</v>
      </c>
      <c r="H256" s="8">
        <f>'[1]Removal pace breakdown'!G533</f>
        <v>21.5</v>
      </c>
      <c r="I256" s="8">
        <f>'[1]Removal pace breakdown'!H533</f>
        <v>12.5</v>
      </c>
      <c r="J256" s="16">
        <f>'[1]Removal pace breakdown'!I533</f>
        <v>13.5</v>
      </c>
      <c r="K256" s="8">
        <f>'[1]Removal pace breakdown'!J533</f>
        <v>8.1999999999999993</v>
      </c>
      <c r="L256" s="8">
        <f>'[1]Removal pace breakdown'!K533</f>
        <v>5.3</v>
      </c>
      <c r="M256" s="8">
        <f>'[1]Removal pace breakdown'!L533</f>
        <v>6</v>
      </c>
      <c r="N256" s="8">
        <f>'[1]Removal pace breakdown'!M533</f>
        <v>16</v>
      </c>
      <c r="O256" s="8">
        <f>'[1]Removal pace breakdown'!N533</f>
        <v>10.7</v>
      </c>
      <c r="P256" s="8">
        <f>'[1]Removal pace breakdown'!O533</f>
        <v>8</v>
      </c>
      <c r="Q256" s="8">
        <f>'[1]Removal pace breakdown'!P533</f>
        <v>0</v>
      </c>
      <c r="R256" s="8">
        <f>'[1]Removal pace breakdown'!Q533</f>
        <v>3</v>
      </c>
      <c r="S256" s="16">
        <f>'[1]Removal pace breakdown'!R533</f>
        <v>6.43</v>
      </c>
      <c r="T256" s="8">
        <f>'[1]Removal pace breakdown'!S533</f>
        <v>0</v>
      </c>
      <c r="U256" s="8">
        <f>'[1]Removal pace breakdown'!T533</f>
        <v>2</v>
      </c>
      <c r="V256" s="97">
        <f>'[1]Removal pace breakdown'!U533</f>
        <v>15</v>
      </c>
      <c r="W256" s="16">
        <f>'[1]Removal pace breakdown'!V533</f>
        <v>1.5</v>
      </c>
      <c r="X256" s="16">
        <f>'[1]Removal pace breakdown'!W533</f>
        <v>6.5</v>
      </c>
      <c r="Y256" s="8">
        <f>'[1]Removal pace breakdown'!X533</f>
        <v>3</v>
      </c>
      <c r="Z256" s="8">
        <f>'[1]Removal pace breakdown'!Y533</f>
        <v>0</v>
      </c>
      <c r="AA256" s="16">
        <f>'[1]Removal pace breakdown'!Z533</f>
        <v>0.1</v>
      </c>
      <c r="AB256" s="16">
        <f>'[1]Removal pace breakdown'!AA533</f>
        <v>0</v>
      </c>
      <c r="AC256" s="8">
        <f>'[1]Removal pace breakdown'!AB533</f>
        <v>0</v>
      </c>
      <c r="AD256" s="8">
        <f>'[1]Removal pace breakdown'!AC533</f>
        <v>1.7</v>
      </c>
      <c r="AE256" s="8">
        <f>'[1]Removal pace breakdown'!AD533</f>
        <v>0.17</v>
      </c>
      <c r="AF256" s="16">
        <f>'[1]Removal pace breakdown'!AE533</f>
        <v>0</v>
      </c>
      <c r="AG256" s="16">
        <f>'[1]Removal pace breakdown'!AF533</f>
        <v>1</v>
      </c>
      <c r="AH256" s="8">
        <f>'[1]Removal pace breakdown'!AG533</f>
        <v>0.3</v>
      </c>
      <c r="AI256" s="8">
        <f>'[1]Removal pace breakdown'!AH533</f>
        <v>9</v>
      </c>
      <c r="AJ256" s="8">
        <f>'[1]Removal pace breakdown'!AI533</f>
        <v>1.5</v>
      </c>
      <c r="AK256" s="8">
        <f>'[1]Removal pace breakdown'!AJ533</f>
        <v>0</v>
      </c>
      <c r="AL256" s="97">
        <f>'[1]Removal pace breakdown'!AK533</f>
        <v>9</v>
      </c>
      <c r="AM256" s="8">
        <f>'[1]Removal pace breakdown'!AL533</f>
        <v>3</v>
      </c>
      <c r="AN256" s="8">
        <f>'[1]Removal pace breakdown'!AM533</f>
        <v>0.3</v>
      </c>
      <c r="AO256" s="8">
        <f>'[1]Removal pace breakdown'!AN533</f>
        <v>0</v>
      </c>
      <c r="AP256" s="8">
        <f>'[1]Removal pace breakdown'!AO533</f>
        <v>1</v>
      </c>
      <c r="AQ256" s="8">
        <f>'[1]Removal pace breakdown'!AP533</f>
        <v>7.2</v>
      </c>
      <c r="AR256" s="17">
        <f t="shared" ref="AR256" si="204">SUM(C256:AQ256)</f>
        <v>296.50000000000006</v>
      </c>
      <c r="AS256" s="17">
        <f t="shared" ref="AS256" si="205">SUM(L256,O256,AD256,AJ256)</f>
        <v>19.2</v>
      </c>
      <c r="AT256" s="17">
        <f t="shared" ref="AT256" si="206">SUM(E256,F256,H256,Z256,AL256)</f>
        <v>90.5</v>
      </c>
      <c r="AU256" s="17">
        <f t="shared" ref="AU256" si="207">SUM(C256,D256,I256,M256,AN256,AQ256,AO256,AE256)</f>
        <v>75.27</v>
      </c>
      <c r="AV256" s="17">
        <f t="shared" ref="AV256" si="208">SUM(G256,K256,N256,P256,Q256,R256,U256,V256,Y256,AH256,AK256,AM256,AP256,AI256,AC256,T256)</f>
        <v>82.5</v>
      </c>
      <c r="AW256" s="17">
        <f t="shared" ref="AW256" si="209">SUM(J256,S256,W256,X256,AA256,AB256,AF256,AG256)</f>
        <v>29.03</v>
      </c>
      <c r="AX256" s="63">
        <f t="shared" ref="AX256" si="210">AR256*7</f>
        <v>2075.5000000000005</v>
      </c>
    </row>
    <row r="257" spans="1:50">
      <c r="A257" s="56" t="str">
        <f t="shared" ref="A257" si="211">YEAR(B257)&amp;WEEKNUM(B257)</f>
        <v>20214</v>
      </c>
      <c r="B257" s="15">
        <f>'[1]Removal pace breakdown'!A534</f>
        <v>44218</v>
      </c>
      <c r="C257" s="8">
        <f>'[1]Removal pace breakdown'!B534</f>
        <v>25</v>
      </c>
      <c r="D257" s="8">
        <f>'[1]Removal pace breakdown'!C534</f>
        <v>23</v>
      </c>
      <c r="E257" s="96">
        <f>'[1]Removal pace breakdown'!D534</f>
        <v>33.5</v>
      </c>
      <c r="F257" s="95">
        <f>'[1]Removal pace breakdown'!E534</f>
        <v>34</v>
      </c>
      <c r="G257" s="8">
        <f>'[1]Removal pace breakdown'!F534</f>
        <v>16</v>
      </c>
      <c r="H257" s="8">
        <f>'[1]Removal pace breakdown'!G534</f>
        <v>21</v>
      </c>
      <c r="I257" s="8">
        <f>'[1]Removal pace breakdown'!H534</f>
        <v>14.5</v>
      </c>
      <c r="J257" s="16">
        <f>'[1]Removal pace breakdown'!I534</f>
        <v>13</v>
      </c>
      <c r="K257" s="8">
        <f>'[1]Removal pace breakdown'!J534</f>
        <v>10.4</v>
      </c>
      <c r="L257" s="8">
        <f>'[1]Removal pace breakdown'!K534</f>
        <v>6.64</v>
      </c>
      <c r="M257" s="8">
        <f>'[1]Removal pace breakdown'!L534</f>
        <v>6.3</v>
      </c>
      <c r="N257" s="8">
        <f>'[1]Removal pace breakdown'!M534</f>
        <v>14.7</v>
      </c>
      <c r="O257" s="8">
        <f>'[1]Removal pace breakdown'!N534</f>
        <v>12</v>
      </c>
      <c r="P257" s="8">
        <f>'[1]Removal pace breakdown'!O534</f>
        <v>8.5</v>
      </c>
      <c r="Q257" s="8">
        <f>'[1]Removal pace breakdown'!P534</f>
        <v>0</v>
      </c>
      <c r="R257" s="8">
        <f>'[1]Removal pace breakdown'!Q534</f>
        <v>2.6</v>
      </c>
      <c r="S257" s="16">
        <f>'[1]Removal pace breakdown'!R534</f>
        <v>7.86</v>
      </c>
      <c r="T257" s="8">
        <f>'[1]Removal pace breakdown'!S534</f>
        <v>0</v>
      </c>
      <c r="U257" s="8">
        <f>'[1]Removal pace breakdown'!T534</f>
        <v>1.2</v>
      </c>
      <c r="V257" s="97">
        <f>'[1]Removal pace breakdown'!U534</f>
        <v>19.5</v>
      </c>
      <c r="W257" s="16">
        <f>'[1]Removal pace breakdown'!V534</f>
        <v>1.5</v>
      </c>
      <c r="X257" s="16">
        <f>'[1]Removal pace breakdown'!W534</f>
        <v>7.5</v>
      </c>
      <c r="Y257" s="8">
        <f>'[1]Removal pace breakdown'!X534</f>
        <v>3.8</v>
      </c>
      <c r="Z257" s="8">
        <f>'[1]Removal pace breakdown'!Y534</f>
        <v>0</v>
      </c>
      <c r="AA257" s="16">
        <f>'[1]Removal pace breakdown'!Z534</f>
        <v>0</v>
      </c>
      <c r="AB257" s="16">
        <f>'[1]Removal pace breakdown'!AA534</f>
        <v>0</v>
      </c>
      <c r="AC257" s="8">
        <f>'[1]Removal pace breakdown'!AB534</f>
        <v>0</v>
      </c>
      <c r="AD257" s="8">
        <f>'[1]Removal pace breakdown'!AC534</f>
        <v>2.1</v>
      </c>
      <c r="AE257" s="8">
        <f>'[1]Removal pace breakdown'!AD534</f>
        <v>0</v>
      </c>
      <c r="AF257" s="16">
        <f>'[1]Removal pace breakdown'!AE534</f>
        <v>0</v>
      </c>
      <c r="AG257" s="16">
        <f>'[1]Removal pace breakdown'!AF534</f>
        <v>1</v>
      </c>
      <c r="AH257" s="8">
        <f>'[1]Removal pace breakdown'!AG534</f>
        <v>0.4</v>
      </c>
      <c r="AI257" s="8">
        <f>'[1]Removal pace breakdown'!AH534</f>
        <v>9</v>
      </c>
      <c r="AJ257" s="8">
        <f>'[1]Removal pace breakdown'!AI534</f>
        <v>1.5</v>
      </c>
      <c r="AK257" s="8">
        <f>'[1]Removal pace breakdown'!AJ534</f>
        <v>0</v>
      </c>
      <c r="AL257" s="97">
        <f>'[1]Removal pace breakdown'!AK534</f>
        <v>9.5</v>
      </c>
      <c r="AM257" s="8">
        <f>'[1]Removal pace breakdown'!AL534</f>
        <v>3.5</v>
      </c>
      <c r="AN257" s="8">
        <f>'[1]Removal pace breakdown'!AM534</f>
        <v>0.5</v>
      </c>
      <c r="AO257" s="8">
        <f>'[1]Removal pace breakdown'!AN534</f>
        <v>0</v>
      </c>
      <c r="AP257" s="8">
        <f>'[1]Removal pace breakdown'!AO534</f>
        <v>1</v>
      </c>
      <c r="AQ257" s="8">
        <f>'[1]Removal pace breakdown'!AP534</f>
        <v>7.76</v>
      </c>
      <c r="AR257" s="17">
        <f t="shared" ref="AR257" si="212">SUM(C257:AQ257)</f>
        <v>318.76</v>
      </c>
      <c r="AS257" s="17">
        <f t="shared" ref="AS257" si="213">SUM(L257,O257,AD257,AJ257)</f>
        <v>22.240000000000002</v>
      </c>
      <c r="AT257" s="17">
        <f t="shared" ref="AT257" si="214">SUM(E257,F257,H257,Z257,AL257)</f>
        <v>98</v>
      </c>
      <c r="AU257" s="17">
        <f t="shared" ref="AU257" si="215">SUM(C257,D257,I257,M257,AN257,AQ257,AO257,AE257)</f>
        <v>77.06</v>
      </c>
      <c r="AV257" s="17">
        <f t="shared" ref="AV257" si="216">SUM(G257,K257,N257,P257,Q257,R257,U257,V257,Y257,AH257,AK257,AM257,AP257,AI257,AC257,T257)</f>
        <v>90.600000000000009</v>
      </c>
      <c r="AW257" s="17">
        <f t="shared" ref="AW257" si="217">SUM(J257,S257,W257,X257,AA257,AB257,AF257,AG257)</f>
        <v>30.86</v>
      </c>
      <c r="AX257" s="63">
        <f t="shared" ref="AX257" si="218">AR257*7</f>
        <v>2231.3199999999997</v>
      </c>
    </row>
    <row r="258" spans="1:50">
      <c r="A258" s="56" t="str">
        <f t="shared" ref="A258" si="219">YEAR(B258)&amp;WEEKNUM(B258)</f>
        <v>20215</v>
      </c>
      <c r="B258" s="15">
        <f>'[1]Removal pace breakdown'!A535</f>
        <v>44225</v>
      </c>
      <c r="C258" s="8">
        <f>'[1]Removal pace breakdown'!B535</f>
        <v>25.5</v>
      </c>
      <c r="D258" s="8">
        <f>'[1]Removal pace breakdown'!C535</f>
        <v>24</v>
      </c>
      <c r="E258" s="96">
        <f>'[1]Removal pace breakdown'!D535</f>
        <v>26</v>
      </c>
      <c r="F258" s="95">
        <f>'[1]Removal pace breakdown'!E535</f>
        <v>27</v>
      </c>
      <c r="G258" s="8">
        <f>'[1]Removal pace breakdown'!F535</f>
        <v>15</v>
      </c>
      <c r="H258" s="8">
        <f>'[1]Removal pace breakdown'!G535</f>
        <v>26</v>
      </c>
      <c r="I258" s="8">
        <f>'[1]Removal pace breakdown'!H535</f>
        <v>16</v>
      </c>
      <c r="J258" s="16">
        <f>'[1]Removal pace breakdown'!I535</f>
        <v>11</v>
      </c>
      <c r="K258" s="8">
        <f>'[1]Removal pace breakdown'!J535</f>
        <v>9.6999999999999993</v>
      </c>
      <c r="L258" s="8">
        <f>'[1]Removal pace breakdown'!K535</f>
        <v>7.9</v>
      </c>
      <c r="M258" s="8">
        <f>'[1]Removal pace breakdown'!L535</f>
        <v>2.86</v>
      </c>
      <c r="N258" s="8">
        <f>'[1]Removal pace breakdown'!M535</f>
        <v>14.2</v>
      </c>
      <c r="O258" s="8">
        <f>'[1]Removal pace breakdown'!N535</f>
        <v>11</v>
      </c>
      <c r="P258" s="8">
        <f>'[1]Removal pace breakdown'!O535</f>
        <v>8.5</v>
      </c>
      <c r="Q258" s="8">
        <f>'[1]Removal pace breakdown'!P535</f>
        <v>0</v>
      </c>
      <c r="R258" s="8">
        <f>'[1]Removal pace breakdown'!Q535</f>
        <v>2.5</v>
      </c>
      <c r="S258" s="16">
        <f>'[1]Removal pace breakdown'!R535</f>
        <v>6.71</v>
      </c>
      <c r="T258" s="8">
        <f>'[1]Removal pace breakdown'!S535</f>
        <v>0</v>
      </c>
      <c r="U258" s="8">
        <f>'[1]Removal pace breakdown'!T535</f>
        <v>1.9</v>
      </c>
      <c r="V258" s="97">
        <f>'[1]Removal pace breakdown'!U535</f>
        <v>18.7</v>
      </c>
      <c r="W258" s="16">
        <f>'[1]Removal pace breakdown'!V535</f>
        <v>1.5</v>
      </c>
      <c r="X258" s="16">
        <f>'[1]Removal pace breakdown'!W535</f>
        <v>8</v>
      </c>
      <c r="Y258" s="8">
        <f>'[1]Removal pace breakdown'!X535</f>
        <v>3.3</v>
      </c>
      <c r="Z258" s="8">
        <f>'[1]Removal pace breakdown'!Y535</f>
        <v>0</v>
      </c>
      <c r="AA258" s="16">
        <f>'[1]Removal pace breakdown'!Z535</f>
        <v>7.0000000000000007E-2</v>
      </c>
      <c r="AB258" s="16">
        <f>'[1]Removal pace breakdown'!AA535</f>
        <v>0</v>
      </c>
      <c r="AC258" s="8">
        <f>'[1]Removal pace breakdown'!AB535</f>
        <v>0</v>
      </c>
      <c r="AD258" s="8">
        <f>'[1]Removal pace breakdown'!AC535</f>
        <v>2.8</v>
      </c>
      <c r="AE258" s="8">
        <f>'[1]Removal pace breakdown'!AD535</f>
        <v>0</v>
      </c>
      <c r="AF258" s="16">
        <f>'[1]Removal pace breakdown'!AE535</f>
        <v>0</v>
      </c>
      <c r="AG258" s="16">
        <f>'[1]Removal pace breakdown'!AF535</f>
        <v>1</v>
      </c>
      <c r="AH258" s="8">
        <f>'[1]Removal pace breakdown'!AG535</f>
        <v>0.5</v>
      </c>
      <c r="AI258" s="8">
        <f>'[1]Removal pace breakdown'!AH535</f>
        <v>9</v>
      </c>
      <c r="AJ258" s="8">
        <f>'[1]Removal pace breakdown'!AI535</f>
        <v>1.5</v>
      </c>
      <c r="AK258" s="8">
        <f>'[1]Removal pace breakdown'!AJ535</f>
        <v>0</v>
      </c>
      <c r="AL258" s="97">
        <f>'[1]Removal pace breakdown'!AK535</f>
        <v>10</v>
      </c>
      <c r="AM258" s="8">
        <f>'[1]Removal pace breakdown'!AL535</f>
        <v>3</v>
      </c>
      <c r="AN258" s="8">
        <f>'[1]Removal pace breakdown'!AM535</f>
        <v>0.5</v>
      </c>
      <c r="AO258" s="8">
        <f>'[1]Removal pace breakdown'!AN535</f>
        <v>0</v>
      </c>
      <c r="AP258" s="8">
        <f>'[1]Removal pace breakdown'!AO535</f>
        <v>1</v>
      </c>
      <c r="AQ258" s="8">
        <f>'[1]Removal pace breakdown'!AP535</f>
        <v>7.43</v>
      </c>
      <c r="AR258" s="17">
        <f t="shared" ref="AR258" si="220">SUM(C258:AQ258)</f>
        <v>304.07000000000005</v>
      </c>
      <c r="AS258" s="17">
        <f t="shared" ref="AS258" si="221">SUM(L258,O258,AD258,AJ258)</f>
        <v>23.2</v>
      </c>
      <c r="AT258" s="17">
        <f t="shared" ref="AT258" si="222">SUM(E258,F258,H258,Z258,AL258)</f>
        <v>89</v>
      </c>
      <c r="AU258" s="17">
        <f t="shared" ref="AU258" si="223">SUM(C258,D258,I258,M258,AN258,AQ258,AO258,AE258)</f>
        <v>76.289999999999992</v>
      </c>
      <c r="AV258" s="17">
        <f t="shared" ref="AV258" si="224">SUM(G258,K258,N258,P258,Q258,R258,U258,V258,Y258,AH258,AK258,AM258,AP258,AI258,AC258,T258)</f>
        <v>87.3</v>
      </c>
      <c r="AW258" s="17">
        <f t="shared" ref="AW258" si="225">SUM(J258,S258,W258,X258,AA258,AB258,AF258,AG258)</f>
        <v>28.28</v>
      </c>
      <c r="AX258" s="63">
        <f t="shared" ref="AX258" si="226">AR258*7</f>
        <v>2128.4900000000002</v>
      </c>
    </row>
    <row r="259" spans="1:50">
      <c r="A259" s="56" t="str">
        <f t="shared" ref="A259" si="227">YEAR(B259)&amp;WEEKNUM(B259)</f>
        <v>20216</v>
      </c>
      <c r="B259" s="15">
        <f>'[1]Removal pace breakdown'!A536</f>
        <v>44232</v>
      </c>
      <c r="C259" s="8">
        <f>'[1]Removal pace breakdown'!B536</f>
        <v>27</v>
      </c>
      <c r="D259" s="8">
        <f>'[1]Removal pace breakdown'!C536</f>
        <v>22.5</v>
      </c>
      <c r="E259" s="96">
        <f>'[1]Removal pace breakdown'!D536</f>
        <v>31.5</v>
      </c>
      <c r="F259" s="95">
        <f>'[1]Removal pace breakdown'!E536</f>
        <v>40</v>
      </c>
      <c r="G259" s="8">
        <f>'[1]Removal pace breakdown'!F536</f>
        <v>16.5</v>
      </c>
      <c r="H259" s="8">
        <f>'[1]Removal pace breakdown'!G536</f>
        <v>26</v>
      </c>
      <c r="I259" s="8">
        <f>'[1]Removal pace breakdown'!H536</f>
        <v>15.2</v>
      </c>
      <c r="J259" s="16">
        <f>'[1]Removal pace breakdown'!I536</f>
        <v>14</v>
      </c>
      <c r="K259" s="8">
        <f>'[1]Removal pace breakdown'!J536</f>
        <v>9.1999999999999993</v>
      </c>
      <c r="L259" s="8">
        <f>'[1]Removal pace breakdown'!K536</f>
        <v>8.36</v>
      </c>
      <c r="M259" s="8">
        <f>'[1]Removal pace breakdown'!L536</f>
        <v>5</v>
      </c>
      <c r="N259" s="8">
        <f>'[1]Removal pace breakdown'!M536</f>
        <v>16.600000000000001</v>
      </c>
      <c r="O259" s="8">
        <f>'[1]Removal pace breakdown'!N536</f>
        <v>12</v>
      </c>
      <c r="P259" s="8">
        <f>'[1]Removal pace breakdown'!O536</f>
        <v>10</v>
      </c>
      <c r="Q259" s="8">
        <f>'[1]Removal pace breakdown'!P536</f>
        <v>0</v>
      </c>
      <c r="R259" s="8">
        <f>'[1]Removal pace breakdown'!Q536</f>
        <v>2.2000000000000002</v>
      </c>
      <c r="S259" s="16">
        <f>'[1]Removal pace breakdown'!R536</f>
        <v>7</v>
      </c>
      <c r="T259" s="8">
        <f>'[1]Removal pace breakdown'!S536</f>
        <v>0</v>
      </c>
      <c r="U259" s="8">
        <f>'[1]Removal pace breakdown'!T536</f>
        <v>1.7</v>
      </c>
      <c r="V259" s="97">
        <f>'[1]Removal pace breakdown'!U536</f>
        <v>15.5</v>
      </c>
      <c r="W259" s="16">
        <f>'[1]Removal pace breakdown'!V536</f>
        <v>1.5</v>
      </c>
      <c r="X259" s="16">
        <f>'[1]Removal pace breakdown'!W536</f>
        <v>6.7</v>
      </c>
      <c r="Y259" s="8">
        <f>'[1]Removal pace breakdown'!X536</f>
        <v>3</v>
      </c>
      <c r="Z259" s="8">
        <f>'[1]Removal pace breakdown'!Y536</f>
        <v>0</v>
      </c>
      <c r="AA259" s="16">
        <f>'[1]Removal pace breakdown'!Z536</f>
        <v>0.09</v>
      </c>
      <c r="AB259" s="16">
        <f>'[1]Removal pace breakdown'!AA536</f>
        <v>0</v>
      </c>
      <c r="AC259" s="8">
        <f>'[1]Removal pace breakdown'!AB536</f>
        <v>0</v>
      </c>
      <c r="AD259" s="8">
        <f>'[1]Removal pace breakdown'!AC536</f>
        <v>2.7</v>
      </c>
      <c r="AE259" s="8">
        <f>'[1]Removal pace breakdown'!AD536</f>
        <v>0</v>
      </c>
      <c r="AF259" s="16">
        <f>'[1]Removal pace breakdown'!AE536</f>
        <v>0</v>
      </c>
      <c r="AG259" s="16">
        <f>'[1]Removal pace breakdown'!AF536</f>
        <v>1</v>
      </c>
      <c r="AH259" s="8">
        <f>'[1]Removal pace breakdown'!AG536</f>
        <v>0.4</v>
      </c>
      <c r="AI259" s="8">
        <f>'[1]Removal pace breakdown'!AH536</f>
        <v>9</v>
      </c>
      <c r="AJ259" s="8">
        <f>'[1]Removal pace breakdown'!AI536</f>
        <v>1.5</v>
      </c>
      <c r="AK259" s="8">
        <f>'[1]Removal pace breakdown'!AJ536</f>
        <v>0</v>
      </c>
      <c r="AL259" s="97">
        <f>'[1]Removal pace breakdown'!AK536</f>
        <v>10</v>
      </c>
      <c r="AM259" s="8">
        <f>'[1]Removal pace breakdown'!AL536</f>
        <v>2.5</v>
      </c>
      <c r="AN259" s="8">
        <f>'[1]Removal pace breakdown'!AM536</f>
        <v>0.5</v>
      </c>
      <c r="AO259" s="8">
        <f>'[1]Removal pace breakdown'!AN536</f>
        <v>0</v>
      </c>
      <c r="AP259" s="8">
        <f>'[1]Removal pace breakdown'!AO536</f>
        <v>1</v>
      </c>
      <c r="AQ259" s="8">
        <f>'[1]Removal pace breakdown'!AP536</f>
        <v>7.86</v>
      </c>
      <c r="AR259" s="17">
        <f t="shared" ref="AR259" si="228">SUM(C259:AQ259)</f>
        <v>328.00999999999993</v>
      </c>
      <c r="AS259" s="17">
        <f t="shared" ref="AS259" si="229">SUM(L259,O259,AD259,AJ259)</f>
        <v>24.56</v>
      </c>
      <c r="AT259" s="17">
        <f t="shared" ref="AT259" si="230">SUM(E259,F259,H259,Z259,AL259)</f>
        <v>107.5</v>
      </c>
      <c r="AU259" s="17">
        <f t="shared" ref="AU259" si="231">SUM(C259,D259,I259,M259,AN259,AQ259,AO259,AE259)</f>
        <v>78.06</v>
      </c>
      <c r="AV259" s="17">
        <f t="shared" ref="AV259" si="232">SUM(G259,K259,N259,P259,Q259,R259,U259,V259,Y259,AH259,AK259,AM259,AP259,AI259,AC259,T259)</f>
        <v>87.600000000000009</v>
      </c>
      <c r="AW259" s="17">
        <f t="shared" ref="AW259" si="233">SUM(J259,S259,W259,X259,AA259,AB259,AF259,AG259)</f>
        <v>30.29</v>
      </c>
      <c r="AX259" s="63">
        <f t="shared" ref="AX259" si="234">AR259*7</f>
        <v>2296.0699999999997</v>
      </c>
    </row>
    <row r="260" spans="1:50">
      <c r="A260" s="56" t="str">
        <f t="shared" ref="A260" si="235">YEAR(B260)&amp;WEEKNUM(B260)</f>
        <v>20218</v>
      </c>
      <c r="B260" s="15">
        <f>'[1]Removal pace breakdown'!A537</f>
        <v>44246</v>
      </c>
      <c r="C260" s="8">
        <f>'[1]Removal pace breakdown'!B537</f>
        <v>21</v>
      </c>
      <c r="D260" s="8">
        <f>'[1]Removal pace breakdown'!C537</f>
        <v>21</v>
      </c>
      <c r="E260" s="96">
        <f>'[1]Removal pace breakdown'!D537</f>
        <v>31</v>
      </c>
      <c r="F260" s="95">
        <f>'[1]Removal pace breakdown'!E537</f>
        <v>29</v>
      </c>
      <c r="G260" s="8">
        <f>'[1]Removal pace breakdown'!F537</f>
        <v>13</v>
      </c>
      <c r="H260" s="8">
        <f>'[1]Removal pace breakdown'!G537</f>
        <v>22</v>
      </c>
      <c r="I260" s="8">
        <f>'[1]Removal pace breakdown'!H537</f>
        <v>12.2</v>
      </c>
      <c r="J260" s="16">
        <f>'[1]Removal pace breakdown'!I537</f>
        <v>15.5</v>
      </c>
      <c r="K260" s="8">
        <f>'[1]Removal pace breakdown'!J537</f>
        <v>8.1</v>
      </c>
      <c r="L260" s="8">
        <f>'[1]Removal pace breakdown'!K537</f>
        <v>7.68</v>
      </c>
      <c r="M260" s="8">
        <f>'[1]Removal pace breakdown'!L537</f>
        <v>4.8</v>
      </c>
      <c r="N260" s="8">
        <f>'[1]Removal pace breakdown'!M537</f>
        <v>16.8</v>
      </c>
      <c r="O260" s="8">
        <f>'[1]Removal pace breakdown'!N537</f>
        <v>11.5</v>
      </c>
      <c r="P260" s="8">
        <f>'[1]Removal pace breakdown'!O537</f>
        <v>5.5</v>
      </c>
      <c r="Q260" s="8">
        <f>'[1]Removal pace breakdown'!P537</f>
        <v>0</v>
      </c>
      <c r="R260" s="8">
        <f>'[1]Removal pace breakdown'!Q537</f>
        <v>1.6</v>
      </c>
      <c r="S260" s="16">
        <f>'[1]Removal pace breakdown'!R537</f>
        <v>8.64</v>
      </c>
      <c r="T260" s="8">
        <f>'[1]Removal pace breakdown'!S537</f>
        <v>0</v>
      </c>
      <c r="U260" s="8">
        <f>'[1]Removal pace breakdown'!T537</f>
        <v>2.1</v>
      </c>
      <c r="V260" s="97">
        <f>'[1]Removal pace breakdown'!U537</f>
        <v>10</v>
      </c>
      <c r="W260" s="16">
        <f>'[1]Removal pace breakdown'!V537</f>
        <v>1.5</v>
      </c>
      <c r="X260" s="16">
        <f>'[1]Removal pace breakdown'!W537</f>
        <v>6</v>
      </c>
      <c r="Y260" s="8">
        <f>'[1]Removal pace breakdown'!X537</f>
        <v>2.7</v>
      </c>
      <c r="Z260" s="8">
        <f>'[1]Removal pace breakdown'!Y537</f>
        <v>0</v>
      </c>
      <c r="AA260" s="16">
        <f>'[1]Removal pace breakdown'!Z537</f>
        <v>0.1</v>
      </c>
      <c r="AB260" s="16">
        <f>'[1]Removal pace breakdown'!AA537</f>
        <v>0</v>
      </c>
      <c r="AC260" s="8">
        <f>'[1]Removal pace breakdown'!AB537</f>
        <v>0</v>
      </c>
      <c r="AD260" s="8">
        <f>'[1]Removal pace breakdown'!AC537</f>
        <v>3.5</v>
      </c>
      <c r="AE260" s="8">
        <f>'[1]Removal pace breakdown'!AD537</f>
        <v>0</v>
      </c>
      <c r="AF260" s="16">
        <f>'[1]Removal pace breakdown'!AE537</f>
        <v>0</v>
      </c>
      <c r="AG260" s="16">
        <f>'[1]Removal pace breakdown'!AF537</f>
        <v>1</v>
      </c>
      <c r="AH260" s="8">
        <f>'[1]Removal pace breakdown'!AG537</f>
        <v>0.5</v>
      </c>
      <c r="AI260" s="8">
        <f>'[1]Removal pace breakdown'!AH537</f>
        <v>9</v>
      </c>
      <c r="AJ260" s="8">
        <f>'[1]Removal pace breakdown'!AI537</f>
        <v>1.5</v>
      </c>
      <c r="AK260" s="8">
        <f>'[1]Removal pace breakdown'!AJ537</f>
        <v>0</v>
      </c>
      <c r="AL260" s="97">
        <f>'[1]Removal pace breakdown'!AK537</f>
        <v>7</v>
      </c>
      <c r="AM260" s="8">
        <f>'[1]Removal pace breakdown'!AL537</f>
        <v>4</v>
      </c>
      <c r="AN260" s="8">
        <f>'[1]Removal pace breakdown'!AM537</f>
        <v>0.4</v>
      </c>
      <c r="AO260" s="8">
        <f>'[1]Removal pace breakdown'!AN537</f>
        <v>0</v>
      </c>
      <c r="AP260" s="8">
        <f>'[1]Removal pace breakdown'!AO537</f>
        <v>1</v>
      </c>
      <c r="AQ260" s="8">
        <f>'[1]Removal pace breakdown'!AP537</f>
        <v>5.23</v>
      </c>
      <c r="AR260" s="17">
        <f t="shared" ref="AR260" si="236">SUM(C260:AQ260)</f>
        <v>284.84999999999997</v>
      </c>
      <c r="AS260" s="17">
        <f t="shared" ref="AS260" si="237">SUM(L260,O260,AD260,AJ260)</f>
        <v>24.18</v>
      </c>
      <c r="AT260" s="17">
        <f t="shared" ref="AT260" si="238">SUM(E260,F260,H260,Z260,AL260)</f>
        <v>89</v>
      </c>
      <c r="AU260" s="17">
        <f t="shared" ref="AU260" si="239">SUM(C260,D260,I260,M260,AN260,AQ260,AO260,AE260)</f>
        <v>64.63</v>
      </c>
      <c r="AV260" s="17">
        <f t="shared" ref="AV260" si="240">SUM(G260,K260,N260,P260,Q260,R260,U260,V260,Y260,AH260,AK260,AM260,AP260,AI260,AC260,T260)</f>
        <v>74.300000000000011</v>
      </c>
      <c r="AW260" s="17">
        <f t="shared" ref="AW260" si="241">SUM(J260,S260,W260,X260,AA260,AB260,AF260,AG260)</f>
        <v>32.74</v>
      </c>
      <c r="AX260" s="63">
        <f t="shared" ref="AX260" si="242">AR260*7</f>
        <v>1993.9499999999998</v>
      </c>
    </row>
    <row r="261" spans="1:50">
      <c r="A261" s="56" t="str">
        <f t="shared" ref="A261" si="243">YEAR(B261)&amp;WEEKNUM(B261)</f>
        <v>20219</v>
      </c>
      <c r="B261" s="15">
        <f>'[1]Removal pace breakdown'!A538</f>
        <v>44253</v>
      </c>
      <c r="C261" s="8">
        <f>'[1]Removal pace breakdown'!B538</f>
        <v>25</v>
      </c>
      <c r="D261" s="8">
        <f>'[1]Removal pace breakdown'!C538</f>
        <v>22</v>
      </c>
      <c r="E261" s="96">
        <f>'[1]Removal pace breakdown'!D538</f>
        <v>27</v>
      </c>
      <c r="F261" s="95">
        <f>'[1]Removal pace breakdown'!E538</f>
        <v>29.5</v>
      </c>
      <c r="G261" s="8">
        <f>'[1]Removal pace breakdown'!F538</f>
        <v>13.5</v>
      </c>
      <c r="H261" s="8">
        <f>'[1]Removal pace breakdown'!G538</f>
        <v>23</v>
      </c>
      <c r="I261" s="8">
        <f>'[1]Removal pace breakdown'!H538</f>
        <v>13.6</v>
      </c>
      <c r="J261" s="16">
        <f>'[1]Removal pace breakdown'!I538</f>
        <v>12.8</v>
      </c>
      <c r="K261" s="8">
        <f>'[1]Removal pace breakdown'!J538</f>
        <v>9.8000000000000007</v>
      </c>
      <c r="L261" s="8">
        <f>'[1]Removal pace breakdown'!K538</f>
        <v>9.07</v>
      </c>
      <c r="M261" s="8">
        <f>'[1]Removal pace breakdown'!L538</f>
        <v>2.2999999999999998</v>
      </c>
      <c r="N261" s="8">
        <f>'[1]Removal pace breakdown'!M538</f>
        <v>15.3</v>
      </c>
      <c r="O261" s="8">
        <f>'[1]Removal pace breakdown'!N538</f>
        <v>12.5</v>
      </c>
      <c r="P261" s="8">
        <f>'[1]Removal pace breakdown'!O538</f>
        <v>12</v>
      </c>
      <c r="Q261" s="8">
        <f>'[1]Removal pace breakdown'!P538</f>
        <v>0</v>
      </c>
      <c r="R261" s="8">
        <f>'[1]Removal pace breakdown'!Q538</f>
        <v>1.9</v>
      </c>
      <c r="S261" s="16">
        <f>'[1]Removal pace breakdown'!R538</f>
        <v>6.57</v>
      </c>
      <c r="T261" s="8">
        <f>'[1]Removal pace breakdown'!S538</f>
        <v>0</v>
      </c>
      <c r="U261" s="8">
        <f>'[1]Removal pace breakdown'!T538</f>
        <v>1.6</v>
      </c>
      <c r="V261" s="97">
        <f>'[1]Removal pace breakdown'!U538</f>
        <v>11</v>
      </c>
      <c r="W261" s="16">
        <f>'[1]Removal pace breakdown'!V538</f>
        <v>1.5</v>
      </c>
      <c r="X261" s="16">
        <f>'[1]Removal pace breakdown'!W538</f>
        <v>5.5</v>
      </c>
      <c r="Y261" s="8">
        <f>'[1]Removal pace breakdown'!X538</f>
        <v>4.5</v>
      </c>
      <c r="Z261" s="8">
        <f>'[1]Removal pace breakdown'!Y538</f>
        <v>0</v>
      </c>
      <c r="AA261" s="16">
        <f>'[1]Removal pace breakdown'!Z538</f>
        <v>0.13</v>
      </c>
      <c r="AB261" s="16">
        <f>'[1]Removal pace breakdown'!AA538</f>
        <v>0</v>
      </c>
      <c r="AC261" s="8">
        <f>'[1]Removal pace breakdown'!AB538</f>
        <v>0</v>
      </c>
      <c r="AD261" s="8">
        <f>'[1]Removal pace breakdown'!AC538</f>
        <v>4.3</v>
      </c>
      <c r="AE261" s="8">
        <f>'[1]Removal pace breakdown'!AD538</f>
        <v>0</v>
      </c>
      <c r="AF261" s="16">
        <f>'[1]Removal pace breakdown'!AE538</f>
        <v>0</v>
      </c>
      <c r="AG261" s="16">
        <f>'[1]Removal pace breakdown'!AF538</f>
        <v>1</v>
      </c>
      <c r="AH261" s="8">
        <f>'[1]Removal pace breakdown'!AG538</f>
        <v>0.5</v>
      </c>
      <c r="AI261" s="8">
        <f>'[1]Removal pace breakdown'!AH538</f>
        <v>9</v>
      </c>
      <c r="AJ261" s="8">
        <f>'[1]Removal pace breakdown'!AI538</f>
        <v>1.8</v>
      </c>
      <c r="AK261" s="8">
        <f>'[1]Removal pace breakdown'!AJ538</f>
        <v>0</v>
      </c>
      <c r="AL261" s="97">
        <f>'[1]Removal pace breakdown'!AK538</f>
        <v>9</v>
      </c>
      <c r="AM261" s="8">
        <f>'[1]Removal pace breakdown'!AL538</f>
        <v>3</v>
      </c>
      <c r="AN261" s="8">
        <f>'[1]Removal pace breakdown'!AM538</f>
        <v>0.4</v>
      </c>
      <c r="AO261" s="8">
        <f>'[1]Removal pace breakdown'!AN538</f>
        <v>0</v>
      </c>
      <c r="AP261" s="8">
        <f>'[1]Removal pace breakdown'!AO538</f>
        <v>1</v>
      </c>
      <c r="AQ261" s="8">
        <f>'[1]Removal pace breakdown'!AP538</f>
        <v>4.9000000000000004</v>
      </c>
      <c r="AR261" s="17">
        <f t="shared" ref="AR261" si="244">SUM(C261:AQ261)</f>
        <v>294.97000000000003</v>
      </c>
      <c r="AS261" s="17">
        <f t="shared" ref="AS261" si="245">SUM(L261,O261,AD261,AJ261)</f>
        <v>27.67</v>
      </c>
      <c r="AT261" s="17">
        <f t="shared" ref="AT261" si="246">SUM(E261,F261,H261,Z261,AL261)</f>
        <v>88.5</v>
      </c>
      <c r="AU261" s="17">
        <f t="shared" ref="AU261" si="247">SUM(C261,D261,I261,M261,AN261,AQ261,AO261,AE261)</f>
        <v>68.2</v>
      </c>
      <c r="AV261" s="17">
        <f t="shared" ref="AV261" si="248">SUM(G261,K261,N261,P261,Q261,R261,U261,V261,Y261,AH261,AK261,AM261,AP261,AI261,AC261,T261)</f>
        <v>83.1</v>
      </c>
      <c r="AW261" s="17">
        <f t="shared" ref="AW261" si="249">SUM(J261,S261,W261,X261,AA261,AB261,AF261,AG261)</f>
        <v>27.5</v>
      </c>
      <c r="AX261" s="63">
        <f t="shared" ref="AX261" si="250">AR261*7</f>
        <v>2064.79</v>
      </c>
    </row>
    <row r="262" spans="1:50">
      <c r="A262" s="56" t="str">
        <f t="shared" ref="A262" si="251">YEAR(B262)&amp;WEEKNUM(B262)</f>
        <v>202110</v>
      </c>
      <c r="B262" s="15">
        <f>'[1]Removal pace breakdown'!A539</f>
        <v>44260</v>
      </c>
      <c r="C262" s="8">
        <f>'[1]Removal pace breakdown'!B539</f>
        <v>27</v>
      </c>
      <c r="D262" s="8">
        <f>'[1]Removal pace breakdown'!C539</f>
        <v>23</v>
      </c>
      <c r="E262" s="96">
        <f>'[1]Removal pace breakdown'!D539</f>
        <v>22</v>
      </c>
      <c r="F262" s="95">
        <f>'[1]Removal pace breakdown'!E539</f>
        <v>18</v>
      </c>
      <c r="G262" s="8">
        <f>'[1]Removal pace breakdown'!F539</f>
        <v>12.7</v>
      </c>
      <c r="H262" s="8">
        <f>'[1]Removal pace breakdown'!G539</f>
        <v>21</v>
      </c>
      <c r="I262" s="8">
        <f>'[1]Removal pace breakdown'!H539</f>
        <v>11.9</v>
      </c>
      <c r="J262" s="16">
        <f>'[1]Removal pace breakdown'!I539</f>
        <v>11.5</v>
      </c>
      <c r="K262" s="8">
        <f>'[1]Removal pace breakdown'!J539</f>
        <v>8.5</v>
      </c>
      <c r="L262" s="8">
        <f>'[1]Removal pace breakdown'!K539</f>
        <v>6.43</v>
      </c>
      <c r="M262" s="8">
        <f>'[1]Removal pace breakdown'!L539</f>
        <v>4.8600000000000003</v>
      </c>
      <c r="N262" s="8">
        <f>'[1]Removal pace breakdown'!M539</f>
        <v>15.5</v>
      </c>
      <c r="O262" s="8">
        <f>'[1]Removal pace breakdown'!N539</f>
        <v>11</v>
      </c>
      <c r="P262" s="8">
        <f>'[1]Removal pace breakdown'!O539</f>
        <v>7.5</v>
      </c>
      <c r="Q262" s="8">
        <f>'[1]Removal pace breakdown'!P539</f>
        <v>0</v>
      </c>
      <c r="R262" s="8">
        <f>'[1]Removal pace breakdown'!Q539</f>
        <v>1.7</v>
      </c>
      <c r="S262" s="16">
        <f>'[1]Removal pace breakdown'!R539</f>
        <v>6.29</v>
      </c>
      <c r="T262" s="8">
        <f>'[1]Removal pace breakdown'!S539</f>
        <v>0</v>
      </c>
      <c r="U262" s="8">
        <f>'[1]Removal pace breakdown'!T539</f>
        <v>2.5</v>
      </c>
      <c r="V262" s="97">
        <f>'[1]Removal pace breakdown'!U539</f>
        <v>11.8</v>
      </c>
      <c r="W262" s="16">
        <f>'[1]Removal pace breakdown'!V539</f>
        <v>1.6</v>
      </c>
      <c r="X262" s="16">
        <f>'[1]Removal pace breakdown'!W539</f>
        <v>7.5</v>
      </c>
      <c r="Y262" s="8">
        <f>'[1]Removal pace breakdown'!X539</f>
        <v>4.5</v>
      </c>
      <c r="Z262" s="8">
        <f>'[1]Removal pace breakdown'!Y539</f>
        <v>0</v>
      </c>
      <c r="AA262" s="16">
        <f>'[1]Removal pace breakdown'!Z539</f>
        <v>0.1</v>
      </c>
      <c r="AB262" s="16">
        <f>'[1]Removal pace breakdown'!AA539</f>
        <v>0</v>
      </c>
      <c r="AC262" s="8">
        <f>'[1]Removal pace breakdown'!AB539</f>
        <v>0</v>
      </c>
      <c r="AD262" s="8">
        <f>'[1]Removal pace breakdown'!AC539</f>
        <v>4</v>
      </c>
      <c r="AE262" s="8">
        <f>'[1]Removal pace breakdown'!AD539</f>
        <v>0</v>
      </c>
      <c r="AF262" s="16">
        <f>'[1]Removal pace breakdown'!AE539</f>
        <v>0</v>
      </c>
      <c r="AG262" s="16">
        <f>'[1]Removal pace breakdown'!AF539</f>
        <v>1</v>
      </c>
      <c r="AH262" s="8">
        <f>'[1]Removal pace breakdown'!AG539</f>
        <v>0.4</v>
      </c>
      <c r="AI262" s="8">
        <f>'[1]Removal pace breakdown'!AH539</f>
        <v>9</v>
      </c>
      <c r="AJ262" s="8">
        <f>'[1]Removal pace breakdown'!AI539</f>
        <v>1.65</v>
      </c>
      <c r="AK262" s="8">
        <f>'[1]Removal pace breakdown'!AJ539</f>
        <v>0</v>
      </c>
      <c r="AL262" s="97">
        <f>'[1]Removal pace breakdown'!AK539</f>
        <v>8.5</v>
      </c>
      <c r="AM262" s="8">
        <f>'[1]Removal pace breakdown'!AL539</f>
        <v>3</v>
      </c>
      <c r="AN262" s="8">
        <f>'[1]Removal pace breakdown'!AM539</f>
        <v>0.5</v>
      </c>
      <c r="AO262" s="8">
        <f>'[1]Removal pace breakdown'!AN539</f>
        <v>0</v>
      </c>
      <c r="AP262" s="8">
        <f>'[1]Removal pace breakdown'!AO539</f>
        <v>1</v>
      </c>
      <c r="AQ262" s="8">
        <f>'[1]Removal pace breakdown'!AP539</f>
        <v>5.59</v>
      </c>
      <c r="AR262" s="17">
        <f t="shared" ref="AR262" si="252">SUM(C262:AQ262)</f>
        <v>271.52</v>
      </c>
      <c r="AS262" s="17">
        <f t="shared" ref="AS262" si="253">SUM(L262,O262,AD262,AJ262)</f>
        <v>23.08</v>
      </c>
      <c r="AT262" s="17">
        <f t="shared" ref="AT262" si="254">SUM(E262,F262,H262,Z262,AL262)</f>
        <v>69.5</v>
      </c>
      <c r="AU262" s="17">
        <f t="shared" ref="AU262" si="255">SUM(C262,D262,I262,M262,AN262,AQ262,AO262,AE262)</f>
        <v>72.850000000000009</v>
      </c>
      <c r="AV262" s="17">
        <f t="shared" ref="AV262" si="256">SUM(G262,K262,N262,P262,Q262,R262,U262,V262,Y262,AH262,AK262,AM262,AP262,AI262,AC262,T262)</f>
        <v>78.100000000000009</v>
      </c>
      <c r="AW262" s="17">
        <f t="shared" ref="AW262" si="257">SUM(J262,S262,W262,X262,AA262,AB262,AF262,AG262)</f>
        <v>27.990000000000002</v>
      </c>
      <c r="AX262" s="63">
        <f t="shared" ref="AX262" si="258">AR262*7</f>
        <v>1900.6399999999999</v>
      </c>
    </row>
    <row r="263" spans="1:50">
      <c r="A263" s="56" t="str">
        <f t="shared" ref="A263" si="259">YEAR(B263)&amp;WEEKNUM(B263)</f>
        <v>202111</v>
      </c>
      <c r="B263" s="15">
        <f>'[1]Removal pace breakdown'!A540</f>
        <v>44267</v>
      </c>
      <c r="C263" s="8">
        <f>'[1]Removal pace breakdown'!B540</f>
        <v>31</v>
      </c>
      <c r="D263" s="8">
        <f>'[1]Removal pace breakdown'!C540</f>
        <v>22.3</v>
      </c>
      <c r="E263" s="96">
        <f>'[1]Removal pace breakdown'!D540</f>
        <v>19</v>
      </c>
      <c r="F263" s="95">
        <f>'[1]Removal pace breakdown'!E540</f>
        <v>22</v>
      </c>
      <c r="G263" s="8">
        <f>'[1]Removal pace breakdown'!F540</f>
        <v>17</v>
      </c>
      <c r="H263" s="8">
        <f>'[1]Removal pace breakdown'!G540</f>
        <v>23</v>
      </c>
      <c r="I263" s="8">
        <f>'[1]Removal pace breakdown'!H540</f>
        <v>13.8</v>
      </c>
      <c r="J263" s="16">
        <f>'[1]Removal pace breakdown'!I540</f>
        <v>9.1999999999999993</v>
      </c>
      <c r="K263" s="8">
        <f>'[1]Removal pace breakdown'!J540</f>
        <v>9.3000000000000007</v>
      </c>
      <c r="L263" s="8">
        <f>'[1]Removal pace breakdown'!K540</f>
        <v>6.07</v>
      </c>
      <c r="M263" s="8">
        <f>'[1]Removal pace breakdown'!L540</f>
        <v>3.6</v>
      </c>
      <c r="N263" s="8">
        <f>'[1]Removal pace breakdown'!M540</f>
        <v>13.5</v>
      </c>
      <c r="O263" s="8">
        <f>'[1]Removal pace breakdown'!N540</f>
        <v>12</v>
      </c>
      <c r="P263" s="8">
        <f>'[1]Removal pace breakdown'!O540</f>
        <v>7</v>
      </c>
      <c r="Q263" s="8">
        <f>'[1]Removal pace breakdown'!P540</f>
        <v>0</v>
      </c>
      <c r="R263" s="8">
        <f>'[1]Removal pace breakdown'!Q540</f>
        <v>4.0999999999999996</v>
      </c>
      <c r="S263" s="16">
        <f>'[1]Removal pace breakdown'!R540</f>
        <v>6.4</v>
      </c>
      <c r="T263" s="8">
        <f>'[1]Removal pace breakdown'!S540</f>
        <v>0</v>
      </c>
      <c r="U263" s="8">
        <f>'[1]Removal pace breakdown'!T540</f>
        <v>0.6</v>
      </c>
      <c r="V263" s="97">
        <f>'[1]Removal pace breakdown'!U540</f>
        <v>13</v>
      </c>
      <c r="W263" s="16">
        <f>'[1]Removal pace breakdown'!V540</f>
        <v>1.5</v>
      </c>
      <c r="X263" s="16">
        <f>'[1]Removal pace breakdown'!W540</f>
        <v>7</v>
      </c>
      <c r="Y263" s="8">
        <f>'[1]Removal pace breakdown'!X540</f>
        <v>2.7</v>
      </c>
      <c r="Z263" s="8">
        <f>'[1]Removal pace breakdown'!Y540</f>
        <v>0</v>
      </c>
      <c r="AA263" s="16">
        <f>'[1]Removal pace breakdown'!Z540</f>
        <v>0</v>
      </c>
      <c r="AB263" s="16">
        <f>'[1]Removal pace breakdown'!AA540</f>
        <v>0</v>
      </c>
      <c r="AC263" s="8">
        <f>'[1]Removal pace breakdown'!AB540</f>
        <v>0</v>
      </c>
      <c r="AD263" s="8">
        <f>'[1]Removal pace breakdown'!AC540</f>
        <v>3.4</v>
      </c>
      <c r="AE263" s="8">
        <f>'[1]Removal pace breakdown'!AD540</f>
        <v>0</v>
      </c>
      <c r="AF263" s="16">
        <f>'[1]Removal pace breakdown'!AE540</f>
        <v>0</v>
      </c>
      <c r="AG263" s="16">
        <f>'[1]Removal pace breakdown'!AF540</f>
        <v>1</v>
      </c>
      <c r="AH263" s="8">
        <f>'[1]Removal pace breakdown'!AG540</f>
        <v>0.2</v>
      </c>
      <c r="AI263" s="8">
        <f>'[1]Removal pace breakdown'!AH540</f>
        <v>9</v>
      </c>
      <c r="AJ263" s="8">
        <f>'[1]Removal pace breakdown'!AI540</f>
        <v>1.5</v>
      </c>
      <c r="AK263" s="8">
        <f>'[1]Removal pace breakdown'!AJ540</f>
        <v>0</v>
      </c>
      <c r="AL263" s="97">
        <f>'[1]Removal pace breakdown'!AK540</f>
        <v>9</v>
      </c>
      <c r="AM263" s="8">
        <f>'[1]Removal pace breakdown'!AL540</f>
        <v>2.5</v>
      </c>
      <c r="AN263" s="8">
        <f>'[1]Removal pace breakdown'!AM540</f>
        <v>0.3</v>
      </c>
      <c r="AO263" s="8">
        <f>'[1]Removal pace breakdown'!AN540</f>
        <v>0</v>
      </c>
      <c r="AP263" s="8">
        <f>'[1]Removal pace breakdown'!AO540</f>
        <v>1</v>
      </c>
      <c r="AQ263" s="8">
        <f>'[1]Removal pace breakdown'!AP540</f>
        <v>6.6</v>
      </c>
      <c r="AR263" s="17">
        <f t="shared" ref="AR263" si="260">SUM(C263:AQ263)</f>
        <v>278.57</v>
      </c>
      <c r="AS263" s="17">
        <f t="shared" ref="AS263" si="261">SUM(L263,O263,AD263,AJ263)</f>
        <v>22.97</v>
      </c>
      <c r="AT263" s="17">
        <f t="shared" ref="AT263" si="262">SUM(E263,F263,H263,Z263,AL263)</f>
        <v>73</v>
      </c>
      <c r="AU263" s="17">
        <f t="shared" ref="AU263" si="263">SUM(C263,D263,I263,M263,AN263,AQ263,AO263,AE263)</f>
        <v>77.59999999999998</v>
      </c>
      <c r="AV263" s="17">
        <f t="shared" ref="AV263" si="264">SUM(G263,K263,N263,P263,Q263,R263,U263,V263,Y263,AH263,AK263,AM263,AP263,AI263,AC263,T263)</f>
        <v>79.900000000000006</v>
      </c>
      <c r="AW263" s="17">
        <f t="shared" ref="AW263" si="265">SUM(J263,S263,W263,X263,AA263,AB263,AF263,AG263)</f>
        <v>25.1</v>
      </c>
      <c r="AX263" s="63">
        <f t="shared" ref="AX263" si="266">AR263*7</f>
        <v>1949.99</v>
      </c>
    </row>
    <row r="264" spans="1:50">
      <c r="A264" s="56" t="str">
        <f t="shared" ref="A264" si="267">YEAR(B264)&amp;WEEKNUM(B264)</f>
        <v>202112</v>
      </c>
      <c r="B264" s="15">
        <f>'[1]Removal pace breakdown'!A541</f>
        <v>44274</v>
      </c>
      <c r="C264" s="8">
        <f>'[1]Removal pace breakdown'!B541</f>
        <v>30</v>
      </c>
      <c r="D264" s="8">
        <f>'[1]Removal pace breakdown'!C541</f>
        <v>22.5</v>
      </c>
      <c r="E264" s="96">
        <f>'[1]Removal pace breakdown'!D541</f>
        <v>20</v>
      </c>
      <c r="F264" s="95">
        <f>'[1]Removal pace breakdown'!E541</f>
        <v>22</v>
      </c>
      <c r="G264" s="8">
        <f>'[1]Removal pace breakdown'!F541</f>
        <v>14</v>
      </c>
      <c r="H264" s="8">
        <f>'[1]Removal pace breakdown'!G541</f>
        <v>21.5</v>
      </c>
      <c r="I264" s="8">
        <f>'[1]Removal pace breakdown'!H541</f>
        <v>14.5</v>
      </c>
      <c r="J264" s="16">
        <f>'[1]Removal pace breakdown'!I541</f>
        <v>10</v>
      </c>
      <c r="K264" s="8">
        <f>'[1]Removal pace breakdown'!J541</f>
        <v>8.6999999999999993</v>
      </c>
      <c r="L264" s="8">
        <f>'[1]Removal pace breakdown'!K541</f>
        <v>8.57</v>
      </c>
      <c r="M264" s="8">
        <f>'[1]Removal pace breakdown'!L541</f>
        <v>3.8</v>
      </c>
      <c r="N264" s="8">
        <f>'[1]Removal pace breakdown'!M541</f>
        <v>14</v>
      </c>
      <c r="O264" s="8">
        <f>'[1]Removal pace breakdown'!N541</f>
        <v>12</v>
      </c>
      <c r="P264" s="8">
        <f>'[1]Removal pace breakdown'!O541</f>
        <v>8</v>
      </c>
      <c r="Q264" s="8">
        <f>'[1]Removal pace breakdown'!P541</f>
        <v>0</v>
      </c>
      <c r="R264" s="8">
        <f>'[1]Removal pace breakdown'!Q541</f>
        <v>3.6</v>
      </c>
      <c r="S264" s="16">
        <f>'[1]Removal pace breakdown'!R541</f>
        <v>5.9</v>
      </c>
      <c r="T264" s="8">
        <f>'[1]Removal pace breakdown'!S541</f>
        <v>0</v>
      </c>
      <c r="U264" s="8">
        <f>'[1]Removal pace breakdown'!T541</f>
        <v>2.4</v>
      </c>
      <c r="V264" s="97">
        <f>'[1]Removal pace breakdown'!U541</f>
        <v>13.6</v>
      </c>
      <c r="W264" s="16">
        <f>'[1]Removal pace breakdown'!V541</f>
        <v>1.6</v>
      </c>
      <c r="X264" s="16">
        <f>'[1]Removal pace breakdown'!W541</f>
        <v>7</v>
      </c>
      <c r="Y264" s="8">
        <f>'[1]Removal pace breakdown'!X541</f>
        <v>4</v>
      </c>
      <c r="Z264" s="8">
        <f>'[1]Removal pace breakdown'!Y541</f>
        <v>0</v>
      </c>
      <c r="AA264" s="16">
        <f>'[1]Removal pace breakdown'!Z541</f>
        <v>0</v>
      </c>
      <c r="AB264" s="16">
        <f>'[1]Removal pace breakdown'!AA541</f>
        <v>0</v>
      </c>
      <c r="AC264" s="8">
        <f>'[1]Removal pace breakdown'!AB541</f>
        <v>0</v>
      </c>
      <c r="AD264" s="8">
        <f>'[1]Removal pace breakdown'!AC541</f>
        <v>3.5</v>
      </c>
      <c r="AE264" s="8">
        <f>'[1]Removal pace breakdown'!AD541</f>
        <v>0</v>
      </c>
      <c r="AF264" s="16">
        <f>'[1]Removal pace breakdown'!AE541</f>
        <v>0</v>
      </c>
      <c r="AG264" s="16">
        <f>'[1]Removal pace breakdown'!AF541</f>
        <v>1</v>
      </c>
      <c r="AH264" s="8">
        <f>'[1]Removal pace breakdown'!AG541</f>
        <v>0.3</v>
      </c>
      <c r="AI264" s="8">
        <f>'[1]Removal pace breakdown'!AH541</f>
        <v>9</v>
      </c>
      <c r="AJ264" s="8">
        <f>'[1]Removal pace breakdown'!AI541</f>
        <v>1.4</v>
      </c>
      <c r="AK264" s="8">
        <f>'[1]Removal pace breakdown'!AJ541</f>
        <v>0</v>
      </c>
      <c r="AL264" s="97">
        <f>'[1]Removal pace breakdown'!AK541</f>
        <v>9.5</v>
      </c>
      <c r="AM264" s="8">
        <f>'[1]Removal pace breakdown'!AL541</f>
        <v>4</v>
      </c>
      <c r="AN264" s="8">
        <f>'[1]Removal pace breakdown'!AM541</f>
        <v>0.4</v>
      </c>
      <c r="AO264" s="8">
        <f>'[1]Removal pace breakdown'!AN541</f>
        <v>0</v>
      </c>
      <c r="AP264" s="8">
        <f>'[1]Removal pace breakdown'!AO541</f>
        <v>0</v>
      </c>
      <c r="AQ264" s="8">
        <f>'[1]Removal pace breakdown'!AP541</f>
        <v>5.54</v>
      </c>
      <c r="AR264" s="17">
        <f t="shared" ref="AR264" si="268">SUM(C264:AQ264)</f>
        <v>282.31</v>
      </c>
      <c r="AS264" s="17">
        <f t="shared" ref="AS264" si="269">SUM(L264,O264,AD264,AJ264)</f>
        <v>25.47</v>
      </c>
      <c r="AT264" s="17">
        <f t="shared" ref="AT264" si="270">SUM(E264,F264,H264,Z264,AL264)</f>
        <v>73</v>
      </c>
      <c r="AU264" s="17">
        <f t="shared" ref="AU264" si="271">SUM(C264,D264,I264,M264,AN264,AQ264,AO264,AE264)</f>
        <v>76.740000000000009</v>
      </c>
      <c r="AV264" s="17">
        <f t="shared" ref="AV264" si="272">SUM(G264,K264,N264,P264,Q264,R264,U264,V264,Y264,AH264,AK264,AM264,AP264,AI264,AC264,T264)</f>
        <v>81.599999999999994</v>
      </c>
      <c r="AW264" s="17">
        <f t="shared" ref="AW264" si="273">SUM(J264,S264,W264,X264,AA264,AB264,AF264,AG264)</f>
        <v>25.5</v>
      </c>
      <c r="AX264" s="63">
        <f t="shared" ref="AX264" si="274">AR264*7</f>
        <v>1976.17</v>
      </c>
    </row>
    <row r="265" spans="1:50">
      <c r="A265" s="56" t="str">
        <f t="shared" ref="A265" si="275">YEAR(B265)&amp;WEEKNUM(B265)</f>
        <v>202113</v>
      </c>
      <c r="B265" s="15">
        <f>'[1]Removal pace breakdown'!A542</f>
        <v>44281</v>
      </c>
      <c r="C265" s="8">
        <f>'[1]Removal pace breakdown'!B542</f>
        <v>30</v>
      </c>
      <c r="D265" s="8">
        <f>'[1]Removal pace breakdown'!C542</f>
        <v>22</v>
      </c>
      <c r="E265" s="96">
        <f>'[1]Removal pace breakdown'!D542</f>
        <v>32</v>
      </c>
      <c r="F265" s="95">
        <f>'[1]Removal pace breakdown'!E542</f>
        <v>30</v>
      </c>
      <c r="G265" s="8">
        <f>'[1]Removal pace breakdown'!F542</f>
        <v>16</v>
      </c>
      <c r="H265" s="8">
        <f>'[1]Removal pace breakdown'!G542</f>
        <v>23</v>
      </c>
      <c r="I265" s="8">
        <f>'[1]Removal pace breakdown'!H542</f>
        <v>15.3</v>
      </c>
      <c r="J265" s="16">
        <f>'[1]Removal pace breakdown'!I542</f>
        <v>10</v>
      </c>
      <c r="K265" s="8">
        <f>'[1]Removal pace breakdown'!J542</f>
        <v>9.6</v>
      </c>
      <c r="L265" s="8">
        <f>'[1]Removal pace breakdown'!K542</f>
        <v>7.78</v>
      </c>
      <c r="M265" s="8">
        <f>'[1]Removal pace breakdown'!L542</f>
        <v>4.5999999999999996</v>
      </c>
      <c r="N265" s="8">
        <f>'[1]Removal pace breakdown'!M542</f>
        <v>15</v>
      </c>
      <c r="O265" s="8">
        <f>'[1]Removal pace breakdown'!N542</f>
        <v>11</v>
      </c>
      <c r="P265" s="8">
        <f>'[1]Removal pace breakdown'!O542</f>
        <v>10</v>
      </c>
      <c r="Q265" s="8">
        <f>'[1]Removal pace breakdown'!P542</f>
        <v>0</v>
      </c>
      <c r="R265" s="8">
        <f>'[1]Removal pace breakdown'!Q542</f>
        <v>3.5</v>
      </c>
      <c r="S265" s="16">
        <f>'[1]Removal pace breakdown'!R542</f>
        <v>6.1</v>
      </c>
      <c r="T265" s="8">
        <f>'[1]Removal pace breakdown'!S542</f>
        <v>0</v>
      </c>
      <c r="U265" s="8">
        <f>'[1]Removal pace breakdown'!T542</f>
        <v>2.2000000000000002</v>
      </c>
      <c r="V265" s="97">
        <f>'[1]Removal pace breakdown'!U542</f>
        <v>13</v>
      </c>
      <c r="W265" s="16">
        <f>'[1]Removal pace breakdown'!V542</f>
        <v>1.5</v>
      </c>
      <c r="X265" s="16">
        <f>'[1]Removal pace breakdown'!W542</f>
        <v>6.5</v>
      </c>
      <c r="Y265" s="8">
        <f>'[1]Removal pace breakdown'!X542</f>
        <v>4</v>
      </c>
      <c r="Z265" s="8">
        <f>'[1]Removal pace breakdown'!Y542</f>
        <v>0</v>
      </c>
      <c r="AA265" s="16">
        <f>'[1]Removal pace breakdown'!Z542</f>
        <v>0.12</v>
      </c>
      <c r="AB265" s="16">
        <f>'[1]Removal pace breakdown'!AA542</f>
        <v>0</v>
      </c>
      <c r="AC265" s="8">
        <f>'[1]Removal pace breakdown'!AB542</f>
        <v>0</v>
      </c>
      <c r="AD265" s="8">
        <f>'[1]Removal pace breakdown'!AC542</f>
        <v>3.3</v>
      </c>
      <c r="AE265" s="8">
        <f>'[1]Removal pace breakdown'!AD542</f>
        <v>0</v>
      </c>
      <c r="AF265" s="16">
        <f>'[1]Removal pace breakdown'!AE542</f>
        <v>0</v>
      </c>
      <c r="AG265" s="16">
        <f>'[1]Removal pace breakdown'!AF542</f>
        <v>1</v>
      </c>
      <c r="AH265" s="8">
        <f>'[1]Removal pace breakdown'!AG542</f>
        <v>0.3</v>
      </c>
      <c r="AI265" s="8">
        <f>'[1]Removal pace breakdown'!AH542</f>
        <v>9</v>
      </c>
      <c r="AJ265" s="8">
        <f>'[1]Removal pace breakdown'!AI542</f>
        <v>1.5</v>
      </c>
      <c r="AK265" s="8">
        <f>'[1]Removal pace breakdown'!AJ542</f>
        <v>0</v>
      </c>
      <c r="AL265" s="97">
        <f>'[1]Removal pace breakdown'!AK542</f>
        <v>8</v>
      </c>
      <c r="AM265" s="8">
        <f>'[1]Removal pace breakdown'!AL542</f>
        <v>3.5</v>
      </c>
      <c r="AN265" s="8">
        <f>'[1]Removal pace breakdown'!AM542</f>
        <v>0.5</v>
      </c>
      <c r="AO265" s="8">
        <f>'[1]Removal pace breakdown'!AN542</f>
        <v>0</v>
      </c>
      <c r="AP265" s="8">
        <f>'[1]Removal pace breakdown'!AO542</f>
        <v>0</v>
      </c>
      <c r="AQ265" s="8">
        <f>'[1]Removal pace breakdown'!AP542</f>
        <v>6.24</v>
      </c>
      <c r="AR265" s="17">
        <f t="shared" ref="AR265" si="276">SUM(C265:AQ265)</f>
        <v>306.54000000000002</v>
      </c>
      <c r="AS265" s="17">
        <f t="shared" ref="AS265" si="277">SUM(L265,O265,AD265,AJ265)</f>
        <v>23.580000000000002</v>
      </c>
      <c r="AT265" s="17">
        <f t="shared" ref="AT265" si="278">SUM(E265,F265,H265,Z265,AL265)</f>
        <v>93</v>
      </c>
      <c r="AU265" s="17">
        <f t="shared" ref="AU265" si="279">SUM(C265,D265,I265,M265,AN265,AQ265,AO265,AE265)</f>
        <v>78.639999999999986</v>
      </c>
      <c r="AV265" s="17">
        <f t="shared" ref="AV265" si="280">SUM(G265,K265,N265,P265,Q265,R265,U265,V265,Y265,AH265,AK265,AM265,AP265,AI265,AC265,T265)</f>
        <v>86.100000000000009</v>
      </c>
      <c r="AW265" s="17">
        <f t="shared" ref="AW265" si="281">SUM(J265,S265,W265,X265,AA265,AB265,AF265,AG265)</f>
        <v>25.220000000000002</v>
      </c>
      <c r="AX265" s="63">
        <f t="shared" ref="AX265" si="282">AR265*7</f>
        <v>2145.7800000000002</v>
      </c>
    </row>
    <row r="266" spans="1:50">
      <c r="A266" s="56" t="str">
        <f t="shared" ref="A266" si="283">YEAR(B266)&amp;WEEKNUM(B266)</f>
        <v>202114</v>
      </c>
      <c r="B266" s="15">
        <f>'[1]Removal pace breakdown'!A543</f>
        <v>44288</v>
      </c>
      <c r="C266" s="8">
        <f>'[1]Removal pace breakdown'!B543</f>
        <v>27</v>
      </c>
      <c r="D266" s="8">
        <f>'[1]Removal pace breakdown'!C543</f>
        <v>23</v>
      </c>
      <c r="E266" s="96">
        <f>'[1]Removal pace breakdown'!D543</f>
        <v>29</v>
      </c>
      <c r="F266" s="95">
        <f>'[1]Removal pace breakdown'!E543</f>
        <v>25</v>
      </c>
      <c r="G266" s="8">
        <f>'[1]Removal pace breakdown'!F543</f>
        <v>15</v>
      </c>
      <c r="H266" s="8">
        <f>'[1]Removal pace breakdown'!G543</f>
        <v>22</v>
      </c>
      <c r="I266" s="8">
        <f>'[1]Removal pace breakdown'!H543</f>
        <v>14.5</v>
      </c>
      <c r="J266" s="16">
        <f>'[1]Removal pace breakdown'!I543</f>
        <v>11</v>
      </c>
      <c r="K266" s="8">
        <f>'[1]Removal pace breakdown'!J543</f>
        <v>9</v>
      </c>
      <c r="L266" s="8">
        <f>'[1]Removal pace breakdown'!K543</f>
        <v>10.199999999999999</v>
      </c>
      <c r="M266" s="8">
        <f>'[1]Removal pace breakdown'!L543</f>
        <v>2.2000000000000002</v>
      </c>
      <c r="N266" s="8">
        <f>'[1]Removal pace breakdown'!M543</f>
        <v>13.2</v>
      </c>
      <c r="O266" s="8">
        <f>'[1]Removal pace breakdown'!N543</f>
        <v>9.5</v>
      </c>
      <c r="P266" s="8">
        <f>'[1]Removal pace breakdown'!O543</f>
        <v>9</v>
      </c>
      <c r="Q266" s="8">
        <f>'[1]Removal pace breakdown'!P543</f>
        <v>0</v>
      </c>
      <c r="R266" s="8">
        <f>'[1]Removal pace breakdown'!Q543</f>
        <v>3.2</v>
      </c>
      <c r="S266" s="16">
        <f>'[1]Removal pace breakdown'!R543</f>
        <v>5.5</v>
      </c>
      <c r="T266" s="8">
        <f>'[1]Removal pace breakdown'!S543</f>
        <v>0</v>
      </c>
      <c r="U266" s="8">
        <f>'[1]Removal pace breakdown'!T543</f>
        <v>2</v>
      </c>
      <c r="V266" s="97">
        <f>'[1]Removal pace breakdown'!U543</f>
        <v>16</v>
      </c>
      <c r="W266" s="16">
        <f>'[1]Removal pace breakdown'!V543</f>
        <v>1.6</v>
      </c>
      <c r="X266" s="16">
        <f>'[1]Removal pace breakdown'!W543</f>
        <v>7.5</v>
      </c>
      <c r="Y266" s="8">
        <f>'[1]Removal pace breakdown'!X543</f>
        <v>3</v>
      </c>
      <c r="Z266" s="8">
        <f>'[1]Removal pace breakdown'!Y543</f>
        <v>0</v>
      </c>
      <c r="AA266" s="16">
        <f>'[1]Removal pace breakdown'!Z543</f>
        <v>7.0000000000000007E-2</v>
      </c>
      <c r="AB266" s="16">
        <f>'[1]Removal pace breakdown'!AA543</f>
        <v>0</v>
      </c>
      <c r="AC266" s="8">
        <f>'[1]Removal pace breakdown'!AB543</f>
        <v>0</v>
      </c>
      <c r="AD266" s="8">
        <f>'[1]Removal pace breakdown'!AC543</f>
        <v>3.8</v>
      </c>
      <c r="AE266" s="8">
        <f>'[1]Removal pace breakdown'!AD543</f>
        <v>0.34</v>
      </c>
      <c r="AF266" s="16">
        <f>'[1]Removal pace breakdown'!AE543</f>
        <v>0</v>
      </c>
      <c r="AG266" s="16">
        <f>'[1]Removal pace breakdown'!AF543</f>
        <v>1</v>
      </c>
      <c r="AH266" s="8">
        <f>'[1]Removal pace breakdown'!AG543</f>
        <v>0.2</v>
      </c>
      <c r="AI266" s="8">
        <f>'[1]Removal pace breakdown'!AH543</f>
        <v>9</v>
      </c>
      <c r="AJ266" s="8">
        <f>'[1]Removal pace breakdown'!AI543</f>
        <v>1.5</v>
      </c>
      <c r="AK266" s="8">
        <f>'[1]Removal pace breakdown'!AJ543</f>
        <v>0</v>
      </c>
      <c r="AL266" s="97">
        <f>'[1]Removal pace breakdown'!AK543</f>
        <v>9.5</v>
      </c>
      <c r="AM266" s="8">
        <f>'[1]Removal pace breakdown'!AL543</f>
        <v>3</v>
      </c>
      <c r="AN266" s="8">
        <f>'[1]Removal pace breakdown'!AM543</f>
        <v>0.6</v>
      </c>
      <c r="AO266" s="8">
        <f>'[1]Removal pace breakdown'!AN543</f>
        <v>0</v>
      </c>
      <c r="AP266" s="8">
        <f>'[1]Removal pace breakdown'!AO543</f>
        <v>0</v>
      </c>
      <c r="AQ266" s="8">
        <f>'[1]Removal pace breakdown'!AP543</f>
        <v>6.37</v>
      </c>
      <c r="AR266" s="17">
        <f t="shared" ref="AR266" si="284">SUM(C266:AQ266)</f>
        <v>293.77999999999997</v>
      </c>
      <c r="AS266" s="17">
        <f t="shared" ref="AS266" si="285">SUM(L266,O266,AD266,AJ266)</f>
        <v>25</v>
      </c>
      <c r="AT266" s="17">
        <f t="shared" ref="AT266" si="286">SUM(E266,F266,H266,Z266,AL266)</f>
        <v>85.5</v>
      </c>
      <c r="AU266" s="17">
        <f t="shared" ref="AU266" si="287">SUM(C266,D266,I266,M266,AN266,AQ266,AO266,AE266)</f>
        <v>74.010000000000005</v>
      </c>
      <c r="AV266" s="17">
        <f t="shared" ref="AV266" si="288">SUM(G266,K266,N266,P266,Q266,R266,U266,V266,Y266,AH266,AK266,AM266,AP266,AI266,AC266,T266)</f>
        <v>82.600000000000009</v>
      </c>
      <c r="AW266" s="17">
        <f t="shared" ref="AW266" si="289">SUM(J266,S266,W266,X266,AA266,AB266,AF266,AG266)</f>
        <v>26.67</v>
      </c>
      <c r="AX266" s="63">
        <f t="shared" ref="AX266" si="290">AR266*7</f>
        <v>2056.46</v>
      </c>
    </row>
    <row r="267" spans="1:50">
      <c r="A267" s="56" t="str">
        <f t="shared" ref="A267" si="291">YEAR(B267)&amp;WEEKNUM(B267)</f>
        <v>202115</v>
      </c>
      <c r="B267" s="15">
        <f>'[1]Removal pace breakdown'!A544</f>
        <v>44295</v>
      </c>
      <c r="C267" s="8">
        <f>'[1]Removal pace breakdown'!B544</f>
        <v>28</v>
      </c>
      <c r="D267" s="8">
        <f>'[1]Removal pace breakdown'!C544</f>
        <v>24</v>
      </c>
      <c r="E267" s="96">
        <f>'[1]Removal pace breakdown'!D544</f>
        <v>20</v>
      </c>
      <c r="F267" s="95">
        <f>'[1]Removal pace breakdown'!E544</f>
        <v>24</v>
      </c>
      <c r="G267" s="8">
        <f>'[1]Removal pace breakdown'!F544</f>
        <v>17</v>
      </c>
      <c r="H267" s="8">
        <f>'[1]Removal pace breakdown'!G544</f>
        <v>23</v>
      </c>
      <c r="I267" s="8">
        <f>'[1]Removal pace breakdown'!H544</f>
        <v>15.8</v>
      </c>
      <c r="J267" s="16">
        <f>'[1]Removal pace breakdown'!I544</f>
        <v>11.5</v>
      </c>
      <c r="K267" s="8">
        <f>'[1]Removal pace breakdown'!J544</f>
        <v>8</v>
      </c>
      <c r="L267" s="8">
        <f>'[1]Removal pace breakdown'!K544</f>
        <v>6.5</v>
      </c>
      <c r="M267" s="8">
        <f>'[1]Removal pace breakdown'!L544</f>
        <v>1.8</v>
      </c>
      <c r="N267" s="8">
        <f>'[1]Removal pace breakdown'!M544</f>
        <v>11.1</v>
      </c>
      <c r="O267" s="8">
        <f>'[1]Removal pace breakdown'!N544</f>
        <v>9</v>
      </c>
      <c r="P267" s="8">
        <f>'[1]Removal pace breakdown'!O544</f>
        <v>10</v>
      </c>
      <c r="Q267" s="8">
        <f>'[1]Removal pace breakdown'!P544</f>
        <v>0</v>
      </c>
      <c r="R267" s="8">
        <f>'[1]Removal pace breakdown'!Q544</f>
        <v>3</v>
      </c>
      <c r="S267" s="16">
        <f>'[1]Removal pace breakdown'!R544</f>
        <v>8.5</v>
      </c>
      <c r="T267" s="8">
        <f>'[1]Removal pace breakdown'!S544</f>
        <v>0</v>
      </c>
      <c r="U267" s="8">
        <f>'[1]Removal pace breakdown'!T544</f>
        <v>2</v>
      </c>
      <c r="V267" s="97">
        <f>'[1]Removal pace breakdown'!U544</f>
        <v>11</v>
      </c>
      <c r="W267" s="16">
        <f>'[1]Removal pace breakdown'!V544</f>
        <v>1.7</v>
      </c>
      <c r="X267" s="16">
        <f>'[1]Removal pace breakdown'!W544</f>
        <v>7</v>
      </c>
      <c r="Y267" s="8">
        <f>'[1]Removal pace breakdown'!X544</f>
        <v>4</v>
      </c>
      <c r="Z267" s="8">
        <f>'[1]Removal pace breakdown'!Y544</f>
        <v>0</v>
      </c>
      <c r="AA267" s="16">
        <f>'[1]Removal pace breakdown'!Z544</f>
        <v>0.44</v>
      </c>
      <c r="AB267" s="16">
        <f>'[1]Removal pace breakdown'!AA544</f>
        <v>0</v>
      </c>
      <c r="AC267" s="8">
        <f>'[1]Removal pace breakdown'!AB544</f>
        <v>0</v>
      </c>
      <c r="AD267" s="8">
        <f>'[1]Removal pace breakdown'!AC544</f>
        <v>3.1</v>
      </c>
      <c r="AE267" s="8">
        <f>'[1]Removal pace breakdown'!AD544</f>
        <v>0.1</v>
      </c>
      <c r="AF267" s="16">
        <f>'[1]Removal pace breakdown'!AE544</f>
        <v>0</v>
      </c>
      <c r="AG267" s="16">
        <f>'[1]Removal pace breakdown'!AF544</f>
        <v>1</v>
      </c>
      <c r="AH267" s="8">
        <f>'[1]Removal pace breakdown'!AG544</f>
        <v>0.3</v>
      </c>
      <c r="AI267" s="8">
        <f>'[1]Removal pace breakdown'!AH544</f>
        <v>9</v>
      </c>
      <c r="AJ267" s="8">
        <f>'[1]Removal pace breakdown'!AI544</f>
        <v>1</v>
      </c>
      <c r="AK267" s="8">
        <f>'[1]Removal pace breakdown'!AJ544</f>
        <v>0</v>
      </c>
      <c r="AL267" s="97">
        <f>'[1]Removal pace breakdown'!AK544</f>
        <v>10</v>
      </c>
      <c r="AM267" s="8">
        <f>'[1]Removal pace breakdown'!AL544</f>
        <v>3</v>
      </c>
      <c r="AN267" s="8">
        <f>'[1]Removal pace breakdown'!AM544</f>
        <v>0.5</v>
      </c>
      <c r="AO267" s="8">
        <f>'[1]Removal pace breakdown'!AN544</f>
        <v>0</v>
      </c>
      <c r="AP267" s="8">
        <f>'[1]Removal pace breakdown'!AO544</f>
        <v>0</v>
      </c>
      <c r="AQ267" s="8">
        <f>'[1]Removal pace breakdown'!AP544</f>
        <v>5.57</v>
      </c>
      <c r="AR267" s="17">
        <f t="shared" ref="AR267" si="292">SUM(C267:AQ267)</f>
        <v>280.91000000000003</v>
      </c>
      <c r="AS267" s="17">
        <f t="shared" ref="AS267" si="293">SUM(L267,O267,AD267,AJ267)</f>
        <v>19.600000000000001</v>
      </c>
      <c r="AT267" s="17">
        <f t="shared" ref="AT267" si="294">SUM(E267,F267,H267,Z267,AL267)</f>
        <v>77</v>
      </c>
      <c r="AU267" s="17">
        <f t="shared" ref="AU267" si="295">SUM(C267,D267,I267,M267,AN267,AQ267,AO267,AE267)</f>
        <v>75.769999999999982</v>
      </c>
      <c r="AV267" s="17">
        <f t="shared" ref="AV267" si="296">SUM(G267,K267,N267,P267,Q267,R267,U267,V267,Y267,AH267,AK267,AM267,AP267,AI267,AC267,T267)</f>
        <v>78.399999999999991</v>
      </c>
      <c r="AW267" s="17">
        <f t="shared" ref="AW267" si="297">SUM(J267,S267,W267,X267,AA267,AB267,AF267,AG267)</f>
        <v>30.14</v>
      </c>
      <c r="AX267" s="63">
        <f t="shared" ref="AX267" si="298">AR267*7</f>
        <v>1966.3700000000001</v>
      </c>
    </row>
    <row r="268" spans="1:50">
      <c r="A268" s="56" t="str">
        <f t="shared" ref="A268" si="299">YEAR(B268)&amp;WEEKNUM(B268)</f>
        <v>202116</v>
      </c>
      <c r="B268" s="15">
        <f>'[1]Removal pace breakdown'!A545</f>
        <v>44302</v>
      </c>
      <c r="C268" s="8">
        <f>'[1]Removal pace breakdown'!B545</f>
        <v>30</v>
      </c>
      <c r="D268" s="8">
        <f>'[1]Removal pace breakdown'!C545</f>
        <v>25</v>
      </c>
      <c r="E268" s="96">
        <f>'[1]Removal pace breakdown'!D545</f>
        <v>19</v>
      </c>
      <c r="F268" s="95">
        <f>'[1]Removal pace breakdown'!E545</f>
        <v>25</v>
      </c>
      <c r="G268" s="8">
        <f>'[1]Removal pace breakdown'!F545</f>
        <v>14.5</v>
      </c>
      <c r="H268" s="8">
        <f>'[1]Removal pace breakdown'!G545</f>
        <v>23</v>
      </c>
      <c r="I268" s="8">
        <f>'[1]Removal pace breakdown'!H545</f>
        <v>15</v>
      </c>
      <c r="J268" s="16">
        <f>'[1]Removal pace breakdown'!I545</f>
        <v>11.5</v>
      </c>
      <c r="K268" s="8">
        <f>'[1]Removal pace breakdown'!J545</f>
        <v>11.2</v>
      </c>
      <c r="L268" s="8">
        <f>'[1]Removal pace breakdown'!K545</f>
        <v>5.5</v>
      </c>
      <c r="M268" s="8">
        <f>'[1]Removal pace breakdown'!L545</f>
        <v>7</v>
      </c>
      <c r="N268" s="8">
        <f>'[1]Removal pace breakdown'!M545</f>
        <v>11.1</v>
      </c>
      <c r="O268" s="8">
        <f>'[1]Removal pace breakdown'!N545</f>
        <v>10.5</v>
      </c>
      <c r="P268" s="8">
        <f>'[1]Removal pace breakdown'!O545</f>
        <v>10</v>
      </c>
      <c r="Q268" s="8">
        <f>'[1]Removal pace breakdown'!P545</f>
        <v>0</v>
      </c>
      <c r="R268" s="8">
        <f>'[1]Removal pace breakdown'!Q545</f>
        <v>2.5</v>
      </c>
      <c r="S268" s="16">
        <f>'[1]Removal pace breakdown'!R545</f>
        <v>6.6</v>
      </c>
      <c r="T268" s="8">
        <f>'[1]Removal pace breakdown'!S545</f>
        <v>0</v>
      </c>
      <c r="U268" s="8">
        <f>'[1]Removal pace breakdown'!T545</f>
        <v>1</v>
      </c>
      <c r="V268" s="97">
        <f>'[1]Removal pace breakdown'!U545</f>
        <v>16.399999999999999</v>
      </c>
      <c r="W268" s="16">
        <f>'[1]Removal pace breakdown'!V545</f>
        <v>1.5</v>
      </c>
      <c r="X268" s="16">
        <f>'[1]Removal pace breakdown'!W545</f>
        <v>7</v>
      </c>
      <c r="Y268" s="8">
        <f>'[1]Removal pace breakdown'!X545</f>
        <v>3.2</v>
      </c>
      <c r="Z268" s="8">
        <f>'[1]Removal pace breakdown'!Y545</f>
        <v>0</v>
      </c>
      <c r="AA268" s="16">
        <f>'[1]Removal pace breakdown'!Z545</f>
        <v>0.21</v>
      </c>
      <c r="AB268" s="16">
        <f>'[1]Removal pace breakdown'!AA545</f>
        <v>0</v>
      </c>
      <c r="AC268" s="8">
        <f>'[1]Removal pace breakdown'!AB545</f>
        <v>0</v>
      </c>
      <c r="AD268" s="8">
        <f>'[1]Removal pace breakdown'!AC545</f>
        <v>3.3</v>
      </c>
      <c r="AE268" s="8">
        <f>'[1]Removal pace breakdown'!AD545</f>
        <v>0.1</v>
      </c>
      <c r="AF268" s="16">
        <f>'[1]Removal pace breakdown'!AE545</f>
        <v>0</v>
      </c>
      <c r="AG268" s="16">
        <f>'[1]Removal pace breakdown'!AF545</f>
        <v>1</v>
      </c>
      <c r="AH268" s="8">
        <f>'[1]Removal pace breakdown'!AG545</f>
        <v>0.3</v>
      </c>
      <c r="AI268" s="8">
        <f>'[1]Removal pace breakdown'!AH545</f>
        <v>9</v>
      </c>
      <c r="AJ268" s="8">
        <f>'[1]Removal pace breakdown'!AI545</f>
        <v>0.9</v>
      </c>
      <c r="AK268" s="8">
        <f>'[1]Removal pace breakdown'!AJ545</f>
        <v>0</v>
      </c>
      <c r="AL268" s="97">
        <f>'[1]Removal pace breakdown'!AK545</f>
        <v>9</v>
      </c>
      <c r="AM268" s="8">
        <f>'[1]Removal pace breakdown'!AL545</f>
        <v>3</v>
      </c>
      <c r="AN268" s="8">
        <f>'[1]Removal pace breakdown'!AM545</f>
        <v>0.3</v>
      </c>
      <c r="AO268" s="8">
        <f>'[1]Removal pace breakdown'!AN545</f>
        <v>0</v>
      </c>
      <c r="AP268" s="8">
        <f>'[1]Removal pace breakdown'!AO545</f>
        <v>0</v>
      </c>
      <c r="AQ268" s="8">
        <f>'[1]Removal pace breakdown'!AP545</f>
        <v>6.4</v>
      </c>
      <c r="AR268" s="17">
        <f t="shared" ref="AR268" si="300">SUM(C268:AQ268)</f>
        <v>290.01</v>
      </c>
      <c r="AS268" s="17">
        <f t="shared" ref="AS268" si="301">SUM(L268,O268,AD268,AJ268)</f>
        <v>20.2</v>
      </c>
      <c r="AT268" s="17">
        <f t="shared" ref="AT268" si="302">SUM(E268,F268,H268,Z268,AL268)</f>
        <v>76</v>
      </c>
      <c r="AU268" s="17">
        <f t="shared" ref="AU268" si="303">SUM(C268,D268,I268,M268,AN268,AQ268,AO268,AE268)</f>
        <v>83.8</v>
      </c>
      <c r="AV268" s="17">
        <f t="shared" ref="AV268" si="304">SUM(G268,K268,N268,P268,Q268,R268,U268,V268,Y268,AH268,AK268,AM268,AP268,AI268,AC268,T268)</f>
        <v>82.199999999999989</v>
      </c>
      <c r="AW268" s="17">
        <f t="shared" ref="AW268" si="305">SUM(J268,S268,W268,X268,AA268,AB268,AF268,AG268)</f>
        <v>27.810000000000002</v>
      </c>
      <c r="AX268" s="63">
        <f t="shared" ref="AX268" si="306">AR268*7</f>
        <v>2030.07</v>
      </c>
    </row>
    <row r="269" spans="1:50">
      <c r="A269" s="56" t="str">
        <f t="shared" ref="A269" si="307">YEAR(B269)&amp;WEEKNUM(B269)</f>
        <v>202117</v>
      </c>
      <c r="B269" s="15">
        <f>'[1]Removal pace breakdown'!A546</f>
        <v>44309</v>
      </c>
      <c r="C269" s="8">
        <f>'[1]Removal pace breakdown'!B546</f>
        <v>28</v>
      </c>
      <c r="D269" s="8">
        <f>'[1]Removal pace breakdown'!C546</f>
        <v>26</v>
      </c>
      <c r="E269" s="96">
        <f>'[1]Removal pace breakdown'!D546</f>
        <v>23</v>
      </c>
      <c r="F269" s="95">
        <f>'[1]Removal pace breakdown'!E546</f>
        <v>29.5</v>
      </c>
      <c r="G269" s="8">
        <f>'[1]Removal pace breakdown'!F546</f>
        <v>15</v>
      </c>
      <c r="H269" s="8">
        <f>'[1]Removal pace breakdown'!G546</f>
        <v>22.5</v>
      </c>
      <c r="I269" s="8">
        <f>'[1]Removal pace breakdown'!H546</f>
        <v>13.5</v>
      </c>
      <c r="J269" s="16">
        <f>'[1]Removal pace breakdown'!I546</f>
        <v>11</v>
      </c>
      <c r="K269" s="8">
        <f>'[1]Removal pace breakdown'!J546</f>
        <v>8.1999999999999993</v>
      </c>
      <c r="L269" s="8">
        <f>'[1]Removal pace breakdown'!K546</f>
        <v>6</v>
      </c>
      <c r="M269" s="8">
        <f>'[1]Removal pace breakdown'!L546</f>
        <v>1.86</v>
      </c>
      <c r="N269" s="8">
        <f>'[1]Removal pace breakdown'!M546</f>
        <v>10.1</v>
      </c>
      <c r="O269" s="8">
        <f>'[1]Removal pace breakdown'!N546</f>
        <v>10.199999999999999</v>
      </c>
      <c r="P269" s="8">
        <f>'[1]Removal pace breakdown'!O546</f>
        <v>10</v>
      </c>
      <c r="Q269" s="8">
        <f>'[1]Removal pace breakdown'!P546</f>
        <v>0</v>
      </c>
      <c r="R269" s="8">
        <f>'[1]Removal pace breakdown'!Q546</f>
        <v>2</v>
      </c>
      <c r="S269" s="16">
        <f>'[1]Removal pace breakdown'!R546</f>
        <v>7.42</v>
      </c>
      <c r="T269" s="8">
        <f>'[1]Removal pace breakdown'!S546</f>
        <v>0</v>
      </c>
      <c r="U269" s="8">
        <f>'[1]Removal pace breakdown'!T546</f>
        <v>0.9</v>
      </c>
      <c r="V269" s="97">
        <f>'[1]Removal pace breakdown'!U546</f>
        <v>13.5</v>
      </c>
      <c r="W269" s="16">
        <f>'[1]Removal pace breakdown'!V546</f>
        <v>1.6</v>
      </c>
      <c r="X269" s="16">
        <f>'[1]Removal pace breakdown'!W546</f>
        <v>7</v>
      </c>
      <c r="Y269" s="8">
        <f>'[1]Removal pace breakdown'!X546</f>
        <v>3.2</v>
      </c>
      <c r="Z269" s="8">
        <f>'[1]Removal pace breakdown'!Y546</f>
        <v>0</v>
      </c>
      <c r="AA269" s="16">
        <f>'[1]Removal pace breakdown'!Z546</f>
        <v>0.15</v>
      </c>
      <c r="AB269" s="16">
        <f>'[1]Removal pace breakdown'!AA546</f>
        <v>0</v>
      </c>
      <c r="AC269" s="8">
        <f>'[1]Removal pace breakdown'!AB546</f>
        <v>0</v>
      </c>
      <c r="AD269" s="8">
        <f>'[1]Removal pace breakdown'!AC546</f>
        <v>3.1</v>
      </c>
      <c r="AE269" s="8">
        <f>'[1]Removal pace breakdown'!AD546</f>
        <v>0.14000000000000001</v>
      </c>
      <c r="AF269" s="16">
        <f>'[1]Removal pace breakdown'!AE546</f>
        <v>0</v>
      </c>
      <c r="AG269" s="16">
        <f>'[1]Removal pace breakdown'!AF546</f>
        <v>1</v>
      </c>
      <c r="AH269" s="8">
        <f>'[1]Removal pace breakdown'!AG546</f>
        <v>0.2</v>
      </c>
      <c r="AI269" s="8">
        <f>'[1]Removal pace breakdown'!AH546</f>
        <v>9</v>
      </c>
      <c r="AJ269" s="8">
        <f>'[1]Removal pace breakdown'!AI546</f>
        <v>0.8</v>
      </c>
      <c r="AK269" s="8">
        <f>'[1]Removal pace breakdown'!AJ546</f>
        <v>0</v>
      </c>
      <c r="AL269" s="97">
        <f>'[1]Removal pace breakdown'!AK546</f>
        <v>9.5</v>
      </c>
      <c r="AM269" s="8">
        <f>'[1]Removal pace breakdown'!AL546</f>
        <v>3</v>
      </c>
      <c r="AN269" s="8">
        <f>'[1]Removal pace breakdown'!AM546</f>
        <v>0.6</v>
      </c>
      <c r="AO269" s="8">
        <f>'[1]Removal pace breakdown'!AN546</f>
        <v>0</v>
      </c>
      <c r="AP269" s="8">
        <f>'[1]Removal pace breakdown'!AO546</f>
        <v>0</v>
      </c>
      <c r="AQ269" s="8">
        <f>'[1]Removal pace breakdown'!AP546</f>
        <v>6.43</v>
      </c>
      <c r="AR269" s="17">
        <f t="shared" ref="AR269" si="308">SUM(C269:AQ269)</f>
        <v>284.39999999999998</v>
      </c>
      <c r="AS269" s="17">
        <f t="shared" ref="AS269" si="309">SUM(L269,O269,AD269,AJ269)</f>
        <v>20.100000000000001</v>
      </c>
      <c r="AT269" s="17">
        <f t="shared" ref="AT269" si="310">SUM(E269,F269,H269,Z269,AL269)</f>
        <v>84.5</v>
      </c>
      <c r="AU269" s="17">
        <f t="shared" ref="AU269" si="311">SUM(C269,D269,I269,M269,AN269,AQ269,AO269,AE269)</f>
        <v>76.529999999999987</v>
      </c>
      <c r="AV269" s="17">
        <f t="shared" ref="AV269" si="312">SUM(G269,K269,N269,P269,Q269,R269,U269,V269,Y269,AH269,AK269,AM269,AP269,AI269,AC269,T269)</f>
        <v>75.099999999999994</v>
      </c>
      <c r="AW269" s="17">
        <f t="shared" ref="AW269" si="313">SUM(J269,S269,W269,X269,AA269,AB269,AF269,AG269)</f>
        <v>28.17</v>
      </c>
      <c r="AX269" s="63">
        <f t="shared" ref="AX269" si="314">AR269*7</f>
        <v>1990.7999999999997</v>
      </c>
    </row>
    <row r="270" spans="1:50">
      <c r="A270" s="56" t="str">
        <f t="shared" ref="A270:A271" si="315">YEAR(B270)&amp;WEEKNUM(B270)</f>
        <v>202118</v>
      </c>
      <c r="B270" s="15">
        <f>'[1]Removal pace breakdown'!A547</f>
        <v>44316</v>
      </c>
      <c r="C270" s="8">
        <f>'[1]Removal pace breakdown'!B547</f>
        <v>30</v>
      </c>
      <c r="D270" s="8">
        <f>'[1]Removal pace breakdown'!C547</f>
        <v>27</v>
      </c>
      <c r="E270" s="96">
        <f>'[1]Removal pace breakdown'!D547</f>
        <v>23</v>
      </c>
      <c r="F270" s="95">
        <f>'[1]Removal pace breakdown'!E547</f>
        <v>24</v>
      </c>
      <c r="G270" s="8">
        <f>'[1]Removal pace breakdown'!F547</f>
        <v>18.5</v>
      </c>
      <c r="H270" s="8">
        <f>'[1]Removal pace breakdown'!G547</f>
        <v>24</v>
      </c>
      <c r="I270" s="8">
        <f>'[1]Removal pace breakdown'!H547</f>
        <v>14.51</v>
      </c>
      <c r="J270" s="16">
        <f>'[1]Removal pace breakdown'!I547</f>
        <v>11.5</v>
      </c>
      <c r="K270" s="8">
        <f>'[1]Removal pace breakdown'!J547</f>
        <v>10.5</v>
      </c>
      <c r="L270" s="8">
        <f>'[1]Removal pace breakdown'!K547</f>
        <v>7.28</v>
      </c>
      <c r="M270" s="8">
        <f>'[1]Removal pace breakdown'!L547</f>
        <v>2.4300000000000002</v>
      </c>
      <c r="N270" s="8">
        <f>'[1]Removal pace breakdown'!M547</f>
        <v>11.5</v>
      </c>
      <c r="O270" s="8">
        <f>'[1]Removal pace breakdown'!N547</f>
        <v>10</v>
      </c>
      <c r="P270" s="8">
        <f>'[1]Removal pace breakdown'!O547</f>
        <v>8</v>
      </c>
      <c r="Q270" s="8">
        <f>'[1]Removal pace breakdown'!P547</f>
        <v>0</v>
      </c>
      <c r="R270" s="8">
        <f>'[1]Removal pace breakdown'!Q547</f>
        <v>2.5</v>
      </c>
      <c r="S270" s="16">
        <f>'[1]Removal pace breakdown'!R547</f>
        <v>7.7</v>
      </c>
      <c r="T270" s="8">
        <f>'[1]Removal pace breakdown'!S547</f>
        <v>0</v>
      </c>
      <c r="U270" s="8">
        <f>'[1]Removal pace breakdown'!T547</f>
        <v>1</v>
      </c>
      <c r="V270" s="97">
        <f>'[1]Removal pace breakdown'!U547</f>
        <v>19.3</v>
      </c>
      <c r="W270" s="16">
        <f>'[1]Removal pace breakdown'!V547</f>
        <v>1.5</v>
      </c>
      <c r="X270" s="16">
        <f>'[1]Removal pace breakdown'!W547</f>
        <v>8.5</v>
      </c>
      <c r="Y270" s="8">
        <f>'[1]Removal pace breakdown'!X547</f>
        <v>3.5</v>
      </c>
      <c r="Z270" s="8">
        <f>'[1]Removal pace breakdown'!Y547</f>
        <v>0</v>
      </c>
      <c r="AA270" s="16">
        <f>'[1]Removal pace breakdown'!Z547</f>
        <v>0.14000000000000001</v>
      </c>
      <c r="AB270" s="16">
        <f>'[1]Removal pace breakdown'!AA547</f>
        <v>0</v>
      </c>
      <c r="AC270" s="8">
        <f>'[1]Removal pace breakdown'!AB547</f>
        <v>0</v>
      </c>
      <c r="AD270" s="8">
        <f>'[1]Removal pace breakdown'!AC547</f>
        <v>3.1</v>
      </c>
      <c r="AE270" s="8">
        <f>'[1]Removal pace breakdown'!AD547</f>
        <v>0.3</v>
      </c>
      <c r="AF270" s="16">
        <f>'[1]Removal pace breakdown'!AE547</f>
        <v>0</v>
      </c>
      <c r="AG270" s="16">
        <f>'[1]Removal pace breakdown'!AF547</f>
        <v>1</v>
      </c>
      <c r="AH270" s="8">
        <f>'[1]Removal pace breakdown'!AG547</f>
        <v>0.5</v>
      </c>
      <c r="AI270" s="8">
        <f>'[1]Removal pace breakdown'!AH547</f>
        <v>9</v>
      </c>
      <c r="AJ270" s="8">
        <f>'[1]Removal pace breakdown'!AI547</f>
        <v>0.9</v>
      </c>
      <c r="AK270" s="8">
        <f>'[1]Removal pace breakdown'!AJ547</f>
        <v>0</v>
      </c>
      <c r="AL270" s="97">
        <f>'[1]Removal pace breakdown'!AK547</f>
        <v>9.5</v>
      </c>
      <c r="AM270" s="8">
        <f>'[1]Removal pace breakdown'!AL547</f>
        <v>3</v>
      </c>
      <c r="AN270" s="8">
        <f>'[1]Removal pace breakdown'!AM547</f>
        <v>0.4</v>
      </c>
      <c r="AO270" s="8">
        <f>'[1]Removal pace breakdown'!AN547</f>
        <v>0</v>
      </c>
      <c r="AP270" s="8">
        <f>'[1]Removal pace breakdown'!AO547</f>
        <v>0</v>
      </c>
      <c r="AQ270" s="8">
        <f>'[1]Removal pace breakdown'!AP547</f>
        <v>9.3800000000000008</v>
      </c>
      <c r="AR270" s="17">
        <f t="shared" ref="AR270:AR271" si="316">SUM(C270:AQ270)</f>
        <v>303.44</v>
      </c>
      <c r="AS270" s="17">
        <f t="shared" ref="AS270" si="317">SUM(L270,O270,AD270,AJ270)</f>
        <v>21.28</v>
      </c>
      <c r="AT270" s="17">
        <f t="shared" ref="AT270:AT271" si="318">SUM(E270,F270,H270,Z270,AL270)</f>
        <v>80.5</v>
      </c>
      <c r="AU270" s="17">
        <f t="shared" ref="AU270:AU271" si="319">SUM(C270,D270,I270,M270,AN270,AQ270,AO270,AE270)</f>
        <v>84.02000000000001</v>
      </c>
      <c r="AV270" s="17">
        <f t="shared" ref="AV270:AV271" si="320">SUM(G270,K270,N270,P270,Q270,R270,U270,V270,Y270,AH270,AK270,AM270,AP270,AI270,AC270,T270)</f>
        <v>87.3</v>
      </c>
      <c r="AW270" s="17">
        <f t="shared" ref="AW270:AW271" si="321">SUM(J270,S270,W270,X270,AA270,AB270,AF270,AG270)</f>
        <v>30.34</v>
      </c>
      <c r="AX270" s="63">
        <f t="shared" ref="AX270:AX271" si="322">AR270*7</f>
        <v>2124.08</v>
      </c>
    </row>
    <row r="271" spans="1:50">
      <c r="A271" s="56" t="str">
        <f t="shared" si="315"/>
        <v>202119</v>
      </c>
      <c r="B271" s="15">
        <f>'[1]Removal pace breakdown'!A548</f>
        <v>44323</v>
      </c>
      <c r="C271" s="8">
        <f>'[1]Removal pace breakdown'!B548</f>
        <v>28</v>
      </c>
      <c r="D271" s="8">
        <f>'[1]Removal pace breakdown'!C548</f>
        <v>26.26</v>
      </c>
      <c r="E271" s="96">
        <f>'[1]Removal pace breakdown'!D548</f>
        <v>23</v>
      </c>
      <c r="F271" s="95">
        <f>'[1]Removal pace breakdown'!E548</f>
        <v>25</v>
      </c>
      <c r="G271" s="8">
        <f>'[1]Removal pace breakdown'!F548</f>
        <v>16</v>
      </c>
      <c r="H271" s="8">
        <f>'[1]Removal pace breakdown'!G548</f>
        <v>22</v>
      </c>
      <c r="I271" s="8">
        <f>'[1]Removal pace breakdown'!H548</f>
        <v>12</v>
      </c>
      <c r="J271" s="16">
        <f>'[1]Removal pace breakdown'!I548</f>
        <v>11.6</v>
      </c>
      <c r="K271" s="8">
        <f>'[1]Removal pace breakdown'!J548</f>
        <v>6.5</v>
      </c>
      <c r="L271" s="8">
        <f>'[1]Removal pace breakdown'!K548</f>
        <v>8.2799999999999994</v>
      </c>
      <c r="M271" s="8">
        <f>'[1]Removal pace breakdown'!L548</f>
        <v>6</v>
      </c>
      <c r="N271" s="8">
        <f>'[1]Removal pace breakdown'!M548</f>
        <v>14.5</v>
      </c>
      <c r="O271" s="8">
        <f>'[1]Removal pace breakdown'!N548</f>
        <v>9.9</v>
      </c>
      <c r="P271" s="8">
        <f>'[1]Removal pace breakdown'!O548</f>
        <v>10</v>
      </c>
      <c r="Q271" s="8">
        <f>'[1]Removal pace breakdown'!P548</f>
        <v>0</v>
      </c>
      <c r="R271" s="8">
        <f>'[1]Removal pace breakdown'!Q548</f>
        <v>2.7</v>
      </c>
      <c r="S271" s="16">
        <f>'[1]Removal pace breakdown'!R548</f>
        <v>7.7</v>
      </c>
      <c r="T271" s="8">
        <f>'[1]Removal pace breakdown'!S548</f>
        <v>0</v>
      </c>
      <c r="U271" s="8">
        <f>'[1]Removal pace breakdown'!T548</f>
        <v>2</v>
      </c>
      <c r="V271" s="97">
        <f>'[1]Removal pace breakdown'!U548</f>
        <v>16</v>
      </c>
      <c r="W271" s="16">
        <f>'[1]Removal pace breakdown'!V548</f>
        <v>1.5</v>
      </c>
      <c r="X271" s="16">
        <f>'[1]Removal pace breakdown'!W548</f>
        <v>7</v>
      </c>
      <c r="Y271" s="8">
        <f>'[1]Removal pace breakdown'!X548</f>
        <v>2</v>
      </c>
      <c r="Z271" s="8">
        <f>'[1]Removal pace breakdown'!Y548</f>
        <v>0</v>
      </c>
      <c r="AA271" s="16">
        <f>'[1]Removal pace breakdown'!Z548</f>
        <v>0.86</v>
      </c>
      <c r="AB271" s="16">
        <f>'[1]Removal pace breakdown'!AA548</f>
        <v>0</v>
      </c>
      <c r="AC271" s="8">
        <f>'[1]Removal pace breakdown'!AB548</f>
        <v>0</v>
      </c>
      <c r="AD271" s="8">
        <f>'[1]Removal pace breakdown'!AC548</f>
        <v>3.7</v>
      </c>
      <c r="AE271" s="8">
        <f>'[1]Removal pace breakdown'!AD548</f>
        <v>0.23</v>
      </c>
      <c r="AF271" s="16">
        <f>'[1]Removal pace breakdown'!AE548</f>
        <v>0</v>
      </c>
      <c r="AG271" s="16">
        <f>'[1]Removal pace breakdown'!AF548</f>
        <v>1</v>
      </c>
      <c r="AH271" s="8">
        <f>'[1]Removal pace breakdown'!AG548</f>
        <v>0.3</v>
      </c>
      <c r="AI271" s="8">
        <f>'[1]Removal pace breakdown'!AH548</f>
        <v>9</v>
      </c>
      <c r="AJ271" s="8">
        <f>'[1]Removal pace breakdown'!AI548</f>
        <v>1</v>
      </c>
      <c r="AK271" s="8">
        <f>'[1]Removal pace breakdown'!AJ548</f>
        <v>0</v>
      </c>
      <c r="AL271" s="97">
        <f>'[1]Removal pace breakdown'!AK548</f>
        <v>10</v>
      </c>
      <c r="AM271" s="8">
        <f>'[1]Removal pace breakdown'!AL548</f>
        <v>3</v>
      </c>
      <c r="AN271" s="8">
        <f>'[1]Removal pace breakdown'!AM548</f>
        <v>0.45</v>
      </c>
      <c r="AO271" s="8">
        <f>'[1]Removal pace breakdown'!AN548</f>
        <v>0</v>
      </c>
      <c r="AP271" s="8">
        <f>'[1]Removal pace breakdown'!AO548</f>
        <v>0</v>
      </c>
      <c r="AQ271" s="8">
        <f>'[1]Removal pace breakdown'!AP548</f>
        <v>8.65</v>
      </c>
      <c r="AR271" s="17">
        <f t="shared" si="316"/>
        <v>296.12999999999994</v>
      </c>
      <c r="AS271" s="17">
        <f>SUM(L271,O271,AD271,AJ271)</f>
        <v>22.88</v>
      </c>
      <c r="AT271" s="17">
        <f t="shared" si="318"/>
        <v>80</v>
      </c>
      <c r="AU271" s="17">
        <f t="shared" si="319"/>
        <v>81.590000000000018</v>
      </c>
      <c r="AV271" s="17">
        <f t="shared" si="320"/>
        <v>82</v>
      </c>
      <c r="AW271" s="17">
        <f t="shared" si="321"/>
        <v>29.66</v>
      </c>
      <c r="AX271" s="63">
        <f t="shared" si="322"/>
        <v>2072.9099999999994</v>
      </c>
    </row>
    <row r="272" spans="1:50">
      <c r="A272" s="56"/>
      <c r="C272" s="8"/>
      <c r="D272" s="8"/>
      <c r="E272" s="96"/>
      <c r="F272" s="95"/>
      <c r="G272" s="8"/>
      <c r="H272" s="8"/>
      <c r="I272" s="8"/>
      <c r="J272" s="16"/>
      <c r="K272" s="8"/>
      <c r="L272" s="8"/>
      <c r="M272" s="8"/>
      <c r="N272" s="8"/>
      <c r="O272" s="8"/>
      <c r="P272" s="8"/>
      <c r="Q272" s="8"/>
      <c r="R272" s="8"/>
      <c r="S272" s="16"/>
      <c r="T272" s="8"/>
      <c r="U272" s="8"/>
      <c r="V272" s="97"/>
      <c r="W272" s="16"/>
      <c r="X272" s="16"/>
      <c r="Y272" s="8"/>
      <c r="Z272" s="8"/>
      <c r="AA272" s="16"/>
      <c r="AB272" s="16"/>
      <c r="AC272" s="8"/>
      <c r="AD272" s="8"/>
      <c r="AE272" s="8"/>
      <c r="AF272" s="16"/>
      <c r="AG272" s="16"/>
      <c r="AH272" s="8"/>
      <c r="AI272" s="8"/>
      <c r="AJ272" s="8"/>
      <c r="AK272" s="8"/>
      <c r="AL272" s="97"/>
      <c r="AM272" s="8"/>
      <c r="AN272" s="8"/>
      <c r="AO272" s="8"/>
      <c r="AP272" s="8"/>
      <c r="AQ272" s="8"/>
      <c r="AR272" s="17"/>
      <c r="AS272" s="17"/>
      <c r="AT272" s="17"/>
      <c r="AU272" s="17"/>
      <c r="AV272" s="17"/>
      <c r="AW272" s="17"/>
      <c r="AX272" s="63"/>
    </row>
    <row r="273" spans="1:50">
      <c r="A273" s="56"/>
      <c r="C273" s="8"/>
      <c r="D273" s="8"/>
      <c r="E273" s="96"/>
      <c r="F273" s="95"/>
      <c r="G273" s="8"/>
      <c r="H273" s="8"/>
      <c r="I273" s="8"/>
      <c r="J273" s="16"/>
      <c r="K273" s="8"/>
      <c r="L273" s="8"/>
      <c r="M273" s="8"/>
      <c r="N273" s="8"/>
      <c r="O273" s="8"/>
      <c r="P273" s="8"/>
      <c r="Q273" s="8"/>
      <c r="R273" s="8"/>
      <c r="S273" s="16"/>
      <c r="T273" s="8"/>
      <c r="U273" s="8"/>
      <c r="V273" s="97"/>
      <c r="W273" s="16"/>
      <c r="X273" s="16"/>
      <c r="Y273" s="8"/>
      <c r="Z273" s="8"/>
      <c r="AA273" s="16"/>
      <c r="AB273" s="16"/>
      <c r="AC273" s="8"/>
      <c r="AD273" s="8"/>
      <c r="AE273" s="8"/>
      <c r="AF273" s="16"/>
      <c r="AG273" s="16"/>
      <c r="AH273" s="8"/>
      <c r="AI273" s="8"/>
      <c r="AJ273" s="8"/>
      <c r="AK273" s="8"/>
      <c r="AL273" s="97"/>
      <c r="AM273" s="8"/>
      <c r="AN273" s="8"/>
      <c r="AO273" s="8"/>
      <c r="AP273" s="8"/>
      <c r="AQ273" s="8"/>
      <c r="AR273" s="17"/>
      <c r="AS273" s="17"/>
      <c r="AT273" s="17"/>
      <c r="AU273" s="17"/>
      <c r="AV273" s="17"/>
      <c r="AW273" s="17"/>
      <c r="AX273" s="63"/>
    </row>
    <row r="274" spans="1:50">
      <c r="A274" s="56"/>
      <c r="C274" s="8"/>
      <c r="D274" s="8"/>
      <c r="E274" s="96"/>
      <c r="F274" s="95"/>
      <c r="G274" s="8"/>
      <c r="H274" s="8"/>
      <c r="I274" s="8"/>
      <c r="J274" s="16"/>
      <c r="K274" s="8"/>
      <c r="L274" s="8"/>
      <c r="M274" s="8"/>
      <c r="N274" s="8"/>
      <c r="O274" s="8"/>
      <c r="P274" s="8"/>
      <c r="Q274" s="8"/>
      <c r="R274" s="8"/>
      <c r="S274" s="16"/>
      <c r="T274" s="8"/>
      <c r="U274" s="8"/>
      <c r="V274" s="97"/>
      <c r="W274" s="16"/>
      <c r="X274" s="16"/>
      <c r="Y274" s="8"/>
      <c r="Z274" s="8"/>
      <c r="AA274" s="16"/>
      <c r="AB274" s="16"/>
      <c r="AC274" s="8"/>
      <c r="AD274" s="8"/>
      <c r="AE274" s="8"/>
      <c r="AF274" s="16"/>
      <c r="AG274" s="16"/>
      <c r="AH274" s="8"/>
      <c r="AI274" s="8"/>
      <c r="AJ274" s="8"/>
      <c r="AK274" s="8"/>
      <c r="AL274" s="97"/>
      <c r="AM274" s="8"/>
      <c r="AN274" s="8"/>
      <c r="AO274" s="8"/>
      <c r="AP274" s="8"/>
      <c r="AQ274" s="8"/>
      <c r="AR274" s="17"/>
      <c r="AS274" s="17"/>
      <c r="AT274" s="17"/>
      <c r="AU274" s="17"/>
      <c r="AV274" s="17"/>
      <c r="AW274" s="17"/>
      <c r="AX274" s="63"/>
    </row>
    <row r="275" spans="1:50">
      <c r="A275" s="56"/>
      <c r="C275" s="8"/>
      <c r="D275" s="8"/>
      <c r="E275" s="96"/>
      <c r="F275" s="95"/>
      <c r="G275" s="8"/>
      <c r="H275" s="8"/>
      <c r="I275" s="8"/>
      <c r="J275" s="95"/>
      <c r="K275" s="8"/>
      <c r="L275" s="8"/>
      <c r="M275" s="8"/>
      <c r="N275" s="8"/>
      <c r="O275" s="8"/>
      <c r="P275" s="8"/>
      <c r="Q275" s="8"/>
      <c r="R275" s="8"/>
      <c r="S275" s="95"/>
      <c r="T275" s="8"/>
      <c r="U275" s="8"/>
      <c r="V275" s="97"/>
      <c r="W275" s="16"/>
      <c r="X275" s="95"/>
      <c r="Y275" s="8"/>
      <c r="Z275" s="8"/>
      <c r="AA275" s="16"/>
      <c r="AB275" s="16"/>
      <c r="AC275" s="8"/>
      <c r="AD275" s="8"/>
      <c r="AE275" s="8"/>
      <c r="AF275" s="16"/>
      <c r="AG275" s="16"/>
      <c r="AH275" s="8"/>
      <c r="AI275" s="8"/>
      <c r="AJ275" s="8"/>
      <c r="AK275" s="8"/>
      <c r="AL275" s="97"/>
      <c r="AM275" s="8"/>
      <c r="AN275" s="8"/>
      <c r="AO275" s="8"/>
      <c r="AP275" s="8"/>
      <c r="AQ275" s="8"/>
      <c r="AR275" s="17"/>
      <c r="AS275" s="17"/>
      <c r="AT275" s="17"/>
      <c r="AU275" s="17"/>
      <c r="AV275" s="17"/>
      <c r="AW275" s="17"/>
      <c r="AX275" s="63"/>
    </row>
    <row r="276" spans="1:50">
      <c r="B276" s="15" t="s">
        <v>188</v>
      </c>
      <c r="C276" s="98">
        <f>AVERAGE(C247:C259)</f>
        <v>28.192307692307693</v>
      </c>
      <c r="D276" s="98">
        <f t="shared" ref="D276:AR276" si="323">AVERAGE(D247:D259)</f>
        <v>22.292307692307688</v>
      </c>
      <c r="E276" s="98">
        <f t="shared" si="323"/>
        <v>30.407692307692308</v>
      </c>
      <c r="F276" s="98">
        <f t="shared" si="323"/>
        <v>30.423076923076923</v>
      </c>
      <c r="G276" s="98">
        <f t="shared" si="323"/>
        <v>15.761538461538462</v>
      </c>
      <c r="H276" s="98">
        <f t="shared" si="323"/>
        <v>24.192307692307693</v>
      </c>
      <c r="I276" s="98">
        <f t="shared" si="323"/>
        <v>14.123076923076923</v>
      </c>
      <c r="J276" s="98">
        <f t="shared" si="323"/>
        <v>14.153846153846153</v>
      </c>
      <c r="K276" s="98">
        <f t="shared" si="323"/>
        <v>8.5692307692307708</v>
      </c>
      <c r="L276" s="98">
        <f t="shared" si="323"/>
        <v>6.6453846153846152</v>
      </c>
      <c r="M276" s="98">
        <f t="shared" si="323"/>
        <v>5.0207692307692309</v>
      </c>
      <c r="N276" s="98">
        <f t="shared" si="323"/>
        <v>15.030769230769229</v>
      </c>
      <c r="O276" s="98">
        <f t="shared" si="323"/>
        <v>12.053846153846154</v>
      </c>
      <c r="P276" s="98">
        <f t="shared" si="323"/>
        <v>8.8692307692307697</v>
      </c>
      <c r="Q276" s="98">
        <f t="shared" si="323"/>
        <v>0</v>
      </c>
      <c r="R276" s="98">
        <f t="shared" si="323"/>
        <v>2.6461538461538465</v>
      </c>
      <c r="S276" s="98">
        <f t="shared" si="323"/>
        <v>7.1407692307692292</v>
      </c>
      <c r="T276" s="98">
        <f t="shared" si="323"/>
        <v>0</v>
      </c>
      <c r="U276" s="98">
        <f t="shared" si="323"/>
        <v>1.2107692307692308</v>
      </c>
      <c r="V276" s="98">
        <f t="shared" si="323"/>
        <v>15.246153846153845</v>
      </c>
      <c r="W276" s="98">
        <f t="shared" si="323"/>
        <v>1.5307692307692307</v>
      </c>
      <c r="X276" s="98">
        <f t="shared" si="323"/>
        <v>6.5615384615384613</v>
      </c>
      <c r="Y276" s="98">
        <f t="shared" si="323"/>
        <v>3.1230769230769226</v>
      </c>
      <c r="Z276" s="98">
        <f t="shared" si="323"/>
        <v>0</v>
      </c>
      <c r="AA276" s="98">
        <f t="shared" si="323"/>
        <v>0.12846153846153849</v>
      </c>
      <c r="AB276" s="98">
        <f t="shared" si="323"/>
        <v>5.3846153846153853E-3</v>
      </c>
      <c r="AC276" s="98">
        <f t="shared" si="323"/>
        <v>0.33769230769230774</v>
      </c>
      <c r="AD276" s="98">
        <f t="shared" si="323"/>
        <v>2.6076923076923082</v>
      </c>
      <c r="AE276" s="98">
        <f t="shared" si="323"/>
        <v>0.15384615384615385</v>
      </c>
      <c r="AF276" s="98">
        <f t="shared" si="323"/>
        <v>0</v>
      </c>
      <c r="AG276" s="98">
        <f t="shared" si="323"/>
        <v>1</v>
      </c>
      <c r="AH276" s="98">
        <f t="shared" si="323"/>
        <v>0.30076923076923079</v>
      </c>
      <c r="AI276" s="98">
        <f t="shared" si="323"/>
        <v>9</v>
      </c>
      <c r="AJ276" s="98">
        <f t="shared" si="323"/>
        <v>1.4953846153846155</v>
      </c>
      <c r="AK276" s="98">
        <f t="shared" si="323"/>
        <v>0</v>
      </c>
      <c r="AL276" s="98">
        <f t="shared" si="323"/>
        <v>9.3076923076923084</v>
      </c>
      <c r="AM276" s="98">
        <f t="shared" si="323"/>
        <v>3.3076923076923075</v>
      </c>
      <c r="AN276" s="98">
        <f t="shared" si="323"/>
        <v>0.53076923076923077</v>
      </c>
      <c r="AO276" s="98">
        <f t="shared" si="323"/>
        <v>0</v>
      </c>
      <c r="AP276" s="98">
        <f t="shared" si="323"/>
        <v>1</v>
      </c>
      <c r="AQ276" s="98">
        <f t="shared" si="323"/>
        <v>6.6415384615384605</v>
      </c>
      <c r="AR276" s="98">
        <f t="shared" si="323"/>
        <v>309.01153846153841</v>
      </c>
    </row>
    <row r="277" spans="1:50">
      <c r="B277" s="15" t="s">
        <v>189</v>
      </c>
      <c r="C277" s="98">
        <f>MAX(C203:C223)</f>
        <v>32</v>
      </c>
      <c r="D277" s="98">
        <f t="shared" ref="D277:AR277" si="324">MAX(D203:D223)</f>
        <v>28</v>
      </c>
      <c r="E277" s="98">
        <f t="shared" si="324"/>
        <v>38</v>
      </c>
      <c r="F277" s="98">
        <f t="shared" si="324"/>
        <v>39.5</v>
      </c>
      <c r="G277" s="98">
        <f t="shared" si="324"/>
        <v>17.2</v>
      </c>
      <c r="H277" s="98">
        <f t="shared" si="324"/>
        <v>27</v>
      </c>
      <c r="I277" s="98">
        <f t="shared" si="324"/>
        <v>16.8</v>
      </c>
      <c r="J277" s="98">
        <f t="shared" si="324"/>
        <v>14</v>
      </c>
      <c r="K277" s="98">
        <f t="shared" si="324"/>
        <v>11.5</v>
      </c>
      <c r="L277" s="98">
        <f t="shared" si="324"/>
        <v>11.43</v>
      </c>
      <c r="M277" s="98">
        <f t="shared" si="324"/>
        <v>7</v>
      </c>
      <c r="N277" s="98">
        <f t="shared" si="324"/>
        <v>17.5</v>
      </c>
      <c r="O277" s="98">
        <f t="shared" si="324"/>
        <v>12.5</v>
      </c>
      <c r="P277" s="98">
        <f t="shared" si="324"/>
        <v>10</v>
      </c>
      <c r="Q277" s="98">
        <f t="shared" si="324"/>
        <v>0</v>
      </c>
      <c r="R277" s="98">
        <f t="shared" si="324"/>
        <v>3.2</v>
      </c>
      <c r="S277" s="98">
        <f t="shared" si="324"/>
        <v>7.8</v>
      </c>
      <c r="T277" s="98">
        <f t="shared" si="324"/>
        <v>4.2</v>
      </c>
      <c r="U277" s="98">
        <f t="shared" si="324"/>
        <v>5.0999999999999996</v>
      </c>
      <c r="V277" s="98">
        <f t="shared" si="324"/>
        <v>16</v>
      </c>
      <c r="W277" s="98">
        <f t="shared" si="324"/>
        <v>2.5</v>
      </c>
      <c r="X277" s="98">
        <f t="shared" si="324"/>
        <v>9</v>
      </c>
      <c r="Y277" s="98">
        <f t="shared" si="324"/>
        <v>4.0999999999999996</v>
      </c>
      <c r="Z277" s="98">
        <f t="shared" si="324"/>
        <v>0</v>
      </c>
      <c r="AA277" s="98">
        <f t="shared" si="324"/>
        <v>0.4</v>
      </c>
      <c r="AB277" s="98">
        <f t="shared" si="324"/>
        <v>0.03</v>
      </c>
      <c r="AC277" s="98">
        <f t="shared" si="324"/>
        <v>2.2999999999999998</v>
      </c>
      <c r="AD277" s="98">
        <f t="shared" si="324"/>
        <v>4</v>
      </c>
      <c r="AE277" s="98">
        <f t="shared" si="324"/>
        <v>0.6</v>
      </c>
      <c r="AF277" s="98">
        <f t="shared" si="324"/>
        <v>0</v>
      </c>
      <c r="AG277" s="98">
        <f t="shared" si="324"/>
        <v>1</v>
      </c>
      <c r="AH277" s="98">
        <f t="shared" si="324"/>
        <v>0.5</v>
      </c>
      <c r="AI277" s="98">
        <f t="shared" si="324"/>
        <v>13</v>
      </c>
      <c r="AJ277" s="98">
        <f t="shared" si="324"/>
        <v>1.55</v>
      </c>
      <c r="AK277" s="98">
        <f t="shared" si="324"/>
        <v>0</v>
      </c>
      <c r="AL277" s="98">
        <f t="shared" si="324"/>
        <v>11</v>
      </c>
      <c r="AM277" s="98">
        <f t="shared" si="324"/>
        <v>5</v>
      </c>
      <c r="AN277" s="98">
        <f t="shared" si="324"/>
        <v>1.2</v>
      </c>
      <c r="AO277" s="98">
        <f t="shared" si="324"/>
        <v>0</v>
      </c>
      <c r="AP277" s="98">
        <f t="shared" si="324"/>
        <v>2.1</v>
      </c>
      <c r="AQ277" s="98">
        <f t="shared" si="324"/>
        <v>9.2100000000000009</v>
      </c>
      <c r="AR277" s="98">
        <f t="shared" si="324"/>
        <v>318.43000000000006</v>
      </c>
    </row>
    <row r="278" spans="1:50">
      <c r="B278" s="15" t="s">
        <v>190</v>
      </c>
      <c r="C278" s="98">
        <f>MIN(C203:C223)</f>
        <v>22</v>
      </c>
      <c r="D278" s="98">
        <f t="shared" ref="D278:AR278" si="325">MIN(D203:D223)</f>
        <v>14.5</v>
      </c>
      <c r="E278" s="98">
        <f t="shared" si="325"/>
        <v>23</v>
      </c>
      <c r="F278" s="98">
        <f t="shared" si="325"/>
        <v>24</v>
      </c>
      <c r="G278" s="98">
        <f t="shared" si="325"/>
        <v>11.5</v>
      </c>
      <c r="H278" s="98">
        <f t="shared" si="325"/>
        <v>17</v>
      </c>
      <c r="I278" s="98">
        <f t="shared" si="325"/>
        <v>11.5</v>
      </c>
      <c r="J278" s="98">
        <f t="shared" si="325"/>
        <v>8</v>
      </c>
      <c r="K278" s="98">
        <f t="shared" si="325"/>
        <v>7</v>
      </c>
      <c r="L278" s="98">
        <f t="shared" si="325"/>
        <v>5</v>
      </c>
      <c r="M278" s="98">
        <f t="shared" si="325"/>
        <v>5</v>
      </c>
      <c r="N278" s="98">
        <f t="shared" si="325"/>
        <v>10.71</v>
      </c>
      <c r="O278" s="98">
        <f t="shared" si="325"/>
        <v>6.2</v>
      </c>
      <c r="P278" s="98">
        <f t="shared" si="325"/>
        <v>5.5</v>
      </c>
      <c r="Q278" s="98">
        <f t="shared" si="325"/>
        <v>0</v>
      </c>
      <c r="R278" s="98">
        <f t="shared" si="325"/>
        <v>1.6</v>
      </c>
      <c r="S278" s="98">
        <f t="shared" si="325"/>
        <v>6.14</v>
      </c>
      <c r="T278" s="98">
        <f t="shared" si="325"/>
        <v>0</v>
      </c>
      <c r="U278" s="98">
        <f t="shared" si="325"/>
        <v>0</v>
      </c>
      <c r="V278" s="98">
        <f t="shared" si="325"/>
        <v>8.6999999999999993</v>
      </c>
      <c r="W278" s="98">
        <f t="shared" si="325"/>
        <v>1</v>
      </c>
      <c r="X278" s="98">
        <f t="shared" si="325"/>
        <v>5</v>
      </c>
      <c r="Y278" s="98">
        <f t="shared" si="325"/>
        <v>1.5</v>
      </c>
      <c r="Z278" s="98">
        <f t="shared" si="325"/>
        <v>0</v>
      </c>
      <c r="AA278" s="98">
        <f t="shared" si="325"/>
        <v>0</v>
      </c>
      <c r="AB278" s="98">
        <f t="shared" si="325"/>
        <v>0</v>
      </c>
      <c r="AC278" s="98">
        <f t="shared" si="325"/>
        <v>0.22</v>
      </c>
      <c r="AD278" s="98">
        <f t="shared" si="325"/>
        <v>1.9</v>
      </c>
      <c r="AE278" s="98">
        <f t="shared" si="325"/>
        <v>0</v>
      </c>
      <c r="AF278" s="98">
        <f t="shared" si="325"/>
        <v>0</v>
      </c>
      <c r="AG278" s="98">
        <f t="shared" si="325"/>
        <v>0</v>
      </c>
      <c r="AH278" s="98">
        <f t="shared" si="325"/>
        <v>0.1</v>
      </c>
      <c r="AI278" s="98">
        <f t="shared" si="325"/>
        <v>9</v>
      </c>
      <c r="AJ278" s="98">
        <f t="shared" si="325"/>
        <v>0.36</v>
      </c>
      <c r="AK278" s="98">
        <f t="shared" si="325"/>
        <v>0</v>
      </c>
      <c r="AL278" s="98">
        <f t="shared" si="325"/>
        <v>8</v>
      </c>
      <c r="AM278" s="98">
        <f t="shared" si="325"/>
        <v>2</v>
      </c>
      <c r="AN278" s="98">
        <f t="shared" si="325"/>
        <v>0.3</v>
      </c>
      <c r="AO278" s="98">
        <f t="shared" si="325"/>
        <v>0</v>
      </c>
      <c r="AP278" s="98">
        <f t="shared" si="325"/>
        <v>1</v>
      </c>
      <c r="AQ278" s="98">
        <f t="shared" si="325"/>
        <v>3.3</v>
      </c>
      <c r="AR278" s="98">
        <f t="shared" si="325"/>
        <v>264.21000000000009</v>
      </c>
    </row>
  </sheetData>
  <mergeCells count="2">
    <mergeCell ref="BM85:BT85"/>
    <mergeCell ref="BD85:BJ8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7E0ED-FFE9-4B88-91D7-0C1F652758A9}">
  <sheetPr codeName="Sheet6"/>
  <dimension ref="A1:CV19"/>
  <sheetViews>
    <sheetView workbookViewId="0">
      <selection activeCell="CZ7" sqref="CZ7"/>
    </sheetView>
  </sheetViews>
  <sheetFormatPr defaultRowHeight="15"/>
  <cols>
    <col min="1" max="1" width="21.28515625" style="197" bestFit="1" customWidth="1"/>
    <col min="2" max="3" width="14.140625" hidden="1" customWidth="1"/>
    <col min="4" max="4" width="18.85546875" hidden="1" customWidth="1"/>
    <col min="5" max="5" width="14.140625" hidden="1" customWidth="1"/>
    <col min="6" max="6" width="10" hidden="1" customWidth="1"/>
    <col min="7" max="7" width="17.140625" hidden="1" customWidth="1"/>
    <col min="8" max="8" width="15.140625" hidden="1" customWidth="1"/>
    <col min="9" max="9" width="21.140625" hidden="1" customWidth="1"/>
    <col min="10" max="10" width="8.7109375" hidden="1" customWidth="1"/>
    <col min="11" max="13" width="17.140625" hidden="1" customWidth="1"/>
    <col min="14" max="15" width="14.7109375" hidden="1" customWidth="1"/>
    <col min="16" max="16" width="16" hidden="1" customWidth="1"/>
    <col min="17" max="17" width="14.140625" hidden="1" customWidth="1"/>
    <col min="18" max="18" width="17.140625" hidden="1" customWidth="1"/>
    <col min="19" max="19" width="15.140625" hidden="1" customWidth="1"/>
    <col min="20" max="20" width="17.140625" style="198" hidden="1" customWidth="1"/>
    <col min="21" max="21" width="15.140625" style="198" hidden="1" customWidth="1"/>
    <col min="22" max="22" width="17.140625" style="198" hidden="1" customWidth="1"/>
    <col min="23" max="23" width="15.140625" style="198" hidden="1" customWidth="1"/>
    <col min="24" max="24" width="17.140625" style="198" hidden="1" customWidth="1"/>
    <col min="25" max="26" width="17.140625" hidden="1" customWidth="1"/>
    <col min="27" max="27" width="15.140625" hidden="1" customWidth="1"/>
    <col min="28" max="28" width="17.140625" hidden="1" customWidth="1"/>
    <col min="29" max="29" width="15.140625" hidden="1" customWidth="1"/>
    <col min="30" max="32" width="17.140625" hidden="1" customWidth="1"/>
    <col min="33" max="33" width="15.140625" hidden="1" customWidth="1"/>
    <col min="34" max="34" width="17.140625" hidden="1" customWidth="1"/>
    <col min="35" max="35" width="15.140625" hidden="1" customWidth="1"/>
    <col min="36" max="37" width="17.140625" hidden="1" customWidth="1"/>
    <col min="38" max="38" width="18.42578125" hidden="1" customWidth="1"/>
    <col min="39" max="39" width="15.140625" hidden="1" customWidth="1"/>
    <col min="40" max="40" width="17.140625" hidden="1" customWidth="1"/>
    <col min="41" max="41" width="15.140625" hidden="1" customWidth="1"/>
    <col min="42" max="42" width="17.140625" hidden="1" customWidth="1"/>
    <col min="43" max="44" width="15.140625" hidden="1" customWidth="1"/>
    <col min="45" max="45" width="18.140625" hidden="1" customWidth="1"/>
    <col min="46" max="46" width="16.140625" hidden="1" customWidth="1"/>
    <col min="47" max="47" width="18.140625" hidden="1" customWidth="1"/>
    <col min="48" max="48" width="16.140625" hidden="1" customWidth="1"/>
    <col min="49" max="49" width="18.140625" hidden="1" customWidth="1"/>
    <col min="50" max="50" width="16.140625" hidden="1" customWidth="1"/>
    <col min="51" max="52" width="17.140625" hidden="1" customWidth="1"/>
    <col min="53" max="55" width="18.140625" hidden="1" customWidth="1"/>
    <col min="56" max="56" width="16.140625" hidden="1" customWidth="1"/>
    <col min="57" max="57" width="18.140625" hidden="1" customWidth="1"/>
    <col min="58" max="58" width="16.140625" hidden="1" customWidth="1"/>
    <col min="59" max="59" width="18.140625" hidden="1" customWidth="1"/>
    <col min="60" max="60" width="16.140625" hidden="1" customWidth="1"/>
    <col min="61" max="61" width="18.140625" hidden="1" customWidth="1"/>
    <col min="62" max="62" width="16.140625" hidden="1" customWidth="1"/>
    <col min="63" max="63" width="18.140625" hidden="1" customWidth="1"/>
    <col min="64" max="64" width="16.140625" hidden="1" customWidth="1"/>
    <col min="65" max="65" width="18.140625" hidden="1" customWidth="1"/>
    <col min="66" max="66" width="16.140625" hidden="1" customWidth="1"/>
    <col min="67" max="67" width="16.28515625" hidden="1" customWidth="1"/>
    <col min="68" max="68" width="16" hidden="1" customWidth="1"/>
    <col min="69" max="69" width="17.140625" hidden="1" customWidth="1"/>
    <col min="70" max="70" width="15.140625" hidden="1" customWidth="1"/>
    <col min="71" max="71" width="17.140625" hidden="1" customWidth="1"/>
    <col min="72" max="72" width="15.140625" hidden="1" customWidth="1"/>
    <col min="73" max="73" width="17.140625" hidden="1" customWidth="1"/>
    <col min="74" max="74" width="15.140625" hidden="1" customWidth="1"/>
    <col min="75" max="76" width="16" hidden="1" customWidth="1"/>
    <col min="77" max="77" width="17.140625" hidden="1" customWidth="1"/>
    <col min="78" max="78" width="15.140625" hidden="1" customWidth="1"/>
    <col min="79" max="79" width="17.140625" hidden="1" customWidth="1"/>
    <col min="80" max="80" width="15.140625" hidden="1" customWidth="1"/>
    <col min="81" max="81" width="17.140625" hidden="1" customWidth="1"/>
    <col min="82" max="82" width="16" hidden="1" customWidth="1"/>
    <col min="83" max="83" width="17.140625" hidden="1" customWidth="1"/>
    <col min="84" max="84" width="15.140625" hidden="1" customWidth="1"/>
    <col min="85" max="85" width="17.140625" hidden="1" customWidth="1"/>
    <col min="86" max="86" width="15.140625" hidden="1" customWidth="1"/>
    <col min="87" max="87" width="17.140625" hidden="1" customWidth="1"/>
    <col min="88" max="88" width="16.5703125" hidden="1" customWidth="1"/>
    <col min="89" max="89" width="17.140625" hidden="1" customWidth="1"/>
    <col min="90" max="91" width="16" hidden="1" customWidth="1"/>
    <col min="92" max="92" width="14.140625" hidden="1" customWidth="1"/>
    <col min="93" max="93" width="18.85546875" hidden="1" customWidth="1"/>
    <col min="94" max="94" width="17.42578125" hidden="1" customWidth="1"/>
    <col min="95" max="95" width="19.28515625" hidden="1" customWidth="1"/>
    <col min="96" max="96" width="20.42578125" customWidth="1"/>
    <col min="97" max="97" width="19.140625" customWidth="1"/>
    <col min="98" max="98" width="17.85546875" customWidth="1"/>
    <col min="99" max="99" width="17" customWidth="1"/>
    <col min="100" max="100" width="17.5703125" customWidth="1"/>
  </cols>
  <sheetData>
    <row r="1" spans="1:100" s="147" customFormat="1" ht="15.75" thickBot="1">
      <c r="A1" s="146" t="s">
        <v>321</v>
      </c>
      <c r="B1" s="147" t="s">
        <v>187</v>
      </c>
      <c r="C1" s="148">
        <v>43978</v>
      </c>
      <c r="D1" s="145" t="s">
        <v>192</v>
      </c>
      <c r="E1" s="145" t="s">
        <v>193</v>
      </c>
      <c r="F1" s="145" t="s">
        <v>194</v>
      </c>
      <c r="G1" s="145" t="s">
        <v>196</v>
      </c>
      <c r="H1" s="148" t="s">
        <v>197</v>
      </c>
      <c r="I1" s="148" t="s">
        <v>198</v>
      </c>
      <c r="K1" s="148" t="s">
        <v>203</v>
      </c>
      <c r="L1" s="148" t="s">
        <v>204</v>
      </c>
      <c r="M1" s="148" t="s">
        <v>205</v>
      </c>
      <c r="N1" s="148" t="s">
        <v>207</v>
      </c>
      <c r="O1" s="148" t="s">
        <v>194</v>
      </c>
      <c r="P1" s="148" t="s">
        <v>206</v>
      </c>
      <c r="Q1" s="148" t="s">
        <v>208</v>
      </c>
      <c r="R1" s="148" t="s">
        <v>209</v>
      </c>
      <c r="S1" s="148" t="s">
        <v>210</v>
      </c>
      <c r="T1" s="145" t="s">
        <v>211</v>
      </c>
      <c r="U1" s="145" t="s">
        <v>213</v>
      </c>
      <c r="V1" s="145" t="s">
        <v>214</v>
      </c>
      <c r="W1" s="145" t="s">
        <v>241</v>
      </c>
      <c r="X1" s="145" t="s">
        <v>242</v>
      </c>
      <c r="Y1" s="145" t="s">
        <v>252</v>
      </c>
      <c r="Z1" s="145" t="s">
        <v>253</v>
      </c>
      <c r="AA1" s="145" t="s">
        <v>265</v>
      </c>
      <c r="AB1" s="145" t="s">
        <v>266</v>
      </c>
      <c r="AC1" s="145" t="s">
        <v>267</v>
      </c>
      <c r="AD1" s="145" t="s">
        <v>268</v>
      </c>
      <c r="AE1" s="145" t="s">
        <v>286</v>
      </c>
      <c r="AF1" s="145" t="s">
        <v>287</v>
      </c>
      <c r="AG1" s="145" t="s">
        <v>288</v>
      </c>
      <c r="AH1" s="145" t="s">
        <v>289</v>
      </c>
      <c r="AI1" s="145" t="s">
        <v>290</v>
      </c>
      <c r="AJ1" s="145" t="s">
        <v>291</v>
      </c>
      <c r="AK1" s="145" t="s">
        <v>292</v>
      </c>
      <c r="AL1" s="145" t="s">
        <v>293</v>
      </c>
      <c r="AM1" s="145" t="s">
        <v>295</v>
      </c>
      <c r="AN1" s="145" t="s">
        <v>296</v>
      </c>
      <c r="AO1" s="145" t="s">
        <v>297</v>
      </c>
      <c r="AP1" s="145" t="s">
        <v>298</v>
      </c>
      <c r="AQ1" s="145" t="s">
        <v>299</v>
      </c>
      <c r="AR1" s="145" t="s">
        <v>304</v>
      </c>
      <c r="AS1" s="145" t="s">
        <v>300</v>
      </c>
      <c r="AT1" s="145" t="s">
        <v>308</v>
      </c>
      <c r="AU1" s="145" t="s">
        <v>309</v>
      </c>
      <c r="AV1" s="145" t="s">
        <v>313</v>
      </c>
      <c r="AW1" s="145" t="s">
        <v>314</v>
      </c>
      <c r="AX1" s="145" t="s">
        <v>315</v>
      </c>
      <c r="AY1" s="145" t="s">
        <v>316</v>
      </c>
      <c r="AZ1" s="145" t="s">
        <v>317</v>
      </c>
      <c r="BA1" s="145" t="s">
        <v>318</v>
      </c>
      <c r="BB1" s="145" t="s">
        <v>319</v>
      </c>
      <c r="BC1" s="145" t="s">
        <v>320</v>
      </c>
      <c r="BD1" s="145" t="s">
        <v>322</v>
      </c>
      <c r="BE1" s="145" t="s">
        <v>323</v>
      </c>
      <c r="BF1" s="145" t="s">
        <v>324</v>
      </c>
      <c r="BG1" s="145" t="s">
        <v>325</v>
      </c>
      <c r="BH1" s="145" t="s">
        <v>326</v>
      </c>
      <c r="BI1" s="145" t="s">
        <v>327</v>
      </c>
      <c r="BJ1" s="145" t="s">
        <v>328</v>
      </c>
      <c r="BK1" s="145" t="s">
        <v>329</v>
      </c>
      <c r="BL1" s="145" t="s">
        <v>336</v>
      </c>
      <c r="BM1" s="145" t="s">
        <v>337</v>
      </c>
      <c r="BN1" s="145" t="s">
        <v>338</v>
      </c>
      <c r="BO1" s="145" t="s">
        <v>339</v>
      </c>
      <c r="BP1" s="145" t="s">
        <v>340</v>
      </c>
      <c r="BQ1" s="145" t="s">
        <v>341</v>
      </c>
      <c r="BR1" s="145" t="s">
        <v>344</v>
      </c>
      <c r="BS1" s="145" t="s">
        <v>345</v>
      </c>
      <c r="BT1" s="145" t="s">
        <v>346</v>
      </c>
      <c r="BU1" s="145" t="s">
        <v>347</v>
      </c>
      <c r="BV1" s="145" t="s">
        <v>351</v>
      </c>
      <c r="BW1" s="145" t="s">
        <v>352</v>
      </c>
      <c r="BX1" s="145" t="s">
        <v>353</v>
      </c>
      <c r="BY1" s="145" t="s">
        <v>354</v>
      </c>
      <c r="BZ1" s="145" t="s">
        <v>355</v>
      </c>
      <c r="CA1" s="145" t="s">
        <v>356</v>
      </c>
      <c r="CB1" s="145" t="s">
        <v>357</v>
      </c>
      <c r="CC1" s="145" t="s">
        <v>358</v>
      </c>
      <c r="CD1" s="145" t="s">
        <v>359</v>
      </c>
      <c r="CE1" s="145" t="s">
        <v>361</v>
      </c>
      <c r="CF1" s="145" t="s">
        <v>364</v>
      </c>
      <c r="CG1" s="145" t="s">
        <v>365</v>
      </c>
      <c r="CH1" s="145" t="s">
        <v>367</v>
      </c>
      <c r="CI1" s="145" t="s">
        <v>368</v>
      </c>
      <c r="CJ1" s="145" t="s">
        <v>370</v>
      </c>
      <c r="CK1" s="145" t="s">
        <v>371</v>
      </c>
      <c r="CL1" s="145" t="s">
        <v>372</v>
      </c>
      <c r="CM1" s="145" t="s">
        <v>373</v>
      </c>
      <c r="CN1" s="145" t="s">
        <v>374</v>
      </c>
      <c r="CO1" s="145" t="s">
        <v>375</v>
      </c>
      <c r="CP1" s="145" t="s">
        <v>376</v>
      </c>
      <c r="CQ1" s="145" t="s">
        <v>377</v>
      </c>
      <c r="CR1" s="145" t="s">
        <v>378</v>
      </c>
      <c r="CS1" s="145" t="s">
        <v>379</v>
      </c>
      <c r="CT1" s="145" t="s">
        <v>380</v>
      </c>
      <c r="CU1" s="145" t="s">
        <v>381</v>
      </c>
      <c r="CV1" s="145" t="s">
        <v>382</v>
      </c>
    </row>
    <row r="2" spans="1:100" s="147" customFormat="1">
      <c r="A2" s="149" t="s">
        <v>184</v>
      </c>
      <c r="B2" s="150">
        <v>31.54</v>
      </c>
      <c r="C2" s="150">
        <v>27.7</v>
      </c>
      <c r="D2" s="151">
        <v>31</v>
      </c>
      <c r="E2" s="152">
        <f>removals!F224</f>
        <v>30.1</v>
      </c>
      <c r="F2" s="153">
        <f>D2-E2</f>
        <v>0.89999999999999858</v>
      </c>
      <c r="G2" s="152">
        <v>18.760000000000002</v>
      </c>
      <c r="H2" s="152">
        <f>removals!F225</f>
        <v>22.48</v>
      </c>
      <c r="I2" s="154">
        <f>G2-H2</f>
        <v>-3.7199999999999989</v>
      </c>
      <c r="J2" s="155">
        <f>I2/H2</f>
        <v>-0.16548042704626328</v>
      </c>
      <c r="K2" s="152">
        <v>34.5</v>
      </c>
      <c r="L2" s="152">
        <f>removals!F226</f>
        <v>31.8</v>
      </c>
      <c r="M2" s="152">
        <v>35.799999999999997</v>
      </c>
      <c r="N2" s="152">
        <f>removals!F227</f>
        <v>35.5</v>
      </c>
      <c r="O2" s="152">
        <f>M2-N2</f>
        <v>0.29999999999999716</v>
      </c>
      <c r="P2" s="152">
        <v>33</v>
      </c>
      <c r="Q2" s="152">
        <f>removals!F228</f>
        <v>32.409999999999997</v>
      </c>
      <c r="R2" s="152">
        <v>33</v>
      </c>
      <c r="S2" s="152">
        <f>removals!F229</f>
        <v>32</v>
      </c>
      <c r="T2" s="152">
        <v>32</v>
      </c>
      <c r="U2" s="152">
        <f>removals!F230</f>
        <v>31.7</v>
      </c>
      <c r="V2" s="152">
        <v>16</v>
      </c>
      <c r="W2" s="152">
        <f>removals!F231</f>
        <v>14.3</v>
      </c>
      <c r="X2" s="152">
        <v>29</v>
      </c>
      <c r="Y2" s="152">
        <f>removals!F232</f>
        <v>28.4</v>
      </c>
      <c r="Z2" s="152">
        <v>33</v>
      </c>
      <c r="AA2" s="152">
        <f>removals!F233</f>
        <v>32</v>
      </c>
      <c r="AB2" s="152">
        <v>31.5</v>
      </c>
      <c r="AC2" s="152">
        <f>removals!F234</f>
        <v>31.5</v>
      </c>
      <c r="AD2" s="152">
        <v>31.5</v>
      </c>
      <c r="AE2" s="152">
        <f>removals!F235</f>
        <v>32</v>
      </c>
      <c r="AF2" s="152">
        <v>32</v>
      </c>
      <c r="AG2" s="152">
        <f>removals!F236</f>
        <v>31</v>
      </c>
      <c r="AH2" s="152">
        <v>31</v>
      </c>
      <c r="AI2" s="152">
        <f>removals!F237</f>
        <v>31.3</v>
      </c>
      <c r="AJ2" s="152">
        <v>31</v>
      </c>
      <c r="AK2" s="152">
        <f>removals!F238</f>
        <v>32</v>
      </c>
      <c r="AL2" s="152">
        <v>31.5</v>
      </c>
      <c r="AM2" s="152">
        <f>removals!F239</f>
        <v>31.02</v>
      </c>
      <c r="AN2" s="152">
        <v>30.5</v>
      </c>
      <c r="AO2" s="152">
        <f>removals!F240</f>
        <v>28</v>
      </c>
      <c r="AP2" s="152">
        <v>16</v>
      </c>
      <c r="AQ2" s="152">
        <f>removals!F241</f>
        <v>18</v>
      </c>
      <c r="AR2" s="152">
        <f>removals!F242</f>
        <v>35</v>
      </c>
      <c r="AS2" s="152">
        <v>26.5</v>
      </c>
      <c r="AT2" s="152">
        <f>removals!F243</f>
        <v>32</v>
      </c>
      <c r="AU2" s="152">
        <v>33.5</v>
      </c>
      <c r="AV2" s="152">
        <f>removals!F244</f>
        <v>37</v>
      </c>
      <c r="AW2" s="152">
        <v>36</v>
      </c>
      <c r="AX2" s="152">
        <f>removals!F245</f>
        <v>33.5</v>
      </c>
      <c r="AY2" s="152">
        <v>36</v>
      </c>
      <c r="AZ2" s="152">
        <f>removals!$F246</f>
        <v>35</v>
      </c>
      <c r="BA2" s="152">
        <v>36</v>
      </c>
      <c r="BB2" s="152">
        <f>removals!F247</f>
        <v>33</v>
      </c>
      <c r="BC2" s="152">
        <v>35</v>
      </c>
      <c r="BD2" s="152">
        <f>removals!F248</f>
        <v>36</v>
      </c>
      <c r="BE2" s="152">
        <v>35</v>
      </c>
      <c r="BF2" s="152">
        <f>removals!F249</f>
        <v>34</v>
      </c>
      <c r="BG2" s="152">
        <v>32</v>
      </c>
      <c r="BH2" s="152">
        <f>removals!F250</f>
        <v>31.5</v>
      </c>
      <c r="BI2" s="152">
        <v>31</v>
      </c>
      <c r="BJ2" s="152">
        <f>removals!F251</f>
        <v>30</v>
      </c>
      <c r="BK2" s="152">
        <v>32</v>
      </c>
      <c r="BL2" s="152">
        <f>removals!F252</f>
        <v>22</v>
      </c>
      <c r="BM2" s="152">
        <v>25</v>
      </c>
      <c r="BN2" s="152">
        <f>removals!F253</f>
        <v>24.5</v>
      </c>
      <c r="BO2" s="152">
        <v>30</v>
      </c>
      <c r="BP2" s="152">
        <f>removals!F255</f>
        <v>29</v>
      </c>
      <c r="BQ2" s="152">
        <v>28.5</v>
      </c>
      <c r="BR2" s="152">
        <f>removals!F256</f>
        <v>30</v>
      </c>
      <c r="BS2" s="152">
        <v>32</v>
      </c>
      <c r="BT2" s="152">
        <f>removals!F257</f>
        <v>34</v>
      </c>
      <c r="BU2" s="152">
        <v>28</v>
      </c>
      <c r="BV2" s="152">
        <f>removals!F258</f>
        <v>27</v>
      </c>
      <c r="BW2" s="152">
        <v>33</v>
      </c>
      <c r="BX2" s="152">
        <f>removals!F259</f>
        <v>40</v>
      </c>
      <c r="BY2" s="152">
        <v>32.5</v>
      </c>
      <c r="BZ2" s="152">
        <f>removals!F260</f>
        <v>29</v>
      </c>
      <c r="CA2" s="152">
        <v>27.5</v>
      </c>
      <c r="CB2" s="152">
        <f>removals!F261</f>
        <v>29.5</v>
      </c>
      <c r="CC2" s="152">
        <v>22</v>
      </c>
      <c r="CD2" s="152">
        <f>removals!F262</f>
        <v>18</v>
      </c>
      <c r="CE2" s="152">
        <v>26</v>
      </c>
      <c r="CF2" s="152">
        <f>removals!F263</f>
        <v>22</v>
      </c>
      <c r="CG2" s="152">
        <v>21.3</v>
      </c>
      <c r="CH2" s="152">
        <f>removals!F264</f>
        <v>22</v>
      </c>
      <c r="CI2" s="152">
        <v>32</v>
      </c>
      <c r="CJ2" s="152">
        <f>removals!F265</f>
        <v>30</v>
      </c>
      <c r="CK2" s="152">
        <v>27</v>
      </c>
      <c r="CL2" s="152">
        <f>removals!F266</f>
        <v>25</v>
      </c>
      <c r="CM2" s="152">
        <v>25</v>
      </c>
      <c r="CN2" s="152">
        <f>removals!$F267</f>
        <v>24</v>
      </c>
      <c r="CO2" s="152">
        <v>22</v>
      </c>
      <c r="CP2" s="152">
        <f>removals!$F268</f>
        <v>25</v>
      </c>
      <c r="CQ2" s="152">
        <v>26</v>
      </c>
      <c r="CR2" s="152">
        <f>removals!$F269</f>
        <v>29.5</v>
      </c>
      <c r="CS2" s="152">
        <v>30</v>
      </c>
      <c r="CT2" s="152">
        <f>removals!F270</f>
        <v>24</v>
      </c>
      <c r="CU2" s="152">
        <f>removals!F271</f>
        <v>25</v>
      </c>
      <c r="CV2" s="152">
        <v>25</v>
      </c>
    </row>
    <row r="3" spans="1:100">
      <c r="A3" s="123" t="s">
        <v>66</v>
      </c>
      <c r="B3" s="124">
        <v>32.479999999999997</v>
      </c>
      <c r="C3" s="124">
        <v>32</v>
      </c>
      <c r="D3" s="125">
        <v>32</v>
      </c>
      <c r="E3" s="139">
        <f>removals!E224</f>
        <v>32</v>
      </c>
      <c r="F3" s="143">
        <f t="shared" ref="F3:F19" si="0">D3-E3</f>
        <v>0</v>
      </c>
      <c r="G3" s="139">
        <v>19.5</v>
      </c>
      <c r="H3" s="139">
        <f>removals!E225</f>
        <v>21</v>
      </c>
      <c r="I3" s="113">
        <f t="shared" ref="I3:I19" si="1">G3-H3</f>
        <v>-1.5</v>
      </c>
      <c r="J3" s="156">
        <f t="shared" ref="J3:J19" si="2">I3/H3</f>
        <v>-7.1428571428571425E-2</v>
      </c>
      <c r="K3" s="139">
        <v>37.5</v>
      </c>
      <c r="L3" s="139">
        <f>removals!E226</f>
        <v>31.5</v>
      </c>
      <c r="M3" s="139">
        <v>32</v>
      </c>
      <c r="N3" s="139">
        <f>removals!E227</f>
        <v>36.119999999999997</v>
      </c>
      <c r="O3" s="139">
        <f t="shared" ref="O3:O19" si="3">M3-N3</f>
        <v>-4.1199999999999974</v>
      </c>
      <c r="P3" s="139">
        <v>34</v>
      </c>
      <c r="Q3" s="139">
        <f>removals!E228</f>
        <v>34</v>
      </c>
      <c r="R3" s="139">
        <v>33.5</v>
      </c>
      <c r="S3" s="139">
        <f>removals!E229</f>
        <v>33.5</v>
      </c>
      <c r="T3" s="139">
        <v>34</v>
      </c>
      <c r="U3" s="139">
        <f>removals!E230</f>
        <v>34</v>
      </c>
      <c r="V3" s="139">
        <v>21</v>
      </c>
      <c r="W3" s="139">
        <f>removals!E231</f>
        <v>19</v>
      </c>
      <c r="X3" s="139">
        <v>36</v>
      </c>
      <c r="Y3" s="139">
        <f>removals!E232</f>
        <v>33.5</v>
      </c>
      <c r="Z3" s="139">
        <v>36</v>
      </c>
      <c r="AA3" s="139">
        <f>removals!E233</f>
        <v>35</v>
      </c>
      <c r="AB3" s="139">
        <v>33.5</v>
      </c>
      <c r="AC3" s="139">
        <f>removals!E234</f>
        <v>35</v>
      </c>
      <c r="AD3" s="139">
        <v>35</v>
      </c>
      <c r="AE3" s="139">
        <f>removals!E235</f>
        <v>33</v>
      </c>
      <c r="AF3" s="139">
        <v>33</v>
      </c>
      <c r="AG3" s="139">
        <f>removals!E236</f>
        <v>32.5</v>
      </c>
      <c r="AH3" s="139">
        <v>32</v>
      </c>
      <c r="AI3" s="139">
        <f>removals!E237</f>
        <v>34</v>
      </c>
      <c r="AJ3" s="139">
        <v>33</v>
      </c>
      <c r="AK3" s="139">
        <f>removals!E238</f>
        <v>33.5</v>
      </c>
      <c r="AL3" s="139">
        <v>33</v>
      </c>
      <c r="AM3" s="139">
        <f>removals!E239</f>
        <v>30</v>
      </c>
      <c r="AN3" s="139">
        <v>26.5</v>
      </c>
      <c r="AO3" s="139">
        <f>removals!E240</f>
        <v>27.5</v>
      </c>
      <c r="AP3" s="139">
        <v>16.5</v>
      </c>
      <c r="AQ3" s="139">
        <f>removals!E241</f>
        <v>19</v>
      </c>
      <c r="AR3" s="139">
        <f>removals!E242</f>
        <v>30</v>
      </c>
      <c r="AS3" s="139">
        <v>23.5</v>
      </c>
      <c r="AT3" s="139">
        <f>removals!E243</f>
        <v>33</v>
      </c>
      <c r="AU3" s="139">
        <v>20</v>
      </c>
      <c r="AV3" s="139">
        <f>removals!E244</f>
        <v>25</v>
      </c>
      <c r="AW3" s="139">
        <v>30.5</v>
      </c>
      <c r="AX3" s="139">
        <f>removals!E245</f>
        <v>31</v>
      </c>
      <c r="AY3" s="139">
        <v>33</v>
      </c>
      <c r="AZ3" s="139">
        <f>removals!$E246</f>
        <v>30</v>
      </c>
      <c r="BA3" s="139">
        <v>26</v>
      </c>
      <c r="BB3" s="139">
        <f>removals!$E247</f>
        <v>28</v>
      </c>
      <c r="BC3" s="139">
        <v>33</v>
      </c>
      <c r="BD3" s="139">
        <f>removals!E248</f>
        <v>33</v>
      </c>
      <c r="BE3" s="139">
        <v>34.5</v>
      </c>
      <c r="BF3" s="139">
        <f>removals!E249</f>
        <v>33</v>
      </c>
      <c r="BG3" s="139">
        <v>33</v>
      </c>
      <c r="BH3" s="139">
        <f>removals!E250</f>
        <v>33</v>
      </c>
      <c r="BI3" s="139">
        <v>28</v>
      </c>
      <c r="BJ3" s="139">
        <f>removals!E251</f>
        <v>31</v>
      </c>
      <c r="BK3" s="139">
        <v>22</v>
      </c>
      <c r="BL3" s="139">
        <f>removals!E252</f>
        <v>26</v>
      </c>
      <c r="BM3" s="139">
        <v>32</v>
      </c>
      <c r="BN3" s="139">
        <f>removals!E253</f>
        <v>29.5</v>
      </c>
      <c r="BO3" s="139">
        <v>33</v>
      </c>
      <c r="BP3" s="139">
        <f>removals!E255</f>
        <v>33.299999999999997</v>
      </c>
      <c r="BQ3" s="139">
        <v>30.5</v>
      </c>
      <c r="BR3" s="139">
        <f>removals!E256</f>
        <v>30</v>
      </c>
      <c r="BS3" s="139">
        <v>33</v>
      </c>
      <c r="BT3" s="139">
        <f>removals!E257</f>
        <v>33.5</v>
      </c>
      <c r="BU3" s="139">
        <v>27</v>
      </c>
      <c r="BV3" s="139">
        <f>removals!E258</f>
        <v>26</v>
      </c>
      <c r="BW3" s="139">
        <v>32.5</v>
      </c>
      <c r="BX3" s="139">
        <f>removals!E259</f>
        <v>31.5</v>
      </c>
      <c r="BY3" s="139">
        <v>31</v>
      </c>
      <c r="BZ3" s="139">
        <f>removals!E260</f>
        <v>31</v>
      </c>
      <c r="CA3" s="139">
        <v>29</v>
      </c>
      <c r="CB3" s="139">
        <f>removals!E261</f>
        <v>27</v>
      </c>
      <c r="CC3" s="139">
        <v>21</v>
      </c>
      <c r="CD3" s="139">
        <f>removals!E262</f>
        <v>22</v>
      </c>
      <c r="CE3" s="139">
        <v>24.5</v>
      </c>
      <c r="CF3" s="139">
        <f>removals!E263</f>
        <v>19</v>
      </c>
      <c r="CG3" s="139">
        <v>18</v>
      </c>
      <c r="CH3" s="139">
        <f>removals!E264</f>
        <v>20</v>
      </c>
      <c r="CI3" s="139">
        <v>31</v>
      </c>
      <c r="CJ3" s="139">
        <f>removals!E265</f>
        <v>32</v>
      </c>
      <c r="CK3" s="139">
        <v>29</v>
      </c>
      <c r="CL3" s="139">
        <f>removals!E266</f>
        <v>29</v>
      </c>
      <c r="CM3" s="139">
        <v>23</v>
      </c>
      <c r="CN3" s="139">
        <f>removals!E267</f>
        <v>20</v>
      </c>
      <c r="CO3" s="139">
        <v>22</v>
      </c>
      <c r="CP3" s="139">
        <f>removals!$E268</f>
        <v>19</v>
      </c>
      <c r="CQ3" s="139">
        <v>23</v>
      </c>
      <c r="CR3" s="139">
        <f>removals!$E269</f>
        <v>23</v>
      </c>
      <c r="CS3" s="139">
        <v>25</v>
      </c>
      <c r="CT3" s="139">
        <f>removals!E270</f>
        <v>23</v>
      </c>
      <c r="CU3" s="139">
        <f>removals!E271</f>
        <v>23</v>
      </c>
      <c r="CV3" s="139">
        <v>27</v>
      </c>
    </row>
    <row r="4" spans="1:100" s="163" customFormat="1" ht="15.75" thickBot="1">
      <c r="A4" s="157" t="s">
        <v>158</v>
      </c>
      <c r="B4" s="158">
        <v>21.7</v>
      </c>
      <c r="C4" s="158">
        <v>25.7</v>
      </c>
      <c r="D4" s="159">
        <v>23</v>
      </c>
      <c r="E4" s="160">
        <f>removals!H224</f>
        <v>27</v>
      </c>
      <c r="F4" s="144">
        <f t="shared" si="0"/>
        <v>-4</v>
      </c>
      <c r="G4" s="160">
        <v>27</v>
      </c>
      <c r="H4" s="160">
        <f>removals!H225</f>
        <v>28.5</v>
      </c>
      <c r="I4" s="161">
        <f t="shared" si="1"/>
        <v>-1.5</v>
      </c>
      <c r="J4" s="162">
        <f t="shared" si="2"/>
        <v>-5.2631578947368418E-2</v>
      </c>
      <c r="K4" s="160">
        <f>H4</f>
        <v>28.5</v>
      </c>
      <c r="L4" s="160">
        <f>removals!H226</f>
        <v>27.5</v>
      </c>
      <c r="M4" s="160">
        <v>27</v>
      </c>
      <c r="N4" s="160">
        <f>removals!H227</f>
        <v>27.7</v>
      </c>
      <c r="O4" s="160">
        <f t="shared" si="3"/>
        <v>-0.69999999999999929</v>
      </c>
      <c r="P4" s="160">
        <v>27.5</v>
      </c>
      <c r="Q4" s="160">
        <f>removals!H228</f>
        <v>24</v>
      </c>
      <c r="R4" s="160">
        <v>26</v>
      </c>
      <c r="S4" s="160">
        <f>removals!H229</f>
        <v>25</v>
      </c>
      <c r="T4" s="160">
        <v>25</v>
      </c>
      <c r="U4" s="160">
        <f>removals!H230</f>
        <v>24</v>
      </c>
      <c r="V4" s="160">
        <v>26</v>
      </c>
      <c r="W4" s="160">
        <f>removals!H231</f>
        <v>25</v>
      </c>
      <c r="X4" s="160">
        <v>26</v>
      </c>
      <c r="Y4" s="160">
        <f>removals!H232</f>
        <v>24.5</v>
      </c>
      <c r="Z4" s="160">
        <v>25</v>
      </c>
      <c r="AA4" s="160">
        <f>removals!H233</f>
        <v>27</v>
      </c>
      <c r="AB4" s="160">
        <v>27</v>
      </c>
      <c r="AC4" s="160">
        <f>removals!H234</f>
        <v>27</v>
      </c>
      <c r="AD4" s="160">
        <v>27</v>
      </c>
      <c r="AE4" s="160">
        <f>removals!H235</f>
        <v>26.5</v>
      </c>
      <c r="AF4" s="160">
        <v>27</v>
      </c>
      <c r="AG4" s="160">
        <f>removals!H236</f>
        <v>26</v>
      </c>
      <c r="AH4" s="160">
        <v>27</v>
      </c>
      <c r="AI4" s="160">
        <f>removals!H237</f>
        <v>27</v>
      </c>
      <c r="AJ4" s="160">
        <v>27</v>
      </c>
      <c r="AK4" s="160">
        <f>removals!H238</f>
        <v>26</v>
      </c>
      <c r="AL4" s="160">
        <v>27</v>
      </c>
      <c r="AM4" s="160">
        <f>removals!H239</f>
        <v>25</v>
      </c>
      <c r="AN4" s="160">
        <v>26</v>
      </c>
      <c r="AO4" s="160">
        <f>removals!H240</f>
        <v>26.5</v>
      </c>
      <c r="AP4" s="160">
        <v>27</v>
      </c>
      <c r="AQ4" s="160">
        <f>removals!H241</f>
        <v>27</v>
      </c>
      <c r="AR4" s="160">
        <f>removals!H242</f>
        <v>26</v>
      </c>
      <c r="AS4" s="160">
        <v>27</v>
      </c>
      <c r="AT4" s="160">
        <f>removals!H243</f>
        <v>26.5</v>
      </c>
      <c r="AU4" s="160">
        <v>27</v>
      </c>
      <c r="AV4" s="160">
        <f>removals!H244</f>
        <v>27.5</v>
      </c>
      <c r="AW4" s="160">
        <v>27</v>
      </c>
      <c r="AX4" s="160">
        <f>removals!H245</f>
        <v>25</v>
      </c>
      <c r="AY4" s="160">
        <v>27</v>
      </c>
      <c r="AZ4" s="160">
        <f>removals!$H246</f>
        <v>25</v>
      </c>
      <c r="BA4" s="160">
        <v>26</v>
      </c>
      <c r="BB4" s="160">
        <f>removals!$H247</f>
        <v>26</v>
      </c>
      <c r="BC4" s="160">
        <v>26</v>
      </c>
      <c r="BD4" s="160">
        <f>removals!H248</f>
        <v>24</v>
      </c>
      <c r="BE4" s="160">
        <v>25</v>
      </c>
      <c r="BF4" s="160">
        <f>removals!H249</f>
        <v>24</v>
      </c>
      <c r="BG4" s="160">
        <v>24</v>
      </c>
      <c r="BH4" s="160">
        <f>removals!H250</f>
        <v>25.5</v>
      </c>
      <c r="BI4" s="160">
        <v>25</v>
      </c>
      <c r="BJ4" s="160">
        <f>removals!H251</f>
        <v>25</v>
      </c>
      <c r="BK4" s="160">
        <v>25</v>
      </c>
      <c r="BL4" s="160">
        <f>removals!H252</f>
        <v>25</v>
      </c>
      <c r="BM4" s="160">
        <v>25</v>
      </c>
      <c r="BN4" s="160">
        <f>removals!H253</f>
        <v>23</v>
      </c>
      <c r="BO4" s="160">
        <v>25</v>
      </c>
      <c r="BP4" s="160">
        <f>removals!H255</f>
        <v>23.5</v>
      </c>
      <c r="BQ4" s="160">
        <v>24</v>
      </c>
      <c r="BR4" s="160">
        <f>removals!H256</f>
        <v>21.5</v>
      </c>
      <c r="BS4" s="160">
        <v>22</v>
      </c>
      <c r="BT4" s="160">
        <f>removals!H257</f>
        <v>21</v>
      </c>
      <c r="BU4" s="160">
        <v>22</v>
      </c>
      <c r="BV4" s="160">
        <f>removals!H258</f>
        <v>26</v>
      </c>
      <c r="BW4" s="160">
        <v>24</v>
      </c>
      <c r="BX4" s="160">
        <f>removals!H259</f>
        <v>26</v>
      </c>
      <c r="BY4" s="160">
        <v>25</v>
      </c>
      <c r="BZ4" s="160">
        <f>removals!H260</f>
        <v>22</v>
      </c>
      <c r="CA4" s="160">
        <v>24</v>
      </c>
      <c r="CB4" s="160">
        <f>removals!H261</f>
        <v>23</v>
      </c>
      <c r="CC4" s="160">
        <v>24</v>
      </c>
      <c r="CD4" s="160">
        <f>removals!H262</f>
        <v>21</v>
      </c>
      <c r="CE4" s="160">
        <v>22</v>
      </c>
      <c r="CF4" s="160">
        <f>removals!H263</f>
        <v>23</v>
      </c>
      <c r="CG4" s="160">
        <v>22.5</v>
      </c>
      <c r="CH4" s="160">
        <f>removals!H264</f>
        <v>21.5</v>
      </c>
      <c r="CI4" s="160">
        <v>23</v>
      </c>
      <c r="CJ4" s="160">
        <f>removals!H265</f>
        <v>23</v>
      </c>
      <c r="CK4" s="160">
        <v>23</v>
      </c>
      <c r="CL4" s="160">
        <f>removals!H266</f>
        <v>22</v>
      </c>
      <c r="CM4" s="160">
        <v>23</v>
      </c>
      <c r="CN4" s="160">
        <f>removals!H267</f>
        <v>23</v>
      </c>
      <c r="CO4" s="160">
        <v>23</v>
      </c>
      <c r="CP4" s="160">
        <f>removals!$H268</f>
        <v>23</v>
      </c>
      <c r="CQ4" s="160">
        <v>23</v>
      </c>
      <c r="CR4" s="160">
        <f>removals!$H269</f>
        <v>22.5</v>
      </c>
      <c r="CS4" s="160">
        <v>23</v>
      </c>
      <c r="CT4" s="160">
        <f>removals!H270</f>
        <v>24</v>
      </c>
      <c r="CU4" s="160">
        <f>removals!H271</f>
        <v>22</v>
      </c>
      <c r="CV4" s="160">
        <v>24</v>
      </c>
    </row>
    <row r="5" spans="1:100" s="147" customFormat="1" ht="15.75" thickBot="1">
      <c r="A5" s="149" t="s">
        <v>200</v>
      </c>
      <c r="B5" s="150"/>
      <c r="C5" s="150"/>
      <c r="D5" s="151"/>
      <c r="E5" s="152">
        <f>SUM(E2:E4)</f>
        <v>89.1</v>
      </c>
      <c r="F5" s="153"/>
      <c r="G5" s="152">
        <f>SUM(G2:G4)</f>
        <v>65.260000000000005</v>
      </c>
      <c r="H5" s="152">
        <f>SUM(H2:H4)</f>
        <v>71.98</v>
      </c>
      <c r="I5" s="154"/>
      <c r="J5" s="155"/>
      <c r="K5" s="152">
        <f>SUM(K2:K4)</f>
        <v>100.5</v>
      </c>
      <c r="L5" s="152">
        <f>SUM(L2:L4)</f>
        <v>90.8</v>
      </c>
      <c r="M5" s="152">
        <f>SUM(M2:M4)</f>
        <v>94.8</v>
      </c>
      <c r="N5" s="152">
        <f>SUM(N2:N4)</f>
        <v>99.320000000000007</v>
      </c>
      <c r="O5" s="152">
        <f t="shared" si="3"/>
        <v>-4.5200000000000102</v>
      </c>
      <c r="P5" s="152">
        <f t="shared" ref="P5:BA5" si="4">SUM(P2:P4)</f>
        <v>94.5</v>
      </c>
      <c r="Q5" s="152">
        <f t="shared" si="4"/>
        <v>90.41</v>
      </c>
      <c r="R5" s="152">
        <f t="shared" si="4"/>
        <v>92.5</v>
      </c>
      <c r="S5" s="152">
        <f t="shared" si="4"/>
        <v>90.5</v>
      </c>
      <c r="T5" s="152">
        <f t="shared" si="4"/>
        <v>91</v>
      </c>
      <c r="U5" s="152">
        <f t="shared" si="4"/>
        <v>89.7</v>
      </c>
      <c r="V5" s="152">
        <f t="shared" si="4"/>
        <v>63</v>
      </c>
      <c r="W5" s="152">
        <f t="shared" si="4"/>
        <v>58.3</v>
      </c>
      <c r="X5" s="152">
        <f t="shared" si="4"/>
        <v>91</v>
      </c>
      <c r="Y5" s="152">
        <f t="shared" si="4"/>
        <v>86.4</v>
      </c>
      <c r="Z5" s="152">
        <f t="shared" si="4"/>
        <v>94</v>
      </c>
      <c r="AA5" s="152">
        <f t="shared" si="4"/>
        <v>94</v>
      </c>
      <c r="AB5" s="152">
        <f t="shared" si="4"/>
        <v>92</v>
      </c>
      <c r="AC5" s="152">
        <f t="shared" si="4"/>
        <v>93.5</v>
      </c>
      <c r="AD5" s="152">
        <f t="shared" si="4"/>
        <v>93.5</v>
      </c>
      <c r="AE5" s="152">
        <f t="shared" si="4"/>
        <v>91.5</v>
      </c>
      <c r="AF5" s="152">
        <f t="shared" si="4"/>
        <v>92</v>
      </c>
      <c r="AG5" s="152">
        <f t="shared" si="4"/>
        <v>89.5</v>
      </c>
      <c r="AH5" s="152">
        <f t="shared" si="4"/>
        <v>90</v>
      </c>
      <c r="AI5" s="152">
        <f t="shared" si="4"/>
        <v>92.3</v>
      </c>
      <c r="AJ5" s="152">
        <f t="shared" si="4"/>
        <v>91</v>
      </c>
      <c r="AK5" s="152">
        <f t="shared" si="4"/>
        <v>91.5</v>
      </c>
      <c r="AL5" s="152">
        <f t="shared" si="4"/>
        <v>91.5</v>
      </c>
      <c r="AM5" s="152">
        <f t="shared" si="4"/>
        <v>86.02</v>
      </c>
      <c r="AN5" s="152">
        <f t="shared" si="4"/>
        <v>83</v>
      </c>
      <c r="AO5" s="152">
        <f t="shared" si="4"/>
        <v>82</v>
      </c>
      <c r="AP5" s="152">
        <f t="shared" si="4"/>
        <v>59.5</v>
      </c>
      <c r="AQ5" s="152">
        <f t="shared" si="4"/>
        <v>64</v>
      </c>
      <c r="AR5" s="152">
        <f t="shared" si="4"/>
        <v>91</v>
      </c>
      <c r="AS5" s="152">
        <f t="shared" si="4"/>
        <v>77</v>
      </c>
      <c r="AT5" s="152">
        <f t="shared" si="4"/>
        <v>91.5</v>
      </c>
      <c r="AU5" s="152">
        <f t="shared" si="4"/>
        <v>80.5</v>
      </c>
      <c r="AV5" s="152">
        <f t="shared" si="4"/>
        <v>89.5</v>
      </c>
      <c r="AW5" s="152">
        <f t="shared" si="4"/>
        <v>93.5</v>
      </c>
      <c r="AX5" s="152">
        <f t="shared" si="4"/>
        <v>89.5</v>
      </c>
      <c r="AY5" s="152">
        <f t="shared" si="4"/>
        <v>96</v>
      </c>
      <c r="AZ5" s="152">
        <f t="shared" si="4"/>
        <v>90</v>
      </c>
      <c r="BA5" s="152">
        <f t="shared" si="4"/>
        <v>88</v>
      </c>
      <c r="BB5" s="152">
        <f t="shared" ref="BB5:CS5" si="5">SUM(BB2:BB4)</f>
        <v>87</v>
      </c>
      <c r="BC5" s="152">
        <f t="shared" si="5"/>
        <v>94</v>
      </c>
      <c r="BD5" s="152">
        <f t="shared" si="5"/>
        <v>93</v>
      </c>
      <c r="BE5" s="152">
        <f t="shared" si="5"/>
        <v>94.5</v>
      </c>
      <c r="BF5" s="152">
        <f t="shared" si="5"/>
        <v>91</v>
      </c>
      <c r="BG5" s="152">
        <f t="shared" si="5"/>
        <v>89</v>
      </c>
      <c r="BH5" s="152">
        <f t="shared" si="5"/>
        <v>90</v>
      </c>
      <c r="BI5" s="152">
        <f t="shared" si="5"/>
        <v>84</v>
      </c>
      <c r="BJ5" s="152">
        <f t="shared" si="5"/>
        <v>86</v>
      </c>
      <c r="BK5" s="152">
        <f t="shared" si="5"/>
        <v>79</v>
      </c>
      <c r="BL5" s="152">
        <f t="shared" si="5"/>
        <v>73</v>
      </c>
      <c r="BM5" s="152">
        <f t="shared" si="5"/>
        <v>82</v>
      </c>
      <c r="BN5" s="152">
        <f t="shared" si="5"/>
        <v>77</v>
      </c>
      <c r="BO5" s="152">
        <f t="shared" si="5"/>
        <v>88</v>
      </c>
      <c r="BP5" s="152">
        <f t="shared" si="5"/>
        <v>85.8</v>
      </c>
      <c r="BQ5" s="152">
        <f t="shared" si="5"/>
        <v>83</v>
      </c>
      <c r="BR5" s="152">
        <f t="shared" si="5"/>
        <v>81.5</v>
      </c>
      <c r="BS5" s="152">
        <f t="shared" si="5"/>
        <v>87</v>
      </c>
      <c r="BT5" s="152">
        <f t="shared" si="5"/>
        <v>88.5</v>
      </c>
      <c r="BU5" s="152">
        <f t="shared" si="5"/>
        <v>77</v>
      </c>
      <c r="BV5" s="152">
        <f t="shared" si="5"/>
        <v>79</v>
      </c>
      <c r="BW5" s="152">
        <f t="shared" si="5"/>
        <v>89.5</v>
      </c>
      <c r="BX5" s="152">
        <f t="shared" si="5"/>
        <v>97.5</v>
      </c>
      <c r="BY5" s="152">
        <f t="shared" si="5"/>
        <v>88.5</v>
      </c>
      <c r="BZ5" s="152">
        <f t="shared" si="5"/>
        <v>82</v>
      </c>
      <c r="CA5" s="152">
        <f t="shared" si="5"/>
        <v>80.5</v>
      </c>
      <c r="CB5" s="152">
        <f t="shared" si="5"/>
        <v>79.5</v>
      </c>
      <c r="CC5" s="152">
        <f t="shared" si="5"/>
        <v>67</v>
      </c>
      <c r="CD5" s="152">
        <f t="shared" si="5"/>
        <v>61</v>
      </c>
      <c r="CE5" s="152">
        <f t="shared" si="5"/>
        <v>72.5</v>
      </c>
      <c r="CF5" s="152">
        <f t="shared" si="5"/>
        <v>64</v>
      </c>
      <c r="CG5" s="152">
        <f t="shared" si="5"/>
        <v>61.8</v>
      </c>
      <c r="CH5" s="152">
        <f t="shared" si="5"/>
        <v>63.5</v>
      </c>
      <c r="CI5" s="152">
        <f t="shared" si="5"/>
        <v>86</v>
      </c>
      <c r="CJ5" s="152">
        <f t="shared" si="5"/>
        <v>85</v>
      </c>
      <c r="CK5" s="152">
        <f t="shared" si="5"/>
        <v>79</v>
      </c>
      <c r="CL5" s="152">
        <f t="shared" si="5"/>
        <v>76</v>
      </c>
      <c r="CM5" s="152">
        <f t="shared" si="5"/>
        <v>71</v>
      </c>
      <c r="CN5" s="152">
        <f t="shared" si="5"/>
        <v>67</v>
      </c>
      <c r="CO5" s="152">
        <f t="shared" si="5"/>
        <v>67</v>
      </c>
      <c r="CP5" s="152">
        <f t="shared" si="5"/>
        <v>67</v>
      </c>
      <c r="CQ5" s="152">
        <f t="shared" si="5"/>
        <v>72</v>
      </c>
      <c r="CR5" s="152">
        <f t="shared" ref="CR5:CV5" si="6">SUM(CR2:CR4)</f>
        <v>75</v>
      </c>
      <c r="CS5" s="152">
        <f t="shared" si="5"/>
        <v>78</v>
      </c>
      <c r="CT5" s="152">
        <f t="shared" si="6"/>
        <v>71</v>
      </c>
      <c r="CU5" s="152">
        <f t="shared" si="6"/>
        <v>70</v>
      </c>
      <c r="CV5" s="152">
        <f t="shared" si="6"/>
        <v>76</v>
      </c>
    </row>
    <row r="6" spans="1:100" s="147" customFormat="1">
      <c r="A6" s="168" t="s">
        <v>73</v>
      </c>
      <c r="B6" s="169">
        <v>22.12</v>
      </c>
      <c r="C6" s="169">
        <v>24.5</v>
      </c>
      <c r="D6" s="170">
        <v>24</v>
      </c>
      <c r="E6" s="171">
        <f>removals!D224</f>
        <v>23.7</v>
      </c>
      <c r="F6" s="153">
        <f t="shared" si="0"/>
        <v>0.30000000000000071</v>
      </c>
      <c r="G6" s="171">
        <v>26</v>
      </c>
      <c r="H6" s="171">
        <f>removals!D225</f>
        <v>24.5</v>
      </c>
      <c r="I6" s="154">
        <f t="shared" si="1"/>
        <v>1.5</v>
      </c>
      <c r="J6" s="155">
        <f t="shared" si="2"/>
        <v>6.1224489795918366E-2</v>
      </c>
      <c r="K6" s="171">
        <v>24</v>
      </c>
      <c r="L6" s="171">
        <f>removals!D226</f>
        <v>23.2</v>
      </c>
      <c r="M6" s="171">
        <v>26.3</v>
      </c>
      <c r="N6" s="171">
        <f>removals!D227</f>
        <v>24</v>
      </c>
      <c r="O6" s="171">
        <f t="shared" si="3"/>
        <v>2.3000000000000007</v>
      </c>
      <c r="P6" s="171">
        <v>26</v>
      </c>
      <c r="Q6" s="171">
        <f>removals!D228</f>
        <v>24.5</v>
      </c>
      <c r="R6" s="171">
        <v>25</v>
      </c>
      <c r="S6" s="171">
        <f>removals!D229</f>
        <v>24</v>
      </c>
      <c r="T6" s="171">
        <v>14</v>
      </c>
      <c r="U6" s="171">
        <f>removals!D230</f>
        <v>23.5</v>
      </c>
      <c r="V6" s="171">
        <v>24</v>
      </c>
      <c r="W6" s="171">
        <f>removals!D231</f>
        <v>24.2</v>
      </c>
      <c r="X6" s="171">
        <v>23</v>
      </c>
      <c r="Y6" s="171">
        <f>removals!D232</f>
        <v>22.5</v>
      </c>
      <c r="Z6" s="171">
        <v>23</v>
      </c>
      <c r="AA6" s="171">
        <f>removals!D233</f>
        <v>22.5</v>
      </c>
      <c r="AB6" s="171">
        <v>20.5</v>
      </c>
      <c r="AC6" s="171">
        <f>removals!D234</f>
        <v>21</v>
      </c>
      <c r="AD6" s="171">
        <v>21</v>
      </c>
      <c r="AE6" s="171">
        <f>removals!D235</f>
        <v>19.5</v>
      </c>
      <c r="AF6" s="171">
        <v>20</v>
      </c>
      <c r="AG6" s="171">
        <f>removals!D236</f>
        <v>22</v>
      </c>
      <c r="AH6" s="171">
        <v>22</v>
      </c>
      <c r="AI6" s="171">
        <f>removals!D237</f>
        <v>21.2</v>
      </c>
      <c r="AJ6" s="171">
        <v>21.5</v>
      </c>
      <c r="AK6" s="171">
        <f>removals!D238</f>
        <v>22.3</v>
      </c>
      <c r="AL6" s="171">
        <v>22.5</v>
      </c>
      <c r="AM6" s="171">
        <f>removals!D239</f>
        <v>23.5</v>
      </c>
      <c r="AN6" s="171">
        <f>AM6</f>
        <v>23.5</v>
      </c>
      <c r="AO6" s="171">
        <f>removals!D240</f>
        <v>23.8</v>
      </c>
      <c r="AP6" s="171">
        <v>24</v>
      </c>
      <c r="AQ6" s="171">
        <f>removals!D241</f>
        <v>27</v>
      </c>
      <c r="AR6" s="171">
        <f>removals!D242</f>
        <v>22.5</v>
      </c>
      <c r="AS6" s="171">
        <v>24</v>
      </c>
      <c r="AT6" s="171">
        <f>removals!D243</f>
        <v>23.5</v>
      </c>
      <c r="AU6" s="171">
        <v>23.5</v>
      </c>
      <c r="AV6" s="171">
        <f>removals!D244</f>
        <v>24</v>
      </c>
      <c r="AW6" s="171">
        <v>23</v>
      </c>
      <c r="AX6" s="171">
        <f>removals!D245</f>
        <v>23.8</v>
      </c>
      <c r="AY6" s="171">
        <v>23.8</v>
      </c>
      <c r="AZ6" s="171">
        <f>removals!$D246</f>
        <v>23.5</v>
      </c>
      <c r="BA6" s="171">
        <v>24</v>
      </c>
      <c r="BB6" s="171">
        <f>removals!$D247</f>
        <v>22.5</v>
      </c>
      <c r="BC6" s="171">
        <v>22</v>
      </c>
      <c r="BD6" s="171">
        <f>removals!D248</f>
        <v>23</v>
      </c>
      <c r="BE6" s="171">
        <v>22</v>
      </c>
      <c r="BF6" s="171">
        <f>removals!D249</f>
        <v>22.7</v>
      </c>
      <c r="BG6" s="171">
        <v>22.5</v>
      </c>
      <c r="BH6" s="171">
        <f>removals!D250</f>
        <v>21</v>
      </c>
      <c r="BI6" s="171">
        <v>22.5</v>
      </c>
      <c r="BJ6" s="171">
        <f>removals!D251</f>
        <v>23.5</v>
      </c>
      <c r="BK6" s="171">
        <v>22</v>
      </c>
      <c r="BL6" s="171">
        <f>removals!D252</f>
        <v>22.5</v>
      </c>
      <c r="BM6" s="171">
        <v>22</v>
      </c>
      <c r="BN6" s="171">
        <f>removals!D253</f>
        <v>21</v>
      </c>
      <c r="BO6" s="171">
        <v>23</v>
      </c>
      <c r="BP6" s="171">
        <f>removals!D255</f>
        <v>21</v>
      </c>
      <c r="BQ6" s="171">
        <v>22</v>
      </c>
      <c r="BR6" s="171">
        <f>removals!D256</f>
        <v>23.1</v>
      </c>
      <c r="BS6" s="171">
        <v>23</v>
      </c>
      <c r="BT6" s="171">
        <f>removals!D257</f>
        <v>23</v>
      </c>
      <c r="BU6" s="171">
        <v>24</v>
      </c>
      <c r="BV6" s="171">
        <f>removals!D258</f>
        <v>24</v>
      </c>
      <c r="BW6" s="171">
        <v>25</v>
      </c>
      <c r="BX6" s="171">
        <f>removals!D259</f>
        <v>22.5</v>
      </c>
      <c r="BY6" s="171">
        <v>24</v>
      </c>
      <c r="BZ6" s="171">
        <f>removals!D260</f>
        <v>21</v>
      </c>
      <c r="CA6" s="171">
        <v>22</v>
      </c>
      <c r="CB6" s="171">
        <f>removals!D261</f>
        <v>22</v>
      </c>
      <c r="CC6" s="171">
        <v>23</v>
      </c>
      <c r="CD6" s="171">
        <f>removals!D262</f>
        <v>23</v>
      </c>
      <c r="CE6" s="171">
        <v>23</v>
      </c>
      <c r="CF6" s="171">
        <f>removals!D263</f>
        <v>22.3</v>
      </c>
      <c r="CG6" s="171">
        <v>23</v>
      </c>
      <c r="CH6" s="171">
        <f>removals!D264</f>
        <v>22.5</v>
      </c>
      <c r="CI6" s="171">
        <v>23</v>
      </c>
      <c r="CJ6" s="171">
        <f>removals!D265</f>
        <v>22</v>
      </c>
      <c r="CK6" s="171">
        <v>24</v>
      </c>
      <c r="CL6" s="171">
        <f>removals!D266</f>
        <v>23</v>
      </c>
      <c r="CM6" s="171">
        <v>24</v>
      </c>
      <c r="CN6" s="171">
        <f>removals!D267</f>
        <v>24</v>
      </c>
      <c r="CO6" s="171">
        <v>24</v>
      </c>
      <c r="CP6" s="171">
        <f>removals!$D268</f>
        <v>25</v>
      </c>
      <c r="CQ6" s="171">
        <v>25</v>
      </c>
      <c r="CR6" s="171">
        <f>removals!$D269</f>
        <v>26</v>
      </c>
      <c r="CS6" s="171">
        <v>25</v>
      </c>
      <c r="CT6" s="171">
        <f>removals!D270</f>
        <v>27</v>
      </c>
      <c r="CU6" s="171">
        <f>removals!D271</f>
        <v>26.26</v>
      </c>
      <c r="CV6" s="171">
        <v>27</v>
      </c>
    </row>
    <row r="7" spans="1:100">
      <c r="A7" s="126" t="s">
        <v>72</v>
      </c>
      <c r="B7" s="127">
        <v>26.6</v>
      </c>
      <c r="C7" s="127">
        <v>27.5</v>
      </c>
      <c r="D7" s="128">
        <v>27.5</v>
      </c>
      <c r="E7" s="140">
        <f>removals!C224</f>
        <v>27</v>
      </c>
      <c r="F7" s="143">
        <f t="shared" si="0"/>
        <v>0.5</v>
      </c>
      <c r="G7" s="140">
        <v>30</v>
      </c>
      <c r="H7" s="140">
        <f>removals!C225</f>
        <v>29</v>
      </c>
      <c r="I7" s="113">
        <f t="shared" si="1"/>
        <v>1</v>
      </c>
      <c r="J7" s="156">
        <f t="shared" si="2"/>
        <v>3.4482758620689655E-2</v>
      </c>
      <c r="K7" s="140">
        <v>29</v>
      </c>
      <c r="L7" s="140">
        <f>removals!C226</f>
        <v>27</v>
      </c>
      <c r="M7" s="140">
        <v>30</v>
      </c>
      <c r="N7" s="140">
        <f>removals!C227</f>
        <v>28</v>
      </c>
      <c r="O7" s="140">
        <f t="shared" si="3"/>
        <v>2</v>
      </c>
      <c r="P7" s="140">
        <v>30</v>
      </c>
      <c r="Q7" s="140">
        <f>removals!C228</f>
        <v>28</v>
      </c>
      <c r="R7" s="140">
        <v>30</v>
      </c>
      <c r="S7" s="140">
        <f>removals!C229</f>
        <v>29</v>
      </c>
      <c r="T7" s="140">
        <v>29</v>
      </c>
      <c r="U7" s="140">
        <f>removals!C230</f>
        <v>28.5</v>
      </c>
      <c r="V7" s="140">
        <v>30</v>
      </c>
      <c r="W7" s="140">
        <f>removals!C231</f>
        <v>31.5</v>
      </c>
      <c r="X7" s="140">
        <v>29</v>
      </c>
      <c r="Y7" s="140">
        <f>removals!C232</f>
        <v>31</v>
      </c>
      <c r="Z7" s="140">
        <v>31</v>
      </c>
      <c r="AA7" s="140">
        <f>removals!C233</f>
        <v>30</v>
      </c>
      <c r="AB7" s="140">
        <v>33</v>
      </c>
      <c r="AC7" s="140">
        <f>removals!C234</f>
        <v>31</v>
      </c>
      <c r="AD7" s="140">
        <v>31</v>
      </c>
      <c r="AE7" s="140">
        <f>removals!C235</f>
        <v>32</v>
      </c>
      <c r="AF7" s="140">
        <v>32</v>
      </c>
      <c r="AG7" s="140">
        <f>removals!C236</f>
        <v>29</v>
      </c>
      <c r="AH7" s="140">
        <v>32</v>
      </c>
      <c r="AI7" s="140">
        <f>removals!C237</f>
        <v>33</v>
      </c>
      <c r="AJ7" s="140">
        <v>32</v>
      </c>
      <c r="AK7" s="140">
        <f>removals!C238</f>
        <v>31</v>
      </c>
      <c r="AL7" s="140">
        <v>31</v>
      </c>
      <c r="AM7" s="140">
        <f>removals!C239</f>
        <v>32</v>
      </c>
      <c r="AN7" s="140">
        <f>AM7</f>
        <v>32</v>
      </c>
      <c r="AO7" s="140">
        <f>removals!C240</f>
        <v>33</v>
      </c>
      <c r="AP7" s="140">
        <v>33</v>
      </c>
      <c r="AQ7" s="140">
        <f>removals!C241</f>
        <v>29</v>
      </c>
      <c r="AR7" s="140">
        <f>removals!C242</f>
        <v>27</v>
      </c>
      <c r="AS7" s="140">
        <v>28</v>
      </c>
      <c r="AT7" s="140">
        <f>removals!C243</f>
        <v>27.5</v>
      </c>
      <c r="AU7" s="140">
        <v>28</v>
      </c>
      <c r="AV7" s="140">
        <f>removals!C244</f>
        <v>28</v>
      </c>
      <c r="AW7" s="140">
        <v>29</v>
      </c>
      <c r="AX7" s="140">
        <f>removals!C245</f>
        <v>28.5</v>
      </c>
      <c r="AY7" s="140">
        <v>28.5</v>
      </c>
      <c r="AZ7" s="140">
        <f>removals!$C246</f>
        <v>30</v>
      </c>
      <c r="BA7" s="140">
        <v>30</v>
      </c>
      <c r="BB7" s="140">
        <f>removals!$C247</f>
        <v>28</v>
      </c>
      <c r="BC7" s="140">
        <v>28</v>
      </c>
      <c r="BD7" s="140">
        <f>removals!C248</f>
        <v>30</v>
      </c>
      <c r="BE7" s="140">
        <v>30</v>
      </c>
      <c r="BF7" s="140">
        <f>removals!C249</f>
        <v>29</v>
      </c>
      <c r="BG7" s="140">
        <v>30</v>
      </c>
      <c r="BH7" s="140">
        <f>removals!C250</f>
        <v>30.5</v>
      </c>
      <c r="BI7" s="140">
        <v>30</v>
      </c>
      <c r="BJ7" s="140">
        <f>removals!C251</f>
        <v>27</v>
      </c>
      <c r="BK7" s="140">
        <v>29</v>
      </c>
      <c r="BL7" s="140">
        <f>removals!C252</f>
        <v>30</v>
      </c>
      <c r="BM7" s="140">
        <v>30</v>
      </c>
      <c r="BN7" s="140">
        <f>removals!C253</f>
        <v>32</v>
      </c>
      <c r="BO7" s="140">
        <v>28</v>
      </c>
      <c r="BP7" s="140">
        <f>removals!C255</f>
        <v>27</v>
      </c>
      <c r="BQ7" s="140">
        <v>26</v>
      </c>
      <c r="BR7" s="140">
        <f>removals!C256</f>
        <v>26</v>
      </c>
      <c r="BS7" s="140">
        <v>26</v>
      </c>
      <c r="BT7" s="140">
        <f>removals!C257</f>
        <v>25</v>
      </c>
      <c r="BU7" s="140">
        <v>29</v>
      </c>
      <c r="BV7" s="140">
        <f>removals!C258</f>
        <v>25.5</v>
      </c>
      <c r="BW7" s="140">
        <v>29</v>
      </c>
      <c r="BX7" s="140">
        <f>removals!C259</f>
        <v>27</v>
      </c>
      <c r="BY7" s="140">
        <v>29</v>
      </c>
      <c r="BZ7" s="140">
        <f>removals!C260</f>
        <v>21</v>
      </c>
      <c r="CA7" s="140">
        <v>26</v>
      </c>
      <c r="CB7" s="140">
        <f>removals!C261</f>
        <v>25</v>
      </c>
      <c r="CC7" s="140">
        <v>29</v>
      </c>
      <c r="CD7" s="140">
        <f>removals!C262</f>
        <v>27</v>
      </c>
      <c r="CE7" s="140">
        <v>29</v>
      </c>
      <c r="CF7" s="140">
        <f>removals!C263</f>
        <v>31</v>
      </c>
      <c r="CG7" s="140">
        <v>30</v>
      </c>
      <c r="CH7" s="140">
        <f>removals!C264</f>
        <v>30</v>
      </c>
      <c r="CI7" s="140">
        <v>30</v>
      </c>
      <c r="CJ7" s="140">
        <f>removals!C265</f>
        <v>30</v>
      </c>
      <c r="CK7" s="140">
        <v>31</v>
      </c>
      <c r="CL7" s="140">
        <f>removals!C266</f>
        <v>27</v>
      </c>
      <c r="CM7" s="140">
        <v>30</v>
      </c>
      <c r="CN7" s="140">
        <f>removals!C267</f>
        <v>28</v>
      </c>
      <c r="CO7" s="140">
        <v>30</v>
      </c>
      <c r="CP7" s="140">
        <f>removals!$C268</f>
        <v>30</v>
      </c>
      <c r="CQ7" s="140">
        <v>30</v>
      </c>
      <c r="CR7" s="140">
        <f>removals!$C269</f>
        <v>28</v>
      </c>
      <c r="CS7" s="140">
        <v>30</v>
      </c>
      <c r="CT7" s="140">
        <f>removals!C270</f>
        <v>30</v>
      </c>
      <c r="CU7" s="140">
        <f>removals!C271</f>
        <v>28</v>
      </c>
      <c r="CV7" s="140">
        <v>31</v>
      </c>
    </row>
    <row r="8" spans="1:100">
      <c r="A8" s="126" t="s">
        <v>159</v>
      </c>
      <c r="B8" s="127">
        <v>14.5</v>
      </c>
      <c r="C8" s="127">
        <v>11.5</v>
      </c>
      <c r="D8" s="128">
        <v>12</v>
      </c>
      <c r="E8" s="140">
        <f>removals!I224</f>
        <v>12.4</v>
      </c>
      <c r="F8" s="143">
        <f t="shared" si="0"/>
        <v>-0.40000000000000036</v>
      </c>
      <c r="G8" s="140">
        <v>12</v>
      </c>
      <c r="H8" s="140">
        <f>removals!I225</f>
        <v>13.4</v>
      </c>
      <c r="I8" s="113">
        <f t="shared" si="1"/>
        <v>-1.4000000000000004</v>
      </c>
      <c r="J8" s="156">
        <f t="shared" si="2"/>
        <v>-0.10447761194029853</v>
      </c>
      <c r="K8" s="140">
        <v>13</v>
      </c>
      <c r="L8" s="140">
        <f>removals!I226</f>
        <v>12.3</v>
      </c>
      <c r="M8" s="140">
        <v>11</v>
      </c>
      <c r="N8" s="140">
        <f>removals!I227</f>
        <v>12.5</v>
      </c>
      <c r="O8" s="140">
        <f t="shared" si="3"/>
        <v>-1.5</v>
      </c>
      <c r="P8" s="140">
        <v>12</v>
      </c>
      <c r="Q8" s="140">
        <f>removals!I228</f>
        <v>13.5</v>
      </c>
      <c r="R8" s="140">
        <v>13</v>
      </c>
      <c r="S8" s="140">
        <f>removals!I229</f>
        <v>11</v>
      </c>
      <c r="T8" s="140">
        <v>8</v>
      </c>
      <c r="U8" s="140">
        <f>removals!I230</f>
        <v>10.5</v>
      </c>
      <c r="V8" s="140">
        <v>10</v>
      </c>
      <c r="W8" s="140">
        <f>removals!I231</f>
        <v>12.4</v>
      </c>
      <c r="X8" s="140">
        <v>11</v>
      </c>
      <c r="Y8" s="140">
        <f>removals!I232</f>
        <v>13.3</v>
      </c>
      <c r="Z8" s="140">
        <v>11</v>
      </c>
      <c r="AA8" s="140">
        <f>removals!I233</f>
        <v>15</v>
      </c>
      <c r="AB8" s="140">
        <v>13</v>
      </c>
      <c r="AC8" s="140">
        <f>removals!I234</f>
        <v>14.5</v>
      </c>
      <c r="AD8" s="140">
        <v>14.5</v>
      </c>
      <c r="AE8" s="140">
        <f>removals!I235</f>
        <v>14.9</v>
      </c>
      <c r="AF8" s="140">
        <v>14.5</v>
      </c>
      <c r="AG8" s="140">
        <f>removals!I236</f>
        <v>15.7</v>
      </c>
      <c r="AH8" s="140">
        <v>15.7</v>
      </c>
      <c r="AI8" s="140">
        <f>removals!I237</f>
        <v>14.3</v>
      </c>
      <c r="AJ8" s="140">
        <v>14.5</v>
      </c>
      <c r="AK8" s="140">
        <f>removals!I238</f>
        <v>14.5</v>
      </c>
      <c r="AL8" s="140">
        <v>14.5</v>
      </c>
      <c r="AM8" s="140">
        <f>removals!I239</f>
        <v>17</v>
      </c>
      <c r="AN8" s="140">
        <f>AM8</f>
        <v>17</v>
      </c>
      <c r="AO8" s="140">
        <f>removals!I240</f>
        <v>16</v>
      </c>
      <c r="AP8" s="140">
        <v>16</v>
      </c>
      <c r="AQ8" s="140">
        <f>removals!I241</f>
        <v>17.2</v>
      </c>
      <c r="AR8" s="140">
        <f>removals!I242</f>
        <v>15</v>
      </c>
      <c r="AS8" s="140">
        <v>16</v>
      </c>
      <c r="AT8" s="140">
        <f>removals!I243</f>
        <v>14.2</v>
      </c>
      <c r="AU8" s="140">
        <v>15</v>
      </c>
      <c r="AV8" s="140">
        <f>removals!I244</f>
        <v>12.7</v>
      </c>
      <c r="AW8" s="140">
        <v>13</v>
      </c>
      <c r="AX8" s="140">
        <f>removals!I245</f>
        <v>13.5</v>
      </c>
      <c r="AY8" s="140">
        <v>13</v>
      </c>
      <c r="AZ8" s="140">
        <f>removals!$I246</f>
        <v>14.8</v>
      </c>
      <c r="BA8" s="140">
        <v>14</v>
      </c>
      <c r="BB8" s="140">
        <f>removals!$I247</f>
        <v>15.5</v>
      </c>
      <c r="BC8" s="140">
        <v>15</v>
      </c>
      <c r="BD8" s="140">
        <f>removals!I248</f>
        <v>15.3</v>
      </c>
      <c r="BE8" s="140">
        <v>15</v>
      </c>
      <c r="BF8" s="140">
        <f>removals!I249</f>
        <v>15.9</v>
      </c>
      <c r="BG8" s="140">
        <v>15.4</v>
      </c>
      <c r="BH8" s="140">
        <f>removals!I250</f>
        <v>13.5</v>
      </c>
      <c r="BI8" s="140">
        <v>14.5</v>
      </c>
      <c r="BJ8" s="140">
        <f>removals!I251</f>
        <v>13.9</v>
      </c>
      <c r="BK8" s="140">
        <v>14</v>
      </c>
      <c r="BL8" s="140">
        <f>removals!I252</f>
        <v>15</v>
      </c>
      <c r="BM8" s="140">
        <v>14.5</v>
      </c>
      <c r="BN8" s="140">
        <f>removals!I253</f>
        <v>12.8</v>
      </c>
      <c r="BO8" s="140">
        <v>14</v>
      </c>
      <c r="BP8" s="140">
        <f>removals!I255</f>
        <v>13.5</v>
      </c>
      <c r="BQ8" s="140">
        <v>14</v>
      </c>
      <c r="BR8" s="140">
        <f>removals!I256</f>
        <v>12.5</v>
      </c>
      <c r="BS8" s="140">
        <v>13</v>
      </c>
      <c r="BT8" s="140">
        <f>removals!I257</f>
        <v>14.5</v>
      </c>
      <c r="BU8" s="140">
        <v>14</v>
      </c>
      <c r="BV8" s="140">
        <f>removals!I258</f>
        <v>16</v>
      </c>
      <c r="BW8" s="140">
        <v>15</v>
      </c>
      <c r="BX8" s="140">
        <f>removals!I259</f>
        <v>15.2</v>
      </c>
      <c r="BY8" s="140">
        <v>15</v>
      </c>
      <c r="BZ8" s="140">
        <f>removals!I260</f>
        <v>12.2</v>
      </c>
      <c r="CA8" s="140">
        <v>14</v>
      </c>
      <c r="CB8" s="140">
        <f>removals!I261</f>
        <v>13.6</v>
      </c>
      <c r="CC8" s="140">
        <v>14</v>
      </c>
      <c r="CD8" s="140">
        <f>removals!I262</f>
        <v>11.9</v>
      </c>
      <c r="CE8" s="140">
        <v>13</v>
      </c>
      <c r="CF8" s="140">
        <f>removals!I263</f>
        <v>13.8</v>
      </c>
      <c r="CG8" s="140">
        <v>13.5</v>
      </c>
      <c r="CH8" s="140">
        <f>removals!I264</f>
        <v>14.5</v>
      </c>
      <c r="CI8" s="140">
        <v>14</v>
      </c>
      <c r="CJ8" s="140">
        <f>removals!I265</f>
        <v>15.3</v>
      </c>
      <c r="CK8" s="140">
        <v>15</v>
      </c>
      <c r="CL8" s="140">
        <f>removals!I266</f>
        <v>14.5</v>
      </c>
      <c r="CM8" s="140">
        <v>15</v>
      </c>
      <c r="CN8" s="140">
        <f>removals!I267</f>
        <v>15.8</v>
      </c>
      <c r="CO8" s="140">
        <v>15.5</v>
      </c>
      <c r="CP8" s="140">
        <f>removals!$I268</f>
        <v>15</v>
      </c>
      <c r="CQ8" s="140">
        <v>15</v>
      </c>
      <c r="CR8" s="140">
        <f>removals!$I269</f>
        <v>13.5</v>
      </c>
      <c r="CS8" s="140">
        <v>15</v>
      </c>
      <c r="CT8" s="140">
        <f>removals!I270</f>
        <v>14.51</v>
      </c>
      <c r="CU8" s="140">
        <f>removals!I271</f>
        <v>12</v>
      </c>
      <c r="CV8" s="140">
        <v>13</v>
      </c>
    </row>
    <row r="9" spans="1:100" s="163" customFormat="1" ht="15.75" thickBot="1">
      <c r="A9" s="164" t="s">
        <v>161</v>
      </c>
      <c r="B9" s="165">
        <v>5.81</v>
      </c>
      <c r="C9" s="165">
        <v>6.3</v>
      </c>
      <c r="D9" s="166">
        <v>6.3</v>
      </c>
      <c r="E9" s="167">
        <f>removals!AQ224</f>
        <v>8.1999999999999993</v>
      </c>
      <c r="F9" s="144">
        <f t="shared" si="0"/>
        <v>-1.8999999999999995</v>
      </c>
      <c r="G9" s="167">
        <v>10</v>
      </c>
      <c r="H9" s="167">
        <f>removals!AQ225</f>
        <v>8.39</v>
      </c>
      <c r="I9" s="161">
        <f t="shared" si="1"/>
        <v>1.6099999999999994</v>
      </c>
      <c r="J9" s="162">
        <f t="shared" si="2"/>
        <v>0.19189511323003566</v>
      </c>
      <c r="K9" s="167">
        <v>8.39</v>
      </c>
      <c r="L9" s="167">
        <f>removals!AQ226</f>
        <v>7.2</v>
      </c>
      <c r="M9" s="167">
        <v>7</v>
      </c>
      <c r="N9" s="167">
        <f>removals!AQ227</f>
        <v>7.9</v>
      </c>
      <c r="O9" s="167">
        <f t="shared" si="3"/>
        <v>-0.90000000000000036</v>
      </c>
      <c r="P9" s="167">
        <v>7.5</v>
      </c>
      <c r="Q9" s="167">
        <f>removals!AQ228</f>
        <v>7.3</v>
      </c>
      <c r="R9" s="167">
        <v>6.8</v>
      </c>
      <c r="S9" s="167">
        <f>removals!AQ229</f>
        <v>7.83</v>
      </c>
      <c r="T9" s="167">
        <v>6</v>
      </c>
      <c r="U9" s="167">
        <f>removals!AQ230</f>
        <v>7.94</v>
      </c>
      <c r="V9" s="167">
        <v>7.5</v>
      </c>
      <c r="W9" s="167">
        <f>removals!AQ231</f>
        <v>6.5</v>
      </c>
      <c r="X9" s="167">
        <v>6</v>
      </c>
      <c r="Y9" s="167">
        <f>removals!AQ232</f>
        <v>7.1</v>
      </c>
      <c r="Z9" s="167">
        <v>6</v>
      </c>
      <c r="AA9" s="167">
        <f>removals!AQ233</f>
        <v>5.4</v>
      </c>
      <c r="AB9" s="167">
        <v>7</v>
      </c>
      <c r="AC9" s="167">
        <f>removals!AQ234</f>
        <v>8.74</v>
      </c>
      <c r="AD9" s="167">
        <v>8.6999999999999993</v>
      </c>
      <c r="AE9" s="167">
        <f>removals!AQ235</f>
        <v>7.5</v>
      </c>
      <c r="AF9" s="167">
        <v>8</v>
      </c>
      <c r="AG9" s="167">
        <f>removals!AQ236</f>
        <v>7.23</v>
      </c>
      <c r="AH9" s="167">
        <v>7.2</v>
      </c>
      <c r="AI9" s="167">
        <f>removals!AQ237</f>
        <v>8.5</v>
      </c>
      <c r="AJ9" s="167">
        <v>8</v>
      </c>
      <c r="AK9" s="167">
        <f>removals!AQ238</f>
        <v>6.6</v>
      </c>
      <c r="AL9" s="167">
        <v>7</v>
      </c>
      <c r="AM9" s="167">
        <f>removals!AQ239</f>
        <v>6.5</v>
      </c>
      <c r="AN9" s="167">
        <f>AM9</f>
        <v>6.5</v>
      </c>
      <c r="AO9" s="167">
        <f>removals!AQ240</f>
        <v>7.36</v>
      </c>
      <c r="AP9" s="167">
        <v>7.5</v>
      </c>
      <c r="AQ9" s="167">
        <f>removals!AQ241</f>
        <v>7.14</v>
      </c>
      <c r="AR9" s="167">
        <f>removals!AQ242</f>
        <v>5.8</v>
      </c>
      <c r="AS9" s="167">
        <v>7</v>
      </c>
      <c r="AT9" s="167">
        <f>removals!AQ243</f>
        <v>6.2</v>
      </c>
      <c r="AU9" s="167">
        <v>7</v>
      </c>
      <c r="AV9" s="167">
        <f>removals!AQ244</f>
        <v>6.43</v>
      </c>
      <c r="AW9" s="167">
        <v>6.5</v>
      </c>
      <c r="AX9" s="167">
        <f>removals!AQ245</f>
        <v>7.33</v>
      </c>
      <c r="AY9" s="167">
        <v>7</v>
      </c>
      <c r="AZ9" s="167">
        <f>removals!$AQ246</f>
        <v>6.23</v>
      </c>
      <c r="BA9" s="167">
        <v>7</v>
      </c>
      <c r="BB9" s="167">
        <f>removals!$AQ247</f>
        <v>5.94</v>
      </c>
      <c r="BC9" s="167">
        <v>6</v>
      </c>
      <c r="BD9" s="167">
        <f>removals!AQ248</f>
        <v>6.86</v>
      </c>
      <c r="BE9" s="167">
        <v>6.5</v>
      </c>
      <c r="BF9" s="167">
        <f>removals!AQ249</f>
        <v>6.67</v>
      </c>
      <c r="BG9" s="167">
        <v>6.7</v>
      </c>
      <c r="BH9" s="167">
        <f>removals!AQ250</f>
        <v>7.3</v>
      </c>
      <c r="BI9" s="167">
        <v>7</v>
      </c>
      <c r="BJ9" s="167">
        <f>removals!AQ251</f>
        <v>7.7</v>
      </c>
      <c r="BK9" s="167">
        <v>7.5</v>
      </c>
      <c r="BL9" s="167">
        <f>removals!AQ252</f>
        <v>7.4</v>
      </c>
      <c r="BM9" s="167">
        <v>7.5</v>
      </c>
      <c r="BN9" s="167">
        <f>removals!AQ253</f>
        <v>3.05</v>
      </c>
      <c r="BO9" s="167">
        <v>7</v>
      </c>
      <c r="BP9" s="167">
        <f>removals!AQ255</f>
        <v>5.77</v>
      </c>
      <c r="BQ9" s="167">
        <v>6</v>
      </c>
      <c r="BR9" s="167">
        <f>removals!AQ256</f>
        <v>7.2</v>
      </c>
      <c r="BS9" s="167">
        <v>6.5</v>
      </c>
      <c r="BT9" s="167">
        <f>removals!AQ257</f>
        <v>7.76</v>
      </c>
      <c r="BU9" s="167">
        <v>7</v>
      </c>
      <c r="BV9" s="167">
        <f>removals!AQ258</f>
        <v>7.43</v>
      </c>
      <c r="BW9" s="167">
        <v>7</v>
      </c>
      <c r="BX9" s="167">
        <f>removals!AQ259</f>
        <v>7.86</v>
      </c>
      <c r="BY9" s="167">
        <v>7</v>
      </c>
      <c r="BZ9" s="167">
        <f>removals!AQ260</f>
        <v>5.23</v>
      </c>
      <c r="CA9" s="167">
        <v>7</v>
      </c>
      <c r="CB9" s="167">
        <f>removals!AQ261</f>
        <v>4.9000000000000004</v>
      </c>
      <c r="CC9" s="167">
        <v>6</v>
      </c>
      <c r="CD9" s="167">
        <f>removals!AQ262</f>
        <v>5.59</v>
      </c>
      <c r="CE9" s="167">
        <v>6</v>
      </c>
      <c r="CF9" s="167">
        <f>removals!AQ263</f>
        <v>6.6</v>
      </c>
      <c r="CG9" s="167">
        <v>6.5</v>
      </c>
      <c r="CH9" s="167">
        <f>removals!AQ264</f>
        <v>5.54</v>
      </c>
      <c r="CI9" s="167">
        <v>6</v>
      </c>
      <c r="CJ9" s="167">
        <f>removals!AQ265</f>
        <v>6.24</v>
      </c>
      <c r="CK9" s="167">
        <v>6</v>
      </c>
      <c r="CL9" s="167">
        <f>removals!AQ266</f>
        <v>6.37</v>
      </c>
      <c r="CM9" s="167">
        <v>6</v>
      </c>
      <c r="CN9" s="167">
        <f>removals!AQ267</f>
        <v>5.57</v>
      </c>
      <c r="CO9" s="167">
        <v>6</v>
      </c>
      <c r="CP9" s="167">
        <f>removals!$AQ268</f>
        <v>6.4</v>
      </c>
      <c r="CQ9" s="167">
        <v>6.5</v>
      </c>
      <c r="CR9" s="167">
        <f>removals!$AQ269</f>
        <v>6.43</v>
      </c>
      <c r="CS9" s="167">
        <v>6.5</v>
      </c>
      <c r="CT9" s="167">
        <f>removals!AQ270</f>
        <v>9.3800000000000008</v>
      </c>
      <c r="CU9" s="167">
        <f>removals!AQ271</f>
        <v>8.65</v>
      </c>
      <c r="CV9" s="167">
        <v>9</v>
      </c>
    </row>
    <row r="10" spans="1:100" s="163" customFormat="1" ht="15.75" thickBot="1">
      <c r="A10" s="164" t="s">
        <v>201</v>
      </c>
      <c r="B10" s="165"/>
      <c r="C10" s="165"/>
      <c r="D10" s="166"/>
      <c r="E10" s="167">
        <f>SUM(E6:E9)</f>
        <v>71.3</v>
      </c>
      <c r="F10" s="144"/>
      <c r="G10" s="167">
        <f>SUM(G6:G9)</f>
        <v>78</v>
      </c>
      <c r="H10" s="167">
        <f>SUM(H6:H9)</f>
        <v>75.290000000000006</v>
      </c>
      <c r="I10" s="161"/>
      <c r="J10" s="162"/>
      <c r="K10" s="167">
        <f>SUM(K6:K9)</f>
        <v>74.39</v>
      </c>
      <c r="L10" s="167">
        <f>SUM(L6:L9)</f>
        <v>69.7</v>
      </c>
      <c r="M10" s="167">
        <f>SUM(M6:M9)</f>
        <v>74.3</v>
      </c>
      <c r="N10" s="167">
        <f>SUM(N6:N9)</f>
        <v>72.400000000000006</v>
      </c>
      <c r="O10" s="167">
        <f t="shared" si="3"/>
        <v>1.8999999999999915</v>
      </c>
      <c r="P10" s="167">
        <f t="shared" ref="P10:BA10" si="7">SUM(P6:P9)</f>
        <v>75.5</v>
      </c>
      <c r="Q10" s="167">
        <f t="shared" si="7"/>
        <v>73.3</v>
      </c>
      <c r="R10" s="167">
        <f t="shared" si="7"/>
        <v>74.8</v>
      </c>
      <c r="S10" s="167">
        <f t="shared" si="7"/>
        <v>71.83</v>
      </c>
      <c r="T10" s="167">
        <f t="shared" si="7"/>
        <v>57</v>
      </c>
      <c r="U10" s="167">
        <f t="shared" si="7"/>
        <v>70.44</v>
      </c>
      <c r="V10" s="167">
        <f t="shared" si="7"/>
        <v>71.5</v>
      </c>
      <c r="W10" s="167">
        <f t="shared" si="7"/>
        <v>74.600000000000009</v>
      </c>
      <c r="X10" s="167">
        <f t="shared" si="7"/>
        <v>69</v>
      </c>
      <c r="Y10" s="167">
        <f t="shared" si="7"/>
        <v>73.899999999999991</v>
      </c>
      <c r="Z10" s="167">
        <f t="shared" si="7"/>
        <v>71</v>
      </c>
      <c r="AA10" s="167">
        <f t="shared" si="7"/>
        <v>72.900000000000006</v>
      </c>
      <c r="AB10" s="167">
        <f t="shared" si="7"/>
        <v>73.5</v>
      </c>
      <c r="AC10" s="167">
        <f t="shared" si="7"/>
        <v>75.239999999999995</v>
      </c>
      <c r="AD10" s="167">
        <f t="shared" si="7"/>
        <v>75.2</v>
      </c>
      <c r="AE10" s="167">
        <f t="shared" si="7"/>
        <v>73.900000000000006</v>
      </c>
      <c r="AF10" s="167">
        <f t="shared" si="7"/>
        <v>74.5</v>
      </c>
      <c r="AG10" s="167">
        <f t="shared" si="7"/>
        <v>73.930000000000007</v>
      </c>
      <c r="AH10" s="167">
        <f t="shared" si="7"/>
        <v>76.900000000000006</v>
      </c>
      <c r="AI10" s="167">
        <f t="shared" si="7"/>
        <v>77</v>
      </c>
      <c r="AJ10" s="167">
        <f t="shared" si="7"/>
        <v>76</v>
      </c>
      <c r="AK10" s="167">
        <f t="shared" si="7"/>
        <v>74.399999999999991</v>
      </c>
      <c r="AL10" s="167">
        <f t="shared" si="7"/>
        <v>75</v>
      </c>
      <c r="AM10" s="167">
        <f t="shared" si="7"/>
        <v>79</v>
      </c>
      <c r="AN10" s="167">
        <f t="shared" si="7"/>
        <v>79</v>
      </c>
      <c r="AO10" s="167">
        <f t="shared" si="7"/>
        <v>80.16</v>
      </c>
      <c r="AP10" s="167">
        <f t="shared" si="7"/>
        <v>80.5</v>
      </c>
      <c r="AQ10" s="167">
        <f t="shared" si="7"/>
        <v>80.34</v>
      </c>
      <c r="AR10" s="167">
        <f t="shared" si="7"/>
        <v>70.3</v>
      </c>
      <c r="AS10" s="167">
        <f t="shared" si="7"/>
        <v>75</v>
      </c>
      <c r="AT10" s="167">
        <f t="shared" si="7"/>
        <v>71.400000000000006</v>
      </c>
      <c r="AU10" s="167">
        <f t="shared" si="7"/>
        <v>73.5</v>
      </c>
      <c r="AV10" s="167">
        <f t="shared" si="7"/>
        <v>71.13</v>
      </c>
      <c r="AW10" s="167">
        <f t="shared" si="7"/>
        <v>71.5</v>
      </c>
      <c r="AX10" s="167">
        <f t="shared" si="7"/>
        <v>73.13</v>
      </c>
      <c r="AY10" s="167">
        <f t="shared" si="7"/>
        <v>72.3</v>
      </c>
      <c r="AZ10" s="167">
        <f t="shared" si="7"/>
        <v>74.53</v>
      </c>
      <c r="BA10" s="167">
        <f t="shared" si="7"/>
        <v>75</v>
      </c>
      <c r="BB10" s="167">
        <f t="shared" ref="BB10:CS10" si="8">SUM(BB6:BB9)</f>
        <v>71.94</v>
      </c>
      <c r="BC10" s="167">
        <f t="shared" si="8"/>
        <v>71</v>
      </c>
      <c r="BD10" s="167">
        <f t="shared" si="8"/>
        <v>75.16</v>
      </c>
      <c r="BE10" s="167">
        <f t="shared" si="8"/>
        <v>73.5</v>
      </c>
      <c r="BF10" s="167">
        <f t="shared" si="8"/>
        <v>74.27000000000001</v>
      </c>
      <c r="BG10" s="167">
        <f t="shared" si="8"/>
        <v>74.600000000000009</v>
      </c>
      <c r="BH10" s="167">
        <f t="shared" si="8"/>
        <v>72.3</v>
      </c>
      <c r="BI10" s="167">
        <f t="shared" si="8"/>
        <v>74</v>
      </c>
      <c r="BJ10" s="167">
        <f t="shared" si="8"/>
        <v>72.100000000000009</v>
      </c>
      <c r="BK10" s="167">
        <f t="shared" si="8"/>
        <v>72.5</v>
      </c>
      <c r="BL10" s="167">
        <f t="shared" si="8"/>
        <v>74.900000000000006</v>
      </c>
      <c r="BM10" s="167">
        <f t="shared" si="8"/>
        <v>74</v>
      </c>
      <c r="BN10" s="167">
        <f t="shared" si="8"/>
        <v>68.849999999999994</v>
      </c>
      <c r="BO10" s="167">
        <f t="shared" si="8"/>
        <v>72</v>
      </c>
      <c r="BP10" s="167">
        <f t="shared" si="8"/>
        <v>67.27</v>
      </c>
      <c r="BQ10" s="167">
        <f t="shared" si="8"/>
        <v>68</v>
      </c>
      <c r="BR10" s="167">
        <f t="shared" si="8"/>
        <v>68.8</v>
      </c>
      <c r="BS10" s="167">
        <f t="shared" si="8"/>
        <v>68.5</v>
      </c>
      <c r="BT10" s="167">
        <f t="shared" si="8"/>
        <v>70.260000000000005</v>
      </c>
      <c r="BU10" s="167">
        <f t="shared" si="8"/>
        <v>74</v>
      </c>
      <c r="BV10" s="167">
        <f t="shared" si="8"/>
        <v>72.930000000000007</v>
      </c>
      <c r="BW10" s="167">
        <f t="shared" si="8"/>
        <v>76</v>
      </c>
      <c r="BX10" s="167">
        <f t="shared" si="8"/>
        <v>72.56</v>
      </c>
      <c r="BY10" s="167">
        <f t="shared" si="8"/>
        <v>75</v>
      </c>
      <c r="BZ10" s="167">
        <f t="shared" si="8"/>
        <v>59.430000000000007</v>
      </c>
      <c r="CA10" s="167">
        <f t="shared" si="8"/>
        <v>69</v>
      </c>
      <c r="CB10" s="167">
        <f t="shared" si="8"/>
        <v>65.5</v>
      </c>
      <c r="CC10" s="167">
        <f t="shared" si="8"/>
        <v>72</v>
      </c>
      <c r="CD10" s="167">
        <f t="shared" si="8"/>
        <v>67.489999999999995</v>
      </c>
      <c r="CE10" s="167">
        <f t="shared" si="8"/>
        <v>71</v>
      </c>
      <c r="CF10" s="167">
        <f t="shared" si="8"/>
        <v>73.699999999999989</v>
      </c>
      <c r="CG10" s="167">
        <f t="shared" si="8"/>
        <v>73</v>
      </c>
      <c r="CH10" s="167">
        <f t="shared" si="8"/>
        <v>72.540000000000006</v>
      </c>
      <c r="CI10" s="167">
        <f t="shared" si="8"/>
        <v>73</v>
      </c>
      <c r="CJ10" s="167">
        <f t="shared" si="8"/>
        <v>73.539999999999992</v>
      </c>
      <c r="CK10" s="167">
        <f t="shared" si="8"/>
        <v>76</v>
      </c>
      <c r="CL10" s="167">
        <f t="shared" si="8"/>
        <v>70.87</v>
      </c>
      <c r="CM10" s="167">
        <f t="shared" si="8"/>
        <v>75</v>
      </c>
      <c r="CN10" s="167">
        <f t="shared" si="8"/>
        <v>73.37</v>
      </c>
      <c r="CO10" s="167">
        <f t="shared" si="8"/>
        <v>75.5</v>
      </c>
      <c r="CP10" s="167">
        <f t="shared" si="8"/>
        <v>76.400000000000006</v>
      </c>
      <c r="CQ10" s="167">
        <f t="shared" si="8"/>
        <v>76.5</v>
      </c>
      <c r="CR10" s="167">
        <f t="shared" ref="CR10:CV10" si="9">SUM(CR6:CR9)</f>
        <v>73.930000000000007</v>
      </c>
      <c r="CS10" s="167">
        <f t="shared" si="8"/>
        <v>76.5</v>
      </c>
      <c r="CT10" s="167">
        <f t="shared" si="9"/>
        <v>80.89</v>
      </c>
      <c r="CU10" s="167">
        <f t="shared" si="9"/>
        <v>74.910000000000011</v>
      </c>
      <c r="CV10" s="167">
        <f t="shared" si="9"/>
        <v>80</v>
      </c>
    </row>
    <row r="11" spans="1:100" s="147" customFormat="1">
      <c r="A11" s="172" t="s">
        <v>185</v>
      </c>
      <c r="B11" s="173">
        <v>12.53</v>
      </c>
      <c r="C11" s="173">
        <v>13.5</v>
      </c>
      <c r="D11" s="174">
        <v>7</v>
      </c>
      <c r="E11" s="175">
        <f>removals!V224</f>
        <v>7</v>
      </c>
      <c r="F11" s="153">
        <f t="shared" si="0"/>
        <v>0</v>
      </c>
      <c r="G11" s="175">
        <v>10</v>
      </c>
      <c r="H11" s="175">
        <f>removals!V225</f>
        <v>11.5</v>
      </c>
      <c r="I11" s="154">
        <f t="shared" si="1"/>
        <v>-1.5</v>
      </c>
      <c r="J11" s="155">
        <f t="shared" si="2"/>
        <v>-0.13043478260869565</v>
      </c>
      <c r="K11" s="175">
        <v>8</v>
      </c>
      <c r="L11" s="175">
        <f>removals!V226</f>
        <v>10</v>
      </c>
      <c r="M11" s="175">
        <v>11.85</v>
      </c>
      <c r="N11" s="175">
        <f>removals!V227</f>
        <v>13</v>
      </c>
      <c r="O11" s="175">
        <f t="shared" si="3"/>
        <v>-1.1500000000000004</v>
      </c>
      <c r="P11" s="175">
        <v>13.4</v>
      </c>
      <c r="Q11" s="175">
        <f>removals!V228</f>
        <v>13</v>
      </c>
      <c r="R11" s="175">
        <v>13</v>
      </c>
      <c r="S11" s="175">
        <f>removals!V229</f>
        <v>12</v>
      </c>
      <c r="T11" s="175">
        <v>12</v>
      </c>
      <c r="U11" s="175">
        <f>removals!V230</f>
        <v>13</v>
      </c>
      <c r="V11" s="175">
        <v>13.5</v>
      </c>
      <c r="W11" s="175">
        <f>removals!V231</f>
        <v>10.199999999999999</v>
      </c>
      <c r="X11" s="175">
        <v>11.5</v>
      </c>
      <c r="Y11" s="175">
        <f>removals!V232</f>
        <v>11.7</v>
      </c>
      <c r="Z11" s="175">
        <v>11.5</v>
      </c>
      <c r="AA11" s="175">
        <f>removals!V233</f>
        <v>14.5</v>
      </c>
      <c r="AB11" s="175">
        <v>11</v>
      </c>
      <c r="AC11" s="175">
        <f>removals!V234</f>
        <v>17.5</v>
      </c>
      <c r="AD11" s="175">
        <v>17</v>
      </c>
      <c r="AE11" s="175">
        <f>removals!V235</f>
        <v>17</v>
      </c>
      <c r="AF11" s="175">
        <v>13</v>
      </c>
      <c r="AG11" s="175">
        <f>removals!V236</f>
        <v>17</v>
      </c>
      <c r="AH11" s="175">
        <v>12</v>
      </c>
      <c r="AI11" s="175">
        <f>removals!V237</f>
        <v>11.8</v>
      </c>
      <c r="AJ11" s="175">
        <v>13</v>
      </c>
      <c r="AK11" s="175">
        <f>removals!V238</f>
        <v>13.5</v>
      </c>
      <c r="AL11" s="175">
        <v>14.5</v>
      </c>
      <c r="AM11" s="175">
        <f>removals!V239</f>
        <v>16.399999999999999</v>
      </c>
      <c r="AN11" s="175">
        <f>AM11</f>
        <v>16.399999999999999</v>
      </c>
      <c r="AO11" s="175">
        <f>removals!V240</f>
        <v>18</v>
      </c>
      <c r="AP11" s="175">
        <v>17</v>
      </c>
      <c r="AQ11" s="175">
        <f>removals!V241</f>
        <v>16</v>
      </c>
      <c r="AR11" s="175">
        <f>removals!V242</f>
        <v>13.5</v>
      </c>
      <c r="AS11" s="175">
        <v>11</v>
      </c>
      <c r="AT11" s="175">
        <f>removals!V243</f>
        <v>11.7</v>
      </c>
      <c r="AU11" s="175">
        <v>11.7</v>
      </c>
      <c r="AV11" s="175">
        <f>removals!V244</f>
        <v>11.5</v>
      </c>
      <c r="AW11" s="175">
        <v>11</v>
      </c>
      <c r="AX11" s="175">
        <f>removals!V245</f>
        <v>15</v>
      </c>
      <c r="AY11" s="175">
        <v>16</v>
      </c>
      <c r="AZ11" s="175">
        <f>removals!$V246</f>
        <v>15</v>
      </c>
      <c r="BA11" s="175">
        <v>15</v>
      </c>
      <c r="BB11" s="175">
        <f>removals!$V247</f>
        <v>14.6</v>
      </c>
      <c r="BC11" s="175">
        <v>16</v>
      </c>
      <c r="BD11" s="175">
        <f>removals!V248</f>
        <v>15</v>
      </c>
      <c r="BE11" s="175">
        <v>12.5</v>
      </c>
      <c r="BF11" s="175">
        <f>removals!V249</f>
        <v>16.5</v>
      </c>
      <c r="BG11" s="175">
        <v>15</v>
      </c>
      <c r="BH11" s="175">
        <f>removals!V250</f>
        <v>13.6</v>
      </c>
      <c r="BI11" s="175">
        <v>15</v>
      </c>
      <c r="BJ11" s="175">
        <f>removals!V251</f>
        <v>14</v>
      </c>
      <c r="BK11" s="175">
        <v>14</v>
      </c>
      <c r="BL11" s="175">
        <f>removals!V252</f>
        <v>12.6</v>
      </c>
      <c r="BM11" s="175">
        <v>16.2</v>
      </c>
      <c r="BN11" s="175">
        <f>removals!V253</f>
        <v>14.6</v>
      </c>
      <c r="BO11" s="175">
        <v>19</v>
      </c>
      <c r="BP11" s="175">
        <f>removals!V255</f>
        <v>15.6</v>
      </c>
      <c r="BQ11" s="175">
        <v>17</v>
      </c>
      <c r="BR11" s="175">
        <f>removals!V256</f>
        <v>15</v>
      </c>
      <c r="BS11" s="175">
        <v>18</v>
      </c>
      <c r="BT11" s="175">
        <f>removals!V257</f>
        <v>19.5</v>
      </c>
      <c r="BU11" s="175">
        <v>20</v>
      </c>
      <c r="BV11" s="175">
        <f>removals!V258</f>
        <v>18.7</v>
      </c>
      <c r="BW11" s="175">
        <v>19</v>
      </c>
      <c r="BX11" s="175">
        <f>removals!V259</f>
        <v>15.5</v>
      </c>
      <c r="BY11" s="175">
        <v>16.5</v>
      </c>
      <c r="BZ11" s="175">
        <f>removals!V260</f>
        <v>10</v>
      </c>
      <c r="CA11" s="175">
        <v>11</v>
      </c>
      <c r="CB11" s="175">
        <f>removals!V261</f>
        <v>11</v>
      </c>
      <c r="CC11" s="175">
        <v>12</v>
      </c>
      <c r="CD11" s="175">
        <f>removals!V262</f>
        <v>11.8</v>
      </c>
      <c r="CE11" s="175">
        <v>12</v>
      </c>
      <c r="CF11" s="175">
        <f>removals!V263</f>
        <v>13</v>
      </c>
      <c r="CG11" s="175">
        <v>13</v>
      </c>
      <c r="CH11" s="175">
        <f>removals!V264</f>
        <v>13.6</v>
      </c>
      <c r="CI11" s="175">
        <v>13</v>
      </c>
      <c r="CJ11" s="175">
        <f>removals!V265</f>
        <v>13</v>
      </c>
      <c r="CK11" s="175">
        <v>13.5</v>
      </c>
      <c r="CL11" s="175">
        <f>removals!V266</f>
        <v>16</v>
      </c>
      <c r="CM11" s="175">
        <v>16</v>
      </c>
      <c r="CN11" s="175">
        <f>removals!V267</f>
        <v>11</v>
      </c>
      <c r="CO11" s="175">
        <v>16</v>
      </c>
      <c r="CP11" s="175">
        <f>removals!$V268</f>
        <v>16.399999999999999</v>
      </c>
      <c r="CQ11" s="175">
        <v>16.399999999999999</v>
      </c>
      <c r="CR11" s="175">
        <f>removals!$V269</f>
        <v>13.5</v>
      </c>
      <c r="CS11" s="175">
        <v>16</v>
      </c>
      <c r="CT11" s="175">
        <f>removals!V270</f>
        <v>19.3</v>
      </c>
      <c r="CU11" s="175">
        <f>removals!V271</f>
        <v>16</v>
      </c>
      <c r="CV11" s="175">
        <v>18</v>
      </c>
    </row>
    <row r="12" spans="1:100">
      <c r="A12" s="129" t="s">
        <v>186</v>
      </c>
      <c r="B12" s="130">
        <v>7.68</v>
      </c>
      <c r="C12" s="130">
        <v>7.2</v>
      </c>
      <c r="D12" s="131">
        <v>9</v>
      </c>
      <c r="E12" s="141">
        <f>removals!P224</f>
        <v>8.8000000000000007</v>
      </c>
      <c r="F12" s="143">
        <f t="shared" si="0"/>
        <v>0.19999999999999929</v>
      </c>
      <c r="G12" s="141">
        <v>10</v>
      </c>
      <c r="H12" s="141">
        <f>removals!P225</f>
        <v>9</v>
      </c>
      <c r="I12" s="113">
        <f t="shared" si="1"/>
        <v>1</v>
      </c>
      <c r="J12" s="156">
        <f t="shared" si="2"/>
        <v>0.1111111111111111</v>
      </c>
      <c r="K12" s="141">
        <v>8</v>
      </c>
      <c r="L12" s="141">
        <f>removals!P226</f>
        <v>10</v>
      </c>
      <c r="M12" s="141">
        <v>9</v>
      </c>
      <c r="N12" s="141">
        <f>removals!P227</f>
        <v>8.1999999999999993</v>
      </c>
      <c r="O12" s="141">
        <f t="shared" si="3"/>
        <v>0.80000000000000071</v>
      </c>
      <c r="P12" s="141">
        <v>9</v>
      </c>
      <c r="Q12" s="141">
        <f>removals!P228</f>
        <v>7</v>
      </c>
      <c r="R12" s="141">
        <v>9</v>
      </c>
      <c r="S12" s="141">
        <f>removals!P229</f>
        <v>8</v>
      </c>
      <c r="T12" s="141">
        <v>8</v>
      </c>
      <c r="U12" s="141">
        <f>removals!P230</f>
        <v>9</v>
      </c>
      <c r="V12" s="141">
        <f>U12</f>
        <v>9</v>
      </c>
      <c r="W12" s="141">
        <f>removals!P231</f>
        <v>7.5</v>
      </c>
      <c r="X12" s="141">
        <v>8.5</v>
      </c>
      <c r="Y12" s="141">
        <f>removals!P232</f>
        <v>8</v>
      </c>
      <c r="Z12" s="141">
        <v>8</v>
      </c>
      <c r="AA12" s="141">
        <f>removals!P233</f>
        <v>9</v>
      </c>
      <c r="AB12" s="141">
        <v>9.5</v>
      </c>
      <c r="AC12" s="141">
        <f>removals!P234</f>
        <v>9</v>
      </c>
      <c r="AD12" s="141">
        <v>9</v>
      </c>
      <c r="AE12" s="141">
        <f>removals!P235</f>
        <v>8.5</v>
      </c>
      <c r="AF12" s="141">
        <v>9</v>
      </c>
      <c r="AG12" s="141">
        <f>removals!P236</f>
        <v>7</v>
      </c>
      <c r="AH12" s="141">
        <v>8</v>
      </c>
      <c r="AI12" s="141">
        <f>removals!P237</f>
        <v>9</v>
      </c>
      <c r="AJ12" s="141">
        <v>9.5</v>
      </c>
      <c r="AK12" s="141">
        <f>removals!P238</f>
        <v>10.5</v>
      </c>
      <c r="AL12" s="141">
        <v>9.5</v>
      </c>
      <c r="AM12" s="141">
        <f>removals!P239</f>
        <v>8.5</v>
      </c>
      <c r="AN12" s="141">
        <f>AM12</f>
        <v>8.5</v>
      </c>
      <c r="AO12" s="141">
        <f>removals!P240</f>
        <v>6.3</v>
      </c>
      <c r="AP12" s="141">
        <v>7</v>
      </c>
      <c r="AQ12" s="141">
        <f>removals!P241</f>
        <v>9</v>
      </c>
      <c r="AR12" s="141">
        <f>removals!P242</f>
        <v>8</v>
      </c>
      <c r="AS12" s="141">
        <v>8</v>
      </c>
      <c r="AT12" s="141">
        <f>removals!P243</f>
        <v>8</v>
      </c>
      <c r="AU12" s="141">
        <v>8</v>
      </c>
      <c r="AV12" s="141">
        <f>removals!P244</f>
        <v>10</v>
      </c>
      <c r="AW12" s="141">
        <v>7</v>
      </c>
      <c r="AX12" s="141">
        <f>removals!P245</f>
        <v>7</v>
      </c>
      <c r="AY12" s="141">
        <v>7</v>
      </c>
      <c r="AZ12" s="141">
        <f>removals!$P246</f>
        <v>7</v>
      </c>
      <c r="BA12" s="141">
        <v>8.5</v>
      </c>
      <c r="BB12" s="141">
        <f>removals!$P247</f>
        <v>8</v>
      </c>
      <c r="BC12" s="141">
        <v>8.5</v>
      </c>
      <c r="BD12" s="141">
        <f>removals!P248</f>
        <v>9</v>
      </c>
      <c r="BE12" s="141">
        <v>9</v>
      </c>
      <c r="BF12" s="141">
        <f>removals!P249</f>
        <v>8</v>
      </c>
      <c r="BG12" s="141">
        <v>8</v>
      </c>
      <c r="BH12" s="141">
        <f>removals!P250</f>
        <v>10</v>
      </c>
      <c r="BI12" s="141">
        <v>9</v>
      </c>
      <c r="BJ12" s="141">
        <f>removals!P251</f>
        <v>9</v>
      </c>
      <c r="BK12" s="141">
        <v>9</v>
      </c>
      <c r="BL12" s="141">
        <f>removals!P252</f>
        <v>10</v>
      </c>
      <c r="BM12" s="141">
        <v>9</v>
      </c>
      <c r="BN12" s="141">
        <f>removals!P253</f>
        <v>10</v>
      </c>
      <c r="BO12" s="141">
        <v>9.5</v>
      </c>
      <c r="BP12" s="141">
        <f>removals!P255</f>
        <v>8</v>
      </c>
      <c r="BQ12" s="141">
        <v>9</v>
      </c>
      <c r="BR12" s="141">
        <f>removals!P256</f>
        <v>8</v>
      </c>
      <c r="BS12" s="141">
        <v>12</v>
      </c>
      <c r="BT12" s="141">
        <f>removals!P257</f>
        <v>8.5</v>
      </c>
      <c r="BU12" s="141">
        <v>11</v>
      </c>
      <c r="BV12" s="141">
        <f>removals!P258</f>
        <v>8.5</v>
      </c>
      <c r="BW12" s="141">
        <v>8.5</v>
      </c>
      <c r="BX12" s="141">
        <f>removals!P259</f>
        <v>10</v>
      </c>
      <c r="BY12" s="141">
        <v>9</v>
      </c>
      <c r="BZ12" s="141">
        <f>removals!P260</f>
        <v>5.5</v>
      </c>
      <c r="CA12" s="141">
        <v>7</v>
      </c>
      <c r="CB12" s="141">
        <f>removals!P261</f>
        <v>12</v>
      </c>
      <c r="CC12" s="141">
        <v>6</v>
      </c>
      <c r="CD12" s="141">
        <f>removals!P262</f>
        <v>7.5</v>
      </c>
      <c r="CE12" s="141">
        <v>6.5</v>
      </c>
      <c r="CF12" s="141">
        <f>removals!P263</f>
        <v>7</v>
      </c>
      <c r="CG12" s="141">
        <v>7</v>
      </c>
      <c r="CH12" s="141">
        <f>removals!P264</f>
        <v>8</v>
      </c>
      <c r="CI12" s="141">
        <v>8</v>
      </c>
      <c r="CJ12" s="141">
        <f>removals!P265</f>
        <v>10</v>
      </c>
      <c r="CK12" s="141">
        <v>8</v>
      </c>
      <c r="CL12" s="141">
        <f>removals!P266</f>
        <v>9</v>
      </c>
      <c r="CM12" s="141">
        <v>8.5</v>
      </c>
      <c r="CN12" s="141">
        <f>removals!P267</f>
        <v>10</v>
      </c>
      <c r="CO12" s="141">
        <v>9</v>
      </c>
      <c r="CP12" s="141">
        <f>removals!$P268</f>
        <v>10</v>
      </c>
      <c r="CQ12" s="141">
        <v>10</v>
      </c>
      <c r="CR12" s="141">
        <f>removals!$P269</f>
        <v>10</v>
      </c>
      <c r="CS12" s="141">
        <v>10</v>
      </c>
      <c r="CT12" s="141">
        <f>removals!P270</f>
        <v>8</v>
      </c>
      <c r="CU12" s="141">
        <f>removals!P271</f>
        <v>10</v>
      </c>
      <c r="CV12" s="141">
        <v>10</v>
      </c>
    </row>
    <row r="13" spans="1:100" s="163" customFormat="1" ht="15.75" thickBot="1">
      <c r="A13" s="135" t="s">
        <v>74</v>
      </c>
      <c r="B13" s="138">
        <v>14.69</v>
      </c>
      <c r="C13" s="138">
        <v>16.399999999999999</v>
      </c>
      <c r="D13" s="137">
        <v>18</v>
      </c>
      <c r="E13" s="176">
        <f>removals!G224</f>
        <v>19.5</v>
      </c>
      <c r="F13" s="144">
        <f t="shared" si="0"/>
        <v>-1.5</v>
      </c>
      <c r="G13" s="176">
        <v>19</v>
      </c>
      <c r="H13" s="176">
        <f>removals!G225</f>
        <v>17</v>
      </c>
      <c r="I13" s="161">
        <f t="shared" si="1"/>
        <v>2</v>
      </c>
      <c r="J13" s="162">
        <f t="shared" si="2"/>
        <v>0.11764705882352941</v>
      </c>
      <c r="K13" s="176">
        <v>17</v>
      </c>
      <c r="L13" s="176">
        <f>removals!G226</f>
        <v>19</v>
      </c>
      <c r="M13" s="176">
        <v>17</v>
      </c>
      <c r="N13" s="176">
        <f>removals!G227</f>
        <v>16.5</v>
      </c>
      <c r="O13" s="176">
        <f t="shared" si="3"/>
        <v>0.5</v>
      </c>
      <c r="P13" s="176">
        <v>15.4</v>
      </c>
      <c r="Q13" s="176">
        <f>removals!G228</f>
        <v>15.5</v>
      </c>
      <c r="R13" s="176">
        <v>16.5</v>
      </c>
      <c r="S13" s="176">
        <f>removals!G229</f>
        <v>16.2</v>
      </c>
      <c r="T13" s="176">
        <v>16.2</v>
      </c>
      <c r="U13" s="176">
        <f>removals!G230</f>
        <v>13.5</v>
      </c>
      <c r="V13" s="176">
        <v>16</v>
      </c>
      <c r="W13" s="176">
        <f>removals!G231</f>
        <v>15.7</v>
      </c>
      <c r="X13" s="176">
        <v>16.5</v>
      </c>
      <c r="Y13" s="176">
        <f>removals!G232</f>
        <v>15</v>
      </c>
      <c r="Z13" s="176">
        <v>15</v>
      </c>
      <c r="AA13" s="176">
        <f>removals!G233</f>
        <v>17</v>
      </c>
      <c r="AB13" s="176">
        <v>17.5</v>
      </c>
      <c r="AC13" s="176">
        <f>removals!G234</f>
        <v>17.100000000000001</v>
      </c>
      <c r="AD13" s="176">
        <v>17.100000000000001</v>
      </c>
      <c r="AE13" s="176">
        <f>removals!G235</f>
        <v>20</v>
      </c>
      <c r="AF13" s="176">
        <v>19</v>
      </c>
      <c r="AG13" s="176">
        <f>removals!G236</f>
        <v>16</v>
      </c>
      <c r="AH13" s="176">
        <v>16</v>
      </c>
      <c r="AI13" s="176">
        <f>removals!G237</f>
        <v>17.2</v>
      </c>
      <c r="AJ13" s="176">
        <v>17</v>
      </c>
      <c r="AK13" s="176">
        <f>removals!G238</f>
        <v>15.7</v>
      </c>
      <c r="AL13" s="176">
        <v>16</v>
      </c>
      <c r="AM13" s="176">
        <f>removals!G239</f>
        <v>16</v>
      </c>
      <c r="AN13" s="176">
        <f>AM13</f>
        <v>16</v>
      </c>
      <c r="AO13" s="176">
        <f>removals!G240</f>
        <v>16.600000000000001</v>
      </c>
      <c r="AP13" s="176">
        <v>16</v>
      </c>
      <c r="AQ13" s="176">
        <f>removals!G241</f>
        <v>15</v>
      </c>
      <c r="AR13" s="176">
        <f>removals!G242</f>
        <v>13.5</v>
      </c>
      <c r="AS13" s="176">
        <v>14</v>
      </c>
      <c r="AT13" s="176">
        <f>removals!G243</f>
        <v>13</v>
      </c>
      <c r="AU13" s="176">
        <v>13.5</v>
      </c>
      <c r="AV13" s="176">
        <f>removals!G244</f>
        <v>15</v>
      </c>
      <c r="AW13" s="176">
        <v>14</v>
      </c>
      <c r="AX13" s="176">
        <f>removals!G245</f>
        <v>17</v>
      </c>
      <c r="AY13" s="176">
        <v>15</v>
      </c>
      <c r="AZ13" s="176">
        <f>removals!$G246</f>
        <v>15.5</v>
      </c>
      <c r="BA13" s="176">
        <v>15.5</v>
      </c>
      <c r="BB13" s="176">
        <f>removals!$G247</f>
        <v>17</v>
      </c>
      <c r="BC13" s="176">
        <v>16</v>
      </c>
      <c r="BD13" s="176">
        <f>removals!G248</f>
        <v>14.3</v>
      </c>
      <c r="BE13" s="176">
        <v>17</v>
      </c>
      <c r="BF13" s="176">
        <f>removals!G249</f>
        <v>16.5</v>
      </c>
      <c r="BG13" s="176">
        <v>15</v>
      </c>
      <c r="BH13" s="176">
        <f>removals!G250</f>
        <v>17.100000000000001</v>
      </c>
      <c r="BI13" s="176">
        <v>16</v>
      </c>
      <c r="BJ13" s="176">
        <f>removals!G251</f>
        <v>13</v>
      </c>
      <c r="BK13" s="176">
        <v>17</v>
      </c>
      <c r="BL13" s="176">
        <f>removals!G252</f>
        <v>16.5</v>
      </c>
      <c r="BM13" s="176">
        <v>17</v>
      </c>
      <c r="BN13" s="176">
        <f>removals!G253</f>
        <v>18.5</v>
      </c>
      <c r="BO13" s="176">
        <v>15</v>
      </c>
      <c r="BP13" s="176">
        <f>removals!G255</f>
        <v>15</v>
      </c>
      <c r="BQ13" s="176">
        <v>13</v>
      </c>
      <c r="BR13" s="176">
        <f>removals!G256</f>
        <v>14</v>
      </c>
      <c r="BS13" s="176">
        <v>15</v>
      </c>
      <c r="BT13" s="176">
        <f>removals!G257</f>
        <v>16</v>
      </c>
      <c r="BU13" s="176">
        <v>17</v>
      </c>
      <c r="BV13" s="176">
        <f>removals!G258</f>
        <v>15</v>
      </c>
      <c r="BW13" s="176">
        <v>16</v>
      </c>
      <c r="BX13" s="176">
        <f>removals!G259</f>
        <v>16.5</v>
      </c>
      <c r="BY13" s="176">
        <v>15</v>
      </c>
      <c r="BZ13" s="176">
        <f>removals!G260</f>
        <v>13</v>
      </c>
      <c r="CA13" s="176">
        <v>12</v>
      </c>
      <c r="CB13" s="176">
        <f>removals!G261</f>
        <v>13.5</v>
      </c>
      <c r="CC13" s="176">
        <v>11</v>
      </c>
      <c r="CD13" s="176">
        <f>removals!G262</f>
        <v>12.7</v>
      </c>
      <c r="CE13" s="176">
        <v>13</v>
      </c>
      <c r="CF13" s="176">
        <f>removals!G263</f>
        <v>17</v>
      </c>
      <c r="CG13" s="176">
        <v>14</v>
      </c>
      <c r="CH13" s="176">
        <f>removals!G264</f>
        <v>14</v>
      </c>
      <c r="CI13" s="176">
        <v>13.5</v>
      </c>
      <c r="CJ13" s="176">
        <f>removals!G265</f>
        <v>16</v>
      </c>
      <c r="CK13" s="176">
        <v>15</v>
      </c>
      <c r="CL13" s="176">
        <f>removals!G266</f>
        <v>15</v>
      </c>
      <c r="CM13" s="176">
        <v>15</v>
      </c>
      <c r="CN13" s="176">
        <f>removals!G267</f>
        <v>17</v>
      </c>
      <c r="CO13" s="176">
        <v>16</v>
      </c>
      <c r="CP13" s="176">
        <f>removals!$G268</f>
        <v>14.5</v>
      </c>
      <c r="CQ13" s="176">
        <v>16</v>
      </c>
      <c r="CR13" s="176">
        <f>removals!$G269</f>
        <v>15</v>
      </c>
      <c r="CS13" s="176">
        <v>15</v>
      </c>
      <c r="CT13" s="176">
        <f>removals!G270</f>
        <v>18.5</v>
      </c>
      <c r="CU13" s="176">
        <f>removals!G271</f>
        <v>16</v>
      </c>
      <c r="CV13" s="176">
        <v>15</v>
      </c>
    </row>
    <row r="14" spans="1:100" s="184" customFormat="1" ht="15.75" thickBot="1">
      <c r="A14" s="177" t="s">
        <v>199</v>
      </c>
      <c r="B14" s="178"/>
      <c r="C14" s="178"/>
      <c r="D14" s="179"/>
      <c r="E14" s="180">
        <f>SUM(E11:E13)</f>
        <v>35.299999999999997</v>
      </c>
      <c r="F14" s="181"/>
      <c r="G14" s="180">
        <f>SUM(G11:G13)</f>
        <v>39</v>
      </c>
      <c r="H14" s="180">
        <f>SUM(H11:H13)</f>
        <v>37.5</v>
      </c>
      <c r="I14" s="182"/>
      <c r="J14" s="183"/>
      <c r="K14" s="180">
        <f>SUM(K11:K13)</f>
        <v>33</v>
      </c>
      <c r="L14" s="180">
        <f>SUM(L11:L13)</f>
        <v>39</v>
      </c>
      <c r="M14" s="180">
        <f>SUM(M11:M13)</f>
        <v>37.85</v>
      </c>
      <c r="N14" s="180">
        <f>SUM(N11:N13)</f>
        <v>37.700000000000003</v>
      </c>
      <c r="O14" s="180">
        <f t="shared" si="3"/>
        <v>0.14999999999999858</v>
      </c>
      <c r="P14" s="180">
        <f t="shared" ref="P14:BA14" si="10">SUM(P11:P13)</f>
        <v>37.799999999999997</v>
      </c>
      <c r="Q14" s="180">
        <f t="shared" si="10"/>
        <v>35.5</v>
      </c>
      <c r="R14" s="180">
        <f t="shared" si="10"/>
        <v>38.5</v>
      </c>
      <c r="S14" s="180">
        <f t="shared" si="10"/>
        <v>36.200000000000003</v>
      </c>
      <c r="T14" s="180">
        <f t="shared" si="10"/>
        <v>36.200000000000003</v>
      </c>
      <c r="U14" s="180">
        <f t="shared" si="10"/>
        <v>35.5</v>
      </c>
      <c r="V14" s="180">
        <f t="shared" si="10"/>
        <v>38.5</v>
      </c>
      <c r="W14" s="180">
        <f t="shared" si="10"/>
        <v>33.4</v>
      </c>
      <c r="X14" s="180">
        <f t="shared" si="10"/>
        <v>36.5</v>
      </c>
      <c r="Y14" s="180">
        <f t="shared" si="10"/>
        <v>34.700000000000003</v>
      </c>
      <c r="Z14" s="180">
        <f t="shared" si="10"/>
        <v>34.5</v>
      </c>
      <c r="AA14" s="180">
        <f t="shared" si="10"/>
        <v>40.5</v>
      </c>
      <c r="AB14" s="180">
        <f t="shared" si="10"/>
        <v>38</v>
      </c>
      <c r="AC14" s="180">
        <f t="shared" si="10"/>
        <v>43.6</v>
      </c>
      <c r="AD14" s="180">
        <f t="shared" si="10"/>
        <v>43.1</v>
      </c>
      <c r="AE14" s="180">
        <f t="shared" si="10"/>
        <v>45.5</v>
      </c>
      <c r="AF14" s="180">
        <f t="shared" si="10"/>
        <v>41</v>
      </c>
      <c r="AG14" s="180">
        <f t="shared" si="10"/>
        <v>40</v>
      </c>
      <c r="AH14" s="180">
        <f t="shared" si="10"/>
        <v>36</v>
      </c>
      <c r="AI14" s="180">
        <f t="shared" si="10"/>
        <v>38</v>
      </c>
      <c r="AJ14" s="180">
        <f t="shared" si="10"/>
        <v>39.5</v>
      </c>
      <c r="AK14" s="180">
        <f t="shared" si="10"/>
        <v>39.700000000000003</v>
      </c>
      <c r="AL14" s="180">
        <f t="shared" si="10"/>
        <v>40</v>
      </c>
      <c r="AM14" s="180">
        <f t="shared" si="10"/>
        <v>40.9</v>
      </c>
      <c r="AN14" s="180">
        <f t="shared" si="10"/>
        <v>40.9</v>
      </c>
      <c r="AO14" s="180">
        <f t="shared" si="10"/>
        <v>40.900000000000006</v>
      </c>
      <c r="AP14" s="180">
        <f t="shared" si="10"/>
        <v>40</v>
      </c>
      <c r="AQ14" s="180">
        <f t="shared" si="10"/>
        <v>40</v>
      </c>
      <c r="AR14" s="180">
        <f t="shared" si="10"/>
        <v>35</v>
      </c>
      <c r="AS14" s="180">
        <f t="shared" si="10"/>
        <v>33</v>
      </c>
      <c r="AT14" s="180">
        <f t="shared" si="10"/>
        <v>32.700000000000003</v>
      </c>
      <c r="AU14" s="180">
        <f t="shared" si="10"/>
        <v>33.200000000000003</v>
      </c>
      <c r="AV14" s="180">
        <f t="shared" si="10"/>
        <v>36.5</v>
      </c>
      <c r="AW14" s="180">
        <f t="shared" si="10"/>
        <v>32</v>
      </c>
      <c r="AX14" s="180">
        <f t="shared" si="10"/>
        <v>39</v>
      </c>
      <c r="AY14" s="180">
        <f t="shared" si="10"/>
        <v>38</v>
      </c>
      <c r="AZ14" s="180">
        <f t="shared" si="10"/>
        <v>37.5</v>
      </c>
      <c r="BA14" s="180">
        <f t="shared" si="10"/>
        <v>39</v>
      </c>
      <c r="BB14" s="180">
        <f t="shared" ref="BB14:CS14" si="11">SUM(BB11:BB13)</f>
        <v>39.6</v>
      </c>
      <c r="BC14" s="180">
        <f t="shared" si="11"/>
        <v>40.5</v>
      </c>
      <c r="BD14" s="180">
        <f t="shared" si="11"/>
        <v>38.299999999999997</v>
      </c>
      <c r="BE14" s="180">
        <f t="shared" si="11"/>
        <v>38.5</v>
      </c>
      <c r="BF14" s="180">
        <f t="shared" si="11"/>
        <v>41</v>
      </c>
      <c r="BG14" s="180">
        <f t="shared" si="11"/>
        <v>38</v>
      </c>
      <c r="BH14" s="180">
        <f t="shared" si="11"/>
        <v>40.700000000000003</v>
      </c>
      <c r="BI14" s="180">
        <f t="shared" si="11"/>
        <v>40</v>
      </c>
      <c r="BJ14" s="180">
        <f t="shared" si="11"/>
        <v>36</v>
      </c>
      <c r="BK14" s="180">
        <f t="shared" si="11"/>
        <v>40</v>
      </c>
      <c r="BL14" s="180">
        <f t="shared" si="11"/>
        <v>39.1</v>
      </c>
      <c r="BM14" s="180">
        <f t="shared" si="11"/>
        <v>42.2</v>
      </c>
      <c r="BN14" s="180">
        <f t="shared" si="11"/>
        <v>43.1</v>
      </c>
      <c r="BO14" s="180">
        <f t="shared" si="11"/>
        <v>43.5</v>
      </c>
      <c r="BP14" s="180">
        <f t="shared" si="11"/>
        <v>38.6</v>
      </c>
      <c r="BQ14" s="180">
        <f t="shared" si="11"/>
        <v>39</v>
      </c>
      <c r="BR14" s="180">
        <f t="shared" si="11"/>
        <v>37</v>
      </c>
      <c r="BS14" s="180">
        <f t="shared" si="11"/>
        <v>45</v>
      </c>
      <c r="BT14" s="180">
        <f t="shared" si="11"/>
        <v>44</v>
      </c>
      <c r="BU14" s="180">
        <f t="shared" si="11"/>
        <v>48</v>
      </c>
      <c r="BV14" s="180">
        <f t="shared" si="11"/>
        <v>42.2</v>
      </c>
      <c r="BW14" s="180">
        <f t="shared" si="11"/>
        <v>43.5</v>
      </c>
      <c r="BX14" s="180">
        <f t="shared" si="11"/>
        <v>42</v>
      </c>
      <c r="BY14" s="180">
        <f t="shared" si="11"/>
        <v>40.5</v>
      </c>
      <c r="BZ14" s="180">
        <f t="shared" si="11"/>
        <v>28.5</v>
      </c>
      <c r="CA14" s="180">
        <f t="shared" si="11"/>
        <v>30</v>
      </c>
      <c r="CB14" s="180">
        <f t="shared" si="11"/>
        <v>36.5</v>
      </c>
      <c r="CC14" s="180">
        <f t="shared" si="11"/>
        <v>29</v>
      </c>
      <c r="CD14" s="180">
        <f t="shared" si="11"/>
        <v>32</v>
      </c>
      <c r="CE14" s="180">
        <f t="shared" si="11"/>
        <v>31.5</v>
      </c>
      <c r="CF14" s="180">
        <f t="shared" si="11"/>
        <v>37</v>
      </c>
      <c r="CG14" s="180">
        <f t="shared" si="11"/>
        <v>34</v>
      </c>
      <c r="CH14" s="180">
        <f t="shared" si="11"/>
        <v>35.6</v>
      </c>
      <c r="CI14" s="180">
        <f t="shared" si="11"/>
        <v>34.5</v>
      </c>
      <c r="CJ14" s="180">
        <f t="shared" si="11"/>
        <v>39</v>
      </c>
      <c r="CK14" s="180">
        <f t="shared" si="11"/>
        <v>36.5</v>
      </c>
      <c r="CL14" s="180">
        <f t="shared" si="11"/>
        <v>40</v>
      </c>
      <c r="CM14" s="180">
        <f t="shared" si="11"/>
        <v>39.5</v>
      </c>
      <c r="CN14" s="180">
        <f t="shared" si="11"/>
        <v>38</v>
      </c>
      <c r="CO14" s="180">
        <f t="shared" si="11"/>
        <v>41</v>
      </c>
      <c r="CP14" s="180">
        <f t="shared" si="11"/>
        <v>40.9</v>
      </c>
      <c r="CQ14" s="180">
        <f t="shared" si="11"/>
        <v>42.4</v>
      </c>
      <c r="CR14" s="180">
        <f t="shared" ref="CR14:CV14" si="12">SUM(CR11:CR13)</f>
        <v>38.5</v>
      </c>
      <c r="CS14" s="180">
        <f t="shared" si="11"/>
        <v>41</v>
      </c>
      <c r="CT14" s="180">
        <f t="shared" si="12"/>
        <v>45.8</v>
      </c>
      <c r="CU14" s="180">
        <f t="shared" si="12"/>
        <v>42</v>
      </c>
      <c r="CV14" s="180">
        <f t="shared" si="12"/>
        <v>43</v>
      </c>
    </row>
    <row r="15" spans="1:100">
      <c r="A15" s="132" t="s">
        <v>63</v>
      </c>
      <c r="B15" s="133">
        <v>8.83</v>
      </c>
      <c r="C15" s="133">
        <v>12</v>
      </c>
      <c r="D15" s="134">
        <v>12.5</v>
      </c>
      <c r="E15" s="142">
        <f>removals!O224</f>
        <v>11.5</v>
      </c>
      <c r="F15" s="143">
        <f t="shared" si="0"/>
        <v>1</v>
      </c>
      <c r="G15" s="142">
        <v>12.5</v>
      </c>
      <c r="H15" s="142">
        <f>removals!O225</f>
        <v>12</v>
      </c>
      <c r="I15" s="113">
        <f t="shared" si="1"/>
        <v>0.5</v>
      </c>
      <c r="J15" s="156">
        <f t="shared" si="2"/>
        <v>4.1666666666666664E-2</v>
      </c>
      <c r="K15" s="142">
        <v>12</v>
      </c>
      <c r="L15" s="142">
        <f>removals!O226</f>
        <v>12</v>
      </c>
      <c r="M15" s="142">
        <v>12</v>
      </c>
      <c r="N15" s="142">
        <f>removals!O227</f>
        <v>11.2</v>
      </c>
      <c r="O15" s="142">
        <f t="shared" si="3"/>
        <v>0.80000000000000071</v>
      </c>
      <c r="P15" s="142">
        <v>10</v>
      </c>
      <c r="Q15" s="142">
        <f>removals!O228</f>
        <v>11.2</v>
      </c>
      <c r="R15" s="142">
        <v>11</v>
      </c>
      <c r="S15" s="142">
        <f>removals!O229</f>
        <v>12</v>
      </c>
      <c r="T15" s="142">
        <v>12</v>
      </c>
      <c r="U15" s="142">
        <f>removals!O230</f>
        <v>11</v>
      </c>
      <c r="V15" s="142">
        <v>11</v>
      </c>
      <c r="W15" s="142">
        <f>removals!O231</f>
        <v>12</v>
      </c>
      <c r="X15" s="142">
        <v>12</v>
      </c>
      <c r="Y15" s="142">
        <f>removals!O232</f>
        <v>11.5</v>
      </c>
      <c r="Z15" s="142">
        <v>11.5</v>
      </c>
      <c r="AA15" s="142">
        <f>removals!O233</f>
        <v>11.2</v>
      </c>
      <c r="AB15" s="142">
        <v>11.2</v>
      </c>
      <c r="AC15" s="142">
        <f>removals!O234</f>
        <v>12</v>
      </c>
      <c r="AD15" s="142">
        <v>11.5</v>
      </c>
      <c r="AE15" s="142">
        <f>removals!O235</f>
        <v>12</v>
      </c>
      <c r="AF15" s="142">
        <v>12</v>
      </c>
      <c r="AG15" s="142">
        <f>removals!O236</f>
        <v>12</v>
      </c>
      <c r="AH15" s="142">
        <v>11.5</v>
      </c>
      <c r="AI15" s="142">
        <f>removals!O237</f>
        <v>11</v>
      </c>
      <c r="AJ15" s="142">
        <v>11</v>
      </c>
      <c r="AK15" s="142">
        <f>removals!O238</f>
        <v>11.6</v>
      </c>
      <c r="AL15" s="142">
        <v>11.4</v>
      </c>
      <c r="AM15" s="142">
        <f>removals!O239</f>
        <v>11</v>
      </c>
      <c r="AN15" s="142">
        <v>11</v>
      </c>
      <c r="AO15" s="142">
        <f>removals!O240</f>
        <v>11.2</v>
      </c>
      <c r="AP15" s="142">
        <v>11.4</v>
      </c>
      <c r="AQ15" s="142">
        <f>removals!O241</f>
        <v>12</v>
      </c>
      <c r="AR15" s="142">
        <f>removals!O242</f>
        <v>12</v>
      </c>
      <c r="AS15" s="142">
        <v>12</v>
      </c>
      <c r="AT15" s="142">
        <f>removals!O243</f>
        <v>12.5</v>
      </c>
      <c r="AU15" s="142">
        <v>12.3</v>
      </c>
      <c r="AV15" s="142">
        <f>removals!O244</f>
        <v>10.1</v>
      </c>
      <c r="AW15" s="142">
        <v>10.7</v>
      </c>
      <c r="AX15" s="142">
        <f>removals!O245</f>
        <v>9</v>
      </c>
      <c r="AY15" s="142">
        <v>9</v>
      </c>
      <c r="AZ15" s="142">
        <f>removals!$O246</f>
        <v>8</v>
      </c>
      <c r="BA15" s="142">
        <v>8</v>
      </c>
      <c r="BB15" s="142">
        <f>removals!$O247</f>
        <v>10</v>
      </c>
      <c r="BC15" s="142">
        <v>10</v>
      </c>
      <c r="BD15" s="142">
        <f>removals!O248</f>
        <v>12</v>
      </c>
      <c r="BE15" s="142">
        <v>10</v>
      </c>
      <c r="BF15" s="142">
        <f>removals!O249</f>
        <v>11</v>
      </c>
      <c r="BG15" s="142">
        <v>11</v>
      </c>
      <c r="BH15" s="142">
        <f>removals!O250</f>
        <v>13</v>
      </c>
      <c r="BI15" s="142">
        <v>12</v>
      </c>
      <c r="BJ15" s="142">
        <f>removals!O251</f>
        <v>13</v>
      </c>
      <c r="BK15" s="142">
        <v>13</v>
      </c>
      <c r="BL15" s="142">
        <f>removals!O252</f>
        <v>13</v>
      </c>
      <c r="BM15" s="142">
        <v>13</v>
      </c>
      <c r="BN15" s="142">
        <f>removals!O253</f>
        <v>13</v>
      </c>
      <c r="BO15" s="142">
        <v>13</v>
      </c>
      <c r="BP15" s="142">
        <f>removals!O255</f>
        <v>13</v>
      </c>
      <c r="BQ15" s="142">
        <v>13</v>
      </c>
      <c r="BR15" s="142">
        <f>removals!O256</f>
        <v>10.7</v>
      </c>
      <c r="BS15" s="142">
        <v>12</v>
      </c>
      <c r="BT15" s="142">
        <f>removals!O257</f>
        <v>12</v>
      </c>
      <c r="BU15" s="142">
        <v>12</v>
      </c>
      <c r="BV15" s="142">
        <f>removals!O258</f>
        <v>11</v>
      </c>
      <c r="BW15" s="142">
        <v>11</v>
      </c>
      <c r="BX15" s="142">
        <f>removals!O259</f>
        <v>12</v>
      </c>
      <c r="BY15" s="142">
        <v>12</v>
      </c>
      <c r="BZ15" s="142">
        <f>removals!O260</f>
        <v>11.5</v>
      </c>
      <c r="CA15" s="142">
        <v>12</v>
      </c>
      <c r="CB15" s="142">
        <f>removals!O261</f>
        <v>12.5</v>
      </c>
      <c r="CC15" s="142">
        <v>12.5</v>
      </c>
      <c r="CD15" s="142">
        <f>removals!O262</f>
        <v>11</v>
      </c>
      <c r="CE15" s="142">
        <v>12</v>
      </c>
      <c r="CF15" s="142">
        <f>removals!O263</f>
        <v>12</v>
      </c>
      <c r="CG15" s="142">
        <v>12</v>
      </c>
      <c r="CH15" s="142">
        <f>removals!O264</f>
        <v>12</v>
      </c>
      <c r="CI15" s="142">
        <v>12</v>
      </c>
      <c r="CJ15" s="142">
        <f>removals!O265</f>
        <v>11</v>
      </c>
      <c r="CK15" s="142">
        <v>12</v>
      </c>
      <c r="CL15" s="142">
        <f>removals!O266</f>
        <v>9.5</v>
      </c>
      <c r="CM15" s="142">
        <v>11</v>
      </c>
      <c r="CN15" s="142">
        <f>removals!O267</f>
        <v>9</v>
      </c>
      <c r="CO15" s="142">
        <v>10</v>
      </c>
      <c r="CP15" s="142">
        <f>removals!$O268</f>
        <v>10.5</v>
      </c>
      <c r="CQ15" s="142">
        <v>10.5</v>
      </c>
      <c r="CR15" s="142">
        <f>removals!$O269</f>
        <v>10.199999999999999</v>
      </c>
      <c r="CS15" s="142">
        <v>10.5</v>
      </c>
      <c r="CT15" s="142">
        <f>removals!O270</f>
        <v>10</v>
      </c>
      <c r="CU15" s="142">
        <f>removals!O271</f>
        <v>9.9</v>
      </c>
      <c r="CV15" s="142">
        <v>10</v>
      </c>
    </row>
    <row r="16" spans="1:100">
      <c r="A16" s="132" t="s">
        <v>195</v>
      </c>
      <c r="B16" s="133">
        <v>10.62</v>
      </c>
      <c r="C16" s="133">
        <v>12</v>
      </c>
      <c r="D16" s="134">
        <v>13</v>
      </c>
      <c r="E16" s="142">
        <v>13</v>
      </c>
      <c r="F16" s="143">
        <f t="shared" si="0"/>
        <v>0</v>
      </c>
      <c r="G16" s="142">
        <v>12.5</v>
      </c>
      <c r="H16" s="142">
        <f>removals!J225</f>
        <v>11</v>
      </c>
      <c r="I16" s="113">
        <f t="shared" si="1"/>
        <v>1.5</v>
      </c>
      <c r="J16" s="156">
        <f t="shared" si="2"/>
        <v>0.13636363636363635</v>
      </c>
      <c r="K16" s="142">
        <v>10</v>
      </c>
      <c r="L16" s="142">
        <f>removals!J226</f>
        <v>11</v>
      </c>
      <c r="M16" s="142">
        <v>11</v>
      </c>
      <c r="N16" s="142">
        <f>removals!J227</f>
        <v>11</v>
      </c>
      <c r="O16" s="142">
        <f t="shared" si="3"/>
        <v>0</v>
      </c>
      <c r="P16" s="142">
        <v>11</v>
      </c>
      <c r="Q16" s="142">
        <f>removals!J228</f>
        <v>12.6</v>
      </c>
      <c r="R16" s="142">
        <v>11.5</v>
      </c>
      <c r="S16" s="142">
        <f>removals!J229</f>
        <v>15</v>
      </c>
      <c r="T16" s="142">
        <v>12</v>
      </c>
      <c r="U16" s="142">
        <f>removals!J230</f>
        <v>14</v>
      </c>
      <c r="V16" s="142">
        <v>14</v>
      </c>
      <c r="W16" s="142">
        <f>removals!J231</f>
        <v>13</v>
      </c>
      <c r="X16" s="142">
        <v>14</v>
      </c>
      <c r="Y16" s="142">
        <f>removals!J232</f>
        <v>12.5</v>
      </c>
      <c r="Z16" s="142">
        <v>13</v>
      </c>
      <c r="AA16" s="142">
        <f>removals!J233</f>
        <v>13</v>
      </c>
      <c r="AB16" s="142">
        <v>13.5</v>
      </c>
      <c r="AC16" s="142">
        <f>removals!J234</f>
        <v>13.5</v>
      </c>
      <c r="AD16" s="142">
        <v>13.5</v>
      </c>
      <c r="AE16" s="142">
        <f>removals!J235</f>
        <v>14</v>
      </c>
      <c r="AF16" s="142">
        <v>12</v>
      </c>
      <c r="AG16" s="142">
        <f>removals!J236</f>
        <v>13</v>
      </c>
      <c r="AH16" s="142">
        <v>13.5</v>
      </c>
      <c r="AI16" s="142">
        <f>removals!J237</f>
        <v>14.5</v>
      </c>
      <c r="AJ16" s="142">
        <v>14</v>
      </c>
      <c r="AK16" s="142">
        <f>removals!J238</f>
        <v>13</v>
      </c>
      <c r="AL16" s="142">
        <v>14</v>
      </c>
      <c r="AM16" s="142">
        <f>removals!J239</f>
        <v>12.5</v>
      </c>
      <c r="AN16" s="142">
        <v>13</v>
      </c>
      <c r="AO16" s="142">
        <f>removals!J240</f>
        <v>12.8</v>
      </c>
      <c r="AP16" s="142">
        <v>14.5</v>
      </c>
      <c r="AQ16" s="142">
        <f>removals!J241</f>
        <v>12.5</v>
      </c>
      <c r="AR16" s="142">
        <f>removals!J242</f>
        <v>13.6</v>
      </c>
      <c r="AS16" s="142">
        <v>13.5</v>
      </c>
      <c r="AT16" s="142">
        <f>removals!J243</f>
        <v>13</v>
      </c>
      <c r="AU16" s="142">
        <v>13.5</v>
      </c>
      <c r="AV16" s="142">
        <f>removals!J244</f>
        <v>13.8</v>
      </c>
      <c r="AW16" s="142">
        <v>13.5</v>
      </c>
      <c r="AX16" s="142">
        <f>removals!J245</f>
        <v>13</v>
      </c>
      <c r="AY16" s="142">
        <v>13.5</v>
      </c>
      <c r="AZ16" s="142">
        <f>removals!$J246</f>
        <v>13.3</v>
      </c>
      <c r="BA16" s="142">
        <v>13.5</v>
      </c>
      <c r="BB16" s="142">
        <f>removals!$J247</f>
        <v>15</v>
      </c>
      <c r="BC16" s="142">
        <v>14.5</v>
      </c>
      <c r="BD16" s="142">
        <f>removals!J248</f>
        <v>15.5</v>
      </c>
      <c r="BE16" s="142">
        <v>16</v>
      </c>
      <c r="BF16" s="142">
        <f>removals!J249</f>
        <v>14.8</v>
      </c>
      <c r="BG16" s="142">
        <v>15</v>
      </c>
      <c r="BH16" s="142">
        <f>removals!J250</f>
        <v>14</v>
      </c>
      <c r="BI16" s="142">
        <v>15</v>
      </c>
      <c r="BJ16" s="142">
        <f>removals!J251</f>
        <v>15.3</v>
      </c>
      <c r="BK16" s="142">
        <v>14.5</v>
      </c>
      <c r="BL16" s="142">
        <f>removals!J252</f>
        <v>14.5</v>
      </c>
      <c r="BM16" s="142">
        <v>15</v>
      </c>
      <c r="BN16" s="142">
        <f>removals!J253</f>
        <v>14.8</v>
      </c>
      <c r="BO16" s="142">
        <v>14.5</v>
      </c>
      <c r="BP16" s="142">
        <f>removals!J255</f>
        <v>14</v>
      </c>
      <c r="BQ16" s="142">
        <v>14.5</v>
      </c>
      <c r="BR16" s="142">
        <f>removals!J256</f>
        <v>13.5</v>
      </c>
      <c r="BS16" s="142">
        <v>14</v>
      </c>
      <c r="BT16" s="142">
        <f>removals!J257</f>
        <v>13</v>
      </c>
      <c r="BU16" s="142">
        <v>14</v>
      </c>
      <c r="BV16" s="142">
        <f>removals!J258</f>
        <v>11</v>
      </c>
      <c r="BW16" s="142">
        <v>12</v>
      </c>
      <c r="BX16" s="142">
        <f>removals!J259</f>
        <v>14</v>
      </c>
      <c r="BY16" s="142">
        <v>13</v>
      </c>
      <c r="BZ16" s="142">
        <f>removals!J260</f>
        <v>15.5</v>
      </c>
      <c r="CA16" s="142">
        <v>14.5</v>
      </c>
      <c r="CB16" s="142">
        <f>removals!J261</f>
        <v>12.8</v>
      </c>
      <c r="CC16" s="142">
        <v>14</v>
      </c>
      <c r="CD16" s="142">
        <f>removals!J262</f>
        <v>11.5</v>
      </c>
      <c r="CE16" s="142">
        <v>14</v>
      </c>
      <c r="CF16" s="142">
        <f>removals!J263</f>
        <v>9.1999999999999993</v>
      </c>
      <c r="CG16" s="142">
        <v>14</v>
      </c>
      <c r="CH16" s="142">
        <f>removals!J264</f>
        <v>10</v>
      </c>
      <c r="CI16" s="142">
        <v>12</v>
      </c>
      <c r="CJ16" s="142">
        <f>removals!J265</f>
        <v>10</v>
      </c>
      <c r="CK16" s="142">
        <v>11</v>
      </c>
      <c r="CL16" s="142">
        <f>removals!J266</f>
        <v>11</v>
      </c>
      <c r="CM16" s="142">
        <v>13</v>
      </c>
      <c r="CN16" s="142">
        <f>removals!J267</f>
        <v>11.5</v>
      </c>
      <c r="CO16" s="142">
        <v>13</v>
      </c>
      <c r="CP16" s="142">
        <f>removals!$J268</f>
        <v>11.5</v>
      </c>
      <c r="CQ16" s="142">
        <v>12</v>
      </c>
      <c r="CR16" s="142">
        <f>removals!$J269</f>
        <v>11</v>
      </c>
      <c r="CS16" s="142">
        <v>12</v>
      </c>
      <c r="CT16" s="142">
        <f>removals!J270</f>
        <v>11.5</v>
      </c>
      <c r="CU16" s="142">
        <f>removals!J271</f>
        <v>11.6</v>
      </c>
      <c r="CV16" s="142">
        <v>11.5</v>
      </c>
    </row>
    <row r="17" spans="1:100" s="163" customFormat="1" ht="15.75" thickBot="1">
      <c r="A17" s="135" t="s">
        <v>202</v>
      </c>
      <c r="B17" s="136">
        <f>SUM(B2:B16)</f>
        <v>209.10000000000002</v>
      </c>
      <c r="C17" s="136">
        <f>SUM(C2:C15)</f>
        <v>204.3</v>
      </c>
      <c r="D17" s="137">
        <f>SUM(D2:D16)</f>
        <v>215.3</v>
      </c>
      <c r="E17" s="137">
        <f>SUM(E2:E16)-E5-E10-E14</f>
        <v>220.19999999999993</v>
      </c>
      <c r="F17" s="144">
        <f t="shared" si="0"/>
        <v>-4.8999999999999204</v>
      </c>
      <c r="G17" s="137">
        <f>SUM(G2:G16)-G5-G10-G14</f>
        <v>207.26</v>
      </c>
      <c r="H17" s="137">
        <f>SUM(H2:H16)-H5-H10-H14</f>
        <v>207.76999999999998</v>
      </c>
      <c r="I17" s="161">
        <f t="shared" si="1"/>
        <v>-0.50999999999999091</v>
      </c>
      <c r="J17" s="162">
        <f t="shared" si="2"/>
        <v>-2.4546373393656011E-3</v>
      </c>
      <c r="K17" s="137">
        <f>SUM(K5,K10,K14,K15,K16)</f>
        <v>229.89</v>
      </c>
      <c r="L17" s="137">
        <f>SUM(L5,L10,L14,L15,L16)</f>
        <v>222.5</v>
      </c>
      <c r="M17" s="137">
        <f>SUM(M5,M10,M14,M15,M16)</f>
        <v>229.95</v>
      </c>
      <c r="N17" s="137">
        <f>SUM(N5,N10,N14,N15,N16)</f>
        <v>231.62</v>
      </c>
      <c r="O17" s="137">
        <f t="shared" si="3"/>
        <v>-1.6700000000000159</v>
      </c>
      <c r="P17" s="137">
        <f t="shared" ref="P17:AT17" si="13">SUM(P5,P10,P14,P15,P16)</f>
        <v>228.8</v>
      </c>
      <c r="Q17" s="137">
        <f t="shared" si="13"/>
        <v>223.00999999999996</v>
      </c>
      <c r="R17" s="137">
        <f t="shared" si="13"/>
        <v>228.3</v>
      </c>
      <c r="S17" s="137">
        <f t="shared" si="13"/>
        <v>225.52999999999997</v>
      </c>
      <c r="T17" s="137">
        <f t="shared" si="13"/>
        <v>208.2</v>
      </c>
      <c r="U17" s="137">
        <f t="shared" si="13"/>
        <v>220.64</v>
      </c>
      <c r="V17" s="137">
        <f t="shared" si="13"/>
        <v>198</v>
      </c>
      <c r="W17" s="137">
        <f t="shared" si="13"/>
        <v>191.3</v>
      </c>
      <c r="X17" s="137">
        <f t="shared" si="13"/>
        <v>222.5</v>
      </c>
      <c r="Y17" s="137">
        <f t="shared" si="13"/>
        <v>219</v>
      </c>
      <c r="Z17" s="137">
        <f t="shared" si="13"/>
        <v>224</v>
      </c>
      <c r="AA17" s="137">
        <f t="shared" si="13"/>
        <v>231.6</v>
      </c>
      <c r="AB17" s="137">
        <f t="shared" si="13"/>
        <v>228.2</v>
      </c>
      <c r="AC17" s="137">
        <f t="shared" si="13"/>
        <v>237.84</v>
      </c>
      <c r="AD17" s="137">
        <f t="shared" si="13"/>
        <v>236.79999999999998</v>
      </c>
      <c r="AE17" s="137">
        <f t="shared" si="13"/>
        <v>236.9</v>
      </c>
      <c r="AF17" s="137">
        <f t="shared" si="13"/>
        <v>231.5</v>
      </c>
      <c r="AG17" s="137">
        <f t="shared" si="13"/>
        <v>228.43</v>
      </c>
      <c r="AH17" s="137">
        <f t="shared" si="13"/>
        <v>227.9</v>
      </c>
      <c r="AI17" s="137">
        <f t="shared" si="13"/>
        <v>232.8</v>
      </c>
      <c r="AJ17" s="137">
        <f t="shared" si="13"/>
        <v>231.5</v>
      </c>
      <c r="AK17" s="137">
        <f t="shared" si="13"/>
        <v>230.19999999999996</v>
      </c>
      <c r="AL17" s="137">
        <f t="shared" si="13"/>
        <v>231.9</v>
      </c>
      <c r="AM17" s="137">
        <f t="shared" si="13"/>
        <v>229.42</v>
      </c>
      <c r="AN17" s="137">
        <f t="shared" si="13"/>
        <v>226.9</v>
      </c>
      <c r="AO17" s="137">
        <f t="shared" si="13"/>
        <v>227.06</v>
      </c>
      <c r="AP17" s="137">
        <f t="shared" si="13"/>
        <v>205.9</v>
      </c>
      <c r="AQ17" s="137">
        <f t="shared" si="13"/>
        <v>208.84</v>
      </c>
      <c r="AR17" s="137">
        <f t="shared" si="13"/>
        <v>221.9</v>
      </c>
      <c r="AS17" s="137">
        <f t="shared" si="13"/>
        <v>210.5</v>
      </c>
      <c r="AT17" s="137">
        <f t="shared" si="13"/>
        <v>221.10000000000002</v>
      </c>
      <c r="AU17" s="137">
        <f t="shared" ref="AU17:AZ17" si="14">SUM(AU5,AU10,AU14,AU15,AU16)</f>
        <v>213</v>
      </c>
      <c r="AV17" s="137">
        <f t="shared" si="14"/>
        <v>221.03</v>
      </c>
      <c r="AW17" s="137">
        <f t="shared" si="14"/>
        <v>221.2</v>
      </c>
      <c r="AX17" s="137">
        <f t="shared" si="14"/>
        <v>223.63</v>
      </c>
      <c r="AY17" s="137">
        <f t="shared" si="14"/>
        <v>228.8</v>
      </c>
      <c r="AZ17" s="137">
        <f t="shared" si="14"/>
        <v>223.33</v>
      </c>
      <c r="BA17" s="137">
        <f t="shared" ref="BA17:CS17" si="15">SUM(BA5,BA10,BA14,BA15,BA16)</f>
        <v>223.5</v>
      </c>
      <c r="BB17" s="137">
        <f t="shared" si="15"/>
        <v>223.54</v>
      </c>
      <c r="BC17" s="137">
        <f t="shared" si="15"/>
        <v>230</v>
      </c>
      <c r="BD17" s="137">
        <f t="shared" si="15"/>
        <v>233.95999999999998</v>
      </c>
      <c r="BE17" s="137">
        <f t="shared" si="15"/>
        <v>232.5</v>
      </c>
      <c r="BF17" s="137">
        <f t="shared" si="15"/>
        <v>232.07000000000002</v>
      </c>
      <c r="BG17" s="137">
        <f t="shared" si="15"/>
        <v>227.60000000000002</v>
      </c>
      <c r="BH17" s="137">
        <f t="shared" si="15"/>
        <v>230</v>
      </c>
      <c r="BI17" s="137">
        <f t="shared" si="15"/>
        <v>225</v>
      </c>
      <c r="BJ17" s="137">
        <f t="shared" si="15"/>
        <v>222.40000000000003</v>
      </c>
      <c r="BK17" s="137">
        <f t="shared" si="15"/>
        <v>219</v>
      </c>
      <c r="BL17" s="137">
        <f t="shared" si="15"/>
        <v>214.5</v>
      </c>
      <c r="BM17" s="137">
        <f t="shared" si="15"/>
        <v>226.2</v>
      </c>
      <c r="BN17" s="137">
        <f t="shared" si="15"/>
        <v>216.75</v>
      </c>
      <c r="BO17" s="137">
        <f t="shared" si="15"/>
        <v>231</v>
      </c>
      <c r="BP17" s="137">
        <f t="shared" si="15"/>
        <v>218.67</v>
      </c>
      <c r="BQ17" s="137">
        <f t="shared" si="15"/>
        <v>217.5</v>
      </c>
      <c r="BR17" s="137">
        <f t="shared" si="15"/>
        <v>211.5</v>
      </c>
      <c r="BS17" s="137">
        <f t="shared" si="15"/>
        <v>226.5</v>
      </c>
      <c r="BT17" s="137">
        <f t="shared" si="15"/>
        <v>227.76</v>
      </c>
      <c r="BU17" s="137">
        <f t="shared" si="15"/>
        <v>225</v>
      </c>
      <c r="BV17" s="137">
        <f t="shared" si="15"/>
        <v>216.13</v>
      </c>
      <c r="BW17" s="137">
        <f t="shared" si="15"/>
        <v>232</v>
      </c>
      <c r="BX17" s="137">
        <f t="shared" si="15"/>
        <v>238.06</v>
      </c>
      <c r="BY17" s="137">
        <f t="shared" si="15"/>
        <v>229</v>
      </c>
      <c r="BZ17" s="137">
        <f t="shared" si="15"/>
        <v>196.93</v>
      </c>
      <c r="CA17" s="137">
        <f t="shared" si="15"/>
        <v>206</v>
      </c>
      <c r="CB17" s="137">
        <f t="shared" si="15"/>
        <v>206.8</v>
      </c>
      <c r="CC17" s="137">
        <f t="shared" si="15"/>
        <v>194.5</v>
      </c>
      <c r="CD17" s="137">
        <f t="shared" si="15"/>
        <v>182.99</v>
      </c>
      <c r="CE17" s="137">
        <f t="shared" si="15"/>
        <v>201</v>
      </c>
      <c r="CF17" s="137">
        <f t="shared" si="15"/>
        <v>195.89999999999998</v>
      </c>
      <c r="CG17" s="137">
        <f t="shared" si="15"/>
        <v>194.8</v>
      </c>
      <c r="CH17" s="137">
        <f t="shared" si="15"/>
        <v>193.64000000000001</v>
      </c>
      <c r="CI17" s="137">
        <f t="shared" si="15"/>
        <v>217.5</v>
      </c>
      <c r="CJ17" s="137">
        <f t="shared" si="15"/>
        <v>218.54</v>
      </c>
      <c r="CK17" s="137">
        <f t="shared" si="15"/>
        <v>214.5</v>
      </c>
      <c r="CL17" s="137">
        <f t="shared" si="15"/>
        <v>207.37</v>
      </c>
      <c r="CM17" s="137">
        <f t="shared" si="15"/>
        <v>209.5</v>
      </c>
      <c r="CN17" s="137">
        <f t="shared" si="15"/>
        <v>198.87</v>
      </c>
      <c r="CO17" s="137">
        <f t="shared" si="15"/>
        <v>206.5</v>
      </c>
      <c r="CP17" s="137">
        <f t="shared" si="15"/>
        <v>206.3</v>
      </c>
      <c r="CQ17" s="137">
        <f t="shared" si="15"/>
        <v>213.4</v>
      </c>
      <c r="CR17" s="137">
        <f t="shared" ref="CR17:CV17" si="16">SUM(CR5,CR10,CR14,CR15,CR16)</f>
        <v>208.63</v>
      </c>
      <c r="CS17" s="137">
        <f t="shared" si="15"/>
        <v>218</v>
      </c>
      <c r="CT17" s="137">
        <f t="shared" si="16"/>
        <v>219.19</v>
      </c>
      <c r="CU17" s="137">
        <f t="shared" si="16"/>
        <v>208.41000000000003</v>
      </c>
      <c r="CV17" s="137">
        <f t="shared" si="16"/>
        <v>220.5</v>
      </c>
    </row>
    <row r="18" spans="1:100" s="163" customFormat="1" ht="15.75" thickBot="1">
      <c r="A18" s="135" t="s">
        <v>294</v>
      </c>
      <c r="B18" s="136"/>
      <c r="C18" s="136"/>
      <c r="D18" s="137"/>
      <c r="E18" s="137"/>
      <c r="F18" s="144"/>
      <c r="G18" s="137"/>
      <c r="H18" s="137"/>
      <c r="I18" s="161"/>
      <c r="J18" s="162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>
        <f>U19-U17</f>
        <v>89.950000000000045</v>
      </c>
      <c r="V18" s="137"/>
      <c r="W18" s="137">
        <f>W19-W17</f>
        <v>89.049999999999955</v>
      </c>
      <c r="X18" s="137"/>
      <c r="Y18" s="137">
        <f>Y19-Y17</f>
        <v>91.87</v>
      </c>
      <c r="Z18" s="137"/>
      <c r="AA18" s="137">
        <f>AA19-AA17</f>
        <v>84.269999999999953</v>
      </c>
      <c r="AB18" s="137"/>
      <c r="AC18" s="137">
        <f>AC19-AC17</f>
        <v>90.779999999999944</v>
      </c>
      <c r="AD18" s="137"/>
      <c r="AE18" s="137">
        <f>AE19-AE17</f>
        <v>90.460000000000065</v>
      </c>
      <c r="AF18" s="137"/>
      <c r="AG18" s="137">
        <f>AG19-AG17</f>
        <v>82.230000000000132</v>
      </c>
      <c r="AH18" s="137"/>
      <c r="AI18" s="137">
        <f>AI19-AI17</f>
        <v>92.75</v>
      </c>
      <c r="AJ18" s="137"/>
      <c r="AK18" s="137">
        <f>AK19-AK17</f>
        <v>83.630000000000081</v>
      </c>
      <c r="AL18" s="137">
        <f>AL19-AL17</f>
        <v>88.480000000000047</v>
      </c>
      <c r="AM18" s="137">
        <f>AM19-AM17</f>
        <v>88.180000000000092</v>
      </c>
      <c r="AN18" s="137">
        <f>AN19-AN17</f>
        <v>87.211411385232424</v>
      </c>
      <c r="AO18" s="137">
        <f>AO19-AO17</f>
        <v>85.830000000000155</v>
      </c>
      <c r="AP18" s="137">
        <f>AM18</f>
        <v>88.180000000000092</v>
      </c>
      <c r="AQ18" s="137">
        <f>AQ19-AQ17</f>
        <v>83.97</v>
      </c>
      <c r="AR18" s="137">
        <f>AR19-AR17</f>
        <v>95.80000000000004</v>
      </c>
      <c r="AS18" s="137">
        <f>AVERAGE(AQ18,AR18,AO18,AM18)</f>
        <v>88.445000000000078</v>
      </c>
      <c r="AT18" s="137">
        <f>AT19-AT17</f>
        <v>90.749999999999943</v>
      </c>
      <c r="AU18" s="137">
        <f>AVERAGE(AQ18:AT18)</f>
        <v>89.741250000000022</v>
      </c>
      <c r="AV18" s="137">
        <f>AV19-AV17</f>
        <v>87.260000000000076</v>
      </c>
      <c r="AW18" s="137">
        <f>AVERAGE(AS18:AV18)</f>
        <v>89.049062500000019</v>
      </c>
      <c r="AX18" s="137">
        <f>AX19-AX17</f>
        <v>89.43</v>
      </c>
      <c r="AY18" s="137">
        <f>AVERAGE(AU18:AX18)</f>
        <v>88.870078125000035</v>
      </c>
      <c r="AZ18" s="137">
        <f>AZ19-AZ17</f>
        <v>96.53</v>
      </c>
      <c r="BA18" s="137">
        <f>AVERAGE(AW18:AZ18)</f>
        <v>90.969785156250026</v>
      </c>
      <c r="BB18" s="137">
        <f>BB19-BB17</f>
        <v>93.869999999999976</v>
      </c>
      <c r="BC18" s="137">
        <f>AVERAGE(AY18:BB18)</f>
        <v>92.559965820312527</v>
      </c>
      <c r="BD18" s="137">
        <f>BD19-BD17</f>
        <v>88.370000000000061</v>
      </c>
      <c r="BE18" s="137">
        <f>AVERAGE(BA18:BD18)</f>
        <v>91.442437744140648</v>
      </c>
      <c r="BF18" s="137">
        <f>BF19-BF17</f>
        <v>89.260000000000019</v>
      </c>
      <c r="BG18" s="137">
        <f>AVERAGE(BC18:BF18)-0.5</f>
        <v>89.908100891113321</v>
      </c>
      <c r="BH18" s="137">
        <f>BH19-BH17</f>
        <v>89.11000000000007</v>
      </c>
      <c r="BI18" s="137">
        <f>AVERAGE(BE18:BH18)-0.5</f>
        <v>89.430134658813515</v>
      </c>
      <c r="BJ18" s="137">
        <f>BJ19-BJ17</f>
        <v>83.75</v>
      </c>
      <c r="BK18" s="137">
        <f>AVERAGE(BG18:BJ18)</f>
        <v>88.049558887481723</v>
      </c>
      <c r="BL18" s="137">
        <f>BL19-BL17</f>
        <v>82.659999999999968</v>
      </c>
      <c r="BM18" s="137">
        <f>AVERAGE(BI18:BL18)-3</f>
        <v>82.972423386573809</v>
      </c>
      <c r="BN18" s="137">
        <f>BN19-BN17</f>
        <v>87.210000000000093</v>
      </c>
      <c r="BO18" s="137">
        <f>AVERAGE(BK18:BN18)</f>
        <v>85.222995568513909</v>
      </c>
      <c r="BP18" s="137">
        <f>BP19-BP17</f>
        <v>83.58999999999989</v>
      </c>
      <c r="BQ18" s="137">
        <f>AVERAGE(BM18:BP18)</f>
        <v>84.748854738771925</v>
      </c>
      <c r="BR18" s="137">
        <f>BR19-BR17</f>
        <v>85.000000000000057</v>
      </c>
      <c r="BS18" s="137">
        <f>AVERAGE(BO18:BR18)</f>
        <v>84.640462576821449</v>
      </c>
      <c r="BT18" s="137">
        <f>BT19-BT17</f>
        <v>91</v>
      </c>
      <c r="BU18" s="137">
        <f>AVERAGE(BR18:BT18)</f>
        <v>86.880154192273835</v>
      </c>
      <c r="BV18" s="137">
        <f>BV19-BV17</f>
        <v>87.940000000000055</v>
      </c>
      <c r="BW18" s="137">
        <f>AVERAGE(BT18:BV18)</f>
        <v>88.606718064091297</v>
      </c>
      <c r="BX18" s="137">
        <f>BX19-BX17</f>
        <v>89.949999999999932</v>
      </c>
      <c r="BY18" s="137">
        <f>AVERAGE(BV18:BX18)</f>
        <v>88.832239354697094</v>
      </c>
      <c r="BZ18" s="137">
        <f>BZ19-BZ17</f>
        <v>87.919999999999959</v>
      </c>
      <c r="CA18" s="137">
        <f>AVERAGE(BX18:BZ18)</f>
        <v>88.900746451565666</v>
      </c>
      <c r="CB18" s="137">
        <f>CB19-CB17</f>
        <v>88.170000000000016</v>
      </c>
      <c r="CC18" s="137">
        <f>AVERAGE(BZ18:CB18)</f>
        <v>88.330248817188547</v>
      </c>
      <c r="CD18" s="137">
        <f>CD19-CD17</f>
        <v>88.529999999999973</v>
      </c>
      <c r="CE18" s="137">
        <f>AVERAGE(CB18:CD18)</f>
        <v>88.343416272396169</v>
      </c>
      <c r="CF18" s="137">
        <f>CF19-CF17</f>
        <v>82.670000000000016</v>
      </c>
      <c r="CG18" s="137">
        <f>AVERAGE(CD18:CF18)</f>
        <v>86.514472090798719</v>
      </c>
      <c r="CH18" s="137">
        <f>CH19-CH17</f>
        <v>88.669999999999987</v>
      </c>
      <c r="CI18" s="137">
        <f>AVERAGE(CF18:CH18)</f>
        <v>85.951490696932908</v>
      </c>
      <c r="CJ18" s="137">
        <f>CJ19-CJ17</f>
        <v>88.000000000000028</v>
      </c>
      <c r="CK18" s="137">
        <f>AVERAGE(CH18:CJ18)</f>
        <v>87.540496898977651</v>
      </c>
      <c r="CL18" s="137">
        <f>CL19-CL17</f>
        <v>86.409999999999968</v>
      </c>
      <c r="CM18" s="137">
        <f>AVERAGE(CJ18:CL18)</f>
        <v>87.316832299659211</v>
      </c>
      <c r="CN18" s="137">
        <f>CN19-CN17</f>
        <v>82.04000000000002</v>
      </c>
      <c r="CO18" s="137">
        <f>AVERAGE(CL18:CN18)</f>
        <v>85.255610766553062</v>
      </c>
      <c r="CP18" s="137">
        <f>CP19-CP17</f>
        <v>83.70999999999998</v>
      </c>
      <c r="CQ18" s="137">
        <f>AVERAGE(CN18:CP18)</f>
        <v>83.668536922184344</v>
      </c>
      <c r="CR18" s="137">
        <f>CR19-CR17</f>
        <v>75.769999999999982</v>
      </c>
      <c r="CS18" s="137">
        <f>AVERAGE(CP18:CR18)</f>
        <v>81.049512307394764</v>
      </c>
      <c r="CT18" s="137">
        <f>CT19-CT17</f>
        <v>84.25</v>
      </c>
      <c r="CU18" s="137">
        <f>CU19-CU17</f>
        <v>87.719999999999914</v>
      </c>
      <c r="CV18" s="137">
        <f>AVERAGE(CS18:CU18)</f>
        <v>84.339837435798231</v>
      </c>
    </row>
    <row r="19" spans="1:100" s="163" customFormat="1" ht="15.75" thickBot="1">
      <c r="A19" s="135" t="s">
        <v>191</v>
      </c>
      <c r="B19" s="138">
        <v>300.44</v>
      </c>
      <c r="C19" s="138">
        <v>301.94</v>
      </c>
      <c r="D19" s="137">
        <f>D17/C17*C19</f>
        <v>318.1971708272149</v>
      </c>
      <c r="E19" s="137">
        <f>removals!AR224</f>
        <v>314.08</v>
      </c>
      <c r="F19" s="144">
        <f t="shared" si="0"/>
        <v>4.1171708272149203</v>
      </c>
      <c r="G19" s="137">
        <f>G17/E17*E19</f>
        <v>295.62316439600369</v>
      </c>
      <c r="H19" s="137">
        <f>removals!AR225</f>
        <v>296.3</v>
      </c>
      <c r="I19" s="161">
        <f t="shared" si="1"/>
        <v>-0.6768356039963237</v>
      </c>
      <c r="J19" s="162">
        <f t="shared" si="2"/>
        <v>-2.2842916098424694E-3</v>
      </c>
      <c r="K19" s="137">
        <f>SUM(K4,K6:K9,K11:K13,K15:K16)/SUM(H4,H6:H9,H11:H13,H15:H16)*H19+K2+K3-H2-H3</f>
        <v>313.27748371781598</v>
      </c>
      <c r="L19" s="137">
        <f>removals!AR226</f>
        <v>310.29200000000003</v>
      </c>
      <c r="M19" s="137">
        <f>M17/L17*L19</f>
        <v>320.68155235955055</v>
      </c>
      <c r="N19" s="137">
        <f>removals!AR227</f>
        <v>319.6699999999999</v>
      </c>
      <c r="O19" s="137">
        <f t="shared" si="3"/>
        <v>1.0115523595506488</v>
      </c>
      <c r="P19" s="137">
        <f>P17/N17*N19</f>
        <v>315.77798117606415</v>
      </c>
      <c r="Q19" s="137">
        <f>removals!AR228</f>
        <v>315.38000000000005</v>
      </c>
      <c r="R19" s="137">
        <f>R17/P17*P19</f>
        <v>315.08790691650108</v>
      </c>
      <c r="S19" s="137">
        <f>removals!AR229</f>
        <v>315.97999999999996</v>
      </c>
      <c r="T19" s="137">
        <f>(T17-T10)/(S17-S10)*(S19-S10)+T10</f>
        <v>297.17878985035782</v>
      </c>
      <c r="U19" s="137">
        <f>removals!AR230</f>
        <v>310.59000000000003</v>
      </c>
      <c r="V19" s="137">
        <f>(U19-U17)+V17</f>
        <v>287.95000000000005</v>
      </c>
      <c r="W19" s="137">
        <f>removals!AR231</f>
        <v>280.34999999999997</v>
      </c>
      <c r="X19" s="137">
        <f>X17/U17*U19</f>
        <v>313.20828045685283</v>
      </c>
      <c r="Y19" s="137">
        <f>removals!AR232</f>
        <v>310.87</v>
      </c>
      <c r="Z19" s="137">
        <f>Z17/Y17*Y19</f>
        <v>317.96748858447489</v>
      </c>
      <c r="AA19" s="137">
        <f>removals!AR233</f>
        <v>315.86999999999995</v>
      </c>
      <c r="AB19" s="137">
        <f>AB17/AA17*AA19</f>
        <v>311.23287564766832</v>
      </c>
      <c r="AC19" s="137">
        <f>removals!AR234</f>
        <v>328.61999999999995</v>
      </c>
      <c r="AD19" s="137">
        <f>AC19/AC17*AD17</f>
        <v>327.18304742684148</v>
      </c>
      <c r="AE19" s="137">
        <f>removals!AR235</f>
        <v>327.36000000000007</v>
      </c>
      <c r="AF19" s="137">
        <f>AF17/AE17*AE19</f>
        <v>319.89801604052349</v>
      </c>
      <c r="AG19" s="137">
        <f>removals!AR236</f>
        <v>310.66000000000014</v>
      </c>
      <c r="AH19" s="137">
        <f>SUM(AH5,AH10,AH15,AH16)/SUM(AG5,AG10,AG15,AG16)*AG19-4</f>
        <v>312.38090537600181</v>
      </c>
      <c r="AI19" s="137">
        <f>removals!AR237</f>
        <v>325.55</v>
      </c>
      <c r="AJ19" s="137">
        <f>AI19/AI17*AJ17</f>
        <v>323.73206615120273</v>
      </c>
      <c r="AK19" s="137">
        <f>removals!AR238</f>
        <v>313.83000000000004</v>
      </c>
      <c r="AL19" s="137">
        <f>AL17+AVERAGE(AE18,AG18,AI18)</f>
        <v>320.38000000000005</v>
      </c>
      <c r="AM19" s="137">
        <f>removals!AR239</f>
        <v>317.60000000000008</v>
      </c>
      <c r="AN19" s="137">
        <f>AM19/AM17*AN17</f>
        <v>314.11141138523243</v>
      </c>
      <c r="AO19" s="137">
        <f>removals!AR240</f>
        <v>312.89000000000016</v>
      </c>
      <c r="AP19" s="137">
        <f>SUM(AP17:AP18)</f>
        <v>294.0800000000001</v>
      </c>
      <c r="AQ19" s="137">
        <f>removals!AR241</f>
        <v>292.81</v>
      </c>
      <c r="AR19" s="137">
        <f>removals!AR242</f>
        <v>317.70000000000005</v>
      </c>
      <c r="AS19" s="137">
        <f>SUM(AS17:AS18)</f>
        <v>298.94500000000005</v>
      </c>
      <c r="AT19" s="137">
        <f>removals!AR243</f>
        <v>311.84999999999997</v>
      </c>
      <c r="AU19" s="137">
        <f>AU17+AVERAGE(AQ18:AT18)</f>
        <v>302.74125000000004</v>
      </c>
      <c r="AV19" s="137">
        <f>removals!AR244</f>
        <v>308.29000000000008</v>
      </c>
      <c r="AW19" s="137">
        <f>SUM(AW17,AW18)</f>
        <v>310.24906250000004</v>
      </c>
      <c r="AX19" s="137">
        <f>removals!AR245</f>
        <v>313.06</v>
      </c>
      <c r="AY19" s="137">
        <f>SUM(AY17,AY18)</f>
        <v>317.67007812500003</v>
      </c>
      <c r="AZ19" s="137">
        <f>removals!$AR246</f>
        <v>319.86</v>
      </c>
      <c r="BA19" s="137">
        <f>SUM(BA17,BA18)</f>
        <v>314.46978515625005</v>
      </c>
      <c r="BB19" s="137">
        <f>removals!$AR247</f>
        <v>317.40999999999997</v>
      </c>
      <c r="BC19" s="137">
        <f>SUM(BC17,BC18)</f>
        <v>322.55996582031253</v>
      </c>
      <c r="BD19" s="137">
        <f>removals!AR248</f>
        <v>322.33000000000004</v>
      </c>
      <c r="BE19" s="137">
        <f>SUM(BE17,BE18)</f>
        <v>323.94243774414065</v>
      </c>
      <c r="BF19" s="137">
        <f>removals!AR249</f>
        <v>321.33000000000004</v>
      </c>
      <c r="BG19" s="137">
        <f>SUM(BG17,BG18)</f>
        <v>317.50810089111337</v>
      </c>
      <c r="BH19" s="137">
        <f>removals!AR250</f>
        <v>319.11000000000007</v>
      </c>
      <c r="BI19" s="137">
        <f>SUM(BI17,BI18)</f>
        <v>314.43013465881353</v>
      </c>
      <c r="BJ19" s="137">
        <f>removals!AR251</f>
        <v>306.15000000000003</v>
      </c>
      <c r="BK19" s="137">
        <f>SUM(BK17,BK18)</f>
        <v>307.04955888748174</v>
      </c>
      <c r="BL19" s="137">
        <f>removals!AR252</f>
        <v>297.15999999999997</v>
      </c>
      <c r="BM19" s="137">
        <f>SUM(BM17,BM18)</f>
        <v>309.17242338657377</v>
      </c>
      <c r="BN19" s="137">
        <f>removals!AR253</f>
        <v>303.96000000000009</v>
      </c>
      <c r="BO19" s="137">
        <f>SUM(BO17,BO18)</f>
        <v>316.22299556851391</v>
      </c>
      <c r="BP19" s="137">
        <f>removals!AR255</f>
        <v>302.25999999999988</v>
      </c>
      <c r="BQ19" s="137">
        <f>SUM(BQ17,BQ18)</f>
        <v>302.24885473877191</v>
      </c>
      <c r="BR19" s="137">
        <f>removals!AR256</f>
        <v>296.50000000000006</v>
      </c>
      <c r="BS19" s="137">
        <f>SUM(BS17,BS18)</f>
        <v>311.14046257682145</v>
      </c>
      <c r="BT19" s="137">
        <f>removals!AR257</f>
        <v>318.76</v>
      </c>
      <c r="BU19" s="137">
        <f>SUM(BU17,BU18)</f>
        <v>311.88015419227384</v>
      </c>
      <c r="BV19" s="137">
        <f>removals!AR258</f>
        <v>304.07000000000005</v>
      </c>
      <c r="BW19" s="137">
        <f>SUM(BW17,BW18)</f>
        <v>320.6067180640913</v>
      </c>
      <c r="BX19" s="137">
        <f>removals!AR259</f>
        <v>328.00999999999993</v>
      </c>
      <c r="BY19" s="137">
        <f>SUM(BY17,BY18)</f>
        <v>317.83223935469709</v>
      </c>
      <c r="BZ19" s="137">
        <f>removals!AR260</f>
        <v>284.84999999999997</v>
      </c>
      <c r="CA19" s="137">
        <f>SUM(CA17,CA18)</f>
        <v>294.90074645156568</v>
      </c>
      <c r="CB19" s="137">
        <f>removals!AR261</f>
        <v>294.97000000000003</v>
      </c>
      <c r="CC19" s="137">
        <f>SUM(CC17,CC18)</f>
        <v>282.83024881718853</v>
      </c>
      <c r="CD19" s="137">
        <f>removals!AR262</f>
        <v>271.52</v>
      </c>
      <c r="CE19" s="137">
        <f>SUM(CE17,CE18)</f>
        <v>289.34341627239615</v>
      </c>
      <c r="CF19" s="137">
        <f>removals!AR263</f>
        <v>278.57</v>
      </c>
      <c r="CG19" s="137">
        <f>SUM(CG17,CG18)</f>
        <v>281.31447209079874</v>
      </c>
      <c r="CH19" s="137">
        <f>removals!AR264</f>
        <v>282.31</v>
      </c>
      <c r="CI19" s="137">
        <f>SUM(CI17,CI18)</f>
        <v>303.45149069693292</v>
      </c>
      <c r="CJ19" s="137">
        <f>removals!AR265</f>
        <v>306.54000000000002</v>
      </c>
      <c r="CK19" s="137">
        <f>SUM(CK17,CK18)</f>
        <v>302.04049689897766</v>
      </c>
      <c r="CL19" s="137">
        <f>removals!AR266</f>
        <v>293.77999999999997</v>
      </c>
      <c r="CM19" s="137">
        <f>SUM(CM17,CM18)</f>
        <v>296.81683229965921</v>
      </c>
      <c r="CN19" s="137">
        <f>removals!AR267</f>
        <v>280.91000000000003</v>
      </c>
      <c r="CO19" s="137">
        <f>SUM(CO17,CO18)</f>
        <v>291.75561076655305</v>
      </c>
      <c r="CP19" s="137">
        <f>removals!$AR268</f>
        <v>290.01</v>
      </c>
      <c r="CQ19" s="137">
        <f>SUM(CQ17,CQ18)</f>
        <v>297.06853692218436</v>
      </c>
      <c r="CR19" s="137">
        <f>removals!$AR269</f>
        <v>284.39999999999998</v>
      </c>
      <c r="CS19" s="137">
        <f>SUM(CS17,CS18)</f>
        <v>299.04951230739476</v>
      </c>
      <c r="CT19" s="137">
        <f>removals!AR270</f>
        <v>303.44</v>
      </c>
      <c r="CU19" s="137">
        <f>removals!AR271</f>
        <v>296.12999999999994</v>
      </c>
      <c r="CV19" s="137">
        <f>SUM(CV17,CV18)</f>
        <v>304.83983743579824</v>
      </c>
    </row>
  </sheetData>
  <phoneticPr fontId="2" type="noConversion"/>
  <conditionalFormatting sqref="F2:F19">
    <cfRule type="cellIs" dxfId="23" priority="7" operator="lessThan">
      <formula>0</formula>
    </cfRule>
    <cfRule type="cellIs" dxfId="22" priority="8" operator="greaterThan">
      <formula>0</formula>
    </cfRule>
  </conditionalFormatting>
  <conditionalFormatting sqref="I2:I19">
    <cfRule type="cellIs" dxfId="21" priority="5" operator="lessThan">
      <formula>0</formula>
    </cfRule>
    <cfRule type="cellIs" dxfId="20" priority="6" operator="greaterThan">
      <formula>0</formula>
    </cfRule>
  </conditionalFormatting>
  <conditionalFormatting sqref="J2:J19">
    <cfRule type="cellIs" dxfId="19" priority="3" operator="lessThan">
      <formula>0</formula>
    </cfRule>
    <cfRule type="cellIs" dxfId="18" priority="4" operator="greaterThan">
      <formula>0</formula>
    </cfRule>
  </conditionalFormatting>
  <conditionalFormatting sqref="O2:O19">
    <cfRule type="cellIs" dxfId="17" priority="1" operator="greaterThan">
      <formula>0</formula>
    </cfRule>
    <cfRule type="cellIs" dxfId="16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1E8D-71AF-49D3-81B6-CDB2ADC5C983}">
  <sheetPr codeName="Sheet8"/>
  <dimension ref="A1:P32"/>
  <sheetViews>
    <sheetView topLeftCell="A7" workbookViewId="0">
      <selection activeCell="O38" sqref="O38"/>
    </sheetView>
  </sheetViews>
  <sheetFormatPr defaultColWidth="8.7109375" defaultRowHeight="12.75"/>
  <cols>
    <col min="1" max="1" width="8.7109375" style="117"/>
    <col min="2" max="2" width="9.5703125" style="117" customWidth="1"/>
    <col min="3" max="3" width="11.42578125" style="117" customWidth="1"/>
    <col min="4" max="4" width="10.42578125" style="117" customWidth="1"/>
    <col min="5" max="5" width="11.140625" style="117" customWidth="1"/>
    <col min="6" max="6" width="10.42578125" style="117" customWidth="1"/>
    <col min="7" max="7" width="12.28515625" style="117" customWidth="1"/>
    <col min="8" max="9" width="8.7109375" style="117"/>
    <col min="10" max="10" width="8.5703125" style="117" bestFit="1" customWidth="1"/>
    <col min="11" max="11" width="7.85546875" style="117" bestFit="1" customWidth="1"/>
    <col min="12" max="12" width="10.5703125" style="117" bestFit="1" customWidth="1"/>
    <col min="13" max="13" width="8.140625" style="117" bestFit="1" customWidth="1"/>
    <col min="14" max="14" width="8.42578125" style="117" bestFit="1" customWidth="1"/>
    <col min="15" max="15" width="9.42578125" style="117" bestFit="1" customWidth="1"/>
    <col min="16" max="16" width="4.85546875" style="117" bestFit="1" customWidth="1"/>
    <col min="17" max="16384" width="8.7109375" style="117"/>
  </cols>
  <sheetData>
    <row r="1" spans="1:16">
      <c r="B1" s="74" t="s">
        <v>118</v>
      </c>
      <c r="C1" s="74" t="s">
        <v>97</v>
      </c>
      <c r="D1" s="74" t="s">
        <v>120</v>
      </c>
      <c r="E1" s="74" t="s">
        <v>99</v>
      </c>
      <c r="F1" s="75" t="s">
        <v>100</v>
      </c>
    </row>
    <row r="2" spans="1:16">
      <c r="B2" s="117" t="s">
        <v>154</v>
      </c>
      <c r="C2" s="117" t="s">
        <v>156</v>
      </c>
      <c r="D2" s="117" t="s">
        <v>72</v>
      </c>
      <c r="E2" s="117" t="s">
        <v>74</v>
      </c>
      <c r="F2" s="117" t="s">
        <v>85</v>
      </c>
    </row>
    <row r="3" spans="1:16">
      <c r="B3" s="117" t="s">
        <v>63</v>
      </c>
      <c r="C3" s="117" t="s">
        <v>157</v>
      </c>
      <c r="D3" s="117" t="s">
        <v>73</v>
      </c>
      <c r="E3" s="117" t="s">
        <v>163</v>
      </c>
      <c r="F3" s="117" t="s">
        <v>169</v>
      </c>
    </row>
    <row r="4" spans="1:16">
      <c r="B4" s="117" t="s">
        <v>155</v>
      </c>
      <c r="C4" s="117" t="s">
        <v>158</v>
      </c>
      <c r="D4" s="117" t="s">
        <v>159</v>
      </c>
      <c r="E4" s="117" t="s">
        <v>76</v>
      </c>
      <c r="F4" s="117" t="s">
        <v>170</v>
      </c>
    </row>
    <row r="5" spans="1:16">
      <c r="B5" s="117" t="s">
        <v>64</v>
      </c>
      <c r="C5" s="117" t="s">
        <v>67</v>
      </c>
      <c r="D5" s="117" t="s">
        <v>71</v>
      </c>
      <c r="E5" s="117" t="s">
        <v>164</v>
      </c>
      <c r="F5" s="117" t="s">
        <v>171</v>
      </c>
    </row>
    <row r="6" spans="1:16">
      <c r="D6" s="117" t="s">
        <v>160</v>
      </c>
      <c r="E6" s="117" t="s">
        <v>165</v>
      </c>
    </row>
    <row r="7" spans="1:16">
      <c r="D7" s="117" t="s">
        <v>161</v>
      </c>
      <c r="E7" s="117" t="s">
        <v>166</v>
      </c>
    </row>
    <row r="8" spans="1:16">
      <c r="D8" s="117" t="s">
        <v>162</v>
      </c>
      <c r="E8" s="117" t="s">
        <v>167</v>
      </c>
    </row>
    <row r="9" spans="1:16">
      <c r="E9" s="117" t="s">
        <v>168</v>
      </c>
    </row>
    <row r="10" spans="1:16">
      <c r="E10" s="117" t="s">
        <v>77</v>
      </c>
    </row>
    <row r="14" spans="1:16">
      <c r="A14" s="117" t="s">
        <v>173</v>
      </c>
      <c r="B14" s="120" t="s">
        <v>118</v>
      </c>
      <c r="C14" s="120" t="s">
        <v>97</v>
      </c>
      <c r="D14" s="120" t="s">
        <v>120</v>
      </c>
      <c r="E14" s="120" t="s">
        <v>99</v>
      </c>
      <c r="F14" s="120" t="s">
        <v>100</v>
      </c>
      <c r="G14" s="120" t="s">
        <v>172</v>
      </c>
      <c r="J14" s="117" t="s">
        <v>175</v>
      </c>
      <c r="K14" s="117" t="s">
        <v>176</v>
      </c>
      <c r="L14" s="117" t="s">
        <v>177</v>
      </c>
      <c r="M14" s="117" t="s">
        <v>176</v>
      </c>
      <c r="N14" s="117" t="s">
        <v>178</v>
      </c>
      <c r="O14" s="117" t="s">
        <v>179</v>
      </c>
    </row>
    <row r="15" spans="1:16">
      <c r="A15" s="118">
        <f>removals!B216</f>
        <v>43931</v>
      </c>
      <c r="B15" s="119">
        <f>removals!AS216</f>
        <v>17.900000000000002</v>
      </c>
      <c r="C15" s="119">
        <f>removals!AT216</f>
        <v>92.56</v>
      </c>
      <c r="D15" s="119">
        <f>removals!AU216</f>
        <v>86.25</v>
      </c>
      <c r="E15" s="119">
        <f>removals!AV216</f>
        <v>81.2</v>
      </c>
      <c r="F15" s="119">
        <f>removals!AW216</f>
        <v>26.200000000000003</v>
      </c>
      <c r="G15" s="119">
        <f>removals!AX216/7</f>
        <v>304.11</v>
      </c>
      <c r="J15" s="117" t="s">
        <v>174</v>
      </c>
      <c r="K15" s="120" t="s">
        <v>118</v>
      </c>
      <c r="L15" s="120" t="s">
        <v>97</v>
      </c>
      <c r="M15" s="120" t="s">
        <v>120</v>
      </c>
      <c r="N15" s="120" t="s">
        <v>99</v>
      </c>
      <c r="O15" s="120" t="s">
        <v>100</v>
      </c>
      <c r="P15" s="120" t="s">
        <v>172</v>
      </c>
    </row>
    <row r="16" spans="1:16">
      <c r="A16" s="118">
        <f>removals!B217</f>
        <v>43938</v>
      </c>
      <c r="B16" s="119">
        <f>removals!AS217</f>
        <v>20.61</v>
      </c>
      <c r="C16" s="119">
        <f>removals!AT217</f>
        <v>92.029999999999987</v>
      </c>
      <c r="D16" s="119">
        <f>removals!AU217</f>
        <v>81.7</v>
      </c>
      <c r="E16" s="119">
        <f>removals!AV217</f>
        <v>82.48299999999999</v>
      </c>
      <c r="F16" s="119">
        <f>removals!AW217</f>
        <v>27.319999999999997</v>
      </c>
      <c r="G16" s="119">
        <f>removals!AX217/7</f>
        <v>304.14299999999986</v>
      </c>
      <c r="J16" s="118">
        <f t="shared" ref="J16:J21" si="0">A16</f>
        <v>43938</v>
      </c>
      <c r="K16" s="121">
        <f t="shared" ref="K16:P20" si="1">B16/B15-1</f>
        <v>0.15139664804469266</v>
      </c>
      <c r="L16" s="121">
        <f t="shared" si="1"/>
        <v>-5.7260155574764271E-3</v>
      </c>
      <c r="M16" s="121">
        <f t="shared" si="1"/>
        <v>-5.2753623188405818E-2</v>
      </c>
      <c r="N16" s="121">
        <f t="shared" si="1"/>
        <v>1.5800492610837269E-2</v>
      </c>
      <c r="O16" s="121">
        <f t="shared" si="1"/>
        <v>4.2748091603053151E-2</v>
      </c>
      <c r="P16" s="121">
        <f t="shared" si="1"/>
        <v>1.0851336687323077E-4</v>
      </c>
    </row>
    <row r="17" spans="1:16">
      <c r="A17" s="118">
        <f>removals!B218</f>
        <v>43945</v>
      </c>
      <c r="B17" s="119">
        <f>removals!AS218</f>
        <v>18.5</v>
      </c>
      <c r="C17" s="119">
        <f>removals!AT218</f>
        <v>97.74</v>
      </c>
      <c r="D17" s="119">
        <f>removals!AU218</f>
        <v>82.1</v>
      </c>
      <c r="E17" s="119">
        <f>removals!AV218</f>
        <v>78.662000000000006</v>
      </c>
      <c r="F17" s="119">
        <f>removals!AW218</f>
        <v>28.686</v>
      </c>
      <c r="G17" s="119">
        <f>removals!AX218/7</f>
        <v>305.6880000000001</v>
      </c>
      <c r="J17" s="118">
        <f t="shared" si="0"/>
        <v>43945</v>
      </c>
      <c r="K17" s="121">
        <f t="shared" si="1"/>
        <v>-0.10237748665696267</v>
      </c>
      <c r="L17" s="121">
        <f t="shared" si="1"/>
        <v>6.2044985330870439E-2</v>
      </c>
      <c r="M17" s="121">
        <f t="shared" si="1"/>
        <v>4.8959608323131398E-3</v>
      </c>
      <c r="N17" s="121">
        <f t="shared" si="1"/>
        <v>-4.6324697210334054E-2</v>
      </c>
      <c r="O17" s="121">
        <f t="shared" si="1"/>
        <v>5.0000000000000044E-2</v>
      </c>
      <c r="P17" s="121">
        <f t="shared" si="1"/>
        <v>5.0798473086681728E-3</v>
      </c>
    </row>
    <row r="18" spans="1:16">
      <c r="A18" s="118">
        <f>removals!B219</f>
        <v>43952</v>
      </c>
      <c r="B18" s="119">
        <f>removals!AS219</f>
        <v>17.059999999999999</v>
      </c>
      <c r="C18" s="119">
        <f>removals!AT219</f>
        <v>103.3</v>
      </c>
      <c r="D18" s="119">
        <f>removals!AU219</f>
        <v>85.999999999999986</v>
      </c>
      <c r="E18" s="119">
        <f>removals!AV219</f>
        <v>85.04</v>
      </c>
      <c r="F18" s="119">
        <f>removals!AW219</f>
        <v>27.029999999999998</v>
      </c>
      <c r="G18" s="119">
        <f>removals!AX219/7</f>
        <v>318.43</v>
      </c>
      <c r="J18" s="118">
        <f t="shared" si="0"/>
        <v>43952</v>
      </c>
      <c r="K18" s="121">
        <f t="shared" si="1"/>
        <v>-7.7837837837837931E-2</v>
      </c>
      <c r="L18" s="121">
        <f t="shared" si="1"/>
        <v>5.6885614896664549E-2</v>
      </c>
      <c r="M18" s="121">
        <f t="shared" si="1"/>
        <v>4.7503045066991323E-2</v>
      </c>
      <c r="N18" s="121">
        <f t="shared" si="1"/>
        <v>8.1081081081081141E-2</v>
      </c>
      <c r="O18" s="121">
        <f t="shared" si="1"/>
        <v>-5.7728508680192525E-2</v>
      </c>
      <c r="P18" s="121">
        <f t="shared" si="1"/>
        <v>4.1683023213210602E-2</v>
      </c>
    </row>
    <row r="19" spans="1:16">
      <c r="A19" s="118">
        <f>removals!B220</f>
        <v>43959</v>
      </c>
      <c r="B19" s="119">
        <f>removals!AS220</f>
        <v>18</v>
      </c>
      <c r="C19" s="119">
        <f>removals!AT220</f>
        <v>104.6</v>
      </c>
      <c r="D19" s="119">
        <f>removals!AU220</f>
        <v>85.57</v>
      </c>
      <c r="E19" s="119">
        <f>removals!AV220</f>
        <v>78.44</v>
      </c>
      <c r="F19" s="119">
        <f>removals!AW220</f>
        <v>29.830000000000002</v>
      </c>
      <c r="G19" s="119">
        <f>removals!AX220/7</f>
        <v>316.43999999999994</v>
      </c>
      <c r="J19" s="118">
        <f t="shared" si="0"/>
        <v>43959</v>
      </c>
      <c r="K19" s="121">
        <f t="shared" si="1"/>
        <v>5.5099648300117376E-2</v>
      </c>
      <c r="L19" s="121">
        <f t="shared" si="1"/>
        <v>1.2584704743465513E-2</v>
      </c>
      <c r="M19" s="121">
        <f t="shared" si="1"/>
        <v>-4.9999999999998934E-3</v>
      </c>
      <c r="N19" s="121">
        <f t="shared" si="1"/>
        <v>-7.7610536218250314E-2</v>
      </c>
      <c r="O19" s="121">
        <f t="shared" si="1"/>
        <v>0.10358860525342228</v>
      </c>
      <c r="P19" s="121">
        <f t="shared" si="1"/>
        <v>-6.2494111735705848E-3</v>
      </c>
    </row>
    <row r="20" spans="1:16">
      <c r="A20" s="118">
        <f>A19+7</f>
        <v>43966</v>
      </c>
      <c r="B20" s="119">
        <f>removals!AS221</f>
        <v>21.91</v>
      </c>
      <c r="C20" s="119">
        <f>removals!AT221</f>
        <v>97.3</v>
      </c>
      <c r="D20" s="119">
        <f>removals!AU221</f>
        <v>75.820000000000007</v>
      </c>
      <c r="E20" s="119">
        <f>removals!AV221</f>
        <v>77.489999999999995</v>
      </c>
      <c r="F20" s="119">
        <f>removals!AW221</f>
        <v>28.087000000000003</v>
      </c>
      <c r="G20" s="119">
        <f>removals!AX221/7</f>
        <v>300.60699999999997</v>
      </c>
      <c r="J20" s="118">
        <f t="shared" si="0"/>
        <v>43966</v>
      </c>
      <c r="K20" s="121">
        <f t="shared" si="1"/>
        <v>0.21722222222222221</v>
      </c>
      <c r="L20" s="121">
        <f t="shared" si="1"/>
        <v>-6.9789674952198788E-2</v>
      </c>
      <c r="M20" s="121">
        <f t="shared" si="1"/>
        <v>-0.11394180203342275</v>
      </c>
      <c r="N20" s="121">
        <f t="shared" si="1"/>
        <v>-1.2111167771545195E-2</v>
      </c>
      <c r="O20" s="121">
        <f t="shared" si="1"/>
        <v>-5.8431109621186694E-2</v>
      </c>
      <c r="P20" s="121">
        <f t="shared" si="1"/>
        <v>-5.003476172418142E-2</v>
      </c>
    </row>
    <row r="21" spans="1:16">
      <c r="A21" s="118">
        <f>A20+7</f>
        <v>43973</v>
      </c>
      <c r="J21" s="118">
        <f t="shared" si="0"/>
        <v>43973</v>
      </c>
      <c r="K21" s="122"/>
      <c r="L21" s="122"/>
      <c r="M21" s="122"/>
      <c r="N21" s="122"/>
      <c r="O21" s="122"/>
      <c r="P21" s="122"/>
    </row>
    <row r="22" spans="1:16">
      <c r="A22" s="118"/>
    </row>
    <row r="27" spans="1:16">
      <c r="A27" s="117" t="s">
        <v>156</v>
      </c>
    </row>
    <row r="28" spans="1:16">
      <c r="A28" s="117" t="s">
        <v>157</v>
      </c>
    </row>
    <row r="29" spans="1:16">
      <c r="A29" s="117" t="s">
        <v>180</v>
      </c>
    </row>
    <row r="30" spans="1:16">
      <c r="A30" s="117" t="s">
        <v>181</v>
      </c>
    </row>
    <row r="31" spans="1:16">
      <c r="A31" s="117" t="s">
        <v>182</v>
      </c>
    </row>
    <row r="32" spans="1:16">
      <c r="A32" s="117" t="s">
        <v>183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637C-A110-4FF5-847B-70D7D08EBF91}">
  <sheetPr codeName="Sheet14"/>
  <dimension ref="A1:BC39"/>
  <sheetViews>
    <sheetView workbookViewId="0">
      <selection activeCell="BB39" sqref="BB39"/>
    </sheetView>
  </sheetViews>
  <sheetFormatPr defaultRowHeight="15"/>
  <cols>
    <col min="1" max="1" width="21.28515625" style="197" bestFit="1" customWidth="1"/>
    <col min="2" max="3" width="14.140625" hidden="1" customWidth="1"/>
    <col min="4" max="4" width="18.85546875" hidden="1" customWidth="1"/>
    <col min="5" max="5" width="14.140625" hidden="1" customWidth="1"/>
    <col min="6" max="6" width="10" hidden="1" customWidth="1"/>
    <col min="7" max="7" width="17.140625" hidden="1" customWidth="1"/>
    <col min="8" max="8" width="15.140625" hidden="1" customWidth="1"/>
    <col min="9" max="9" width="21.140625" hidden="1" customWidth="1"/>
    <col min="10" max="10" width="8.7109375" hidden="1" customWidth="1"/>
    <col min="11" max="13" width="17.140625" hidden="1" customWidth="1"/>
    <col min="14" max="15" width="14.7109375" hidden="1" customWidth="1"/>
    <col min="16" max="16" width="16" hidden="1" customWidth="1"/>
    <col min="17" max="17" width="14.140625" hidden="1" customWidth="1"/>
    <col min="18" max="18" width="17.140625" hidden="1" customWidth="1"/>
    <col min="19" max="19" width="15.140625" hidden="1" customWidth="1"/>
    <col min="20" max="20" width="17.140625" style="198" hidden="1" customWidth="1"/>
    <col min="21" max="21" width="15.140625" style="198" hidden="1" customWidth="1"/>
    <col min="22" max="22" width="17.140625" style="198" hidden="1" customWidth="1"/>
    <col min="23" max="23" width="15.140625" style="198" hidden="1" customWidth="1"/>
    <col min="24" max="24" width="17.140625" style="198" hidden="1" customWidth="1"/>
    <col min="25" max="26" width="17.140625" hidden="1" customWidth="1"/>
    <col min="27" max="27" width="15.140625" hidden="1" customWidth="1"/>
    <col min="28" max="28" width="17.140625" hidden="1" customWidth="1"/>
    <col min="29" max="29" width="15.140625" hidden="1" customWidth="1"/>
    <col min="30" max="32" width="17.140625" hidden="1" customWidth="1"/>
    <col min="33" max="33" width="15.140625" hidden="1" customWidth="1"/>
    <col min="34" max="34" width="17.140625" hidden="1" customWidth="1"/>
    <col min="35" max="35" width="15.140625" hidden="1" customWidth="1"/>
    <col min="36" max="37" width="17.140625" hidden="1" customWidth="1"/>
    <col min="38" max="38" width="18.42578125" hidden="1" customWidth="1"/>
    <col min="39" max="39" width="15.140625" hidden="1" customWidth="1"/>
    <col min="40" max="40" width="17.140625" hidden="1" customWidth="1"/>
    <col min="41" max="41" width="15.140625" hidden="1" customWidth="1"/>
    <col min="42" max="42" width="17.140625" hidden="1" customWidth="1"/>
    <col min="43" max="44" width="15.140625" hidden="1" customWidth="1"/>
    <col min="45" max="45" width="18.140625" hidden="1" customWidth="1"/>
    <col min="46" max="46" width="16.140625" hidden="1" customWidth="1"/>
    <col min="47" max="47" width="18.140625" hidden="1" customWidth="1"/>
    <col min="48" max="48" width="16.140625" hidden="1" customWidth="1"/>
    <col min="49" max="49" width="18.140625" hidden="1" customWidth="1"/>
    <col min="50" max="50" width="16.140625" hidden="1" customWidth="1"/>
    <col min="51" max="52" width="17.140625" bestFit="1" customWidth="1"/>
    <col min="53" max="55" width="18.140625" bestFit="1" customWidth="1"/>
  </cols>
  <sheetData>
    <row r="1" spans="1:55" s="147" customFormat="1" ht="15.75" thickBot="1">
      <c r="A1" s="146" t="s">
        <v>321</v>
      </c>
      <c r="B1" s="147" t="s">
        <v>187</v>
      </c>
      <c r="C1" s="148">
        <v>43978</v>
      </c>
      <c r="D1" s="145" t="s">
        <v>192</v>
      </c>
      <c r="E1" s="145" t="s">
        <v>193</v>
      </c>
      <c r="F1" s="145" t="s">
        <v>194</v>
      </c>
      <c r="G1" s="145" t="s">
        <v>196</v>
      </c>
      <c r="H1" s="148" t="s">
        <v>197</v>
      </c>
      <c r="I1" s="148" t="s">
        <v>198</v>
      </c>
      <c r="K1" s="148" t="s">
        <v>203</v>
      </c>
      <c r="L1" s="148" t="s">
        <v>204</v>
      </c>
      <c r="M1" s="148" t="s">
        <v>205</v>
      </c>
      <c r="N1" s="148" t="s">
        <v>207</v>
      </c>
      <c r="O1" s="148" t="s">
        <v>194</v>
      </c>
      <c r="P1" s="148" t="s">
        <v>206</v>
      </c>
      <c r="Q1" s="148" t="s">
        <v>208</v>
      </c>
      <c r="R1" s="148" t="s">
        <v>209</v>
      </c>
      <c r="S1" s="148" t="s">
        <v>210</v>
      </c>
      <c r="T1" s="145" t="s">
        <v>211</v>
      </c>
      <c r="U1" s="145" t="s">
        <v>213</v>
      </c>
      <c r="V1" s="145" t="s">
        <v>214</v>
      </c>
      <c r="W1" s="145" t="s">
        <v>241</v>
      </c>
      <c r="X1" s="145" t="s">
        <v>242</v>
      </c>
      <c r="Y1" s="145" t="s">
        <v>252</v>
      </c>
      <c r="Z1" s="145" t="s">
        <v>253</v>
      </c>
      <c r="AA1" s="145" t="s">
        <v>265</v>
      </c>
      <c r="AB1" s="145" t="s">
        <v>266</v>
      </c>
      <c r="AC1" s="145" t="s">
        <v>267</v>
      </c>
      <c r="AD1" s="145" t="s">
        <v>268</v>
      </c>
      <c r="AE1" s="145" t="s">
        <v>286</v>
      </c>
      <c r="AF1" s="145" t="s">
        <v>287</v>
      </c>
      <c r="AG1" s="145" t="s">
        <v>288</v>
      </c>
      <c r="AH1" s="145" t="s">
        <v>289</v>
      </c>
      <c r="AI1" s="145" t="s">
        <v>290</v>
      </c>
      <c r="AJ1" s="145" t="s">
        <v>291</v>
      </c>
      <c r="AK1" s="145" t="s">
        <v>292</v>
      </c>
      <c r="AL1" s="145" t="s">
        <v>293</v>
      </c>
      <c r="AM1" s="145" t="s">
        <v>295</v>
      </c>
      <c r="AN1" s="145" t="s">
        <v>296</v>
      </c>
      <c r="AO1" s="145" t="s">
        <v>297</v>
      </c>
      <c r="AP1" s="145" t="s">
        <v>298</v>
      </c>
      <c r="AQ1" s="145" t="s">
        <v>299</v>
      </c>
      <c r="AR1" s="145" t="s">
        <v>304</v>
      </c>
      <c r="AS1" s="145" t="s">
        <v>300</v>
      </c>
      <c r="AT1" s="145" t="s">
        <v>308</v>
      </c>
      <c r="AU1" s="145" t="s">
        <v>309</v>
      </c>
      <c r="AV1" s="145" t="s">
        <v>313</v>
      </c>
      <c r="AW1" s="145" t="s">
        <v>314</v>
      </c>
      <c r="AX1" s="145" t="s">
        <v>315</v>
      </c>
      <c r="AY1" s="145" t="s">
        <v>316</v>
      </c>
      <c r="AZ1" s="145" t="s">
        <v>317</v>
      </c>
      <c r="BA1" s="145" t="s">
        <v>318</v>
      </c>
      <c r="BB1" s="145" t="s">
        <v>319</v>
      </c>
      <c r="BC1" s="145" t="s">
        <v>320</v>
      </c>
    </row>
    <row r="2" spans="1:55" s="147" customFormat="1">
      <c r="A2" s="149" t="s">
        <v>184</v>
      </c>
      <c r="B2" s="150">
        <v>31.54</v>
      </c>
      <c r="C2" s="150">
        <v>27.7</v>
      </c>
      <c r="D2" s="151">
        <v>31</v>
      </c>
      <c r="E2" s="152">
        <f>removals!F224</f>
        <v>30.1</v>
      </c>
      <c r="F2" s="153">
        <f>D2-E2</f>
        <v>0.89999999999999858</v>
      </c>
      <c r="G2" s="152">
        <v>18.760000000000002</v>
      </c>
      <c r="H2" s="152">
        <f>removals!F225</f>
        <v>22.48</v>
      </c>
      <c r="I2" s="154">
        <f>G2-H2</f>
        <v>-3.7199999999999989</v>
      </c>
      <c r="J2" s="155">
        <f>I2/H2</f>
        <v>-0.16548042704626328</v>
      </c>
      <c r="K2" s="152">
        <v>34.5</v>
      </c>
      <c r="L2" s="152">
        <f>removals!F226</f>
        <v>31.8</v>
      </c>
      <c r="M2" s="152">
        <v>35.799999999999997</v>
      </c>
      <c r="N2" s="152">
        <f>removals!F227</f>
        <v>35.5</v>
      </c>
      <c r="O2" s="152">
        <f>M2-N2</f>
        <v>0.29999999999999716</v>
      </c>
      <c r="P2" s="152">
        <v>33</v>
      </c>
      <c r="Q2" s="152">
        <f>removals!F228</f>
        <v>32.409999999999997</v>
      </c>
      <c r="R2" s="152">
        <v>33</v>
      </c>
      <c r="S2" s="152">
        <f>removals!F229</f>
        <v>32</v>
      </c>
      <c r="T2" s="152">
        <v>32</v>
      </c>
      <c r="U2" s="152">
        <f>removals!F230</f>
        <v>31.7</v>
      </c>
      <c r="V2" s="152">
        <v>16</v>
      </c>
      <c r="W2" s="152">
        <f>removals!F231</f>
        <v>14.3</v>
      </c>
      <c r="X2" s="152">
        <v>29</v>
      </c>
      <c r="Y2" s="152">
        <f>removals!F232</f>
        <v>28.4</v>
      </c>
      <c r="Z2" s="152">
        <v>33</v>
      </c>
      <c r="AA2" s="152">
        <f>removals!F233</f>
        <v>32</v>
      </c>
      <c r="AB2" s="152">
        <v>31.5</v>
      </c>
      <c r="AC2" s="152">
        <f>removals!F234</f>
        <v>31.5</v>
      </c>
      <c r="AD2" s="152">
        <v>31.5</v>
      </c>
      <c r="AE2" s="152">
        <f>removals!F235</f>
        <v>32</v>
      </c>
      <c r="AF2" s="152">
        <v>32</v>
      </c>
      <c r="AG2" s="152">
        <f>removals!F236</f>
        <v>31</v>
      </c>
      <c r="AH2" s="152">
        <v>31</v>
      </c>
      <c r="AI2" s="152">
        <f>removals!F237</f>
        <v>31.3</v>
      </c>
      <c r="AJ2" s="152">
        <v>31</v>
      </c>
      <c r="AK2" s="152">
        <f>removals!F238</f>
        <v>32</v>
      </c>
      <c r="AL2" s="152">
        <v>31.5</v>
      </c>
      <c r="AM2" s="152">
        <f>removals!F239</f>
        <v>31.02</v>
      </c>
      <c r="AN2" s="152">
        <v>30.5</v>
      </c>
      <c r="AO2" s="152">
        <f>removals!F240</f>
        <v>28</v>
      </c>
      <c r="AP2" s="152">
        <v>16</v>
      </c>
      <c r="AQ2" s="152">
        <f>removals!F241</f>
        <v>18</v>
      </c>
      <c r="AR2" s="152">
        <f>removals!F242</f>
        <v>35</v>
      </c>
      <c r="AS2" s="152">
        <v>26.5</v>
      </c>
      <c r="AT2" s="152">
        <f>removals!F243</f>
        <v>32</v>
      </c>
      <c r="AU2" s="152">
        <v>33.5</v>
      </c>
      <c r="AV2" s="152">
        <f>removals!F244</f>
        <v>37</v>
      </c>
      <c r="AW2" s="152">
        <v>36</v>
      </c>
      <c r="AX2" s="152">
        <f>removals!F245</f>
        <v>33.5</v>
      </c>
      <c r="AY2" s="152">
        <v>36</v>
      </c>
      <c r="AZ2" s="152">
        <f>removals!$F246</f>
        <v>35</v>
      </c>
      <c r="BA2" s="152">
        <v>36</v>
      </c>
      <c r="BB2" s="152">
        <f>removals!F247</f>
        <v>33</v>
      </c>
      <c r="BC2" s="152">
        <v>34</v>
      </c>
    </row>
    <row r="3" spans="1:55">
      <c r="A3" s="123" t="s">
        <v>66</v>
      </c>
      <c r="B3" s="124">
        <v>32.479999999999997</v>
      </c>
      <c r="C3" s="124">
        <v>32</v>
      </c>
      <c r="D3" s="125">
        <v>32</v>
      </c>
      <c r="E3" s="139">
        <f>removals!E224</f>
        <v>32</v>
      </c>
      <c r="F3" s="143">
        <f t="shared" ref="F3:F19" si="0">D3-E3</f>
        <v>0</v>
      </c>
      <c r="G3" s="139">
        <v>19.5</v>
      </c>
      <c r="H3" s="139">
        <f>removals!E225</f>
        <v>21</v>
      </c>
      <c r="I3" s="113">
        <f t="shared" ref="I3:I19" si="1">G3-H3</f>
        <v>-1.5</v>
      </c>
      <c r="J3" s="156">
        <f t="shared" ref="J3:J19" si="2">I3/H3</f>
        <v>-7.1428571428571425E-2</v>
      </c>
      <c r="K3" s="139">
        <v>37.5</v>
      </c>
      <c r="L3" s="139">
        <f>removals!E226</f>
        <v>31.5</v>
      </c>
      <c r="M3" s="139">
        <v>32</v>
      </c>
      <c r="N3" s="139">
        <f>removals!E227</f>
        <v>36.119999999999997</v>
      </c>
      <c r="O3" s="139">
        <f t="shared" ref="O3:O19" si="3">M3-N3</f>
        <v>-4.1199999999999974</v>
      </c>
      <c r="P3" s="139">
        <v>34</v>
      </c>
      <c r="Q3" s="139">
        <f>removals!E228</f>
        <v>34</v>
      </c>
      <c r="R3" s="139">
        <v>33.5</v>
      </c>
      <c r="S3" s="139">
        <f>removals!E229</f>
        <v>33.5</v>
      </c>
      <c r="T3" s="139">
        <v>34</v>
      </c>
      <c r="U3" s="139">
        <f>removals!E230</f>
        <v>34</v>
      </c>
      <c r="V3" s="139">
        <v>21</v>
      </c>
      <c r="W3" s="139">
        <f>removals!E231</f>
        <v>19</v>
      </c>
      <c r="X3" s="139">
        <v>36</v>
      </c>
      <c r="Y3" s="139">
        <f>removals!E232</f>
        <v>33.5</v>
      </c>
      <c r="Z3" s="139">
        <v>36</v>
      </c>
      <c r="AA3" s="139">
        <f>removals!E233</f>
        <v>35</v>
      </c>
      <c r="AB3" s="139">
        <v>33.5</v>
      </c>
      <c r="AC3" s="139">
        <f>removals!E234</f>
        <v>35</v>
      </c>
      <c r="AD3" s="139">
        <v>35</v>
      </c>
      <c r="AE3" s="139">
        <f>removals!E235</f>
        <v>33</v>
      </c>
      <c r="AF3" s="139">
        <v>33</v>
      </c>
      <c r="AG3" s="139">
        <f>removals!E236</f>
        <v>32.5</v>
      </c>
      <c r="AH3" s="139">
        <v>32</v>
      </c>
      <c r="AI3" s="139">
        <f>removals!E237</f>
        <v>34</v>
      </c>
      <c r="AJ3" s="139">
        <v>33</v>
      </c>
      <c r="AK3" s="139">
        <f>removals!E238</f>
        <v>33.5</v>
      </c>
      <c r="AL3" s="139">
        <v>33</v>
      </c>
      <c r="AM3" s="139">
        <f>removals!E239</f>
        <v>30</v>
      </c>
      <c r="AN3" s="139">
        <v>26.5</v>
      </c>
      <c r="AO3" s="139">
        <f>removals!E240</f>
        <v>27.5</v>
      </c>
      <c r="AP3" s="139">
        <v>16.5</v>
      </c>
      <c r="AQ3" s="139">
        <f>removals!E241</f>
        <v>19</v>
      </c>
      <c r="AR3" s="139">
        <f>removals!E242</f>
        <v>30</v>
      </c>
      <c r="AS3" s="139">
        <v>23.5</v>
      </c>
      <c r="AT3" s="139">
        <f>removals!E243</f>
        <v>33</v>
      </c>
      <c r="AU3" s="139">
        <v>20</v>
      </c>
      <c r="AV3" s="139">
        <f>removals!E244</f>
        <v>25</v>
      </c>
      <c r="AW3" s="139">
        <v>30.5</v>
      </c>
      <c r="AX3" s="139">
        <f>removals!E245</f>
        <v>31</v>
      </c>
      <c r="AY3" s="139">
        <v>33</v>
      </c>
      <c r="AZ3" s="139">
        <f>removals!$E246</f>
        <v>30</v>
      </c>
      <c r="BA3" s="139">
        <v>26</v>
      </c>
      <c r="BB3" s="139">
        <f>removals!$E247</f>
        <v>28</v>
      </c>
      <c r="BC3" s="139">
        <v>32</v>
      </c>
    </row>
    <row r="4" spans="1:55" s="163" customFormat="1" ht="15.75" thickBot="1">
      <c r="A4" s="157" t="s">
        <v>158</v>
      </c>
      <c r="B4" s="158">
        <v>21.7</v>
      </c>
      <c r="C4" s="158">
        <v>25.7</v>
      </c>
      <c r="D4" s="159">
        <v>23</v>
      </c>
      <c r="E4" s="160">
        <f>removals!H224</f>
        <v>27</v>
      </c>
      <c r="F4" s="144">
        <f t="shared" si="0"/>
        <v>-4</v>
      </c>
      <c r="G4" s="160">
        <v>27</v>
      </c>
      <c r="H4" s="160">
        <f>removals!H225</f>
        <v>28.5</v>
      </c>
      <c r="I4" s="161">
        <f t="shared" si="1"/>
        <v>-1.5</v>
      </c>
      <c r="J4" s="162">
        <f t="shared" si="2"/>
        <v>-5.2631578947368418E-2</v>
      </c>
      <c r="K4" s="160">
        <f>H4</f>
        <v>28.5</v>
      </c>
      <c r="L4" s="160">
        <f>removals!H226</f>
        <v>27.5</v>
      </c>
      <c r="M4" s="160">
        <v>27</v>
      </c>
      <c r="N4" s="160">
        <f>removals!H227</f>
        <v>27.7</v>
      </c>
      <c r="O4" s="160">
        <f t="shared" si="3"/>
        <v>-0.69999999999999929</v>
      </c>
      <c r="P4" s="160">
        <v>27.5</v>
      </c>
      <c r="Q4" s="160">
        <f>removals!H228</f>
        <v>24</v>
      </c>
      <c r="R4" s="160">
        <v>26</v>
      </c>
      <c r="S4" s="160">
        <f>removals!H229</f>
        <v>25</v>
      </c>
      <c r="T4" s="160">
        <v>25</v>
      </c>
      <c r="U4" s="160">
        <f>removals!H230</f>
        <v>24</v>
      </c>
      <c r="V4" s="160">
        <v>26</v>
      </c>
      <c r="W4" s="160">
        <f>removals!H231</f>
        <v>25</v>
      </c>
      <c r="X4" s="160">
        <v>26</v>
      </c>
      <c r="Y4" s="160">
        <f>removals!H232</f>
        <v>24.5</v>
      </c>
      <c r="Z4" s="160">
        <v>25</v>
      </c>
      <c r="AA4" s="160">
        <f>removals!H233</f>
        <v>27</v>
      </c>
      <c r="AB4" s="160">
        <v>27</v>
      </c>
      <c r="AC4" s="160">
        <f>removals!H234</f>
        <v>27</v>
      </c>
      <c r="AD4" s="160">
        <v>27</v>
      </c>
      <c r="AE4" s="160">
        <f>removals!H235</f>
        <v>26.5</v>
      </c>
      <c r="AF4" s="160">
        <v>27</v>
      </c>
      <c r="AG4" s="160">
        <f>removals!H236</f>
        <v>26</v>
      </c>
      <c r="AH4" s="160">
        <v>27</v>
      </c>
      <c r="AI4" s="160">
        <f>removals!H237</f>
        <v>27</v>
      </c>
      <c r="AJ4" s="160">
        <v>27</v>
      </c>
      <c r="AK4" s="160">
        <f>removals!H238</f>
        <v>26</v>
      </c>
      <c r="AL4" s="160">
        <v>27</v>
      </c>
      <c r="AM4" s="160">
        <f>removals!H239</f>
        <v>25</v>
      </c>
      <c r="AN4" s="160">
        <v>26</v>
      </c>
      <c r="AO4" s="160">
        <f>removals!H240</f>
        <v>26.5</v>
      </c>
      <c r="AP4" s="160">
        <v>27</v>
      </c>
      <c r="AQ4" s="160">
        <f>removals!H241</f>
        <v>27</v>
      </c>
      <c r="AR4" s="160">
        <f>removals!H242</f>
        <v>26</v>
      </c>
      <c r="AS4" s="160">
        <v>27</v>
      </c>
      <c r="AT4" s="160">
        <f>removals!H243</f>
        <v>26.5</v>
      </c>
      <c r="AU4" s="160">
        <v>27</v>
      </c>
      <c r="AV4" s="160">
        <f>removals!H244</f>
        <v>27.5</v>
      </c>
      <c r="AW4" s="160">
        <v>27</v>
      </c>
      <c r="AX4" s="160">
        <f>removals!H245</f>
        <v>25</v>
      </c>
      <c r="AY4" s="160">
        <v>27</v>
      </c>
      <c r="AZ4" s="160">
        <f>removals!$H246</f>
        <v>25</v>
      </c>
      <c r="BA4" s="160">
        <v>26</v>
      </c>
      <c r="BB4" s="160">
        <f>removals!$H247</f>
        <v>26</v>
      </c>
      <c r="BC4" s="160">
        <v>26</v>
      </c>
    </row>
    <row r="5" spans="1:55" s="147" customFormat="1" ht="15.75" thickBot="1">
      <c r="A5" s="149" t="s">
        <v>200</v>
      </c>
      <c r="B5" s="150"/>
      <c r="C5" s="150"/>
      <c r="D5" s="151"/>
      <c r="E5" s="152">
        <f>SUM(E2:E4)</f>
        <v>89.1</v>
      </c>
      <c r="F5" s="153"/>
      <c r="G5" s="152">
        <f>SUM(G2:G4)</f>
        <v>65.260000000000005</v>
      </c>
      <c r="H5" s="152">
        <f>SUM(H2:H4)</f>
        <v>71.98</v>
      </c>
      <c r="I5" s="154"/>
      <c r="J5" s="155"/>
      <c r="K5" s="152">
        <f>SUM(K2:K4)</f>
        <v>100.5</v>
      </c>
      <c r="L5" s="152">
        <f>SUM(L2:L4)</f>
        <v>90.8</v>
      </c>
      <c r="M5" s="152">
        <f>SUM(M2:M4)</f>
        <v>94.8</v>
      </c>
      <c r="N5" s="152">
        <f>SUM(N2:N4)</f>
        <v>99.320000000000007</v>
      </c>
      <c r="O5" s="152">
        <f t="shared" si="3"/>
        <v>-4.5200000000000102</v>
      </c>
      <c r="P5" s="152">
        <f t="shared" ref="P5:BC5" si="4">SUM(P2:P4)</f>
        <v>94.5</v>
      </c>
      <c r="Q5" s="152">
        <f t="shared" si="4"/>
        <v>90.41</v>
      </c>
      <c r="R5" s="152">
        <f t="shared" si="4"/>
        <v>92.5</v>
      </c>
      <c r="S5" s="152">
        <f t="shared" si="4"/>
        <v>90.5</v>
      </c>
      <c r="T5" s="152">
        <f t="shared" si="4"/>
        <v>91</v>
      </c>
      <c r="U5" s="152">
        <f t="shared" si="4"/>
        <v>89.7</v>
      </c>
      <c r="V5" s="152">
        <f t="shared" si="4"/>
        <v>63</v>
      </c>
      <c r="W5" s="152">
        <f t="shared" si="4"/>
        <v>58.3</v>
      </c>
      <c r="X5" s="152">
        <f t="shared" si="4"/>
        <v>91</v>
      </c>
      <c r="Y5" s="152">
        <f t="shared" si="4"/>
        <v>86.4</v>
      </c>
      <c r="Z5" s="152">
        <f t="shared" si="4"/>
        <v>94</v>
      </c>
      <c r="AA5" s="152">
        <f t="shared" si="4"/>
        <v>94</v>
      </c>
      <c r="AB5" s="152">
        <f t="shared" si="4"/>
        <v>92</v>
      </c>
      <c r="AC5" s="152">
        <f t="shared" si="4"/>
        <v>93.5</v>
      </c>
      <c r="AD5" s="152">
        <f t="shared" si="4"/>
        <v>93.5</v>
      </c>
      <c r="AE5" s="152">
        <f t="shared" si="4"/>
        <v>91.5</v>
      </c>
      <c r="AF5" s="152">
        <f t="shared" si="4"/>
        <v>92</v>
      </c>
      <c r="AG5" s="152">
        <f t="shared" si="4"/>
        <v>89.5</v>
      </c>
      <c r="AH5" s="152">
        <f t="shared" si="4"/>
        <v>90</v>
      </c>
      <c r="AI5" s="152">
        <f t="shared" si="4"/>
        <v>92.3</v>
      </c>
      <c r="AJ5" s="152">
        <f t="shared" si="4"/>
        <v>91</v>
      </c>
      <c r="AK5" s="152">
        <f t="shared" si="4"/>
        <v>91.5</v>
      </c>
      <c r="AL5" s="152">
        <f t="shared" si="4"/>
        <v>91.5</v>
      </c>
      <c r="AM5" s="152">
        <f t="shared" si="4"/>
        <v>86.02</v>
      </c>
      <c r="AN5" s="152">
        <f t="shared" si="4"/>
        <v>83</v>
      </c>
      <c r="AO5" s="152">
        <f t="shared" si="4"/>
        <v>82</v>
      </c>
      <c r="AP5" s="152">
        <f t="shared" si="4"/>
        <v>59.5</v>
      </c>
      <c r="AQ5" s="152">
        <f t="shared" si="4"/>
        <v>64</v>
      </c>
      <c r="AR5" s="152">
        <f t="shared" si="4"/>
        <v>91</v>
      </c>
      <c r="AS5" s="152">
        <f t="shared" si="4"/>
        <v>77</v>
      </c>
      <c r="AT5" s="152">
        <f t="shared" si="4"/>
        <v>91.5</v>
      </c>
      <c r="AU5" s="152">
        <f t="shared" si="4"/>
        <v>80.5</v>
      </c>
      <c r="AV5" s="152">
        <f t="shared" si="4"/>
        <v>89.5</v>
      </c>
      <c r="AW5" s="152">
        <f t="shared" si="4"/>
        <v>93.5</v>
      </c>
      <c r="AX5" s="152">
        <f t="shared" si="4"/>
        <v>89.5</v>
      </c>
      <c r="AY5" s="152">
        <f t="shared" si="4"/>
        <v>96</v>
      </c>
      <c r="AZ5" s="152">
        <f t="shared" si="4"/>
        <v>90</v>
      </c>
      <c r="BA5" s="152">
        <f t="shared" si="4"/>
        <v>88</v>
      </c>
      <c r="BB5" s="152">
        <f t="shared" si="4"/>
        <v>87</v>
      </c>
      <c r="BC5" s="152">
        <f t="shared" si="4"/>
        <v>92</v>
      </c>
    </row>
    <row r="6" spans="1:55" s="147" customFormat="1">
      <c r="A6" s="168" t="s">
        <v>73</v>
      </c>
      <c r="B6" s="169">
        <v>22.12</v>
      </c>
      <c r="C6" s="169">
        <v>24.5</v>
      </c>
      <c r="D6" s="170">
        <v>24</v>
      </c>
      <c r="E6" s="171">
        <f>removals!D224</f>
        <v>23.7</v>
      </c>
      <c r="F6" s="153">
        <f t="shared" si="0"/>
        <v>0.30000000000000071</v>
      </c>
      <c r="G6" s="171">
        <v>26</v>
      </c>
      <c r="H6" s="171">
        <f>removals!D225</f>
        <v>24.5</v>
      </c>
      <c r="I6" s="154">
        <f t="shared" si="1"/>
        <v>1.5</v>
      </c>
      <c r="J6" s="155">
        <f t="shared" si="2"/>
        <v>6.1224489795918366E-2</v>
      </c>
      <c r="K6" s="171">
        <v>24</v>
      </c>
      <c r="L6" s="171">
        <f>removals!D226</f>
        <v>23.2</v>
      </c>
      <c r="M6" s="171">
        <v>26.3</v>
      </c>
      <c r="N6" s="171">
        <f>removals!D227</f>
        <v>24</v>
      </c>
      <c r="O6" s="171">
        <f t="shared" si="3"/>
        <v>2.3000000000000007</v>
      </c>
      <c r="P6" s="171">
        <v>26</v>
      </c>
      <c r="Q6" s="171">
        <f>removals!D228</f>
        <v>24.5</v>
      </c>
      <c r="R6" s="171">
        <v>25</v>
      </c>
      <c r="S6" s="171">
        <f>removals!D229</f>
        <v>24</v>
      </c>
      <c r="T6" s="171">
        <v>14</v>
      </c>
      <c r="U6" s="171">
        <f>removals!D230</f>
        <v>23.5</v>
      </c>
      <c r="V6" s="171">
        <v>24</v>
      </c>
      <c r="W6" s="171">
        <f>removals!D231</f>
        <v>24.2</v>
      </c>
      <c r="X6" s="171">
        <v>23</v>
      </c>
      <c r="Y6" s="171">
        <f>removals!D232</f>
        <v>22.5</v>
      </c>
      <c r="Z6" s="171">
        <v>23</v>
      </c>
      <c r="AA6" s="171">
        <f>removals!D233</f>
        <v>22.5</v>
      </c>
      <c r="AB6" s="171">
        <v>20.5</v>
      </c>
      <c r="AC6" s="171">
        <f>removals!D234</f>
        <v>21</v>
      </c>
      <c r="AD6" s="171">
        <v>21</v>
      </c>
      <c r="AE6" s="171">
        <f>removals!D235</f>
        <v>19.5</v>
      </c>
      <c r="AF6" s="171">
        <v>20</v>
      </c>
      <c r="AG6" s="171">
        <f>removals!D236</f>
        <v>22</v>
      </c>
      <c r="AH6" s="171">
        <v>22</v>
      </c>
      <c r="AI6" s="171">
        <f>removals!D237</f>
        <v>21.2</v>
      </c>
      <c r="AJ6" s="171">
        <v>21.5</v>
      </c>
      <c r="AK6" s="171">
        <f>removals!D238</f>
        <v>22.3</v>
      </c>
      <c r="AL6" s="171">
        <v>22.5</v>
      </c>
      <c r="AM6" s="171">
        <f>removals!D239</f>
        <v>23.5</v>
      </c>
      <c r="AN6" s="171">
        <f>AM6</f>
        <v>23.5</v>
      </c>
      <c r="AO6" s="171">
        <f>removals!D240</f>
        <v>23.8</v>
      </c>
      <c r="AP6" s="171">
        <v>24</v>
      </c>
      <c r="AQ6" s="171">
        <f>removals!D241</f>
        <v>27</v>
      </c>
      <c r="AR6" s="171">
        <f>removals!D242</f>
        <v>22.5</v>
      </c>
      <c r="AS6" s="171">
        <v>24</v>
      </c>
      <c r="AT6" s="171">
        <f>removals!D243</f>
        <v>23.5</v>
      </c>
      <c r="AU6" s="171">
        <v>23.5</v>
      </c>
      <c r="AV6" s="171">
        <f>removals!D244</f>
        <v>24</v>
      </c>
      <c r="AW6" s="171">
        <v>23</v>
      </c>
      <c r="AX6" s="171">
        <f>removals!D245</f>
        <v>23.8</v>
      </c>
      <c r="AY6" s="171">
        <v>23.8</v>
      </c>
      <c r="AZ6" s="171">
        <f>removals!$D246</f>
        <v>23.5</v>
      </c>
      <c r="BA6" s="171">
        <v>24</v>
      </c>
      <c r="BB6" s="171">
        <f>removals!$D247</f>
        <v>22.5</v>
      </c>
      <c r="BC6" s="171">
        <v>23</v>
      </c>
    </row>
    <row r="7" spans="1:55">
      <c r="A7" s="126" t="s">
        <v>72</v>
      </c>
      <c r="B7" s="127">
        <v>26.6</v>
      </c>
      <c r="C7" s="127">
        <v>27.5</v>
      </c>
      <c r="D7" s="128">
        <v>27.5</v>
      </c>
      <c r="E7" s="140">
        <f>removals!C224</f>
        <v>27</v>
      </c>
      <c r="F7" s="143">
        <f t="shared" si="0"/>
        <v>0.5</v>
      </c>
      <c r="G7" s="140">
        <v>30</v>
      </c>
      <c r="H7" s="140">
        <f>removals!C225</f>
        <v>29</v>
      </c>
      <c r="I7" s="113">
        <f t="shared" si="1"/>
        <v>1</v>
      </c>
      <c r="J7" s="156">
        <f t="shared" si="2"/>
        <v>3.4482758620689655E-2</v>
      </c>
      <c r="K7" s="140">
        <v>29</v>
      </c>
      <c r="L7" s="140">
        <f>removals!C226</f>
        <v>27</v>
      </c>
      <c r="M7" s="140">
        <v>30</v>
      </c>
      <c r="N7" s="140">
        <f>removals!C227</f>
        <v>28</v>
      </c>
      <c r="O7" s="140">
        <f t="shared" si="3"/>
        <v>2</v>
      </c>
      <c r="P7" s="140">
        <v>30</v>
      </c>
      <c r="Q7" s="140">
        <f>removals!C228</f>
        <v>28</v>
      </c>
      <c r="R7" s="140">
        <v>30</v>
      </c>
      <c r="S7" s="140">
        <f>removals!C229</f>
        <v>29</v>
      </c>
      <c r="T7" s="140">
        <v>29</v>
      </c>
      <c r="U7" s="140">
        <f>removals!C230</f>
        <v>28.5</v>
      </c>
      <c r="V7" s="140">
        <v>30</v>
      </c>
      <c r="W7" s="140">
        <f>removals!C231</f>
        <v>31.5</v>
      </c>
      <c r="X7" s="140">
        <v>29</v>
      </c>
      <c r="Y7" s="140">
        <f>removals!C232</f>
        <v>31</v>
      </c>
      <c r="Z7" s="140">
        <v>31</v>
      </c>
      <c r="AA7" s="140">
        <f>removals!C233</f>
        <v>30</v>
      </c>
      <c r="AB7" s="140">
        <v>33</v>
      </c>
      <c r="AC7" s="140">
        <f>removals!C234</f>
        <v>31</v>
      </c>
      <c r="AD7" s="140">
        <v>31</v>
      </c>
      <c r="AE7" s="140">
        <f>removals!C235</f>
        <v>32</v>
      </c>
      <c r="AF7" s="140">
        <v>32</v>
      </c>
      <c r="AG7" s="140">
        <f>removals!C236</f>
        <v>29</v>
      </c>
      <c r="AH7" s="140">
        <v>32</v>
      </c>
      <c r="AI7" s="140">
        <f>removals!C237</f>
        <v>33</v>
      </c>
      <c r="AJ7" s="140">
        <v>32</v>
      </c>
      <c r="AK7" s="140">
        <f>removals!C238</f>
        <v>31</v>
      </c>
      <c r="AL7" s="140">
        <v>31</v>
      </c>
      <c r="AM7" s="140">
        <f>removals!C239</f>
        <v>32</v>
      </c>
      <c r="AN7" s="140">
        <f>AM7</f>
        <v>32</v>
      </c>
      <c r="AO7" s="140">
        <f>removals!C240</f>
        <v>33</v>
      </c>
      <c r="AP7" s="140">
        <v>33</v>
      </c>
      <c r="AQ7" s="140">
        <f>removals!C241</f>
        <v>29</v>
      </c>
      <c r="AR7" s="140">
        <f>removals!C242</f>
        <v>27</v>
      </c>
      <c r="AS7" s="140">
        <v>28</v>
      </c>
      <c r="AT7" s="140">
        <f>removals!C243</f>
        <v>27.5</v>
      </c>
      <c r="AU7" s="140">
        <v>28</v>
      </c>
      <c r="AV7" s="140">
        <f>removals!C244</f>
        <v>28</v>
      </c>
      <c r="AW7" s="140">
        <v>29</v>
      </c>
      <c r="AX7" s="140">
        <f>removals!C245</f>
        <v>28.5</v>
      </c>
      <c r="AY7" s="140">
        <v>28.5</v>
      </c>
      <c r="AZ7" s="140">
        <f>removals!$C246</f>
        <v>30</v>
      </c>
      <c r="BA7" s="140">
        <v>30</v>
      </c>
      <c r="BB7" s="140">
        <f>removals!$C247</f>
        <v>28</v>
      </c>
      <c r="BC7" s="140">
        <v>28</v>
      </c>
    </row>
    <row r="8" spans="1:55">
      <c r="A8" s="126" t="s">
        <v>159</v>
      </c>
      <c r="B8" s="127">
        <v>14.5</v>
      </c>
      <c r="C8" s="127">
        <v>11.5</v>
      </c>
      <c r="D8" s="128">
        <v>12</v>
      </c>
      <c r="E8" s="140">
        <f>removals!I224</f>
        <v>12.4</v>
      </c>
      <c r="F8" s="143">
        <f t="shared" si="0"/>
        <v>-0.40000000000000036</v>
      </c>
      <c r="G8" s="140">
        <v>12</v>
      </c>
      <c r="H8" s="140">
        <f>removals!I225</f>
        <v>13.4</v>
      </c>
      <c r="I8" s="113">
        <f t="shared" si="1"/>
        <v>-1.4000000000000004</v>
      </c>
      <c r="J8" s="156">
        <f t="shared" si="2"/>
        <v>-0.10447761194029853</v>
      </c>
      <c r="K8" s="140">
        <v>13</v>
      </c>
      <c r="L8" s="140">
        <f>removals!I226</f>
        <v>12.3</v>
      </c>
      <c r="M8" s="140">
        <v>11</v>
      </c>
      <c r="N8" s="140">
        <f>removals!I227</f>
        <v>12.5</v>
      </c>
      <c r="O8" s="140">
        <f t="shared" si="3"/>
        <v>-1.5</v>
      </c>
      <c r="P8" s="140">
        <v>12</v>
      </c>
      <c r="Q8" s="140">
        <f>removals!I228</f>
        <v>13.5</v>
      </c>
      <c r="R8" s="140">
        <v>13</v>
      </c>
      <c r="S8" s="140">
        <f>removals!I229</f>
        <v>11</v>
      </c>
      <c r="T8" s="140">
        <v>8</v>
      </c>
      <c r="U8" s="140">
        <f>removals!I230</f>
        <v>10.5</v>
      </c>
      <c r="V8" s="140">
        <v>10</v>
      </c>
      <c r="W8" s="140">
        <f>removals!I231</f>
        <v>12.4</v>
      </c>
      <c r="X8" s="140">
        <v>11</v>
      </c>
      <c r="Y8" s="140">
        <f>removals!I232</f>
        <v>13.3</v>
      </c>
      <c r="Z8" s="140">
        <v>11</v>
      </c>
      <c r="AA8" s="140">
        <f>removals!I233</f>
        <v>15</v>
      </c>
      <c r="AB8" s="140">
        <v>13</v>
      </c>
      <c r="AC8" s="140">
        <f>removals!I234</f>
        <v>14.5</v>
      </c>
      <c r="AD8" s="140">
        <v>14.5</v>
      </c>
      <c r="AE8" s="140">
        <f>removals!I235</f>
        <v>14.9</v>
      </c>
      <c r="AF8" s="140">
        <v>14.5</v>
      </c>
      <c r="AG8" s="140">
        <f>removals!I236</f>
        <v>15.7</v>
      </c>
      <c r="AH8" s="140">
        <v>15.7</v>
      </c>
      <c r="AI8" s="140">
        <f>removals!I237</f>
        <v>14.3</v>
      </c>
      <c r="AJ8" s="140">
        <v>14.5</v>
      </c>
      <c r="AK8" s="140">
        <f>removals!I238</f>
        <v>14.5</v>
      </c>
      <c r="AL8" s="140">
        <v>14.5</v>
      </c>
      <c r="AM8" s="140">
        <f>removals!I239</f>
        <v>17</v>
      </c>
      <c r="AN8" s="140">
        <f>AM8</f>
        <v>17</v>
      </c>
      <c r="AO8" s="140">
        <f>removals!I240</f>
        <v>16</v>
      </c>
      <c r="AP8" s="140">
        <v>16</v>
      </c>
      <c r="AQ8" s="140">
        <f>removals!I241</f>
        <v>17.2</v>
      </c>
      <c r="AR8" s="140">
        <f>removals!I242</f>
        <v>15</v>
      </c>
      <c r="AS8" s="140">
        <v>16</v>
      </c>
      <c r="AT8" s="140">
        <f>removals!I243</f>
        <v>14.2</v>
      </c>
      <c r="AU8" s="140">
        <v>15</v>
      </c>
      <c r="AV8" s="140">
        <f>removals!I244</f>
        <v>12.7</v>
      </c>
      <c r="AW8" s="140">
        <v>13</v>
      </c>
      <c r="AX8" s="140">
        <f>removals!I245</f>
        <v>13.5</v>
      </c>
      <c r="AY8" s="140">
        <v>13</v>
      </c>
      <c r="AZ8" s="140">
        <f>removals!$I246</f>
        <v>14.8</v>
      </c>
      <c r="BA8" s="140">
        <v>14</v>
      </c>
      <c r="BB8" s="140">
        <f>removals!$I247</f>
        <v>15.5</v>
      </c>
      <c r="BC8" s="140">
        <v>15</v>
      </c>
    </row>
    <row r="9" spans="1:55" s="163" customFormat="1" ht="15.75" thickBot="1">
      <c r="A9" s="164" t="s">
        <v>161</v>
      </c>
      <c r="B9" s="165">
        <v>5.81</v>
      </c>
      <c r="C9" s="165">
        <v>6.3</v>
      </c>
      <c r="D9" s="166">
        <v>6.3</v>
      </c>
      <c r="E9" s="167">
        <f>removals!AQ224</f>
        <v>8.1999999999999993</v>
      </c>
      <c r="F9" s="144">
        <f t="shared" si="0"/>
        <v>-1.8999999999999995</v>
      </c>
      <c r="G9" s="167">
        <v>10</v>
      </c>
      <c r="H9" s="167">
        <f>removals!AQ225</f>
        <v>8.39</v>
      </c>
      <c r="I9" s="161">
        <f t="shared" si="1"/>
        <v>1.6099999999999994</v>
      </c>
      <c r="J9" s="162">
        <f t="shared" si="2"/>
        <v>0.19189511323003566</v>
      </c>
      <c r="K9" s="167">
        <v>8.39</v>
      </c>
      <c r="L9" s="167">
        <f>removals!AQ226</f>
        <v>7.2</v>
      </c>
      <c r="M9" s="167">
        <v>7</v>
      </c>
      <c r="N9" s="167">
        <f>removals!AQ227</f>
        <v>7.9</v>
      </c>
      <c r="O9" s="167">
        <f t="shared" si="3"/>
        <v>-0.90000000000000036</v>
      </c>
      <c r="P9" s="167">
        <v>7.5</v>
      </c>
      <c r="Q9" s="167">
        <f>removals!AQ228</f>
        <v>7.3</v>
      </c>
      <c r="R9" s="167">
        <v>6.8</v>
      </c>
      <c r="S9" s="167">
        <f>removals!AQ229</f>
        <v>7.83</v>
      </c>
      <c r="T9" s="167">
        <v>6</v>
      </c>
      <c r="U9" s="167">
        <f>removals!AQ230</f>
        <v>7.94</v>
      </c>
      <c r="V9" s="167">
        <v>7.5</v>
      </c>
      <c r="W9" s="167">
        <f>removals!AQ231</f>
        <v>6.5</v>
      </c>
      <c r="X9" s="167">
        <v>6</v>
      </c>
      <c r="Y9" s="167">
        <f>removals!AQ232</f>
        <v>7.1</v>
      </c>
      <c r="Z9" s="167">
        <v>6</v>
      </c>
      <c r="AA9" s="167">
        <f>removals!AQ233</f>
        <v>5.4</v>
      </c>
      <c r="AB9" s="167">
        <v>7</v>
      </c>
      <c r="AC9" s="167">
        <f>removals!AQ234</f>
        <v>8.74</v>
      </c>
      <c r="AD9" s="167">
        <v>8.6999999999999993</v>
      </c>
      <c r="AE9" s="167">
        <f>removals!AQ235</f>
        <v>7.5</v>
      </c>
      <c r="AF9" s="167">
        <v>8</v>
      </c>
      <c r="AG9" s="167">
        <f>removals!AQ236</f>
        <v>7.23</v>
      </c>
      <c r="AH9" s="167">
        <v>7.2</v>
      </c>
      <c r="AI9" s="167">
        <f>removals!AQ237</f>
        <v>8.5</v>
      </c>
      <c r="AJ9" s="167">
        <v>8</v>
      </c>
      <c r="AK9" s="167">
        <f>removals!AQ238</f>
        <v>6.6</v>
      </c>
      <c r="AL9" s="167">
        <v>7</v>
      </c>
      <c r="AM9" s="167">
        <f>removals!AQ239</f>
        <v>6.5</v>
      </c>
      <c r="AN9" s="167">
        <f>AM9</f>
        <v>6.5</v>
      </c>
      <c r="AO9" s="167">
        <f>removals!AQ240</f>
        <v>7.36</v>
      </c>
      <c r="AP9" s="167">
        <v>7.5</v>
      </c>
      <c r="AQ9" s="167">
        <f>removals!AQ241</f>
        <v>7.14</v>
      </c>
      <c r="AR9" s="167">
        <f>removals!AQ242</f>
        <v>5.8</v>
      </c>
      <c r="AS9" s="167">
        <v>7</v>
      </c>
      <c r="AT9" s="167">
        <f>removals!AQ243</f>
        <v>6.2</v>
      </c>
      <c r="AU9" s="167">
        <v>7</v>
      </c>
      <c r="AV9" s="167">
        <f>removals!AQ244</f>
        <v>6.43</v>
      </c>
      <c r="AW9" s="167">
        <v>6.5</v>
      </c>
      <c r="AX9" s="167">
        <f>removals!AQ245</f>
        <v>7.33</v>
      </c>
      <c r="AY9" s="167">
        <v>7</v>
      </c>
      <c r="AZ9" s="167">
        <f>removals!$AQ246</f>
        <v>6.23</v>
      </c>
      <c r="BA9" s="167">
        <v>7</v>
      </c>
      <c r="BB9" s="167">
        <f>removals!$AQ247</f>
        <v>5.94</v>
      </c>
      <c r="BC9" s="167">
        <v>6</v>
      </c>
    </row>
    <row r="10" spans="1:55" s="163" customFormat="1" ht="15.75" thickBot="1">
      <c r="A10" s="164" t="s">
        <v>201</v>
      </c>
      <c r="B10" s="165"/>
      <c r="C10" s="165"/>
      <c r="D10" s="166"/>
      <c r="E10" s="167">
        <f>SUM(E6:E9)</f>
        <v>71.3</v>
      </c>
      <c r="F10" s="144"/>
      <c r="G10" s="167">
        <f>SUM(G6:G9)</f>
        <v>78</v>
      </c>
      <c r="H10" s="167">
        <f>SUM(H6:H9)</f>
        <v>75.290000000000006</v>
      </c>
      <c r="I10" s="161"/>
      <c r="J10" s="162"/>
      <c r="K10" s="167">
        <f>SUM(K6:K9)</f>
        <v>74.39</v>
      </c>
      <c r="L10" s="167">
        <f>SUM(L6:L9)</f>
        <v>69.7</v>
      </c>
      <c r="M10" s="167">
        <f>SUM(M6:M9)</f>
        <v>74.3</v>
      </c>
      <c r="N10" s="167">
        <f>SUM(N6:N9)</f>
        <v>72.400000000000006</v>
      </c>
      <c r="O10" s="167">
        <f t="shared" si="3"/>
        <v>1.8999999999999915</v>
      </c>
      <c r="P10" s="167">
        <f t="shared" ref="P10:BC10" si="5">SUM(P6:P9)</f>
        <v>75.5</v>
      </c>
      <c r="Q10" s="167">
        <f t="shared" si="5"/>
        <v>73.3</v>
      </c>
      <c r="R10" s="167">
        <f t="shared" si="5"/>
        <v>74.8</v>
      </c>
      <c r="S10" s="167">
        <f t="shared" si="5"/>
        <v>71.83</v>
      </c>
      <c r="T10" s="167">
        <f t="shared" si="5"/>
        <v>57</v>
      </c>
      <c r="U10" s="167">
        <f t="shared" si="5"/>
        <v>70.44</v>
      </c>
      <c r="V10" s="167">
        <f t="shared" si="5"/>
        <v>71.5</v>
      </c>
      <c r="W10" s="167">
        <f t="shared" si="5"/>
        <v>74.600000000000009</v>
      </c>
      <c r="X10" s="167">
        <f t="shared" si="5"/>
        <v>69</v>
      </c>
      <c r="Y10" s="167">
        <f t="shared" si="5"/>
        <v>73.899999999999991</v>
      </c>
      <c r="Z10" s="167">
        <f t="shared" si="5"/>
        <v>71</v>
      </c>
      <c r="AA10" s="167">
        <f t="shared" si="5"/>
        <v>72.900000000000006</v>
      </c>
      <c r="AB10" s="167">
        <f t="shared" si="5"/>
        <v>73.5</v>
      </c>
      <c r="AC10" s="167">
        <f t="shared" si="5"/>
        <v>75.239999999999995</v>
      </c>
      <c r="AD10" s="167">
        <f t="shared" si="5"/>
        <v>75.2</v>
      </c>
      <c r="AE10" s="167">
        <f t="shared" si="5"/>
        <v>73.900000000000006</v>
      </c>
      <c r="AF10" s="167">
        <f t="shared" si="5"/>
        <v>74.5</v>
      </c>
      <c r="AG10" s="167">
        <f t="shared" si="5"/>
        <v>73.930000000000007</v>
      </c>
      <c r="AH10" s="167">
        <f t="shared" si="5"/>
        <v>76.900000000000006</v>
      </c>
      <c r="AI10" s="167">
        <f t="shared" si="5"/>
        <v>77</v>
      </c>
      <c r="AJ10" s="167">
        <f t="shared" si="5"/>
        <v>76</v>
      </c>
      <c r="AK10" s="167">
        <f t="shared" si="5"/>
        <v>74.399999999999991</v>
      </c>
      <c r="AL10" s="167">
        <f t="shared" si="5"/>
        <v>75</v>
      </c>
      <c r="AM10" s="167">
        <f t="shared" si="5"/>
        <v>79</v>
      </c>
      <c r="AN10" s="167">
        <f t="shared" si="5"/>
        <v>79</v>
      </c>
      <c r="AO10" s="167">
        <f t="shared" si="5"/>
        <v>80.16</v>
      </c>
      <c r="AP10" s="167">
        <f t="shared" si="5"/>
        <v>80.5</v>
      </c>
      <c r="AQ10" s="167">
        <f t="shared" si="5"/>
        <v>80.34</v>
      </c>
      <c r="AR10" s="167">
        <f t="shared" si="5"/>
        <v>70.3</v>
      </c>
      <c r="AS10" s="167">
        <f t="shared" si="5"/>
        <v>75</v>
      </c>
      <c r="AT10" s="167">
        <f t="shared" si="5"/>
        <v>71.400000000000006</v>
      </c>
      <c r="AU10" s="167">
        <f t="shared" si="5"/>
        <v>73.5</v>
      </c>
      <c r="AV10" s="167">
        <f t="shared" si="5"/>
        <v>71.13</v>
      </c>
      <c r="AW10" s="167">
        <f t="shared" si="5"/>
        <v>71.5</v>
      </c>
      <c r="AX10" s="167">
        <f t="shared" si="5"/>
        <v>73.13</v>
      </c>
      <c r="AY10" s="167">
        <f t="shared" si="5"/>
        <v>72.3</v>
      </c>
      <c r="AZ10" s="167">
        <f t="shared" si="5"/>
        <v>74.53</v>
      </c>
      <c r="BA10" s="167">
        <f t="shared" si="5"/>
        <v>75</v>
      </c>
      <c r="BB10" s="167">
        <f t="shared" si="5"/>
        <v>71.94</v>
      </c>
      <c r="BC10" s="167">
        <f t="shared" si="5"/>
        <v>72</v>
      </c>
    </row>
    <row r="11" spans="1:55" s="147" customFormat="1">
      <c r="A11" s="172" t="s">
        <v>185</v>
      </c>
      <c r="B11" s="173">
        <v>12.53</v>
      </c>
      <c r="C11" s="173">
        <v>13.5</v>
      </c>
      <c r="D11" s="174">
        <v>7</v>
      </c>
      <c r="E11" s="175">
        <f>removals!V224</f>
        <v>7</v>
      </c>
      <c r="F11" s="153">
        <f t="shared" si="0"/>
        <v>0</v>
      </c>
      <c r="G11" s="175">
        <v>10</v>
      </c>
      <c r="H11" s="175">
        <f>removals!V225</f>
        <v>11.5</v>
      </c>
      <c r="I11" s="154">
        <f t="shared" si="1"/>
        <v>-1.5</v>
      </c>
      <c r="J11" s="155">
        <f t="shared" si="2"/>
        <v>-0.13043478260869565</v>
      </c>
      <c r="K11" s="175">
        <v>8</v>
      </c>
      <c r="L11" s="175">
        <f>removals!V226</f>
        <v>10</v>
      </c>
      <c r="M11" s="175">
        <v>11.85</v>
      </c>
      <c r="N11" s="175">
        <f>removals!V227</f>
        <v>13</v>
      </c>
      <c r="O11" s="175">
        <f t="shared" si="3"/>
        <v>-1.1500000000000004</v>
      </c>
      <c r="P11" s="175">
        <v>13.4</v>
      </c>
      <c r="Q11" s="175">
        <f>removals!V228</f>
        <v>13</v>
      </c>
      <c r="R11" s="175">
        <v>13</v>
      </c>
      <c r="S11" s="175">
        <f>removals!V229</f>
        <v>12</v>
      </c>
      <c r="T11" s="175">
        <v>12</v>
      </c>
      <c r="U11" s="175">
        <f>removals!V230</f>
        <v>13</v>
      </c>
      <c r="V11" s="175">
        <v>13.5</v>
      </c>
      <c r="W11" s="175">
        <f>removals!V231</f>
        <v>10.199999999999999</v>
      </c>
      <c r="X11" s="175">
        <v>11.5</v>
      </c>
      <c r="Y11" s="175">
        <f>removals!V232</f>
        <v>11.7</v>
      </c>
      <c r="Z11" s="175">
        <v>11.5</v>
      </c>
      <c r="AA11" s="175">
        <f>removals!V233</f>
        <v>14.5</v>
      </c>
      <c r="AB11" s="175">
        <v>11</v>
      </c>
      <c r="AC11" s="175">
        <f>removals!V234</f>
        <v>17.5</v>
      </c>
      <c r="AD11" s="175">
        <v>17</v>
      </c>
      <c r="AE11" s="175">
        <f>removals!V235</f>
        <v>17</v>
      </c>
      <c r="AF11" s="175">
        <v>13</v>
      </c>
      <c r="AG11" s="175">
        <f>removals!V236</f>
        <v>17</v>
      </c>
      <c r="AH11" s="175">
        <v>12</v>
      </c>
      <c r="AI11" s="175">
        <f>removals!V237</f>
        <v>11.8</v>
      </c>
      <c r="AJ11" s="175">
        <v>13</v>
      </c>
      <c r="AK11" s="175">
        <f>removals!V238</f>
        <v>13.5</v>
      </c>
      <c r="AL11" s="175">
        <v>14.5</v>
      </c>
      <c r="AM11" s="175">
        <f>removals!V239</f>
        <v>16.399999999999999</v>
      </c>
      <c r="AN11" s="175">
        <f>AM11</f>
        <v>16.399999999999999</v>
      </c>
      <c r="AO11" s="175">
        <f>removals!V240</f>
        <v>18</v>
      </c>
      <c r="AP11" s="175">
        <v>17</v>
      </c>
      <c r="AQ11" s="175">
        <f>removals!V241</f>
        <v>16</v>
      </c>
      <c r="AR11" s="175">
        <f>removals!V242</f>
        <v>13.5</v>
      </c>
      <c r="AS11" s="175">
        <v>11</v>
      </c>
      <c r="AT11" s="175">
        <f>removals!V243</f>
        <v>11.7</v>
      </c>
      <c r="AU11" s="175">
        <v>11.7</v>
      </c>
      <c r="AV11" s="175">
        <f>removals!V244</f>
        <v>11.5</v>
      </c>
      <c r="AW11" s="175">
        <v>11</v>
      </c>
      <c r="AX11" s="175">
        <f>removals!V245</f>
        <v>15</v>
      </c>
      <c r="AY11" s="175">
        <v>16</v>
      </c>
      <c r="AZ11" s="175">
        <f>removals!$V246</f>
        <v>15</v>
      </c>
      <c r="BA11" s="175">
        <v>15</v>
      </c>
      <c r="BB11" s="175">
        <f>removals!$V247</f>
        <v>14.6</v>
      </c>
      <c r="BC11" s="175">
        <v>15.6</v>
      </c>
    </row>
    <row r="12" spans="1:55">
      <c r="A12" s="129" t="s">
        <v>186</v>
      </c>
      <c r="B12" s="130">
        <v>7.68</v>
      </c>
      <c r="C12" s="130">
        <v>7.2</v>
      </c>
      <c r="D12" s="131">
        <v>9</v>
      </c>
      <c r="E12" s="141">
        <f>removals!P224</f>
        <v>8.8000000000000007</v>
      </c>
      <c r="F12" s="143">
        <f t="shared" si="0"/>
        <v>0.19999999999999929</v>
      </c>
      <c r="G12" s="141">
        <v>10</v>
      </c>
      <c r="H12" s="141">
        <f>removals!P225</f>
        <v>9</v>
      </c>
      <c r="I12" s="113">
        <f t="shared" si="1"/>
        <v>1</v>
      </c>
      <c r="J12" s="156">
        <f t="shared" si="2"/>
        <v>0.1111111111111111</v>
      </c>
      <c r="K12" s="141">
        <v>8</v>
      </c>
      <c r="L12" s="141">
        <f>removals!P226</f>
        <v>10</v>
      </c>
      <c r="M12" s="141">
        <v>9</v>
      </c>
      <c r="N12" s="141">
        <f>removals!P227</f>
        <v>8.1999999999999993</v>
      </c>
      <c r="O12" s="141">
        <f t="shared" si="3"/>
        <v>0.80000000000000071</v>
      </c>
      <c r="P12" s="141">
        <v>9</v>
      </c>
      <c r="Q12" s="141">
        <f>removals!P228</f>
        <v>7</v>
      </c>
      <c r="R12" s="141">
        <v>9</v>
      </c>
      <c r="S12" s="141">
        <f>removals!P229</f>
        <v>8</v>
      </c>
      <c r="T12" s="141">
        <v>8</v>
      </c>
      <c r="U12" s="141">
        <f>removals!P230</f>
        <v>9</v>
      </c>
      <c r="V12" s="141">
        <f>U12</f>
        <v>9</v>
      </c>
      <c r="W12" s="141">
        <f>removals!P231</f>
        <v>7.5</v>
      </c>
      <c r="X12" s="141">
        <v>8.5</v>
      </c>
      <c r="Y12" s="141">
        <f>removals!P232</f>
        <v>8</v>
      </c>
      <c r="Z12" s="141">
        <v>8</v>
      </c>
      <c r="AA12" s="141">
        <f>removals!P233</f>
        <v>9</v>
      </c>
      <c r="AB12" s="141">
        <v>9.5</v>
      </c>
      <c r="AC12" s="141">
        <f>removals!P234</f>
        <v>9</v>
      </c>
      <c r="AD12" s="141">
        <v>9</v>
      </c>
      <c r="AE12" s="141">
        <f>removals!P235</f>
        <v>8.5</v>
      </c>
      <c r="AF12" s="141">
        <v>9</v>
      </c>
      <c r="AG12" s="141">
        <f>removals!P236</f>
        <v>7</v>
      </c>
      <c r="AH12" s="141">
        <v>8</v>
      </c>
      <c r="AI12" s="141">
        <f>removals!P237</f>
        <v>9</v>
      </c>
      <c r="AJ12" s="141">
        <v>9.5</v>
      </c>
      <c r="AK12" s="141">
        <f>removals!P238</f>
        <v>10.5</v>
      </c>
      <c r="AL12" s="141">
        <v>9.5</v>
      </c>
      <c r="AM12" s="141">
        <f>removals!P239</f>
        <v>8.5</v>
      </c>
      <c r="AN12" s="141">
        <f>AM12</f>
        <v>8.5</v>
      </c>
      <c r="AO12" s="141">
        <f>removals!P240</f>
        <v>6.3</v>
      </c>
      <c r="AP12" s="141">
        <v>7</v>
      </c>
      <c r="AQ12" s="141">
        <f>removals!P241</f>
        <v>9</v>
      </c>
      <c r="AR12" s="141">
        <f>removals!P242</f>
        <v>8</v>
      </c>
      <c r="AS12" s="141">
        <v>8</v>
      </c>
      <c r="AT12" s="141">
        <f>removals!P243</f>
        <v>8</v>
      </c>
      <c r="AU12" s="141">
        <v>8</v>
      </c>
      <c r="AV12" s="141">
        <f>removals!P244</f>
        <v>10</v>
      </c>
      <c r="AW12" s="141">
        <v>7</v>
      </c>
      <c r="AX12" s="141">
        <f>removals!P245</f>
        <v>7</v>
      </c>
      <c r="AY12" s="141">
        <v>7</v>
      </c>
      <c r="AZ12" s="141">
        <f>removals!$P246</f>
        <v>7</v>
      </c>
      <c r="BA12" s="141">
        <v>8.5</v>
      </c>
      <c r="BB12" s="141">
        <f>removals!$P247</f>
        <v>8</v>
      </c>
      <c r="BC12" s="141">
        <v>9</v>
      </c>
    </row>
    <row r="13" spans="1:55" s="163" customFormat="1" ht="15.75" thickBot="1">
      <c r="A13" s="135" t="s">
        <v>74</v>
      </c>
      <c r="B13" s="138">
        <v>14.69</v>
      </c>
      <c r="C13" s="138">
        <v>16.399999999999999</v>
      </c>
      <c r="D13" s="137">
        <v>18</v>
      </c>
      <c r="E13" s="176">
        <f>removals!G224</f>
        <v>19.5</v>
      </c>
      <c r="F13" s="144">
        <f t="shared" si="0"/>
        <v>-1.5</v>
      </c>
      <c r="G13" s="176">
        <v>19</v>
      </c>
      <c r="H13" s="176">
        <f>removals!G225</f>
        <v>17</v>
      </c>
      <c r="I13" s="161">
        <f t="shared" si="1"/>
        <v>2</v>
      </c>
      <c r="J13" s="162">
        <f t="shared" si="2"/>
        <v>0.11764705882352941</v>
      </c>
      <c r="K13" s="176">
        <v>17</v>
      </c>
      <c r="L13" s="176">
        <f>removals!G226</f>
        <v>19</v>
      </c>
      <c r="M13" s="176">
        <v>17</v>
      </c>
      <c r="N13" s="176">
        <f>removals!G227</f>
        <v>16.5</v>
      </c>
      <c r="O13" s="176">
        <f t="shared" si="3"/>
        <v>0.5</v>
      </c>
      <c r="P13" s="176">
        <v>15.4</v>
      </c>
      <c r="Q13" s="176">
        <f>removals!G228</f>
        <v>15.5</v>
      </c>
      <c r="R13" s="176">
        <v>16.5</v>
      </c>
      <c r="S13" s="176">
        <f>removals!G229</f>
        <v>16.2</v>
      </c>
      <c r="T13" s="176">
        <v>16.2</v>
      </c>
      <c r="U13" s="176">
        <f>removals!G230</f>
        <v>13.5</v>
      </c>
      <c r="V13" s="176">
        <v>16</v>
      </c>
      <c r="W13" s="176">
        <f>removals!G231</f>
        <v>15.7</v>
      </c>
      <c r="X13" s="176">
        <v>16.5</v>
      </c>
      <c r="Y13" s="176">
        <f>removals!G232</f>
        <v>15</v>
      </c>
      <c r="Z13" s="176">
        <v>15</v>
      </c>
      <c r="AA13" s="176">
        <f>removals!G233</f>
        <v>17</v>
      </c>
      <c r="AB13" s="176">
        <v>17.5</v>
      </c>
      <c r="AC13" s="176">
        <f>removals!G234</f>
        <v>17.100000000000001</v>
      </c>
      <c r="AD13" s="176">
        <v>17.100000000000001</v>
      </c>
      <c r="AE13" s="176">
        <f>removals!G235</f>
        <v>20</v>
      </c>
      <c r="AF13" s="176">
        <v>19</v>
      </c>
      <c r="AG13" s="176">
        <f>removals!G236</f>
        <v>16</v>
      </c>
      <c r="AH13" s="176">
        <v>16</v>
      </c>
      <c r="AI13" s="176">
        <f>removals!G237</f>
        <v>17.2</v>
      </c>
      <c r="AJ13" s="176">
        <v>17</v>
      </c>
      <c r="AK13" s="176">
        <f>removals!G238</f>
        <v>15.7</v>
      </c>
      <c r="AL13" s="176">
        <v>16</v>
      </c>
      <c r="AM13" s="176">
        <f>removals!G239</f>
        <v>16</v>
      </c>
      <c r="AN13" s="176">
        <f>AM13</f>
        <v>16</v>
      </c>
      <c r="AO13" s="176">
        <f>removals!G240</f>
        <v>16.600000000000001</v>
      </c>
      <c r="AP13" s="176">
        <v>16</v>
      </c>
      <c r="AQ13" s="176">
        <f>removals!G241</f>
        <v>15</v>
      </c>
      <c r="AR13" s="176">
        <f>removals!G242</f>
        <v>13.5</v>
      </c>
      <c r="AS13" s="176">
        <v>14</v>
      </c>
      <c r="AT13" s="176">
        <f>removals!G243</f>
        <v>13</v>
      </c>
      <c r="AU13" s="176">
        <v>13.5</v>
      </c>
      <c r="AV13" s="176">
        <f>removals!G244</f>
        <v>15</v>
      </c>
      <c r="AW13" s="176">
        <v>14</v>
      </c>
      <c r="AX13" s="176">
        <f>removals!G245</f>
        <v>17</v>
      </c>
      <c r="AY13" s="176">
        <v>15</v>
      </c>
      <c r="AZ13" s="176">
        <f>removals!$G246</f>
        <v>15.5</v>
      </c>
      <c r="BA13" s="176">
        <v>15.5</v>
      </c>
      <c r="BB13" s="176">
        <f>removals!$G247</f>
        <v>17</v>
      </c>
      <c r="BC13" s="176">
        <v>17</v>
      </c>
    </row>
    <row r="14" spans="1:55" s="184" customFormat="1" ht="15.75" thickBot="1">
      <c r="A14" s="177" t="s">
        <v>199</v>
      </c>
      <c r="B14" s="178"/>
      <c r="C14" s="178"/>
      <c r="D14" s="179"/>
      <c r="E14" s="180">
        <f>SUM(E11:E13)</f>
        <v>35.299999999999997</v>
      </c>
      <c r="F14" s="181"/>
      <c r="G14" s="180">
        <f>SUM(G11:G13)</f>
        <v>39</v>
      </c>
      <c r="H14" s="180">
        <f>SUM(H11:H13)</f>
        <v>37.5</v>
      </c>
      <c r="I14" s="182"/>
      <c r="J14" s="183"/>
      <c r="K14" s="180">
        <f>SUM(K11:K13)</f>
        <v>33</v>
      </c>
      <c r="L14" s="180">
        <f>SUM(L11:L13)</f>
        <v>39</v>
      </c>
      <c r="M14" s="180">
        <f>SUM(M11:M13)</f>
        <v>37.85</v>
      </c>
      <c r="N14" s="180">
        <f>SUM(N11:N13)</f>
        <v>37.700000000000003</v>
      </c>
      <c r="O14" s="180">
        <f t="shared" si="3"/>
        <v>0.14999999999999858</v>
      </c>
      <c r="P14" s="180">
        <f t="shared" ref="P14:BA14" si="6">SUM(P11:P13)</f>
        <v>37.799999999999997</v>
      </c>
      <c r="Q14" s="180">
        <f t="shared" si="6"/>
        <v>35.5</v>
      </c>
      <c r="R14" s="180">
        <f t="shared" si="6"/>
        <v>38.5</v>
      </c>
      <c r="S14" s="180">
        <f t="shared" si="6"/>
        <v>36.200000000000003</v>
      </c>
      <c r="T14" s="180">
        <f t="shared" si="6"/>
        <v>36.200000000000003</v>
      </c>
      <c r="U14" s="180">
        <f t="shared" si="6"/>
        <v>35.5</v>
      </c>
      <c r="V14" s="180">
        <f t="shared" si="6"/>
        <v>38.5</v>
      </c>
      <c r="W14" s="180">
        <f t="shared" si="6"/>
        <v>33.4</v>
      </c>
      <c r="X14" s="180">
        <f t="shared" si="6"/>
        <v>36.5</v>
      </c>
      <c r="Y14" s="180">
        <f t="shared" si="6"/>
        <v>34.700000000000003</v>
      </c>
      <c r="Z14" s="180">
        <f t="shared" si="6"/>
        <v>34.5</v>
      </c>
      <c r="AA14" s="180">
        <f t="shared" si="6"/>
        <v>40.5</v>
      </c>
      <c r="AB14" s="180">
        <f t="shared" si="6"/>
        <v>38</v>
      </c>
      <c r="AC14" s="180">
        <f t="shared" si="6"/>
        <v>43.6</v>
      </c>
      <c r="AD14" s="180">
        <f t="shared" si="6"/>
        <v>43.1</v>
      </c>
      <c r="AE14" s="180">
        <f t="shared" si="6"/>
        <v>45.5</v>
      </c>
      <c r="AF14" s="180">
        <f t="shared" si="6"/>
        <v>41</v>
      </c>
      <c r="AG14" s="180">
        <f t="shared" si="6"/>
        <v>40</v>
      </c>
      <c r="AH14" s="180">
        <f t="shared" si="6"/>
        <v>36</v>
      </c>
      <c r="AI14" s="180">
        <f t="shared" si="6"/>
        <v>38</v>
      </c>
      <c r="AJ14" s="180">
        <f t="shared" si="6"/>
        <v>39.5</v>
      </c>
      <c r="AK14" s="180">
        <f t="shared" si="6"/>
        <v>39.700000000000003</v>
      </c>
      <c r="AL14" s="180">
        <f t="shared" si="6"/>
        <v>40</v>
      </c>
      <c r="AM14" s="180">
        <f t="shared" si="6"/>
        <v>40.9</v>
      </c>
      <c r="AN14" s="180">
        <f t="shared" si="6"/>
        <v>40.9</v>
      </c>
      <c r="AO14" s="180">
        <f t="shared" si="6"/>
        <v>40.900000000000006</v>
      </c>
      <c r="AP14" s="180">
        <f t="shared" si="6"/>
        <v>40</v>
      </c>
      <c r="AQ14" s="180">
        <f t="shared" si="6"/>
        <v>40</v>
      </c>
      <c r="AR14" s="180">
        <f t="shared" si="6"/>
        <v>35</v>
      </c>
      <c r="AS14" s="180">
        <f t="shared" si="6"/>
        <v>33</v>
      </c>
      <c r="AT14" s="180">
        <f t="shared" si="6"/>
        <v>32.700000000000003</v>
      </c>
      <c r="AU14" s="180">
        <f t="shared" si="6"/>
        <v>33.200000000000003</v>
      </c>
      <c r="AV14" s="180">
        <f t="shared" si="6"/>
        <v>36.5</v>
      </c>
      <c r="AW14" s="180">
        <f t="shared" si="6"/>
        <v>32</v>
      </c>
      <c r="AX14" s="180">
        <f t="shared" si="6"/>
        <v>39</v>
      </c>
      <c r="AY14" s="180">
        <f t="shared" si="6"/>
        <v>38</v>
      </c>
      <c r="AZ14" s="180">
        <f t="shared" si="6"/>
        <v>37.5</v>
      </c>
      <c r="BA14" s="180">
        <f t="shared" si="6"/>
        <v>39</v>
      </c>
      <c r="BB14" s="180">
        <f>SUM(BB11:BB13)</f>
        <v>39.6</v>
      </c>
      <c r="BC14" s="180">
        <f>SUM(BC11:BC13)</f>
        <v>41.6</v>
      </c>
    </row>
    <row r="15" spans="1:55">
      <c r="A15" s="132" t="s">
        <v>63</v>
      </c>
      <c r="B15" s="133">
        <v>8.83</v>
      </c>
      <c r="C15" s="133">
        <v>12</v>
      </c>
      <c r="D15" s="134">
        <v>12.5</v>
      </c>
      <c r="E15" s="142">
        <f>removals!O224</f>
        <v>11.5</v>
      </c>
      <c r="F15" s="143">
        <f t="shared" si="0"/>
        <v>1</v>
      </c>
      <c r="G15" s="142">
        <v>12.5</v>
      </c>
      <c r="H15" s="142">
        <f>removals!O225</f>
        <v>12</v>
      </c>
      <c r="I15" s="113">
        <f t="shared" si="1"/>
        <v>0.5</v>
      </c>
      <c r="J15" s="156">
        <f t="shared" si="2"/>
        <v>4.1666666666666664E-2</v>
      </c>
      <c r="K15" s="142">
        <v>12</v>
      </c>
      <c r="L15" s="142">
        <f>removals!O226</f>
        <v>12</v>
      </c>
      <c r="M15" s="142">
        <v>12</v>
      </c>
      <c r="N15" s="142">
        <f>removals!O227</f>
        <v>11.2</v>
      </c>
      <c r="O15" s="142">
        <f t="shared" si="3"/>
        <v>0.80000000000000071</v>
      </c>
      <c r="P15" s="142">
        <v>10</v>
      </c>
      <c r="Q15" s="142">
        <f>removals!O228</f>
        <v>11.2</v>
      </c>
      <c r="R15" s="142">
        <v>11</v>
      </c>
      <c r="S15" s="142">
        <f>removals!O229</f>
        <v>12</v>
      </c>
      <c r="T15" s="142">
        <v>12</v>
      </c>
      <c r="U15" s="142">
        <f>removals!O230</f>
        <v>11</v>
      </c>
      <c r="V15" s="142">
        <v>11</v>
      </c>
      <c r="W15" s="142">
        <f>removals!O231</f>
        <v>12</v>
      </c>
      <c r="X15" s="142">
        <v>12</v>
      </c>
      <c r="Y15" s="142">
        <f>removals!O232</f>
        <v>11.5</v>
      </c>
      <c r="Z15" s="142">
        <v>11.5</v>
      </c>
      <c r="AA15" s="142">
        <f>removals!O233</f>
        <v>11.2</v>
      </c>
      <c r="AB15" s="142">
        <v>11.2</v>
      </c>
      <c r="AC15" s="142">
        <f>removals!O234</f>
        <v>12</v>
      </c>
      <c r="AD15" s="142">
        <v>11.5</v>
      </c>
      <c r="AE15" s="142">
        <f>removals!O235</f>
        <v>12</v>
      </c>
      <c r="AF15" s="142">
        <v>12</v>
      </c>
      <c r="AG15" s="142">
        <f>removals!O236</f>
        <v>12</v>
      </c>
      <c r="AH15" s="142">
        <v>11.5</v>
      </c>
      <c r="AI15" s="142">
        <f>removals!O237</f>
        <v>11</v>
      </c>
      <c r="AJ15" s="142">
        <v>11</v>
      </c>
      <c r="AK15" s="142">
        <f>removals!O238</f>
        <v>11.6</v>
      </c>
      <c r="AL15" s="142">
        <v>11.4</v>
      </c>
      <c r="AM15" s="142">
        <f>removals!O239</f>
        <v>11</v>
      </c>
      <c r="AN15" s="142">
        <v>11</v>
      </c>
      <c r="AO15" s="142">
        <f>removals!O240</f>
        <v>11.2</v>
      </c>
      <c r="AP15" s="142">
        <v>11.4</v>
      </c>
      <c r="AQ15" s="142">
        <f>removals!O241</f>
        <v>12</v>
      </c>
      <c r="AR15" s="142">
        <f>removals!O242</f>
        <v>12</v>
      </c>
      <c r="AS15" s="142">
        <v>12</v>
      </c>
      <c r="AT15" s="142">
        <f>removals!O243</f>
        <v>12.5</v>
      </c>
      <c r="AU15" s="142">
        <v>12.3</v>
      </c>
      <c r="AV15" s="142">
        <f>removals!O244</f>
        <v>10.1</v>
      </c>
      <c r="AW15" s="142">
        <v>10.7</v>
      </c>
      <c r="AX15" s="142">
        <f>removals!O245</f>
        <v>9</v>
      </c>
      <c r="AY15" s="142">
        <v>9</v>
      </c>
      <c r="AZ15" s="142">
        <f>removals!$O246</f>
        <v>8</v>
      </c>
      <c r="BA15" s="142">
        <v>8</v>
      </c>
      <c r="BB15" s="142">
        <f>removals!$O247</f>
        <v>10</v>
      </c>
      <c r="BC15" s="142">
        <v>10</v>
      </c>
    </row>
    <row r="16" spans="1:55">
      <c r="A16" s="132" t="s">
        <v>195</v>
      </c>
      <c r="B16" s="133">
        <v>10.62</v>
      </c>
      <c r="C16" s="133">
        <v>12</v>
      </c>
      <c r="D16" s="134">
        <v>13</v>
      </c>
      <c r="E16" s="142">
        <v>13</v>
      </c>
      <c r="F16" s="143">
        <f t="shared" si="0"/>
        <v>0</v>
      </c>
      <c r="G16" s="142">
        <v>12.5</v>
      </c>
      <c r="H16" s="142">
        <f>removals!J225</f>
        <v>11</v>
      </c>
      <c r="I16" s="113">
        <f t="shared" si="1"/>
        <v>1.5</v>
      </c>
      <c r="J16" s="156">
        <f t="shared" si="2"/>
        <v>0.13636363636363635</v>
      </c>
      <c r="K16" s="142">
        <v>10</v>
      </c>
      <c r="L16" s="142">
        <f>removals!J226</f>
        <v>11</v>
      </c>
      <c r="M16" s="142">
        <v>11</v>
      </c>
      <c r="N16" s="142">
        <f>removals!J227</f>
        <v>11</v>
      </c>
      <c r="O16" s="142">
        <f t="shared" si="3"/>
        <v>0</v>
      </c>
      <c r="P16" s="142">
        <v>11</v>
      </c>
      <c r="Q16" s="142">
        <f>removals!J228</f>
        <v>12.6</v>
      </c>
      <c r="R16" s="142">
        <v>11.5</v>
      </c>
      <c r="S16" s="142">
        <f>removals!J229</f>
        <v>15</v>
      </c>
      <c r="T16" s="142">
        <v>12</v>
      </c>
      <c r="U16" s="142">
        <f>removals!J230</f>
        <v>14</v>
      </c>
      <c r="V16" s="142">
        <v>14</v>
      </c>
      <c r="W16" s="142">
        <f>removals!J231</f>
        <v>13</v>
      </c>
      <c r="X16" s="142">
        <v>14</v>
      </c>
      <c r="Y16" s="142">
        <f>removals!J232</f>
        <v>12.5</v>
      </c>
      <c r="Z16" s="142">
        <v>13</v>
      </c>
      <c r="AA16" s="142">
        <f>removals!J233</f>
        <v>13</v>
      </c>
      <c r="AB16" s="142">
        <v>13.5</v>
      </c>
      <c r="AC16" s="142">
        <f>removals!J234</f>
        <v>13.5</v>
      </c>
      <c r="AD16" s="142">
        <v>13.5</v>
      </c>
      <c r="AE16" s="142">
        <f>removals!J235</f>
        <v>14</v>
      </c>
      <c r="AF16" s="142">
        <v>12</v>
      </c>
      <c r="AG16" s="142">
        <f>removals!J236</f>
        <v>13</v>
      </c>
      <c r="AH16" s="142">
        <v>13.5</v>
      </c>
      <c r="AI16" s="142">
        <f>removals!J237</f>
        <v>14.5</v>
      </c>
      <c r="AJ16" s="142">
        <v>14</v>
      </c>
      <c r="AK16" s="142">
        <f>removals!J238</f>
        <v>13</v>
      </c>
      <c r="AL16" s="142">
        <v>14</v>
      </c>
      <c r="AM16" s="142">
        <f>removals!J239</f>
        <v>12.5</v>
      </c>
      <c r="AN16" s="142">
        <v>13</v>
      </c>
      <c r="AO16" s="142">
        <f>removals!J240</f>
        <v>12.8</v>
      </c>
      <c r="AP16" s="142">
        <v>14.5</v>
      </c>
      <c r="AQ16" s="142">
        <f>removals!J241</f>
        <v>12.5</v>
      </c>
      <c r="AR16" s="142">
        <f>removals!J242</f>
        <v>13.6</v>
      </c>
      <c r="AS16" s="142">
        <v>13.5</v>
      </c>
      <c r="AT16" s="142">
        <f>removals!J243</f>
        <v>13</v>
      </c>
      <c r="AU16" s="142">
        <v>13.5</v>
      </c>
      <c r="AV16" s="142">
        <f>removals!J244</f>
        <v>13.8</v>
      </c>
      <c r="AW16" s="142">
        <v>13.5</v>
      </c>
      <c r="AX16" s="142">
        <f>removals!J245</f>
        <v>13</v>
      </c>
      <c r="AY16" s="142">
        <v>13.5</v>
      </c>
      <c r="AZ16" s="142">
        <f>removals!$J246</f>
        <v>13.3</v>
      </c>
      <c r="BA16" s="142">
        <v>13.5</v>
      </c>
      <c r="BB16" s="142">
        <f>removals!$J247</f>
        <v>15</v>
      </c>
      <c r="BC16" s="142">
        <v>14</v>
      </c>
    </row>
    <row r="17" spans="1:55" s="163" customFormat="1" ht="15.75" thickBot="1">
      <c r="A17" s="135" t="s">
        <v>202</v>
      </c>
      <c r="B17" s="136">
        <f>SUM(B2:B16)</f>
        <v>209.10000000000002</v>
      </c>
      <c r="C17" s="136">
        <f>SUM(C2:C15)</f>
        <v>204.3</v>
      </c>
      <c r="D17" s="137">
        <f>SUM(D2:D16)</f>
        <v>215.3</v>
      </c>
      <c r="E17" s="137">
        <f>SUM(E2:E16)-E5-E10-E14</f>
        <v>220.19999999999993</v>
      </c>
      <c r="F17" s="144">
        <f t="shared" si="0"/>
        <v>-4.8999999999999204</v>
      </c>
      <c r="G17" s="137">
        <f>SUM(G2:G16)-G5-G10-G14</f>
        <v>207.26</v>
      </c>
      <c r="H17" s="137">
        <f>SUM(H2:H16)-H5-H10-H14</f>
        <v>207.76999999999998</v>
      </c>
      <c r="I17" s="161">
        <f t="shared" si="1"/>
        <v>-0.50999999999999091</v>
      </c>
      <c r="J17" s="162">
        <f t="shared" si="2"/>
        <v>-2.4546373393656011E-3</v>
      </c>
      <c r="K17" s="137">
        <f>SUM(K5,K10,K14,K15,K16)</f>
        <v>229.89</v>
      </c>
      <c r="L17" s="137">
        <f>SUM(L5,L10,L14,L15,L16)</f>
        <v>222.5</v>
      </c>
      <c r="M17" s="137">
        <f>SUM(M5,M10,M14,M15,M16)</f>
        <v>229.95</v>
      </c>
      <c r="N17" s="137">
        <f>SUM(N5,N10,N14,N15,N16)</f>
        <v>231.62</v>
      </c>
      <c r="O17" s="137">
        <f t="shared" si="3"/>
        <v>-1.6700000000000159</v>
      </c>
      <c r="P17" s="137">
        <f t="shared" ref="P17:AZ17" si="7">SUM(P5,P10,P14,P15,P16)</f>
        <v>228.8</v>
      </c>
      <c r="Q17" s="137">
        <f t="shared" si="7"/>
        <v>223.00999999999996</v>
      </c>
      <c r="R17" s="137">
        <f t="shared" si="7"/>
        <v>228.3</v>
      </c>
      <c r="S17" s="137">
        <f t="shared" si="7"/>
        <v>225.52999999999997</v>
      </c>
      <c r="T17" s="137">
        <f t="shared" si="7"/>
        <v>208.2</v>
      </c>
      <c r="U17" s="137">
        <f t="shared" si="7"/>
        <v>220.64</v>
      </c>
      <c r="V17" s="137">
        <f t="shared" si="7"/>
        <v>198</v>
      </c>
      <c r="W17" s="137">
        <f t="shared" si="7"/>
        <v>191.3</v>
      </c>
      <c r="X17" s="137">
        <f t="shared" si="7"/>
        <v>222.5</v>
      </c>
      <c r="Y17" s="137">
        <f t="shared" si="7"/>
        <v>219</v>
      </c>
      <c r="Z17" s="137">
        <f t="shared" si="7"/>
        <v>224</v>
      </c>
      <c r="AA17" s="137">
        <f t="shared" si="7"/>
        <v>231.6</v>
      </c>
      <c r="AB17" s="137">
        <f t="shared" si="7"/>
        <v>228.2</v>
      </c>
      <c r="AC17" s="137">
        <f t="shared" si="7"/>
        <v>237.84</v>
      </c>
      <c r="AD17" s="137">
        <f t="shared" si="7"/>
        <v>236.79999999999998</v>
      </c>
      <c r="AE17" s="137">
        <f t="shared" si="7"/>
        <v>236.9</v>
      </c>
      <c r="AF17" s="137">
        <f t="shared" si="7"/>
        <v>231.5</v>
      </c>
      <c r="AG17" s="137">
        <f t="shared" si="7"/>
        <v>228.43</v>
      </c>
      <c r="AH17" s="137">
        <f t="shared" si="7"/>
        <v>227.9</v>
      </c>
      <c r="AI17" s="137">
        <f t="shared" si="7"/>
        <v>232.8</v>
      </c>
      <c r="AJ17" s="137">
        <f t="shared" si="7"/>
        <v>231.5</v>
      </c>
      <c r="AK17" s="137">
        <f t="shared" si="7"/>
        <v>230.19999999999996</v>
      </c>
      <c r="AL17" s="137">
        <f t="shared" si="7"/>
        <v>231.9</v>
      </c>
      <c r="AM17" s="137">
        <f t="shared" si="7"/>
        <v>229.42</v>
      </c>
      <c r="AN17" s="137">
        <f t="shared" si="7"/>
        <v>226.9</v>
      </c>
      <c r="AO17" s="137">
        <f t="shared" si="7"/>
        <v>227.06</v>
      </c>
      <c r="AP17" s="137">
        <f t="shared" si="7"/>
        <v>205.9</v>
      </c>
      <c r="AQ17" s="137">
        <f t="shared" si="7"/>
        <v>208.84</v>
      </c>
      <c r="AR17" s="137">
        <f t="shared" si="7"/>
        <v>221.9</v>
      </c>
      <c r="AS17" s="137">
        <f t="shared" si="7"/>
        <v>210.5</v>
      </c>
      <c r="AT17" s="137">
        <f t="shared" si="7"/>
        <v>221.10000000000002</v>
      </c>
      <c r="AU17" s="137">
        <f t="shared" si="7"/>
        <v>213</v>
      </c>
      <c r="AV17" s="137">
        <f t="shared" si="7"/>
        <v>221.03</v>
      </c>
      <c r="AW17" s="137">
        <f t="shared" si="7"/>
        <v>221.2</v>
      </c>
      <c r="AX17" s="137">
        <f t="shared" si="7"/>
        <v>223.63</v>
      </c>
      <c r="AY17" s="137">
        <f t="shared" si="7"/>
        <v>228.8</v>
      </c>
      <c r="AZ17" s="137">
        <f t="shared" si="7"/>
        <v>223.33</v>
      </c>
      <c r="BA17" s="137">
        <f>SUM(BA5,BA10,BA14,BA15,BA16)</f>
        <v>223.5</v>
      </c>
      <c r="BB17" s="137">
        <f>SUM(BB5,BB10,BB14,BB15,BB16)</f>
        <v>223.54</v>
      </c>
      <c r="BC17" s="137">
        <f>SUM(BC5,BC10,BC14,BC15,BC16)</f>
        <v>229.6</v>
      </c>
    </row>
    <row r="18" spans="1:55" s="163" customFormat="1" ht="15.75" thickBot="1">
      <c r="A18" s="135" t="s">
        <v>294</v>
      </c>
      <c r="B18" s="136"/>
      <c r="C18" s="136"/>
      <c r="D18" s="137"/>
      <c r="E18" s="137"/>
      <c r="F18" s="144"/>
      <c r="G18" s="137"/>
      <c r="H18" s="137"/>
      <c r="I18" s="161"/>
      <c r="J18" s="162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>
        <f>U19-U17</f>
        <v>89.950000000000045</v>
      </c>
      <c r="V18" s="137"/>
      <c r="W18" s="137">
        <f>W19-W17</f>
        <v>89.049999999999955</v>
      </c>
      <c r="X18" s="137"/>
      <c r="Y18" s="137">
        <f>Y19-Y17</f>
        <v>91.87</v>
      </c>
      <c r="Z18" s="137"/>
      <c r="AA18" s="137">
        <f>AA19-AA17</f>
        <v>84.269999999999953</v>
      </c>
      <c r="AB18" s="137"/>
      <c r="AC18" s="137">
        <f>AC19-AC17</f>
        <v>90.779999999999944</v>
      </c>
      <c r="AD18" s="137"/>
      <c r="AE18" s="137">
        <f>AE19-AE17</f>
        <v>90.460000000000065</v>
      </c>
      <c r="AF18" s="137"/>
      <c r="AG18" s="137">
        <f>AG19-AG17</f>
        <v>82.230000000000132</v>
      </c>
      <c r="AH18" s="137"/>
      <c r="AI18" s="137">
        <f>AI19-AI17</f>
        <v>92.75</v>
      </c>
      <c r="AJ18" s="137"/>
      <c r="AK18" s="137">
        <f>AK19-AK17</f>
        <v>83.630000000000081</v>
      </c>
      <c r="AL18" s="137">
        <f>AL19-AL17</f>
        <v>88.480000000000047</v>
      </c>
      <c r="AM18" s="137">
        <f>AM19-AM17</f>
        <v>88.180000000000092</v>
      </c>
      <c r="AN18" s="137">
        <f>AN19-AN17</f>
        <v>87.211411385232424</v>
      </c>
      <c r="AO18" s="137">
        <f>AO19-AO17</f>
        <v>85.830000000000155</v>
      </c>
      <c r="AP18" s="137">
        <f>AM18</f>
        <v>88.180000000000092</v>
      </c>
      <c r="AQ18" s="137">
        <f>AQ19-AQ17</f>
        <v>83.97</v>
      </c>
      <c r="AR18" s="137">
        <f>AR19-AR17</f>
        <v>95.80000000000004</v>
      </c>
      <c r="AS18" s="137">
        <f>AVERAGE(AQ18,AR18,AO18,AM18)</f>
        <v>88.445000000000078</v>
      </c>
      <c r="AT18" s="137">
        <f>AT19-AT17</f>
        <v>90.749999999999943</v>
      </c>
      <c r="AU18" s="137">
        <f>AVERAGE(AQ18:AT18)</f>
        <v>89.741250000000022</v>
      </c>
      <c r="AV18" s="137">
        <f>AV19-AV17</f>
        <v>87.260000000000076</v>
      </c>
      <c r="AW18" s="137">
        <f>AVERAGE(AS18:AV18)</f>
        <v>89.049062500000019</v>
      </c>
      <c r="AX18" s="137">
        <f>AX19-AX17</f>
        <v>89.43</v>
      </c>
      <c r="AY18" s="137">
        <f>AVERAGE(AU18:AX18)</f>
        <v>88.870078125000035</v>
      </c>
      <c r="AZ18" s="137">
        <f>AZ19-AZ17</f>
        <v>96.53</v>
      </c>
      <c r="BA18" s="137">
        <f>AVERAGE(AW18:AZ18)</f>
        <v>90.969785156250026</v>
      </c>
      <c r="BB18" s="137">
        <f>BB19-BB17</f>
        <v>93.869999999999976</v>
      </c>
      <c r="BC18" s="137">
        <f>AVERAGE(AY18:BB18)</f>
        <v>92.559965820312527</v>
      </c>
    </row>
    <row r="19" spans="1:55" s="163" customFormat="1" ht="15.75" thickBot="1">
      <c r="A19" s="135" t="s">
        <v>191</v>
      </c>
      <c r="B19" s="138">
        <v>300.44</v>
      </c>
      <c r="C19" s="138">
        <v>301.94</v>
      </c>
      <c r="D19" s="137">
        <f>D17/C17*C19</f>
        <v>318.1971708272149</v>
      </c>
      <c r="E19" s="137">
        <f>removals!AR224</f>
        <v>314.08</v>
      </c>
      <c r="F19" s="144">
        <f t="shared" si="0"/>
        <v>4.1171708272149203</v>
      </c>
      <c r="G19" s="137">
        <f>G17/E17*E19</f>
        <v>295.62316439600369</v>
      </c>
      <c r="H19" s="137">
        <f>removals!AR225</f>
        <v>296.3</v>
      </c>
      <c r="I19" s="161">
        <f t="shared" si="1"/>
        <v>-0.6768356039963237</v>
      </c>
      <c r="J19" s="162">
        <f t="shared" si="2"/>
        <v>-2.2842916098424694E-3</v>
      </c>
      <c r="K19" s="137">
        <f>SUM(K4,K6:K9,K11:K13,K15:K16)/SUM(H4,H6:H9,H11:H13,H15:H16)*H19+K2+K3-H2-H3</f>
        <v>313.27748371781598</v>
      </c>
      <c r="L19" s="137">
        <f>removals!AR226</f>
        <v>310.29200000000003</v>
      </c>
      <c r="M19" s="137">
        <f>M17/L17*L19</f>
        <v>320.68155235955055</v>
      </c>
      <c r="N19" s="137">
        <f>removals!AR227</f>
        <v>319.6699999999999</v>
      </c>
      <c r="O19" s="137">
        <f t="shared" si="3"/>
        <v>1.0115523595506488</v>
      </c>
      <c r="P19" s="137">
        <f>P17/N17*N19</f>
        <v>315.77798117606415</v>
      </c>
      <c r="Q19" s="137">
        <f>removals!AR228</f>
        <v>315.38000000000005</v>
      </c>
      <c r="R19" s="137">
        <f>R17/P17*P19</f>
        <v>315.08790691650108</v>
      </c>
      <c r="S19" s="137">
        <f>removals!AR229</f>
        <v>315.97999999999996</v>
      </c>
      <c r="T19" s="137">
        <f>(T17-T10)/(S17-S10)*(S19-S10)+T10</f>
        <v>297.17878985035782</v>
      </c>
      <c r="U19" s="137">
        <f>removals!AR230</f>
        <v>310.59000000000003</v>
      </c>
      <c r="V19" s="137">
        <f>(U19-U17)+V17</f>
        <v>287.95000000000005</v>
      </c>
      <c r="W19" s="137">
        <f>removals!AR231</f>
        <v>280.34999999999997</v>
      </c>
      <c r="X19" s="137">
        <f>X17/U17*U19</f>
        <v>313.20828045685283</v>
      </c>
      <c r="Y19" s="137">
        <f>removals!AR232</f>
        <v>310.87</v>
      </c>
      <c r="Z19" s="137">
        <f>Z17/Y17*Y19</f>
        <v>317.96748858447489</v>
      </c>
      <c r="AA19" s="137">
        <f>removals!AR233</f>
        <v>315.86999999999995</v>
      </c>
      <c r="AB19" s="137">
        <f>AB17/AA17*AA19</f>
        <v>311.23287564766832</v>
      </c>
      <c r="AC19" s="137">
        <f>removals!AR234</f>
        <v>328.61999999999995</v>
      </c>
      <c r="AD19" s="137">
        <f>AC19/AC17*AD17</f>
        <v>327.18304742684148</v>
      </c>
      <c r="AE19" s="137">
        <f>removals!AR235</f>
        <v>327.36000000000007</v>
      </c>
      <c r="AF19" s="137">
        <f>AF17/AE17*AE19</f>
        <v>319.89801604052349</v>
      </c>
      <c r="AG19" s="137">
        <f>removals!AR236</f>
        <v>310.66000000000014</v>
      </c>
      <c r="AH19" s="137">
        <f>SUM(AH5,AH10,AH15,AH16)/SUM(AG5,AG10,AG15,AG16)*AG19-4</f>
        <v>312.38090537600181</v>
      </c>
      <c r="AI19" s="137">
        <f>removals!AR237</f>
        <v>325.55</v>
      </c>
      <c r="AJ19" s="137">
        <f>AI19/AI17*AJ17</f>
        <v>323.73206615120273</v>
      </c>
      <c r="AK19" s="137">
        <f>removals!AR238</f>
        <v>313.83000000000004</v>
      </c>
      <c r="AL19" s="137">
        <f>AL17+AVERAGE(AE18,AG18,AI18)</f>
        <v>320.38000000000005</v>
      </c>
      <c r="AM19" s="137">
        <f>removals!AR239</f>
        <v>317.60000000000008</v>
      </c>
      <c r="AN19" s="137">
        <f>AM19/AM17*AN17</f>
        <v>314.11141138523243</v>
      </c>
      <c r="AO19" s="137">
        <f>removals!AR240</f>
        <v>312.89000000000016</v>
      </c>
      <c r="AP19" s="137">
        <f>SUM(AP17:AP18)</f>
        <v>294.0800000000001</v>
      </c>
      <c r="AQ19" s="137">
        <f>removals!AR241</f>
        <v>292.81</v>
      </c>
      <c r="AR19" s="137">
        <f>removals!AR242</f>
        <v>317.70000000000005</v>
      </c>
      <c r="AS19" s="137">
        <f>SUM(AS17:AS18)</f>
        <v>298.94500000000005</v>
      </c>
      <c r="AT19" s="137">
        <f>removals!AR243</f>
        <v>311.84999999999997</v>
      </c>
      <c r="AU19" s="137">
        <f>AU17+AVERAGE(AQ18:AT18)</f>
        <v>302.74125000000004</v>
      </c>
      <c r="AV19" s="137">
        <f>removals!AR244</f>
        <v>308.29000000000008</v>
      </c>
      <c r="AW19" s="137">
        <f>SUM(AW17,AW18)</f>
        <v>310.24906250000004</v>
      </c>
      <c r="AX19" s="137">
        <f>removals!AR245</f>
        <v>313.06</v>
      </c>
      <c r="AY19" s="137">
        <f>SUM(AY17,AY18)</f>
        <v>317.67007812500003</v>
      </c>
      <c r="AZ19" s="137">
        <f>removals!$AR246</f>
        <v>319.86</v>
      </c>
      <c r="BA19" s="137">
        <f>SUM(BA17,BA18)</f>
        <v>314.46978515625005</v>
      </c>
      <c r="BB19" s="137">
        <f>removals!$AR247</f>
        <v>317.40999999999997</v>
      </c>
      <c r="BC19" s="137">
        <f>SUM(BC17,BC18)</f>
        <v>322.15996582031255</v>
      </c>
    </row>
    <row r="20" spans="1:55" ht="15.75" thickBot="1"/>
    <row r="21" spans="1:55" ht="15.75" thickBot="1">
      <c r="A21" s="146" t="s">
        <v>321</v>
      </c>
      <c r="B21" s="147" t="s">
        <v>187</v>
      </c>
      <c r="C21" s="148">
        <v>43978</v>
      </c>
      <c r="D21" s="145" t="s">
        <v>192</v>
      </c>
      <c r="E21" s="145" t="s">
        <v>193</v>
      </c>
      <c r="F21" s="145" t="s">
        <v>194</v>
      </c>
      <c r="G21" s="145" t="s">
        <v>196</v>
      </c>
      <c r="H21" s="148" t="s">
        <v>197</v>
      </c>
      <c r="I21" s="148" t="s">
        <v>198</v>
      </c>
      <c r="J21" s="147"/>
      <c r="K21" s="148" t="s">
        <v>203</v>
      </c>
      <c r="L21" s="148" t="s">
        <v>204</v>
      </c>
      <c r="M21" s="148" t="s">
        <v>205</v>
      </c>
      <c r="N21" s="148" t="s">
        <v>207</v>
      </c>
      <c r="O21" s="148" t="s">
        <v>194</v>
      </c>
      <c r="P21" s="148" t="s">
        <v>206</v>
      </c>
      <c r="Q21" s="148" t="s">
        <v>208</v>
      </c>
      <c r="R21" s="148" t="s">
        <v>209</v>
      </c>
      <c r="S21" s="148" t="s">
        <v>210</v>
      </c>
      <c r="T21" s="145" t="s">
        <v>211</v>
      </c>
      <c r="U21" s="145" t="s">
        <v>213</v>
      </c>
      <c r="V21" s="145" t="s">
        <v>214</v>
      </c>
      <c r="W21" s="145" t="s">
        <v>241</v>
      </c>
      <c r="X21" s="145" t="s">
        <v>242</v>
      </c>
      <c r="Y21" s="145" t="s">
        <v>252</v>
      </c>
      <c r="Z21" s="145" t="s">
        <v>253</v>
      </c>
      <c r="AA21" s="145" t="s">
        <v>265</v>
      </c>
      <c r="AB21" s="145" t="s">
        <v>266</v>
      </c>
      <c r="AC21" s="145" t="s">
        <v>267</v>
      </c>
      <c r="AD21" s="145" t="s">
        <v>268</v>
      </c>
      <c r="AE21" s="145" t="s">
        <v>286</v>
      </c>
      <c r="AF21" s="145" t="s">
        <v>287</v>
      </c>
      <c r="AG21" s="145" t="s">
        <v>288</v>
      </c>
      <c r="AH21" s="145" t="s">
        <v>289</v>
      </c>
      <c r="AI21" s="145" t="s">
        <v>290</v>
      </c>
      <c r="AJ21" s="145" t="s">
        <v>291</v>
      </c>
      <c r="AK21" s="145" t="s">
        <v>292</v>
      </c>
      <c r="AL21" s="145" t="s">
        <v>293</v>
      </c>
      <c r="AM21" s="145" t="s">
        <v>295</v>
      </c>
      <c r="AN21" s="145" t="s">
        <v>296</v>
      </c>
      <c r="AO21" s="145" t="s">
        <v>297</v>
      </c>
      <c r="AP21" s="145" t="s">
        <v>298</v>
      </c>
      <c r="AQ21" s="145" t="s">
        <v>299</v>
      </c>
      <c r="AR21" s="145" t="s">
        <v>304</v>
      </c>
      <c r="AS21" s="145" t="s">
        <v>300</v>
      </c>
      <c r="AT21" s="145" t="s">
        <v>308</v>
      </c>
      <c r="AU21" s="145" t="s">
        <v>309</v>
      </c>
      <c r="AV21" s="145" t="s">
        <v>313</v>
      </c>
      <c r="AW21" s="145" t="s">
        <v>314</v>
      </c>
      <c r="AX21" s="145" t="s">
        <v>315</v>
      </c>
      <c r="AY21" s="145" t="s">
        <v>316</v>
      </c>
      <c r="AZ21" s="145" t="s">
        <v>317</v>
      </c>
      <c r="BA21" s="145" t="s">
        <v>318</v>
      </c>
      <c r="BB21" s="145" t="s">
        <v>319</v>
      </c>
      <c r="BC21" s="145" t="s">
        <v>320</v>
      </c>
    </row>
    <row r="22" spans="1:55">
      <c r="A22" s="149" t="s">
        <v>184</v>
      </c>
      <c r="B22" s="150"/>
      <c r="C22" s="150"/>
      <c r="D22" s="151"/>
      <c r="E22" s="152"/>
      <c r="F22" s="153"/>
      <c r="G22" s="152"/>
      <c r="H22" s="152"/>
      <c r="I22" s="154"/>
      <c r="J22" s="155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L22" s="152"/>
      <c r="AM22" s="152"/>
      <c r="AN22" s="152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AZ22" s="258">
        <f>AZ2/AY2-1</f>
        <v>-2.777777777777779E-2</v>
      </c>
      <c r="BA22" s="152"/>
      <c r="BB22" s="258">
        <f>BB2/BA2-1</f>
        <v>-8.333333333333337E-2</v>
      </c>
      <c r="BC22" s="152"/>
    </row>
    <row r="23" spans="1:55">
      <c r="A23" s="123" t="s">
        <v>66</v>
      </c>
      <c r="B23" s="124"/>
      <c r="C23" s="124"/>
      <c r="D23" s="125"/>
      <c r="E23" s="139"/>
      <c r="F23" s="143"/>
      <c r="G23" s="139"/>
      <c r="H23" s="139"/>
      <c r="I23" s="113"/>
      <c r="J23" s="156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259">
        <f t="shared" ref="AZ23:BB39" si="8">AZ3/AY3-1</f>
        <v>-9.0909090909090939E-2</v>
      </c>
      <c r="BA23" s="139"/>
      <c r="BB23" s="259">
        <f t="shared" si="8"/>
        <v>7.6923076923076872E-2</v>
      </c>
      <c r="BC23" s="139"/>
    </row>
    <row r="24" spans="1:55" ht="15.75" thickBot="1">
      <c r="A24" s="157" t="s">
        <v>158</v>
      </c>
      <c r="B24" s="158"/>
      <c r="C24" s="158"/>
      <c r="D24" s="159"/>
      <c r="E24" s="160"/>
      <c r="F24" s="144"/>
      <c r="G24" s="160"/>
      <c r="H24" s="160"/>
      <c r="I24" s="161"/>
      <c r="J24" s="162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60"/>
      <c r="AM24" s="160"/>
      <c r="AN24" s="160"/>
      <c r="AO24" s="16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260">
        <f t="shared" si="8"/>
        <v>-7.407407407407407E-2</v>
      </c>
      <c r="BA24" s="160"/>
      <c r="BB24" s="260">
        <f t="shared" si="8"/>
        <v>0</v>
      </c>
      <c r="BC24" s="160"/>
    </row>
    <row r="25" spans="1:55" ht="15.75" thickBot="1">
      <c r="A25" s="149" t="s">
        <v>200</v>
      </c>
      <c r="B25" s="150"/>
      <c r="C25" s="150"/>
      <c r="D25" s="151"/>
      <c r="E25" s="152"/>
      <c r="F25" s="153"/>
      <c r="G25" s="152"/>
      <c r="H25" s="152"/>
      <c r="I25" s="154"/>
      <c r="J25" s="155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2"/>
      <c r="AW25" s="152"/>
      <c r="AX25" s="152"/>
      <c r="AY25" s="152"/>
      <c r="AZ25" s="258">
        <f t="shared" si="8"/>
        <v>-6.25E-2</v>
      </c>
      <c r="BA25" s="152"/>
      <c r="BB25" s="258">
        <f t="shared" si="8"/>
        <v>-1.1363636363636354E-2</v>
      </c>
      <c r="BC25" s="152"/>
    </row>
    <row r="26" spans="1:55">
      <c r="A26" s="168" t="s">
        <v>73</v>
      </c>
      <c r="B26" s="169"/>
      <c r="C26" s="169"/>
      <c r="D26" s="170"/>
      <c r="E26" s="171"/>
      <c r="F26" s="153"/>
      <c r="G26" s="171"/>
      <c r="H26" s="171"/>
      <c r="I26" s="154"/>
      <c r="J26" s="155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  <c r="AL26" s="171"/>
      <c r="AM26" s="171"/>
      <c r="AN26" s="171"/>
      <c r="AO26" s="171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261">
        <f t="shared" si="8"/>
        <v>-1.2605042016806789E-2</v>
      </c>
      <c r="BA26" s="171"/>
      <c r="BB26" s="261">
        <f t="shared" si="8"/>
        <v>-6.25E-2</v>
      </c>
      <c r="BC26" s="171"/>
    </row>
    <row r="27" spans="1:55">
      <c r="A27" s="126" t="s">
        <v>72</v>
      </c>
      <c r="B27" s="127"/>
      <c r="C27" s="127"/>
      <c r="D27" s="128"/>
      <c r="E27" s="140"/>
      <c r="F27" s="143"/>
      <c r="G27" s="140"/>
      <c r="H27" s="140"/>
      <c r="I27" s="113"/>
      <c r="J27" s="156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262">
        <f t="shared" si="8"/>
        <v>5.2631578947368363E-2</v>
      </c>
      <c r="BA27" s="140"/>
      <c r="BB27" s="262">
        <f t="shared" si="8"/>
        <v>-6.6666666666666652E-2</v>
      </c>
      <c r="BC27" s="140"/>
    </row>
    <row r="28" spans="1:55">
      <c r="A28" s="126" t="s">
        <v>159</v>
      </c>
      <c r="B28" s="127"/>
      <c r="C28" s="127"/>
      <c r="D28" s="128"/>
      <c r="E28" s="140"/>
      <c r="F28" s="143"/>
      <c r="G28" s="140"/>
      <c r="H28" s="140"/>
      <c r="I28" s="113"/>
      <c r="J28" s="156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262">
        <f t="shared" si="8"/>
        <v>0.13846153846153841</v>
      </c>
      <c r="BA28" s="140"/>
      <c r="BB28" s="262">
        <f t="shared" si="8"/>
        <v>0.10714285714285721</v>
      </c>
      <c r="BC28" s="140"/>
    </row>
    <row r="29" spans="1:55" ht="15.75" thickBot="1">
      <c r="A29" s="164" t="s">
        <v>161</v>
      </c>
      <c r="B29" s="165"/>
      <c r="C29" s="165"/>
      <c r="D29" s="166"/>
      <c r="E29" s="167"/>
      <c r="F29" s="144"/>
      <c r="G29" s="167"/>
      <c r="H29" s="167"/>
      <c r="I29" s="161"/>
      <c r="J29" s="162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263">
        <f t="shared" si="8"/>
        <v>-0.10999999999999999</v>
      </c>
      <c r="BA29" s="167"/>
      <c r="BB29" s="263">
        <f t="shared" si="8"/>
        <v>-0.15142857142857136</v>
      </c>
      <c r="BC29" s="167"/>
    </row>
    <row r="30" spans="1:55" ht="15.75" thickBot="1">
      <c r="A30" s="164" t="s">
        <v>201</v>
      </c>
      <c r="B30" s="165"/>
      <c r="C30" s="165"/>
      <c r="D30" s="166"/>
      <c r="E30" s="167"/>
      <c r="F30" s="144"/>
      <c r="G30" s="167"/>
      <c r="H30" s="167"/>
      <c r="I30" s="161"/>
      <c r="J30" s="162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263">
        <f t="shared" si="8"/>
        <v>3.0843706777316848E-2</v>
      </c>
      <c r="BA30" s="167"/>
      <c r="BB30" s="263">
        <f t="shared" si="8"/>
        <v>-4.0800000000000058E-2</v>
      </c>
      <c r="BC30" s="167"/>
    </row>
    <row r="31" spans="1:55">
      <c r="A31" s="172" t="s">
        <v>185</v>
      </c>
      <c r="B31" s="173"/>
      <c r="C31" s="173"/>
      <c r="D31" s="174"/>
      <c r="E31" s="175"/>
      <c r="F31" s="153"/>
      <c r="G31" s="175"/>
      <c r="H31" s="175"/>
      <c r="I31" s="154"/>
      <c r="J31" s="15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175"/>
      <c r="AY31" s="175"/>
      <c r="AZ31" s="264">
        <f t="shared" si="8"/>
        <v>-6.25E-2</v>
      </c>
      <c r="BA31" s="175"/>
      <c r="BB31" s="264">
        <f t="shared" si="8"/>
        <v>-2.6666666666666727E-2</v>
      </c>
      <c r="BC31" s="175"/>
    </row>
    <row r="32" spans="1:55">
      <c r="A32" s="129" t="s">
        <v>186</v>
      </c>
      <c r="B32" s="130"/>
      <c r="C32" s="130"/>
      <c r="D32" s="131"/>
      <c r="E32" s="141"/>
      <c r="F32" s="143"/>
      <c r="G32" s="141"/>
      <c r="H32" s="141"/>
      <c r="I32" s="113"/>
      <c r="J32" s="156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265">
        <f t="shared" si="8"/>
        <v>0</v>
      </c>
      <c r="BA32" s="141"/>
      <c r="BB32" s="265">
        <f t="shared" si="8"/>
        <v>-5.8823529411764719E-2</v>
      </c>
      <c r="BC32" s="141"/>
    </row>
    <row r="33" spans="1:55" ht="15.75" thickBot="1">
      <c r="A33" s="135" t="s">
        <v>74</v>
      </c>
      <c r="B33" s="138"/>
      <c r="C33" s="138"/>
      <c r="D33" s="137"/>
      <c r="E33" s="176"/>
      <c r="F33" s="144"/>
      <c r="G33" s="176"/>
      <c r="H33" s="176"/>
      <c r="I33" s="161"/>
      <c r="J33" s="162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  <c r="AN33" s="176"/>
      <c r="AO33" s="176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266">
        <f t="shared" si="8"/>
        <v>3.3333333333333437E-2</v>
      </c>
      <c r="BA33" s="176"/>
      <c r="BB33" s="266">
        <f t="shared" si="8"/>
        <v>9.6774193548387011E-2</v>
      </c>
      <c r="BC33" s="176"/>
    </row>
    <row r="34" spans="1:55" ht="15.75" thickBot="1">
      <c r="A34" s="177" t="s">
        <v>199</v>
      </c>
      <c r="B34" s="178"/>
      <c r="C34" s="178"/>
      <c r="D34" s="179"/>
      <c r="E34" s="180"/>
      <c r="F34" s="181"/>
      <c r="G34" s="180"/>
      <c r="H34" s="180"/>
      <c r="I34" s="182"/>
      <c r="J34" s="183"/>
      <c r="K34" s="180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0"/>
      <c r="AE34" s="180"/>
      <c r="AF34" s="180"/>
      <c r="AG34" s="180"/>
      <c r="AH34" s="180"/>
      <c r="AI34" s="180"/>
      <c r="AJ34" s="180"/>
      <c r="AK34" s="180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0"/>
      <c r="AW34" s="180"/>
      <c r="AX34" s="180"/>
      <c r="AY34" s="180"/>
      <c r="AZ34" s="267">
        <f t="shared" si="8"/>
        <v>-1.3157894736842146E-2</v>
      </c>
      <c r="BA34" s="180"/>
      <c r="BB34" s="267">
        <f t="shared" si="8"/>
        <v>1.538461538461533E-2</v>
      </c>
      <c r="BC34" s="180"/>
    </row>
    <row r="35" spans="1:55">
      <c r="A35" s="132" t="s">
        <v>63</v>
      </c>
      <c r="B35" s="133"/>
      <c r="C35" s="133"/>
      <c r="D35" s="134"/>
      <c r="E35" s="142"/>
      <c r="F35" s="143"/>
      <c r="G35" s="142"/>
      <c r="H35" s="142"/>
      <c r="I35" s="113"/>
      <c r="J35" s="156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268">
        <f t="shared" si="8"/>
        <v>-0.11111111111111116</v>
      </c>
      <c r="BA35" s="142"/>
      <c r="BB35" s="268">
        <f t="shared" si="8"/>
        <v>0.25</v>
      </c>
      <c r="BC35" s="142"/>
    </row>
    <row r="36" spans="1:55">
      <c r="A36" s="132" t="s">
        <v>195</v>
      </c>
      <c r="B36" s="133"/>
      <c r="C36" s="133"/>
      <c r="D36" s="134"/>
      <c r="E36" s="142"/>
      <c r="F36" s="143"/>
      <c r="G36" s="142"/>
      <c r="H36" s="142"/>
      <c r="I36" s="113"/>
      <c r="J36" s="156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268">
        <f t="shared" si="8"/>
        <v>-1.4814814814814725E-2</v>
      </c>
      <c r="BA36" s="142"/>
      <c r="BB36" s="268">
        <f t="shared" si="8"/>
        <v>0.11111111111111116</v>
      </c>
      <c r="BC36" s="142"/>
    </row>
    <row r="37" spans="1:55" ht="15.75" thickBot="1">
      <c r="A37" s="135" t="s">
        <v>202</v>
      </c>
      <c r="B37" s="136"/>
      <c r="C37" s="136"/>
      <c r="D37" s="137"/>
      <c r="E37" s="137"/>
      <c r="F37" s="144"/>
      <c r="G37" s="137"/>
      <c r="H37" s="137"/>
      <c r="I37" s="161"/>
      <c r="J37" s="162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269">
        <f t="shared" si="8"/>
        <v>-2.3907342657342623E-2</v>
      </c>
      <c r="BA37" s="137"/>
      <c r="BB37" s="269">
        <f t="shared" si="8"/>
        <v>1.7897091722596237E-4</v>
      </c>
      <c r="BC37" s="137"/>
    </row>
    <row r="38" spans="1:55" ht="15.75" thickBot="1">
      <c r="A38" s="135" t="s">
        <v>294</v>
      </c>
      <c r="B38" s="136"/>
      <c r="C38" s="136"/>
      <c r="D38" s="137"/>
      <c r="E38" s="137"/>
      <c r="F38" s="144"/>
      <c r="G38" s="137"/>
      <c r="H38" s="137"/>
      <c r="I38" s="161"/>
      <c r="J38" s="162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269">
        <f t="shared" si="8"/>
        <v>8.6192361215502888E-2</v>
      </c>
      <c r="BA38" s="137"/>
      <c r="BB38" s="269">
        <f t="shared" si="8"/>
        <v>3.1881078302741228E-2</v>
      </c>
      <c r="BC38" s="137"/>
    </row>
    <row r="39" spans="1:55" ht="15.75" thickBot="1">
      <c r="A39" s="135" t="s">
        <v>191</v>
      </c>
      <c r="B39" s="138"/>
      <c r="C39" s="138"/>
      <c r="D39" s="137"/>
      <c r="E39" s="137"/>
      <c r="F39" s="144"/>
      <c r="G39" s="137"/>
      <c r="H39" s="137"/>
      <c r="I39" s="161"/>
      <c r="J39" s="162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269">
        <f t="shared" si="8"/>
        <v>6.8936989216159539E-3</v>
      </c>
      <c r="BA39" s="137"/>
      <c r="BB39" s="269">
        <f t="shared" si="8"/>
        <v>9.3497530845101373E-3</v>
      </c>
      <c r="BC39" s="137"/>
    </row>
  </sheetData>
  <conditionalFormatting sqref="F2:F19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I2:I19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J2:J19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O2:O19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F22:F3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I22:I39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J22:J39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O22:O39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C012-014A-44FC-979D-F390CFAF9D22}">
  <sheetPr codeName="Sheet2"/>
  <dimension ref="A1:GP201"/>
  <sheetViews>
    <sheetView zoomScale="80" zoomScaleNormal="80" workbookViewId="0">
      <pane xSplit="2" ySplit="2" topLeftCell="C177" activePane="bottomRight" state="frozen"/>
      <selection pane="topRight" activeCell="B1" sqref="B1"/>
      <selection pane="bottomLeft" activeCell="A2" sqref="A2"/>
      <selection pane="bottomRight" activeCell="M203" sqref="M203"/>
    </sheetView>
  </sheetViews>
  <sheetFormatPr defaultColWidth="10.140625" defaultRowHeight="15"/>
  <cols>
    <col min="1" max="1" width="7.140625" style="3" bestFit="1" customWidth="1"/>
    <col min="2" max="2" width="10.42578125" style="3" bestFit="1" customWidth="1"/>
    <col min="3" max="3" width="9" style="3" bestFit="1" customWidth="1"/>
    <col min="4" max="5" width="6.85546875" style="3" bestFit="1" customWidth="1"/>
    <col min="6" max="6" width="11.42578125" style="3" customWidth="1"/>
    <col min="7" max="7" width="7.85546875" style="77" bestFit="1" customWidth="1"/>
    <col min="8" max="8" width="6.85546875" style="77" bestFit="1" customWidth="1"/>
    <col min="9" max="9" width="9.7109375" style="80" bestFit="1" customWidth="1"/>
    <col min="10" max="10" width="7.5703125" style="80" bestFit="1" customWidth="1"/>
    <col min="11" max="11" width="11.42578125" style="9" bestFit="1" customWidth="1"/>
    <col min="12" max="12" width="6.85546875" style="80" bestFit="1" customWidth="1"/>
    <col min="13" max="13" width="7.85546875" style="77" bestFit="1" customWidth="1"/>
    <col min="14" max="14" width="9.7109375" style="3" bestFit="1" customWidth="1"/>
    <col min="15" max="15" width="9.140625" style="9" bestFit="1" customWidth="1"/>
    <col min="16" max="16" width="6.28515625" style="83" bestFit="1" customWidth="1"/>
    <col min="17" max="17" width="6.42578125" style="77" bestFit="1" customWidth="1"/>
    <col min="18" max="18" width="6.28515625" style="9" bestFit="1" customWidth="1"/>
    <col min="19" max="19" width="9.28515625" style="83" bestFit="1" customWidth="1"/>
    <col min="20" max="20" width="7.42578125" style="9" bestFit="1" customWidth="1"/>
    <col min="21" max="21" width="7.85546875" style="9" bestFit="1" customWidth="1"/>
    <col min="22" max="22" width="6.28515625" style="9" bestFit="1" customWidth="1"/>
    <col min="23" max="23" width="9.140625" style="3" bestFit="1" customWidth="1"/>
    <col min="24" max="24" width="7.28515625" style="9" bestFit="1" customWidth="1"/>
    <col min="25" max="25" width="7.42578125" style="9" bestFit="1" customWidth="1"/>
    <col min="26" max="26" width="7.5703125" style="9" bestFit="1" customWidth="1"/>
    <col min="27" max="27" width="7.42578125" style="3" bestFit="1" customWidth="1"/>
    <col min="28" max="28" width="7.140625" style="3" bestFit="1" customWidth="1"/>
    <col min="29" max="29" width="9.85546875" style="9" bestFit="1" customWidth="1"/>
    <col min="30" max="30" width="9.85546875" style="80" bestFit="1" customWidth="1"/>
    <col min="31" max="31" width="9.42578125" style="3" bestFit="1" customWidth="1"/>
    <col min="32" max="32" width="7.85546875" style="3" bestFit="1" customWidth="1"/>
    <col min="33" max="33" width="9.42578125" style="9" bestFit="1" customWidth="1"/>
    <col min="34" max="34" width="8.42578125" style="83" bestFit="1" customWidth="1"/>
    <col min="35" max="35" width="7.140625" style="3" bestFit="1" customWidth="1"/>
    <col min="36" max="36" width="8.28515625" style="3" bestFit="1" customWidth="1"/>
    <col min="37" max="37" width="9.7109375" style="3" bestFit="1" customWidth="1"/>
    <col min="38" max="38" width="6.85546875" style="77" bestFit="1" customWidth="1"/>
    <col min="39" max="39" width="7.140625" style="3" bestFit="1" customWidth="1"/>
    <col min="40" max="40" width="7.7109375" style="9" bestFit="1" customWidth="1"/>
    <col min="41" max="41" width="8.42578125" style="9" bestFit="1" customWidth="1"/>
    <col min="42" max="42" width="7.28515625" style="83" bestFit="1" customWidth="1"/>
    <col min="43" max="43" width="9.28515625" style="9" bestFit="1" customWidth="1"/>
    <col min="44" max="44" width="9.28515625" style="80" bestFit="1" customWidth="1"/>
    <col min="45" max="45" width="9.7109375" style="9" bestFit="1" customWidth="1"/>
    <col min="46" max="46" width="7.85546875" style="77" bestFit="1" customWidth="1"/>
    <col min="47" max="47" width="7.5703125" style="77" bestFit="1" customWidth="1"/>
    <col min="48" max="48" width="6.28515625" style="3" bestFit="1" customWidth="1"/>
    <col min="49" max="49" width="6.28515625" style="9" bestFit="1" customWidth="1"/>
    <col min="50" max="50" width="6.42578125" style="3" bestFit="1" customWidth="1"/>
    <col min="51" max="51" width="7.5703125" style="77" bestFit="1" customWidth="1"/>
    <col min="52" max="52" width="7.85546875" style="3" bestFit="1" customWidth="1"/>
    <col min="53" max="53" width="12.42578125" style="3" bestFit="1" customWidth="1"/>
    <col min="54" max="54" width="9.42578125" style="3" bestFit="1" customWidth="1"/>
    <col min="55" max="55" width="7.7109375" style="3" bestFit="1" customWidth="1"/>
    <col min="56" max="56" width="8.42578125" style="3" bestFit="1" customWidth="1"/>
    <col min="57" max="57" width="9.42578125" style="3" bestFit="1" customWidth="1"/>
    <col min="58" max="58" width="13.42578125" style="3" bestFit="1" customWidth="1"/>
    <col min="59" max="59" width="13.140625" style="3" bestFit="1" customWidth="1"/>
    <col min="60" max="60" width="6.42578125" style="3" bestFit="1" customWidth="1"/>
    <col min="61" max="61" width="5.42578125" style="3" bestFit="1" customWidth="1"/>
    <col min="62" max="62" width="10.42578125" style="3" bestFit="1" customWidth="1"/>
    <col min="63" max="63" width="7.42578125" style="3" bestFit="1" customWidth="1"/>
    <col min="64" max="64" width="12.28515625" style="3" bestFit="1" customWidth="1"/>
    <col min="65" max="65" width="12.28515625" style="3" customWidth="1"/>
    <col min="66" max="66" width="19.7109375" style="3" bestFit="1" customWidth="1"/>
    <col min="67" max="67" width="12.28515625" style="3" customWidth="1"/>
    <col min="68" max="68" width="22" style="3" bestFit="1" customWidth="1"/>
    <col min="69" max="69" width="10.140625" style="3"/>
    <col min="70" max="70" width="10.42578125" style="3" bestFit="1" customWidth="1"/>
    <col min="71" max="71" width="20.5703125" style="3" bestFit="1" customWidth="1"/>
    <col min="72" max="72" width="7.85546875" style="3" bestFit="1" customWidth="1"/>
    <col min="73" max="73" width="9.140625" style="3" bestFit="1" customWidth="1"/>
    <col min="74" max="74" width="11.140625" style="3" bestFit="1" customWidth="1"/>
    <col min="75" max="75" width="9.5703125" style="3" bestFit="1" customWidth="1"/>
    <col min="76" max="76" width="8.42578125" style="3" bestFit="1" customWidth="1"/>
    <col min="77" max="77" width="9.42578125" style="3" bestFit="1" customWidth="1"/>
    <col min="78" max="78" width="10.140625" style="3"/>
    <col min="79" max="79" width="37.140625" style="3" bestFit="1" customWidth="1"/>
    <col min="80" max="84" width="5.85546875" style="3" bestFit="1" customWidth="1"/>
    <col min="85" max="86" width="10.140625" style="3"/>
    <col min="87" max="87" width="21.85546875" style="3" bestFit="1" customWidth="1"/>
    <col min="88" max="91" width="4.85546875" style="3" bestFit="1" customWidth="1"/>
    <col min="92" max="93" width="10.140625" style="3"/>
    <col min="94" max="94" width="18.5703125" style="3" bestFit="1" customWidth="1"/>
    <col min="95" max="100" width="4.85546875" style="3" bestFit="1" customWidth="1"/>
    <col min="101" max="101" width="22" style="3" bestFit="1" customWidth="1"/>
    <col min="102" max="107" width="4.85546875" style="3" bestFit="1" customWidth="1"/>
    <col min="108" max="108" width="17.28515625" style="3" bestFit="1" customWidth="1"/>
    <col min="109" max="114" width="4.85546875" style="3" bestFit="1" customWidth="1"/>
    <col min="115" max="115" width="18.5703125" style="3" bestFit="1" customWidth="1"/>
    <col min="116" max="121" width="4.85546875" style="3" bestFit="1" customWidth="1"/>
    <col min="122" max="122" width="19.140625" style="3" bestFit="1" customWidth="1"/>
    <col min="123" max="127" width="4.85546875" style="3" bestFit="1" customWidth="1"/>
    <col min="128" max="129" width="10.140625" style="3"/>
    <col min="130" max="130" width="9.28515625" style="3" bestFit="1" customWidth="1"/>
    <col min="131" max="135" width="4.85546875" style="3" bestFit="1" customWidth="1"/>
    <col min="136" max="136" width="10.140625" style="3"/>
    <col min="137" max="137" width="9.42578125" style="3" bestFit="1" customWidth="1"/>
    <col min="138" max="142" width="4.85546875" style="3" bestFit="1" customWidth="1"/>
    <col min="143" max="143" width="10.140625" style="3"/>
    <col min="144" max="144" width="14.7109375" style="3" bestFit="1" customWidth="1"/>
    <col min="145" max="149" width="4.85546875" style="3" bestFit="1" customWidth="1"/>
    <col min="150" max="151" width="10.140625" style="3"/>
    <col min="152" max="152" width="14.7109375" style="3" bestFit="1" customWidth="1"/>
    <col min="153" max="154" width="4.85546875" style="3" bestFit="1" customWidth="1"/>
    <col min="155" max="155" width="5.140625" style="3" bestFit="1" customWidth="1"/>
    <col min="156" max="157" width="4.85546875" style="3" bestFit="1" customWidth="1"/>
    <col min="158" max="159" width="10.140625" style="3"/>
    <col min="160" max="160" width="12.28515625" style="3" bestFit="1" customWidth="1"/>
    <col min="161" max="165" width="4.85546875" style="3" bestFit="1" customWidth="1"/>
    <col min="166" max="167" width="10.140625" style="3"/>
    <col min="168" max="168" width="13.42578125" style="3" bestFit="1" customWidth="1"/>
    <col min="169" max="173" width="4.85546875" style="3" bestFit="1" customWidth="1"/>
    <col min="174" max="175" width="10.140625" style="3"/>
    <col min="176" max="176" width="13.42578125" style="3" bestFit="1" customWidth="1"/>
    <col min="177" max="178" width="5.5703125" style="3" bestFit="1" customWidth="1"/>
    <col min="179" max="181" width="6.7109375" style="3" bestFit="1" customWidth="1"/>
    <col min="182" max="183" width="10.140625" style="3"/>
    <col min="184" max="184" width="33.85546875" style="3" bestFit="1" customWidth="1"/>
    <col min="185" max="186" width="5.5703125" style="3" bestFit="1" customWidth="1"/>
    <col min="187" max="189" width="6.7109375" style="3" bestFit="1" customWidth="1"/>
    <col min="190" max="191" width="10.140625" style="3"/>
    <col min="192" max="192" width="33.85546875" style="3" bestFit="1" customWidth="1"/>
    <col min="193" max="194" width="5.5703125" style="3" bestFit="1" customWidth="1"/>
    <col min="195" max="197" width="6.7109375" style="3" bestFit="1" customWidth="1"/>
    <col min="198" max="16384" width="10.140625" style="3"/>
  </cols>
  <sheetData>
    <row r="1" spans="1:198">
      <c r="A1" s="3">
        <v>1</v>
      </c>
      <c r="B1" s="3">
        <v>2</v>
      </c>
      <c r="C1" s="3">
        <v>3</v>
      </c>
      <c r="D1" s="3">
        <v>4</v>
      </c>
      <c r="E1" s="3">
        <v>5</v>
      </c>
      <c r="F1" s="3">
        <v>6</v>
      </c>
      <c r="G1" s="3">
        <v>7</v>
      </c>
      <c r="H1" s="3">
        <v>8</v>
      </c>
      <c r="I1" s="3">
        <v>9</v>
      </c>
      <c r="J1" s="3">
        <v>10</v>
      </c>
      <c r="K1" s="3">
        <v>11</v>
      </c>
      <c r="L1" s="3">
        <v>12</v>
      </c>
      <c r="M1" s="3">
        <v>13</v>
      </c>
      <c r="N1" s="3">
        <v>14</v>
      </c>
      <c r="O1" s="3">
        <v>15</v>
      </c>
      <c r="P1" s="3">
        <v>16</v>
      </c>
      <c r="Q1" s="3">
        <v>17</v>
      </c>
      <c r="R1" s="3">
        <v>18</v>
      </c>
      <c r="S1" s="3">
        <v>19</v>
      </c>
      <c r="T1" s="3">
        <v>20</v>
      </c>
      <c r="U1" s="3">
        <v>21</v>
      </c>
      <c r="V1" s="3">
        <v>22</v>
      </c>
      <c r="W1" s="3">
        <v>23</v>
      </c>
      <c r="X1" s="3">
        <v>24</v>
      </c>
      <c r="Y1" s="3">
        <v>25</v>
      </c>
      <c r="Z1" s="3">
        <v>26</v>
      </c>
      <c r="AA1" s="3">
        <v>27</v>
      </c>
      <c r="AB1" s="3">
        <v>28</v>
      </c>
      <c r="AC1" s="3">
        <v>29</v>
      </c>
      <c r="AD1" s="3">
        <v>30</v>
      </c>
      <c r="AE1" s="3">
        <v>31</v>
      </c>
      <c r="AF1" s="3">
        <v>32</v>
      </c>
      <c r="AG1" s="3">
        <v>33</v>
      </c>
      <c r="AH1" s="3">
        <v>34</v>
      </c>
      <c r="AI1" s="3">
        <v>35</v>
      </c>
      <c r="AJ1" s="3">
        <v>36</v>
      </c>
      <c r="AK1" s="3">
        <v>37</v>
      </c>
      <c r="AL1" s="3">
        <v>38</v>
      </c>
      <c r="AM1" s="3">
        <v>39</v>
      </c>
      <c r="AN1" s="3">
        <v>40</v>
      </c>
      <c r="AO1" s="3">
        <v>41</v>
      </c>
      <c r="AP1" s="3">
        <v>42</v>
      </c>
      <c r="AQ1" s="3">
        <v>43</v>
      </c>
      <c r="AR1" s="3">
        <v>44</v>
      </c>
      <c r="AS1" s="3">
        <v>45</v>
      </c>
      <c r="AT1" s="3">
        <v>46</v>
      </c>
      <c r="AU1" s="3">
        <v>47</v>
      </c>
      <c r="AV1" s="3">
        <v>48</v>
      </c>
      <c r="AW1" s="3">
        <v>49</v>
      </c>
      <c r="AX1" s="3">
        <v>50</v>
      </c>
      <c r="AY1" s="3">
        <v>51</v>
      </c>
      <c r="AZ1" s="3">
        <v>52</v>
      </c>
      <c r="BA1" s="3">
        <v>53</v>
      </c>
      <c r="BB1" s="3">
        <v>54</v>
      </c>
      <c r="BC1" s="3">
        <v>55</v>
      </c>
      <c r="BD1" s="3">
        <v>56</v>
      </c>
      <c r="BE1" s="3">
        <v>57</v>
      </c>
      <c r="BF1" s="3">
        <v>58</v>
      </c>
      <c r="BG1" s="3">
        <v>59</v>
      </c>
      <c r="BH1" s="3">
        <v>60</v>
      </c>
      <c r="BI1" s="3">
        <v>61</v>
      </c>
      <c r="BJ1" s="3">
        <v>62</v>
      </c>
      <c r="BK1" s="3">
        <v>63</v>
      </c>
      <c r="BL1" s="3">
        <v>64</v>
      </c>
      <c r="BM1" s="3">
        <v>65</v>
      </c>
      <c r="BN1" s="3">
        <v>66</v>
      </c>
      <c r="BO1" s="3">
        <v>67</v>
      </c>
      <c r="BP1" s="3">
        <v>68</v>
      </c>
    </row>
    <row r="2" spans="1:198" s="18" customFormat="1" ht="30">
      <c r="C2" s="19" t="s">
        <v>42</v>
      </c>
      <c r="D2" s="19" t="s">
        <v>43</v>
      </c>
      <c r="E2" s="19" t="s">
        <v>44</v>
      </c>
      <c r="F2" s="19" t="s">
        <v>45</v>
      </c>
      <c r="G2" s="78" t="s">
        <v>0</v>
      </c>
      <c r="H2" s="78" t="s">
        <v>1</v>
      </c>
      <c r="I2" s="81" t="s">
        <v>2</v>
      </c>
      <c r="J2" s="81" t="s">
        <v>3</v>
      </c>
      <c r="K2" s="10" t="s">
        <v>4</v>
      </c>
      <c r="L2" s="81" t="s">
        <v>5</v>
      </c>
      <c r="M2" s="78" t="s">
        <v>6</v>
      </c>
      <c r="N2" s="19" t="s">
        <v>7</v>
      </c>
      <c r="O2" s="10" t="s">
        <v>8</v>
      </c>
      <c r="P2" s="84" t="s">
        <v>9</v>
      </c>
      <c r="Q2" s="78" t="s">
        <v>10</v>
      </c>
      <c r="R2" s="10" t="s">
        <v>11</v>
      </c>
      <c r="S2" s="84" t="s">
        <v>12</v>
      </c>
      <c r="T2" s="10" t="s">
        <v>13</v>
      </c>
      <c r="U2" s="10" t="s">
        <v>14</v>
      </c>
      <c r="V2" s="10" t="s">
        <v>15</v>
      </c>
      <c r="W2" s="19" t="s">
        <v>16</v>
      </c>
      <c r="X2" s="10" t="s">
        <v>17</v>
      </c>
      <c r="Y2" s="10" t="s">
        <v>18</v>
      </c>
      <c r="Z2" s="10" t="s">
        <v>19</v>
      </c>
      <c r="AA2" s="19" t="s">
        <v>20</v>
      </c>
      <c r="AB2" s="19" t="s">
        <v>21</v>
      </c>
      <c r="AC2" s="10" t="s">
        <v>22</v>
      </c>
      <c r="AD2" s="81" t="s">
        <v>23</v>
      </c>
      <c r="AE2" s="19" t="s">
        <v>24</v>
      </c>
      <c r="AF2" s="19" t="s">
        <v>25</v>
      </c>
      <c r="AG2" s="10" t="s">
        <v>26</v>
      </c>
      <c r="AH2" s="84" t="s">
        <v>27</v>
      </c>
      <c r="AI2" s="19" t="s">
        <v>46</v>
      </c>
      <c r="AJ2" s="19" t="s">
        <v>28</v>
      </c>
      <c r="AK2" s="19" t="s">
        <v>29</v>
      </c>
      <c r="AL2" s="78" t="s">
        <v>30</v>
      </c>
      <c r="AM2" s="19" t="s">
        <v>47</v>
      </c>
      <c r="AN2" s="10" t="s">
        <v>31</v>
      </c>
      <c r="AO2" s="10" t="s">
        <v>32</v>
      </c>
      <c r="AP2" s="84" t="s">
        <v>33</v>
      </c>
      <c r="AQ2" s="10" t="s">
        <v>34</v>
      </c>
      <c r="AR2" s="81" t="s">
        <v>35</v>
      </c>
      <c r="AS2" s="10" t="s">
        <v>36</v>
      </c>
      <c r="AT2" s="78" t="s">
        <v>37</v>
      </c>
      <c r="AU2" s="78" t="s">
        <v>38</v>
      </c>
      <c r="AV2" s="19" t="s">
        <v>48</v>
      </c>
      <c r="AW2" s="10" t="s">
        <v>39</v>
      </c>
      <c r="AX2" s="19" t="s">
        <v>49</v>
      </c>
      <c r="AY2" s="78" t="s">
        <v>40</v>
      </c>
      <c r="AZ2" s="59" t="s">
        <v>41</v>
      </c>
      <c r="BA2" s="90" t="s">
        <v>96</v>
      </c>
      <c r="BB2" s="91" t="s">
        <v>97</v>
      </c>
      <c r="BC2" s="91" t="s">
        <v>98</v>
      </c>
      <c r="BD2" s="91" t="s">
        <v>99</v>
      </c>
      <c r="BE2" s="91" t="s">
        <v>100</v>
      </c>
      <c r="BF2" s="18" t="s">
        <v>134</v>
      </c>
      <c r="BG2" s="18" t="s">
        <v>135</v>
      </c>
      <c r="BH2" s="18" t="s">
        <v>140</v>
      </c>
      <c r="BI2" s="18" t="s">
        <v>141</v>
      </c>
      <c r="BJ2" s="18" t="s">
        <v>142</v>
      </c>
      <c r="BK2" s="18" t="s">
        <v>146</v>
      </c>
      <c r="BL2" s="18" t="s">
        <v>147</v>
      </c>
      <c r="BM2" s="18" t="s">
        <v>301</v>
      </c>
      <c r="BN2" s="18" t="s">
        <v>302</v>
      </c>
      <c r="BO2" s="18" t="s">
        <v>305</v>
      </c>
      <c r="BP2" s="18" t="s">
        <v>306</v>
      </c>
      <c r="BS2" s="3"/>
      <c r="BT2" s="3"/>
      <c r="BU2" s="3"/>
      <c r="BV2" s="3"/>
      <c r="BW2" s="3"/>
      <c r="CI2" s="3"/>
      <c r="CJ2" s="3"/>
      <c r="CK2" s="3"/>
      <c r="CL2" s="3"/>
      <c r="CM2" s="3"/>
      <c r="CP2" s="3"/>
      <c r="CQ2" s="3"/>
      <c r="CR2" s="3"/>
      <c r="CS2" s="3"/>
      <c r="CT2" s="3"/>
      <c r="CW2" s="3"/>
      <c r="CX2" s="3"/>
      <c r="CY2" s="3"/>
      <c r="CZ2" s="3"/>
      <c r="DA2" s="3"/>
      <c r="DD2" s="3"/>
      <c r="DE2" s="3"/>
      <c r="DF2" s="3"/>
      <c r="DG2" s="3"/>
      <c r="DH2" s="3"/>
      <c r="DK2" s="3"/>
      <c r="DL2" s="3"/>
      <c r="DM2" s="3"/>
      <c r="DN2" s="3"/>
      <c r="DO2" s="3"/>
      <c r="DR2" s="3"/>
      <c r="DS2" s="3"/>
      <c r="DT2" s="3"/>
      <c r="DU2" s="3"/>
      <c r="DV2" s="3"/>
      <c r="DZ2" s="3"/>
      <c r="EA2" s="3"/>
      <c r="EB2" s="3"/>
      <c r="EC2" s="3"/>
      <c r="ED2" s="3"/>
      <c r="EG2" s="3"/>
      <c r="EH2" s="3"/>
      <c r="EI2" s="3"/>
      <c r="EJ2" s="3"/>
      <c r="EK2" s="3"/>
      <c r="EN2" s="3"/>
      <c r="EO2" s="3"/>
      <c r="EP2" s="3"/>
      <c r="EQ2" s="3"/>
      <c r="ER2" s="3"/>
    </row>
    <row r="3" spans="1:198">
      <c r="A3" s="56"/>
      <c r="B3" s="20"/>
      <c r="C3" s="21"/>
      <c r="D3" s="21"/>
      <c r="E3" s="21"/>
      <c r="F3" s="21"/>
      <c r="G3" s="79"/>
      <c r="H3" s="79"/>
      <c r="I3" s="82"/>
      <c r="J3" s="82"/>
      <c r="K3" s="11"/>
      <c r="L3" s="82"/>
      <c r="M3" s="79"/>
      <c r="N3" s="21"/>
      <c r="O3" s="11"/>
      <c r="P3" s="85"/>
      <c r="Q3" s="79"/>
      <c r="R3" s="11"/>
      <c r="S3" s="85"/>
      <c r="T3" s="11"/>
      <c r="U3" s="11"/>
      <c r="V3" s="11"/>
      <c r="W3" s="21"/>
      <c r="X3" s="11"/>
      <c r="Y3" s="11"/>
      <c r="Z3" s="11"/>
      <c r="AA3" s="21"/>
      <c r="AB3" s="21"/>
      <c r="AC3" s="11"/>
      <c r="AD3" s="82"/>
      <c r="AE3" s="21"/>
      <c r="AF3" s="21"/>
      <c r="AG3" s="11"/>
      <c r="AH3" s="85"/>
      <c r="AI3" s="21"/>
      <c r="AJ3" s="21"/>
      <c r="AK3" s="21"/>
      <c r="AL3" s="79"/>
      <c r="AM3" s="21"/>
      <c r="AN3" s="11"/>
      <c r="AO3" s="11"/>
      <c r="AP3" s="85"/>
      <c r="AQ3" s="11"/>
      <c r="AR3" s="82"/>
      <c r="AS3" s="11"/>
      <c r="AT3" s="79"/>
      <c r="AU3" s="79"/>
      <c r="AV3" s="21"/>
      <c r="AW3" s="11"/>
      <c r="AX3" s="21"/>
      <c r="AY3" s="79"/>
      <c r="AZ3" s="76"/>
      <c r="BA3" s="76"/>
      <c r="BB3" s="76"/>
      <c r="BC3" s="76"/>
      <c r="BD3" s="76"/>
      <c r="BE3" s="76"/>
      <c r="BF3" s="21"/>
      <c r="BG3" s="21"/>
      <c r="BH3" s="107"/>
      <c r="BI3" s="107"/>
      <c r="BJ3" s="107"/>
      <c r="BK3" s="107"/>
      <c r="BL3" s="21"/>
      <c r="BM3" s="253"/>
      <c r="BN3" s="21"/>
      <c r="BO3" s="21"/>
      <c r="BP3" s="253"/>
      <c r="BQ3" s="21"/>
    </row>
    <row r="4" spans="1:198">
      <c r="A4" s="56" t="str">
        <f>YEAR(B4)&amp;WEEKNUM(B4)</f>
        <v>202119</v>
      </c>
      <c r="B4" s="20">
        <f>'[1]main port inventory'!A9</f>
        <v>44323</v>
      </c>
      <c r="C4" s="21">
        <f>'[1]main port inventory'!B9</f>
        <v>12957.78</v>
      </c>
      <c r="D4" s="21">
        <f>'[1]main port inventory'!C10</f>
        <v>1933.3</v>
      </c>
      <c r="E4" s="21">
        <f>'[1]main port inventory'!D9</f>
        <v>487.63</v>
      </c>
      <c r="F4" s="21">
        <f>'[1]main port inventory'!E9</f>
        <v>907.86</v>
      </c>
      <c r="G4" s="79">
        <f>'[1]main port inventory'!F9</f>
        <v>1740</v>
      </c>
      <c r="H4" s="79">
        <f>'[1]main port inventory'!G9</f>
        <v>1313</v>
      </c>
      <c r="I4" s="82">
        <f>'[1]main port inventory'!H9</f>
        <v>1513</v>
      </c>
      <c r="J4" s="82">
        <f>'[1]main port inventory'!I9</f>
        <v>1656</v>
      </c>
      <c r="K4" s="11">
        <f>'[1]main port inventory'!J9</f>
        <v>670</v>
      </c>
      <c r="L4" s="82">
        <f>'[1]main port inventory'!K9</f>
        <v>850</v>
      </c>
      <c r="M4" s="79">
        <f>'[1]main port inventory'!L9</f>
        <v>519</v>
      </c>
      <c r="N4" s="21">
        <f>'[1]main port inventory'!M9</f>
        <v>427</v>
      </c>
      <c r="O4" s="11">
        <f>'[1]main port inventory'!N9</f>
        <v>292</v>
      </c>
      <c r="P4" s="85">
        <f>'[1]main port inventory'!O9</f>
        <v>400</v>
      </c>
      <c r="Q4" s="79">
        <f>'[1]main port inventory'!P9</f>
        <v>358</v>
      </c>
      <c r="R4" s="11">
        <f>'[1]main port inventory'!Q9</f>
        <v>580</v>
      </c>
      <c r="S4" s="85">
        <f>'[1]main port inventory'!R9</f>
        <v>380</v>
      </c>
      <c r="T4" s="11">
        <f>'[1]main port inventory'!S9</f>
        <v>200</v>
      </c>
      <c r="U4" s="11">
        <f>'[1]main port inventory'!T9</f>
        <v>0</v>
      </c>
      <c r="V4" s="11">
        <f>'[1]main port inventory'!U9</f>
        <v>89</v>
      </c>
      <c r="W4" s="21">
        <f>'[1]main port inventory'!V9</f>
        <v>298.39999999999998</v>
      </c>
      <c r="X4" s="11">
        <f>'[1]main port inventory'!W9</f>
        <v>0</v>
      </c>
      <c r="Y4" s="11">
        <f>'[1]main port inventory'!X9</f>
        <v>10.9</v>
      </c>
      <c r="Z4" s="11">
        <f>'[1]main port inventory'!Y9</f>
        <v>565</v>
      </c>
      <c r="AA4" s="21">
        <f>'[1]main port inventory'!Z9</f>
        <v>50</v>
      </c>
      <c r="AB4" s="21">
        <f>'[1]main port inventory'!AA9</f>
        <v>220</v>
      </c>
      <c r="AC4" s="11">
        <f>'[1]main port inventory'!AB9</f>
        <v>47</v>
      </c>
      <c r="AD4" s="82">
        <f>'[1]main port inventory'!AC9</f>
        <v>0</v>
      </c>
      <c r="AE4" s="21">
        <f>'[1]main port inventory'!AD9</f>
        <v>3</v>
      </c>
      <c r="AF4" s="21">
        <f>'[1]main port inventory'!AE9</f>
        <v>0</v>
      </c>
      <c r="AG4" s="11">
        <f>'[1]main port inventory'!AF9</f>
        <v>0</v>
      </c>
      <c r="AH4" s="85">
        <f>'[1]main port inventory'!AG9</f>
        <v>126.4</v>
      </c>
      <c r="AI4" s="21">
        <f>'[1]main port inventory'!AH9</f>
        <v>0</v>
      </c>
      <c r="AJ4" s="21">
        <f>'[1]main port inventory'!AI9</f>
        <v>2.7</v>
      </c>
      <c r="AK4" s="21">
        <f>'[1]main port inventory'!AJ9</f>
        <v>0</v>
      </c>
      <c r="AL4" s="79">
        <f>'[1]main port inventory'!AK9</f>
        <v>25</v>
      </c>
      <c r="AM4" s="21">
        <f>'[1]main port inventory'!AL9</f>
        <v>0</v>
      </c>
      <c r="AN4" s="11">
        <f>'[1]main port inventory'!AM9</f>
        <v>24</v>
      </c>
      <c r="AO4" s="11">
        <f>'[1]main port inventory'!AN9</f>
        <v>247</v>
      </c>
      <c r="AP4" s="85">
        <f>'[1]main port inventory'!AO9</f>
        <v>63.8</v>
      </c>
      <c r="AQ4" s="11">
        <f>'[1]main port inventory'!AP9</f>
        <v>0</v>
      </c>
      <c r="AR4" s="82">
        <f>'[1]main port inventory'!AQ9</f>
        <v>176</v>
      </c>
      <c r="AS4" s="11">
        <f>'[1]main port inventory'!AR9</f>
        <v>115</v>
      </c>
      <c r="AT4" s="79">
        <f>'[1]main port inventory'!AS9</f>
        <v>4</v>
      </c>
      <c r="AU4" s="79">
        <f>'[1]main port inventory'!AT9</f>
        <v>1.5</v>
      </c>
      <c r="AV4" s="21">
        <f>'[1]main port inventory'!AU9</f>
        <v>0</v>
      </c>
      <c r="AW4" s="11">
        <f>'[1]main port inventory'!AV9</f>
        <v>5</v>
      </c>
      <c r="AX4" s="21">
        <f>'[1]main port inventory'!AW9</f>
        <v>0</v>
      </c>
      <c r="AY4" s="79">
        <f>'[1]main port inventory'!AX9</f>
        <v>348.5</v>
      </c>
      <c r="AZ4" s="76">
        <f>C4</f>
        <v>12957.78</v>
      </c>
      <c r="BA4" s="76">
        <f>SUM(P4,S4,AH4,AP4)</f>
        <v>970.19999999999993</v>
      </c>
      <c r="BB4" s="76">
        <f>SUM(I4,J4,L4,AD4,AR4)</f>
        <v>4195</v>
      </c>
      <c r="BC4" s="76">
        <f>SUM(G4,H4,M4,Q4,AL4,AT4,AU4,AY4)</f>
        <v>4309</v>
      </c>
      <c r="BD4" s="76">
        <f>SUM(K4,O4,R4,T4,U4,V4,Y4,Z4,AC4,AG4,AN4,AQ4,AS4,AO4,AW4,X4)</f>
        <v>2844.9</v>
      </c>
      <c r="BE4" s="76">
        <f>SUM(N4,W4,AA4,AB4,AE4,AF4,AI4,AJ4,AK4,AM4,AV4,AX4)</f>
        <v>1001.1</v>
      </c>
      <c r="BF4" s="21">
        <f>'[1]IO InvShip'!$L3</f>
        <v>6720.1</v>
      </c>
      <c r="BG4" s="21">
        <f>'[1]IO InvShip'!$O3</f>
        <v>4050.9</v>
      </c>
      <c r="BH4" s="107">
        <f t="shared" ref="BH4:BJ4" si="0">D4/$C4</f>
        <v>0.1491999401131984</v>
      </c>
      <c r="BI4" s="107">
        <f t="shared" si="0"/>
        <v>3.7632217864479872E-2</v>
      </c>
      <c r="BJ4" s="107">
        <f t="shared" si="0"/>
        <v>7.0062927445905088E-2</v>
      </c>
      <c r="BK4" s="107">
        <f>1-SUM(BH4:BJ4)</f>
        <v>0.74310491457641659</v>
      </c>
      <c r="BL4" s="21">
        <f>C4-D4-E4-F4</f>
        <v>9628.9900000000016</v>
      </c>
      <c r="BM4" s="253">
        <f>VLOOKUP(B4,'removals&amp;BFF'!A:C,3,FALSE)</f>
        <v>90.444444444444443</v>
      </c>
      <c r="BN4" s="21">
        <f t="shared" ref="BN4" si="1">C4/BM4*100</f>
        <v>14326.783783783785</v>
      </c>
      <c r="BO4" s="21">
        <f>VLOOKUP(B4,removals!B:AR,43,FALSE)</f>
        <v>296.12999999999994</v>
      </c>
      <c r="BP4" s="253">
        <f>C4/BO4</f>
        <v>43.757066153378595</v>
      </c>
      <c r="BQ4" s="21"/>
    </row>
    <row r="5" spans="1:198">
      <c r="A5" s="56" t="str">
        <f t="shared" ref="A5:A68" si="2">YEAR(B5)&amp;WEEKNUM(B5)</f>
        <v>202118</v>
      </c>
      <c r="B5" s="20">
        <f>'[1]main port inventory'!A10</f>
        <v>44316</v>
      </c>
      <c r="C5" s="21">
        <f>'[1]main port inventory'!B10</f>
        <v>13026.69</v>
      </c>
      <c r="D5" s="21">
        <f>'[1]main port inventory'!C11</f>
        <v>1951.98</v>
      </c>
      <c r="E5" s="21">
        <f>'[1]main port inventory'!D10</f>
        <v>451.98</v>
      </c>
      <c r="F5" s="21">
        <f>'[1]main port inventory'!E10</f>
        <v>889.04</v>
      </c>
      <c r="G5" s="79">
        <f>'[1]main port inventory'!F10</f>
        <v>1640</v>
      </c>
      <c r="H5" s="79">
        <f>'[1]main port inventory'!G10</f>
        <v>1277.3900000000001</v>
      </c>
      <c r="I5" s="82">
        <f>'[1]main port inventory'!H10</f>
        <v>1433</v>
      </c>
      <c r="J5" s="82">
        <f>'[1]main port inventory'!I10</f>
        <v>1643</v>
      </c>
      <c r="K5" s="11">
        <f>'[1]main port inventory'!J10</f>
        <v>640</v>
      </c>
      <c r="L5" s="82">
        <f>'[1]main port inventory'!K10</f>
        <v>835</v>
      </c>
      <c r="M5" s="79">
        <f>'[1]main port inventory'!L10</f>
        <v>537</v>
      </c>
      <c r="N5" s="21">
        <f>'[1]main port inventory'!M10</f>
        <v>424</v>
      </c>
      <c r="O5" s="11">
        <f>'[1]main port inventory'!N10</f>
        <v>260</v>
      </c>
      <c r="P5" s="85">
        <f>'[1]main port inventory'!O10</f>
        <v>395</v>
      </c>
      <c r="Q5" s="79">
        <f>'[1]main port inventory'!P10</f>
        <v>378</v>
      </c>
      <c r="R5" s="11">
        <f>'[1]main port inventory'!Q10</f>
        <v>550</v>
      </c>
      <c r="S5" s="85">
        <f>'[1]main port inventory'!R10</f>
        <v>432</v>
      </c>
      <c r="T5" s="11">
        <f>'[1]main port inventory'!S10</f>
        <v>190</v>
      </c>
      <c r="U5" s="11">
        <f>'[1]main port inventory'!T10</f>
        <v>0</v>
      </c>
      <c r="V5" s="11">
        <f>'[1]main port inventory'!U10</f>
        <v>83</v>
      </c>
      <c r="W5" s="21">
        <f>'[1]main port inventory'!V10</f>
        <v>310</v>
      </c>
      <c r="X5" s="11">
        <f>'[1]main port inventory'!W10</f>
        <v>0</v>
      </c>
      <c r="Y5" s="11">
        <f>'[1]main port inventory'!X10</f>
        <v>18.600000000000001</v>
      </c>
      <c r="Z5" s="11">
        <f>'[1]main port inventory'!Y10</f>
        <v>522</v>
      </c>
      <c r="AA5" s="21">
        <f>'[1]main port inventory'!Z10</f>
        <v>47</v>
      </c>
      <c r="AB5" s="21">
        <f>'[1]main port inventory'!AA10</f>
        <v>237</v>
      </c>
      <c r="AC5" s="11">
        <f>'[1]main port inventory'!AB10</f>
        <v>45</v>
      </c>
      <c r="AD5" s="82">
        <f>'[1]main port inventory'!AC10</f>
        <v>0</v>
      </c>
      <c r="AE5" s="21">
        <f>'[1]main port inventory'!AD10</f>
        <v>3.6</v>
      </c>
      <c r="AF5" s="21">
        <f>'[1]main port inventory'!AE10</f>
        <v>0</v>
      </c>
      <c r="AG5" s="11">
        <f>'[1]main port inventory'!AF10</f>
        <v>0</v>
      </c>
      <c r="AH5" s="85">
        <f>'[1]main port inventory'!AG10</f>
        <v>128.6</v>
      </c>
      <c r="AI5" s="21">
        <f>'[1]main port inventory'!AH10</f>
        <v>0</v>
      </c>
      <c r="AJ5" s="21">
        <f>'[1]main port inventory'!AI10</f>
        <v>8</v>
      </c>
      <c r="AK5" s="21">
        <f>'[1]main port inventory'!AJ10</f>
        <v>0</v>
      </c>
      <c r="AL5" s="79">
        <f>'[1]main port inventory'!AK10</f>
        <v>25</v>
      </c>
      <c r="AM5" s="21">
        <f>'[1]main port inventory'!AL10</f>
        <v>0</v>
      </c>
      <c r="AN5" s="11">
        <f>'[1]main port inventory'!AM10</f>
        <v>26</v>
      </c>
      <c r="AO5" s="11">
        <f>'[1]main port inventory'!AN10</f>
        <v>240</v>
      </c>
      <c r="AP5" s="85">
        <f>'[1]main port inventory'!AO10</f>
        <v>70</v>
      </c>
      <c r="AQ5" s="11">
        <f>'[1]main port inventory'!AP10</f>
        <v>0</v>
      </c>
      <c r="AR5" s="82">
        <f>'[1]main port inventory'!AQ10</f>
        <v>161</v>
      </c>
      <c r="AS5" s="11">
        <f>'[1]main port inventory'!AR10</f>
        <v>122</v>
      </c>
      <c r="AT5" s="79">
        <f>'[1]main port inventory'!AS10</f>
        <v>3</v>
      </c>
      <c r="AU5" s="79">
        <f>'[1]main port inventory'!AT10</f>
        <v>1.5</v>
      </c>
      <c r="AV5" s="21">
        <f>'[1]main port inventory'!AU10</f>
        <v>0</v>
      </c>
      <c r="AW5" s="11">
        <f>'[1]main port inventory'!AV10</f>
        <v>5</v>
      </c>
      <c r="AX5" s="21">
        <f>'[1]main port inventory'!AW10</f>
        <v>0</v>
      </c>
      <c r="AY5" s="79">
        <f>'[1]main port inventory'!AX10</f>
        <v>336</v>
      </c>
      <c r="AZ5" s="76">
        <f t="shared" ref="AZ5:AZ68" si="3">C5</f>
        <v>13026.69</v>
      </c>
      <c r="BA5" s="76">
        <f t="shared" ref="BA5:BA68" si="4">SUM(P5,S5,AH5,AP5)</f>
        <v>1025.5999999999999</v>
      </c>
      <c r="BB5" s="76">
        <f t="shared" ref="BB5:BB68" si="5">SUM(I5,J5,L5,AD5,AR5)</f>
        <v>4072</v>
      </c>
      <c r="BC5" s="76">
        <f t="shared" ref="BC5:BC68" si="6">SUM(G5,H5,M5,Q5,AL5,AT5,AU5,AY5)</f>
        <v>4197.8900000000003</v>
      </c>
      <c r="BD5" s="76">
        <f t="shared" ref="BD5:BD68" si="7">SUM(K5,O5,R5,T5,U5,V5,Y5,Z5,AC5,AG5,AN5,AQ5,AS5,AO5,AW5,X5)</f>
        <v>2701.6</v>
      </c>
      <c r="BE5" s="76">
        <f t="shared" ref="BE5:BE68" si="8">SUM(N5,W5,AA5,AB5,AE5,AF5,AI5,AJ5,AK5,AM5,AV5,AX5)</f>
        <v>1029.5999999999999</v>
      </c>
      <c r="BF5" s="21">
        <f>'[1]IO InvShip'!$L4</f>
        <v>6638.52</v>
      </c>
      <c r="BG5" s="21">
        <f>'[1]IO InvShip'!$O4</f>
        <v>3895.55</v>
      </c>
      <c r="BH5" s="107">
        <f t="shared" ref="BH5:BH68" si="9">D5/$C5</f>
        <v>0.14984466506840954</v>
      </c>
      <c r="BI5" s="107">
        <f t="shared" ref="BI5:BI68" si="10">E5/$C5</f>
        <v>3.469645781084834E-2</v>
      </c>
      <c r="BJ5" s="107">
        <f t="shared" ref="BJ5:BJ68" si="11">F5/$C5</f>
        <v>6.8247574786841472E-2</v>
      </c>
      <c r="BK5" s="107">
        <f t="shared" ref="BK5:BK68" si="12">1-SUM(BH5:BJ5)</f>
        <v>0.74721130233390065</v>
      </c>
      <c r="BL5" s="21">
        <f t="shared" ref="BL5:BL68" si="13">C5-D5-E5-F5</f>
        <v>9733.6900000000023</v>
      </c>
      <c r="BM5" s="253">
        <f>VLOOKUP(B5,'removals&amp;BFF'!A:C,3,FALSE)</f>
        <v>89.874074074074073</v>
      </c>
      <c r="BN5" s="21">
        <f t="shared" ref="BN5:BN68" si="14">C5/BM5*100</f>
        <v>14494.380202752825</v>
      </c>
      <c r="BO5" s="21">
        <f>VLOOKUP(B5,removals!B:AR,43,FALSE)</f>
        <v>303.44</v>
      </c>
      <c r="BP5" s="253">
        <f t="shared" ref="BP5:BP68" si="15">C5/BO5</f>
        <v>42.930035591879779</v>
      </c>
      <c r="BQ5" s="21"/>
    </row>
    <row r="6" spans="1:198">
      <c r="A6" s="56" t="str">
        <f t="shared" si="2"/>
        <v>202117</v>
      </c>
      <c r="B6" s="20">
        <f>'[1]main port inventory'!A11</f>
        <v>44309</v>
      </c>
      <c r="C6" s="21">
        <f>'[1]main port inventory'!B11</f>
        <v>13320.2</v>
      </c>
      <c r="D6" s="21">
        <f>'[1]main port inventory'!C12</f>
        <v>1933.3</v>
      </c>
      <c r="E6" s="21">
        <f>'[1]main port inventory'!D11</f>
        <v>487.63</v>
      </c>
      <c r="F6" s="21">
        <f>'[1]main port inventory'!E11</f>
        <v>907.86</v>
      </c>
      <c r="G6" s="79">
        <f>'[1]main port inventory'!F11</f>
        <v>1740</v>
      </c>
      <c r="H6" s="79">
        <f>'[1]main port inventory'!G11</f>
        <v>1313</v>
      </c>
      <c r="I6" s="82">
        <f>'[1]main port inventory'!H11</f>
        <v>1513</v>
      </c>
      <c r="J6" s="82">
        <f>'[1]main port inventory'!I11</f>
        <v>1656</v>
      </c>
      <c r="K6" s="11">
        <f>'[1]main port inventory'!J11</f>
        <v>670</v>
      </c>
      <c r="L6" s="82">
        <f>'[1]main port inventory'!K11</f>
        <v>850</v>
      </c>
      <c r="M6" s="79">
        <f>'[1]main port inventory'!L11</f>
        <v>519</v>
      </c>
      <c r="N6" s="21">
        <f>'[1]main port inventory'!M11</f>
        <v>427</v>
      </c>
      <c r="O6" s="11">
        <f>'[1]main port inventory'!N11</f>
        <v>292</v>
      </c>
      <c r="P6" s="85">
        <f>'[1]main port inventory'!O11</f>
        <v>400</v>
      </c>
      <c r="Q6" s="79">
        <f>'[1]main port inventory'!P11</f>
        <v>358</v>
      </c>
      <c r="R6" s="11">
        <f>'[1]main port inventory'!Q11</f>
        <v>580</v>
      </c>
      <c r="S6" s="85">
        <f>'[1]main port inventory'!R11</f>
        <v>380</v>
      </c>
      <c r="T6" s="11">
        <f>'[1]main port inventory'!S11</f>
        <v>200</v>
      </c>
      <c r="U6" s="11">
        <f>'[1]main port inventory'!T11</f>
        <v>0</v>
      </c>
      <c r="V6" s="11">
        <f>'[1]main port inventory'!U11</f>
        <v>89</v>
      </c>
      <c r="W6" s="21">
        <f>'[1]main port inventory'!V11</f>
        <v>298.39999999999998</v>
      </c>
      <c r="X6" s="11">
        <f>'[1]main port inventory'!W11</f>
        <v>0</v>
      </c>
      <c r="Y6" s="11">
        <f>'[1]main port inventory'!X11</f>
        <v>10.9</v>
      </c>
      <c r="Z6" s="11">
        <f>'[1]main port inventory'!Y11</f>
        <v>565</v>
      </c>
      <c r="AA6" s="21">
        <f>'[1]main port inventory'!Z11</f>
        <v>50</v>
      </c>
      <c r="AB6" s="21">
        <f>'[1]main port inventory'!AA11</f>
        <v>220</v>
      </c>
      <c r="AC6" s="11">
        <f>'[1]main port inventory'!AB11</f>
        <v>47</v>
      </c>
      <c r="AD6" s="82">
        <f>'[1]main port inventory'!AC11</f>
        <v>0</v>
      </c>
      <c r="AE6" s="21">
        <f>'[1]main port inventory'!AD11</f>
        <v>3</v>
      </c>
      <c r="AF6" s="21">
        <f>'[1]main port inventory'!AE11</f>
        <v>0</v>
      </c>
      <c r="AG6" s="11">
        <f>'[1]main port inventory'!AF11</f>
        <v>0</v>
      </c>
      <c r="AH6" s="85">
        <f>'[1]main port inventory'!AG11</f>
        <v>126.4</v>
      </c>
      <c r="AI6" s="21">
        <f>'[1]main port inventory'!AH11</f>
        <v>0</v>
      </c>
      <c r="AJ6" s="21">
        <f>'[1]main port inventory'!AI11</f>
        <v>2.7</v>
      </c>
      <c r="AK6" s="21">
        <f>'[1]main port inventory'!AJ11</f>
        <v>0</v>
      </c>
      <c r="AL6" s="79">
        <f>'[1]main port inventory'!AK11</f>
        <v>25</v>
      </c>
      <c r="AM6" s="21">
        <f>'[1]main port inventory'!AL11</f>
        <v>0</v>
      </c>
      <c r="AN6" s="11">
        <f>'[1]main port inventory'!AM11</f>
        <v>24</v>
      </c>
      <c r="AO6" s="11">
        <f>'[1]main port inventory'!AN11</f>
        <v>247</v>
      </c>
      <c r="AP6" s="85">
        <f>'[1]main port inventory'!AO11</f>
        <v>63.8</v>
      </c>
      <c r="AQ6" s="11">
        <f>'[1]main port inventory'!AP11</f>
        <v>0</v>
      </c>
      <c r="AR6" s="82">
        <f>'[1]main port inventory'!AQ11</f>
        <v>176</v>
      </c>
      <c r="AS6" s="11">
        <f>'[1]main port inventory'!AR11</f>
        <v>115</v>
      </c>
      <c r="AT6" s="79">
        <f>'[1]main port inventory'!AS11</f>
        <v>4</v>
      </c>
      <c r="AU6" s="79">
        <f>'[1]main port inventory'!AT11</f>
        <v>1.5</v>
      </c>
      <c r="AV6" s="21">
        <f>'[1]main port inventory'!AU11</f>
        <v>0</v>
      </c>
      <c r="AW6" s="11">
        <f>'[1]main port inventory'!AV11</f>
        <v>5</v>
      </c>
      <c r="AX6" s="21">
        <f>'[1]main port inventory'!AW11</f>
        <v>0</v>
      </c>
      <c r="AY6" s="79">
        <f>'[1]main port inventory'!AX11</f>
        <v>348.5</v>
      </c>
      <c r="AZ6" s="76">
        <f t="shared" si="3"/>
        <v>13320.2</v>
      </c>
      <c r="BA6" s="76">
        <f t="shared" si="4"/>
        <v>970.19999999999993</v>
      </c>
      <c r="BB6" s="76">
        <f t="shared" si="5"/>
        <v>4195</v>
      </c>
      <c r="BC6" s="76">
        <f t="shared" si="6"/>
        <v>4309</v>
      </c>
      <c r="BD6" s="76">
        <f t="shared" si="7"/>
        <v>2844.9</v>
      </c>
      <c r="BE6" s="76">
        <f t="shared" si="8"/>
        <v>1001.1</v>
      </c>
      <c r="BF6" s="21">
        <f>'[1]IO InvShip'!$L5</f>
        <v>6720.1</v>
      </c>
      <c r="BG6" s="21">
        <f>'[1]IO InvShip'!$O5</f>
        <v>4050.9</v>
      </c>
      <c r="BH6" s="107">
        <f t="shared" si="9"/>
        <v>0.14514046335640604</v>
      </c>
      <c r="BI6" s="107">
        <f t="shared" si="10"/>
        <v>3.6608309184546779E-2</v>
      </c>
      <c r="BJ6" s="107">
        <f t="shared" si="11"/>
        <v>6.8156634284770493E-2</v>
      </c>
      <c r="BK6" s="107">
        <f t="shared" si="12"/>
        <v>0.75009459317427662</v>
      </c>
      <c r="BL6" s="21">
        <f t="shared" si="13"/>
        <v>9991.4100000000017</v>
      </c>
      <c r="BM6" s="253">
        <f>VLOOKUP(B6,'removals&amp;BFF'!A:C,3,FALSE)</f>
        <v>88.964074074074077</v>
      </c>
      <c r="BN6" s="21">
        <f t="shared" si="14"/>
        <v>14972.560709066915</v>
      </c>
      <c r="BO6" s="21">
        <f>VLOOKUP(B6,removals!B:AR,43,FALSE)</f>
        <v>284.39999999999998</v>
      </c>
      <c r="BP6" s="253">
        <f t="shared" si="15"/>
        <v>46.836146272855139</v>
      </c>
      <c r="BQ6" s="21"/>
    </row>
    <row r="7" spans="1:198">
      <c r="A7" s="56" t="str">
        <f t="shared" si="2"/>
        <v>202116</v>
      </c>
      <c r="B7" s="20">
        <f>'[1]main port inventory'!A12</f>
        <v>44302</v>
      </c>
      <c r="C7" s="21">
        <f>'[1]main port inventory'!B12</f>
        <v>13315.37</v>
      </c>
      <c r="D7" s="21">
        <f>'[1]main port inventory'!C13</f>
        <v>1844.62</v>
      </c>
      <c r="E7" s="21">
        <f>'[1]main port inventory'!D12</f>
        <v>507.67</v>
      </c>
      <c r="F7" s="21">
        <f>'[1]main port inventory'!E12</f>
        <v>898.26</v>
      </c>
      <c r="G7" s="79">
        <f>'[1]main port inventory'!F12</f>
        <v>1675</v>
      </c>
      <c r="H7" s="79">
        <f>'[1]main port inventory'!G12</f>
        <v>1305</v>
      </c>
      <c r="I7" s="82">
        <f>'[1]main port inventory'!H12</f>
        <v>1558</v>
      </c>
      <c r="J7" s="82">
        <f>'[1]main port inventory'!I12</f>
        <v>1681</v>
      </c>
      <c r="K7" s="11">
        <f>'[1]main port inventory'!J12</f>
        <v>680</v>
      </c>
      <c r="L7" s="82">
        <f>'[1]main port inventory'!K12</f>
        <v>870</v>
      </c>
      <c r="M7" s="79">
        <f>'[1]main port inventory'!L12</f>
        <v>502</v>
      </c>
      <c r="N7" s="21">
        <f>'[1]main port inventory'!M12</f>
        <v>456</v>
      </c>
      <c r="O7" s="11">
        <f>'[1]main port inventory'!N12</f>
        <v>276</v>
      </c>
      <c r="P7" s="85">
        <f>'[1]main port inventory'!O12</f>
        <v>390</v>
      </c>
      <c r="Q7" s="79">
        <f>'[1]main port inventory'!P12</f>
        <v>360</v>
      </c>
      <c r="R7" s="11">
        <f>'[1]main port inventory'!Q12</f>
        <v>595</v>
      </c>
      <c r="S7" s="85">
        <f>'[1]main port inventory'!R12</f>
        <v>400</v>
      </c>
      <c r="T7" s="11">
        <f>'[1]main port inventory'!S12</f>
        <v>206</v>
      </c>
      <c r="U7" s="11">
        <f>'[1]main port inventory'!T12</f>
        <v>0</v>
      </c>
      <c r="V7" s="11">
        <f>'[1]main port inventory'!U12</f>
        <v>78</v>
      </c>
      <c r="W7" s="21">
        <f>'[1]main port inventory'!V12</f>
        <v>308.39999999999998</v>
      </c>
      <c r="X7" s="11">
        <f>'[1]main port inventory'!W12</f>
        <v>0</v>
      </c>
      <c r="Y7" s="11">
        <f>'[1]main port inventory'!X12</f>
        <v>9.9</v>
      </c>
      <c r="Z7" s="11">
        <f>'[1]main port inventory'!Y12</f>
        <v>545</v>
      </c>
      <c r="AA7" s="21">
        <f>'[1]main port inventory'!Z12</f>
        <v>54</v>
      </c>
      <c r="AB7" s="21">
        <f>'[1]main port inventory'!AA12</f>
        <v>202</v>
      </c>
      <c r="AC7" s="11">
        <f>'[1]main port inventory'!AB12</f>
        <v>42</v>
      </c>
      <c r="AD7" s="82">
        <f>'[1]main port inventory'!AC12</f>
        <v>0</v>
      </c>
      <c r="AE7" s="21">
        <f>'[1]main port inventory'!AD12</f>
        <v>4</v>
      </c>
      <c r="AF7" s="21">
        <f>'[1]main port inventory'!AE12</f>
        <v>0</v>
      </c>
      <c r="AG7" s="11">
        <f>'[1]main port inventory'!AF12</f>
        <v>0</v>
      </c>
      <c r="AH7" s="85">
        <f>'[1]main port inventory'!AG12</f>
        <v>131.19999999999999</v>
      </c>
      <c r="AI7" s="21">
        <f>'[1]main port inventory'!AH12</f>
        <v>0</v>
      </c>
      <c r="AJ7" s="21">
        <f>'[1]main port inventory'!AI12</f>
        <v>3.7</v>
      </c>
      <c r="AK7" s="21">
        <f>'[1]main port inventory'!AJ12</f>
        <v>0</v>
      </c>
      <c r="AL7" s="79">
        <f>'[1]main port inventory'!AK12</f>
        <v>25</v>
      </c>
      <c r="AM7" s="21">
        <f>'[1]main port inventory'!AL12</f>
        <v>0</v>
      </c>
      <c r="AN7" s="11">
        <f>'[1]main port inventory'!AM12</f>
        <v>21</v>
      </c>
      <c r="AO7" s="11">
        <f>'[1]main port inventory'!AN12</f>
        <v>228</v>
      </c>
      <c r="AP7" s="85">
        <f>'[1]main port inventory'!AO12</f>
        <v>59.8</v>
      </c>
      <c r="AQ7" s="11">
        <f>'[1]main port inventory'!AP12</f>
        <v>0</v>
      </c>
      <c r="AR7" s="82">
        <f>'[1]main port inventory'!AQ12</f>
        <v>170</v>
      </c>
      <c r="AS7" s="11">
        <f>'[1]main port inventory'!AR12</f>
        <v>123</v>
      </c>
      <c r="AT7" s="79">
        <f>'[1]main port inventory'!AS12</f>
        <v>3</v>
      </c>
      <c r="AU7" s="79">
        <f>'[1]main port inventory'!AT12</f>
        <v>1.5</v>
      </c>
      <c r="AV7" s="21">
        <f>'[1]main port inventory'!AU12</f>
        <v>0</v>
      </c>
      <c r="AW7" s="11">
        <f>'[1]main port inventory'!AV12</f>
        <v>5</v>
      </c>
      <c r="AX7" s="21">
        <f>'[1]main port inventory'!AW12</f>
        <v>0</v>
      </c>
      <c r="AY7" s="79">
        <f>'[1]main port inventory'!AX12</f>
        <v>346.87</v>
      </c>
      <c r="AZ7" s="76">
        <f t="shared" si="3"/>
        <v>13315.37</v>
      </c>
      <c r="BA7" s="76">
        <f t="shared" si="4"/>
        <v>981</v>
      </c>
      <c r="BB7" s="76">
        <f t="shared" si="5"/>
        <v>4279</v>
      </c>
      <c r="BC7" s="76">
        <f t="shared" si="6"/>
        <v>4218.37</v>
      </c>
      <c r="BD7" s="76">
        <f t="shared" si="7"/>
        <v>2808.9</v>
      </c>
      <c r="BE7" s="76">
        <f t="shared" si="8"/>
        <v>1028.1000000000001</v>
      </c>
      <c r="BF7" s="21">
        <f>'[1]IO InvShip'!$L6</f>
        <v>6758.2</v>
      </c>
      <c r="BG7" s="21">
        <f>'[1]IO InvShip'!$O6</f>
        <v>4102.8</v>
      </c>
      <c r="BH7" s="107">
        <f t="shared" si="9"/>
        <v>0.13853313877120949</v>
      </c>
      <c r="BI7" s="107">
        <f t="shared" si="10"/>
        <v>3.8126616083518521E-2</v>
      </c>
      <c r="BJ7" s="107">
        <f t="shared" si="11"/>
        <v>6.7460386005045295E-2</v>
      </c>
      <c r="BK7" s="107">
        <f t="shared" si="12"/>
        <v>0.75587985914022671</v>
      </c>
      <c r="BL7" s="21">
        <f t="shared" si="13"/>
        <v>10064.82</v>
      </c>
      <c r="BM7" s="253">
        <f>VLOOKUP(B7,'removals&amp;BFF'!A:C,3,FALSE)</f>
        <v>87.964074074074077</v>
      </c>
      <c r="BN7" s="21">
        <f t="shared" si="14"/>
        <v>15137.282055384563</v>
      </c>
      <c r="BO7" s="21">
        <f>VLOOKUP(B7,removals!B:AR,43,FALSE)</f>
        <v>290.01</v>
      </c>
      <c r="BP7" s="253">
        <f t="shared" si="15"/>
        <v>45.913485741870971</v>
      </c>
      <c r="BQ7" s="21"/>
    </row>
    <row r="8" spans="1:198">
      <c r="A8" s="56" t="str">
        <f t="shared" si="2"/>
        <v>202115</v>
      </c>
      <c r="B8" s="20">
        <f>'[1]main port inventory'!A13</f>
        <v>44295</v>
      </c>
      <c r="C8" s="21">
        <f>'[1]main port inventory'!B13</f>
        <v>13098.82</v>
      </c>
      <c r="D8" s="21">
        <f>'[1]main port inventory'!C14</f>
        <v>1871.55</v>
      </c>
      <c r="E8" s="21">
        <f>'[1]main port inventory'!D13</f>
        <v>500.17</v>
      </c>
      <c r="F8" s="21">
        <f>'[1]main port inventory'!E13</f>
        <v>926.79</v>
      </c>
      <c r="G8" s="79">
        <f>'[1]main port inventory'!F13</f>
        <v>1680</v>
      </c>
      <c r="H8" s="79">
        <f>'[1]main port inventory'!G13</f>
        <v>1311</v>
      </c>
      <c r="I8" s="82">
        <f>'[1]main port inventory'!H13</f>
        <v>1504</v>
      </c>
      <c r="J8" s="82">
        <f>'[1]main port inventory'!I13</f>
        <v>1617</v>
      </c>
      <c r="K8" s="11">
        <f>'[1]main port inventory'!J13</f>
        <v>700</v>
      </c>
      <c r="L8" s="82">
        <f>'[1]main port inventory'!K13</f>
        <v>859</v>
      </c>
      <c r="M8" s="79">
        <f>'[1]main port inventory'!L13</f>
        <v>471</v>
      </c>
      <c r="N8" s="21">
        <f>'[1]main port inventory'!M13</f>
        <v>460</v>
      </c>
      <c r="O8" s="11">
        <f>'[1]main port inventory'!N13</f>
        <v>264</v>
      </c>
      <c r="P8" s="85">
        <f>'[1]main port inventory'!O13</f>
        <v>375</v>
      </c>
      <c r="Q8" s="79">
        <f>'[1]main port inventory'!P13</f>
        <v>353</v>
      </c>
      <c r="R8" s="11">
        <f>'[1]main port inventory'!Q13</f>
        <v>563</v>
      </c>
      <c r="S8" s="85">
        <f>'[1]main port inventory'!R13</f>
        <v>340</v>
      </c>
      <c r="T8" s="11">
        <f>'[1]main port inventory'!S13</f>
        <v>210</v>
      </c>
      <c r="U8" s="11">
        <f>'[1]main port inventory'!T13</f>
        <v>0</v>
      </c>
      <c r="V8" s="11">
        <f>'[1]main port inventory'!U13</f>
        <v>75</v>
      </c>
      <c r="W8" s="21">
        <f>'[1]main port inventory'!V13</f>
        <v>310</v>
      </c>
      <c r="X8" s="11">
        <f>'[1]main port inventory'!W13</f>
        <v>0</v>
      </c>
      <c r="Y8" s="11">
        <f>'[1]main port inventory'!X13</f>
        <v>21</v>
      </c>
      <c r="Z8" s="11">
        <f>'[1]main port inventory'!Y13</f>
        <v>574</v>
      </c>
      <c r="AA8" s="21">
        <f>'[1]main port inventory'!Z13</f>
        <v>58</v>
      </c>
      <c r="AB8" s="21">
        <f>'[1]main port inventory'!AA13</f>
        <v>194</v>
      </c>
      <c r="AC8" s="11">
        <f>'[1]main port inventory'!AB13</f>
        <v>56</v>
      </c>
      <c r="AD8" s="82">
        <f>'[1]main port inventory'!AC13</f>
        <v>0</v>
      </c>
      <c r="AE8" s="21">
        <f>'[1]main port inventory'!AD13</f>
        <v>5.5</v>
      </c>
      <c r="AF8" s="21">
        <f>'[1]main port inventory'!AE13</f>
        <v>0</v>
      </c>
      <c r="AG8" s="11">
        <f>'[1]main port inventory'!AF13</f>
        <v>0</v>
      </c>
      <c r="AH8" s="85">
        <f>'[1]main port inventory'!AG13</f>
        <v>128</v>
      </c>
      <c r="AI8" s="21">
        <f>'[1]main port inventory'!AH13</f>
        <v>0</v>
      </c>
      <c r="AJ8" s="21">
        <f>'[1]main port inventory'!AI13</f>
        <v>4.7</v>
      </c>
      <c r="AK8" s="21">
        <f>'[1]main port inventory'!AJ13</f>
        <v>0</v>
      </c>
      <c r="AL8" s="79">
        <f>'[1]main port inventory'!AK13</f>
        <v>25</v>
      </c>
      <c r="AM8" s="21">
        <f>'[1]main port inventory'!AL13</f>
        <v>0</v>
      </c>
      <c r="AN8" s="11">
        <f>'[1]main port inventory'!AM13</f>
        <v>23</v>
      </c>
      <c r="AO8" s="11">
        <f>'[1]main port inventory'!AN13</f>
        <v>228</v>
      </c>
      <c r="AP8" s="85">
        <f>'[1]main port inventory'!AO13</f>
        <v>53.27</v>
      </c>
      <c r="AQ8" s="11">
        <f>'[1]main port inventory'!AP13</f>
        <v>0</v>
      </c>
      <c r="AR8" s="82">
        <f>'[1]main port inventory'!AQ13</f>
        <v>140</v>
      </c>
      <c r="AS8" s="11">
        <f>'[1]main port inventory'!AR13</f>
        <v>130</v>
      </c>
      <c r="AT8" s="79">
        <f>'[1]main port inventory'!AS13</f>
        <v>4</v>
      </c>
      <c r="AU8" s="79">
        <f>'[1]main port inventory'!AT13</f>
        <v>1.5</v>
      </c>
      <c r="AV8" s="21">
        <f>'[1]main port inventory'!AU13</f>
        <v>0</v>
      </c>
      <c r="AW8" s="11">
        <f>'[1]main port inventory'!AV13</f>
        <v>5</v>
      </c>
      <c r="AX8" s="21">
        <f>'[1]main port inventory'!AW13</f>
        <v>0</v>
      </c>
      <c r="AY8" s="79">
        <f>'[1]main port inventory'!AX13</f>
        <v>355.85</v>
      </c>
      <c r="AZ8" s="76">
        <f t="shared" si="3"/>
        <v>13098.82</v>
      </c>
      <c r="BA8" s="76">
        <f t="shared" si="4"/>
        <v>896.27</v>
      </c>
      <c r="BB8" s="76">
        <f t="shared" si="5"/>
        <v>4120</v>
      </c>
      <c r="BC8" s="76">
        <f t="shared" si="6"/>
        <v>4201.3500000000004</v>
      </c>
      <c r="BD8" s="76">
        <f t="shared" si="7"/>
        <v>2849</v>
      </c>
      <c r="BE8" s="76">
        <f t="shared" si="8"/>
        <v>1032.2</v>
      </c>
      <c r="BF8" s="21">
        <f>'[1]IO InvShip'!$L7</f>
        <v>6485.6</v>
      </c>
      <c r="BG8" s="21">
        <f>'[1]IO InvShip'!$O7</f>
        <v>4249.78</v>
      </c>
      <c r="BH8" s="107">
        <f t="shared" si="9"/>
        <v>0.14287928225595894</v>
      </c>
      <c r="BI8" s="107">
        <f t="shared" si="10"/>
        <v>3.8184355537369014E-2</v>
      </c>
      <c r="BJ8" s="107">
        <f t="shared" si="11"/>
        <v>7.0753701478453779E-2</v>
      </c>
      <c r="BK8" s="107">
        <f t="shared" si="12"/>
        <v>0.74818266072821826</v>
      </c>
      <c r="BL8" s="21">
        <f t="shared" si="13"/>
        <v>9800.3100000000013</v>
      </c>
      <c r="BM8" s="253">
        <f>VLOOKUP(B8,'removals&amp;BFF'!A:C,3,FALSE)</f>
        <v>86.964074074074077</v>
      </c>
      <c r="BN8" s="21">
        <f t="shared" si="14"/>
        <v>15062.334808328684</v>
      </c>
      <c r="BO8" s="21">
        <f>VLOOKUP(B8,removals!B:AR,43,FALSE)</f>
        <v>280.91000000000003</v>
      </c>
      <c r="BP8" s="253">
        <f t="shared" si="15"/>
        <v>46.629952653874902</v>
      </c>
      <c r="BQ8" s="21"/>
    </row>
    <row r="9" spans="1:198">
      <c r="A9" s="56" t="str">
        <f t="shared" si="2"/>
        <v>202114</v>
      </c>
      <c r="B9" s="20">
        <f>'[1]main port inventory'!A14</f>
        <v>44288</v>
      </c>
      <c r="C9" s="21">
        <f>'[1]main port inventory'!B14</f>
        <v>13132.9</v>
      </c>
      <c r="D9" s="21">
        <f>'[1]main port inventory'!C15</f>
        <v>1892.22</v>
      </c>
      <c r="E9" s="21">
        <f>'[1]main port inventory'!D14</f>
        <v>496.96</v>
      </c>
      <c r="F9" s="21">
        <f>'[1]main port inventory'!E14</f>
        <v>931.49</v>
      </c>
      <c r="G9" s="79">
        <f>'[1]main port inventory'!F14</f>
        <v>1700</v>
      </c>
      <c r="H9" s="79">
        <f>'[1]main port inventory'!G14</f>
        <v>1274</v>
      </c>
      <c r="I9" s="82">
        <f>'[1]main port inventory'!H14</f>
        <v>1535</v>
      </c>
      <c r="J9" s="82">
        <f>'[1]main port inventory'!I14</f>
        <v>1563</v>
      </c>
      <c r="K9" s="11">
        <f>'[1]main port inventory'!J14</f>
        <v>740</v>
      </c>
      <c r="L9" s="82">
        <f>'[1]main port inventory'!K14</f>
        <v>900</v>
      </c>
      <c r="M9" s="79">
        <f>'[1]main port inventory'!L14</f>
        <v>468</v>
      </c>
      <c r="N9" s="21">
        <f>'[1]main port inventory'!M14</f>
        <v>456</v>
      </c>
      <c r="O9" s="11">
        <f>'[1]main port inventory'!N14</f>
        <v>270</v>
      </c>
      <c r="P9" s="85">
        <f>'[1]main port inventory'!O14</f>
        <v>365</v>
      </c>
      <c r="Q9" s="79">
        <f>'[1]main port inventory'!P14</f>
        <v>327</v>
      </c>
      <c r="R9" s="11">
        <f>'[1]main port inventory'!Q14</f>
        <v>560</v>
      </c>
      <c r="S9" s="85">
        <f>'[1]main port inventory'!R14</f>
        <v>313.8</v>
      </c>
      <c r="T9" s="11">
        <f>'[1]main port inventory'!S14</f>
        <v>220</v>
      </c>
      <c r="U9" s="11">
        <f>'[1]main port inventory'!T14</f>
        <v>0</v>
      </c>
      <c r="V9" s="11">
        <f>'[1]main port inventory'!U14</f>
        <v>87</v>
      </c>
      <c r="W9" s="21">
        <f>'[1]main port inventory'!V14</f>
        <v>350</v>
      </c>
      <c r="X9" s="11">
        <f>'[1]main port inventory'!W14</f>
        <v>0</v>
      </c>
      <c r="Y9" s="11">
        <f>'[1]main port inventory'!X14</f>
        <v>22</v>
      </c>
      <c r="Z9" s="11">
        <f>'[1]main port inventory'!Y14</f>
        <v>596</v>
      </c>
      <c r="AA9" s="21">
        <f>'[1]main port inventory'!Z14</f>
        <v>55</v>
      </c>
      <c r="AB9" s="21">
        <f>'[1]main port inventory'!AA14</f>
        <v>218</v>
      </c>
      <c r="AC9" s="11">
        <f>'[1]main port inventory'!AB14</f>
        <v>57</v>
      </c>
      <c r="AD9" s="82">
        <f>'[1]main port inventory'!AC14</f>
        <v>0</v>
      </c>
      <c r="AE9" s="21">
        <f>'[1]main port inventory'!AD14</f>
        <v>8.6</v>
      </c>
      <c r="AF9" s="21">
        <f>'[1]main port inventory'!AE14</f>
        <v>0</v>
      </c>
      <c r="AG9" s="11">
        <f>'[1]main port inventory'!AF14</f>
        <v>0</v>
      </c>
      <c r="AH9" s="85">
        <f>'[1]main port inventory'!AG14</f>
        <v>117.6</v>
      </c>
      <c r="AI9" s="21">
        <f>'[1]main port inventory'!AH14</f>
        <v>0</v>
      </c>
      <c r="AJ9" s="21">
        <f>'[1]main port inventory'!AI14</f>
        <v>5.4</v>
      </c>
      <c r="AK9" s="21">
        <f>'[1]main port inventory'!AJ14</f>
        <v>0</v>
      </c>
      <c r="AL9" s="79">
        <f>'[1]main port inventory'!AK14</f>
        <v>25</v>
      </c>
      <c r="AM9" s="21">
        <f>'[1]main port inventory'!AL14</f>
        <v>0</v>
      </c>
      <c r="AN9" s="11">
        <f>'[1]main port inventory'!AM14</f>
        <v>26</v>
      </c>
      <c r="AO9" s="11">
        <f>'[1]main port inventory'!AN14</f>
        <v>228</v>
      </c>
      <c r="AP9" s="85">
        <f>'[1]main port inventory'!AO14</f>
        <v>54</v>
      </c>
      <c r="AQ9" s="11">
        <f>'[1]main port inventory'!AP14</f>
        <v>0</v>
      </c>
      <c r="AR9" s="82">
        <f>'[1]main port inventory'!AQ14</f>
        <v>158</v>
      </c>
      <c r="AS9" s="11">
        <f>'[1]main port inventory'!AR14</f>
        <v>117</v>
      </c>
      <c r="AT9" s="79">
        <f>'[1]main port inventory'!AS14</f>
        <v>4</v>
      </c>
      <c r="AU9" s="79">
        <f>'[1]main port inventory'!AT14</f>
        <v>1.5</v>
      </c>
      <c r="AV9" s="21">
        <f>'[1]main port inventory'!AU14</f>
        <v>0</v>
      </c>
      <c r="AW9" s="11">
        <f>'[1]main port inventory'!AV14</f>
        <v>5</v>
      </c>
      <c r="AX9" s="21">
        <f>'[1]main port inventory'!AW14</f>
        <v>0</v>
      </c>
      <c r="AY9" s="79">
        <f>'[1]main port inventory'!AX14</f>
        <v>306</v>
      </c>
      <c r="AZ9" s="76">
        <f t="shared" si="3"/>
        <v>13132.9</v>
      </c>
      <c r="BA9" s="76">
        <f t="shared" si="4"/>
        <v>850.4</v>
      </c>
      <c r="BB9" s="76">
        <f t="shared" si="5"/>
        <v>4156</v>
      </c>
      <c r="BC9" s="76">
        <f t="shared" si="6"/>
        <v>4105.5</v>
      </c>
      <c r="BD9" s="76">
        <f t="shared" si="7"/>
        <v>2928</v>
      </c>
      <c r="BE9" s="76">
        <f t="shared" si="8"/>
        <v>1093</v>
      </c>
      <c r="BF9" s="21">
        <f>'[1]IO InvShip'!$L8</f>
        <v>6461.9</v>
      </c>
      <c r="BG9" s="21">
        <f>'[1]IO InvShip'!$O8</f>
        <v>4300.8</v>
      </c>
      <c r="BH9" s="107">
        <f t="shared" si="9"/>
        <v>0.14408241896306223</v>
      </c>
      <c r="BI9" s="107">
        <f t="shared" si="10"/>
        <v>3.784084246434527E-2</v>
      </c>
      <c r="BJ9" s="107">
        <f t="shared" si="11"/>
        <v>7.0927974780893785E-2</v>
      </c>
      <c r="BK9" s="107">
        <f t="shared" si="12"/>
        <v>0.7471487637916987</v>
      </c>
      <c r="BL9" s="21">
        <f t="shared" si="13"/>
        <v>9812.2300000000014</v>
      </c>
      <c r="BM9" s="253">
        <f>VLOOKUP(B9,'removals&amp;BFF'!A:C,3,FALSE)</f>
        <v>88.075185185185191</v>
      </c>
      <c r="BN9" s="21">
        <f t="shared" si="14"/>
        <v>14911.01037413321</v>
      </c>
      <c r="BO9" s="21">
        <f>VLOOKUP(B9,removals!B:AR,43,FALSE)</f>
        <v>293.77999999999997</v>
      </c>
      <c r="BP9" s="253">
        <f t="shared" si="15"/>
        <v>44.703179249778749</v>
      </c>
      <c r="BQ9" s="21"/>
    </row>
    <row r="10" spans="1:198">
      <c r="A10" s="56" t="str">
        <f t="shared" si="2"/>
        <v>202113</v>
      </c>
      <c r="B10" s="20">
        <f>'[1]main port inventory'!A15</f>
        <v>44281</v>
      </c>
      <c r="C10" s="21">
        <f>'[1]main port inventory'!B15</f>
        <v>13066.1</v>
      </c>
      <c r="D10" s="21">
        <f>'[1]main port inventory'!C16</f>
        <v>1861.14</v>
      </c>
      <c r="E10" s="21">
        <f>'[1]main port inventory'!D15</f>
        <v>505.96</v>
      </c>
      <c r="F10" s="21">
        <f>'[1]main port inventory'!E15</f>
        <v>926.79</v>
      </c>
      <c r="G10" s="79">
        <f>'[1]main port inventory'!F15</f>
        <v>1680</v>
      </c>
      <c r="H10" s="79">
        <f>'[1]main port inventory'!G15</f>
        <v>1245</v>
      </c>
      <c r="I10" s="82">
        <f>'[1]main port inventory'!H15</f>
        <v>1570</v>
      </c>
      <c r="J10" s="82">
        <f>'[1]main port inventory'!I15</f>
        <v>1537</v>
      </c>
      <c r="K10" s="11">
        <f>'[1]main port inventory'!J15</f>
        <v>720</v>
      </c>
      <c r="L10" s="82">
        <f>'[1]main port inventory'!K15</f>
        <v>880</v>
      </c>
      <c r="M10" s="79">
        <f>'[1]main port inventory'!L15</f>
        <v>460</v>
      </c>
      <c r="N10" s="21">
        <f>'[1]main port inventory'!M15</f>
        <v>471</v>
      </c>
      <c r="O10" s="11">
        <f>'[1]main port inventory'!N15</f>
        <v>278</v>
      </c>
      <c r="P10" s="85">
        <f>'[1]main port inventory'!O15</f>
        <v>390</v>
      </c>
      <c r="Q10" s="79">
        <f>'[1]main port inventory'!P15</f>
        <v>317</v>
      </c>
      <c r="R10" s="11">
        <f>'[1]main port inventory'!Q15</f>
        <v>530</v>
      </c>
      <c r="S10" s="85">
        <f>'[1]main port inventory'!R15</f>
        <v>300</v>
      </c>
      <c r="T10" s="11">
        <f>'[1]main port inventory'!S15</f>
        <v>225</v>
      </c>
      <c r="U10" s="11">
        <f>'[1]main port inventory'!T15</f>
        <v>0</v>
      </c>
      <c r="V10" s="11">
        <f>'[1]main port inventory'!U15</f>
        <v>86</v>
      </c>
      <c r="W10" s="21">
        <f>'[1]main port inventory'!V15</f>
        <v>353</v>
      </c>
      <c r="X10" s="11">
        <f>'[1]main port inventory'!W15</f>
        <v>0</v>
      </c>
      <c r="Y10" s="11">
        <f>'[1]main port inventory'!X15</f>
        <v>21</v>
      </c>
      <c r="Z10" s="11">
        <f>'[1]main port inventory'!Y15</f>
        <v>605</v>
      </c>
      <c r="AA10" s="21">
        <f>'[1]main port inventory'!Z15</f>
        <v>63</v>
      </c>
      <c r="AB10" s="21">
        <f>'[1]main port inventory'!AA15</f>
        <v>226</v>
      </c>
      <c r="AC10" s="11">
        <f>'[1]main port inventory'!AB15</f>
        <v>60</v>
      </c>
      <c r="AD10" s="82">
        <f>'[1]main port inventory'!AC15</f>
        <v>0</v>
      </c>
      <c r="AE10" s="21">
        <f>'[1]main port inventory'!AD15</f>
        <v>4</v>
      </c>
      <c r="AF10" s="21">
        <f>'[1]main port inventory'!AE15</f>
        <v>0</v>
      </c>
      <c r="AG10" s="11">
        <f>'[1]main port inventory'!AF15</f>
        <v>0</v>
      </c>
      <c r="AH10" s="85">
        <f>'[1]main port inventory'!AG15</f>
        <v>121.6</v>
      </c>
      <c r="AI10" s="21">
        <f>'[1]main port inventory'!AH15</f>
        <v>0</v>
      </c>
      <c r="AJ10" s="21">
        <f>'[1]main port inventory'!AI15</f>
        <v>0</v>
      </c>
      <c r="AK10" s="21">
        <f>'[1]main port inventory'!AJ15</f>
        <v>0</v>
      </c>
      <c r="AL10" s="79">
        <f>'[1]main port inventory'!AK15</f>
        <v>25</v>
      </c>
      <c r="AM10" s="21">
        <f>'[1]main port inventory'!AL15</f>
        <v>0</v>
      </c>
      <c r="AN10" s="11">
        <f>'[1]main port inventory'!AM15</f>
        <v>22</v>
      </c>
      <c r="AO10" s="11">
        <f>'[1]main port inventory'!AN15</f>
        <v>190</v>
      </c>
      <c r="AP10" s="85">
        <f>'[1]main port inventory'!AO15</f>
        <v>57</v>
      </c>
      <c r="AQ10" s="11">
        <f>'[1]main port inventory'!AP15</f>
        <v>0</v>
      </c>
      <c r="AR10" s="82">
        <f>'[1]main port inventory'!AQ15</f>
        <v>179</v>
      </c>
      <c r="AS10" s="11">
        <f>'[1]main port inventory'!AR15</f>
        <v>120</v>
      </c>
      <c r="AT10" s="79">
        <f>'[1]main port inventory'!AS15</f>
        <v>4</v>
      </c>
      <c r="AU10" s="79">
        <f>'[1]main port inventory'!AT15</f>
        <v>1.5</v>
      </c>
      <c r="AV10" s="21">
        <f>'[1]main port inventory'!AU15</f>
        <v>0</v>
      </c>
      <c r="AW10" s="11">
        <f>'[1]main port inventory'!AV15</f>
        <v>5</v>
      </c>
      <c r="AX10" s="21">
        <f>'[1]main port inventory'!AW15</f>
        <v>0</v>
      </c>
      <c r="AY10" s="79">
        <f>'[1]main port inventory'!AX15</f>
        <v>320</v>
      </c>
      <c r="AZ10" s="76">
        <f t="shared" si="3"/>
        <v>13066.1</v>
      </c>
      <c r="BA10" s="76">
        <f t="shared" si="4"/>
        <v>868.6</v>
      </c>
      <c r="BB10" s="76">
        <f t="shared" si="5"/>
        <v>4166</v>
      </c>
      <c r="BC10" s="76">
        <f t="shared" si="6"/>
        <v>4052.5</v>
      </c>
      <c r="BD10" s="76">
        <f t="shared" si="7"/>
        <v>2862</v>
      </c>
      <c r="BE10" s="76">
        <f t="shared" si="8"/>
        <v>1117</v>
      </c>
      <c r="BF10" s="21">
        <f>'[1]IO InvShip'!$L9</f>
        <v>6381.1</v>
      </c>
      <c r="BG10" s="21">
        <f>'[1]IO InvShip'!$O9</f>
        <v>4343.7</v>
      </c>
      <c r="BH10" s="107">
        <f t="shared" si="9"/>
        <v>0.1424403609340201</v>
      </c>
      <c r="BI10" s="107">
        <f t="shared" si="10"/>
        <v>3.8723107889882979E-2</v>
      </c>
      <c r="BJ10" s="107">
        <f t="shared" si="11"/>
        <v>7.09308822066263E-2</v>
      </c>
      <c r="BK10" s="107">
        <f t="shared" si="12"/>
        <v>0.74790564896947065</v>
      </c>
      <c r="BL10" s="21">
        <f t="shared" si="13"/>
        <v>9772.2100000000028</v>
      </c>
      <c r="BM10" s="253">
        <f>VLOOKUP(B10,'removals&amp;BFF'!A:C,3,FALSE)</f>
        <v>87.52756613756614</v>
      </c>
      <c r="BN10" s="21">
        <f t="shared" si="14"/>
        <v>14927.982779121439</v>
      </c>
      <c r="BO10" s="21">
        <f>VLOOKUP(B10,removals!B:AR,43,FALSE)</f>
        <v>306.54000000000002</v>
      </c>
      <c r="BP10" s="253">
        <f t="shared" si="15"/>
        <v>42.624453578652052</v>
      </c>
      <c r="BQ10" s="21"/>
    </row>
    <row r="11" spans="1:198">
      <c r="A11" s="56" t="str">
        <f t="shared" si="2"/>
        <v>202112</v>
      </c>
      <c r="B11" s="20">
        <f>'[1]main port inventory'!A16</f>
        <v>44274</v>
      </c>
      <c r="C11" s="21">
        <f>'[1]main port inventory'!B16</f>
        <v>13021.1</v>
      </c>
      <c r="D11" s="21">
        <f>'[1]main port inventory'!C17</f>
        <v>1774.54</v>
      </c>
      <c r="E11" s="21">
        <f>'[1]main port inventory'!D16</f>
        <v>495.86</v>
      </c>
      <c r="F11" s="21">
        <f>'[1]main port inventory'!E16</f>
        <v>900.32</v>
      </c>
      <c r="G11" s="79">
        <f>'[1]main port inventory'!F16</f>
        <v>1720</v>
      </c>
      <c r="H11" s="79">
        <f>'[1]main port inventory'!G16</f>
        <v>1235</v>
      </c>
      <c r="I11" s="82">
        <f>'[1]main port inventory'!H16</f>
        <v>1581</v>
      </c>
      <c r="J11" s="82">
        <f>'[1]main port inventory'!I16</f>
        <v>1491</v>
      </c>
      <c r="K11" s="11">
        <f>'[1]main port inventory'!J16</f>
        <v>715</v>
      </c>
      <c r="L11" s="82">
        <f>'[1]main port inventory'!K16</f>
        <v>875</v>
      </c>
      <c r="M11" s="79">
        <f>'[1]main port inventory'!L16</f>
        <v>492</v>
      </c>
      <c r="N11" s="21">
        <f>'[1]main port inventory'!M16</f>
        <v>460</v>
      </c>
      <c r="O11" s="11">
        <f>'[1]main port inventory'!N16</f>
        <v>274</v>
      </c>
      <c r="P11" s="85">
        <f>'[1]main port inventory'!O16</f>
        <v>385</v>
      </c>
      <c r="Q11" s="79">
        <f>'[1]main port inventory'!P16</f>
        <v>305</v>
      </c>
      <c r="R11" s="11">
        <f>'[1]main port inventory'!Q16</f>
        <v>545</v>
      </c>
      <c r="S11" s="85">
        <f>'[1]main port inventory'!R16</f>
        <v>259</v>
      </c>
      <c r="T11" s="11">
        <f>'[1]main port inventory'!S16</f>
        <v>248</v>
      </c>
      <c r="U11" s="11">
        <f>'[1]main port inventory'!T16</f>
        <v>0</v>
      </c>
      <c r="V11" s="11">
        <f>'[1]main port inventory'!U16</f>
        <v>97.9</v>
      </c>
      <c r="W11" s="21">
        <f>'[1]main port inventory'!V16</f>
        <v>348</v>
      </c>
      <c r="X11" s="11">
        <f>'[1]main port inventory'!W16</f>
        <v>0</v>
      </c>
      <c r="Y11" s="11">
        <f>'[1]main port inventory'!X16</f>
        <v>23</v>
      </c>
      <c r="Z11" s="11">
        <f>'[1]main port inventory'!Y16</f>
        <v>619</v>
      </c>
      <c r="AA11" s="21">
        <f>'[1]main port inventory'!Z16</f>
        <v>59</v>
      </c>
      <c r="AB11" s="21">
        <f>'[1]main port inventory'!AA16</f>
        <v>213.3</v>
      </c>
      <c r="AC11" s="11">
        <f>'[1]main port inventory'!AB16</f>
        <v>66</v>
      </c>
      <c r="AD11" s="82">
        <f>'[1]main port inventory'!AC16</f>
        <v>0</v>
      </c>
      <c r="AE11" s="21">
        <f>'[1]main port inventory'!AD16</f>
        <v>5.6</v>
      </c>
      <c r="AF11" s="21">
        <f>'[1]main port inventory'!AE16</f>
        <v>0</v>
      </c>
      <c r="AG11" s="11">
        <f>'[1]main port inventory'!AF16</f>
        <v>0</v>
      </c>
      <c r="AH11" s="85">
        <f>'[1]main port inventory'!AG16</f>
        <v>126.8</v>
      </c>
      <c r="AI11" s="21">
        <f>'[1]main port inventory'!AH16</f>
        <v>0</v>
      </c>
      <c r="AJ11" s="21">
        <f>'[1]main port inventory'!AI16</f>
        <v>0</v>
      </c>
      <c r="AK11" s="21">
        <f>'[1]main port inventory'!AJ16</f>
        <v>0</v>
      </c>
      <c r="AL11" s="79">
        <f>'[1]main port inventory'!AK16</f>
        <v>25</v>
      </c>
      <c r="AM11" s="21">
        <f>'[1]main port inventory'!AL16</f>
        <v>0</v>
      </c>
      <c r="AN11" s="11">
        <f>'[1]main port inventory'!AM16</f>
        <v>24</v>
      </c>
      <c r="AO11" s="11">
        <f>'[1]main port inventory'!AN16</f>
        <v>152</v>
      </c>
      <c r="AP11" s="85">
        <f>'[1]main port inventory'!AO16</f>
        <v>57</v>
      </c>
      <c r="AQ11" s="11">
        <f>'[1]main port inventory'!AP16</f>
        <v>0</v>
      </c>
      <c r="AR11" s="82">
        <f>'[1]main port inventory'!AQ16</f>
        <v>171</v>
      </c>
      <c r="AS11" s="11">
        <f>'[1]main port inventory'!AR16</f>
        <v>117</v>
      </c>
      <c r="AT11" s="79">
        <f>'[1]main port inventory'!AS16</f>
        <v>4</v>
      </c>
      <c r="AU11" s="79">
        <f>'[1]main port inventory'!AT16</f>
        <v>1.5</v>
      </c>
      <c r="AV11" s="21">
        <f>'[1]main port inventory'!AU16</f>
        <v>0</v>
      </c>
      <c r="AW11" s="11">
        <f>'[1]main port inventory'!AV16</f>
        <v>5</v>
      </c>
      <c r="AX11" s="21">
        <f>'[1]main port inventory'!AW16</f>
        <v>0</v>
      </c>
      <c r="AY11" s="79">
        <f>'[1]main port inventory'!AX16</f>
        <v>321</v>
      </c>
      <c r="AZ11" s="76">
        <f t="shared" si="3"/>
        <v>13021.1</v>
      </c>
      <c r="BA11" s="76">
        <f t="shared" si="4"/>
        <v>827.8</v>
      </c>
      <c r="BB11" s="76">
        <f t="shared" si="5"/>
        <v>4118</v>
      </c>
      <c r="BC11" s="76">
        <f t="shared" si="6"/>
        <v>4103.5</v>
      </c>
      <c r="BD11" s="76">
        <f t="shared" si="7"/>
        <v>2885.9</v>
      </c>
      <c r="BE11" s="76">
        <f t="shared" si="8"/>
        <v>1085.8999999999999</v>
      </c>
      <c r="BF11" s="21">
        <f>'[1]IO InvShip'!$L10</f>
        <v>6347.3</v>
      </c>
      <c r="BG11" s="21">
        <f>'[1]IO InvShip'!$O10</f>
        <v>4327.8999999999996</v>
      </c>
      <c r="BH11" s="107">
        <f t="shared" si="9"/>
        <v>0.13628188094707819</v>
      </c>
      <c r="BI11" s="107">
        <f t="shared" si="10"/>
        <v>3.8081268095629402E-2</v>
      </c>
      <c r="BJ11" s="107">
        <f t="shared" si="11"/>
        <v>6.914315994808426E-2</v>
      </c>
      <c r="BK11" s="107">
        <f t="shared" si="12"/>
        <v>0.75649369100920816</v>
      </c>
      <c r="BL11" s="21">
        <f t="shared" si="13"/>
        <v>9850.380000000001</v>
      </c>
      <c r="BM11" s="253">
        <f>VLOOKUP(B11,'removals&amp;BFF'!A:C,3,FALSE)</f>
        <v>87.16</v>
      </c>
      <c r="BN11" s="21">
        <f t="shared" si="14"/>
        <v>14939.307021569528</v>
      </c>
      <c r="BO11" s="21">
        <f>VLOOKUP(B11,removals!B:AR,43,FALSE)</f>
        <v>282.31</v>
      </c>
      <c r="BP11" s="253">
        <f t="shared" si="15"/>
        <v>46.123410435337043</v>
      </c>
      <c r="BQ11" s="21"/>
      <c r="BS11" s="3" t="s">
        <v>127</v>
      </c>
      <c r="CA11" s="3" t="s">
        <v>212</v>
      </c>
      <c r="CI11" s="3" t="s">
        <v>128</v>
      </c>
      <c r="CP11" s="3" t="s">
        <v>129</v>
      </c>
      <c r="CW11" s="3" t="s">
        <v>130</v>
      </c>
      <c r="DD11" s="3" t="s">
        <v>131</v>
      </c>
      <c r="DK11" s="3" t="s">
        <v>132</v>
      </c>
      <c r="DR11" s="3" t="s">
        <v>136</v>
      </c>
      <c r="DZ11" s="3" t="s">
        <v>143</v>
      </c>
      <c r="EG11" s="3" t="s">
        <v>144</v>
      </c>
      <c r="EN11" s="3" t="s">
        <v>145</v>
      </c>
      <c r="EV11" s="3" t="s">
        <v>145</v>
      </c>
      <c r="FD11" s="3" t="s">
        <v>147</v>
      </c>
      <c r="FL11" s="3" t="s">
        <v>151</v>
      </c>
      <c r="FT11" s="3" t="s">
        <v>303</v>
      </c>
      <c r="GB11" s="3" t="s">
        <v>307</v>
      </c>
      <c r="GJ11" s="3" t="s">
        <v>310</v>
      </c>
    </row>
    <row r="12" spans="1:198">
      <c r="A12" s="56" t="str">
        <f t="shared" si="2"/>
        <v>202111</v>
      </c>
      <c r="B12" s="20">
        <f>'[1]main port inventory'!A17</f>
        <v>44267</v>
      </c>
      <c r="C12" s="21">
        <f>'[1]main port inventory'!B17</f>
        <v>12882.4</v>
      </c>
      <c r="D12" s="21">
        <f>'[1]main port inventory'!C18</f>
        <v>1817.99</v>
      </c>
      <c r="E12" s="21">
        <f>'[1]main port inventory'!D17</f>
        <v>497.16</v>
      </c>
      <c r="F12" s="21">
        <f>'[1]main port inventory'!E17</f>
        <v>923.78</v>
      </c>
      <c r="G12" s="79">
        <f>'[1]main port inventory'!F17</f>
        <v>1760</v>
      </c>
      <c r="H12" s="79">
        <f>'[1]main port inventory'!G17</f>
        <v>1228</v>
      </c>
      <c r="I12" s="82">
        <f>'[1]main port inventory'!H17</f>
        <v>1533</v>
      </c>
      <c r="J12" s="82">
        <f>'[1]main port inventory'!I17</f>
        <v>1414</v>
      </c>
      <c r="K12" s="11">
        <f>'[1]main port inventory'!J17</f>
        <v>690</v>
      </c>
      <c r="L12" s="82">
        <f>'[1]main port inventory'!K17</f>
        <v>905</v>
      </c>
      <c r="M12" s="79">
        <f>'[1]main port inventory'!L17</f>
        <v>493</v>
      </c>
      <c r="N12" s="21">
        <f>'[1]main port inventory'!M17</f>
        <v>435</v>
      </c>
      <c r="O12" s="11">
        <f>'[1]main port inventory'!N17</f>
        <v>277</v>
      </c>
      <c r="P12" s="85">
        <f>'[1]main port inventory'!O17</f>
        <v>385</v>
      </c>
      <c r="Q12" s="79">
        <f>'[1]main port inventory'!P17</f>
        <v>293</v>
      </c>
      <c r="R12" s="11">
        <f>'[1]main port inventory'!Q17</f>
        <v>560</v>
      </c>
      <c r="S12" s="85">
        <f>'[1]main port inventory'!R17</f>
        <v>232</v>
      </c>
      <c r="T12" s="11">
        <f>'[1]main port inventory'!S17</f>
        <v>225</v>
      </c>
      <c r="U12" s="11">
        <f>'[1]main port inventory'!T17</f>
        <v>0</v>
      </c>
      <c r="V12" s="11">
        <f>'[1]main port inventory'!U17</f>
        <v>92</v>
      </c>
      <c r="W12" s="21">
        <f>'[1]main port inventory'!V17</f>
        <v>324</v>
      </c>
      <c r="X12" s="11">
        <f>'[1]main port inventory'!W17</f>
        <v>0</v>
      </c>
      <c r="Y12" s="11">
        <f>'[1]main port inventory'!X17</f>
        <v>20</v>
      </c>
      <c r="Z12" s="11">
        <f>'[1]main port inventory'!Y17</f>
        <v>600</v>
      </c>
      <c r="AA12" s="21">
        <f>'[1]main port inventory'!Z17</f>
        <v>62</v>
      </c>
      <c r="AB12" s="21">
        <f>'[1]main port inventory'!AA17</f>
        <v>237</v>
      </c>
      <c r="AC12" s="11">
        <f>'[1]main port inventory'!AB17</f>
        <v>66</v>
      </c>
      <c r="AD12" s="82">
        <f>'[1]main port inventory'!AC17</f>
        <v>0</v>
      </c>
      <c r="AE12" s="21">
        <f>'[1]main port inventory'!AD17</f>
        <v>5.6</v>
      </c>
      <c r="AF12" s="21">
        <f>'[1]main port inventory'!AE17</f>
        <v>0</v>
      </c>
      <c r="AG12" s="11">
        <f>'[1]main port inventory'!AF17</f>
        <v>0</v>
      </c>
      <c r="AH12" s="85">
        <f>'[1]main port inventory'!AG17</f>
        <v>129.19999999999999</v>
      </c>
      <c r="AI12" s="21">
        <f>'[1]main port inventory'!AH17</f>
        <v>0</v>
      </c>
      <c r="AJ12" s="21">
        <f>'[1]main port inventory'!AI17</f>
        <v>0</v>
      </c>
      <c r="AK12" s="21">
        <f>'[1]main port inventory'!AJ17</f>
        <v>0</v>
      </c>
      <c r="AL12" s="79">
        <f>'[1]main port inventory'!AK17</f>
        <v>25</v>
      </c>
      <c r="AM12" s="21">
        <f>'[1]main port inventory'!AL17</f>
        <v>0</v>
      </c>
      <c r="AN12" s="11">
        <f>'[1]main port inventory'!AM17</f>
        <v>23</v>
      </c>
      <c r="AO12" s="11">
        <f>'[1]main port inventory'!AN17</f>
        <v>157</v>
      </c>
      <c r="AP12" s="85">
        <f>'[1]main port inventory'!AO17</f>
        <v>41.7</v>
      </c>
      <c r="AQ12" s="11">
        <f>'[1]main port inventory'!AP17</f>
        <v>0</v>
      </c>
      <c r="AR12" s="82">
        <f>'[1]main port inventory'!AQ17</f>
        <v>200</v>
      </c>
      <c r="AS12" s="11">
        <f>'[1]main port inventory'!AR17</f>
        <v>108</v>
      </c>
      <c r="AT12" s="79">
        <f>'[1]main port inventory'!AS17</f>
        <v>3</v>
      </c>
      <c r="AU12" s="79">
        <f>'[1]main port inventory'!AT17</f>
        <v>1.5</v>
      </c>
      <c r="AV12" s="21">
        <f>'[1]main port inventory'!AU17</f>
        <v>0</v>
      </c>
      <c r="AW12" s="11">
        <f>'[1]main port inventory'!AV17</f>
        <v>5</v>
      </c>
      <c r="AX12" s="21">
        <f>'[1]main port inventory'!AW17</f>
        <v>0</v>
      </c>
      <c r="AY12" s="79">
        <f>'[1]main port inventory'!AX17</f>
        <v>352.4</v>
      </c>
      <c r="AZ12" s="76">
        <f t="shared" si="3"/>
        <v>12882.4</v>
      </c>
      <c r="BA12" s="76">
        <f t="shared" si="4"/>
        <v>787.90000000000009</v>
      </c>
      <c r="BB12" s="76">
        <f t="shared" si="5"/>
        <v>4052</v>
      </c>
      <c r="BC12" s="76">
        <f t="shared" si="6"/>
        <v>4155.8999999999996</v>
      </c>
      <c r="BD12" s="76">
        <f t="shared" si="7"/>
        <v>2823</v>
      </c>
      <c r="BE12" s="76">
        <f t="shared" si="8"/>
        <v>1063.5999999999999</v>
      </c>
      <c r="BF12" s="21">
        <f>'[1]IO InvShip'!$L11</f>
        <v>6228.8</v>
      </c>
      <c r="BG12" s="21">
        <f>'[1]IO InvShip'!$O11</f>
        <v>4346</v>
      </c>
      <c r="BH12" s="107">
        <f t="shared" si="9"/>
        <v>0.14112199590138483</v>
      </c>
      <c r="BI12" s="107">
        <f t="shared" si="10"/>
        <v>3.8592187791094829E-2</v>
      </c>
      <c r="BJ12" s="107">
        <f t="shared" si="11"/>
        <v>7.1708687822144943E-2</v>
      </c>
      <c r="BK12" s="107">
        <f t="shared" si="12"/>
        <v>0.74857712848537539</v>
      </c>
      <c r="BL12" s="21">
        <f t="shared" si="13"/>
        <v>9643.4699999999993</v>
      </c>
      <c r="BM12" s="253">
        <f>VLOOKUP(B12,'removals&amp;BFF'!A:C,3,FALSE)</f>
        <v>90.39</v>
      </c>
      <c r="BN12" s="21">
        <f t="shared" si="14"/>
        <v>14252.019028653613</v>
      </c>
      <c r="BO12" s="21">
        <f>VLOOKUP(B12,removals!B:AR,43,FALSE)</f>
        <v>278.57</v>
      </c>
      <c r="BP12" s="253">
        <f t="shared" si="15"/>
        <v>46.244749973076786</v>
      </c>
      <c r="BQ12" s="21"/>
      <c r="BS12" s="14"/>
      <c r="BT12" s="54">
        <v>2016</v>
      </c>
      <c r="BU12" s="54">
        <f>BT12+1</f>
        <v>2017</v>
      </c>
      <c r="BV12" s="54">
        <f>BU12+1</f>
        <v>2018</v>
      </c>
      <c r="BW12" s="54">
        <f>BV12+1</f>
        <v>2019</v>
      </c>
      <c r="BX12" s="54">
        <f>BW12+1</f>
        <v>2020</v>
      </c>
      <c r="BY12" s="54">
        <f>BX12+1</f>
        <v>2021</v>
      </c>
      <c r="CB12" s="186">
        <f t="shared" ref="CB12:CG12" si="16">BT12</f>
        <v>2016</v>
      </c>
      <c r="CC12" s="186">
        <f t="shared" si="16"/>
        <v>2017</v>
      </c>
      <c r="CD12" s="186">
        <f t="shared" si="16"/>
        <v>2018</v>
      </c>
      <c r="CE12" s="186">
        <f t="shared" si="16"/>
        <v>2019</v>
      </c>
      <c r="CF12" s="186">
        <f t="shared" si="16"/>
        <v>2020</v>
      </c>
      <c r="CG12" s="186">
        <f t="shared" si="16"/>
        <v>2021</v>
      </c>
      <c r="CH12" s="186"/>
      <c r="CI12" s="14"/>
      <c r="CJ12" s="54">
        <v>2016</v>
      </c>
      <c r="CK12" s="54">
        <f>CJ12+1</f>
        <v>2017</v>
      </c>
      <c r="CL12" s="54">
        <f>CK12+1</f>
        <v>2018</v>
      </c>
      <c r="CM12" s="54">
        <f>CL12+1</f>
        <v>2019</v>
      </c>
      <c r="CN12" s="54">
        <f>CM12+1</f>
        <v>2020</v>
      </c>
      <c r="CO12" s="54">
        <f>CN12+1</f>
        <v>2021</v>
      </c>
      <c r="CP12" s="14"/>
      <c r="CQ12" s="54">
        <v>2016</v>
      </c>
      <c r="CR12" s="54">
        <f>CQ12+1</f>
        <v>2017</v>
      </c>
      <c r="CS12" s="54">
        <f>CR12+1</f>
        <v>2018</v>
      </c>
      <c r="CT12" s="54">
        <f>CS12+1</f>
        <v>2019</v>
      </c>
      <c r="CU12" s="54">
        <f>CT12+1</f>
        <v>2020</v>
      </c>
      <c r="CV12" s="54">
        <f>CU12+1</f>
        <v>2021</v>
      </c>
      <c r="CW12" s="14"/>
      <c r="CX12" s="54">
        <v>2016</v>
      </c>
      <c r="CY12" s="54">
        <f>CX12+1</f>
        <v>2017</v>
      </c>
      <c r="CZ12" s="54">
        <f>CY12+1</f>
        <v>2018</v>
      </c>
      <c r="DA12" s="54">
        <f>CZ12+1</f>
        <v>2019</v>
      </c>
      <c r="DB12" s="54">
        <f>DA12+1</f>
        <v>2020</v>
      </c>
      <c r="DC12" s="54">
        <f>DB12+1</f>
        <v>2021</v>
      </c>
      <c r="DD12" s="14"/>
      <c r="DE12" s="54">
        <v>2016</v>
      </c>
      <c r="DF12" s="54">
        <f>DE12+1</f>
        <v>2017</v>
      </c>
      <c r="DG12" s="54">
        <f>DF12+1</f>
        <v>2018</v>
      </c>
      <c r="DH12" s="54">
        <f>DG12+1</f>
        <v>2019</v>
      </c>
      <c r="DI12" s="54">
        <f>DH12+1</f>
        <v>2020</v>
      </c>
      <c r="DJ12" s="54">
        <f>DI12+1</f>
        <v>2021</v>
      </c>
      <c r="DK12" s="14"/>
      <c r="DL12" s="54">
        <v>2016</v>
      </c>
      <c r="DM12" s="54">
        <f>DL12+1</f>
        <v>2017</v>
      </c>
      <c r="DN12" s="54">
        <f>DM12+1</f>
        <v>2018</v>
      </c>
      <c r="DO12" s="54">
        <f>DN12+1</f>
        <v>2019</v>
      </c>
      <c r="DP12" s="54">
        <f>DO12+1</f>
        <v>2020</v>
      </c>
      <c r="DQ12" s="54">
        <f>DP12+1</f>
        <v>2021</v>
      </c>
      <c r="DR12" s="14"/>
      <c r="DS12" s="54">
        <v>2016</v>
      </c>
      <c r="DT12" s="54">
        <f>DS12+1</f>
        <v>2017</v>
      </c>
      <c r="DU12" s="54">
        <f>DT12+1</f>
        <v>2018</v>
      </c>
      <c r="DV12" s="54">
        <f>DU12+1</f>
        <v>2019</v>
      </c>
      <c r="DW12" s="54">
        <f>DV12+1</f>
        <v>2020</v>
      </c>
      <c r="DX12" s="54">
        <f>DW12+1</f>
        <v>2021</v>
      </c>
      <c r="DZ12" s="14"/>
      <c r="EA12" s="54">
        <v>2016</v>
      </c>
      <c r="EB12" s="54">
        <f>EA12+1</f>
        <v>2017</v>
      </c>
      <c r="EC12" s="54">
        <f>EB12+1</f>
        <v>2018</v>
      </c>
      <c r="ED12" s="54">
        <f>EC12+1</f>
        <v>2019</v>
      </c>
      <c r="EE12" s="54">
        <f>ED12+1</f>
        <v>2020</v>
      </c>
      <c r="EG12" s="14"/>
      <c r="EH12" s="54">
        <v>2016</v>
      </c>
      <c r="EI12" s="54">
        <f>EH12+1</f>
        <v>2017</v>
      </c>
      <c r="EJ12" s="54">
        <f>EI12+1</f>
        <v>2018</v>
      </c>
      <c r="EK12" s="54">
        <f>EJ12+1</f>
        <v>2019</v>
      </c>
      <c r="EL12" s="54">
        <f>EK12+1</f>
        <v>2020</v>
      </c>
      <c r="EN12" s="14"/>
      <c r="EO12" s="54">
        <v>2016</v>
      </c>
      <c r="EP12" s="54">
        <f>EO12+1</f>
        <v>2017</v>
      </c>
      <c r="EQ12" s="54">
        <f>EP12+1</f>
        <v>2018</v>
      </c>
      <c r="ER12" s="54">
        <f>EQ12+1</f>
        <v>2019</v>
      </c>
      <c r="ES12" s="54">
        <f>ER12+1</f>
        <v>2020</v>
      </c>
      <c r="EV12" s="14"/>
      <c r="EW12" s="54">
        <v>2016</v>
      </c>
      <c r="EX12" s="54">
        <f>EW12+1</f>
        <v>2017</v>
      </c>
      <c r="EY12" s="54">
        <f>EX12+1</f>
        <v>2018</v>
      </c>
      <c r="EZ12" s="54">
        <f>EY12+1</f>
        <v>2019</v>
      </c>
      <c r="FA12" s="54">
        <f>EZ12+1</f>
        <v>2020</v>
      </c>
      <c r="FD12" s="14"/>
      <c r="FE12" s="54">
        <v>2016</v>
      </c>
      <c r="FF12" s="54">
        <f>FE12+1</f>
        <v>2017</v>
      </c>
      <c r="FG12" s="54">
        <f>FF12+1</f>
        <v>2018</v>
      </c>
      <c r="FH12" s="54">
        <f>FG12+1</f>
        <v>2019</v>
      </c>
      <c r="FI12" s="54">
        <f>FH12+1</f>
        <v>2020</v>
      </c>
      <c r="FJ12" s="54">
        <f>FI12+1</f>
        <v>2021</v>
      </c>
      <c r="FL12" s="14"/>
      <c r="FM12" s="54">
        <v>2016</v>
      </c>
      <c r="FN12" s="54">
        <f>FM12+1</f>
        <v>2017</v>
      </c>
      <c r="FO12" s="54">
        <f>FN12+1</f>
        <v>2018</v>
      </c>
      <c r="FP12" s="54">
        <f>FO12+1</f>
        <v>2019</v>
      </c>
      <c r="FQ12" s="54">
        <f>FP12+1</f>
        <v>2020</v>
      </c>
      <c r="FR12" s="54">
        <f>FQ12+1</f>
        <v>2021</v>
      </c>
      <c r="FT12" s="14"/>
      <c r="FU12" s="54">
        <v>2016</v>
      </c>
      <c r="FV12" s="54">
        <f>FU12+1</f>
        <v>2017</v>
      </c>
      <c r="FW12" s="54">
        <f>FV12+1</f>
        <v>2018</v>
      </c>
      <c r="FX12" s="54">
        <f>FW12+1</f>
        <v>2019</v>
      </c>
      <c r="FY12" s="54">
        <f>FX12+1</f>
        <v>2020</v>
      </c>
      <c r="FZ12" s="54">
        <f>FY12+1</f>
        <v>2021</v>
      </c>
      <c r="GB12" s="14"/>
      <c r="GC12" s="54">
        <v>2016</v>
      </c>
      <c r="GD12" s="54">
        <f>GC12+1</f>
        <v>2017</v>
      </c>
      <c r="GE12" s="54">
        <f>GD12+1</f>
        <v>2018</v>
      </c>
      <c r="GF12" s="54">
        <f>GE12+1</f>
        <v>2019</v>
      </c>
      <c r="GG12" s="54">
        <f>GF12+1</f>
        <v>2020</v>
      </c>
      <c r="GH12" s="54">
        <f>GG12+1</f>
        <v>2021</v>
      </c>
      <c r="GJ12" s="14"/>
      <c r="GK12" s="54">
        <v>2016</v>
      </c>
      <c r="GL12" s="54">
        <f>GK12+1</f>
        <v>2017</v>
      </c>
      <c r="GM12" s="54">
        <f>GL12+1</f>
        <v>2018</v>
      </c>
      <c r="GN12" s="54">
        <f>GM12+1</f>
        <v>2019</v>
      </c>
      <c r="GO12" s="54">
        <f>GN12+1</f>
        <v>2020</v>
      </c>
      <c r="GP12" s="54">
        <f>GO12+1</f>
        <v>2021</v>
      </c>
    </row>
    <row r="13" spans="1:198">
      <c r="A13" s="56" t="str">
        <f t="shared" si="2"/>
        <v>202110</v>
      </c>
      <c r="B13" s="20">
        <f>'[1]main port inventory'!A18</f>
        <v>44260</v>
      </c>
      <c r="C13" s="21">
        <f>'[1]main port inventory'!B18</f>
        <v>12789.2</v>
      </c>
      <c r="D13" s="21">
        <f>'[1]main port inventory'!C19</f>
        <v>1847.88</v>
      </c>
      <c r="E13" s="21">
        <f>'[1]main port inventory'!D18</f>
        <v>517.26</v>
      </c>
      <c r="F13" s="21">
        <f>'[1]main port inventory'!E18</f>
        <v>949.37</v>
      </c>
      <c r="G13" s="79">
        <f>'[1]main port inventory'!F18</f>
        <v>1770</v>
      </c>
      <c r="H13" s="79">
        <f>'[1]main port inventory'!G18</f>
        <v>1198</v>
      </c>
      <c r="I13" s="82">
        <f>'[1]main port inventory'!H18</f>
        <v>1520</v>
      </c>
      <c r="J13" s="82">
        <f>'[1]main port inventory'!I18</f>
        <v>1380</v>
      </c>
      <c r="K13" s="11">
        <f>'[1]main port inventory'!J18</f>
        <v>765</v>
      </c>
      <c r="L13" s="82">
        <f>'[1]main port inventory'!K18</f>
        <v>937</v>
      </c>
      <c r="M13" s="79">
        <f>'[1]main port inventory'!L18</f>
        <v>456</v>
      </c>
      <c r="N13" s="21">
        <f>'[1]main port inventory'!M18</f>
        <v>435</v>
      </c>
      <c r="O13" s="11">
        <f>'[1]main port inventory'!N18</f>
        <v>268</v>
      </c>
      <c r="P13" s="85">
        <f>'[1]main port inventory'!O18</f>
        <v>390</v>
      </c>
      <c r="Q13" s="79">
        <f>'[1]main port inventory'!P18</f>
        <v>287</v>
      </c>
      <c r="R13" s="11">
        <f>'[1]main port inventory'!Q18</f>
        <v>540</v>
      </c>
      <c r="S13" s="85">
        <f>'[1]main port inventory'!R18</f>
        <v>199</v>
      </c>
      <c r="T13" s="11">
        <f>'[1]main port inventory'!S18</f>
        <v>207</v>
      </c>
      <c r="U13" s="11">
        <f>'[1]main port inventory'!T18</f>
        <v>0</v>
      </c>
      <c r="V13" s="11">
        <f>'[1]main port inventory'!U18</f>
        <v>111</v>
      </c>
      <c r="W13" s="21">
        <f>'[1]main port inventory'!V18</f>
        <v>327</v>
      </c>
      <c r="X13" s="11">
        <f>'[1]main port inventory'!W18</f>
        <v>0</v>
      </c>
      <c r="Y13" s="11">
        <f>'[1]main port inventory'!X18</f>
        <v>19</v>
      </c>
      <c r="Z13" s="11">
        <f>'[1]main port inventory'!Y18</f>
        <v>598</v>
      </c>
      <c r="AA13" s="21">
        <f>'[1]main port inventory'!Z18</f>
        <v>60</v>
      </c>
      <c r="AB13" s="21">
        <f>'[1]main port inventory'!AA18</f>
        <v>216</v>
      </c>
      <c r="AC13" s="11">
        <f>'[1]main port inventory'!AB18</f>
        <v>52</v>
      </c>
      <c r="AD13" s="82">
        <f>'[1]main port inventory'!AC18</f>
        <v>0</v>
      </c>
      <c r="AE13" s="21">
        <f>'[1]main port inventory'!AD18</f>
        <v>5.6</v>
      </c>
      <c r="AF13" s="21">
        <f>'[1]main port inventory'!AE18</f>
        <v>0</v>
      </c>
      <c r="AG13" s="11">
        <f>'[1]main port inventory'!AF18</f>
        <v>0</v>
      </c>
      <c r="AH13" s="85">
        <f>'[1]main port inventory'!AG18</f>
        <v>131.69999999999999</v>
      </c>
      <c r="AI13" s="21">
        <f>'[1]main port inventory'!AH18</f>
        <v>0</v>
      </c>
      <c r="AJ13" s="21">
        <f>'[1]main port inventory'!AI18</f>
        <v>0</v>
      </c>
      <c r="AK13" s="21">
        <f>'[1]main port inventory'!AJ18</f>
        <v>0</v>
      </c>
      <c r="AL13" s="79">
        <f>'[1]main port inventory'!AK18</f>
        <v>25</v>
      </c>
      <c r="AM13" s="21">
        <f>'[1]main port inventory'!AL18</f>
        <v>0</v>
      </c>
      <c r="AN13" s="11">
        <f>'[1]main port inventory'!AM18</f>
        <v>23</v>
      </c>
      <c r="AO13" s="11">
        <f>'[1]main port inventory'!AN18</f>
        <v>151</v>
      </c>
      <c r="AP13" s="85">
        <f>'[1]main port inventory'!AO18</f>
        <v>47.3</v>
      </c>
      <c r="AQ13" s="11">
        <f>'[1]main port inventory'!AP18</f>
        <v>0</v>
      </c>
      <c r="AR13" s="82">
        <f>'[1]main port inventory'!AQ18</f>
        <v>198</v>
      </c>
      <c r="AS13" s="11">
        <f>'[1]main port inventory'!AR18</f>
        <v>109</v>
      </c>
      <c r="AT13" s="79">
        <f>'[1]main port inventory'!AS18</f>
        <v>3</v>
      </c>
      <c r="AU13" s="79">
        <f>'[1]main port inventory'!AT18</f>
        <v>1.5</v>
      </c>
      <c r="AV13" s="21">
        <f>'[1]main port inventory'!AU18</f>
        <v>0</v>
      </c>
      <c r="AW13" s="11">
        <f>'[1]main port inventory'!AV18</f>
        <v>5</v>
      </c>
      <c r="AX13" s="21">
        <f>'[1]main port inventory'!AW18</f>
        <v>0</v>
      </c>
      <c r="AY13" s="79">
        <f>'[1]main port inventory'!AX18</f>
        <v>354.1</v>
      </c>
      <c r="AZ13" s="76">
        <f t="shared" si="3"/>
        <v>12789.2</v>
      </c>
      <c r="BA13" s="76">
        <f t="shared" si="4"/>
        <v>768</v>
      </c>
      <c r="BB13" s="76">
        <f t="shared" si="5"/>
        <v>4035</v>
      </c>
      <c r="BC13" s="76">
        <f t="shared" si="6"/>
        <v>4094.6</v>
      </c>
      <c r="BD13" s="76">
        <f t="shared" si="7"/>
        <v>2848</v>
      </c>
      <c r="BE13" s="76">
        <f t="shared" si="8"/>
        <v>1043.5999999999999</v>
      </c>
      <c r="BF13" s="21">
        <f>'[1]IO InvShip'!$L12</f>
        <v>6151.6</v>
      </c>
      <c r="BG13" s="21">
        <f>'[1]IO InvShip'!$O12</f>
        <v>4369.3</v>
      </c>
      <c r="BH13" s="107">
        <f t="shared" si="9"/>
        <v>0.14448753635880274</v>
      </c>
      <c r="BI13" s="107">
        <f t="shared" si="10"/>
        <v>4.0445063021924743E-2</v>
      </c>
      <c r="BJ13" s="107">
        <f t="shared" si="11"/>
        <v>7.4232164638914078E-2</v>
      </c>
      <c r="BK13" s="107">
        <f t="shared" si="12"/>
        <v>0.7408352359803585</v>
      </c>
      <c r="BL13" s="21">
        <f t="shared" si="13"/>
        <v>9474.6899999999987</v>
      </c>
      <c r="BM13" s="253">
        <f>VLOOKUP(B13,'removals&amp;BFF'!A:C,3,FALSE)</f>
        <v>92.05</v>
      </c>
      <c r="BN13" s="21">
        <f t="shared" si="14"/>
        <v>13893.75339489408</v>
      </c>
      <c r="BO13" s="21">
        <f>VLOOKUP(B13,removals!B:AR,43,FALSE)</f>
        <v>271.52</v>
      </c>
      <c r="BP13" s="253">
        <f t="shared" si="15"/>
        <v>47.102239245727759</v>
      </c>
      <c r="BQ13" s="21"/>
      <c r="BR13" s="20">
        <f>BR14-7</f>
        <v>43826</v>
      </c>
      <c r="BS13" s="55">
        <v>52</v>
      </c>
      <c r="BT13" s="57"/>
      <c r="BU13" s="64" t="e">
        <f>BT65</f>
        <v>#N/A</v>
      </c>
      <c r="BV13" s="64">
        <f>BU65</f>
        <v>146.55100000000002</v>
      </c>
      <c r="BW13" s="64">
        <f>BV65</f>
        <v>141.5643</v>
      </c>
      <c r="BX13" s="64">
        <f>BW65</f>
        <v>126.95</v>
      </c>
      <c r="BY13" s="64">
        <f>BX65</f>
        <v>124.0868</v>
      </c>
      <c r="CA13" s="186">
        <f>BS13</f>
        <v>52</v>
      </c>
      <c r="CC13" s="187" t="e">
        <f>CB66</f>
        <v>#N/A</v>
      </c>
      <c r="CD13" s="187" t="e">
        <f>CC66</f>
        <v>#N/A</v>
      </c>
      <c r="CE13" s="187" t="e">
        <f>CD66</f>
        <v>#N/A</v>
      </c>
      <c r="CF13" s="187" t="e">
        <f>CE66</f>
        <v>#N/A</v>
      </c>
      <c r="CG13" s="187" t="e">
        <f>CF66</f>
        <v>#N/A</v>
      </c>
      <c r="CI13" s="55">
        <v>52</v>
      </c>
      <c r="CJ13" s="57"/>
      <c r="CK13" s="64" t="e">
        <f>CJ65</f>
        <v>#N/A</v>
      </c>
      <c r="CL13" s="64">
        <f>CK65</f>
        <v>8.3000000000000007</v>
      </c>
      <c r="CM13" s="64">
        <f>CL65</f>
        <v>10.01</v>
      </c>
      <c r="CN13" s="64">
        <f t="shared" ref="CN13:CO13" si="17">CM65</f>
        <v>8.0339999999999989</v>
      </c>
      <c r="CO13" s="64">
        <f t="shared" si="17"/>
        <v>7.6837999999999997</v>
      </c>
      <c r="CP13" s="55">
        <v>52</v>
      </c>
      <c r="CQ13" s="57"/>
      <c r="CR13" s="64" t="e">
        <f>CQ65</f>
        <v>#N/A</v>
      </c>
      <c r="CS13" s="64">
        <f>CR65</f>
        <v>49.013999999999996</v>
      </c>
      <c r="CT13" s="64">
        <f>CS65</f>
        <v>45.72</v>
      </c>
      <c r="CU13" s="64">
        <f t="shared" ref="CU13:CV13" si="18">CT65</f>
        <v>41.679499999999997</v>
      </c>
      <c r="CV13" s="64">
        <f t="shared" si="18"/>
        <v>39.840000000000003</v>
      </c>
      <c r="CW13" s="55">
        <v>52</v>
      </c>
      <c r="CX13" s="57"/>
      <c r="CY13" s="64" t="e">
        <f>CX65</f>
        <v>#N/A</v>
      </c>
      <c r="CZ13" s="64">
        <f>CY65</f>
        <v>44.994999999999997</v>
      </c>
      <c r="DA13" s="64">
        <f>CZ65</f>
        <v>42.505000000000003</v>
      </c>
      <c r="DB13" s="64">
        <f t="shared" ref="DB13:DC13" si="19">DA65</f>
        <v>36.28</v>
      </c>
      <c r="DC13" s="64">
        <f t="shared" si="19"/>
        <v>37.884999999999998</v>
      </c>
      <c r="DD13" s="55">
        <v>52</v>
      </c>
      <c r="DE13" s="57"/>
      <c r="DF13" s="64" t="e">
        <f>DE65</f>
        <v>#N/A</v>
      </c>
      <c r="DG13" s="64">
        <f>DF65</f>
        <v>32.687899999999999</v>
      </c>
      <c r="DH13" s="64">
        <f>DG65</f>
        <v>30.543299999999999</v>
      </c>
      <c r="DI13" s="64">
        <f t="shared" ref="DI13:DJ13" si="20">DH65</f>
        <v>31.466899999999999</v>
      </c>
      <c r="DJ13" s="64">
        <f t="shared" si="20"/>
        <v>26.928000000000001</v>
      </c>
      <c r="DK13" s="55">
        <v>52</v>
      </c>
      <c r="DL13" s="57"/>
      <c r="DM13" s="64" t="e">
        <f>DL65</f>
        <v>#N/A</v>
      </c>
      <c r="DN13" s="64">
        <f>DM65</f>
        <v>11.554</v>
      </c>
      <c r="DO13" s="64">
        <f>DN65</f>
        <v>12.786000000000001</v>
      </c>
      <c r="DP13" s="64">
        <f t="shared" ref="DP13:DQ13" si="21">DO65</f>
        <v>9.4949999999999992</v>
      </c>
      <c r="DQ13" s="64">
        <f t="shared" si="21"/>
        <v>11.75</v>
      </c>
      <c r="DR13" s="55">
        <v>52</v>
      </c>
      <c r="DS13" s="57"/>
      <c r="DT13" s="64" t="e">
        <f>DS65</f>
        <v>#N/A</v>
      </c>
      <c r="DU13" s="64">
        <f>DT65</f>
        <v>2.4300000000000002</v>
      </c>
      <c r="DV13" s="64">
        <f>DU65</f>
        <v>3.4943</v>
      </c>
      <c r="DW13" s="64">
        <f>DV65</f>
        <v>5.0491999999999999</v>
      </c>
      <c r="DX13" s="64">
        <f>DW65</f>
        <v>6.6414999999999997</v>
      </c>
      <c r="DZ13" s="55">
        <v>52</v>
      </c>
      <c r="EA13" s="108"/>
      <c r="EB13" s="108" t="e">
        <f>EA65</f>
        <v>#N/A</v>
      </c>
      <c r="EC13" s="108">
        <f>EB65</f>
        <v>0.13995127975926469</v>
      </c>
      <c r="ED13" s="108">
        <f>EC65</f>
        <v>0.10847720788362603</v>
      </c>
      <c r="EE13" s="108">
        <f>ED65</f>
        <v>0.14892241039779441</v>
      </c>
      <c r="EG13" s="55">
        <v>52</v>
      </c>
      <c r="EH13" s="108"/>
      <c r="EI13" s="108" t="e">
        <f>EH65</f>
        <v>#N/A</v>
      </c>
      <c r="EJ13" s="108">
        <f>EI65</f>
        <v>1.6581258401512103E-2</v>
      </c>
      <c r="EK13" s="108">
        <f>EJ65</f>
        <v>2.4683483053283915E-2</v>
      </c>
      <c r="EL13" s="108">
        <f>EK65</f>
        <v>3.977313903111461E-2</v>
      </c>
      <c r="EN13" s="55">
        <v>52</v>
      </c>
      <c r="EO13" s="108"/>
      <c r="EP13" s="108" t="e">
        <f>EO65</f>
        <v>#N/A</v>
      </c>
      <c r="EQ13" s="108">
        <f>EP65</f>
        <v>4.2783740813778136E-2</v>
      </c>
      <c r="ER13" s="108">
        <f>EQ65</f>
        <v>5.4058826978270649E-2</v>
      </c>
      <c r="ES13" s="108">
        <f>ER65</f>
        <v>6.5736904293028753E-2</v>
      </c>
      <c r="EV13" s="55">
        <v>52</v>
      </c>
      <c r="EW13" s="108"/>
      <c r="EX13" s="108" t="e">
        <f>EW65</f>
        <v>#N/A</v>
      </c>
      <c r="EY13" s="108">
        <f>EX65</f>
        <v>0.80068372102544505</v>
      </c>
      <c r="EZ13" s="108">
        <f>EY65</f>
        <v>0.81278048208481946</v>
      </c>
      <c r="FA13" s="108">
        <f>EZ65</f>
        <v>0.74556754627806221</v>
      </c>
      <c r="FD13" s="55">
        <v>52</v>
      </c>
      <c r="FE13" s="108"/>
      <c r="FF13" s="65" t="e">
        <f>FE65</f>
        <v>#N/A</v>
      </c>
      <c r="FG13" s="65">
        <f>FF65</f>
        <v>117.34100000000001</v>
      </c>
      <c r="FH13" s="65">
        <f>FG65</f>
        <v>115.0607</v>
      </c>
      <c r="FI13" s="65">
        <f>FH65</f>
        <v>94.649799999999999</v>
      </c>
      <c r="FJ13" s="65">
        <f>FI65</f>
        <v>83.896100000000004</v>
      </c>
      <c r="FL13" s="55">
        <v>52</v>
      </c>
      <c r="FM13" s="108"/>
      <c r="FN13" s="65" t="e">
        <f>FM65</f>
        <v>#N/A</v>
      </c>
      <c r="FO13" s="65">
        <f>FN65</f>
        <v>20.51</v>
      </c>
      <c r="FP13" s="65">
        <f>FO65</f>
        <v>15.3565</v>
      </c>
      <c r="FQ13" s="65">
        <f>FP65</f>
        <v>18.9057</v>
      </c>
      <c r="FR13" s="65">
        <f>FQ65</f>
        <v>23.481300000000001</v>
      </c>
      <c r="FT13" s="55">
        <v>52</v>
      </c>
      <c r="FU13" s="57"/>
      <c r="FV13" s="57" t="e">
        <f>FU65</f>
        <v>#N/A</v>
      </c>
      <c r="FW13" s="57" t="e">
        <f>FV65</f>
        <v>#N/A</v>
      </c>
      <c r="FX13" s="57">
        <f>FW65</f>
        <v>175.03753257233976</v>
      </c>
      <c r="FY13" s="57">
        <f>FX65</f>
        <v>148.44480823199251</v>
      </c>
      <c r="FZ13" s="57">
        <f>FY65</f>
        <v>135.06781321432459</v>
      </c>
      <c r="GB13" s="55">
        <v>52</v>
      </c>
      <c r="GC13" s="57"/>
      <c r="GD13" s="57" t="e">
        <f>GC65</f>
        <v>#N/A</v>
      </c>
      <c r="GE13" s="57">
        <f>GD65</f>
        <v>54.990994371482167</v>
      </c>
      <c r="GF13" s="57">
        <f>GE65</f>
        <v>53.374165818346327</v>
      </c>
      <c r="GG13" s="57">
        <f>GF65</f>
        <v>41.511346543718517</v>
      </c>
      <c r="GH13" s="57">
        <f>GG65</f>
        <v>40.823397815502027</v>
      </c>
      <c r="GJ13" s="55">
        <v>52</v>
      </c>
      <c r="GK13" s="57"/>
      <c r="GL13" s="57" t="e">
        <f>GK65</f>
        <v>#N/A</v>
      </c>
      <c r="GM13" s="57">
        <f>GL65</f>
        <v>6.27</v>
      </c>
      <c r="GN13" s="57">
        <f>GM65</f>
        <v>7.6528</v>
      </c>
      <c r="GO13" s="57">
        <f>GN65</f>
        <v>8.3452999999999999</v>
      </c>
      <c r="GP13" s="57">
        <f>GO65</f>
        <v>10.0679</v>
      </c>
    </row>
    <row r="14" spans="1:198">
      <c r="A14" s="56" t="str">
        <f t="shared" si="2"/>
        <v>20219</v>
      </c>
      <c r="B14" s="20">
        <f>'[1]main port inventory'!A19</f>
        <v>44253</v>
      </c>
      <c r="C14" s="21">
        <f>'[1]main port inventory'!B19</f>
        <v>12644.73</v>
      </c>
      <c r="D14" s="21">
        <f>'[1]main port inventory'!C20</f>
        <v>1885.42</v>
      </c>
      <c r="E14" s="21">
        <f>'[1]main port inventory'!D19</f>
        <v>508.82</v>
      </c>
      <c r="F14" s="21">
        <f>'[1]main port inventory'!E19</f>
        <v>935.55</v>
      </c>
      <c r="G14" s="79">
        <f>'[1]main port inventory'!F19</f>
        <v>1750</v>
      </c>
      <c r="H14" s="79">
        <f>'[1]main port inventory'!G19</f>
        <v>1159</v>
      </c>
      <c r="I14" s="82">
        <f>'[1]main port inventory'!H19</f>
        <v>1516</v>
      </c>
      <c r="J14" s="82">
        <f>'[1]main port inventory'!I19</f>
        <v>1300</v>
      </c>
      <c r="K14" s="11">
        <f>'[1]main port inventory'!J19</f>
        <v>770</v>
      </c>
      <c r="L14" s="82">
        <f>'[1]main port inventory'!K19</f>
        <v>920</v>
      </c>
      <c r="M14" s="79">
        <f>'[1]main port inventory'!L19</f>
        <v>464</v>
      </c>
      <c r="N14" s="21">
        <f>'[1]main port inventory'!M19</f>
        <v>450</v>
      </c>
      <c r="O14" s="11">
        <f>'[1]main port inventory'!N19</f>
        <v>268</v>
      </c>
      <c r="P14" s="85">
        <f>'[1]main port inventory'!O19</f>
        <v>400</v>
      </c>
      <c r="Q14" s="79">
        <f>'[1]main port inventory'!P19</f>
        <v>281</v>
      </c>
      <c r="R14" s="11">
        <f>'[1]main port inventory'!Q19</f>
        <v>509</v>
      </c>
      <c r="S14" s="85">
        <f>'[1]main port inventory'!R19</f>
        <v>191</v>
      </c>
      <c r="T14" s="11">
        <f>'[1]main port inventory'!S19</f>
        <v>242</v>
      </c>
      <c r="U14" s="11">
        <f>'[1]main port inventory'!T19</f>
        <v>0</v>
      </c>
      <c r="V14" s="11">
        <f>'[1]main port inventory'!U19</f>
        <v>108</v>
      </c>
      <c r="W14" s="21">
        <f>'[1]main port inventory'!V19</f>
        <v>321</v>
      </c>
      <c r="X14" s="11">
        <f>'[1]main port inventory'!W19</f>
        <v>0</v>
      </c>
      <c r="Y14" s="11">
        <f>'[1]main port inventory'!X19</f>
        <v>18</v>
      </c>
      <c r="Z14" s="11">
        <f>'[1]main port inventory'!Y19</f>
        <v>610</v>
      </c>
      <c r="AA14" s="21">
        <f>'[1]main port inventory'!Z19</f>
        <v>71</v>
      </c>
      <c r="AB14" s="21">
        <f>'[1]main port inventory'!AA19</f>
        <v>204</v>
      </c>
      <c r="AC14" s="11">
        <f>'[1]main port inventory'!AB19</f>
        <v>76</v>
      </c>
      <c r="AD14" s="82">
        <f>'[1]main port inventory'!AC19</f>
        <v>0</v>
      </c>
      <c r="AE14" s="21">
        <f>'[1]main port inventory'!AD19</f>
        <v>6.3</v>
      </c>
      <c r="AF14" s="21">
        <f>'[1]main port inventory'!AE19</f>
        <v>0</v>
      </c>
      <c r="AG14" s="11">
        <f>'[1]main port inventory'!AF19</f>
        <v>0</v>
      </c>
      <c r="AH14" s="85">
        <f>'[1]main port inventory'!AG19</f>
        <v>136.6</v>
      </c>
      <c r="AI14" s="21">
        <f>'[1]main port inventory'!AH19</f>
        <v>0</v>
      </c>
      <c r="AJ14" s="21">
        <f>'[1]main port inventory'!AI19</f>
        <v>0</v>
      </c>
      <c r="AK14" s="21">
        <f>'[1]main port inventory'!AJ19</f>
        <v>0</v>
      </c>
      <c r="AL14" s="79">
        <f>'[1]main port inventory'!AK19</f>
        <v>25</v>
      </c>
      <c r="AM14" s="21">
        <f>'[1]main port inventory'!AL19</f>
        <v>0</v>
      </c>
      <c r="AN14" s="11">
        <f>'[1]main port inventory'!AM19</f>
        <v>20</v>
      </c>
      <c r="AO14" s="11">
        <f>'[1]main port inventory'!AN19</f>
        <v>133</v>
      </c>
      <c r="AP14" s="85">
        <f>'[1]main port inventory'!AO19</f>
        <v>45</v>
      </c>
      <c r="AQ14" s="11">
        <f>'[1]main port inventory'!AP19</f>
        <v>0</v>
      </c>
      <c r="AR14" s="82">
        <f>'[1]main port inventory'!AQ19</f>
        <v>212</v>
      </c>
      <c r="AS14" s="11">
        <f>'[1]main port inventory'!AR19</f>
        <v>99</v>
      </c>
      <c r="AT14" s="79">
        <f>'[1]main port inventory'!AS19</f>
        <v>4</v>
      </c>
      <c r="AU14" s="79">
        <f>'[1]main port inventory'!AT19</f>
        <v>1.5</v>
      </c>
      <c r="AV14" s="21">
        <f>'[1]main port inventory'!AU19</f>
        <v>0</v>
      </c>
      <c r="AW14" s="11">
        <f>'[1]main port inventory'!AV19</f>
        <v>5</v>
      </c>
      <c r="AX14" s="21">
        <f>'[1]main port inventory'!AW19</f>
        <v>0</v>
      </c>
      <c r="AY14" s="79">
        <f>'[1]main port inventory'!AX19</f>
        <v>329.33</v>
      </c>
      <c r="AZ14" s="76">
        <f t="shared" si="3"/>
        <v>12644.73</v>
      </c>
      <c r="BA14" s="76">
        <f t="shared" si="4"/>
        <v>772.6</v>
      </c>
      <c r="BB14" s="76">
        <f t="shared" si="5"/>
        <v>3948</v>
      </c>
      <c r="BC14" s="76">
        <f t="shared" si="6"/>
        <v>4013.83</v>
      </c>
      <c r="BD14" s="76">
        <f t="shared" si="7"/>
        <v>2858</v>
      </c>
      <c r="BE14" s="76">
        <f t="shared" si="8"/>
        <v>1052.3</v>
      </c>
      <c r="BF14" s="21">
        <f>'[1]IO InvShip'!$L13</f>
        <v>6018.3</v>
      </c>
      <c r="BG14" s="21">
        <f>'[1]IO InvShip'!$O13</f>
        <v>4400.3999999999996</v>
      </c>
      <c r="BH14" s="107">
        <f t="shared" si="9"/>
        <v>0.14910717745653723</v>
      </c>
      <c r="BI14" s="107">
        <f t="shared" si="10"/>
        <v>4.0239688787344609E-2</v>
      </c>
      <c r="BJ14" s="107">
        <f t="shared" si="11"/>
        <v>7.3987344925514426E-2</v>
      </c>
      <c r="BK14" s="107">
        <f t="shared" si="12"/>
        <v>0.73666578883060374</v>
      </c>
      <c r="BL14" s="21">
        <f t="shared" si="13"/>
        <v>9314.94</v>
      </c>
      <c r="BM14" s="253">
        <f>VLOOKUP(B14,'removals&amp;BFF'!A:C,3,FALSE)</f>
        <v>92.28</v>
      </c>
      <c r="BN14" s="21">
        <f t="shared" si="14"/>
        <v>13702.568270481142</v>
      </c>
      <c r="BO14" s="21">
        <f>VLOOKUP(B14,removals!B:AR,43,FALSE)</f>
        <v>294.97000000000003</v>
      </c>
      <c r="BP14" s="253">
        <f t="shared" si="15"/>
        <v>42.867850967895038</v>
      </c>
      <c r="BQ14" s="21"/>
      <c r="BR14" s="20">
        <v>43833</v>
      </c>
      <c r="BS14" s="55">
        <v>1</v>
      </c>
      <c r="BT14" s="64" t="e">
        <f t="shared" ref="BT14:BY23" si="22">VLOOKUP(BT$12&amp;$BS14,$A$4:$BE$501,52,0)/100</f>
        <v>#N/A</v>
      </c>
      <c r="BU14" s="64" t="e">
        <f t="shared" si="22"/>
        <v>#N/A</v>
      </c>
      <c r="BV14" s="64">
        <f t="shared" si="22"/>
        <v>149.232</v>
      </c>
      <c r="BW14" s="64">
        <f t="shared" si="22"/>
        <v>142.88159999999999</v>
      </c>
      <c r="BX14" s="64">
        <f t="shared" si="22"/>
        <v>125.134</v>
      </c>
      <c r="BY14" s="64">
        <f t="shared" si="22"/>
        <v>124.15950000000001</v>
      </c>
      <c r="CA14" s="186">
        <f t="shared" ref="CA14:CA66" si="23">BS14</f>
        <v>1</v>
      </c>
      <c r="CB14" s="187" t="e">
        <f>BT14/removals!BE13</f>
        <v>#N/A</v>
      </c>
      <c r="CC14" s="187" t="e">
        <f>BU14/removals!BF13</f>
        <v>#N/A</v>
      </c>
      <c r="CD14" s="187">
        <f>BV14/removals!BG13</f>
        <v>8.2385350476705721</v>
      </c>
      <c r="CE14" s="187">
        <f>BW14/removals!BH13</f>
        <v>7.7308098105734722</v>
      </c>
      <c r="CF14" s="187">
        <f>BX14/removals!BI13</f>
        <v>5.8013518901426986</v>
      </c>
      <c r="CG14" s="187">
        <f>BY14/removals!BJ13</f>
        <v>6.3324067934921207</v>
      </c>
      <c r="CI14" s="55">
        <v>1</v>
      </c>
      <c r="CJ14" s="64" t="e">
        <f t="shared" ref="CJ14:CO19" si="24">VLOOKUP(CJ$12&amp;$BS14,$A$4:$BE$501,53,0)/100</f>
        <v>#N/A</v>
      </c>
      <c r="CK14" s="64" t="e">
        <f t="shared" si="24"/>
        <v>#N/A</v>
      </c>
      <c r="CL14" s="64">
        <f t="shared" si="24"/>
        <v>8.5749999999999993</v>
      </c>
      <c r="CM14" s="64">
        <f t="shared" si="24"/>
        <v>10.44</v>
      </c>
      <c r="CN14" s="64">
        <f t="shared" si="24"/>
        <v>7.86</v>
      </c>
      <c r="CO14" s="64">
        <f t="shared" si="24"/>
        <v>7.4754999999999994</v>
      </c>
      <c r="CP14" s="55">
        <v>1</v>
      </c>
      <c r="CQ14" s="64" t="e">
        <f t="shared" ref="CQ14:CV19" si="25">VLOOKUP(CQ$12&amp;$BS14,$A$4:$BE$501,54,0)/100</f>
        <v>#N/A</v>
      </c>
      <c r="CR14" s="64" t="e">
        <f t="shared" si="25"/>
        <v>#N/A</v>
      </c>
      <c r="CS14" s="64">
        <f t="shared" si="25"/>
        <v>49.448999999999998</v>
      </c>
      <c r="CT14" s="64">
        <f t="shared" si="25"/>
        <v>45.8</v>
      </c>
      <c r="CU14" s="64">
        <f t="shared" si="25"/>
        <v>40.275799999999997</v>
      </c>
      <c r="CV14" s="64">
        <f t="shared" si="25"/>
        <v>39.450000000000003</v>
      </c>
      <c r="CW14" s="55">
        <v>1</v>
      </c>
      <c r="CX14" s="64" t="e">
        <f t="shared" ref="CX14:DC19" si="26">VLOOKUP(CX$12&amp;$BS14,$A$4:$BE$501,55,0)/100</f>
        <v>#N/A</v>
      </c>
      <c r="CY14" s="64" t="e">
        <f t="shared" si="26"/>
        <v>#N/A</v>
      </c>
      <c r="CZ14" s="64">
        <f t="shared" si="26"/>
        <v>46.664999999999999</v>
      </c>
      <c r="DA14" s="64">
        <f t="shared" si="26"/>
        <v>43.755000000000003</v>
      </c>
      <c r="DB14" s="64">
        <f t="shared" si="26"/>
        <v>36.195</v>
      </c>
      <c r="DC14" s="64">
        <f t="shared" si="26"/>
        <v>38.489000000000004</v>
      </c>
      <c r="DD14" s="55">
        <v>1</v>
      </c>
      <c r="DE14" s="64" t="e">
        <f t="shared" ref="DE14:DJ19" si="27">VLOOKUP(DE$12&amp;$BS14,$A$4:$BE$501,56,0)/100</f>
        <v>#N/A</v>
      </c>
      <c r="DF14" s="64" t="e">
        <f t="shared" si="27"/>
        <v>#N/A</v>
      </c>
      <c r="DG14" s="64">
        <f t="shared" si="27"/>
        <v>32.977100000000007</v>
      </c>
      <c r="DH14" s="64">
        <f t="shared" si="27"/>
        <v>30.101599999999998</v>
      </c>
      <c r="DI14" s="64">
        <f t="shared" si="27"/>
        <v>31.036199999999997</v>
      </c>
      <c r="DJ14" s="64">
        <f t="shared" si="27"/>
        <v>27.372</v>
      </c>
      <c r="DK14" s="55">
        <v>1</v>
      </c>
      <c r="DL14" s="64" t="e">
        <f t="shared" ref="DL14:DQ19" si="28">VLOOKUP(DL$12&amp;$BS14,$A$4:$BE$501,57,0)/100</f>
        <v>#N/A</v>
      </c>
      <c r="DM14" s="64" t="e">
        <f t="shared" si="28"/>
        <v>#N/A</v>
      </c>
      <c r="DN14" s="64">
        <f t="shared" si="28"/>
        <v>11.566000000000001</v>
      </c>
      <c r="DO14" s="64">
        <f t="shared" si="28"/>
        <v>12.785</v>
      </c>
      <c r="DP14" s="64">
        <f t="shared" si="28"/>
        <v>9.7670000000000012</v>
      </c>
      <c r="DQ14" s="64">
        <f t="shared" si="28"/>
        <v>11.372999999999999</v>
      </c>
      <c r="DR14" s="55">
        <v>1</v>
      </c>
      <c r="DS14" s="64" t="e">
        <f t="shared" ref="DS14:DX20" si="29">VLOOKUP(DS$12&amp;$BS14,$A$4:$BE$501,5,0)/100</f>
        <v>#N/A</v>
      </c>
      <c r="DT14" s="64" t="e">
        <f t="shared" si="29"/>
        <v>#N/A</v>
      </c>
      <c r="DU14" s="64">
        <f t="shared" si="29"/>
        <v>2.23</v>
      </c>
      <c r="DV14" s="64">
        <f t="shared" si="29"/>
        <v>3.6292</v>
      </c>
      <c r="DW14" s="64">
        <f t="shared" si="29"/>
        <v>4.8125</v>
      </c>
      <c r="DX14" s="64">
        <f t="shared" si="29"/>
        <v>6.5026000000000002</v>
      </c>
      <c r="DZ14" s="55">
        <v>1</v>
      </c>
      <c r="EA14" s="108" t="e">
        <f t="shared" ref="EA14:EE20" si="30">VLOOKUP(EA$12&amp;$BS14,$A$4:$BJ$501,60,0)</f>
        <v>#N/A</v>
      </c>
      <c r="EB14" s="108" t="e">
        <f t="shared" si="30"/>
        <v>#N/A</v>
      </c>
      <c r="EC14" s="108">
        <f t="shared" si="30"/>
        <v>0.1397823523104964</v>
      </c>
      <c r="ED14" s="108">
        <f t="shared" si="30"/>
        <v>0.10648327006416503</v>
      </c>
      <c r="EE14" s="108">
        <f t="shared" si="30"/>
        <v>0.14486150846292775</v>
      </c>
      <c r="EG14" s="55">
        <v>1</v>
      </c>
      <c r="EH14" s="108" t="e">
        <f t="shared" ref="EH14:EL20" si="31">VLOOKUP(EH$12&amp;$BS14,$A$4:$BJ$501,61,0)</f>
        <v>#N/A</v>
      </c>
      <c r="EI14" s="108" t="e">
        <f t="shared" si="31"/>
        <v>#N/A</v>
      </c>
      <c r="EJ14" s="108">
        <f t="shared" si="31"/>
        <v>1.4943175726385762E-2</v>
      </c>
      <c r="EK14" s="108">
        <f t="shared" si="31"/>
        <v>2.5400051511181288E-2</v>
      </c>
      <c r="EL14" s="108">
        <f t="shared" si="31"/>
        <v>3.8458772196205672E-2</v>
      </c>
      <c r="EN14" s="55">
        <v>1</v>
      </c>
      <c r="EO14" s="108" t="e">
        <f t="shared" ref="EO14:ES20" si="32">VLOOKUP(EO$12&amp;$BS14,$A$4:$BJ$501,62,0)</f>
        <v>#N/A</v>
      </c>
      <c r="EP14" s="108" t="e">
        <f t="shared" si="32"/>
        <v>#N/A</v>
      </c>
      <c r="EQ14" s="108">
        <f t="shared" si="32"/>
        <v>3.7860512490618635E-2</v>
      </c>
      <c r="ER14" s="108">
        <f t="shared" si="32"/>
        <v>5.4134332202326961E-2</v>
      </c>
      <c r="ES14" s="108">
        <f t="shared" si="32"/>
        <v>6.7172790768296381E-2</v>
      </c>
      <c r="EV14" s="55">
        <v>1</v>
      </c>
      <c r="EW14" s="108" t="e">
        <f t="shared" ref="EW14:FA23" si="33">VLOOKUP(EW$12&amp;$BS14,$A$4:$BK$501,63,0)</f>
        <v>#N/A</v>
      </c>
      <c r="EX14" s="108" t="e">
        <f t="shared" si="33"/>
        <v>#N/A</v>
      </c>
      <c r="EY14" s="108">
        <f t="shared" si="33"/>
        <v>0.80741395947249917</v>
      </c>
      <c r="EZ14" s="108">
        <f t="shared" si="33"/>
        <v>0.81398234622232668</v>
      </c>
      <c r="FA14" s="108">
        <f t="shared" si="33"/>
        <v>0.74950692857257017</v>
      </c>
      <c r="FD14" s="55">
        <v>1</v>
      </c>
      <c r="FE14" s="65" t="e">
        <f t="shared" ref="FE14:FJ20" si="34">VLOOKUP(FE$12&amp;$BS14,$A$4:$BL$501,64,0)/100</f>
        <v>#N/A</v>
      </c>
      <c r="FF14" s="65" t="e">
        <f t="shared" si="34"/>
        <v>#N/A</v>
      </c>
      <c r="FG14" s="65">
        <f t="shared" si="34"/>
        <v>120.492</v>
      </c>
      <c r="FH14" s="65">
        <f t="shared" si="34"/>
        <v>116.3031</v>
      </c>
      <c r="FI14" s="65">
        <f t="shared" si="34"/>
        <v>93.788799999999995</v>
      </c>
      <c r="FJ14" s="65">
        <f t="shared" si="34"/>
        <v>84.459900000000019</v>
      </c>
      <c r="FL14" s="55">
        <v>1</v>
      </c>
      <c r="FM14" s="65" t="e">
        <f t="shared" ref="FM14:FR16" si="35">VLOOKUP(FM$12&amp;$BS14,$A$4:$BL$501,4,0)/100</f>
        <v>#N/A</v>
      </c>
      <c r="FN14" s="65" t="e">
        <f t="shared" si="35"/>
        <v>#N/A</v>
      </c>
      <c r="FO14" s="65">
        <f t="shared" si="35"/>
        <v>20.86</v>
      </c>
      <c r="FP14" s="65">
        <f t="shared" si="35"/>
        <v>15.214500000000001</v>
      </c>
      <c r="FQ14" s="65">
        <f t="shared" si="35"/>
        <v>18.127099999999999</v>
      </c>
      <c r="FR14" s="65">
        <f t="shared" si="35"/>
        <v>23.133099999999999</v>
      </c>
      <c r="FT14" s="55">
        <v>1</v>
      </c>
      <c r="FU14" s="57" t="e">
        <f t="shared" ref="FU14:FZ14" si="36">VLOOKUP(FU$12&amp;$BS14,$A$4:$BO$501,66,0)/100</f>
        <v>#N/A</v>
      </c>
      <c r="FV14" s="57" t="e">
        <f t="shared" si="36"/>
        <v>#N/A</v>
      </c>
      <c r="FW14" s="57">
        <f t="shared" si="36"/>
        <v>192.94454657516491</v>
      </c>
      <c r="FX14" s="57">
        <f t="shared" si="36"/>
        <v>178.51274362818589</v>
      </c>
      <c r="FY14" s="57">
        <f t="shared" si="36"/>
        <v>144.94845360824743</v>
      </c>
      <c r="FZ14" s="57">
        <f t="shared" si="36"/>
        <v>134.1104990278678</v>
      </c>
      <c r="GB14" s="55">
        <v>1</v>
      </c>
      <c r="GC14" s="57" t="e">
        <f t="shared" ref="GC14:GH14" si="37">VLOOKUP(GC$12&amp;$BS14,$A$4:$BQ$501,68,0)</f>
        <v>#N/A</v>
      </c>
      <c r="GD14" s="57" t="e">
        <f t="shared" si="37"/>
        <v>#N/A</v>
      </c>
      <c r="GE14" s="57">
        <f t="shared" si="37"/>
        <v>57.669745333694024</v>
      </c>
      <c r="GF14" s="57">
        <f t="shared" si="37"/>
        <v>54.115668674014309</v>
      </c>
      <c r="GG14" s="57">
        <f t="shared" si="37"/>
        <v>40.609463230998891</v>
      </c>
      <c r="GH14" s="57">
        <f t="shared" si="37"/>
        <v>44.326847554444846</v>
      </c>
      <c r="GJ14" s="55">
        <v>1</v>
      </c>
      <c r="GK14" s="57" t="e">
        <f t="shared" ref="GK14:GP14" si="38">VLOOKUP(GK$12&amp;$BS14,$A$4:$BQ$501,6,0)/100</f>
        <v>#N/A</v>
      </c>
      <c r="GL14" s="57" t="e">
        <f t="shared" si="38"/>
        <v>#N/A</v>
      </c>
      <c r="GM14" s="57">
        <f t="shared" si="38"/>
        <v>5.65</v>
      </c>
      <c r="GN14" s="57">
        <f t="shared" si="38"/>
        <v>7.7347999999999999</v>
      </c>
      <c r="GO14" s="57">
        <f t="shared" si="38"/>
        <v>8.4055999999999997</v>
      </c>
      <c r="GP14" s="57">
        <f t="shared" si="38"/>
        <v>10.0639</v>
      </c>
    </row>
    <row r="15" spans="1:198">
      <c r="A15" s="56" t="str">
        <f t="shared" si="2"/>
        <v>20218</v>
      </c>
      <c r="B15" s="20">
        <f>'[1]main port inventory'!A20</f>
        <v>44246</v>
      </c>
      <c r="C15" s="21">
        <f>'[1]main port inventory'!B20</f>
        <v>12706.9</v>
      </c>
      <c r="D15" s="21">
        <f>'[1]main port inventory'!C21</f>
        <v>1888.73</v>
      </c>
      <c r="E15" s="21">
        <f>'[1]main port inventory'!D20</f>
        <v>569.66999999999996</v>
      </c>
      <c r="F15" s="21">
        <f>'[1]main port inventory'!E20</f>
        <v>955.22</v>
      </c>
      <c r="G15" s="79">
        <f>'[1]main port inventory'!F20</f>
        <v>1720</v>
      </c>
      <c r="H15" s="79">
        <f>'[1]main port inventory'!G20</f>
        <v>1145</v>
      </c>
      <c r="I15" s="82">
        <f>'[1]main port inventory'!H20</f>
        <v>1499.3</v>
      </c>
      <c r="J15" s="82">
        <f>'[1]main port inventory'!I20</f>
        <v>1346</v>
      </c>
      <c r="K15" s="11">
        <f>'[1]main port inventory'!J20</f>
        <v>790</v>
      </c>
      <c r="L15" s="82">
        <f>'[1]main port inventory'!K20</f>
        <v>910</v>
      </c>
      <c r="M15" s="79">
        <f>'[1]main port inventory'!L20</f>
        <v>452</v>
      </c>
      <c r="N15" s="21">
        <f>'[1]main port inventory'!M20</f>
        <v>505</v>
      </c>
      <c r="O15" s="11">
        <f>'[1]main port inventory'!N20</f>
        <v>254</v>
      </c>
      <c r="P15" s="85">
        <f>'[1]main port inventory'!O20</f>
        <v>415</v>
      </c>
      <c r="Q15" s="79">
        <f>'[1]main port inventory'!P20</f>
        <v>285</v>
      </c>
      <c r="R15" s="11">
        <f>'[1]main port inventory'!Q20</f>
        <v>543</v>
      </c>
      <c r="S15" s="85">
        <f>'[1]main port inventory'!R20</f>
        <v>166</v>
      </c>
      <c r="T15" s="11">
        <f>'[1]main port inventory'!S20</f>
        <v>243</v>
      </c>
      <c r="U15" s="11">
        <f>'[1]main port inventory'!T20</f>
        <v>0</v>
      </c>
      <c r="V15" s="11">
        <f>'[1]main port inventory'!U20</f>
        <v>104</v>
      </c>
      <c r="W15" s="21">
        <f>'[1]main port inventory'!V20</f>
        <v>339.6</v>
      </c>
      <c r="X15" s="11">
        <f>'[1]main port inventory'!W20</f>
        <v>0</v>
      </c>
      <c r="Y15" s="11">
        <f>'[1]main port inventory'!X20</f>
        <v>18</v>
      </c>
      <c r="Z15" s="11">
        <f>'[1]main port inventory'!Y20</f>
        <v>550</v>
      </c>
      <c r="AA15" s="21">
        <f>'[1]main port inventory'!Z20</f>
        <v>70</v>
      </c>
      <c r="AB15" s="21">
        <f>'[1]main port inventory'!AA20</f>
        <v>203</v>
      </c>
      <c r="AC15" s="11">
        <f>'[1]main port inventory'!AB20</f>
        <v>90</v>
      </c>
      <c r="AD15" s="82">
        <f>'[1]main port inventory'!AC20</f>
        <v>0</v>
      </c>
      <c r="AE15" s="21">
        <f>'[1]main port inventory'!AD20</f>
        <v>8.6</v>
      </c>
      <c r="AF15" s="21">
        <f>'[1]main port inventory'!AE20</f>
        <v>0</v>
      </c>
      <c r="AG15" s="11">
        <f>'[1]main port inventory'!AF20</f>
        <v>0</v>
      </c>
      <c r="AH15" s="85">
        <f>'[1]main port inventory'!AG20</f>
        <v>141</v>
      </c>
      <c r="AI15" s="21">
        <f>'[1]main port inventory'!AH20</f>
        <v>0</v>
      </c>
      <c r="AJ15" s="21">
        <f>'[1]main port inventory'!AI20</f>
        <v>0</v>
      </c>
      <c r="AK15" s="21">
        <f>'[1]main port inventory'!AJ20</f>
        <v>0</v>
      </c>
      <c r="AL15" s="79">
        <f>'[1]main port inventory'!AK20</f>
        <v>25</v>
      </c>
      <c r="AM15" s="21">
        <f>'[1]main port inventory'!AL20</f>
        <v>0</v>
      </c>
      <c r="AN15" s="11">
        <f>'[1]main port inventory'!AM20</f>
        <v>21</v>
      </c>
      <c r="AO15" s="11">
        <f>'[1]main port inventory'!AN20</f>
        <v>157</v>
      </c>
      <c r="AP15" s="85">
        <f>'[1]main port inventory'!AO20</f>
        <v>50</v>
      </c>
      <c r="AQ15" s="11">
        <f>'[1]main port inventory'!AP20</f>
        <v>0</v>
      </c>
      <c r="AR15" s="82">
        <f>'[1]main port inventory'!AQ20</f>
        <v>218</v>
      </c>
      <c r="AS15" s="11">
        <f>'[1]main port inventory'!AR20</f>
        <v>101</v>
      </c>
      <c r="AT15" s="79">
        <f>'[1]main port inventory'!AS20</f>
        <v>3</v>
      </c>
      <c r="AU15" s="79">
        <f>'[1]main port inventory'!AT20</f>
        <v>1.5</v>
      </c>
      <c r="AV15" s="21">
        <f>'[1]main port inventory'!AU20</f>
        <v>0</v>
      </c>
      <c r="AW15" s="11">
        <f>'[1]main port inventory'!AV20</f>
        <v>5</v>
      </c>
      <c r="AX15" s="21">
        <f>'[1]main port inventory'!AW20</f>
        <v>0</v>
      </c>
      <c r="AY15" s="79">
        <f>'[1]main port inventory'!AX20</f>
        <v>327.9</v>
      </c>
      <c r="AZ15" s="76">
        <f t="shared" si="3"/>
        <v>12706.9</v>
      </c>
      <c r="BA15" s="76">
        <f t="shared" si="4"/>
        <v>772</v>
      </c>
      <c r="BB15" s="76">
        <f t="shared" si="5"/>
        <v>3973.3</v>
      </c>
      <c r="BC15" s="76">
        <f t="shared" si="6"/>
        <v>3959.4</v>
      </c>
      <c r="BD15" s="76">
        <f t="shared" si="7"/>
        <v>2876</v>
      </c>
      <c r="BE15" s="76">
        <f t="shared" si="8"/>
        <v>1126.1999999999998</v>
      </c>
      <c r="BF15" s="21">
        <f>'[1]IO InvShip'!$L14</f>
        <v>5996.7</v>
      </c>
      <c r="BG15" s="21">
        <f>'[1]IO InvShip'!$O14</f>
        <v>4443.3</v>
      </c>
      <c r="BH15" s="107">
        <f t="shared" si="9"/>
        <v>0.14863814148218685</v>
      </c>
      <c r="BI15" s="107">
        <f t="shared" si="10"/>
        <v>4.4831548213962492E-2</v>
      </c>
      <c r="BJ15" s="107">
        <f t="shared" si="11"/>
        <v>7.517333102487625E-2</v>
      </c>
      <c r="BK15" s="107">
        <f t="shared" si="12"/>
        <v>0.73135697927897447</v>
      </c>
      <c r="BL15" s="21">
        <f t="shared" si="13"/>
        <v>9293.2800000000007</v>
      </c>
      <c r="BM15" s="253">
        <f>VLOOKUP(B15,'removals&amp;BFF'!A:C,3,FALSE)</f>
        <v>92.19</v>
      </c>
      <c r="BN15" s="21">
        <f t="shared" si="14"/>
        <v>13783.382145568934</v>
      </c>
      <c r="BO15" s="21">
        <f>VLOOKUP(B15,removals!B:AR,43,FALSE)</f>
        <v>284.84999999999997</v>
      </c>
      <c r="BP15" s="253">
        <f t="shared" si="15"/>
        <v>44.609092504827103</v>
      </c>
      <c r="BQ15" s="21"/>
      <c r="BR15" s="20">
        <f>BR14+7</f>
        <v>43840</v>
      </c>
      <c r="BS15" s="55">
        <v>2</v>
      </c>
      <c r="BT15" s="64" t="e">
        <f t="shared" si="22"/>
        <v>#N/A</v>
      </c>
      <c r="BU15" s="64" t="e">
        <f t="shared" si="22"/>
        <v>#N/A</v>
      </c>
      <c r="BV15" s="64">
        <f t="shared" si="22"/>
        <v>151.97</v>
      </c>
      <c r="BW15" s="64">
        <f t="shared" si="22"/>
        <v>141.822</v>
      </c>
      <c r="BX15" s="64">
        <f t="shared" si="22"/>
        <v>123.37860000000001</v>
      </c>
      <c r="BY15" s="64">
        <f t="shared" si="22"/>
        <v>122.67200000000001</v>
      </c>
      <c r="CA15" s="186">
        <f t="shared" si="23"/>
        <v>2</v>
      </c>
      <c r="CB15" s="187" t="e">
        <f>BT15/removals!BE14</f>
        <v>#N/A</v>
      </c>
      <c r="CC15" s="187" t="e">
        <f>BU15/removals!BF14</f>
        <v>#N/A</v>
      </c>
      <c r="CD15" s="187">
        <f>BV15/removals!BG14</f>
        <v>8.0925932828866429</v>
      </c>
      <c r="CE15" s="187">
        <f>BW15/removals!BH14</f>
        <v>7.2495386675799596</v>
      </c>
      <c r="CF15" s="187">
        <f>BX15/removals!BI14</f>
        <v>5.7898673824697067</v>
      </c>
      <c r="CG15" s="187">
        <f>BY15/removals!BJ14</f>
        <v>5.7978466977342142</v>
      </c>
      <c r="CI15" s="55">
        <v>2</v>
      </c>
      <c r="CJ15" s="64" t="e">
        <f t="shared" si="24"/>
        <v>#N/A</v>
      </c>
      <c r="CK15" s="64" t="e">
        <f t="shared" si="24"/>
        <v>#N/A</v>
      </c>
      <c r="CL15" s="64">
        <f t="shared" si="24"/>
        <v>8.77</v>
      </c>
      <c r="CM15" s="64">
        <f t="shared" si="24"/>
        <v>10.039999999999999</v>
      </c>
      <c r="CN15" s="64">
        <f t="shared" si="24"/>
        <v>7.81</v>
      </c>
      <c r="CO15" s="64">
        <f t="shared" si="24"/>
        <v>7.9620000000000006</v>
      </c>
      <c r="CP15" s="55">
        <v>2</v>
      </c>
      <c r="CQ15" s="64" t="e">
        <f t="shared" si="25"/>
        <v>#N/A</v>
      </c>
      <c r="CR15" s="64" t="e">
        <f t="shared" si="25"/>
        <v>#N/A</v>
      </c>
      <c r="CS15" s="64">
        <f t="shared" si="25"/>
        <v>49.98</v>
      </c>
      <c r="CT15" s="64">
        <f t="shared" si="25"/>
        <v>45.06</v>
      </c>
      <c r="CU15" s="64">
        <f t="shared" si="25"/>
        <v>39.14</v>
      </c>
      <c r="CV15" s="64">
        <f t="shared" si="25"/>
        <v>38.255000000000003</v>
      </c>
      <c r="CW15" s="55">
        <v>2</v>
      </c>
      <c r="CX15" s="64" t="e">
        <f t="shared" si="26"/>
        <v>#N/A</v>
      </c>
      <c r="CY15" s="64" t="e">
        <f t="shared" si="26"/>
        <v>#N/A</v>
      </c>
      <c r="CZ15" s="64">
        <f t="shared" si="26"/>
        <v>47.808</v>
      </c>
      <c r="DA15" s="64">
        <f t="shared" si="26"/>
        <v>43.884999999999998</v>
      </c>
      <c r="DB15" s="64">
        <f t="shared" si="26"/>
        <v>36.454999999999998</v>
      </c>
      <c r="DC15" s="64">
        <f t="shared" si="26"/>
        <v>38.164999999999999</v>
      </c>
      <c r="DD15" s="55">
        <v>2</v>
      </c>
      <c r="DE15" s="64" t="e">
        <f t="shared" si="27"/>
        <v>#N/A</v>
      </c>
      <c r="DF15" s="64" t="e">
        <f t="shared" si="27"/>
        <v>#N/A</v>
      </c>
      <c r="DG15" s="64">
        <f t="shared" si="27"/>
        <v>32.9983</v>
      </c>
      <c r="DH15" s="64">
        <f t="shared" si="27"/>
        <v>30.596999999999998</v>
      </c>
      <c r="DI15" s="64">
        <f t="shared" si="27"/>
        <v>30.146599999999999</v>
      </c>
      <c r="DJ15" s="64">
        <f t="shared" si="27"/>
        <v>26.696999999999999</v>
      </c>
      <c r="DK15" s="55">
        <v>2</v>
      </c>
      <c r="DL15" s="64" t="e">
        <f t="shared" si="28"/>
        <v>#N/A</v>
      </c>
      <c r="DM15" s="64" t="e">
        <f t="shared" si="28"/>
        <v>#N/A</v>
      </c>
      <c r="DN15" s="64">
        <f t="shared" si="28"/>
        <v>12.413999999999998</v>
      </c>
      <c r="DO15" s="64">
        <f t="shared" si="28"/>
        <v>12.24</v>
      </c>
      <c r="DP15" s="64">
        <f t="shared" si="28"/>
        <v>9.827</v>
      </c>
      <c r="DQ15" s="64">
        <f t="shared" si="28"/>
        <v>11.593</v>
      </c>
      <c r="DR15" s="55">
        <v>2</v>
      </c>
      <c r="DS15" s="64" t="e">
        <f t="shared" si="29"/>
        <v>#N/A</v>
      </c>
      <c r="DT15" s="64" t="e">
        <f t="shared" si="29"/>
        <v>#N/A</v>
      </c>
      <c r="DU15" s="64">
        <f t="shared" si="29"/>
        <v>2.2599999999999998</v>
      </c>
      <c r="DV15" s="64">
        <f t="shared" si="29"/>
        <v>3.9617</v>
      </c>
      <c r="DW15" s="64">
        <f t="shared" si="29"/>
        <v>4.5823</v>
      </c>
      <c r="DX15" s="64">
        <f t="shared" si="29"/>
        <v>5.9724000000000004</v>
      </c>
      <c r="DZ15" s="55">
        <v>2</v>
      </c>
      <c r="EA15" s="108" t="e">
        <f t="shared" si="30"/>
        <v>#N/A</v>
      </c>
      <c r="EB15" s="108" t="e">
        <f t="shared" si="30"/>
        <v>#N/A</v>
      </c>
      <c r="EC15" s="108">
        <f t="shared" si="30"/>
        <v>0.14081726656576957</v>
      </c>
      <c r="ED15" s="108">
        <f t="shared" si="30"/>
        <v>0.10996037286175628</v>
      </c>
      <c r="EE15" s="108">
        <f t="shared" si="30"/>
        <v>0.15142820553969649</v>
      </c>
      <c r="EG15" s="55">
        <v>2</v>
      </c>
      <c r="EH15" s="108" t="e">
        <f t="shared" si="31"/>
        <v>#N/A</v>
      </c>
      <c r="EI15" s="108" t="e">
        <f t="shared" si="31"/>
        <v>#N/A</v>
      </c>
      <c r="EJ15" s="108">
        <f t="shared" si="31"/>
        <v>1.4871356188721457E-2</v>
      </c>
      <c r="EK15" s="108">
        <f t="shared" si="31"/>
        <v>2.7934312024932663E-2</v>
      </c>
      <c r="EL15" s="108">
        <f t="shared" si="31"/>
        <v>3.7140152344085603E-2</v>
      </c>
      <c r="EN15" s="55">
        <v>2</v>
      </c>
      <c r="EO15" s="108" t="e">
        <f t="shared" si="32"/>
        <v>#N/A</v>
      </c>
      <c r="EP15" s="108" t="e">
        <f t="shared" si="32"/>
        <v>#N/A</v>
      </c>
      <c r="EQ15" s="108">
        <f t="shared" si="32"/>
        <v>3.7507402776863853E-2</v>
      </c>
      <c r="ER15" s="108">
        <f t="shared" si="32"/>
        <v>5.1927768611357901E-2</v>
      </c>
      <c r="ES15" s="108">
        <f t="shared" si="32"/>
        <v>6.6654995274707279E-2</v>
      </c>
      <c r="EV15" s="55">
        <v>2</v>
      </c>
      <c r="EW15" s="108" t="e">
        <f t="shared" si="33"/>
        <v>#N/A</v>
      </c>
      <c r="EX15" s="108" t="e">
        <f t="shared" si="33"/>
        <v>#N/A</v>
      </c>
      <c r="EY15" s="108">
        <f t="shared" si="33"/>
        <v>0.80680397446864516</v>
      </c>
      <c r="EZ15" s="108">
        <f t="shared" si="33"/>
        <v>0.81017754650195317</v>
      </c>
      <c r="FA15" s="108">
        <f t="shared" si="33"/>
        <v>0.74477664684151068</v>
      </c>
      <c r="FD15" s="55">
        <v>2</v>
      </c>
      <c r="FE15" s="65" t="e">
        <f t="shared" si="34"/>
        <v>#N/A</v>
      </c>
      <c r="FF15" s="65" t="e">
        <f t="shared" si="34"/>
        <v>#N/A</v>
      </c>
      <c r="FG15" s="65">
        <f t="shared" si="34"/>
        <v>122.61</v>
      </c>
      <c r="FH15" s="65">
        <f t="shared" si="34"/>
        <v>114.90100000000001</v>
      </c>
      <c r="FI15" s="65">
        <f t="shared" si="34"/>
        <v>91.889500000000027</v>
      </c>
      <c r="FJ15" s="65">
        <f t="shared" si="34"/>
        <v>84.351799999999997</v>
      </c>
      <c r="FL15" s="55">
        <v>2</v>
      </c>
      <c r="FM15" s="65" t="e">
        <f t="shared" si="35"/>
        <v>#N/A</v>
      </c>
      <c r="FN15" s="65" t="e">
        <f t="shared" si="35"/>
        <v>#N/A</v>
      </c>
      <c r="FO15" s="65">
        <f t="shared" si="35"/>
        <v>21.4</v>
      </c>
      <c r="FP15" s="65">
        <f t="shared" si="35"/>
        <v>15.594799999999999</v>
      </c>
      <c r="FQ15" s="65">
        <f t="shared" si="35"/>
        <v>18.683</v>
      </c>
      <c r="FR15" s="65">
        <f t="shared" si="35"/>
        <v>22.512800000000002</v>
      </c>
      <c r="FT15" s="55">
        <v>2</v>
      </c>
      <c r="FU15" s="57" t="e">
        <f t="shared" ref="FU15:FY66" si="39">VLOOKUP(FU$12&amp;$BS15,$A$4:$BO$501,66,0)/100</f>
        <v>#N/A</v>
      </c>
      <c r="FV15" s="57" t="e">
        <f t="shared" si="39"/>
        <v>#N/A</v>
      </c>
      <c r="FW15" s="57">
        <f t="shared" si="39"/>
        <v>194.67922271297269</v>
      </c>
      <c r="FX15" s="57">
        <f t="shared" si="39"/>
        <v>176.24207779296634</v>
      </c>
      <c r="FY15" s="57">
        <f t="shared" si="39"/>
        <v>143.46348837209302</v>
      </c>
      <c r="FZ15" s="57">
        <f t="shared" ref="FZ15:FZ64" si="40">VLOOKUP(FZ$12&amp;$BS15,$A$4:$BO$501,66,0)/100</f>
        <v>132.94895415628051</v>
      </c>
      <c r="GB15" s="55">
        <v>2</v>
      </c>
      <c r="GC15" s="57" t="e">
        <f t="shared" ref="GC15:GH66" si="41">VLOOKUP(GC$12&amp;$BS15,$A$4:$BQ$501,68,0)</f>
        <v>#N/A</v>
      </c>
      <c r="GD15" s="57" t="e">
        <f t="shared" si="41"/>
        <v>#N/A</v>
      </c>
      <c r="GE15" s="57">
        <f t="shared" si="41"/>
        <v>56.648152980206497</v>
      </c>
      <c r="GF15" s="57">
        <f t="shared" si="41"/>
        <v>50.746770673059714</v>
      </c>
      <c r="GG15" s="57">
        <f t="shared" si="41"/>
        <v>40.529071677287952</v>
      </c>
      <c r="GH15" s="57">
        <f t="shared" si="41"/>
        <v>40.584926884139499</v>
      </c>
      <c r="GJ15" s="55">
        <v>2</v>
      </c>
      <c r="GK15" s="57" t="e">
        <f t="shared" ref="GK15:GP66" si="42">VLOOKUP(GK$12&amp;$BS15,$A$4:$BQ$501,6,0)/100</f>
        <v>#N/A</v>
      </c>
      <c r="GL15" s="57" t="e">
        <f t="shared" si="42"/>
        <v>#N/A</v>
      </c>
      <c r="GM15" s="57">
        <f t="shared" si="42"/>
        <v>5.7</v>
      </c>
      <c r="GN15" s="57">
        <f t="shared" si="42"/>
        <v>7.3645000000000005</v>
      </c>
      <c r="GO15" s="57">
        <f t="shared" si="42"/>
        <v>8.2238000000000007</v>
      </c>
      <c r="GP15" s="57">
        <f t="shared" si="42"/>
        <v>9.8350000000000009</v>
      </c>
    </row>
    <row r="16" spans="1:198">
      <c r="A16" s="56" t="str">
        <f t="shared" si="2"/>
        <v>20216</v>
      </c>
      <c r="B16" s="20">
        <f>'[1]main port inventory'!A21</f>
        <v>44232</v>
      </c>
      <c r="C16" s="21">
        <f>'[1]main port inventory'!B21</f>
        <v>12519.4</v>
      </c>
      <c r="D16" s="21">
        <f>'[1]main port inventory'!C22</f>
        <v>2021.5</v>
      </c>
      <c r="E16" s="21">
        <f>'[1]main port inventory'!D21</f>
        <v>562.76</v>
      </c>
      <c r="F16" s="21">
        <f>'[1]main port inventory'!E21</f>
        <v>966.79</v>
      </c>
      <c r="G16" s="79">
        <f>'[1]main port inventory'!F21</f>
        <v>1604</v>
      </c>
      <c r="H16" s="79">
        <f>'[1]main port inventory'!G21</f>
        <v>1167</v>
      </c>
      <c r="I16" s="82">
        <f>'[1]main port inventory'!H21</f>
        <v>1399.5</v>
      </c>
      <c r="J16" s="82">
        <f>'[1]main port inventory'!I21</f>
        <v>1349</v>
      </c>
      <c r="K16" s="11">
        <f>'[1]main port inventory'!J21</f>
        <v>818</v>
      </c>
      <c r="L16" s="82">
        <f>'[1]main port inventory'!K21</f>
        <v>966</v>
      </c>
      <c r="M16" s="79">
        <f>'[1]main port inventory'!L21</f>
        <v>485</v>
      </c>
      <c r="N16" s="21">
        <f>'[1]main port inventory'!M21</f>
        <v>549</v>
      </c>
      <c r="O16" s="11">
        <f>'[1]main port inventory'!N21</f>
        <v>205</v>
      </c>
      <c r="P16" s="85">
        <f>'[1]main port inventory'!O21</f>
        <v>435</v>
      </c>
      <c r="Q16" s="79">
        <f>'[1]main port inventory'!P21</f>
        <v>263</v>
      </c>
      <c r="R16" s="11">
        <f>'[1]main port inventory'!Q21</f>
        <v>522</v>
      </c>
      <c r="S16" s="85">
        <f>'[1]main port inventory'!R21</f>
        <v>194.4</v>
      </c>
      <c r="T16" s="11">
        <f>'[1]main port inventory'!S21</f>
        <v>201</v>
      </c>
      <c r="U16" s="11">
        <f>'[1]main port inventory'!T21</f>
        <v>0</v>
      </c>
      <c r="V16" s="11">
        <f>'[1]main port inventory'!U21</f>
        <v>80</v>
      </c>
      <c r="W16" s="21">
        <f>'[1]main port inventory'!V21</f>
        <v>369</v>
      </c>
      <c r="X16" s="11">
        <f>'[1]main port inventory'!W21</f>
        <v>0</v>
      </c>
      <c r="Y16" s="11">
        <f>'[1]main port inventory'!X21</f>
        <v>18</v>
      </c>
      <c r="Z16" s="11">
        <f>'[1]main port inventory'!Y21</f>
        <v>505</v>
      </c>
      <c r="AA16" s="21">
        <f>'[1]main port inventory'!Z21</f>
        <v>72</v>
      </c>
      <c r="AB16" s="21">
        <f>'[1]main port inventory'!AA21</f>
        <v>212</v>
      </c>
      <c r="AC16" s="11">
        <f>'[1]main port inventory'!AB21</f>
        <v>54</v>
      </c>
      <c r="AD16" s="82">
        <f>'[1]main port inventory'!AC21</f>
        <v>0</v>
      </c>
      <c r="AE16" s="21">
        <f>'[1]main port inventory'!AD21</f>
        <v>8.3000000000000007</v>
      </c>
      <c r="AF16" s="21">
        <f>'[1]main port inventory'!AE21</f>
        <v>0.6</v>
      </c>
      <c r="AG16" s="11">
        <f>'[1]main port inventory'!AF21</f>
        <v>0</v>
      </c>
      <c r="AH16" s="85">
        <f>'[1]main port inventory'!AG21</f>
        <v>144.1</v>
      </c>
      <c r="AI16" s="21">
        <f>'[1]main port inventory'!AH21</f>
        <v>0</v>
      </c>
      <c r="AJ16" s="21">
        <f>'[1]main port inventory'!AI21</f>
        <v>0</v>
      </c>
      <c r="AK16" s="21">
        <f>'[1]main port inventory'!AJ21</f>
        <v>0</v>
      </c>
      <c r="AL16" s="79">
        <f>'[1]main port inventory'!AK21</f>
        <v>25</v>
      </c>
      <c r="AM16" s="21">
        <f>'[1]main port inventory'!AL21</f>
        <v>0</v>
      </c>
      <c r="AN16" s="11">
        <f>'[1]main port inventory'!AM21</f>
        <v>19</v>
      </c>
      <c r="AO16" s="11">
        <f>'[1]main port inventory'!AN21</f>
        <v>169</v>
      </c>
      <c r="AP16" s="85">
        <f>'[1]main port inventory'!AO21</f>
        <v>50</v>
      </c>
      <c r="AQ16" s="11">
        <f>'[1]main port inventory'!AP21</f>
        <v>0</v>
      </c>
      <c r="AR16" s="82">
        <f>'[1]main port inventory'!AQ21</f>
        <v>178</v>
      </c>
      <c r="AS16" s="11">
        <f>'[1]main port inventory'!AR21</f>
        <v>102</v>
      </c>
      <c r="AT16" s="79">
        <f>'[1]main port inventory'!AS21</f>
        <v>4</v>
      </c>
      <c r="AU16" s="79">
        <f>'[1]main port inventory'!AT21</f>
        <v>1.5</v>
      </c>
      <c r="AV16" s="21">
        <f>'[1]main port inventory'!AU21</f>
        <v>0</v>
      </c>
      <c r="AW16" s="11">
        <f>'[1]main port inventory'!AV21</f>
        <v>5</v>
      </c>
      <c r="AX16" s="21">
        <f>'[1]main port inventory'!AW21</f>
        <v>0</v>
      </c>
      <c r="AY16" s="79">
        <f>'[1]main port inventory'!AX21</f>
        <v>345</v>
      </c>
      <c r="AZ16" s="76">
        <f t="shared" si="3"/>
        <v>12519.4</v>
      </c>
      <c r="BA16" s="76">
        <f t="shared" si="4"/>
        <v>823.5</v>
      </c>
      <c r="BB16" s="76">
        <f t="shared" si="5"/>
        <v>3892.5</v>
      </c>
      <c r="BC16" s="76">
        <f t="shared" si="6"/>
        <v>3894.5</v>
      </c>
      <c r="BD16" s="76">
        <f t="shared" si="7"/>
        <v>2698</v>
      </c>
      <c r="BE16" s="76">
        <f t="shared" si="8"/>
        <v>1210.8999999999999</v>
      </c>
      <c r="BF16" s="21">
        <f>'[1]IO InvShip'!$L15</f>
        <v>5849.2</v>
      </c>
      <c r="BG16" s="21">
        <f>'[1]IO InvShip'!$O15</f>
        <v>4358.8</v>
      </c>
      <c r="BH16" s="107">
        <f t="shared" si="9"/>
        <v>0.16146939949198844</v>
      </c>
      <c r="BI16" s="107">
        <f t="shared" si="10"/>
        <v>4.4951035992140197E-2</v>
      </c>
      <c r="BJ16" s="107">
        <f t="shared" si="11"/>
        <v>7.7223349361790497E-2</v>
      </c>
      <c r="BK16" s="107">
        <f t="shared" si="12"/>
        <v>0.71635621515408088</v>
      </c>
      <c r="BL16" s="21">
        <f t="shared" si="13"/>
        <v>8968.3499999999985</v>
      </c>
      <c r="BM16" s="253">
        <f>VLOOKUP(B16,'removals&amp;BFF'!A:C,3,FALSE)</f>
        <v>91.14</v>
      </c>
      <c r="BN16" s="21">
        <f t="shared" si="14"/>
        <v>13736.449418477068</v>
      </c>
      <c r="BO16" s="21">
        <f>VLOOKUP(B16,removals!B:AR,43,FALSE)</f>
        <v>328.00999999999993</v>
      </c>
      <c r="BP16" s="253">
        <f t="shared" si="15"/>
        <v>38.16773878845158</v>
      </c>
      <c r="BQ16" s="21"/>
      <c r="BR16" s="20">
        <f t="shared" ref="BR16:BR66" si="43">BR15+7</f>
        <v>43847</v>
      </c>
      <c r="BS16" s="55">
        <v>3</v>
      </c>
      <c r="BT16" s="64" t="e">
        <f t="shared" si="22"/>
        <v>#N/A</v>
      </c>
      <c r="BU16" s="64" t="e">
        <f t="shared" si="22"/>
        <v>#N/A</v>
      </c>
      <c r="BV16" s="64">
        <f t="shared" si="22"/>
        <v>153.6086</v>
      </c>
      <c r="BW16" s="64">
        <f t="shared" si="22"/>
        <v>143.73500000000001</v>
      </c>
      <c r="BX16" s="64">
        <f t="shared" si="22"/>
        <v>123.7393</v>
      </c>
      <c r="BY16" s="64">
        <f t="shared" si="22"/>
        <v>124.1187</v>
      </c>
      <c r="CA16" s="186">
        <f t="shared" si="23"/>
        <v>3</v>
      </c>
      <c r="CB16" s="187" t="e">
        <f>BT16/removals!BE15</f>
        <v>#N/A</v>
      </c>
      <c r="CC16" s="187" t="e">
        <f>BU16/removals!BF15</f>
        <v>#N/A</v>
      </c>
      <c r="CD16" s="187">
        <f>BV16/removals!BG15</f>
        <v>8.7131569244731857</v>
      </c>
      <c r="CE16" s="187">
        <f>BW16/removals!BH15</f>
        <v>7.1351627731501255</v>
      </c>
      <c r="CF16" s="187">
        <f>BX16/removals!BI15</f>
        <v>5.5723112117841485</v>
      </c>
      <c r="CG16" s="187">
        <f>BY16/removals!BJ15</f>
        <v>5.9801830884124287</v>
      </c>
      <c r="CI16" s="55">
        <v>3</v>
      </c>
      <c r="CJ16" s="64" t="e">
        <f t="shared" si="24"/>
        <v>#N/A</v>
      </c>
      <c r="CK16" s="64" t="e">
        <f t="shared" si="24"/>
        <v>#N/A</v>
      </c>
      <c r="CL16" s="64">
        <f t="shared" si="24"/>
        <v>9.34</v>
      </c>
      <c r="CM16" s="64">
        <f t="shared" si="24"/>
        <v>10.02</v>
      </c>
      <c r="CN16" s="64">
        <f t="shared" si="24"/>
        <v>7.92</v>
      </c>
      <c r="CO16" s="64">
        <f t="shared" si="24"/>
        <v>8.1595000000000013</v>
      </c>
      <c r="CP16" s="55">
        <v>3</v>
      </c>
      <c r="CQ16" s="64" t="e">
        <f t="shared" si="25"/>
        <v>#N/A</v>
      </c>
      <c r="CR16" s="64" t="e">
        <f t="shared" si="25"/>
        <v>#N/A</v>
      </c>
      <c r="CS16" s="64">
        <f t="shared" si="25"/>
        <v>52.921000000000006</v>
      </c>
      <c r="CT16" s="64">
        <f t="shared" si="25"/>
        <v>44.93</v>
      </c>
      <c r="CU16" s="64">
        <f t="shared" si="25"/>
        <v>39.021700000000003</v>
      </c>
      <c r="CV16" s="64">
        <f t="shared" si="25"/>
        <v>38.575000000000003</v>
      </c>
      <c r="CW16" s="55">
        <v>3</v>
      </c>
      <c r="CX16" s="64" t="e">
        <f t="shared" si="26"/>
        <v>#N/A</v>
      </c>
      <c r="CY16" s="64" t="e">
        <f t="shared" si="26"/>
        <v>#N/A</v>
      </c>
      <c r="CZ16" s="64">
        <f t="shared" si="26"/>
        <v>47.854999999999997</v>
      </c>
      <c r="DA16" s="64">
        <f t="shared" si="26"/>
        <v>44.954999999999998</v>
      </c>
      <c r="DB16" s="64">
        <f t="shared" si="26"/>
        <v>36.564999999999998</v>
      </c>
      <c r="DC16" s="64">
        <f t="shared" si="26"/>
        <v>38.837200000000003</v>
      </c>
      <c r="DD16" s="55">
        <v>3</v>
      </c>
      <c r="DE16" s="64" t="e">
        <f t="shared" si="27"/>
        <v>#N/A</v>
      </c>
      <c r="DF16" s="64" t="e">
        <f t="shared" si="27"/>
        <v>#N/A</v>
      </c>
      <c r="DG16" s="64">
        <f t="shared" si="27"/>
        <v>31.522500000000004</v>
      </c>
      <c r="DH16" s="64">
        <f t="shared" si="27"/>
        <v>30.851999999999997</v>
      </c>
      <c r="DI16" s="64">
        <f t="shared" si="27"/>
        <v>29.710599999999999</v>
      </c>
      <c r="DJ16" s="64">
        <f t="shared" si="27"/>
        <v>26.77</v>
      </c>
      <c r="DK16" s="55">
        <v>3</v>
      </c>
      <c r="DL16" s="64" t="e">
        <f t="shared" si="28"/>
        <v>#N/A</v>
      </c>
      <c r="DM16" s="64" t="e">
        <f t="shared" si="28"/>
        <v>#N/A</v>
      </c>
      <c r="DN16" s="64">
        <f t="shared" si="28"/>
        <v>11.9701</v>
      </c>
      <c r="DO16" s="64">
        <f t="shared" si="28"/>
        <v>12.978</v>
      </c>
      <c r="DP16" s="64">
        <f t="shared" si="28"/>
        <v>10.522</v>
      </c>
      <c r="DQ16" s="64">
        <f t="shared" si="28"/>
        <v>11.776999999999997</v>
      </c>
      <c r="DR16" s="55">
        <v>3</v>
      </c>
      <c r="DS16" s="64" t="e">
        <f t="shared" si="29"/>
        <v>#N/A</v>
      </c>
      <c r="DT16" s="64" t="e">
        <f t="shared" si="29"/>
        <v>#N/A</v>
      </c>
      <c r="DU16" s="64">
        <f t="shared" si="29"/>
        <v>2.11</v>
      </c>
      <c r="DV16" s="64">
        <f t="shared" si="29"/>
        <v>4.0102000000000002</v>
      </c>
      <c r="DW16" s="64">
        <f t="shared" si="29"/>
        <v>4.3812999999999995</v>
      </c>
      <c r="DX16" s="64">
        <f t="shared" si="29"/>
        <v>5.7846000000000002</v>
      </c>
      <c r="DZ16" s="55">
        <v>3</v>
      </c>
      <c r="EA16" s="108" t="e">
        <f t="shared" si="30"/>
        <v>#N/A</v>
      </c>
      <c r="EB16" s="108" t="e">
        <f t="shared" si="30"/>
        <v>#N/A</v>
      </c>
      <c r="EC16" s="108">
        <f t="shared" si="30"/>
        <v>0.13638559299414224</v>
      </c>
      <c r="ED16" s="108">
        <f t="shared" si="30"/>
        <v>0.10828608202595054</v>
      </c>
      <c r="EE16" s="108">
        <f t="shared" si="30"/>
        <v>0.15499602793938547</v>
      </c>
      <c r="EG16" s="55">
        <v>3</v>
      </c>
      <c r="EH16" s="108" t="e">
        <f t="shared" si="31"/>
        <v>#N/A</v>
      </c>
      <c r="EI16" s="108" t="e">
        <f t="shared" si="31"/>
        <v>#N/A</v>
      </c>
      <c r="EJ16" s="108">
        <f t="shared" si="31"/>
        <v>1.3736210081987596E-2</v>
      </c>
      <c r="EK16" s="108">
        <f t="shared" si="31"/>
        <v>2.7899954777889865E-2</v>
      </c>
      <c r="EL16" s="108">
        <f t="shared" si="31"/>
        <v>3.540750594192791E-2</v>
      </c>
      <c r="EN16" s="55">
        <v>3</v>
      </c>
      <c r="EO16" s="108" t="e">
        <f t="shared" si="32"/>
        <v>#N/A</v>
      </c>
      <c r="EP16" s="108" t="e">
        <f t="shared" si="32"/>
        <v>#N/A</v>
      </c>
      <c r="EQ16" s="108">
        <f t="shared" si="32"/>
        <v>4.107842920253163E-2</v>
      </c>
      <c r="ER16" s="108">
        <f t="shared" si="32"/>
        <v>5.5513966674783449E-2</v>
      </c>
      <c r="ES16" s="108">
        <f t="shared" si="32"/>
        <v>6.5431920174107983E-2</v>
      </c>
      <c r="EV16" s="55">
        <v>3</v>
      </c>
      <c r="EW16" s="108" t="e">
        <f t="shared" si="33"/>
        <v>#N/A</v>
      </c>
      <c r="EX16" s="108" t="e">
        <f t="shared" si="33"/>
        <v>#N/A</v>
      </c>
      <c r="EY16" s="108">
        <f t="shared" si="33"/>
        <v>0.80879976772133855</v>
      </c>
      <c r="EZ16" s="108">
        <f t="shared" si="33"/>
        <v>0.80829999652137619</v>
      </c>
      <c r="FA16" s="108">
        <f t="shared" si="33"/>
        <v>0.7441645459445787</v>
      </c>
      <c r="FD16" s="55">
        <v>3</v>
      </c>
      <c r="FE16" s="65" t="e">
        <f t="shared" si="34"/>
        <v>#N/A</v>
      </c>
      <c r="FF16" s="65" t="e">
        <f t="shared" si="34"/>
        <v>#N/A</v>
      </c>
      <c r="FG16" s="65">
        <f t="shared" si="34"/>
        <v>124.23860000000001</v>
      </c>
      <c r="FH16" s="65">
        <f t="shared" si="34"/>
        <v>116.18099999999998</v>
      </c>
      <c r="FI16" s="65">
        <f t="shared" si="34"/>
        <v>92.082400000000021</v>
      </c>
      <c r="FJ16" s="65">
        <f t="shared" si="34"/>
        <v>88.312300000000036</v>
      </c>
      <c r="FL16" s="55">
        <v>3</v>
      </c>
      <c r="FM16" s="65" t="e">
        <f t="shared" si="35"/>
        <v>#N/A</v>
      </c>
      <c r="FN16" s="65" t="e">
        <f t="shared" si="35"/>
        <v>#N/A</v>
      </c>
      <c r="FO16" s="65">
        <f t="shared" si="35"/>
        <v>20.95</v>
      </c>
      <c r="FP16" s="65">
        <f t="shared" si="35"/>
        <v>15.564500000000001</v>
      </c>
      <c r="FQ16" s="65">
        <f t="shared" si="35"/>
        <v>19.179100000000002</v>
      </c>
      <c r="FR16" s="65">
        <f t="shared" si="35"/>
        <v>20.789699999999996</v>
      </c>
      <c r="FT16" s="55">
        <v>3</v>
      </c>
      <c r="FU16" s="57" t="e">
        <f t="shared" si="39"/>
        <v>#N/A</v>
      </c>
      <c r="FV16" s="57" t="e">
        <f t="shared" si="39"/>
        <v>#N/A</v>
      </c>
      <c r="FW16" s="57">
        <f t="shared" si="39"/>
        <v>195.4382435679473</v>
      </c>
      <c r="FX16" s="57">
        <f t="shared" si="39"/>
        <v>178.46411720884032</v>
      </c>
      <c r="FY16" s="57">
        <f t="shared" si="39"/>
        <v>144.6397428404442</v>
      </c>
      <c r="FZ16" s="57">
        <f t="shared" si="40"/>
        <v>135.29398299542186</v>
      </c>
      <c r="GB16" s="55">
        <v>3</v>
      </c>
      <c r="GC16" s="57" t="e">
        <f t="shared" si="41"/>
        <v>#N/A</v>
      </c>
      <c r="GD16" s="57" t="e">
        <f t="shared" si="41"/>
        <v>#N/A</v>
      </c>
      <c r="GE16" s="57">
        <f t="shared" si="41"/>
        <v>60.992098471312303</v>
      </c>
      <c r="GF16" s="57">
        <f t="shared" si="41"/>
        <v>49.946139412050876</v>
      </c>
      <c r="GG16" s="57">
        <f t="shared" si="41"/>
        <v>39.006178482489041</v>
      </c>
      <c r="GH16" s="57">
        <f t="shared" si="41"/>
        <v>41.861281618887013</v>
      </c>
      <c r="GJ16" s="55">
        <v>3</v>
      </c>
      <c r="GK16" s="57" t="e">
        <f t="shared" si="42"/>
        <v>#N/A</v>
      </c>
      <c r="GL16" s="57" t="e">
        <f t="shared" si="42"/>
        <v>#N/A</v>
      </c>
      <c r="GM16" s="57">
        <f t="shared" si="42"/>
        <v>6.31</v>
      </c>
      <c r="GN16" s="57">
        <f t="shared" si="42"/>
        <v>7.9792999999999994</v>
      </c>
      <c r="GO16" s="57">
        <f t="shared" si="42"/>
        <v>8.0964999999999989</v>
      </c>
      <c r="GP16" s="57">
        <f t="shared" ref="GP16:GP64" si="44">VLOOKUP(GP$12&amp;$BS16,$A$4:$BQ$501,6,0)/100</f>
        <v>9.2321000000000009</v>
      </c>
    </row>
    <row r="17" spans="1:198">
      <c r="A17" s="56" t="str">
        <f t="shared" si="2"/>
        <v>20215</v>
      </c>
      <c r="B17" s="20">
        <f>'[1]main port inventory'!A22</f>
        <v>44225</v>
      </c>
      <c r="C17" s="21">
        <f>'[1]main port inventory'!B22</f>
        <v>12500.71</v>
      </c>
      <c r="D17" s="21">
        <f>'[1]main port inventory'!C23</f>
        <v>2000.77</v>
      </c>
      <c r="E17" s="21">
        <f>'[1]main port inventory'!D22</f>
        <v>562.98</v>
      </c>
      <c r="F17" s="21">
        <f>'[1]main port inventory'!E22</f>
        <v>978.06</v>
      </c>
      <c r="G17" s="79">
        <f>'[1]main port inventory'!F22</f>
        <v>1590</v>
      </c>
      <c r="H17" s="79">
        <f>'[1]main port inventory'!G22</f>
        <v>1194</v>
      </c>
      <c r="I17" s="82">
        <f>'[1]main port inventory'!H22</f>
        <v>1382</v>
      </c>
      <c r="J17" s="82">
        <f>'[1]main port inventory'!I22</f>
        <v>1427</v>
      </c>
      <c r="K17" s="11">
        <f>'[1]main port inventory'!J22</f>
        <v>810</v>
      </c>
      <c r="L17" s="82">
        <f>'[1]main port inventory'!K22</f>
        <v>968</v>
      </c>
      <c r="M17" s="79">
        <f>'[1]main port inventory'!L22</f>
        <v>486</v>
      </c>
      <c r="N17" s="21">
        <f>'[1]main port inventory'!M22</f>
        <v>534</v>
      </c>
      <c r="O17" s="11">
        <f>'[1]main port inventory'!N22</f>
        <v>187</v>
      </c>
      <c r="P17" s="85">
        <f>'[1]main port inventory'!O22</f>
        <v>465</v>
      </c>
      <c r="Q17" s="79">
        <f>'[1]main port inventory'!P22</f>
        <v>270</v>
      </c>
      <c r="R17" s="11">
        <f>'[1]main port inventory'!Q22</f>
        <v>505</v>
      </c>
      <c r="S17" s="85">
        <f>'[1]main port inventory'!R22</f>
        <v>167</v>
      </c>
      <c r="T17" s="11">
        <f>'[1]main port inventory'!S22</f>
        <v>204</v>
      </c>
      <c r="U17" s="11">
        <f>'[1]main port inventory'!T22</f>
        <v>0</v>
      </c>
      <c r="V17" s="11">
        <f>'[1]main port inventory'!U22</f>
        <v>78</v>
      </c>
      <c r="W17" s="21">
        <f>'[1]main port inventory'!V22</f>
        <v>375.1</v>
      </c>
      <c r="X17" s="11">
        <f>'[1]main port inventory'!W22</f>
        <v>0</v>
      </c>
      <c r="Y17" s="11">
        <f>'[1]main port inventory'!X22</f>
        <v>3</v>
      </c>
      <c r="Z17" s="11">
        <f>'[1]main port inventory'!Y22</f>
        <v>492</v>
      </c>
      <c r="AA17" s="21">
        <f>'[1]main port inventory'!Z22</f>
        <v>63</v>
      </c>
      <c r="AB17" s="21">
        <f>'[1]main port inventory'!AA22</f>
        <v>220</v>
      </c>
      <c r="AC17" s="11">
        <f>'[1]main port inventory'!AB22</f>
        <v>49</v>
      </c>
      <c r="AD17" s="82">
        <f>'[1]main port inventory'!AC22</f>
        <v>0</v>
      </c>
      <c r="AE17" s="21">
        <f>'[1]main port inventory'!AD22</f>
        <v>8.5</v>
      </c>
      <c r="AF17" s="21">
        <f>'[1]main port inventory'!AE22</f>
        <v>0.6</v>
      </c>
      <c r="AG17" s="11">
        <f>'[1]main port inventory'!AF22</f>
        <v>0</v>
      </c>
      <c r="AH17" s="85">
        <f>'[1]main port inventory'!AG22</f>
        <v>132.34</v>
      </c>
      <c r="AI17" s="21">
        <f>'[1]main port inventory'!AH22</f>
        <v>0</v>
      </c>
      <c r="AJ17" s="21">
        <f>'[1]main port inventory'!AI22</f>
        <v>0</v>
      </c>
      <c r="AK17" s="21">
        <f>'[1]main port inventory'!AJ22</f>
        <v>0</v>
      </c>
      <c r="AL17" s="79">
        <f>'[1]main port inventory'!AK22</f>
        <v>25</v>
      </c>
      <c r="AM17" s="21">
        <f>'[1]main port inventory'!AL22</f>
        <v>0</v>
      </c>
      <c r="AN17" s="11">
        <f>'[1]main port inventory'!AM22</f>
        <v>20</v>
      </c>
      <c r="AO17" s="11">
        <f>'[1]main port inventory'!AN22</f>
        <v>201</v>
      </c>
      <c r="AP17" s="85">
        <f>'[1]main port inventory'!AO22</f>
        <v>30.67</v>
      </c>
      <c r="AQ17" s="11">
        <f>'[1]main port inventory'!AP22</f>
        <v>0</v>
      </c>
      <c r="AR17" s="82">
        <f>'[1]main port inventory'!AQ22</f>
        <v>173</v>
      </c>
      <c r="AS17" s="11">
        <f>'[1]main port inventory'!AR22</f>
        <v>100</v>
      </c>
      <c r="AT17" s="79">
        <f>'[1]main port inventory'!AS22</f>
        <v>4</v>
      </c>
      <c r="AU17" s="79">
        <f>'[1]main port inventory'!AT22</f>
        <v>1.5</v>
      </c>
      <c r="AV17" s="21">
        <f>'[1]main port inventory'!AU22</f>
        <v>0</v>
      </c>
      <c r="AW17" s="11">
        <f>'[1]main port inventory'!AV22</f>
        <v>5</v>
      </c>
      <c r="AX17" s="21">
        <f>'[1]main port inventory'!AW22</f>
        <v>0</v>
      </c>
      <c r="AY17" s="79">
        <f>'[1]main port inventory'!AX22</f>
        <v>330</v>
      </c>
      <c r="AZ17" s="76">
        <f t="shared" si="3"/>
        <v>12500.71</v>
      </c>
      <c r="BA17" s="76">
        <f t="shared" si="4"/>
        <v>795.01</v>
      </c>
      <c r="BB17" s="76">
        <f t="shared" si="5"/>
        <v>3950</v>
      </c>
      <c r="BC17" s="76">
        <f t="shared" si="6"/>
        <v>3900.5</v>
      </c>
      <c r="BD17" s="76">
        <f t="shared" si="7"/>
        <v>2654</v>
      </c>
      <c r="BE17" s="76">
        <f t="shared" si="8"/>
        <v>1201.1999999999998</v>
      </c>
      <c r="BF17" s="21">
        <f>'[1]IO InvShip'!$L16</f>
        <v>5825.5</v>
      </c>
      <c r="BG17" s="21">
        <f>'[1]IO InvShip'!$O16</f>
        <v>4370.78</v>
      </c>
      <c r="BH17" s="107">
        <f t="shared" si="9"/>
        <v>0.16005250901748783</v>
      </c>
      <c r="BI17" s="107">
        <f t="shared" si="10"/>
        <v>4.503584196417644E-2</v>
      </c>
      <c r="BJ17" s="107">
        <f t="shared" si="11"/>
        <v>7.824035594778217E-2</v>
      </c>
      <c r="BK17" s="107">
        <f t="shared" si="12"/>
        <v>0.71667129307055355</v>
      </c>
      <c r="BL17" s="21">
        <f t="shared" si="13"/>
        <v>8958.9</v>
      </c>
      <c r="BM17" s="253">
        <f>VLOOKUP(B17,'removals&amp;BFF'!A:C,3,FALSE)</f>
        <v>90.33</v>
      </c>
      <c r="BN17" s="21">
        <f t="shared" si="14"/>
        <v>13838.935016052252</v>
      </c>
      <c r="BO17" s="21">
        <f>VLOOKUP(B17,removals!B:AR,43,FALSE)</f>
        <v>304.07000000000005</v>
      </c>
      <c r="BP17" s="253">
        <f t="shared" si="15"/>
        <v>41.111290163449198</v>
      </c>
      <c r="BQ17" s="21"/>
      <c r="BR17" s="20">
        <f t="shared" si="43"/>
        <v>43854</v>
      </c>
      <c r="BS17" s="55">
        <v>4</v>
      </c>
      <c r="BT17" s="64" t="e">
        <f t="shared" si="22"/>
        <v>#N/A</v>
      </c>
      <c r="BU17" s="64" t="e">
        <f t="shared" si="22"/>
        <v>#N/A</v>
      </c>
      <c r="BV17" s="64">
        <f t="shared" si="22"/>
        <v>151.822</v>
      </c>
      <c r="BW17" s="64">
        <f t="shared" si="22"/>
        <v>142.0575</v>
      </c>
      <c r="BX17" s="64">
        <f t="shared" si="22"/>
        <v>123.52590000000001</v>
      </c>
      <c r="BY17" s="64">
        <f t="shared" si="22"/>
        <v>124.38200000000001</v>
      </c>
      <c r="CA17" s="186">
        <f t="shared" si="23"/>
        <v>4</v>
      </c>
      <c r="CB17" s="187" t="e">
        <f>BT17/removals!BE16</f>
        <v>#N/A</v>
      </c>
      <c r="CC17" s="187" t="e">
        <f>BU17/removals!BF16</f>
        <v>#N/A</v>
      </c>
      <c r="CD17" s="187">
        <f>BV17/removals!BG16</f>
        <v>7.9003595755863243</v>
      </c>
      <c r="CE17" s="187">
        <f>BW17/removals!BH16</f>
        <v>6.7338914196597459</v>
      </c>
      <c r="CF17" s="187">
        <f>BX17/removals!BI16</f>
        <v>5.8792460912400948</v>
      </c>
      <c r="CG17" s="187">
        <f>BY17/removals!BJ16</f>
        <v>5.5743685352168217</v>
      </c>
      <c r="CI17" s="55">
        <v>4</v>
      </c>
      <c r="CJ17" s="64" t="e">
        <f t="shared" si="24"/>
        <v>#N/A</v>
      </c>
      <c r="CK17" s="64" t="e">
        <f t="shared" si="24"/>
        <v>#N/A</v>
      </c>
      <c r="CL17" s="64">
        <f t="shared" si="24"/>
        <v>9.42</v>
      </c>
      <c r="CM17" s="64">
        <f t="shared" si="24"/>
        <v>9.6999999999999993</v>
      </c>
      <c r="CN17" s="64">
        <f t="shared" si="24"/>
        <v>8.0299999999999994</v>
      </c>
      <c r="CO17" s="64">
        <f t="shared" si="24"/>
        <v>8.4879999999999995</v>
      </c>
      <c r="CP17" s="55">
        <v>4</v>
      </c>
      <c r="CQ17" s="64" t="e">
        <f t="shared" si="25"/>
        <v>#N/A</v>
      </c>
      <c r="CR17" s="64" t="e">
        <f t="shared" si="25"/>
        <v>#N/A</v>
      </c>
      <c r="CS17" s="64">
        <f t="shared" si="25"/>
        <v>52.796000000000006</v>
      </c>
      <c r="CT17" s="64">
        <f t="shared" si="25"/>
        <v>44.08</v>
      </c>
      <c r="CU17" s="64">
        <f t="shared" si="25"/>
        <v>39.863300000000002</v>
      </c>
      <c r="CV17" s="64">
        <f t="shared" si="25"/>
        <v>38.25</v>
      </c>
      <c r="CW17" s="55">
        <v>4</v>
      </c>
      <c r="CX17" s="64" t="e">
        <f t="shared" si="26"/>
        <v>#N/A</v>
      </c>
      <c r="CY17" s="64" t="e">
        <f t="shared" si="26"/>
        <v>#N/A</v>
      </c>
      <c r="CZ17" s="64">
        <f t="shared" si="26"/>
        <v>46.942</v>
      </c>
      <c r="DA17" s="64">
        <f t="shared" si="26"/>
        <v>44.655000000000001</v>
      </c>
      <c r="DB17" s="64">
        <f t="shared" si="26"/>
        <v>35.405000000000001</v>
      </c>
      <c r="DC17" s="64">
        <f t="shared" si="26"/>
        <v>39.555</v>
      </c>
      <c r="DD17" s="55">
        <v>4</v>
      </c>
      <c r="DE17" s="64" t="e">
        <f t="shared" si="27"/>
        <v>#N/A</v>
      </c>
      <c r="DF17" s="64" t="e">
        <f t="shared" si="27"/>
        <v>#N/A</v>
      </c>
      <c r="DG17" s="64">
        <f t="shared" si="27"/>
        <v>29.813200000000002</v>
      </c>
      <c r="DH17" s="64">
        <f t="shared" si="27"/>
        <v>31.0975</v>
      </c>
      <c r="DI17" s="64">
        <f t="shared" si="27"/>
        <v>29.322600000000001</v>
      </c>
      <c r="DJ17" s="64">
        <f t="shared" si="27"/>
        <v>26.61</v>
      </c>
      <c r="DK17" s="55">
        <v>4</v>
      </c>
      <c r="DL17" s="64" t="e">
        <f t="shared" si="28"/>
        <v>#N/A</v>
      </c>
      <c r="DM17" s="64" t="e">
        <f t="shared" si="28"/>
        <v>#N/A</v>
      </c>
      <c r="DN17" s="64">
        <f t="shared" si="28"/>
        <v>12.850999999999999</v>
      </c>
      <c r="DO17" s="64">
        <f t="shared" si="28"/>
        <v>12.525</v>
      </c>
      <c r="DP17" s="64">
        <f t="shared" si="28"/>
        <v>10.904999999999999</v>
      </c>
      <c r="DQ17" s="64">
        <f t="shared" si="28"/>
        <v>11.478999999999999</v>
      </c>
      <c r="DR17" s="55">
        <v>4</v>
      </c>
      <c r="DS17" s="64" t="e">
        <f t="shared" si="29"/>
        <v>#N/A</v>
      </c>
      <c r="DT17" s="64" t="e">
        <f t="shared" si="29"/>
        <v>#N/A</v>
      </c>
      <c r="DU17" s="64">
        <f t="shared" si="29"/>
        <v>1.99</v>
      </c>
      <c r="DV17" s="64">
        <f t="shared" si="29"/>
        <v>4.0407999999999999</v>
      </c>
      <c r="DW17" s="64">
        <f t="shared" si="29"/>
        <v>4.3964999999999996</v>
      </c>
      <c r="DX17" s="64">
        <f t="shared" si="29"/>
        <v>5.6303999999999998</v>
      </c>
      <c r="DZ17" s="55">
        <v>4</v>
      </c>
      <c r="EA17" s="108" t="e">
        <f t="shared" si="30"/>
        <v>#N/A</v>
      </c>
      <c r="EB17" s="108" t="e">
        <f t="shared" si="30"/>
        <v>#N/A</v>
      </c>
      <c r="EC17" s="108">
        <f t="shared" si="30"/>
        <v>0.14167907154430845</v>
      </c>
      <c r="ED17" s="108">
        <f t="shared" si="30"/>
        <v>0.10652939830702356</v>
      </c>
      <c r="EE17" s="108">
        <f t="shared" si="30"/>
        <v>0.15909457045040756</v>
      </c>
      <c r="EG17" s="55">
        <v>4</v>
      </c>
      <c r="EH17" s="108" t="e">
        <f t="shared" si="31"/>
        <v>#N/A</v>
      </c>
      <c r="EI17" s="108" t="e">
        <f t="shared" si="31"/>
        <v>#N/A</v>
      </c>
      <c r="EJ17" s="108">
        <f t="shared" si="31"/>
        <v>1.3107454782574329E-2</v>
      </c>
      <c r="EK17" s="108">
        <f t="shared" si="31"/>
        <v>2.8444819879274236E-2</v>
      </c>
      <c r="EL17" s="108">
        <f t="shared" si="31"/>
        <v>3.5591726107642198E-2</v>
      </c>
      <c r="EN17" s="55">
        <v>4</v>
      </c>
      <c r="EO17" s="108" t="e">
        <f t="shared" si="32"/>
        <v>#N/A</v>
      </c>
      <c r="EP17" s="108" t="e">
        <f t="shared" si="32"/>
        <v>#N/A</v>
      </c>
      <c r="EQ17" s="108">
        <f t="shared" si="32"/>
        <v>4.9004755569021612E-2</v>
      </c>
      <c r="ER17" s="108">
        <f t="shared" si="32"/>
        <v>5.5585238371786069E-2</v>
      </c>
      <c r="ES17" s="108">
        <f t="shared" si="32"/>
        <v>6.6134308675346629E-2</v>
      </c>
      <c r="EV17" s="55">
        <v>4</v>
      </c>
      <c r="EW17" s="108" t="e">
        <f t="shared" si="33"/>
        <v>#N/A</v>
      </c>
      <c r="EX17" s="108" t="e">
        <f t="shared" si="33"/>
        <v>#N/A</v>
      </c>
      <c r="EY17" s="108">
        <f t="shared" si="33"/>
        <v>0.79620871810409555</v>
      </c>
      <c r="EZ17" s="108">
        <f t="shared" si="33"/>
        <v>0.80944054344191607</v>
      </c>
      <c r="FA17" s="108">
        <f t="shared" si="33"/>
        <v>0.73917939476660366</v>
      </c>
      <c r="FD17" s="55">
        <v>4</v>
      </c>
      <c r="FE17" s="65" t="e">
        <f t="shared" si="34"/>
        <v>#N/A</v>
      </c>
      <c r="FF17" s="65" t="e">
        <f t="shared" si="34"/>
        <v>#N/A</v>
      </c>
      <c r="FG17" s="65">
        <f t="shared" si="34"/>
        <v>120.88200000000001</v>
      </c>
      <c r="FH17" s="65">
        <f t="shared" si="34"/>
        <v>114.98710000000001</v>
      </c>
      <c r="FI17" s="65">
        <f t="shared" si="34"/>
        <v>91.3078</v>
      </c>
      <c r="FJ17" s="65">
        <f t="shared" si="34"/>
        <v>89.337199999999996</v>
      </c>
      <c r="FL17" s="55">
        <v>4</v>
      </c>
      <c r="FM17" s="65" t="e">
        <f t="shared" ref="FM17:FM48" si="45">VLOOKUP(FM$12&amp;$BS17,$A$4:$BL$501,4,0)/100</f>
        <v>#N/A</v>
      </c>
      <c r="FN17" s="65" t="e">
        <f>FN16</f>
        <v>#N/A</v>
      </c>
      <c r="FO17" s="65">
        <f>VLOOKUP(FO$12&amp;$BS17,$A$4:$BL$501,4,0)/100</f>
        <v>21.51</v>
      </c>
      <c r="FP17" s="65">
        <f>VLOOKUP(FP$12&amp;$BS17,$A$4:$BL$501,4,0)/100</f>
        <v>15.133299999999998</v>
      </c>
      <c r="FQ17" s="65">
        <f>VLOOKUP(FQ$12&amp;$BS17,$A$4:$BL$501,4,0)/100</f>
        <v>19.6523</v>
      </c>
      <c r="FR17" s="65">
        <f>VLOOKUP(FR$12&amp;$BS17,$A$4:$BL$501,4,0)/100</f>
        <v>19.931799999999999</v>
      </c>
      <c r="FT17" s="55">
        <v>4</v>
      </c>
      <c r="FU17" s="57" t="e">
        <f t="shared" si="39"/>
        <v>#N/A</v>
      </c>
      <c r="FV17" s="57" t="e">
        <f t="shared" si="39"/>
        <v>#N/A</v>
      </c>
      <c r="FW17" s="57">
        <f t="shared" si="39"/>
        <v>194.06381721185235</v>
      </c>
      <c r="FX17" s="57">
        <f t="shared" si="39"/>
        <v>174.58215558559664</v>
      </c>
      <c r="FY17" s="57">
        <f t="shared" si="39"/>
        <v>142.55729948066934</v>
      </c>
      <c r="FZ17" s="57">
        <f t="shared" si="40"/>
        <v>135.75856799825365</v>
      </c>
      <c r="GB17" s="55">
        <v>4</v>
      </c>
      <c r="GC17" s="57" t="e">
        <f t="shared" si="41"/>
        <v>#N/A</v>
      </c>
      <c r="GD17" s="57" t="e">
        <f t="shared" si="41"/>
        <v>#N/A</v>
      </c>
      <c r="GE17" s="57">
        <f t="shared" si="41"/>
        <v>55.302517029104287</v>
      </c>
      <c r="GF17" s="57">
        <f t="shared" si="41"/>
        <v>47.137239937618219</v>
      </c>
      <c r="GG17" s="57">
        <f t="shared" si="41"/>
        <v>41.15472263868066</v>
      </c>
      <c r="GH17" s="57">
        <f t="shared" si="41"/>
        <v>39.020579746517761</v>
      </c>
      <c r="GJ17" s="55">
        <v>4</v>
      </c>
      <c r="GK17" s="57" t="e">
        <f t="shared" si="42"/>
        <v>#N/A</v>
      </c>
      <c r="GL17" s="57" t="e">
        <f t="shared" si="42"/>
        <v>#N/A</v>
      </c>
      <c r="GM17" s="57">
        <f t="shared" si="42"/>
        <v>7.44</v>
      </c>
      <c r="GN17" s="57">
        <f t="shared" si="42"/>
        <v>7.8963000000000001</v>
      </c>
      <c r="GO17" s="57">
        <f t="shared" si="42"/>
        <v>8.1692999999999998</v>
      </c>
      <c r="GP17" s="57">
        <f t="shared" si="44"/>
        <v>9.4825999999999997</v>
      </c>
    </row>
    <row r="18" spans="1:198">
      <c r="A18" s="56" t="str">
        <f t="shared" si="2"/>
        <v>20214</v>
      </c>
      <c r="B18" s="20">
        <f>'[1]main port inventory'!A23</f>
        <v>44218</v>
      </c>
      <c r="C18" s="21">
        <f>'[1]main port inventory'!B23</f>
        <v>12438.2</v>
      </c>
      <c r="D18" s="21">
        <f>'[1]main port inventory'!C24</f>
        <v>1993.18</v>
      </c>
      <c r="E18" s="21">
        <f>'[1]main port inventory'!D23</f>
        <v>563.04</v>
      </c>
      <c r="F18" s="21">
        <f>'[1]main port inventory'!E23</f>
        <v>948.26</v>
      </c>
      <c r="G18" s="79">
        <f>'[1]main port inventory'!F23</f>
        <v>1620</v>
      </c>
      <c r="H18" s="79">
        <f>'[1]main port inventory'!G23</f>
        <v>1263</v>
      </c>
      <c r="I18" s="82">
        <f>'[1]main port inventory'!H23</f>
        <v>1383</v>
      </c>
      <c r="J18" s="82">
        <f>'[1]main port inventory'!I23</f>
        <v>1332</v>
      </c>
      <c r="K18" s="11">
        <f>'[1]main port inventory'!J23</f>
        <v>815</v>
      </c>
      <c r="L18" s="82">
        <f>'[1]main port inventory'!K23</f>
        <v>930</v>
      </c>
      <c r="M18" s="79">
        <f>'[1]main port inventory'!L23</f>
        <v>474</v>
      </c>
      <c r="N18" s="21">
        <f>'[1]main port inventory'!M23</f>
        <v>494</v>
      </c>
      <c r="O18" s="11">
        <f>'[1]main port inventory'!N23</f>
        <v>184</v>
      </c>
      <c r="P18" s="85">
        <f>'[1]main port inventory'!O23</f>
        <v>490</v>
      </c>
      <c r="Q18" s="79">
        <f>'[1]main port inventory'!P23</f>
        <v>278</v>
      </c>
      <c r="R18" s="11">
        <f>'[1]main port inventory'!Q23</f>
        <v>510</v>
      </c>
      <c r="S18" s="85">
        <f>'[1]main port inventory'!R23</f>
        <v>193</v>
      </c>
      <c r="T18" s="11">
        <f>'[1]main port inventory'!S23</f>
        <v>192</v>
      </c>
      <c r="U18" s="11">
        <f>'[1]main port inventory'!T23</f>
        <v>0</v>
      </c>
      <c r="V18" s="11">
        <f>'[1]main port inventory'!U23</f>
        <v>74</v>
      </c>
      <c r="W18" s="21">
        <f>'[1]main port inventory'!V23</f>
        <v>365</v>
      </c>
      <c r="X18" s="11">
        <f>'[1]main port inventory'!W23</f>
        <v>0</v>
      </c>
      <c r="Y18" s="11">
        <f>'[1]main port inventory'!X23</f>
        <v>5</v>
      </c>
      <c r="Z18" s="11">
        <f>'[1]main port inventory'!Y23</f>
        <v>523</v>
      </c>
      <c r="AA18" s="21">
        <f>'[1]main port inventory'!Z23</f>
        <v>53</v>
      </c>
      <c r="AB18" s="21">
        <f>'[1]main port inventory'!AA23</f>
        <v>227</v>
      </c>
      <c r="AC18" s="11">
        <f>'[1]main port inventory'!AB23</f>
        <v>46</v>
      </c>
      <c r="AD18" s="82">
        <f>'[1]main port inventory'!AC23</f>
        <v>0</v>
      </c>
      <c r="AE18" s="21">
        <f>'[1]main port inventory'!AD23</f>
        <v>8.3000000000000007</v>
      </c>
      <c r="AF18" s="21">
        <f>'[1]main port inventory'!AE23</f>
        <v>0.6</v>
      </c>
      <c r="AG18" s="11">
        <f>'[1]main port inventory'!AF23</f>
        <v>0</v>
      </c>
      <c r="AH18" s="85">
        <f>'[1]main port inventory'!AG23</f>
        <v>139.80000000000001</v>
      </c>
      <c r="AI18" s="21">
        <f>'[1]main port inventory'!AH23</f>
        <v>0</v>
      </c>
      <c r="AJ18" s="21">
        <f>'[1]main port inventory'!AI23</f>
        <v>0</v>
      </c>
      <c r="AK18" s="21">
        <f>'[1]main port inventory'!AJ23</f>
        <v>0</v>
      </c>
      <c r="AL18" s="79">
        <f>'[1]main port inventory'!AK23</f>
        <v>25</v>
      </c>
      <c r="AM18" s="21">
        <f>'[1]main port inventory'!AL23</f>
        <v>0</v>
      </c>
      <c r="AN18" s="11">
        <f>'[1]main port inventory'!AM23</f>
        <v>18</v>
      </c>
      <c r="AO18" s="11">
        <f>'[1]main port inventory'!AN23</f>
        <v>186</v>
      </c>
      <c r="AP18" s="85">
        <f>'[1]main port inventory'!AO23</f>
        <v>26</v>
      </c>
      <c r="AQ18" s="11">
        <f>'[1]main port inventory'!AP23</f>
        <v>0</v>
      </c>
      <c r="AR18" s="82">
        <f>'[1]main port inventory'!AQ23</f>
        <v>180</v>
      </c>
      <c r="AS18" s="11">
        <f>'[1]main port inventory'!AR23</f>
        <v>103</v>
      </c>
      <c r="AT18" s="79">
        <f>'[1]main port inventory'!AS23</f>
        <v>3</v>
      </c>
      <c r="AU18" s="79">
        <f>'[1]main port inventory'!AT23</f>
        <v>1.5</v>
      </c>
      <c r="AV18" s="21">
        <f>'[1]main port inventory'!AU23</f>
        <v>0</v>
      </c>
      <c r="AW18" s="11">
        <f>'[1]main port inventory'!AV23</f>
        <v>5</v>
      </c>
      <c r="AX18" s="21">
        <f>'[1]main port inventory'!AW23</f>
        <v>0</v>
      </c>
      <c r="AY18" s="79">
        <f>'[1]main port inventory'!AX23</f>
        <v>291</v>
      </c>
      <c r="AZ18" s="76">
        <f t="shared" si="3"/>
        <v>12438.2</v>
      </c>
      <c r="BA18" s="76">
        <f t="shared" si="4"/>
        <v>848.8</v>
      </c>
      <c r="BB18" s="76">
        <f t="shared" si="5"/>
        <v>3825</v>
      </c>
      <c r="BC18" s="76">
        <f t="shared" si="6"/>
        <v>3955.5</v>
      </c>
      <c r="BD18" s="76">
        <f t="shared" si="7"/>
        <v>2661</v>
      </c>
      <c r="BE18" s="76">
        <f t="shared" si="8"/>
        <v>1147.8999999999999</v>
      </c>
      <c r="BF18" s="21">
        <f>'[1]IO InvShip'!$L17</f>
        <v>5755</v>
      </c>
      <c r="BG18" s="21">
        <f>'[1]IO InvShip'!$O17</f>
        <v>4359.8599999999997</v>
      </c>
      <c r="BH18" s="107">
        <f t="shared" si="9"/>
        <v>0.16024665948449132</v>
      </c>
      <c r="BI18" s="107">
        <f t="shared" si="10"/>
        <v>4.5267000048238484E-2</v>
      </c>
      <c r="BJ18" s="107">
        <f t="shared" si="11"/>
        <v>7.623771928414079E-2</v>
      </c>
      <c r="BK18" s="107">
        <f t="shared" si="12"/>
        <v>0.71824862118312938</v>
      </c>
      <c r="BL18" s="21">
        <f t="shared" si="13"/>
        <v>8933.7199999999993</v>
      </c>
      <c r="BM18" s="253">
        <f>VLOOKUP(B18,'removals&amp;BFF'!A:C,3,FALSE)</f>
        <v>91.62</v>
      </c>
      <c r="BN18" s="21">
        <f t="shared" si="14"/>
        <v>13575.856799825366</v>
      </c>
      <c r="BO18" s="21">
        <f>VLOOKUP(B18,removals!B:AR,43,FALSE)</f>
        <v>318.76</v>
      </c>
      <c r="BP18" s="253">
        <f t="shared" si="15"/>
        <v>39.020579746517761</v>
      </c>
      <c r="BQ18" s="21"/>
      <c r="BR18" s="20">
        <f t="shared" si="43"/>
        <v>43861</v>
      </c>
      <c r="BS18" s="55">
        <v>5</v>
      </c>
      <c r="BT18" s="64" t="e">
        <f t="shared" si="22"/>
        <v>#N/A</v>
      </c>
      <c r="BU18" s="64" t="e">
        <f t="shared" si="22"/>
        <v>#N/A</v>
      </c>
      <c r="BV18" s="64">
        <f t="shared" si="22"/>
        <v>151.428</v>
      </c>
      <c r="BW18" s="64">
        <f t="shared" si="22"/>
        <v>139.72999999999999</v>
      </c>
      <c r="BX18" s="64" t="e">
        <f t="shared" si="22"/>
        <v>#N/A</v>
      </c>
      <c r="BY18" s="64">
        <f t="shared" si="22"/>
        <v>125.00709999999999</v>
      </c>
      <c r="CA18" s="186">
        <f t="shared" si="23"/>
        <v>5</v>
      </c>
      <c r="CB18" s="187" t="e">
        <f>BT18/removals!BE17</f>
        <v>#N/A</v>
      </c>
      <c r="CC18" s="187" t="e">
        <f>BU18/removals!BF17</f>
        <v>#N/A</v>
      </c>
      <c r="CD18" s="187">
        <f>BV18/removals!BG17</f>
        <v>7.8769877393480074</v>
      </c>
      <c r="CE18" s="187">
        <f>BW18/removals!BH17</f>
        <v>6.3664695322538005</v>
      </c>
      <c r="CF18" s="187" t="e">
        <f>BX18/removals!BI17</f>
        <v>#N/A</v>
      </c>
      <c r="CG18" s="187">
        <f>BY18/removals!BJ17</f>
        <v>5.8730414519213134</v>
      </c>
      <c r="CI18" s="55">
        <v>5</v>
      </c>
      <c r="CJ18" s="64" t="e">
        <f t="shared" si="24"/>
        <v>#N/A</v>
      </c>
      <c r="CK18" s="64" t="e">
        <f t="shared" si="24"/>
        <v>#N/A</v>
      </c>
      <c r="CL18" s="64">
        <f t="shared" si="24"/>
        <v>9.14</v>
      </c>
      <c r="CM18" s="64">
        <f t="shared" si="24"/>
        <v>9.36</v>
      </c>
      <c r="CN18" s="64" t="e">
        <f t="shared" si="24"/>
        <v>#N/A</v>
      </c>
      <c r="CO18" s="64">
        <f t="shared" si="24"/>
        <v>7.9500999999999999</v>
      </c>
      <c r="CP18" s="55">
        <v>5</v>
      </c>
      <c r="CQ18" s="64" t="e">
        <f t="shared" si="25"/>
        <v>#N/A</v>
      </c>
      <c r="CR18" s="64" t="e">
        <f t="shared" si="25"/>
        <v>#N/A</v>
      </c>
      <c r="CS18" s="64">
        <f t="shared" si="25"/>
        <v>53.321000000000005</v>
      </c>
      <c r="CT18" s="64">
        <f t="shared" si="25"/>
        <v>43</v>
      </c>
      <c r="CU18" s="64" t="e">
        <f t="shared" si="25"/>
        <v>#N/A</v>
      </c>
      <c r="CV18" s="64">
        <f t="shared" si="25"/>
        <v>39.5</v>
      </c>
      <c r="CW18" s="55">
        <v>5</v>
      </c>
      <c r="CX18" s="64" t="e">
        <f t="shared" si="26"/>
        <v>#N/A</v>
      </c>
      <c r="CY18" s="64" t="e">
        <f t="shared" si="26"/>
        <v>#N/A</v>
      </c>
      <c r="CZ18" s="64">
        <f t="shared" si="26"/>
        <v>47.024999999999999</v>
      </c>
      <c r="DA18" s="64">
        <f t="shared" si="26"/>
        <v>44.094999999999999</v>
      </c>
      <c r="DB18" s="64" t="e">
        <f t="shared" si="26"/>
        <v>#N/A</v>
      </c>
      <c r="DC18" s="64">
        <f t="shared" si="26"/>
        <v>39.005000000000003</v>
      </c>
      <c r="DD18" s="55">
        <v>5</v>
      </c>
      <c r="DE18" s="64" t="e">
        <f t="shared" si="27"/>
        <v>#N/A</v>
      </c>
      <c r="DF18" s="64" t="e">
        <f t="shared" si="27"/>
        <v>#N/A</v>
      </c>
      <c r="DG18" s="64">
        <f t="shared" si="27"/>
        <v>29.4361</v>
      </c>
      <c r="DH18" s="64">
        <f t="shared" si="27"/>
        <v>29.977499999999999</v>
      </c>
      <c r="DI18" s="64" t="e">
        <f t="shared" si="27"/>
        <v>#N/A</v>
      </c>
      <c r="DJ18" s="64">
        <f t="shared" si="27"/>
        <v>26.54</v>
      </c>
      <c r="DK18" s="55">
        <v>5</v>
      </c>
      <c r="DL18" s="64" t="e">
        <f t="shared" si="28"/>
        <v>#N/A</v>
      </c>
      <c r="DM18" s="64" t="e">
        <f t="shared" si="28"/>
        <v>#N/A</v>
      </c>
      <c r="DN18" s="64">
        <f t="shared" si="28"/>
        <v>12.505999999999998</v>
      </c>
      <c r="DO18" s="64">
        <f t="shared" si="28"/>
        <v>13.307</v>
      </c>
      <c r="DP18" s="64" t="e">
        <f t="shared" si="28"/>
        <v>#N/A</v>
      </c>
      <c r="DQ18" s="64">
        <f t="shared" si="28"/>
        <v>12.011999999999999</v>
      </c>
      <c r="DR18" s="55">
        <v>5</v>
      </c>
      <c r="DS18" s="64" t="e">
        <f t="shared" si="29"/>
        <v>#N/A</v>
      </c>
      <c r="DT18" s="64" t="e">
        <f t="shared" si="29"/>
        <v>#N/A</v>
      </c>
      <c r="DU18" s="64">
        <f t="shared" si="29"/>
        <v>2.2799999999999998</v>
      </c>
      <c r="DV18" s="64">
        <f t="shared" si="29"/>
        <v>4.2972000000000001</v>
      </c>
      <c r="DW18" s="64" t="e">
        <f t="shared" si="29"/>
        <v>#N/A</v>
      </c>
      <c r="DX18" s="64">
        <f t="shared" si="29"/>
        <v>5.6298000000000004</v>
      </c>
      <c r="DZ18" s="55">
        <v>5</v>
      </c>
      <c r="EA18" s="108" t="e">
        <f t="shared" si="30"/>
        <v>#N/A</v>
      </c>
      <c r="EB18" s="108" t="e">
        <f t="shared" si="30"/>
        <v>#N/A</v>
      </c>
      <c r="EC18" s="108">
        <f t="shared" si="30"/>
        <v>0.14310431360118342</v>
      </c>
      <c r="ED18" s="108">
        <f t="shared" si="30"/>
        <v>0.10521648894296143</v>
      </c>
      <c r="EE18" s="108" t="e">
        <f t="shared" si="30"/>
        <v>#N/A</v>
      </c>
      <c r="EG18" s="55">
        <v>5</v>
      </c>
      <c r="EH18" s="108" t="e">
        <f t="shared" si="31"/>
        <v>#N/A</v>
      </c>
      <c r="EI18" s="108" t="e">
        <f t="shared" si="31"/>
        <v>#N/A</v>
      </c>
      <c r="EJ18" s="108">
        <f t="shared" si="31"/>
        <v>1.5056660591172043E-2</v>
      </c>
      <c r="EK18" s="108">
        <f t="shared" si="31"/>
        <v>3.0753596221283905E-2</v>
      </c>
      <c r="EL18" s="108" t="e">
        <f t="shared" si="31"/>
        <v>#N/A</v>
      </c>
      <c r="EN18" s="55">
        <v>5</v>
      </c>
      <c r="EO18" s="108" t="e">
        <f t="shared" si="32"/>
        <v>#N/A</v>
      </c>
      <c r="EP18" s="108" t="e">
        <f t="shared" si="32"/>
        <v>#N/A</v>
      </c>
      <c r="EQ18" s="108">
        <f t="shared" si="32"/>
        <v>4.3915260057585122E-2</v>
      </c>
      <c r="ER18" s="108">
        <f t="shared" si="32"/>
        <v>5.6590567523080226E-2</v>
      </c>
      <c r="ES18" s="108" t="e">
        <f t="shared" si="32"/>
        <v>#N/A</v>
      </c>
      <c r="EV18" s="55">
        <v>5</v>
      </c>
      <c r="EW18" s="108" t="e">
        <f t="shared" si="33"/>
        <v>#N/A</v>
      </c>
      <c r="EX18" s="108" t="e">
        <f t="shared" si="33"/>
        <v>#N/A</v>
      </c>
      <c r="EY18" s="108">
        <f t="shared" si="33"/>
        <v>0.79792376575005941</v>
      </c>
      <c r="EZ18" s="108">
        <f t="shared" si="33"/>
        <v>0.80743934731267442</v>
      </c>
      <c r="FA18" s="108" t="e">
        <f t="shared" si="33"/>
        <v>#N/A</v>
      </c>
      <c r="FD18" s="55">
        <v>5</v>
      </c>
      <c r="FE18" s="65" t="e">
        <f t="shared" si="34"/>
        <v>#N/A</v>
      </c>
      <c r="FF18" s="65" t="e">
        <f t="shared" si="34"/>
        <v>#N/A</v>
      </c>
      <c r="FG18" s="65">
        <f t="shared" si="34"/>
        <v>120.82799999999999</v>
      </c>
      <c r="FH18" s="65">
        <f t="shared" si="34"/>
        <v>112.82350000000001</v>
      </c>
      <c r="FI18" s="65" t="e">
        <f t="shared" si="34"/>
        <v>#N/A</v>
      </c>
      <c r="FJ18" s="65">
        <f t="shared" si="34"/>
        <v>89.588999999999999</v>
      </c>
      <c r="FL18" s="55">
        <v>5</v>
      </c>
      <c r="FM18" s="65" t="e">
        <f t="shared" si="45"/>
        <v>#N/A</v>
      </c>
      <c r="FN18" s="65" t="e">
        <f>FN17</f>
        <v>#N/A</v>
      </c>
      <c r="FO18" s="65">
        <f>VLOOKUP(FO$12&amp;$BS18,$A$4:$BL$501,4,0)/100</f>
        <v>21.67</v>
      </c>
      <c r="FP18" s="65">
        <f>VLOOKUP(FP$12&amp;$BS18,$A$4:$BL$501,4,0)/100</f>
        <v>14.7019</v>
      </c>
      <c r="FQ18" s="65">
        <f>FQ17</f>
        <v>19.6523</v>
      </c>
      <c r="FR18" s="65">
        <f>FR17</f>
        <v>19.931799999999999</v>
      </c>
      <c r="FT18" s="55">
        <v>5</v>
      </c>
      <c r="FU18" s="57" t="e">
        <f t="shared" si="39"/>
        <v>#N/A</v>
      </c>
      <c r="FV18" s="57" t="e">
        <f t="shared" si="39"/>
        <v>#N/A</v>
      </c>
      <c r="FW18" s="57">
        <f t="shared" si="39"/>
        <v>193.5409729423975</v>
      </c>
      <c r="FX18" s="57">
        <f t="shared" si="39"/>
        <v>170.52721503539175</v>
      </c>
      <c r="FY18" s="57" t="e">
        <f t="shared" si="39"/>
        <v>#N/A</v>
      </c>
      <c r="FZ18" s="57">
        <f t="shared" si="40"/>
        <v>138.38935016052253</v>
      </c>
      <c r="GB18" s="55">
        <v>5</v>
      </c>
      <c r="GC18" s="57" t="e">
        <f t="shared" si="41"/>
        <v>#N/A</v>
      </c>
      <c r="GD18" s="57" t="e">
        <f t="shared" si="41"/>
        <v>#N/A</v>
      </c>
      <c r="GE18" s="57">
        <f t="shared" si="41"/>
        <v>55.138914175436049</v>
      </c>
      <c r="GF18" s="57">
        <f t="shared" si="41"/>
        <v>44.565286725776609</v>
      </c>
      <c r="GG18" s="57" t="e">
        <f t="shared" si="41"/>
        <v>#N/A</v>
      </c>
      <c r="GH18" s="57">
        <f t="shared" si="41"/>
        <v>41.111290163449198</v>
      </c>
      <c r="GJ18" s="55">
        <v>5</v>
      </c>
      <c r="GK18" s="57" t="e">
        <f t="shared" si="42"/>
        <v>#N/A</v>
      </c>
      <c r="GL18" s="57" t="e">
        <f t="shared" si="42"/>
        <v>#N/A</v>
      </c>
      <c r="GM18" s="57">
        <f t="shared" si="42"/>
        <v>6.65</v>
      </c>
      <c r="GN18" s="57">
        <f t="shared" si="42"/>
        <v>7.9074</v>
      </c>
      <c r="GO18" s="57" t="e">
        <f t="shared" si="42"/>
        <v>#N/A</v>
      </c>
      <c r="GP18" s="57">
        <f t="shared" si="44"/>
        <v>9.7805999999999997</v>
      </c>
    </row>
    <row r="19" spans="1:198">
      <c r="A19" s="56" t="str">
        <f t="shared" si="2"/>
        <v>20213</v>
      </c>
      <c r="B19" s="20">
        <f>'[1]main port inventory'!A24</f>
        <v>44211</v>
      </c>
      <c r="C19" s="21">
        <f>'[1]main port inventory'!B24</f>
        <v>12411.87</v>
      </c>
      <c r="D19" s="21">
        <f>'[1]main port inventory'!C25</f>
        <v>2078.9699999999998</v>
      </c>
      <c r="E19" s="21">
        <f>'[1]main port inventory'!D24</f>
        <v>578.46</v>
      </c>
      <c r="F19" s="21">
        <f>'[1]main port inventory'!E24</f>
        <v>923.21</v>
      </c>
      <c r="G19" s="79">
        <f>'[1]main port inventory'!F24</f>
        <v>1545</v>
      </c>
      <c r="H19" s="79">
        <f>'[1]main port inventory'!G24</f>
        <v>1268</v>
      </c>
      <c r="I19" s="82">
        <f>'[1]main port inventory'!H24</f>
        <v>1375.5</v>
      </c>
      <c r="J19" s="82">
        <f>'[1]main port inventory'!I24</f>
        <v>1423</v>
      </c>
      <c r="K19" s="11">
        <f>'[1]main port inventory'!J24</f>
        <v>825</v>
      </c>
      <c r="L19" s="82">
        <f>'[1]main port inventory'!K24</f>
        <v>880</v>
      </c>
      <c r="M19" s="79">
        <f>'[1]main port inventory'!L24</f>
        <v>442</v>
      </c>
      <c r="N19" s="21">
        <f>'[1]main port inventory'!M24</f>
        <v>504</v>
      </c>
      <c r="O19" s="11">
        <f>'[1]main port inventory'!N24</f>
        <v>219</v>
      </c>
      <c r="P19" s="85">
        <f>'[1]main port inventory'!O24</f>
        <v>495</v>
      </c>
      <c r="Q19" s="79">
        <f>'[1]main port inventory'!P24</f>
        <v>296</v>
      </c>
      <c r="R19" s="11">
        <f>'[1]main port inventory'!Q24</f>
        <v>500</v>
      </c>
      <c r="S19" s="85">
        <f>'[1]main port inventory'!R24</f>
        <v>165</v>
      </c>
      <c r="T19" s="11">
        <f>'[1]main port inventory'!S24</f>
        <v>175</v>
      </c>
      <c r="U19" s="11">
        <f>'[1]main port inventory'!T24</f>
        <v>0</v>
      </c>
      <c r="V19" s="11">
        <f>'[1]main port inventory'!U24</f>
        <v>55</v>
      </c>
      <c r="W19" s="21">
        <f>'[1]main port inventory'!V24</f>
        <v>354</v>
      </c>
      <c r="X19" s="11">
        <f>'[1]main port inventory'!W24</f>
        <v>0</v>
      </c>
      <c r="Y19" s="11">
        <f>'[1]main port inventory'!X24</f>
        <v>8</v>
      </c>
      <c r="Z19" s="11">
        <f>'[1]main port inventory'!Y24</f>
        <v>526</v>
      </c>
      <c r="AA19" s="21">
        <f>'[1]main port inventory'!Z24</f>
        <v>61</v>
      </c>
      <c r="AB19" s="21">
        <f>'[1]main port inventory'!AA24</f>
        <v>251</v>
      </c>
      <c r="AC19" s="11">
        <f>'[1]main port inventory'!AB24</f>
        <v>50</v>
      </c>
      <c r="AD19" s="82">
        <f>'[1]main port inventory'!AC24</f>
        <v>0</v>
      </c>
      <c r="AE19" s="21">
        <f>'[1]main port inventory'!AD24</f>
        <v>7.1</v>
      </c>
      <c r="AF19" s="21">
        <f>'[1]main port inventory'!AE24</f>
        <v>0.6</v>
      </c>
      <c r="AG19" s="11">
        <f>'[1]main port inventory'!AF24</f>
        <v>0</v>
      </c>
      <c r="AH19" s="85">
        <f>'[1]main port inventory'!AG24</f>
        <v>126.95</v>
      </c>
      <c r="AI19" s="21">
        <f>'[1]main port inventory'!AH24</f>
        <v>0</v>
      </c>
      <c r="AJ19" s="21">
        <f>'[1]main port inventory'!AI24</f>
        <v>0</v>
      </c>
      <c r="AK19" s="21">
        <f>'[1]main port inventory'!AJ24</f>
        <v>0</v>
      </c>
      <c r="AL19" s="79">
        <f>'[1]main port inventory'!AK24</f>
        <v>25</v>
      </c>
      <c r="AM19" s="21">
        <f>'[1]main port inventory'!AL24</f>
        <v>0</v>
      </c>
      <c r="AN19" s="11">
        <f>'[1]main port inventory'!AM24</f>
        <v>16</v>
      </c>
      <c r="AO19" s="11">
        <f>'[1]main port inventory'!AN24</f>
        <v>190</v>
      </c>
      <c r="AP19" s="85">
        <f>'[1]main port inventory'!AO24</f>
        <v>29</v>
      </c>
      <c r="AQ19" s="11">
        <f>'[1]main port inventory'!AP24</f>
        <v>0</v>
      </c>
      <c r="AR19" s="82">
        <f>'[1]main port inventory'!AQ24</f>
        <v>179</v>
      </c>
      <c r="AS19" s="11">
        <f>'[1]main port inventory'!AR24</f>
        <v>108</v>
      </c>
      <c r="AT19" s="79">
        <f>'[1]main port inventory'!AS24</f>
        <v>2</v>
      </c>
      <c r="AU19" s="79">
        <f>'[1]main port inventory'!AT24</f>
        <v>1.5</v>
      </c>
      <c r="AV19" s="21">
        <f>'[1]main port inventory'!AU24</f>
        <v>0</v>
      </c>
      <c r="AW19" s="11">
        <f>'[1]main port inventory'!AV24</f>
        <v>5</v>
      </c>
      <c r="AX19" s="21">
        <f>'[1]main port inventory'!AW24</f>
        <v>0</v>
      </c>
      <c r="AY19" s="79">
        <f>'[1]main port inventory'!AX24</f>
        <v>304.22000000000003</v>
      </c>
      <c r="AZ19" s="76">
        <f t="shared" si="3"/>
        <v>12411.87</v>
      </c>
      <c r="BA19" s="76">
        <f t="shared" si="4"/>
        <v>815.95</v>
      </c>
      <c r="BB19" s="76">
        <f t="shared" si="5"/>
        <v>3857.5</v>
      </c>
      <c r="BC19" s="76">
        <f t="shared" si="6"/>
        <v>3883.7200000000003</v>
      </c>
      <c r="BD19" s="76">
        <f t="shared" si="7"/>
        <v>2677</v>
      </c>
      <c r="BE19" s="76">
        <f t="shared" si="8"/>
        <v>1177.6999999999998</v>
      </c>
      <c r="BF19" s="21">
        <f>'[1]IO InvShip'!$L18</f>
        <v>5869.3</v>
      </c>
      <c r="BG19" s="21">
        <f>'[1]IO InvShip'!$O18</f>
        <v>4194.03</v>
      </c>
      <c r="BH19" s="107">
        <f t="shared" si="9"/>
        <v>0.1674985316475277</v>
      </c>
      <c r="BI19" s="107">
        <f t="shared" si="10"/>
        <v>4.6605386617810211E-2</v>
      </c>
      <c r="BJ19" s="107">
        <f t="shared" si="11"/>
        <v>7.4381217334696548E-2</v>
      </c>
      <c r="BK19" s="107">
        <f t="shared" si="12"/>
        <v>0.71151486439996559</v>
      </c>
      <c r="BL19" s="21">
        <f t="shared" si="13"/>
        <v>8831.2300000000032</v>
      </c>
      <c r="BM19" s="253">
        <f>VLOOKUP(B19,'removals&amp;BFF'!A:C,3,FALSE)</f>
        <v>91.74</v>
      </c>
      <c r="BN19" s="21">
        <f t="shared" si="14"/>
        <v>13529.398299542187</v>
      </c>
      <c r="BO19" s="21">
        <f>VLOOKUP(B19,removals!B:AR,43,FALSE)</f>
        <v>296.50000000000006</v>
      </c>
      <c r="BP19" s="253">
        <f t="shared" si="15"/>
        <v>41.861281618887013</v>
      </c>
      <c r="BQ19" s="21"/>
      <c r="BR19" s="20">
        <f t="shared" si="43"/>
        <v>43868</v>
      </c>
      <c r="BS19" s="55">
        <v>6</v>
      </c>
      <c r="BT19" s="64" t="e">
        <f t="shared" si="22"/>
        <v>#N/A</v>
      </c>
      <c r="BU19" s="64" t="e">
        <f t="shared" si="22"/>
        <v>#N/A</v>
      </c>
      <c r="BV19" s="64">
        <f t="shared" si="22"/>
        <v>152.381</v>
      </c>
      <c r="BW19" s="64" t="e">
        <f t="shared" si="22"/>
        <v>#N/A</v>
      </c>
      <c r="BX19" s="64">
        <f t="shared" si="22"/>
        <v>125.57</v>
      </c>
      <c r="BY19" s="64">
        <f t="shared" si="22"/>
        <v>125.194</v>
      </c>
      <c r="CA19" s="186">
        <f t="shared" si="23"/>
        <v>6</v>
      </c>
      <c r="CB19" s="187" t="e">
        <f>BT19/removals!BE18</f>
        <v>#N/A</v>
      </c>
      <c r="CC19" s="187" t="e">
        <f>BU19/removals!BF18</f>
        <v>#N/A</v>
      </c>
      <c r="CD19" s="187">
        <f>BV19/removals!BG18</f>
        <v>7.0428400419665085</v>
      </c>
      <c r="CE19" s="187" t="e">
        <f>BW19/removals!BH18</f>
        <v>#N/A</v>
      </c>
      <c r="CF19" s="187">
        <f>BX19/removals!BI18</f>
        <v>6.7895126711976905</v>
      </c>
      <c r="CG19" s="187">
        <f>BY19/removals!BJ18</f>
        <v>5.4525341126359388</v>
      </c>
      <c r="CI19" s="55">
        <v>6</v>
      </c>
      <c r="CJ19" s="64" t="e">
        <f t="shared" si="24"/>
        <v>#N/A</v>
      </c>
      <c r="CK19" s="64" t="e">
        <f t="shared" si="24"/>
        <v>#N/A</v>
      </c>
      <c r="CL19" s="64">
        <f t="shared" si="24"/>
        <v>9.2799999999999994</v>
      </c>
      <c r="CM19" s="64" t="e">
        <f t="shared" si="24"/>
        <v>#N/A</v>
      </c>
      <c r="CN19" s="64">
        <f t="shared" si="24"/>
        <v>8.48</v>
      </c>
      <c r="CO19" s="64">
        <f t="shared" si="24"/>
        <v>8.2349999999999994</v>
      </c>
      <c r="CP19" s="55">
        <v>6</v>
      </c>
      <c r="CQ19" s="64" t="e">
        <f t="shared" si="25"/>
        <v>#N/A</v>
      </c>
      <c r="CR19" s="64" t="e">
        <f t="shared" si="25"/>
        <v>#N/A</v>
      </c>
      <c r="CS19" s="64">
        <f t="shared" si="25"/>
        <v>53.786000000000001</v>
      </c>
      <c r="CT19" s="64" t="e">
        <f t="shared" si="25"/>
        <v>#N/A</v>
      </c>
      <c r="CU19" s="64">
        <f t="shared" si="25"/>
        <v>42.520599999999995</v>
      </c>
      <c r="CV19" s="64">
        <f t="shared" si="25"/>
        <v>38.924999999999997</v>
      </c>
      <c r="CW19" s="55">
        <v>6</v>
      </c>
      <c r="CX19" s="64" t="e">
        <f t="shared" si="26"/>
        <v>#N/A</v>
      </c>
      <c r="CY19" s="64" t="e">
        <f t="shared" si="26"/>
        <v>#N/A</v>
      </c>
      <c r="CZ19" s="64">
        <f t="shared" si="26"/>
        <v>47.283999999999999</v>
      </c>
      <c r="DA19" s="64" t="e">
        <f t="shared" si="26"/>
        <v>#N/A</v>
      </c>
      <c r="DB19" s="64">
        <f t="shared" si="26"/>
        <v>35.924999999999997</v>
      </c>
      <c r="DC19" s="64">
        <f t="shared" si="26"/>
        <v>38.945</v>
      </c>
      <c r="DD19" s="55">
        <v>6</v>
      </c>
      <c r="DE19" s="64" t="e">
        <f t="shared" si="27"/>
        <v>#N/A</v>
      </c>
      <c r="DF19" s="64" t="e">
        <f t="shared" si="27"/>
        <v>#N/A</v>
      </c>
      <c r="DG19" s="64">
        <f t="shared" si="27"/>
        <v>29.240200000000002</v>
      </c>
      <c r="DH19" s="64" t="e">
        <f t="shared" si="27"/>
        <v>#N/A</v>
      </c>
      <c r="DI19" s="64">
        <f t="shared" si="27"/>
        <v>27.978000000000002</v>
      </c>
      <c r="DJ19" s="64">
        <f t="shared" si="27"/>
        <v>26.98</v>
      </c>
      <c r="DK19" s="55">
        <v>6</v>
      </c>
      <c r="DL19" s="64" t="e">
        <f t="shared" si="28"/>
        <v>#N/A</v>
      </c>
      <c r="DM19" s="64" t="e">
        <f t="shared" si="28"/>
        <v>#N/A</v>
      </c>
      <c r="DN19" s="64">
        <f t="shared" si="28"/>
        <v>12.790999999999999</v>
      </c>
      <c r="DO19" s="64" t="e">
        <f t="shared" si="28"/>
        <v>#N/A</v>
      </c>
      <c r="DP19" s="64">
        <f t="shared" si="28"/>
        <v>10.671000000000001</v>
      </c>
      <c r="DQ19" s="64">
        <f t="shared" si="28"/>
        <v>12.108999999999998</v>
      </c>
      <c r="DR19" s="55">
        <v>6</v>
      </c>
      <c r="DS19" s="64" t="e">
        <f t="shared" si="29"/>
        <v>#N/A</v>
      </c>
      <c r="DT19" s="64" t="e">
        <f t="shared" si="29"/>
        <v>#N/A</v>
      </c>
      <c r="DU19" s="64">
        <f t="shared" si="29"/>
        <v>2.15</v>
      </c>
      <c r="DV19" s="64" t="e">
        <f t="shared" si="29"/>
        <v>#N/A</v>
      </c>
      <c r="DW19" s="64">
        <f t="shared" si="29"/>
        <v>4.5349000000000004</v>
      </c>
      <c r="DX19" s="64">
        <f t="shared" si="29"/>
        <v>5.6276000000000002</v>
      </c>
      <c r="DZ19" s="55">
        <v>6</v>
      </c>
      <c r="EA19" s="108" t="e">
        <f t="shared" si="30"/>
        <v>#N/A</v>
      </c>
      <c r="EB19" s="108" t="e">
        <f t="shared" si="30"/>
        <v>#N/A</v>
      </c>
      <c r="EC19" s="108">
        <f t="shared" si="30"/>
        <v>0.13538433269239603</v>
      </c>
      <c r="ED19" s="108" t="e">
        <f t="shared" si="30"/>
        <v>#N/A</v>
      </c>
      <c r="EE19" s="108">
        <f t="shared" si="30"/>
        <v>0.15789360516046827</v>
      </c>
      <c r="EG19" s="55">
        <v>6</v>
      </c>
      <c r="EH19" s="108" t="e">
        <f t="shared" si="31"/>
        <v>#N/A</v>
      </c>
      <c r="EI19" s="108" t="e">
        <f t="shared" si="31"/>
        <v>#N/A</v>
      </c>
      <c r="EJ19" s="108">
        <f t="shared" si="31"/>
        <v>1.410937059082169E-2</v>
      </c>
      <c r="EK19" s="108" t="e">
        <f t="shared" si="31"/>
        <v>#N/A</v>
      </c>
      <c r="EL19" s="108">
        <f t="shared" si="31"/>
        <v>3.6114517798837301E-2</v>
      </c>
      <c r="EN19" s="55">
        <v>6</v>
      </c>
      <c r="EO19" s="108" t="e">
        <f t="shared" si="32"/>
        <v>#N/A</v>
      </c>
      <c r="EP19" s="108" t="e">
        <f t="shared" si="32"/>
        <v>#N/A</v>
      </c>
      <c r="EQ19" s="108">
        <f t="shared" si="32"/>
        <v>4.3706236341801145E-2</v>
      </c>
      <c r="ER19" s="108" t="e">
        <f t="shared" si="32"/>
        <v>#N/A</v>
      </c>
      <c r="ES19" s="108">
        <f t="shared" si="32"/>
        <v>6.587560723102652E-2</v>
      </c>
      <c r="EV19" s="55">
        <v>6</v>
      </c>
      <c r="EW19" s="108" t="e">
        <f t="shared" si="33"/>
        <v>#N/A</v>
      </c>
      <c r="EX19" s="108" t="e">
        <f t="shared" si="33"/>
        <v>#N/A</v>
      </c>
      <c r="EY19" s="108">
        <f t="shared" si="33"/>
        <v>0.8068000603749812</v>
      </c>
      <c r="EZ19" s="108" t="e">
        <f t="shared" si="33"/>
        <v>#N/A</v>
      </c>
      <c r="FA19" s="108">
        <f t="shared" si="33"/>
        <v>0.74011626980966794</v>
      </c>
      <c r="FD19" s="55">
        <v>6</v>
      </c>
      <c r="FE19" s="65" t="e">
        <f t="shared" si="34"/>
        <v>#N/A</v>
      </c>
      <c r="FF19" s="65" t="e">
        <f t="shared" si="34"/>
        <v>#N/A</v>
      </c>
      <c r="FG19" s="65">
        <f t="shared" si="34"/>
        <v>122.941</v>
      </c>
      <c r="FH19" s="65" t="e">
        <f t="shared" si="34"/>
        <v>#N/A</v>
      </c>
      <c r="FI19" s="65">
        <f t="shared" si="34"/>
        <v>92.936399999999992</v>
      </c>
      <c r="FJ19" s="65">
        <f t="shared" si="34"/>
        <v>89.683499999999981</v>
      </c>
      <c r="FL19" s="55">
        <v>6</v>
      </c>
      <c r="FM19" s="65" t="e">
        <f t="shared" si="45"/>
        <v>#N/A</v>
      </c>
      <c r="FN19" s="65" t="e">
        <f>VLOOKUP(FN$12&amp;$BS19,$A$4:$BL$501,4,0)/100</f>
        <v>#N/A</v>
      </c>
      <c r="FO19" s="65">
        <f>VLOOKUP(FO$12&amp;$BS19,$A$4:$BL$501,4,0)/100</f>
        <v>20.63</v>
      </c>
      <c r="FP19" s="65">
        <f>FP18</f>
        <v>14.7019</v>
      </c>
      <c r="FQ19" s="65">
        <f t="shared" ref="FQ19:FR66" si="46">VLOOKUP(FQ$12&amp;$BS19,$A$4:$BL$501,4,0)/100</f>
        <v>19.826700000000002</v>
      </c>
      <c r="FR19" s="65">
        <f t="shared" si="46"/>
        <v>20.215</v>
      </c>
      <c r="FT19" s="55">
        <v>6</v>
      </c>
      <c r="FU19" s="57" t="e">
        <f t="shared" si="39"/>
        <v>#N/A</v>
      </c>
      <c r="FV19" s="57" t="e">
        <f t="shared" si="39"/>
        <v>#N/A</v>
      </c>
      <c r="FW19" s="57">
        <f t="shared" si="39"/>
        <v>195.28147854944919</v>
      </c>
      <c r="FX19" s="57" t="e">
        <f t="shared" si="39"/>
        <v>#N/A</v>
      </c>
      <c r="FY19" s="57">
        <f t="shared" si="39"/>
        <v>149.02682174222645</v>
      </c>
      <c r="FZ19" s="57">
        <f t="shared" si="40"/>
        <v>137.36449418477068</v>
      </c>
      <c r="GB19" s="55">
        <v>6</v>
      </c>
      <c r="GC19" s="57" t="e">
        <f t="shared" si="41"/>
        <v>#N/A</v>
      </c>
      <c r="GD19" s="57" t="e">
        <f t="shared" si="41"/>
        <v>#N/A</v>
      </c>
      <c r="GE19" s="57">
        <f t="shared" si="41"/>
        <v>49.299880293765568</v>
      </c>
      <c r="GF19" s="57" t="e">
        <f t="shared" si="41"/>
        <v>#N/A</v>
      </c>
      <c r="GG19" s="57">
        <f t="shared" si="41"/>
        <v>47.526588698383847</v>
      </c>
      <c r="GH19" s="57">
        <f t="shared" ref="GH19:GH64" si="47">VLOOKUP(GH$12&amp;$BS19,$A$4:$BQ$501,68,0)</f>
        <v>38.16773878845158</v>
      </c>
      <c r="GJ19" s="55">
        <v>6</v>
      </c>
      <c r="GK19" s="57" t="e">
        <f t="shared" si="42"/>
        <v>#N/A</v>
      </c>
      <c r="GL19" s="57" t="e">
        <f t="shared" si="42"/>
        <v>#N/A</v>
      </c>
      <c r="GM19" s="57">
        <f t="shared" si="42"/>
        <v>6.66</v>
      </c>
      <c r="GN19" s="57" t="e">
        <f t="shared" si="42"/>
        <v>#N/A</v>
      </c>
      <c r="GO19" s="57">
        <f t="shared" si="42"/>
        <v>8.2720000000000002</v>
      </c>
      <c r="GP19" s="57">
        <f t="shared" si="44"/>
        <v>9.6678999999999995</v>
      </c>
    </row>
    <row r="20" spans="1:198">
      <c r="A20" s="56" t="str">
        <f t="shared" si="2"/>
        <v>20212</v>
      </c>
      <c r="B20" s="20">
        <f>'[1]main port inventory'!A25</f>
        <v>44204</v>
      </c>
      <c r="C20" s="21">
        <f>'[1]main port inventory'!B25</f>
        <v>12267.2</v>
      </c>
      <c r="D20" s="21">
        <f>'[1]main port inventory'!C26</f>
        <v>2251.2800000000002</v>
      </c>
      <c r="E20" s="21">
        <f>'[1]main port inventory'!D25</f>
        <v>597.24</v>
      </c>
      <c r="F20" s="21">
        <f>'[1]main port inventory'!E25</f>
        <v>983.5</v>
      </c>
      <c r="G20" s="79">
        <f>'[1]main port inventory'!F25</f>
        <v>1570</v>
      </c>
      <c r="H20" s="79">
        <f>'[1]main port inventory'!G25</f>
        <v>1227</v>
      </c>
      <c r="I20" s="82">
        <f>'[1]main port inventory'!H25</f>
        <v>1332.5</v>
      </c>
      <c r="J20" s="82">
        <f>'[1]main port inventory'!I25</f>
        <v>1441</v>
      </c>
      <c r="K20" s="11">
        <f>'[1]main port inventory'!J25</f>
        <v>780</v>
      </c>
      <c r="L20" s="82">
        <f>'[1]main port inventory'!K25</f>
        <v>870</v>
      </c>
      <c r="M20" s="79">
        <f>'[1]main port inventory'!L25</f>
        <v>378</v>
      </c>
      <c r="N20" s="21">
        <f>'[1]main port inventory'!M25</f>
        <v>531.6</v>
      </c>
      <c r="O20" s="11">
        <f>'[1]main port inventory'!N25</f>
        <v>227</v>
      </c>
      <c r="P20" s="85">
        <f>'[1]main port inventory'!O25</f>
        <v>490</v>
      </c>
      <c r="Q20" s="79">
        <f>'[1]main port inventory'!P25</f>
        <v>281</v>
      </c>
      <c r="R20" s="11">
        <f>'[1]main port inventory'!Q25</f>
        <v>490</v>
      </c>
      <c r="S20" s="85">
        <f>'[1]main port inventory'!R25</f>
        <v>156</v>
      </c>
      <c r="T20" s="11">
        <f>'[1]main port inventory'!S25</f>
        <v>189</v>
      </c>
      <c r="U20" s="11">
        <f>'[1]main port inventory'!T25</f>
        <v>0</v>
      </c>
      <c r="V20" s="11">
        <f>'[1]main port inventory'!U25</f>
        <v>52</v>
      </c>
      <c r="W20" s="21">
        <f>'[1]main port inventory'!V25</f>
        <v>323</v>
      </c>
      <c r="X20" s="11">
        <f>'[1]main port inventory'!W25</f>
        <v>0</v>
      </c>
      <c r="Y20" s="11">
        <f>'[1]main port inventory'!X25</f>
        <v>14</v>
      </c>
      <c r="Z20" s="11">
        <f>'[1]main port inventory'!Y25</f>
        <v>535</v>
      </c>
      <c r="AA20" s="21">
        <f>'[1]main port inventory'!Z25</f>
        <v>56</v>
      </c>
      <c r="AB20" s="21">
        <f>'[1]main port inventory'!AA25</f>
        <v>238</v>
      </c>
      <c r="AC20" s="11">
        <f>'[1]main port inventory'!AB25</f>
        <v>66</v>
      </c>
      <c r="AD20" s="82">
        <f>'[1]main port inventory'!AC25</f>
        <v>0</v>
      </c>
      <c r="AE20" s="21">
        <f>'[1]main port inventory'!AD25</f>
        <v>8.9</v>
      </c>
      <c r="AF20" s="21">
        <f>'[1]main port inventory'!AE25</f>
        <v>0.6</v>
      </c>
      <c r="AG20" s="11">
        <f>'[1]main port inventory'!AF25</f>
        <v>0</v>
      </c>
      <c r="AH20" s="85">
        <f>'[1]main port inventory'!AG25</f>
        <v>117.6</v>
      </c>
      <c r="AI20" s="21">
        <f>'[1]main port inventory'!AH25</f>
        <v>0</v>
      </c>
      <c r="AJ20" s="21">
        <f>'[1]main port inventory'!AI25</f>
        <v>1.2</v>
      </c>
      <c r="AK20" s="21">
        <f>'[1]main port inventory'!AJ25</f>
        <v>0</v>
      </c>
      <c r="AL20" s="79">
        <f>'[1]main port inventory'!AK25</f>
        <v>25</v>
      </c>
      <c r="AM20" s="21">
        <f>'[1]main port inventory'!AL25</f>
        <v>0</v>
      </c>
      <c r="AN20" s="11">
        <f>'[1]main port inventory'!AM25</f>
        <v>18</v>
      </c>
      <c r="AO20" s="11">
        <f>'[1]main port inventory'!AN25</f>
        <v>191.7</v>
      </c>
      <c r="AP20" s="85">
        <f>'[1]main port inventory'!AO25</f>
        <v>32.6</v>
      </c>
      <c r="AQ20" s="11">
        <f>'[1]main port inventory'!AP25</f>
        <v>0</v>
      </c>
      <c r="AR20" s="82">
        <f>'[1]main port inventory'!AQ25</f>
        <v>182</v>
      </c>
      <c r="AS20" s="11">
        <f>'[1]main port inventory'!AR25</f>
        <v>102</v>
      </c>
      <c r="AT20" s="79">
        <f>'[1]main port inventory'!AS25</f>
        <v>4</v>
      </c>
      <c r="AU20" s="79">
        <f>'[1]main port inventory'!AT25</f>
        <v>1.5</v>
      </c>
      <c r="AV20" s="21">
        <f>'[1]main port inventory'!AU25</f>
        <v>0</v>
      </c>
      <c r="AW20" s="11">
        <f>'[1]main port inventory'!AV25</f>
        <v>5</v>
      </c>
      <c r="AX20" s="21">
        <f>'[1]main port inventory'!AW25</f>
        <v>0</v>
      </c>
      <c r="AY20" s="79">
        <f>'[1]main port inventory'!AX25</f>
        <v>330</v>
      </c>
      <c r="AZ20" s="76">
        <f t="shared" si="3"/>
        <v>12267.2</v>
      </c>
      <c r="BA20" s="76">
        <f t="shared" si="4"/>
        <v>796.2</v>
      </c>
      <c r="BB20" s="76">
        <f t="shared" si="5"/>
        <v>3825.5</v>
      </c>
      <c r="BC20" s="76">
        <f t="shared" si="6"/>
        <v>3816.5</v>
      </c>
      <c r="BD20" s="76">
        <f t="shared" si="7"/>
        <v>2669.7</v>
      </c>
      <c r="BE20" s="76">
        <f t="shared" si="8"/>
        <v>1159.3</v>
      </c>
      <c r="BF20" s="21">
        <f>'[1]IO InvShip'!$L19</f>
        <v>5859.8</v>
      </c>
      <c r="BG20" s="21">
        <f>'[1]IO InvShip'!$O19</f>
        <v>4043.5</v>
      </c>
      <c r="BH20" s="107">
        <f t="shared" si="9"/>
        <v>0.18352028172688145</v>
      </c>
      <c r="BI20" s="107">
        <f t="shared" si="10"/>
        <v>4.8685926698839178E-2</v>
      </c>
      <c r="BJ20" s="107">
        <f t="shared" si="11"/>
        <v>8.0173144645884958E-2</v>
      </c>
      <c r="BK20" s="107">
        <f t="shared" si="12"/>
        <v>0.68762064692839442</v>
      </c>
      <c r="BL20" s="21">
        <f t="shared" si="13"/>
        <v>8435.18</v>
      </c>
      <c r="BM20" s="253">
        <f>VLOOKUP(B20,'removals&amp;BFF'!A:C,3,FALSE)</f>
        <v>92.27</v>
      </c>
      <c r="BN20" s="21">
        <f t="shared" si="14"/>
        <v>13294.895415628051</v>
      </c>
      <c r="BO20" s="21">
        <f>VLOOKUP(B20,removals!B:AR,43,FALSE)</f>
        <v>302.25999999999988</v>
      </c>
      <c r="BP20" s="253">
        <f t="shared" si="15"/>
        <v>40.584926884139499</v>
      </c>
      <c r="BQ20" s="21"/>
      <c r="BR20" s="20">
        <f t="shared" si="43"/>
        <v>43875</v>
      </c>
      <c r="BS20" s="55">
        <v>7</v>
      </c>
      <c r="BT20" s="64" t="e">
        <f t="shared" si="22"/>
        <v>#N/A</v>
      </c>
      <c r="BU20" s="64" t="e">
        <f t="shared" si="22"/>
        <v>#N/A</v>
      </c>
      <c r="BV20" s="64" t="e">
        <f t="shared" si="22"/>
        <v>#N/A</v>
      </c>
      <c r="BW20" s="64">
        <f t="shared" si="22"/>
        <v>144.1421</v>
      </c>
      <c r="BX20" s="64">
        <f t="shared" si="22"/>
        <v>124.68959999999998</v>
      </c>
      <c r="BY20" s="64" t="e">
        <f t="shared" si="22"/>
        <v>#N/A</v>
      </c>
      <c r="CA20" s="186">
        <f t="shared" si="23"/>
        <v>7</v>
      </c>
      <c r="CB20" s="187" t="e">
        <f>BT20/removals!BE19</f>
        <v>#N/A</v>
      </c>
      <c r="CC20" s="187" t="e">
        <f>BU20/removals!BF19</f>
        <v>#N/A</v>
      </c>
      <c r="CD20" s="187" t="e">
        <f>BV20/removals!BG19</f>
        <v>#N/A</v>
      </c>
      <c r="CE20" s="187">
        <f>BW20/removals!BH19</f>
        <v>7.7191964955122812</v>
      </c>
      <c r="CF20" s="187">
        <f>BX20/removals!BI19</f>
        <v>6.456252265313517</v>
      </c>
      <c r="CG20" s="187" t="e">
        <f>BY20/removals!BJ19</f>
        <v>#N/A</v>
      </c>
      <c r="CI20" s="55">
        <v>7</v>
      </c>
      <c r="CJ20" s="64" t="e">
        <f t="shared" ref="CJ20:CK39" si="48">VLOOKUP(CJ$12&amp;$BS20,$A$4:$BE$501,53,0)/100</f>
        <v>#N/A</v>
      </c>
      <c r="CK20" s="64" t="e">
        <f t="shared" si="48"/>
        <v>#N/A</v>
      </c>
      <c r="CL20" s="64">
        <f>CL19</f>
        <v>9.2799999999999994</v>
      </c>
      <c r="CM20" s="64">
        <f t="shared" ref="CM20:CO66" si="49">VLOOKUP(CM$12&amp;$BS20,$A$4:$BE$501,53,0)/100</f>
        <v>10.16</v>
      </c>
      <c r="CN20" s="64">
        <f t="shared" si="49"/>
        <v>8.5399999999999991</v>
      </c>
      <c r="CO20" s="64" t="e">
        <f t="shared" si="49"/>
        <v>#N/A</v>
      </c>
      <c r="CP20" s="55">
        <v>7</v>
      </c>
      <c r="CQ20" s="64" t="e">
        <f t="shared" ref="CQ20:CR39" si="50">VLOOKUP(CQ$12&amp;$BS20,$A$4:$BE$501,54,0)/100</f>
        <v>#N/A</v>
      </c>
      <c r="CR20" s="64" t="e">
        <f t="shared" si="50"/>
        <v>#N/A</v>
      </c>
      <c r="CS20" s="64">
        <f>CS19</f>
        <v>53.786000000000001</v>
      </c>
      <c r="CT20" s="64">
        <f t="shared" ref="CT20:CV66" si="51">VLOOKUP(CT$12&amp;$BS20,$A$4:$BE$501,54,0)/100</f>
        <v>44.52</v>
      </c>
      <c r="CU20" s="64">
        <f t="shared" si="51"/>
        <v>41.32</v>
      </c>
      <c r="CV20" s="64" t="e">
        <f t="shared" si="51"/>
        <v>#N/A</v>
      </c>
      <c r="CW20" s="55">
        <v>7</v>
      </c>
      <c r="CX20" s="64" t="e">
        <f t="shared" ref="CX20:CY39" si="52">VLOOKUP(CX$12&amp;$BS20,$A$4:$BE$501,55,0)/100</f>
        <v>#N/A</v>
      </c>
      <c r="CY20" s="64" t="e">
        <f t="shared" si="52"/>
        <v>#N/A</v>
      </c>
      <c r="CZ20" s="64">
        <f>CZ19</f>
        <v>47.283999999999999</v>
      </c>
      <c r="DA20" s="64">
        <f t="shared" ref="DA20:DC66" si="53">VLOOKUP(DA$12&amp;$BS20,$A$4:$BE$501,55,0)/100</f>
        <v>46.354999999999997</v>
      </c>
      <c r="DB20" s="64">
        <f t="shared" si="53"/>
        <v>35.860999999999997</v>
      </c>
      <c r="DC20" s="64" t="e">
        <f t="shared" si="53"/>
        <v>#N/A</v>
      </c>
      <c r="DD20" s="55">
        <v>7</v>
      </c>
      <c r="DE20" s="64" t="e">
        <f t="shared" ref="DE20:DF39" si="54">VLOOKUP(DE$12&amp;$BS20,$A$4:$BE$501,56,0)/100</f>
        <v>#N/A</v>
      </c>
      <c r="DF20" s="64" t="e">
        <f t="shared" si="54"/>
        <v>#N/A</v>
      </c>
      <c r="DG20" s="64">
        <f>DG19</f>
        <v>29.240200000000002</v>
      </c>
      <c r="DH20" s="64">
        <f t="shared" ref="DH20:DJ66" si="55">VLOOKUP(DH$12&amp;$BS20,$A$4:$BE$501,56,0)/100</f>
        <v>30.9771</v>
      </c>
      <c r="DI20" s="64">
        <f t="shared" si="55"/>
        <v>28.395599999999998</v>
      </c>
      <c r="DJ20" s="64" t="e">
        <f t="shared" si="55"/>
        <v>#N/A</v>
      </c>
      <c r="DK20" s="55">
        <v>7</v>
      </c>
      <c r="DL20" s="64" t="e">
        <f t="shared" ref="DL20:DM39" si="56">VLOOKUP(DL$12&amp;$BS20,$A$4:$BE$501,57,0)/100</f>
        <v>#N/A</v>
      </c>
      <c r="DM20" s="64" t="e">
        <f t="shared" si="56"/>
        <v>#N/A</v>
      </c>
      <c r="DN20" s="64">
        <f>DN19</f>
        <v>12.790999999999999</v>
      </c>
      <c r="DO20" s="64">
        <f t="shared" ref="DO20:DQ66" si="57">VLOOKUP(DO$12&amp;$BS20,$A$4:$BE$501,57,0)/100</f>
        <v>12.13</v>
      </c>
      <c r="DP20" s="64">
        <f t="shared" si="57"/>
        <v>10.573</v>
      </c>
      <c r="DQ20" s="64" t="e">
        <f t="shared" si="57"/>
        <v>#N/A</v>
      </c>
      <c r="DR20" s="55">
        <v>7</v>
      </c>
      <c r="DS20" s="64" t="e">
        <f t="shared" si="29"/>
        <v>#N/A</v>
      </c>
      <c r="DT20" s="64" t="e">
        <f t="shared" si="29"/>
        <v>#N/A</v>
      </c>
      <c r="DU20" s="64" t="e">
        <f t="shared" si="29"/>
        <v>#N/A</v>
      </c>
      <c r="DV20" s="64">
        <f t="shared" si="29"/>
        <v>4.6629000000000005</v>
      </c>
      <c r="DW20" s="64">
        <f t="shared" si="29"/>
        <v>4.625</v>
      </c>
      <c r="DX20" s="64" t="e">
        <f t="shared" si="29"/>
        <v>#N/A</v>
      </c>
      <c r="DZ20" s="55">
        <v>7</v>
      </c>
      <c r="EA20" s="108" t="e">
        <f t="shared" si="30"/>
        <v>#N/A</v>
      </c>
      <c r="EB20" s="108" t="e">
        <f t="shared" si="30"/>
        <v>#N/A</v>
      </c>
      <c r="EC20" s="108" t="e">
        <f t="shared" si="30"/>
        <v>#N/A</v>
      </c>
      <c r="ED20" s="108">
        <f t="shared" si="30"/>
        <v>0.10182035643992977</v>
      </c>
      <c r="EE20" s="108">
        <f t="shared" si="30"/>
        <v>0.1639326776250786</v>
      </c>
      <c r="EG20" s="55">
        <v>7</v>
      </c>
      <c r="EH20" s="108" t="e">
        <f t="shared" si="31"/>
        <v>#N/A</v>
      </c>
      <c r="EI20" s="108" t="e">
        <f t="shared" si="31"/>
        <v>#N/A</v>
      </c>
      <c r="EJ20" s="108" t="e">
        <f t="shared" si="31"/>
        <v>#N/A</v>
      </c>
      <c r="EK20" s="108">
        <f t="shared" si="31"/>
        <v>3.2349327503900668E-2</v>
      </c>
      <c r="EL20" s="108">
        <f t="shared" si="31"/>
        <v>3.7092107120401382E-2</v>
      </c>
      <c r="EN20" s="55">
        <v>7</v>
      </c>
      <c r="EO20" s="108" t="e">
        <f t="shared" si="32"/>
        <v>#N/A</v>
      </c>
      <c r="EP20" s="108" t="e">
        <f t="shared" si="32"/>
        <v>#N/A</v>
      </c>
      <c r="EQ20" s="108" t="e">
        <f t="shared" si="32"/>
        <v>#N/A</v>
      </c>
      <c r="ER20" s="108">
        <f t="shared" si="32"/>
        <v>5.6885531707946538E-2</v>
      </c>
      <c r="ES20" s="108">
        <f t="shared" si="32"/>
        <v>6.4431997536282093E-2</v>
      </c>
      <c r="EV20" s="55">
        <v>7</v>
      </c>
      <c r="EW20" s="108" t="e">
        <f t="shared" si="33"/>
        <v>#N/A</v>
      </c>
      <c r="EX20" s="108" t="e">
        <f t="shared" si="33"/>
        <v>#N/A</v>
      </c>
      <c r="EY20" s="108" t="e">
        <f t="shared" si="33"/>
        <v>#N/A</v>
      </c>
      <c r="EZ20" s="108">
        <f t="shared" si="33"/>
        <v>0.80894478434822303</v>
      </c>
      <c r="FA20" s="108">
        <f t="shared" si="33"/>
        <v>0.73454321771823794</v>
      </c>
      <c r="FD20" s="55">
        <v>7</v>
      </c>
      <c r="FE20" s="65" t="e">
        <f t="shared" si="34"/>
        <v>#N/A</v>
      </c>
      <c r="FF20" s="65" t="e">
        <f t="shared" si="34"/>
        <v>#N/A</v>
      </c>
      <c r="FG20" s="65" t="e">
        <f t="shared" si="34"/>
        <v>#N/A</v>
      </c>
      <c r="FH20" s="65">
        <f t="shared" si="34"/>
        <v>116.60299999999999</v>
      </c>
      <c r="FI20" s="65">
        <f t="shared" si="34"/>
        <v>91.5899</v>
      </c>
      <c r="FJ20" s="65" t="e">
        <f t="shared" si="34"/>
        <v>#N/A</v>
      </c>
      <c r="FL20" s="55">
        <v>7</v>
      </c>
      <c r="FM20" s="65" t="e">
        <f t="shared" si="45"/>
        <v>#N/A</v>
      </c>
      <c r="FN20" s="65" t="e">
        <f t="shared" ref="FN20:FN66" si="58">VLOOKUP(FN$12&amp;$BS20,$A$4:$BL$501,4,0)/100</f>
        <v>#N/A</v>
      </c>
      <c r="FO20" s="65">
        <f>FO19</f>
        <v>20.63</v>
      </c>
      <c r="FP20" s="65">
        <f t="shared" ref="FP20:FP66" si="59">VLOOKUP(FP$12&amp;$BS20,$A$4:$BL$501,4,0)/100</f>
        <v>14.676600000000001</v>
      </c>
      <c r="FQ20" s="65">
        <f t="shared" si="46"/>
        <v>20.4407</v>
      </c>
      <c r="FR20" s="65" t="e">
        <f t="shared" si="46"/>
        <v>#N/A</v>
      </c>
      <c r="FT20" s="55">
        <v>7</v>
      </c>
      <c r="FU20" s="57" t="e">
        <f t="shared" si="39"/>
        <v>#N/A</v>
      </c>
      <c r="FV20" s="57" t="e">
        <f t="shared" si="39"/>
        <v>#N/A</v>
      </c>
      <c r="FW20" s="57" t="e">
        <f t="shared" si="39"/>
        <v>#N/A</v>
      </c>
      <c r="FX20" s="57">
        <f t="shared" si="39"/>
        <v>173.47707305331568</v>
      </c>
      <c r="FY20" s="57">
        <f t="shared" si="39"/>
        <v>153.97579649296119</v>
      </c>
      <c r="FZ20" s="57" t="e">
        <f t="shared" si="40"/>
        <v>#N/A</v>
      </c>
      <c r="GB20" s="55">
        <v>7</v>
      </c>
      <c r="GC20" s="57" t="e">
        <f t="shared" si="41"/>
        <v>#N/A</v>
      </c>
      <c r="GD20" s="57" t="e">
        <f t="shared" si="41"/>
        <v>#N/A</v>
      </c>
      <c r="GE20" s="57" t="e">
        <f t="shared" si="41"/>
        <v>#N/A</v>
      </c>
      <c r="GF20" s="57">
        <f t="shared" si="41"/>
        <v>54.034375468585971</v>
      </c>
      <c r="GG20" s="57">
        <f t="shared" si="41"/>
        <v>45.193765857194627</v>
      </c>
      <c r="GH20" s="57" t="e">
        <f t="shared" si="47"/>
        <v>#N/A</v>
      </c>
      <c r="GJ20" s="55">
        <v>7</v>
      </c>
      <c r="GK20" s="57" t="e">
        <f t="shared" si="42"/>
        <v>#N/A</v>
      </c>
      <c r="GL20" s="57" t="e">
        <f t="shared" si="42"/>
        <v>#N/A</v>
      </c>
      <c r="GM20" s="57" t="e">
        <f t="shared" si="42"/>
        <v>#N/A</v>
      </c>
      <c r="GN20" s="57">
        <f t="shared" si="42"/>
        <v>8.1996000000000002</v>
      </c>
      <c r="GO20" s="57">
        <f t="shared" si="42"/>
        <v>8.0339999999999989</v>
      </c>
      <c r="GP20" s="57" t="e">
        <f t="shared" si="44"/>
        <v>#N/A</v>
      </c>
    </row>
    <row r="21" spans="1:198">
      <c r="A21" s="56" t="str">
        <f t="shared" si="2"/>
        <v>20211</v>
      </c>
      <c r="B21" s="20">
        <f>'[1]main port inventory'!A26</f>
        <v>44197</v>
      </c>
      <c r="C21" s="21">
        <f>'[1]main port inventory'!B26</f>
        <v>12415.95</v>
      </c>
      <c r="D21" s="21">
        <f>'[1]main port inventory'!C27</f>
        <v>2313.31</v>
      </c>
      <c r="E21" s="21">
        <f>'[1]main port inventory'!D26</f>
        <v>650.26</v>
      </c>
      <c r="F21" s="21">
        <f>'[1]main port inventory'!E26</f>
        <v>1006.39</v>
      </c>
      <c r="G21" s="79">
        <f>'[1]main port inventory'!F26</f>
        <v>1565</v>
      </c>
      <c r="H21" s="79">
        <f>'[1]main port inventory'!G26</f>
        <v>1233</v>
      </c>
      <c r="I21" s="82">
        <f>'[1]main port inventory'!H26</f>
        <v>1415</v>
      </c>
      <c r="J21" s="82">
        <f>'[1]main port inventory'!I26</f>
        <v>1410</v>
      </c>
      <c r="K21" s="11">
        <f>'[1]main port inventory'!J26</f>
        <v>830</v>
      </c>
      <c r="L21" s="82">
        <f>'[1]main port inventory'!K26</f>
        <v>950</v>
      </c>
      <c r="M21" s="79">
        <f>'[1]main port inventory'!L26</f>
        <v>396</v>
      </c>
      <c r="N21" s="21">
        <f>'[1]main port inventory'!M26</f>
        <v>540.6</v>
      </c>
      <c r="O21" s="11">
        <f>'[1]main port inventory'!N26</f>
        <v>231</v>
      </c>
      <c r="P21" s="85">
        <f>'[1]main port inventory'!O26</f>
        <v>475</v>
      </c>
      <c r="Q21" s="79">
        <f>'[1]main port inventory'!P26</f>
        <v>285</v>
      </c>
      <c r="R21" s="11">
        <f>'[1]main port inventory'!Q26</f>
        <v>506</v>
      </c>
      <c r="S21" s="85">
        <f>'[1]main port inventory'!R26</f>
        <v>138</v>
      </c>
      <c r="T21" s="11">
        <f>'[1]main port inventory'!S26</f>
        <v>165</v>
      </c>
      <c r="U21" s="11">
        <f>'[1]main port inventory'!T26</f>
        <v>0</v>
      </c>
      <c r="V21" s="11">
        <f>'[1]main port inventory'!U26</f>
        <v>65</v>
      </c>
      <c r="W21" s="21">
        <f>'[1]main port inventory'!V26</f>
        <v>308</v>
      </c>
      <c r="X21" s="11">
        <f>'[1]main port inventory'!W26</f>
        <v>0</v>
      </c>
      <c r="Y21" s="11">
        <f>'[1]main port inventory'!X26</f>
        <v>6.7</v>
      </c>
      <c r="Z21" s="11">
        <f>'[1]main port inventory'!Y26</f>
        <v>535</v>
      </c>
      <c r="AA21" s="21">
        <f>'[1]main port inventory'!Z26</f>
        <v>54</v>
      </c>
      <c r="AB21" s="21">
        <f>'[1]main port inventory'!AA26</f>
        <v>230</v>
      </c>
      <c r="AC21" s="11">
        <f>'[1]main port inventory'!AB26</f>
        <v>62</v>
      </c>
      <c r="AD21" s="82">
        <f>'[1]main port inventory'!AC26</f>
        <v>0</v>
      </c>
      <c r="AE21" s="21">
        <f>'[1]main port inventory'!AD26</f>
        <v>2.4</v>
      </c>
      <c r="AF21" s="21">
        <f>'[1]main port inventory'!AE26</f>
        <v>0.6</v>
      </c>
      <c r="AG21" s="11">
        <f>'[1]main port inventory'!AF26</f>
        <v>0</v>
      </c>
      <c r="AH21" s="85">
        <f>'[1]main port inventory'!AG26</f>
        <v>104.55</v>
      </c>
      <c r="AI21" s="21">
        <f>'[1]main port inventory'!AH26</f>
        <v>0</v>
      </c>
      <c r="AJ21" s="21">
        <f>'[1]main port inventory'!AI26</f>
        <v>1.7</v>
      </c>
      <c r="AK21" s="21">
        <f>'[1]main port inventory'!AJ26</f>
        <v>0</v>
      </c>
      <c r="AL21" s="79">
        <f>'[1]main port inventory'!AK26</f>
        <v>25</v>
      </c>
      <c r="AM21" s="21">
        <f>'[1]main port inventory'!AL26</f>
        <v>0</v>
      </c>
      <c r="AN21" s="11">
        <f>'[1]main port inventory'!AM26</f>
        <v>19.5</v>
      </c>
      <c r="AO21" s="11">
        <f>'[1]main port inventory'!AN26</f>
        <v>204</v>
      </c>
      <c r="AP21" s="85">
        <f>'[1]main port inventory'!AO26</f>
        <v>30</v>
      </c>
      <c r="AQ21" s="11">
        <f>'[1]main port inventory'!AP26</f>
        <v>0</v>
      </c>
      <c r="AR21" s="82">
        <f>'[1]main port inventory'!AQ26</f>
        <v>170</v>
      </c>
      <c r="AS21" s="11">
        <f>'[1]main port inventory'!AR26</f>
        <v>108</v>
      </c>
      <c r="AT21" s="79">
        <f>'[1]main port inventory'!AS26</f>
        <v>3</v>
      </c>
      <c r="AU21" s="79">
        <f>'[1]main port inventory'!AT26</f>
        <v>1.5</v>
      </c>
      <c r="AV21" s="21">
        <f>'[1]main port inventory'!AU26</f>
        <v>0</v>
      </c>
      <c r="AW21" s="11">
        <f>'[1]main port inventory'!AV26</f>
        <v>5</v>
      </c>
      <c r="AX21" s="21">
        <f>'[1]main port inventory'!AW26</f>
        <v>0</v>
      </c>
      <c r="AY21" s="79">
        <f>'[1]main port inventory'!AX26</f>
        <v>340.4</v>
      </c>
      <c r="AZ21" s="76">
        <f t="shared" si="3"/>
        <v>12415.95</v>
      </c>
      <c r="BA21" s="76">
        <f t="shared" si="4"/>
        <v>747.55</v>
      </c>
      <c r="BB21" s="76">
        <f t="shared" si="5"/>
        <v>3945</v>
      </c>
      <c r="BC21" s="76">
        <f t="shared" si="6"/>
        <v>3848.9</v>
      </c>
      <c r="BD21" s="76">
        <f t="shared" si="7"/>
        <v>2737.2</v>
      </c>
      <c r="BE21" s="76">
        <f t="shared" si="8"/>
        <v>1137.3</v>
      </c>
      <c r="BF21" s="21">
        <f>'[1]IO InvShip'!$L20</f>
        <v>5916.5</v>
      </c>
      <c r="BG21" s="21">
        <f>'[1]IO InvShip'!$O20</f>
        <v>4078.4</v>
      </c>
      <c r="BH21" s="107">
        <f t="shared" si="9"/>
        <v>0.18631759953930224</v>
      </c>
      <c r="BI21" s="107">
        <f t="shared" si="10"/>
        <v>5.237295575449321E-2</v>
      </c>
      <c r="BJ21" s="107">
        <f t="shared" si="11"/>
        <v>8.1056222036976627E-2</v>
      </c>
      <c r="BK21" s="107">
        <f t="shared" si="12"/>
        <v>0.68025322266922794</v>
      </c>
      <c r="BL21" s="21">
        <f t="shared" si="13"/>
        <v>8445.9900000000016</v>
      </c>
      <c r="BM21" s="253">
        <f>VLOOKUP(B21,'removals&amp;BFF'!A:C,3,FALSE)</f>
        <v>92.58</v>
      </c>
      <c r="BN21" s="21">
        <f t="shared" si="14"/>
        <v>13411.049902786781</v>
      </c>
      <c r="BO21" s="21">
        <f>VLOOKUP(B21,removals!B:AR,43,FALSE)</f>
        <v>280.09999999999997</v>
      </c>
      <c r="BP21" s="253">
        <f t="shared" si="15"/>
        <v>44.326847554444846</v>
      </c>
      <c r="BQ21" s="21"/>
      <c r="BR21" s="20">
        <f t="shared" si="43"/>
        <v>43882</v>
      </c>
      <c r="BS21" s="55">
        <v>8</v>
      </c>
      <c r="BT21" s="64" t="e">
        <f t="shared" si="22"/>
        <v>#N/A</v>
      </c>
      <c r="BU21" s="64" t="e">
        <f t="shared" si="22"/>
        <v>#N/A</v>
      </c>
      <c r="BV21" s="64">
        <f t="shared" si="22"/>
        <v>157.47999999999999</v>
      </c>
      <c r="BW21" s="64">
        <f t="shared" si="22"/>
        <v>145.76499999999999</v>
      </c>
      <c r="BX21" s="64">
        <f t="shared" si="22"/>
        <v>123.94229999999999</v>
      </c>
      <c r="BY21" s="64">
        <f t="shared" si="22"/>
        <v>127.069</v>
      </c>
      <c r="CA21" s="186">
        <f t="shared" si="23"/>
        <v>8</v>
      </c>
      <c r="CB21" s="187" t="e">
        <f>BT21/removals!BE20</f>
        <v>#N/A</v>
      </c>
      <c r="CC21" s="187" t="e">
        <f>BU21/removals!BF20</f>
        <v>#N/A</v>
      </c>
      <c r="CD21" s="187" t="e">
        <f>BV21/removals!BG20</f>
        <v>#N/A</v>
      </c>
      <c r="CE21" s="187">
        <f>BW21/removals!BH20</f>
        <v>7.3503605466189281</v>
      </c>
      <c r="CF21" s="187">
        <f>BX21/removals!BI20</f>
        <v>6.2483829823703472</v>
      </c>
      <c r="CG21" s="187">
        <f>BY21/removals!BJ20</f>
        <v>6.372727500689586</v>
      </c>
      <c r="CI21" s="55">
        <v>8</v>
      </c>
      <c r="CJ21" s="64" t="e">
        <f t="shared" si="48"/>
        <v>#N/A</v>
      </c>
      <c r="CK21" s="64" t="e">
        <f t="shared" si="48"/>
        <v>#N/A</v>
      </c>
      <c r="CL21" s="64">
        <f>CL19</f>
        <v>9.2799999999999994</v>
      </c>
      <c r="CM21" s="64">
        <f t="shared" si="49"/>
        <v>9.85</v>
      </c>
      <c r="CN21" s="64">
        <f t="shared" si="49"/>
        <v>8.6</v>
      </c>
      <c r="CO21" s="64">
        <f t="shared" si="49"/>
        <v>7.72</v>
      </c>
      <c r="CP21" s="55">
        <v>8</v>
      </c>
      <c r="CQ21" s="64" t="e">
        <f t="shared" si="50"/>
        <v>#N/A</v>
      </c>
      <c r="CR21" s="64" t="e">
        <f t="shared" si="50"/>
        <v>#N/A</v>
      </c>
      <c r="CS21" s="64">
        <f>CS19</f>
        <v>53.786000000000001</v>
      </c>
      <c r="CT21" s="64">
        <f t="shared" si="51"/>
        <v>45.07</v>
      </c>
      <c r="CU21" s="64">
        <f t="shared" si="51"/>
        <v>42.24</v>
      </c>
      <c r="CV21" s="64">
        <f t="shared" si="51"/>
        <v>39.733000000000004</v>
      </c>
      <c r="CW21" s="55">
        <v>8</v>
      </c>
      <c r="CX21" s="64" t="e">
        <f t="shared" si="52"/>
        <v>#N/A</v>
      </c>
      <c r="CY21" s="64" t="e">
        <f t="shared" si="52"/>
        <v>#N/A</v>
      </c>
      <c r="CZ21" s="64">
        <f>CZ19</f>
        <v>47.283999999999999</v>
      </c>
      <c r="DA21" s="64">
        <f t="shared" si="53"/>
        <v>47.545000000000002</v>
      </c>
      <c r="DB21" s="64">
        <f t="shared" si="53"/>
        <v>35.169000000000004</v>
      </c>
      <c r="DC21" s="64">
        <f t="shared" si="53"/>
        <v>39.594000000000001</v>
      </c>
      <c r="DD21" s="55">
        <v>8</v>
      </c>
      <c r="DE21" s="64" t="e">
        <f t="shared" si="54"/>
        <v>#N/A</v>
      </c>
      <c r="DF21" s="64" t="e">
        <f t="shared" si="54"/>
        <v>#N/A</v>
      </c>
      <c r="DG21" s="64">
        <f>DG19</f>
        <v>29.240200000000002</v>
      </c>
      <c r="DH21" s="64">
        <f t="shared" si="55"/>
        <v>31.763999999999999</v>
      </c>
      <c r="DI21" s="64">
        <f t="shared" si="55"/>
        <v>27.9833</v>
      </c>
      <c r="DJ21" s="64">
        <f t="shared" si="55"/>
        <v>28.76</v>
      </c>
      <c r="DK21" s="55">
        <v>8</v>
      </c>
      <c r="DL21" s="64" t="e">
        <f t="shared" si="56"/>
        <v>#N/A</v>
      </c>
      <c r="DM21" s="64" t="e">
        <f t="shared" si="56"/>
        <v>#N/A</v>
      </c>
      <c r="DN21" s="64">
        <f>DN19</f>
        <v>12.790999999999999</v>
      </c>
      <c r="DO21" s="64">
        <f t="shared" si="57"/>
        <v>11.536</v>
      </c>
      <c r="DP21" s="64">
        <f t="shared" si="57"/>
        <v>9.9499999999999993</v>
      </c>
      <c r="DQ21" s="64">
        <f t="shared" si="57"/>
        <v>11.261999999999999</v>
      </c>
      <c r="DR21" s="55">
        <v>8</v>
      </c>
      <c r="DS21" s="64" t="e">
        <f t="shared" ref="DS21:DT40" si="60">VLOOKUP(DS$12&amp;$BS21,$A$4:$BE$501,5,0)/100</f>
        <v>#N/A</v>
      </c>
      <c r="DT21" s="64" t="e">
        <f t="shared" si="60"/>
        <v>#N/A</v>
      </c>
      <c r="DU21" s="64">
        <f>DU19</f>
        <v>2.15</v>
      </c>
      <c r="DV21" s="64">
        <f t="shared" ref="DV21:DX40" si="61">VLOOKUP(DV$12&amp;$BS21,$A$4:$BE$501,5,0)/100</f>
        <v>4.5006000000000004</v>
      </c>
      <c r="DW21" s="64">
        <f t="shared" si="61"/>
        <v>4.5276999999999994</v>
      </c>
      <c r="DX21" s="64">
        <f t="shared" si="61"/>
        <v>5.6966999999999999</v>
      </c>
      <c r="DZ21" s="55">
        <v>8</v>
      </c>
      <c r="EA21" s="108" t="e">
        <f t="shared" ref="EA21:EB40" si="62">VLOOKUP(EA$12&amp;$BS21,$A$4:$BJ$501,60,0)</f>
        <v>#N/A</v>
      </c>
      <c r="EB21" s="108" t="e">
        <f t="shared" si="62"/>
        <v>#N/A</v>
      </c>
      <c r="EC21" s="108"/>
      <c r="ED21" s="108">
        <f t="shared" ref="ED21:EE40" si="63">VLOOKUP(ED$12&amp;$BS21,$A$4:$BJ$501,60,0)</f>
        <v>0.11005385380578328</v>
      </c>
      <c r="EE21" s="108">
        <f t="shared" si="63"/>
        <v>0.16295243835236237</v>
      </c>
      <c r="EG21" s="55">
        <v>8</v>
      </c>
      <c r="EH21" s="108" t="e">
        <f t="shared" ref="EH21:EI40" si="64">VLOOKUP(EH$12&amp;$BS21,$A$4:$BJ$501,61,0)</f>
        <v>#N/A</v>
      </c>
      <c r="EI21" s="108" t="e">
        <f t="shared" si="64"/>
        <v>#N/A</v>
      </c>
      <c r="EJ21" s="108"/>
      <c r="EK21" s="108">
        <f t="shared" ref="EK21:EL40" si="65">VLOOKUP(EK$12&amp;$BS21,$A$4:$BJ$501,61,0)</f>
        <v>3.0875724625252975E-2</v>
      </c>
      <c r="EL21" s="108">
        <f t="shared" si="65"/>
        <v>3.6530708240850786E-2</v>
      </c>
      <c r="EN21" s="55">
        <v>8</v>
      </c>
      <c r="EO21" s="108" t="e">
        <f t="shared" ref="EO21:EP40" si="66">VLOOKUP(EO$12&amp;$BS21,$A$4:$BJ$501,62,0)</f>
        <v>#N/A</v>
      </c>
      <c r="EP21" s="108" t="e">
        <f t="shared" si="66"/>
        <v>#N/A</v>
      </c>
      <c r="EQ21" s="108"/>
      <c r="ER21" s="108">
        <f t="shared" ref="ER21:ES40" si="67">VLOOKUP(ER$12&amp;$BS21,$A$4:$BJ$501,62,0)</f>
        <v>5.7637292902960241E-2</v>
      </c>
      <c r="ES21" s="108">
        <f t="shared" si="67"/>
        <v>6.291960049151904E-2</v>
      </c>
      <c r="EV21" s="55">
        <v>8</v>
      </c>
      <c r="EW21" s="108" t="e">
        <f t="shared" si="33"/>
        <v>#N/A</v>
      </c>
      <c r="EX21" s="108" t="e">
        <f t="shared" si="33"/>
        <v>#N/A</v>
      </c>
      <c r="EY21" s="108">
        <f t="shared" si="33"/>
        <v>0.84594869189738375</v>
      </c>
      <c r="EZ21" s="108">
        <f t="shared" si="33"/>
        <v>0.80143312866600347</v>
      </c>
      <c r="FA21" s="108">
        <f t="shared" si="33"/>
        <v>0.73759725291526779</v>
      </c>
      <c r="FD21" s="55">
        <v>8</v>
      </c>
      <c r="FE21" s="65" t="e">
        <f t="shared" ref="FE21:FF40" si="68">VLOOKUP(FE$12&amp;$BS21,$A$4:$BL$501,64,0)/100</f>
        <v>#N/A</v>
      </c>
      <c r="FF21" s="65" t="e">
        <f t="shared" si="68"/>
        <v>#N/A</v>
      </c>
      <c r="FG21" s="65">
        <v>126</v>
      </c>
      <c r="FH21" s="65">
        <f t="shared" ref="FH21:FJ40" si="69">VLOOKUP(FH$12&amp;$BS21,$A$4:$BL$501,64,0)/100</f>
        <v>116.82089999999999</v>
      </c>
      <c r="FI21" s="65">
        <f t="shared" si="69"/>
        <v>91.419499999999985</v>
      </c>
      <c r="FJ21" s="65">
        <f t="shared" si="69"/>
        <v>92.9328</v>
      </c>
      <c r="FL21" s="55">
        <v>8</v>
      </c>
      <c r="FM21" s="65" t="e">
        <f t="shared" si="45"/>
        <v>#N/A</v>
      </c>
      <c r="FN21" s="65" t="e">
        <f t="shared" si="58"/>
        <v>#N/A</v>
      </c>
      <c r="FO21" s="65">
        <v>22</v>
      </c>
      <c r="FP21" s="65">
        <f t="shared" si="59"/>
        <v>16.042000000000002</v>
      </c>
      <c r="FQ21" s="65">
        <f t="shared" si="46"/>
        <v>20.1967</v>
      </c>
      <c r="FR21" s="65">
        <f t="shared" si="46"/>
        <v>18.8873</v>
      </c>
      <c r="FT21" s="55">
        <v>8</v>
      </c>
      <c r="FU21" s="57" t="e">
        <f t="shared" si="39"/>
        <v>#N/A</v>
      </c>
      <c r="FV21" s="57" t="e">
        <f t="shared" si="39"/>
        <v>#N/A</v>
      </c>
      <c r="FW21" s="57">
        <f t="shared" si="39"/>
        <v>200.93456514996103</v>
      </c>
      <c r="FX21" s="57">
        <f t="shared" si="39"/>
        <v>174.44351364289133</v>
      </c>
      <c r="FY21" s="57">
        <f t="shared" si="39"/>
        <v>154.75377700087401</v>
      </c>
      <c r="FZ21" s="57">
        <f t="shared" si="40"/>
        <v>137.83382145568933</v>
      </c>
      <c r="GB21" s="55">
        <v>8</v>
      </c>
      <c r="GC21" s="57" t="e">
        <f t="shared" si="41"/>
        <v>#N/A</v>
      </c>
      <c r="GD21" s="57" t="e">
        <f t="shared" si="41"/>
        <v>#N/A</v>
      </c>
      <c r="GE21" s="57" t="e">
        <f t="shared" si="41"/>
        <v>#N/A</v>
      </c>
      <c r="GF21" s="57">
        <f t="shared" si="41"/>
        <v>51.452523826332509</v>
      </c>
      <c r="GG21" s="57">
        <f t="shared" si="41"/>
        <v>43.73868087659244</v>
      </c>
      <c r="GH21" s="57">
        <f t="shared" si="47"/>
        <v>44.609092504827103</v>
      </c>
      <c r="GJ21" s="55">
        <v>8</v>
      </c>
      <c r="GK21" s="57" t="e">
        <f t="shared" si="42"/>
        <v>#N/A</v>
      </c>
      <c r="GL21" s="57" t="e">
        <f t="shared" si="42"/>
        <v>#N/A</v>
      </c>
      <c r="GM21" s="57">
        <v>6.8</v>
      </c>
      <c r="GN21" s="57">
        <f t="shared" si="42"/>
        <v>8.4015000000000004</v>
      </c>
      <c r="GO21" s="57">
        <f t="shared" si="42"/>
        <v>7.7984</v>
      </c>
      <c r="GP21" s="57">
        <f t="shared" si="44"/>
        <v>9.5522000000000009</v>
      </c>
    </row>
    <row r="22" spans="1:198">
      <c r="A22" s="56" t="str">
        <f t="shared" si="2"/>
        <v>202052</v>
      </c>
      <c r="B22" s="20">
        <f>'[1]main port inventory'!A27</f>
        <v>44190</v>
      </c>
      <c r="C22" s="21">
        <f>'[1]main port inventory'!B27</f>
        <v>12408.68</v>
      </c>
      <c r="D22" s="21">
        <f>'[1]main port inventory'!C28</f>
        <v>2348.13</v>
      </c>
      <c r="E22" s="21">
        <f>'[1]main port inventory'!D27</f>
        <v>664.15</v>
      </c>
      <c r="F22" s="21">
        <f>'[1]main port inventory'!E27</f>
        <v>1006.79</v>
      </c>
      <c r="G22" s="79">
        <f>'[1]main port inventory'!F27</f>
        <v>1485</v>
      </c>
      <c r="H22" s="79">
        <f>'[1]main port inventory'!G27</f>
        <v>1287</v>
      </c>
      <c r="I22" s="82">
        <f>'[1]main port inventory'!H27</f>
        <v>1453</v>
      </c>
      <c r="J22" s="82">
        <f>'[1]main port inventory'!I27</f>
        <v>1416</v>
      </c>
      <c r="K22" s="11">
        <f>'[1]main port inventory'!J27</f>
        <v>825</v>
      </c>
      <c r="L22" s="82">
        <f>'[1]main port inventory'!K27</f>
        <v>960</v>
      </c>
      <c r="M22" s="79">
        <f>'[1]main port inventory'!L27</f>
        <v>365</v>
      </c>
      <c r="N22" s="21">
        <f>'[1]main port inventory'!M27</f>
        <v>548.79999999999995</v>
      </c>
      <c r="O22" s="11">
        <f>'[1]main port inventory'!N27</f>
        <v>218.3</v>
      </c>
      <c r="P22" s="85">
        <f>'[1]main port inventory'!O27</f>
        <v>485</v>
      </c>
      <c r="Q22" s="79">
        <f>'[1]main port inventory'!P27</f>
        <v>267</v>
      </c>
      <c r="R22" s="11">
        <f>'[1]main port inventory'!Q27</f>
        <v>515</v>
      </c>
      <c r="S22" s="85">
        <f>'[1]main port inventory'!R27</f>
        <v>153</v>
      </c>
      <c r="T22" s="11">
        <f>'[1]main port inventory'!S27</f>
        <v>152</v>
      </c>
      <c r="U22" s="11">
        <f>'[1]main port inventory'!T27</f>
        <v>0</v>
      </c>
      <c r="V22" s="11">
        <f>'[1]main port inventory'!U27</f>
        <v>59</v>
      </c>
      <c r="W22" s="21">
        <f>'[1]main port inventory'!V27</f>
        <v>338</v>
      </c>
      <c r="X22" s="11">
        <f>'[1]main port inventory'!W27</f>
        <v>0</v>
      </c>
      <c r="Y22" s="11">
        <f>'[1]main port inventory'!X27</f>
        <v>7.5</v>
      </c>
      <c r="Z22" s="11">
        <f>'[1]main port inventory'!Y27</f>
        <v>526</v>
      </c>
      <c r="AA22" s="21">
        <f>'[1]main port inventory'!Z27</f>
        <v>66</v>
      </c>
      <c r="AB22" s="21">
        <f>'[1]main port inventory'!AA27</f>
        <v>216</v>
      </c>
      <c r="AC22" s="11">
        <f>'[1]main port inventory'!AB27</f>
        <v>62</v>
      </c>
      <c r="AD22" s="82">
        <f>'[1]main port inventory'!AC27</f>
        <v>0</v>
      </c>
      <c r="AE22" s="21">
        <f>'[1]main port inventory'!AD27</f>
        <v>3.4</v>
      </c>
      <c r="AF22" s="21">
        <f>'[1]main port inventory'!AE27</f>
        <v>0.6</v>
      </c>
      <c r="AG22" s="11">
        <f>'[1]main port inventory'!AF27</f>
        <v>1</v>
      </c>
      <c r="AH22" s="85">
        <f>'[1]main port inventory'!AG27</f>
        <v>101.38</v>
      </c>
      <c r="AI22" s="21">
        <f>'[1]main port inventory'!AH27</f>
        <v>0</v>
      </c>
      <c r="AJ22" s="21">
        <f>'[1]main port inventory'!AI27</f>
        <v>2.2000000000000002</v>
      </c>
      <c r="AK22" s="21">
        <f>'[1]main port inventory'!AJ27</f>
        <v>0</v>
      </c>
      <c r="AL22" s="79">
        <f>'[1]main port inventory'!AK27</f>
        <v>25</v>
      </c>
      <c r="AM22" s="21">
        <f>'[1]main port inventory'!AL27</f>
        <v>0</v>
      </c>
      <c r="AN22" s="11">
        <f>'[1]main port inventory'!AM27</f>
        <v>18</v>
      </c>
      <c r="AO22" s="11">
        <f>'[1]main port inventory'!AN27</f>
        <v>204</v>
      </c>
      <c r="AP22" s="85">
        <f>'[1]main port inventory'!AO27</f>
        <v>29</v>
      </c>
      <c r="AQ22" s="11">
        <f>'[1]main port inventory'!AP27</f>
        <v>0</v>
      </c>
      <c r="AR22" s="82">
        <f>'[1]main port inventory'!AQ27</f>
        <v>155</v>
      </c>
      <c r="AS22" s="11">
        <f>'[1]main port inventory'!AR27</f>
        <v>100</v>
      </c>
      <c r="AT22" s="79">
        <f>'[1]main port inventory'!AS27</f>
        <v>4</v>
      </c>
      <c r="AU22" s="79">
        <f>'[1]main port inventory'!AT27</f>
        <v>1.5</v>
      </c>
      <c r="AV22" s="21">
        <f>'[1]main port inventory'!AU27</f>
        <v>0</v>
      </c>
      <c r="AW22" s="11">
        <f>'[1]main port inventory'!AV27</f>
        <v>5</v>
      </c>
      <c r="AX22" s="21">
        <f>'[1]main port inventory'!AW27</f>
        <v>0</v>
      </c>
      <c r="AY22" s="79">
        <f>'[1]main port inventory'!AX27</f>
        <v>354</v>
      </c>
      <c r="AZ22" s="76">
        <f t="shared" si="3"/>
        <v>12408.68</v>
      </c>
      <c r="BA22" s="76">
        <f t="shared" si="4"/>
        <v>768.38</v>
      </c>
      <c r="BB22" s="76">
        <f t="shared" si="5"/>
        <v>3984</v>
      </c>
      <c r="BC22" s="76">
        <f t="shared" si="6"/>
        <v>3788.5</v>
      </c>
      <c r="BD22" s="76">
        <f t="shared" si="7"/>
        <v>2692.8</v>
      </c>
      <c r="BE22" s="76">
        <f t="shared" si="8"/>
        <v>1175</v>
      </c>
      <c r="BF22" s="21">
        <f>'[1]IO InvShip'!$L21</f>
        <v>5862.3</v>
      </c>
      <c r="BG22" s="21">
        <f>'[1]IO InvShip'!$O21</f>
        <v>4139.8</v>
      </c>
      <c r="BH22" s="107">
        <f t="shared" si="9"/>
        <v>0.1892328595789399</v>
      </c>
      <c r="BI22" s="107">
        <f t="shared" si="10"/>
        <v>5.352301775853676E-2</v>
      </c>
      <c r="BJ22" s="107">
        <f t="shared" si="11"/>
        <v>8.113594677274294E-2</v>
      </c>
      <c r="BK22" s="107">
        <f t="shared" si="12"/>
        <v>0.67610817588978045</v>
      </c>
      <c r="BL22" s="21">
        <f t="shared" si="13"/>
        <v>8389.61</v>
      </c>
      <c r="BM22" s="253">
        <f>VLOOKUP(B22,'removals&amp;BFF'!A:C,3,FALSE)</f>
        <v>91.87</v>
      </c>
      <c r="BN22" s="21">
        <f t="shared" si="14"/>
        <v>13506.78132143246</v>
      </c>
      <c r="BO22" s="21">
        <f>VLOOKUP(B22,removals!B:AR,43,FALSE)</f>
        <v>303.96000000000009</v>
      </c>
      <c r="BP22" s="253">
        <f t="shared" si="15"/>
        <v>40.823397815502027</v>
      </c>
      <c r="BQ22" s="21"/>
      <c r="BR22" s="20">
        <f t="shared" si="43"/>
        <v>43889</v>
      </c>
      <c r="BS22" s="55">
        <v>9</v>
      </c>
      <c r="BT22" s="64" t="e">
        <f t="shared" si="22"/>
        <v>#N/A</v>
      </c>
      <c r="BU22" s="64" t="e">
        <f t="shared" si="22"/>
        <v>#N/A</v>
      </c>
      <c r="BV22" s="64">
        <f t="shared" si="22"/>
        <v>159.56200000000001</v>
      </c>
      <c r="BW22" s="64">
        <f t="shared" si="22"/>
        <v>146.87729999999999</v>
      </c>
      <c r="BX22" s="64">
        <f t="shared" si="22"/>
        <v>121.7016</v>
      </c>
      <c r="BY22" s="64">
        <f t="shared" si="22"/>
        <v>126.4473</v>
      </c>
      <c r="CA22" s="186">
        <f t="shared" si="23"/>
        <v>9</v>
      </c>
      <c r="CB22" s="187" t="e">
        <f>BT22/removals!BE21</f>
        <v>#N/A</v>
      </c>
      <c r="CC22" s="187" t="e">
        <f>BU22/removals!BF21</f>
        <v>#N/A</v>
      </c>
      <c r="CD22" s="187">
        <f>BV22/removals!BG21</f>
        <v>7.8854849789225536</v>
      </c>
      <c r="CE22" s="187">
        <f>BW22/removals!BH21</f>
        <v>7.1781572401120108</v>
      </c>
      <c r="CF22" s="187">
        <f>BX22/removals!BI21</f>
        <v>5.8688707997376639</v>
      </c>
      <c r="CG22" s="187">
        <f>BY22/removals!BJ21</f>
        <v>6.1239787096992906</v>
      </c>
      <c r="CI22" s="55">
        <v>9</v>
      </c>
      <c r="CJ22" s="64" t="e">
        <f t="shared" si="48"/>
        <v>#N/A</v>
      </c>
      <c r="CK22" s="64" t="e">
        <f t="shared" si="48"/>
        <v>#N/A</v>
      </c>
      <c r="CL22" s="64">
        <f t="shared" ref="CL22:CL66" si="70">VLOOKUP(CL$12&amp;$BS22,$A$4:$BE$501,53,0)/100</f>
        <v>9.82</v>
      </c>
      <c r="CM22" s="64">
        <f t="shared" si="49"/>
        <v>9.89</v>
      </c>
      <c r="CN22" s="64">
        <f t="shared" si="49"/>
        <v>8.51</v>
      </c>
      <c r="CO22" s="64">
        <f t="shared" si="49"/>
        <v>7.726</v>
      </c>
      <c r="CP22" s="55">
        <v>9</v>
      </c>
      <c r="CQ22" s="64" t="e">
        <f t="shared" si="50"/>
        <v>#N/A</v>
      </c>
      <c r="CR22" s="64" t="e">
        <f t="shared" si="50"/>
        <v>#N/A</v>
      </c>
      <c r="CS22" s="64">
        <f t="shared" ref="CS22:CS66" si="71">VLOOKUP(CS$12&amp;$BS22,$A$4:$BE$501,54,0)/100</f>
        <v>57.198999999999998</v>
      </c>
      <c r="CT22" s="64">
        <f t="shared" si="51"/>
        <v>44.64</v>
      </c>
      <c r="CU22" s="64">
        <f t="shared" si="51"/>
        <v>40.389000000000003</v>
      </c>
      <c r="CV22" s="64">
        <f t="shared" si="51"/>
        <v>39.479999999999997</v>
      </c>
      <c r="CW22" s="55">
        <v>9</v>
      </c>
      <c r="CX22" s="64" t="e">
        <f t="shared" si="52"/>
        <v>#N/A</v>
      </c>
      <c r="CY22" s="64" t="e">
        <f t="shared" si="52"/>
        <v>#N/A</v>
      </c>
      <c r="CZ22" s="64">
        <f t="shared" ref="CZ22:CZ66" si="72">VLOOKUP(CZ$12&amp;$BS22,$A$4:$BE$501,55,0)/100</f>
        <v>49.045000000000002</v>
      </c>
      <c r="DA22" s="64">
        <f t="shared" si="53"/>
        <v>48.598999999999997</v>
      </c>
      <c r="DB22" s="64">
        <f t="shared" si="53"/>
        <v>35.733200000000004</v>
      </c>
      <c r="DC22" s="64">
        <f t="shared" si="53"/>
        <v>40.138300000000001</v>
      </c>
      <c r="DD22" s="55">
        <v>9</v>
      </c>
      <c r="DE22" s="64" t="e">
        <f t="shared" si="54"/>
        <v>#N/A</v>
      </c>
      <c r="DF22" s="64" t="e">
        <f t="shared" si="54"/>
        <v>#N/A</v>
      </c>
      <c r="DG22" s="64">
        <f t="shared" ref="DG22:DG66" si="73">VLOOKUP(DG$12&amp;$BS22,$A$4:$BE$501,56,0)/100</f>
        <v>31.0763</v>
      </c>
      <c r="DH22" s="64">
        <f t="shared" si="55"/>
        <v>32.322299999999998</v>
      </c>
      <c r="DI22" s="64">
        <f t="shared" si="55"/>
        <v>27.732399999999998</v>
      </c>
      <c r="DJ22" s="64">
        <f t="shared" si="55"/>
        <v>28.58</v>
      </c>
      <c r="DK22" s="55">
        <v>9</v>
      </c>
      <c r="DL22" s="64" t="e">
        <f t="shared" si="56"/>
        <v>#N/A</v>
      </c>
      <c r="DM22" s="64" t="e">
        <f t="shared" si="56"/>
        <v>#N/A</v>
      </c>
      <c r="DN22" s="64">
        <f t="shared" ref="DN22:DN66" si="74">VLOOKUP(DN$12&amp;$BS22,$A$4:$BE$501,57,0)/100</f>
        <v>12.422000000000001</v>
      </c>
      <c r="DO22" s="64">
        <f t="shared" si="57"/>
        <v>11.426000000000002</v>
      </c>
      <c r="DP22" s="64">
        <f t="shared" si="57"/>
        <v>9.3369999999999997</v>
      </c>
      <c r="DQ22" s="64">
        <f t="shared" si="57"/>
        <v>10.523</v>
      </c>
      <c r="DR22" s="55">
        <v>9</v>
      </c>
      <c r="DS22" s="64" t="e">
        <f t="shared" si="60"/>
        <v>#N/A</v>
      </c>
      <c r="DT22" s="64" t="e">
        <f t="shared" si="60"/>
        <v>#N/A</v>
      </c>
      <c r="DU22" s="64">
        <f t="shared" ref="DU22:DU66" si="75">VLOOKUP(DU$12&amp;$BS22,$A$4:$BE$501,5,0)/100</f>
        <v>2.12</v>
      </c>
      <c r="DV22" s="64">
        <f t="shared" si="61"/>
        <v>4.8386000000000005</v>
      </c>
      <c r="DW22" s="64">
        <f t="shared" si="61"/>
        <v>4.5943000000000005</v>
      </c>
      <c r="DX22" s="64">
        <f t="shared" si="61"/>
        <v>5.0881999999999996</v>
      </c>
      <c r="DZ22" s="55">
        <v>9</v>
      </c>
      <c r="EA22" s="108" t="e">
        <f t="shared" si="62"/>
        <v>#N/A</v>
      </c>
      <c r="EB22" s="108" t="e">
        <f t="shared" si="62"/>
        <v>#N/A</v>
      </c>
      <c r="EC22" s="108">
        <f t="shared" ref="EC22:EC66" si="76">VLOOKUP(EC$12&amp;$BS22,$A$4:$BJ$501,60,0)</f>
        <v>0.1386921698148682</v>
      </c>
      <c r="ED22" s="108">
        <f t="shared" si="63"/>
        <v>0.10952543381448325</v>
      </c>
      <c r="EE22" s="108">
        <f t="shared" si="63"/>
        <v>0.16570529886213495</v>
      </c>
      <c r="EG22" s="55">
        <v>9</v>
      </c>
      <c r="EH22" s="108" t="e">
        <f t="shared" si="64"/>
        <v>#N/A</v>
      </c>
      <c r="EI22" s="108" t="e">
        <f t="shared" si="64"/>
        <v>#N/A</v>
      </c>
      <c r="EJ22" s="108">
        <f t="shared" ref="EJ22:EJ66" si="77">VLOOKUP(EJ$12&amp;$BS22,$A$4:$BJ$501,61,0)</f>
        <v>1.3286371441821987E-2</v>
      </c>
      <c r="EK22" s="108">
        <f t="shared" si="65"/>
        <v>3.294314369885612E-2</v>
      </c>
      <c r="EL22" s="108">
        <f t="shared" si="65"/>
        <v>3.7750530806497207E-2</v>
      </c>
      <c r="EN22" s="55">
        <v>9</v>
      </c>
      <c r="EO22" s="108" t="e">
        <f t="shared" si="66"/>
        <v>#N/A</v>
      </c>
      <c r="EP22" s="108" t="e">
        <f t="shared" si="66"/>
        <v>#N/A</v>
      </c>
      <c r="EQ22" s="108">
        <f t="shared" ref="EQ22:EQ66" si="78">VLOOKUP(EQ$12&amp;$BS22,$A$4:$BJ$501,62,0)</f>
        <v>4.3494065002945559E-2</v>
      </c>
      <c r="ER22" s="108">
        <f t="shared" si="67"/>
        <v>5.5784658350881998E-2</v>
      </c>
      <c r="ES22" s="108">
        <f t="shared" si="67"/>
        <v>5.9396096682377227E-2</v>
      </c>
      <c r="EV22" s="55">
        <v>9</v>
      </c>
      <c r="EW22" s="108" t="e">
        <f t="shared" si="33"/>
        <v>#N/A</v>
      </c>
      <c r="EX22" s="108" t="e">
        <f t="shared" si="33"/>
        <v>#N/A</v>
      </c>
      <c r="EY22" s="108">
        <f t="shared" si="33"/>
        <v>0.8045273937403643</v>
      </c>
      <c r="EZ22" s="108">
        <f t="shared" si="33"/>
        <v>0.80174676413577861</v>
      </c>
      <c r="FA22" s="108">
        <f t="shared" si="33"/>
        <v>0.7371480736489906</v>
      </c>
      <c r="FD22" s="55">
        <v>9</v>
      </c>
      <c r="FE22" s="65" t="e">
        <f t="shared" si="68"/>
        <v>#N/A</v>
      </c>
      <c r="FF22" s="65" t="e">
        <f t="shared" si="68"/>
        <v>#N/A</v>
      </c>
      <c r="FG22" s="65">
        <f t="shared" ref="FG22:FG66" si="79">VLOOKUP(FG$12&amp;$BS22,$A$4:$BL$501,64,0)/100</f>
        <v>128.37200000000001</v>
      </c>
      <c r="FH22" s="65">
        <f t="shared" si="69"/>
        <v>117.75839999999998</v>
      </c>
      <c r="FI22" s="65">
        <f t="shared" si="69"/>
        <v>89.712099999999992</v>
      </c>
      <c r="FJ22" s="65">
        <f t="shared" si="69"/>
        <v>93.1494</v>
      </c>
      <c r="FL22" s="55">
        <v>9</v>
      </c>
      <c r="FM22" s="65" t="e">
        <f t="shared" si="45"/>
        <v>#N/A</v>
      </c>
      <c r="FN22" s="65" t="e">
        <f t="shared" si="58"/>
        <v>#N/A</v>
      </c>
      <c r="FO22" s="65">
        <f t="shared" ref="FO22:FO66" si="80">VLOOKUP(FO$12&amp;$BS22,$A$4:$BL$501,4,0)/100</f>
        <v>22.13</v>
      </c>
      <c r="FP22" s="65">
        <f t="shared" si="59"/>
        <v>16.0868</v>
      </c>
      <c r="FQ22" s="65">
        <f t="shared" si="46"/>
        <v>20.166600000000003</v>
      </c>
      <c r="FR22" s="65">
        <f t="shared" si="46"/>
        <v>18.854200000000002</v>
      </c>
      <c r="FT22" s="55">
        <v>9</v>
      </c>
      <c r="FU22" s="57" t="e">
        <f t="shared" si="39"/>
        <v>#N/A</v>
      </c>
      <c r="FV22" s="57" t="e">
        <f t="shared" si="39"/>
        <v>#N/A</v>
      </c>
      <c r="FW22" s="57">
        <f t="shared" si="39"/>
        <v>203.1635294967729</v>
      </c>
      <c r="FX22" s="57">
        <f t="shared" si="39"/>
        <v>176.36563400576372</v>
      </c>
      <c r="FY22" s="57">
        <f t="shared" si="39"/>
        <v>152.01299025730702</v>
      </c>
      <c r="FZ22" s="57">
        <f t="shared" si="40"/>
        <v>137.02568270481143</v>
      </c>
      <c r="GB22" s="55">
        <v>9</v>
      </c>
      <c r="GC22" s="57" t="e">
        <f t="shared" si="41"/>
        <v>#N/A</v>
      </c>
      <c r="GD22" s="57" t="e">
        <f t="shared" si="41"/>
        <v>#N/A</v>
      </c>
      <c r="GE22" s="57">
        <f t="shared" si="41"/>
        <v>55.198394852457888</v>
      </c>
      <c r="GF22" s="57">
        <f t="shared" si="41"/>
        <v>50.247100680784087</v>
      </c>
      <c r="GG22" s="57">
        <f t="shared" si="41"/>
        <v>41.082095598163647</v>
      </c>
      <c r="GH22" s="57">
        <f t="shared" si="47"/>
        <v>42.867850967895038</v>
      </c>
      <c r="GJ22" s="55">
        <v>9</v>
      </c>
      <c r="GK22" s="57" t="e">
        <f t="shared" si="42"/>
        <v>#N/A</v>
      </c>
      <c r="GL22" s="57" t="e">
        <f t="shared" si="42"/>
        <v>#N/A</v>
      </c>
      <c r="GM22" s="57">
        <f t="shared" si="42"/>
        <v>6.94</v>
      </c>
      <c r="GN22" s="57">
        <f t="shared" si="42"/>
        <v>8.1935000000000002</v>
      </c>
      <c r="GO22" s="57">
        <f t="shared" si="42"/>
        <v>7.2286000000000001</v>
      </c>
      <c r="GP22" s="57">
        <f t="shared" si="44"/>
        <v>9.3554999999999993</v>
      </c>
    </row>
    <row r="23" spans="1:198">
      <c r="A23" s="56" t="str">
        <f t="shared" si="2"/>
        <v>202051</v>
      </c>
      <c r="B23" s="20">
        <f>'[1]main port inventory'!A28</f>
        <v>44183</v>
      </c>
      <c r="C23" s="21">
        <f>'[1]main port inventory'!B28</f>
        <v>12404.45</v>
      </c>
      <c r="D23" s="21">
        <f>'[1]main port inventory'!C29</f>
        <v>2323.8200000000002</v>
      </c>
      <c r="E23" s="21">
        <f>'[1]main port inventory'!D28</f>
        <v>732.05</v>
      </c>
      <c r="F23" s="21">
        <f>'[1]main port inventory'!E28</f>
        <v>1043.95</v>
      </c>
      <c r="G23" s="79">
        <f>'[1]main port inventory'!F28</f>
        <v>1510</v>
      </c>
      <c r="H23" s="79">
        <f>'[1]main port inventory'!G28</f>
        <v>1302</v>
      </c>
      <c r="I23" s="82">
        <f>'[1]main port inventory'!H28</f>
        <v>1423.36</v>
      </c>
      <c r="J23" s="82">
        <f>'[1]main port inventory'!I28</f>
        <v>1329.79</v>
      </c>
      <c r="K23" s="11">
        <f>'[1]main port inventory'!J28</f>
        <v>802</v>
      </c>
      <c r="L23" s="82">
        <f>'[1]main port inventory'!K28</f>
        <v>950</v>
      </c>
      <c r="M23" s="79">
        <f>'[1]main port inventory'!L28</f>
        <v>365</v>
      </c>
      <c r="N23" s="21">
        <f>'[1]main port inventory'!M28</f>
        <v>560</v>
      </c>
      <c r="O23" s="11">
        <f>'[1]main port inventory'!N28</f>
        <v>235</v>
      </c>
      <c r="P23" s="85">
        <f>'[1]main port inventory'!O28</f>
        <v>505</v>
      </c>
      <c r="Q23" s="79">
        <f>'[1]main port inventory'!P28</f>
        <v>285</v>
      </c>
      <c r="R23" s="11">
        <f>'[1]main port inventory'!Q28</f>
        <v>510</v>
      </c>
      <c r="S23" s="85">
        <f>'[1]main port inventory'!R28</f>
        <v>181</v>
      </c>
      <c r="T23" s="11">
        <f>'[1]main port inventory'!S28</f>
        <v>160</v>
      </c>
      <c r="U23" s="11">
        <f>'[1]main port inventory'!T28</f>
        <v>0</v>
      </c>
      <c r="V23" s="11">
        <f>'[1]main port inventory'!U28</f>
        <v>68</v>
      </c>
      <c r="W23" s="21">
        <f>'[1]main port inventory'!V28</f>
        <v>335</v>
      </c>
      <c r="X23" s="11">
        <f>'[1]main port inventory'!W28</f>
        <v>0</v>
      </c>
      <c r="Y23" s="11">
        <f>'[1]main port inventory'!X28</f>
        <v>11</v>
      </c>
      <c r="Z23" s="11">
        <f>'[1]main port inventory'!Y28</f>
        <v>545</v>
      </c>
      <c r="AA23" s="21">
        <f>'[1]main port inventory'!Z28</f>
        <v>61</v>
      </c>
      <c r="AB23" s="21">
        <f>'[1]main port inventory'!AA28</f>
        <v>208</v>
      </c>
      <c r="AC23" s="11">
        <f>'[1]main port inventory'!AB28</f>
        <v>60</v>
      </c>
      <c r="AD23" s="82">
        <f>'[1]main port inventory'!AC28</f>
        <v>0</v>
      </c>
      <c r="AE23" s="21">
        <f>'[1]main port inventory'!AD28</f>
        <v>1.5</v>
      </c>
      <c r="AF23" s="21">
        <f>'[1]main port inventory'!AE28</f>
        <v>0.6</v>
      </c>
      <c r="AG23" s="11">
        <f>'[1]main port inventory'!AF28</f>
        <v>8</v>
      </c>
      <c r="AH23" s="85">
        <f>'[1]main port inventory'!AG28</f>
        <v>97.8</v>
      </c>
      <c r="AI23" s="21">
        <f>'[1]main port inventory'!AH28</f>
        <v>0</v>
      </c>
      <c r="AJ23" s="21">
        <f>'[1]main port inventory'!AI28</f>
        <v>2.9</v>
      </c>
      <c r="AK23" s="21">
        <f>'[1]main port inventory'!AJ28</f>
        <v>0</v>
      </c>
      <c r="AL23" s="79">
        <f>'[1]main port inventory'!AK28</f>
        <v>25</v>
      </c>
      <c r="AM23" s="21">
        <f>'[1]main port inventory'!AL28</f>
        <v>0</v>
      </c>
      <c r="AN23" s="11">
        <f>'[1]main port inventory'!AM28</f>
        <v>20</v>
      </c>
      <c r="AO23" s="11">
        <f>'[1]main port inventory'!AN28</f>
        <v>184</v>
      </c>
      <c r="AP23" s="85">
        <f>'[1]main port inventory'!AO28</f>
        <v>32</v>
      </c>
      <c r="AQ23" s="11">
        <f>'[1]main port inventory'!AP28</f>
        <v>0</v>
      </c>
      <c r="AR23" s="82">
        <f>'[1]main port inventory'!AQ28</f>
        <v>162</v>
      </c>
      <c r="AS23" s="11">
        <f>'[1]main port inventory'!AR28</f>
        <v>108</v>
      </c>
      <c r="AT23" s="79">
        <f>'[1]main port inventory'!AS28</f>
        <v>4</v>
      </c>
      <c r="AU23" s="79">
        <f>'[1]main port inventory'!AT28</f>
        <v>1.5</v>
      </c>
      <c r="AV23" s="21">
        <f>'[1]main port inventory'!AU28</f>
        <v>0</v>
      </c>
      <c r="AW23" s="11">
        <f>'[1]main port inventory'!AV28</f>
        <v>5</v>
      </c>
      <c r="AX23" s="21">
        <f>'[1]main port inventory'!AW28</f>
        <v>0</v>
      </c>
      <c r="AY23" s="79">
        <f>'[1]main port inventory'!AX28</f>
        <v>346</v>
      </c>
      <c r="AZ23" s="76">
        <f t="shared" si="3"/>
        <v>12404.45</v>
      </c>
      <c r="BA23" s="76">
        <f t="shared" si="4"/>
        <v>815.8</v>
      </c>
      <c r="BB23" s="76">
        <f t="shared" si="5"/>
        <v>3865.1499999999996</v>
      </c>
      <c r="BC23" s="76">
        <f t="shared" si="6"/>
        <v>3838.5</v>
      </c>
      <c r="BD23" s="76">
        <f t="shared" si="7"/>
        <v>2716</v>
      </c>
      <c r="BE23" s="76">
        <f t="shared" si="8"/>
        <v>1169</v>
      </c>
      <c r="BF23" s="21">
        <f>'[1]IO InvShip'!$L22</f>
        <v>5826.9</v>
      </c>
      <c r="BG23" s="21">
        <f>'[1]IO InvShip'!$O22</f>
        <v>4125.8500000000004</v>
      </c>
      <c r="BH23" s="107">
        <f t="shared" si="9"/>
        <v>0.18733760868075569</v>
      </c>
      <c r="BI23" s="107">
        <f t="shared" si="10"/>
        <v>5.9015111512400784E-2</v>
      </c>
      <c r="BJ23" s="107">
        <f t="shared" si="11"/>
        <v>8.4159313794646279E-2</v>
      </c>
      <c r="BK23" s="107">
        <f t="shared" si="12"/>
        <v>0.66948796601219729</v>
      </c>
      <c r="BL23" s="21">
        <f t="shared" si="13"/>
        <v>8304.630000000001</v>
      </c>
      <c r="BM23" s="253">
        <f>VLOOKUP(B23,'removals&amp;BFF'!A:C,3,FALSE)</f>
        <v>91.689389240099345</v>
      </c>
      <c r="BN23" s="21">
        <f t="shared" si="14"/>
        <v>13528.773724860903</v>
      </c>
      <c r="BO23" s="21">
        <f>VLOOKUP(B23,removals!B:AR,43,FALSE)</f>
        <v>297.15999999999997</v>
      </c>
      <c r="BP23" s="253">
        <f t="shared" si="15"/>
        <v>41.743336922869844</v>
      </c>
      <c r="BQ23" s="21"/>
      <c r="BR23" s="20">
        <f t="shared" si="43"/>
        <v>43896</v>
      </c>
      <c r="BS23" s="55">
        <v>10</v>
      </c>
      <c r="BT23" s="64" t="e">
        <f t="shared" si="22"/>
        <v>#N/A</v>
      </c>
      <c r="BU23" s="64" t="e">
        <f t="shared" si="22"/>
        <v>#N/A</v>
      </c>
      <c r="BV23" s="64">
        <f t="shared" si="22"/>
        <v>158.32169999999999</v>
      </c>
      <c r="BW23" s="64">
        <f t="shared" si="22"/>
        <v>147.45650000000001</v>
      </c>
      <c r="BX23" s="64">
        <f t="shared" si="22"/>
        <v>120.77466</v>
      </c>
      <c r="BY23" s="64">
        <f t="shared" si="22"/>
        <v>127.89200000000001</v>
      </c>
      <c r="CA23" s="186">
        <f t="shared" si="23"/>
        <v>10</v>
      </c>
      <c r="CB23" s="187" t="e">
        <f>BT23/removals!BE22</f>
        <v>#N/A</v>
      </c>
      <c r="CC23" s="187" t="e">
        <f>BU23/removals!BF22</f>
        <v>#N/A</v>
      </c>
      <c r="CD23" s="187">
        <f>BV23/removals!BG22</f>
        <v>8.4129540672093874</v>
      </c>
      <c r="CE23" s="187">
        <f>BW23/removals!BH22</f>
        <v>7.9159799653204619</v>
      </c>
      <c r="CF23" s="187">
        <f>BX23/removals!BI22</f>
        <v>6.0348103732573808</v>
      </c>
      <c r="CG23" s="187">
        <f>BY23/removals!BJ22</f>
        <v>6.7288913208182519</v>
      </c>
      <c r="CI23" s="55">
        <v>10</v>
      </c>
      <c r="CJ23" s="64" t="e">
        <f t="shared" si="48"/>
        <v>#N/A</v>
      </c>
      <c r="CK23" s="64" t="e">
        <f t="shared" si="48"/>
        <v>#N/A</v>
      </c>
      <c r="CL23" s="64">
        <f t="shared" si="70"/>
        <v>9.6349999999999998</v>
      </c>
      <c r="CM23" s="64">
        <f t="shared" si="49"/>
        <v>9.7899999999999991</v>
      </c>
      <c r="CN23" s="64">
        <f t="shared" si="49"/>
        <v>8.74</v>
      </c>
      <c r="CO23" s="64">
        <f t="shared" si="49"/>
        <v>7.68</v>
      </c>
      <c r="CP23" s="55">
        <v>10</v>
      </c>
      <c r="CQ23" s="64" t="e">
        <f t="shared" si="50"/>
        <v>#N/A</v>
      </c>
      <c r="CR23" s="64" t="e">
        <f t="shared" si="50"/>
        <v>#N/A</v>
      </c>
      <c r="CS23" s="64">
        <f t="shared" si="71"/>
        <v>56.903999999999996</v>
      </c>
      <c r="CT23" s="64">
        <f t="shared" si="51"/>
        <v>45.84</v>
      </c>
      <c r="CU23" s="64">
        <f t="shared" si="51"/>
        <v>39.530999999999999</v>
      </c>
      <c r="CV23" s="64">
        <f t="shared" si="51"/>
        <v>40.35</v>
      </c>
      <c r="CW23" s="55">
        <v>10</v>
      </c>
      <c r="CX23" s="64" t="e">
        <f t="shared" si="52"/>
        <v>#N/A</v>
      </c>
      <c r="CY23" s="64" t="e">
        <f t="shared" si="52"/>
        <v>#N/A</v>
      </c>
      <c r="CZ23" s="64">
        <f t="shared" si="72"/>
        <v>49.195</v>
      </c>
      <c r="DA23" s="64">
        <f t="shared" si="53"/>
        <v>48.045000000000002</v>
      </c>
      <c r="DB23" s="273">
        <f t="shared" si="53"/>
        <v>35.094999999999999</v>
      </c>
      <c r="DC23" s="273">
        <f t="shared" si="53"/>
        <v>40.945999999999998</v>
      </c>
      <c r="DD23" s="55">
        <v>10</v>
      </c>
      <c r="DE23" s="64" t="e">
        <f t="shared" si="54"/>
        <v>#N/A</v>
      </c>
      <c r="DF23" s="64" t="e">
        <f t="shared" si="54"/>
        <v>#N/A</v>
      </c>
      <c r="DG23" s="64">
        <f t="shared" si="73"/>
        <v>30.720199999999995</v>
      </c>
      <c r="DH23" s="64">
        <f t="shared" si="55"/>
        <v>33.025500000000001</v>
      </c>
      <c r="DI23" s="64">
        <f t="shared" si="55"/>
        <v>28.528659999999999</v>
      </c>
      <c r="DJ23" s="64">
        <f t="shared" si="55"/>
        <v>28.48</v>
      </c>
      <c r="DK23" s="55">
        <v>10</v>
      </c>
      <c r="DL23" s="64" t="e">
        <f t="shared" si="56"/>
        <v>#N/A</v>
      </c>
      <c r="DM23" s="64" t="e">
        <f t="shared" si="56"/>
        <v>#N/A</v>
      </c>
      <c r="DN23" s="64">
        <f t="shared" si="74"/>
        <v>11.8675</v>
      </c>
      <c r="DO23" s="64">
        <f t="shared" si="57"/>
        <v>10.755999999999998</v>
      </c>
      <c r="DP23" s="64">
        <f t="shared" si="57"/>
        <v>8.8800000000000008</v>
      </c>
      <c r="DQ23" s="64">
        <f t="shared" si="57"/>
        <v>10.436</v>
      </c>
      <c r="DR23" s="55">
        <v>10</v>
      </c>
      <c r="DS23" s="64" t="e">
        <f t="shared" si="60"/>
        <v>#N/A</v>
      </c>
      <c r="DT23" s="64" t="e">
        <f t="shared" si="60"/>
        <v>#N/A</v>
      </c>
      <c r="DU23" s="64">
        <f t="shared" si="75"/>
        <v>2.1046999999999998</v>
      </c>
      <c r="DV23" s="64">
        <f t="shared" si="61"/>
        <v>5.1080000000000005</v>
      </c>
      <c r="DW23" s="64">
        <f t="shared" si="61"/>
        <v>4.6478000000000002</v>
      </c>
      <c r="DX23" s="64">
        <f t="shared" si="61"/>
        <v>5.1726000000000001</v>
      </c>
      <c r="DZ23" s="55">
        <v>10</v>
      </c>
      <c r="EA23" s="108" t="e">
        <f t="shared" si="62"/>
        <v>#N/A</v>
      </c>
      <c r="EB23" s="108" t="e">
        <f t="shared" si="62"/>
        <v>#N/A</v>
      </c>
      <c r="EC23" s="108">
        <f t="shared" si="76"/>
        <v>0.13977869110804142</v>
      </c>
      <c r="ED23" s="108">
        <f t="shared" si="63"/>
        <v>0.111584094292215</v>
      </c>
      <c r="EE23" s="108">
        <f t="shared" si="63"/>
        <v>0.16429356952857493</v>
      </c>
      <c r="EG23" s="55">
        <v>10</v>
      </c>
      <c r="EH23" s="108" t="e">
        <f t="shared" si="64"/>
        <v>#N/A</v>
      </c>
      <c r="EI23" s="108" t="e">
        <f t="shared" si="64"/>
        <v>#N/A</v>
      </c>
      <c r="EJ23" s="108">
        <f t="shared" si="77"/>
        <v>1.3293818851111376E-2</v>
      </c>
      <c r="EK23" s="108">
        <f t="shared" si="65"/>
        <v>3.4640724552664683E-2</v>
      </c>
      <c r="EL23" s="108">
        <f t="shared" si="65"/>
        <v>3.8483238122963871E-2</v>
      </c>
      <c r="EN23" s="55">
        <v>10</v>
      </c>
      <c r="EO23" s="108" t="e">
        <f t="shared" si="66"/>
        <v>#N/A</v>
      </c>
      <c r="EP23" s="108" t="e">
        <f t="shared" si="66"/>
        <v>#N/A</v>
      </c>
      <c r="EQ23" s="108">
        <f t="shared" si="78"/>
        <v>4.1495890961251683E-2</v>
      </c>
      <c r="ER23" s="108">
        <f t="shared" si="67"/>
        <v>5.4037631437067885E-2</v>
      </c>
      <c r="ES23" s="108">
        <f t="shared" si="67"/>
        <v>5.8070956275099429E-2</v>
      </c>
      <c r="EV23" s="55">
        <v>10</v>
      </c>
      <c r="EW23" s="108" t="e">
        <f t="shared" si="33"/>
        <v>#N/A</v>
      </c>
      <c r="EX23" s="108" t="e">
        <f t="shared" si="33"/>
        <v>#N/A</v>
      </c>
      <c r="EY23" s="108">
        <f t="shared" si="33"/>
        <v>0.80543159907959549</v>
      </c>
      <c r="EZ23" s="108">
        <f t="shared" si="33"/>
        <v>0.79973754971805244</v>
      </c>
      <c r="FA23" s="108">
        <f t="shared" si="33"/>
        <v>0.73915223607336178</v>
      </c>
      <c r="FD23" s="55">
        <v>10</v>
      </c>
      <c r="FE23" s="65" t="e">
        <f t="shared" si="68"/>
        <v>#N/A</v>
      </c>
      <c r="FF23" s="65" t="e">
        <f t="shared" si="68"/>
        <v>#N/A</v>
      </c>
      <c r="FG23" s="65">
        <f t="shared" si="79"/>
        <v>127.51730000000002</v>
      </c>
      <c r="FH23" s="65">
        <f t="shared" si="69"/>
        <v>117.92650000000002</v>
      </c>
      <c r="FI23" s="65">
        <f t="shared" si="69"/>
        <v>89.270859999999999</v>
      </c>
      <c r="FJ23" s="65">
        <f t="shared" si="69"/>
        <v>94.746899999999982</v>
      </c>
      <c r="FL23" s="55">
        <v>10</v>
      </c>
      <c r="FM23" s="65" t="e">
        <f t="shared" si="45"/>
        <v>#N/A</v>
      </c>
      <c r="FN23" s="65" t="e">
        <f t="shared" si="58"/>
        <v>#N/A</v>
      </c>
      <c r="FO23" s="65">
        <f t="shared" si="80"/>
        <v>22.13</v>
      </c>
      <c r="FP23" s="65">
        <f t="shared" si="59"/>
        <v>16.453800000000001</v>
      </c>
      <c r="FQ23" s="65">
        <f t="shared" si="46"/>
        <v>19.842500000000001</v>
      </c>
      <c r="FR23" s="65">
        <f t="shared" si="46"/>
        <v>18.4788</v>
      </c>
      <c r="FT23" s="55">
        <v>10</v>
      </c>
      <c r="FU23" s="57" t="e">
        <f t="shared" si="39"/>
        <v>#N/A</v>
      </c>
      <c r="FV23" s="57" t="e">
        <f t="shared" si="39"/>
        <v>#N/A</v>
      </c>
      <c r="FW23" s="57">
        <f t="shared" si="39"/>
        <v>200.58916207569203</v>
      </c>
      <c r="FX23" s="57">
        <f t="shared" si="39"/>
        <v>181.46258921978833</v>
      </c>
      <c r="FY23" s="57">
        <f t="shared" si="39"/>
        <v>150.47926738101171</v>
      </c>
      <c r="FZ23" s="57">
        <f t="shared" si="40"/>
        <v>138.9375339489408</v>
      </c>
      <c r="GB23" s="55">
        <v>10</v>
      </c>
      <c r="GC23" s="57" t="e">
        <f t="shared" si="41"/>
        <v>#N/A</v>
      </c>
      <c r="GD23" s="57" t="e">
        <f t="shared" si="41"/>
        <v>#N/A</v>
      </c>
      <c r="GE23" s="57">
        <f t="shared" si="41"/>
        <v>58.890678470465723</v>
      </c>
      <c r="GF23" s="57">
        <f t="shared" si="41"/>
        <v>55.411859757243242</v>
      </c>
      <c r="GG23" s="57">
        <f t="shared" si="41"/>
        <v>42.243672612801674</v>
      </c>
      <c r="GH23" s="57">
        <f t="shared" si="47"/>
        <v>47.102239245727759</v>
      </c>
      <c r="GJ23" s="55">
        <v>10</v>
      </c>
      <c r="GK23" s="57" t="e">
        <f t="shared" si="42"/>
        <v>#N/A</v>
      </c>
      <c r="GL23" s="57" t="e">
        <f t="shared" si="42"/>
        <v>#N/A</v>
      </c>
      <c r="GM23" s="57">
        <f t="shared" si="42"/>
        <v>6.5697000000000001</v>
      </c>
      <c r="GN23" s="57">
        <f t="shared" si="42"/>
        <v>7.9682000000000004</v>
      </c>
      <c r="GO23" s="57">
        <f t="shared" si="42"/>
        <v>7.0135000000000005</v>
      </c>
      <c r="GP23" s="57">
        <f t="shared" si="44"/>
        <v>9.4937000000000005</v>
      </c>
    </row>
    <row r="24" spans="1:198">
      <c r="A24" s="56" t="str">
        <f t="shared" si="2"/>
        <v>202050</v>
      </c>
      <c r="B24" s="20">
        <f>'[1]main port inventory'!A29</f>
        <v>44176</v>
      </c>
      <c r="C24" s="21">
        <f>'[1]main port inventory'!B29</f>
        <v>12203.2</v>
      </c>
      <c r="D24" s="21">
        <f>'[1]main port inventory'!C30</f>
        <v>2370.9</v>
      </c>
      <c r="E24" s="21">
        <f>'[1]main port inventory'!D29</f>
        <v>727.11</v>
      </c>
      <c r="F24" s="21">
        <f>'[1]main port inventory'!E29</f>
        <v>1029.02</v>
      </c>
      <c r="G24" s="79">
        <f>'[1]main port inventory'!F29</f>
        <v>1470</v>
      </c>
      <c r="H24" s="79">
        <f>'[1]main port inventory'!G29</f>
        <v>1281</v>
      </c>
      <c r="I24" s="82">
        <f>'[1]main port inventory'!H29</f>
        <v>1360</v>
      </c>
      <c r="J24" s="82">
        <f>'[1]main port inventory'!I29</f>
        <v>1236</v>
      </c>
      <c r="K24" s="11">
        <f>'[1]main port inventory'!J29</f>
        <v>820</v>
      </c>
      <c r="L24" s="82">
        <f>'[1]main port inventory'!K29</f>
        <v>980</v>
      </c>
      <c r="M24" s="79">
        <f>'[1]main port inventory'!L29</f>
        <v>394</v>
      </c>
      <c r="N24" s="21">
        <f>'[1]main port inventory'!M29</f>
        <v>575</v>
      </c>
      <c r="O24" s="11">
        <f>'[1]main port inventory'!N29</f>
        <v>244</v>
      </c>
      <c r="P24" s="85">
        <f>'[1]main port inventory'!O29</f>
        <v>505</v>
      </c>
      <c r="Q24" s="79">
        <f>'[1]main port inventory'!P29</f>
        <v>284</v>
      </c>
      <c r="R24" s="11">
        <f>'[1]main port inventory'!Q29</f>
        <v>520</v>
      </c>
      <c r="S24" s="85">
        <f>'[1]main port inventory'!R29</f>
        <v>175</v>
      </c>
      <c r="T24" s="11">
        <f>'[1]main port inventory'!S29</f>
        <v>180</v>
      </c>
      <c r="U24" s="11">
        <f>'[1]main port inventory'!T29</f>
        <v>0</v>
      </c>
      <c r="V24" s="11">
        <f>'[1]main port inventory'!U29</f>
        <v>52</v>
      </c>
      <c r="W24" s="21">
        <f>'[1]main port inventory'!V29</f>
        <v>301</v>
      </c>
      <c r="X24" s="11">
        <f>'[1]main port inventory'!W29</f>
        <v>0</v>
      </c>
      <c r="Y24" s="11">
        <f>'[1]main port inventory'!X29</f>
        <v>8.5</v>
      </c>
      <c r="Z24" s="11">
        <f>'[1]main port inventory'!Y29</f>
        <v>520</v>
      </c>
      <c r="AA24" s="21">
        <f>'[1]main port inventory'!Z29</f>
        <v>67</v>
      </c>
      <c r="AB24" s="21">
        <f>'[1]main port inventory'!AA29</f>
        <v>175</v>
      </c>
      <c r="AC24" s="11">
        <f>'[1]main port inventory'!AB29</f>
        <v>59</v>
      </c>
      <c r="AD24" s="82">
        <f>'[1]main port inventory'!AC29</f>
        <v>0</v>
      </c>
      <c r="AE24" s="21">
        <f>'[1]main port inventory'!AD29</f>
        <v>3.4</v>
      </c>
      <c r="AF24" s="21">
        <f>'[1]main port inventory'!AE29</f>
        <v>0.6</v>
      </c>
      <c r="AG24" s="11">
        <f>'[1]main port inventory'!AF29</f>
        <v>15</v>
      </c>
      <c r="AH24" s="85">
        <f>'[1]main port inventory'!AG29</f>
        <v>91.6</v>
      </c>
      <c r="AI24" s="21">
        <f>'[1]main port inventory'!AH29</f>
        <v>0</v>
      </c>
      <c r="AJ24" s="21">
        <f>'[1]main port inventory'!AI29</f>
        <v>3.6</v>
      </c>
      <c r="AK24" s="21">
        <f>'[1]main port inventory'!AJ29</f>
        <v>0</v>
      </c>
      <c r="AL24" s="79">
        <f>'[1]main port inventory'!AK29</f>
        <v>25</v>
      </c>
      <c r="AM24" s="21">
        <f>'[1]main port inventory'!AL29</f>
        <v>0</v>
      </c>
      <c r="AN24" s="11">
        <f>'[1]main port inventory'!AM29</f>
        <v>21</v>
      </c>
      <c r="AO24" s="11">
        <f>'[1]main port inventory'!AN29</f>
        <v>189</v>
      </c>
      <c r="AP24" s="85">
        <f>'[1]main port inventory'!AO29</f>
        <v>25</v>
      </c>
      <c r="AQ24" s="11">
        <f>'[1]main port inventory'!AP29</f>
        <v>0</v>
      </c>
      <c r="AR24" s="82">
        <f>'[1]main port inventory'!AQ29</f>
        <v>170</v>
      </c>
      <c r="AS24" s="11">
        <f>'[1]main port inventory'!AR29</f>
        <v>112</v>
      </c>
      <c r="AT24" s="79">
        <f>'[1]main port inventory'!AS29</f>
        <v>4</v>
      </c>
      <c r="AU24" s="79">
        <f>'[1]main port inventory'!AT29</f>
        <v>1.5</v>
      </c>
      <c r="AV24" s="21">
        <f>'[1]main port inventory'!AU29</f>
        <v>0</v>
      </c>
      <c r="AW24" s="11">
        <f>'[1]main port inventory'!AV29</f>
        <v>5</v>
      </c>
      <c r="AX24" s="21">
        <f>'[1]main port inventory'!AW29</f>
        <v>0</v>
      </c>
      <c r="AY24" s="79">
        <f>'[1]main port inventory'!AX29</f>
        <v>330</v>
      </c>
      <c r="AZ24" s="76">
        <f t="shared" si="3"/>
        <v>12203.2</v>
      </c>
      <c r="BA24" s="76">
        <f t="shared" si="4"/>
        <v>796.6</v>
      </c>
      <c r="BB24" s="76">
        <f t="shared" si="5"/>
        <v>3746</v>
      </c>
      <c r="BC24" s="76">
        <f t="shared" si="6"/>
        <v>3789.5</v>
      </c>
      <c r="BD24" s="76">
        <f t="shared" si="7"/>
        <v>2745.5</v>
      </c>
      <c r="BE24" s="76">
        <f t="shared" si="8"/>
        <v>1125.5999999999999</v>
      </c>
      <c r="BF24" s="21">
        <f>'[1]IO InvShip'!$L23</f>
        <v>5800.4</v>
      </c>
      <c r="BG24" s="21">
        <f>'[1]IO InvShip'!$O23</f>
        <v>4067.1</v>
      </c>
      <c r="BH24" s="107">
        <f t="shared" si="9"/>
        <v>0.19428510554608627</v>
      </c>
      <c r="BI24" s="107">
        <f t="shared" si="10"/>
        <v>5.9583551855251077E-2</v>
      </c>
      <c r="BJ24" s="107">
        <f t="shared" si="11"/>
        <v>8.4323783925527723E-2</v>
      </c>
      <c r="BK24" s="107">
        <f t="shared" si="12"/>
        <v>0.6618075586731349</v>
      </c>
      <c r="BL24" s="21">
        <f t="shared" si="13"/>
        <v>8076.17</v>
      </c>
      <c r="BM24" s="253">
        <f>VLOOKUP(B24,'removals&amp;BFF'!A:C,3,FALSE)</f>
        <v>91.47</v>
      </c>
      <c r="BN24" s="21">
        <f t="shared" si="14"/>
        <v>13341.204766590141</v>
      </c>
      <c r="BO24" s="21">
        <f>VLOOKUP(B24,removals!B:AR,43,FALSE)</f>
        <v>306.15000000000003</v>
      </c>
      <c r="BP24" s="253">
        <f t="shared" si="15"/>
        <v>39.860199248734276</v>
      </c>
      <c r="BQ24" s="21"/>
      <c r="BR24" s="20">
        <f t="shared" si="43"/>
        <v>43903</v>
      </c>
      <c r="BS24" s="55">
        <v>11</v>
      </c>
      <c r="BT24" s="64" t="e">
        <f t="shared" ref="BT24:BY33" si="81">VLOOKUP(BT$12&amp;$BS24,$A$4:$BE$501,52,0)/100</f>
        <v>#N/A</v>
      </c>
      <c r="BU24" s="64" t="e">
        <f t="shared" si="81"/>
        <v>#N/A</v>
      </c>
      <c r="BV24" s="64">
        <f t="shared" si="81"/>
        <v>159.7259</v>
      </c>
      <c r="BW24" s="64">
        <f t="shared" si="81"/>
        <v>147.69999999999999</v>
      </c>
      <c r="BX24" s="64">
        <f t="shared" si="81"/>
        <v>119.11129999999999</v>
      </c>
      <c r="BY24" s="64">
        <f t="shared" si="81"/>
        <v>128.82399999999998</v>
      </c>
      <c r="CA24" s="186">
        <f t="shared" si="23"/>
        <v>11</v>
      </c>
      <c r="CB24" s="187" t="e">
        <f>BT24/removals!BE23</f>
        <v>#N/A</v>
      </c>
      <c r="CC24" s="187" t="e">
        <f>BU24/removals!BF23</f>
        <v>#N/A</v>
      </c>
      <c r="CD24" s="187">
        <f>BV24/removals!BG23</f>
        <v>9.1334050011150421</v>
      </c>
      <c r="CE24" s="187">
        <f>BW24/removals!BH23</f>
        <v>8.4830941181200483</v>
      </c>
      <c r="CF24" s="187">
        <f>BX24/removals!BI23</f>
        <v>5.6509826842989694</v>
      </c>
      <c r="CG24" s="187">
        <f>BY24/removals!BJ23</f>
        <v>6.6063928532966827</v>
      </c>
      <c r="CI24" s="55">
        <v>11</v>
      </c>
      <c r="CJ24" s="64" t="e">
        <f t="shared" si="48"/>
        <v>#N/A</v>
      </c>
      <c r="CK24" s="64" t="e">
        <f t="shared" si="48"/>
        <v>#N/A</v>
      </c>
      <c r="CL24" s="64">
        <f t="shared" si="70"/>
        <v>9.49</v>
      </c>
      <c r="CM24" s="64">
        <f t="shared" si="49"/>
        <v>9.65</v>
      </c>
      <c r="CN24" s="64">
        <f t="shared" si="49"/>
        <v>8.52</v>
      </c>
      <c r="CO24" s="64">
        <f t="shared" si="49"/>
        <v>7.8790000000000013</v>
      </c>
      <c r="CP24" s="55">
        <v>11</v>
      </c>
      <c r="CQ24" s="64" t="e">
        <f t="shared" si="50"/>
        <v>#N/A</v>
      </c>
      <c r="CR24" s="64" t="e">
        <f t="shared" si="50"/>
        <v>#N/A</v>
      </c>
      <c r="CS24" s="64">
        <f t="shared" si="71"/>
        <v>58.256999999999998</v>
      </c>
      <c r="CT24" s="64">
        <f t="shared" si="51"/>
        <v>46.91</v>
      </c>
      <c r="CU24" s="64">
        <f t="shared" si="51"/>
        <v>38.4773</v>
      </c>
      <c r="CV24" s="64">
        <f t="shared" si="51"/>
        <v>40.520000000000003</v>
      </c>
      <c r="CW24" s="55">
        <v>11</v>
      </c>
      <c r="CX24" s="64" t="e">
        <f t="shared" si="52"/>
        <v>#N/A</v>
      </c>
      <c r="CY24" s="64" t="e">
        <f t="shared" si="52"/>
        <v>#N/A</v>
      </c>
      <c r="CZ24" s="64">
        <f t="shared" si="72"/>
        <v>49.263000000000005</v>
      </c>
      <c r="DA24" s="64">
        <f t="shared" si="53"/>
        <v>47.354999999999997</v>
      </c>
      <c r="DB24" s="64">
        <f t="shared" si="53"/>
        <v>34.515000000000001</v>
      </c>
      <c r="DC24" s="64">
        <f t="shared" si="53"/>
        <v>41.558999999999997</v>
      </c>
      <c r="DD24" s="55">
        <v>11</v>
      </c>
      <c r="DE24" s="64" t="e">
        <f t="shared" si="54"/>
        <v>#N/A</v>
      </c>
      <c r="DF24" s="64" t="e">
        <f t="shared" si="54"/>
        <v>#N/A</v>
      </c>
      <c r="DG24" s="64">
        <f t="shared" si="73"/>
        <v>31.451900000000002</v>
      </c>
      <c r="DH24" s="64">
        <f t="shared" si="55"/>
        <v>32.823</v>
      </c>
      <c r="DI24" s="64">
        <f t="shared" si="55"/>
        <v>28.706000000000003</v>
      </c>
      <c r="DJ24" s="64">
        <f t="shared" si="55"/>
        <v>28.23</v>
      </c>
      <c r="DK24" s="55">
        <v>11</v>
      </c>
      <c r="DL24" s="64" t="e">
        <f t="shared" si="56"/>
        <v>#N/A</v>
      </c>
      <c r="DM24" s="64" t="e">
        <f t="shared" si="56"/>
        <v>#N/A</v>
      </c>
      <c r="DN24" s="64">
        <f t="shared" si="74"/>
        <v>11.264000000000001</v>
      </c>
      <c r="DO24" s="64">
        <f t="shared" si="57"/>
        <v>10.962</v>
      </c>
      <c r="DP24" s="64">
        <f t="shared" si="57"/>
        <v>8.8929999999999989</v>
      </c>
      <c r="DQ24" s="64">
        <f t="shared" si="57"/>
        <v>10.635999999999999</v>
      </c>
      <c r="DR24" s="55">
        <v>11</v>
      </c>
      <c r="DS24" s="64" t="e">
        <f t="shared" si="60"/>
        <v>#N/A</v>
      </c>
      <c r="DT24" s="64" t="e">
        <f t="shared" si="60"/>
        <v>#N/A</v>
      </c>
      <c r="DU24" s="64">
        <f t="shared" si="75"/>
        <v>2.0314999999999999</v>
      </c>
      <c r="DV24" s="64">
        <f t="shared" si="61"/>
        <v>5.1971000000000007</v>
      </c>
      <c r="DW24" s="64">
        <f t="shared" si="61"/>
        <v>4.5587999999999997</v>
      </c>
      <c r="DX24" s="64">
        <f t="shared" si="61"/>
        <v>4.9716000000000005</v>
      </c>
      <c r="DZ24" s="55">
        <v>11</v>
      </c>
      <c r="EA24" s="108" t="e">
        <f t="shared" si="62"/>
        <v>#N/A</v>
      </c>
      <c r="EB24" s="108" t="e">
        <f t="shared" si="62"/>
        <v>#N/A</v>
      </c>
      <c r="EC24" s="108">
        <f t="shared" si="76"/>
        <v>0.14406054371895854</v>
      </c>
      <c r="ED24" s="108">
        <f t="shared" si="63"/>
        <v>0.11367433987813134</v>
      </c>
      <c r="EE24" s="108">
        <f t="shared" si="63"/>
        <v>0.1656064537957356</v>
      </c>
      <c r="EG24" s="55">
        <v>11</v>
      </c>
      <c r="EH24" s="108" t="e">
        <f t="shared" si="64"/>
        <v>#N/A</v>
      </c>
      <c r="EI24" s="108" t="e">
        <f t="shared" si="64"/>
        <v>#N/A</v>
      </c>
      <c r="EJ24" s="108">
        <f t="shared" si="77"/>
        <v>1.2718663660683709E-2</v>
      </c>
      <c r="EK24" s="108">
        <f t="shared" si="65"/>
        <v>3.5186865267433989E-2</v>
      </c>
      <c r="EL24" s="108">
        <f t="shared" si="65"/>
        <v>3.8273446767854942E-2</v>
      </c>
      <c r="EN24" s="55">
        <v>11</v>
      </c>
      <c r="EO24" s="108" t="e">
        <f t="shared" si="66"/>
        <v>#N/A</v>
      </c>
      <c r="EP24" s="108" t="e">
        <f t="shared" si="66"/>
        <v>#N/A</v>
      </c>
      <c r="EQ24" s="108">
        <f t="shared" si="78"/>
        <v>4.2917272652713181E-2</v>
      </c>
      <c r="ER24" s="108">
        <f t="shared" si="67"/>
        <v>5.7941096817874065E-2</v>
      </c>
      <c r="ES24" s="108">
        <f t="shared" si="67"/>
        <v>5.708862215423726E-2</v>
      </c>
      <c r="EV24" s="55">
        <v>11</v>
      </c>
      <c r="EW24" s="108" t="e">
        <f t="shared" ref="EW24:FA33" si="82">VLOOKUP(EW$12&amp;$BS24,$A$4:$BK$501,63,0)</f>
        <v>#N/A</v>
      </c>
      <c r="EX24" s="108" t="e">
        <f t="shared" si="82"/>
        <v>#N/A</v>
      </c>
      <c r="EY24" s="108">
        <f t="shared" si="82"/>
        <v>0.80030351996764448</v>
      </c>
      <c r="EZ24" s="108">
        <f t="shared" si="82"/>
        <v>0.79319769803656059</v>
      </c>
      <c r="FA24" s="108">
        <f t="shared" si="82"/>
        <v>0.73903147728217222</v>
      </c>
      <c r="FD24" s="55">
        <v>11</v>
      </c>
      <c r="FE24" s="65" t="e">
        <f t="shared" si="68"/>
        <v>#N/A</v>
      </c>
      <c r="FF24" s="65" t="e">
        <f t="shared" si="68"/>
        <v>#N/A</v>
      </c>
      <c r="FG24" s="65">
        <f t="shared" si="79"/>
        <v>127.8292</v>
      </c>
      <c r="FH24" s="65">
        <f t="shared" si="69"/>
        <v>117.15529999999998</v>
      </c>
      <c r="FI24" s="65">
        <f t="shared" si="69"/>
        <v>88.027000000000001</v>
      </c>
      <c r="FJ24" s="65">
        <f t="shared" si="69"/>
        <v>96.434699999999992</v>
      </c>
      <c r="FL24" s="55">
        <v>11</v>
      </c>
      <c r="FM24" s="65" t="e">
        <f t="shared" si="45"/>
        <v>#N/A</v>
      </c>
      <c r="FN24" s="65" t="e">
        <f t="shared" si="58"/>
        <v>#N/A</v>
      </c>
      <c r="FO24" s="65">
        <f t="shared" si="80"/>
        <v>23.010200000000001</v>
      </c>
      <c r="FP24" s="65">
        <f t="shared" si="59"/>
        <v>16.7897</v>
      </c>
      <c r="FQ24" s="65">
        <f t="shared" si="46"/>
        <v>19.7256</v>
      </c>
      <c r="FR24" s="65">
        <f t="shared" si="46"/>
        <v>18.1799</v>
      </c>
      <c r="FT24" s="55">
        <v>11</v>
      </c>
      <c r="FU24" s="57" t="e">
        <f t="shared" si="39"/>
        <v>#N/A</v>
      </c>
      <c r="FV24" s="57" t="e">
        <f t="shared" si="39"/>
        <v>#N/A</v>
      </c>
      <c r="FW24" s="57">
        <f t="shared" si="39"/>
        <v>203.50865289729762</v>
      </c>
      <c r="FX24" s="57">
        <f t="shared" si="39"/>
        <v>182.63880301718808</v>
      </c>
      <c r="FY24" s="57">
        <f t="shared" si="39"/>
        <v>148.40680289060552</v>
      </c>
      <c r="FZ24" s="57">
        <f t="shared" si="40"/>
        <v>142.52019028653612</v>
      </c>
      <c r="GB24" s="55">
        <v>11</v>
      </c>
      <c r="GC24" s="57" t="e">
        <f t="shared" si="41"/>
        <v>#N/A</v>
      </c>
      <c r="GD24" s="57" t="e">
        <f t="shared" si="41"/>
        <v>#N/A</v>
      </c>
      <c r="GE24" s="57">
        <f t="shared" si="41"/>
        <v>63.9338350078053</v>
      </c>
      <c r="GF24" s="57">
        <f t="shared" si="41"/>
        <v>59.381658826840351</v>
      </c>
      <c r="GG24" s="57">
        <f t="shared" si="41"/>
        <v>39.556878790092789</v>
      </c>
      <c r="GH24" s="57">
        <f t="shared" si="47"/>
        <v>46.244749973076786</v>
      </c>
      <c r="GJ24" s="55">
        <v>11</v>
      </c>
      <c r="GK24" s="57" t="e">
        <f t="shared" si="42"/>
        <v>#N/A</v>
      </c>
      <c r="GL24" s="57" t="e">
        <f t="shared" si="42"/>
        <v>#N/A</v>
      </c>
      <c r="GM24" s="57">
        <f t="shared" si="42"/>
        <v>6.8550000000000004</v>
      </c>
      <c r="GN24" s="57">
        <f t="shared" si="42"/>
        <v>8.5579000000000001</v>
      </c>
      <c r="GO24" s="57">
        <f t="shared" si="42"/>
        <v>6.7999000000000001</v>
      </c>
      <c r="GP24" s="57">
        <f t="shared" si="44"/>
        <v>9.2378</v>
      </c>
    </row>
    <row r="25" spans="1:198">
      <c r="A25" s="56" t="str">
        <f t="shared" si="2"/>
        <v>202049</v>
      </c>
      <c r="B25" s="20">
        <f>'[1]main port inventory'!A30</f>
        <v>44169</v>
      </c>
      <c r="C25" s="21">
        <f>'[1]main port inventory'!B30</f>
        <v>12446.6</v>
      </c>
      <c r="D25" s="21">
        <f>'[1]main port inventory'!C31</f>
        <v>2432.6</v>
      </c>
      <c r="E25" s="21">
        <f>'[1]main port inventory'!D30</f>
        <v>764.48</v>
      </c>
      <c r="F25" s="21">
        <f>'[1]main port inventory'!E30</f>
        <v>1081.0160000000001</v>
      </c>
      <c r="G25" s="79">
        <f>'[1]main port inventory'!F30</f>
        <v>1515</v>
      </c>
      <c r="H25" s="79">
        <f>'[1]main port inventory'!G30</f>
        <v>1344</v>
      </c>
      <c r="I25" s="82">
        <f>'[1]main port inventory'!H30</f>
        <v>1435</v>
      </c>
      <c r="J25" s="82">
        <f>'[1]main port inventory'!I30</f>
        <v>1240</v>
      </c>
      <c r="K25" s="11">
        <f>'[1]main port inventory'!J30</f>
        <v>850</v>
      </c>
      <c r="L25" s="82">
        <f>'[1]main port inventory'!K30</f>
        <v>1010</v>
      </c>
      <c r="M25" s="79">
        <f>'[1]main port inventory'!L30</f>
        <v>432</v>
      </c>
      <c r="N25" s="21">
        <f>'[1]main port inventory'!M30</f>
        <v>579</v>
      </c>
      <c r="O25" s="11">
        <f>'[1]main port inventory'!N30</f>
        <v>222</v>
      </c>
      <c r="P25" s="85">
        <f>'[1]main port inventory'!O30</f>
        <v>530</v>
      </c>
      <c r="Q25" s="79">
        <f>'[1]main port inventory'!P30</f>
        <v>275</v>
      </c>
      <c r="R25" s="11">
        <f>'[1]main port inventory'!Q30</f>
        <v>516</v>
      </c>
      <c r="S25" s="85">
        <f>'[1]main port inventory'!R30</f>
        <v>144</v>
      </c>
      <c r="T25" s="11">
        <f>'[1]main port inventory'!S30</f>
        <v>184</v>
      </c>
      <c r="U25" s="11">
        <f>'[1]main port inventory'!T30</f>
        <v>0</v>
      </c>
      <c r="V25" s="11">
        <f>'[1]main port inventory'!U30</f>
        <v>46</v>
      </c>
      <c r="W25" s="21">
        <f>'[1]main port inventory'!V30</f>
        <v>287</v>
      </c>
      <c r="X25" s="11">
        <f>'[1]main port inventory'!W30</f>
        <v>0</v>
      </c>
      <c r="Y25" s="11">
        <f>'[1]main port inventory'!X30</f>
        <v>6.9</v>
      </c>
      <c r="Z25" s="11">
        <f>'[1]main port inventory'!Y30</f>
        <v>522</v>
      </c>
      <c r="AA25" s="21">
        <f>'[1]main port inventory'!Z30</f>
        <v>77</v>
      </c>
      <c r="AB25" s="21">
        <f>'[1]main port inventory'!AA30</f>
        <v>174</v>
      </c>
      <c r="AC25" s="11">
        <f>'[1]main port inventory'!AB30</f>
        <v>47</v>
      </c>
      <c r="AD25" s="82">
        <f>'[1]main port inventory'!AC30</f>
        <v>0</v>
      </c>
      <c r="AE25" s="21">
        <f>'[1]main port inventory'!AD30</f>
        <v>4.8</v>
      </c>
      <c r="AF25" s="21">
        <f>'[1]main port inventory'!AE30</f>
        <v>0.6</v>
      </c>
      <c r="AG25" s="11">
        <f>'[1]main port inventory'!AF30</f>
        <v>18</v>
      </c>
      <c r="AH25" s="85">
        <f>'[1]main port inventory'!AG30</f>
        <v>85.4</v>
      </c>
      <c r="AI25" s="21">
        <f>'[1]main port inventory'!AH30</f>
        <v>0</v>
      </c>
      <c r="AJ25" s="21">
        <f>'[1]main port inventory'!AI30</f>
        <v>4.4000000000000004</v>
      </c>
      <c r="AK25" s="21">
        <f>'[1]main port inventory'!AJ30</f>
        <v>0</v>
      </c>
      <c r="AL25" s="79">
        <f>'[1]main port inventory'!AK30</f>
        <v>25</v>
      </c>
      <c r="AM25" s="21">
        <f>'[1]main port inventory'!AL30</f>
        <v>0</v>
      </c>
      <c r="AN25" s="11">
        <f>'[1]main port inventory'!AM30</f>
        <v>22</v>
      </c>
      <c r="AO25" s="11">
        <f>'[1]main port inventory'!AN30</f>
        <v>156</v>
      </c>
      <c r="AP25" s="85">
        <f>'[1]main port inventory'!AO30</f>
        <v>34</v>
      </c>
      <c r="AQ25" s="11">
        <f>'[1]main port inventory'!AP30</f>
        <v>0</v>
      </c>
      <c r="AR25" s="82">
        <f>'[1]main port inventory'!AQ30</f>
        <v>208</v>
      </c>
      <c r="AS25" s="11">
        <f>'[1]main port inventory'!AR30</f>
        <v>110</v>
      </c>
      <c r="AT25" s="79">
        <f>'[1]main port inventory'!AS30</f>
        <v>5</v>
      </c>
      <c r="AU25" s="79">
        <f>'[1]main port inventory'!AT30</f>
        <v>1.5</v>
      </c>
      <c r="AV25" s="21">
        <f>'[1]main port inventory'!AU30</f>
        <v>0</v>
      </c>
      <c r="AW25" s="11">
        <f>'[1]main port inventory'!AV30</f>
        <v>5</v>
      </c>
      <c r="AX25" s="21">
        <f>'[1]main port inventory'!AW30</f>
        <v>0</v>
      </c>
      <c r="AY25" s="79">
        <f>'[1]main port inventory'!AX30</f>
        <v>331</v>
      </c>
      <c r="AZ25" s="76">
        <f t="shared" si="3"/>
        <v>12446.6</v>
      </c>
      <c r="BA25" s="76">
        <f t="shared" si="4"/>
        <v>793.4</v>
      </c>
      <c r="BB25" s="76">
        <f t="shared" si="5"/>
        <v>3893</v>
      </c>
      <c r="BC25" s="76">
        <f t="shared" si="6"/>
        <v>3928.5</v>
      </c>
      <c r="BD25" s="76">
        <f t="shared" si="7"/>
        <v>2704.9</v>
      </c>
      <c r="BE25" s="76">
        <f t="shared" si="8"/>
        <v>1126.8</v>
      </c>
      <c r="BF25" s="21">
        <f>'[1]IO InvShip'!$L24</f>
        <v>5856.2</v>
      </c>
      <c r="BG25" s="21">
        <f>'[1]IO InvShip'!$O24</f>
        <v>4077.9</v>
      </c>
      <c r="BH25" s="107">
        <f t="shared" si="9"/>
        <v>0.19544293220638567</v>
      </c>
      <c r="BI25" s="107">
        <f t="shared" si="10"/>
        <v>6.1420789613227708E-2</v>
      </c>
      <c r="BJ25" s="107">
        <f t="shared" si="11"/>
        <v>8.6852313081484098E-2</v>
      </c>
      <c r="BK25" s="107">
        <f t="shared" si="12"/>
        <v>0.65628396509890252</v>
      </c>
      <c r="BL25" s="21">
        <f t="shared" si="13"/>
        <v>8168.5040000000008</v>
      </c>
      <c r="BM25" s="253">
        <f>VLOOKUP(B25,'removals&amp;BFF'!A:C,3,FALSE)</f>
        <v>92.4</v>
      </c>
      <c r="BN25" s="21">
        <f t="shared" si="14"/>
        <v>13470.34632034632</v>
      </c>
      <c r="BO25" s="21">
        <f>VLOOKUP(B25,removals!B:AR,43,FALSE)</f>
        <v>319.11000000000007</v>
      </c>
      <c r="BP25" s="253">
        <f t="shared" si="15"/>
        <v>39.004105167497094</v>
      </c>
      <c r="BQ25" s="21"/>
      <c r="BR25" s="20">
        <f t="shared" si="43"/>
        <v>43910</v>
      </c>
      <c r="BS25" s="55">
        <v>12</v>
      </c>
      <c r="BT25" s="64" t="e">
        <f t="shared" si="81"/>
        <v>#N/A</v>
      </c>
      <c r="BU25" s="64" t="e">
        <f t="shared" si="81"/>
        <v>#N/A</v>
      </c>
      <c r="BV25" s="64">
        <f t="shared" si="81"/>
        <v>161.35399999999998</v>
      </c>
      <c r="BW25" s="64">
        <f t="shared" si="81"/>
        <v>147.88559999999998</v>
      </c>
      <c r="BX25" s="64">
        <f t="shared" si="81"/>
        <v>118.4413</v>
      </c>
      <c r="BY25" s="64">
        <f t="shared" si="81"/>
        <v>130.21100000000001</v>
      </c>
      <c r="CA25" s="186">
        <f t="shared" si="23"/>
        <v>12</v>
      </c>
      <c r="CB25" s="187" t="e">
        <f>BT25/removals!BE24</f>
        <v>#N/A</v>
      </c>
      <c r="CC25" s="187" t="e">
        <f>BU25/removals!BF24</f>
        <v>#N/A</v>
      </c>
      <c r="CD25" s="187">
        <f>BV25/removals!BG24</f>
        <v>9.0161039773806717</v>
      </c>
      <c r="CE25" s="187">
        <f>BW25/removals!BH24</f>
        <v>7.2153395784543308</v>
      </c>
      <c r="CF25" s="187">
        <f>BX25/removals!BI24</f>
        <v>5.6526862373586697</v>
      </c>
      <c r="CG25" s="187">
        <f>BY25/removals!BJ24</f>
        <v>6.5890586336195778</v>
      </c>
      <c r="CI25" s="55">
        <v>12</v>
      </c>
      <c r="CJ25" s="64" t="e">
        <f t="shared" si="48"/>
        <v>#N/A</v>
      </c>
      <c r="CK25" s="64" t="e">
        <f t="shared" si="48"/>
        <v>#N/A</v>
      </c>
      <c r="CL25" s="64">
        <f t="shared" si="70"/>
        <v>9.0399999999999991</v>
      </c>
      <c r="CM25" s="64">
        <f t="shared" si="49"/>
        <v>9.4600000000000009</v>
      </c>
      <c r="CN25" s="64">
        <f t="shared" si="49"/>
        <v>8.27</v>
      </c>
      <c r="CO25" s="64">
        <f t="shared" si="49"/>
        <v>8.2779999999999987</v>
      </c>
      <c r="CP25" s="55">
        <v>12</v>
      </c>
      <c r="CQ25" s="64" t="e">
        <f t="shared" si="50"/>
        <v>#N/A</v>
      </c>
      <c r="CR25" s="64" t="e">
        <f t="shared" si="50"/>
        <v>#N/A</v>
      </c>
      <c r="CS25" s="64">
        <f t="shared" si="71"/>
        <v>59.768999999999998</v>
      </c>
      <c r="CT25" s="64">
        <f t="shared" si="51"/>
        <v>46.38</v>
      </c>
      <c r="CU25" s="64">
        <f t="shared" si="51"/>
        <v>38.950000000000003</v>
      </c>
      <c r="CV25" s="64">
        <f t="shared" si="51"/>
        <v>41.18</v>
      </c>
      <c r="CW25" s="55">
        <v>12</v>
      </c>
      <c r="CX25" s="64" t="e">
        <f t="shared" si="52"/>
        <v>#N/A</v>
      </c>
      <c r="CY25" s="64" t="e">
        <f t="shared" si="52"/>
        <v>#N/A</v>
      </c>
      <c r="CZ25" s="64">
        <f t="shared" si="72"/>
        <v>50.128999999999998</v>
      </c>
      <c r="DA25" s="64">
        <f t="shared" si="53"/>
        <v>47.408999999999999</v>
      </c>
      <c r="DB25" s="64">
        <f t="shared" si="53"/>
        <v>34.674999999999997</v>
      </c>
      <c r="DC25" s="64">
        <f t="shared" si="53"/>
        <v>41.034999999999997</v>
      </c>
      <c r="DD25" s="55">
        <v>12</v>
      </c>
      <c r="DE25" s="64" t="e">
        <f t="shared" si="54"/>
        <v>#N/A</v>
      </c>
      <c r="DF25" s="64" t="e">
        <f t="shared" si="54"/>
        <v>#N/A</v>
      </c>
      <c r="DG25" s="64">
        <f t="shared" si="73"/>
        <v>31.221899999999994</v>
      </c>
      <c r="DH25" s="64">
        <f t="shared" si="55"/>
        <v>33.645599999999995</v>
      </c>
      <c r="DI25" s="64">
        <f t="shared" si="55"/>
        <v>27.604300000000002</v>
      </c>
      <c r="DJ25" s="64">
        <f t="shared" si="55"/>
        <v>28.859000000000002</v>
      </c>
      <c r="DK25" s="55">
        <v>12</v>
      </c>
      <c r="DL25" s="64" t="e">
        <f t="shared" si="56"/>
        <v>#N/A</v>
      </c>
      <c r="DM25" s="64" t="e">
        <f t="shared" si="56"/>
        <v>#N/A</v>
      </c>
      <c r="DN25" s="64">
        <f t="shared" si="74"/>
        <v>11.194099999999999</v>
      </c>
      <c r="DO25" s="64">
        <f t="shared" si="57"/>
        <v>10.991</v>
      </c>
      <c r="DP25" s="64">
        <f t="shared" si="57"/>
        <v>8.9420000000000002</v>
      </c>
      <c r="DQ25" s="64">
        <f t="shared" si="57"/>
        <v>10.858999999999998</v>
      </c>
      <c r="DR25" s="55">
        <v>12</v>
      </c>
      <c r="DS25" s="64" t="e">
        <f t="shared" si="60"/>
        <v>#N/A</v>
      </c>
      <c r="DT25" s="64" t="e">
        <f t="shared" si="60"/>
        <v>#N/A</v>
      </c>
      <c r="DU25" s="64">
        <f t="shared" si="75"/>
        <v>2.0375000000000001</v>
      </c>
      <c r="DV25" s="64">
        <f t="shared" si="61"/>
        <v>5.2666999999999993</v>
      </c>
      <c r="DW25" s="64">
        <f t="shared" si="61"/>
        <v>4.5201000000000002</v>
      </c>
      <c r="DX25" s="64">
        <f t="shared" si="61"/>
        <v>4.9586000000000006</v>
      </c>
      <c r="DZ25" s="55">
        <v>12</v>
      </c>
      <c r="EA25" s="108" t="e">
        <f t="shared" si="62"/>
        <v>#N/A</v>
      </c>
      <c r="EB25" s="108" t="e">
        <f t="shared" si="62"/>
        <v>#N/A</v>
      </c>
      <c r="EC25" s="108">
        <f t="shared" si="76"/>
        <v>0.14563010523445344</v>
      </c>
      <c r="ED25" s="108">
        <f t="shared" si="63"/>
        <v>0.11402597683614903</v>
      </c>
      <c r="EE25" s="108">
        <f t="shared" si="63"/>
        <v>0.16099958376005669</v>
      </c>
      <c r="EG25" s="55">
        <v>12</v>
      </c>
      <c r="EH25" s="108" t="e">
        <f t="shared" si="64"/>
        <v>#N/A</v>
      </c>
      <c r="EI25" s="108" t="e">
        <f t="shared" si="64"/>
        <v>#N/A</v>
      </c>
      <c r="EJ25" s="108">
        <f t="shared" si="77"/>
        <v>1.2627514657213332E-2</v>
      </c>
      <c r="EK25" s="108">
        <f t="shared" si="65"/>
        <v>3.5613338959303679E-2</v>
      </c>
      <c r="EL25" s="108">
        <f t="shared" si="65"/>
        <v>3.8163208272789982E-2</v>
      </c>
      <c r="EN25" s="55">
        <v>12</v>
      </c>
      <c r="EO25" s="108" t="e">
        <f t="shared" si="66"/>
        <v>#N/A</v>
      </c>
      <c r="EP25" s="108" t="e">
        <f t="shared" si="66"/>
        <v>#N/A</v>
      </c>
      <c r="EQ25" s="108">
        <f t="shared" si="78"/>
        <v>4.0502869467134377E-2</v>
      </c>
      <c r="ER25" s="108">
        <f t="shared" si="67"/>
        <v>5.9067279031900337E-2</v>
      </c>
      <c r="ES25" s="108">
        <f t="shared" si="67"/>
        <v>5.6699816702450917E-2</v>
      </c>
      <c r="EV25" s="55">
        <v>12</v>
      </c>
      <c r="EW25" s="108" t="e">
        <f t="shared" si="82"/>
        <v>#N/A</v>
      </c>
      <c r="EX25" s="108" t="e">
        <f t="shared" si="82"/>
        <v>#N/A</v>
      </c>
      <c r="EY25" s="108">
        <f t="shared" si="82"/>
        <v>0.80123951064119892</v>
      </c>
      <c r="EZ25" s="108">
        <f t="shared" si="82"/>
        <v>0.79129340517264701</v>
      </c>
      <c r="FA25" s="108">
        <f t="shared" si="82"/>
        <v>0.74413739126470246</v>
      </c>
      <c r="FD25" s="55">
        <v>12</v>
      </c>
      <c r="FE25" s="65" t="e">
        <f t="shared" si="68"/>
        <v>#N/A</v>
      </c>
      <c r="FF25" s="65" t="e">
        <f t="shared" si="68"/>
        <v>#N/A</v>
      </c>
      <c r="FG25" s="65">
        <f t="shared" si="79"/>
        <v>129.28319999999997</v>
      </c>
      <c r="FH25" s="65">
        <f t="shared" si="69"/>
        <v>117.02089999999998</v>
      </c>
      <c r="FI25" s="65">
        <f t="shared" si="69"/>
        <v>88.136600000000001</v>
      </c>
      <c r="FJ25" s="65">
        <f t="shared" si="69"/>
        <v>98.503800000000012</v>
      </c>
      <c r="FL25" s="55">
        <v>12</v>
      </c>
      <c r="FM25" s="65" t="e">
        <f t="shared" si="45"/>
        <v>#N/A</v>
      </c>
      <c r="FN25" s="65" t="e">
        <f t="shared" si="58"/>
        <v>#N/A</v>
      </c>
      <c r="FO25" s="65">
        <f t="shared" si="80"/>
        <v>23.498000000000001</v>
      </c>
      <c r="FP25" s="65">
        <f t="shared" si="59"/>
        <v>16.8628</v>
      </c>
      <c r="FQ25" s="65">
        <f t="shared" si="46"/>
        <v>19.069000000000003</v>
      </c>
      <c r="FR25" s="65">
        <f t="shared" si="46"/>
        <v>17.7454</v>
      </c>
      <c r="FT25" s="55">
        <v>12</v>
      </c>
      <c r="FU25" s="57" t="e">
        <f t="shared" si="39"/>
        <v>#N/A</v>
      </c>
      <c r="FV25" s="57" t="e">
        <f t="shared" si="39"/>
        <v>#N/A</v>
      </c>
      <c r="FW25" s="57">
        <f t="shared" si="39"/>
        <v>204.67677727734375</v>
      </c>
      <c r="FX25" s="57">
        <f t="shared" si="39"/>
        <v>180.65673100415341</v>
      </c>
      <c r="FY25" s="57">
        <f t="shared" si="39"/>
        <v>144.79376528117359</v>
      </c>
      <c r="FZ25" s="57">
        <f t="shared" si="40"/>
        <v>149.39307021569527</v>
      </c>
      <c r="GB25" s="55">
        <v>12</v>
      </c>
      <c r="GC25" s="57" t="e">
        <f t="shared" si="41"/>
        <v>#N/A</v>
      </c>
      <c r="GD25" s="57" t="e">
        <f t="shared" si="41"/>
        <v>#N/A</v>
      </c>
      <c r="GE25" s="57">
        <f t="shared" si="41"/>
        <v>63.112727841664707</v>
      </c>
      <c r="GF25" s="57">
        <f t="shared" si="41"/>
        <v>50.507377049180327</v>
      </c>
      <c r="GG25" s="57">
        <f t="shared" si="41"/>
        <v>39.568803661510692</v>
      </c>
      <c r="GH25" s="57">
        <f t="shared" si="47"/>
        <v>46.123410435337043</v>
      </c>
      <c r="GJ25" s="55">
        <v>12</v>
      </c>
      <c r="GK25" s="57" t="e">
        <f t="shared" si="42"/>
        <v>#N/A</v>
      </c>
      <c r="GL25" s="57" t="e">
        <f t="shared" si="42"/>
        <v>#N/A</v>
      </c>
      <c r="GM25" s="57">
        <f t="shared" si="42"/>
        <v>6.5352999999999994</v>
      </c>
      <c r="GN25" s="57">
        <f t="shared" si="42"/>
        <v>8.735199999999999</v>
      </c>
      <c r="GO25" s="57">
        <f t="shared" si="42"/>
        <v>6.7155999999999993</v>
      </c>
      <c r="GP25" s="57">
        <f t="shared" si="44"/>
        <v>9.0031999999999996</v>
      </c>
    </row>
    <row r="26" spans="1:198">
      <c r="A26" s="56" t="str">
        <f t="shared" si="2"/>
        <v>202048</v>
      </c>
      <c r="B26" s="20">
        <f>'[1]main port inventory'!A31</f>
        <v>44162</v>
      </c>
      <c r="C26" s="21">
        <f>'[1]main port inventory'!B31</f>
        <v>12605.4</v>
      </c>
      <c r="D26" s="21">
        <f>'[1]main port inventory'!C32</f>
        <v>2530.79</v>
      </c>
      <c r="E26" s="21">
        <f>'[1]main port inventory'!D31</f>
        <v>793.05</v>
      </c>
      <c r="F26" s="21">
        <f>'[1]main port inventory'!E31</f>
        <v>1118.81</v>
      </c>
      <c r="G26" s="79">
        <f>'[1]main port inventory'!F31</f>
        <v>1545</v>
      </c>
      <c r="H26" s="79">
        <f>'[1]main port inventory'!G31</f>
        <v>1351</v>
      </c>
      <c r="I26" s="82">
        <f>'[1]main port inventory'!H31</f>
        <v>1475</v>
      </c>
      <c r="J26" s="82">
        <f>'[1]main port inventory'!I31</f>
        <v>1259</v>
      </c>
      <c r="K26" s="11">
        <f>'[1]main port inventory'!J31</f>
        <v>875</v>
      </c>
      <c r="L26" s="82">
        <f>'[1]main port inventory'!K31</f>
        <v>1005</v>
      </c>
      <c r="M26" s="79">
        <f>'[1]main port inventory'!L31</f>
        <v>457</v>
      </c>
      <c r="N26" s="21">
        <f>'[1]main port inventory'!M31</f>
        <v>598</v>
      </c>
      <c r="O26" s="11">
        <f>'[1]main port inventory'!N31</f>
        <v>200.8</v>
      </c>
      <c r="P26" s="85">
        <f>'[1]main port inventory'!O31</f>
        <v>515</v>
      </c>
      <c r="Q26" s="79">
        <f>'[1]main port inventory'!P31</f>
        <v>273</v>
      </c>
      <c r="R26" s="11">
        <f>'[1]main port inventory'!Q31</f>
        <v>495</v>
      </c>
      <c r="S26" s="85">
        <f>'[1]main port inventory'!R31</f>
        <v>161.6</v>
      </c>
      <c r="T26" s="11">
        <f>'[1]main port inventory'!S31</f>
        <v>200</v>
      </c>
      <c r="U26" s="11">
        <f>'[1]main port inventory'!T31</f>
        <v>0</v>
      </c>
      <c r="V26" s="11">
        <f>'[1]main port inventory'!U31</f>
        <v>55</v>
      </c>
      <c r="W26" s="21">
        <f>'[1]main port inventory'!V31</f>
        <v>293.89999999999998</v>
      </c>
      <c r="X26" s="11">
        <f>'[1]main port inventory'!W31</f>
        <v>0</v>
      </c>
      <c r="Y26" s="11">
        <f>'[1]main port inventory'!X31</f>
        <v>3.7</v>
      </c>
      <c r="Z26" s="11">
        <f>'[1]main port inventory'!Y31</f>
        <v>505</v>
      </c>
      <c r="AA26" s="21">
        <f>'[1]main port inventory'!Z31</f>
        <v>78</v>
      </c>
      <c r="AB26" s="21">
        <f>'[1]main port inventory'!AA31</f>
        <v>171</v>
      </c>
      <c r="AC26" s="11">
        <f>'[1]main port inventory'!AB31</f>
        <v>58</v>
      </c>
      <c r="AD26" s="82">
        <f>'[1]main port inventory'!AC31</f>
        <v>0</v>
      </c>
      <c r="AE26" s="21">
        <f>'[1]main port inventory'!AD31</f>
        <v>4.0999999999999996</v>
      </c>
      <c r="AF26" s="21">
        <f>'[1]main port inventory'!AE31</f>
        <v>0.6</v>
      </c>
      <c r="AG26" s="11">
        <f>'[1]main port inventory'!AF31</f>
        <v>20</v>
      </c>
      <c r="AH26" s="85">
        <f>'[1]main port inventory'!AG31</f>
        <v>79.2</v>
      </c>
      <c r="AI26" s="21">
        <f>'[1]main port inventory'!AH31</f>
        <v>0</v>
      </c>
      <c r="AJ26" s="21">
        <f>'[1]main port inventory'!AI31</f>
        <v>6</v>
      </c>
      <c r="AK26" s="21">
        <f>'[1]main port inventory'!AJ31</f>
        <v>0</v>
      </c>
      <c r="AL26" s="79">
        <f>'[1]main port inventory'!AK31</f>
        <v>25</v>
      </c>
      <c r="AM26" s="21">
        <f>'[1]main port inventory'!AL31</f>
        <v>0</v>
      </c>
      <c r="AN26" s="11">
        <f>'[1]main port inventory'!AM31</f>
        <v>23</v>
      </c>
      <c r="AO26" s="11">
        <f>'[1]main port inventory'!AN31</f>
        <v>150</v>
      </c>
      <c r="AP26" s="85">
        <f>'[1]main port inventory'!AO31</f>
        <v>25</v>
      </c>
      <c r="AQ26" s="11">
        <f>'[1]main port inventory'!AP31</f>
        <v>0</v>
      </c>
      <c r="AR26" s="82">
        <f>'[1]main port inventory'!AQ31</f>
        <v>209</v>
      </c>
      <c r="AS26" s="11">
        <f>'[1]main port inventory'!AR31</f>
        <v>113</v>
      </c>
      <c r="AT26" s="79">
        <f>'[1]main port inventory'!AS31</f>
        <v>6</v>
      </c>
      <c r="AU26" s="79">
        <f>'[1]main port inventory'!AT31</f>
        <v>1.5</v>
      </c>
      <c r="AV26" s="21">
        <f>'[1]main port inventory'!AU31</f>
        <v>0</v>
      </c>
      <c r="AW26" s="11">
        <f>'[1]main port inventory'!AV31</f>
        <v>5</v>
      </c>
      <c r="AX26" s="21">
        <f>'[1]main port inventory'!AW31</f>
        <v>0</v>
      </c>
      <c r="AY26" s="79">
        <f>'[1]main port inventory'!AX31</f>
        <v>363</v>
      </c>
      <c r="AZ26" s="76">
        <f t="shared" si="3"/>
        <v>12605.4</v>
      </c>
      <c r="BA26" s="76">
        <f t="shared" si="4"/>
        <v>780.80000000000007</v>
      </c>
      <c r="BB26" s="76">
        <f t="shared" si="5"/>
        <v>3948</v>
      </c>
      <c r="BC26" s="76">
        <f t="shared" si="6"/>
        <v>4021.5</v>
      </c>
      <c r="BD26" s="76">
        <f t="shared" si="7"/>
        <v>2703.5</v>
      </c>
      <c r="BE26" s="76">
        <f t="shared" si="8"/>
        <v>1151.5999999999999</v>
      </c>
      <c r="BF26" s="21">
        <f>'[1]IO InvShip'!$L25</f>
        <v>5956.6</v>
      </c>
      <c r="BG26" s="21">
        <f>'[1]IO InvShip'!$O25</f>
        <v>4116.0600000000004</v>
      </c>
      <c r="BH26" s="107">
        <f t="shared" si="9"/>
        <v>0.20077030479001062</v>
      </c>
      <c r="BI26" s="107">
        <f t="shared" si="10"/>
        <v>6.2913513256223519E-2</v>
      </c>
      <c r="BJ26" s="107">
        <f t="shared" si="11"/>
        <v>8.8756405984736692E-2</v>
      </c>
      <c r="BK26" s="107">
        <f t="shared" si="12"/>
        <v>0.64755977596902914</v>
      </c>
      <c r="BL26" s="21">
        <f t="shared" si="13"/>
        <v>8162.7500000000018</v>
      </c>
      <c r="BM26" s="253">
        <f>VLOOKUP(B26,'removals&amp;BFF'!A:C,3,FALSE)</f>
        <v>92.47</v>
      </c>
      <c r="BN26" s="21">
        <f t="shared" si="14"/>
        <v>13631.880609927543</v>
      </c>
      <c r="BO26" s="21">
        <f>VLOOKUP(B26,removals!B:AR,43,FALSE)</f>
        <v>321.33000000000004</v>
      </c>
      <c r="BP26" s="253">
        <f t="shared" si="15"/>
        <v>39.228830174586868</v>
      </c>
      <c r="BQ26" s="21"/>
      <c r="BR26" s="20">
        <f t="shared" si="43"/>
        <v>43917</v>
      </c>
      <c r="BS26" s="55">
        <v>13</v>
      </c>
      <c r="BT26" s="64" t="e">
        <f t="shared" si="81"/>
        <v>#N/A</v>
      </c>
      <c r="BU26" s="64" t="e">
        <f t="shared" si="81"/>
        <v>#N/A</v>
      </c>
      <c r="BV26" s="64">
        <f t="shared" si="81"/>
        <v>162.81799999999998</v>
      </c>
      <c r="BW26" s="64">
        <f t="shared" si="81"/>
        <v>147.02930000000001</v>
      </c>
      <c r="BX26" s="64">
        <f t="shared" si="81"/>
        <v>116.94889999999999</v>
      </c>
      <c r="BY26" s="64">
        <f t="shared" si="81"/>
        <v>130.661</v>
      </c>
      <c r="CA26" s="186">
        <f t="shared" si="23"/>
        <v>13</v>
      </c>
      <c r="CB26" s="187" t="e">
        <f>BT26/removals!BE25</f>
        <v>#N/A</v>
      </c>
      <c r="CC26" s="187" t="e">
        <f>BU26/removals!BF25</f>
        <v>#N/A</v>
      </c>
      <c r="CD26" s="187">
        <f>BV26/removals!BG25</f>
        <v>8.7755949012315693</v>
      </c>
      <c r="CE26" s="187">
        <f>BW26/removals!BH25</f>
        <v>7.5789080299796927</v>
      </c>
      <c r="CF26" s="187">
        <f>BX26/removals!BI25</f>
        <v>5.3796321851770061</v>
      </c>
      <c r="CG26" s="187">
        <f>BY26/removals!BJ25</f>
        <v>6.0892076540931495</v>
      </c>
      <c r="CI26" s="55">
        <v>13</v>
      </c>
      <c r="CJ26" s="64" t="e">
        <f t="shared" si="48"/>
        <v>#N/A</v>
      </c>
      <c r="CK26" s="64" t="e">
        <f t="shared" si="48"/>
        <v>#N/A</v>
      </c>
      <c r="CL26" s="64">
        <f t="shared" si="70"/>
        <v>9.5500000000000007</v>
      </c>
      <c r="CM26" s="64">
        <f t="shared" si="49"/>
        <v>8.85</v>
      </c>
      <c r="CN26" s="64">
        <f t="shared" si="49"/>
        <v>7.94</v>
      </c>
      <c r="CO26" s="64">
        <f t="shared" si="49"/>
        <v>8.6859999999999999</v>
      </c>
      <c r="CP26" s="55">
        <v>13</v>
      </c>
      <c r="CQ26" s="64" t="e">
        <f t="shared" si="50"/>
        <v>#N/A</v>
      </c>
      <c r="CR26" s="64" t="e">
        <f t="shared" si="50"/>
        <v>#N/A</v>
      </c>
      <c r="CS26" s="64">
        <f t="shared" si="71"/>
        <v>59.403999999999996</v>
      </c>
      <c r="CT26" s="64">
        <f t="shared" si="51"/>
        <v>46.97</v>
      </c>
      <c r="CU26" s="64">
        <f t="shared" si="51"/>
        <v>37.78</v>
      </c>
      <c r="CV26" s="64">
        <f t="shared" si="51"/>
        <v>41.66</v>
      </c>
      <c r="CW26" s="55">
        <v>13</v>
      </c>
      <c r="CX26" s="64" t="e">
        <f t="shared" si="52"/>
        <v>#N/A</v>
      </c>
      <c r="CY26" s="64" t="e">
        <f t="shared" si="52"/>
        <v>#N/A</v>
      </c>
      <c r="CZ26" s="64">
        <f t="shared" si="72"/>
        <v>50.93</v>
      </c>
      <c r="DA26" s="64">
        <f t="shared" si="53"/>
        <v>47.115000000000002</v>
      </c>
      <c r="DB26" s="64">
        <f t="shared" si="53"/>
        <v>34.172000000000004</v>
      </c>
      <c r="DC26" s="64">
        <f t="shared" si="53"/>
        <v>40.524999999999999</v>
      </c>
      <c r="DD26" s="55">
        <v>13</v>
      </c>
      <c r="DE26" s="64" t="e">
        <f t="shared" si="54"/>
        <v>#N/A</v>
      </c>
      <c r="DF26" s="64" t="e">
        <f t="shared" si="54"/>
        <v>#N/A</v>
      </c>
      <c r="DG26" s="64">
        <f t="shared" si="73"/>
        <v>31.544</v>
      </c>
      <c r="DH26" s="64">
        <f t="shared" si="55"/>
        <v>32.8733</v>
      </c>
      <c r="DI26" s="64">
        <f t="shared" si="55"/>
        <v>27.724899999999998</v>
      </c>
      <c r="DJ26" s="64">
        <f t="shared" si="55"/>
        <v>28.62</v>
      </c>
      <c r="DK26" s="55">
        <v>13</v>
      </c>
      <c r="DL26" s="64" t="e">
        <f t="shared" si="56"/>
        <v>#N/A</v>
      </c>
      <c r="DM26" s="64" t="e">
        <f t="shared" si="56"/>
        <v>#N/A</v>
      </c>
      <c r="DN26" s="64">
        <f t="shared" si="74"/>
        <v>11.39</v>
      </c>
      <c r="DO26" s="64">
        <f t="shared" si="57"/>
        <v>11.221000000000002</v>
      </c>
      <c r="DP26" s="64">
        <f t="shared" si="57"/>
        <v>9.3320000000000007</v>
      </c>
      <c r="DQ26" s="64">
        <f t="shared" si="57"/>
        <v>11.17</v>
      </c>
      <c r="DR26" s="55">
        <v>13</v>
      </c>
      <c r="DS26" s="64" t="e">
        <f t="shared" si="60"/>
        <v>#N/A</v>
      </c>
      <c r="DT26" s="64" t="e">
        <f t="shared" si="60"/>
        <v>#N/A</v>
      </c>
      <c r="DU26" s="64">
        <f t="shared" si="75"/>
        <v>1.9942</v>
      </c>
      <c r="DV26" s="64">
        <f t="shared" si="61"/>
        <v>5.4689999999999994</v>
      </c>
      <c r="DW26" s="64">
        <f t="shared" si="61"/>
        <v>4.4989999999999997</v>
      </c>
      <c r="DX26" s="64">
        <f t="shared" si="61"/>
        <v>5.0595999999999997</v>
      </c>
      <c r="DZ26" s="55">
        <v>13</v>
      </c>
      <c r="EA26" s="108" t="e">
        <f t="shared" si="62"/>
        <v>#N/A</v>
      </c>
      <c r="EB26" s="108" t="e">
        <f t="shared" si="62"/>
        <v>#N/A</v>
      </c>
      <c r="EC26" s="108">
        <f t="shared" si="76"/>
        <v>0.14734550234003613</v>
      </c>
      <c r="ED26" s="108">
        <f t="shared" si="63"/>
        <v>0.1138684602320762</v>
      </c>
      <c r="EE26" s="108">
        <f t="shared" si="63"/>
        <v>0.16266506140716158</v>
      </c>
      <c r="EG26" s="55">
        <v>13</v>
      </c>
      <c r="EH26" s="108" t="e">
        <f t="shared" si="64"/>
        <v>#N/A</v>
      </c>
      <c r="EI26" s="108" t="e">
        <f t="shared" si="64"/>
        <v>#N/A</v>
      </c>
      <c r="EJ26" s="108">
        <f t="shared" si="77"/>
        <v>1.2248031544423835E-2</v>
      </c>
      <c r="EK26" s="108">
        <f t="shared" si="65"/>
        <v>3.7196667602987975E-2</v>
      </c>
      <c r="EL26" s="108">
        <f t="shared" si="65"/>
        <v>3.8469793217379554E-2</v>
      </c>
      <c r="EN26" s="55">
        <v>13</v>
      </c>
      <c r="EO26" s="108" t="e">
        <f t="shared" si="66"/>
        <v>#N/A</v>
      </c>
      <c r="EP26" s="108" t="e">
        <f t="shared" si="66"/>
        <v>#N/A</v>
      </c>
      <c r="EQ26" s="108">
        <f t="shared" si="78"/>
        <v>4.338279551400951E-2</v>
      </c>
      <c r="ER26" s="108">
        <f t="shared" si="67"/>
        <v>5.7630689937311817E-2</v>
      </c>
      <c r="ES26" s="108">
        <f t="shared" si="67"/>
        <v>5.7211311949064939E-2</v>
      </c>
      <c r="EV26" s="55">
        <v>13</v>
      </c>
      <c r="EW26" s="108" t="e">
        <f t="shared" si="82"/>
        <v>#N/A</v>
      </c>
      <c r="EX26" s="108" t="e">
        <f t="shared" si="82"/>
        <v>#N/A</v>
      </c>
      <c r="EY26" s="108">
        <f t="shared" si="82"/>
        <v>0.79702367060153056</v>
      </c>
      <c r="EZ26" s="108">
        <f t="shared" si="82"/>
        <v>0.791304182227624</v>
      </c>
      <c r="FA26" s="108">
        <f t="shared" si="82"/>
        <v>0.7416538334263939</v>
      </c>
      <c r="FD26" s="55">
        <v>13</v>
      </c>
      <c r="FE26" s="65" t="e">
        <f t="shared" si="68"/>
        <v>#N/A</v>
      </c>
      <c r="FF26" s="65" t="e">
        <f t="shared" si="68"/>
        <v>#N/A</v>
      </c>
      <c r="FG26" s="65">
        <f t="shared" si="79"/>
        <v>129.7698</v>
      </c>
      <c r="FH26" s="65">
        <f t="shared" si="69"/>
        <v>116.3449</v>
      </c>
      <c r="FI26" s="65">
        <f t="shared" si="69"/>
        <v>86.735599999999991</v>
      </c>
      <c r="FJ26" s="65">
        <f t="shared" si="69"/>
        <v>97.722100000000026</v>
      </c>
      <c r="FL26" s="55">
        <v>13</v>
      </c>
      <c r="FM26" s="65" t="e">
        <f t="shared" si="45"/>
        <v>#N/A</v>
      </c>
      <c r="FN26" s="65" t="e">
        <f t="shared" si="58"/>
        <v>#N/A</v>
      </c>
      <c r="FO26" s="65">
        <f t="shared" si="80"/>
        <v>23.990500000000001</v>
      </c>
      <c r="FP26" s="65">
        <f t="shared" si="59"/>
        <v>16.742000000000001</v>
      </c>
      <c r="FQ26" s="65">
        <f t="shared" si="46"/>
        <v>19.023499999999999</v>
      </c>
      <c r="FR26" s="65">
        <f t="shared" si="46"/>
        <v>18.6114</v>
      </c>
      <c r="FT26" s="55">
        <v>13</v>
      </c>
      <c r="FU26" s="57" t="e">
        <f t="shared" si="39"/>
        <v>#N/A</v>
      </c>
      <c r="FV26" s="57" t="e">
        <f t="shared" si="39"/>
        <v>#N/A</v>
      </c>
      <c r="FW26" s="57">
        <f t="shared" si="39"/>
        <v>203.73071987154628</v>
      </c>
      <c r="FX26" s="57">
        <f t="shared" si="39"/>
        <v>178.1525505876651</v>
      </c>
      <c r="FY26" s="57">
        <f t="shared" si="39"/>
        <v>141.27675767093501</v>
      </c>
      <c r="FZ26" s="57">
        <f t="shared" si="40"/>
        <v>149.27982779121439</v>
      </c>
      <c r="GB26" s="55">
        <v>13</v>
      </c>
      <c r="GC26" s="57" t="e">
        <f t="shared" si="41"/>
        <v>#N/A</v>
      </c>
      <c r="GD26" s="57" t="e">
        <f t="shared" si="41"/>
        <v>#N/A</v>
      </c>
      <c r="GE26" s="57">
        <f t="shared" si="41"/>
        <v>61.429164308620997</v>
      </c>
      <c r="GF26" s="57">
        <f t="shared" si="41"/>
        <v>53.052356209857848</v>
      </c>
      <c r="GG26" s="57">
        <f t="shared" si="41"/>
        <v>37.657425296239047</v>
      </c>
      <c r="GH26" s="57">
        <f t="shared" si="47"/>
        <v>42.624453578652052</v>
      </c>
      <c r="GJ26" s="55">
        <v>13</v>
      </c>
      <c r="GK26" s="57" t="e">
        <f t="shared" si="42"/>
        <v>#N/A</v>
      </c>
      <c r="GL26" s="57" t="e">
        <f t="shared" si="42"/>
        <v>#N/A</v>
      </c>
      <c r="GM26" s="57">
        <f t="shared" si="42"/>
        <v>7.0635000000000003</v>
      </c>
      <c r="GN26" s="57">
        <f t="shared" si="42"/>
        <v>8.4733999999999998</v>
      </c>
      <c r="GO26" s="57">
        <f t="shared" si="42"/>
        <v>6.6908000000000003</v>
      </c>
      <c r="GP26" s="57">
        <f t="shared" si="44"/>
        <v>9.2678999999999991</v>
      </c>
    </row>
    <row r="27" spans="1:198">
      <c r="A27" s="56" t="str">
        <f t="shared" si="2"/>
        <v>202047</v>
      </c>
      <c r="B27" s="20">
        <f>'[1]main port inventory'!A32</f>
        <v>44155</v>
      </c>
      <c r="C27" s="21">
        <f>'[1]main port inventory'!B32</f>
        <v>12751.4</v>
      </c>
      <c r="D27" s="21">
        <f>'[1]main port inventory'!C33</f>
        <v>2546.71</v>
      </c>
      <c r="E27" s="21">
        <f>'[1]main port inventory'!D32</f>
        <v>809.49</v>
      </c>
      <c r="F27" s="21">
        <f>'[1]main port inventory'!E32</f>
        <v>1145.6300000000001</v>
      </c>
      <c r="G27" s="79">
        <f>'[1]main port inventory'!F32</f>
        <v>1540</v>
      </c>
      <c r="H27" s="79">
        <f>'[1]main port inventory'!G32</f>
        <v>1362</v>
      </c>
      <c r="I27" s="82">
        <f>'[1]main port inventory'!H32</f>
        <v>1579.4</v>
      </c>
      <c r="J27" s="82">
        <f>'[1]main port inventory'!I32</f>
        <v>1240</v>
      </c>
      <c r="K27" s="11">
        <f>'[1]main port inventory'!J32</f>
        <v>900</v>
      </c>
      <c r="L27" s="82">
        <f>'[1]main port inventory'!K32</f>
        <v>976</v>
      </c>
      <c r="M27" s="79">
        <f>'[1]main port inventory'!L32</f>
        <v>459</v>
      </c>
      <c r="N27" s="21">
        <f>'[1]main port inventory'!M32</f>
        <v>613</v>
      </c>
      <c r="O27" s="11">
        <f>'[1]main port inventory'!N32</f>
        <v>225</v>
      </c>
      <c r="P27" s="85">
        <f>'[1]main port inventory'!O32</f>
        <v>515</v>
      </c>
      <c r="Q27" s="79">
        <f>'[1]main port inventory'!P32</f>
        <v>257</v>
      </c>
      <c r="R27" s="11">
        <f>'[1]main port inventory'!Q32</f>
        <v>470</v>
      </c>
      <c r="S27" s="85">
        <f>'[1]main port inventory'!R32</f>
        <v>183</v>
      </c>
      <c r="T27" s="11">
        <f>'[1]main port inventory'!S32</f>
        <v>183</v>
      </c>
      <c r="U27" s="11">
        <f>'[1]main port inventory'!T32</f>
        <v>0</v>
      </c>
      <c r="V27" s="11">
        <f>'[1]main port inventory'!U32</f>
        <v>63</v>
      </c>
      <c r="W27" s="21">
        <f>'[1]main port inventory'!V32</f>
        <v>323.39999999999998</v>
      </c>
      <c r="X27" s="11">
        <f>'[1]main port inventory'!W32</f>
        <v>0</v>
      </c>
      <c r="Y27" s="11">
        <f>'[1]main port inventory'!X32</f>
        <v>5</v>
      </c>
      <c r="Z27" s="11">
        <f>'[1]main port inventory'!Y32</f>
        <v>510</v>
      </c>
      <c r="AA27" s="21">
        <f>'[1]main port inventory'!Z32</f>
        <v>76</v>
      </c>
      <c r="AB27" s="21">
        <f>'[1]main port inventory'!AA32</f>
        <v>174</v>
      </c>
      <c r="AC27" s="11">
        <f>'[1]main port inventory'!AB32</f>
        <v>55</v>
      </c>
      <c r="AD27" s="82">
        <f>'[1]main port inventory'!AC32</f>
        <v>0</v>
      </c>
      <c r="AE27" s="21">
        <f>'[1]main port inventory'!AD32</f>
        <v>4.2</v>
      </c>
      <c r="AF27" s="21">
        <f>'[1]main port inventory'!AE32</f>
        <v>0.6</v>
      </c>
      <c r="AG27" s="11">
        <f>'[1]main port inventory'!AF32</f>
        <v>26</v>
      </c>
      <c r="AH27" s="85">
        <f>'[1]main port inventory'!AG32</f>
        <v>61.7</v>
      </c>
      <c r="AI27" s="21">
        <f>'[1]main port inventory'!AH32</f>
        <v>0</v>
      </c>
      <c r="AJ27" s="21">
        <f>'[1]main port inventory'!AI32</f>
        <v>7.6</v>
      </c>
      <c r="AK27" s="21">
        <f>'[1]main port inventory'!AJ32</f>
        <v>0</v>
      </c>
      <c r="AL27" s="79">
        <f>'[1]main port inventory'!AK32</f>
        <v>25</v>
      </c>
      <c r="AM27" s="21">
        <f>'[1]main port inventory'!AL32</f>
        <v>0</v>
      </c>
      <c r="AN27" s="11">
        <f>'[1]main port inventory'!AM32</f>
        <v>21</v>
      </c>
      <c r="AO27" s="11">
        <f>'[1]main port inventory'!AN32</f>
        <v>170</v>
      </c>
      <c r="AP27" s="85">
        <f>'[1]main port inventory'!AO32</f>
        <v>31</v>
      </c>
      <c r="AQ27" s="11">
        <f>'[1]main port inventory'!AP32</f>
        <v>0</v>
      </c>
      <c r="AR27" s="82">
        <f>'[1]main port inventory'!AQ32</f>
        <v>215</v>
      </c>
      <c r="AS27" s="11">
        <f>'[1]main port inventory'!AR32</f>
        <v>103</v>
      </c>
      <c r="AT27" s="79">
        <f>'[1]main port inventory'!AS32</f>
        <v>4</v>
      </c>
      <c r="AU27" s="79">
        <f>'[1]main port inventory'!AT32</f>
        <v>1.5</v>
      </c>
      <c r="AV27" s="21">
        <f>'[1]main port inventory'!AU32</f>
        <v>0</v>
      </c>
      <c r="AW27" s="11">
        <f>'[1]main port inventory'!AV32</f>
        <v>5</v>
      </c>
      <c r="AX27" s="21">
        <f>'[1]main port inventory'!AW32</f>
        <v>0</v>
      </c>
      <c r="AY27" s="79">
        <f>'[1]main port inventory'!AX32</f>
        <v>367</v>
      </c>
      <c r="AZ27" s="76">
        <f t="shared" si="3"/>
        <v>12751.4</v>
      </c>
      <c r="BA27" s="76">
        <f t="shared" si="4"/>
        <v>790.7</v>
      </c>
      <c r="BB27" s="76">
        <f t="shared" si="5"/>
        <v>4010.4</v>
      </c>
      <c r="BC27" s="76">
        <f t="shared" si="6"/>
        <v>4015.5</v>
      </c>
      <c r="BD27" s="76">
        <f t="shared" si="7"/>
        <v>2736</v>
      </c>
      <c r="BE27" s="76">
        <f t="shared" si="8"/>
        <v>1198.8</v>
      </c>
      <c r="BF27" s="21">
        <f>'[1]IO InvShip'!$L26</f>
        <v>5988.45</v>
      </c>
      <c r="BG27" s="21">
        <f>'[1]IO InvShip'!$O26</f>
        <v>4160.59</v>
      </c>
      <c r="BH27" s="107">
        <f t="shared" si="9"/>
        <v>0.19972003074172248</v>
      </c>
      <c r="BI27" s="107">
        <f t="shared" si="10"/>
        <v>6.3482441143717552E-2</v>
      </c>
      <c r="BJ27" s="107">
        <f t="shared" si="11"/>
        <v>8.9843468168201143E-2</v>
      </c>
      <c r="BK27" s="107">
        <f t="shared" si="12"/>
        <v>0.64695405994635879</v>
      </c>
      <c r="BL27" s="21">
        <f t="shared" si="13"/>
        <v>8249.57</v>
      </c>
      <c r="BM27" s="253">
        <f>VLOOKUP(B27,'removals&amp;BFF'!A:C,3,FALSE)</f>
        <v>91.64</v>
      </c>
      <c r="BN27" s="21">
        <f t="shared" si="14"/>
        <v>13914.666084679178</v>
      </c>
      <c r="BO27" s="21">
        <f>VLOOKUP(B27,removals!B:AR,43,FALSE)</f>
        <v>322.33000000000004</v>
      </c>
      <c r="BP27" s="253">
        <f t="shared" si="15"/>
        <v>39.560078180746437</v>
      </c>
      <c r="BQ27" s="21"/>
      <c r="BR27" s="20">
        <f t="shared" si="43"/>
        <v>43924</v>
      </c>
      <c r="BS27" s="55">
        <v>14</v>
      </c>
      <c r="BT27" s="64" t="e">
        <f t="shared" si="81"/>
        <v>#N/A</v>
      </c>
      <c r="BU27" s="64" t="e">
        <f t="shared" si="81"/>
        <v>#N/A</v>
      </c>
      <c r="BV27" s="64">
        <f t="shared" si="81"/>
        <v>161.16129999999998</v>
      </c>
      <c r="BW27" s="64">
        <f t="shared" si="81"/>
        <v>148.43430000000001</v>
      </c>
      <c r="BX27" s="64">
        <f t="shared" si="81"/>
        <v>115.363</v>
      </c>
      <c r="BY27" s="64">
        <f t="shared" si="81"/>
        <v>131.32900000000001</v>
      </c>
      <c r="CA27" s="186">
        <f t="shared" si="23"/>
        <v>14</v>
      </c>
      <c r="CB27" s="187" t="e">
        <f>BT27/removals!BE26</f>
        <v>#N/A</v>
      </c>
      <c r="CC27" s="187" t="e">
        <f>BU27/removals!BF26</f>
        <v>#N/A</v>
      </c>
      <c r="CD27" s="187">
        <f>BV27/removals!BG26</f>
        <v>8.4556496463724287</v>
      </c>
      <c r="CE27" s="187">
        <f>BW27/removals!BH26</f>
        <v>7.6668233422517895</v>
      </c>
      <c r="CF27" s="187">
        <f>BX27/removals!BI26</f>
        <v>5.4350494093259343</v>
      </c>
      <c r="CG27" s="187">
        <f>BY27/removals!BJ26</f>
        <v>6.3861684642541077</v>
      </c>
      <c r="CI27" s="55">
        <v>14</v>
      </c>
      <c r="CJ27" s="64" t="e">
        <f t="shared" si="48"/>
        <v>#N/A</v>
      </c>
      <c r="CK27" s="64" t="e">
        <f t="shared" si="48"/>
        <v>#N/A</v>
      </c>
      <c r="CL27" s="64">
        <f t="shared" si="70"/>
        <v>9.98</v>
      </c>
      <c r="CM27" s="64">
        <f t="shared" si="49"/>
        <v>9.14</v>
      </c>
      <c r="CN27" s="64">
        <f t="shared" si="49"/>
        <v>7.76</v>
      </c>
      <c r="CO27" s="64">
        <f t="shared" si="49"/>
        <v>8.5039999999999996</v>
      </c>
      <c r="CP27" s="55">
        <v>14</v>
      </c>
      <c r="CQ27" s="64" t="e">
        <f t="shared" si="50"/>
        <v>#N/A</v>
      </c>
      <c r="CR27" s="64" t="e">
        <f t="shared" si="50"/>
        <v>#N/A</v>
      </c>
      <c r="CS27" s="64">
        <f t="shared" si="71"/>
        <v>57.06</v>
      </c>
      <c r="CT27" s="64">
        <f t="shared" si="51"/>
        <v>46.82</v>
      </c>
      <c r="CU27" s="64">
        <f t="shared" si="51"/>
        <v>37.01</v>
      </c>
      <c r="CV27" s="64">
        <f t="shared" si="51"/>
        <v>41.56</v>
      </c>
      <c r="CW27" s="55">
        <v>14</v>
      </c>
      <c r="CX27" s="64" t="e">
        <f t="shared" si="52"/>
        <v>#N/A</v>
      </c>
      <c r="CY27" s="64" t="e">
        <f t="shared" si="52"/>
        <v>#N/A</v>
      </c>
      <c r="CZ27" s="64">
        <f t="shared" si="72"/>
        <v>51.241000000000007</v>
      </c>
      <c r="DA27" s="64">
        <f t="shared" si="53"/>
        <v>47.494999999999997</v>
      </c>
      <c r="DB27" s="64">
        <f t="shared" si="53"/>
        <v>33.968000000000004</v>
      </c>
      <c r="DC27" s="64">
        <f t="shared" si="53"/>
        <v>41.055</v>
      </c>
      <c r="DD27" s="55">
        <v>14</v>
      </c>
      <c r="DE27" s="64" t="e">
        <f t="shared" si="54"/>
        <v>#N/A</v>
      </c>
      <c r="DF27" s="64" t="e">
        <f t="shared" si="54"/>
        <v>#N/A</v>
      </c>
      <c r="DG27" s="64">
        <f t="shared" si="73"/>
        <v>31.136300000000002</v>
      </c>
      <c r="DH27" s="64">
        <f t="shared" si="55"/>
        <v>33.249300000000005</v>
      </c>
      <c r="DI27" s="64">
        <f t="shared" si="55"/>
        <v>26.976999999999997</v>
      </c>
      <c r="DJ27" s="64">
        <f t="shared" si="55"/>
        <v>29.28</v>
      </c>
      <c r="DK27" s="55">
        <v>14</v>
      </c>
      <c r="DL27" s="64" t="e">
        <f t="shared" si="56"/>
        <v>#N/A</v>
      </c>
      <c r="DM27" s="64" t="e">
        <f t="shared" si="56"/>
        <v>#N/A</v>
      </c>
      <c r="DN27" s="64">
        <f t="shared" si="74"/>
        <v>11.743999999999996</v>
      </c>
      <c r="DO27" s="64">
        <f t="shared" si="57"/>
        <v>11.73</v>
      </c>
      <c r="DP27" s="64">
        <f t="shared" si="57"/>
        <v>9.6479999999999997</v>
      </c>
      <c r="DQ27" s="64">
        <f t="shared" si="57"/>
        <v>10.93</v>
      </c>
      <c r="DR27" s="55">
        <v>14</v>
      </c>
      <c r="DS27" s="64" t="e">
        <f t="shared" si="60"/>
        <v>#N/A</v>
      </c>
      <c r="DT27" s="64" t="e">
        <f t="shared" si="60"/>
        <v>#N/A</v>
      </c>
      <c r="DU27" s="64">
        <f t="shared" si="75"/>
        <v>1.9052</v>
      </c>
      <c r="DV27" s="64">
        <f t="shared" si="61"/>
        <v>5.4687000000000001</v>
      </c>
      <c r="DW27" s="64">
        <f t="shared" si="61"/>
        <v>4.8521999999999998</v>
      </c>
      <c r="DX27" s="64">
        <f t="shared" si="61"/>
        <v>4.9695999999999998</v>
      </c>
      <c r="DZ27" s="55">
        <v>14</v>
      </c>
      <c r="EA27" s="108" t="e">
        <f t="shared" si="62"/>
        <v>#N/A</v>
      </c>
      <c r="EB27" s="108" t="e">
        <f t="shared" si="62"/>
        <v>#N/A</v>
      </c>
      <c r="EC27" s="108">
        <f t="shared" si="76"/>
        <v>0.15212026708645315</v>
      </c>
      <c r="ED27" s="108">
        <f t="shared" si="63"/>
        <v>0.11535137094323886</v>
      </c>
      <c r="EE27" s="108">
        <f t="shared" si="63"/>
        <v>0.16395378067491312</v>
      </c>
      <c r="EG27" s="55">
        <v>14</v>
      </c>
      <c r="EH27" s="108" t="e">
        <f t="shared" si="64"/>
        <v>#N/A</v>
      </c>
      <c r="EI27" s="108" t="e">
        <f t="shared" si="64"/>
        <v>#N/A</v>
      </c>
      <c r="EJ27" s="108">
        <f t="shared" si="77"/>
        <v>1.1821696648016616E-2</v>
      </c>
      <c r="EK27" s="108">
        <f t="shared" si="65"/>
        <v>3.6842562669140488E-2</v>
      </c>
      <c r="EL27" s="108">
        <f t="shared" si="65"/>
        <v>4.2060279292320764E-2</v>
      </c>
      <c r="EN27" s="55">
        <v>14</v>
      </c>
      <c r="EO27" s="108" t="e">
        <f t="shared" si="66"/>
        <v>#N/A</v>
      </c>
      <c r="EP27" s="108" t="e">
        <f t="shared" si="66"/>
        <v>#N/A</v>
      </c>
      <c r="EQ27" s="108">
        <f t="shared" si="78"/>
        <v>4.4716690669534188E-2</v>
      </c>
      <c r="ER27" s="108">
        <f t="shared" si="67"/>
        <v>5.7499513252664648E-2</v>
      </c>
      <c r="ES27" s="108">
        <f t="shared" si="67"/>
        <v>5.8615847368740419E-2</v>
      </c>
      <c r="EV27" s="55">
        <v>14</v>
      </c>
      <c r="EW27" s="108" t="e">
        <f t="shared" si="82"/>
        <v>#N/A</v>
      </c>
      <c r="EX27" s="108" t="e">
        <f t="shared" si="82"/>
        <v>#N/A</v>
      </c>
      <c r="EY27" s="108">
        <f t="shared" si="82"/>
        <v>0.79134134559599612</v>
      </c>
      <c r="EZ27" s="108">
        <f t="shared" si="82"/>
        <v>0.79030655313495601</v>
      </c>
      <c r="FA27" s="108">
        <f t="shared" si="82"/>
        <v>0.73537009266402564</v>
      </c>
      <c r="FD27" s="55">
        <v>14</v>
      </c>
      <c r="FE27" s="65" t="e">
        <f t="shared" si="68"/>
        <v>#N/A</v>
      </c>
      <c r="FF27" s="65" t="e">
        <f t="shared" si="68"/>
        <v>#N/A</v>
      </c>
      <c r="FG27" s="65">
        <f t="shared" si="79"/>
        <v>127.53359999999999</v>
      </c>
      <c r="FH27" s="65">
        <f t="shared" si="69"/>
        <v>117.30860000000001</v>
      </c>
      <c r="FI27" s="65">
        <f t="shared" si="69"/>
        <v>84.834500000000006</v>
      </c>
      <c r="FJ27" s="65">
        <f t="shared" si="69"/>
        <v>98.12230000000001</v>
      </c>
      <c r="FL27" s="55">
        <v>14</v>
      </c>
      <c r="FM27" s="65" t="e">
        <f t="shared" si="45"/>
        <v>#N/A</v>
      </c>
      <c r="FN27" s="65" t="e">
        <f t="shared" si="58"/>
        <v>#N/A</v>
      </c>
      <c r="FO27" s="65">
        <f t="shared" si="80"/>
        <v>24.515900000000002</v>
      </c>
      <c r="FP27" s="65">
        <f t="shared" si="59"/>
        <v>17.1221</v>
      </c>
      <c r="FQ27" s="65">
        <f t="shared" si="46"/>
        <v>18.914200000000001</v>
      </c>
      <c r="FR27" s="65">
        <f t="shared" si="46"/>
        <v>18.9222</v>
      </c>
      <c r="FT27" s="55">
        <v>14</v>
      </c>
      <c r="FU27" s="57" t="e">
        <f t="shared" si="39"/>
        <v>#N/A</v>
      </c>
      <c r="FV27" s="57" t="e">
        <f t="shared" si="39"/>
        <v>#N/A</v>
      </c>
      <c r="FW27" s="57">
        <f t="shared" si="39"/>
        <v>199.32019850637178</v>
      </c>
      <c r="FX27" s="57">
        <f t="shared" si="39"/>
        <v>175.45425531914896</v>
      </c>
      <c r="FY27" s="57">
        <f t="shared" si="39"/>
        <v>136.5727477210844</v>
      </c>
      <c r="FZ27" s="57">
        <f t="shared" si="40"/>
        <v>149.1101037413321</v>
      </c>
      <c r="GB27" s="55">
        <v>14</v>
      </c>
      <c r="GC27" s="57" t="e">
        <f t="shared" si="41"/>
        <v>#N/A</v>
      </c>
      <c r="GD27" s="57" t="e">
        <f t="shared" si="41"/>
        <v>#N/A</v>
      </c>
      <c r="GE27" s="57">
        <f t="shared" si="41"/>
        <v>59.189547524607001</v>
      </c>
      <c r="GF27" s="57">
        <f t="shared" si="41"/>
        <v>53.667763395762535</v>
      </c>
      <c r="GG27" s="57">
        <f t="shared" si="41"/>
        <v>38.045345865281547</v>
      </c>
      <c r="GH27" s="57">
        <f t="shared" si="47"/>
        <v>44.703179249778749</v>
      </c>
      <c r="GJ27" s="55">
        <v>14</v>
      </c>
      <c r="GK27" s="57" t="e">
        <f t="shared" si="42"/>
        <v>#N/A</v>
      </c>
      <c r="GL27" s="57" t="e">
        <f t="shared" si="42"/>
        <v>#N/A</v>
      </c>
      <c r="GM27" s="57">
        <f t="shared" si="42"/>
        <v>7.2065999999999999</v>
      </c>
      <c r="GN27" s="57">
        <f t="shared" si="42"/>
        <v>8.5349000000000004</v>
      </c>
      <c r="GO27" s="57">
        <f t="shared" si="42"/>
        <v>6.7621000000000002</v>
      </c>
      <c r="GP27" s="57">
        <f t="shared" si="44"/>
        <v>9.3148999999999997</v>
      </c>
    </row>
    <row r="28" spans="1:198">
      <c r="A28" s="56" t="str">
        <f t="shared" si="2"/>
        <v>202046</v>
      </c>
      <c r="B28" s="20">
        <f>'[1]main port inventory'!A33</f>
        <v>44148</v>
      </c>
      <c r="C28" s="21">
        <f>'[1]main port inventory'!B33</f>
        <v>12777.7</v>
      </c>
      <c r="D28" s="21">
        <f>'[1]main port inventory'!C34</f>
        <v>2572.4</v>
      </c>
      <c r="E28" s="21">
        <f>'[1]main port inventory'!D33</f>
        <v>834.1</v>
      </c>
      <c r="F28" s="21">
        <f>'[1]main port inventory'!E33</f>
        <v>1214.42</v>
      </c>
      <c r="G28" s="79">
        <f>'[1]main port inventory'!F33</f>
        <v>1510</v>
      </c>
      <c r="H28" s="79">
        <f>'[1]main port inventory'!G33</f>
        <v>1414</v>
      </c>
      <c r="I28" s="82">
        <f>'[1]main port inventory'!H33</f>
        <v>1575</v>
      </c>
      <c r="J28" s="82">
        <f>'[1]main port inventory'!I33</f>
        <v>1253</v>
      </c>
      <c r="K28" s="11">
        <f>'[1]main port inventory'!J33</f>
        <v>855</v>
      </c>
      <c r="L28" s="82">
        <f>'[1]main port inventory'!K33</f>
        <v>980</v>
      </c>
      <c r="M28" s="79">
        <f>'[1]main port inventory'!L33</f>
        <v>462</v>
      </c>
      <c r="N28" s="21">
        <f>'[1]main port inventory'!M33</f>
        <v>652</v>
      </c>
      <c r="O28" s="11">
        <f>'[1]main port inventory'!N33</f>
        <v>229</v>
      </c>
      <c r="P28" s="85">
        <f>'[1]main port inventory'!O33</f>
        <v>540</v>
      </c>
      <c r="Q28" s="79">
        <f>'[1]main port inventory'!P33</f>
        <v>251</v>
      </c>
      <c r="R28" s="11">
        <f>'[1]main port inventory'!Q33</f>
        <v>446</v>
      </c>
      <c r="S28" s="85">
        <f>'[1]main port inventory'!R33</f>
        <v>192</v>
      </c>
      <c r="T28" s="11">
        <f>'[1]main port inventory'!S33</f>
        <v>180</v>
      </c>
      <c r="U28" s="11">
        <f>'[1]main port inventory'!T33</f>
        <v>0</v>
      </c>
      <c r="V28" s="11">
        <f>'[1]main port inventory'!U33</f>
        <v>65</v>
      </c>
      <c r="W28" s="21">
        <f>'[1]main port inventory'!V33</f>
        <v>329.8</v>
      </c>
      <c r="X28" s="11">
        <f>'[1]main port inventory'!W33</f>
        <v>0</v>
      </c>
      <c r="Y28" s="11">
        <f>'[1]main port inventory'!X33</f>
        <v>6</v>
      </c>
      <c r="Z28" s="11">
        <f>'[1]main port inventory'!Y33</f>
        <v>503</v>
      </c>
      <c r="AA28" s="21">
        <f>'[1]main port inventory'!Z33</f>
        <v>85</v>
      </c>
      <c r="AB28" s="21">
        <f>'[1]main port inventory'!AA33</f>
        <v>201</v>
      </c>
      <c r="AC28" s="11">
        <f>'[1]main port inventory'!AB33</f>
        <v>48</v>
      </c>
      <c r="AD28" s="82">
        <f>'[1]main port inventory'!AC33</f>
        <v>0</v>
      </c>
      <c r="AE28" s="21">
        <f>'[1]main port inventory'!AD33</f>
        <v>4.7</v>
      </c>
      <c r="AF28" s="21">
        <f>'[1]main port inventory'!AE33</f>
        <v>0.6</v>
      </c>
      <c r="AG28" s="11">
        <f>'[1]main port inventory'!AF33</f>
        <v>21</v>
      </c>
      <c r="AH28" s="85">
        <f>'[1]main port inventory'!AG33</f>
        <v>67.7</v>
      </c>
      <c r="AI28" s="21">
        <f>'[1]main port inventory'!AH33</f>
        <v>0</v>
      </c>
      <c r="AJ28" s="21">
        <f>'[1]main port inventory'!AI33</f>
        <v>8.4</v>
      </c>
      <c r="AK28" s="21">
        <f>'[1]main port inventory'!AJ33</f>
        <v>0</v>
      </c>
      <c r="AL28" s="79">
        <f>'[1]main port inventory'!AK33</f>
        <v>25</v>
      </c>
      <c r="AM28" s="21">
        <f>'[1]main port inventory'!AL33</f>
        <v>0</v>
      </c>
      <c r="AN28" s="11">
        <f>'[1]main port inventory'!AM33</f>
        <v>20</v>
      </c>
      <c r="AO28" s="11">
        <f>'[1]main port inventory'!AN33</f>
        <v>170</v>
      </c>
      <c r="AP28" s="85">
        <f>'[1]main port inventory'!AO33</f>
        <v>31</v>
      </c>
      <c r="AQ28" s="11">
        <f>'[1]main port inventory'!AP33</f>
        <v>0</v>
      </c>
      <c r="AR28" s="82">
        <f>'[1]main port inventory'!AQ33</f>
        <v>222</v>
      </c>
      <c r="AS28" s="11">
        <f>'[1]main port inventory'!AR33</f>
        <v>92</v>
      </c>
      <c r="AT28" s="79">
        <f>'[1]main port inventory'!AS33</f>
        <v>4</v>
      </c>
      <c r="AU28" s="79">
        <f>'[1]main port inventory'!AT33</f>
        <v>1.5</v>
      </c>
      <c r="AV28" s="21">
        <f>'[1]main port inventory'!AU33</f>
        <v>0</v>
      </c>
      <c r="AW28" s="11">
        <f>'[1]main port inventory'!AV33</f>
        <v>5</v>
      </c>
      <c r="AX28" s="21">
        <f>'[1]main port inventory'!AW33</f>
        <v>0</v>
      </c>
      <c r="AY28" s="79">
        <f>'[1]main port inventory'!AX33</f>
        <v>328</v>
      </c>
      <c r="AZ28" s="76">
        <f t="shared" si="3"/>
        <v>12777.7</v>
      </c>
      <c r="BA28" s="76">
        <f t="shared" si="4"/>
        <v>830.7</v>
      </c>
      <c r="BB28" s="76">
        <f t="shared" si="5"/>
        <v>4030</v>
      </c>
      <c r="BC28" s="76">
        <f t="shared" si="6"/>
        <v>3995.5</v>
      </c>
      <c r="BD28" s="76">
        <f t="shared" si="7"/>
        <v>2640</v>
      </c>
      <c r="BE28" s="76">
        <f t="shared" si="8"/>
        <v>1281.5</v>
      </c>
      <c r="BF28" s="21">
        <f>'[1]IO InvShip'!$L27</f>
        <v>5977.3</v>
      </c>
      <c r="BG28" s="21">
        <f>'[1]IO InvShip'!$O27</f>
        <v>4102.7</v>
      </c>
      <c r="BH28" s="107">
        <f t="shared" si="9"/>
        <v>0.20131948629252525</v>
      </c>
      <c r="BI28" s="107">
        <f t="shared" si="10"/>
        <v>6.5277788647409157E-2</v>
      </c>
      <c r="BJ28" s="107">
        <f t="shared" si="11"/>
        <v>9.5042143734787948E-2</v>
      </c>
      <c r="BK28" s="107">
        <f t="shared" si="12"/>
        <v>0.63836058132527762</v>
      </c>
      <c r="BL28" s="21">
        <f t="shared" si="13"/>
        <v>8156.7800000000007</v>
      </c>
      <c r="BM28" s="253">
        <f>VLOOKUP(B28,'removals&amp;BFF'!A:C,3,FALSE)</f>
        <v>92.11</v>
      </c>
      <c r="BN28" s="21">
        <f t="shared" si="14"/>
        <v>13872.218000217132</v>
      </c>
      <c r="BO28" s="21">
        <f>VLOOKUP(B28,removals!B:AR,43,FALSE)</f>
        <v>317.40999999999997</v>
      </c>
      <c r="BP28" s="253">
        <f t="shared" si="15"/>
        <v>40.256135597492211</v>
      </c>
      <c r="BQ28" s="21"/>
      <c r="BR28" s="20">
        <f t="shared" si="43"/>
        <v>43931</v>
      </c>
      <c r="BS28" s="55">
        <v>15</v>
      </c>
      <c r="BT28" s="64" t="e">
        <f t="shared" si="81"/>
        <v>#N/A</v>
      </c>
      <c r="BU28" s="64" t="e">
        <f t="shared" si="81"/>
        <v>#N/A</v>
      </c>
      <c r="BV28" s="64">
        <f t="shared" si="81"/>
        <v>160.4297</v>
      </c>
      <c r="BW28" s="64">
        <f t="shared" si="81"/>
        <v>141.8613</v>
      </c>
      <c r="BX28" s="64">
        <f t="shared" si="81"/>
        <v>116.09350000000001</v>
      </c>
      <c r="BY28" s="64">
        <f t="shared" si="81"/>
        <v>130.98820000000001</v>
      </c>
      <c r="CA28" s="186">
        <f t="shared" si="23"/>
        <v>15</v>
      </c>
      <c r="CB28" s="187" t="e">
        <f>BT28/removals!BE27</f>
        <v>#N/A</v>
      </c>
      <c r="CC28" s="187" t="e">
        <f>BU28/removals!BF27</f>
        <v>#N/A</v>
      </c>
      <c r="CD28" s="187">
        <f>BV28/removals!BG27</f>
        <v>8.4318194957612196</v>
      </c>
      <c r="CE28" s="187">
        <f>BW28/removals!BH27</f>
        <v>6.9923403374391873</v>
      </c>
      <c r="CF28" s="187">
        <f>BX28/removals!BI27</f>
        <v>5.4535482931458059</v>
      </c>
      <c r="CG28" s="187">
        <f>BY28/removals!BJ27</f>
        <v>6.6614218076964145</v>
      </c>
      <c r="CI28" s="55">
        <v>15</v>
      </c>
      <c r="CJ28" s="64" t="e">
        <f t="shared" si="48"/>
        <v>#N/A</v>
      </c>
      <c r="CK28" s="64" t="e">
        <f t="shared" si="48"/>
        <v>#N/A</v>
      </c>
      <c r="CL28" s="64">
        <f t="shared" si="70"/>
        <v>9.65</v>
      </c>
      <c r="CM28" s="64">
        <f t="shared" si="49"/>
        <v>8.6950000000000003</v>
      </c>
      <c r="CN28" s="64">
        <f t="shared" si="49"/>
        <v>7.85</v>
      </c>
      <c r="CO28" s="64">
        <f t="shared" si="49"/>
        <v>8.9626999999999999</v>
      </c>
      <c r="CP28" s="55">
        <v>15</v>
      </c>
      <c r="CQ28" s="64" t="e">
        <f t="shared" si="50"/>
        <v>#N/A</v>
      </c>
      <c r="CR28" s="64" t="e">
        <f t="shared" si="50"/>
        <v>#N/A</v>
      </c>
      <c r="CS28" s="64">
        <f t="shared" si="71"/>
        <v>56.84</v>
      </c>
      <c r="CT28" s="64">
        <f t="shared" si="51"/>
        <v>44.91</v>
      </c>
      <c r="CU28" s="64">
        <f t="shared" si="51"/>
        <v>37.42</v>
      </c>
      <c r="CV28" s="64">
        <f t="shared" si="51"/>
        <v>41.2</v>
      </c>
      <c r="CW28" s="55">
        <v>15</v>
      </c>
      <c r="CX28" s="64" t="e">
        <f t="shared" si="52"/>
        <v>#N/A</v>
      </c>
      <c r="CY28" s="64" t="e">
        <f t="shared" si="52"/>
        <v>#N/A</v>
      </c>
      <c r="CZ28" s="64">
        <f t="shared" si="72"/>
        <v>51.097999999999999</v>
      </c>
      <c r="DA28" s="64">
        <f t="shared" si="53"/>
        <v>45.305</v>
      </c>
      <c r="DB28" s="64">
        <f t="shared" si="53"/>
        <v>33.29</v>
      </c>
      <c r="DC28" s="64">
        <f t="shared" si="53"/>
        <v>42.013500000000001</v>
      </c>
      <c r="DD28" s="55">
        <v>15</v>
      </c>
      <c r="DE28" s="64" t="e">
        <f t="shared" si="54"/>
        <v>#N/A</v>
      </c>
      <c r="DF28" s="64" t="e">
        <f t="shared" si="54"/>
        <v>#N/A</v>
      </c>
      <c r="DG28" s="64">
        <f t="shared" si="73"/>
        <v>31.277699999999999</v>
      </c>
      <c r="DH28" s="64">
        <f t="shared" si="55"/>
        <v>31.6693</v>
      </c>
      <c r="DI28" s="64">
        <f t="shared" si="55"/>
        <v>27.485500000000002</v>
      </c>
      <c r="DJ28" s="64">
        <f t="shared" si="55"/>
        <v>28.49</v>
      </c>
      <c r="DK28" s="55">
        <v>15</v>
      </c>
      <c r="DL28" s="64" t="e">
        <f t="shared" si="56"/>
        <v>#N/A</v>
      </c>
      <c r="DM28" s="64" t="e">
        <f t="shared" si="56"/>
        <v>#N/A</v>
      </c>
      <c r="DN28" s="64">
        <f t="shared" si="74"/>
        <v>11.563999999999998</v>
      </c>
      <c r="DO28" s="64">
        <f t="shared" si="57"/>
        <v>11.282</v>
      </c>
      <c r="DP28" s="64">
        <f t="shared" si="57"/>
        <v>10.048</v>
      </c>
      <c r="DQ28" s="64">
        <f t="shared" si="57"/>
        <v>10.322000000000001</v>
      </c>
      <c r="DR28" s="55">
        <v>15</v>
      </c>
      <c r="DS28" s="64" t="e">
        <f t="shared" si="60"/>
        <v>#N/A</v>
      </c>
      <c r="DT28" s="64" t="e">
        <f t="shared" si="60"/>
        <v>#N/A</v>
      </c>
      <c r="DU28" s="64">
        <f t="shared" si="75"/>
        <v>2.3066999999999998</v>
      </c>
      <c r="DV28" s="64">
        <f t="shared" si="61"/>
        <v>5.1519000000000004</v>
      </c>
      <c r="DW28" s="64">
        <f t="shared" si="61"/>
        <v>5.1382000000000003</v>
      </c>
      <c r="DX28" s="64">
        <f t="shared" si="61"/>
        <v>5.0017000000000005</v>
      </c>
      <c r="DZ28" s="55">
        <v>15</v>
      </c>
      <c r="EA28" s="108" t="e">
        <f t="shared" si="62"/>
        <v>#N/A</v>
      </c>
      <c r="EB28" s="108" t="e">
        <f t="shared" si="62"/>
        <v>#N/A</v>
      </c>
      <c r="EC28" s="108">
        <f t="shared" si="76"/>
        <v>0.14657635088764737</v>
      </c>
      <c r="ED28" s="108">
        <f t="shared" si="63"/>
        <v>0.12522160730234391</v>
      </c>
      <c r="EE28" s="108">
        <f t="shared" si="63"/>
        <v>0.16547351918927417</v>
      </c>
      <c r="EG28" s="55">
        <v>15</v>
      </c>
      <c r="EH28" s="108" t="e">
        <f t="shared" si="64"/>
        <v>#N/A</v>
      </c>
      <c r="EI28" s="108" t="e">
        <f t="shared" si="64"/>
        <v>#N/A</v>
      </c>
      <c r="EJ28" s="108">
        <f t="shared" si="77"/>
        <v>1.4378260384454998E-2</v>
      </c>
      <c r="EK28" s="108">
        <f t="shared" si="65"/>
        <v>3.6316458399859586E-2</v>
      </c>
      <c r="EL28" s="108">
        <f t="shared" si="65"/>
        <v>4.4259153182564057E-2</v>
      </c>
      <c r="EN28" s="55">
        <v>15</v>
      </c>
      <c r="EO28" s="108" t="e">
        <f t="shared" si="66"/>
        <v>#N/A</v>
      </c>
      <c r="EP28" s="108" t="e">
        <f t="shared" si="66"/>
        <v>#N/A</v>
      </c>
      <c r="EQ28" s="108">
        <f t="shared" si="78"/>
        <v>4.1742270913677451E-2</v>
      </c>
      <c r="ER28" s="108">
        <f t="shared" si="67"/>
        <v>6.0053728536253369E-2</v>
      </c>
      <c r="ES28" s="108">
        <f t="shared" si="67"/>
        <v>5.8775900459543388E-2</v>
      </c>
      <c r="EV28" s="55">
        <v>15</v>
      </c>
      <c r="EW28" s="108" t="e">
        <f t="shared" si="82"/>
        <v>#N/A</v>
      </c>
      <c r="EX28" s="108" t="e">
        <f t="shared" si="82"/>
        <v>#N/A</v>
      </c>
      <c r="EY28" s="108">
        <f t="shared" si="82"/>
        <v>0.79730311781422025</v>
      </c>
      <c r="EZ28" s="108">
        <f t="shared" si="82"/>
        <v>0.77840820576154313</v>
      </c>
      <c r="FA28" s="108">
        <f t="shared" si="82"/>
        <v>0.73149142716861837</v>
      </c>
      <c r="FD28" s="55">
        <v>15</v>
      </c>
      <c r="FE28" s="65" t="e">
        <f t="shared" si="68"/>
        <v>#N/A</v>
      </c>
      <c r="FF28" s="65" t="e">
        <f t="shared" si="68"/>
        <v>#N/A</v>
      </c>
      <c r="FG28" s="65">
        <f t="shared" si="79"/>
        <v>127.91109999999999</v>
      </c>
      <c r="FH28" s="65">
        <f t="shared" si="69"/>
        <v>110.42599999999999</v>
      </c>
      <c r="FI28" s="65">
        <f t="shared" si="69"/>
        <v>84.921400000000006</v>
      </c>
      <c r="FJ28" s="65">
        <f t="shared" si="69"/>
        <v>98.003100000000018</v>
      </c>
      <c r="FL28" s="55">
        <v>15</v>
      </c>
      <c r="FM28" s="65" t="e">
        <f t="shared" si="45"/>
        <v>#N/A</v>
      </c>
      <c r="FN28" s="65" t="e">
        <f t="shared" si="58"/>
        <v>#N/A</v>
      </c>
      <c r="FO28" s="65">
        <f t="shared" si="80"/>
        <v>23.5152</v>
      </c>
      <c r="FP28" s="65">
        <f t="shared" si="59"/>
        <v>17.764099999999999</v>
      </c>
      <c r="FQ28" s="65">
        <f t="shared" si="46"/>
        <v>19.2104</v>
      </c>
      <c r="FR28" s="65">
        <f t="shared" si="46"/>
        <v>18.715499999999999</v>
      </c>
      <c r="FT28" s="55">
        <v>15</v>
      </c>
      <c r="FU28" s="57" t="e">
        <f t="shared" si="39"/>
        <v>#N/A</v>
      </c>
      <c r="FV28" s="57" t="e">
        <f t="shared" si="39"/>
        <v>#N/A</v>
      </c>
      <c r="FW28" s="57">
        <f t="shared" si="39"/>
        <v>195.51247989098002</v>
      </c>
      <c r="FX28" s="57">
        <f t="shared" si="39"/>
        <v>163.26539302566462</v>
      </c>
      <c r="FY28" s="57">
        <f t="shared" si="39"/>
        <v>135.75011693171189</v>
      </c>
      <c r="FZ28" s="57">
        <f t="shared" si="40"/>
        <v>150.62334808328683</v>
      </c>
      <c r="GB28" s="55">
        <v>15</v>
      </c>
      <c r="GC28" s="57" t="e">
        <f t="shared" si="41"/>
        <v>#N/A</v>
      </c>
      <c r="GD28" s="57" t="e">
        <f t="shared" si="41"/>
        <v>#N/A</v>
      </c>
      <c r="GE28" s="57">
        <f t="shared" si="41"/>
        <v>59.022736470328539</v>
      </c>
      <c r="GF28" s="57">
        <f t="shared" si="41"/>
        <v>48.94638236207431</v>
      </c>
      <c r="GG28" s="57">
        <f t="shared" si="41"/>
        <v>38.174838052020647</v>
      </c>
      <c r="GH28" s="57">
        <f t="shared" si="47"/>
        <v>46.629952653874902</v>
      </c>
      <c r="GJ28" s="55">
        <v>15</v>
      </c>
      <c r="GK28" s="57" t="e">
        <f t="shared" si="42"/>
        <v>#N/A</v>
      </c>
      <c r="GL28" s="57" t="e">
        <f t="shared" si="42"/>
        <v>#N/A</v>
      </c>
      <c r="GM28" s="57">
        <f t="shared" si="42"/>
        <v>6.6966999999999999</v>
      </c>
      <c r="GN28" s="57">
        <f t="shared" si="42"/>
        <v>8.5192999999999994</v>
      </c>
      <c r="GO28" s="57">
        <f t="shared" si="42"/>
        <v>6.8235000000000001</v>
      </c>
      <c r="GP28" s="57">
        <f t="shared" si="44"/>
        <v>9.2678999999999991</v>
      </c>
    </row>
    <row r="29" spans="1:198">
      <c r="A29" s="56" t="str">
        <f t="shared" si="2"/>
        <v>202045</v>
      </c>
      <c r="B29" s="20">
        <f>'[1]main port inventory'!A34</f>
        <v>44141</v>
      </c>
      <c r="C29" s="21">
        <f>'[1]main port inventory'!B34</f>
        <v>12811.5</v>
      </c>
      <c r="D29" s="21">
        <f>'[1]main port inventory'!C35</f>
        <v>2578.9699999999998</v>
      </c>
      <c r="E29" s="21">
        <f>'[1]main port inventory'!D34</f>
        <v>876.58</v>
      </c>
      <c r="F29" s="21">
        <f>'[1]main port inventory'!E34</f>
        <v>1207.96</v>
      </c>
      <c r="G29" s="79">
        <f>'[1]main port inventory'!F34</f>
        <v>1500</v>
      </c>
      <c r="H29" s="79">
        <f>'[1]main port inventory'!G34</f>
        <v>1420</v>
      </c>
      <c r="I29" s="82">
        <f>'[1]main port inventory'!H34</f>
        <v>1592</v>
      </c>
      <c r="J29" s="82">
        <f>'[1]main port inventory'!I34</f>
        <v>1290</v>
      </c>
      <c r="K29" s="11">
        <f>'[1]main port inventory'!J34</f>
        <v>830</v>
      </c>
      <c r="L29" s="82">
        <f>'[1]main port inventory'!K34</f>
        <v>950</v>
      </c>
      <c r="M29" s="79">
        <f>'[1]main port inventory'!L34</f>
        <v>497</v>
      </c>
      <c r="N29" s="21">
        <f>'[1]main port inventory'!M34</f>
        <v>673.3</v>
      </c>
      <c r="O29" s="11">
        <f>'[1]main port inventory'!N34</f>
        <v>231</v>
      </c>
      <c r="P29" s="85">
        <f>'[1]main port inventory'!O34</f>
        <v>535</v>
      </c>
      <c r="Q29" s="79">
        <f>'[1]main port inventory'!P34</f>
        <v>228</v>
      </c>
      <c r="R29" s="11">
        <f>'[1]main port inventory'!Q34</f>
        <v>450</v>
      </c>
      <c r="S29" s="85">
        <f>'[1]main port inventory'!R34</f>
        <v>196</v>
      </c>
      <c r="T29" s="11">
        <f>'[1]main port inventory'!S34</f>
        <v>160</v>
      </c>
      <c r="U29" s="11">
        <f>'[1]main port inventory'!T34</f>
        <v>0</v>
      </c>
      <c r="V29" s="11">
        <f>'[1]main port inventory'!U34</f>
        <v>75</v>
      </c>
      <c r="W29" s="21">
        <f>'[1]main port inventory'!V34</f>
        <v>340</v>
      </c>
      <c r="X29" s="11">
        <f>'[1]main port inventory'!W34</f>
        <v>0</v>
      </c>
      <c r="Y29" s="11">
        <f>'[1]main port inventory'!X34</f>
        <v>7</v>
      </c>
      <c r="Z29" s="11">
        <f>'[1]main port inventory'!Y34</f>
        <v>499</v>
      </c>
      <c r="AA29" s="21">
        <f>'[1]main port inventory'!Z34</f>
        <v>80</v>
      </c>
      <c r="AB29" s="21">
        <f>'[1]main port inventory'!AA34</f>
        <v>216</v>
      </c>
      <c r="AC29" s="11">
        <f>'[1]main port inventory'!AB34</f>
        <v>50</v>
      </c>
      <c r="AD29" s="82">
        <f>'[1]main port inventory'!AC34</f>
        <v>0</v>
      </c>
      <c r="AE29" s="21">
        <f>'[1]main port inventory'!AD34</f>
        <v>4.3</v>
      </c>
      <c r="AF29" s="21">
        <f>'[1]main port inventory'!AE34</f>
        <v>1.1000000000000001</v>
      </c>
      <c r="AG29" s="11">
        <f>'[1]main port inventory'!AF34</f>
        <v>22</v>
      </c>
      <c r="AH29" s="85">
        <f>'[1]main port inventory'!AG34</f>
        <v>56.2</v>
      </c>
      <c r="AI29" s="21">
        <f>'[1]main port inventory'!AH34</f>
        <v>0</v>
      </c>
      <c r="AJ29" s="21">
        <f>'[1]main port inventory'!AI34</f>
        <v>10.6</v>
      </c>
      <c r="AK29" s="21">
        <f>'[1]main port inventory'!AJ34</f>
        <v>0</v>
      </c>
      <c r="AL29" s="79">
        <f>'[1]main port inventory'!AK34</f>
        <v>25</v>
      </c>
      <c r="AM29" s="21">
        <f>'[1]main port inventory'!AL34</f>
        <v>0</v>
      </c>
      <c r="AN29" s="11">
        <f>'[1]main port inventory'!AM34</f>
        <v>19.5</v>
      </c>
      <c r="AO29" s="11">
        <f>'[1]main port inventory'!AN34</f>
        <v>170</v>
      </c>
      <c r="AP29" s="85">
        <f>'[1]main port inventory'!AO34</f>
        <v>32</v>
      </c>
      <c r="AQ29" s="11">
        <f>'[1]main port inventory'!AP34</f>
        <v>0</v>
      </c>
      <c r="AR29" s="82">
        <f>'[1]main port inventory'!AQ34</f>
        <v>214</v>
      </c>
      <c r="AS29" s="11">
        <f>'[1]main port inventory'!AR34</f>
        <v>95</v>
      </c>
      <c r="AT29" s="79">
        <f>'[1]main port inventory'!AS34</f>
        <v>3</v>
      </c>
      <c r="AU29" s="79">
        <f>'[1]main port inventory'!AT34</f>
        <v>1.5</v>
      </c>
      <c r="AV29" s="21">
        <f>'[1]main port inventory'!AU34</f>
        <v>0</v>
      </c>
      <c r="AW29" s="11">
        <f>'[1]main port inventory'!AV34</f>
        <v>5</v>
      </c>
      <c r="AX29" s="21">
        <f>'[1]main port inventory'!AW34</f>
        <v>0</v>
      </c>
      <c r="AY29" s="79">
        <f>'[1]main port inventory'!AX34</f>
        <v>333</v>
      </c>
      <c r="AZ29" s="76">
        <f t="shared" si="3"/>
        <v>12811.5</v>
      </c>
      <c r="BA29" s="76">
        <f t="shared" si="4"/>
        <v>819.2</v>
      </c>
      <c r="BB29" s="76">
        <f t="shared" si="5"/>
        <v>4046</v>
      </c>
      <c r="BC29" s="76">
        <f t="shared" si="6"/>
        <v>4007.5</v>
      </c>
      <c r="BD29" s="76">
        <f t="shared" si="7"/>
        <v>2613.5</v>
      </c>
      <c r="BE29" s="76">
        <f t="shared" si="8"/>
        <v>1325.2999999999997</v>
      </c>
      <c r="BF29" s="21">
        <f>'[1]IO InvShip'!$L28</f>
        <v>6071.8</v>
      </c>
      <c r="BG29" s="21">
        <f>'[1]IO InvShip'!$O28</f>
        <v>3956.3</v>
      </c>
      <c r="BH29" s="107">
        <f t="shared" si="9"/>
        <v>0.20130117472583225</v>
      </c>
      <c r="BI29" s="107">
        <f t="shared" si="10"/>
        <v>6.8421340202162118E-2</v>
      </c>
      <c r="BJ29" s="107">
        <f t="shared" si="11"/>
        <v>9.4287163876204977E-2</v>
      </c>
      <c r="BK29" s="107">
        <f t="shared" si="12"/>
        <v>0.63599032119580068</v>
      </c>
      <c r="BL29" s="21">
        <f t="shared" si="13"/>
        <v>8147.9900000000007</v>
      </c>
      <c r="BM29" s="253">
        <f>VLOOKUP(B29,'removals&amp;BFF'!A:C,3,FALSE)</f>
        <v>92.27</v>
      </c>
      <c r="BN29" s="21">
        <f t="shared" si="14"/>
        <v>13884.79462447166</v>
      </c>
      <c r="BO29" s="21">
        <f>VLOOKUP(B29,removals!B:AR,43,FALSE)</f>
        <v>319.86</v>
      </c>
      <c r="BP29" s="253">
        <f t="shared" si="15"/>
        <v>40.053460889138996</v>
      </c>
      <c r="BQ29" s="21"/>
      <c r="BR29" s="20">
        <f t="shared" si="43"/>
        <v>43938</v>
      </c>
      <c r="BS29" s="55">
        <v>16</v>
      </c>
      <c r="BT29" s="64" t="e">
        <f t="shared" si="81"/>
        <v>#N/A</v>
      </c>
      <c r="BU29" s="64" t="e">
        <f t="shared" si="81"/>
        <v>#N/A</v>
      </c>
      <c r="BV29" s="64">
        <f t="shared" si="81"/>
        <v>159.83180000000002</v>
      </c>
      <c r="BW29" s="64">
        <f t="shared" si="81"/>
        <v>138.3629</v>
      </c>
      <c r="BX29" s="64">
        <f t="shared" si="81"/>
        <v>116.35780000000001</v>
      </c>
      <c r="BY29" s="64">
        <f t="shared" si="81"/>
        <v>133.15370000000001</v>
      </c>
      <c r="CA29" s="186">
        <f t="shared" si="23"/>
        <v>16</v>
      </c>
      <c r="CB29" s="187" t="e">
        <f>BT29/removals!BE28</f>
        <v>#N/A</v>
      </c>
      <c r="CC29" s="187" t="e">
        <f>BU29/removals!BF28</f>
        <v>#N/A</v>
      </c>
      <c r="CD29" s="187">
        <f>BV29/removals!BG28</f>
        <v>8.2412164461540058</v>
      </c>
      <c r="CE29" s="187">
        <f>BW29/removals!BH28</f>
        <v>7.0530342806167932</v>
      </c>
      <c r="CF29" s="187">
        <f>BX29/removals!BI28</f>
        <v>5.4653708476416902</v>
      </c>
      <c r="CG29" s="187">
        <f>BY29/removals!BJ28</f>
        <v>6.5590693916958527</v>
      </c>
      <c r="CI29" s="55">
        <v>16</v>
      </c>
      <c r="CJ29" s="64" t="e">
        <f t="shared" si="48"/>
        <v>#N/A</v>
      </c>
      <c r="CK29" s="64" t="e">
        <f t="shared" si="48"/>
        <v>#N/A</v>
      </c>
      <c r="CL29" s="64">
        <f t="shared" si="70"/>
        <v>9.8000000000000007</v>
      </c>
      <c r="CM29" s="64">
        <f t="shared" si="49"/>
        <v>8.7799999999999994</v>
      </c>
      <c r="CN29" s="64">
        <f t="shared" si="49"/>
        <v>7.53</v>
      </c>
      <c r="CO29" s="64">
        <f t="shared" si="49"/>
        <v>9.81</v>
      </c>
      <c r="CP29" s="55">
        <v>16</v>
      </c>
      <c r="CQ29" s="64" t="e">
        <f t="shared" si="50"/>
        <v>#N/A</v>
      </c>
      <c r="CR29" s="64" t="e">
        <f t="shared" si="50"/>
        <v>#N/A</v>
      </c>
      <c r="CS29" s="64">
        <f t="shared" si="71"/>
        <v>56.51</v>
      </c>
      <c r="CT29" s="64">
        <f t="shared" si="51"/>
        <v>42.72</v>
      </c>
      <c r="CU29" s="64">
        <f t="shared" si="51"/>
        <v>37.99</v>
      </c>
      <c r="CV29" s="64">
        <f t="shared" si="51"/>
        <v>42.79</v>
      </c>
      <c r="CW29" s="55">
        <v>16</v>
      </c>
      <c r="CX29" s="64" t="e">
        <f t="shared" si="52"/>
        <v>#N/A</v>
      </c>
      <c r="CY29" s="64" t="e">
        <f t="shared" si="52"/>
        <v>#N/A</v>
      </c>
      <c r="CZ29" s="64">
        <f t="shared" si="72"/>
        <v>50.468999999999994</v>
      </c>
      <c r="DA29" s="64">
        <f t="shared" si="53"/>
        <v>44.808</v>
      </c>
      <c r="DB29" s="64">
        <f t="shared" si="53"/>
        <v>33.758199999999995</v>
      </c>
      <c r="DC29" s="64">
        <f t="shared" si="53"/>
        <v>42.183700000000002</v>
      </c>
      <c r="DD29" s="55">
        <v>16</v>
      </c>
      <c r="DE29" s="64" t="e">
        <f t="shared" si="54"/>
        <v>#N/A</v>
      </c>
      <c r="DF29" s="64" t="e">
        <f t="shared" si="54"/>
        <v>#N/A</v>
      </c>
      <c r="DG29" s="64">
        <f t="shared" si="73"/>
        <v>31.241800000000001</v>
      </c>
      <c r="DH29" s="64">
        <f t="shared" si="55"/>
        <v>30.734899999999996</v>
      </c>
      <c r="DI29" s="64">
        <f t="shared" si="55"/>
        <v>27.288</v>
      </c>
      <c r="DJ29" s="64">
        <f t="shared" si="55"/>
        <v>28.089000000000002</v>
      </c>
      <c r="DK29" s="55">
        <v>16</v>
      </c>
      <c r="DL29" s="64" t="e">
        <f t="shared" si="56"/>
        <v>#N/A</v>
      </c>
      <c r="DM29" s="64" t="e">
        <f t="shared" si="56"/>
        <v>#N/A</v>
      </c>
      <c r="DN29" s="64">
        <f t="shared" si="74"/>
        <v>11.810999999999996</v>
      </c>
      <c r="DO29" s="64">
        <f t="shared" si="57"/>
        <v>11.320000000000002</v>
      </c>
      <c r="DP29" s="64">
        <f t="shared" si="57"/>
        <v>9.7916000000000007</v>
      </c>
      <c r="DQ29" s="64">
        <f t="shared" si="57"/>
        <v>10.281000000000001</v>
      </c>
      <c r="DR29" s="55">
        <v>16</v>
      </c>
      <c r="DS29" s="64" t="e">
        <f t="shared" si="60"/>
        <v>#N/A</v>
      </c>
      <c r="DT29" s="64" t="e">
        <f t="shared" si="60"/>
        <v>#N/A</v>
      </c>
      <c r="DU29" s="64">
        <f t="shared" si="75"/>
        <v>2.2397</v>
      </c>
      <c r="DV29" s="64">
        <f t="shared" si="61"/>
        <v>5.4253</v>
      </c>
      <c r="DW29" s="64">
        <f t="shared" si="61"/>
        <v>5.3616999999999999</v>
      </c>
      <c r="DX29" s="64">
        <f t="shared" si="61"/>
        <v>5.0766999999999998</v>
      </c>
      <c r="DZ29" s="55">
        <v>16</v>
      </c>
      <c r="EA29" s="108" t="e">
        <f t="shared" si="62"/>
        <v>#N/A</v>
      </c>
      <c r="EB29" s="108" t="e">
        <f t="shared" si="62"/>
        <v>#N/A</v>
      </c>
      <c r="EC29" s="108">
        <f t="shared" si="76"/>
        <v>0.14691506946677696</v>
      </c>
      <c r="ED29" s="108">
        <f t="shared" si="63"/>
        <v>0.12659607452575797</v>
      </c>
      <c r="EE29" s="108">
        <f t="shared" si="63"/>
        <v>0.16786841965042307</v>
      </c>
      <c r="EG29" s="55">
        <v>16</v>
      </c>
      <c r="EH29" s="108" t="e">
        <f t="shared" si="64"/>
        <v>#N/A</v>
      </c>
      <c r="EI29" s="108" t="e">
        <f t="shared" si="64"/>
        <v>#N/A</v>
      </c>
      <c r="EJ29" s="108">
        <f t="shared" si="77"/>
        <v>1.4012856014885649E-2</v>
      </c>
      <c r="EK29" s="108">
        <f t="shared" si="65"/>
        <v>3.9210655457496191E-2</v>
      </c>
      <c r="EL29" s="108">
        <f t="shared" si="65"/>
        <v>4.607942054593675E-2</v>
      </c>
      <c r="EN29" s="55">
        <v>16</v>
      </c>
      <c r="EO29" s="108" t="e">
        <f t="shared" si="66"/>
        <v>#N/A</v>
      </c>
      <c r="EP29" s="108" t="e">
        <f t="shared" si="66"/>
        <v>#N/A</v>
      </c>
      <c r="EQ29" s="108">
        <f t="shared" si="78"/>
        <v>4.3938064890716361E-2</v>
      </c>
      <c r="ER29" s="108">
        <f t="shared" si="67"/>
        <v>6.1194149587786899E-2</v>
      </c>
      <c r="ES29" s="108">
        <f t="shared" si="67"/>
        <v>5.5633571621326629E-2</v>
      </c>
      <c r="EV29" s="55">
        <v>16</v>
      </c>
      <c r="EW29" s="108" t="e">
        <f t="shared" si="82"/>
        <v>#N/A</v>
      </c>
      <c r="EX29" s="108" t="e">
        <f t="shared" si="82"/>
        <v>#N/A</v>
      </c>
      <c r="EY29" s="108">
        <f t="shared" si="82"/>
        <v>0.79513400962762104</v>
      </c>
      <c r="EZ29" s="108">
        <f t="shared" si="82"/>
        <v>0.77299912042895891</v>
      </c>
      <c r="FA29" s="108">
        <f t="shared" si="82"/>
        <v>0.73041858818231353</v>
      </c>
      <c r="FD29" s="55">
        <v>16</v>
      </c>
      <c r="FE29" s="65" t="e">
        <f t="shared" si="68"/>
        <v>#N/A</v>
      </c>
      <c r="FF29" s="65" t="e">
        <f t="shared" si="68"/>
        <v>#N/A</v>
      </c>
      <c r="FG29" s="65">
        <f t="shared" si="79"/>
        <v>127.0877</v>
      </c>
      <c r="FH29" s="65">
        <f t="shared" si="69"/>
        <v>106.95440000000001</v>
      </c>
      <c r="FI29" s="65">
        <f t="shared" si="69"/>
        <v>84.989899999999992</v>
      </c>
      <c r="FJ29" s="65">
        <f t="shared" si="69"/>
        <v>100.6482</v>
      </c>
      <c r="FL29" s="55">
        <v>16</v>
      </c>
      <c r="FM29" s="65" t="e">
        <f t="shared" si="45"/>
        <v>#N/A</v>
      </c>
      <c r="FN29" s="65" t="e">
        <f t="shared" si="58"/>
        <v>#N/A</v>
      </c>
      <c r="FO29" s="65">
        <f t="shared" si="80"/>
        <v>23.4817</v>
      </c>
      <c r="FP29" s="65">
        <f t="shared" si="59"/>
        <v>17.516199999999998</v>
      </c>
      <c r="FQ29" s="65">
        <f t="shared" si="46"/>
        <v>19.532799999999998</v>
      </c>
      <c r="FR29" s="65">
        <f t="shared" si="46"/>
        <v>18.446199999999997</v>
      </c>
      <c r="FT29" s="55">
        <v>16</v>
      </c>
      <c r="FU29" s="57" t="e">
        <f t="shared" si="39"/>
        <v>#N/A</v>
      </c>
      <c r="FV29" s="57" t="e">
        <f t="shared" si="39"/>
        <v>#N/A</v>
      </c>
      <c r="FW29" s="57">
        <f t="shared" si="39"/>
        <v>193.96237849186167</v>
      </c>
      <c r="FX29" s="57">
        <f t="shared" si="39"/>
        <v>156.51911764705883</v>
      </c>
      <c r="FY29" s="57">
        <f t="shared" si="39"/>
        <v>134.20738177623991</v>
      </c>
      <c r="FZ29" s="57">
        <f t="shared" si="40"/>
        <v>151.37282055384563</v>
      </c>
      <c r="GB29" s="55">
        <v>16</v>
      </c>
      <c r="GC29" s="57" t="e">
        <f t="shared" si="41"/>
        <v>#N/A</v>
      </c>
      <c r="GD29" s="57" t="e">
        <f t="shared" si="41"/>
        <v>#N/A</v>
      </c>
      <c r="GE29" s="57">
        <f t="shared" si="41"/>
        <v>57.688515123078034</v>
      </c>
      <c r="GF29" s="57">
        <f t="shared" si="41"/>
        <v>49.371239964317567</v>
      </c>
      <c r="GG29" s="57">
        <f t="shared" si="41"/>
        <v>38.257595933491828</v>
      </c>
      <c r="GH29" s="57">
        <f t="shared" si="47"/>
        <v>45.913485741870971</v>
      </c>
      <c r="GJ29" s="55">
        <v>16</v>
      </c>
      <c r="GK29" s="57" t="e">
        <f t="shared" si="42"/>
        <v>#N/A</v>
      </c>
      <c r="GL29" s="57" t="e">
        <f t="shared" si="42"/>
        <v>#N/A</v>
      </c>
      <c r="GM29" s="57">
        <f t="shared" si="42"/>
        <v>7.0226999999999995</v>
      </c>
      <c r="GN29" s="57">
        <f t="shared" si="42"/>
        <v>8.4670000000000005</v>
      </c>
      <c r="GO29" s="57">
        <f t="shared" si="42"/>
        <v>6.4734000000000007</v>
      </c>
      <c r="GP29" s="57">
        <f t="shared" si="44"/>
        <v>8.9825999999999997</v>
      </c>
    </row>
    <row r="30" spans="1:198">
      <c r="A30" s="56" t="str">
        <f t="shared" si="2"/>
        <v>202044</v>
      </c>
      <c r="B30" s="20">
        <f>'[1]main port inventory'!A35</f>
        <v>44134</v>
      </c>
      <c r="C30" s="21">
        <f>'[1]main port inventory'!B35</f>
        <v>12763.25</v>
      </c>
      <c r="D30" s="21">
        <f>'[1]main port inventory'!C36</f>
        <v>2555.7399999999998</v>
      </c>
      <c r="E30" s="21">
        <f>'[1]main port inventory'!D35</f>
        <v>950.41</v>
      </c>
      <c r="F30" s="21">
        <f>'[1]main port inventory'!E35</f>
        <v>1225.3900000000001</v>
      </c>
      <c r="G30" s="79">
        <f>'[1]main port inventory'!F35</f>
        <v>1520</v>
      </c>
      <c r="H30" s="79">
        <f>'[1]main port inventory'!G35</f>
        <v>1385</v>
      </c>
      <c r="I30" s="82">
        <f>'[1]main port inventory'!H35</f>
        <v>1616</v>
      </c>
      <c r="J30" s="82">
        <f>'[1]main port inventory'!I35</f>
        <v>1389</v>
      </c>
      <c r="K30" s="11">
        <f>'[1]main port inventory'!J35</f>
        <v>810</v>
      </c>
      <c r="L30" s="82">
        <f>'[1]main port inventory'!K35</f>
        <v>930</v>
      </c>
      <c r="M30" s="79">
        <f>'[1]main port inventory'!L35</f>
        <v>512</v>
      </c>
      <c r="N30" s="21">
        <f>'[1]main port inventory'!M35</f>
        <v>657</v>
      </c>
      <c r="O30" s="11">
        <f>'[1]main port inventory'!N35</f>
        <v>216.3</v>
      </c>
      <c r="P30" s="85">
        <f>'[1]main port inventory'!O35</f>
        <v>510</v>
      </c>
      <c r="Q30" s="79">
        <f>'[1]main port inventory'!P35</f>
        <v>239</v>
      </c>
      <c r="R30" s="11">
        <f>'[1]main port inventory'!Q35</f>
        <v>481</v>
      </c>
      <c r="S30" s="85">
        <f>'[1]main port inventory'!R35</f>
        <v>158.44999999999999</v>
      </c>
      <c r="T30" s="11">
        <f>'[1]main port inventory'!S35</f>
        <v>135</v>
      </c>
      <c r="U30" s="11">
        <f>'[1]main port inventory'!T35</f>
        <v>0</v>
      </c>
      <c r="V30" s="11">
        <f>'[1]main port inventory'!U35</f>
        <v>74</v>
      </c>
      <c r="W30" s="21">
        <f>'[1]main port inventory'!V35</f>
        <v>285</v>
      </c>
      <c r="X30" s="11">
        <f>'[1]main port inventory'!W35</f>
        <v>0</v>
      </c>
      <c r="Y30" s="11">
        <f>'[1]main port inventory'!X35</f>
        <v>2</v>
      </c>
      <c r="Z30" s="11">
        <f>'[1]main port inventory'!Y35</f>
        <v>490</v>
      </c>
      <c r="AA30" s="21">
        <f>'[1]main port inventory'!Z35</f>
        <v>75</v>
      </c>
      <c r="AB30" s="21">
        <f>'[1]main port inventory'!AA35</f>
        <v>228</v>
      </c>
      <c r="AC30" s="11">
        <f>'[1]main port inventory'!AB35</f>
        <v>46</v>
      </c>
      <c r="AD30" s="82">
        <f>'[1]main port inventory'!AC35</f>
        <v>0</v>
      </c>
      <c r="AE30" s="21">
        <f>'[1]main port inventory'!AD35</f>
        <v>5.7</v>
      </c>
      <c r="AF30" s="21">
        <f>'[1]main port inventory'!AE35</f>
        <v>1.1000000000000001</v>
      </c>
      <c r="AG30" s="11">
        <f>'[1]main port inventory'!AF35</f>
        <v>18</v>
      </c>
      <c r="AH30" s="85">
        <f>'[1]main port inventory'!AG35</f>
        <v>65</v>
      </c>
      <c r="AI30" s="21">
        <f>'[1]main port inventory'!AH35</f>
        <v>0</v>
      </c>
      <c r="AJ30" s="21">
        <f>'[1]main port inventory'!AI35</f>
        <v>13.2</v>
      </c>
      <c r="AK30" s="21">
        <f>'[1]main port inventory'!AJ35</f>
        <v>0</v>
      </c>
      <c r="AL30" s="79">
        <f>'[1]main port inventory'!AK35</f>
        <v>25</v>
      </c>
      <c r="AM30" s="21">
        <f>'[1]main port inventory'!AL35</f>
        <v>0</v>
      </c>
      <c r="AN30" s="11">
        <f>'[1]main port inventory'!AM35</f>
        <v>18</v>
      </c>
      <c r="AO30" s="11">
        <f>'[1]main port inventory'!AN35</f>
        <v>170</v>
      </c>
      <c r="AP30" s="85">
        <f>'[1]main port inventory'!AO35</f>
        <v>24</v>
      </c>
      <c r="AQ30" s="11">
        <f>'[1]main port inventory'!AP35</f>
        <v>0</v>
      </c>
      <c r="AR30" s="82">
        <f>'[1]main port inventory'!AQ35</f>
        <v>217</v>
      </c>
      <c r="AS30" s="11">
        <f>'[1]main port inventory'!AR35</f>
        <v>102</v>
      </c>
      <c r="AT30" s="79">
        <f>'[1]main port inventory'!AS35</f>
        <v>6</v>
      </c>
      <c r="AU30" s="79">
        <f>'[1]main port inventory'!AT35</f>
        <v>1.5</v>
      </c>
      <c r="AV30" s="21">
        <f>'[1]main port inventory'!AU35</f>
        <v>0</v>
      </c>
      <c r="AW30" s="11">
        <f>'[1]main port inventory'!AV35</f>
        <v>5</v>
      </c>
      <c r="AX30" s="21">
        <f>'[1]main port inventory'!AW35</f>
        <v>0</v>
      </c>
      <c r="AY30" s="79">
        <f>'[1]main port inventory'!AX35</f>
        <v>333</v>
      </c>
      <c r="AZ30" s="76">
        <f t="shared" si="3"/>
        <v>12763.25</v>
      </c>
      <c r="BA30" s="76">
        <f t="shared" si="4"/>
        <v>757.45</v>
      </c>
      <c r="BB30" s="76">
        <f t="shared" si="5"/>
        <v>4152</v>
      </c>
      <c r="BC30" s="76">
        <f t="shared" si="6"/>
        <v>4021.5</v>
      </c>
      <c r="BD30" s="76">
        <f t="shared" si="7"/>
        <v>2567.3000000000002</v>
      </c>
      <c r="BE30" s="76">
        <f t="shared" si="8"/>
        <v>1265</v>
      </c>
      <c r="BF30" s="21">
        <f>'[1]IO InvShip'!$L29</f>
        <v>6030.02</v>
      </c>
      <c r="BG30" s="21">
        <f>'[1]IO InvShip'!$O29</f>
        <v>3938.95</v>
      </c>
      <c r="BH30" s="107">
        <f t="shared" si="9"/>
        <v>0.20024210134566037</v>
      </c>
      <c r="BI30" s="107">
        <f t="shared" si="10"/>
        <v>7.4464576028832774E-2</v>
      </c>
      <c r="BJ30" s="107">
        <f t="shared" si="11"/>
        <v>9.6009245294106135E-2</v>
      </c>
      <c r="BK30" s="107">
        <f t="shared" si="12"/>
        <v>0.62928407733140068</v>
      </c>
      <c r="BL30" s="21">
        <f t="shared" si="13"/>
        <v>8031.71</v>
      </c>
      <c r="BM30" s="253">
        <f>VLOOKUP(B30,'removals&amp;BFF'!A:C,3,FALSE)</f>
        <v>92.47</v>
      </c>
      <c r="BN30" s="21">
        <f t="shared" si="14"/>
        <v>13802.58462203958</v>
      </c>
      <c r="BO30" s="21">
        <f>VLOOKUP(B30,removals!B:AR,43,FALSE)</f>
        <v>313.06</v>
      </c>
      <c r="BP30" s="253">
        <f t="shared" si="15"/>
        <v>40.769341340318149</v>
      </c>
      <c r="BQ30" s="21"/>
      <c r="BR30" s="20">
        <f t="shared" si="43"/>
        <v>43945</v>
      </c>
      <c r="BS30" s="55">
        <v>17</v>
      </c>
      <c r="BT30" s="64" t="e">
        <f t="shared" si="81"/>
        <v>#N/A</v>
      </c>
      <c r="BU30" s="64" t="e">
        <f t="shared" si="81"/>
        <v>#N/A</v>
      </c>
      <c r="BV30" s="64">
        <f t="shared" si="81"/>
        <v>159.08410000000001</v>
      </c>
      <c r="BW30" s="64">
        <f t="shared" si="81"/>
        <v>134.26</v>
      </c>
      <c r="BX30" s="64">
        <f t="shared" si="81"/>
        <v>115.8536</v>
      </c>
      <c r="BY30" s="64">
        <f t="shared" si="81"/>
        <v>133.202</v>
      </c>
      <c r="CA30" s="186">
        <f t="shared" si="23"/>
        <v>17</v>
      </c>
      <c r="CB30" s="187" t="e">
        <f>BT30/removals!BE29</f>
        <v>#N/A</v>
      </c>
      <c r="CC30" s="187" t="e">
        <f>BU30/removals!BF29</f>
        <v>#N/A</v>
      </c>
      <c r="CD30" s="187">
        <f>BV30/removals!BG29</f>
        <v>8.1573223259152936</v>
      </c>
      <c r="CE30" s="187">
        <f>BW30/removals!BH29</f>
        <v>6.7718815097270761</v>
      </c>
      <c r="CF30" s="187">
        <f>BX30/removals!BI29</f>
        <v>5.4141851448909604</v>
      </c>
      <c r="CG30" s="187">
        <f>BY30/removals!BJ29</f>
        <v>6.6908780389793039</v>
      </c>
      <c r="CI30" s="55">
        <v>17</v>
      </c>
      <c r="CJ30" s="64" t="e">
        <f t="shared" si="48"/>
        <v>#N/A</v>
      </c>
      <c r="CK30" s="64" t="e">
        <f t="shared" si="48"/>
        <v>#N/A</v>
      </c>
      <c r="CL30" s="64">
        <f t="shared" si="70"/>
        <v>9.94</v>
      </c>
      <c r="CM30" s="64">
        <f t="shared" si="49"/>
        <v>8.84</v>
      </c>
      <c r="CN30" s="64">
        <f t="shared" si="49"/>
        <v>7.34</v>
      </c>
      <c r="CO30" s="64">
        <f t="shared" si="49"/>
        <v>9.702</v>
      </c>
      <c r="CP30" s="55">
        <v>17</v>
      </c>
      <c r="CQ30" s="64" t="e">
        <f t="shared" si="50"/>
        <v>#N/A</v>
      </c>
      <c r="CR30" s="64" t="e">
        <f t="shared" si="50"/>
        <v>#N/A</v>
      </c>
      <c r="CS30" s="64">
        <f t="shared" si="71"/>
        <v>55.231000000000002</v>
      </c>
      <c r="CT30" s="64">
        <f t="shared" si="51"/>
        <v>42.1</v>
      </c>
      <c r="CU30" s="64">
        <f t="shared" si="51"/>
        <v>37.42</v>
      </c>
      <c r="CV30" s="64">
        <f t="shared" si="51"/>
        <v>41.95</v>
      </c>
      <c r="CW30" s="55">
        <v>17</v>
      </c>
      <c r="CX30" s="64" t="e">
        <f t="shared" si="52"/>
        <v>#N/A</v>
      </c>
      <c r="CY30" s="64" t="e">
        <f t="shared" si="52"/>
        <v>#N/A</v>
      </c>
      <c r="CZ30" s="64">
        <f t="shared" si="72"/>
        <v>50.465000000000003</v>
      </c>
      <c r="DA30" s="64">
        <f t="shared" si="53"/>
        <v>43.18</v>
      </c>
      <c r="DB30" s="64">
        <f t="shared" si="53"/>
        <v>33.222000000000001</v>
      </c>
      <c r="DC30" s="64">
        <f t="shared" si="53"/>
        <v>43.09</v>
      </c>
      <c r="DD30" s="55">
        <v>17</v>
      </c>
      <c r="DE30" s="64" t="e">
        <f t="shared" si="54"/>
        <v>#N/A</v>
      </c>
      <c r="DF30" s="64" t="e">
        <f t="shared" si="54"/>
        <v>#N/A</v>
      </c>
      <c r="DG30" s="64">
        <f t="shared" si="73"/>
        <v>31.674100000000003</v>
      </c>
      <c r="DH30" s="64">
        <f t="shared" si="55"/>
        <v>29.447099999999999</v>
      </c>
      <c r="DI30" s="64">
        <f t="shared" si="55"/>
        <v>27.997</v>
      </c>
      <c r="DJ30" s="64">
        <f t="shared" si="55"/>
        <v>28.449000000000002</v>
      </c>
      <c r="DK30" s="55">
        <v>17</v>
      </c>
      <c r="DL30" s="64" t="e">
        <f t="shared" si="56"/>
        <v>#N/A</v>
      </c>
      <c r="DM30" s="64" t="e">
        <f t="shared" si="56"/>
        <v>#N/A</v>
      </c>
      <c r="DN30" s="64">
        <f t="shared" si="74"/>
        <v>11.774000000000001</v>
      </c>
      <c r="DO30" s="64">
        <f t="shared" si="57"/>
        <v>10.698</v>
      </c>
      <c r="DP30" s="64">
        <f t="shared" si="57"/>
        <v>9.8746000000000009</v>
      </c>
      <c r="DQ30" s="64">
        <f t="shared" si="57"/>
        <v>10.011000000000001</v>
      </c>
      <c r="DR30" s="55">
        <v>17</v>
      </c>
      <c r="DS30" s="64" t="e">
        <f t="shared" si="60"/>
        <v>#N/A</v>
      </c>
      <c r="DT30" s="64" t="e">
        <f t="shared" si="60"/>
        <v>#N/A</v>
      </c>
      <c r="DU30" s="64">
        <f t="shared" si="75"/>
        <v>2.2157</v>
      </c>
      <c r="DV30" s="64">
        <f t="shared" si="61"/>
        <v>5.7594000000000003</v>
      </c>
      <c r="DW30" s="64">
        <f t="shared" si="61"/>
        <v>5.4992999999999999</v>
      </c>
      <c r="DX30" s="64">
        <f t="shared" si="61"/>
        <v>4.8762999999999996</v>
      </c>
      <c r="DZ30" s="55">
        <v>17</v>
      </c>
      <c r="EA30" s="108" t="e">
        <f t="shared" si="62"/>
        <v>#N/A</v>
      </c>
      <c r="EB30" s="108" t="e">
        <f t="shared" si="62"/>
        <v>#N/A</v>
      </c>
      <c r="EC30" s="108">
        <f t="shared" si="76"/>
        <v>0.14639929446123151</v>
      </c>
      <c r="ED30" s="108">
        <f t="shared" si="63"/>
        <v>0.12603158051541785</v>
      </c>
      <c r="EE30" s="108">
        <f t="shared" si="63"/>
        <v>0.17305288743724839</v>
      </c>
      <c r="EG30" s="55">
        <v>17</v>
      </c>
      <c r="EH30" s="108" t="e">
        <f t="shared" si="64"/>
        <v>#N/A</v>
      </c>
      <c r="EI30" s="108" t="e">
        <f t="shared" si="64"/>
        <v>#N/A</v>
      </c>
      <c r="EJ30" s="108">
        <f t="shared" si="77"/>
        <v>1.3927853254976455E-2</v>
      </c>
      <c r="EK30" s="108">
        <f t="shared" si="65"/>
        <v>4.2897363324892003E-2</v>
      </c>
      <c r="EL30" s="108">
        <f t="shared" si="65"/>
        <v>4.7467666088926018E-2</v>
      </c>
      <c r="EN30" s="55">
        <v>17</v>
      </c>
      <c r="EO30" s="108" t="e">
        <f t="shared" si="66"/>
        <v>#N/A</v>
      </c>
      <c r="EP30" s="108" t="e">
        <f t="shared" si="66"/>
        <v>#N/A</v>
      </c>
      <c r="EQ30" s="108">
        <f t="shared" si="78"/>
        <v>4.2824518603681951E-2</v>
      </c>
      <c r="ER30" s="108">
        <f t="shared" si="67"/>
        <v>6.0164605988380755E-2</v>
      </c>
      <c r="ES30" s="108">
        <f t="shared" si="67"/>
        <v>5.5585670190654413E-2</v>
      </c>
      <c r="EV30" s="55">
        <v>17</v>
      </c>
      <c r="EW30" s="108" t="e">
        <f t="shared" si="82"/>
        <v>#N/A</v>
      </c>
      <c r="EX30" s="108" t="e">
        <f t="shared" si="82"/>
        <v>#N/A</v>
      </c>
      <c r="EY30" s="108">
        <f t="shared" si="82"/>
        <v>0.7968483336801101</v>
      </c>
      <c r="EZ30" s="108">
        <f t="shared" si="82"/>
        <v>0.77090645017130943</v>
      </c>
      <c r="FA30" s="108">
        <f t="shared" si="82"/>
        <v>0.7238937762831712</v>
      </c>
      <c r="FD30" s="55">
        <v>17</v>
      </c>
      <c r="FE30" s="65" t="e">
        <f t="shared" si="68"/>
        <v>#N/A</v>
      </c>
      <c r="FF30" s="65" t="e">
        <f t="shared" si="68"/>
        <v>#N/A</v>
      </c>
      <c r="FG30" s="65">
        <f t="shared" si="79"/>
        <v>126.7659</v>
      </c>
      <c r="FH30" s="65">
        <f t="shared" si="69"/>
        <v>103.50189999999999</v>
      </c>
      <c r="FI30" s="65">
        <f t="shared" si="69"/>
        <v>83.865700000000004</v>
      </c>
      <c r="FJ30" s="65">
        <f t="shared" si="69"/>
        <v>99.914100000000019</v>
      </c>
      <c r="FL30" s="55">
        <v>17</v>
      </c>
      <c r="FM30" s="65" t="e">
        <f t="shared" si="45"/>
        <v>#N/A</v>
      </c>
      <c r="FN30" s="65" t="e">
        <f t="shared" si="58"/>
        <v>#N/A</v>
      </c>
      <c r="FO30" s="65">
        <f t="shared" si="80"/>
        <v>23.2898</v>
      </c>
      <c r="FP30" s="65">
        <f t="shared" si="59"/>
        <v>16.920999999999999</v>
      </c>
      <c r="FQ30" s="65">
        <f t="shared" si="46"/>
        <v>20.0488</v>
      </c>
      <c r="FR30" s="65">
        <f t="shared" si="46"/>
        <v>19.332999999999998</v>
      </c>
      <c r="FT30" s="55">
        <v>17</v>
      </c>
      <c r="FU30" s="57" t="e">
        <f t="shared" si="39"/>
        <v>#N/A</v>
      </c>
      <c r="FV30" s="57" t="e">
        <f t="shared" si="39"/>
        <v>#N/A</v>
      </c>
      <c r="FW30" s="57">
        <f t="shared" si="39"/>
        <v>195.17512739002007</v>
      </c>
      <c r="FX30" s="57">
        <f t="shared" si="39"/>
        <v>150.97267513774878</v>
      </c>
      <c r="FY30" s="57">
        <f t="shared" si="39"/>
        <v>132.78349570200572</v>
      </c>
      <c r="FZ30" s="57">
        <f t="shared" si="40"/>
        <v>149.72560709066914</v>
      </c>
      <c r="GB30" s="55">
        <v>17</v>
      </c>
      <c r="GC30" s="57" t="e">
        <f t="shared" si="41"/>
        <v>#N/A</v>
      </c>
      <c r="GD30" s="57" t="e">
        <f t="shared" si="41"/>
        <v>#N/A</v>
      </c>
      <c r="GE30" s="57">
        <f t="shared" si="41"/>
        <v>57.101256281407053</v>
      </c>
      <c r="GF30" s="57">
        <f t="shared" si="41"/>
        <v>47.403170568089543</v>
      </c>
      <c r="GG30" s="57">
        <f t="shared" si="41"/>
        <v>37.899296014236725</v>
      </c>
      <c r="GH30" s="57">
        <f t="shared" si="47"/>
        <v>46.836146272855139</v>
      </c>
      <c r="GJ30" s="55">
        <v>17</v>
      </c>
      <c r="GK30" s="57" t="e">
        <f t="shared" si="42"/>
        <v>#N/A</v>
      </c>
      <c r="GL30" s="57" t="e">
        <f t="shared" si="42"/>
        <v>#N/A</v>
      </c>
      <c r="GM30" s="57">
        <f t="shared" si="42"/>
        <v>6.8126999999999995</v>
      </c>
      <c r="GN30" s="57">
        <f t="shared" si="42"/>
        <v>8.0777000000000001</v>
      </c>
      <c r="GO30" s="57">
        <f t="shared" si="42"/>
        <v>6.4398</v>
      </c>
      <c r="GP30" s="57">
        <f t="shared" si="44"/>
        <v>9.0785999999999998</v>
      </c>
    </row>
    <row r="31" spans="1:198">
      <c r="A31" s="56" t="str">
        <f t="shared" si="2"/>
        <v>202043</v>
      </c>
      <c r="B31" s="20">
        <f>'[1]main port inventory'!A36</f>
        <v>44127</v>
      </c>
      <c r="C31" s="21">
        <f>'[1]main port inventory'!B36</f>
        <v>12415.58</v>
      </c>
      <c r="D31" s="21">
        <f>'[1]main port inventory'!C37</f>
        <v>2526.9</v>
      </c>
      <c r="E31" s="21">
        <f>'[1]main port inventory'!D36</f>
        <v>976.96</v>
      </c>
      <c r="F31" s="21">
        <f>'[1]main port inventory'!E36</f>
        <v>1208.1400000000001</v>
      </c>
      <c r="G31" s="79">
        <f>'[1]main port inventory'!F36</f>
        <v>1450</v>
      </c>
      <c r="H31" s="79">
        <f>'[1]main port inventory'!G36</f>
        <v>1402</v>
      </c>
      <c r="I31" s="82">
        <f>'[1]main port inventory'!H36</f>
        <v>1577</v>
      </c>
      <c r="J31" s="82">
        <f>'[1]main port inventory'!I36</f>
        <v>1385</v>
      </c>
      <c r="K31" s="11">
        <f>'[1]main port inventory'!J36</f>
        <v>798</v>
      </c>
      <c r="L31" s="82">
        <f>'[1]main port inventory'!K36</f>
        <v>895</v>
      </c>
      <c r="M31" s="79">
        <f>'[1]main port inventory'!L36</f>
        <v>459</v>
      </c>
      <c r="N31" s="21">
        <f>'[1]main port inventory'!M36</f>
        <v>626</v>
      </c>
      <c r="O31" s="11">
        <f>'[1]main port inventory'!N36</f>
        <v>216</v>
      </c>
      <c r="P31" s="85">
        <f>'[1]main port inventory'!O36</f>
        <v>480</v>
      </c>
      <c r="Q31" s="79">
        <f>'[1]main port inventory'!P36</f>
        <v>222</v>
      </c>
      <c r="R31" s="11">
        <f>'[1]main port inventory'!Q36</f>
        <v>500</v>
      </c>
      <c r="S31" s="85">
        <f>'[1]main port inventory'!R36</f>
        <v>156.38</v>
      </c>
      <c r="T31" s="11">
        <f>'[1]main port inventory'!S36</f>
        <v>110</v>
      </c>
      <c r="U31" s="11">
        <f>'[1]main port inventory'!T36</f>
        <v>0</v>
      </c>
      <c r="V31" s="11">
        <f>'[1]main port inventory'!U36</f>
        <v>78.8</v>
      </c>
      <c r="W31" s="21">
        <f>'[1]main port inventory'!V36</f>
        <v>297</v>
      </c>
      <c r="X31" s="11">
        <f>'[1]main port inventory'!W36</f>
        <v>0</v>
      </c>
      <c r="Y31" s="11">
        <f>'[1]main port inventory'!X36</f>
        <v>2.2000000000000002</v>
      </c>
      <c r="Z31" s="11">
        <f>'[1]main port inventory'!Y36</f>
        <v>470</v>
      </c>
      <c r="AA31" s="21">
        <f>'[1]main port inventory'!Z36</f>
        <v>54</v>
      </c>
      <c r="AB31" s="21">
        <f>'[1]main port inventory'!AA36</f>
        <v>214</v>
      </c>
      <c r="AC31" s="11">
        <f>'[1]main port inventory'!AB36</f>
        <v>37.5</v>
      </c>
      <c r="AD31" s="82">
        <f>'[1]main port inventory'!AC36</f>
        <v>0</v>
      </c>
      <c r="AE31" s="21">
        <f>'[1]main port inventory'!AD36</f>
        <v>7.3</v>
      </c>
      <c r="AF31" s="21">
        <f>'[1]main port inventory'!AE36</f>
        <v>1.1000000000000001</v>
      </c>
      <c r="AG31" s="11">
        <f>'[1]main port inventory'!AF36</f>
        <v>18</v>
      </c>
      <c r="AH31" s="85">
        <f>'[1]main port inventory'!AG36</f>
        <v>74.900000000000006</v>
      </c>
      <c r="AI31" s="21">
        <f>'[1]main port inventory'!AH36</f>
        <v>0</v>
      </c>
      <c r="AJ31" s="21">
        <f>'[1]main port inventory'!AI36</f>
        <v>15</v>
      </c>
      <c r="AK31" s="21">
        <f>'[1]main port inventory'!AJ36</f>
        <v>0</v>
      </c>
      <c r="AL31" s="79">
        <f>'[1]main port inventory'!AK36</f>
        <v>25</v>
      </c>
      <c r="AM31" s="21">
        <f>'[1]main port inventory'!AL36</f>
        <v>0</v>
      </c>
      <c r="AN31" s="11">
        <f>'[1]main port inventory'!AM36</f>
        <v>19</v>
      </c>
      <c r="AO31" s="11">
        <f>'[1]main port inventory'!AN36</f>
        <v>170</v>
      </c>
      <c r="AP31" s="85">
        <f>'[1]main port inventory'!AO36</f>
        <v>38</v>
      </c>
      <c r="AQ31" s="11">
        <f>'[1]main port inventory'!AP36</f>
        <v>0</v>
      </c>
      <c r="AR31" s="82">
        <f>'[1]main port inventory'!AQ36</f>
        <v>200</v>
      </c>
      <c r="AS31" s="11">
        <f>'[1]main port inventory'!AR36</f>
        <v>90</v>
      </c>
      <c r="AT31" s="79">
        <f>'[1]main port inventory'!AS36</f>
        <v>5</v>
      </c>
      <c r="AU31" s="79">
        <f>'[1]main port inventory'!AT36</f>
        <v>1.5</v>
      </c>
      <c r="AV31" s="21">
        <f>'[1]main port inventory'!AU36</f>
        <v>0</v>
      </c>
      <c r="AW31" s="11">
        <f>'[1]main port inventory'!AV36</f>
        <v>5</v>
      </c>
      <c r="AX31" s="21">
        <f>'[1]main port inventory'!AW36</f>
        <v>0</v>
      </c>
      <c r="AY31" s="79">
        <f>'[1]main port inventory'!AX36</f>
        <v>315.89999999999998</v>
      </c>
      <c r="AZ31" s="76">
        <f t="shared" si="3"/>
        <v>12415.58</v>
      </c>
      <c r="BA31" s="76">
        <f t="shared" si="4"/>
        <v>749.28</v>
      </c>
      <c r="BB31" s="76">
        <f t="shared" si="5"/>
        <v>4057</v>
      </c>
      <c r="BC31" s="76">
        <f t="shared" si="6"/>
        <v>3880.4</v>
      </c>
      <c r="BD31" s="76">
        <f t="shared" si="7"/>
        <v>2514.5</v>
      </c>
      <c r="BE31" s="76">
        <f t="shared" si="8"/>
        <v>1214.3999999999999</v>
      </c>
      <c r="BF31" s="21">
        <f>'[1]IO InvShip'!$L30</f>
        <v>5858.12</v>
      </c>
      <c r="BG31" s="21">
        <f>'[1]IO InvShip'!$O30</f>
        <v>3700.38</v>
      </c>
      <c r="BH31" s="107">
        <f t="shared" si="9"/>
        <v>0.20352653681906122</v>
      </c>
      <c r="BI31" s="107">
        <f t="shared" si="10"/>
        <v>7.8688228822173439E-2</v>
      </c>
      <c r="BJ31" s="107">
        <f t="shared" si="11"/>
        <v>9.7308381887918252E-2</v>
      </c>
      <c r="BK31" s="107">
        <f t="shared" si="12"/>
        <v>0.62047685247084705</v>
      </c>
      <c r="BL31" s="21">
        <f t="shared" si="13"/>
        <v>7703.5800000000008</v>
      </c>
      <c r="BM31" s="253">
        <f>VLOOKUP(B31,'removals&amp;BFF'!A:C,3,FALSE)</f>
        <v>92.34</v>
      </c>
      <c r="BN31" s="21">
        <f t="shared" si="14"/>
        <v>13445.505739657787</v>
      </c>
      <c r="BO31" s="21">
        <f>VLOOKUP(B31,removals!B:AR,43,FALSE)</f>
        <v>308.29000000000008</v>
      </c>
      <c r="BP31" s="253">
        <f t="shared" si="15"/>
        <v>40.272405851633195</v>
      </c>
      <c r="BQ31" s="21"/>
      <c r="BR31" s="20">
        <f t="shared" si="43"/>
        <v>43952</v>
      </c>
      <c r="BS31" s="55">
        <v>18</v>
      </c>
      <c r="BT31" s="64" t="e">
        <f t="shared" si="81"/>
        <v>#N/A</v>
      </c>
      <c r="BU31" s="64" t="e">
        <f t="shared" si="81"/>
        <v>#N/A</v>
      </c>
      <c r="BV31" s="64">
        <f t="shared" si="81"/>
        <v>160.15989999999999</v>
      </c>
      <c r="BW31" s="64">
        <f t="shared" si="81"/>
        <v>134.37479999999999</v>
      </c>
      <c r="BX31" s="64">
        <f t="shared" si="81"/>
        <v>113.9803</v>
      </c>
      <c r="BY31" s="64">
        <f t="shared" si="81"/>
        <v>130.26689999999999</v>
      </c>
      <c r="CA31" s="186">
        <f t="shared" si="23"/>
        <v>18</v>
      </c>
      <c r="CB31" s="187" t="e">
        <f>BT31/removals!BE30</f>
        <v>#N/A</v>
      </c>
      <c r="CC31" s="187" t="e">
        <f>BU31/removals!BF30</f>
        <v>#N/A</v>
      </c>
      <c r="CD31" s="187">
        <f>BV31/removals!BG30</f>
        <v>8.5242672457381286</v>
      </c>
      <c r="CE31" s="187">
        <f>BW31/removals!BH30</f>
        <v>6.5556997472850194</v>
      </c>
      <c r="CF31" s="187">
        <f>BX31/removals!BI30</f>
        <v>5.1134943315642358</v>
      </c>
      <c r="CG31" s="187">
        <f>BY31/removals!BJ30</f>
        <v>6.1328622274113966</v>
      </c>
      <c r="CI31" s="55">
        <v>18</v>
      </c>
      <c r="CJ31" s="64" t="e">
        <f t="shared" si="48"/>
        <v>#N/A</v>
      </c>
      <c r="CK31" s="64" t="e">
        <f t="shared" si="48"/>
        <v>#N/A</v>
      </c>
      <c r="CL31" s="64">
        <f t="shared" si="70"/>
        <v>9.5629999999999988</v>
      </c>
      <c r="CM31" s="64">
        <f t="shared" si="49"/>
        <v>8.7799999999999994</v>
      </c>
      <c r="CN31" s="64">
        <f t="shared" si="49"/>
        <v>7.58</v>
      </c>
      <c r="CO31" s="64">
        <f t="shared" si="49"/>
        <v>10.255999999999998</v>
      </c>
      <c r="CP31" s="55">
        <v>18</v>
      </c>
      <c r="CQ31" s="64" t="e">
        <f t="shared" si="50"/>
        <v>#N/A</v>
      </c>
      <c r="CR31" s="64" t="e">
        <f t="shared" si="50"/>
        <v>#N/A</v>
      </c>
      <c r="CS31" s="64">
        <f t="shared" si="71"/>
        <v>55.07</v>
      </c>
      <c r="CT31" s="64">
        <f t="shared" si="51"/>
        <v>42.09</v>
      </c>
      <c r="CU31" s="64">
        <f t="shared" si="51"/>
        <v>36.85</v>
      </c>
      <c r="CV31" s="64">
        <f t="shared" si="51"/>
        <v>40.72</v>
      </c>
      <c r="CW31" s="55">
        <v>18</v>
      </c>
      <c r="CX31" s="64" t="e">
        <f t="shared" si="52"/>
        <v>#N/A</v>
      </c>
      <c r="CY31" s="64" t="e">
        <f t="shared" si="52"/>
        <v>#N/A</v>
      </c>
      <c r="CZ31" s="64">
        <f t="shared" si="72"/>
        <v>51.823999999999998</v>
      </c>
      <c r="DA31" s="64">
        <f t="shared" si="53"/>
        <v>42.533000000000001</v>
      </c>
      <c r="DB31" s="64">
        <f t="shared" si="53"/>
        <v>32.101999999999997</v>
      </c>
      <c r="DC31" s="64">
        <f t="shared" si="53"/>
        <v>41.978900000000003</v>
      </c>
      <c r="DD31" s="55">
        <v>18</v>
      </c>
      <c r="DE31" s="64" t="e">
        <f t="shared" si="54"/>
        <v>#N/A</v>
      </c>
      <c r="DF31" s="64" t="e">
        <f t="shared" si="54"/>
        <v>#N/A</v>
      </c>
      <c r="DG31" s="64">
        <f t="shared" si="73"/>
        <v>32.127900000000004</v>
      </c>
      <c r="DH31" s="64">
        <f t="shared" si="55"/>
        <v>29.6508</v>
      </c>
      <c r="DI31" s="64">
        <f t="shared" si="55"/>
        <v>28.182700000000001</v>
      </c>
      <c r="DJ31" s="64">
        <f t="shared" si="55"/>
        <v>27.015999999999998</v>
      </c>
      <c r="DK31" s="55">
        <v>18</v>
      </c>
      <c r="DL31" s="64" t="e">
        <f t="shared" si="56"/>
        <v>#N/A</v>
      </c>
      <c r="DM31" s="64" t="e">
        <f t="shared" si="56"/>
        <v>#N/A</v>
      </c>
      <c r="DN31" s="64">
        <f t="shared" si="74"/>
        <v>11.574999999999999</v>
      </c>
      <c r="DO31" s="64">
        <f t="shared" si="57"/>
        <v>11.321</v>
      </c>
      <c r="DP31" s="64">
        <f t="shared" si="57"/>
        <v>9.2655999999999992</v>
      </c>
      <c r="DQ31" s="64">
        <f t="shared" si="57"/>
        <v>10.295999999999999</v>
      </c>
      <c r="DR31" s="55">
        <v>18</v>
      </c>
      <c r="DS31" s="64" t="e">
        <f t="shared" si="60"/>
        <v>#N/A</v>
      </c>
      <c r="DT31" s="64" t="e">
        <f t="shared" si="60"/>
        <v>#N/A</v>
      </c>
      <c r="DU31" s="64">
        <f t="shared" si="75"/>
        <v>2.4529000000000001</v>
      </c>
      <c r="DV31" s="64">
        <f t="shared" si="61"/>
        <v>5.8360000000000003</v>
      </c>
      <c r="DW31" s="64">
        <f t="shared" si="61"/>
        <v>5.7805999999999997</v>
      </c>
      <c r="DX31" s="64">
        <f t="shared" si="61"/>
        <v>4.5198</v>
      </c>
      <c r="DZ31" s="55">
        <v>18</v>
      </c>
      <c r="EA31" s="108" t="e">
        <f t="shared" si="62"/>
        <v>#N/A</v>
      </c>
      <c r="EB31" s="108" t="e">
        <f t="shared" si="62"/>
        <v>#N/A</v>
      </c>
      <c r="EC31" s="108">
        <f t="shared" si="76"/>
        <v>0.14169214641118033</v>
      </c>
      <c r="ED31" s="108">
        <f t="shared" si="63"/>
        <v>0.12102566850332057</v>
      </c>
      <c r="EE31" s="108">
        <f t="shared" si="63"/>
        <v>0.17711920393260938</v>
      </c>
      <c r="EG31" s="55">
        <v>18</v>
      </c>
      <c r="EH31" s="108" t="e">
        <f t="shared" si="64"/>
        <v>#N/A</v>
      </c>
      <c r="EI31" s="108" t="e">
        <f t="shared" si="64"/>
        <v>#N/A</v>
      </c>
      <c r="EJ31" s="108">
        <f t="shared" si="77"/>
        <v>1.5315319252821711E-2</v>
      </c>
      <c r="EK31" s="108">
        <f t="shared" si="65"/>
        <v>4.343076231555322E-2</v>
      </c>
      <c r="EL31" s="108">
        <f t="shared" si="65"/>
        <v>5.0715781586818068E-2</v>
      </c>
      <c r="EN31" s="55">
        <v>18</v>
      </c>
      <c r="EO31" s="108" t="e">
        <f t="shared" si="66"/>
        <v>#N/A</v>
      </c>
      <c r="EP31" s="108" t="e">
        <f t="shared" si="66"/>
        <v>#N/A</v>
      </c>
      <c r="EQ31" s="108">
        <f t="shared" si="78"/>
        <v>4.4885767286318233E-2</v>
      </c>
      <c r="ER31" s="108">
        <f t="shared" si="67"/>
        <v>6.1678975522196124E-2</v>
      </c>
      <c r="ES31" s="108">
        <f t="shared" si="67"/>
        <v>5.6653649797377262E-2</v>
      </c>
      <c r="EV31" s="55">
        <v>18</v>
      </c>
      <c r="EW31" s="108" t="e">
        <f t="shared" si="82"/>
        <v>#N/A</v>
      </c>
      <c r="EX31" s="108" t="e">
        <f t="shared" si="82"/>
        <v>#N/A</v>
      </c>
      <c r="EY31" s="108">
        <f t="shared" si="82"/>
        <v>0.79810676704967976</v>
      </c>
      <c r="EZ31" s="108">
        <f t="shared" si="82"/>
        <v>0.77386459365893012</v>
      </c>
      <c r="FA31" s="108">
        <f t="shared" si="82"/>
        <v>0.71551136468319532</v>
      </c>
      <c r="FD31" s="55">
        <v>18</v>
      </c>
      <c r="FE31" s="65" t="e">
        <f t="shared" si="68"/>
        <v>#N/A</v>
      </c>
      <c r="FF31" s="65" t="e">
        <f t="shared" si="68"/>
        <v>#N/A</v>
      </c>
      <c r="FG31" s="65">
        <f t="shared" si="79"/>
        <v>127.82469999999999</v>
      </c>
      <c r="FH31" s="65">
        <f t="shared" si="69"/>
        <v>103.9879</v>
      </c>
      <c r="FI31" s="65">
        <f t="shared" si="69"/>
        <v>81.554200000000023</v>
      </c>
      <c r="FJ31" s="65">
        <f t="shared" si="69"/>
        <v>97.336900000000028</v>
      </c>
      <c r="FL31" s="55">
        <v>18</v>
      </c>
      <c r="FM31" s="65" t="e">
        <f t="shared" si="45"/>
        <v>#N/A</v>
      </c>
      <c r="FN31" s="65" t="e">
        <f t="shared" si="58"/>
        <v>#N/A</v>
      </c>
      <c r="FO31" s="65">
        <f t="shared" si="80"/>
        <v>22.6934</v>
      </c>
      <c r="FP31" s="65">
        <f t="shared" si="59"/>
        <v>16.262799999999999</v>
      </c>
      <c r="FQ31" s="65">
        <f t="shared" si="46"/>
        <v>20.188099999999999</v>
      </c>
      <c r="FR31" s="65">
        <f t="shared" si="46"/>
        <v>19.5198</v>
      </c>
      <c r="FT31" s="55">
        <v>18</v>
      </c>
      <c r="FU31" s="57" t="e">
        <f t="shared" si="39"/>
        <v>#N/A</v>
      </c>
      <c r="FV31" s="57" t="e">
        <f t="shared" si="39"/>
        <v>#N/A</v>
      </c>
      <c r="FW31" s="57">
        <f t="shared" si="39"/>
        <v>195.50986432685832</v>
      </c>
      <c r="FX31" s="57">
        <f t="shared" si="39"/>
        <v>150.35783820073848</v>
      </c>
      <c r="FY31" s="57">
        <f t="shared" si="39"/>
        <v>128.68951112114712</v>
      </c>
      <c r="FZ31" s="57">
        <f t="shared" si="40"/>
        <v>144.94380202752825</v>
      </c>
      <c r="GB31" s="55">
        <v>18</v>
      </c>
      <c r="GC31" s="57" t="e">
        <f t="shared" si="41"/>
        <v>#N/A</v>
      </c>
      <c r="GD31" s="57" t="e">
        <f t="shared" si="41"/>
        <v>#N/A</v>
      </c>
      <c r="GE31" s="57">
        <f t="shared" si="41"/>
        <v>59.669870720166905</v>
      </c>
      <c r="GF31" s="57">
        <f t="shared" si="41"/>
        <v>45.889898230995144</v>
      </c>
      <c r="GG31" s="57">
        <f t="shared" si="41"/>
        <v>35.794460320949653</v>
      </c>
      <c r="GH31" s="57">
        <f t="shared" si="47"/>
        <v>42.930035591879779</v>
      </c>
      <c r="GJ31" s="55">
        <v>18</v>
      </c>
      <c r="GK31" s="57" t="e">
        <f t="shared" si="42"/>
        <v>#N/A</v>
      </c>
      <c r="GL31" s="57" t="e">
        <f t="shared" si="42"/>
        <v>#N/A</v>
      </c>
      <c r="GM31" s="57">
        <f t="shared" si="42"/>
        <v>7.1889000000000003</v>
      </c>
      <c r="GN31" s="57">
        <f t="shared" si="42"/>
        <v>8.2881</v>
      </c>
      <c r="GO31" s="57">
        <f t="shared" si="42"/>
        <v>6.4573999999999998</v>
      </c>
      <c r="GP31" s="57">
        <f t="shared" si="44"/>
        <v>8.8903999999999996</v>
      </c>
    </row>
    <row r="32" spans="1:198">
      <c r="A32" s="56" t="str">
        <f t="shared" si="2"/>
        <v>202042</v>
      </c>
      <c r="B32" s="20">
        <f>'[1]main port inventory'!A37</f>
        <v>44120</v>
      </c>
      <c r="C32" s="21">
        <f>'[1]main port inventory'!B37</f>
        <v>12238.52</v>
      </c>
      <c r="D32" s="21">
        <f>'[1]main port inventory'!C38</f>
        <v>2539.56</v>
      </c>
      <c r="E32" s="21">
        <f>'[1]main port inventory'!D37</f>
        <v>989.07</v>
      </c>
      <c r="F32" s="21">
        <f>'[1]main port inventory'!E37</f>
        <v>1217.5999999999999</v>
      </c>
      <c r="G32" s="79">
        <f>'[1]main port inventory'!F37</f>
        <v>1370</v>
      </c>
      <c r="H32" s="79">
        <f>'[1]main port inventory'!G37</f>
        <v>1351</v>
      </c>
      <c r="I32" s="82">
        <f>'[1]main port inventory'!H37</f>
        <v>1498</v>
      </c>
      <c r="J32" s="82">
        <f>'[1]main port inventory'!I37</f>
        <v>1413</v>
      </c>
      <c r="K32" s="11">
        <f>'[1]main port inventory'!J37</f>
        <v>785</v>
      </c>
      <c r="L32" s="82">
        <f>'[1]main port inventory'!K37</f>
        <v>920</v>
      </c>
      <c r="M32" s="79">
        <f>'[1]main port inventory'!L37</f>
        <v>461</v>
      </c>
      <c r="N32" s="21">
        <f>'[1]main port inventory'!M37</f>
        <v>606</v>
      </c>
      <c r="O32" s="11">
        <f>'[1]main port inventory'!N37</f>
        <v>196.5</v>
      </c>
      <c r="P32" s="85">
        <f>'[1]main port inventory'!O37</f>
        <v>470</v>
      </c>
      <c r="Q32" s="79">
        <f>'[1]main port inventory'!P37</f>
        <v>217</v>
      </c>
      <c r="R32" s="11">
        <f>'[1]main port inventory'!Q37</f>
        <v>519</v>
      </c>
      <c r="S32" s="85">
        <f>'[1]main port inventory'!R37</f>
        <v>188.34</v>
      </c>
      <c r="T32" s="11">
        <f>'[1]main port inventory'!S37</f>
        <v>105</v>
      </c>
      <c r="U32" s="11">
        <f>'[1]main port inventory'!T37</f>
        <v>0</v>
      </c>
      <c r="V32" s="11">
        <f>'[1]main port inventory'!U37</f>
        <v>78.900000000000006</v>
      </c>
      <c r="W32" s="21">
        <f>'[1]main port inventory'!V37</f>
        <v>281</v>
      </c>
      <c r="X32" s="11">
        <f>'[1]main port inventory'!W37</f>
        <v>0</v>
      </c>
      <c r="Y32" s="11">
        <f>'[1]main port inventory'!X37</f>
        <v>2.9</v>
      </c>
      <c r="Z32" s="11">
        <f>'[1]main port inventory'!Y37</f>
        <v>462</v>
      </c>
      <c r="AA32" s="21">
        <f>'[1]main port inventory'!Z37</f>
        <v>59</v>
      </c>
      <c r="AB32" s="21">
        <f>'[1]main port inventory'!AA37</f>
        <v>203</v>
      </c>
      <c r="AC32" s="11">
        <f>'[1]main port inventory'!AB37</f>
        <v>42</v>
      </c>
      <c r="AD32" s="82">
        <f>'[1]main port inventory'!AC37</f>
        <v>0</v>
      </c>
      <c r="AE32" s="21">
        <f>'[1]main port inventory'!AD37</f>
        <v>7.3</v>
      </c>
      <c r="AF32" s="21">
        <f>'[1]main port inventory'!AE37</f>
        <v>1.1000000000000001</v>
      </c>
      <c r="AG32" s="11">
        <f>'[1]main port inventory'!AF37</f>
        <v>18</v>
      </c>
      <c r="AH32" s="85">
        <f>'[1]main port inventory'!AG37</f>
        <v>79.48</v>
      </c>
      <c r="AI32" s="21">
        <f>'[1]main port inventory'!AH37</f>
        <v>0</v>
      </c>
      <c r="AJ32" s="21">
        <f>'[1]main port inventory'!AI37</f>
        <v>4.5</v>
      </c>
      <c r="AK32" s="21">
        <f>'[1]main port inventory'!AJ37</f>
        <v>0</v>
      </c>
      <c r="AL32" s="79">
        <f>'[1]main port inventory'!AK37</f>
        <v>25</v>
      </c>
      <c r="AM32" s="21">
        <f>'[1]main port inventory'!AL37</f>
        <v>0</v>
      </c>
      <c r="AN32" s="11">
        <f>'[1]main port inventory'!AM37</f>
        <v>21</v>
      </c>
      <c r="AO32" s="11">
        <f>'[1]main port inventory'!AN37</f>
        <v>170</v>
      </c>
      <c r="AP32" s="85">
        <f>'[1]main port inventory'!AO37</f>
        <v>45</v>
      </c>
      <c r="AQ32" s="11">
        <f>'[1]main port inventory'!AP37</f>
        <v>0</v>
      </c>
      <c r="AR32" s="82">
        <f>'[1]main port inventory'!AQ37</f>
        <v>200</v>
      </c>
      <c r="AS32" s="11">
        <f>'[1]main port inventory'!AR37</f>
        <v>105</v>
      </c>
      <c r="AT32" s="79">
        <f>'[1]main port inventory'!AS37</f>
        <v>6</v>
      </c>
      <c r="AU32" s="79">
        <f>'[1]main port inventory'!AT37</f>
        <v>1.5</v>
      </c>
      <c r="AV32" s="21">
        <f>'[1]main port inventory'!AU37</f>
        <v>0</v>
      </c>
      <c r="AW32" s="11">
        <f>'[1]main port inventory'!AV37</f>
        <v>5</v>
      </c>
      <c r="AX32" s="21">
        <f>'[1]main port inventory'!AW37</f>
        <v>0</v>
      </c>
      <c r="AY32" s="79">
        <f>'[1]main port inventory'!AX37</f>
        <v>321</v>
      </c>
      <c r="AZ32" s="76">
        <f t="shared" si="3"/>
        <v>12238.52</v>
      </c>
      <c r="BA32" s="76">
        <f t="shared" si="4"/>
        <v>782.82</v>
      </c>
      <c r="BB32" s="76">
        <f t="shared" si="5"/>
        <v>4031</v>
      </c>
      <c r="BC32" s="76">
        <f t="shared" si="6"/>
        <v>3752.5</v>
      </c>
      <c r="BD32" s="76">
        <f t="shared" si="7"/>
        <v>2510.3000000000002</v>
      </c>
      <c r="BE32" s="76">
        <f t="shared" si="8"/>
        <v>1161.8999999999999</v>
      </c>
      <c r="BF32" s="21">
        <f>'[1]IO InvShip'!$L31</f>
        <v>5853.47</v>
      </c>
      <c r="BG32" s="21">
        <f>'[1]IO InvShip'!$O31</f>
        <v>3520.29</v>
      </c>
      <c r="BH32" s="107">
        <f t="shared" si="9"/>
        <v>0.20750548268908331</v>
      </c>
      <c r="BI32" s="107">
        <f t="shared" si="10"/>
        <v>8.0816144435765111E-2</v>
      </c>
      <c r="BJ32" s="107">
        <f t="shared" si="11"/>
        <v>9.9489153917303716E-2</v>
      </c>
      <c r="BK32" s="107">
        <f t="shared" si="12"/>
        <v>0.61218921895784784</v>
      </c>
      <c r="BL32" s="21">
        <f t="shared" si="13"/>
        <v>7492.2900000000009</v>
      </c>
      <c r="BM32" s="253">
        <f>VLOOKUP(B32,'removals&amp;BFF'!A:C,3,FALSE)</f>
        <v>92.91</v>
      </c>
      <c r="BN32" s="21">
        <f t="shared" si="14"/>
        <v>13172.446453557208</v>
      </c>
      <c r="BO32" s="21">
        <f>VLOOKUP(B32,removals!B:AR,43,FALSE)</f>
        <v>311.84999999999997</v>
      </c>
      <c r="BP32" s="253">
        <f t="shared" si="15"/>
        <v>39.24489337822672</v>
      </c>
      <c r="BQ32" s="21"/>
      <c r="BR32" s="20">
        <f t="shared" si="43"/>
        <v>43959</v>
      </c>
      <c r="BS32" s="55">
        <v>19</v>
      </c>
      <c r="BT32" s="64" t="e">
        <f t="shared" si="81"/>
        <v>#N/A</v>
      </c>
      <c r="BU32" s="64" t="e">
        <f t="shared" si="81"/>
        <v>#N/A</v>
      </c>
      <c r="BV32" s="64">
        <f t="shared" si="81"/>
        <v>158.76390000000001</v>
      </c>
      <c r="BW32" s="64">
        <f t="shared" si="81"/>
        <v>133.3083</v>
      </c>
      <c r="BX32" s="64">
        <f t="shared" si="81"/>
        <v>111.88959999999999</v>
      </c>
      <c r="BY32" s="64">
        <f t="shared" si="81"/>
        <v>129.5778</v>
      </c>
      <c r="CA32" s="186">
        <f t="shared" si="23"/>
        <v>19</v>
      </c>
      <c r="CB32" s="187" t="e">
        <f>BT32/removals!BE31</f>
        <v>#N/A</v>
      </c>
      <c r="CC32" s="187" t="e">
        <f>BU32/removals!BF31</f>
        <v>#N/A</v>
      </c>
      <c r="CD32" s="187">
        <f>BV32/removals!BG31</f>
        <v>8.3436549103694002</v>
      </c>
      <c r="CE32" s="187">
        <f>BW32/removals!BH31</f>
        <v>6.39276363113221</v>
      </c>
      <c r="CF32" s="187">
        <f>BX32/removals!BI31</f>
        <v>5.0512667714032906</v>
      </c>
      <c r="CG32" s="187">
        <f>BY32/removals!BJ31</f>
        <v>6.2510094504826546</v>
      </c>
      <c r="CI32" s="55">
        <v>19</v>
      </c>
      <c r="CJ32" s="64" t="e">
        <f t="shared" si="48"/>
        <v>#N/A</v>
      </c>
      <c r="CK32" s="64" t="e">
        <f t="shared" si="48"/>
        <v>#N/A</v>
      </c>
      <c r="CL32" s="64">
        <f t="shared" si="70"/>
        <v>9.85</v>
      </c>
      <c r="CM32" s="64">
        <f t="shared" si="49"/>
        <v>8.7899999999999991</v>
      </c>
      <c r="CN32" s="64">
        <f t="shared" si="49"/>
        <v>7.95</v>
      </c>
      <c r="CO32" s="64">
        <f t="shared" si="49"/>
        <v>9.702</v>
      </c>
      <c r="CP32" s="55">
        <v>19</v>
      </c>
      <c r="CQ32" s="64" t="e">
        <f t="shared" si="50"/>
        <v>#N/A</v>
      </c>
      <c r="CR32" s="64" t="e">
        <f t="shared" si="50"/>
        <v>#N/A</v>
      </c>
      <c r="CS32" s="64">
        <f t="shared" si="71"/>
        <v>53.7</v>
      </c>
      <c r="CT32" s="64">
        <f t="shared" si="51"/>
        <v>42.24</v>
      </c>
      <c r="CU32" s="64">
        <f t="shared" si="51"/>
        <v>36.18</v>
      </c>
      <c r="CV32" s="64">
        <f t="shared" si="51"/>
        <v>41.95</v>
      </c>
      <c r="CW32" s="55">
        <v>19</v>
      </c>
      <c r="CX32" s="64" t="e">
        <f t="shared" si="52"/>
        <v>#N/A</v>
      </c>
      <c r="CY32" s="64" t="e">
        <f t="shared" si="52"/>
        <v>#N/A</v>
      </c>
      <c r="CZ32" s="64">
        <f t="shared" si="72"/>
        <v>51.433999999999997</v>
      </c>
      <c r="DA32" s="64">
        <f t="shared" si="53"/>
        <v>41.846000000000004</v>
      </c>
      <c r="DB32" s="64">
        <f t="shared" si="53"/>
        <v>30.664000000000001</v>
      </c>
      <c r="DC32" s="64">
        <f t="shared" si="53"/>
        <v>43.09</v>
      </c>
      <c r="DD32" s="55">
        <v>19</v>
      </c>
      <c r="DE32" s="64" t="e">
        <f t="shared" si="54"/>
        <v>#N/A</v>
      </c>
      <c r="DF32" s="64" t="e">
        <f t="shared" si="54"/>
        <v>#N/A</v>
      </c>
      <c r="DG32" s="64">
        <f t="shared" si="73"/>
        <v>32.5259</v>
      </c>
      <c r="DH32" s="64">
        <f t="shared" si="55"/>
        <v>29.087299999999999</v>
      </c>
      <c r="DI32" s="64">
        <f t="shared" si="55"/>
        <v>28.456</v>
      </c>
      <c r="DJ32" s="64">
        <f t="shared" si="55"/>
        <v>28.449000000000002</v>
      </c>
      <c r="DK32" s="55">
        <v>19</v>
      </c>
      <c r="DL32" s="64" t="e">
        <f t="shared" si="56"/>
        <v>#N/A</v>
      </c>
      <c r="DM32" s="64" t="e">
        <f t="shared" si="56"/>
        <v>#N/A</v>
      </c>
      <c r="DN32" s="64">
        <f t="shared" si="74"/>
        <v>11.254000000000001</v>
      </c>
      <c r="DO32" s="64">
        <f t="shared" si="57"/>
        <v>11.345000000000001</v>
      </c>
      <c r="DP32" s="64">
        <f t="shared" si="57"/>
        <v>8.6395999999999997</v>
      </c>
      <c r="DQ32" s="64">
        <f t="shared" si="57"/>
        <v>10.011000000000001</v>
      </c>
      <c r="DR32" s="55">
        <v>19</v>
      </c>
      <c r="DS32" s="64" t="e">
        <f t="shared" si="60"/>
        <v>#N/A</v>
      </c>
      <c r="DT32" s="64" t="e">
        <f t="shared" si="60"/>
        <v>#N/A</v>
      </c>
      <c r="DU32" s="64">
        <f t="shared" si="75"/>
        <v>2.2157</v>
      </c>
      <c r="DV32" s="64">
        <f t="shared" si="61"/>
        <v>5.7913999999999994</v>
      </c>
      <c r="DW32" s="64">
        <f t="shared" si="61"/>
        <v>6.1367999999999991</v>
      </c>
      <c r="DX32" s="64">
        <f t="shared" si="61"/>
        <v>4.8762999999999996</v>
      </c>
      <c r="DZ32" s="55">
        <v>19</v>
      </c>
      <c r="EA32" s="108" t="e">
        <f t="shared" si="62"/>
        <v>#N/A</v>
      </c>
      <c r="EB32" s="108" t="e">
        <f t="shared" si="62"/>
        <v>#N/A</v>
      </c>
      <c r="EC32" s="108">
        <f t="shared" si="76"/>
        <v>0.14712034662791729</v>
      </c>
      <c r="ED32" s="108">
        <f t="shared" si="63"/>
        <v>0.11871353846684715</v>
      </c>
      <c r="EE32" s="108">
        <f t="shared" si="63"/>
        <v>0.18294551057470937</v>
      </c>
      <c r="EG32" s="55">
        <v>19</v>
      </c>
      <c r="EH32" s="108" t="e">
        <f t="shared" si="64"/>
        <v>#N/A</v>
      </c>
      <c r="EI32" s="108" t="e">
        <f t="shared" si="64"/>
        <v>#N/A</v>
      </c>
      <c r="EJ32" s="108">
        <f t="shared" si="77"/>
        <v>1.3955943385114626E-2</v>
      </c>
      <c r="EK32" s="108">
        <f t="shared" si="65"/>
        <v>4.3443656546516607E-2</v>
      </c>
      <c r="EL32" s="108">
        <f t="shared" si="65"/>
        <v>5.484692053595687E-2</v>
      </c>
      <c r="EN32" s="55">
        <v>19</v>
      </c>
      <c r="EO32" s="108" t="e">
        <f t="shared" si="66"/>
        <v>#N/A</v>
      </c>
      <c r="EP32" s="108" t="e">
        <f t="shared" si="66"/>
        <v>#N/A</v>
      </c>
      <c r="EQ32" s="108">
        <f t="shared" si="78"/>
        <v>4.2910888432445914E-2</v>
      </c>
      <c r="ER32" s="108">
        <f t="shared" si="67"/>
        <v>6.470339806298632E-2</v>
      </c>
      <c r="ES32" s="108">
        <f t="shared" si="67"/>
        <v>5.4609186197823574E-2</v>
      </c>
      <c r="EV32" s="55">
        <v>19</v>
      </c>
      <c r="EW32" s="108" t="e">
        <f t="shared" si="82"/>
        <v>#N/A</v>
      </c>
      <c r="EX32" s="108" t="e">
        <f t="shared" si="82"/>
        <v>#N/A</v>
      </c>
      <c r="EY32" s="108">
        <f t="shared" si="82"/>
        <v>0.79601282155452213</v>
      </c>
      <c r="EZ32" s="108">
        <f t="shared" si="82"/>
        <v>0.77313940692364991</v>
      </c>
      <c r="FA32" s="108">
        <f t="shared" si="82"/>
        <v>0.70759838269151021</v>
      </c>
      <c r="FD32" s="55">
        <v>19</v>
      </c>
      <c r="FE32" s="65" t="e">
        <f t="shared" si="68"/>
        <v>#N/A</v>
      </c>
      <c r="FF32" s="65" t="e">
        <f t="shared" si="68"/>
        <v>#N/A</v>
      </c>
      <c r="FG32" s="65">
        <f t="shared" si="79"/>
        <v>126.37809999999999</v>
      </c>
      <c r="FH32" s="65">
        <f t="shared" si="69"/>
        <v>103.06590000000001</v>
      </c>
      <c r="FI32" s="65">
        <f t="shared" si="69"/>
        <v>79.172899999999984</v>
      </c>
      <c r="FJ32" s="65">
        <f t="shared" si="69"/>
        <v>96.289900000000017</v>
      </c>
      <c r="FL32" s="55">
        <v>19</v>
      </c>
      <c r="FM32" s="65" t="e">
        <f t="shared" si="45"/>
        <v>#N/A</v>
      </c>
      <c r="FN32" s="65" t="e">
        <f t="shared" si="58"/>
        <v>#N/A</v>
      </c>
      <c r="FO32" s="65">
        <f t="shared" si="80"/>
        <v>23.357399999999998</v>
      </c>
      <c r="FP32" s="65">
        <f t="shared" si="59"/>
        <v>15.8255</v>
      </c>
      <c r="FQ32" s="65">
        <f t="shared" si="46"/>
        <v>20.4697</v>
      </c>
      <c r="FR32" s="65">
        <f t="shared" si="46"/>
        <v>19.332999999999998</v>
      </c>
      <c r="FT32" s="55">
        <v>19</v>
      </c>
      <c r="FU32" s="57" t="e">
        <f t="shared" si="39"/>
        <v>#N/A</v>
      </c>
      <c r="FV32" s="57" t="e">
        <f t="shared" si="39"/>
        <v>#N/A</v>
      </c>
      <c r="FW32" s="57">
        <f t="shared" si="39"/>
        <v>191.75971523085605</v>
      </c>
      <c r="FX32" s="57">
        <f t="shared" si="39"/>
        <v>149.96996287546406</v>
      </c>
      <c r="FY32" s="57">
        <f t="shared" si="39"/>
        <v>125.53528553797824</v>
      </c>
      <c r="FZ32" s="57">
        <f t="shared" si="40"/>
        <v>143.26783783783785</v>
      </c>
      <c r="GB32" s="55">
        <v>19</v>
      </c>
      <c r="GC32" s="57" t="e">
        <f t="shared" si="41"/>
        <v>#N/A</v>
      </c>
      <c r="GD32" s="57" t="e">
        <f t="shared" si="41"/>
        <v>#N/A</v>
      </c>
      <c r="GE32" s="57">
        <f t="shared" si="41"/>
        <v>58.405584372585807</v>
      </c>
      <c r="GF32" s="57">
        <f t="shared" si="41"/>
        <v>44.749345417925475</v>
      </c>
      <c r="GG32" s="57">
        <f t="shared" si="41"/>
        <v>35.358867399823033</v>
      </c>
      <c r="GH32" s="57">
        <f t="shared" si="47"/>
        <v>43.757066153378595</v>
      </c>
      <c r="GJ32" s="55">
        <v>19</v>
      </c>
      <c r="GK32" s="57" t="e">
        <f t="shared" si="42"/>
        <v>#N/A</v>
      </c>
      <c r="GL32" s="57" t="e">
        <f t="shared" si="42"/>
        <v>#N/A</v>
      </c>
      <c r="GM32" s="57">
        <f t="shared" si="42"/>
        <v>6.8126999999999995</v>
      </c>
      <c r="GN32" s="57">
        <f t="shared" si="42"/>
        <v>8.6254999999999988</v>
      </c>
      <c r="GO32" s="57">
        <f t="shared" si="42"/>
        <v>6.1101999999999999</v>
      </c>
      <c r="GP32" s="57">
        <f t="shared" si="44"/>
        <v>9.0785999999999998</v>
      </c>
    </row>
    <row r="33" spans="1:198">
      <c r="A33" s="56" t="str">
        <f t="shared" si="2"/>
        <v>202041</v>
      </c>
      <c r="B33" s="20">
        <f>'[1]main port inventory'!A38</f>
        <v>44113</v>
      </c>
      <c r="C33" s="21">
        <f>'[1]main port inventory'!B38</f>
        <v>12060.9</v>
      </c>
      <c r="D33" s="21">
        <f>'[1]main port inventory'!C39</f>
        <v>2476.8200000000002</v>
      </c>
      <c r="E33" s="21">
        <f>'[1]main port inventory'!D38</f>
        <v>1032.0999999999999</v>
      </c>
      <c r="F33" s="21">
        <f>'[1]main port inventory'!E38</f>
        <v>1182.1600000000001</v>
      </c>
      <c r="G33" s="79">
        <f>'[1]main port inventory'!F38</f>
        <v>1280</v>
      </c>
      <c r="H33" s="79">
        <f>'[1]main port inventory'!G38</f>
        <v>1295</v>
      </c>
      <c r="I33" s="82">
        <f>'[1]main port inventory'!H38</f>
        <v>1462</v>
      </c>
      <c r="J33" s="82">
        <f>'[1]main port inventory'!I38</f>
        <v>1387</v>
      </c>
      <c r="K33" s="11">
        <f>'[1]main port inventory'!J38</f>
        <v>780</v>
      </c>
      <c r="L33" s="82">
        <f>'[1]main port inventory'!K38</f>
        <v>930</v>
      </c>
      <c r="M33" s="79">
        <f>'[1]main port inventory'!L38</f>
        <v>418</v>
      </c>
      <c r="N33" s="21">
        <f>'[1]main port inventory'!M38</f>
        <v>603.5</v>
      </c>
      <c r="O33" s="11">
        <f>'[1]main port inventory'!N38</f>
        <v>193.6</v>
      </c>
      <c r="P33" s="85">
        <f>'[1]main port inventory'!O38</f>
        <v>470</v>
      </c>
      <c r="Q33" s="79">
        <f>'[1]main port inventory'!P38</f>
        <v>205</v>
      </c>
      <c r="R33" s="11">
        <f>'[1]main port inventory'!Q38</f>
        <v>537</v>
      </c>
      <c r="S33" s="85">
        <f>'[1]main port inventory'!R38</f>
        <v>209.77</v>
      </c>
      <c r="T33" s="11">
        <f>'[1]main port inventory'!S38</f>
        <v>139</v>
      </c>
      <c r="U33" s="11">
        <f>'[1]main port inventory'!T38</f>
        <v>0</v>
      </c>
      <c r="V33" s="11">
        <f>'[1]main port inventory'!U38</f>
        <v>71</v>
      </c>
      <c r="W33" s="21">
        <f>'[1]main port inventory'!V38</f>
        <v>293</v>
      </c>
      <c r="X33" s="11">
        <f>'[1]main port inventory'!W38</f>
        <v>0</v>
      </c>
      <c r="Y33" s="11">
        <f>'[1]main port inventory'!X38</f>
        <v>2.7</v>
      </c>
      <c r="Z33" s="11">
        <f>'[1]main port inventory'!Y38</f>
        <v>448</v>
      </c>
      <c r="AA33" s="21">
        <f>'[1]main port inventory'!Z38</f>
        <v>57</v>
      </c>
      <c r="AB33" s="21">
        <f>'[1]main port inventory'!AA38</f>
        <v>202</v>
      </c>
      <c r="AC33" s="11">
        <f>'[1]main port inventory'!AB38</f>
        <v>53</v>
      </c>
      <c r="AD33" s="82">
        <f>'[1]main port inventory'!AC38</f>
        <v>0</v>
      </c>
      <c r="AE33" s="21">
        <f>'[1]main port inventory'!AD38</f>
        <v>7.7</v>
      </c>
      <c r="AF33" s="21">
        <f>'[1]main port inventory'!AE38</f>
        <v>0.8</v>
      </c>
      <c r="AG33" s="11">
        <f>'[1]main port inventory'!AF38</f>
        <v>20</v>
      </c>
      <c r="AH33" s="85">
        <f>'[1]main port inventory'!AG38</f>
        <v>82.03</v>
      </c>
      <c r="AI33" s="21">
        <f>'[1]main port inventory'!AH38</f>
        <v>0</v>
      </c>
      <c r="AJ33" s="21">
        <f>'[1]main port inventory'!AI38</f>
        <v>4.7</v>
      </c>
      <c r="AK33" s="21">
        <f>'[1]main port inventory'!AJ38</f>
        <v>0</v>
      </c>
      <c r="AL33" s="79">
        <f>'[1]main port inventory'!AK38</f>
        <v>25</v>
      </c>
      <c r="AM33" s="21">
        <f>'[1]main port inventory'!AL38</f>
        <v>0</v>
      </c>
      <c r="AN33" s="11">
        <f>'[1]main port inventory'!AM38</f>
        <v>19</v>
      </c>
      <c r="AO33" s="11">
        <f>'[1]main port inventory'!AN38</f>
        <v>190</v>
      </c>
      <c r="AP33" s="85">
        <f>'[1]main port inventory'!AO38</f>
        <v>55</v>
      </c>
      <c r="AQ33" s="11">
        <f>'[1]main port inventory'!AP38</f>
        <v>0</v>
      </c>
      <c r="AR33" s="82">
        <f>'[1]main port inventory'!AQ38</f>
        <v>200</v>
      </c>
      <c r="AS33" s="11">
        <f>'[1]main port inventory'!AR38</f>
        <v>94</v>
      </c>
      <c r="AT33" s="79">
        <f>'[1]main port inventory'!AS38</f>
        <v>7.6</v>
      </c>
      <c r="AU33" s="79">
        <f>'[1]main port inventory'!AT38</f>
        <v>1.5</v>
      </c>
      <c r="AV33" s="21">
        <f>'[1]main port inventory'!AU38</f>
        <v>0</v>
      </c>
      <c r="AW33" s="11">
        <f>'[1]main port inventory'!AV38</f>
        <v>5</v>
      </c>
      <c r="AX33" s="21">
        <f>'[1]main port inventory'!AW38</f>
        <v>0</v>
      </c>
      <c r="AY33" s="79">
        <f>'[1]main port inventory'!AX38</f>
        <v>312</v>
      </c>
      <c r="AZ33" s="76">
        <f t="shared" si="3"/>
        <v>12060.9</v>
      </c>
      <c r="BA33" s="76">
        <f t="shared" si="4"/>
        <v>816.8</v>
      </c>
      <c r="BB33" s="76">
        <f t="shared" si="5"/>
        <v>3979</v>
      </c>
      <c r="BC33" s="76">
        <f t="shared" si="6"/>
        <v>3544.1</v>
      </c>
      <c r="BD33" s="76">
        <f t="shared" si="7"/>
        <v>2552.3000000000002</v>
      </c>
      <c r="BE33" s="76">
        <f t="shared" si="8"/>
        <v>1168.7</v>
      </c>
      <c r="BF33" s="21">
        <f>'[1]IO InvShip'!$L32</f>
        <v>5901.83</v>
      </c>
      <c r="BG33" s="21">
        <f>'[1]IO InvShip'!$O32</f>
        <v>3332.8</v>
      </c>
      <c r="BH33" s="107">
        <f t="shared" si="9"/>
        <v>0.20535946736976513</v>
      </c>
      <c r="BI33" s="107">
        <f t="shared" si="10"/>
        <v>8.5574045054680817E-2</v>
      </c>
      <c r="BJ33" s="107">
        <f t="shared" si="11"/>
        <v>9.8015902627498791E-2</v>
      </c>
      <c r="BK33" s="107">
        <f t="shared" si="12"/>
        <v>0.61105058494805531</v>
      </c>
      <c r="BL33" s="21">
        <f t="shared" si="13"/>
        <v>7369.82</v>
      </c>
      <c r="BM33" s="253">
        <f>VLOOKUP(B33,'removals&amp;BFF'!A:C,3,FALSE)</f>
        <v>93.2</v>
      </c>
      <c r="BN33" s="21">
        <f t="shared" si="14"/>
        <v>12940.87982832618</v>
      </c>
      <c r="BO33" s="21">
        <f>VLOOKUP(B33,removals!B:AR,43,FALSE)</f>
        <v>317.70000000000005</v>
      </c>
      <c r="BP33" s="253">
        <f t="shared" si="15"/>
        <v>37.963172804532569</v>
      </c>
      <c r="BQ33" s="21"/>
      <c r="BR33" s="20">
        <f t="shared" si="43"/>
        <v>43966</v>
      </c>
      <c r="BS33" s="55">
        <v>20</v>
      </c>
      <c r="BT33" s="64" t="e">
        <f t="shared" si="81"/>
        <v>#N/A</v>
      </c>
      <c r="BU33" s="64" t="e">
        <f t="shared" si="81"/>
        <v>#N/A</v>
      </c>
      <c r="BV33" s="64">
        <f t="shared" si="81"/>
        <v>157.56469999999999</v>
      </c>
      <c r="BW33" s="64">
        <f t="shared" si="81"/>
        <v>132.0692</v>
      </c>
      <c r="BX33" s="64">
        <f t="shared" si="81"/>
        <v>110.949</v>
      </c>
      <c r="BY33" s="64" t="e">
        <f t="shared" si="81"/>
        <v>#N/A</v>
      </c>
      <c r="CA33" s="186">
        <f t="shared" si="23"/>
        <v>20</v>
      </c>
      <c r="CB33" s="187" t="e">
        <f>BT33/removals!BE32</f>
        <v>#N/A</v>
      </c>
      <c r="CC33" s="187" t="e">
        <f>BU33/removals!BF32</f>
        <v>#N/A</v>
      </c>
      <c r="CD33" s="187">
        <f>BV33/removals!BG32</f>
        <v>7.9397682035777271</v>
      </c>
      <c r="CE33" s="187">
        <f>BW33/removals!BH32</f>
        <v>6.4282891214407387</v>
      </c>
      <c r="CF33" s="187">
        <f>BX33/removals!BI32</f>
        <v>5.2726174516418922</v>
      </c>
      <c r="CG33" s="187" t="e">
        <f>BY33/removals!BJ32</f>
        <v>#N/A</v>
      </c>
      <c r="CI33" s="55">
        <v>20</v>
      </c>
      <c r="CJ33" s="64" t="e">
        <f t="shared" si="48"/>
        <v>#N/A</v>
      </c>
      <c r="CK33" s="64" t="e">
        <f t="shared" si="48"/>
        <v>#N/A</v>
      </c>
      <c r="CL33" s="64">
        <f t="shared" si="70"/>
        <v>10.005000000000001</v>
      </c>
      <c r="CM33" s="64">
        <f t="shared" si="49"/>
        <v>9.0299999999999994</v>
      </c>
      <c r="CN33" s="64">
        <f t="shared" si="49"/>
        <v>8.1329999999999991</v>
      </c>
      <c r="CO33" s="64" t="e">
        <f t="shared" si="49"/>
        <v>#N/A</v>
      </c>
      <c r="CP33" s="55">
        <v>20</v>
      </c>
      <c r="CQ33" s="64" t="e">
        <f t="shared" si="50"/>
        <v>#N/A</v>
      </c>
      <c r="CR33" s="64" t="e">
        <f t="shared" si="50"/>
        <v>#N/A</v>
      </c>
      <c r="CS33" s="64">
        <f t="shared" si="71"/>
        <v>51.645000000000003</v>
      </c>
      <c r="CT33" s="64">
        <f t="shared" si="51"/>
        <v>42.23</v>
      </c>
      <c r="CU33" s="64">
        <f t="shared" si="51"/>
        <v>36.159999999999997</v>
      </c>
      <c r="CV33" s="64" t="e">
        <f t="shared" si="51"/>
        <v>#N/A</v>
      </c>
      <c r="CW33" s="55">
        <v>20</v>
      </c>
      <c r="CX33" s="64" t="e">
        <f t="shared" si="52"/>
        <v>#N/A</v>
      </c>
      <c r="CY33" s="64" t="e">
        <f t="shared" si="52"/>
        <v>#N/A</v>
      </c>
      <c r="CZ33" s="64">
        <f t="shared" si="72"/>
        <v>51.005000000000003</v>
      </c>
      <c r="DA33" s="64">
        <f t="shared" si="53"/>
        <v>40.564999999999998</v>
      </c>
      <c r="DB33" s="64">
        <f t="shared" si="53"/>
        <v>30.045000000000002</v>
      </c>
      <c r="DC33" s="64" t="e">
        <f t="shared" si="53"/>
        <v>#N/A</v>
      </c>
      <c r="DD33" s="55">
        <v>20</v>
      </c>
      <c r="DE33" s="64" t="e">
        <f t="shared" si="54"/>
        <v>#N/A</v>
      </c>
      <c r="DF33" s="64" t="e">
        <f t="shared" si="54"/>
        <v>#N/A</v>
      </c>
      <c r="DG33" s="64">
        <f t="shared" si="73"/>
        <v>32.856700000000004</v>
      </c>
      <c r="DH33" s="64">
        <f t="shared" si="55"/>
        <v>29.626200000000004</v>
      </c>
      <c r="DI33" s="64">
        <f t="shared" si="55"/>
        <v>28.285999999999998</v>
      </c>
      <c r="DJ33" s="64" t="e">
        <f t="shared" si="55"/>
        <v>#N/A</v>
      </c>
      <c r="DK33" s="55">
        <v>20</v>
      </c>
      <c r="DL33" s="64" t="e">
        <f t="shared" si="56"/>
        <v>#N/A</v>
      </c>
      <c r="DM33" s="64" t="e">
        <f t="shared" si="56"/>
        <v>#N/A</v>
      </c>
      <c r="DN33" s="64">
        <f t="shared" si="74"/>
        <v>12.053000000000003</v>
      </c>
      <c r="DO33" s="64">
        <f t="shared" si="57"/>
        <v>10.618</v>
      </c>
      <c r="DP33" s="64">
        <f t="shared" si="57"/>
        <v>8.3249999999999993</v>
      </c>
      <c r="DQ33" s="64" t="e">
        <f t="shared" si="57"/>
        <v>#N/A</v>
      </c>
      <c r="DR33" s="55">
        <v>20</v>
      </c>
      <c r="DS33" s="64" t="e">
        <f t="shared" si="60"/>
        <v>#N/A</v>
      </c>
      <c r="DT33" s="64" t="e">
        <f t="shared" si="60"/>
        <v>#N/A</v>
      </c>
      <c r="DU33" s="64">
        <f t="shared" si="75"/>
        <v>2.2610000000000001</v>
      </c>
      <c r="DV33" s="64">
        <f t="shared" si="61"/>
        <v>5.7767999999999997</v>
      </c>
      <c r="DW33" s="64">
        <f t="shared" si="61"/>
        <v>6.4526000000000003</v>
      </c>
      <c r="DX33" s="64" t="e">
        <f t="shared" si="61"/>
        <v>#N/A</v>
      </c>
      <c r="DZ33" s="55">
        <v>20</v>
      </c>
      <c r="EA33" s="108" t="e">
        <f t="shared" si="62"/>
        <v>#N/A</v>
      </c>
      <c r="EB33" s="108" t="e">
        <f t="shared" si="62"/>
        <v>#N/A</v>
      </c>
      <c r="EC33" s="108">
        <f t="shared" si="76"/>
        <v>0.14402591443388019</v>
      </c>
      <c r="ED33" s="108">
        <f t="shared" si="63"/>
        <v>0.11641775675176347</v>
      </c>
      <c r="EE33" s="108">
        <f t="shared" si="63"/>
        <v>0.1851310061379553</v>
      </c>
      <c r="EG33" s="55">
        <v>20</v>
      </c>
      <c r="EH33" s="108" t="e">
        <f t="shared" si="64"/>
        <v>#N/A</v>
      </c>
      <c r="EI33" s="108" t="e">
        <f t="shared" si="64"/>
        <v>#N/A</v>
      </c>
      <c r="EJ33" s="108">
        <f t="shared" si="77"/>
        <v>1.4349660806005407E-2</v>
      </c>
      <c r="EK33" s="108">
        <f t="shared" si="65"/>
        <v>4.3740705630078772E-2</v>
      </c>
      <c r="EL33" s="108">
        <f t="shared" si="65"/>
        <v>5.8158252890967925E-2</v>
      </c>
      <c r="EN33" s="55">
        <v>20</v>
      </c>
      <c r="EO33" s="108" t="e">
        <f t="shared" si="66"/>
        <v>#N/A</v>
      </c>
      <c r="EP33" s="108" t="e">
        <f t="shared" si="66"/>
        <v>#N/A</v>
      </c>
      <c r="EQ33" s="108">
        <f t="shared" si="78"/>
        <v>4.4508700235522294E-2</v>
      </c>
      <c r="ER33" s="108">
        <f t="shared" si="67"/>
        <v>6.9460555526951018E-2</v>
      </c>
      <c r="ES33" s="108">
        <f t="shared" si="67"/>
        <v>5.4844117567531034E-2</v>
      </c>
      <c r="EV33" s="55">
        <v>20</v>
      </c>
      <c r="EW33" s="108" t="e">
        <f t="shared" si="82"/>
        <v>#N/A</v>
      </c>
      <c r="EX33" s="108" t="e">
        <f t="shared" si="82"/>
        <v>#N/A</v>
      </c>
      <c r="EY33" s="108">
        <f t="shared" si="82"/>
        <v>0.79711572452459212</v>
      </c>
      <c r="EZ33" s="108">
        <f t="shared" si="82"/>
        <v>0.77038098209120676</v>
      </c>
      <c r="FA33" s="108">
        <f t="shared" si="82"/>
        <v>0.70186662340354578</v>
      </c>
      <c r="FD33" s="55">
        <v>20</v>
      </c>
      <c r="FE33" s="65" t="e">
        <f t="shared" si="68"/>
        <v>#N/A</v>
      </c>
      <c r="FF33" s="65" t="e">
        <f t="shared" si="68"/>
        <v>#N/A</v>
      </c>
      <c r="FG33" s="65">
        <f t="shared" si="79"/>
        <v>125.59729999999999</v>
      </c>
      <c r="FH33" s="65">
        <f t="shared" si="69"/>
        <v>101.74359999999999</v>
      </c>
      <c r="FI33" s="65">
        <f t="shared" si="69"/>
        <v>77.871399999999994</v>
      </c>
      <c r="FJ33" s="65" t="e">
        <f t="shared" si="69"/>
        <v>#N/A</v>
      </c>
      <c r="FL33" s="55">
        <v>20</v>
      </c>
      <c r="FM33" s="65" t="e">
        <f t="shared" si="45"/>
        <v>#N/A</v>
      </c>
      <c r="FN33" s="65" t="e">
        <f t="shared" si="58"/>
        <v>#N/A</v>
      </c>
      <c r="FO33" s="65">
        <f t="shared" si="80"/>
        <v>22.6934</v>
      </c>
      <c r="FP33" s="65">
        <f t="shared" si="59"/>
        <v>15.3752</v>
      </c>
      <c r="FQ33" s="65">
        <f t="shared" si="46"/>
        <v>20.540100000000002</v>
      </c>
      <c r="FR33" s="65" t="e">
        <f t="shared" si="46"/>
        <v>#N/A</v>
      </c>
      <c r="FT33" s="55">
        <v>20</v>
      </c>
      <c r="FU33" s="57" t="e">
        <f t="shared" si="39"/>
        <v>#N/A</v>
      </c>
      <c r="FV33" s="57" t="e">
        <f t="shared" si="39"/>
        <v>#N/A</v>
      </c>
      <c r="FW33" s="57">
        <f t="shared" si="39"/>
        <v>186.09792682511522</v>
      </c>
      <c r="FX33" s="57">
        <f t="shared" si="39"/>
        <v>148.12606550022431</v>
      </c>
      <c r="FY33" s="57">
        <f t="shared" si="39"/>
        <v>123.35890593729152</v>
      </c>
      <c r="FZ33" s="57" t="e">
        <f t="shared" si="40"/>
        <v>#N/A</v>
      </c>
      <c r="GB33" s="55">
        <v>20</v>
      </c>
      <c r="GC33" s="57" t="e">
        <f t="shared" si="41"/>
        <v>#N/A</v>
      </c>
      <c r="GD33" s="57" t="e">
        <f t="shared" si="41"/>
        <v>#N/A</v>
      </c>
      <c r="GE33" s="57">
        <f t="shared" si="41"/>
        <v>55.578377425044103</v>
      </c>
      <c r="GF33" s="57">
        <f t="shared" si="41"/>
        <v>44.998023850085183</v>
      </c>
      <c r="GG33" s="57">
        <f t="shared" si="41"/>
        <v>36.908322161493246</v>
      </c>
      <c r="GH33" s="57" t="e">
        <f t="shared" si="47"/>
        <v>#N/A</v>
      </c>
      <c r="GJ33" s="55">
        <v>20</v>
      </c>
      <c r="GK33" s="57" t="e">
        <f t="shared" si="42"/>
        <v>#N/A</v>
      </c>
      <c r="GL33" s="57" t="e">
        <f t="shared" si="42"/>
        <v>#N/A</v>
      </c>
      <c r="GM33" s="57">
        <f t="shared" si="42"/>
        <v>7.0129999999999999</v>
      </c>
      <c r="GN33" s="57">
        <f t="shared" si="42"/>
        <v>9.1736000000000004</v>
      </c>
      <c r="GO33" s="57">
        <f t="shared" si="42"/>
        <v>6.0849000000000002</v>
      </c>
      <c r="GP33" s="57" t="e">
        <f t="shared" si="44"/>
        <v>#N/A</v>
      </c>
    </row>
    <row r="34" spans="1:198">
      <c r="A34" s="56" t="str">
        <f t="shared" si="2"/>
        <v>202040</v>
      </c>
      <c r="B34" s="20">
        <f>'[1]main port inventory'!A39</f>
        <v>44106</v>
      </c>
      <c r="C34" s="21">
        <f>'[1]main port inventory'!B39</f>
        <v>11906.64</v>
      </c>
      <c r="D34" s="21">
        <f>'[1]main port inventory'!C40</f>
        <v>2385.77</v>
      </c>
      <c r="E34" s="21">
        <f>'[1]main port inventory'!D39</f>
        <v>1027.83</v>
      </c>
      <c r="F34" s="21">
        <f>'[1]main port inventory'!E39</f>
        <v>1167.8</v>
      </c>
      <c r="G34" s="79">
        <f>'[1]main port inventory'!F39</f>
        <v>1240</v>
      </c>
      <c r="H34" s="79">
        <f>'[1]main port inventory'!G39</f>
        <v>1262</v>
      </c>
      <c r="I34" s="82">
        <f>'[1]main port inventory'!H39</f>
        <v>1466</v>
      </c>
      <c r="J34" s="82">
        <f>'[1]main port inventory'!I39</f>
        <v>1377.35</v>
      </c>
      <c r="K34" s="11">
        <f>'[1]main port inventory'!J39</f>
        <v>750</v>
      </c>
      <c r="L34" s="82">
        <f>'[1]main port inventory'!K39</f>
        <v>920</v>
      </c>
      <c r="M34" s="79">
        <f>'[1]main port inventory'!L39</f>
        <v>458</v>
      </c>
      <c r="N34" s="21">
        <f>'[1]main port inventory'!M39</f>
        <v>556</v>
      </c>
      <c r="O34" s="11">
        <f>'[1]main port inventory'!N39</f>
        <v>195.3</v>
      </c>
      <c r="P34" s="85">
        <f>'[1]main port inventory'!O39</f>
        <v>440</v>
      </c>
      <c r="Q34" s="79">
        <f>'[1]main port inventory'!P39</f>
        <v>177</v>
      </c>
      <c r="R34" s="11">
        <f>'[1]main port inventory'!Q39</f>
        <v>556</v>
      </c>
      <c r="S34" s="85">
        <f>'[1]main port inventory'!R39</f>
        <v>252.19</v>
      </c>
      <c r="T34" s="11">
        <f>'[1]main port inventory'!S39</f>
        <v>162</v>
      </c>
      <c r="U34" s="11">
        <f>'[1]main port inventory'!T39</f>
        <v>0</v>
      </c>
      <c r="V34" s="11">
        <f>'[1]main port inventory'!U39</f>
        <v>62</v>
      </c>
      <c r="W34" s="21">
        <f>'[1]main port inventory'!V39</f>
        <v>274.8</v>
      </c>
      <c r="X34" s="11">
        <f>'[1]main port inventory'!W39</f>
        <v>0</v>
      </c>
      <c r="Y34" s="11">
        <f>'[1]main port inventory'!X39</f>
        <v>1</v>
      </c>
      <c r="Z34" s="11">
        <f>'[1]main port inventory'!Y39</f>
        <v>405</v>
      </c>
      <c r="AA34" s="21">
        <f>'[1]main port inventory'!Z39</f>
        <v>58</v>
      </c>
      <c r="AB34" s="21">
        <f>'[1]main port inventory'!AA39</f>
        <v>211</v>
      </c>
      <c r="AC34" s="11">
        <f>'[1]main port inventory'!AB39</f>
        <v>58</v>
      </c>
      <c r="AD34" s="82">
        <f>'[1]main port inventory'!AC39</f>
        <v>0</v>
      </c>
      <c r="AE34" s="21">
        <f>'[1]main port inventory'!AD39</f>
        <v>10.4</v>
      </c>
      <c r="AF34" s="21">
        <f>'[1]main port inventory'!AE39</f>
        <v>0.8</v>
      </c>
      <c r="AG34" s="11">
        <f>'[1]main port inventory'!AF39</f>
        <v>20</v>
      </c>
      <c r="AH34" s="85">
        <f>'[1]main port inventory'!AG39</f>
        <v>99.6</v>
      </c>
      <c r="AI34" s="21">
        <f>'[1]main port inventory'!AH39</f>
        <v>0</v>
      </c>
      <c r="AJ34" s="21">
        <f>'[1]main port inventory'!AI39</f>
        <v>8.1999999999999993</v>
      </c>
      <c r="AK34" s="21">
        <f>'[1]main port inventory'!AJ39</f>
        <v>0</v>
      </c>
      <c r="AL34" s="79">
        <f>'[1]main port inventory'!AK39</f>
        <v>25</v>
      </c>
      <c r="AM34" s="21">
        <f>'[1]main port inventory'!AL39</f>
        <v>0</v>
      </c>
      <c r="AN34" s="11">
        <f>'[1]main port inventory'!AM39</f>
        <v>20.5</v>
      </c>
      <c r="AO34" s="11">
        <f>'[1]main port inventory'!AN39</f>
        <v>190</v>
      </c>
      <c r="AP34" s="85">
        <f>'[1]main port inventory'!AO39</f>
        <v>51</v>
      </c>
      <c r="AQ34" s="11">
        <f>'[1]main port inventory'!AP39</f>
        <v>0</v>
      </c>
      <c r="AR34" s="82">
        <f>'[1]main port inventory'!AQ39</f>
        <v>202</v>
      </c>
      <c r="AS34" s="11">
        <f>'[1]main port inventory'!AR39</f>
        <v>95</v>
      </c>
      <c r="AT34" s="79">
        <f>'[1]main port inventory'!AS39</f>
        <v>8</v>
      </c>
      <c r="AU34" s="79">
        <f>'[1]main port inventory'!AT39</f>
        <v>1.5</v>
      </c>
      <c r="AV34" s="21">
        <f>'[1]main port inventory'!AU39</f>
        <v>0</v>
      </c>
      <c r="AW34" s="11">
        <f>'[1]main port inventory'!AV39</f>
        <v>5</v>
      </c>
      <c r="AX34" s="21">
        <f>'[1]main port inventory'!AW39</f>
        <v>0</v>
      </c>
      <c r="AY34" s="79">
        <f>'[1]main port inventory'!AX39</f>
        <v>288</v>
      </c>
      <c r="AZ34" s="76">
        <f t="shared" si="3"/>
        <v>11906.64</v>
      </c>
      <c r="BA34" s="76">
        <f t="shared" si="4"/>
        <v>842.79000000000008</v>
      </c>
      <c r="BB34" s="76">
        <f t="shared" si="5"/>
        <v>3965.35</v>
      </c>
      <c r="BC34" s="76">
        <f t="shared" si="6"/>
        <v>3459.5</v>
      </c>
      <c r="BD34" s="76">
        <f t="shared" si="7"/>
        <v>2519.8000000000002</v>
      </c>
      <c r="BE34" s="76">
        <f t="shared" si="8"/>
        <v>1119.2</v>
      </c>
      <c r="BF34" s="21">
        <f>'[1]IO InvShip'!$L33</f>
        <v>5898.87</v>
      </c>
      <c r="BG34" s="21">
        <f>'[1]IO InvShip'!$O33</f>
        <v>3237.92</v>
      </c>
      <c r="BH34" s="107">
        <f t="shared" si="9"/>
        <v>0.20037306914461175</v>
      </c>
      <c r="BI34" s="107">
        <f t="shared" si="10"/>
        <v>8.6324101509745815E-2</v>
      </c>
      <c r="BJ34" s="107">
        <f t="shared" si="11"/>
        <v>9.8079726942277581E-2</v>
      </c>
      <c r="BK34" s="107">
        <f t="shared" si="12"/>
        <v>0.61522310240336486</v>
      </c>
      <c r="BL34" s="21">
        <f t="shared" si="13"/>
        <v>7325.2399999999989</v>
      </c>
      <c r="BM34" s="253">
        <f>VLOOKUP(B34,'removals&amp;BFF'!A:C,3,FALSE)</f>
        <v>93.04</v>
      </c>
      <c r="BN34" s="21">
        <f t="shared" si="14"/>
        <v>12797.334479793637</v>
      </c>
      <c r="BO34" s="21">
        <f>VLOOKUP(B34,removals!B:AR,43,FALSE)</f>
        <v>292.81</v>
      </c>
      <c r="BP34" s="253">
        <f t="shared" si="15"/>
        <v>40.663365322222596</v>
      </c>
      <c r="BQ34" s="21"/>
      <c r="BR34" s="20">
        <f t="shared" si="43"/>
        <v>43973</v>
      </c>
      <c r="BS34" s="55">
        <v>21</v>
      </c>
      <c r="BT34" s="64" t="e">
        <f t="shared" ref="BT34:BY43" si="83">VLOOKUP(BT$12&amp;$BS34,$A$4:$BE$501,52,0)/100</f>
        <v>#N/A</v>
      </c>
      <c r="BU34" s="64" t="e">
        <f t="shared" si="83"/>
        <v>#N/A</v>
      </c>
      <c r="BV34" s="64">
        <f t="shared" si="83"/>
        <v>158.89440000000002</v>
      </c>
      <c r="BW34" s="64">
        <f t="shared" si="83"/>
        <v>127.6782</v>
      </c>
      <c r="BX34" s="64">
        <f t="shared" si="83"/>
        <v>109.2608</v>
      </c>
      <c r="BY34" s="64" t="e">
        <f t="shared" si="83"/>
        <v>#N/A</v>
      </c>
      <c r="CA34" s="186">
        <f t="shared" si="23"/>
        <v>21</v>
      </c>
      <c r="CB34" s="187" t="e">
        <f>BT34/removals!BE33</f>
        <v>#N/A</v>
      </c>
      <c r="CC34" s="187" t="e">
        <f>BU34/removals!BF33</f>
        <v>#N/A</v>
      </c>
      <c r="CD34" s="187">
        <f>BV34/removals!BG33</f>
        <v>7.9315140291414803</v>
      </c>
      <c r="CE34" s="187">
        <f>BW34/removals!BH33</f>
        <v>6.1384340234040691</v>
      </c>
      <c r="CF34" s="187">
        <f>BX34/removals!BI33</f>
        <v>5.0654526235755544</v>
      </c>
      <c r="CG34" s="187" t="e">
        <f>BY34/removals!BJ33</f>
        <v>#N/A</v>
      </c>
      <c r="CI34" s="55">
        <v>21</v>
      </c>
      <c r="CJ34" s="64" t="e">
        <f t="shared" si="48"/>
        <v>#N/A</v>
      </c>
      <c r="CK34" s="64" t="e">
        <f t="shared" si="48"/>
        <v>#N/A</v>
      </c>
      <c r="CL34" s="64">
        <f t="shared" si="70"/>
        <v>9.58</v>
      </c>
      <c r="CM34" s="64">
        <f t="shared" si="49"/>
        <v>8.59</v>
      </c>
      <c r="CN34" s="64">
        <f t="shared" si="49"/>
        <v>7.57</v>
      </c>
      <c r="CO34" s="64" t="e">
        <f t="shared" si="49"/>
        <v>#N/A</v>
      </c>
      <c r="CP34" s="55">
        <v>21</v>
      </c>
      <c r="CQ34" s="64" t="e">
        <f t="shared" si="50"/>
        <v>#N/A</v>
      </c>
      <c r="CR34" s="64" t="e">
        <f t="shared" si="50"/>
        <v>#N/A</v>
      </c>
      <c r="CS34" s="64">
        <f t="shared" si="71"/>
        <v>51.835000000000001</v>
      </c>
      <c r="CT34" s="64">
        <f t="shared" si="51"/>
        <v>39.72</v>
      </c>
      <c r="CU34" s="64">
        <f t="shared" si="51"/>
        <v>34.99</v>
      </c>
      <c r="CV34" s="64" t="e">
        <f t="shared" si="51"/>
        <v>#N/A</v>
      </c>
      <c r="CW34" s="55">
        <v>21</v>
      </c>
      <c r="CX34" s="64" t="e">
        <f t="shared" si="52"/>
        <v>#N/A</v>
      </c>
      <c r="CY34" s="64" t="e">
        <f t="shared" si="52"/>
        <v>#N/A</v>
      </c>
      <c r="CZ34" s="64">
        <f t="shared" si="72"/>
        <v>51.634999999999998</v>
      </c>
      <c r="DA34" s="64">
        <f t="shared" si="53"/>
        <v>40.304000000000002</v>
      </c>
      <c r="DB34" s="64">
        <f t="shared" si="53"/>
        <v>29.145</v>
      </c>
      <c r="DC34" s="64" t="e">
        <f t="shared" si="53"/>
        <v>#N/A</v>
      </c>
      <c r="DD34" s="55">
        <v>21</v>
      </c>
      <c r="DE34" s="64" t="e">
        <f t="shared" si="54"/>
        <v>#N/A</v>
      </c>
      <c r="DF34" s="64" t="e">
        <f t="shared" si="54"/>
        <v>#N/A</v>
      </c>
      <c r="DG34" s="64">
        <f t="shared" si="73"/>
        <v>33.496400000000001</v>
      </c>
      <c r="DH34" s="64">
        <f t="shared" si="55"/>
        <v>29.062199999999997</v>
      </c>
      <c r="DI34" s="64">
        <f t="shared" si="55"/>
        <v>29.021800000000002</v>
      </c>
      <c r="DJ34" s="64" t="e">
        <f t="shared" si="55"/>
        <v>#N/A</v>
      </c>
      <c r="DK34" s="55">
        <v>21</v>
      </c>
      <c r="DL34" s="64" t="e">
        <f t="shared" si="56"/>
        <v>#N/A</v>
      </c>
      <c r="DM34" s="64" t="e">
        <f t="shared" si="56"/>
        <v>#N/A</v>
      </c>
      <c r="DN34" s="64">
        <f t="shared" si="74"/>
        <v>12.347999999999999</v>
      </c>
      <c r="DO34" s="64">
        <f t="shared" si="57"/>
        <v>10.002000000000001</v>
      </c>
      <c r="DP34" s="64">
        <f t="shared" si="57"/>
        <v>8.5339999999999989</v>
      </c>
      <c r="DQ34" s="64" t="e">
        <f t="shared" si="57"/>
        <v>#N/A</v>
      </c>
      <c r="DR34" s="55">
        <v>21</v>
      </c>
      <c r="DS34" s="64" t="e">
        <f t="shared" si="60"/>
        <v>#N/A</v>
      </c>
      <c r="DT34" s="64" t="e">
        <f t="shared" si="60"/>
        <v>#N/A</v>
      </c>
      <c r="DU34" s="64">
        <f t="shared" si="75"/>
        <v>2.5331999999999999</v>
      </c>
      <c r="DV34" s="64">
        <f t="shared" si="61"/>
        <v>5.6154999999999999</v>
      </c>
      <c r="DW34" s="64">
        <f t="shared" si="61"/>
        <v>6.57</v>
      </c>
      <c r="DX34" s="64" t="e">
        <f t="shared" si="61"/>
        <v>#N/A</v>
      </c>
      <c r="DZ34" s="55">
        <v>21</v>
      </c>
      <c r="EA34" s="108" t="e">
        <f t="shared" si="62"/>
        <v>#N/A</v>
      </c>
      <c r="EB34" s="108" t="e">
        <f t="shared" si="62"/>
        <v>#N/A</v>
      </c>
      <c r="EC34" s="108">
        <f t="shared" si="76"/>
        <v>0.13854484487810773</v>
      </c>
      <c r="ED34" s="108">
        <f t="shared" si="63"/>
        <v>0.11666987786481951</v>
      </c>
      <c r="EE34" s="108">
        <f t="shared" si="63"/>
        <v>0.18948607368791004</v>
      </c>
      <c r="EG34" s="55">
        <v>21</v>
      </c>
      <c r="EH34" s="108" t="e">
        <f t="shared" si="64"/>
        <v>#N/A</v>
      </c>
      <c r="EI34" s="108" t="e">
        <f t="shared" si="64"/>
        <v>#N/A</v>
      </c>
      <c r="EJ34" s="108">
        <f t="shared" si="77"/>
        <v>1.5942663806905719E-2</v>
      </c>
      <c r="EK34" s="108">
        <f t="shared" si="65"/>
        <v>4.3981666408204376E-2</v>
      </c>
      <c r="EL34" s="108">
        <f t="shared" si="65"/>
        <v>6.0131355435801309E-2</v>
      </c>
      <c r="EN34" s="55">
        <v>21</v>
      </c>
      <c r="EO34" s="108" t="e">
        <f t="shared" si="66"/>
        <v>#N/A</v>
      </c>
      <c r="EP34" s="108" t="e">
        <f t="shared" si="66"/>
        <v>#N/A</v>
      </c>
      <c r="EQ34" s="108">
        <f t="shared" si="78"/>
        <v>4.6516428521080663E-2</v>
      </c>
      <c r="ER34" s="108">
        <f t="shared" si="67"/>
        <v>7.0834331937636968E-2</v>
      </c>
      <c r="ES34" s="108">
        <f t="shared" si="67"/>
        <v>5.9874172621836932E-2</v>
      </c>
      <c r="EV34" s="55">
        <v>21</v>
      </c>
      <c r="EW34" s="108" t="e">
        <f t="shared" ref="EW34:FA43" si="84">VLOOKUP(EW$12&amp;$BS34,$A$4:$BK$501,63,0)</f>
        <v>#N/A</v>
      </c>
      <c r="EX34" s="108" t="e">
        <f t="shared" si="84"/>
        <v>#N/A</v>
      </c>
      <c r="EY34" s="108">
        <f t="shared" si="84"/>
        <v>0.79899606279390589</v>
      </c>
      <c r="EZ34" s="108">
        <f t="shared" si="84"/>
        <v>0.76851412378933914</v>
      </c>
      <c r="FA34" s="108">
        <f t="shared" si="84"/>
        <v>0.69050839825445176</v>
      </c>
      <c r="FD34" s="55">
        <v>21</v>
      </c>
      <c r="FE34" s="65" t="e">
        <f t="shared" si="68"/>
        <v>#N/A</v>
      </c>
      <c r="FF34" s="65" t="e">
        <f t="shared" si="68"/>
        <v>#N/A</v>
      </c>
      <c r="FG34" s="65">
        <f t="shared" si="79"/>
        <v>126.956</v>
      </c>
      <c r="FH34" s="65">
        <f t="shared" si="69"/>
        <v>98.122500000000016</v>
      </c>
      <c r="FI34" s="65">
        <f t="shared" si="69"/>
        <v>75.445499999999996</v>
      </c>
      <c r="FJ34" s="65" t="e">
        <f t="shared" si="69"/>
        <v>#N/A</v>
      </c>
      <c r="FL34" s="55">
        <v>21</v>
      </c>
      <c r="FM34" s="65" t="e">
        <f t="shared" si="45"/>
        <v>#N/A</v>
      </c>
      <c r="FN34" s="65" t="e">
        <f t="shared" si="58"/>
        <v>#N/A</v>
      </c>
      <c r="FO34" s="65">
        <f t="shared" si="80"/>
        <v>22.013999999999999</v>
      </c>
      <c r="FP34" s="65">
        <f t="shared" si="59"/>
        <v>14.896199999999999</v>
      </c>
      <c r="FQ34" s="65">
        <f t="shared" si="46"/>
        <v>20.703400000000002</v>
      </c>
      <c r="FR34" s="65" t="e">
        <f t="shared" si="46"/>
        <v>#N/A</v>
      </c>
      <c r="FT34" s="55">
        <v>21</v>
      </c>
      <c r="FU34" s="57" t="e">
        <f t="shared" si="39"/>
        <v>#N/A</v>
      </c>
      <c r="FV34" s="57" t="e">
        <f t="shared" si="39"/>
        <v>#N/A</v>
      </c>
      <c r="FW34" s="57">
        <f t="shared" si="39"/>
        <v>185.15819159382391</v>
      </c>
      <c r="FX34" s="57">
        <f t="shared" si="39"/>
        <v>142.57755443886097</v>
      </c>
      <c r="FY34" s="57">
        <f t="shared" si="39"/>
        <v>120.13282023089609</v>
      </c>
      <c r="FZ34" s="57" t="e">
        <f t="shared" si="40"/>
        <v>#N/A</v>
      </c>
      <c r="GB34" s="55">
        <v>21</v>
      </c>
      <c r="GC34" s="57" t="e">
        <f t="shared" si="41"/>
        <v>#N/A</v>
      </c>
      <c r="GD34" s="57" t="e">
        <f t="shared" si="41"/>
        <v>#N/A</v>
      </c>
      <c r="GE34" s="57">
        <f t="shared" si="41"/>
        <v>55.52059820399036</v>
      </c>
      <c r="GF34" s="57">
        <f t="shared" si="41"/>
        <v>42.969038163828486</v>
      </c>
      <c r="GG34" s="57">
        <f t="shared" si="41"/>
        <v>35.458168365028882</v>
      </c>
      <c r="GH34" s="57" t="e">
        <f t="shared" si="47"/>
        <v>#N/A</v>
      </c>
      <c r="GJ34" s="55">
        <v>21</v>
      </c>
      <c r="GK34" s="57" t="e">
        <f t="shared" si="42"/>
        <v>#N/A</v>
      </c>
      <c r="GL34" s="57" t="e">
        <f t="shared" si="42"/>
        <v>#N/A</v>
      </c>
      <c r="GM34" s="57">
        <f t="shared" si="42"/>
        <v>7.3912000000000004</v>
      </c>
      <c r="GN34" s="57">
        <f t="shared" si="42"/>
        <v>9.0440000000000005</v>
      </c>
      <c r="GO34" s="57">
        <f t="shared" si="42"/>
        <v>6.5419000000000009</v>
      </c>
      <c r="GP34" s="57" t="e">
        <f t="shared" si="44"/>
        <v>#N/A</v>
      </c>
    </row>
    <row r="35" spans="1:198">
      <c r="A35" s="56" t="str">
        <f t="shared" si="2"/>
        <v>202039</v>
      </c>
      <c r="B35" s="20">
        <f>'[1]main port inventory'!A40</f>
        <v>44099</v>
      </c>
      <c r="C35" s="21">
        <f>'[1]main port inventory'!B40</f>
        <v>11616.05</v>
      </c>
      <c r="D35" s="21">
        <f>'[1]main port inventory'!C41</f>
        <v>2434.4699999999998</v>
      </c>
      <c r="E35" s="21">
        <f>'[1]main port inventory'!D40</f>
        <v>1023.73</v>
      </c>
      <c r="F35" s="21">
        <f>'[1]main port inventory'!E40</f>
        <v>1108.6600000000001</v>
      </c>
      <c r="G35" s="79">
        <f>'[1]main port inventory'!F40</f>
        <v>1150</v>
      </c>
      <c r="H35" s="79">
        <f>'[1]main port inventory'!G40</f>
        <v>1225</v>
      </c>
      <c r="I35" s="82">
        <f>'[1]main port inventory'!H40</f>
        <v>1400</v>
      </c>
      <c r="J35" s="82">
        <f>'[1]main port inventory'!I40</f>
        <v>1324</v>
      </c>
      <c r="K35" s="11">
        <f>'[1]main port inventory'!J40</f>
        <v>735</v>
      </c>
      <c r="L35" s="82">
        <f>'[1]main port inventory'!K40</f>
        <v>905</v>
      </c>
      <c r="M35" s="79">
        <f>'[1]main port inventory'!L40</f>
        <v>496</v>
      </c>
      <c r="N35" s="21">
        <f>'[1]main port inventory'!M40</f>
        <v>558</v>
      </c>
      <c r="O35" s="11">
        <f>'[1]main port inventory'!N40</f>
        <v>178.9</v>
      </c>
      <c r="P35" s="85">
        <f>'[1]main port inventory'!O40</f>
        <v>420</v>
      </c>
      <c r="Q35" s="79">
        <f>'[1]main port inventory'!P40</f>
        <v>175</v>
      </c>
      <c r="R35" s="11">
        <f>'[1]main port inventory'!Q40</f>
        <v>540</v>
      </c>
      <c r="S35" s="85">
        <f>'[1]main port inventory'!R40</f>
        <v>226.54</v>
      </c>
      <c r="T35" s="11">
        <f>'[1]main port inventory'!S40</f>
        <v>180</v>
      </c>
      <c r="U35" s="11">
        <f>'[1]main port inventory'!T40</f>
        <v>0</v>
      </c>
      <c r="V35" s="11">
        <f>'[1]main port inventory'!U40</f>
        <v>60</v>
      </c>
      <c r="W35" s="21">
        <f>'[1]main port inventory'!V40</f>
        <v>255</v>
      </c>
      <c r="X35" s="11">
        <f>'[1]main port inventory'!W40</f>
        <v>0</v>
      </c>
      <c r="Y35" s="11">
        <f>'[1]main port inventory'!X40</f>
        <v>0.9</v>
      </c>
      <c r="Z35" s="11">
        <f>'[1]main port inventory'!Y40</f>
        <v>419</v>
      </c>
      <c r="AA35" s="21">
        <f>'[1]main port inventory'!Z40</f>
        <v>57</v>
      </c>
      <c r="AB35" s="21">
        <f>'[1]main port inventory'!AA40</f>
        <v>225</v>
      </c>
      <c r="AC35" s="11">
        <f>'[1]main port inventory'!AB40</f>
        <v>47</v>
      </c>
      <c r="AD35" s="82">
        <f>'[1]main port inventory'!AC40</f>
        <v>0</v>
      </c>
      <c r="AE35" s="21">
        <f>'[1]main port inventory'!AD40</f>
        <v>5.2</v>
      </c>
      <c r="AF35" s="21">
        <f>'[1]main port inventory'!AE40</f>
        <v>0.8</v>
      </c>
      <c r="AG35" s="11">
        <f>'[1]main port inventory'!AF40</f>
        <v>20</v>
      </c>
      <c r="AH35" s="85">
        <f>'[1]main port inventory'!AG40</f>
        <v>102.21</v>
      </c>
      <c r="AI35" s="21">
        <f>'[1]main port inventory'!AH40</f>
        <v>0</v>
      </c>
      <c r="AJ35" s="21">
        <f>'[1]main port inventory'!AI40</f>
        <v>10</v>
      </c>
      <c r="AK35" s="21">
        <f>'[1]main port inventory'!AJ40</f>
        <v>0</v>
      </c>
      <c r="AL35" s="79">
        <f>'[1]main port inventory'!AK40</f>
        <v>25</v>
      </c>
      <c r="AM35" s="21">
        <f>'[1]main port inventory'!AL40</f>
        <v>0</v>
      </c>
      <c r="AN35" s="11">
        <f>'[1]main port inventory'!AM40</f>
        <v>20.5</v>
      </c>
      <c r="AO35" s="11">
        <f>'[1]main port inventory'!AN40</f>
        <v>190</v>
      </c>
      <c r="AP35" s="85">
        <f>'[1]main port inventory'!AO40</f>
        <v>53</v>
      </c>
      <c r="AQ35" s="11">
        <f>'[1]main port inventory'!AP40</f>
        <v>0</v>
      </c>
      <c r="AR35" s="82">
        <f>'[1]main port inventory'!AQ40</f>
        <v>195</v>
      </c>
      <c r="AS35" s="11">
        <f>'[1]main port inventory'!AR40</f>
        <v>96.5</v>
      </c>
      <c r="AT35" s="79">
        <f>'[1]main port inventory'!AS40</f>
        <v>4</v>
      </c>
      <c r="AU35" s="79">
        <f>'[1]main port inventory'!AT40</f>
        <v>1.5</v>
      </c>
      <c r="AV35" s="21">
        <f>'[1]main port inventory'!AU40</f>
        <v>0</v>
      </c>
      <c r="AW35" s="11">
        <f>'[1]main port inventory'!AV40</f>
        <v>5</v>
      </c>
      <c r="AX35" s="21">
        <f>'[1]main port inventory'!AW40</f>
        <v>0</v>
      </c>
      <c r="AY35" s="79">
        <f>'[1]main port inventory'!AX40</f>
        <v>310</v>
      </c>
      <c r="AZ35" s="76">
        <f t="shared" si="3"/>
        <v>11616.05</v>
      </c>
      <c r="BA35" s="76">
        <f t="shared" si="4"/>
        <v>801.75</v>
      </c>
      <c r="BB35" s="76">
        <f t="shared" si="5"/>
        <v>3824</v>
      </c>
      <c r="BC35" s="76">
        <f t="shared" si="6"/>
        <v>3386.5</v>
      </c>
      <c r="BD35" s="76">
        <f t="shared" si="7"/>
        <v>2492.8000000000002</v>
      </c>
      <c r="BE35" s="76">
        <f t="shared" si="8"/>
        <v>1111</v>
      </c>
      <c r="BF35" s="21">
        <f>'[1]IO InvShip'!$L34</f>
        <v>5736.58</v>
      </c>
      <c r="BG35" s="21">
        <f>'[1]IO InvShip'!$O34</f>
        <v>3169.25</v>
      </c>
      <c r="BH35" s="107">
        <f t="shared" si="9"/>
        <v>0.20957812681591417</v>
      </c>
      <c r="BI35" s="107">
        <f t="shared" si="10"/>
        <v>8.813064682056293E-2</v>
      </c>
      <c r="BJ35" s="107">
        <f t="shared" si="11"/>
        <v>9.5442082291312458E-2</v>
      </c>
      <c r="BK35" s="107">
        <f t="shared" si="12"/>
        <v>0.60684914407221047</v>
      </c>
      <c r="BL35" s="21">
        <f t="shared" si="13"/>
        <v>7049.1900000000005</v>
      </c>
      <c r="BM35" s="253">
        <f>VLOOKUP(B35,'removals&amp;BFF'!A:C,3,FALSE)</f>
        <v>93.69</v>
      </c>
      <c r="BN35" s="21">
        <f t="shared" si="14"/>
        <v>12398.388301846515</v>
      </c>
      <c r="BO35" s="21">
        <f>VLOOKUP(B35,removals!B:AR,43,FALSE)</f>
        <v>312.89000000000016</v>
      </c>
      <c r="BP35" s="253">
        <f t="shared" si="15"/>
        <v>37.125027965099534</v>
      </c>
      <c r="BQ35" s="21"/>
      <c r="BR35" s="20">
        <f t="shared" si="43"/>
        <v>43980</v>
      </c>
      <c r="BS35" s="55">
        <v>22</v>
      </c>
      <c r="BT35" s="64" t="e">
        <f t="shared" si="83"/>
        <v>#N/A</v>
      </c>
      <c r="BU35" s="64" t="e">
        <f t="shared" si="83"/>
        <v>#N/A</v>
      </c>
      <c r="BV35" s="64">
        <f t="shared" si="83"/>
        <v>160.4016</v>
      </c>
      <c r="BW35" s="64">
        <f t="shared" si="83"/>
        <v>123.98100000000001</v>
      </c>
      <c r="BX35" s="64">
        <f t="shared" si="83"/>
        <v>107.8485</v>
      </c>
      <c r="BY35" s="64" t="e">
        <f t="shared" si="83"/>
        <v>#N/A</v>
      </c>
      <c r="CA35" s="186">
        <f t="shared" si="23"/>
        <v>22</v>
      </c>
      <c r="CB35" s="187" t="e">
        <f>BT35/removals!BE34</f>
        <v>#N/A</v>
      </c>
      <c r="CC35" s="187" t="e">
        <f>BU35/removals!BF34</f>
        <v>#N/A</v>
      </c>
      <c r="CD35" s="187">
        <f>BV35/removals!BG34</f>
        <v>8.0246941991645198</v>
      </c>
      <c r="CE35" s="187">
        <f>BW35/removals!BH34</f>
        <v>6.1097559172691112</v>
      </c>
      <c r="CF35" s="187">
        <f>BX35/removals!BI34</f>
        <v>5.102645747972633</v>
      </c>
      <c r="CG35" s="187" t="e">
        <f>BY35/removals!BJ34</f>
        <v>#N/A</v>
      </c>
      <c r="CI35" s="55">
        <v>22</v>
      </c>
      <c r="CJ35" s="64" t="e">
        <f t="shared" si="48"/>
        <v>#N/A</v>
      </c>
      <c r="CK35" s="64" t="e">
        <f t="shared" si="48"/>
        <v>#N/A</v>
      </c>
      <c r="CL35" s="64">
        <f t="shared" si="70"/>
        <v>9.7200000000000006</v>
      </c>
      <c r="CM35" s="64">
        <f t="shared" si="49"/>
        <v>9.2129999999999992</v>
      </c>
      <c r="CN35" s="64">
        <f t="shared" si="49"/>
        <v>7.69</v>
      </c>
      <c r="CO35" s="64" t="e">
        <f t="shared" si="49"/>
        <v>#N/A</v>
      </c>
      <c r="CP35" s="55">
        <v>22</v>
      </c>
      <c r="CQ35" s="64" t="e">
        <f t="shared" si="50"/>
        <v>#N/A</v>
      </c>
      <c r="CR35" s="64" t="e">
        <f t="shared" si="50"/>
        <v>#N/A</v>
      </c>
      <c r="CS35" s="64">
        <f t="shared" si="71"/>
        <v>51.975000000000001</v>
      </c>
      <c r="CT35" s="64">
        <f t="shared" si="51"/>
        <v>37.97</v>
      </c>
      <c r="CU35" s="64">
        <f t="shared" si="51"/>
        <v>35.049999999999997</v>
      </c>
      <c r="CV35" s="64" t="e">
        <f t="shared" si="51"/>
        <v>#N/A</v>
      </c>
      <c r="CW35" s="55">
        <v>22</v>
      </c>
      <c r="CX35" s="64" t="e">
        <f t="shared" si="52"/>
        <v>#N/A</v>
      </c>
      <c r="CY35" s="64" t="e">
        <f t="shared" si="52"/>
        <v>#N/A</v>
      </c>
      <c r="CZ35" s="64">
        <f t="shared" si="72"/>
        <v>51.792000000000002</v>
      </c>
      <c r="DA35" s="64">
        <f t="shared" si="53"/>
        <v>38.76</v>
      </c>
      <c r="DB35" s="64">
        <f t="shared" si="53"/>
        <v>28.670999999999999</v>
      </c>
      <c r="DC35" s="64" t="e">
        <f t="shared" si="53"/>
        <v>#N/A</v>
      </c>
      <c r="DD35" s="55">
        <v>22</v>
      </c>
      <c r="DE35" s="64" t="e">
        <f t="shared" si="54"/>
        <v>#N/A</v>
      </c>
      <c r="DF35" s="64" t="e">
        <f t="shared" si="54"/>
        <v>#N/A</v>
      </c>
      <c r="DG35" s="64">
        <f t="shared" si="73"/>
        <v>34.8506</v>
      </c>
      <c r="DH35" s="64">
        <f t="shared" si="55"/>
        <v>28.109000000000002</v>
      </c>
      <c r="DI35" s="64">
        <f t="shared" si="55"/>
        <v>28.197500000000002</v>
      </c>
      <c r="DJ35" s="64" t="e">
        <f t="shared" si="55"/>
        <v>#N/A</v>
      </c>
      <c r="DK35" s="55">
        <v>22</v>
      </c>
      <c r="DL35" s="64" t="e">
        <f t="shared" si="56"/>
        <v>#N/A</v>
      </c>
      <c r="DM35" s="64" t="e">
        <f t="shared" si="56"/>
        <v>#N/A</v>
      </c>
      <c r="DN35" s="64">
        <f t="shared" si="74"/>
        <v>12.064</v>
      </c>
      <c r="DO35" s="64">
        <f t="shared" si="57"/>
        <v>9.9290000000000003</v>
      </c>
      <c r="DP35" s="64">
        <f t="shared" si="57"/>
        <v>8.24</v>
      </c>
      <c r="DQ35" s="64" t="e">
        <f t="shared" si="57"/>
        <v>#N/A</v>
      </c>
      <c r="DR35" s="55">
        <v>22</v>
      </c>
      <c r="DS35" s="64" t="e">
        <f t="shared" si="60"/>
        <v>#N/A</v>
      </c>
      <c r="DT35" s="64" t="e">
        <f t="shared" si="60"/>
        <v>#N/A</v>
      </c>
      <c r="DU35" s="64">
        <f t="shared" si="75"/>
        <v>2.4969999999999999</v>
      </c>
      <c r="DV35" s="64">
        <f t="shared" si="61"/>
        <v>5.4888000000000003</v>
      </c>
      <c r="DW35" s="64">
        <f t="shared" si="61"/>
        <v>7.1594000000000007</v>
      </c>
      <c r="DX35" s="64" t="e">
        <f t="shared" si="61"/>
        <v>#N/A</v>
      </c>
      <c r="DZ35" s="55">
        <v>22</v>
      </c>
      <c r="EA35" s="108" t="e">
        <f t="shared" si="62"/>
        <v>#N/A</v>
      </c>
      <c r="EB35" s="108" t="e">
        <f t="shared" si="62"/>
        <v>#N/A</v>
      </c>
      <c r="EC35" s="108">
        <f t="shared" si="76"/>
        <v>0.13972616233254531</v>
      </c>
      <c r="ED35" s="108">
        <f t="shared" si="63"/>
        <v>0.11929489195925182</v>
      </c>
      <c r="EE35" s="108">
        <f t="shared" si="63"/>
        <v>0.19286638200809467</v>
      </c>
      <c r="EG35" s="55">
        <v>22</v>
      </c>
      <c r="EH35" s="108" t="e">
        <f t="shared" si="64"/>
        <v>#N/A</v>
      </c>
      <c r="EI35" s="108" t="e">
        <f t="shared" si="64"/>
        <v>#N/A</v>
      </c>
      <c r="EJ35" s="108">
        <f t="shared" si="77"/>
        <v>1.5567176387267958E-2</v>
      </c>
      <c r="EK35" s="108">
        <f t="shared" si="65"/>
        <v>4.4271299634621432E-2</v>
      </c>
      <c r="EL35" s="108">
        <f t="shared" si="65"/>
        <v>6.6383862547926026E-2</v>
      </c>
      <c r="EN35" s="55">
        <v>22</v>
      </c>
      <c r="EO35" s="108" t="e">
        <f t="shared" si="66"/>
        <v>#N/A</v>
      </c>
      <c r="EP35" s="108" t="e">
        <f t="shared" si="66"/>
        <v>#N/A</v>
      </c>
      <c r="EQ35" s="108">
        <f t="shared" si="78"/>
        <v>4.9495765628273035E-2</v>
      </c>
      <c r="ER35" s="108">
        <f t="shared" si="67"/>
        <v>7.9999354739839171E-2</v>
      </c>
      <c r="ES35" s="108">
        <f t="shared" si="67"/>
        <v>6.1710640389064285E-2</v>
      </c>
      <c r="EV35" s="55">
        <v>22</v>
      </c>
      <c r="EW35" s="108" t="e">
        <f t="shared" si="84"/>
        <v>#N/A</v>
      </c>
      <c r="EX35" s="108" t="e">
        <f t="shared" si="84"/>
        <v>#N/A</v>
      </c>
      <c r="EY35" s="108">
        <f t="shared" si="84"/>
        <v>0.79521089565191372</v>
      </c>
      <c r="EZ35" s="108">
        <f t="shared" si="84"/>
        <v>0.75643445366628759</v>
      </c>
      <c r="FA35" s="108">
        <f t="shared" si="84"/>
        <v>0.6790391150549151</v>
      </c>
      <c r="FD35" s="55">
        <v>22</v>
      </c>
      <c r="FE35" s="65" t="e">
        <f t="shared" si="68"/>
        <v>#N/A</v>
      </c>
      <c r="FF35" s="65" t="e">
        <f t="shared" si="68"/>
        <v>#N/A</v>
      </c>
      <c r="FG35" s="65">
        <f t="shared" si="79"/>
        <v>127.5531</v>
      </c>
      <c r="FH35" s="65">
        <f t="shared" si="69"/>
        <v>93.783500000000004</v>
      </c>
      <c r="FI35" s="65">
        <f t="shared" si="69"/>
        <v>73.233350000000002</v>
      </c>
      <c r="FJ35" s="65" t="e">
        <f t="shared" si="69"/>
        <v>#N/A</v>
      </c>
      <c r="FL35" s="55">
        <v>22</v>
      </c>
      <c r="FM35" s="65" t="e">
        <f t="shared" si="45"/>
        <v>#N/A</v>
      </c>
      <c r="FN35" s="65" t="e">
        <f t="shared" si="58"/>
        <v>#N/A</v>
      </c>
      <c r="FO35" s="65">
        <f t="shared" si="80"/>
        <v>22.412300000000002</v>
      </c>
      <c r="FP35" s="65">
        <f t="shared" si="59"/>
        <v>14.7903</v>
      </c>
      <c r="FQ35" s="65">
        <f t="shared" si="46"/>
        <v>20.800349999999998</v>
      </c>
      <c r="FR35" s="65" t="e">
        <f t="shared" si="46"/>
        <v>#N/A</v>
      </c>
      <c r="FT35" s="55">
        <v>22</v>
      </c>
      <c r="FU35" s="57" t="e">
        <f t="shared" si="39"/>
        <v>#N/A</v>
      </c>
      <c r="FV35" s="57" t="e">
        <f t="shared" si="39"/>
        <v>#N/A</v>
      </c>
      <c r="FW35" s="57">
        <f t="shared" si="39"/>
        <v>186.59394915711238</v>
      </c>
      <c r="FX35" s="57">
        <f t="shared" si="39"/>
        <v>138.09423034083315</v>
      </c>
      <c r="FY35" s="57">
        <f t="shared" si="39"/>
        <v>118.0219960604071</v>
      </c>
      <c r="FZ35" s="57" t="e">
        <f t="shared" si="40"/>
        <v>#N/A</v>
      </c>
      <c r="GB35" s="55">
        <v>22</v>
      </c>
      <c r="GC35" s="57" t="e">
        <f t="shared" si="41"/>
        <v>#N/A</v>
      </c>
      <c r="GD35" s="57" t="e">
        <f t="shared" si="41"/>
        <v>#N/A</v>
      </c>
      <c r="GE35" s="57">
        <f t="shared" si="41"/>
        <v>56.172859394151637</v>
      </c>
      <c r="GF35" s="57">
        <f t="shared" si="41"/>
        <v>42.768291420883777</v>
      </c>
      <c r="GG35" s="57">
        <f t="shared" si="41"/>
        <v>35.718520235808441</v>
      </c>
      <c r="GH35" s="57" t="e">
        <f t="shared" si="47"/>
        <v>#N/A</v>
      </c>
      <c r="GJ35" s="55">
        <v>22</v>
      </c>
      <c r="GK35" s="57" t="e">
        <f t="shared" si="42"/>
        <v>#N/A</v>
      </c>
      <c r="GL35" s="57" t="e">
        <f t="shared" si="42"/>
        <v>#N/A</v>
      </c>
      <c r="GM35" s="57">
        <f t="shared" si="42"/>
        <v>7.9391999999999996</v>
      </c>
      <c r="GN35" s="57">
        <f t="shared" si="42"/>
        <v>9.9184000000000001</v>
      </c>
      <c r="GO35" s="57">
        <f t="shared" si="42"/>
        <v>6.6553999999999993</v>
      </c>
      <c r="GP35" s="57" t="e">
        <f t="shared" si="44"/>
        <v>#N/A</v>
      </c>
    </row>
    <row r="36" spans="1:198">
      <c r="A36" s="56" t="str">
        <f t="shared" si="2"/>
        <v>202038</v>
      </c>
      <c r="B36" s="20">
        <f>'[1]main port inventory'!A41</f>
        <v>44092</v>
      </c>
      <c r="C36" s="21">
        <f>'[1]main port inventory'!B41</f>
        <v>11492.81</v>
      </c>
      <c r="D36" s="21">
        <f>'[1]main port inventory'!C42</f>
        <v>2498.34</v>
      </c>
      <c r="E36" s="21">
        <f>'[1]main port inventory'!D41</f>
        <v>1004.66</v>
      </c>
      <c r="F36" s="21">
        <f>'[1]main port inventory'!E41</f>
        <v>1101.77</v>
      </c>
      <c r="G36" s="79">
        <f>'[1]main port inventory'!F41</f>
        <v>1140</v>
      </c>
      <c r="H36" s="79">
        <f>'[1]main port inventory'!G41</f>
        <v>1238</v>
      </c>
      <c r="I36" s="82">
        <f>'[1]main port inventory'!H41</f>
        <v>1385</v>
      </c>
      <c r="J36" s="82">
        <f>'[1]main port inventory'!I41</f>
        <v>1274</v>
      </c>
      <c r="K36" s="11">
        <f>'[1]main port inventory'!J41</f>
        <v>725</v>
      </c>
      <c r="L36" s="82">
        <f>'[1]main port inventory'!K41</f>
        <v>895</v>
      </c>
      <c r="M36" s="79">
        <f>'[1]main port inventory'!L41</f>
        <v>500</v>
      </c>
      <c r="N36" s="21">
        <f>'[1]main port inventory'!M41</f>
        <v>552</v>
      </c>
      <c r="O36" s="11">
        <f>'[1]main port inventory'!N41</f>
        <v>172.65</v>
      </c>
      <c r="P36" s="85">
        <f>'[1]main port inventory'!O41</f>
        <v>400</v>
      </c>
      <c r="Q36" s="79">
        <f>'[1]main port inventory'!P41</f>
        <v>173</v>
      </c>
      <c r="R36" s="11">
        <f>'[1]main port inventory'!Q41</f>
        <v>513</v>
      </c>
      <c r="S36" s="85">
        <f>'[1]main port inventory'!R41</f>
        <v>207.94</v>
      </c>
      <c r="T36" s="11">
        <f>'[1]main port inventory'!S41</f>
        <v>167</v>
      </c>
      <c r="U36" s="11">
        <f>'[1]main port inventory'!T41</f>
        <v>0</v>
      </c>
      <c r="V36" s="11">
        <f>'[1]main port inventory'!U41</f>
        <v>65</v>
      </c>
      <c r="W36" s="21">
        <f>'[1]main port inventory'!V41</f>
        <v>285</v>
      </c>
      <c r="X36" s="11">
        <f>'[1]main port inventory'!W41</f>
        <v>0</v>
      </c>
      <c r="Y36" s="11">
        <f>'[1]main port inventory'!X41</f>
        <v>1</v>
      </c>
      <c r="Z36" s="11">
        <f>'[1]main port inventory'!Y41</f>
        <v>418</v>
      </c>
      <c r="AA36" s="21">
        <f>'[1]main port inventory'!Z41</f>
        <v>48</v>
      </c>
      <c r="AB36" s="21">
        <f>'[1]main port inventory'!AA41</f>
        <v>212</v>
      </c>
      <c r="AC36" s="11">
        <f>'[1]main port inventory'!AB41</f>
        <v>60</v>
      </c>
      <c r="AD36" s="82">
        <f>'[1]main port inventory'!AC41</f>
        <v>0</v>
      </c>
      <c r="AE36" s="21">
        <f>'[1]main port inventory'!AD41</f>
        <v>3.3</v>
      </c>
      <c r="AF36" s="21">
        <f>'[1]main port inventory'!AE41</f>
        <v>0.8</v>
      </c>
      <c r="AG36" s="11">
        <f>'[1]main port inventory'!AF41</f>
        <v>23</v>
      </c>
      <c r="AH36" s="85">
        <f>'[1]main port inventory'!AG41</f>
        <v>106.62</v>
      </c>
      <c r="AI36" s="21">
        <f>'[1]main port inventory'!AH41</f>
        <v>0</v>
      </c>
      <c r="AJ36" s="21">
        <f>'[1]main port inventory'!AI41</f>
        <v>12</v>
      </c>
      <c r="AK36" s="21">
        <f>'[1]main port inventory'!AJ41</f>
        <v>0</v>
      </c>
      <c r="AL36" s="79">
        <f>'[1]main port inventory'!AK41</f>
        <v>25</v>
      </c>
      <c r="AM36" s="21">
        <f>'[1]main port inventory'!AL41</f>
        <v>0</v>
      </c>
      <c r="AN36" s="11">
        <f>'[1]main port inventory'!AM41</f>
        <v>22</v>
      </c>
      <c r="AO36" s="11">
        <f>'[1]main port inventory'!AN41</f>
        <v>190</v>
      </c>
      <c r="AP36" s="85">
        <f>'[1]main port inventory'!AO41</f>
        <v>50</v>
      </c>
      <c r="AQ36" s="11">
        <f>'[1]main port inventory'!AP41</f>
        <v>0</v>
      </c>
      <c r="AR36" s="82">
        <f>'[1]main port inventory'!AQ41</f>
        <v>191</v>
      </c>
      <c r="AS36" s="11">
        <f>'[1]main port inventory'!AR41</f>
        <v>115</v>
      </c>
      <c r="AT36" s="79">
        <f>'[1]main port inventory'!AS41</f>
        <v>4</v>
      </c>
      <c r="AU36" s="79">
        <f>'[1]main port inventory'!AT41</f>
        <v>1.5</v>
      </c>
      <c r="AV36" s="21">
        <f>'[1]main port inventory'!AU41</f>
        <v>0</v>
      </c>
      <c r="AW36" s="11">
        <f>'[1]main port inventory'!AV41</f>
        <v>5</v>
      </c>
      <c r="AX36" s="21">
        <f>'[1]main port inventory'!AW41</f>
        <v>0</v>
      </c>
      <c r="AY36" s="79">
        <f>'[1]main port inventory'!AX41</f>
        <v>312</v>
      </c>
      <c r="AZ36" s="76">
        <f t="shared" si="3"/>
        <v>11492.81</v>
      </c>
      <c r="BA36" s="76">
        <f t="shared" si="4"/>
        <v>764.56000000000006</v>
      </c>
      <c r="BB36" s="76">
        <f t="shared" si="5"/>
        <v>3745</v>
      </c>
      <c r="BC36" s="76">
        <f t="shared" si="6"/>
        <v>3393.5</v>
      </c>
      <c r="BD36" s="76">
        <f t="shared" si="7"/>
        <v>2476.65</v>
      </c>
      <c r="BE36" s="76">
        <f t="shared" si="8"/>
        <v>1113.0999999999999</v>
      </c>
      <c r="BF36" s="21">
        <f>'[1]IO InvShip'!$L35</f>
        <v>5675.75</v>
      </c>
      <c r="BG36" s="21">
        <f>'[1]IO InvShip'!$O35</f>
        <v>3072.33</v>
      </c>
      <c r="BH36" s="107">
        <f t="shared" si="9"/>
        <v>0.21738286807142904</v>
      </c>
      <c r="BI36" s="107">
        <f t="shared" si="10"/>
        <v>8.7416393379860971E-2</v>
      </c>
      <c r="BJ36" s="107">
        <f t="shared" si="11"/>
        <v>9.586602406200051E-2</v>
      </c>
      <c r="BK36" s="107">
        <f t="shared" si="12"/>
        <v>0.5993347144867095</v>
      </c>
      <c r="BL36" s="21">
        <f t="shared" si="13"/>
        <v>6888.0399999999991</v>
      </c>
      <c r="BM36" s="253">
        <f>VLOOKUP(B36,'removals&amp;BFF'!A:C,3,FALSE)</f>
        <v>94.25</v>
      </c>
      <c r="BN36" s="21">
        <f t="shared" si="14"/>
        <v>12193.962864721485</v>
      </c>
      <c r="BO36" s="21">
        <f>VLOOKUP(B36,removals!B:AR,43,FALSE)</f>
        <v>317.60000000000008</v>
      </c>
      <c r="BP36" s="253">
        <f t="shared" si="15"/>
        <v>36.186429471032731</v>
      </c>
      <c r="BQ36" s="21"/>
      <c r="BR36" s="20">
        <f t="shared" si="43"/>
        <v>43987</v>
      </c>
      <c r="BS36" s="55">
        <v>23</v>
      </c>
      <c r="BT36" s="64" t="e">
        <f t="shared" si="83"/>
        <v>#N/A</v>
      </c>
      <c r="BU36" s="64">
        <f t="shared" si="83"/>
        <v>144.11000000000001</v>
      </c>
      <c r="BV36" s="64">
        <f t="shared" si="83"/>
        <v>159.14610000000002</v>
      </c>
      <c r="BW36" s="64">
        <f t="shared" si="83"/>
        <v>121.58</v>
      </c>
      <c r="BX36" s="64">
        <f t="shared" si="83"/>
        <v>107.53700000000001</v>
      </c>
      <c r="BY36" s="64" t="e">
        <f t="shared" si="83"/>
        <v>#N/A</v>
      </c>
      <c r="CA36" s="186">
        <f t="shared" si="23"/>
        <v>23</v>
      </c>
      <c r="CB36" s="187" t="e">
        <f>BT36/removals!BE35</f>
        <v>#N/A</v>
      </c>
      <c r="CC36" s="187">
        <f>BU36/removals!BF35</f>
        <v>7.3289935411686917</v>
      </c>
      <c r="CD36" s="187">
        <f>BV36/removals!BG35</f>
        <v>8.2553221288515388</v>
      </c>
      <c r="CE36" s="187">
        <f>BW36/removals!BH35</f>
        <v>5.8719265115694999</v>
      </c>
      <c r="CF36" s="187">
        <f>BX36/removals!BI35</f>
        <v>4.8912469980350775</v>
      </c>
      <c r="CG36" s="187" t="e">
        <f>BY36/removals!BJ35</f>
        <v>#N/A</v>
      </c>
      <c r="CI36" s="55">
        <v>23</v>
      </c>
      <c r="CJ36" s="64" t="e">
        <f t="shared" si="48"/>
        <v>#N/A</v>
      </c>
      <c r="CK36" s="64">
        <f t="shared" si="48"/>
        <v>9.1999999999999993</v>
      </c>
      <c r="CL36" s="64">
        <f t="shared" si="70"/>
        <v>9.35</v>
      </c>
      <c r="CM36" s="64">
        <f t="shared" si="49"/>
        <v>8.92</v>
      </c>
      <c r="CN36" s="64">
        <f t="shared" si="49"/>
        <v>7.77</v>
      </c>
      <c r="CO36" s="64" t="e">
        <f t="shared" si="49"/>
        <v>#N/A</v>
      </c>
      <c r="CP36" s="55">
        <v>23</v>
      </c>
      <c r="CQ36" s="64" t="e">
        <f t="shared" si="50"/>
        <v>#N/A</v>
      </c>
      <c r="CR36" s="64">
        <f t="shared" si="50"/>
        <v>45.71</v>
      </c>
      <c r="CS36" s="64">
        <f t="shared" si="71"/>
        <v>51.73</v>
      </c>
      <c r="CT36" s="64">
        <f t="shared" si="51"/>
        <v>38.78</v>
      </c>
      <c r="CU36" s="64">
        <f t="shared" si="51"/>
        <v>35.520000000000003</v>
      </c>
      <c r="CV36" s="64" t="e">
        <f t="shared" si="51"/>
        <v>#N/A</v>
      </c>
      <c r="CW36" s="55">
        <v>23</v>
      </c>
      <c r="CX36" s="64" t="e">
        <f t="shared" si="52"/>
        <v>#N/A</v>
      </c>
      <c r="CY36" s="64">
        <f t="shared" si="52"/>
        <v>43.65</v>
      </c>
      <c r="CZ36" s="64">
        <f t="shared" si="72"/>
        <v>52.02</v>
      </c>
      <c r="DA36" s="64">
        <f t="shared" si="53"/>
        <v>36.505000000000003</v>
      </c>
      <c r="DB36" s="64">
        <f t="shared" si="53"/>
        <v>28.052</v>
      </c>
      <c r="DC36" s="64" t="e">
        <f t="shared" si="53"/>
        <v>#N/A</v>
      </c>
      <c r="DD36" s="55">
        <v>23</v>
      </c>
      <c r="DE36" s="64" t="e">
        <f t="shared" si="54"/>
        <v>#N/A</v>
      </c>
      <c r="DF36" s="64">
        <f t="shared" si="54"/>
        <v>34.479999999999997</v>
      </c>
      <c r="DG36" s="64">
        <f t="shared" si="73"/>
        <v>34.231100000000005</v>
      </c>
      <c r="DH36" s="64">
        <f t="shared" si="55"/>
        <v>27.722100000000001</v>
      </c>
      <c r="DI36" s="64">
        <f t="shared" si="55"/>
        <v>27.475000000000001</v>
      </c>
      <c r="DJ36" s="64" t="e">
        <f t="shared" si="55"/>
        <v>#N/A</v>
      </c>
      <c r="DK36" s="55">
        <v>23</v>
      </c>
      <c r="DL36" s="64" t="e">
        <f t="shared" si="56"/>
        <v>#N/A</v>
      </c>
      <c r="DM36" s="64">
        <f t="shared" si="56"/>
        <v>11.07</v>
      </c>
      <c r="DN36" s="64">
        <f t="shared" si="74"/>
        <v>11.814999999999998</v>
      </c>
      <c r="DO36" s="64">
        <f t="shared" si="57"/>
        <v>9.66</v>
      </c>
      <c r="DP36" s="64">
        <f t="shared" si="57"/>
        <v>8.7200000000000006</v>
      </c>
      <c r="DQ36" s="64" t="e">
        <f t="shared" si="57"/>
        <v>#N/A</v>
      </c>
      <c r="DR36" s="55">
        <v>23</v>
      </c>
      <c r="DS36" s="64" t="e">
        <f t="shared" si="60"/>
        <v>#N/A</v>
      </c>
      <c r="DT36" s="64">
        <f t="shared" si="60"/>
        <v>1.71</v>
      </c>
      <c r="DU36" s="64">
        <f t="shared" si="75"/>
        <v>2.3690000000000002</v>
      </c>
      <c r="DV36" s="64">
        <f t="shared" si="61"/>
        <v>5.6020000000000003</v>
      </c>
      <c r="DW36" s="64">
        <f t="shared" si="61"/>
        <v>7.3390999999999993</v>
      </c>
      <c r="DX36" s="64" t="e">
        <f t="shared" si="61"/>
        <v>#N/A</v>
      </c>
      <c r="DZ36" s="55">
        <v>23</v>
      </c>
      <c r="EA36" s="108" t="e">
        <f t="shared" si="62"/>
        <v>#N/A</v>
      </c>
      <c r="EB36" s="108">
        <f t="shared" si="62"/>
        <v>9.8466449240163761E-2</v>
      </c>
      <c r="EC36" s="108">
        <f t="shared" si="76"/>
        <v>0.14317535899403125</v>
      </c>
      <c r="ED36" s="108">
        <f t="shared" si="63"/>
        <v>0.11655453199539398</v>
      </c>
      <c r="EE36" s="108">
        <f t="shared" si="63"/>
        <v>0.19513004826245847</v>
      </c>
      <c r="EG36" s="55">
        <v>23</v>
      </c>
      <c r="EH36" s="108" t="e">
        <f t="shared" si="64"/>
        <v>#N/A</v>
      </c>
      <c r="EI36" s="108">
        <f t="shared" si="64"/>
        <v>1.1865935743529248E-2</v>
      </c>
      <c r="EJ36" s="108">
        <f t="shared" si="77"/>
        <v>1.4885693083273796E-2</v>
      </c>
      <c r="EK36" s="108">
        <f t="shared" si="65"/>
        <v>4.6076657344958055E-2</v>
      </c>
      <c r="EL36" s="108">
        <f t="shared" si="65"/>
        <v>6.8247207937733048E-2</v>
      </c>
      <c r="EN36" s="55">
        <v>23</v>
      </c>
      <c r="EO36" s="108" t="e">
        <f t="shared" si="66"/>
        <v>#N/A</v>
      </c>
      <c r="EP36" s="108">
        <f t="shared" si="66"/>
        <v>6.7032128235375757E-2</v>
      </c>
      <c r="EQ36" s="108">
        <f t="shared" si="78"/>
        <v>5.1066284376431466E-2</v>
      </c>
      <c r="ER36" s="108">
        <f t="shared" si="67"/>
        <v>8.0428524428359932E-2</v>
      </c>
      <c r="ES36" s="108">
        <f t="shared" si="67"/>
        <v>6.4681923431005137E-2</v>
      </c>
      <c r="EV36" s="55">
        <v>23</v>
      </c>
      <c r="EW36" s="108" t="e">
        <f t="shared" si="84"/>
        <v>#N/A</v>
      </c>
      <c r="EX36" s="108">
        <f t="shared" si="84"/>
        <v>0.82263548678093124</v>
      </c>
      <c r="EY36" s="108">
        <f t="shared" si="84"/>
        <v>0.79087266354626351</v>
      </c>
      <c r="EZ36" s="108">
        <f t="shared" si="84"/>
        <v>0.75694028623128806</v>
      </c>
      <c r="FA36" s="108">
        <f t="shared" si="84"/>
        <v>0.67194082036880332</v>
      </c>
      <c r="FD36" s="55">
        <v>23</v>
      </c>
      <c r="FE36" s="65" t="e">
        <f t="shared" si="68"/>
        <v>#N/A</v>
      </c>
      <c r="FF36" s="65">
        <f t="shared" si="68"/>
        <v>118.55</v>
      </c>
      <c r="FG36" s="65">
        <f t="shared" si="79"/>
        <v>125.8643</v>
      </c>
      <c r="FH36" s="65">
        <f t="shared" si="69"/>
        <v>92.02879999999999</v>
      </c>
      <c r="FI36" s="65">
        <f t="shared" si="69"/>
        <v>72.258500000000026</v>
      </c>
      <c r="FJ36" s="65" t="e">
        <f t="shared" si="69"/>
        <v>#N/A</v>
      </c>
      <c r="FL36" s="55">
        <v>23</v>
      </c>
      <c r="FM36" s="65" t="e">
        <f t="shared" si="45"/>
        <v>#N/A</v>
      </c>
      <c r="FN36" s="65">
        <f t="shared" si="58"/>
        <v>14.19</v>
      </c>
      <c r="FO36" s="65">
        <f t="shared" si="80"/>
        <v>22.785799999999998</v>
      </c>
      <c r="FP36" s="65">
        <f t="shared" si="59"/>
        <v>14.1707</v>
      </c>
      <c r="FQ36" s="65">
        <f t="shared" si="46"/>
        <v>20.983699999999999</v>
      </c>
      <c r="FR36" s="65" t="e">
        <f t="shared" si="46"/>
        <v>#N/A</v>
      </c>
      <c r="FT36" s="55">
        <v>23</v>
      </c>
      <c r="FU36" s="57" t="e">
        <f t="shared" si="39"/>
        <v>#N/A</v>
      </c>
      <c r="FV36" s="57" t="e">
        <f t="shared" si="39"/>
        <v>#N/A</v>
      </c>
      <c r="FW36" s="57">
        <f t="shared" si="39"/>
        <v>185.17880593320774</v>
      </c>
      <c r="FX36" s="57">
        <f t="shared" si="39"/>
        <v>134.32769859684012</v>
      </c>
      <c r="FY36" s="57">
        <f t="shared" si="39"/>
        <v>117.0152339499456</v>
      </c>
      <c r="FZ36" s="57" t="e">
        <f t="shared" si="40"/>
        <v>#N/A</v>
      </c>
      <c r="GB36" s="55">
        <v>23</v>
      </c>
      <c r="GC36" s="57" t="e">
        <f t="shared" si="41"/>
        <v>#N/A</v>
      </c>
      <c r="GD36" s="57">
        <f t="shared" si="41"/>
        <v>51.302954788180841</v>
      </c>
      <c r="GE36" s="57">
        <f t="shared" si="41"/>
        <v>57.787254901960779</v>
      </c>
      <c r="GF36" s="57">
        <f t="shared" si="41"/>
        <v>41.103485580986508</v>
      </c>
      <c r="GG36" s="57">
        <f t="shared" si="41"/>
        <v>34.238728986245548</v>
      </c>
      <c r="GH36" s="57" t="e">
        <f t="shared" si="47"/>
        <v>#N/A</v>
      </c>
      <c r="GJ36" s="55">
        <v>23</v>
      </c>
      <c r="GK36" s="57" t="e">
        <f t="shared" si="42"/>
        <v>#N/A</v>
      </c>
      <c r="GL36" s="57">
        <f t="shared" si="42"/>
        <v>9.66</v>
      </c>
      <c r="GM36" s="57">
        <f t="shared" si="42"/>
        <v>8.1270000000000007</v>
      </c>
      <c r="GN36" s="57">
        <f t="shared" si="42"/>
        <v>9.7785000000000011</v>
      </c>
      <c r="GO36" s="57">
        <f t="shared" si="42"/>
        <v>6.9557000000000002</v>
      </c>
      <c r="GP36" s="57" t="e">
        <f t="shared" si="44"/>
        <v>#N/A</v>
      </c>
    </row>
    <row r="37" spans="1:198">
      <c r="A37" s="56" t="str">
        <f t="shared" si="2"/>
        <v>202037</v>
      </c>
      <c r="B37" s="20">
        <f>'[1]main port inventory'!A42</f>
        <v>44085</v>
      </c>
      <c r="C37" s="21">
        <f>'[1]main port inventory'!B42</f>
        <v>11456.45</v>
      </c>
      <c r="D37" s="21">
        <f>'[1]main port inventory'!C43</f>
        <v>2402.96</v>
      </c>
      <c r="E37" s="21">
        <f>'[1]main port inventory'!D42</f>
        <v>999.65</v>
      </c>
      <c r="F37" s="21">
        <f>'[1]main port inventory'!E42</f>
        <v>1044.6400000000001</v>
      </c>
      <c r="G37" s="79">
        <f>'[1]main port inventory'!F42</f>
        <v>1135</v>
      </c>
      <c r="H37" s="79">
        <f>'[1]main port inventory'!G42</f>
        <v>1160</v>
      </c>
      <c r="I37" s="82">
        <f>'[1]main port inventory'!H42</f>
        <v>1443</v>
      </c>
      <c r="J37" s="82">
        <f>'[1]main port inventory'!I42</f>
        <v>1360</v>
      </c>
      <c r="K37" s="11">
        <f>'[1]main port inventory'!J42</f>
        <v>710</v>
      </c>
      <c r="L37" s="82">
        <f>'[1]main port inventory'!K42</f>
        <v>860</v>
      </c>
      <c r="M37" s="79">
        <f>'[1]main port inventory'!L42</f>
        <v>487</v>
      </c>
      <c r="N37" s="21">
        <f>'[1]main port inventory'!M42</f>
        <v>550</v>
      </c>
      <c r="O37" s="11">
        <f>'[1]main port inventory'!N42</f>
        <v>157.97999999999999</v>
      </c>
      <c r="P37" s="85">
        <f>'[1]main port inventory'!O42</f>
        <v>370</v>
      </c>
      <c r="Q37" s="79">
        <f>'[1]main port inventory'!P42</f>
        <v>168</v>
      </c>
      <c r="R37" s="11">
        <f>'[1]main port inventory'!Q42</f>
        <v>524</v>
      </c>
      <c r="S37" s="85">
        <f>'[1]main port inventory'!R42</f>
        <v>204.27</v>
      </c>
      <c r="T37" s="11">
        <f>'[1]main port inventory'!S42</f>
        <v>180</v>
      </c>
      <c r="U37" s="11">
        <f>'[1]main port inventory'!T42</f>
        <v>0</v>
      </c>
      <c r="V37" s="11">
        <f>'[1]main port inventory'!U42</f>
        <v>95.2</v>
      </c>
      <c r="W37" s="21">
        <f>'[1]main port inventory'!V42</f>
        <v>277</v>
      </c>
      <c r="X37" s="11">
        <f>'[1]main port inventory'!W42</f>
        <v>0</v>
      </c>
      <c r="Y37" s="11">
        <f>'[1]main port inventory'!X42</f>
        <v>1.1000000000000001</v>
      </c>
      <c r="Z37" s="11">
        <f>'[1]main port inventory'!Y42</f>
        <v>396</v>
      </c>
      <c r="AA37" s="21">
        <f>'[1]main port inventory'!Z42</f>
        <v>50</v>
      </c>
      <c r="AB37" s="21">
        <f>'[1]main port inventory'!AA42</f>
        <v>221</v>
      </c>
      <c r="AC37" s="11">
        <f>'[1]main port inventory'!AB42</f>
        <v>46</v>
      </c>
      <c r="AD37" s="82">
        <f>'[1]main port inventory'!AC42</f>
        <v>0</v>
      </c>
      <c r="AE37" s="21">
        <f>'[1]main port inventory'!AD42</f>
        <v>4</v>
      </c>
      <c r="AF37" s="21">
        <f>'[1]main port inventory'!AE42</f>
        <v>0.8</v>
      </c>
      <c r="AG37" s="11">
        <f>'[1]main port inventory'!AF42</f>
        <v>25</v>
      </c>
      <c r="AH37" s="85">
        <f>'[1]main port inventory'!AG42</f>
        <v>104.7</v>
      </c>
      <c r="AI37" s="21">
        <f>'[1]main port inventory'!AH42</f>
        <v>0</v>
      </c>
      <c r="AJ37" s="21">
        <f>'[1]main port inventory'!AI42</f>
        <v>7.9</v>
      </c>
      <c r="AK37" s="21">
        <f>'[1]main port inventory'!AJ42</f>
        <v>0</v>
      </c>
      <c r="AL37" s="79">
        <f>'[1]main port inventory'!AK42</f>
        <v>25</v>
      </c>
      <c r="AM37" s="21">
        <f>'[1]main port inventory'!AL42</f>
        <v>0</v>
      </c>
      <c r="AN37" s="11">
        <f>'[1]main port inventory'!AM42</f>
        <v>20</v>
      </c>
      <c r="AO37" s="11">
        <f>'[1]main port inventory'!AN42</f>
        <v>190</v>
      </c>
      <c r="AP37" s="85">
        <f>'[1]main port inventory'!AO42</f>
        <v>36</v>
      </c>
      <c r="AQ37" s="11">
        <f>'[1]main port inventory'!AP42</f>
        <v>0</v>
      </c>
      <c r="AR37" s="82">
        <f>'[1]main port inventory'!AQ42</f>
        <v>189</v>
      </c>
      <c r="AS37" s="11">
        <f>'[1]main port inventory'!AR42</f>
        <v>107</v>
      </c>
      <c r="AT37" s="79">
        <f>'[1]main port inventory'!AS42</f>
        <v>5</v>
      </c>
      <c r="AU37" s="79">
        <f>'[1]main port inventory'!AT42</f>
        <v>1.5</v>
      </c>
      <c r="AV37" s="21">
        <f>'[1]main port inventory'!AU42</f>
        <v>0</v>
      </c>
      <c r="AW37" s="11">
        <f>'[1]main port inventory'!AV42</f>
        <v>5</v>
      </c>
      <c r="AX37" s="21">
        <f>'[1]main port inventory'!AW42</f>
        <v>0</v>
      </c>
      <c r="AY37" s="79">
        <f>'[1]main port inventory'!AX42</f>
        <v>340</v>
      </c>
      <c r="AZ37" s="76">
        <f t="shared" si="3"/>
        <v>11456.45</v>
      </c>
      <c r="BA37" s="76">
        <f t="shared" si="4"/>
        <v>714.97</v>
      </c>
      <c r="BB37" s="76">
        <f t="shared" si="5"/>
        <v>3852</v>
      </c>
      <c r="BC37" s="76">
        <f t="shared" si="6"/>
        <v>3321.5</v>
      </c>
      <c r="BD37" s="76">
        <f t="shared" si="7"/>
        <v>2457.2799999999997</v>
      </c>
      <c r="BE37" s="76">
        <f t="shared" si="8"/>
        <v>1110.7</v>
      </c>
      <c r="BF37" s="21">
        <f>'[1]IO InvShip'!$L36</f>
        <v>5778.94</v>
      </c>
      <c r="BG37" s="21">
        <f>'[1]IO InvShip'!$O36</f>
        <v>3030.93</v>
      </c>
      <c r="BH37" s="107">
        <f t="shared" si="9"/>
        <v>0.20974734756403596</v>
      </c>
      <c r="BI37" s="107">
        <f t="shared" si="10"/>
        <v>8.725652361770006E-2</v>
      </c>
      <c r="BJ37" s="107">
        <f t="shared" si="11"/>
        <v>9.1183569081172616E-2</v>
      </c>
      <c r="BK37" s="107">
        <f t="shared" si="12"/>
        <v>0.61181255973709137</v>
      </c>
      <c r="BL37" s="21">
        <f t="shared" si="13"/>
        <v>7009.2000000000016</v>
      </c>
      <c r="BM37" s="253">
        <f>VLOOKUP(B37,'removals&amp;BFF'!A:C,3,FALSE)</f>
        <v>94.31</v>
      </c>
      <c r="BN37" s="21">
        <f t="shared" si="14"/>
        <v>12147.651362527835</v>
      </c>
      <c r="BO37" s="21">
        <f>VLOOKUP(B37,removals!B:AR,43,FALSE)</f>
        <v>313.83000000000004</v>
      </c>
      <c r="BP37" s="253">
        <f t="shared" si="15"/>
        <v>36.50527355574674</v>
      </c>
      <c r="BQ37" s="21"/>
      <c r="BR37" s="20">
        <f t="shared" si="43"/>
        <v>43994</v>
      </c>
      <c r="BS37" s="55">
        <v>24</v>
      </c>
      <c r="BT37" s="64" t="e">
        <f t="shared" si="83"/>
        <v>#N/A</v>
      </c>
      <c r="BU37" s="64">
        <f t="shared" si="83"/>
        <v>142.36000000000001</v>
      </c>
      <c r="BV37" s="64">
        <f t="shared" si="83"/>
        <v>157.2347</v>
      </c>
      <c r="BW37" s="64">
        <f t="shared" si="83"/>
        <v>117.95729999999999</v>
      </c>
      <c r="BX37" s="64">
        <f t="shared" si="83"/>
        <v>106.977</v>
      </c>
      <c r="BY37" s="64" t="e">
        <f t="shared" si="83"/>
        <v>#N/A</v>
      </c>
      <c r="CA37" s="186">
        <f t="shared" si="23"/>
        <v>24</v>
      </c>
      <c r="CB37" s="187" t="e">
        <f>BT37/removals!BE36</f>
        <v>#N/A</v>
      </c>
      <c r="CC37" s="187">
        <f>BU37/removals!BF36</f>
        <v>7.3542744524717865</v>
      </c>
      <c r="CD37" s="187">
        <f>BV37/removals!BG36</f>
        <v>8.4219189381725474</v>
      </c>
      <c r="CE37" s="187">
        <f>BW37/removals!BH36</f>
        <v>5.7786231120821814</v>
      </c>
      <c r="CF37" s="187">
        <f>BX37/removals!BI36</f>
        <v>5.1577551709175058</v>
      </c>
      <c r="CG37" s="187" t="e">
        <f>BY37/removals!BJ36</f>
        <v>#N/A</v>
      </c>
      <c r="CI37" s="55">
        <v>24</v>
      </c>
      <c r="CJ37" s="64" t="e">
        <f t="shared" si="48"/>
        <v>#N/A</v>
      </c>
      <c r="CK37" s="64">
        <f t="shared" si="48"/>
        <v>9.01</v>
      </c>
      <c r="CL37" s="64">
        <f t="shared" si="70"/>
        <v>9.1560000000000006</v>
      </c>
      <c r="CM37" s="64">
        <f t="shared" si="49"/>
        <v>8.4149999999999991</v>
      </c>
      <c r="CN37" s="64">
        <f t="shared" si="49"/>
        <v>7.625</v>
      </c>
      <c r="CO37" s="64" t="e">
        <f t="shared" si="49"/>
        <v>#N/A</v>
      </c>
      <c r="CP37" s="55">
        <v>24</v>
      </c>
      <c r="CQ37" s="64" t="e">
        <f t="shared" si="50"/>
        <v>#N/A</v>
      </c>
      <c r="CR37" s="64">
        <f t="shared" si="50"/>
        <v>44.21</v>
      </c>
      <c r="CS37" s="64">
        <f t="shared" si="71"/>
        <v>51.524999999999999</v>
      </c>
      <c r="CT37" s="64">
        <f t="shared" si="51"/>
        <v>37.590000000000003</v>
      </c>
      <c r="CU37" s="64">
        <f t="shared" si="51"/>
        <v>35.630000000000003</v>
      </c>
      <c r="CV37" s="64" t="e">
        <f t="shared" si="51"/>
        <v>#N/A</v>
      </c>
      <c r="CW37" s="55">
        <v>24</v>
      </c>
      <c r="CX37" s="64" t="e">
        <f t="shared" si="52"/>
        <v>#N/A</v>
      </c>
      <c r="CY37" s="64">
        <f t="shared" si="52"/>
        <v>43.846000000000004</v>
      </c>
      <c r="CZ37" s="64">
        <f t="shared" si="72"/>
        <v>51.281000000000006</v>
      </c>
      <c r="DA37" s="64">
        <f t="shared" si="53"/>
        <v>34.914999999999999</v>
      </c>
      <c r="DB37" s="64">
        <f t="shared" si="53"/>
        <v>27.728999999999999</v>
      </c>
      <c r="DC37" s="64" t="e">
        <f t="shared" si="53"/>
        <v>#N/A</v>
      </c>
      <c r="DD37" s="55">
        <v>24</v>
      </c>
      <c r="DE37" s="64" t="e">
        <f t="shared" si="54"/>
        <v>#N/A</v>
      </c>
      <c r="DF37" s="64">
        <f t="shared" si="54"/>
        <v>34.604999999999997</v>
      </c>
      <c r="DG37" s="64">
        <f t="shared" si="73"/>
        <v>33.7517</v>
      </c>
      <c r="DH37" s="64">
        <f t="shared" si="55"/>
        <v>27.533300000000001</v>
      </c>
      <c r="DI37" s="64">
        <f t="shared" si="55"/>
        <v>27.698</v>
      </c>
      <c r="DJ37" s="64" t="e">
        <f t="shared" si="55"/>
        <v>#N/A</v>
      </c>
      <c r="DK37" s="55">
        <v>24</v>
      </c>
      <c r="DL37" s="64" t="e">
        <f t="shared" si="56"/>
        <v>#N/A</v>
      </c>
      <c r="DM37" s="64">
        <f t="shared" si="56"/>
        <v>10.686</v>
      </c>
      <c r="DN37" s="64">
        <f t="shared" si="74"/>
        <v>11.520999999999999</v>
      </c>
      <c r="DO37" s="64">
        <f t="shared" si="57"/>
        <v>9.5040000000000013</v>
      </c>
      <c r="DP37" s="64">
        <f t="shared" si="57"/>
        <v>8.2949999999999999</v>
      </c>
      <c r="DQ37" s="64" t="e">
        <f t="shared" si="57"/>
        <v>#N/A</v>
      </c>
      <c r="DR37" s="55">
        <v>24</v>
      </c>
      <c r="DS37" s="64" t="e">
        <f t="shared" si="60"/>
        <v>#N/A</v>
      </c>
      <c r="DT37" s="64">
        <f t="shared" si="60"/>
        <v>1.73</v>
      </c>
      <c r="DU37" s="64">
        <f t="shared" si="75"/>
        <v>2.3402000000000003</v>
      </c>
      <c r="DV37" s="64">
        <f t="shared" si="61"/>
        <v>5.4523000000000001</v>
      </c>
      <c r="DW37" s="64">
        <f t="shared" si="61"/>
        <v>7.7191000000000001</v>
      </c>
      <c r="DX37" s="64" t="e">
        <f t="shared" si="61"/>
        <v>#N/A</v>
      </c>
      <c r="DZ37" s="55">
        <v>24</v>
      </c>
      <c r="EA37" s="108" t="e">
        <f t="shared" si="62"/>
        <v>#N/A</v>
      </c>
      <c r="EB37" s="108">
        <f t="shared" si="62"/>
        <v>9.8974431019949419E-2</v>
      </c>
      <c r="EC37" s="108">
        <f t="shared" si="76"/>
        <v>0.14621200027729248</v>
      </c>
      <c r="ED37" s="108">
        <f t="shared" si="63"/>
        <v>0.11792063738318867</v>
      </c>
      <c r="EE37" s="108">
        <f t="shared" si="63"/>
        <v>0.20026080372416499</v>
      </c>
      <c r="EG37" s="55">
        <v>24</v>
      </c>
      <c r="EH37" s="108" t="e">
        <f t="shared" si="64"/>
        <v>#N/A</v>
      </c>
      <c r="EI37" s="108">
        <f t="shared" si="64"/>
        <v>1.2152289969092442E-2</v>
      </c>
      <c r="EJ37" s="108">
        <f t="shared" si="77"/>
        <v>1.4883483098832511E-2</v>
      </c>
      <c r="EK37" s="108">
        <f t="shared" si="65"/>
        <v>4.6222658538301577E-2</v>
      </c>
      <c r="EL37" s="108">
        <f t="shared" si="65"/>
        <v>7.2156631799358731E-2</v>
      </c>
      <c r="EN37" s="55">
        <v>24</v>
      </c>
      <c r="EO37" s="108" t="e">
        <f t="shared" si="66"/>
        <v>#N/A</v>
      </c>
      <c r="EP37" s="108">
        <f t="shared" si="66"/>
        <v>6.9752739533576844E-2</v>
      </c>
      <c r="EQ37" s="108">
        <f t="shared" si="78"/>
        <v>4.8408525598993099E-2</v>
      </c>
      <c r="ER37" s="108">
        <f t="shared" si="67"/>
        <v>8.0522358514479406E-2</v>
      </c>
      <c r="ES37" s="108">
        <f t="shared" si="67"/>
        <v>6.4245585499686841E-2</v>
      </c>
      <c r="EV37" s="55">
        <v>24</v>
      </c>
      <c r="EW37" s="108" t="e">
        <f t="shared" si="84"/>
        <v>#N/A</v>
      </c>
      <c r="EX37" s="108">
        <f t="shared" si="84"/>
        <v>0.81912053947738128</v>
      </c>
      <c r="EY37" s="108">
        <f t="shared" si="84"/>
        <v>0.79049599102488188</v>
      </c>
      <c r="EZ37" s="108">
        <f t="shared" si="84"/>
        <v>0.75533434556403034</v>
      </c>
      <c r="FA37" s="108">
        <f t="shared" si="84"/>
        <v>0.66333697897678945</v>
      </c>
      <c r="FD37" s="55">
        <v>24</v>
      </c>
      <c r="FE37" s="65" t="e">
        <f t="shared" si="68"/>
        <v>#N/A</v>
      </c>
      <c r="FF37" s="65">
        <f t="shared" si="68"/>
        <v>116.61</v>
      </c>
      <c r="FG37" s="65">
        <f t="shared" si="79"/>
        <v>124.29339999999998</v>
      </c>
      <c r="FH37" s="65">
        <f t="shared" si="69"/>
        <v>89.097200000000015</v>
      </c>
      <c r="FI37" s="65">
        <f t="shared" si="69"/>
        <v>70.961800000000011</v>
      </c>
      <c r="FJ37" s="65" t="e">
        <f t="shared" si="69"/>
        <v>#N/A</v>
      </c>
      <c r="FL37" s="55">
        <v>24</v>
      </c>
      <c r="FM37" s="65" t="e">
        <f t="shared" si="45"/>
        <v>#N/A</v>
      </c>
      <c r="FN37" s="65">
        <f t="shared" si="58"/>
        <v>14.09</v>
      </c>
      <c r="FO37" s="65">
        <f t="shared" si="80"/>
        <v>22.989599999999999</v>
      </c>
      <c r="FP37" s="65">
        <f t="shared" si="59"/>
        <v>13.909600000000001</v>
      </c>
      <c r="FQ37" s="65">
        <f t="shared" si="46"/>
        <v>21.423299999999998</v>
      </c>
      <c r="FR37" s="65" t="e">
        <f t="shared" si="46"/>
        <v>#N/A</v>
      </c>
      <c r="FT37" s="55">
        <v>24</v>
      </c>
      <c r="FU37" s="57" t="e">
        <f t="shared" si="39"/>
        <v>#N/A</v>
      </c>
      <c r="FV37" s="57" t="e">
        <f t="shared" si="39"/>
        <v>#N/A</v>
      </c>
      <c r="FW37" s="57">
        <f t="shared" si="39"/>
        <v>183.60718967772266</v>
      </c>
      <c r="FX37" s="57">
        <f t="shared" si="39"/>
        <v>130.22444248178405</v>
      </c>
      <c r="FY37" s="57">
        <f t="shared" si="39"/>
        <v>115.83865728207907</v>
      </c>
      <c r="FZ37" s="57" t="e">
        <f t="shared" si="40"/>
        <v>#N/A</v>
      </c>
      <c r="GB37" s="55">
        <v>24</v>
      </c>
      <c r="GC37" s="57" t="e">
        <f t="shared" si="41"/>
        <v>#N/A</v>
      </c>
      <c r="GD37" s="57">
        <f t="shared" si="41"/>
        <v>51.479921167302507</v>
      </c>
      <c r="GE37" s="57">
        <f t="shared" si="41"/>
        <v>58.953432567207834</v>
      </c>
      <c r="GF37" s="57">
        <f t="shared" si="41"/>
        <v>40.450361784575279</v>
      </c>
      <c r="GG37" s="57">
        <f t="shared" si="41"/>
        <v>36.104286196422542</v>
      </c>
      <c r="GH37" s="57" t="e">
        <f t="shared" si="47"/>
        <v>#N/A</v>
      </c>
      <c r="GJ37" s="55">
        <v>24</v>
      </c>
      <c r="GK37" s="57" t="e">
        <f t="shared" si="42"/>
        <v>#N/A</v>
      </c>
      <c r="GL37" s="57">
        <f t="shared" si="42"/>
        <v>9.93</v>
      </c>
      <c r="GM37" s="57">
        <f t="shared" si="42"/>
        <v>7.6114999999999995</v>
      </c>
      <c r="GN37" s="57">
        <f t="shared" si="42"/>
        <v>9.4982000000000006</v>
      </c>
      <c r="GO37" s="57">
        <f t="shared" si="42"/>
        <v>6.8727999999999998</v>
      </c>
      <c r="GP37" s="57" t="e">
        <f t="shared" si="44"/>
        <v>#N/A</v>
      </c>
    </row>
    <row r="38" spans="1:198">
      <c r="A38" s="56" t="str">
        <f t="shared" si="2"/>
        <v>202036</v>
      </c>
      <c r="B38" s="20">
        <f>'[1]main port inventory'!A43</f>
        <v>44078</v>
      </c>
      <c r="C38" s="21">
        <f>'[1]main port inventory'!B43</f>
        <v>11373.99</v>
      </c>
      <c r="D38" s="21">
        <f>'[1]main port inventory'!C44</f>
        <v>2554.7399999999998</v>
      </c>
      <c r="E38" s="21">
        <f>'[1]main port inventory'!D43</f>
        <v>1045.7</v>
      </c>
      <c r="F38" s="21">
        <f>'[1]main port inventory'!E43</f>
        <v>997.55</v>
      </c>
      <c r="G38" s="79">
        <f>'[1]main port inventory'!F43</f>
        <v>1150</v>
      </c>
      <c r="H38" s="79">
        <f>'[1]main port inventory'!G43</f>
        <v>1115</v>
      </c>
      <c r="I38" s="82">
        <f>'[1]main port inventory'!H43</f>
        <v>1355</v>
      </c>
      <c r="J38" s="82">
        <f>'[1]main port inventory'!I43</f>
        <v>1354</v>
      </c>
      <c r="K38" s="11">
        <f>'[1]main port inventory'!J43</f>
        <v>715</v>
      </c>
      <c r="L38" s="82">
        <f>'[1]main port inventory'!K43</f>
        <v>845</v>
      </c>
      <c r="M38" s="79">
        <f>'[1]main port inventory'!L43</f>
        <v>504</v>
      </c>
      <c r="N38" s="21">
        <f>'[1]main port inventory'!M43</f>
        <v>525</v>
      </c>
      <c r="O38" s="11">
        <f>'[1]main port inventory'!N43</f>
        <v>210.09</v>
      </c>
      <c r="P38" s="85">
        <f>'[1]main port inventory'!O43</f>
        <v>366</v>
      </c>
      <c r="Q38" s="79">
        <f>'[1]main port inventory'!P43</f>
        <v>165</v>
      </c>
      <c r="R38" s="11">
        <f>'[1]main port inventory'!Q43</f>
        <v>527</v>
      </c>
      <c r="S38" s="85">
        <f>'[1]main port inventory'!R43</f>
        <v>196</v>
      </c>
      <c r="T38" s="11">
        <f>'[1]main port inventory'!S43</f>
        <v>195</v>
      </c>
      <c r="U38" s="11">
        <f>'[1]main port inventory'!T43</f>
        <v>0</v>
      </c>
      <c r="V38" s="11">
        <f>'[1]main port inventory'!U43</f>
        <v>102</v>
      </c>
      <c r="W38" s="21">
        <f>'[1]main port inventory'!V43</f>
        <v>254</v>
      </c>
      <c r="X38" s="11">
        <f>'[1]main port inventory'!W43</f>
        <v>0</v>
      </c>
      <c r="Y38" s="11">
        <f>'[1]main port inventory'!X43</f>
        <v>3.2</v>
      </c>
      <c r="Z38" s="11">
        <f>'[1]main port inventory'!Y43</f>
        <v>420</v>
      </c>
      <c r="AA38" s="21">
        <f>'[1]main port inventory'!Z43</f>
        <v>43</v>
      </c>
      <c r="AB38" s="21">
        <f>'[1]main port inventory'!AA43</f>
        <v>198</v>
      </c>
      <c r="AC38" s="11">
        <f>'[1]main port inventory'!AB43</f>
        <v>53</v>
      </c>
      <c r="AD38" s="82">
        <f>'[1]main port inventory'!AC43</f>
        <v>0</v>
      </c>
      <c r="AE38" s="21">
        <f>'[1]main port inventory'!AD43</f>
        <v>2.8</v>
      </c>
      <c r="AF38" s="21">
        <f>'[1]main port inventory'!AE43</f>
        <v>0.8</v>
      </c>
      <c r="AG38" s="11">
        <f>'[1]main port inventory'!AF43</f>
        <v>28</v>
      </c>
      <c r="AH38" s="85">
        <f>'[1]main port inventory'!AG43</f>
        <v>105.9</v>
      </c>
      <c r="AI38" s="21">
        <f>'[1]main port inventory'!AH43</f>
        <v>0</v>
      </c>
      <c r="AJ38" s="21">
        <f>'[1]main port inventory'!AI43</f>
        <v>10.7</v>
      </c>
      <c r="AK38" s="21">
        <f>'[1]main port inventory'!AJ43</f>
        <v>0</v>
      </c>
      <c r="AL38" s="79">
        <f>'[1]main port inventory'!AK43</f>
        <v>25</v>
      </c>
      <c r="AM38" s="21">
        <f>'[1]main port inventory'!AL43</f>
        <v>0</v>
      </c>
      <c r="AN38" s="11">
        <f>'[1]main port inventory'!AM43</f>
        <v>21</v>
      </c>
      <c r="AO38" s="11">
        <f>'[1]main port inventory'!AN43</f>
        <v>190</v>
      </c>
      <c r="AP38" s="85">
        <f>'[1]main port inventory'!AO43</f>
        <v>25</v>
      </c>
      <c r="AQ38" s="11">
        <f>'[1]main port inventory'!AP43</f>
        <v>0</v>
      </c>
      <c r="AR38" s="82">
        <f>'[1]main port inventory'!AQ43</f>
        <v>195</v>
      </c>
      <c r="AS38" s="11">
        <f>'[1]main port inventory'!AR43</f>
        <v>109</v>
      </c>
      <c r="AT38" s="79">
        <f>'[1]main port inventory'!AS43</f>
        <v>6</v>
      </c>
      <c r="AU38" s="79">
        <f>'[1]main port inventory'!AT43</f>
        <v>1.5</v>
      </c>
      <c r="AV38" s="21">
        <f>'[1]main port inventory'!AU43</f>
        <v>0</v>
      </c>
      <c r="AW38" s="11">
        <f>'[1]main port inventory'!AV43</f>
        <v>5</v>
      </c>
      <c r="AX38" s="21">
        <f>'[1]main port inventory'!AW43</f>
        <v>0</v>
      </c>
      <c r="AY38" s="79">
        <f>'[1]main port inventory'!AX43</f>
        <v>353</v>
      </c>
      <c r="AZ38" s="76">
        <f t="shared" si="3"/>
        <v>11373.99</v>
      </c>
      <c r="BA38" s="76">
        <f t="shared" si="4"/>
        <v>692.9</v>
      </c>
      <c r="BB38" s="76">
        <f t="shared" si="5"/>
        <v>3749</v>
      </c>
      <c r="BC38" s="76">
        <f t="shared" si="6"/>
        <v>3319.5</v>
      </c>
      <c r="BD38" s="76">
        <f t="shared" si="7"/>
        <v>2578.29</v>
      </c>
      <c r="BE38" s="76">
        <f t="shared" si="8"/>
        <v>1034.3</v>
      </c>
      <c r="BF38" s="21">
        <f>'[1]IO InvShip'!$L37</f>
        <v>5666</v>
      </c>
      <c r="BG38" s="21">
        <f>'[1]IO InvShip'!$O37</f>
        <v>3002.9</v>
      </c>
      <c r="BH38" s="107">
        <f t="shared" si="9"/>
        <v>0.22461247108534471</v>
      </c>
      <c r="BI38" s="107">
        <f t="shared" si="10"/>
        <v>9.1937833601049415E-2</v>
      </c>
      <c r="BJ38" s="107">
        <f t="shared" si="11"/>
        <v>8.7704490684447578E-2</v>
      </c>
      <c r="BK38" s="107">
        <f t="shared" si="12"/>
        <v>0.59574520462915825</v>
      </c>
      <c r="BL38" s="21">
        <f t="shared" si="13"/>
        <v>6776</v>
      </c>
      <c r="BM38" s="253">
        <f>VLOOKUP(B38,'removals&amp;BFF'!A:C,3,FALSE)</f>
        <v>94.52</v>
      </c>
      <c r="BN38" s="21">
        <f t="shared" si="14"/>
        <v>12033.421498095642</v>
      </c>
      <c r="BO38" s="21">
        <f>VLOOKUP(B38,removals!B:AR,43,FALSE)</f>
        <v>325.55</v>
      </c>
      <c r="BP38" s="253">
        <f t="shared" si="15"/>
        <v>34.937766856089695</v>
      </c>
      <c r="BQ38" s="21"/>
      <c r="BR38" s="20">
        <f t="shared" si="43"/>
        <v>44001</v>
      </c>
      <c r="BS38" s="55">
        <v>25</v>
      </c>
      <c r="BT38" s="64" t="e">
        <f t="shared" si="83"/>
        <v>#N/A</v>
      </c>
      <c r="BU38" s="64">
        <f t="shared" si="83"/>
        <v>145.38999999999999</v>
      </c>
      <c r="BV38" s="64">
        <f t="shared" si="83"/>
        <v>154.88409999999999</v>
      </c>
      <c r="BW38" s="64">
        <f t="shared" si="83"/>
        <v>117.523</v>
      </c>
      <c r="BX38" s="64">
        <f t="shared" si="83"/>
        <v>106.1716</v>
      </c>
      <c r="BY38" s="64" t="e">
        <f t="shared" si="83"/>
        <v>#N/A</v>
      </c>
      <c r="CA38" s="186">
        <f t="shared" si="23"/>
        <v>25</v>
      </c>
      <c r="CB38" s="187" t="e">
        <f>BT38/removals!BE37</f>
        <v>#N/A</v>
      </c>
      <c r="CC38" s="187">
        <f>BU38/removals!BF37</f>
        <v>7.1915792389460194</v>
      </c>
      <c r="CD38" s="187">
        <f>BV38/removals!BG37</f>
        <v>7.8632147553217937</v>
      </c>
      <c r="CE38" s="187">
        <f>BW38/removals!BH37</f>
        <v>5.9603095711445615</v>
      </c>
      <c r="CF38" s="187">
        <f>BX38/removals!BI37</f>
        <v>4.8880961895799526</v>
      </c>
      <c r="CG38" s="187" t="e">
        <f>BY38/removals!BJ37</f>
        <v>#N/A</v>
      </c>
      <c r="CI38" s="55">
        <v>25</v>
      </c>
      <c r="CJ38" s="64" t="e">
        <f t="shared" si="48"/>
        <v>#N/A</v>
      </c>
      <c r="CK38" s="64">
        <f t="shared" si="48"/>
        <v>9.35</v>
      </c>
      <c r="CL38" s="64">
        <f t="shared" si="70"/>
        <v>8.5299999999999994</v>
      </c>
      <c r="CM38" s="64">
        <f t="shared" si="49"/>
        <v>8.5279999999999987</v>
      </c>
      <c r="CN38" s="64">
        <f t="shared" si="49"/>
        <v>7.6989999999999998</v>
      </c>
      <c r="CO38" s="64" t="e">
        <f t="shared" si="49"/>
        <v>#N/A</v>
      </c>
      <c r="CP38" s="55">
        <v>25</v>
      </c>
      <c r="CQ38" s="64" t="e">
        <f t="shared" si="50"/>
        <v>#N/A</v>
      </c>
      <c r="CR38" s="64">
        <f t="shared" si="50"/>
        <v>45.652000000000001</v>
      </c>
      <c r="CS38" s="64">
        <f t="shared" si="71"/>
        <v>50.945</v>
      </c>
      <c r="CT38" s="64">
        <f t="shared" si="51"/>
        <v>37.119999999999997</v>
      </c>
      <c r="CU38" s="64">
        <f t="shared" si="51"/>
        <v>35.14</v>
      </c>
      <c r="CV38" s="64" t="e">
        <f t="shared" si="51"/>
        <v>#N/A</v>
      </c>
      <c r="CW38" s="55">
        <v>25</v>
      </c>
      <c r="CX38" s="64" t="e">
        <f t="shared" si="52"/>
        <v>#N/A</v>
      </c>
      <c r="CY38" s="64">
        <f t="shared" si="52"/>
        <v>44.59</v>
      </c>
      <c r="CZ38" s="64">
        <f t="shared" si="72"/>
        <v>50.972000000000001</v>
      </c>
      <c r="DA38" s="64">
        <f t="shared" si="53"/>
        <v>35.524999999999999</v>
      </c>
      <c r="DB38" s="64">
        <f t="shared" si="53"/>
        <v>27.475000000000001</v>
      </c>
      <c r="DC38" s="64" t="e">
        <f t="shared" si="53"/>
        <v>#N/A</v>
      </c>
      <c r="DD38" s="55">
        <v>25</v>
      </c>
      <c r="DE38" s="64" t="e">
        <f t="shared" si="54"/>
        <v>#N/A</v>
      </c>
      <c r="DF38" s="64">
        <f t="shared" si="54"/>
        <v>34.979999999999997</v>
      </c>
      <c r="DG38" s="64">
        <f t="shared" si="73"/>
        <v>32.774100000000004</v>
      </c>
      <c r="DH38" s="64">
        <f t="shared" si="55"/>
        <v>26.948</v>
      </c>
      <c r="DI38" s="64">
        <f t="shared" si="55"/>
        <v>26.901599999999998</v>
      </c>
      <c r="DJ38" s="64" t="e">
        <f t="shared" si="55"/>
        <v>#N/A</v>
      </c>
      <c r="DK38" s="55">
        <v>25</v>
      </c>
      <c r="DL38" s="64" t="e">
        <f t="shared" si="56"/>
        <v>#N/A</v>
      </c>
      <c r="DM38" s="64">
        <f t="shared" si="56"/>
        <v>10.821</v>
      </c>
      <c r="DN38" s="64">
        <f t="shared" si="74"/>
        <v>11.663</v>
      </c>
      <c r="DO38" s="64">
        <f t="shared" si="57"/>
        <v>9.4019999999999992</v>
      </c>
      <c r="DP38" s="64">
        <f t="shared" si="57"/>
        <v>8.9559999999999995</v>
      </c>
      <c r="DQ38" s="64" t="e">
        <f t="shared" si="57"/>
        <v>#N/A</v>
      </c>
      <c r="DR38" s="55">
        <v>25</v>
      </c>
      <c r="DS38" s="64" t="e">
        <f t="shared" si="60"/>
        <v>#N/A</v>
      </c>
      <c r="DT38" s="64">
        <f t="shared" si="60"/>
        <v>1.63</v>
      </c>
      <c r="DU38" s="64">
        <f t="shared" si="75"/>
        <v>2.3609</v>
      </c>
      <c r="DV38" s="64">
        <f t="shared" si="61"/>
        <v>5.6123000000000003</v>
      </c>
      <c r="DW38" s="64">
        <f t="shared" si="61"/>
        <v>7.9182000000000006</v>
      </c>
      <c r="DX38" s="64" t="e">
        <f t="shared" si="61"/>
        <v>#N/A</v>
      </c>
      <c r="DZ38" s="55">
        <v>25</v>
      </c>
      <c r="EA38" s="108" t="e">
        <f t="shared" si="62"/>
        <v>#N/A</v>
      </c>
      <c r="EB38" s="108">
        <f t="shared" si="62"/>
        <v>9.608638833482358E-2</v>
      </c>
      <c r="EC38" s="108">
        <f t="shared" si="76"/>
        <v>0.14452677841043721</v>
      </c>
      <c r="ED38" s="108">
        <f t="shared" si="63"/>
        <v>0.11762888966415086</v>
      </c>
      <c r="EE38" s="108">
        <f t="shared" si="63"/>
        <v>0.20075990189466864</v>
      </c>
      <c r="EG38" s="55">
        <v>25</v>
      </c>
      <c r="EH38" s="108" t="e">
        <f t="shared" si="64"/>
        <v>#N/A</v>
      </c>
      <c r="EI38" s="108">
        <f t="shared" si="64"/>
        <v>1.1211224981085356E-2</v>
      </c>
      <c r="EJ38" s="108">
        <f t="shared" si="77"/>
        <v>1.5243010741580318E-2</v>
      </c>
      <c r="EK38" s="108">
        <f t="shared" si="65"/>
        <v>4.7754907550011494E-2</v>
      </c>
      <c r="EL38" s="108">
        <f t="shared" si="65"/>
        <v>7.4579266018407947E-2</v>
      </c>
      <c r="EN38" s="55">
        <v>25</v>
      </c>
      <c r="EO38" s="108" t="e">
        <f t="shared" si="66"/>
        <v>#N/A</v>
      </c>
      <c r="EP38" s="108">
        <f t="shared" si="66"/>
        <v>7.0843936997042431E-2</v>
      </c>
      <c r="EQ38" s="108">
        <f t="shared" si="78"/>
        <v>4.8939174518236539E-2</v>
      </c>
      <c r="ER38" s="108">
        <f t="shared" si="67"/>
        <v>8.2131157305378524E-2</v>
      </c>
      <c r="ES38" s="108">
        <f t="shared" si="67"/>
        <v>7.0326716372363221E-2</v>
      </c>
      <c r="EV38" s="55">
        <v>25</v>
      </c>
      <c r="EW38" s="108" t="e">
        <f t="shared" si="84"/>
        <v>#N/A</v>
      </c>
      <c r="EX38" s="108">
        <f t="shared" si="84"/>
        <v>0.82185844968704869</v>
      </c>
      <c r="EY38" s="108">
        <f t="shared" si="84"/>
        <v>0.79129103632974596</v>
      </c>
      <c r="EZ38" s="108">
        <f t="shared" si="84"/>
        <v>0.75248504548045914</v>
      </c>
      <c r="FA38" s="108">
        <f t="shared" si="84"/>
        <v>0.65433411571456024</v>
      </c>
      <c r="FD38" s="55">
        <v>25</v>
      </c>
      <c r="FE38" s="65" t="e">
        <f t="shared" si="68"/>
        <v>#N/A</v>
      </c>
      <c r="FF38" s="65">
        <f t="shared" si="68"/>
        <v>119.49</v>
      </c>
      <c r="FG38" s="65">
        <f t="shared" si="79"/>
        <v>122.55840000000001</v>
      </c>
      <c r="FH38" s="65">
        <f t="shared" si="69"/>
        <v>88.434300000000007</v>
      </c>
      <c r="FI38" s="65">
        <f t="shared" si="69"/>
        <v>69.471699999999998</v>
      </c>
      <c r="FJ38" s="65" t="e">
        <f t="shared" si="69"/>
        <v>#N/A</v>
      </c>
      <c r="FL38" s="55">
        <v>25</v>
      </c>
      <c r="FM38" s="65" t="e">
        <f t="shared" si="45"/>
        <v>#N/A</v>
      </c>
      <c r="FN38" s="65">
        <f t="shared" si="58"/>
        <v>13.97</v>
      </c>
      <c r="FO38" s="65">
        <f t="shared" si="80"/>
        <v>22.384899999999998</v>
      </c>
      <c r="FP38" s="65">
        <f t="shared" si="59"/>
        <v>13.824100000000001</v>
      </c>
      <c r="FQ38" s="65">
        <f t="shared" si="46"/>
        <v>21.315000000000001</v>
      </c>
      <c r="FR38" s="65" t="e">
        <f t="shared" si="46"/>
        <v>#N/A</v>
      </c>
      <c r="FT38" s="55">
        <v>25</v>
      </c>
      <c r="FU38" s="57" t="e">
        <f t="shared" si="39"/>
        <v>#N/A</v>
      </c>
      <c r="FV38" s="57" t="e">
        <f t="shared" si="39"/>
        <v>#N/A</v>
      </c>
      <c r="FW38" s="57">
        <f t="shared" si="39"/>
        <v>180.9290778909438</v>
      </c>
      <c r="FX38" s="57">
        <f t="shared" si="39"/>
        <v>130.42170680279656</v>
      </c>
      <c r="FY38" s="57">
        <f t="shared" si="39"/>
        <v>114.58191236779625</v>
      </c>
      <c r="FZ38" s="57" t="e">
        <f t="shared" si="40"/>
        <v>#N/A</v>
      </c>
      <c r="GB38" s="55">
        <v>25</v>
      </c>
      <c r="GC38" s="57" t="e">
        <f t="shared" si="41"/>
        <v>#N/A</v>
      </c>
      <c r="GD38" s="57">
        <f t="shared" si="41"/>
        <v>50.34105467262215</v>
      </c>
      <c r="GE38" s="57">
        <f t="shared" si="41"/>
        <v>55.042503287252572</v>
      </c>
      <c r="GF38" s="57">
        <f t="shared" si="41"/>
        <v>41.722166998011936</v>
      </c>
      <c r="GG38" s="57">
        <f t="shared" si="41"/>
        <v>34.216673327059667</v>
      </c>
      <c r="GH38" s="57" t="e">
        <f t="shared" si="47"/>
        <v>#N/A</v>
      </c>
      <c r="GJ38" s="55">
        <v>25</v>
      </c>
      <c r="GK38" s="57" t="e">
        <f t="shared" si="42"/>
        <v>#N/A</v>
      </c>
      <c r="GL38" s="57">
        <f t="shared" si="42"/>
        <v>10.3</v>
      </c>
      <c r="GM38" s="57">
        <f t="shared" si="42"/>
        <v>7.5799000000000003</v>
      </c>
      <c r="GN38" s="57">
        <f t="shared" si="42"/>
        <v>9.6523000000000003</v>
      </c>
      <c r="GO38" s="57">
        <f t="shared" si="42"/>
        <v>7.4666999999999994</v>
      </c>
      <c r="GP38" s="57" t="e">
        <f t="shared" si="44"/>
        <v>#N/A</v>
      </c>
    </row>
    <row r="39" spans="1:198">
      <c r="A39" s="56" t="str">
        <f t="shared" si="2"/>
        <v>202035</v>
      </c>
      <c r="B39" s="20">
        <f>'[1]main port inventory'!A44</f>
        <v>44071</v>
      </c>
      <c r="C39" s="21">
        <f>'[1]main port inventory'!B44</f>
        <v>11310.48</v>
      </c>
      <c r="D39" s="21">
        <f>'[1]main port inventory'!C45</f>
        <v>2556.12</v>
      </c>
      <c r="E39" s="21">
        <f>'[1]main port inventory'!D44</f>
        <v>1039.19</v>
      </c>
      <c r="F39" s="21">
        <f>'[1]main port inventory'!E44</f>
        <v>1031.82</v>
      </c>
      <c r="G39" s="79">
        <f>'[1]main port inventory'!F44</f>
        <v>1140</v>
      </c>
      <c r="H39" s="79">
        <f>'[1]main port inventory'!G44</f>
        <v>1128</v>
      </c>
      <c r="I39" s="82">
        <f>'[1]main port inventory'!H44</f>
        <v>1268.5</v>
      </c>
      <c r="J39" s="82">
        <f>'[1]main port inventory'!I44</f>
        <v>1314</v>
      </c>
      <c r="K39" s="11">
        <f>'[1]main port inventory'!J44</f>
        <v>690</v>
      </c>
      <c r="L39" s="82">
        <f>'[1]main port inventory'!K44</f>
        <v>820</v>
      </c>
      <c r="M39" s="79">
        <f>'[1]main port inventory'!L44</f>
        <v>514</v>
      </c>
      <c r="N39" s="21">
        <f>'[1]main port inventory'!M44</f>
        <v>514</v>
      </c>
      <c r="O39" s="11">
        <f>'[1]main port inventory'!N44</f>
        <v>188.14</v>
      </c>
      <c r="P39" s="85">
        <f>'[1]main port inventory'!O44</f>
        <v>380</v>
      </c>
      <c r="Q39" s="79">
        <f>'[1]main port inventory'!P44</f>
        <v>168</v>
      </c>
      <c r="R39" s="11">
        <f>'[1]main port inventory'!Q44</f>
        <v>524</v>
      </c>
      <c r="S39" s="85">
        <f>'[1]main port inventory'!R44</f>
        <v>191.94</v>
      </c>
      <c r="T39" s="11">
        <f>'[1]main port inventory'!S44</f>
        <v>243</v>
      </c>
      <c r="U39" s="11">
        <f>'[1]main port inventory'!T44</f>
        <v>0</v>
      </c>
      <c r="V39" s="11">
        <f>'[1]main port inventory'!U44</f>
        <v>130</v>
      </c>
      <c r="W39" s="21">
        <f>'[1]main port inventory'!V44</f>
        <v>260</v>
      </c>
      <c r="X39" s="11">
        <f>'[1]main port inventory'!W44</f>
        <v>0</v>
      </c>
      <c r="Y39" s="11">
        <f>'[1]main port inventory'!X44</f>
        <v>2.7</v>
      </c>
      <c r="Z39" s="11">
        <f>'[1]main port inventory'!Y44</f>
        <v>420</v>
      </c>
      <c r="AA39" s="21">
        <f>'[1]main port inventory'!Z44</f>
        <v>46</v>
      </c>
      <c r="AB39" s="21">
        <f>'[1]main port inventory'!AA44</f>
        <v>198</v>
      </c>
      <c r="AC39" s="11">
        <f>'[1]main port inventory'!AB44</f>
        <v>68</v>
      </c>
      <c r="AD39" s="82">
        <f>'[1]main port inventory'!AC44</f>
        <v>0</v>
      </c>
      <c r="AE39" s="21">
        <f>'[1]main port inventory'!AD44</f>
        <v>2.9</v>
      </c>
      <c r="AF39" s="21">
        <f>'[1]main port inventory'!AE44</f>
        <v>0.8</v>
      </c>
      <c r="AG39" s="11">
        <f>'[1]main port inventory'!AF44</f>
        <v>28</v>
      </c>
      <c r="AH39" s="85">
        <f>'[1]main port inventory'!AG44</f>
        <v>117.8</v>
      </c>
      <c r="AI39" s="21">
        <f>'[1]main port inventory'!AH44</f>
        <v>0</v>
      </c>
      <c r="AJ39" s="21">
        <f>'[1]main port inventory'!AI44</f>
        <v>0.2</v>
      </c>
      <c r="AK39" s="21">
        <f>'[1]main port inventory'!AJ44</f>
        <v>0</v>
      </c>
      <c r="AL39" s="79">
        <f>'[1]main port inventory'!AK44</f>
        <v>25</v>
      </c>
      <c r="AM39" s="21">
        <f>'[1]main port inventory'!AL44</f>
        <v>0</v>
      </c>
      <c r="AN39" s="11">
        <f>'[1]main port inventory'!AM44</f>
        <v>22</v>
      </c>
      <c r="AO39" s="11">
        <f>'[1]main port inventory'!AN44</f>
        <v>200</v>
      </c>
      <c r="AP39" s="85">
        <f>'[1]main port inventory'!AO44</f>
        <v>19</v>
      </c>
      <c r="AQ39" s="11">
        <f>'[1]main port inventory'!AP44</f>
        <v>0</v>
      </c>
      <c r="AR39" s="82">
        <f>'[1]main port inventory'!AQ44</f>
        <v>204</v>
      </c>
      <c r="AS39" s="11">
        <f>'[1]main port inventory'!AR44</f>
        <v>111.1</v>
      </c>
      <c r="AT39" s="79">
        <f>'[1]main port inventory'!AS44</f>
        <v>5</v>
      </c>
      <c r="AU39" s="79">
        <f>'[1]main port inventory'!AT44</f>
        <v>1.5</v>
      </c>
      <c r="AV39" s="21">
        <f>'[1]main port inventory'!AU44</f>
        <v>0</v>
      </c>
      <c r="AW39" s="11">
        <f>'[1]main port inventory'!AV44</f>
        <v>5</v>
      </c>
      <c r="AX39" s="21">
        <f>'[1]main port inventory'!AW44</f>
        <v>0</v>
      </c>
      <c r="AY39" s="79">
        <f>'[1]main port inventory'!AX44</f>
        <v>359.9</v>
      </c>
      <c r="AZ39" s="76">
        <f t="shared" si="3"/>
        <v>11310.48</v>
      </c>
      <c r="BA39" s="76">
        <f t="shared" si="4"/>
        <v>708.74</v>
      </c>
      <c r="BB39" s="76">
        <f t="shared" si="5"/>
        <v>3606.5</v>
      </c>
      <c r="BC39" s="76">
        <f t="shared" si="6"/>
        <v>3341.4</v>
      </c>
      <c r="BD39" s="76">
        <f t="shared" si="7"/>
        <v>2631.94</v>
      </c>
      <c r="BE39" s="76">
        <f t="shared" si="8"/>
        <v>1021.9</v>
      </c>
      <c r="BF39" s="21">
        <f>'[1]IO InvShip'!$L38</f>
        <v>5735.16</v>
      </c>
      <c r="BG39" s="21">
        <f>'[1]IO InvShip'!$O38</f>
        <v>2980.2</v>
      </c>
      <c r="BH39" s="107">
        <f t="shared" si="9"/>
        <v>0.22599571370976299</v>
      </c>
      <c r="BI39" s="107">
        <f t="shared" si="10"/>
        <v>9.1878505598347732E-2</v>
      </c>
      <c r="BJ39" s="107">
        <f t="shared" si="11"/>
        <v>9.122689753220023E-2</v>
      </c>
      <c r="BK39" s="107">
        <f t="shared" si="12"/>
        <v>0.59089888315968908</v>
      </c>
      <c r="BL39" s="21">
        <f t="shared" si="13"/>
        <v>6683.35</v>
      </c>
      <c r="BM39" s="253">
        <f>VLOOKUP(B39,'removals&amp;BFF'!A:C,3,FALSE)</f>
        <v>94.64</v>
      </c>
      <c r="BN39" s="21">
        <f t="shared" si="14"/>
        <v>11951.056635672021</v>
      </c>
      <c r="BO39" s="21">
        <f>VLOOKUP(B39,removals!B:AR,43,FALSE)</f>
        <v>310.66000000000014</v>
      </c>
      <c r="BP39" s="253">
        <f t="shared" si="15"/>
        <v>36.407905749050393</v>
      </c>
      <c r="BQ39" s="21"/>
      <c r="BR39" s="20">
        <f t="shared" si="43"/>
        <v>44008</v>
      </c>
      <c r="BS39" s="55">
        <v>26</v>
      </c>
      <c r="BT39" s="64" t="e">
        <f t="shared" si="83"/>
        <v>#N/A</v>
      </c>
      <c r="BU39" s="64">
        <f t="shared" si="83"/>
        <v>144.13</v>
      </c>
      <c r="BV39" s="64">
        <f t="shared" si="83"/>
        <v>155.7928</v>
      </c>
      <c r="BW39" s="64">
        <f t="shared" si="83"/>
        <v>115.6503</v>
      </c>
      <c r="BX39" s="64">
        <f t="shared" si="83"/>
        <v>107.81100000000001</v>
      </c>
      <c r="BY39" s="64" t="e">
        <f t="shared" si="83"/>
        <v>#N/A</v>
      </c>
      <c r="CA39" s="186">
        <f t="shared" si="23"/>
        <v>26</v>
      </c>
      <c r="CB39" s="187" t="e">
        <f>BT39/removals!BE38</f>
        <v>#N/A</v>
      </c>
      <c r="CC39" s="187">
        <f>BU39/removals!BF38</f>
        <v>7.2645803196556455</v>
      </c>
      <c r="CD39" s="187">
        <f>BV39/removals!BG38</f>
        <v>8.248198601235698</v>
      </c>
      <c r="CE39" s="187">
        <f>BW39/removals!BH38</f>
        <v>5.7420051536410632</v>
      </c>
      <c r="CF39" s="187">
        <f>BX39/removals!BI38</f>
        <v>4.8179595922580889</v>
      </c>
      <c r="CG39" s="187" t="e">
        <f>BY39/removals!BJ38</f>
        <v>#N/A</v>
      </c>
      <c r="CI39" s="55">
        <v>26</v>
      </c>
      <c r="CJ39" s="64" t="e">
        <f t="shared" si="48"/>
        <v>#N/A</v>
      </c>
      <c r="CK39" s="64">
        <f t="shared" si="48"/>
        <v>9.35</v>
      </c>
      <c r="CL39" s="64">
        <f t="shared" si="70"/>
        <v>8.82</v>
      </c>
      <c r="CM39" s="64">
        <f t="shared" si="49"/>
        <v>7.9249999999999998</v>
      </c>
      <c r="CN39" s="64">
        <f t="shared" si="49"/>
        <v>7.8650000000000002</v>
      </c>
      <c r="CO39" s="64" t="e">
        <f t="shared" si="49"/>
        <v>#N/A</v>
      </c>
      <c r="CP39" s="55">
        <v>26</v>
      </c>
      <c r="CQ39" s="64" t="e">
        <f t="shared" si="50"/>
        <v>#N/A</v>
      </c>
      <c r="CR39" s="64">
        <f t="shared" si="50"/>
        <v>45.876000000000005</v>
      </c>
      <c r="CS39" s="64">
        <f t="shared" si="71"/>
        <v>50.674999999999997</v>
      </c>
      <c r="CT39" s="64">
        <f t="shared" si="51"/>
        <v>35.57</v>
      </c>
      <c r="CU39" s="64">
        <f t="shared" si="51"/>
        <v>34.04</v>
      </c>
      <c r="CV39" s="64" t="e">
        <f t="shared" si="51"/>
        <v>#N/A</v>
      </c>
      <c r="CW39" s="55">
        <v>26</v>
      </c>
      <c r="CX39" s="64" t="e">
        <f t="shared" si="52"/>
        <v>#N/A</v>
      </c>
      <c r="CY39" s="64">
        <f t="shared" si="52"/>
        <v>43.62</v>
      </c>
      <c r="CZ39" s="64">
        <f t="shared" si="72"/>
        <v>51.48</v>
      </c>
      <c r="DA39" s="64">
        <f t="shared" si="53"/>
        <v>35.725000000000001</v>
      </c>
      <c r="DB39" s="64">
        <f t="shared" si="53"/>
        <v>29.070999999999998</v>
      </c>
      <c r="DC39" s="64" t="e">
        <f t="shared" si="53"/>
        <v>#N/A</v>
      </c>
      <c r="DD39" s="55">
        <v>26</v>
      </c>
      <c r="DE39" s="64" t="e">
        <f t="shared" si="54"/>
        <v>#N/A</v>
      </c>
      <c r="DF39" s="64">
        <f t="shared" si="54"/>
        <v>34.968100000000007</v>
      </c>
      <c r="DG39" s="64">
        <f t="shared" si="73"/>
        <v>33.087199999999996</v>
      </c>
      <c r="DH39" s="64">
        <f t="shared" si="55"/>
        <v>26.944300000000002</v>
      </c>
      <c r="DI39" s="64">
        <f t="shared" si="55"/>
        <v>27.559000000000001</v>
      </c>
      <c r="DJ39" s="64" t="e">
        <f t="shared" si="55"/>
        <v>#N/A</v>
      </c>
      <c r="DK39" s="55">
        <v>26</v>
      </c>
      <c r="DL39" s="64" t="e">
        <f t="shared" si="56"/>
        <v>#N/A</v>
      </c>
      <c r="DM39" s="64">
        <f t="shared" si="56"/>
        <v>10.312999999999999</v>
      </c>
      <c r="DN39" s="64">
        <f t="shared" si="74"/>
        <v>11.730599999999999</v>
      </c>
      <c r="DO39" s="64">
        <f t="shared" si="57"/>
        <v>9.4859999999999989</v>
      </c>
      <c r="DP39" s="64">
        <f t="shared" si="57"/>
        <v>9.2759999999999998</v>
      </c>
      <c r="DQ39" s="64" t="e">
        <f t="shared" si="57"/>
        <v>#N/A</v>
      </c>
      <c r="DR39" s="55">
        <v>26</v>
      </c>
      <c r="DS39" s="64" t="e">
        <f t="shared" si="60"/>
        <v>#N/A</v>
      </c>
      <c r="DT39" s="64">
        <f t="shared" si="60"/>
        <v>1.49</v>
      </c>
      <c r="DU39" s="64">
        <f t="shared" si="75"/>
        <v>2.0972999999999997</v>
      </c>
      <c r="DV39" s="64">
        <f t="shared" si="61"/>
        <v>5.3119000000000005</v>
      </c>
      <c r="DW39" s="64">
        <f t="shared" si="61"/>
        <v>8.4175000000000004</v>
      </c>
      <c r="DX39" s="64" t="e">
        <f t="shared" si="61"/>
        <v>#N/A</v>
      </c>
      <c r="DZ39" s="55">
        <v>26</v>
      </c>
      <c r="EA39" s="108" t="e">
        <f t="shared" si="62"/>
        <v>#N/A</v>
      </c>
      <c r="EB39" s="108">
        <f t="shared" si="62"/>
        <v>0.10310136682161937</v>
      </c>
      <c r="EC39" s="108">
        <f t="shared" si="76"/>
        <v>0.14139870391956494</v>
      </c>
      <c r="ED39" s="108">
        <f t="shared" si="63"/>
        <v>0.12258420427789637</v>
      </c>
      <c r="EE39" s="108">
        <f t="shared" si="63"/>
        <v>0.20534268302863345</v>
      </c>
      <c r="EG39" s="55">
        <v>26</v>
      </c>
      <c r="EH39" s="108" t="e">
        <f t="shared" si="64"/>
        <v>#N/A</v>
      </c>
      <c r="EI39" s="108">
        <f t="shared" si="64"/>
        <v>1.0337889405397904E-2</v>
      </c>
      <c r="EJ39" s="108">
        <f t="shared" si="77"/>
        <v>1.3462111214382178E-2</v>
      </c>
      <c r="EK39" s="108">
        <f t="shared" si="65"/>
        <v>4.5930706621599773E-2</v>
      </c>
      <c r="EL39" s="108">
        <f t="shared" si="65"/>
        <v>7.8076448599864581E-2</v>
      </c>
      <c r="EN39" s="55">
        <v>26</v>
      </c>
      <c r="EO39" s="108" t="e">
        <f t="shared" si="66"/>
        <v>#N/A</v>
      </c>
      <c r="EP39" s="108">
        <f t="shared" si="66"/>
        <v>7.2503989453965176E-2</v>
      </c>
      <c r="EQ39" s="108">
        <f t="shared" si="78"/>
        <v>4.9785355934292209E-2</v>
      </c>
      <c r="ER39" s="108">
        <f t="shared" si="67"/>
        <v>8.6802195930317516E-2</v>
      </c>
      <c r="ES39" s="108">
        <f t="shared" si="67"/>
        <v>6.9145077960504953E-2</v>
      </c>
      <c r="EV39" s="55">
        <v>26</v>
      </c>
      <c r="EW39" s="108" t="e">
        <f t="shared" si="84"/>
        <v>#N/A</v>
      </c>
      <c r="EX39" s="108">
        <f t="shared" si="84"/>
        <v>0.81405675431901758</v>
      </c>
      <c r="EY39" s="108">
        <f t="shared" si="84"/>
        <v>0.79535382893176065</v>
      </c>
      <c r="EZ39" s="108">
        <f t="shared" si="84"/>
        <v>0.74468289317018632</v>
      </c>
      <c r="FA39" s="108">
        <f t="shared" si="84"/>
        <v>0.64743579041099708</v>
      </c>
      <c r="FD39" s="55">
        <v>26</v>
      </c>
      <c r="FE39" s="65" t="e">
        <f t="shared" si="68"/>
        <v>#N/A</v>
      </c>
      <c r="FF39" s="65">
        <f t="shared" si="68"/>
        <v>117.33</v>
      </c>
      <c r="FG39" s="65">
        <f t="shared" si="79"/>
        <v>123.91040000000001</v>
      </c>
      <c r="FH39" s="65">
        <f t="shared" si="69"/>
        <v>86.122799999999984</v>
      </c>
      <c r="FI39" s="65">
        <f t="shared" si="69"/>
        <v>69.800700000000006</v>
      </c>
      <c r="FJ39" s="65" t="e">
        <f t="shared" si="69"/>
        <v>#N/A</v>
      </c>
      <c r="FL39" s="55">
        <v>26</v>
      </c>
      <c r="FM39" s="65" t="e">
        <f t="shared" si="45"/>
        <v>#N/A</v>
      </c>
      <c r="FN39" s="65">
        <f t="shared" si="58"/>
        <v>14.86</v>
      </c>
      <c r="FO39" s="65">
        <f t="shared" si="80"/>
        <v>22.0289</v>
      </c>
      <c r="FP39" s="65">
        <f t="shared" si="59"/>
        <v>14.1769</v>
      </c>
      <c r="FQ39" s="65">
        <f t="shared" si="46"/>
        <v>22.138200000000001</v>
      </c>
      <c r="FR39" s="65" t="e">
        <f t="shared" si="46"/>
        <v>#N/A</v>
      </c>
      <c r="FT39" s="55">
        <v>26</v>
      </c>
      <c r="FU39" s="57" t="e">
        <f t="shared" si="39"/>
        <v>#N/A</v>
      </c>
      <c r="FV39" s="57" t="e">
        <f t="shared" si="39"/>
        <v>#N/A</v>
      </c>
      <c r="FW39" s="57">
        <f t="shared" si="39"/>
        <v>182.41694804711508</v>
      </c>
      <c r="FX39" s="57">
        <f t="shared" si="39"/>
        <v>129.21821229050281</v>
      </c>
      <c r="FY39" s="57">
        <f t="shared" si="39"/>
        <v>115.40462427745665</v>
      </c>
      <c r="FZ39" s="57" t="e">
        <f t="shared" si="40"/>
        <v>#N/A</v>
      </c>
      <c r="GB39" s="55">
        <v>26</v>
      </c>
      <c r="GC39" s="57" t="e">
        <f t="shared" si="41"/>
        <v>#N/A</v>
      </c>
      <c r="GD39" s="57">
        <f t="shared" si="41"/>
        <v>50.852062237589529</v>
      </c>
      <c r="GE39" s="57">
        <f t="shared" si="41"/>
        <v>57.737390208649899</v>
      </c>
      <c r="GF39" s="57">
        <f t="shared" si="41"/>
        <v>40.194036075487446</v>
      </c>
      <c r="GG39" s="57">
        <f t="shared" si="41"/>
        <v>33.725717145806627</v>
      </c>
      <c r="GH39" s="57" t="e">
        <f t="shared" si="47"/>
        <v>#N/A</v>
      </c>
      <c r="GJ39" s="55">
        <v>26</v>
      </c>
      <c r="GK39" s="57" t="e">
        <f t="shared" si="42"/>
        <v>#N/A</v>
      </c>
      <c r="GL39" s="57">
        <f t="shared" si="42"/>
        <v>10.45</v>
      </c>
      <c r="GM39" s="57">
        <f t="shared" si="42"/>
        <v>7.7561999999999998</v>
      </c>
      <c r="GN39" s="57">
        <f t="shared" si="42"/>
        <v>10.0387</v>
      </c>
      <c r="GO39" s="57">
        <f t="shared" si="42"/>
        <v>7.4546000000000001</v>
      </c>
      <c r="GP39" s="57" t="e">
        <f t="shared" si="44"/>
        <v>#N/A</v>
      </c>
    </row>
    <row r="40" spans="1:198">
      <c r="A40" s="56" t="str">
        <f t="shared" si="2"/>
        <v>202034</v>
      </c>
      <c r="B40" s="20">
        <f>'[1]main port inventory'!A45</f>
        <v>44064</v>
      </c>
      <c r="C40" s="21">
        <f>'[1]main port inventory'!B45</f>
        <v>11241.72</v>
      </c>
      <c r="D40" s="21">
        <f>'[1]main port inventory'!C46</f>
        <v>2573.69</v>
      </c>
      <c r="E40" s="21">
        <f>'[1]main port inventory'!D45</f>
        <v>1067.57</v>
      </c>
      <c r="F40" s="21">
        <f>'[1]main port inventory'!E45</f>
        <v>1037.53</v>
      </c>
      <c r="G40" s="79">
        <f>'[1]main port inventory'!F45</f>
        <v>1020</v>
      </c>
      <c r="H40" s="79">
        <f>'[1]main port inventory'!G45</f>
        <v>1109</v>
      </c>
      <c r="I40" s="82">
        <f>'[1]main port inventory'!H45</f>
        <v>1285</v>
      </c>
      <c r="J40" s="82">
        <f>'[1]main port inventory'!I45</f>
        <v>1365</v>
      </c>
      <c r="K40" s="11">
        <f>'[1]main port inventory'!J45</f>
        <v>705</v>
      </c>
      <c r="L40" s="82">
        <f>'[1]main port inventory'!K45</f>
        <v>825</v>
      </c>
      <c r="M40" s="79">
        <f>'[1]main port inventory'!L45</f>
        <v>514</v>
      </c>
      <c r="N40" s="21">
        <f>'[1]main port inventory'!M45</f>
        <v>501.6</v>
      </c>
      <c r="O40" s="11">
        <f>'[1]main port inventory'!N45</f>
        <v>203.7</v>
      </c>
      <c r="P40" s="85">
        <f>'[1]main port inventory'!O45</f>
        <v>365</v>
      </c>
      <c r="Q40" s="79">
        <f>'[1]main port inventory'!P45</f>
        <v>152</v>
      </c>
      <c r="R40" s="11">
        <f>'[1]main port inventory'!Q45</f>
        <v>488</v>
      </c>
      <c r="S40" s="85">
        <f>'[1]main port inventory'!R45</f>
        <v>205.92</v>
      </c>
      <c r="T40" s="11">
        <f>'[1]main port inventory'!S45</f>
        <v>247</v>
      </c>
      <c r="U40" s="11">
        <f>'[1]main port inventory'!T45</f>
        <v>0</v>
      </c>
      <c r="V40" s="11">
        <f>'[1]main port inventory'!U45</f>
        <v>109</v>
      </c>
      <c r="W40" s="21">
        <f>'[1]main port inventory'!V45</f>
        <v>242</v>
      </c>
      <c r="X40" s="11">
        <f>'[1]main port inventory'!W45</f>
        <v>0</v>
      </c>
      <c r="Y40" s="11">
        <f>'[1]main port inventory'!X45</f>
        <v>5</v>
      </c>
      <c r="Z40" s="11">
        <f>'[1]main port inventory'!Y45</f>
        <v>456</v>
      </c>
      <c r="AA40" s="21">
        <f>'[1]main port inventory'!Z45</f>
        <v>46</v>
      </c>
      <c r="AB40" s="21">
        <f>'[1]main port inventory'!AA45</f>
        <v>175</v>
      </c>
      <c r="AC40" s="11">
        <f>'[1]main port inventory'!AB45</f>
        <v>74.900000000000006</v>
      </c>
      <c r="AD40" s="82">
        <f>'[1]main port inventory'!AC45</f>
        <v>0</v>
      </c>
      <c r="AE40" s="21">
        <f>'[1]main port inventory'!AD45</f>
        <v>3.7</v>
      </c>
      <c r="AF40" s="21">
        <f>'[1]main port inventory'!AE45</f>
        <v>0.8</v>
      </c>
      <c r="AG40" s="11">
        <f>'[1]main port inventory'!AF45</f>
        <v>26.3</v>
      </c>
      <c r="AH40" s="85">
        <f>'[1]main port inventory'!AG45</f>
        <v>123.1</v>
      </c>
      <c r="AI40" s="21">
        <f>'[1]main port inventory'!AH45</f>
        <v>0</v>
      </c>
      <c r="AJ40" s="21">
        <f>'[1]main port inventory'!AI45</f>
        <v>0.2</v>
      </c>
      <c r="AK40" s="21">
        <f>'[1]main port inventory'!AJ45</f>
        <v>0</v>
      </c>
      <c r="AL40" s="79">
        <f>'[1]main port inventory'!AK45</f>
        <v>25</v>
      </c>
      <c r="AM40" s="21">
        <f>'[1]main port inventory'!AL45</f>
        <v>0</v>
      </c>
      <c r="AN40" s="11">
        <f>'[1]main port inventory'!AM45</f>
        <v>23</v>
      </c>
      <c r="AO40" s="11">
        <f>'[1]main port inventory'!AN45</f>
        <v>220</v>
      </c>
      <c r="AP40" s="85">
        <f>'[1]main port inventory'!AO45</f>
        <v>22.1</v>
      </c>
      <c r="AQ40" s="11">
        <f>'[1]main port inventory'!AP45</f>
        <v>0</v>
      </c>
      <c r="AR40" s="82">
        <f>'[1]main port inventory'!AQ45</f>
        <v>205</v>
      </c>
      <c r="AS40" s="11">
        <f>'[1]main port inventory'!AR45</f>
        <v>120.9</v>
      </c>
      <c r="AT40" s="79">
        <f>'[1]main port inventory'!AS45</f>
        <v>4</v>
      </c>
      <c r="AU40" s="79">
        <f>'[1]main port inventory'!AT45</f>
        <v>1.5</v>
      </c>
      <c r="AV40" s="21">
        <f>'[1]main port inventory'!AU45</f>
        <v>0</v>
      </c>
      <c r="AW40" s="11">
        <f>'[1]main port inventory'!AV45</f>
        <v>5</v>
      </c>
      <c r="AX40" s="21">
        <f>'[1]main port inventory'!AW45</f>
        <v>0</v>
      </c>
      <c r="AY40" s="79">
        <f>'[1]main port inventory'!AX45</f>
        <v>367</v>
      </c>
      <c r="AZ40" s="76">
        <f t="shared" si="3"/>
        <v>11241.72</v>
      </c>
      <c r="BA40" s="76">
        <f t="shared" si="4"/>
        <v>716.12</v>
      </c>
      <c r="BB40" s="76">
        <f t="shared" si="5"/>
        <v>3680</v>
      </c>
      <c r="BC40" s="76">
        <f t="shared" si="6"/>
        <v>3192.5</v>
      </c>
      <c r="BD40" s="76">
        <f t="shared" si="7"/>
        <v>2683.8</v>
      </c>
      <c r="BE40" s="76">
        <f t="shared" si="8"/>
        <v>969.30000000000007</v>
      </c>
      <c r="BF40" s="21">
        <f>'[1]IO InvShip'!$L39</f>
        <v>5785.63</v>
      </c>
      <c r="BG40" s="21">
        <f>'[1]IO InvShip'!$O39</f>
        <v>2844.94</v>
      </c>
      <c r="BH40" s="107">
        <f t="shared" si="9"/>
        <v>0.22894094497994971</v>
      </c>
      <c r="BI40" s="107">
        <f t="shared" si="10"/>
        <v>9.4965005355052423E-2</v>
      </c>
      <c r="BJ40" s="107">
        <f t="shared" si="11"/>
        <v>9.2292816401760583E-2</v>
      </c>
      <c r="BK40" s="107">
        <f t="shared" si="12"/>
        <v>0.5838012332632373</v>
      </c>
      <c r="BL40" s="21">
        <f t="shared" si="13"/>
        <v>6562.9299999999994</v>
      </c>
      <c r="BM40" s="253">
        <f>VLOOKUP(B40,'removals&amp;BFF'!A:C,3,FALSE)</f>
        <v>94.8</v>
      </c>
      <c r="BN40" s="21">
        <f t="shared" si="14"/>
        <v>11858.354430379746</v>
      </c>
      <c r="BO40" s="21">
        <f>VLOOKUP(B40,removals!B:AR,43,FALSE)</f>
        <v>327.36000000000007</v>
      </c>
      <c r="BP40" s="253">
        <f t="shared" si="15"/>
        <v>34.340542521994124</v>
      </c>
      <c r="BQ40" s="21"/>
      <c r="BR40" s="20">
        <f t="shared" si="43"/>
        <v>44015</v>
      </c>
      <c r="BS40" s="55">
        <v>27</v>
      </c>
      <c r="BT40" s="64" t="e">
        <f t="shared" si="83"/>
        <v>#N/A</v>
      </c>
      <c r="BU40" s="64">
        <f t="shared" si="83"/>
        <v>142.29</v>
      </c>
      <c r="BV40" s="64">
        <f t="shared" si="83"/>
        <v>153.42070000000001</v>
      </c>
      <c r="BW40" s="64">
        <f t="shared" si="83"/>
        <v>114.9315</v>
      </c>
      <c r="BX40" s="64">
        <f t="shared" si="83"/>
        <v>108.08750000000001</v>
      </c>
      <c r="BY40" s="64" t="e">
        <f t="shared" si="83"/>
        <v>#N/A</v>
      </c>
      <c r="CA40" s="186">
        <f t="shared" si="23"/>
        <v>27</v>
      </c>
      <c r="CB40" s="187" t="e">
        <f>BT40/removals!BE39</f>
        <v>#N/A</v>
      </c>
      <c r="CC40" s="187">
        <f>BU40/removals!BF39</f>
        <v>6.9804748822605944</v>
      </c>
      <c r="CD40" s="187">
        <f>BV40/removals!BG39</f>
        <v>7.630820575566764</v>
      </c>
      <c r="CE40" s="187">
        <f>BW40/removals!BH39</f>
        <v>5.8425683987921566</v>
      </c>
      <c r="CF40" s="187">
        <f>BX40/removals!BI39</f>
        <v>4.8960211264415703</v>
      </c>
      <c r="CG40" s="187" t="e">
        <f>BY40/removals!BJ39</f>
        <v>#N/A</v>
      </c>
      <c r="CI40" s="55">
        <v>27</v>
      </c>
      <c r="CJ40" s="64" t="e">
        <f t="shared" ref="CJ40:CK59" si="85">VLOOKUP(CJ$12&amp;$BS40,$A$4:$BE$501,53,0)/100</f>
        <v>#N/A</v>
      </c>
      <c r="CK40" s="64">
        <f t="shared" si="85"/>
        <v>9.31</v>
      </c>
      <c r="CL40" s="64">
        <f t="shared" si="70"/>
        <v>9.1449999999999996</v>
      </c>
      <c r="CM40" s="64">
        <f t="shared" si="49"/>
        <v>7.21</v>
      </c>
      <c r="CN40" s="64">
        <f t="shared" si="49"/>
        <v>7.9370000000000003</v>
      </c>
      <c r="CO40" s="64" t="e">
        <f t="shared" si="49"/>
        <v>#N/A</v>
      </c>
      <c r="CP40" s="55">
        <v>27</v>
      </c>
      <c r="CQ40" s="64" t="e">
        <f t="shared" ref="CQ40:CR59" si="86">VLOOKUP(CQ$12&amp;$BS40,$A$4:$BE$501,54,0)/100</f>
        <v>#N/A</v>
      </c>
      <c r="CR40" s="64">
        <f t="shared" si="86"/>
        <v>45.116999999999997</v>
      </c>
      <c r="CS40" s="64">
        <f t="shared" si="71"/>
        <v>49.03</v>
      </c>
      <c r="CT40" s="64">
        <f t="shared" si="51"/>
        <v>35.299999999999997</v>
      </c>
      <c r="CU40" s="64">
        <f t="shared" si="51"/>
        <v>33.85</v>
      </c>
      <c r="CV40" s="64" t="e">
        <f t="shared" si="51"/>
        <v>#N/A</v>
      </c>
      <c r="CW40" s="55">
        <v>27</v>
      </c>
      <c r="CX40" s="64" t="e">
        <f t="shared" ref="CX40:CY59" si="87">VLOOKUP(CX$12&amp;$BS40,$A$4:$BE$501,55,0)/100</f>
        <v>#N/A</v>
      </c>
      <c r="CY40" s="64">
        <f t="shared" si="87"/>
        <v>43.3</v>
      </c>
      <c r="CZ40" s="64">
        <f t="shared" si="72"/>
        <v>50.792999999999999</v>
      </c>
      <c r="DA40" s="64">
        <f t="shared" si="53"/>
        <v>34.895000000000003</v>
      </c>
      <c r="DB40" s="64">
        <f t="shared" si="53"/>
        <v>29.36</v>
      </c>
      <c r="DC40" s="64" t="e">
        <f t="shared" si="53"/>
        <v>#N/A</v>
      </c>
      <c r="DD40" s="55">
        <v>27</v>
      </c>
      <c r="DE40" s="64" t="e">
        <f t="shared" ref="DE40:DF59" si="88">VLOOKUP(DE$12&amp;$BS40,$A$4:$BE$501,56,0)/100</f>
        <v>#N/A</v>
      </c>
      <c r="DF40" s="64">
        <f t="shared" si="88"/>
        <v>34.744999999999997</v>
      </c>
      <c r="DG40" s="64">
        <f t="shared" si="73"/>
        <v>32.2117</v>
      </c>
      <c r="DH40" s="64">
        <f t="shared" si="55"/>
        <v>27.564500000000002</v>
      </c>
      <c r="DI40" s="64">
        <f t="shared" si="55"/>
        <v>27.081500000000002</v>
      </c>
      <c r="DJ40" s="64" t="e">
        <f t="shared" si="55"/>
        <v>#N/A</v>
      </c>
      <c r="DK40" s="55">
        <v>27</v>
      </c>
      <c r="DL40" s="64" t="e">
        <f t="shared" ref="DL40:DM59" si="89">VLOOKUP(DL$12&amp;$BS40,$A$4:$BE$501,57,0)/100</f>
        <v>#N/A</v>
      </c>
      <c r="DM40" s="64">
        <f t="shared" si="89"/>
        <v>9.822000000000001</v>
      </c>
      <c r="DN40" s="64">
        <f t="shared" si="74"/>
        <v>12.241000000000001</v>
      </c>
      <c r="DO40" s="64">
        <f t="shared" si="57"/>
        <v>9.9619999999999997</v>
      </c>
      <c r="DP40" s="64">
        <f t="shared" si="57"/>
        <v>9.8590000000000018</v>
      </c>
      <c r="DQ40" s="64" t="e">
        <f t="shared" si="57"/>
        <v>#N/A</v>
      </c>
      <c r="DR40" s="55">
        <v>27</v>
      </c>
      <c r="DS40" s="64" t="e">
        <f t="shared" si="60"/>
        <v>#N/A</v>
      </c>
      <c r="DT40" s="64">
        <f t="shared" si="60"/>
        <v>1.66</v>
      </c>
      <c r="DU40" s="64">
        <f t="shared" si="75"/>
        <v>2.2465999999999999</v>
      </c>
      <c r="DV40" s="64">
        <f t="shared" si="61"/>
        <v>5.2969000000000008</v>
      </c>
      <c r="DW40" s="64">
        <f t="shared" si="61"/>
        <v>8.9328000000000003</v>
      </c>
      <c r="DX40" s="64" t="e">
        <f t="shared" si="61"/>
        <v>#N/A</v>
      </c>
      <c r="DZ40" s="55">
        <v>27</v>
      </c>
      <c r="EA40" s="108" t="e">
        <f t="shared" si="62"/>
        <v>#N/A</v>
      </c>
      <c r="EB40" s="108">
        <f t="shared" si="62"/>
        <v>0.10338042026846581</v>
      </c>
      <c r="EC40" s="108">
        <f t="shared" si="76"/>
        <v>0.14160540266078828</v>
      </c>
      <c r="ED40" s="108">
        <f t="shared" si="63"/>
        <v>0.12893941173655613</v>
      </c>
      <c r="EE40" s="108">
        <f t="shared" si="63"/>
        <v>0.2107237192089742</v>
      </c>
      <c r="EG40" s="55">
        <v>27</v>
      </c>
      <c r="EH40" s="108" t="e">
        <f t="shared" si="64"/>
        <v>#N/A</v>
      </c>
      <c r="EI40" s="108">
        <f t="shared" si="64"/>
        <v>1.1666315271628364E-2</v>
      </c>
      <c r="EJ40" s="108">
        <f t="shared" si="77"/>
        <v>1.4643395578302016E-2</v>
      </c>
      <c r="EK40" s="108">
        <f t="shared" si="65"/>
        <v>4.6087452091028137E-2</v>
      </c>
      <c r="EL40" s="108">
        <f t="shared" si="65"/>
        <v>8.2644154041864232E-2</v>
      </c>
      <c r="EN40" s="55">
        <v>27</v>
      </c>
      <c r="EO40" s="108" t="e">
        <f t="shared" si="66"/>
        <v>#N/A</v>
      </c>
      <c r="EP40" s="108">
        <f t="shared" si="66"/>
        <v>7.5760770257923965E-2</v>
      </c>
      <c r="EQ40" s="108">
        <f t="shared" si="78"/>
        <v>5.0300252834200344E-2</v>
      </c>
      <c r="ER40" s="108">
        <f t="shared" si="67"/>
        <v>9.4079516929649401E-2</v>
      </c>
      <c r="ES40" s="108">
        <f t="shared" si="67"/>
        <v>6.834092748930265E-2</v>
      </c>
      <c r="EV40" s="55">
        <v>27</v>
      </c>
      <c r="EW40" s="108" t="e">
        <f t="shared" si="84"/>
        <v>#N/A</v>
      </c>
      <c r="EX40" s="108">
        <f t="shared" si="84"/>
        <v>0.80919249420198192</v>
      </c>
      <c r="EY40" s="108">
        <f t="shared" si="84"/>
        <v>0.79345094892670942</v>
      </c>
      <c r="EZ40" s="108">
        <f t="shared" si="84"/>
        <v>0.73089361924276641</v>
      </c>
      <c r="FA40" s="108">
        <f t="shared" si="84"/>
        <v>0.63829119925985889</v>
      </c>
      <c r="FD40" s="55">
        <v>27</v>
      </c>
      <c r="FE40" s="65" t="e">
        <f t="shared" si="68"/>
        <v>#N/A</v>
      </c>
      <c r="FF40" s="65">
        <f t="shared" si="68"/>
        <v>115.14</v>
      </c>
      <c r="FG40" s="65">
        <f t="shared" si="79"/>
        <v>121.73180000000001</v>
      </c>
      <c r="FH40" s="65">
        <f t="shared" si="69"/>
        <v>84.00269999999999</v>
      </c>
      <c r="FI40" s="65">
        <f t="shared" si="69"/>
        <v>68.991299999999995</v>
      </c>
      <c r="FJ40" s="65" t="e">
        <f t="shared" si="69"/>
        <v>#N/A</v>
      </c>
      <c r="FL40" s="55">
        <v>27</v>
      </c>
      <c r="FM40" s="65" t="e">
        <f t="shared" si="45"/>
        <v>#N/A</v>
      </c>
      <c r="FN40" s="65">
        <f t="shared" si="58"/>
        <v>14.71</v>
      </c>
      <c r="FO40" s="65">
        <f t="shared" si="80"/>
        <v>21.725200000000001</v>
      </c>
      <c r="FP40" s="65">
        <f t="shared" si="59"/>
        <v>14.8192</v>
      </c>
      <c r="FQ40" s="65">
        <f t="shared" si="46"/>
        <v>22.776599999999998</v>
      </c>
      <c r="FR40" s="65" t="e">
        <f t="shared" si="46"/>
        <v>#N/A</v>
      </c>
      <c r="FT40" s="55">
        <v>27</v>
      </c>
      <c r="FU40" s="57" t="e">
        <f t="shared" si="39"/>
        <v>#N/A</v>
      </c>
      <c r="FV40" s="57" t="e">
        <f t="shared" si="39"/>
        <v>#N/A</v>
      </c>
      <c r="FW40" s="57">
        <f t="shared" si="39"/>
        <v>178.91146915653076</v>
      </c>
      <c r="FX40" s="57">
        <f t="shared" si="39"/>
        <v>132.39430941135814</v>
      </c>
      <c r="FY40" s="57">
        <f t="shared" si="39"/>
        <v>115.78735940010715</v>
      </c>
      <c r="FZ40" s="57" t="e">
        <f t="shared" si="40"/>
        <v>#N/A</v>
      </c>
      <c r="GB40" s="55">
        <v>27</v>
      </c>
      <c r="GC40" s="57" t="e">
        <f t="shared" si="41"/>
        <v>#N/A</v>
      </c>
      <c r="GD40" s="57">
        <f t="shared" si="41"/>
        <v>48.863324175824168</v>
      </c>
      <c r="GE40" s="57">
        <f t="shared" si="41"/>
        <v>53.415744028967346</v>
      </c>
      <c r="GF40" s="57">
        <f t="shared" si="41"/>
        <v>40.897978791545093</v>
      </c>
      <c r="GG40" s="57">
        <f t="shared" si="41"/>
        <v>34.272147885090995</v>
      </c>
      <c r="GH40" s="57" t="e">
        <f t="shared" si="47"/>
        <v>#N/A</v>
      </c>
      <c r="GJ40" s="55">
        <v>27</v>
      </c>
      <c r="GK40" s="57" t="e">
        <f t="shared" si="42"/>
        <v>#N/A</v>
      </c>
      <c r="GL40" s="57">
        <f t="shared" si="42"/>
        <v>10.78</v>
      </c>
      <c r="GM40" s="57">
        <f t="shared" si="42"/>
        <v>7.7171000000000003</v>
      </c>
      <c r="GN40" s="57">
        <f t="shared" si="42"/>
        <v>10.8127</v>
      </c>
      <c r="GO40" s="57">
        <f t="shared" si="42"/>
        <v>7.3867999999999991</v>
      </c>
      <c r="GP40" s="57" t="e">
        <f t="shared" si="44"/>
        <v>#N/A</v>
      </c>
    </row>
    <row r="41" spans="1:198">
      <c r="A41" s="56" t="str">
        <f t="shared" si="2"/>
        <v>202033</v>
      </c>
      <c r="B41" s="20">
        <f>'[1]main port inventory'!A46</f>
        <v>44057</v>
      </c>
      <c r="C41" s="21">
        <f>'[1]main port inventory'!B46</f>
        <v>11323.05</v>
      </c>
      <c r="D41" s="21">
        <f>'[1]main port inventory'!C47</f>
        <v>2537.67</v>
      </c>
      <c r="E41" s="21">
        <f>'[1]main port inventory'!D46</f>
        <v>1102.26</v>
      </c>
      <c r="F41" s="21">
        <f>'[1]main port inventory'!E46</f>
        <v>998.11</v>
      </c>
      <c r="G41" s="79">
        <f>'[1]main port inventory'!F46</f>
        <v>1050</v>
      </c>
      <c r="H41" s="79">
        <f>'[1]main port inventory'!G46</f>
        <v>1097</v>
      </c>
      <c r="I41" s="82">
        <f>'[1]main port inventory'!H46</f>
        <v>1335</v>
      </c>
      <c r="J41" s="82">
        <f>'[1]main port inventory'!I46</f>
        <v>1350</v>
      </c>
      <c r="K41" s="11">
        <f>'[1]main port inventory'!J46</f>
        <v>735</v>
      </c>
      <c r="L41" s="82">
        <f>'[1]main port inventory'!K46</f>
        <v>820</v>
      </c>
      <c r="M41" s="79">
        <f>'[1]main port inventory'!L46</f>
        <v>496</v>
      </c>
      <c r="N41" s="21">
        <f>'[1]main port inventory'!M46</f>
        <v>488</v>
      </c>
      <c r="O41" s="11">
        <f>'[1]main port inventory'!N46</f>
        <v>214.5</v>
      </c>
      <c r="P41" s="85">
        <f>'[1]main port inventory'!O46</f>
        <v>355</v>
      </c>
      <c r="Q41" s="79">
        <f>'[1]main port inventory'!P46</f>
        <v>137</v>
      </c>
      <c r="R41" s="11">
        <f>'[1]main port inventory'!Q46</f>
        <v>477</v>
      </c>
      <c r="S41" s="85">
        <f>'[1]main port inventory'!R46</f>
        <v>219.55</v>
      </c>
      <c r="T41" s="11">
        <f>'[1]main port inventory'!S46</f>
        <v>243</v>
      </c>
      <c r="U41" s="11">
        <f>'[1]main port inventory'!T46</f>
        <v>0</v>
      </c>
      <c r="V41" s="11">
        <f>'[1]main port inventory'!U46</f>
        <v>130</v>
      </c>
      <c r="W41" s="21">
        <f>'[1]main port inventory'!V46</f>
        <v>234.7</v>
      </c>
      <c r="X41" s="11">
        <f>'[1]main port inventory'!W46</f>
        <v>0</v>
      </c>
      <c r="Y41" s="11">
        <f>'[1]main port inventory'!X46</f>
        <v>6</v>
      </c>
      <c r="Z41" s="11">
        <f>'[1]main port inventory'!Y46</f>
        <v>480</v>
      </c>
      <c r="AA41" s="21">
        <f>'[1]main port inventory'!Z46</f>
        <v>48</v>
      </c>
      <c r="AB41" s="21">
        <f>'[1]main port inventory'!AA46</f>
        <v>179</v>
      </c>
      <c r="AC41" s="11">
        <f>'[1]main port inventory'!AB46</f>
        <v>78</v>
      </c>
      <c r="AD41" s="82">
        <f>'[1]main port inventory'!AC46</f>
        <v>0</v>
      </c>
      <c r="AE41" s="21">
        <f>'[1]main port inventory'!AD46</f>
        <v>3.4</v>
      </c>
      <c r="AF41" s="21">
        <f>'[1]main port inventory'!AE46</f>
        <v>0.8</v>
      </c>
      <c r="AG41" s="11">
        <f>'[1]main port inventory'!AF46</f>
        <v>23</v>
      </c>
      <c r="AH41" s="85">
        <f>'[1]main port inventory'!AG46</f>
        <v>123.9</v>
      </c>
      <c r="AI41" s="21">
        <f>'[1]main port inventory'!AH46</f>
        <v>0</v>
      </c>
      <c r="AJ41" s="21">
        <f>'[1]main port inventory'!AI46</f>
        <v>2.4</v>
      </c>
      <c r="AK41" s="21">
        <f>'[1]main port inventory'!AJ46</f>
        <v>0</v>
      </c>
      <c r="AL41" s="79">
        <f>'[1]main port inventory'!AK46</f>
        <v>25</v>
      </c>
      <c r="AM41" s="21">
        <f>'[1]main port inventory'!AL46</f>
        <v>0</v>
      </c>
      <c r="AN41" s="11">
        <f>'[1]main port inventory'!AM46</f>
        <v>24</v>
      </c>
      <c r="AO41" s="11">
        <f>'[1]main port inventory'!AN46</f>
        <v>220</v>
      </c>
      <c r="AP41" s="85">
        <f>'[1]main port inventory'!AO46</f>
        <v>25</v>
      </c>
      <c r="AQ41" s="11">
        <f>'[1]main port inventory'!AP46</f>
        <v>0</v>
      </c>
      <c r="AR41" s="82">
        <f>'[1]main port inventory'!AQ46</f>
        <v>205</v>
      </c>
      <c r="AS41" s="11">
        <f>'[1]main port inventory'!AR46</f>
        <v>130</v>
      </c>
      <c r="AT41" s="79">
        <f>'[1]main port inventory'!AS46</f>
        <v>3</v>
      </c>
      <c r="AU41" s="79">
        <f>'[1]main port inventory'!AT46</f>
        <v>1.5</v>
      </c>
      <c r="AV41" s="21">
        <f>'[1]main port inventory'!AU46</f>
        <v>0</v>
      </c>
      <c r="AW41" s="11">
        <f>'[1]main port inventory'!AV46</f>
        <v>5</v>
      </c>
      <c r="AX41" s="21">
        <f>'[1]main port inventory'!AW46</f>
        <v>0</v>
      </c>
      <c r="AY41" s="79">
        <f>'[1]main port inventory'!AX46</f>
        <v>358.3</v>
      </c>
      <c r="AZ41" s="76">
        <f t="shared" si="3"/>
        <v>11323.05</v>
      </c>
      <c r="BA41" s="76">
        <f t="shared" si="4"/>
        <v>723.44999999999993</v>
      </c>
      <c r="BB41" s="76">
        <f t="shared" si="5"/>
        <v>3710</v>
      </c>
      <c r="BC41" s="76">
        <f t="shared" si="6"/>
        <v>3167.8</v>
      </c>
      <c r="BD41" s="76">
        <f t="shared" si="7"/>
        <v>2765.5</v>
      </c>
      <c r="BE41" s="76">
        <f t="shared" si="8"/>
        <v>956.3</v>
      </c>
      <c r="BF41" s="21">
        <f>'[1]IO InvShip'!$L40</f>
        <v>5882.41</v>
      </c>
      <c r="BG41" s="21">
        <f>'[1]IO InvShip'!$O40</f>
        <v>2775.64</v>
      </c>
      <c r="BH41" s="107">
        <f t="shared" si="9"/>
        <v>0.22411541060050078</v>
      </c>
      <c r="BI41" s="107">
        <f t="shared" si="10"/>
        <v>9.7346562984354928E-2</v>
      </c>
      <c r="BJ41" s="107">
        <f t="shared" si="11"/>
        <v>8.814851122268294E-2</v>
      </c>
      <c r="BK41" s="107">
        <f t="shared" si="12"/>
        <v>0.5903895151924613</v>
      </c>
      <c r="BL41" s="21">
        <f t="shared" si="13"/>
        <v>6685.0099999999993</v>
      </c>
      <c r="BM41" s="253">
        <f>VLOOKUP(B41,'removals&amp;BFF'!A:C,3,FALSE)</f>
        <v>95.16</v>
      </c>
      <c r="BN41" s="21">
        <f t="shared" si="14"/>
        <v>11898.959646910467</v>
      </c>
      <c r="BO41" s="21">
        <f>VLOOKUP(B41,removals!B:AR,43,FALSE)</f>
        <v>328.61999999999995</v>
      </c>
      <c r="BP41" s="253">
        <f t="shared" si="15"/>
        <v>34.456362972430163</v>
      </c>
      <c r="BQ41" s="21"/>
      <c r="BR41" s="20">
        <f t="shared" si="43"/>
        <v>44022</v>
      </c>
      <c r="BS41" s="55">
        <v>28</v>
      </c>
      <c r="BT41" s="64" t="e">
        <f t="shared" si="83"/>
        <v>#N/A</v>
      </c>
      <c r="BU41" s="64">
        <f t="shared" si="83"/>
        <v>142.87</v>
      </c>
      <c r="BV41" s="64">
        <f t="shared" si="83"/>
        <v>153.51730000000001</v>
      </c>
      <c r="BW41" s="64">
        <f t="shared" si="83"/>
        <v>114.13510000000001</v>
      </c>
      <c r="BX41" s="64">
        <f t="shared" si="83"/>
        <v>108.7808</v>
      </c>
      <c r="BY41" s="64" t="e">
        <f t="shared" si="83"/>
        <v>#N/A</v>
      </c>
      <c r="CA41" s="186">
        <f t="shared" si="23"/>
        <v>28</v>
      </c>
      <c r="CB41" s="187" t="e">
        <f>BT41/removals!BE40</f>
        <v>#N/A</v>
      </c>
      <c r="CC41" s="187">
        <f>BU41/removals!BF40</f>
        <v>7.082379068637656</v>
      </c>
      <c r="CD41" s="187">
        <f>BV41/removals!BG40</f>
        <v>7.8628434164430141</v>
      </c>
      <c r="CE41" s="187">
        <f>BW41/removals!BH40</f>
        <v>5.6166084346242817</v>
      </c>
      <c r="CF41" s="187">
        <f>BX41/removals!BI40</f>
        <v>4.918068955539681</v>
      </c>
      <c r="CG41" s="187" t="e">
        <f>BY41/removals!BJ40</f>
        <v>#N/A</v>
      </c>
      <c r="CI41" s="55">
        <v>28</v>
      </c>
      <c r="CJ41" s="64" t="e">
        <f t="shared" si="85"/>
        <v>#N/A</v>
      </c>
      <c r="CK41" s="64">
        <f t="shared" si="85"/>
        <v>9.17</v>
      </c>
      <c r="CL41" s="64">
        <f t="shared" si="70"/>
        <v>8.8350000000000009</v>
      </c>
      <c r="CM41" s="64">
        <f t="shared" si="49"/>
        <v>7.415</v>
      </c>
      <c r="CN41" s="64">
        <f t="shared" si="49"/>
        <v>8.0279999999999987</v>
      </c>
      <c r="CO41" s="64" t="e">
        <f t="shared" si="49"/>
        <v>#N/A</v>
      </c>
      <c r="CP41" s="55">
        <v>28</v>
      </c>
      <c r="CQ41" s="64" t="e">
        <f t="shared" si="86"/>
        <v>#N/A</v>
      </c>
      <c r="CR41" s="64">
        <f t="shared" si="86"/>
        <v>46.755000000000003</v>
      </c>
      <c r="CS41" s="64">
        <f t="shared" si="71"/>
        <v>49.248999999999995</v>
      </c>
      <c r="CT41" s="64">
        <f t="shared" si="51"/>
        <v>34.74</v>
      </c>
      <c r="CU41" s="64">
        <f t="shared" si="51"/>
        <v>33.58</v>
      </c>
      <c r="CV41" s="64" t="e">
        <f t="shared" si="51"/>
        <v>#N/A</v>
      </c>
      <c r="CW41" s="55">
        <v>28</v>
      </c>
      <c r="CX41" s="64" t="e">
        <f t="shared" si="87"/>
        <v>#N/A</v>
      </c>
      <c r="CY41" s="64">
        <f t="shared" si="87"/>
        <v>43.093000000000004</v>
      </c>
      <c r="CZ41" s="64">
        <f t="shared" si="72"/>
        <v>50.596000000000004</v>
      </c>
      <c r="DA41" s="64">
        <f t="shared" si="53"/>
        <v>34.465000000000003</v>
      </c>
      <c r="DB41" s="64">
        <f t="shared" si="53"/>
        <v>29.934999999999999</v>
      </c>
      <c r="DC41" s="64" t="e">
        <f t="shared" si="53"/>
        <v>#N/A</v>
      </c>
      <c r="DD41" s="55">
        <v>28</v>
      </c>
      <c r="DE41" s="64" t="e">
        <f t="shared" si="88"/>
        <v>#N/A</v>
      </c>
      <c r="DF41" s="64">
        <f t="shared" si="88"/>
        <v>33.986999999999995</v>
      </c>
      <c r="DG41" s="64">
        <f t="shared" si="73"/>
        <v>32.9313</v>
      </c>
      <c r="DH41" s="64">
        <f t="shared" si="55"/>
        <v>28.332100000000001</v>
      </c>
      <c r="DI41" s="64">
        <f t="shared" si="55"/>
        <v>27.311800000000002</v>
      </c>
      <c r="DJ41" s="64" t="e">
        <f t="shared" si="55"/>
        <v>#N/A</v>
      </c>
      <c r="DK41" s="55">
        <v>28</v>
      </c>
      <c r="DL41" s="64" t="e">
        <f t="shared" si="89"/>
        <v>#N/A</v>
      </c>
      <c r="DM41" s="64">
        <f t="shared" si="89"/>
        <v>9.8670000000000009</v>
      </c>
      <c r="DN41" s="64">
        <f t="shared" si="74"/>
        <v>11.905999999999999</v>
      </c>
      <c r="DO41" s="64">
        <f t="shared" si="57"/>
        <v>9.1829999999999998</v>
      </c>
      <c r="DP41" s="64">
        <f t="shared" si="57"/>
        <v>9.9259999999999984</v>
      </c>
      <c r="DQ41" s="64" t="e">
        <f t="shared" si="57"/>
        <v>#N/A</v>
      </c>
      <c r="DR41" s="55">
        <v>28</v>
      </c>
      <c r="DS41" s="64" t="e">
        <f t="shared" ref="DS41:DT60" si="90">VLOOKUP(DS$12&amp;$BS41,$A$4:$BE$501,5,0)/100</f>
        <v>#N/A</v>
      </c>
      <c r="DT41" s="64">
        <f t="shared" si="90"/>
        <v>1.56</v>
      </c>
      <c r="DU41" s="64">
        <f t="shared" si="75"/>
        <v>2.371</v>
      </c>
      <c r="DV41" s="64">
        <f t="shared" ref="DV41:DX60" si="91">VLOOKUP(DV$12&amp;$BS41,$A$4:$BE$501,5,0)/100</f>
        <v>4.9480000000000004</v>
      </c>
      <c r="DW41" s="64">
        <f t="shared" si="91"/>
        <v>8.9969000000000001</v>
      </c>
      <c r="DX41" s="64" t="e">
        <f t="shared" si="91"/>
        <v>#N/A</v>
      </c>
      <c r="DZ41" s="55">
        <v>28</v>
      </c>
      <c r="EA41" s="108" t="e">
        <f t="shared" ref="EA41:EB60" si="92">VLOOKUP(EA$12&amp;$BS41,$A$4:$BJ$501,60,0)</f>
        <v>#N/A</v>
      </c>
      <c r="EB41" s="108">
        <f t="shared" si="92"/>
        <v>0.10653041226289633</v>
      </c>
      <c r="EC41" s="108">
        <f t="shared" si="76"/>
        <v>0.14187065561992038</v>
      </c>
      <c r="ED41" s="108">
        <f t="shared" ref="ED41:EE60" si="93">VLOOKUP(ED$12&amp;$BS41,$A$4:$BJ$501,60,0)</f>
        <v>0.13025002825598786</v>
      </c>
      <c r="EE41" s="108">
        <f t="shared" si="93"/>
        <v>0.22085515090898394</v>
      </c>
      <c r="EG41" s="55">
        <v>28</v>
      </c>
      <c r="EH41" s="108" t="e">
        <f t="shared" ref="EH41:EI60" si="94">VLOOKUP(EH$12&amp;$BS41,$A$4:$BJ$501,61,0)</f>
        <v>#N/A</v>
      </c>
      <c r="EI41" s="108">
        <f t="shared" si="94"/>
        <v>1.0919017288444041E-2</v>
      </c>
      <c r="EJ41" s="108">
        <f t="shared" si="77"/>
        <v>1.5444513419660195E-2</v>
      </c>
      <c r="EK41" s="108">
        <f t="shared" ref="EK41:EL60" si="95">VLOOKUP(EK$12&amp;$BS41,$A$4:$BJ$501,61,0)</f>
        <v>4.3352132691871298E-2</v>
      </c>
      <c r="EL41" s="108">
        <f t="shared" si="95"/>
        <v>8.2706690886627063E-2</v>
      </c>
      <c r="EN41" s="55">
        <v>28</v>
      </c>
      <c r="EO41" s="108" t="e">
        <f t="shared" ref="EO41:EP60" si="96">VLOOKUP(EO$12&amp;$BS41,$A$4:$BJ$501,62,0)</f>
        <v>#N/A</v>
      </c>
      <c r="EP41" s="108">
        <f t="shared" si="96"/>
        <v>7.1183593476587106E-2</v>
      </c>
      <c r="EQ41" s="108">
        <f t="shared" si="78"/>
        <v>5.065878568734599E-2</v>
      </c>
      <c r="ER41" s="108">
        <f t="shared" ref="ER41:ES60" si="97">VLOOKUP(ER$12&amp;$BS41,$A$4:$BJ$501,62,0)</f>
        <v>9.3582955637660975E-2</v>
      </c>
      <c r="ES41" s="108">
        <f t="shared" si="97"/>
        <v>7.1851834147202448E-2</v>
      </c>
      <c r="EV41" s="55">
        <v>28</v>
      </c>
      <c r="EW41" s="108" t="e">
        <f t="shared" si="84"/>
        <v>#N/A</v>
      </c>
      <c r="EX41" s="108">
        <f t="shared" si="84"/>
        <v>0.8113669769720725</v>
      </c>
      <c r="EY41" s="108">
        <f t="shared" si="84"/>
        <v>0.79202604527307341</v>
      </c>
      <c r="EZ41" s="108">
        <f t="shared" si="84"/>
        <v>0.73281488341447987</v>
      </c>
      <c r="FA41" s="108">
        <f t="shared" si="84"/>
        <v>0.6245863240571865</v>
      </c>
      <c r="FD41" s="55">
        <v>28</v>
      </c>
      <c r="FE41" s="65" t="e">
        <f t="shared" ref="FE41:FF60" si="98">VLOOKUP(FE$12&amp;$BS41,$A$4:$BL$501,64,0)/100</f>
        <v>#N/A</v>
      </c>
      <c r="FF41" s="65">
        <f t="shared" si="98"/>
        <v>115.92</v>
      </c>
      <c r="FG41" s="65">
        <f t="shared" si="79"/>
        <v>121.58969999999999</v>
      </c>
      <c r="FH41" s="65">
        <f t="shared" ref="FH41:FJ60" si="99">VLOOKUP(FH$12&amp;$BS41,$A$4:$BL$501,64,0)/100</f>
        <v>83.639899999999997</v>
      </c>
      <c r="FI41" s="65">
        <f t="shared" si="99"/>
        <v>67.942999999999998</v>
      </c>
      <c r="FJ41" s="65" t="e">
        <f t="shared" si="99"/>
        <v>#N/A</v>
      </c>
      <c r="FL41" s="55">
        <v>28</v>
      </c>
      <c r="FM41" s="65" t="e">
        <f t="shared" si="45"/>
        <v>#N/A</v>
      </c>
      <c r="FN41" s="65">
        <f t="shared" si="58"/>
        <v>15.22</v>
      </c>
      <c r="FO41" s="65">
        <f t="shared" si="80"/>
        <v>21.779600000000002</v>
      </c>
      <c r="FP41" s="65">
        <f t="shared" si="59"/>
        <v>14.866099999999999</v>
      </c>
      <c r="FQ41" s="65">
        <f t="shared" si="46"/>
        <v>24.024799999999999</v>
      </c>
      <c r="FR41" s="65" t="e">
        <f t="shared" si="46"/>
        <v>#N/A</v>
      </c>
      <c r="FT41" s="55">
        <v>28</v>
      </c>
      <c r="FU41" s="57" t="e">
        <f t="shared" si="39"/>
        <v>#N/A</v>
      </c>
      <c r="FV41" s="57" t="e">
        <f t="shared" si="39"/>
        <v>#N/A</v>
      </c>
      <c r="FW41" s="57">
        <f t="shared" si="39"/>
        <v>178.82647235200756</v>
      </c>
      <c r="FX41" s="57">
        <f t="shared" si="39"/>
        <v>132.03968070337808</v>
      </c>
      <c r="FY41" s="57">
        <f t="shared" si="39"/>
        <v>116.86807047700903</v>
      </c>
      <c r="FZ41" s="57" t="e">
        <f t="shared" si="40"/>
        <v>#N/A</v>
      </c>
      <c r="GB41" s="55">
        <v>28</v>
      </c>
      <c r="GC41" s="57" t="e">
        <f t="shared" si="41"/>
        <v>#N/A</v>
      </c>
      <c r="GD41" s="57">
        <f t="shared" si="41"/>
        <v>49.576653480463598</v>
      </c>
      <c r="GE41" s="57">
        <f t="shared" si="41"/>
        <v>55.0399039151011</v>
      </c>
      <c r="GF41" s="57">
        <f t="shared" si="41"/>
        <v>39.316259042369971</v>
      </c>
      <c r="GG41" s="57">
        <f t="shared" si="41"/>
        <v>34.426482688777774</v>
      </c>
      <c r="GH41" s="57" t="e">
        <f t="shared" si="47"/>
        <v>#N/A</v>
      </c>
      <c r="GJ41" s="55">
        <v>28</v>
      </c>
      <c r="GK41" s="57" t="e">
        <f t="shared" si="42"/>
        <v>#N/A</v>
      </c>
      <c r="GL41" s="57">
        <f t="shared" si="42"/>
        <v>10.17</v>
      </c>
      <c r="GM41" s="57">
        <f t="shared" si="42"/>
        <v>7.7770000000000001</v>
      </c>
      <c r="GN41" s="57">
        <f t="shared" si="42"/>
        <v>10.681099999999999</v>
      </c>
      <c r="GO41" s="57">
        <f t="shared" si="42"/>
        <v>7.8161000000000005</v>
      </c>
      <c r="GP41" s="57" t="e">
        <f t="shared" si="44"/>
        <v>#N/A</v>
      </c>
    </row>
    <row r="42" spans="1:198">
      <c r="A42" s="56" t="str">
        <f t="shared" si="2"/>
        <v>202032</v>
      </c>
      <c r="B42" s="20">
        <f>'[1]main port inventory'!A47</f>
        <v>44050</v>
      </c>
      <c r="C42" s="21">
        <f>'[1]main port inventory'!B47</f>
        <v>11345.76</v>
      </c>
      <c r="D42" s="21">
        <f>'[1]main port inventory'!C48</f>
        <v>2554.11</v>
      </c>
      <c r="E42" s="21">
        <f>'[1]main port inventory'!D47</f>
        <v>1048.8699999999999</v>
      </c>
      <c r="F42" s="21">
        <f>'[1]main port inventory'!E47</f>
        <v>1009.06</v>
      </c>
      <c r="G42" s="79">
        <f>'[1]main port inventory'!F47</f>
        <v>1065</v>
      </c>
      <c r="H42" s="79">
        <f>'[1]main port inventory'!G47</f>
        <v>1093</v>
      </c>
      <c r="I42" s="82">
        <f>'[1]main port inventory'!H47</f>
        <v>1406.5</v>
      </c>
      <c r="J42" s="82">
        <f>'[1]main port inventory'!I47</f>
        <v>1335</v>
      </c>
      <c r="K42" s="11">
        <f>'[1]main port inventory'!J47</f>
        <v>750</v>
      </c>
      <c r="L42" s="82">
        <f>'[1]main port inventory'!K47</f>
        <v>785</v>
      </c>
      <c r="M42" s="79">
        <f>'[1]main port inventory'!L47</f>
        <v>450</v>
      </c>
      <c r="N42" s="21">
        <f>'[1]main port inventory'!M47</f>
        <v>464</v>
      </c>
      <c r="O42" s="11">
        <f>'[1]main port inventory'!N47</f>
        <v>231.4</v>
      </c>
      <c r="P42" s="85">
        <f>'[1]main port inventory'!O47</f>
        <v>340</v>
      </c>
      <c r="Q42" s="79">
        <f>'[1]main port inventory'!P47</f>
        <v>132</v>
      </c>
      <c r="R42" s="11">
        <f>'[1]main port inventory'!Q47</f>
        <v>450</v>
      </c>
      <c r="S42" s="85">
        <f>'[1]main port inventory'!R47</f>
        <v>226.28</v>
      </c>
      <c r="T42" s="11">
        <f>'[1]main port inventory'!S47</f>
        <v>265</v>
      </c>
      <c r="U42" s="11">
        <f>'[1]main port inventory'!T47</f>
        <v>0</v>
      </c>
      <c r="V42" s="11">
        <f>'[1]main port inventory'!U47</f>
        <v>132.08000000000001</v>
      </c>
      <c r="W42" s="21">
        <f>'[1]main port inventory'!V47</f>
        <v>243</v>
      </c>
      <c r="X42" s="11">
        <f>'[1]main port inventory'!W47</f>
        <v>0</v>
      </c>
      <c r="Y42" s="11">
        <f>'[1]main port inventory'!X47</f>
        <v>6.6</v>
      </c>
      <c r="Z42" s="11">
        <f>'[1]main port inventory'!Y47</f>
        <v>535</v>
      </c>
      <c r="AA42" s="21">
        <f>'[1]main port inventory'!Z47</f>
        <v>44</v>
      </c>
      <c r="AB42" s="21">
        <f>'[1]main port inventory'!AA47</f>
        <v>205</v>
      </c>
      <c r="AC42" s="11">
        <f>'[1]main port inventory'!AB47</f>
        <v>80</v>
      </c>
      <c r="AD42" s="82">
        <f>'[1]main port inventory'!AC47</f>
        <v>0</v>
      </c>
      <c r="AE42" s="21">
        <f>'[1]main port inventory'!AD47</f>
        <v>4.9000000000000004</v>
      </c>
      <c r="AF42" s="21">
        <f>'[1]main port inventory'!AE47</f>
        <v>0.8</v>
      </c>
      <c r="AG42" s="11">
        <f>'[1]main port inventory'!AF47</f>
        <v>25</v>
      </c>
      <c r="AH42" s="85">
        <f>'[1]main port inventory'!AG47</f>
        <v>116.7</v>
      </c>
      <c r="AI42" s="21">
        <f>'[1]main port inventory'!AH47</f>
        <v>0</v>
      </c>
      <c r="AJ42" s="21">
        <f>'[1]main port inventory'!AI47</f>
        <v>5</v>
      </c>
      <c r="AK42" s="21">
        <f>'[1]main port inventory'!AJ47</f>
        <v>0</v>
      </c>
      <c r="AL42" s="79">
        <f>'[1]main port inventory'!AK47</f>
        <v>25</v>
      </c>
      <c r="AM42" s="21">
        <f>'[1]main port inventory'!AL47</f>
        <v>0</v>
      </c>
      <c r="AN42" s="11">
        <f>'[1]main port inventory'!AM47</f>
        <v>21</v>
      </c>
      <c r="AO42" s="11">
        <f>'[1]main port inventory'!AN47</f>
        <v>230</v>
      </c>
      <c r="AP42" s="85">
        <f>'[1]main port inventory'!AO47</f>
        <v>19</v>
      </c>
      <c r="AQ42" s="11">
        <f>'[1]main port inventory'!AP47</f>
        <v>0</v>
      </c>
      <c r="AR42" s="82">
        <f>'[1]main port inventory'!AQ47</f>
        <v>190</v>
      </c>
      <c r="AS42" s="11">
        <f>'[1]main port inventory'!AR47</f>
        <v>119</v>
      </c>
      <c r="AT42" s="79">
        <f>'[1]main port inventory'!AS47</f>
        <v>2</v>
      </c>
      <c r="AU42" s="79">
        <f>'[1]main port inventory'!AT47</f>
        <v>1.5</v>
      </c>
      <c r="AV42" s="21">
        <f>'[1]main port inventory'!AU47</f>
        <v>0</v>
      </c>
      <c r="AW42" s="11">
        <f>'[1]main port inventory'!AV47</f>
        <v>5</v>
      </c>
      <c r="AX42" s="21">
        <f>'[1]main port inventory'!AW47</f>
        <v>0</v>
      </c>
      <c r="AY42" s="79">
        <f>'[1]main port inventory'!AX47</f>
        <v>342</v>
      </c>
      <c r="AZ42" s="76">
        <f t="shared" si="3"/>
        <v>11345.76</v>
      </c>
      <c r="BA42" s="76">
        <f t="shared" si="4"/>
        <v>701.98</v>
      </c>
      <c r="BB42" s="76">
        <f t="shared" si="5"/>
        <v>3716.5</v>
      </c>
      <c r="BC42" s="76">
        <f t="shared" si="6"/>
        <v>3110.5</v>
      </c>
      <c r="BD42" s="76">
        <f t="shared" si="7"/>
        <v>2850.08</v>
      </c>
      <c r="BE42" s="76">
        <f t="shared" si="8"/>
        <v>966.69999999999993</v>
      </c>
      <c r="BF42" s="21">
        <f>'[1]IO InvShip'!$L41</f>
        <v>6123.99</v>
      </c>
      <c r="BG42" s="21">
        <f>'[1]IO InvShip'!$O41</f>
        <v>2652.85</v>
      </c>
      <c r="BH42" s="107">
        <f t="shared" si="9"/>
        <v>0.22511581418961799</v>
      </c>
      <c r="BI42" s="107">
        <f t="shared" si="10"/>
        <v>9.2445988633639342E-2</v>
      </c>
      <c r="BJ42" s="107">
        <f t="shared" si="11"/>
        <v>8.8937188870556044E-2</v>
      </c>
      <c r="BK42" s="107">
        <f t="shared" si="12"/>
        <v>0.59350100830618668</v>
      </c>
      <c r="BL42" s="21">
        <f t="shared" si="13"/>
        <v>6733.7199999999993</v>
      </c>
      <c r="BM42" s="253">
        <f>VLOOKUP(B42,'removals&amp;BFF'!A:C,3,FALSE)</f>
        <v>94.75</v>
      </c>
      <c r="BN42" s="21">
        <f t="shared" si="14"/>
        <v>11974.416886543535</v>
      </c>
      <c r="BO42" s="21">
        <f>VLOOKUP(B42,removals!B:AR,43,FALSE)</f>
        <v>315.86999999999995</v>
      </c>
      <c r="BP42" s="253">
        <f t="shared" si="15"/>
        <v>35.919080634438224</v>
      </c>
      <c r="BQ42" s="21"/>
      <c r="BR42" s="20">
        <f t="shared" si="43"/>
        <v>44029</v>
      </c>
      <c r="BS42" s="55">
        <v>29</v>
      </c>
      <c r="BT42" s="64" t="e">
        <f t="shared" si="83"/>
        <v>#N/A</v>
      </c>
      <c r="BU42" s="64">
        <f t="shared" si="83"/>
        <v>143.19999999999999</v>
      </c>
      <c r="BV42" s="64">
        <f t="shared" si="83"/>
        <v>153.6523</v>
      </c>
      <c r="BW42" s="64">
        <f t="shared" si="83"/>
        <v>116.82089999999999</v>
      </c>
      <c r="BX42" s="64">
        <f t="shared" si="83"/>
        <v>110.4744</v>
      </c>
      <c r="BY42" s="64" t="e">
        <f t="shared" si="83"/>
        <v>#N/A</v>
      </c>
      <c r="CA42" s="186">
        <f t="shared" si="23"/>
        <v>29</v>
      </c>
      <c r="CB42" s="187" t="e">
        <f>BT42/removals!BE41</f>
        <v>#N/A</v>
      </c>
      <c r="CC42" s="187">
        <f>BU42/removals!BF41</f>
        <v>7.1125592299363225</v>
      </c>
      <c r="CD42" s="187">
        <f>BV42/removals!BG41</f>
        <v>8.0063935553795496</v>
      </c>
      <c r="CE42" s="187">
        <f>BW42/removals!BH41</f>
        <v>5.7182456741476759</v>
      </c>
      <c r="CF42" s="187">
        <f>BX42/removals!BI41</f>
        <v>5.0813152847345826</v>
      </c>
      <c r="CG42" s="187" t="e">
        <f>BY42/removals!BJ41</f>
        <v>#N/A</v>
      </c>
      <c r="CI42" s="55">
        <v>29</v>
      </c>
      <c r="CJ42" s="64" t="e">
        <f t="shared" si="85"/>
        <v>#N/A</v>
      </c>
      <c r="CK42" s="64">
        <f t="shared" si="85"/>
        <v>8.92</v>
      </c>
      <c r="CL42" s="64">
        <f t="shared" si="70"/>
        <v>8.83</v>
      </c>
      <c r="CM42" s="64">
        <f t="shared" si="49"/>
        <v>7.54</v>
      </c>
      <c r="CN42" s="64">
        <f t="shared" si="49"/>
        <v>7.9550000000000001</v>
      </c>
      <c r="CO42" s="64" t="e">
        <f t="shared" si="49"/>
        <v>#N/A</v>
      </c>
      <c r="CP42" s="55">
        <v>29</v>
      </c>
      <c r="CQ42" s="64" t="e">
        <f t="shared" si="86"/>
        <v>#N/A</v>
      </c>
      <c r="CR42" s="64">
        <f t="shared" si="86"/>
        <v>47.99</v>
      </c>
      <c r="CS42" s="64">
        <f t="shared" si="71"/>
        <v>49.268000000000001</v>
      </c>
      <c r="CT42" s="64">
        <f t="shared" si="51"/>
        <v>35.33</v>
      </c>
      <c r="CU42" s="64">
        <f t="shared" si="51"/>
        <v>34.25</v>
      </c>
      <c r="CV42" s="64" t="e">
        <f t="shared" si="51"/>
        <v>#N/A</v>
      </c>
      <c r="CW42" s="55">
        <v>29</v>
      </c>
      <c r="CX42" s="64" t="e">
        <f t="shared" si="87"/>
        <v>#N/A</v>
      </c>
      <c r="CY42" s="64">
        <f t="shared" si="87"/>
        <v>43.093999999999994</v>
      </c>
      <c r="CZ42" s="64">
        <f t="shared" si="72"/>
        <v>50.722000000000001</v>
      </c>
      <c r="DA42" s="64">
        <f t="shared" si="53"/>
        <v>34.814999999999998</v>
      </c>
      <c r="DB42" s="64">
        <f t="shared" si="53"/>
        <v>30.855</v>
      </c>
      <c r="DC42" s="64" t="e">
        <f t="shared" si="53"/>
        <v>#N/A</v>
      </c>
      <c r="DD42" s="55">
        <v>29</v>
      </c>
      <c r="DE42" s="64" t="e">
        <f t="shared" si="88"/>
        <v>#N/A</v>
      </c>
      <c r="DF42" s="64">
        <f t="shared" si="88"/>
        <v>33.107199999999999</v>
      </c>
      <c r="DG42" s="64">
        <f t="shared" si="73"/>
        <v>32.765300000000003</v>
      </c>
      <c r="DH42" s="64">
        <f t="shared" si="55"/>
        <v>29.503400000000003</v>
      </c>
      <c r="DI42" s="64">
        <f t="shared" si="55"/>
        <v>27.4434</v>
      </c>
      <c r="DJ42" s="64" t="e">
        <f t="shared" si="55"/>
        <v>#N/A</v>
      </c>
      <c r="DK42" s="55">
        <v>29</v>
      </c>
      <c r="DL42" s="64" t="e">
        <f t="shared" si="89"/>
        <v>#N/A</v>
      </c>
      <c r="DM42" s="64">
        <f t="shared" si="89"/>
        <v>10.086</v>
      </c>
      <c r="DN42" s="64">
        <f t="shared" si="74"/>
        <v>12.066999999999998</v>
      </c>
      <c r="DO42" s="64">
        <f t="shared" si="57"/>
        <v>9.6325000000000003</v>
      </c>
      <c r="DP42" s="64">
        <f t="shared" si="57"/>
        <v>9.9710000000000001</v>
      </c>
      <c r="DQ42" s="64" t="e">
        <f t="shared" si="57"/>
        <v>#N/A</v>
      </c>
      <c r="DR42" s="55">
        <v>29</v>
      </c>
      <c r="DS42" s="64" t="e">
        <f t="shared" si="90"/>
        <v>#N/A</v>
      </c>
      <c r="DT42" s="64">
        <f t="shared" si="90"/>
        <v>1.53</v>
      </c>
      <c r="DU42" s="64">
        <f t="shared" si="75"/>
        <v>2.3976999999999999</v>
      </c>
      <c r="DV42" s="64">
        <f t="shared" si="91"/>
        <v>4.9615</v>
      </c>
      <c r="DW42" s="64">
        <f t="shared" si="91"/>
        <v>9.0079999999999991</v>
      </c>
      <c r="DX42" s="64" t="e">
        <f t="shared" si="91"/>
        <v>#N/A</v>
      </c>
      <c r="DZ42" s="55">
        <v>29</v>
      </c>
      <c r="EA42" s="108" t="e">
        <f t="shared" si="92"/>
        <v>#N/A</v>
      </c>
      <c r="EB42" s="108">
        <f t="shared" si="92"/>
        <v>0.10293296089385474</v>
      </c>
      <c r="EC42" s="108">
        <f t="shared" si="76"/>
        <v>0.13766146032308008</v>
      </c>
      <c r="ED42" s="108">
        <f t="shared" si="93"/>
        <v>0.12701922344375022</v>
      </c>
      <c r="EE42" s="108">
        <f t="shared" si="93"/>
        <v>0.22199894274148579</v>
      </c>
      <c r="EG42" s="55">
        <v>29</v>
      </c>
      <c r="EH42" s="108" t="e">
        <f t="shared" si="94"/>
        <v>#N/A</v>
      </c>
      <c r="EI42" s="108">
        <f t="shared" si="94"/>
        <v>1.068435754189944E-2</v>
      </c>
      <c r="EJ42" s="108">
        <f t="shared" si="77"/>
        <v>1.5604712718260645E-2</v>
      </c>
      <c r="EK42" s="108">
        <f t="shared" si="95"/>
        <v>4.2470996200166235E-2</v>
      </c>
      <c r="EL42" s="108">
        <f t="shared" si="95"/>
        <v>8.1539252532713449E-2</v>
      </c>
      <c r="EN42" s="55">
        <v>29</v>
      </c>
      <c r="EO42" s="108" t="e">
        <f t="shared" si="96"/>
        <v>#N/A</v>
      </c>
      <c r="EP42" s="108">
        <f t="shared" si="96"/>
        <v>6.7039106145251395E-2</v>
      </c>
      <c r="EQ42" s="108">
        <f t="shared" si="78"/>
        <v>5.0774378255320614E-2</v>
      </c>
      <c r="ER42" s="108">
        <f t="shared" si="97"/>
        <v>9.4234850099596895E-2</v>
      </c>
      <c r="ES42" s="108">
        <f t="shared" si="97"/>
        <v>7.1317879979434146E-2</v>
      </c>
      <c r="EV42" s="55">
        <v>29</v>
      </c>
      <c r="EW42" s="108" t="e">
        <f t="shared" si="84"/>
        <v>#N/A</v>
      </c>
      <c r="EX42" s="108">
        <f t="shared" si="84"/>
        <v>0.81934357541899439</v>
      </c>
      <c r="EY42" s="108">
        <f t="shared" si="84"/>
        <v>0.79595944870333868</v>
      </c>
      <c r="EZ42" s="108">
        <f t="shared" si="84"/>
        <v>0.7362749302564866</v>
      </c>
      <c r="FA42" s="108">
        <f t="shared" si="84"/>
        <v>0.6251439247463666</v>
      </c>
      <c r="FD42" s="55">
        <v>29</v>
      </c>
      <c r="FE42" s="65" t="e">
        <f t="shared" si="98"/>
        <v>#N/A</v>
      </c>
      <c r="FF42" s="65">
        <f t="shared" si="98"/>
        <v>117.33</v>
      </c>
      <c r="FG42" s="65">
        <f t="shared" si="79"/>
        <v>122.30099999999999</v>
      </c>
      <c r="FH42" s="65">
        <f t="shared" si="99"/>
        <v>86.012299999999996</v>
      </c>
      <c r="FI42" s="65">
        <f t="shared" si="99"/>
        <v>69.062399999999997</v>
      </c>
      <c r="FJ42" s="65" t="e">
        <f t="shared" si="99"/>
        <v>#N/A</v>
      </c>
      <c r="FL42" s="55">
        <v>29</v>
      </c>
      <c r="FM42" s="65" t="e">
        <f t="shared" si="45"/>
        <v>#N/A</v>
      </c>
      <c r="FN42" s="65">
        <f t="shared" si="58"/>
        <v>14.74</v>
      </c>
      <c r="FO42" s="65">
        <f t="shared" si="80"/>
        <v>21.151999999999997</v>
      </c>
      <c r="FP42" s="65">
        <f t="shared" si="59"/>
        <v>14.8385</v>
      </c>
      <c r="FQ42" s="65">
        <f t="shared" si="46"/>
        <v>24.525199999999998</v>
      </c>
      <c r="FR42" s="65" t="e">
        <f t="shared" si="46"/>
        <v>#N/A</v>
      </c>
      <c r="FT42" s="55">
        <v>29</v>
      </c>
      <c r="FU42" s="57" t="e">
        <f t="shared" si="39"/>
        <v>#N/A</v>
      </c>
      <c r="FV42" s="57" t="e">
        <f t="shared" si="39"/>
        <v>#N/A</v>
      </c>
      <c r="FW42" s="57">
        <f t="shared" si="39"/>
        <v>178.67687442628309</v>
      </c>
      <c r="FX42" s="57">
        <f t="shared" si="39"/>
        <v>135.75932597327136</v>
      </c>
      <c r="FY42" s="57">
        <f t="shared" si="39"/>
        <v>118.84079173838211</v>
      </c>
      <c r="FZ42" s="57" t="e">
        <f t="shared" si="40"/>
        <v>#N/A</v>
      </c>
      <c r="GB42" s="55">
        <v>29</v>
      </c>
      <c r="GC42" s="57" t="e">
        <f t="shared" si="41"/>
        <v>#N/A</v>
      </c>
      <c r="GD42" s="57">
        <f t="shared" si="41"/>
        <v>49.787914609554264</v>
      </c>
      <c r="GE42" s="57">
        <f t="shared" si="41"/>
        <v>56.04475488765685</v>
      </c>
      <c r="GF42" s="57">
        <f t="shared" si="41"/>
        <v>40.02771971903374</v>
      </c>
      <c r="GG42" s="57">
        <f t="shared" si="41"/>
        <v>35.569206993142082</v>
      </c>
      <c r="GH42" s="57" t="e">
        <f t="shared" si="47"/>
        <v>#N/A</v>
      </c>
      <c r="GJ42" s="55">
        <v>29</v>
      </c>
      <c r="GK42" s="57" t="e">
        <f t="shared" si="42"/>
        <v>#N/A</v>
      </c>
      <c r="GL42" s="57">
        <f t="shared" si="42"/>
        <v>9.6</v>
      </c>
      <c r="GM42" s="57">
        <f t="shared" si="42"/>
        <v>7.8015999999999996</v>
      </c>
      <c r="GN42" s="57">
        <f t="shared" si="42"/>
        <v>11.008599999999999</v>
      </c>
      <c r="GO42" s="57">
        <f t="shared" si="42"/>
        <v>7.8788</v>
      </c>
      <c r="GP42" s="57" t="e">
        <f t="shared" si="44"/>
        <v>#N/A</v>
      </c>
    </row>
    <row r="43" spans="1:198">
      <c r="A43" s="56" t="str">
        <f t="shared" si="2"/>
        <v>202031</v>
      </c>
      <c r="B43" s="20">
        <f>'[1]main port inventory'!A48</f>
        <v>44043</v>
      </c>
      <c r="C43" s="21">
        <f>'[1]main port inventory'!B48</f>
        <v>11402.72</v>
      </c>
      <c r="D43" s="21">
        <f>'[1]main port inventory'!C49</f>
        <v>2517.54</v>
      </c>
      <c r="E43" s="21">
        <f>'[1]main port inventory'!D48</f>
        <v>1023.42</v>
      </c>
      <c r="F43" s="21">
        <f>'[1]main port inventory'!E48</f>
        <v>938.51</v>
      </c>
      <c r="G43" s="79">
        <f>'[1]main port inventory'!F48</f>
        <v>1085</v>
      </c>
      <c r="H43" s="79">
        <f>'[1]main port inventory'!G48</f>
        <v>1116</v>
      </c>
      <c r="I43" s="82">
        <f>'[1]main port inventory'!H48</f>
        <v>1445.5</v>
      </c>
      <c r="J43" s="82">
        <f>'[1]main port inventory'!I48</f>
        <v>1320</v>
      </c>
      <c r="K43" s="11">
        <f>'[1]main port inventory'!J48</f>
        <v>760</v>
      </c>
      <c r="L43" s="82">
        <f>'[1]main port inventory'!K48</f>
        <v>765</v>
      </c>
      <c r="M43" s="79">
        <f>'[1]main port inventory'!L48</f>
        <v>437</v>
      </c>
      <c r="N43" s="21">
        <f>'[1]main port inventory'!M48</f>
        <v>457</v>
      </c>
      <c r="O43" s="11">
        <f>'[1]main port inventory'!N48</f>
        <v>207.52</v>
      </c>
      <c r="P43" s="85">
        <f>'[1]main port inventory'!O48</f>
        <v>340</v>
      </c>
      <c r="Q43" s="79">
        <f>'[1]main port inventory'!P48</f>
        <v>85</v>
      </c>
      <c r="R43" s="11">
        <f>'[1]main port inventory'!Q48</f>
        <v>462</v>
      </c>
      <c r="S43" s="85">
        <f>'[1]main port inventory'!R48</f>
        <v>234.35</v>
      </c>
      <c r="T43" s="11">
        <f>'[1]main port inventory'!S48</f>
        <v>273</v>
      </c>
      <c r="U43" s="11">
        <f>'[1]main port inventory'!T48</f>
        <v>0</v>
      </c>
      <c r="V43" s="11">
        <f>'[1]main port inventory'!U48</f>
        <v>115</v>
      </c>
      <c r="W43" s="21">
        <f>'[1]main port inventory'!V48</f>
        <v>252</v>
      </c>
      <c r="X43" s="11">
        <f>'[1]main port inventory'!W48</f>
        <v>0</v>
      </c>
      <c r="Y43" s="11">
        <f>'[1]main port inventory'!X48</f>
        <v>12.15</v>
      </c>
      <c r="Z43" s="11">
        <f>'[1]main port inventory'!Y48</f>
        <v>552</v>
      </c>
      <c r="AA43" s="21">
        <f>'[1]main port inventory'!Z48</f>
        <v>49</v>
      </c>
      <c r="AB43" s="21">
        <f>'[1]main port inventory'!AA48</f>
        <v>216</v>
      </c>
      <c r="AC43" s="11">
        <f>'[1]main port inventory'!AB48</f>
        <v>87.6</v>
      </c>
      <c r="AD43" s="82">
        <f>'[1]main port inventory'!AC48</f>
        <v>0</v>
      </c>
      <c r="AE43" s="21">
        <f>'[1]main port inventory'!AD48</f>
        <v>5.9</v>
      </c>
      <c r="AF43" s="21">
        <f>'[1]main port inventory'!AE48</f>
        <v>0.8</v>
      </c>
      <c r="AG43" s="11">
        <f>'[1]main port inventory'!AF48</f>
        <v>27</v>
      </c>
      <c r="AH43" s="85">
        <f>'[1]main port inventory'!AG48</f>
        <v>137.6</v>
      </c>
      <c r="AI43" s="21">
        <f>'[1]main port inventory'!AH48</f>
        <v>0</v>
      </c>
      <c r="AJ43" s="21">
        <f>'[1]main port inventory'!AI48</f>
        <v>7</v>
      </c>
      <c r="AK43" s="21">
        <f>'[1]main port inventory'!AJ48</f>
        <v>0</v>
      </c>
      <c r="AL43" s="79">
        <f>'[1]main port inventory'!AK48</f>
        <v>25</v>
      </c>
      <c r="AM43" s="21">
        <f>'[1]main port inventory'!AL48</f>
        <v>0</v>
      </c>
      <c r="AN43" s="11">
        <f>'[1]main port inventory'!AM48</f>
        <v>27.8</v>
      </c>
      <c r="AO43" s="11">
        <f>'[1]main port inventory'!AN48</f>
        <v>240</v>
      </c>
      <c r="AP43" s="85">
        <f>'[1]main port inventory'!AO48</f>
        <v>27</v>
      </c>
      <c r="AQ43" s="11">
        <f>'[1]main port inventory'!AP48</f>
        <v>0</v>
      </c>
      <c r="AR43" s="82">
        <f>'[1]main port inventory'!AQ48</f>
        <v>180</v>
      </c>
      <c r="AS43" s="11">
        <f>'[1]main port inventory'!AR48</f>
        <v>116</v>
      </c>
      <c r="AT43" s="79">
        <f>'[1]main port inventory'!AS48</f>
        <v>3</v>
      </c>
      <c r="AU43" s="79">
        <f>'[1]main port inventory'!AT48</f>
        <v>1.5</v>
      </c>
      <c r="AV43" s="21">
        <f>'[1]main port inventory'!AU48</f>
        <v>0</v>
      </c>
      <c r="AW43" s="11">
        <f>'[1]main port inventory'!AV48</f>
        <v>5</v>
      </c>
      <c r="AX43" s="21">
        <f>'[1]main port inventory'!AW48</f>
        <v>0</v>
      </c>
      <c r="AY43" s="79">
        <f>'[1]main port inventory'!AX48</f>
        <v>328</v>
      </c>
      <c r="AZ43" s="76">
        <f t="shared" si="3"/>
        <v>11402.72</v>
      </c>
      <c r="BA43" s="76">
        <f t="shared" si="4"/>
        <v>738.95</v>
      </c>
      <c r="BB43" s="76">
        <f t="shared" si="5"/>
        <v>3710.5</v>
      </c>
      <c r="BC43" s="76">
        <f t="shared" si="6"/>
        <v>3080.5</v>
      </c>
      <c r="BD43" s="76">
        <f t="shared" si="7"/>
        <v>2885.07</v>
      </c>
      <c r="BE43" s="76">
        <f t="shared" si="8"/>
        <v>987.69999999999993</v>
      </c>
      <c r="BF43" s="21">
        <f>'[1]IO InvShip'!$L42</f>
        <v>6263.78</v>
      </c>
      <c r="BG43" s="21">
        <f>'[1]IO InvShip'!$O42</f>
        <v>2571.7600000000002</v>
      </c>
      <c r="BH43" s="107">
        <f t="shared" si="9"/>
        <v>0.22078416377846691</v>
      </c>
      <c r="BI43" s="107">
        <f t="shared" si="10"/>
        <v>8.9752269633911905E-2</v>
      </c>
      <c r="BJ43" s="107">
        <f t="shared" si="11"/>
        <v>8.2305800721231434E-2</v>
      </c>
      <c r="BK43" s="107">
        <f t="shared" si="12"/>
        <v>0.60715776586638981</v>
      </c>
      <c r="BL43" s="21">
        <f t="shared" si="13"/>
        <v>6923.25</v>
      </c>
      <c r="BM43" s="253">
        <f>VLOOKUP(B43,'removals&amp;BFF'!A:C,3,FALSE)</f>
        <v>94.5</v>
      </c>
      <c r="BN43" s="21">
        <f t="shared" si="14"/>
        <v>12066.37037037037</v>
      </c>
      <c r="BO43" s="21">
        <f>VLOOKUP(B43,removals!B:AR,43,FALSE)</f>
        <v>310.87</v>
      </c>
      <c r="BP43" s="253">
        <f t="shared" si="15"/>
        <v>36.680027020941225</v>
      </c>
      <c r="BQ43" s="21"/>
      <c r="BR43" s="20">
        <f t="shared" si="43"/>
        <v>44036</v>
      </c>
      <c r="BS43" s="55">
        <v>30</v>
      </c>
      <c r="BT43" s="64" t="e">
        <f t="shared" si="83"/>
        <v>#N/A</v>
      </c>
      <c r="BU43" s="64">
        <f t="shared" si="83"/>
        <v>142.31</v>
      </c>
      <c r="BV43" s="64">
        <f t="shared" si="83"/>
        <v>153.45480000000001</v>
      </c>
      <c r="BW43" s="64">
        <f t="shared" si="83"/>
        <v>116.4181</v>
      </c>
      <c r="BX43" s="64">
        <f t="shared" si="83"/>
        <v>113.25129999999999</v>
      </c>
      <c r="BY43" s="64" t="e">
        <f t="shared" si="83"/>
        <v>#N/A</v>
      </c>
      <c r="CA43" s="186">
        <f t="shared" si="23"/>
        <v>30</v>
      </c>
      <c r="CB43" s="187" t="e">
        <f>BT43/removals!BE42</f>
        <v>#N/A</v>
      </c>
      <c r="CC43" s="187">
        <f>BU43/removals!BF42</f>
        <v>7.0219673943078185</v>
      </c>
      <c r="CD43" s="187">
        <f>BV43/removals!BG42</f>
        <v>8.3662612241782561</v>
      </c>
      <c r="CE43" s="187">
        <f>BW43/removals!BH42</f>
        <v>5.8021061759897909</v>
      </c>
      <c r="CF43" s="187">
        <f>BX43/removals!BI42</f>
        <v>5.770913908634614</v>
      </c>
      <c r="CG43" s="187" t="e">
        <f>BY43/removals!BJ42</f>
        <v>#N/A</v>
      </c>
      <c r="CI43" s="55">
        <v>30</v>
      </c>
      <c r="CJ43" s="64" t="e">
        <f t="shared" si="85"/>
        <v>#N/A</v>
      </c>
      <c r="CK43" s="64">
        <f t="shared" si="85"/>
        <v>9.2799999999999994</v>
      </c>
      <c r="CL43" s="64">
        <f t="shared" si="70"/>
        <v>8.76</v>
      </c>
      <c r="CM43" s="64">
        <f t="shared" si="49"/>
        <v>7.35</v>
      </c>
      <c r="CN43" s="64">
        <f t="shared" si="49"/>
        <v>7.7783000000000007</v>
      </c>
      <c r="CO43" s="64" t="e">
        <f t="shared" si="49"/>
        <v>#N/A</v>
      </c>
      <c r="CP43" s="55">
        <v>30</v>
      </c>
      <c r="CQ43" s="64" t="e">
        <f t="shared" si="86"/>
        <v>#N/A</v>
      </c>
      <c r="CR43" s="64">
        <f t="shared" si="86"/>
        <v>47.695</v>
      </c>
      <c r="CS43" s="64">
        <f t="shared" si="71"/>
        <v>49.523000000000003</v>
      </c>
      <c r="CT43" s="64">
        <f t="shared" si="51"/>
        <v>35.049999999999997</v>
      </c>
      <c r="CU43" s="64">
        <f t="shared" si="51"/>
        <v>36.21</v>
      </c>
      <c r="CV43" s="64" t="e">
        <f t="shared" si="51"/>
        <v>#N/A</v>
      </c>
      <c r="CW43" s="55">
        <v>30</v>
      </c>
      <c r="CX43" s="64" t="e">
        <f t="shared" si="87"/>
        <v>#N/A</v>
      </c>
      <c r="CY43" s="64">
        <f t="shared" si="87"/>
        <v>43.163000000000004</v>
      </c>
      <c r="CZ43" s="64">
        <f t="shared" si="72"/>
        <v>50.225000000000001</v>
      </c>
      <c r="DA43" s="64">
        <f t="shared" si="53"/>
        <v>35.051000000000002</v>
      </c>
      <c r="DB43" s="64">
        <f t="shared" si="53"/>
        <v>31.193000000000001</v>
      </c>
      <c r="DC43" s="64" t="e">
        <f t="shared" si="53"/>
        <v>#N/A</v>
      </c>
      <c r="DD43" s="55">
        <v>30</v>
      </c>
      <c r="DE43" s="64" t="e">
        <f t="shared" si="88"/>
        <v>#N/A</v>
      </c>
      <c r="DF43" s="64">
        <f t="shared" si="88"/>
        <v>32.247199999999999</v>
      </c>
      <c r="DG43" s="64">
        <f t="shared" si="73"/>
        <v>32.849800000000002</v>
      </c>
      <c r="DH43" s="64">
        <f t="shared" si="55"/>
        <v>28.908100000000005</v>
      </c>
      <c r="DI43" s="64">
        <f t="shared" si="55"/>
        <v>28.114999999999998</v>
      </c>
      <c r="DJ43" s="64" t="e">
        <f t="shared" si="55"/>
        <v>#N/A</v>
      </c>
      <c r="DK43" s="55">
        <v>30</v>
      </c>
      <c r="DL43" s="64" t="e">
        <f t="shared" si="89"/>
        <v>#N/A</v>
      </c>
      <c r="DM43" s="64">
        <f t="shared" si="89"/>
        <v>9.9269999999999996</v>
      </c>
      <c r="DN43" s="64">
        <f t="shared" si="74"/>
        <v>12.096999999999998</v>
      </c>
      <c r="DO43" s="64">
        <f t="shared" si="57"/>
        <v>10.058999999999999</v>
      </c>
      <c r="DP43" s="64">
        <f t="shared" si="57"/>
        <v>9.9550000000000001</v>
      </c>
      <c r="DQ43" s="64" t="e">
        <f t="shared" si="57"/>
        <v>#N/A</v>
      </c>
      <c r="DR43" s="55">
        <v>30</v>
      </c>
      <c r="DS43" s="64" t="e">
        <f t="shared" si="90"/>
        <v>#N/A</v>
      </c>
      <c r="DT43" s="64">
        <f t="shared" si="90"/>
        <v>1.6</v>
      </c>
      <c r="DU43" s="64">
        <f t="shared" si="75"/>
        <v>2.4858000000000002</v>
      </c>
      <c r="DV43" s="64">
        <f t="shared" si="91"/>
        <v>4.8623000000000003</v>
      </c>
      <c r="DW43" s="64">
        <f t="shared" si="91"/>
        <v>9.6686999999999994</v>
      </c>
      <c r="DX43" s="64" t="e">
        <f t="shared" si="91"/>
        <v>#N/A</v>
      </c>
      <c r="DZ43" s="55">
        <v>30</v>
      </c>
      <c r="EA43" s="108" t="e">
        <f t="shared" si="92"/>
        <v>#N/A</v>
      </c>
      <c r="EB43" s="108">
        <f t="shared" si="92"/>
        <v>0.10224158527159019</v>
      </c>
      <c r="EC43" s="108">
        <f t="shared" si="76"/>
        <v>0.13508212190169352</v>
      </c>
      <c r="ED43" s="108">
        <f t="shared" si="93"/>
        <v>0.13325075739940784</v>
      </c>
      <c r="EE43" s="108">
        <f t="shared" si="93"/>
        <v>0.21456795639431958</v>
      </c>
      <c r="EG43" s="55">
        <v>30</v>
      </c>
      <c r="EH43" s="108" t="e">
        <f t="shared" si="94"/>
        <v>#N/A</v>
      </c>
      <c r="EI43" s="108">
        <f t="shared" si="94"/>
        <v>1.1243060923336379E-2</v>
      </c>
      <c r="EJ43" s="108">
        <f t="shared" si="77"/>
        <v>1.6198906779064586E-2</v>
      </c>
      <c r="EK43" s="108">
        <f t="shared" si="95"/>
        <v>4.1765842253051723E-2</v>
      </c>
      <c r="EL43" s="108">
        <f t="shared" si="95"/>
        <v>8.5373854428161103E-2</v>
      </c>
      <c r="EN43" s="55">
        <v>30</v>
      </c>
      <c r="EO43" s="108" t="e">
        <f t="shared" si="96"/>
        <v>#N/A</v>
      </c>
      <c r="EP43" s="108">
        <f t="shared" si="96"/>
        <v>6.6474597709226341E-2</v>
      </c>
      <c r="EQ43" s="108">
        <f t="shared" si="78"/>
        <v>5.2663715960660731E-2</v>
      </c>
      <c r="ER43" s="108">
        <f t="shared" si="97"/>
        <v>8.902223966891748E-2</v>
      </c>
      <c r="ES43" s="108">
        <f t="shared" si="97"/>
        <v>7.5584121330174586E-2</v>
      </c>
      <c r="EV43" s="55">
        <v>30</v>
      </c>
      <c r="EW43" s="108" t="e">
        <f t="shared" si="84"/>
        <v>#N/A</v>
      </c>
      <c r="EX43" s="108">
        <f t="shared" si="84"/>
        <v>0.82004075609584715</v>
      </c>
      <c r="EY43" s="108">
        <f t="shared" si="84"/>
        <v>0.79605525535858113</v>
      </c>
      <c r="EZ43" s="108">
        <f t="shared" si="84"/>
        <v>0.73596116067862294</v>
      </c>
      <c r="FA43" s="108">
        <f t="shared" si="84"/>
        <v>0.62447406784734472</v>
      </c>
      <c r="FD43" s="55">
        <v>30</v>
      </c>
      <c r="FE43" s="65" t="e">
        <f t="shared" si="98"/>
        <v>#N/A</v>
      </c>
      <c r="FF43" s="65">
        <f t="shared" si="98"/>
        <v>116.7</v>
      </c>
      <c r="FG43" s="65">
        <f t="shared" si="79"/>
        <v>122.1585</v>
      </c>
      <c r="FH43" s="65">
        <f t="shared" si="99"/>
        <v>85.67919999999998</v>
      </c>
      <c r="FI43" s="65">
        <f t="shared" si="99"/>
        <v>70.722499999999997</v>
      </c>
      <c r="FJ43" s="65" t="e">
        <f t="shared" si="99"/>
        <v>#N/A</v>
      </c>
      <c r="FL43" s="55">
        <v>30</v>
      </c>
      <c r="FM43" s="65" t="e">
        <f t="shared" si="45"/>
        <v>#N/A</v>
      </c>
      <c r="FN43" s="65">
        <f t="shared" si="58"/>
        <v>14.55</v>
      </c>
      <c r="FO43" s="65">
        <f t="shared" si="80"/>
        <v>20.728999999999999</v>
      </c>
      <c r="FP43" s="65">
        <f t="shared" si="59"/>
        <v>15.5128</v>
      </c>
      <c r="FQ43" s="65">
        <f t="shared" si="46"/>
        <v>24.3001</v>
      </c>
      <c r="FR43" s="65" t="e">
        <f t="shared" si="46"/>
        <v>#N/A</v>
      </c>
      <c r="FT43" s="55">
        <v>30</v>
      </c>
      <c r="FU43" s="57" t="e">
        <f t="shared" si="39"/>
        <v>#N/A</v>
      </c>
      <c r="FV43" s="57" t="e">
        <f t="shared" si="39"/>
        <v>#N/A</v>
      </c>
      <c r="FW43" s="57">
        <f t="shared" si="39"/>
        <v>182.14998817672679</v>
      </c>
      <c r="FX43" s="57">
        <f t="shared" si="39"/>
        <v>134.80558128763315</v>
      </c>
      <c r="FY43" s="57">
        <f t="shared" si="39"/>
        <v>121.67092823377739</v>
      </c>
      <c r="FZ43" s="57" t="e">
        <f t="shared" si="40"/>
        <v>#N/A</v>
      </c>
      <c r="GB43" s="55">
        <v>30</v>
      </c>
      <c r="GC43" s="57" t="e">
        <f t="shared" si="41"/>
        <v>#N/A</v>
      </c>
      <c r="GD43" s="57">
        <f t="shared" si="41"/>
        <v>49.153771760154733</v>
      </c>
      <c r="GE43" s="57">
        <f t="shared" si="41"/>
        <v>58.563828569247789</v>
      </c>
      <c r="GF43" s="57">
        <f t="shared" si="41"/>
        <v>40.614743231928543</v>
      </c>
      <c r="GG43" s="57">
        <f t="shared" si="41"/>
        <v>40.396397360442307</v>
      </c>
      <c r="GH43" s="57" t="e">
        <f t="shared" si="47"/>
        <v>#N/A</v>
      </c>
      <c r="GJ43" s="55">
        <v>30</v>
      </c>
      <c r="GK43" s="57" t="e">
        <f t="shared" si="42"/>
        <v>#N/A</v>
      </c>
      <c r="GL43" s="57">
        <f t="shared" si="42"/>
        <v>9.4600000000000009</v>
      </c>
      <c r="GM43" s="57">
        <f t="shared" si="42"/>
        <v>8.0815000000000001</v>
      </c>
      <c r="GN43" s="57">
        <f t="shared" si="42"/>
        <v>10.363800000000001</v>
      </c>
      <c r="GO43" s="57">
        <f t="shared" si="42"/>
        <v>8.56</v>
      </c>
      <c r="GP43" s="57" t="e">
        <f t="shared" si="44"/>
        <v>#N/A</v>
      </c>
    </row>
    <row r="44" spans="1:198">
      <c r="A44" s="56" t="str">
        <f t="shared" si="2"/>
        <v>202030</v>
      </c>
      <c r="B44" s="20">
        <f>'[1]main port inventory'!A49</f>
        <v>44036</v>
      </c>
      <c r="C44" s="21">
        <f>'[1]main port inventory'!B49</f>
        <v>11325.13</v>
      </c>
      <c r="D44" s="21">
        <f>'[1]main port inventory'!C50</f>
        <v>2430.0100000000002</v>
      </c>
      <c r="E44" s="21">
        <f>'[1]main port inventory'!D49</f>
        <v>966.87</v>
      </c>
      <c r="F44" s="21">
        <f>'[1]main port inventory'!E49</f>
        <v>856</v>
      </c>
      <c r="G44" s="79">
        <f>'[1]main port inventory'!F49</f>
        <v>1120</v>
      </c>
      <c r="H44" s="79">
        <f>'[1]main port inventory'!G49</f>
        <v>1146</v>
      </c>
      <c r="I44" s="82">
        <f>'[1]main port inventory'!H49</f>
        <v>1408</v>
      </c>
      <c r="J44" s="82">
        <f>'[1]main port inventory'!I49</f>
        <v>1280</v>
      </c>
      <c r="K44" s="11">
        <f>'[1]main port inventory'!J49</f>
        <v>720</v>
      </c>
      <c r="L44" s="82">
        <f>'[1]main port inventory'!K49</f>
        <v>750</v>
      </c>
      <c r="M44" s="79">
        <f>'[1]main port inventory'!L49</f>
        <v>419</v>
      </c>
      <c r="N44" s="21">
        <f>'[1]main port inventory'!M49</f>
        <v>452</v>
      </c>
      <c r="O44" s="11">
        <f>'[1]main port inventory'!N49</f>
        <v>209.1</v>
      </c>
      <c r="P44" s="85">
        <f>'[1]main port inventory'!O49</f>
        <v>360</v>
      </c>
      <c r="Q44" s="79">
        <f>'[1]main port inventory'!P49</f>
        <v>78</v>
      </c>
      <c r="R44" s="11">
        <f>'[1]main port inventory'!Q49</f>
        <v>470</v>
      </c>
      <c r="S44" s="85">
        <f>'[1]main port inventory'!R49</f>
        <v>247.43</v>
      </c>
      <c r="T44" s="11">
        <f>'[1]main port inventory'!S49</f>
        <v>270</v>
      </c>
      <c r="U44" s="11">
        <f>'[1]main port inventory'!T49</f>
        <v>0</v>
      </c>
      <c r="V44" s="11">
        <f>'[1]main port inventory'!U49</f>
        <v>107</v>
      </c>
      <c r="W44" s="21">
        <f>'[1]main port inventory'!V49</f>
        <v>276</v>
      </c>
      <c r="X44" s="11">
        <f>'[1]main port inventory'!W49</f>
        <v>0</v>
      </c>
      <c r="Y44" s="11">
        <f>'[1]main port inventory'!X49</f>
        <v>13.2</v>
      </c>
      <c r="Z44" s="11">
        <f>'[1]main port inventory'!Y49</f>
        <v>515</v>
      </c>
      <c r="AA44" s="21">
        <f>'[1]main port inventory'!Z49</f>
        <v>42.2</v>
      </c>
      <c r="AB44" s="21">
        <f>'[1]main port inventory'!AA49</f>
        <v>217</v>
      </c>
      <c r="AC44" s="11">
        <f>'[1]main port inventory'!AB49</f>
        <v>82.2</v>
      </c>
      <c r="AD44" s="82">
        <f>'[1]main port inventory'!AC49</f>
        <v>0</v>
      </c>
      <c r="AE44" s="21">
        <f>'[1]main port inventory'!AD49</f>
        <v>6.3</v>
      </c>
      <c r="AF44" s="21">
        <f>'[1]main port inventory'!AE49</f>
        <v>0.8</v>
      </c>
      <c r="AG44" s="11">
        <f>'[1]main port inventory'!AF49</f>
        <v>29</v>
      </c>
      <c r="AH44" s="85">
        <f>'[1]main port inventory'!AG49</f>
        <v>138</v>
      </c>
      <c r="AI44" s="21">
        <f>'[1]main port inventory'!AH49</f>
        <v>0</v>
      </c>
      <c r="AJ44" s="21">
        <f>'[1]main port inventory'!AI49</f>
        <v>1.2</v>
      </c>
      <c r="AK44" s="21">
        <f>'[1]main port inventory'!AJ49</f>
        <v>0</v>
      </c>
      <c r="AL44" s="79">
        <f>'[1]main port inventory'!AK49</f>
        <v>25</v>
      </c>
      <c r="AM44" s="21">
        <f>'[1]main port inventory'!AL49</f>
        <v>0</v>
      </c>
      <c r="AN44" s="11">
        <f>'[1]main port inventory'!AM49</f>
        <v>26</v>
      </c>
      <c r="AO44" s="11">
        <f>'[1]main port inventory'!AN49</f>
        <v>250</v>
      </c>
      <c r="AP44" s="85">
        <f>'[1]main port inventory'!AO49</f>
        <v>32.4</v>
      </c>
      <c r="AQ44" s="11">
        <f>'[1]main port inventory'!AP49</f>
        <v>0</v>
      </c>
      <c r="AR44" s="82">
        <f>'[1]main port inventory'!AQ49</f>
        <v>183</v>
      </c>
      <c r="AS44" s="11">
        <f>'[1]main port inventory'!AR49</f>
        <v>115</v>
      </c>
      <c r="AT44" s="79">
        <f>'[1]main port inventory'!AS49</f>
        <v>2.8</v>
      </c>
      <c r="AU44" s="79">
        <f>'[1]main port inventory'!AT49</f>
        <v>1.5</v>
      </c>
      <c r="AV44" s="21">
        <f>'[1]main port inventory'!AU49</f>
        <v>0</v>
      </c>
      <c r="AW44" s="11">
        <f>'[1]main port inventory'!AV49</f>
        <v>5</v>
      </c>
      <c r="AX44" s="21">
        <f>'[1]main port inventory'!AW49</f>
        <v>0</v>
      </c>
      <c r="AY44" s="79">
        <f>'[1]main port inventory'!AX49</f>
        <v>327</v>
      </c>
      <c r="AZ44" s="76">
        <f t="shared" si="3"/>
        <v>11325.13</v>
      </c>
      <c r="BA44" s="76">
        <f t="shared" si="4"/>
        <v>777.83</v>
      </c>
      <c r="BB44" s="76">
        <f t="shared" si="5"/>
        <v>3621</v>
      </c>
      <c r="BC44" s="76">
        <f t="shared" si="6"/>
        <v>3119.3</v>
      </c>
      <c r="BD44" s="76">
        <f t="shared" si="7"/>
        <v>2811.5</v>
      </c>
      <c r="BE44" s="76">
        <f t="shared" si="8"/>
        <v>995.5</v>
      </c>
      <c r="BF44" s="21">
        <f>'[1]IO InvShip'!$L43</f>
        <v>6320.91</v>
      </c>
      <c r="BG44" s="21">
        <f>'[1]IO InvShip'!$O43</f>
        <v>2499.86</v>
      </c>
      <c r="BH44" s="107">
        <f t="shared" si="9"/>
        <v>0.21456795639431958</v>
      </c>
      <c r="BI44" s="107">
        <f t="shared" si="10"/>
        <v>8.5373854428161103E-2</v>
      </c>
      <c r="BJ44" s="107">
        <f t="shared" si="11"/>
        <v>7.5584121330174586E-2</v>
      </c>
      <c r="BK44" s="107">
        <f t="shared" si="12"/>
        <v>0.62447406784734472</v>
      </c>
      <c r="BL44" s="21">
        <f t="shared" si="13"/>
        <v>7072.2499999999991</v>
      </c>
      <c r="BM44" s="253">
        <f>VLOOKUP(B44,'removals&amp;BFF'!A:C,3,FALSE)</f>
        <v>93.08</v>
      </c>
      <c r="BN44" s="21">
        <f t="shared" si="14"/>
        <v>12167.092823377739</v>
      </c>
      <c r="BO44" s="21">
        <f>VLOOKUP(B44,removals!B:AR,43,FALSE)</f>
        <v>280.34999999999997</v>
      </c>
      <c r="BP44" s="253">
        <f t="shared" si="15"/>
        <v>40.396397360442307</v>
      </c>
      <c r="BQ44" s="21"/>
      <c r="BR44" s="20">
        <f t="shared" si="43"/>
        <v>44043</v>
      </c>
      <c r="BS44" s="55">
        <v>31</v>
      </c>
      <c r="BT44" s="64" t="e">
        <f t="shared" ref="BT44:BY53" si="100">VLOOKUP(BT$12&amp;$BS44,$A$4:$BE$501,52,0)/100</f>
        <v>#N/A</v>
      </c>
      <c r="BU44" s="64">
        <f t="shared" si="100"/>
        <v>140.37</v>
      </c>
      <c r="BV44" s="64">
        <f t="shared" si="100"/>
        <v>154.10389999999998</v>
      </c>
      <c r="BW44" s="64">
        <f t="shared" si="100"/>
        <v>118.69280000000001</v>
      </c>
      <c r="BX44" s="64">
        <f t="shared" si="100"/>
        <v>114.02719999999999</v>
      </c>
      <c r="BY44" s="64" t="e">
        <f t="shared" si="100"/>
        <v>#N/A</v>
      </c>
      <c r="CA44" s="186">
        <f t="shared" si="23"/>
        <v>31</v>
      </c>
      <c r="CB44" s="187" t="e">
        <f>BT44/removals!BE43</f>
        <v>#N/A</v>
      </c>
      <c r="CC44" s="187">
        <f>BU44/removals!BF43</f>
        <v>7.5107146870134249</v>
      </c>
      <c r="CD44" s="187">
        <f>BV44/removals!BG43</f>
        <v>7.8858197002338546</v>
      </c>
      <c r="CE44" s="187">
        <f>BW44/removals!BH43</f>
        <v>6.4693301357170121</v>
      </c>
      <c r="CF44" s="187">
        <f>BX44/removals!BI43</f>
        <v>5.2400038601344603</v>
      </c>
      <c r="CG44" s="187" t="e">
        <f>BY44/removals!BJ43</f>
        <v>#N/A</v>
      </c>
      <c r="CI44" s="55">
        <v>31</v>
      </c>
      <c r="CJ44" s="64" t="e">
        <f t="shared" si="85"/>
        <v>#N/A</v>
      </c>
      <c r="CK44" s="64">
        <f t="shared" si="85"/>
        <v>9.31</v>
      </c>
      <c r="CL44" s="64">
        <f t="shared" si="70"/>
        <v>8.66</v>
      </c>
      <c r="CM44" s="64">
        <f t="shared" si="49"/>
        <v>7.62</v>
      </c>
      <c r="CN44" s="64">
        <f t="shared" si="49"/>
        <v>7.3895000000000008</v>
      </c>
      <c r="CO44" s="64" t="e">
        <f t="shared" si="49"/>
        <v>#N/A</v>
      </c>
      <c r="CP44" s="55">
        <v>31</v>
      </c>
      <c r="CQ44" s="64" t="e">
        <f t="shared" si="86"/>
        <v>#N/A</v>
      </c>
      <c r="CR44" s="64">
        <f t="shared" si="86"/>
        <v>46.68</v>
      </c>
      <c r="CS44" s="64">
        <f t="shared" si="71"/>
        <v>49.748000000000005</v>
      </c>
      <c r="CT44" s="64">
        <f t="shared" si="51"/>
        <v>36.79</v>
      </c>
      <c r="CU44" s="64">
        <f t="shared" si="51"/>
        <v>37.104999999999997</v>
      </c>
      <c r="CV44" s="64" t="e">
        <f t="shared" si="51"/>
        <v>#N/A</v>
      </c>
      <c r="CW44" s="55">
        <v>31</v>
      </c>
      <c r="CX44" s="64" t="e">
        <f t="shared" si="87"/>
        <v>#N/A</v>
      </c>
      <c r="CY44" s="64">
        <f t="shared" si="87"/>
        <v>42.758000000000003</v>
      </c>
      <c r="CZ44" s="64">
        <f t="shared" si="72"/>
        <v>50.195</v>
      </c>
      <c r="DA44" s="64">
        <f t="shared" si="53"/>
        <v>35.034999999999997</v>
      </c>
      <c r="DB44" s="64">
        <f t="shared" si="53"/>
        <v>30.805</v>
      </c>
      <c r="DC44" s="64" t="e">
        <f t="shared" si="53"/>
        <v>#N/A</v>
      </c>
      <c r="DD44" s="55">
        <v>31</v>
      </c>
      <c r="DE44" s="64" t="e">
        <f t="shared" si="88"/>
        <v>#N/A</v>
      </c>
      <c r="DF44" s="64">
        <f t="shared" si="88"/>
        <v>31.527799999999999</v>
      </c>
      <c r="DG44" s="64">
        <f t="shared" si="73"/>
        <v>33.294900000000005</v>
      </c>
      <c r="DH44" s="64">
        <f t="shared" si="55"/>
        <v>29.4908</v>
      </c>
      <c r="DI44" s="64">
        <f t="shared" si="55"/>
        <v>28.850700000000003</v>
      </c>
      <c r="DJ44" s="64" t="e">
        <f t="shared" si="55"/>
        <v>#N/A</v>
      </c>
      <c r="DK44" s="55">
        <v>31</v>
      </c>
      <c r="DL44" s="64" t="e">
        <f t="shared" si="89"/>
        <v>#N/A</v>
      </c>
      <c r="DM44" s="64">
        <f t="shared" si="89"/>
        <v>10.092000000000001</v>
      </c>
      <c r="DN44" s="64">
        <f t="shared" si="74"/>
        <v>12.206</v>
      </c>
      <c r="DO44" s="64">
        <f t="shared" si="57"/>
        <v>9.7569999999999997</v>
      </c>
      <c r="DP44" s="64">
        <f t="shared" si="57"/>
        <v>9.8769999999999989</v>
      </c>
      <c r="DQ44" s="64" t="e">
        <f t="shared" si="57"/>
        <v>#N/A</v>
      </c>
      <c r="DR44" s="55">
        <v>31</v>
      </c>
      <c r="DS44" s="64" t="e">
        <f t="shared" si="90"/>
        <v>#N/A</v>
      </c>
      <c r="DT44" s="64">
        <f t="shared" si="90"/>
        <v>1.6</v>
      </c>
      <c r="DU44" s="64">
        <f t="shared" si="75"/>
        <v>2.2840000000000003</v>
      </c>
      <c r="DV44" s="64">
        <f t="shared" si="91"/>
        <v>4.9363999999999999</v>
      </c>
      <c r="DW44" s="64">
        <f t="shared" si="91"/>
        <v>10.2342</v>
      </c>
      <c r="DX44" s="64" t="e">
        <f t="shared" si="91"/>
        <v>#N/A</v>
      </c>
      <c r="DZ44" s="55">
        <v>31</v>
      </c>
      <c r="EA44" s="108" t="e">
        <f t="shared" si="92"/>
        <v>#N/A</v>
      </c>
      <c r="EB44" s="108">
        <f t="shared" si="92"/>
        <v>0.1045807508726936</v>
      </c>
      <c r="EC44" s="108">
        <f t="shared" si="76"/>
        <v>0.13497322261149783</v>
      </c>
      <c r="ED44" s="108">
        <f t="shared" si="93"/>
        <v>0.12873906420608494</v>
      </c>
      <c r="EE44" s="108">
        <f t="shared" si="93"/>
        <v>0.22078416377846691</v>
      </c>
      <c r="EG44" s="55">
        <v>31</v>
      </c>
      <c r="EH44" s="108" t="e">
        <f t="shared" si="94"/>
        <v>#N/A</v>
      </c>
      <c r="EI44" s="108">
        <f t="shared" si="94"/>
        <v>1.1398446961601482E-2</v>
      </c>
      <c r="EJ44" s="108">
        <f t="shared" si="77"/>
        <v>1.4821169353922907E-2</v>
      </c>
      <c r="EK44" s="108">
        <f t="shared" si="95"/>
        <v>4.1589717320679939E-2</v>
      </c>
      <c r="EL44" s="108">
        <f t="shared" si="95"/>
        <v>8.9752269633911905E-2</v>
      </c>
      <c r="EN44" s="55">
        <v>31</v>
      </c>
      <c r="EO44" s="108" t="e">
        <f t="shared" si="96"/>
        <v>#N/A</v>
      </c>
      <c r="EP44" s="108">
        <f t="shared" si="96"/>
        <v>6.782075942152882E-2</v>
      </c>
      <c r="EQ44" s="108">
        <f t="shared" si="78"/>
        <v>5.3238107536538661E-2</v>
      </c>
      <c r="ER44" s="108">
        <f t="shared" si="97"/>
        <v>9.2126902390035445E-2</v>
      </c>
      <c r="ES44" s="108">
        <f t="shared" si="97"/>
        <v>8.2305800721231434E-2</v>
      </c>
      <c r="EV44" s="55">
        <v>31</v>
      </c>
      <c r="EW44" s="108" t="e">
        <f t="shared" ref="EW44:FA53" si="101">VLOOKUP(EW$12&amp;$BS44,$A$4:$BK$501,63,0)</f>
        <v>#N/A</v>
      </c>
      <c r="EX44" s="108">
        <f t="shared" si="101"/>
        <v>0.81620004274417612</v>
      </c>
      <c r="EY44" s="108">
        <f t="shared" si="101"/>
        <v>0.79696750049804055</v>
      </c>
      <c r="EZ44" s="108">
        <f t="shared" si="101"/>
        <v>0.73754431608319959</v>
      </c>
      <c r="FA44" s="108">
        <f t="shared" si="101"/>
        <v>0.60715776586638981</v>
      </c>
      <c r="FD44" s="55">
        <v>31</v>
      </c>
      <c r="FE44" s="65" t="e">
        <f t="shared" si="98"/>
        <v>#N/A</v>
      </c>
      <c r="FF44" s="65">
        <f t="shared" si="98"/>
        <v>114.57</v>
      </c>
      <c r="FG44" s="65">
        <f t="shared" si="79"/>
        <v>122.8158</v>
      </c>
      <c r="FH44" s="65">
        <f t="shared" si="99"/>
        <v>87.541200000000032</v>
      </c>
      <c r="FI44" s="65">
        <f t="shared" si="99"/>
        <v>69.232500000000002</v>
      </c>
      <c r="FJ44" s="65" t="e">
        <f t="shared" si="99"/>
        <v>#N/A</v>
      </c>
      <c r="FL44" s="55">
        <v>31</v>
      </c>
      <c r="FM44" s="65" t="e">
        <f t="shared" si="45"/>
        <v>#N/A</v>
      </c>
      <c r="FN44" s="65">
        <f t="shared" si="58"/>
        <v>14.68</v>
      </c>
      <c r="FO44" s="65">
        <f t="shared" si="80"/>
        <v>20.799899999999997</v>
      </c>
      <c r="FP44" s="65">
        <f t="shared" si="59"/>
        <v>15.2804</v>
      </c>
      <c r="FQ44" s="65">
        <f t="shared" si="46"/>
        <v>25.1754</v>
      </c>
      <c r="FR44" s="65" t="e">
        <f t="shared" si="46"/>
        <v>#N/A</v>
      </c>
      <c r="FT44" s="55">
        <v>31</v>
      </c>
      <c r="FU44" s="57" t="e">
        <f t="shared" si="39"/>
        <v>#N/A</v>
      </c>
      <c r="FV44" s="57" t="e">
        <f t="shared" si="39"/>
        <v>#N/A</v>
      </c>
      <c r="FW44" s="57">
        <f t="shared" si="39"/>
        <v>183.63204039798586</v>
      </c>
      <c r="FX44" s="57">
        <f t="shared" si="39"/>
        <v>141.20009517011658</v>
      </c>
      <c r="FY44" s="57">
        <f t="shared" si="39"/>
        <v>120.6637037037037</v>
      </c>
      <c r="FZ44" s="57" t="e">
        <f t="shared" si="40"/>
        <v>#N/A</v>
      </c>
      <c r="GB44" s="55">
        <v>31</v>
      </c>
      <c r="GC44" s="57" t="e">
        <f t="shared" si="41"/>
        <v>#N/A</v>
      </c>
      <c r="GD44" s="57">
        <f t="shared" si="41"/>
        <v>52.575002809093981</v>
      </c>
      <c r="GE44" s="57">
        <f t="shared" si="41"/>
        <v>55.200737901636991</v>
      </c>
      <c r="GF44" s="57">
        <f t="shared" si="41"/>
        <v>45.285310950019088</v>
      </c>
      <c r="GG44" s="57">
        <f t="shared" si="41"/>
        <v>36.680027020941225</v>
      </c>
      <c r="GH44" s="57" t="e">
        <f t="shared" si="47"/>
        <v>#N/A</v>
      </c>
      <c r="GJ44" s="55">
        <v>31</v>
      </c>
      <c r="GK44" s="57" t="e">
        <f t="shared" si="42"/>
        <v>#N/A</v>
      </c>
      <c r="GL44" s="57">
        <f t="shared" si="42"/>
        <v>9.52</v>
      </c>
      <c r="GM44" s="57">
        <f t="shared" si="42"/>
        <v>8.2042000000000002</v>
      </c>
      <c r="GN44" s="57">
        <f t="shared" si="42"/>
        <v>10.934800000000001</v>
      </c>
      <c r="GO44" s="57">
        <f t="shared" si="42"/>
        <v>9.3850999999999996</v>
      </c>
      <c r="GP44" s="57" t="e">
        <f t="shared" si="44"/>
        <v>#N/A</v>
      </c>
    </row>
    <row r="45" spans="1:198">
      <c r="A45" s="56" t="str">
        <f t="shared" si="2"/>
        <v>202029</v>
      </c>
      <c r="B45" s="20">
        <f>'[1]main port inventory'!A50</f>
        <v>44029</v>
      </c>
      <c r="C45" s="21">
        <f>'[1]main port inventory'!B50</f>
        <v>11047.44</v>
      </c>
      <c r="D45" s="21">
        <f>'[1]main port inventory'!C51</f>
        <v>2452.52</v>
      </c>
      <c r="E45" s="21">
        <f>'[1]main port inventory'!D50</f>
        <v>900.8</v>
      </c>
      <c r="F45" s="21">
        <f>'[1]main port inventory'!E50</f>
        <v>787.88</v>
      </c>
      <c r="G45" s="79">
        <f>'[1]main port inventory'!F50</f>
        <v>1140</v>
      </c>
      <c r="H45" s="79">
        <f>'[1]main port inventory'!G50</f>
        <v>1111</v>
      </c>
      <c r="I45" s="82">
        <f>'[1]main port inventory'!H50</f>
        <v>1316</v>
      </c>
      <c r="J45" s="82">
        <f>'[1]main port inventory'!I50</f>
        <v>1189</v>
      </c>
      <c r="K45" s="11">
        <f>'[1]main port inventory'!J50</f>
        <v>680</v>
      </c>
      <c r="L45" s="82">
        <f>'[1]main port inventory'!K50</f>
        <v>740</v>
      </c>
      <c r="M45" s="79">
        <f>'[1]main port inventory'!L50</f>
        <v>377</v>
      </c>
      <c r="N45" s="21">
        <f>'[1]main port inventory'!M50</f>
        <v>430</v>
      </c>
      <c r="O45" s="11">
        <f>'[1]main port inventory'!N50</f>
        <v>235.9</v>
      </c>
      <c r="P45" s="85">
        <f>'[1]main port inventory'!O50</f>
        <v>375</v>
      </c>
      <c r="Q45" s="79">
        <f>'[1]main port inventory'!P50</f>
        <v>78</v>
      </c>
      <c r="R45" s="11">
        <f>'[1]main port inventory'!Q50</f>
        <v>442</v>
      </c>
      <c r="S45" s="85">
        <f>'[1]main port inventory'!R50</f>
        <v>258.39999999999998</v>
      </c>
      <c r="T45" s="11">
        <f>'[1]main port inventory'!S50</f>
        <v>252</v>
      </c>
      <c r="U45" s="11">
        <f>'[1]main port inventory'!T50</f>
        <v>0</v>
      </c>
      <c r="V45" s="11">
        <f>'[1]main port inventory'!U50</f>
        <v>105</v>
      </c>
      <c r="W45" s="21">
        <f>'[1]main port inventory'!V50</f>
        <v>296</v>
      </c>
      <c r="X45" s="11">
        <f>'[1]main port inventory'!W50</f>
        <v>0</v>
      </c>
      <c r="Y45" s="11">
        <f>'[1]main port inventory'!X50</f>
        <v>8.44</v>
      </c>
      <c r="Z45" s="11">
        <f>'[1]main port inventory'!Y50</f>
        <v>485</v>
      </c>
      <c r="AA45" s="21">
        <f>'[1]main port inventory'!Z50</f>
        <v>37</v>
      </c>
      <c r="AB45" s="21">
        <f>'[1]main port inventory'!AA50</f>
        <v>225</v>
      </c>
      <c r="AC45" s="11">
        <f>'[1]main port inventory'!AB50</f>
        <v>83</v>
      </c>
      <c r="AD45" s="82">
        <f>'[1]main port inventory'!AC50</f>
        <v>0</v>
      </c>
      <c r="AE45" s="21">
        <f>'[1]main port inventory'!AD50</f>
        <v>7.1</v>
      </c>
      <c r="AF45" s="21">
        <f>'[1]main port inventory'!AE50</f>
        <v>0.8</v>
      </c>
      <c r="AG45" s="11">
        <f>'[1]main port inventory'!AF50</f>
        <v>29</v>
      </c>
      <c r="AH45" s="85">
        <f>'[1]main port inventory'!AG50</f>
        <v>123.4</v>
      </c>
      <c r="AI45" s="21">
        <f>'[1]main port inventory'!AH50</f>
        <v>0</v>
      </c>
      <c r="AJ45" s="21">
        <f>'[1]main port inventory'!AI50</f>
        <v>1.2</v>
      </c>
      <c r="AK45" s="21">
        <f>'[1]main port inventory'!AJ50</f>
        <v>0</v>
      </c>
      <c r="AL45" s="79">
        <f>'[1]main port inventory'!AK50</f>
        <v>25</v>
      </c>
      <c r="AM45" s="21">
        <f>'[1]main port inventory'!AL50</f>
        <v>0</v>
      </c>
      <c r="AN45" s="11">
        <f>'[1]main port inventory'!AM50</f>
        <v>25</v>
      </c>
      <c r="AO45" s="11">
        <f>'[1]main port inventory'!AN50</f>
        <v>280</v>
      </c>
      <c r="AP45" s="85">
        <f>'[1]main port inventory'!AO50</f>
        <v>38.700000000000003</v>
      </c>
      <c r="AQ45" s="11">
        <f>'[1]main port inventory'!AP50</f>
        <v>0</v>
      </c>
      <c r="AR45" s="82">
        <f>'[1]main port inventory'!AQ50</f>
        <v>180</v>
      </c>
      <c r="AS45" s="11">
        <f>'[1]main port inventory'!AR50</f>
        <v>114</v>
      </c>
      <c r="AT45" s="79">
        <f>'[1]main port inventory'!AS50</f>
        <v>3</v>
      </c>
      <c r="AU45" s="79">
        <f>'[1]main port inventory'!AT50</f>
        <v>1.5</v>
      </c>
      <c r="AV45" s="21">
        <f>'[1]main port inventory'!AU50</f>
        <v>0</v>
      </c>
      <c r="AW45" s="11">
        <f>'[1]main port inventory'!AV50</f>
        <v>5</v>
      </c>
      <c r="AX45" s="21">
        <f>'[1]main port inventory'!AW50</f>
        <v>0</v>
      </c>
      <c r="AY45" s="79">
        <f>'[1]main port inventory'!AX50</f>
        <v>350</v>
      </c>
      <c r="AZ45" s="76">
        <f t="shared" si="3"/>
        <v>11047.44</v>
      </c>
      <c r="BA45" s="76">
        <f t="shared" si="4"/>
        <v>795.5</v>
      </c>
      <c r="BB45" s="76">
        <f t="shared" si="5"/>
        <v>3425</v>
      </c>
      <c r="BC45" s="76">
        <f t="shared" si="6"/>
        <v>3085.5</v>
      </c>
      <c r="BD45" s="76">
        <f t="shared" si="7"/>
        <v>2744.34</v>
      </c>
      <c r="BE45" s="76">
        <f t="shared" si="8"/>
        <v>997.1</v>
      </c>
      <c r="BF45" s="21">
        <f>'[1]IO InvShip'!$L44</f>
        <v>6132.6</v>
      </c>
      <c r="BG45" s="21">
        <f>'[1]IO InvShip'!$O44</f>
        <v>2371.0700000000002</v>
      </c>
      <c r="BH45" s="107">
        <f t="shared" si="9"/>
        <v>0.22199894274148579</v>
      </c>
      <c r="BI45" s="107">
        <f t="shared" si="10"/>
        <v>8.1539252532713449E-2</v>
      </c>
      <c r="BJ45" s="107">
        <f t="shared" si="11"/>
        <v>7.1317879979434146E-2</v>
      </c>
      <c r="BK45" s="107">
        <f t="shared" si="12"/>
        <v>0.6251439247463666</v>
      </c>
      <c r="BL45" s="21">
        <f t="shared" si="13"/>
        <v>6906.24</v>
      </c>
      <c r="BM45" s="253">
        <f>VLOOKUP(B45,'removals&amp;BFF'!A:C,3,FALSE)</f>
        <v>92.96</v>
      </c>
      <c r="BN45" s="21">
        <f t="shared" si="14"/>
        <v>11884.07917383821</v>
      </c>
      <c r="BO45" s="21">
        <f>VLOOKUP(B45,removals!B:AR,43,FALSE)</f>
        <v>310.59000000000003</v>
      </c>
      <c r="BP45" s="253">
        <f t="shared" si="15"/>
        <v>35.569206993142082</v>
      </c>
      <c r="BQ45" s="21"/>
      <c r="BR45" s="20">
        <f t="shared" si="43"/>
        <v>44050</v>
      </c>
      <c r="BS45" s="55">
        <v>32</v>
      </c>
      <c r="BT45" s="64" t="e">
        <f t="shared" si="100"/>
        <v>#N/A</v>
      </c>
      <c r="BU45" s="64">
        <f t="shared" si="100"/>
        <v>138.34</v>
      </c>
      <c r="BV45" s="64">
        <f t="shared" si="100"/>
        <v>152.869</v>
      </c>
      <c r="BW45" s="64">
        <f t="shared" si="100"/>
        <v>118.50749999999999</v>
      </c>
      <c r="BX45" s="64">
        <f t="shared" si="100"/>
        <v>113.4576</v>
      </c>
      <c r="BY45" s="64" t="e">
        <f t="shared" si="100"/>
        <v>#N/A</v>
      </c>
      <c r="CA45" s="186">
        <f t="shared" si="23"/>
        <v>32</v>
      </c>
      <c r="CB45" s="187" t="e">
        <f>BT45/removals!BE44</f>
        <v>#N/A</v>
      </c>
      <c r="CC45" s="187">
        <f>BU45/removals!BF44</f>
        <v>6.8433315360147997</v>
      </c>
      <c r="CD45" s="187">
        <f>BV45/removals!BG44</f>
        <v>7.8887507031133079</v>
      </c>
      <c r="CE45" s="187">
        <f>BW45/removals!BH44</f>
        <v>5.7605372272424562</v>
      </c>
      <c r="CF45" s="187">
        <f>BX45/removals!BI44</f>
        <v>5.1312972334911748</v>
      </c>
      <c r="CG45" s="187" t="e">
        <f>BY45/removals!BJ44</f>
        <v>#N/A</v>
      </c>
      <c r="CI45" s="55">
        <v>32</v>
      </c>
      <c r="CJ45" s="64" t="e">
        <f t="shared" si="85"/>
        <v>#N/A</v>
      </c>
      <c r="CK45" s="64">
        <f t="shared" si="85"/>
        <v>8.9250000000000007</v>
      </c>
      <c r="CL45" s="64">
        <f t="shared" si="70"/>
        <v>9.2100000000000009</v>
      </c>
      <c r="CM45" s="64">
        <f t="shared" si="49"/>
        <v>8.34</v>
      </c>
      <c r="CN45" s="64">
        <f t="shared" si="49"/>
        <v>7.0198</v>
      </c>
      <c r="CO45" s="64" t="e">
        <f t="shared" si="49"/>
        <v>#N/A</v>
      </c>
      <c r="CP45" s="55">
        <v>32</v>
      </c>
      <c r="CQ45" s="64" t="e">
        <f t="shared" si="86"/>
        <v>#N/A</v>
      </c>
      <c r="CR45" s="64">
        <f t="shared" si="86"/>
        <v>46.45</v>
      </c>
      <c r="CS45" s="64">
        <f t="shared" si="71"/>
        <v>48.858000000000004</v>
      </c>
      <c r="CT45" s="64">
        <f t="shared" si="51"/>
        <v>37.36</v>
      </c>
      <c r="CU45" s="64">
        <f t="shared" si="51"/>
        <v>37.164999999999999</v>
      </c>
      <c r="CV45" s="64" t="e">
        <f t="shared" si="51"/>
        <v>#N/A</v>
      </c>
      <c r="CW45" s="55">
        <v>32</v>
      </c>
      <c r="CX45" s="64" t="e">
        <f t="shared" si="87"/>
        <v>#N/A</v>
      </c>
      <c r="CY45" s="64">
        <f t="shared" si="87"/>
        <v>42.545000000000002</v>
      </c>
      <c r="CZ45" s="64">
        <f t="shared" si="72"/>
        <v>49.228000000000002</v>
      </c>
      <c r="DA45" s="64">
        <f t="shared" si="53"/>
        <v>34.534999999999997</v>
      </c>
      <c r="DB45" s="64">
        <f t="shared" si="53"/>
        <v>31.105</v>
      </c>
      <c r="DC45" s="64" t="e">
        <f t="shared" si="53"/>
        <v>#N/A</v>
      </c>
      <c r="DD45" s="55">
        <v>32</v>
      </c>
      <c r="DE45" s="64" t="e">
        <f t="shared" si="88"/>
        <v>#N/A</v>
      </c>
      <c r="DF45" s="64">
        <f t="shared" si="88"/>
        <v>30.4344</v>
      </c>
      <c r="DG45" s="64">
        <f t="shared" si="73"/>
        <v>33.347999999999999</v>
      </c>
      <c r="DH45" s="64">
        <f t="shared" si="55"/>
        <v>29.295500000000001</v>
      </c>
      <c r="DI45" s="64">
        <f t="shared" si="55"/>
        <v>28.500799999999998</v>
      </c>
      <c r="DJ45" s="64" t="e">
        <f t="shared" si="55"/>
        <v>#N/A</v>
      </c>
      <c r="DK45" s="55">
        <v>32</v>
      </c>
      <c r="DL45" s="64" t="e">
        <f t="shared" si="89"/>
        <v>#N/A</v>
      </c>
      <c r="DM45" s="64">
        <f t="shared" si="89"/>
        <v>9.99</v>
      </c>
      <c r="DN45" s="64">
        <f t="shared" si="74"/>
        <v>12.225000000000001</v>
      </c>
      <c r="DO45" s="64">
        <f t="shared" si="57"/>
        <v>8.9770000000000003</v>
      </c>
      <c r="DP45" s="64">
        <f t="shared" si="57"/>
        <v>9.6669999999999998</v>
      </c>
      <c r="DQ45" s="64" t="e">
        <f t="shared" si="57"/>
        <v>#N/A</v>
      </c>
      <c r="DR45" s="55">
        <v>32</v>
      </c>
      <c r="DS45" s="64" t="e">
        <f t="shared" si="90"/>
        <v>#N/A</v>
      </c>
      <c r="DT45" s="64">
        <f t="shared" si="90"/>
        <v>1.55</v>
      </c>
      <c r="DU45" s="64">
        <f t="shared" si="75"/>
        <v>2.0381</v>
      </c>
      <c r="DV45" s="64">
        <f t="shared" si="91"/>
        <v>4.6966999999999999</v>
      </c>
      <c r="DW45" s="64">
        <f t="shared" si="91"/>
        <v>10.4887</v>
      </c>
      <c r="DX45" s="64" t="e">
        <f t="shared" si="91"/>
        <v>#N/A</v>
      </c>
      <c r="DZ45" s="55">
        <v>32</v>
      </c>
      <c r="EA45" s="108" t="e">
        <f t="shared" si="92"/>
        <v>#N/A</v>
      </c>
      <c r="EB45" s="108">
        <f t="shared" si="92"/>
        <v>0.10213965592019662</v>
      </c>
      <c r="EC45" s="108">
        <f t="shared" si="76"/>
        <v>0.13873970523781801</v>
      </c>
      <c r="ED45" s="108">
        <f t="shared" si="93"/>
        <v>0.14253612640550176</v>
      </c>
      <c r="EE45" s="108">
        <f t="shared" si="93"/>
        <v>0.22511581418961799</v>
      </c>
      <c r="EG45" s="55">
        <v>32</v>
      </c>
      <c r="EH45" s="108" t="e">
        <f t="shared" si="94"/>
        <v>#N/A</v>
      </c>
      <c r="EI45" s="108">
        <f t="shared" si="94"/>
        <v>1.1204279311840393E-2</v>
      </c>
      <c r="EJ45" s="108">
        <f t="shared" si="77"/>
        <v>1.3332330295874245E-2</v>
      </c>
      <c r="EK45" s="108">
        <f t="shared" si="95"/>
        <v>3.963209079594119E-2</v>
      </c>
      <c r="EL45" s="108">
        <f t="shared" si="95"/>
        <v>9.2445988633639342E-2</v>
      </c>
      <c r="EN45" s="55">
        <v>32</v>
      </c>
      <c r="EO45" s="108" t="e">
        <f t="shared" si="96"/>
        <v>#N/A</v>
      </c>
      <c r="EP45" s="108">
        <f t="shared" si="96"/>
        <v>6.570767673847043E-2</v>
      </c>
      <c r="EQ45" s="108">
        <f t="shared" si="78"/>
        <v>5.3048688746573869E-2</v>
      </c>
      <c r="ER45" s="108">
        <f t="shared" si="97"/>
        <v>9.3189882496888379E-2</v>
      </c>
      <c r="ES45" s="108">
        <f t="shared" si="97"/>
        <v>8.8937188870556044E-2</v>
      </c>
      <c r="EV45" s="55">
        <v>32</v>
      </c>
      <c r="EW45" s="108" t="e">
        <f t="shared" si="101"/>
        <v>#N/A</v>
      </c>
      <c r="EX45" s="108">
        <f t="shared" si="101"/>
        <v>0.82094838802949255</v>
      </c>
      <c r="EY45" s="108">
        <f t="shared" si="101"/>
        <v>0.79487927571973382</v>
      </c>
      <c r="EZ45" s="108">
        <f t="shared" si="101"/>
        <v>0.72464190030166864</v>
      </c>
      <c r="FA45" s="108">
        <f t="shared" si="101"/>
        <v>0.59350100830618668</v>
      </c>
      <c r="FD45" s="55">
        <v>32</v>
      </c>
      <c r="FE45" s="65" t="e">
        <f t="shared" si="98"/>
        <v>#N/A</v>
      </c>
      <c r="FF45" s="65">
        <f t="shared" si="98"/>
        <v>113.57</v>
      </c>
      <c r="FG45" s="65">
        <f t="shared" si="79"/>
        <v>121.5124</v>
      </c>
      <c r="FH45" s="65">
        <f t="shared" si="99"/>
        <v>85.875499999999988</v>
      </c>
      <c r="FI45" s="65">
        <f t="shared" si="99"/>
        <v>67.337199999999996</v>
      </c>
      <c r="FJ45" s="65" t="e">
        <f t="shared" si="99"/>
        <v>#N/A</v>
      </c>
      <c r="FL45" s="55">
        <v>32</v>
      </c>
      <c r="FM45" s="65" t="e">
        <f t="shared" si="45"/>
        <v>#N/A</v>
      </c>
      <c r="FN45" s="65">
        <f t="shared" si="58"/>
        <v>14.13</v>
      </c>
      <c r="FO45" s="65">
        <f t="shared" si="80"/>
        <v>21.209</v>
      </c>
      <c r="FP45" s="65">
        <f t="shared" si="59"/>
        <v>16.8916</v>
      </c>
      <c r="FQ45" s="65">
        <f t="shared" si="46"/>
        <v>25.5411</v>
      </c>
      <c r="FR45" s="65" t="e">
        <f t="shared" si="46"/>
        <v>#N/A</v>
      </c>
      <c r="FT45" s="55">
        <v>32</v>
      </c>
      <c r="FU45" s="57" t="e">
        <f t="shared" si="39"/>
        <v>#N/A</v>
      </c>
      <c r="FV45" s="57" t="e">
        <f t="shared" si="39"/>
        <v>#N/A</v>
      </c>
      <c r="FW45" s="57">
        <f t="shared" si="39"/>
        <v>183.47284818756162</v>
      </c>
      <c r="FX45" s="57">
        <f t="shared" si="39"/>
        <v>134.77482088024564</v>
      </c>
      <c r="FY45" s="57">
        <f t="shared" si="39"/>
        <v>119.74416886543536</v>
      </c>
      <c r="FZ45" s="57" t="e">
        <f t="shared" si="40"/>
        <v>#N/A</v>
      </c>
      <c r="GB45" s="55">
        <v>32</v>
      </c>
      <c r="GC45" s="57" t="e">
        <f t="shared" si="41"/>
        <v>#N/A</v>
      </c>
      <c r="GD45" s="57">
        <f t="shared" si="41"/>
        <v>47.903320752103603</v>
      </c>
      <c r="GE45" s="57">
        <f t="shared" si="41"/>
        <v>55.221254921793161</v>
      </c>
      <c r="GF45" s="57">
        <f t="shared" si="41"/>
        <v>40.323760590697205</v>
      </c>
      <c r="GG45" s="57">
        <f t="shared" si="41"/>
        <v>35.919080634438224</v>
      </c>
      <c r="GH45" s="57" t="e">
        <f t="shared" si="47"/>
        <v>#N/A</v>
      </c>
      <c r="GJ45" s="55">
        <v>32</v>
      </c>
      <c r="GK45" s="57" t="e">
        <f t="shared" si="42"/>
        <v>#N/A</v>
      </c>
      <c r="GL45" s="57">
        <f t="shared" si="42"/>
        <v>9.09</v>
      </c>
      <c r="GM45" s="57">
        <f t="shared" si="42"/>
        <v>8.1095000000000006</v>
      </c>
      <c r="GN45" s="57">
        <f t="shared" si="42"/>
        <v>11.043699999999999</v>
      </c>
      <c r="GO45" s="57">
        <f t="shared" si="42"/>
        <v>10.0906</v>
      </c>
      <c r="GP45" s="57" t="e">
        <f t="shared" si="44"/>
        <v>#N/A</v>
      </c>
    </row>
    <row r="46" spans="1:198">
      <c r="A46" s="56" t="str">
        <f t="shared" si="2"/>
        <v>202028</v>
      </c>
      <c r="B46" s="20">
        <f>'[1]main port inventory'!A51</f>
        <v>44022</v>
      </c>
      <c r="C46" s="21">
        <f>'[1]main port inventory'!B51</f>
        <v>10878.08</v>
      </c>
      <c r="D46" s="21">
        <f>'[1]main port inventory'!C52</f>
        <v>2402.48</v>
      </c>
      <c r="E46" s="21">
        <f>'[1]main port inventory'!D51</f>
        <v>899.69</v>
      </c>
      <c r="F46" s="21">
        <f>'[1]main port inventory'!E51</f>
        <v>781.61</v>
      </c>
      <c r="G46" s="79">
        <f>'[1]main port inventory'!F51</f>
        <v>1110</v>
      </c>
      <c r="H46" s="79">
        <f>'[1]main port inventory'!G51</f>
        <v>1087</v>
      </c>
      <c r="I46" s="82">
        <f>'[1]main port inventory'!H51</f>
        <v>1259</v>
      </c>
      <c r="J46" s="82">
        <f>'[1]main port inventory'!I51</f>
        <v>1149</v>
      </c>
      <c r="K46" s="11">
        <f>'[1]main port inventory'!J51</f>
        <v>650</v>
      </c>
      <c r="L46" s="82">
        <f>'[1]main port inventory'!K51</f>
        <v>762</v>
      </c>
      <c r="M46" s="79">
        <f>'[1]main port inventory'!L51</f>
        <v>367</v>
      </c>
      <c r="N46" s="21">
        <f>'[1]main port inventory'!M51</f>
        <v>442</v>
      </c>
      <c r="O46" s="11">
        <f>'[1]main port inventory'!N51</f>
        <v>221.78</v>
      </c>
      <c r="P46" s="85">
        <f>'[1]main port inventory'!O51</f>
        <v>385</v>
      </c>
      <c r="Q46" s="79">
        <f>'[1]main port inventory'!P51</f>
        <v>69</v>
      </c>
      <c r="R46" s="11">
        <f>'[1]main port inventory'!Q51</f>
        <v>434</v>
      </c>
      <c r="S46" s="85">
        <f>'[1]main port inventory'!R51</f>
        <v>264.8</v>
      </c>
      <c r="T46" s="11">
        <f>'[1]main port inventory'!S51</f>
        <v>254</v>
      </c>
      <c r="U46" s="11">
        <f>'[1]main port inventory'!T51</f>
        <v>0</v>
      </c>
      <c r="V46" s="11">
        <f>'[1]main port inventory'!U51</f>
        <v>96</v>
      </c>
      <c r="W46" s="21">
        <f>'[1]main port inventory'!V51</f>
        <v>259.3</v>
      </c>
      <c r="X46" s="11">
        <f>'[1]main port inventory'!W51</f>
        <v>0</v>
      </c>
      <c r="Y46" s="11">
        <f>'[1]main port inventory'!X51</f>
        <v>13.4</v>
      </c>
      <c r="Z46" s="11">
        <f>'[1]main port inventory'!Y51</f>
        <v>492</v>
      </c>
      <c r="AA46" s="21">
        <f>'[1]main port inventory'!Z51</f>
        <v>34.9</v>
      </c>
      <c r="AB46" s="21">
        <f>'[1]main port inventory'!AA51</f>
        <v>247</v>
      </c>
      <c r="AC46" s="11">
        <f>'[1]main port inventory'!AB51</f>
        <v>97</v>
      </c>
      <c r="AD46" s="82">
        <f>'[1]main port inventory'!AC51</f>
        <v>0</v>
      </c>
      <c r="AE46" s="21">
        <f>'[1]main port inventory'!AD51</f>
        <v>7.4</v>
      </c>
      <c r="AF46" s="21">
        <f>'[1]main port inventory'!AE51</f>
        <v>0.8</v>
      </c>
      <c r="AG46" s="11">
        <f>'[1]main port inventory'!AF51</f>
        <v>29</v>
      </c>
      <c r="AH46" s="85">
        <f>'[1]main port inventory'!AG51</f>
        <v>110.2</v>
      </c>
      <c r="AI46" s="21">
        <f>'[1]main port inventory'!AH51</f>
        <v>0</v>
      </c>
      <c r="AJ46" s="21">
        <f>'[1]main port inventory'!AI51</f>
        <v>1.2</v>
      </c>
      <c r="AK46" s="21">
        <f>'[1]main port inventory'!AJ51</f>
        <v>0</v>
      </c>
      <c r="AL46" s="79">
        <f>'[1]main port inventory'!AK51</f>
        <v>25</v>
      </c>
      <c r="AM46" s="21">
        <f>'[1]main port inventory'!AL51</f>
        <v>0</v>
      </c>
      <c r="AN46" s="11">
        <f>'[1]main port inventory'!AM51</f>
        <v>20</v>
      </c>
      <c r="AO46" s="11">
        <f>'[1]main port inventory'!AN51</f>
        <v>310</v>
      </c>
      <c r="AP46" s="85">
        <f>'[1]main port inventory'!AO51</f>
        <v>42.8</v>
      </c>
      <c r="AQ46" s="11">
        <f>'[1]main port inventory'!AP51</f>
        <v>0</v>
      </c>
      <c r="AR46" s="82">
        <f>'[1]main port inventory'!AQ51</f>
        <v>188</v>
      </c>
      <c r="AS46" s="11">
        <f>'[1]main port inventory'!AR51</f>
        <v>109</v>
      </c>
      <c r="AT46" s="79">
        <f>'[1]main port inventory'!AS51</f>
        <v>4</v>
      </c>
      <c r="AU46" s="79">
        <f>'[1]main port inventory'!AT51</f>
        <v>1.5</v>
      </c>
      <c r="AV46" s="21">
        <f>'[1]main port inventory'!AU51</f>
        <v>0</v>
      </c>
      <c r="AW46" s="11">
        <f>'[1]main port inventory'!AV51</f>
        <v>5</v>
      </c>
      <c r="AX46" s="21">
        <f>'[1]main port inventory'!AW51</f>
        <v>0</v>
      </c>
      <c r="AY46" s="79">
        <f>'[1]main port inventory'!AX51</f>
        <v>330</v>
      </c>
      <c r="AZ46" s="76">
        <f t="shared" si="3"/>
        <v>10878.08</v>
      </c>
      <c r="BA46" s="76">
        <f t="shared" si="4"/>
        <v>802.8</v>
      </c>
      <c r="BB46" s="76">
        <f t="shared" si="5"/>
        <v>3358</v>
      </c>
      <c r="BC46" s="76">
        <f t="shared" si="6"/>
        <v>2993.5</v>
      </c>
      <c r="BD46" s="76">
        <f t="shared" si="7"/>
        <v>2731.1800000000003</v>
      </c>
      <c r="BE46" s="76">
        <f t="shared" si="8"/>
        <v>992.59999999999991</v>
      </c>
      <c r="BF46" s="21">
        <f>'[1]IO InvShip'!$L45</f>
        <v>5991.27</v>
      </c>
      <c r="BG46" s="21">
        <f>'[1]IO InvShip'!$O45</f>
        <v>2386.4</v>
      </c>
      <c r="BH46" s="107">
        <f t="shared" si="9"/>
        <v>0.22085515090898394</v>
      </c>
      <c r="BI46" s="107">
        <f t="shared" si="10"/>
        <v>8.2706690886627063E-2</v>
      </c>
      <c r="BJ46" s="107">
        <f t="shared" si="11"/>
        <v>7.1851834147202448E-2</v>
      </c>
      <c r="BK46" s="107">
        <f t="shared" si="12"/>
        <v>0.6245863240571865</v>
      </c>
      <c r="BL46" s="21">
        <f t="shared" si="13"/>
        <v>6794.3</v>
      </c>
      <c r="BM46" s="253">
        <f>VLOOKUP(B46,'removals&amp;BFF'!A:C,3,FALSE)</f>
        <v>93.08</v>
      </c>
      <c r="BN46" s="21">
        <f t="shared" si="14"/>
        <v>11686.807047700902</v>
      </c>
      <c r="BO46" s="21">
        <f>VLOOKUP(B46,removals!B:AR,43,FALSE)</f>
        <v>315.97999999999996</v>
      </c>
      <c r="BP46" s="253">
        <f t="shared" si="15"/>
        <v>34.426482688777774</v>
      </c>
      <c r="BQ46" s="21"/>
      <c r="BR46" s="20">
        <f t="shared" si="43"/>
        <v>44057</v>
      </c>
      <c r="BS46" s="55">
        <v>33</v>
      </c>
      <c r="BT46" s="64" t="e">
        <f t="shared" si="100"/>
        <v>#N/A</v>
      </c>
      <c r="BU46" s="64">
        <f t="shared" si="100"/>
        <v>136.35</v>
      </c>
      <c r="BV46" s="64">
        <f t="shared" si="100"/>
        <v>151.45930000000001</v>
      </c>
      <c r="BW46" s="64">
        <f t="shared" si="100"/>
        <v>116.0124</v>
      </c>
      <c r="BX46" s="64">
        <f t="shared" si="100"/>
        <v>113.23049999999999</v>
      </c>
      <c r="BY46" s="64" t="e">
        <f t="shared" si="100"/>
        <v>#N/A</v>
      </c>
      <c r="CA46" s="186">
        <f t="shared" si="23"/>
        <v>33</v>
      </c>
      <c r="CB46" s="187" t="e">
        <f>BT46/removals!BE45</f>
        <v>#N/A</v>
      </c>
      <c r="CC46" s="187">
        <f>BU46/removals!BF45</f>
        <v>6.5180603093867697</v>
      </c>
      <c r="CD46" s="187">
        <f>BV46/removals!BG45</f>
        <v>7.942530965840561</v>
      </c>
      <c r="CE46" s="187">
        <f>BW46/removals!BH45</f>
        <v>6.5082269782053777</v>
      </c>
      <c r="CF46" s="187">
        <f>BX46/removals!BI45</f>
        <v>4.9223375674900227</v>
      </c>
      <c r="CG46" s="187" t="e">
        <f>BY46/removals!BJ45</f>
        <v>#N/A</v>
      </c>
      <c r="CI46" s="55">
        <v>33</v>
      </c>
      <c r="CJ46" s="64" t="e">
        <f t="shared" si="85"/>
        <v>#N/A</v>
      </c>
      <c r="CK46" s="64">
        <f t="shared" si="85"/>
        <v>8.73</v>
      </c>
      <c r="CL46" s="64">
        <f t="shared" si="70"/>
        <v>8.7100000000000009</v>
      </c>
      <c r="CM46" s="64">
        <f t="shared" si="49"/>
        <v>8.4949999999999992</v>
      </c>
      <c r="CN46" s="64">
        <f t="shared" si="49"/>
        <v>7.2344999999999997</v>
      </c>
      <c r="CO46" s="64" t="e">
        <f t="shared" si="49"/>
        <v>#N/A</v>
      </c>
      <c r="CP46" s="55">
        <v>33</v>
      </c>
      <c r="CQ46" s="64" t="e">
        <f t="shared" si="86"/>
        <v>#N/A</v>
      </c>
      <c r="CR46" s="64">
        <f t="shared" si="86"/>
        <v>45.43</v>
      </c>
      <c r="CS46" s="64">
        <f t="shared" si="71"/>
        <v>48.078000000000003</v>
      </c>
      <c r="CT46" s="64">
        <f t="shared" si="51"/>
        <v>37</v>
      </c>
      <c r="CU46" s="64">
        <f t="shared" si="51"/>
        <v>37.1</v>
      </c>
      <c r="CV46" s="64" t="e">
        <f t="shared" si="51"/>
        <v>#N/A</v>
      </c>
      <c r="CW46" s="55">
        <v>33</v>
      </c>
      <c r="CX46" s="64" t="e">
        <f t="shared" si="87"/>
        <v>#N/A</v>
      </c>
      <c r="CY46" s="64">
        <f t="shared" si="87"/>
        <v>42.085000000000001</v>
      </c>
      <c r="CZ46" s="64">
        <f t="shared" si="72"/>
        <v>48.725000000000001</v>
      </c>
      <c r="DA46" s="64">
        <f t="shared" si="53"/>
        <v>33.005000000000003</v>
      </c>
      <c r="DB46" s="64">
        <f t="shared" si="53"/>
        <v>31.678000000000001</v>
      </c>
      <c r="DC46" s="64" t="e">
        <f t="shared" si="53"/>
        <v>#N/A</v>
      </c>
      <c r="DD46" s="55">
        <v>33</v>
      </c>
      <c r="DE46" s="64" t="e">
        <f t="shared" si="88"/>
        <v>#N/A</v>
      </c>
      <c r="DF46" s="64">
        <f t="shared" si="88"/>
        <v>30.131700000000002</v>
      </c>
      <c r="DG46" s="64">
        <f t="shared" si="73"/>
        <v>33.4193</v>
      </c>
      <c r="DH46" s="64">
        <f t="shared" si="55"/>
        <v>28.657399999999999</v>
      </c>
      <c r="DI46" s="64">
        <f t="shared" si="55"/>
        <v>27.655000000000001</v>
      </c>
      <c r="DJ46" s="64" t="e">
        <f t="shared" si="55"/>
        <v>#N/A</v>
      </c>
      <c r="DK46" s="55">
        <v>33</v>
      </c>
      <c r="DL46" s="64" t="e">
        <f t="shared" si="89"/>
        <v>#N/A</v>
      </c>
      <c r="DM46" s="64">
        <f t="shared" si="89"/>
        <v>9.9760000000000009</v>
      </c>
      <c r="DN46" s="64">
        <f t="shared" si="74"/>
        <v>12.527000000000001</v>
      </c>
      <c r="DO46" s="64">
        <f t="shared" si="57"/>
        <v>8.8550000000000004</v>
      </c>
      <c r="DP46" s="64">
        <f t="shared" si="57"/>
        <v>9.5629999999999988</v>
      </c>
      <c r="DQ46" s="64" t="e">
        <f t="shared" si="57"/>
        <v>#N/A</v>
      </c>
      <c r="DR46" s="55">
        <v>33</v>
      </c>
      <c r="DS46" s="64" t="e">
        <f t="shared" si="90"/>
        <v>#N/A</v>
      </c>
      <c r="DT46" s="64">
        <f t="shared" si="90"/>
        <v>1.63</v>
      </c>
      <c r="DU46" s="64">
        <f t="shared" si="75"/>
        <v>1.9308000000000001</v>
      </c>
      <c r="DV46" s="64">
        <f t="shared" si="91"/>
        <v>4.5822000000000003</v>
      </c>
      <c r="DW46" s="64">
        <f t="shared" si="91"/>
        <v>11.022600000000001</v>
      </c>
      <c r="DX46" s="64" t="e">
        <f t="shared" si="91"/>
        <v>#N/A</v>
      </c>
      <c r="DZ46" s="55">
        <v>33</v>
      </c>
      <c r="EA46" s="108" t="e">
        <f t="shared" si="92"/>
        <v>#N/A</v>
      </c>
      <c r="EB46" s="108">
        <f t="shared" si="92"/>
        <v>0.10524385771910524</v>
      </c>
      <c r="EC46" s="108">
        <f t="shared" si="76"/>
        <v>0.13732336013701368</v>
      </c>
      <c r="ED46" s="108">
        <f t="shared" si="93"/>
        <v>0.15532822353472561</v>
      </c>
      <c r="EE46" s="108">
        <f t="shared" si="93"/>
        <v>0.22411541060050078</v>
      </c>
      <c r="EG46" s="55">
        <v>33</v>
      </c>
      <c r="EH46" s="108" t="e">
        <f t="shared" si="94"/>
        <v>#N/A</v>
      </c>
      <c r="EI46" s="108">
        <f t="shared" si="94"/>
        <v>1.1954528786211954E-2</v>
      </c>
      <c r="EJ46" s="108">
        <f t="shared" si="77"/>
        <v>1.2747979160077989E-2</v>
      </c>
      <c r="EK46" s="108">
        <f t="shared" si="95"/>
        <v>3.9497501991166466E-2</v>
      </c>
      <c r="EL46" s="108">
        <f t="shared" si="95"/>
        <v>9.7346562984354928E-2</v>
      </c>
      <c r="EN46" s="55">
        <v>33</v>
      </c>
      <c r="EO46" s="108" t="e">
        <f t="shared" si="96"/>
        <v>#N/A</v>
      </c>
      <c r="EP46" s="108">
        <f t="shared" si="96"/>
        <v>6.8206820682068209E-2</v>
      </c>
      <c r="EQ46" s="108">
        <f t="shared" si="78"/>
        <v>5.3883782639956739E-2</v>
      </c>
      <c r="ER46" s="108">
        <f t="shared" si="97"/>
        <v>8.9362861211387756E-2</v>
      </c>
      <c r="ES46" s="108">
        <f t="shared" si="97"/>
        <v>8.814851122268294E-2</v>
      </c>
      <c r="EV46" s="55">
        <v>33</v>
      </c>
      <c r="EW46" s="108" t="e">
        <f t="shared" si="101"/>
        <v>#N/A</v>
      </c>
      <c r="EX46" s="108">
        <f t="shared" si="101"/>
        <v>0.8145947928126146</v>
      </c>
      <c r="EY46" s="108">
        <f t="shared" si="101"/>
        <v>0.79604487806295154</v>
      </c>
      <c r="EZ46" s="108">
        <f t="shared" si="101"/>
        <v>0.71581141326272013</v>
      </c>
      <c r="FA46" s="108">
        <f t="shared" si="101"/>
        <v>0.5903895151924613</v>
      </c>
      <c r="FD46" s="55">
        <v>33</v>
      </c>
      <c r="FE46" s="65" t="e">
        <f t="shared" si="98"/>
        <v>#N/A</v>
      </c>
      <c r="FF46" s="65">
        <f t="shared" si="98"/>
        <v>111.07</v>
      </c>
      <c r="FG46" s="65">
        <f t="shared" si="79"/>
        <v>120.5684</v>
      </c>
      <c r="FH46" s="65">
        <f t="shared" si="99"/>
        <v>83.043000000000006</v>
      </c>
      <c r="FI46" s="65">
        <f t="shared" si="99"/>
        <v>66.850099999999998</v>
      </c>
      <c r="FJ46" s="65" t="e">
        <f t="shared" si="99"/>
        <v>#N/A</v>
      </c>
      <c r="FL46" s="55">
        <v>33</v>
      </c>
      <c r="FM46" s="65" t="e">
        <f t="shared" si="45"/>
        <v>#N/A</v>
      </c>
      <c r="FN46" s="65">
        <f t="shared" si="58"/>
        <v>14.35</v>
      </c>
      <c r="FO46" s="65">
        <f t="shared" si="80"/>
        <v>20.7989</v>
      </c>
      <c r="FP46" s="65">
        <f t="shared" si="59"/>
        <v>18.02</v>
      </c>
      <c r="FQ46" s="65">
        <f t="shared" si="46"/>
        <v>25.3767</v>
      </c>
      <c r="FR46" s="65" t="e">
        <f t="shared" si="46"/>
        <v>#N/A</v>
      </c>
      <c r="FT46" s="55">
        <v>33</v>
      </c>
      <c r="FU46" s="57" t="e">
        <f t="shared" si="39"/>
        <v>#N/A</v>
      </c>
      <c r="FV46" s="57" t="e">
        <f t="shared" si="39"/>
        <v>#N/A</v>
      </c>
      <c r="FW46" s="57">
        <f t="shared" si="39"/>
        <v>181.68907615211748</v>
      </c>
      <c r="FX46" s="57">
        <f t="shared" si="39"/>
        <v>131.63780778395554</v>
      </c>
      <c r="FY46" s="57">
        <f t="shared" si="39"/>
        <v>118.98959646910467</v>
      </c>
      <c r="FZ46" s="57" t="e">
        <f t="shared" si="40"/>
        <v>#N/A</v>
      </c>
      <c r="GB46" s="55">
        <v>33</v>
      </c>
      <c r="GC46" s="57" t="e">
        <f t="shared" si="41"/>
        <v>#N/A</v>
      </c>
      <c r="GD46" s="57">
        <f t="shared" si="41"/>
        <v>45.626422165707396</v>
      </c>
      <c r="GE46" s="57">
        <f t="shared" si="41"/>
        <v>55.597716760883927</v>
      </c>
      <c r="GF46" s="57">
        <f t="shared" si="41"/>
        <v>45.55758884743765</v>
      </c>
      <c r="GG46" s="57">
        <f t="shared" si="41"/>
        <v>34.456362972430163</v>
      </c>
      <c r="GH46" s="57" t="e">
        <f t="shared" si="47"/>
        <v>#N/A</v>
      </c>
      <c r="GJ46" s="55">
        <v>33</v>
      </c>
      <c r="GK46" s="57" t="e">
        <f t="shared" si="42"/>
        <v>#N/A</v>
      </c>
      <c r="GL46" s="57">
        <f t="shared" si="42"/>
        <v>9.3000000000000007</v>
      </c>
      <c r="GM46" s="57">
        <f t="shared" si="42"/>
        <v>8.1612000000000009</v>
      </c>
      <c r="GN46" s="57">
        <f t="shared" si="42"/>
        <v>10.3672</v>
      </c>
      <c r="GO46" s="57">
        <f t="shared" si="42"/>
        <v>9.9810999999999996</v>
      </c>
      <c r="GP46" s="57" t="e">
        <f t="shared" si="44"/>
        <v>#N/A</v>
      </c>
    </row>
    <row r="47" spans="1:198">
      <c r="A47" s="56" t="str">
        <f t="shared" si="2"/>
        <v>202027</v>
      </c>
      <c r="B47" s="20">
        <f>'[1]main port inventory'!A52</f>
        <v>44015</v>
      </c>
      <c r="C47" s="21">
        <f>'[1]main port inventory'!B52</f>
        <v>10808.75</v>
      </c>
      <c r="D47" s="21">
        <f>'[1]main port inventory'!C53</f>
        <v>2277.66</v>
      </c>
      <c r="E47" s="21">
        <f>'[1]main port inventory'!D52</f>
        <v>893.28</v>
      </c>
      <c r="F47" s="21">
        <f>'[1]main port inventory'!E52</f>
        <v>738.68</v>
      </c>
      <c r="G47" s="79">
        <f>'[1]main port inventory'!F52</f>
        <v>1080</v>
      </c>
      <c r="H47" s="79">
        <f>'[1]main port inventory'!G52</f>
        <v>1042</v>
      </c>
      <c r="I47" s="82">
        <f>'[1]main port inventory'!H52</f>
        <v>1312</v>
      </c>
      <c r="J47" s="82">
        <f>'[1]main port inventory'!I52</f>
        <v>1099</v>
      </c>
      <c r="K47" s="11">
        <f>'[1]main port inventory'!J52</f>
        <v>645</v>
      </c>
      <c r="L47" s="82">
        <f>'[1]main port inventory'!K52</f>
        <v>754</v>
      </c>
      <c r="M47" s="79">
        <f>'[1]main port inventory'!L52</f>
        <v>340</v>
      </c>
      <c r="N47" s="21">
        <f>'[1]main port inventory'!M52</f>
        <v>438</v>
      </c>
      <c r="O47" s="11">
        <f>'[1]main port inventory'!N52</f>
        <v>243.75</v>
      </c>
      <c r="P47" s="85">
        <f>'[1]main port inventory'!O52</f>
        <v>370</v>
      </c>
      <c r="Q47" s="79">
        <f>'[1]main port inventory'!P52</f>
        <v>69</v>
      </c>
      <c r="R47" s="11">
        <f>'[1]main port inventory'!Q52</f>
        <v>435</v>
      </c>
      <c r="S47" s="85">
        <f>'[1]main port inventory'!R52</f>
        <v>287</v>
      </c>
      <c r="T47" s="11">
        <f>'[1]main port inventory'!S52</f>
        <v>245</v>
      </c>
      <c r="U47" s="11">
        <f>'[1]main port inventory'!T52</f>
        <v>0</v>
      </c>
      <c r="V47" s="11">
        <f>'[1]main port inventory'!U52</f>
        <v>88</v>
      </c>
      <c r="W47" s="21">
        <f>'[1]main port inventory'!V52</f>
        <v>270</v>
      </c>
      <c r="X47" s="11">
        <f>'[1]main port inventory'!W52</f>
        <v>0</v>
      </c>
      <c r="Y47" s="11">
        <f>'[1]main port inventory'!X52</f>
        <v>13.4</v>
      </c>
      <c r="Z47" s="11">
        <f>'[1]main port inventory'!Y52</f>
        <v>493</v>
      </c>
      <c r="AA47" s="21">
        <f>'[1]main port inventory'!Z52</f>
        <v>34.200000000000003</v>
      </c>
      <c r="AB47" s="21">
        <f>'[1]main port inventory'!AA52</f>
        <v>236</v>
      </c>
      <c r="AC47" s="11">
        <f>'[1]main port inventory'!AB52</f>
        <v>92</v>
      </c>
      <c r="AD47" s="82">
        <f>'[1]main port inventory'!AC52</f>
        <v>0</v>
      </c>
      <c r="AE47" s="21">
        <f>'[1]main port inventory'!AD52</f>
        <v>5.7</v>
      </c>
      <c r="AF47" s="21">
        <f>'[1]main port inventory'!AE52</f>
        <v>0.8</v>
      </c>
      <c r="AG47" s="11">
        <f>'[1]main port inventory'!AF52</f>
        <v>30</v>
      </c>
      <c r="AH47" s="85">
        <f>'[1]main port inventory'!AG52</f>
        <v>115.7</v>
      </c>
      <c r="AI47" s="21">
        <f>'[1]main port inventory'!AH52</f>
        <v>0</v>
      </c>
      <c r="AJ47" s="21">
        <f>'[1]main port inventory'!AI52</f>
        <v>1.2</v>
      </c>
      <c r="AK47" s="21">
        <f>'[1]main port inventory'!AJ52</f>
        <v>0</v>
      </c>
      <c r="AL47" s="79">
        <f>'[1]main port inventory'!AK52</f>
        <v>25</v>
      </c>
      <c r="AM47" s="21">
        <f>'[1]main port inventory'!AL52</f>
        <v>0</v>
      </c>
      <c r="AN47" s="11">
        <f>'[1]main port inventory'!AM52</f>
        <v>20</v>
      </c>
      <c r="AO47" s="11">
        <f>'[1]main port inventory'!AN52</f>
        <v>310</v>
      </c>
      <c r="AP47" s="85">
        <f>'[1]main port inventory'!AO52</f>
        <v>21</v>
      </c>
      <c r="AQ47" s="11">
        <f>'[1]main port inventory'!AP52</f>
        <v>0</v>
      </c>
      <c r="AR47" s="82">
        <f>'[1]main port inventory'!AQ52</f>
        <v>220</v>
      </c>
      <c r="AS47" s="11">
        <f>'[1]main port inventory'!AR52</f>
        <v>88</v>
      </c>
      <c r="AT47" s="79">
        <f>'[1]main port inventory'!AS52</f>
        <v>6.5</v>
      </c>
      <c r="AU47" s="79">
        <f>'[1]main port inventory'!AT52</f>
        <v>1.5</v>
      </c>
      <c r="AV47" s="21">
        <f>'[1]main port inventory'!AU52</f>
        <v>0</v>
      </c>
      <c r="AW47" s="11">
        <f>'[1]main port inventory'!AV52</f>
        <v>5</v>
      </c>
      <c r="AX47" s="21">
        <f>'[1]main port inventory'!AW52</f>
        <v>0</v>
      </c>
      <c r="AY47" s="79">
        <f>'[1]main port inventory'!AX52</f>
        <v>372</v>
      </c>
      <c r="AZ47" s="76">
        <f t="shared" si="3"/>
        <v>10808.75</v>
      </c>
      <c r="BA47" s="76">
        <f t="shared" si="4"/>
        <v>793.7</v>
      </c>
      <c r="BB47" s="76">
        <f t="shared" si="5"/>
        <v>3385</v>
      </c>
      <c r="BC47" s="76">
        <f t="shared" si="6"/>
        <v>2936</v>
      </c>
      <c r="BD47" s="76">
        <f t="shared" si="7"/>
        <v>2708.15</v>
      </c>
      <c r="BE47" s="76">
        <f t="shared" si="8"/>
        <v>985.90000000000009</v>
      </c>
      <c r="BF47" s="21">
        <f>'[1]IO InvShip'!$L46</f>
        <v>6149.1</v>
      </c>
      <c r="BG47" s="21">
        <f>'[1]IO InvShip'!$O46</f>
        <v>2242.1</v>
      </c>
      <c r="BH47" s="107">
        <f t="shared" si="9"/>
        <v>0.2107237192089742</v>
      </c>
      <c r="BI47" s="107">
        <f t="shared" si="10"/>
        <v>8.2644154041864232E-2</v>
      </c>
      <c r="BJ47" s="107">
        <f t="shared" si="11"/>
        <v>6.834092748930265E-2</v>
      </c>
      <c r="BK47" s="107">
        <f t="shared" si="12"/>
        <v>0.63829119925985889</v>
      </c>
      <c r="BL47" s="21">
        <f t="shared" si="13"/>
        <v>6899.13</v>
      </c>
      <c r="BM47" s="253">
        <f>VLOOKUP(B47,'removals&amp;BFF'!A:C,3,FALSE)</f>
        <v>93.35</v>
      </c>
      <c r="BN47" s="21">
        <f t="shared" si="14"/>
        <v>11578.735940010714</v>
      </c>
      <c r="BO47" s="21">
        <f>VLOOKUP(B47,removals!B:AR,43,FALSE)</f>
        <v>315.38000000000005</v>
      </c>
      <c r="BP47" s="253">
        <f t="shared" si="15"/>
        <v>34.272147885090995</v>
      </c>
      <c r="BQ47" s="21"/>
      <c r="BR47" s="20">
        <f t="shared" si="43"/>
        <v>44064</v>
      </c>
      <c r="BS47" s="55">
        <v>34</v>
      </c>
      <c r="BT47" s="64" t="e">
        <f t="shared" si="100"/>
        <v>#N/A</v>
      </c>
      <c r="BU47" s="64">
        <f t="shared" si="100"/>
        <v>134.72999999999999</v>
      </c>
      <c r="BV47" s="64">
        <f t="shared" si="100"/>
        <v>149.6191</v>
      </c>
      <c r="BW47" s="64">
        <f t="shared" si="100"/>
        <v>119.8433</v>
      </c>
      <c r="BX47" s="64">
        <f t="shared" si="100"/>
        <v>112.41719999999999</v>
      </c>
      <c r="BY47" s="64" t="e">
        <f t="shared" si="100"/>
        <v>#N/A</v>
      </c>
      <c r="CA47" s="186">
        <f t="shared" si="23"/>
        <v>34</v>
      </c>
      <c r="CB47" s="187" t="e">
        <f>BT47/removals!BE46</f>
        <v>#N/A</v>
      </c>
      <c r="CC47" s="187">
        <f>BU47/removals!BF46</f>
        <v>6.4242799923707796</v>
      </c>
      <c r="CD47" s="187">
        <f>BV47/removals!BG46</f>
        <v>8.1276740219245376</v>
      </c>
      <c r="CE47" s="187">
        <f>BW47/removals!BH46</f>
        <v>5.549585552211159</v>
      </c>
      <c r="CF47" s="187">
        <f>BX47/removals!BI46</f>
        <v>4.9057917888563036</v>
      </c>
      <c r="CG47" s="187" t="e">
        <f>BY47/removals!BJ46</f>
        <v>#N/A</v>
      </c>
      <c r="CI47" s="55">
        <v>34</v>
      </c>
      <c r="CJ47" s="64" t="e">
        <f t="shared" si="85"/>
        <v>#N/A</v>
      </c>
      <c r="CK47" s="64">
        <f t="shared" si="85"/>
        <v>8.64</v>
      </c>
      <c r="CL47" s="64">
        <f t="shared" si="70"/>
        <v>8.77</v>
      </c>
      <c r="CM47" s="64">
        <f t="shared" si="49"/>
        <v>8.42</v>
      </c>
      <c r="CN47" s="64">
        <f t="shared" si="49"/>
        <v>7.1612</v>
      </c>
      <c r="CO47" s="64" t="e">
        <f t="shared" si="49"/>
        <v>#N/A</v>
      </c>
      <c r="CP47" s="55">
        <v>34</v>
      </c>
      <c r="CQ47" s="64" t="e">
        <f t="shared" si="86"/>
        <v>#N/A</v>
      </c>
      <c r="CR47" s="64">
        <f t="shared" si="86"/>
        <v>43.92</v>
      </c>
      <c r="CS47" s="64">
        <f t="shared" si="71"/>
        <v>48.138000000000005</v>
      </c>
      <c r="CT47" s="64">
        <f t="shared" si="51"/>
        <v>38.68</v>
      </c>
      <c r="CU47" s="64">
        <f t="shared" si="51"/>
        <v>36.799999999999997</v>
      </c>
      <c r="CV47" s="64" t="e">
        <f t="shared" si="51"/>
        <v>#N/A</v>
      </c>
      <c r="CW47" s="55">
        <v>34</v>
      </c>
      <c r="CX47" s="64" t="e">
        <f t="shared" si="87"/>
        <v>#N/A</v>
      </c>
      <c r="CY47" s="64">
        <f t="shared" si="87"/>
        <v>42.097999999999999</v>
      </c>
      <c r="CZ47" s="64">
        <f t="shared" si="72"/>
        <v>47.703000000000003</v>
      </c>
      <c r="DA47" s="64">
        <f t="shared" si="53"/>
        <v>34.204999999999998</v>
      </c>
      <c r="DB47" s="64">
        <f t="shared" si="53"/>
        <v>31.925000000000001</v>
      </c>
      <c r="DC47" s="64" t="e">
        <f t="shared" si="53"/>
        <v>#N/A</v>
      </c>
      <c r="DD47" s="55">
        <v>34</v>
      </c>
      <c r="DE47" s="64" t="e">
        <f t="shared" si="88"/>
        <v>#N/A</v>
      </c>
      <c r="DF47" s="64">
        <f t="shared" si="88"/>
        <v>30.539899999999999</v>
      </c>
      <c r="DG47" s="64">
        <f t="shared" si="73"/>
        <v>32.542099999999998</v>
      </c>
      <c r="DH47" s="64">
        <f t="shared" si="55"/>
        <v>29.234300000000005</v>
      </c>
      <c r="DI47" s="64">
        <f t="shared" si="55"/>
        <v>26.838000000000001</v>
      </c>
      <c r="DJ47" s="64" t="e">
        <f t="shared" si="55"/>
        <v>#N/A</v>
      </c>
      <c r="DK47" s="55">
        <v>34</v>
      </c>
      <c r="DL47" s="64" t="e">
        <f t="shared" si="89"/>
        <v>#N/A</v>
      </c>
      <c r="DM47" s="64">
        <f t="shared" si="89"/>
        <v>9.5359999999999996</v>
      </c>
      <c r="DN47" s="64">
        <f t="shared" si="74"/>
        <v>12.465999999999999</v>
      </c>
      <c r="DO47" s="64">
        <f t="shared" si="57"/>
        <v>9.3040000000000003</v>
      </c>
      <c r="DP47" s="64">
        <f t="shared" si="57"/>
        <v>9.6930000000000014</v>
      </c>
      <c r="DQ47" s="64" t="e">
        <f t="shared" si="57"/>
        <v>#N/A</v>
      </c>
      <c r="DR47" s="55">
        <v>34</v>
      </c>
      <c r="DS47" s="64" t="e">
        <f t="shared" si="90"/>
        <v>#N/A</v>
      </c>
      <c r="DT47" s="64">
        <f t="shared" si="90"/>
        <v>1.49</v>
      </c>
      <c r="DU47" s="64">
        <f t="shared" si="75"/>
        <v>2.0316999999999998</v>
      </c>
      <c r="DV47" s="64">
        <f t="shared" si="91"/>
        <v>4.9931000000000001</v>
      </c>
      <c r="DW47" s="64">
        <f t="shared" si="91"/>
        <v>10.675699999999999</v>
      </c>
      <c r="DX47" s="64" t="e">
        <f t="shared" si="91"/>
        <v>#N/A</v>
      </c>
      <c r="DZ47" s="55">
        <v>34</v>
      </c>
      <c r="EA47" s="108" t="e">
        <f t="shared" si="92"/>
        <v>#N/A</v>
      </c>
      <c r="EB47" s="108">
        <f t="shared" si="92"/>
        <v>0.10205596377941067</v>
      </c>
      <c r="EC47" s="108">
        <f t="shared" si="76"/>
        <v>0.13588104727270783</v>
      </c>
      <c r="ED47" s="108">
        <f t="shared" si="93"/>
        <v>0.15260677901893557</v>
      </c>
      <c r="EE47" s="108">
        <f t="shared" si="93"/>
        <v>0.22894094497994971</v>
      </c>
      <c r="EG47" s="55">
        <v>34</v>
      </c>
      <c r="EH47" s="108" t="e">
        <f t="shared" si="94"/>
        <v>#N/A</v>
      </c>
      <c r="EI47" s="108">
        <f t="shared" si="94"/>
        <v>1.1059155347732502E-2</v>
      </c>
      <c r="EJ47" s="108">
        <f t="shared" si="77"/>
        <v>1.3579148651475647E-2</v>
      </c>
      <c r="EK47" s="108">
        <f t="shared" si="95"/>
        <v>4.1663572348224723E-2</v>
      </c>
      <c r="EL47" s="108">
        <f t="shared" si="95"/>
        <v>9.4965005355052423E-2</v>
      </c>
      <c r="EN47" s="55">
        <v>34</v>
      </c>
      <c r="EO47" s="108" t="e">
        <f t="shared" si="96"/>
        <v>#N/A</v>
      </c>
      <c r="EP47" s="108">
        <f t="shared" si="96"/>
        <v>7.036294811845914E-2</v>
      </c>
      <c r="EQ47" s="108">
        <f t="shared" si="78"/>
        <v>5.2998581063513954E-2</v>
      </c>
      <c r="ER47" s="108">
        <f t="shared" si="97"/>
        <v>8.8594022360866234E-2</v>
      </c>
      <c r="ES47" s="108">
        <f t="shared" si="97"/>
        <v>9.2292816401760583E-2</v>
      </c>
      <c r="EV47" s="55">
        <v>34</v>
      </c>
      <c r="EW47" s="108" t="e">
        <f t="shared" si="101"/>
        <v>#N/A</v>
      </c>
      <c r="EX47" s="108">
        <f t="shared" si="101"/>
        <v>0.81652193275439766</v>
      </c>
      <c r="EY47" s="108">
        <f t="shared" si="101"/>
        <v>0.79754122301230257</v>
      </c>
      <c r="EZ47" s="108">
        <f t="shared" si="101"/>
        <v>0.71713562627197347</v>
      </c>
      <c r="FA47" s="108">
        <f t="shared" si="101"/>
        <v>0.5838012332632373</v>
      </c>
      <c r="FD47" s="55">
        <v>34</v>
      </c>
      <c r="FE47" s="65" t="e">
        <f t="shared" si="98"/>
        <v>#N/A</v>
      </c>
      <c r="FF47" s="65">
        <f t="shared" si="98"/>
        <v>110.01</v>
      </c>
      <c r="FG47" s="65">
        <f t="shared" si="79"/>
        <v>119.32739999999998</v>
      </c>
      <c r="FH47" s="65">
        <f t="shared" si="99"/>
        <v>85.943900000000014</v>
      </c>
      <c r="FI47" s="65">
        <f t="shared" si="99"/>
        <v>65.629300000000001</v>
      </c>
      <c r="FJ47" s="65" t="e">
        <f t="shared" si="99"/>
        <v>#N/A</v>
      </c>
      <c r="FL47" s="55">
        <v>34</v>
      </c>
      <c r="FM47" s="65" t="e">
        <f t="shared" si="45"/>
        <v>#N/A</v>
      </c>
      <c r="FN47" s="65">
        <f t="shared" si="58"/>
        <v>13.75</v>
      </c>
      <c r="FO47" s="65">
        <f t="shared" si="80"/>
        <v>20.330400000000001</v>
      </c>
      <c r="FP47" s="65">
        <f t="shared" si="59"/>
        <v>18.288900000000002</v>
      </c>
      <c r="FQ47" s="65">
        <f t="shared" si="46"/>
        <v>25.736900000000002</v>
      </c>
      <c r="FR47" s="65" t="e">
        <f t="shared" si="46"/>
        <v>#N/A</v>
      </c>
      <c r="FT47" s="55">
        <v>34</v>
      </c>
      <c r="FU47" s="57" t="e">
        <f t="shared" si="39"/>
        <v>#N/A</v>
      </c>
      <c r="FV47" s="57" t="e">
        <f t="shared" si="39"/>
        <v>#N/A</v>
      </c>
      <c r="FW47" s="57">
        <f t="shared" si="39"/>
        <v>179.30038743922898</v>
      </c>
      <c r="FX47" s="57">
        <f t="shared" si="39"/>
        <v>136.26299033541784</v>
      </c>
      <c r="FY47" s="57">
        <f t="shared" si="39"/>
        <v>118.58354430379747</v>
      </c>
      <c r="FZ47" s="57" t="e">
        <f t="shared" si="40"/>
        <v>#N/A</v>
      </c>
      <c r="GB47" s="55">
        <v>34</v>
      </c>
      <c r="GC47" s="57" t="e">
        <f t="shared" si="41"/>
        <v>#N/A</v>
      </c>
      <c r="GD47" s="57">
        <f t="shared" si="41"/>
        <v>44.969959946595466</v>
      </c>
      <c r="GE47" s="57">
        <f t="shared" si="41"/>
        <v>56.893718153471767</v>
      </c>
      <c r="GF47" s="57">
        <f t="shared" si="41"/>
        <v>38.847098865478117</v>
      </c>
      <c r="GG47" s="57">
        <f t="shared" si="41"/>
        <v>34.340542521994124</v>
      </c>
      <c r="GH47" s="57" t="e">
        <f t="shared" si="47"/>
        <v>#N/A</v>
      </c>
      <c r="GJ47" s="55">
        <v>34</v>
      </c>
      <c r="GK47" s="57" t="e">
        <f t="shared" si="42"/>
        <v>#N/A</v>
      </c>
      <c r="GL47" s="57">
        <f t="shared" si="42"/>
        <v>9.48</v>
      </c>
      <c r="GM47" s="57">
        <f t="shared" si="42"/>
        <v>7.9296000000000006</v>
      </c>
      <c r="GN47" s="57">
        <f t="shared" si="42"/>
        <v>10.6174</v>
      </c>
      <c r="GO47" s="57">
        <f t="shared" si="42"/>
        <v>10.375299999999999</v>
      </c>
      <c r="GP47" s="57" t="e">
        <f t="shared" si="44"/>
        <v>#N/A</v>
      </c>
    </row>
    <row r="48" spans="1:198">
      <c r="A48" s="56" t="str">
        <f t="shared" si="2"/>
        <v>202026</v>
      </c>
      <c r="B48" s="20">
        <f>'[1]main port inventory'!A53</f>
        <v>44008</v>
      </c>
      <c r="C48" s="21">
        <f>'[1]main port inventory'!B53</f>
        <v>10781.1</v>
      </c>
      <c r="D48" s="21">
        <f>'[1]main port inventory'!C54</f>
        <v>2213.8200000000002</v>
      </c>
      <c r="E48" s="21">
        <f>'[1]main port inventory'!D53</f>
        <v>841.75</v>
      </c>
      <c r="F48" s="21">
        <f>'[1]main port inventory'!E53</f>
        <v>745.46</v>
      </c>
      <c r="G48" s="79">
        <f>'[1]main port inventory'!F53</f>
        <v>1050</v>
      </c>
      <c r="H48" s="79">
        <f>'[1]main port inventory'!G53</f>
        <v>1044</v>
      </c>
      <c r="I48" s="82">
        <f>'[1]main port inventory'!H53</f>
        <v>1294</v>
      </c>
      <c r="J48" s="82">
        <f>'[1]main port inventory'!I53</f>
        <v>1176</v>
      </c>
      <c r="K48" s="11">
        <f>'[1]main port inventory'!J53</f>
        <v>675</v>
      </c>
      <c r="L48" s="82">
        <f>'[1]main port inventory'!K53</f>
        <v>743</v>
      </c>
      <c r="M48" s="79">
        <f>'[1]main port inventory'!L53</f>
        <v>354</v>
      </c>
      <c r="N48" s="21">
        <f>'[1]main port inventory'!M53</f>
        <v>427</v>
      </c>
      <c r="O48" s="11">
        <f>'[1]main port inventory'!N53</f>
        <v>227.9</v>
      </c>
      <c r="P48" s="85">
        <f>'[1]main port inventory'!O53</f>
        <v>350</v>
      </c>
      <c r="Q48" s="79">
        <f>'[1]main port inventory'!P53</f>
        <v>79</v>
      </c>
      <c r="R48" s="11">
        <f>'[1]main port inventory'!Q53</f>
        <v>428</v>
      </c>
      <c r="S48" s="85">
        <f>'[1]main port inventory'!R53</f>
        <v>294</v>
      </c>
      <c r="T48" s="11">
        <f>'[1]main port inventory'!S53</f>
        <v>248</v>
      </c>
      <c r="U48" s="11">
        <f>'[1]main port inventory'!T53</f>
        <v>0</v>
      </c>
      <c r="V48" s="11">
        <f>'[1]main port inventory'!U53</f>
        <v>108</v>
      </c>
      <c r="W48" s="21">
        <f>'[1]main port inventory'!V53</f>
        <v>245</v>
      </c>
      <c r="X48" s="11">
        <f>'[1]main port inventory'!W53</f>
        <v>0</v>
      </c>
      <c r="Y48" s="11">
        <f>'[1]main port inventory'!X53</f>
        <v>12.5</v>
      </c>
      <c r="Z48" s="11">
        <f>'[1]main port inventory'!Y53</f>
        <v>500</v>
      </c>
      <c r="AA48" s="21">
        <f>'[1]main port inventory'!Z53</f>
        <v>38</v>
      </c>
      <c r="AB48" s="21">
        <f>'[1]main port inventory'!AA53</f>
        <v>213</v>
      </c>
      <c r="AC48" s="11">
        <f>'[1]main port inventory'!AB53</f>
        <v>90</v>
      </c>
      <c r="AD48" s="82">
        <f>'[1]main port inventory'!AC53</f>
        <v>0</v>
      </c>
      <c r="AE48" s="21">
        <f>'[1]main port inventory'!AD53</f>
        <v>2.6</v>
      </c>
      <c r="AF48" s="21">
        <f>'[1]main port inventory'!AE53</f>
        <v>0.8</v>
      </c>
      <c r="AG48" s="11">
        <f>'[1]main port inventory'!AF53</f>
        <v>33</v>
      </c>
      <c r="AH48" s="85">
        <f>'[1]main port inventory'!AG53</f>
        <v>119</v>
      </c>
      <c r="AI48" s="21">
        <f>'[1]main port inventory'!AH53</f>
        <v>0</v>
      </c>
      <c r="AJ48" s="21">
        <f>'[1]main port inventory'!AI53</f>
        <v>1.2</v>
      </c>
      <c r="AK48" s="21">
        <f>'[1]main port inventory'!AJ53</f>
        <v>0</v>
      </c>
      <c r="AL48" s="79">
        <f>'[1]main port inventory'!AK53</f>
        <v>25</v>
      </c>
      <c r="AM48" s="21">
        <f>'[1]main port inventory'!AL53</f>
        <v>0</v>
      </c>
      <c r="AN48" s="11">
        <f>'[1]main port inventory'!AM53</f>
        <v>20</v>
      </c>
      <c r="AO48" s="11">
        <f>'[1]main port inventory'!AN53</f>
        <v>310</v>
      </c>
      <c r="AP48" s="85">
        <f>'[1]main port inventory'!AO53</f>
        <v>23.5</v>
      </c>
      <c r="AQ48" s="11">
        <f>'[1]main port inventory'!AP53</f>
        <v>0</v>
      </c>
      <c r="AR48" s="82">
        <f>'[1]main port inventory'!AQ53</f>
        <v>191</v>
      </c>
      <c r="AS48" s="11">
        <f>'[1]main port inventory'!AR53</f>
        <v>98.5</v>
      </c>
      <c r="AT48" s="79">
        <f>'[1]main port inventory'!AS53</f>
        <v>5</v>
      </c>
      <c r="AU48" s="79">
        <f>'[1]main port inventory'!AT53</f>
        <v>1.5</v>
      </c>
      <c r="AV48" s="21">
        <f>'[1]main port inventory'!AU53</f>
        <v>0</v>
      </c>
      <c r="AW48" s="11">
        <f>'[1]main port inventory'!AV53</f>
        <v>5</v>
      </c>
      <c r="AX48" s="21">
        <f>'[1]main port inventory'!AW53</f>
        <v>0</v>
      </c>
      <c r="AY48" s="79">
        <f>'[1]main port inventory'!AX53</f>
        <v>348.6</v>
      </c>
      <c r="AZ48" s="76">
        <f t="shared" si="3"/>
        <v>10781.1</v>
      </c>
      <c r="BA48" s="76">
        <f t="shared" si="4"/>
        <v>786.5</v>
      </c>
      <c r="BB48" s="76">
        <f t="shared" si="5"/>
        <v>3404</v>
      </c>
      <c r="BC48" s="76">
        <f t="shared" si="6"/>
        <v>2907.1</v>
      </c>
      <c r="BD48" s="76">
        <f t="shared" si="7"/>
        <v>2755.9</v>
      </c>
      <c r="BE48" s="76">
        <f t="shared" si="8"/>
        <v>927.6</v>
      </c>
      <c r="BF48" s="21">
        <f>'[1]IO InvShip'!$L47</f>
        <v>6133.5</v>
      </c>
      <c r="BG48" s="21">
        <f>'[1]IO InvShip'!$O47</f>
        <v>2172.8000000000002</v>
      </c>
      <c r="BH48" s="107">
        <f t="shared" si="9"/>
        <v>0.20534268302863345</v>
      </c>
      <c r="BI48" s="107">
        <f t="shared" si="10"/>
        <v>7.8076448599864581E-2</v>
      </c>
      <c r="BJ48" s="107">
        <f t="shared" si="11"/>
        <v>6.9145077960504953E-2</v>
      </c>
      <c r="BK48" s="107">
        <f t="shared" si="12"/>
        <v>0.64743579041099708</v>
      </c>
      <c r="BL48" s="21">
        <f t="shared" si="13"/>
        <v>6980.0700000000006</v>
      </c>
      <c r="BM48" s="253">
        <f>VLOOKUP(B48,'removals&amp;BFF'!A:C,3,FALSE)</f>
        <v>93.42</v>
      </c>
      <c r="BN48" s="21">
        <f t="shared" si="14"/>
        <v>11540.462427745664</v>
      </c>
      <c r="BO48" s="21">
        <f>VLOOKUP(B48,removals!B:AR,43,FALSE)</f>
        <v>319.6699999999999</v>
      </c>
      <c r="BP48" s="253">
        <f t="shared" si="15"/>
        <v>33.725717145806627</v>
      </c>
      <c r="BQ48" s="21"/>
      <c r="BR48" s="20">
        <f t="shared" si="43"/>
        <v>44071</v>
      </c>
      <c r="BS48" s="55">
        <v>35</v>
      </c>
      <c r="BT48" s="64" t="e">
        <f t="shared" si="100"/>
        <v>#N/A</v>
      </c>
      <c r="BU48" s="64">
        <f t="shared" si="100"/>
        <v>134.19</v>
      </c>
      <c r="BV48" s="64">
        <f t="shared" si="100"/>
        <v>147.3323</v>
      </c>
      <c r="BW48" s="64">
        <f t="shared" si="100"/>
        <v>121.31399999999999</v>
      </c>
      <c r="BX48" s="64">
        <f t="shared" si="100"/>
        <v>113.1048</v>
      </c>
      <c r="BY48" s="64" t="e">
        <f t="shared" si="100"/>
        <v>#N/A</v>
      </c>
      <c r="CA48" s="186">
        <f t="shared" si="23"/>
        <v>35</v>
      </c>
      <c r="CB48" s="187" t="e">
        <f>BT48/removals!BE47</f>
        <v>#N/A</v>
      </c>
      <c r="CC48" s="187">
        <f>BU48/removals!BF47</f>
        <v>6.51996462825658</v>
      </c>
      <c r="CD48" s="187">
        <f>BV48/removals!BG47</f>
        <v>7.472917247850674</v>
      </c>
      <c r="CE48" s="187">
        <f>BW48/removals!BH47</f>
        <v>5.5833026509572887</v>
      </c>
      <c r="CF48" s="187">
        <f>BX48/removals!BI47</f>
        <v>5.2011293927214837</v>
      </c>
      <c r="CG48" s="187" t="e">
        <f>BY48/removals!BJ47</f>
        <v>#N/A</v>
      </c>
      <c r="CI48" s="55">
        <v>35</v>
      </c>
      <c r="CJ48" s="64" t="e">
        <f t="shared" si="85"/>
        <v>#N/A</v>
      </c>
      <c r="CK48" s="64">
        <f t="shared" si="85"/>
        <v>8.56</v>
      </c>
      <c r="CL48" s="64">
        <f t="shared" si="70"/>
        <v>8.1999999999999993</v>
      </c>
      <c r="CM48" s="64">
        <f t="shared" si="49"/>
        <v>8.65</v>
      </c>
      <c r="CN48" s="64">
        <f t="shared" si="49"/>
        <v>7.0873999999999997</v>
      </c>
      <c r="CO48" s="64" t="e">
        <f t="shared" si="49"/>
        <v>#N/A</v>
      </c>
      <c r="CP48" s="55">
        <v>35</v>
      </c>
      <c r="CQ48" s="64" t="e">
        <f t="shared" si="86"/>
        <v>#N/A</v>
      </c>
      <c r="CR48" s="64">
        <f t="shared" si="86"/>
        <v>44.7</v>
      </c>
      <c r="CS48" s="64">
        <f t="shared" si="71"/>
        <v>46.138000000000005</v>
      </c>
      <c r="CT48" s="64">
        <f t="shared" si="51"/>
        <v>38.71</v>
      </c>
      <c r="CU48" s="64">
        <f t="shared" si="51"/>
        <v>36.064999999999998</v>
      </c>
      <c r="CV48" s="64" t="e">
        <f t="shared" si="51"/>
        <v>#N/A</v>
      </c>
      <c r="CW48" s="55">
        <v>35</v>
      </c>
      <c r="CX48" s="64" t="e">
        <f t="shared" si="87"/>
        <v>#N/A</v>
      </c>
      <c r="CY48" s="64">
        <f t="shared" si="87"/>
        <v>40.935000000000002</v>
      </c>
      <c r="CZ48" s="64">
        <f t="shared" si="72"/>
        <v>48.358000000000004</v>
      </c>
      <c r="DA48" s="64">
        <f t="shared" si="53"/>
        <v>34.305</v>
      </c>
      <c r="DB48" s="64">
        <f t="shared" si="53"/>
        <v>33.414000000000001</v>
      </c>
      <c r="DC48" s="64" t="e">
        <f t="shared" si="53"/>
        <v>#N/A</v>
      </c>
      <c r="DD48" s="55">
        <v>35</v>
      </c>
      <c r="DE48" s="64" t="e">
        <f t="shared" si="88"/>
        <v>#N/A</v>
      </c>
      <c r="DF48" s="64">
        <f t="shared" si="88"/>
        <v>30.8279</v>
      </c>
      <c r="DG48" s="64">
        <f t="shared" si="73"/>
        <v>32.407299999999999</v>
      </c>
      <c r="DH48" s="64">
        <f t="shared" si="55"/>
        <v>29.793000000000003</v>
      </c>
      <c r="DI48" s="64">
        <f t="shared" si="55"/>
        <v>26.319400000000002</v>
      </c>
      <c r="DJ48" s="64" t="e">
        <f t="shared" si="55"/>
        <v>#N/A</v>
      </c>
      <c r="DK48" s="55">
        <v>35</v>
      </c>
      <c r="DL48" s="64" t="e">
        <f t="shared" si="89"/>
        <v>#N/A</v>
      </c>
      <c r="DM48" s="64">
        <f t="shared" si="89"/>
        <v>9.1690000000000005</v>
      </c>
      <c r="DN48" s="64">
        <f t="shared" si="74"/>
        <v>12.229000000000001</v>
      </c>
      <c r="DO48" s="64">
        <f t="shared" si="57"/>
        <v>9.8559999999999999</v>
      </c>
      <c r="DP48" s="64">
        <f t="shared" si="57"/>
        <v>10.218999999999999</v>
      </c>
      <c r="DQ48" s="64" t="e">
        <f t="shared" si="57"/>
        <v>#N/A</v>
      </c>
      <c r="DR48" s="55">
        <v>35</v>
      </c>
      <c r="DS48" s="64" t="e">
        <f t="shared" si="90"/>
        <v>#N/A</v>
      </c>
      <c r="DT48" s="64">
        <f t="shared" si="90"/>
        <v>1.36</v>
      </c>
      <c r="DU48" s="64">
        <f t="shared" si="75"/>
        <v>2.0552999999999999</v>
      </c>
      <c r="DV48" s="64">
        <f t="shared" si="91"/>
        <v>5.4212999999999996</v>
      </c>
      <c r="DW48" s="64">
        <f t="shared" si="91"/>
        <v>10.3919</v>
      </c>
      <c r="DX48" s="64" t="e">
        <f t="shared" si="91"/>
        <v>#N/A</v>
      </c>
      <c r="DZ48" s="55">
        <v>35</v>
      </c>
      <c r="EA48" s="108" t="e">
        <f t="shared" si="92"/>
        <v>#N/A</v>
      </c>
      <c r="EB48" s="108">
        <f t="shared" si="92"/>
        <v>9.6803040465012299E-2</v>
      </c>
      <c r="EC48" s="108">
        <f t="shared" si="76"/>
        <v>0.13447831873933958</v>
      </c>
      <c r="ED48" s="108">
        <f t="shared" si="93"/>
        <v>0.15749707370954713</v>
      </c>
      <c r="EE48" s="108">
        <f t="shared" si="93"/>
        <v>0.22599571370976299</v>
      </c>
      <c r="EG48" s="55">
        <v>35</v>
      </c>
      <c r="EH48" s="108" t="e">
        <f t="shared" si="94"/>
        <v>#N/A</v>
      </c>
      <c r="EI48" s="108">
        <f t="shared" si="94"/>
        <v>1.0134883374319994E-2</v>
      </c>
      <c r="EJ48" s="108">
        <f t="shared" si="77"/>
        <v>1.3950097840052725E-2</v>
      </c>
      <c r="EK48" s="108">
        <f t="shared" si="95"/>
        <v>4.468816459765567E-2</v>
      </c>
      <c r="EL48" s="108">
        <f t="shared" si="95"/>
        <v>9.1878505598347732E-2</v>
      </c>
      <c r="EN48" s="55">
        <v>35</v>
      </c>
      <c r="EO48" s="108" t="e">
        <f t="shared" si="96"/>
        <v>#N/A</v>
      </c>
      <c r="EP48" s="108">
        <f t="shared" si="96"/>
        <v>7.0869662418958188E-2</v>
      </c>
      <c r="EQ48" s="108">
        <f t="shared" si="78"/>
        <v>5.501509173480628E-2</v>
      </c>
      <c r="ER48" s="108">
        <f t="shared" si="97"/>
        <v>9.0594655192310858E-2</v>
      </c>
      <c r="ES48" s="108">
        <f t="shared" si="97"/>
        <v>9.122689753220023E-2</v>
      </c>
      <c r="EV48" s="55">
        <v>35</v>
      </c>
      <c r="EW48" s="108" t="e">
        <f t="shared" si="101"/>
        <v>#N/A</v>
      </c>
      <c r="EX48" s="108">
        <f t="shared" si="101"/>
        <v>0.82219241374170959</v>
      </c>
      <c r="EY48" s="108">
        <f t="shared" si="101"/>
        <v>0.79655649168580145</v>
      </c>
      <c r="EZ48" s="108">
        <f t="shared" si="101"/>
        <v>0.70722010650048639</v>
      </c>
      <c r="FA48" s="108">
        <f t="shared" si="101"/>
        <v>0.59089888315968908</v>
      </c>
      <c r="FD48" s="55">
        <v>35</v>
      </c>
      <c r="FE48" s="65" t="e">
        <f t="shared" si="98"/>
        <v>#N/A</v>
      </c>
      <c r="FF48" s="65">
        <f t="shared" si="98"/>
        <v>110.33</v>
      </c>
      <c r="FG48" s="65">
        <f t="shared" si="79"/>
        <v>117.35850000000001</v>
      </c>
      <c r="FH48" s="65">
        <f t="shared" si="99"/>
        <v>85.795699999999997</v>
      </c>
      <c r="FI48" s="65">
        <f t="shared" si="99"/>
        <v>66.833500000000001</v>
      </c>
      <c r="FJ48" s="65" t="e">
        <f t="shared" si="99"/>
        <v>#N/A</v>
      </c>
      <c r="FL48" s="55">
        <v>35</v>
      </c>
      <c r="FM48" s="65" t="e">
        <f t="shared" si="45"/>
        <v>#N/A</v>
      </c>
      <c r="FN48" s="65">
        <f t="shared" si="58"/>
        <v>12.99</v>
      </c>
      <c r="FO48" s="65">
        <f t="shared" si="80"/>
        <v>19.812999999999999</v>
      </c>
      <c r="FP48" s="65">
        <f t="shared" si="59"/>
        <v>19.1066</v>
      </c>
      <c r="FQ48" s="65">
        <f t="shared" si="46"/>
        <v>25.561199999999999</v>
      </c>
      <c r="FR48" s="65" t="e">
        <f t="shared" si="46"/>
        <v>#N/A</v>
      </c>
      <c r="FT48" s="55">
        <v>35</v>
      </c>
      <c r="FU48" s="57" t="e">
        <f t="shared" si="39"/>
        <v>#N/A</v>
      </c>
      <c r="FV48" s="57" t="e">
        <f t="shared" si="39"/>
        <v>#N/A</v>
      </c>
      <c r="FW48" s="57">
        <f t="shared" si="39"/>
        <v>176.53765548595555</v>
      </c>
      <c r="FX48" s="57">
        <f t="shared" si="39"/>
        <v>138.67626886145405</v>
      </c>
      <c r="FY48" s="57">
        <f t="shared" si="39"/>
        <v>119.5105663567202</v>
      </c>
      <c r="FZ48" s="57" t="e">
        <f t="shared" si="40"/>
        <v>#N/A</v>
      </c>
      <c r="GB48" s="55">
        <v>35</v>
      </c>
      <c r="GC48" s="57" t="e">
        <f t="shared" si="41"/>
        <v>#N/A</v>
      </c>
      <c r="GD48" s="57">
        <f t="shared" si="41"/>
        <v>45.639752397796073</v>
      </c>
      <c r="GE48" s="57">
        <f t="shared" si="41"/>
        <v>52.310420734954725</v>
      </c>
      <c r="GF48" s="57">
        <f t="shared" si="41"/>
        <v>39.083118556701024</v>
      </c>
      <c r="GG48" s="57">
        <f t="shared" si="41"/>
        <v>36.407905749050393</v>
      </c>
      <c r="GH48" s="57" t="e">
        <f t="shared" si="47"/>
        <v>#N/A</v>
      </c>
      <c r="GJ48" s="55">
        <v>35</v>
      </c>
      <c r="GK48" s="57" t="e">
        <f t="shared" si="42"/>
        <v>#N/A</v>
      </c>
      <c r="GL48" s="57">
        <f t="shared" si="42"/>
        <v>9.51</v>
      </c>
      <c r="GM48" s="57">
        <f t="shared" si="42"/>
        <v>8.1054999999999993</v>
      </c>
      <c r="GN48" s="57">
        <f t="shared" si="42"/>
        <v>10.990399999999999</v>
      </c>
      <c r="GO48" s="57">
        <f t="shared" si="42"/>
        <v>10.318199999999999</v>
      </c>
      <c r="GP48" s="57" t="e">
        <f t="shared" si="44"/>
        <v>#N/A</v>
      </c>
    </row>
    <row r="49" spans="1:198">
      <c r="A49" s="56" t="str">
        <f t="shared" si="2"/>
        <v>202025</v>
      </c>
      <c r="B49" s="20">
        <f>'[1]main port inventory'!A54</f>
        <v>44001</v>
      </c>
      <c r="C49" s="21">
        <f>'[1]main port inventory'!B54</f>
        <v>10617.16</v>
      </c>
      <c r="D49" s="21">
        <f>'[1]main port inventory'!C55</f>
        <v>2131.5</v>
      </c>
      <c r="E49" s="21">
        <f>'[1]main port inventory'!D54</f>
        <v>791.82</v>
      </c>
      <c r="F49" s="21">
        <f>'[1]main port inventory'!E54</f>
        <v>746.67</v>
      </c>
      <c r="G49" s="79">
        <f>'[1]main port inventory'!F54</f>
        <v>980</v>
      </c>
      <c r="H49" s="79">
        <f>'[1]main port inventory'!G54</f>
        <v>992</v>
      </c>
      <c r="I49" s="82">
        <f>'[1]main port inventory'!H54</f>
        <v>1356</v>
      </c>
      <c r="J49" s="82">
        <f>'[1]main port inventory'!I54</f>
        <v>1230</v>
      </c>
      <c r="K49" s="11">
        <f>'[1]main port inventory'!J54</f>
        <v>670</v>
      </c>
      <c r="L49" s="82">
        <f>'[1]main port inventory'!K54</f>
        <v>758</v>
      </c>
      <c r="M49" s="79">
        <f>'[1]main port inventory'!L54</f>
        <v>306</v>
      </c>
      <c r="N49" s="21">
        <f>'[1]main port inventory'!M54</f>
        <v>411</v>
      </c>
      <c r="O49" s="11">
        <f>'[1]main port inventory'!N54</f>
        <v>211</v>
      </c>
      <c r="P49" s="85">
        <f>'[1]main port inventory'!O54</f>
        <v>340</v>
      </c>
      <c r="Q49" s="79">
        <f>'[1]main port inventory'!P54</f>
        <v>72</v>
      </c>
      <c r="R49" s="11">
        <f>'[1]main port inventory'!Q54</f>
        <v>422</v>
      </c>
      <c r="S49" s="85">
        <f>'[1]main port inventory'!R54</f>
        <v>275.89999999999998</v>
      </c>
      <c r="T49" s="11">
        <f>'[1]main port inventory'!S54</f>
        <v>250</v>
      </c>
      <c r="U49" s="11">
        <f>'[1]main port inventory'!T54</f>
        <v>0</v>
      </c>
      <c r="V49" s="11">
        <f>'[1]main port inventory'!U54</f>
        <v>105</v>
      </c>
      <c r="W49" s="21">
        <f>'[1]main port inventory'!V54</f>
        <v>221.6</v>
      </c>
      <c r="X49" s="11">
        <f>'[1]main port inventory'!W54</f>
        <v>0</v>
      </c>
      <c r="Y49" s="11">
        <f>'[1]main port inventory'!X54</f>
        <v>15.16</v>
      </c>
      <c r="Z49" s="11">
        <f>'[1]main port inventory'!Y54</f>
        <v>480</v>
      </c>
      <c r="AA49" s="21">
        <f>'[1]main port inventory'!Z54</f>
        <v>37</v>
      </c>
      <c r="AB49" s="21">
        <f>'[1]main port inventory'!AA54</f>
        <v>221</v>
      </c>
      <c r="AC49" s="11">
        <f>'[1]main port inventory'!AB54</f>
        <v>88</v>
      </c>
      <c r="AD49" s="82">
        <f>'[1]main port inventory'!AC54</f>
        <v>0</v>
      </c>
      <c r="AE49" s="21">
        <f>'[1]main port inventory'!AD54</f>
        <v>3</v>
      </c>
      <c r="AF49" s="21">
        <f>'[1]main port inventory'!AE54</f>
        <v>0.8</v>
      </c>
      <c r="AG49" s="11">
        <f>'[1]main port inventory'!AF54</f>
        <v>28</v>
      </c>
      <c r="AH49" s="85">
        <f>'[1]main port inventory'!AG54</f>
        <v>123</v>
      </c>
      <c r="AI49" s="21">
        <f>'[1]main port inventory'!AH54</f>
        <v>0</v>
      </c>
      <c r="AJ49" s="21">
        <f>'[1]main port inventory'!AI54</f>
        <v>1.2</v>
      </c>
      <c r="AK49" s="21">
        <f>'[1]main port inventory'!AJ54</f>
        <v>0</v>
      </c>
      <c r="AL49" s="79">
        <f>'[1]main port inventory'!AK54</f>
        <v>25</v>
      </c>
      <c r="AM49" s="21">
        <f>'[1]main port inventory'!AL54</f>
        <v>0</v>
      </c>
      <c r="AN49" s="11">
        <f>'[1]main port inventory'!AM54</f>
        <v>18</v>
      </c>
      <c r="AO49" s="11">
        <f>'[1]main port inventory'!AN54</f>
        <v>310</v>
      </c>
      <c r="AP49" s="85">
        <f>'[1]main port inventory'!AO54</f>
        <v>31</v>
      </c>
      <c r="AQ49" s="11">
        <f>'[1]main port inventory'!AP54</f>
        <v>0</v>
      </c>
      <c r="AR49" s="82">
        <f>'[1]main port inventory'!AQ54</f>
        <v>170</v>
      </c>
      <c r="AS49" s="11">
        <f>'[1]main port inventory'!AR54</f>
        <v>88</v>
      </c>
      <c r="AT49" s="79">
        <f>'[1]main port inventory'!AS54</f>
        <v>7</v>
      </c>
      <c r="AU49" s="79">
        <f>'[1]main port inventory'!AT54</f>
        <v>1.5</v>
      </c>
      <c r="AV49" s="21">
        <f>'[1]main port inventory'!AU54</f>
        <v>0</v>
      </c>
      <c r="AW49" s="11">
        <f>'[1]main port inventory'!AV54</f>
        <v>5</v>
      </c>
      <c r="AX49" s="21">
        <f>'[1]main port inventory'!AW54</f>
        <v>0</v>
      </c>
      <c r="AY49" s="79">
        <f>'[1]main port inventory'!AX54</f>
        <v>364</v>
      </c>
      <c r="AZ49" s="76">
        <f t="shared" si="3"/>
        <v>10617.16</v>
      </c>
      <c r="BA49" s="76">
        <f t="shared" si="4"/>
        <v>769.9</v>
      </c>
      <c r="BB49" s="76">
        <f t="shared" si="5"/>
        <v>3514</v>
      </c>
      <c r="BC49" s="76">
        <f t="shared" si="6"/>
        <v>2747.5</v>
      </c>
      <c r="BD49" s="76">
        <f t="shared" si="7"/>
        <v>2690.16</v>
      </c>
      <c r="BE49" s="76">
        <f t="shared" si="8"/>
        <v>895.6</v>
      </c>
      <c r="BF49" s="21">
        <f>'[1]IO InvShip'!$L48</f>
        <v>6071.54</v>
      </c>
      <c r="BG49" s="21">
        <f>'[1]IO InvShip'!$O48</f>
        <v>2132.5500000000002</v>
      </c>
      <c r="BH49" s="107">
        <f t="shared" si="9"/>
        <v>0.20075990189466864</v>
      </c>
      <c r="BI49" s="107">
        <f t="shared" si="10"/>
        <v>7.4579266018407947E-2</v>
      </c>
      <c r="BJ49" s="107">
        <f t="shared" si="11"/>
        <v>7.0326716372363221E-2</v>
      </c>
      <c r="BK49" s="107">
        <f t="shared" si="12"/>
        <v>0.65433411571456024</v>
      </c>
      <c r="BL49" s="21">
        <f t="shared" si="13"/>
        <v>6947.17</v>
      </c>
      <c r="BM49" s="253">
        <f>VLOOKUP(B49,'removals&amp;BFF'!A:C,3,FALSE)</f>
        <v>92.66</v>
      </c>
      <c r="BN49" s="21">
        <f t="shared" si="14"/>
        <v>11458.191236779625</v>
      </c>
      <c r="BO49" s="21">
        <f>VLOOKUP(B49,removals!B:AR,43,FALSE)</f>
        <v>310.29200000000003</v>
      </c>
      <c r="BP49" s="253">
        <f t="shared" si="15"/>
        <v>34.216673327059667</v>
      </c>
      <c r="BQ49" s="21"/>
      <c r="BR49" s="20">
        <f t="shared" si="43"/>
        <v>44078</v>
      </c>
      <c r="BS49" s="55">
        <v>36</v>
      </c>
      <c r="BT49" s="64" t="e">
        <f t="shared" si="100"/>
        <v>#N/A</v>
      </c>
      <c r="BU49" s="64">
        <f t="shared" si="100"/>
        <v>133.9</v>
      </c>
      <c r="BV49" s="64">
        <f t="shared" si="100"/>
        <v>147.74360000000001</v>
      </c>
      <c r="BW49" s="64">
        <f t="shared" si="100"/>
        <v>120.9166</v>
      </c>
      <c r="BX49" s="64">
        <f t="shared" si="100"/>
        <v>113.73989999999999</v>
      </c>
      <c r="BY49" s="64" t="e">
        <f t="shared" si="100"/>
        <v>#N/A</v>
      </c>
      <c r="CA49" s="186">
        <f t="shared" si="23"/>
        <v>36</v>
      </c>
      <c r="CB49" s="187" t="e">
        <f>BT49/removals!BE48</f>
        <v>#N/A</v>
      </c>
      <c r="CC49" s="187">
        <f>BU49/removals!BF48</f>
        <v>6.5488621413165218</v>
      </c>
      <c r="CD49" s="187">
        <f>BV49/removals!BG48</f>
        <v>7.4757300221119145</v>
      </c>
      <c r="CE49" s="187">
        <f>BW49/removals!BH48</f>
        <v>5.4332085679237556</v>
      </c>
      <c r="CF49" s="187">
        <f>BX49/removals!BI48</f>
        <v>4.9911095508699557</v>
      </c>
      <c r="CG49" s="187" t="e">
        <f>BY49/removals!BJ48</f>
        <v>#N/A</v>
      </c>
      <c r="CI49" s="55">
        <v>36</v>
      </c>
      <c r="CJ49" s="64" t="e">
        <f t="shared" si="85"/>
        <v>#N/A</v>
      </c>
      <c r="CK49" s="64">
        <f t="shared" si="85"/>
        <v>8.4700000000000006</v>
      </c>
      <c r="CL49" s="64">
        <f t="shared" si="70"/>
        <v>8.9</v>
      </c>
      <c r="CM49" s="64">
        <f t="shared" si="49"/>
        <v>8.59</v>
      </c>
      <c r="CN49" s="64">
        <f t="shared" si="49"/>
        <v>6.9289999999999994</v>
      </c>
      <c r="CO49" s="64" t="e">
        <f t="shared" si="49"/>
        <v>#N/A</v>
      </c>
      <c r="CP49" s="55">
        <v>36</v>
      </c>
      <c r="CQ49" s="64" t="e">
        <f t="shared" si="86"/>
        <v>#N/A</v>
      </c>
      <c r="CR49" s="64">
        <f t="shared" si="86"/>
        <v>43.435000000000002</v>
      </c>
      <c r="CS49" s="64">
        <f t="shared" si="71"/>
        <v>46.868000000000002</v>
      </c>
      <c r="CT49" s="64">
        <f t="shared" si="51"/>
        <v>37.299999999999997</v>
      </c>
      <c r="CU49" s="64">
        <f t="shared" si="51"/>
        <v>37.49</v>
      </c>
      <c r="CV49" s="64" t="e">
        <f t="shared" si="51"/>
        <v>#N/A</v>
      </c>
      <c r="CW49" s="55">
        <v>36</v>
      </c>
      <c r="CX49" s="64" t="e">
        <f t="shared" si="87"/>
        <v>#N/A</v>
      </c>
      <c r="CY49" s="64">
        <f t="shared" si="87"/>
        <v>40.247</v>
      </c>
      <c r="CZ49" s="64">
        <f t="shared" si="72"/>
        <v>47.344999999999999</v>
      </c>
      <c r="DA49" s="64">
        <f t="shared" si="53"/>
        <v>35.125</v>
      </c>
      <c r="DB49" s="64">
        <f t="shared" si="53"/>
        <v>33.195</v>
      </c>
      <c r="DC49" s="64" t="e">
        <f t="shared" si="53"/>
        <v>#N/A</v>
      </c>
      <c r="DD49" s="55">
        <v>36</v>
      </c>
      <c r="DE49" s="64" t="e">
        <f t="shared" si="88"/>
        <v>#N/A</v>
      </c>
      <c r="DF49" s="64">
        <f t="shared" si="88"/>
        <v>31.910900000000002</v>
      </c>
      <c r="DG49" s="64">
        <f t="shared" si="73"/>
        <v>32.633599999999994</v>
      </c>
      <c r="DH49" s="64">
        <f t="shared" si="55"/>
        <v>30.147599999999997</v>
      </c>
      <c r="DI49" s="64">
        <f t="shared" si="55"/>
        <v>25.782899999999998</v>
      </c>
      <c r="DJ49" s="64" t="e">
        <f t="shared" si="55"/>
        <v>#N/A</v>
      </c>
      <c r="DK49" s="55">
        <v>36</v>
      </c>
      <c r="DL49" s="64" t="e">
        <f t="shared" si="89"/>
        <v>#N/A</v>
      </c>
      <c r="DM49" s="64">
        <f t="shared" si="89"/>
        <v>9.8410000000000011</v>
      </c>
      <c r="DN49" s="64">
        <f t="shared" si="74"/>
        <v>11.996999999999998</v>
      </c>
      <c r="DO49" s="64">
        <f t="shared" si="57"/>
        <v>9.7539999999999996</v>
      </c>
      <c r="DP49" s="64">
        <f t="shared" si="57"/>
        <v>10.343</v>
      </c>
      <c r="DQ49" s="64" t="e">
        <f t="shared" si="57"/>
        <v>#N/A</v>
      </c>
      <c r="DR49" s="55">
        <v>36</v>
      </c>
      <c r="DS49" s="64" t="e">
        <f t="shared" si="90"/>
        <v>#N/A</v>
      </c>
      <c r="DT49" s="64">
        <f t="shared" si="90"/>
        <v>1.34</v>
      </c>
      <c r="DU49" s="64">
        <f t="shared" si="75"/>
        <v>1.8702000000000001</v>
      </c>
      <c r="DV49" s="64">
        <f t="shared" si="91"/>
        <v>5.5042</v>
      </c>
      <c r="DW49" s="64">
        <f t="shared" si="91"/>
        <v>10.457000000000001</v>
      </c>
      <c r="DX49" s="64" t="e">
        <f t="shared" si="91"/>
        <v>#N/A</v>
      </c>
      <c r="DZ49" s="55">
        <v>36</v>
      </c>
      <c r="EA49" s="108" t="e">
        <f t="shared" si="92"/>
        <v>#N/A</v>
      </c>
      <c r="EB49" s="108">
        <f t="shared" si="92"/>
        <v>9.9850634802091109E-2</v>
      </c>
      <c r="EC49" s="108">
        <f t="shared" si="76"/>
        <v>0.13524579068061154</v>
      </c>
      <c r="ED49" s="108">
        <f t="shared" si="93"/>
        <v>0.16480284758254862</v>
      </c>
      <c r="EE49" s="108">
        <f t="shared" si="93"/>
        <v>0.22461247108534471</v>
      </c>
      <c r="EG49" s="55">
        <v>36</v>
      </c>
      <c r="EH49" s="108" t="e">
        <f t="shared" si="94"/>
        <v>#N/A</v>
      </c>
      <c r="EI49" s="108">
        <f t="shared" si="94"/>
        <v>1.0007468259895444E-2</v>
      </c>
      <c r="EJ49" s="108">
        <f t="shared" si="77"/>
        <v>1.2658416337492791E-2</v>
      </c>
      <c r="EK49" s="108">
        <f t="shared" si="95"/>
        <v>4.552063157581341E-2</v>
      </c>
      <c r="EL49" s="108">
        <f t="shared" si="95"/>
        <v>9.1937833601049415E-2</v>
      </c>
      <c r="EN49" s="55">
        <v>36</v>
      </c>
      <c r="EO49" s="108" t="e">
        <f t="shared" si="96"/>
        <v>#N/A</v>
      </c>
      <c r="EP49" s="108">
        <f t="shared" si="96"/>
        <v>6.9380134428678117E-2</v>
      </c>
      <c r="EQ49" s="108">
        <f t="shared" si="78"/>
        <v>5.4981738633687008E-2</v>
      </c>
      <c r="ER49" s="108">
        <f t="shared" si="97"/>
        <v>8.5525891399526627E-2</v>
      </c>
      <c r="ES49" s="108">
        <f t="shared" si="97"/>
        <v>8.7704490684447578E-2</v>
      </c>
      <c r="EV49" s="55">
        <v>36</v>
      </c>
      <c r="EW49" s="108" t="e">
        <f t="shared" si="101"/>
        <v>#N/A</v>
      </c>
      <c r="EX49" s="108">
        <f t="shared" si="101"/>
        <v>0.8207617625093353</v>
      </c>
      <c r="EY49" s="108">
        <f t="shared" si="101"/>
        <v>0.7971140543482087</v>
      </c>
      <c r="EZ49" s="108">
        <f t="shared" si="101"/>
        <v>0.70415062944211138</v>
      </c>
      <c r="FA49" s="108">
        <f t="shared" si="101"/>
        <v>0.59574520462915825</v>
      </c>
      <c r="FD49" s="55">
        <v>36</v>
      </c>
      <c r="FE49" s="65" t="e">
        <f t="shared" si="98"/>
        <v>#N/A</v>
      </c>
      <c r="FF49" s="65">
        <f t="shared" si="98"/>
        <v>109.9</v>
      </c>
      <c r="FG49" s="65">
        <f t="shared" si="79"/>
        <v>117.7685</v>
      </c>
      <c r="FH49" s="65">
        <f t="shared" si="99"/>
        <v>85.143500000000003</v>
      </c>
      <c r="FI49" s="65">
        <f t="shared" si="99"/>
        <v>67.760000000000005</v>
      </c>
      <c r="FJ49" s="65" t="e">
        <f t="shared" si="99"/>
        <v>#N/A</v>
      </c>
      <c r="FL49" s="55">
        <v>36</v>
      </c>
      <c r="FM49" s="65" t="e">
        <f t="shared" ref="FM49:FM66" si="102">VLOOKUP(FM$12&amp;$BS49,$A$4:$BL$501,4,0)/100</f>
        <v>#N/A</v>
      </c>
      <c r="FN49" s="65">
        <f t="shared" si="58"/>
        <v>13.37</v>
      </c>
      <c r="FO49" s="65">
        <f t="shared" si="80"/>
        <v>19.9817</v>
      </c>
      <c r="FP49" s="65">
        <f t="shared" si="59"/>
        <v>19.927399999999999</v>
      </c>
      <c r="FQ49" s="65">
        <f t="shared" si="46"/>
        <v>25.547399999999996</v>
      </c>
      <c r="FR49" s="65" t="e">
        <f t="shared" si="46"/>
        <v>#N/A</v>
      </c>
      <c r="FT49" s="55">
        <v>36</v>
      </c>
      <c r="FU49" s="57" t="e">
        <f t="shared" si="39"/>
        <v>#N/A</v>
      </c>
      <c r="FV49" s="57" t="e">
        <f t="shared" si="39"/>
        <v>#N/A</v>
      </c>
      <c r="FW49" s="57">
        <f t="shared" si="39"/>
        <v>176.22994675270945</v>
      </c>
      <c r="FX49" s="57">
        <f t="shared" si="39"/>
        <v>136.09071468767587</v>
      </c>
      <c r="FY49" s="57">
        <f t="shared" si="39"/>
        <v>120.33421498095642</v>
      </c>
      <c r="FZ49" s="57" t="e">
        <f t="shared" si="40"/>
        <v>#N/A</v>
      </c>
      <c r="GB49" s="55">
        <v>36</v>
      </c>
      <c r="GC49" s="57" t="e">
        <f t="shared" si="41"/>
        <v>#N/A</v>
      </c>
      <c r="GD49" s="57">
        <f t="shared" si="41"/>
        <v>45.842034989215655</v>
      </c>
      <c r="GE49" s="57">
        <f t="shared" si="41"/>
        <v>52.330110154783405</v>
      </c>
      <c r="GF49" s="57">
        <f t="shared" si="41"/>
        <v>38.032459975466288</v>
      </c>
      <c r="GG49" s="57">
        <f t="shared" si="41"/>
        <v>34.937766856089695</v>
      </c>
      <c r="GH49" s="57" t="e">
        <f t="shared" si="47"/>
        <v>#N/A</v>
      </c>
      <c r="GJ49" s="55">
        <v>36</v>
      </c>
      <c r="GK49" s="57" t="e">
        <f t="shared" si="42"/>
        <v>#N/A</v>
      </c>
      <c r="GL49" s="57">
        <f t="shared" si="42"/>
        <v>9.2899999999999991</v>
      </c>
      <c r="GM49" s="57">
        <f t="shared" si="42"/>
        <v>8.1232000000000006</v>
      </c>
      <c r="GN49" s="57">
        <f t="shared" si="42"/>
        <v>10.341500000000002</v>
      </c>
      <c r="GO49" s="57">
        <f t="shared" si="42"/>
        <v>9.9755000000000003</v>
      </c>
      <c r="GP49" s="57" t="e">
        <f t="shared" si="44"/>
        <v>#N/A</v>
      </c>
    </row>
    <row r="50" spans="1:198">
      <c r="A50" s="56" t="str">
        <f t="shared" si="2"/>
        <v>202024</v>
      </c>
      <c r="B50" s="20">
        <f>'[1]main port inventory'!A55</f>
        <v>43994</v>
      </c>
      <c r="C50" s="21">
        <f>'[1]main port inventory'!B55</f>
        <v>10697.7</v>
      </c>
      <c r="D50" s="21">
        <f>'[1]main port inventory'!C56</f>
        <v>2142.33</v>
      </c>
      <c r="E50" s="21">
        <f>'[1]main port inventory'!D55</f>
        <v>771.91</v>
      </c>
      <c r="F50" s="21">
        <f>'[1]main port inventory'!E55</f>
        <v>687.28</v>
      </c>
      <c r="G50" s="79">
        <f>'[1]main port inventory'!F55</f>
        <v>970</v>
      </c>
      <c r="H50" s="79">
        <f>'[1]main port inventory'!G55</f>
        <v>970</v>
      </c>
      <c r="I50" s="82">
        <f>'[1]main port inventory'!H55</f>
        <v>1354</v>
      </c>
      <c r="J50" s="82">
        <f>'[1]main port inventory'!I55</f>
        <v>1285</v>
      </c>
      <c r="K50" s="11">
        <f>'[1]main port inventory'!J55</f>
        <v>720</v>
      </c>
      <c r="L50" s="82">
        <f>'[1]main port inventory'!K55</f>
        <v>769</v>
      </c>
      <c r="M50" s="79">
        <f>'[1]main port inventory'!L55</f>
        <v>360</v>
      </c>
      <c r="N50" s="21">
        <f>'[1]main port inventory'!M55</f>
        <v>366</v>
      </c>
      <c r="O50" s="11">
        <f>'[1]main port inventory'!N55</f>
        <v>224</v>
      </c>
      <c r="P50" s="85">
        <f>'[1]main port inventory'!O55</f>
        <v>315</v>
      </c>
      <c r="Q50" s="79">
        <f>'[1]main port inventory'!P55</f>
        <v>69</v>
      </c>
      <c r="R50" s="11">
        <f>'[1]main port inventory'!Q55</f>
        <v>430</v>
      </c>
      <c r="S50" s="85">
        <f>'[1]main port inventory'!R55</f>
        <v>265.5</v>
      </c>
      <c r="T50" s="11">
        <f>'[1]main port inventory'!S55</f>
        <v>260</v>
      </c>
      <c r="U50" s="11">
        <f>'[1]main port inventory'!T55</f>
        <v>0</v>
      </c>
      <c r="V50" s="11">
        <f>'[1]main port inventory'!U55</f>
        <v>126</v>
      </c>
      <c r="W50" s="21">
        <f>'[1]main port inventory'!V55</f>
        <v>221</v>
      </c>
      <c r="X50" s="11">
        <f>'[1]main port inventory'!W55</f>
        <v>0</v>
      </c>
      <c r="Y50" s="11">
        <f>'[1]main port inventory'!X55</f>
        <v>13.5</v>
      </c>
      <c r="Z50" s="11">
        <f>'[1]main port inventory'!Y55</f>
        <v>458</v>
      </c>
      <c r="AA50" s="21">
        <f>'[1]main port inventory'!Z55</f>
        <v>30.3</v>
      </c>
      <c r="AB50" s="21">
        <f>'[1]main port inventory'!AA55</f>
        <v>206</v>
      </c>
      <c r="AC50" s="11">
        <f>'[1]main port inventory'!AB55</f>
        <v>83</v>
      </c>
      <c r="AD50" s="82">
        <f>'[1]main port inventory'!AC55</f>
        <v>0</v>
      </c>
      <c r="AE50" s="21">
        <f>'[1]main port inventory'!AD55</f>
        <v>4.2</v>
      </c>
      <c r="AF50" s="21">
        <f>'[1]main port inventory'!AE55</f>
        <v>0.8</v>
      </c>
      <c r="AG50" s="11">
        <f>'[1]main port inventory'!AF55</f>
        <v>27</v>
      </c>
      <c r="AH50" s="85">
        <f>'[1]main port inventory'!AG55</f>
        <v>146</v>
      </c>
      <c r="AI50" s="21">
        <f>'[1]main port inventory'!AH55</f>
        <v>0</v>
      </c>
      <c r="AJ50" s="21">
        <f>'[1]main port inventory'!AI55</f>
        <v>1.2</v>
      </c>
      <c r="AK50" s="21">
        <f>'[1]main port inventory'!AJ55</f>
        <v>0</v>
      </c>
      <c r="AL50" s="79">
        <f>'[1]main port inventory'!AK55</f>
        <v>25</v>
      </c>
      <c r="AM50" s="21">
        <f>'[1]main port inventory'!AL55</f>
        <v>0</v>
      </c>
      <c r="AN50" s="11">
        <f>'[1]main port inventory'!AM55</f>
        <v>18.3</v>
      </c>
      <c r="AO50" s="11">
        <f>'[1]main port inventory'!AN55</f>
        <v>315</v>
      </c>
      <c r="AP50" s="85">
        <f>'[1]main port inventory'!AO55</f>
        <v>36</v>
      </c>
      <c r="AQ50" s="11">
        <f>'[1]main port inventory'!AP55</f>
        <v>0</v>
      </c>
      <c r="AR50" s="82">
        <f>'[1]main port inventory'!AQ55</f>
        <v>155</v>
      </c>
      <c r="AS50" s="11">
        <f>'[1]main port inventory'!AR55</f>
        <v>90</v>
      </c>
      <c r="AT50" s="79">
        <f>'[1]main port inventory'!AS55</f>
        <v>4</v>
      </c>
      <c r="AU50" s="79">
        <f>'[1]main port inventory'!AT55</f>
        <v>1.5</v>
      </c>
      <c r="AV50" s="21">
        <f>'[1]main port inventory'!AU55</f>
        <v>0</v>
      </c>
      <c r="AW50" s="11">
        <f>'[1]main port inventory'!AV55</f>
        <v>5</v>
      </c>
      <c r="AX50" s="21">
        <f>'[1]main port inventory'!AW55</f>
        <v>0</v>
      </c>
      <c r="AY50" s="79">
        <f>'[1]main port inventory'!AX55</f>
        <v>373.4</v>
      </c>
      <c r="AZ50" s="76">
        <f t="shared" si="3"/>
        <v>10697.7</v>
      </c>
      <c r="BA50" s="76">
        <f t="shared" si="4"/>
        <v>762.5</v>
      </c>
      <c r="BB50" s="76">
        <f t="shared" si="5"/>
        <v>3563</v>
      </c>
      <c r="BC50" s="76">
        <f t="shared" si="6"/>
        <v>2772.9</v>
      </c>
      <c r="BD50" s="76">
        <f t="shared" si="7"/>
        <v>2769.8</v>
      </c>
      <c r="BE50" s="76">
        <f t="shared" si="8"/>
        <v>829.5</v>
      </c>
      <c r="BF50" s="21">
        <f>'[1]IO InvShip'!$L49</f>
        <v>6129.5</v>
      </c>
      <c r="BG50" s="21">
        <f>'[1]IO InvShip'!$O49</f>
        <v>2071.0500000000002</v>
      </c>
      <c r="BH50" s="107">
        <f t="shared" si="9"/>
        <v>0.20026080372416499</v>
      </c>
      <c r="BI50" s="107">
        <f t="shared" si="10"/>
        <v>7.2156631799358731E-2</v>
      </c>
      <c r="BJ50" s="107">
        <f t="shared" si="11"/>
        <v>6.4245585499686841E-2</v>
      </c>
      <c r="BK50" s="107">
        <f t="shared" si="12"/>
        <v>0.66333697897678945</v>
      </c>
      <c r="BL50" s="21">
        <f t="shared" si="13"/>
        <v>7096.1800000000012</v>
      </c>
      <c r="BM50" s="253">
        <f>VLOOKUP(B50,'removals&amp;BFF'!A:C,3,FALSE)</f>
        <v>92.35</v>
      </c>
      <c r="BN50" s="21">
        <f t="shared" si="14"/>
        <v>11583.865728207908</v>
      </c>
      <c r="BO50" s="21">
        <f>VLOOKUP(B50,removals!B:AR,43,FALSE)</f>
        <v>296.3</v>
      </c>
      <c r="BP50" s="253">
        <f t="shared" si="15"/>
        <v>36.104286196422542</v>
      </c>
      <c r="BQ50" s="21"/>
      <c r="BR50" s="20">
        <f t="shared" si="43"/>
        <v>44085</v>
      </c>
      <c r="BS50" s="55">
        <v>37</v>
      </c>
      <c r="BT50" s="64" t="e">
        <f t="shared" si="100"/>
        <v>#N/A</v>
      </c>
      <c r="BU50" s="64">
        <f t="shared" si="100"/>
        <v>132.61000000000001</v>
      </c>
      <c r="BV50" s="64">
        <f t="shared" si="100"/>
        <v>147.56610000000001</v>
      </c>
      <c r="BW50" s="64">
        <f t="shared" si="100"/>
        <v>119.44</v>
      </c>
      <c r="BX50" s="64">
        <f t="shared" si="100"/>
        <v>114.56450000000001</v>
      </c>
      <c r="BY50" s="64" t="e">
        <f t="shared" si="100"/>
        <v>#N/A</v>
      </c>
      <c r="CA50" s="186">
        <f t="shared" si="23"/>
        <v>37</v>
      </c>
      <c r="CB50" s="187" t="e">
        <f>BT50/removals!BE49</f>
        <v>#N/A</v>
      </c>
      <c r="CC50" s="187">
        <f>BU50/removals!BF49</f>
        <v>6.4078899047103617</v>
      </c>
      <c r="CD50" s="187">
        <f>BV50/removals!BG49</f>
        <v>7.3355388087450146</v>
      </c>
      <c r="CE50" s="187">
        <f>BW50/removals!BH49</f>
        <v>5.3941758797600983</v>
      </c>
      <c r="CF50" s="187">
        <f>BX50/removals!BI49</f>
        <v>5.2150390793923913</v>
      </c>
      <c r="CG50" s="187" t="e">
        <f>BY50/removals!BJ49</f>
        <v>#N/A</v>
      </c>
      <c r="CI50" s="55">
        <v>37</v>
      </c>
      <c r="CJ50" s="64" t="e">
        <f t="shared" si="85"/>
        <v>#N/A</v>
      </c>
      <c r="CK50" s="64">
        <f t="shared" si="85"/>
        <v>8.07</v>
      </c>
      <c r="CL50" s="64">
        <f t="shared" si="70"/>
        <v>8.8699999999999992</v>
      </c>
      <c r="CM50" s="64">
        <f t="shared" si="49"/>
        <v>8.48</v>
      </c>
      <c r="CN50" s="64">
        <f t="shared" si="49"/>
        <v>7.1497000000000002</v>
      </c>
      <c r="CO50" s="64" t="e">
        <f t="shared" si="49"/>
        <v>#N/A</v>
      </c>
      <c r="CP50" s="55">
        <v>37</v>
      </c>
      <c r="CQ50" s="64" t="e">
        <f t="shared" si="86"/>
        <v>#N/A</v>
      </c>
      <c r="CR50" s="64">
        <f t="shared" si="86"/>
        <v>43.295000000000002</v>
      </c>
      <c r="CS50" s="64">
        <f t="shared" si="71"/>
        <v>47.108000000000004</v>
      </c>
      <c r="CT50" s="64">
        <f t="shared" si="51"/>
        <v>36.909999999999997</v>
      </c>
      <c r="CU50" s="64">
        <f t="shared" si="51"/>
        <v>38.520000000000003</v>
      </c>
      <c r="CV50" s="64" t="e">
        <f t="shared" si="51"/>
        <v>#N/A</v>
      </c>
      <c r="CW50" s="55">
        <v>37</v>
      </c>
      <c r="CX50" s="64" t="e">
        <f t="shared" si="87"/>
        <v>#N/A</v>
      </c>
      <c r="CY50" s="64">
        <f t="shared" si="87"/>
        <v>39.747</v>
      </c>
      <c r="CZ50" s="64">
        <f t="shared" si="72"/>
        <v>47.171000000000006</v>
      </c>
      <c r="DA50" s="64">
        <f t="shared" si="53"/>
        <v>34.524999999999999</v>
      </c>
      <c r="DB50" s="64">
        <f t="shared" si="53"/>
        <v>33.215000000000003</v>
      </c>
      <c r="DC50" s="64" t="e">
        <f t="shared" si="53"/>
        <v>#N/A</v>
      </c>
      <c r="DD50" s="55">
        <v>37</v>
      </c>
      <c r="DE50" s="64" t="e">
        <f t="shared" si="88"/>
        <v>#N/A</v>
      </c>
      <c r="DF50" s="64">
        <f t="shared" si="88"/>
        <v>31.5168</v>
      </c>
      <c r="DG50" s="64">
        <f t="shared" si="73"/>
        <v>32.502099999999999</v>
      </c>
      <c r="DH50" s="64">
        <f t="shared" si="55"/>
        <v>29.738800000000001</v>
      </c>
      <c r="DI50" s="64">
        <f t="shared" si="55"/>
        <v>24.572799999999997</v>
      </c>
      <c r="DJ50" s="64" t="e">
        <f t="shared" si="55"/>
        <v>#N/A</v>
      </c>
      <c r="DK50" s="55">
        <v>37</v>
      </c>
      <c r="DL50" s="64" t="e">
        <f t="shared" si="89"/>
        <v>#N/A</v>
      </c>
      <c r="DM50" s="64">
        <f t="shared" si="89"/>
        <v>9.9830000000000005</v>
      </c>
      <c r="DN50" s="64">
        <f t="shared" si="74"/>
        <v>11.914999999999999</v>
      </c>
      <c r="DO50" s="64">
        <f t="shared" si="57"/>
        <v>9.7940000000000005</v>
      </c>
      <c r="DP50" s="64">
        <f t="shared" si="57"/>
        <v>11.107000000000001</v>
      </c>
      <c r="DQ50" s="64" t="e">
        <f t="shared" si="57"/>
        <v>#N/A</v>
      </c>
      <c r="DR50" s="55">
        <v>37</v>
      </c>
      <c r="DS50" s="64" t="e">
        <f t="shared" si="90"/>
        <v>#N/A</v>
      </c>
      <c r="DT50" s="64">
        <f t="shared" si="90"/>
        <v>1.36</v>
      </c>
      <c r="DU50" s="64">
        <f t="shared" si="75"/>
        <v>1.9258000000000002</v>
      </c>
      <c r="DV50" s="64">
        <f t="shared" si="91"/>
        <v>5.4428000000000001</v>
      </c>
      <c r="DW50" s="64">
        <f t="shared" si="91"/>
        <v>9.9964999999999993</v>
      </c>
      <c r="DX50" s="64" t="e">
        <f t="shared" si="91"/>
        <v>#N/A</v>
      </c>
      <c r="DZ50" s="55">
        <v>37</v>
      </c>
      <c r="EA50" s="108" t="e">
        <f t="shared" si="92"/>
        <v>#N/A</v>
      </c>
      <c r="EB50" s="108">
        <f t="shared" si="92"/>
        <v>0.10134982278862831</v>
      </c>
      <c r="EC50" s="108">
        <f t="shared" si="76"/>
        <v>0.13473487474426715</v>
      </c>
      <c r="ED50" s="108">
        <f t="shared" si="93"/>
        <v>0.17107250502344273</v>
      </c>
      <c r="EE50" s="108">
        <f t="shared" si="93"/>
        <v>0.20974734756403596</v>
      </c>
      <c r="EG50" s="55">
        <v>37</v>
      </c>
      <c r="EH50" s="108" t="e">
        <f t="shared" si="94"/>
        <v>#N/A</v>
      </c>
      <c r="EI50" s="108">
        <f t="shared" si="94"/>
        <v>1.0255636829801674E-2</v>
      </c>
      <c r="EJ50" s="108">
        <f t="shared" si="77"/>
        <v>1.3050422827465116E-2</v>
      </c>
      <c r="EK50" s="108">
        <f t="shared" si="95"/>
        <v>4.556932350971199E-2</v>
      </c>
      <c r="EL50" s="108">
        <f t="shared" si="95"/>
        <v>8.725652361770006E-2</v>
      </c>
      <c r="EN50" s="55">
        <v>37</v>
      </c>
      <c r="EO50" s="108" t="e">
        <f t="shared" si="96"/>
        <v>#N/A</v>
      </c>
      <c r="EP50" s="108">
        <f t="shared" si="96"/>
        <v>6.7114093959731544E-2</v>
      </c>
      <c r="EQ50" s="108">
        <f t="shared" si="78"/>
        <v>5.3978522167354152E-2</v>
      </c>
      <c r="ER50" s="108">
        <f t="shared" si="97"/>
        <v>7.8251004688546552E-2</v>
      </c>
      <c r="ES50" s="108">
        <f t="shared" si="97"/>
        <v>9.1183569081172616E-2</v>
      </c>
      <c r="EV50" s="55">
        <v>37</v>
      </c>
      <c r="EW50" s="108" t="e">
        <f t="shared" si="101"/>
        <v>#N/A</v>
      </c>
      <c r="EX50" s="108">
        <f t="shared" si="101"/>
        <v>0.82128044642183851</v>
      </c>
      <c r="EY50" s="108">
        <f t="shared" si="101"/>
        <v>0.79823618026091359</v>
      </c>
      <c r="EZ50" s="108">
        <f t="shared" si="101"/>
        <v>0.70510716677829866</v>
      </c>
      <c r="FA50" s="108">
        <f t="shared" si="101"/>
        <v>0.61181255973709137</v>
      </c>
      <c r="FD50" s="55">
        <v>37</v>
      </c>
      <c r="FE50" s="65" t="e">
        <f t="shared" si="98"/>
        <v>#N/A</v>
      </c>
      <c r="FF50" s="65">
        <f t="shared" si="98"/>
        <v>108.91</v>
      </c>
      <c r="FG50" s="65">
        <f t="shared" si="79"/>
        <v>117.79260000000002</v>
      </c>
      <c r="FH50" s="65">
        <f t="shared" si="99"/>
        <v>84.217999999999989</v>
      </c>
      <c r="FI50" s="65">
        <f t="shared" si="99"/>
        <v>70.092000000000013</v>
      </c>
      <c r="FJ50" s="65" t="e">
        <f t="shared" si="99"/>
        <v>#N/A</v>
      </c>
      <c r="FL50" s="55">
        <v>37</v>
      </c>
      <c r="FM50" s="65" t="e">
        <f t="shared" si="102"/>
        <v>#N/A</v>
      </c>
      <c r="FN50" s="65">
        <f t="shared" si="58"/>
        <v>13.44</v>
      </c>
      <c r="FO50" s="65">
        <f t="shared" si="80"/>
        <v>19.882300000000001</v>
      </c>
      <c r="FP50" s="65">
        <f t="shared" si="59"/>
        <v>20.4329</v>
      </c>
      <c r="FQ50" s="65">
        <f t="shared" si="46"/>
        <v>24.029600000000002</v>
      </c>
      <c r="FR50" s="65" t="e">
        <f t="shared" si="46"/>
        <v>#N/A</v>
      </c>
      <c r="FT50" s="55">
        <v>37</v>
      </c>
      <c r="FU50" s="57" t="e">
        <f t="shared" si="39"/>
        <v>#N/A</v>
      </c>
      <c r="FV50" s="57" t="e">
        <f t="shared" si="39"/>
        <v>#N/A</v>
      </c>
      <c r="FW50" s="57">
        <f t="shared" si="39"/>
        <v>175.53314218351832</v>
      </c>
      <c r="FX50" s="57">
        <f t="shared" si="39"/>
        <v>134.09677781520153</v>
      </c>
      <c r="FY50" s="57">
        <f t="shared" si="39"/>
        <v>121.47651362527834</v>
      </c>
      <c r="FZ50" s="57" t="e">
        <f t="shared" si="40"/>
        <v>#N/A</v>
      </c>
      <c r="GB50" s="55">
        <v>37</v>
      </c>
      <c r="GC50" s="57" t="e">
        <f t="shared" si="41"/>
        <v>#N/A</v>
      </c>
      <c r="GD50" s="57">
        <f t="shared" si="41"/>
        <v>44.855229332972527</v>
      </c>
      <c r="GE50" s="57">
        <f t="shared" si="41"/>
        <v>51.34877166121511</v>
      </c>
      <c r="GF50" s="57">
        <f t="shared" si="41"/>
        <v>37.759231158320695</v>
      </c>
      <c r="GG50" s="57">
        <f t="shared" si="41"/>
        <v>36.50527355574674</v>
      </c>
      <c r="GH50" s="57" t="e">
        <f t="shared" si="47"/>
        <v>#N/A</v>
      </c>
      <c r="GJ50" s="55">
        <v>37</v>
      </c>
      <c r="GK50" s="57" t="e">
        <f t="shared" si="42"/>
        <v>#N/A</v>
      </c>
      <c r="GL50" s="57">
        <f t="shared" si="42"/>
        <v>8.9</v>
      </c>
      <c r="GM50" s="57">
        <f t="shared" si="42"/>
        <v>7.9653999999999998</v>
      </c>
      <c r="GN50" s="57">
        <f t="shared" si="42"/>
        <v>9.3462999999999994</v>
      </c>
      <c r="GO50" s="57">
        <f t="shared" si="42"/>
        <v>10.446400000000001</v>
      </c>
      <c r="GP50" s="57" t="e">
        <f t="shared" si="44"/>
        <v>#N/A</v>
      </c>
    </row>
    <row r="51" spans="1:198">
      <c r="A51" s="56" t="str">
        <f t="shared" si="2"/>
        <v>202023</v>
      </c>
      <c r="B51" s="20">
        <f>'[1]main port inventory'!A56</f>
        <v>43987</v>
      </c>
      <c r="C51" s="21">
        <f>'[1]main port inventory'!B56</f>
        <v>10753.7</v>
      </c>
      <c r="D51" s="21">
        <f>'[1]main port inventory'!C57</f>
        <v>2098.37</v>
      </c>
      <c r="E51" s="21">
        <f>'[1]main port inventory'!D56</f>
        <v>733.91</v>
      </c>
      <c r="F51" s="21">
        <f>'[1]main port inventory'!E56</f>
        <v>695.57</v>
      </c>
      <c r="G51" s="79">
        <f>'[1]main port inventory'!F56</f>
        <v>960</v>
      </c>
      <c r="H51" s="79">
        <f>'[1]main port inventory'!G56</f>
        <v>1012</v>
      </c>
      <c r="I51" s="82">
        <f>'[1]main port inventory'!H56</f>
        <v>1296</v>
      </c>
      <c r="J51" s="82">
        <f>'[1]main port inventory'!I56</f>
        <v>1305</v>
      </c>
      <c r="K51" s="11">
        <f>'[1]main port inventory'!J56</f>
        <v>700</v>
      </c>
      <c r="L51" s="82">
        <f>'[1]main port inventory'!K56</f>
        <v>799</v>
      </c>
      <c r="M51" s="79">
        <f>'[1]main port inventory'!L56</f>
        <v>354</v>
      </c>
      <c r="N51" s="21">
        <f>'[1]main port inventory'!M56</f>
        <v>377</v>
      </c>
      <c r="O51" s="11">
        <f>'[1]main port inventory'!N56</f>
        <v>209</v>
      </c>
      <c r="P51" s="85">
        <f>'[1]main port inventory'!O56</f>
        <v>300</v>
      </c>
      <c r="Q51" s="79">
        <f>'[1]main port inventory'!P56</f>
        <v>69</v>
      </c>
      <c r="R51" s="11">
        <f>'[1]main port inventory'!Q56</f>
        <v>443</v>
      </c>
      <c r="S51" s="85">
        <f>'[1]main port inventory'!R56</f>
        <v>283</v>
      </c>
      <c r="T51" s="11">
        <f>'[1]main port inventory'!S56</f>
        <v>260</v>
      </c>
      <c r="U51" s="11">
        <f>'[1]main port inventory'!T56</f>
        <v>0</v>
      </c>
      <c r="V51" s="11">
        <f>'[1]main port inventory'!U56</f>
        <v>124</v>
      </c>
      <c r="W51" s="21">
        <f>'[1]main port inventory'!V56</f>
        <v>220</v>
      </c>
      <c r="X51" s="11">
        <f>'[1]main port inventory'!W56</f>
        <v>0</v>
      </c>
      <c r="Y51" s="11">
        <f>'[1]main port inventory'!X56</f>
        <v>7</v>
      </c>
      <c r="Z51" s="11">
        <f>'[1]main port inventory'!Y56</f>
        <v>470</v>
      </c>
      <c r="AA51" s="21">
        <f>'[1]main port inventory'!Z56</f>
        <v>30.8</v>
      </c>
      <c r="AB51" s="21">
        <f>'[1]main port inventory'!AA56</f>
        <v>238</v>
      </c>
      <c r="AC51" s="11">
        <f>'[1]main port inventory'!AB56</f>
        <v>81</v>
      </c>
      <c r="AD51" s="82">
        <f>'[1]main port inventory'!AC56</f>
        <v>0</v>
      </c>
      <c r="AE51" s="21">
        <f>'[1]main port inventory'!AD56</f>
        <v>4.2</v>
      </c>
      <c r="AF51" s="21">
        <f>'[1]main port inventory'!AE56</f>
        <v>0.8</v>
      </c>
      <c r="AG51" s="11">
        <f>'[1]main port inventory'!AF56</f>
        <v>19</v>
      </c>
      <c r="AH51" s="85">
        <f>'[1]main port inventory'!AG56</f>
        <v>163</v>
      </c>
      <c r="AI51" s="21">
        <f>'[1]main port inventory'!AH56</f>
        <v>0</v>
      </c>
      <c r="AJ51" s="21">
        <f>'[1]main port inventory'!AI56</f>
        <v>1.2</v>
      </c>
      <c r="AK51" s="21">
        <f>'[1]main port inventory'!AJ56</f>
        <v>0</v>
      </c>
      <c r="AL51" s="79">
        <f>'[1]main port inventory'!AK56</f>
        <v>25</v>
      </c>
      <c r="AM51" s="21">
        <f>'[1]main port inventory'!AL56</f>
        <v>0</v>
      </c>
      <c r="AN51" s="11">
        <f>'[1]main port inventory'!AM56</f>
        <v>19</v>
      </c>
      <c r="AO51" s="11">
        <f>'[1]main port inventory'!AN56</f>
        <v>315</v>
      </c>
      <c r="AP51" s="85">
        <f>'[1]main port inventory'!AO56</f>
        <v>31</v>
      </c>
      <c r="AQ51" s="11">
        <f>'[1]main port inventory'!AP56</f>
        <v>0</v>
      </c>
      <c r="AR51" s="82">
        <f>'[1]main port inventory'!AQ56</f>
        <v>152</v>
      </c>
      <c r="AS51" s="11">
        <f>'[1]main port inventory'!AR56</f>
        <v>95.5</v>
      </c>
      <c r="AT51" s="79">
        <f>'[1]main port inventory'!AS56</f>
        <v>5.5</v>
      </c>
      <c r="AU51" s="79">
        <f>'[1]main port inventory'!AT56</f>
        <v>1.5</v>
      </c>
      <c r="AV51" s="21">
        <f>'[1]main port inventory'!AU56</f>
        <v>0</v>
      </c>
      <c r="AW51" s="11">
        <f>'[1]main port inventory'!AV56</f>
        <v>5</v>
      </c>
      <c r="AX51" s="21">
        <f>'[1]main port inventory'!AW56</f>
        <v>0</v>
      </c>
      <c r="AY51" s="79">
        <f>'[1]main port inventory'!AX56</f>
        <v>378.2</v>
      </c>
      <c r="AZ51" s="76">
        <f t="shared" si="3"/>
        <v>10753.7</v>
      </c>
      <c r="BA51" s="76">
        <f t="shared" si="4"/>
        <v>777</v>
      </c>
      <c r="BB51" s="76">
        <f t="shared" si="5"/>
        <v>3552</v>
      </c>
      <c r="BC51" s="76">
        <f t="shared" si="6"/>
        <v>2805.2</v>
      </c>
      <c r="BD51" s="76">
        <f t="shared" si="7"/>
        <v>2747.5</v>
      </c>
      <c r="BE51" s="76">
        <f t="shared" si="8"/>
        <v>872</v>
      </c>
      <c r="BF51" s="21">
        <f>'[1]IO InvShip'!$L50</f>
        <v>6051.3</v>
      </c>
      <c r="BG51" s="21">
        <f>'[1]IO InvShip'!$O50</f>
        <v>2178.65</v>
      </c>
      <c r="BH51" s="107">
        <f t="shared" si="9"/>
        <v>0.19513004826245847</v>
      </c>
      <c r="BI51" s="107">
        <f t="shared" si="10"/>
        <v>6.8247207937733048E-2</v>
      </c>
      <c r="BJ51" s="107">
        <f t="shared" si="11"/>
        <v>6.4681923431005137E-2</v>
      </c>
      <c r="BK51" s="107">
        <f t="shared" si="12"/>
        <v>0.67194082036880332</v>
      </c>
      <c r="BL51" s="21">
        <f t="shared" si="13"/>
        <v>7225.8500000000022</v>
      </c>
      <c r="BM51" s="253">
        <f>VLOOKUP(B51,'removals&amp;BFF'!A:C,3,FALSE)</f>
        <v>91.9</v>
      </c>
      <c r="BN51" s="21">
        <f t="shared" si="14"/>
        <v>11701.52339499456</v>
      </c>
      <c r="BO51" s="21">
        <f>VLOOKUP(B51,removals!B:AR,43,FALSE)</f>
        <v>314.08</v>
      </c>
      <c r="BP51" s="253">
        <f t="shared" si="15"/>
        <v>34.238728986245548</v>
      </c>
      <c r="BQ51" s="21"/>
      <c r="BR51" s="20">
        <f t="shared" si="43"/>
        <v>44092</v>
      </c>
      <c r="BS51" s="55">
        <v>38</v>
      </c>
      <c r="BT51" s="64" t="e">
        <f t="shared" si="100"/>
        <v>#N/A</v>
      </c>
      <c r="BU51" s="64">
        <f t="shared" si="100"/>
        <v>131.74</v>
      </c>
      <c r="BV51" s="64">
        <f t="shared" si="100"/>
        <v>147.8443</v>
      </c>
      <c r="BW51" s="64">
        <f t="shared" si="100"/>
        <v>122.5429</v>
      </c>
      <c r="BX51" s="64">
        <f t="shared" si="100"/>
        <v>114.9281</v>
      </c>
      <c r="BY51" s="64" t="e">
        <f t="shared" si="100"/>
        <v>#N/A</v>
      </c>
      <c r="CA51" s="186">
        <f t="shared" si="23"/>
        <v>38</v>
      </c>
      <c r="CB51" s="187" t="e">
        <f>BT51/removals!BE50</f>
        <v>#N/A</v>
      </c>
      <c r="CC51" s="187">
        <f>BU51/removals!BF50</f>
        <v>6.5231707739766387</v>
      </c>
      <c r="CD51" s="187">
        <f>BV51/removals!BG50</f>
        <v>7.4130828281612731</v>
      </c>
      <c r="CE51" s="187">
        <f>BW51/removals!BH50</f>
        <v>5.5711194257163763</v>
      </c>
      <c r="CF51" s="187">
        <f>BX51/removals!BI50</f>
        <v>5.1694899244332477</v>
      </c>
      <c r="CG51" s="187" t="e">
        <f>BY51/removals!BJ50</f>
        <v>#N/A</v>
      </c>
      <c r="CI51" s="55">
        <v>38</v>
      </c>
      <c r="CJ51" s="64" t="e">
        <f t="shared" si="85"/>
        <v>#N/A</v>
      </c>
      <c r="CK51" s="64">
        <f t="shared" si="85"/>
        <v>7.87</v>
      </c>
      <c r="CL51" s="64">
        <f t="shared" si="70"/>
        <v>8.9600000000000009</v>
      </c>
      <c r="CM51" s="64">
        <f t="shared" si="49"/>
        <v>8.7100000000000009</v>
      </c>
      <c r="CN51" s="64">
        <f t="shared" si="49"/>
        <v>7.6456000000000008</v>
      </c>
      <c r="CO51" s="64" t="e">
        <f t="shared" si="49"/>
        <v>#N/A</v>
      </c>
      <c r="CP51" s="55">
        <v>38</v>
      </c>
      <c r="CQ51" s="64" t="e">
        <f t="shared" si="86"/>
        <v>#N/A</v>
      </c>
      <c r="CR51" s="64">
        <f t="shared" si="86"/>
        <v>43.37</v>
      </c>
      <c r="CS51" s="64">
        <f t="shared" si="71"/>
        <v>47.776000000000003</v>
      </c>
      <c r="CT51" s="64">
        <f t="shared" si="51"/>
        <v>37.06</v>
      </c>
      <c r="CU51" s="64">
        <f t="shared" si="51"/>
        <v>37.450000000000003</v>
      </c>
      <c r="CV51" s="64" t="e">
        <f t="shared" si="51"/>
        <v>#N/A</v>
      </c>
      <c r="CW51" s="55">
        <v>38</v>
      </c>
      <c r="CX51" s="64" t="e">
        <f t="shared" si="87"/>
        <v>#N/A</v>
      </c>
      <c r="CY51" s="64">
        <f t="shared" si="87"/>
        <v>39.930999999999997</v>
      </c>
      <c r="CZ51" s="64">
        <f t="shared" si="72"/>
        <v>47.835000000000001</v>
      </c>
      <c r="DA51" s="64">
        <f t="shared" si="53"/>
        <v>36.055</v>
      </c>
      <c r="DB51" s="64">
        <f t="shared" si="53"/>
        <v>33.935000000000002</v>
      </c>
      <c r="DC51" s="64" t="e">
        <f t="shared" si="53"/>
        <v>#N/A</v>
      </c>
      <c r="DD51" s="55">
        <v>38</v>
      </c>
      <c r="DE51" s="64" t="e">
        <f t="shared" si="88"/>
        <v>#N/A</v>
      </c>
      <c r="DF51" s="64">
        <f t="shared" si="88"/>
        <v>30.6433</v>
      </c>
      <c r="DG51" s="64">
        <f t="shared" si="73"/>
        <v>31.613299999999999</v>
      </c>
      <c r="DH51" s="64">
        <f t="shared" si="55"/>
        <v>30.235900000000001</v>
      </c>
      <c r="DI51" s="64">
        <f t="shared" si="55"/>
        <v>24.766500000000001</v>
      </c>
      <c r="DJ51" s="64" t="e">
        <f t="shared" si="55"/>
        <v>#N/A</v>
      </c>
      <c r="DK51" s="55">
        <v>38</v>
      </c>
      <c r="DL51" s="64" t="e">
        <f t="shared" si="89"/>
        <v>#N/A</v>
      </c>
      <c r="DM51" s="64">
        <f t="shared" si="89"/>
        <v>9.9219999999999988</v>
      </c>
      <c r="DN51" s="64">
        <f t="shared" si="74"/>
        <v>11.66</v>
      </c>
      <c r="DO51" s="64">
        <f t="shared" si="57"/>
        <v>10.482000000000001</v>
      </c>
      <c r="DP51" s="64">
        <f t="shared" si="57"/>
        <v>11.130999999999998</v>
      </c>
      <c r="DQ51" s="64" t="e">
        <f t="shared" si="57"/>
        <v>#N/A</v>
      </c>
      <c r="DR51" s="55">
        <v>38</v>
      </c>
      <c r="DS51" s="64" t="e">
        <f t="shared" si="90"/>
        <v>#N/A</v>
      </c>
      <c r="DT51" s="64">
        <f t="shared" si="90"/>
        <v>1.45</v>
      </c>
      <c r="DU51" s="64">
        <f t="shared" si="75"/>
        <v>1.8691</v>
      </c>
      <c r="DV51" s="64">
        <f t="shared" si="91"/>
        <v>6.1677</v>
      </c>
      <c r="DW51" s="64">
        <f t="shared" si="91"/>
        <v>10.0466</v>
      </c>
      <c r="DX51" s="64" t="e">
        <f t="shared" si="91"/>
        <v>#N/A</v>
      </c>
      <c r="DZ51" s="55">
        <v>38</v>
      </c>
      <c r="EA51" s="108" t="e">
        <f t="shared" si="92"/>
        <v>#N/A</v>
      </c>
      <c r="EB51" s="108">
        <f t="shared" si="92"/>
        <v>9.9134659177167142E-2</v>
      </c>
      <c r="EC51" s="108">
        <f t="shared" si="76"/>
        <v>0.13293579799829958</v>
      </c>
      <c r="ED51" s="108">
        <f t="shared" si="93"/>
        <v>0.16189677247723042</v>
      </c>
      <c r="EE51" s="108">
        <f t="shared" si="93"/>
        <v>0.21738286807142904</v>
      </c>
      <c r="EG51" s="55">
        <v>38</v>
      </c>
      <c r="EH51" s="108" t="e">
        <f t="shared" si="94"/>
        <v>#N/A</v>
      </c>
      <c r="EI51" s="108">
        <f t="shared" si="94"/>
        <v>1.1006528009716108E-2</v>
      </c>
      <c r="EJ51" s="108">
        <f t="shared" si="77"/>
        <v>1.2642354152307529E-2</v>
      </c>
      <c r="EK51" s="108">
        <f t="shared" si="95"/>
        <v>5.0330945326085799E-2</v>
      </c>
      <c r="EL51" s="108">
        <f t="shared" si="95"/>
        <v>8.7416393379860971E-2</v>
      </c>
      <c r="EN51" s="55">
        <v>38</v>
      </c>
      <c r="EO51" s="108" t="e">
        <f t="shared" si="96"/>
        <v>#N/A</v>
      </c>
      <c r="EP51" s="108">
        <f t="shared" si="96"/>
        <v>6.6039168058296641E-2</v>
      </c>
      <c r="EQ51" s="108">
        <f t="shared" si="78"/>
        <v>5.5756630455147747E-2</v>
      </c>
      <c r="ER51" s="108">
        <f t="shared" si="97"/>
        <v>7.4360489265391946E-2</v>
      </c>
      <c r="ES51" s="108">
        <f t="shared" si="97"/>
        <v>9.586602406200051E-2</v>
      </c>
      <c r="EV51" s="55">
        <v>38</v>
      </c>
      <c r="EW51" s="108" t="e">
        <f t="shared" si="101"/>
        <v>#N/A</v>
      </c>
      <c r="EX51" s="108">
        <f t="shared" si="101"/>
        <v>0.82381964475482006</v>
      </c>
      <c r="EY51" s="108">
        <f t="shared" si="101"/>
        <v>0.79866521739424512</v>
      </c>
      <c r="EZ51" s="108">
        <f t="shared" si="101"/>
        <v>0.71341179293129175</v>
      </c>
      <c r="FA51" s="108">
        <f t="shared" si="101"/>
        <v>0.5993347144867095</v>
      </c>
      <c r="FD51" s="55">
        <v>38</v>
      </c>
      <c r="FE51" s="65" t="e">
        <f t="shared" si="98"/>
        <v>#N/A</v>
      </c>
      <c r="FF51" s="65">
        <f t="shared" si="98"/>
        <v>108.53</v>
      </c>
      <c r="FG51" s="65">
        <f t="shared" si="79"/>
        <v>118.07809999999999</v>
      </c>
      <c r="FH51" s="65">
        <f t="shared" si="99"/>
        <v>87.423549999999992</v>
      </c>
      <c r="FI51" s="65">
        <f t="shared" si="99"/>
        <v>68.880399999999995</v>
      </c>
      <c r="FJ51" s="65" t="e">
        <f t="shared" si="99"/>
        <v>#N/A</v>
      </c>
      <c r="FL51" s="55">
        <v>38</v>
      </c>
      <c r="FM51" s="65" t="e">
        <f t="shared" si="102"/>
        <v>#N/A</v>
      </c>
      <c r="FN51" s="65">
        <f t="shared" si="58"/>
        <v>13.06</v>
      </c>
      <c r="FO51" s="65">
        <f t="shared" si="80"/>
        <v>19.6538</v>
      </c>
      <c r="FP51" s="65">
        <f t="shared" si="59"/>
        <v>19.839300000000001</v>
      </c>
      <c r="FQ51" s="65">
        <f t="shared" si="46"/>
        <v>24.983400000000003</v>
      </c>
      <c r="FR51" s="65" t="e">
        <f t="shared" si="46"/>
        <v>#N/A</v>
      </c>
      <c r="FT51" s="55">
        <v>38</v>
      </c>
      <c r="FU51" s="57" t="e">
        <f t="shared" si="39"/>
        <v>#N/A</v>
      </c>
      <c r="FV51" s="57" t="e">
        <f t="shared" si="39"/>
        <v>#N/A</v>
      </c>
      <c r="FW51" s="57">
        <f t="shared" si="39"/>
        <v>174.5521383546635</v>
      </c>
      <c r="FX51" s="57">
        <f t="shared" si="39"/>
        <v>137.73507924019333</v>
      </c>
      <c r="FY51" s="57">
        <f t="shared" si="39"/>
        <v>121.93962864721485</v>
      </c>
      <c r="FZ51" s="57" t="e">
        <f t="shared" si="40"/>
        <v>#N/A</v>
      </c>
      <c r="GB51" s="55">
        <v>38</v>
      </c>
      <c r="GC51" s="57" t="e">
        <f t="shared" si="41"/>
        <v>#N/A</v>
      </c>
      <c r="GD51" s="57">
        <f t="shared" si="41"/>
        <v>45.662195417836472</v>
      </c>
      <c r="GE51" s="57">
        <f t="shared" si="41"/>
        <v>51.891579797128912</v>
      </c>
      <c r="GF51" s="57">
        <f t="shared" si="41"/>
        <v>38.997835980014642</v>
      </c>
      <c r="GG51" s="57">
        <f t="shared" si="41"/>
        <v>36.186429471032731</v>
      </c>
      <c r="GH51" s="57" t="e">
        <f t="shared" si="47"/>
        <v>#N/A</v>
      </c>
      <c r="GJ51" s="55">
        <v>38</v>
      </c>
      <c r="GK51" s="57" t="e">
        <f t="shared" si="42"/>
        <v>#N/A</v>
      </c>
      <c r="GL51" s="57">
        <f t="shared" si="42"/>
        <v>8.6999999999999993</v>
      </c>
      <c r="GM51" s="57">
        <f t="shared" si="42"/>
        <v>8.2432999999999996</v>
      </c>
      <c r="GN51" s="57">
        <f t="shared" si="42"/>
        <v>9.1123499999999993</v>
      </c>
      <c r="GO51" s="57">
        <f t="shared" si="42"/>
        <v>11.0177</v>
      </c>
      <c r="GP51" s="57" t="e">
        <f t="shared" si="44"/>
        <v>#N/A</v>
      </c>
    </row>
    <row r="52" spans="1:198">
      <c r="A52" s="56" t="str">
        <f t="shared" si="2"/>
        <v>202022</v>
      </c>
      <c r="B52" s="20">
        <f>'[1]main port inventory'!A57</f>
        <v>43980</v>
      </c>
      <c r="C52" s="21">
        <f>'[1]main port inventory'!B57</f>
        <v>10784.85</v>
      </c>
      <c r="D52" s="21">
        <f>'[1]main port inventory'!C58</f>
        <v>2080.0349999999999</v>
      </c>
      <c r="E52" s="21">
        <f>'[1]main port inventory'!D57</f>
        <v>715.94</v>
      </c>
      <c r="F52" s="21">
        <f>'[1]main port inventory'!E57</f>
        <v>665.54</v>
      </c>
      <c r="G52" s="79">
        <f>'[1]main port inventory'!F57</f>
        <v>950</v>
      </c>
      <c r="H52" s="79">
        <f>'[1]main port inventory'!G57</f>
        <v>1002</v>
      </c>
      <c r="I52" s="82">
        <f>'[1]main port inventory'!H57</f>
        <v>1271</v>
      </c>
      <c r="J52" s="82">
        <f>'[1]main port inventory'!I57</f>
        <v>1290</v>
      </c>
      <c r="K52" s="11">
        <f>'[1]main port inventory'!J57</f>
        <v>690</v>
      </c>
      <c r="L52" s="82">
        <f>'[1]main port inventory'!K57</f>
        <v>789</v>
      </c>
      <c r="M52" s="79">
        <f>'[1]main port inventory'!L57</f>
        <v>379</v>
      </c>
      <c r="N52" s="21">
        <f>'[1]main port inventory'!M57</f>
        <v>394</v>
      </c>
      <c r="O52" s="11">
        <f>'[1]main port inventory'!N57</f>
        <v>203.4</v>
      </c>
      <c r="P52" s="85">
        <f>'[1]main port inventory'!O57</f>
        <v>320</v>
      </c>
      <c r="Q52" s="79">
        <f>'[1]main port inventory'!P57</f>
        <v>69</v>
      </c>
      <c r="R52" s="11">
        <f>'[1]main port inventory'!Q57</f>
        <v>493</v>
      </c>
      <c r="S52" s="85">
        <f>'[1]main port inventory'!R57</f>
        <v>257</v>
      </c>
      <c r="T52" s="11">
        <f>'[1]main port inventory'!S57</f>
        <v>266</v>
      </c>
      <c r="U52" s="11">
        <f>'[1]main port inventory'!T57</f>
        <v>0</v>
      </c>
      <c r="V52" s="11">
        <f>'[1]main port inventory'!U57</f>
        <v>130</v>
      </c>
      <c r="W52" s="21">
        <f>'[1]main port inventory'!V57</f>
        <v>192</v>
      </c>
      <c r="X52" s="11">
        <f>'[1]main port inventory'!W57</f>
        <v>0</v>
      </c>
      <c r="Y52" s="11">
        <f>'[1]main port inventory'!X57</f>
        <v>8.35</v>
      </c>
      <c r="Z52" s="11">
        <f>'[1]main port inventory'!Y57</f>
        <v>497</v>
      </c>
      <c r="AA52" s="21">
        <f>'[1]main port inventory'!Z57</f>
        <v>29.8</v>
      </c>
      <c r="AB52" s="21">
        <f>'[1]main port inventory'!AA57</f>
        <v>202</v>
      </c>
      <c r="AC52" s="11">
        <f>'[1]main port inventory'!AB57</f>
        <v>79</v>
      </c>
      <c r="AD52" s="82">
        <f>'[1]main port inventory'!AC57</f>
        <v>0</v>
      </c>
      <c r="AE52" s="21">
        <f>'[1]main port inventory'!AD57</f>
        <v>4.2</v>
      </c>
      <c r="AF52" s="21">
        <f>'[1]main port inventory'!AE57</f>
        <v>0.8</v>
      </c>
      <c r="AG52" s="11">
        <f>'[1]main port inventory'!AF57</f>
        <v>20</v>
      </c>
      <c r="AH52" s="85">
        <f>'[1]main port inventory'!AG57</f>
        <v>157</v>
      </c>
      <c r="AI52" s="21">
        <f>'[1]main port inventory'!AH57</f>
        <v>0</v>
      </c>
      <c r="AJ52" s="21">
        <f>'[1]main port inventory'!AI57</f>
        <v>1.2</v>
      </c>
      <c r="AK52" s="21">
        <f>'[1]main port inventory'!AJ57</f>
        <v>0</v>
      </c>
      <c r="AL52" s="79">
        <f>'[1]main port inventory'!AK57</f>
        <v>25</v>
      </c>
      <c r="AM52" s="21">
        <f>'[1]main port inventory'!AL57</f>
        <v>0</v>
      </c>
      <c r="AN52" s="11">
        <f>'[1]main port inventory'!AM57</f>
        <v>18</v>
      </c>
      <c r="AO52" s="11">
        <f>'[1]main port inventory'!AN57</f>
        <v>300</v>
      </c>
      <c r="AP52" s="85">
        <f>'[1]main port inventory'!AO57</f>
        <v>35</v>
      </c>
      <c r="AQ52" s="11">
        <f>'[1]main port inventory'!AP57</f>
        <v>0</v>
      </c>
      <c r="AR52" s="82">
        <f>'[1]main port inventory'!AQ57</f>
        <v>155</v>
      </c>
      <c r="AS52" s="11">
        <f>'[1]main port inventory'!AR57</f>
        <v>110</v>
      </c>
      <c r="AT52" s="79">
        <f>'[1]main port inventory'!AS57</f>
        <v>5</v>
      </c>
      <c r="AU52" s="79">
        <f>'[1]main port inventory'!AT57</f>
        <v>1.5</v>
      </c>
      <c r="AV52" s="21">
        <f>'[1]main port inventory'!AU57</f>
        <v>0</v>
      </c>
      <c r="AW52" s="11">
        <f>'[1]main port inventory'!AV57</f>
        <v>5</v>
      </c>
      <c r="AX52" s="21">
        <f>'[1]main port inventory'!AW57</f>
        <v>0</v>
      </c>
      <c r="AY52" s="79">
        <f>'[1]main port inventory'!AX57</f>
        <v>435.6</v>
      </c>
      <c r="AZ52" s="76">
        <f t="shared" si="3"/>
        <v>10784.85</v>
      </c>
      <c r="BA52" s="76">
        <f t="shared" si="4"/>
        <v>769</v>
      </c>
      <c r="BB52" s="76">
        <f t="shared" si="5"/>
        <v>3505</v>
      </c>
      <c r="BC52" s="76">
        <f t="shared" si="6"/>
        <v>2867.1</v>
      </c>
      <c r="BD52" s="76">
        <f t="shared" si="7"/>
        <v>2819.75</v>
      </c>
      <c r="BE52" s="76">
        <f t="shared" si="8"/>
        <v>824</v>
      </c>
      <c r="BF52" s="21">
        <f>'[1]IO InvShip'!$L51</f>
        <v>6101.28</v>
      </c>
      <c r="BG52" s="21">
        <f>'[1]IO InvShip'!$O51</f>
        <v>2193.42</v>
      </c>
      <c r="BH52" s="107">
        <f t="shared" si="9"/>
        <v>0.19286638200809467</v>
      </c>
      <c r="BI52" s="107">
        <f t="shared" si="10"/>
        <v>6.6383862547926026E-2</v>
      </c>
      <c r="BJ52" s="107">
        <f t="shared" si="11"/>
        <v>6.1710640389064285E-2</v>
      </c>
      <c r="BK52" s="107">
        <f t="shared" si="12"/>
        <v>0.6790391150549151</v>
      </c>
      <c r="BL52" s="21">
        <f t="shared" si="13"/>
        <v>7323.335</v>
      </c>
      <c r="BM52" s="253">
        <f>VLOOKUP(B52,'removals&amp;BFF'!A:C,3,FALSE)</f>
        <v>91.38</v>
      </c>
      <c r="BN52" s="21">
        <f t="shared" si="14"/>
        <v>11802.199606040711</v>
      </c>
      <c r="BO52" s="21">
        <f>VLOOKUP(B52,removals!B:AR,43,FALSE)</f>
        <v>301.94</v>
      </c>
      <c r="BP52" s="253">
        <f t="shared" si="15"/>
        <v>35.718520235808441</v>
      </c>
      <c r="BQ52" s="21"/>
      <c r="BR52" s="20">
        <f t="shared" si="43"/>
        <v>44099</v>
      </c>
      <c r="BS52" s="55">
        <v>39</v>
      </c>
      <c r="BT52" s="64" t="e">
        <f t="shared" si="100"/>
        <v>#N/A</v>
      </c>
      <c r="BU52" s="64">
        <f t="shared" si="100"/>
        <v>133.57</v>
      </c>
      <c r="BV52" s="64">
        <f t="shared" si="100"/>
        <v>145.16540000000001</v>
      </c>
      <c r="BW52" s="64">
        <f t="shared" si="100"/>
        <v>120.33</v>
      </c>
      <c r="BX52" s="64">
        <f t="shared" si="100"/>
        <v>116.1605</v>
      </c>
      <c r="BY52" s="64" t="e">
        <f t="shared" si="100"/>
        <v>#N/A</v>
      </c>
      <c r="CA52" s="186">
        <f t="shared" si="23"/>
        <v>39</v>
      </c>
      <c r="CB52" s="187" t="e">
        <f>BT52/removals!BE51</f>
        <v>#N/A</v>
      </c>
      <c r="CC52" s="187">
        <f>BU52/removals!BF51</f>
        <v>6.7006456338197733</v>
      </c>
      <c r="CD52" s="187">
        <f>BV52/removals!BG51</f>
        <v>7.057313011983763</v>
      </c>
      <c r="CE52" s="187">
        <f>BW52/removals!BH51</f>
        <v>5.9872522726481128</v>
      </c>
      <c r="CF52" s="187">
        <f>BX52/removals!BI51</f>
        <v>5.3035754235856469</v>
      </c>
      <c r="CG52" s="187" t="e">
        <f>BY52/removals!BJ51</f>
        <v>#N/A</v>
      </c>
      <c r="CI52" s="55">
        <v>39</v>
      </c>
      <c r="CJ52" s="64" t="e">
        <f t="shared" si="85"/>
        <v>#N/A</v>
      </c>
      <c r="CK52" s="64">
        <f t="shared" si="85"/>
        <v>7.78</v>
      </c>
      <c r="CL52" s="64">
        <f t="shared" si="70"/>
        <v>8.26</v>
      </c>
      <c r="CM52" s="64">
        <f t="shared" si="49"/>
        <v>8.17</v>
      </c>
      <c r="CN52" s="64">
        <f t="shared" si="49"/>
        <v>8.0175000000000001</v>
      </c>
      <c r="CO52" s="64" t="e">
        <f t="shared" si="49"/>
        <v>#N/A</v>
      </c>
      <c r="CP52" s="55">
        <v>39</v>
      </c>
      <c r="CQ52" s="64" t="e">
        <f t="shared" si="86"/>
        <v>#N/A</v>
      </c>
      <c r="CR52" s="64">
        <f t="shared" si="86"/>
        <v>44.24</v>
      </c>
      <c r="CS52" s="64">
        <f t="shared" si="71"/>
        <v>47.67</v>
      </c>
      <c r="CT52" s="64">
        <f t="shared" si="51"/>
        <v>37.200000000000003</v>
      </c>
      <c r="CU52" s="64">
        <f t="shared" si="51"/>
        <v>38.24</v>
      </c>
      <c r="CV52" s="64" t="e">
        <f t="shared" si="51"/>
        <v>#N/A</v>
      </c>
      <c r="CW52" s="55">
        <v>39</v>
      </c>
      <c r="CX52" s="64" t="e">
        <f t="shared" si="87"/>
        <v>#N/A</v>
      </c>
      <c r="CY52" s="64">
        <f t="shared" si="87"/>
        <v>39.56</v>
      </c>
      <c r="CZ52" s="64">
        <f t="shared" si="72"/>
        <v>45.704999999999998</v>
      </c>
      <c r="DA52" s="64">
        <f t="shared" si="53"/>
        <v>35.783999999999999</v>
      </c>
      <c r="DB52" s="64">
        <f t="shared" si="53"/>
        <v>33.865000000000002</v>
      </c>
      <c r="DC52" s="64" t="e">
        <f t="shared" si="53"/>
        <v>#N/A</v>
      </c>
      <c r="DD52" s="55">
        <v>39</v>
      </c>
      <c r="DE52" s="64" t="e">
        <f t="shared" si="88"/>
        <v>#N/A</v>
      </c>
      <c r="DF52" s="64">
        <f t="shared" si="88"/>
        <v>32.17</v>
      </c>
      <c r="DG52" s="64">
        <f t="shared" si="73"/>
        <v>31.818399999999997</v>
      </c>
      <c r="DH52" s="64">
        <f t="shared" si="55"/>
        <v>28.949099999999998</v>
      </c>
      <c r="DI52" s="64">
        <f t="shared" si="55"/>
        <v>24.928000000000001</v>
      </c>
      <c r="DJ52" s="64" t="e">
        <f t="shared" si="55"/>
        <v>#N/A</v>
      </c>
      <c r="DK52" s="55">
        <v>39</v>
      </c>
      <c r="DL52" s="64" t="e">
        <f t="shared" si="89"/>
        <v>#N/A</v>
      </c>
      <c r="DM52" s="64">
        <f t="shared" si="89"/>
        <v>9.84</v>
      </c>
      <c r="DN52" s="64">
        <f t="shared" si="74"/>
        <v>11.712</v>
      </c>
      <c r="DO52" s="64">
        <f t="shared" si="57"/>
        <v>10.234000000000002</v>
      </c>
      <c r="DP52" s="64">
        <f t="shared" si="57"/>
        <v>11.11</v>
      </c>
      <c r="DQ52" s="64" t="e">
        <f t="shared" si="57"/>
        <v>#N/A</v>
      </c>
      <c r="DR52" s="55">
        <v>39</v>
      </c>
      <c r="DS52" s="64" t="e">
        <f t="shared" si="90"/>
        <v>#N/A</v>
      </c>
      <c r="DT52" s="64">
        <f t="shared" si="90"/>
        <v>1.61</v>
      </c>
      <c r="DU52" s="64">
        <f t="shared" si="75"/>
        <v>1.9991999999999999</v>
      </c>
      <c r="DV52" s="64">
        <f t="shared" si="91"/>
        <v>6.8720000000000008</v>
      </c>
      <c r="DW52" s="64">
        <f t="shared" si="91"/>
        <v>10.237299999999999</v>
      </c>
      <c r="DX52" s="64" t="e">
        <f t="shared" si="91"/>
        <v>#N/A</v>
      </c>
      <c r="DZ52" s="55">
        <v>39</v>
      </c>
      <c r="EA52" s="108" t="e">
        <f t="shared" si="92"/>
        <v>#N/A</v>
      </c>
      <c r="EB52" s="108">
        <f t="shared" si="92"/>
        <v>9.328442015422625E-2</v>
      </c>
      <c r="EC52" s="108">
        <f t="shared" si="76"/>
        <v>0.13244409480496042</v>
      </c>
      <c r="ED52" s="108">
        <f t="shared" si="93"/>
        <v>0.16007313221972908</v>
      </c>
      <c r="EE52" s="108">
        <f t="shared" si="93"/>
        <v>0.20957812681591417</v>
      </c>
      <c r="EG52" s="55">
        <v>39</v>
      </c>
      <c r="EH52" s="108" t="e">
        <f t="shared" si="94"/>
        <v>#N/A</v>
      </c>
      <c r="EI52" s="108">
        <f t="shared" si="94"/>
        <v>1.2053604851388785E-2</v>
      </c>
      <c r="EJ52" s="108">
        <f t="shared" si="77"/>
        <v>1.3771876769533235E-2</v>
      </c>
      <c r="EK52" s="108">
        <f t="shared" si="95"/>
        <v>5.7109615224798474E-2</v>
      </c>
      <c r="EL52" s="108">
        <f t="shared" si="95"/>
        <v>8.813064682056293E-2</v>
      </c>
      <c r="EN52" s="55">
        <v>39</v>
      </c>
      <c r="EO52" s="108" t="e">
        <f t="shared" si="96"/>
        <v>#N/A</v>
      </c>
      <c r="EP52" s="108">
        <f t="shared" si="96"/>
        <v>6.13161638092386E-2</v>
      </c>
      <c r="EQ52" s="108">
        <f t="shared" si="78"/>
        <v>5.4266374769745405E-2</v>
      </c>
      <c r="ER52" s="108">
        <f t="shared" si="97"/>
        <v>6.783345799052605E-2</v>
      </c>
      <c r="ES52" s="108">
        <f t="shared" si="97"/>
        <v>9.5442082291312458E-2</v>
      </c>
      <c r="EV52" s="55">
        <v>39</v>
      </c>
      <c r="EW52" s="108" t="e">
        <f t="shared" si="101"/>
        <v>#N/A</v>
      </c>
      <c r="EX52" s="108">
        <f t="shared" si="101"/>
        <v>0.83334581118514639</v>
      </c>
      <c r="EY52" s="108">
        <f t="shared" si="101"/>
        <v>0.79951765365576088</v>
      </c>
      <c r="EZ52" s="108">
        <f t="shared" si="101"/>
        <v>0.71498379456494643</v>
      </c>
      <c r="FA52" s="108">
        <f t="shared" si="101"/>
        <v>0.60684914407221047</v>
      </c>
      <c r="FD52" s="55">
        <v>39</v>
      </c>
      <c r="FE52" s="65" t="e">
        <f t="shared" si="98"/>
        <v>#N/A</v>
      </c>
      <c r="FF52" s="65">
        <f t="shared" si="98"/>
        <v>111.31</v>
      </c>
      <c r="FG52" s="65">
        <f t="shared" si="79"/>
        <v>116.06229999999999</v>
      </c>
      <c r="FH52" s="65">
        <f t="shared" si="99"/>
        <v>86.033999999999992</v>
      </c>
      <c r="FI52" s="65">
        <f t="shared" si="99"/>
        <v>70.491900000000001</v>
      </c>
      <c r="FJ52" s="65" t="e">
        <f t="shared" si="99"/>
        <v>#N/A</v>
      </c>
      <c r="FL52" s="55">
        <v>39</v>
      </c>
      <c r="FM52" s="65" t="e">
        <f t="shared" si="102"/>
        <v>#N/A</v>
      </c>
      <c r="FN52" s="65">
        <f t="shared" si="58"/>
        <v>12.46</v>
      </c>
      <c r="FO52" s="65">
        <f t="shared" si="80"/>
        <v>19.226300000000002</v>
      </c>
      <c r="FP52" s="65">
        <f t="shared" si="59"/>
        <v>19.261600000000001</v>
      </c>
      <c r="FQ52" s="65">
        <f t="shared" si="46"/>
        <v>24.3447</v>
      </c>
      <c r="FR52" s="65" t="e">
        <f t="shared" si="46"/>
        <v>#N/A</v>
      </c>
      <c r="FT52" s="55">
        <v>39</v>
      </c>
      <c r="FU52" s="57" t="e">
        <f t="shared" si="39"/>
        <v>#N/A</v>
      </c>
      <c r="FV52" s="57" t="e">
        <f t="shared" si="39"/>
        <v>#N/A</v>
      </c>
      <c r="FW52" s="57">
        <f t="shared" si="39"/>
        <v>169.30534689412278</v>
      </c>
      <c r="FX52" s="57">
        <f t="shared" si="39"/>
        <v>142.18362282878414</v>
      </c>
      <c r="FY52" s="57">
        <f t="shared" si="39"/>
        <v>123.98388301846515</v>
      </c>
      <c r="FZ52" s="57" t="e">
        <f t="shared" si="40"/>
        <v>#N/A</v>
      </c>
      <c r="GB52" s="55">
        <v>39</v>
      </c>
      <c r="GC52" s="57" t="e">
        <f t="shared" si="41"/>
        <v>#N/A</v>
      </c>
      <c r="GD52" s="57">
        <f t="shared" si="41"/>
        <v>46.904519436738425</v>
      </c>
      <c r="GE52" s="57">
        <f t="shared" si="41"/>
        <v>49.401191083886346</v>
      </c>
      <c r="GF52" s="57">
        <f t="shared" si="41"/>
        <v>41.910765908536796</v>
      </c>
      <c r="GG52" s="57">
        <f t="shared" si="41"/>
        <v>37.125027965099534</v>
      </c>
      <c r="GH52" s="57" t="e">
        <f t="shared" si="47"/>
        <v>#N/A</v>
      </c>
      <c r="GJ52" s="55">
        <v>39</v>
      </c>
      <c r="GK52" s="57" t="e">
        <f t="shared" si="42"/>
        <v>#N/A</v>
      </c>
      <c r="GL52" s="57">
        <f t="shared" si="42"/>
        <v>8.19</v>
      </c>
      <c r="GM52" s="57">
        <f t="shared" si="42"/>
        <v>7.8776000000000002</v>
      </c>
      <c r="GN52" s="57">
        <f t="shared" si="42"/>
        <v>8.1623999999999999</v>
      </c>
      <c r="GO52" s="57">
        <f t="shared" si="42"/>
        <v>11.086600000000001</v>
      </c>
      <c r="GP52" s="57" t="e">
        <f t="shared" si="44"/>
        <v>#N/A</v>
      </c>
    </row>
    <row r="53" spans="1:198">
      <c r="A53" s="56" t="str">
        <f t="shared" si="2"/>
        <v>202021</v>
      </c>
      <c r="B53" s="20">
        <f>'[1]main port inventory'!A58</f>
        <v>43973</v>
      </c>
      <c r="C53" s="21">
        <f>'[1]main port inventory'!B58</f>
        <v>10926.08</v>
      </c>
      <c r="D53" s="21">
        <f>'[1]main port inventory'!C59</f>
        <v>2070.34</v>
      </c>
      <c r="E53" s="21">
        <f>'[1]main port inventory'!D58</f>
        <v>657</v>
      </c>
      <c r="F53" s="21">
        <f>'[1]main port inventory'!E58</f>
        <v>654.19000000000005</v>
      </c>
      <c r="G53" s="79">
        <f>'[1]main port inventory'!F58</f>
        <v>980</v>
      </c>
      <c r="H53" s="79">
        <f>'[1]main port inventory'!G58</f>
        <v>1024</v>
      </c>
      <c r="I53" s="82">
        <f>'[1]main port inventory'!H58</f>
        <v>1260</v>
      </c>
      <c r="J53" s="82">
        <f>'[1]main port inventory'!I58</f>
        <v>1266</v>
      </c>
      <c r="K53" s="11">
        <f>'[1]main port inventory'!J58</f>
        <v>710</v>
      </c>
      <c r="L53" s="82">
        <f>'[1]main port inventory'!K58</f>
        <v>785</v>
      </c>
      <c r="M53" s="79">
        <f>'[1]main port inventory'!L58</f>
        <v>364</v>
      </c>
      <c r="N53" s="21">
        <f>'[1]main port inventory'!M58</f>
        <v>389</v>
      </c>
      <c r="O53" s="11">
        <f>'[1]main port inventory'!N58</f>
        <v>197</v>
      </c>
      <c r="P53" s="85">
        <f>'[1]main port inventory'!O58</f>
        <v>305</v>
      </c>
      <c r="Q53" s="79">
        <f>'[1]main port inventory'!P58</f>
        <v>85</v>
      </c>
      <c r="R53" s="11">
        <f>'[1]main port inventory'!Q58</f>
        <v>510</v>
      </c>
      <c r="S53" s="85">
        <f>'[1]main port inventory'!R58</f>
        <v>265</v>
      </c>
      <c r="T53" s="11">
        <f>'[1]main port inventory'!S58</f>
        <v>246</v>
      </c>
      <c r="U53" s="11">
        <f>'[1]main port inventory'!T58</f>
        <v>0</v>
      </c>
      <c r="V53" s="11">
        <f>'[1]main port inventory'!U58</f>
        <v>144</v>
      </c>
      <c r="W53" s="21">
        <f>'[1]main port inventory'!V58</f>
        <v>204.6</v>
      </c>
      <c r="X53" s="11">
        <f>'[1]main port inventory'!W58</f>
        <v>0</v>
      </c>
      <c r="Y53" s="11">
        <f>'[1]main port inventory'!X58</f>
        <v>10.68</v>
      </c>
      <c r="Z53" s="11">
        <f>'[1]main port inventory'!Y58</f>
        <v>537</v>
      </c>
      <c r="AA53" s="21">
        <f>'[1]main port inventory'!Z58</f>
        <v>36.700000000000003</v>
      </c>
      <c r="AB53" s="21">
        <f>'[1]main port inventory'!AA58</f>
        <v>216</v>
      </c>
      <c r="AC53" s="11">
        <f>'[1]main port inventory'!AB58</f>
        <v>85</v>
      </c>
      <c r="AD53" s="82">
        <f>'[1]main port inventory'!AC58</f>
        <v>0</v>
      </c>
      <c r="AE53" s="21">
        <f>'[1]main port inventory'!AD58</f>
        <v>4.5</v>
      </c>
      <c r="AF53" s="21">
        <f>'[1]main port inventory'!AE58</f>
        <v>0.8</v>
      </c>
      <c r="AG53" s="11">
        <f>'[1]main port inventory'!AF58</f>
        <v>24</v>
      </c>
      <c r="AH53" s="85">
        <f>'[1]main port inventory'!AG58</f>
        <v>152</v>
      </c>
      <c r="AI53" s="21">
        <f>'[1]main port inventory'!AH58</f>
        <v>0</v>
      </c>
      <c r="AJ53" s="21">
        <f>'[1]main port inventory'!AI58</f>
        <v>1.8</v>
      </c>
      <c r="AK53" s="21">
        <f>'[1]main port inventory'!AJ58</f>
        <v>0</v>
      </c>
      <c r="AL53" s="79">
        <f>'[1]main port inventory'!AK58</f>
        <v>25</v>
      </c>
      <c r="AM53" s="21">
        <f>'[1]main port inventory'!AL58</f>
        <v>0</v>
      </c>
      <c r="AN53" s="11">
        <f>'[1]main port inventory'!AM58</f>
        <v>18.5</v>
      </c>
      <c r="AO53" s="11">
        <f>'[1]main port inventory'!AN58</f>
        <v>300</v>
      </c>
      <c r="AP53" s="85">
        <f>'[1]main port inventory'!AO58</f>
        <v>35</v>
      </c>
      <c r="AQ53" s="11">
        <f>'[1]main port inventory'!AP58</f>
        <v>0</v>
      </c>
      <c r="AR53" s="82">
        <f>'[1]main port inventory'!AQ58</f>
        <v>188</v>
      </c>
      <c r="AS53" s="11">
        <f>'[1]main port inventory'!AR58</f>
        <v>115</v>
      </c>
      <c r="AT53" s="79">
        <f>'[1]main port inventory'!AS58</f>
        <v>7</v>
      </c>
      <c r="AU53" s="79">
        <f>'[1]main port inventory'!AT58</f>
        <v>1.5</v>
      </c>
      <c r="AV53" s="21">
        <f>'[1]main port inventory'!AU58</f>
        <v>0</v>
      </c>
      <c r="AW53" s="11">
        <f>'[1]main port inventory'!AV58</f>
        <v>5</v>
      </c>
      <c r="AX53" s="21">
        <f>'[1]main port inventory'!AW58</f>
        <v>0</v>
      </c>
      <c r="AY53" s="79">
        <f>'[1]main port inventory'!AX58</f>
        <v>428</v>
      </c>
      <c r="AZ53" s="76">
        <f t="shared" si="3"/>
        <v>10926.08</v>
      </c>
      <c r="BA53" s="76">
        <f t="shared" si="4"/>
        <v>757</v>
      </c>
      <c r="BB53" s="76">
        <f t="shared" si="5"/>
        <v>3499</v>
      </c>
      <c r="BC53" s="76">
        <f t="shared" si="6"/>
        <v>2914.5</v>
      </c>
      <c r="BD53" s="76">
        <f t="shared" si="7"/>
        <v>2902.1800000000003</v>
      </c>
      <c r="BE53" s="76">
        <f t="shared" si="8"/>
        <v>853.4</v>
      </c>
      <c r="BF53" s="21">
        <f>'[1]IO InvShip'!$L52</f>
        <v>6303</v>
      </c>
      <c r="BG53" s="21">
        <f>'[1]IO InvShip'!$O52</f>
        <v>2189.85</v>
      </c>
      <c r="BH53" s="107">
        <f t="shared" si="9"/>
        <v>0.18948607368791004</v>
      </c>
      <c r="BI53" s="107">
        <f t="shared" si="10"/>
        <v>6.0131355435801309E-2</v>
      </c>
      <c r="BJ53" s="107">
        <f t="shared" si="11"/>
        <v>5.9874172621836932E-2</v>
      </c>
      <c r="BK53" s="107">
        <f t="shared" si="12"/>
        <v>0.69050839825445176</v>
      </c>
      <c r="BL53" s="21">
        <f t="shared" si="13"/>
        <v>7544.5499999999993</v>
      </c>
      <c r="BM53" s="253">
        <f>VLOOKUP(B53,'removals&amp;BFF'!A:C,3,FALSE)</f>
        <v>90.95</v>
      </c>
      <c r="BN53" s="21">
        <f t="shared" si="14"/>
        <v>12013.282023089609</v>
      </c>
      <c r="BO53" s="21">
        <f>VLOOKUP(B53,removals!B:AR,43,FALSE)</f>
        <v>308.14</v>
      </c>
      <c r="BP53" s="253">
        <f t="shared" si="15"/>
        <v>35.458168365028882</v>
      </c>
      <c r="BQ53" s="21"/>
      <c r="BR53" s="20">
        <f t="shared" si="43"/>
        <v>44106</v>
      </c>
      <c r="BS53" s="55">
        <v>40</v>
      </c>
      <c r="BT53" s="64" t="e">
        <f t="shared" si="100"/>
        <v>#N/A</v>
      </c>
      <c r="BU53" s="64" t="e">
        <f t="shared" si="100"/>
        <v>#N/A</v>
      </c>
      <c r="BV53" s="64" t="e">
        <f t="shared" si="100"/>
        <v>#N/A</v>
      </c>
      <c r="BW53" s="64" t="e">
        <f t="shared" si="100"/>
        <v>#N/A</v>
      </c>
      <c r="BX53" s="64">
        <f t="shared" si="100"/>
        <v>119.06639999999999</v>
      </c>
      <c r="BY53" s="64" t="e">
        <f t="shared" si="100"/>
        <v>#N/A</v>
      </c>
      <c r="CA53" s="186">
        <f t="shared" si="23"/>
        <v>40</v>
      </c>
      <c r="CB53" s="187" t="e">
        <f>BT53/removals!BE52</f>
        <v>#N/A</v>
      </c>
      <c r="CC53" s="187" t="e">
        <f>BU53/removals!BF52</f>
        <v>#N/A</v>
      </c>
      <c r="CD53" s="187" t="e">
        <f>BV53/removals!BG52</f>
        <v>#N/A</v>
      </c>
      <c r="CE53" s="187" t="e">
        <f>BW53/removals!BH52</f>
        <v>#N/A</v>
      </c>
      <c r="CF53" s="187">
        <f>BX53/removals!BI52</f>
        <v>5.8090521888889421</v>
      </c>
      <c r="CG53" s="187" t="e">
        <f>BY53/removals!BJ52</f>
        <v>#N/A</v>
      </c>
      <c r="CI53" s="55">
        <v>40</v>
      </c>
      <c r="CJ53" s="64" t="e">
        <f t="shared" si="85"/>
        <v>#N/A</v>
      </c>
      <c r="CK53" s="64" t="e">
        <f t="shared" si="85"/>
        <v>#N/A</v>
      </c>
      <c r="CL53" s="64" t="e">
        <f t="shared" si="70"/>
        <v>#N/A</v>
      </c>
      <c r="CM53" s="64" t="e">
        <f t="shared" si="49"/>
        <v>#N/A</v>
      </c>
      <c r="CN53" s="64">
        <f t="shared" si="49"/>
        <v>8.4279000000000011</v>
      </c>
      <c r="CO53" s="64" t="e">
        <f t="shared" si="49"/>
        <v>#N/A</v>
      </c>
      <c r="CP53" s="55">
        <v>40</v>
      </c>
      <c r="CQ53" s="64" t="e">
        <f t="shared" si="86"/>
        <v>#N/A</v>
      </c>
      <c r="CR53" s="64" t="e">
        <f t="shared" si="86"/>
        <v>#N/A</v>
      </c>
      <c r="CS53" s="64" t="e">
        <f t="shared" si="71"/>
        <v>#N/A</v>
      </c>
      <c r="CT53" s="64" t="e">
        <f t="shared" si="51"/>
        <v>#N/A</v>
      </c>
      <c r="CU53" s="64">
        <f t="shared" si="51"/>
        <v>39.653500000000001</v>
      </c>
      <c r="CV53" s="64" t="e">
        <f t="shared" si="51"/>
        <v>#N/A</v>
      </c>
      <c r="CW53" s="55">
        <v>40</v>
      </c>
      <c r="CX53" s="64" t="e">
        <f t="shared" si="87"/>
        <v>#N/A</v>
      </c>
      <c r="CY53" s="64" t="e">
        <f t="shared" si="87"/>
        <v>#N/A</v>
      </c>
      <c r="CZ53" s="64" t="e">
        <f t="shared" si="72"/>
        <v>#N/A</v>
      </c>
      <c r="DA53" s="64" t="e">
        <f t="shared" si="53"/>
        <v>#N/A</v>
      </c>
      <c r="DB53" s="64">
        <f t="shared" si="53"/>
        <v>34.594999999999999</v>
      </c>
      <c r="DC53" s="64" t="e">
        <f t="shared" si="53"/>
        <v>#N/A</v>
      </c>
      <c r="DD53" s="55">
        <v>40</v>
      </c>
      <c r="DE53" s="64" t="e">
        <f t="shared" si="88"/>
        <v>#N/A</v>
      </c>
      <c r="DF53" s="64" t="e">
        <f t="shared" si="88"/>
        <v>#N/A</v>
      </c>
      <c r="DG53" s="64" t="e">
        <f t="shared" si="73"/>
        <v>#N/A</v>
      </c>
      <c r="DH53" s="64" t="e">
        <f t="shared" si="55"/>
        <v>#N/A</v>
      </c>
      <c r="DI53" s="64">
        <f t="shared" si="55"/>
        <v>25.198</v>
      </c>
      <c r="DJ53" s="64" t="e">
        <f t="shared" si="55"/>
        <v>#N/A</v>
      </c>
      <c r="DK53" s="55">
        <v>40</v>
      </c>
      <c r="DL53" s="64" t="e">
        <f t="shared" si="89"/>
        <v>#N/A</v>
      </c>
      <c r="DM53" s="64" t="e">
        <f t="shared" si="89"/>
        <v>#N/A</v>
      </c>
      <c r="DN53" s="64" t="e">
        <f t="shared" si="74"/>
        <v>#N/A</v>
      </c>
      <c r="DO53" s="64" t="e">
        <f t="shared" si="57"/>
        <v>#N/A</v>
      </c>
      <c r="DP53" s="64">
        <f t="shared" si="57"/>
        <v>11.192</v>
      </c>
      <c r="DQ53" s="64" t="e">
        <f t="shared" si="57"/>
        <v>#N/A</v>
      </c>
      <c r="DR53" s="55">
        <v>40</v>
      </c>
      <c r="DS53" s="64" t="e">
        <f t="shared" si="90"/>
        <v>#N/A</v>
      </c>
      <c r="DT53" s="64" t="e">
        <f t="shared" si="90"/>
        <v>#N/A</v>
      </c>
      <c r="DU53" s="64" t="e">
        <f t="shared" si="75"/>
        <v>#N/A</v>
      </c>
      <c r="DV53" s="64" t="e">
        <f t="shared" si="91"/>
        <v>#N/A</v>
      </c>
      <c r="DW53" s="64">
        <f t="shared" si="91"/>
        <v>10.2783</v>
      </c>
      <c r="DX53" s="64" t="e">
        <f t="shared" si="91"/>
        <v>#N/A</v>
      </c>
      <c r="DZ53" s="55">
        <v>40</v>
      </c>
      <c r="EA53" s="108" t="e">
        <f t="shared" si="92"/>
        <v>#N/A</v>
      </c>
      <c r="EB53" s="108" t="e">
        <f t="shared" si="92"/>
        <v>#N/A</v>
      </c>
      <c r="EC53" s="108" t="e">
        <f t="shared" si="76"/>
        <v>#N/A</v>
      </c>
      <c r="ED53" s="108" t="e">
        <f t="shared" si="93"/>
        <v>#N/A</v>
      </c>
      <c r="EE53" s="108">
        <f t="shared" si="93"/>
        <v>0.20037306914461175</v>
      </c>
      <c r="EG53" s="55">
        <v>40</v>
      </c>
      <c r="EH53" s="108" t="e">
        <f t="shared" si="94"/>
        <v>#N/A</v>
      </c>
      <c r="EI53" s="108" t="e">
        <f t="shared" si="94"/>
        <v>#N/A</v>
      </c>
      <c r="EJ53" s="108" t="e">
        <f t="shared" si="77"/>
        <v>#N/A</v>
      </c>
      <c r="EK53" s="108" t="e">
        <f t="shared" si="95"/>
        <v>#N/A</v>
      </c>
      <c r="EL53" s="108">
        <f t="shared" si="95"/>
        <v>8.6324101509745815E-2</v>
      </c>
      <c r="EN53" s="55">
        <v>40</v>
      </c>
      <c r="EO53" s="108" t="e">
        <f t="shared" si="96"/>
        <v>#N/A</v>
      </c>
      <c r="EP53" s="108" t="e">
        <f t="shared" si="96"/>
        <v>#N/A</v>
      </c>
      <c r="EQ53" s="108" t="e">
        <f t="shared" si="78"/>
        <v>#N/A</v>
      </c>
      <c r="ER53" s="108" t="e">
        <f t="shared" si="97"/>
        <v>#N/A</v>
      </c>
      <c r="ES53" s="108">
        <f t="shared" si="97"/>
        <v>9.8079726942277581E-2</v>
      </c>
      <c r="EV53" s="55">
        <v>40</v>
      </c>
      <c r="EW53" s="108" t="e">
        <f t="shared" si="101"/>
        <v>#N/A</v>
      </c>
      <c r="EX53" s="108" t="e">
        <f t="shared" si="101"/>
        <v>#N/A</v>
      </c>
      <c r="EY53" s="108" t="e">
        <f t="shared" si="101"/>
        <v>#N/A</v>
      </c>
      <c r="EZ53" s="108" t="e">
        <f t="shared" si="101"/>
        <v>#N/A</v>
      </c>
      <c r="FA53" s="108">
        <f t="shared" si="101"/>
        <v>0.61522310240336486</v>
      </c>
      <c r="FD53" s="55">
        <v>40</v>
      </c>
      <c r="FE53" s="65" t="e">
        <f t="shared" si="98"/>
        <v>#N/A</v>
      </c>
      <c r="FF53" s="65" t="e">
        <f t="shared" si="98"/>
        <v>#N/A</v>
      </c>
      <c r="FG53" s="65" t="e">
        <f t="shared" si="79"/>
        <v>#N/A</v>
      </c>
      <c r="FH53" s="65" t="e">
        <f t="shared" si="99"/>
        <v>#N/A</v>
      </c>
      <c r="FI53" s="65">
        <f t="shared" si="99"/>
        <v>73.252399999999994</v>
      </c>
      <c r="FJ53" s="65" t="e">
        <f t="shared" si="99"/>
        <v>#N/A</v>
      </c>
      <c r="FL53" s="55">
        <v>40</v>
      </c>
      <c r="FM53" s="65" t="e">
        <f t="shared" si="102"/>
        <v>#N/A</v>
      </c>
      <c r="FN53" s="65" t="e">
        <f t="shared" si="58"/>
        <v>#N/A</v>
      </c>
      <c r="FO53" s="65" t="e">
        <f t="shared" si="80"/>
        <v>#N/A</v>
      </c>
      <c r="FP53" s="65" t="e">
        <f t="shared" si="59"/>
        <v>#N/A</v>
      </c>
      <c r="FQ53" s="65">
        <f t="shared" si="46"/>
        <v>23.857700000000001</v>
      </c>
      <c r="FR53" s="65" t="e">
        <f t="shared" si="46"/>
        <v>#N/A</v>
      </c>
      <c r="FT53" s="55">
        <v>40</v>
      </c>
      <c r="FU53" s="57" t="e">
        <f t="shared" si="39"/>
        <v>#N/A</v>
      </c>
      <c r="FV53" s="57" t="e">
        <f t="shared" si="39"/>
        <v>#N/A</v>
      </c>
      <c r="FW53" s="57" t="e">
        <f t="shared" si="39"/>
        <v>#N/A</v>
      </c>
      <c r="FX53" s="57" t="e">
        <f t="shared" si="39"/>
        <v>#N/A</v>
      </c>
      <c r="FY53" s="57">
        <f t="shared" si="39"/>
        <v>127.97334479793636</v>
      </c>
      <c r="FZ53" s="57" t="e">
        <f t="shared" si="40"/>
        <v>#N/A</v>
      </c>
      <c r="GB53" s="55">
        <v>40</v>
      </c>
      <c r="GC53" s="57" t="e">
        <f t="shared" si="41"/>
        <v>#N/A</v>
      </c>
      <c r="GD53" s="57" t="e">
        <f t="shared" si="41"/>
        <v>#N/A</v>
      </c>
      <c r="GE53" s="57" t="e">
        <f t="shared" si="41"/>
        <v>#N/A</v>
      </c>
      <c r="GF53" s="57" t="e">
        <f t="shared" si="41"/>
        <v>#N/A</v>
      </c>
      <c r="GG53" s="57">
        <f t="shared" si="41"/>
        <v>40.663365322222596</v>
      </c>
      <c r="GH53" s="57" t="e">
        <f t="shared" si="47"/>
        <v>#N/A</v>
      </c>
      <c r="GJ53" s="55">
        <v>40</v>
      </c>
      <c r="GK53" s="57" t="e">
        <f t="shared" si="42"/>
        <v>#N/A</v>
      </c>
      <c r="GL53" s="57" t="e">
        <f t="shared" si="42"/>
        <v>#N/A</v>
      </c>
      <c r="GM53" s="57" t="e">
        <f t="shared" si="42"/>
        <v>#N/A</v>
      </c>
      <c r="GN53" s="57" t="e">
        <f t="shared" si="42"/>
        <v>#N/A</v>
      </c>
      <c r="GO53" s="57">
        <f t="shared" si="42"/>
        <v>11.677999999999999</v>
      </c>
      <c r="GP53" s="57" t="e">
        <f t="shared" si="44"/>
        <v>#N/A</v>
      </c>
    </row>
    <row r="54" spans="1:198">
      <c r="A54" s="56" t="str">
        <f t="shared" si="2"/>
        <v>202020</v>
      </c>
      <c r="B54" s="20">
        <f>'[1]main port inventory'!A59</f>
        <v>43966</v>
      </c>
      <c r="C54" s="21">
        <f>'[1]main port inventory'!B59</f>
        <v>11094.9</v>
      </c>
      <c r="D54" s="21">
        <f>'[1]main port inventory'!C60</f>
        <v>2054.0100000000002</v>
      </c>
      <c r="E54" s="21">
        <f>'[1]main port inventory'!D59</f>
        <v>645.26</v>
      </c>
      <c r="F54" s="21">
        <f>'[1]main port inventory'!E59</f>
        <v>608.49</v>
      </c>
      <c r="G54" s="79">
        <f>'[1]main port inventory'!F59</f>
        <v>1000</v>
      </c>
      <c r="H54" s="79">
        <f>'[1]main port inventory'!G59</f>
        <v>1059</v>
      </c>
      <c r="I54" s="82">
        <f>'[1]main port inventory'!H59</f>
        <v>1315</v>
      </c>
      <c r="J54" s="82">
        <f>'[1]main port inventory'!I59</f>
        <v>1304</v>
      </c>
      <c r="K54" s="11">
        <f>'[1]main port inventory'!J59</f>
        <v>690</v>
      </c>
      <c r="L54" s="82">
        <f>'[1]main port inventory'!K59</f>
        <v>800</v>
      </c>
      <c r="M54" s="79">
        <f>'[1]main port inventory'!L59</f>
        <v>396</v>
      </c>
      <c r="N54" s="21">
        <f>'[1]main port inventory'!M59</f>
        <v>393</v>
      </c>
      <c r="O54" s="11">
        <f>'[1]main port inventory'!N59</f>
        <v>183.5</v>
      </c>
      <c r="P54" s="85">
        <f>'[1]main port inventory'!O59</f>
        <v>325</v>
      </c>
      <c r="Q54" s="79">
        <f>'[1]main port inventory'!P59</f>
        <v>87</v>
      </c>
      <c r="R54" s="11">
        <f>'[1]main port inventory'!Q59</f>
        <v>486</v>
      </c>
      <c r="S54" s="85">
        <f>'[1]main port inventory'!R59</f>
        <v>330</v>
      </c>
      <c r="T54" s="11">
        <f>'[1]main port inventory'!S59</f>
        <v>250</v>
      </c>
      <c r="U54" s="11">
        <f>'[1]main port inventory'!T59</f>
        <v>0</v>
      </c>
      <c r="V54" s="11">
        <f>'[1]main port inventory'!U59</f>
        <v>145</v>
      </c>
      <c r="W54" s="21">
        <f>'[1]main port inventory'!V59</f>
        <v>191</v>
      </c>
      <c r="X54" s="11">
        <f>'[1]main port inventory'!W59</f>
        <v>0</v>
      </c>
      <c r="Y54" s="11">
        <f>'[1]main port inventory'!X59</f>
        <v>13.2</v>
      </c>
      <c r="Z54" s="11">
        <f>'[1]main port inventory'!Y59</f>
        <v>540</v>
      </c>
      <c r="AA54" s="21">
        <f>'[1]main port inventory'!Z59</f>
        <v>36.200000000000003</v>
      </c>
      <c r="AB54" s="21">
        <f>'[1]main port inventory'!AA59</f>
        <v>204</v>
      </c>
      <c r="AC54" s="11">
        <f>'[1]main port inventory'!AB59</f>
        <v>77</v>
      </c>
      <c r="AD54" s="82">
        <f>'[1]main port inventory'!AC59</f>
        <v>0</v>
      </c>
      <c r="AE54" s="21">
        <f>'[1]main port inventory'!AD59</f>
        <v>5.0999999999999996</v>
      </c>
      <c r="AF54" s="21">
        <f>'[1]main port inventory'!AE59</f>
        <v>0.8</v>
      </c>
      <c r="AG54" s="11">
        <f>'[1]main port inventory'!AF59</f>
        <v>27</v>
      </c>
      <c r="AH54" s="85">
        <f>'[1]main port inventory'!AG59</f>
        <v>136</v>
      </c>
      <c r="AI54" s="21">
        <f>'[1]main port inventory'!AH59</f>
        <v>0</v>
      </c>
      <c r="AJ54" s="21">
        <f>'[1]main port inventory'!AI59</f>
        <v>2.4</v>
      </c>
      <c r="AK54" s="21">
        <f>'[1]main port inventory'!AJ59</f>
        <v>0</v>
      </c>
      <c r="AL54" s="79">
        <f>'[1]main port inventory'!AK59</f>
        <v>25</v>
      </c>
      <c r="AM54" s="21">
        <f>'[1]main port inventory'!AL59</f>
        <v>0</v>
      </c>
      <c r="AN54" s="11">
        <f>'[1]main port inventory'!AM59</f>
        <v>21</v>
      </c>
      <c r="AO54" s="11">
        <f>'[1]main port inventory'!AN59</f>
        <v>285</v>
      </c>
      <c r="AP54" s="85">
        <f>'[1]main port inventory'!AO59</f>
        <v>22.3</v>
      </c>
      <c r="AQ54" s="11">
        <f>'[1]main port inventory'!AP59</f>
        <v>0</v>
      </c>
      <c r="AR54" s="82">
        <f>'[1]main port inventory'!AQ59</f>
        <v>197</v>
      </c>
      <c r="AS54" s="11">
        <f>'[1]main port inventory'!AR59</f>
        <v>105.9</v>
      </c>
      <c r="AT54" s="79">
        <f>'[1]main port inventory'!AS59</f>
        <v>6</v>
      </c>
      <c r="AU54" s="79">
        <f>'[1]main port inventory'!AT59</f>
        <v>1.5</v>
      </c>
      <c r="AV54" s="21">
        <f>'[1]main port inventory'!AU59</f>
        <v>0</v>
      </c>
      <c r="AW54" s="11">
        <f>'[1]main port inventory'!AV59</f>
        <v>5</v>
      </c>
      <c r="AX54" s="21">
        <f>'[1]main port inventory'!AW59</f>
        <v>0</v>
      </c>
      <c r="AY54" s="79">
        <f>'[1]main port inventory'!AX59</f>
        <v>430</v>
      </c>
      <c r="AZ54" s="76">
        <f t="shared" si="3"/>
        <v>11094.9</v>
      </c>
      <c r="BA54" s="76">
        <f t="shared" si="4"/>
        <v>813.3</v>
      </c>
      <c r="BB54" s="76">
        <f t="shared" si="5"/>
        <v>3616</v>
      </c>
      <c r="BC54" s="76">
        <f t="shared" si="6"/>
        <v>3004.5</v>
      </c>
      <c r="BD54" s="76">
        <f t="shared" si="7"/>
        <v>2828.6</v>
      </c>
      <c r="BE54" s="76">
        <f t="shared" si="8"/>
        <v>832.5</v>
      </c>
      <c r="BF54" s="21">
        <f>'[1]IO InvShip'!$L53</f>
        <v>6395.19</v>
      </c>
      <c r="BG54" s="21">
        <f>'[1]IO InvShip'!$O53</f>
        <v>2259.35</v>
      </c>
      <c r="BH54" s="107">
        <f t="shared" si="9"/>
        <v>0.1851310061379553</v>
      </c>
      <c r="BI54" s="107">
        <f t="shared" si="10"/>
        <v>5.8158252890967925E-2</v>
      </c>
      <c r="BJ54" s="107">
        <f t="shared" si="11"/>
        <v>5.4844117567531034E-2</v>
      </c>
      <c r="BK54" s="107">
        <f t="shared" si="12"/>
        <v>0.70186662340354578</v>
      </c>
      <c r="BL54" s="21">
        <f t="shared" si="13"/>
        <v>7787.1399999999994</v>
      </c>
      <c r="BM54" s="253">
        <f>VLOOKUP(B54,'removals&amp;BFF'!A:C,3,FALSE)</f>
        <v>89.94</v>
      </c>
      <c r="BN54" s="21">
        <f t="shared" si="14"/>
        <v>12335.890593729153</v>
      </c>
      <c r="BO54" s="21">
        <f>VLOOKUP(B54,removals!B:AR,43,FALSE)</f>
        <v>300.60699999999997</v>
      </c>
      <c r="BP54" s="253">
        <f t="shared" si="15"/>
        <v>36.908322161493246</v>
      </c>
      <c r="BQ54" s="21"/>
      <c r="BR54" s="20">
        <f t="shared" si="43"/>
        <v>44113</v>
      </c>
      <c r="BS54" s="55">
        <v>41</v>
      </c>
      <c r="BT54" s="64" t="e">
        <f t="shared" ref="BT54:BY66" si="103">VLOOKUP(BT$12&amp;$BS54,$A$4:$BE$501,52,0)/100</f>
        <v>#N/A</v>
      </c>
      <c r="BU54" s="64">
        <f t="shared" si="103"/>
        <v>131.47</v>
      </c>
      <c r="BV54" s="64">
        <f t="shared" si="103"/>
        <v>143.5318</v>
      </c>
      <c r="BW54" s="64">
        <f t="shared" si="103"/>
        <v>126.696</v>
      </c>
      <c r="BX54" s="64">
        <f t="shared" si="103"/>
        <v>120.60899999999999</v>
      </c>
      <c r="BY54" s="64" t="e">
        <f t="shared" si="103"/>
        <v>#N/A</v>
      </c>
      <c r="CA54" s="186">
        <f t="shared" si="23"/>
        <v>41</v>
      </c>
      <c r="CB54" s="187" t="e">
        <f>BT54/removals!BE53</f>
        <v>#N/A</v>
      </c>
      <c r="CC54" s="187">
        <f>BU54/removals!BF53</f>
        <v>7.0342429106474045</v>
      </c>
      <c r="CD54" s="187">
        <f>BV54/removals!BG53</f>
        <v>7.0712635297247477</v>
      </c>
      <c r="CE54" s="187">
        <f>BW54/removals!BH53</f>
        <v>5.8479575351950146</v>
      </c>
      <c r="CF54" s="187">
        <f>BX54/removals!BI53</f>
        <v>5.4233104006475097</v>
      </c>
      <c r="CG54" s="187" t="e">
        <f>BY54/removals!BJ53</f>
        <v>#N/A</v>
      </c>
      <c r="CI54" s="55">
        <v>41</v>
      </c>
      <c r="CJ54" s="64" t="e">
        <f t="shared" si="85"/>
        <v>#N/A</v>
      </c>
      <c r="CK54" s="64">
        <f t="shared" si="85"/>
        <v>7.29</v>
      </c>
      <c r="CL54" s="64">
        <f t="shared" si="70"/>
        <v>8.85</v>
      </c>
      <c r="CM54" s="64">
        <f t="shared" si="49"/>
        <v>8.36</v>
      </c>
      <c r="CN54" s="64">
        <f t="shared" si="49"/>
        <v>8.1679999999999993</v>
      </c>
      <c r="CO54" s="64" t="e">
        <f t="shared" si="49"/>
        <v>#N/A</v>
      </c>
      <c r="CP54" s="55">
        <v>41</v>
      </c>
      <c r="CQ54" s="64" t="e">
        <f t="shared" si="86"/>
        <v>#N/A</v>
      </c>
      <c r="CR54" s="64">
        <f t="shared" si="86"/>
        <v>44.34</v>
      </c>
      <c r="CS54" s="64">
        <f t="shared" si="71"/>
        <v>45.87</v>
      </c>
      <c r="CT54" s="64">
        <f t="shared" si="51"/>
        <v>42.313699999999997</v>
      </c>
      <c r="CU54" s="64">
        <f t="shared" si="51"/>
        <v>39.79</v>
      </c>
      <c r="CV54" s="64" t="e">
        <f t="shared" si="51"/>
        <v>#N/A</v>
      </c>
      <c r="CW54" s="55">
        <v>41</v>
      </c>
      <c r="CX54" s="64" t="e">
        <f t="shared" si="87"/>
        <v>#N/A</v>
      </c>
      <c r="CY54" s="64">
        <f t="shared" si="87"/>
        <v>38.299999999999997</v>
      </c>
      <c r="CZ54" s="64">
        <f t="shared" si="72"/>
        <v>45.164999999999999</v>
      </c>
      <c r="DA54" s="64">
        <f t="shared" si="53"/>
        <v>37.975000000000001</v>
      </c>
      <c r="DB54" s="64">
        <f t="shared" si="53"/>
        <v>35.441000000000003</v>
      </c>
      <c r="DC54" s="64" t="e">
        <f t="shared" si="53"/>
        <v>#N/A</v>
      </c>
      <c r="DD54" s="55">
        <v>41</v>
      </c>
      <c r="DE54" s="64" t="e">
        <f t="shared" si="88"/>
        <v>#N/A</v>
      </c>
      <c r="DF54" s="64">
        <f t="shared" si="88"/>
        <v>31.73</v>
      </c>
      <c r="DG54" s="64">
        <f t="shared" si="73"/>
        <v>30.889800000000001</v>
      </c>
      <c r="DH54" s="64">
        <f t="shared" si="55"/>
        <v>28.040300000000002</v>
      </c>
      <c r="DI54" s="64">
        <f t="shared" si="55"/>
        <v>25.523000000000003</v>
      </c>
      <c r="DJ54" s="64" t="e">
        <f t="shared" si="55"/>
        <v>#N/A</v>
      </c>
      <c r="DK54" s="55">
        <v>41</v>
      </c>
      <c r="DL54" s="64" t="e">
        <f t="shared" si="89"/>
        <v>#N/A</v>
      </c>
      <c r="DM54" s="64">
        <f t="shared" si="89"/>
        <v>9.81</v>
      </c>
      <c r="DN54" s="64">
        <f t="shared" si="74"/>
        <v>12.757</v>
      </c>
      <c r="DO54" s="64">
        <f t="shared" si="57"/>
        <v>10.006999999999998</v>
      </c>
      <c r="DP54" s="64">
        <f t="shared" si="57"/>
        <v>11.687000000000001</v>
      </c>
      <c r="DQ54" s="64" t="e">
        <f t="shared" si="57"/>
        <v>#N/A</v>
      </c>
      <c r="DR54" s="55">
        <v>41</v>
      </c>
      <c r="DS54" s="64" t="e">
        <f t="shared" si="90"/>
        <v>#N/A</v>
      </c>
      <c r="DT54" s="64">
        <f t="shared" si="90"/>
        <v>1.83</v>
      </c>
      <c r="DU54" s="64">
        <f t="shared" si="75"/>
        <v>2.2374000000000001</v>
      </c>
      <c r="DV54" s="64">
        <f t="shared" si="91"/>
        <v>6.9100999999999999</v>
      </c>
      <c r="DW54" s="64">
        <f t="shared" si="91"/>
        <v>10.321</v>
      </c>
      <c r="DX54" s="64" t="e">
        <f t="shared" si="91"/>
        <v>#N/A</v>
      </c>
      <c r="DZ54" s="55">
        <v>41</v>
      </c>
      <c r="EA54" s="108" t="e">
        <f t="shared" si="92"/>
        <v>#N/A</v>
      </c>
      <c r="EB54" s="108">
        <f t="shared" si="92"/>
        <v>0.10154407849699551</v>
      </c>
      <c r="EC54" s="108">
        <f t="shared" si="76"/>
        <v>0.12799393583860857</v>
      </c>
      <c r="ED54" s="108">
        <f t="shared" si="93"/>
        <v>0.15401591210456525</v>
      </c>
      <c r="EE54" s="108">
        <f t="shared" si="93"/>
        <v>0.20535946736976513</v>
      </c>
      <c r="EG54" s="55">
        <v>41</v>
      </c>
      <c r="EH54" s="108" t="e">
        <f t="shared" si="94"/>
        <v>#N/A</v>
      </c>
      <c r="EI54" s="108">
        <f t="shared" si="94"/>
        <v>1.3919525367003879E-2</v>
      </c>
      <c r="EJ54" s="108">
        <f t="shared" si="77"/>
        <v>1.5588183245803369E-2</v>
      </c>
      <c r="EK54" s="108">
        <f t="shared" si="95"/>
        <v>5.4540790553766497E-2</v>
      </c>
      <c r="EL54" s="108">
        <f t="shared" si="95"/>
        <v>8.5574045054680817E-2</v>
      </c>
      <c r="EN54" s="55">
        <v>41</v>
      </c>
      <c r="EO54" s="108" t="e">
        <f t="shared" si="96"/>
        <v>#N/A</v>
      </c>
      <c r="EP54" s="108">
        <f t="shared" si="96"/>
        <v>5.2483456301817902E-2</v>
      </c>
      <c r="EQ54" s="108">
        <f t="shared" si="78"/>
        <v>5.7784407357811998E-2</v>
      </c>
      <c r="ER54" s="108">
        <f t="shared" si="97"/>
        <v>6.9170297404811523E-2</v>
      </c>
      <c r="ES54" s="108">
        <f t="shared" si="97"/>
        <v>9.8015902627498791E-2</v>
      </c>
      <c r="EV54" s="55">
        <v>41</v>
      </c>
      <c r="EW54" s="108" t="e">
        <f t="shared" ref="EW54:FA66" si="104">VLOOKUP(EW$12&amp;$BS54,$A$4:$BK$501,63,0)</f>
        <v>#N/A</v>
      </c>
      <c r="EX54" s="108">
        <f t="shared" si="104"/>
        <v>0.83205293983418271</v>
      </c>
      <c r="EY54" s="108">
        <f t="shared" si="104"/>
        <v>0.79863347355777603</v>
      </c>
      <c r="EZ54" s="108">
        <f t="shared" si="104"/>
        <v>0.72227299993685667</v>
      </c>
      <c r="FA54" s="108">
        <f t="shared" si="104"/>
        <v>0.61105058494805531</v>
      </c>
      <c r="FD54" s="55">
        <v>41</v>
      </c>
      <c r="FE54" s="65" t="e">
        <f t="shared" si="98"/>
        <v>#N/A</v>
      </c>
      <c r="FF54" s="65">
        <f t="shared" si="98"/>
        <v>109.39</v>
      </c>
      <c r="FG54" s="65">
        <f t="shared" si="79"/>
        <v>114.62930000000001</v>
      </c>
      <c r="FH54" s="65">
        <f t="shared" si="99"/>
        <v>91.509100000000004</v>
      </c>
      <c r="FI54" s="65">
        <f t="shared" si="99"/>
        <v>73.6982</v>
      </c>
      <c r="FJ54" s="65" t="e">
        <f t="shared" si="99"/>
        <v>#N/A</v>
      </c>
      <c r="FL54" s="55">
        <v>41</v>
      </c>
      <c r="FM54" s="65" t="e">
        <f t="shared" si="102"/>
        <v>#N/A</v>
      </c>
      <c r="FN54" s="65">
        <f t="shared" si="58"/>
        <v>13.35</v>
      </c>
      <c r="FO54" s="65">
        <f t="shared" si="80"/>
        <v>18.371199999999998</v>
      </c>
      <c r="FP54" s="65">
        <f t="shared" si="59"/>
        <v>19.513199999999998</v>
      </c>
      <c r="FQ54" s="65">
        <f t="shared" si="46"/>
        <v>24.7682</v>
      </c>
      <c r="FR54" s="65" t="e">
        <f t="shared" si="46"/>
        <v>#N/A</v>
      </c>
      <c r="FT54" s="55">
        <v>41</v>
      </c>
      <c r="FU54" s="57" t="e">
        <f t="shared" si="39"/>
        <v>#N/A</v>
      </c>
      <c r="FV54" s="57" t="e">
        <f t="shared" si="39"/>
        <v>#N/A</v>
      </c>
      <c r="FW54" s="57">
        <f t="shared" si="39"/>
        <v>166.35805468128078</v>
      </c>
      <c r="FX54" s="57">
        <f t="shared" si="39"/>
        <v>153.62677337213532</v>
      </c>
      <c r="FY54" s="57">
        <f t="shared" si="39"/>
        <v>129.4087982832618</v>
      </c>
      <c r="FZ54" s="57" t="e">
        <f t="shared" si="40"/>
        <v>#N/A</v>
      </c>
      <c r="GB54" s="55">
        <v>41</v>
      </c>
      <c r="GC54" s="57" t="e">
        <f t="shared" si="41"/>
        <v>#N/A</v>
      </c>
      <c r="GD54" s="57">
        <f t="shared" si="41"/>
        <v>49.239700374531836</v>
      </c>
      <c r="GE54" s="57">
        <f t="shared" si="41"/>
        <v>49.498844708073243</v>
      </c>
      <c r="GF54" s="57">
        <f t="shared" si="41"/>
        <v>40.935702746365109</v>
      </c>
      <c r="GG54" s="57">
        <f t="shared" si="41"/>
        <v>37.963172804532569</v>
      </c>
      <c r="GH54" s="57" t="e">
        <f t="shared" si="47"/>
        <v>#N/A</v>
      </c>
      <c r="GJ54" s="55">
        <v>41</v>
      </c>
      <c r="GK54" s="57" t="e">
        <f t="shared" si="42"/>
        <v>#N/A</v>
      </c>
      <c r="GL54" s="57">
        <f t="shared" si="42"/>
        <v>6.9</v>
      </c>
      <c r="GM54" s="57">
        <f t="shared" si="42"/>
        <v>8.2939000000000007</v>
      </c>
      <c r="GN54" s="57">
        <f t="shared" si="42"/>
        <v>8.7636000000000003</v>
      </c>
      <c r="GO54" s="57">
        <f t="shared" si="42"/>
        <v>11.8216</v>
      </c>
      <c r="GP54" s="57" t="e">
        <f t="shared" si="44"/>
        <v>#N/A</v>
      </c>
    </row>
    <row r="55" spans="1:198">
      <c r="A55" s="56" t="str">
        <f t="shared" si="2"/>
        <v>202019</v>
      </c>
      <c r="B55" s="20">
        <f>'[1]main port inventory'!A60</f>
        <v>43959</v>
      </c>
      <c r="C55" s="21">
        <f>'[1]main port inventory'!B60</f>
        <v>11188.96</v>
      </c>
      <c r="D55" s="21">
        <f>'[1]main port inventory'!C61</f>
        <v>2046.97</v>
      </c>
      <c r="E55" s="21">
        <f>'[1]main port inventory'!D60</f>
        <v>613.67999999999995</v>
      </c>
      <c r="F55" s="21">
        <f>'[1]main port inventory'!E60</f>
        <v>611.02</v>
      </c>
      <c r="G55" s="79">
        <f>'[1]main port inventory'!F60</f>
        <v>1060</v>
      </c>
      <c r="H55" s="79">
        <f>'[1]main port inventory'!G60</f>
        <v>1051</v>
      </c>
      <c r="I55" s="82">
        <f>'[1]main port inventory'!H60</f>
        <v>1305</v>
      </c>
      <c r="J55" s="82">
        <f>'[1]main port inventory'!I60</f>
        <v>1280</v>
      </c>
      <c r="K55" s="11">
        <f>'[1]main port inventory'!J60</f>
        <v>700</v>
      </c>
      <c r="L55" s="82">
        <f>'[1]main port inventory'!K60</f>
        <v>815</v>
      </c>
      <c r="M55" s="79">
        <f>'[1]main port inventory'!L60</f>
        <v>395</v>
      </c>
      <c r="N55" s="21">
        <f>'[1]main port inventory'!M60</f>
        <v>426</v>
      </c>
      <c r="O55" s="11">
        <f>'[1]main port inventory'!N60</f>
        <v>207</v>
      </c>
      <c r="P55" s="85">
        <f>'[1]main port inventory'!O60</f>
        <v>340</v>
      </c>
      <c r="Q55" s="79">
        <f>'[1]main port inventory'!P60</f>
        <v>121</v>
      </c>
      <c r="R55" s="11">
        <f>'[1]main port inventory'!Q60</f>
        <v>515</v>
      </c>
      <c r="S55" s="85">
        <f>'[1]main port inventory'!R60</f>
        <v>310</v>
      </c>
      <c r="T55" s="11">
        <f>'[1]main port inventory'!S60</f>
        <v>240</v>
      </c>
      <c r="U55" s="11">
        <f>'[1]main port inventory'!T60</f>
        <v>0</v>
      </c>
      <c r="V55" s="11">
        <f>'[1]main port inventory'!U60</f>
        <v>139</v>
      </c>
      <c r="W55" s="21">
        <f>'[1]main port inventory'!V60</f>
        <v>211</v>
      </c>
      <c r="X55" s="11">
        <f>'[1]main port inventory'!W60</f>
        <v>0</v>
      </c>
      <c r="Y55" s="11">
        <f>'[1]main port inventory'!X60</f>
        <v>10.6</v>
      </c>
      <c r="Z55" s="11">
        <f>'[1]main port inventory'!Y60</f>
        <v>535</v>
      </c>
      <c r="AA55" s="21">
        <f>'[1]main port inventory'!Z60</f>
        <v>30.3</v>
      </c>
      <c r="AB55" s="21">
        <f>'[1]main port inventory'!AA60</f>
        <v>183</v>
      </c>
      <c r="AC55" s="11">
        <f>'[1]main port inventory'!AB60</f>
        <v>72</v>
      </c>
      <c r="AD55" s="82">
        <f>'[1]main port inventory'!AC60</f>
        <v>0</v>
      </c>
      <c r="AE55" s="21">
        <f>'[1]main port inventory'!AD60</f>
        <v>6.2</v>
      </c>
      <c r="AF55" s="21">
        <f>'[1]main port inventory'!AE60</f>
        <v>0.96</v>
      </c>
      <c r="AG55" s="11">
        <f>'[1]main port inventory'!AF60</f>
        <v>16</v>
      </c>
      <c r="AH55" s="85">
        <f>'[1]main port inventory'!AG60</f>
        <v>122</v>
      </c>
      <c r="AI55" s="21">
        <f>'[1]main port inventory'!AH60</f>
        <v>0</v>
      </c>
      <c r="AJ55" s="21">
        <f>'[1]main port inventory'!AI60</f>
        <v>6.5</v>
      </c>
      <c r="AK55" s="21">
        <f>'[1]main port inventory'!AJ60</f>
        <v>0</v>
      </c>
      <c r="AL55" s="79">
        <f>'[1]main port inventory'!AK60</f>
        <v>25</v>
      </c>
      <c r="AM55" s="21">
        <f>'[1]main port inventory'!AL60</f>
        <v>0</v>
      </c>
      <c r="AN55" s="11">
        <f>'[1]main port inventory'!AM60</f>
        <v>22</v>
      </c>
      <c r="AO55" s="11">
        <f>'[1]main port inventory'!AN60</f>
        <v>285</v>
      </c>
      <c r="AP55" s="85">
        <f>'[1]main port inventory'!AO60</f>
        <v>23</v>
      </c>
      <c r="AQ55" s="11">
        <f>'[1]main port inventory'!AP60</f>
        <v>0</v>
      </c>
      <c r="AR55" s="82">
        <f>'[1]main port inventory'!AQ60</f>
        <v>218</v>
      </c>
      <c r="AS55" s="11">
        <f>'[1]main port inventory'!AR60</f>
        <v>99</v>
      </c>
      <c r="AT55" s="79">
        <f>'[1]main port inventory'!AS60</f>
        <v>7</v>
      </c>
      <c r="AU55" s="79">
        <f>'[1]main port inventory'!AT60</f>
        <v>1.5</v>
      </c>
      <c r="AV55" s="21">
        <f>'[1]main port inventory'!AU60</f>
        <v>0</v>
      </c>
      <c r="AW55" s="11">
        <f>'[1]main port inventory'!AV60</f>
        <v>5</v>
      </c>
      <c r="AX55" s="21">
        <f>'[1]main port inventory'!AW60</f>
        <v>0</v>
      </c>
      <c r="AY55" s="79">
        <f>'[1]main port inventory'!AX60</f>
        <v>405.9</v>
      </c>
      <c r="AZ55" s="76">
        <f t="shared" si="3"/>
        <v>11188.96</v>
      </c>
      <c r="BA55" s="76">
        <f t="shared" si="4"/>
        <v>795</v>
      </c>
      <c r="BB55" s="76">
        <f t="shared" si="5"/>
        <v>3618</v>
      </c>
      <c r="BC55" s="76">
        <f t="shared" si="6"/>
        <v>3066.4</v>
      </c>
      <c r="BD55" s="76">
        <f t="shared" si="7"/>
        <v>2845.6</v>
      </c>
      <c r="BE55" s="76">
        <f t="shared" si="8"/>
        <v>863.96</v>
      </c>
      <c r="BF55" s="21">
        <f>'[1]IO InvShip'!$L54</f>
        <v>6227.63</v>
      </c>
      <c r="BG55" s="21">
        <f>'[1]IO InvShip'!$O54</f>
        <v>2529.6</v>
      </c>
      <c r="BH55" s="107">
        <f t="shared" si="9"/>
        <v>0.18294551057470937</v>
      </c>
      <c r="BI55" s="107">
        <f t="shared" si="10"/>
        <v>5.484692053595687E-2</v>
      </c>
      <c r="BJ55" s="107">
        <f t="shared" si="11"/>
        <v>5.4609186197823574E-2</v>
      </c>
      <c r="BK55" s="107">
        <f t="shared" si="12"/>
        <v>0.70759838269151021</v>
      </c>
      <c r="BL55" s="21">
        <f t="shared" si="13"/>
        <v>7917.2899999999991</v>
      </c>
      <c r="BM55" s="253">
        <f>VLOOKUP(B55,'removals&amp;BFF'!A:C,3,FALSE)</f>
        <v>89.13</v>
      </c>
      <c r="BN55" s="21">
        <f t="shared" si="14"/>
        <v>12553.528553797823</v>
      </c>
      <c r="BO55" s="21">
        <f>VLOOKUP(B55,removals!B:AR,43,FALSE)</f>
        <v>316.43999999999994</v>
      </c>
      <c r="BP55" s="253">
        <f t="shared" si="15"/>
        <v>35.358867399823033</v>
      </c>
      <c r="BQ55" s="21"/>
      <c r="BR55" s="20">
        <f t="shared" si="43"/>
        <v>44120</v>
      </c>
      <c r="BS55" s="55">
        <v>42</v>
      </c>
      <c r="BT55" s="64" t="e">
        <f t="shared" si="103"/>
        <v>#N/A</v>
      </c>
      <c r="BU55" s="64">
        <f t="shared" si="103"/>
        <v>131.78</v>
      </c>
      <c r="BV55" s="64">
        <f t="shared" si="103"/>
        <v>145.2765</v>
      </c>
      <c r="BW55" s="64">
        <f t="shared" si="103"/>
        <v>127.2403</v>
      </c>
      <c r="BX55" s="64">
        <f t="shared" si="103"/>
        <v>122.3852</v>
      </c>
      <c r="BY55" s="64" t="e">
        <f t="shared" si="103"/>
        <v>#N/A</v>
      </c>
      <c r="CA55" s="186">
        <f t="shared" si="23"/>
        <v>42</v>
      </c>
      <c r="CB55" s="187" t="e">
        <f>BT55/removals!BE54</f>
        <v>#N/A</v>
      </c>
      <c r="CC55" s="187">
        <f>BU55/removals!BF54</f>
        <v>7.050829320492241</v>
      </c>
      <c r="CD55" s="187">
        <f>BV55/removals!BG54</f>
        <v>7.1091651129673927</v>
      </c>
      <c r="CE55" s="187">
        <f>BW55/removals!BH54</f>
        <v>6.0345215172583879</v>
      </c>
      <c r="CF55" s="187">
        <f>BX55/removals!BI54</f>
        <v>5.6064133397466733</v>
      </c>
      <c r="CG55" s="187" t="e">
        <f>BY55/removals!BJ54</f>
        <v>#N/A</v>
      </c>
      <c r="CI55" s="55">
        <v>42</v>
      </c>
      <c r="CJ55" s="64" t="e">
        <f t="shared" si="85"/>
        <v>#N/A</v>
      </c>
      <c r="CK55" s="64">
        <f t="shared" si="85"/>
        <v>4.97</v>
      </c>
      <c r="CL55" s="64">
        <f t="shared" si="70"/>
        <v>9.32</v>
      </c>
      <c r="CM55" s="64">
        <f t="shared" si="49"/>
        <v>8.2320000000000011</v>
      </c>
      <c r="CN55" s="64">
        <f t="shared" si="49"/>
        <v>7.8282000000000007</v>
      </c>
      <c r="CO55" s="64" t="e">
        <f t="shared" si="49"/>
        <v>#N/A</v>
      </c>
      <c r="CP55" s="55">
        <v>42</v>
      </c>
      <c r="CQ55" s="64" t="e">
        <f t="shared" si="86"/>
        <v>#N/A</v>
      </c>
      <c r="CR55" s="64">
        <f t="shared" si="86"/>
        <v>45.82</v>
      </c>
      <c r="CS55" s="64">
        <f t="shared" si="71"/>
        <v>46.18</v>
      </c>
      <c r="CT55" s="64">
        <f t="shared" si="51"/>
        <v>43.05</v>
      </c>
      <c r="CU55" s="64">
        <f t="shared" si="51"/>
        <v>40.31</v>
      </c>
      <c r="CV55" s="64" t="e">
        <f t="shared" si="51"/>
        <v>#N/A</v>
      </c>
      <c r="CW55" s="55">
        <v>42</v>
      </c>
      <c r="CX55" s="64" t="e">
        <f t="shared" si="87"/>
        <v>#N/A</v>
      </c>
      <c r="CY55" s="64">
        <f t="shared" si="87"/>
        <v>39.25</v>
      </c>
      <c r="CZ55" s="64">
        <f t="shared" si="72"/>
        <v>45.625</v>
      </c>
      <c r="DA55" s="64">
        <f t="shared" si="53"/>
        <v>37.354999999999997</v>
      </c>
      <c r="DB55" s="64">
        <f t="shared" si="53"/>
        <v>37.524999999999999</v>
      </c>
      <c r="DC55" s="64" t="e">
        <f t="shared" si="53"/>
        <v>#N/A</v>
      </c>
      <c r="DD55" s="55">
        <v>42</v>
      </c>
      <c r="DE55" s="64" t="e">
        <f t="shared" si="88"/>
        <v>#N/A</v>
      </c>
      <c r="DF55" s="64">
        <f t="shared" si="88"/>
        <v>30.32</v>
      </c>
      <c r="DG55" s="64">
        <f t="shared" si="73"/>
        <v>31.909500000000001</v>
      </c>
      <c r="DH55" s="64">
        <f t="shared" si="55"/>
        <v>28.380299999999998</v>
      </c>
      <c r="DI55" s="64">
        <f t="shared" si="55"/>
        <v>25.103000000000002</v>
      </c>
      <c r="DJ55" s="64" t="e">
        <f t="shared" si="55"/>
        <v>#N/A</v>
      </c>
      <c r="DK55" s="55">
        <v>42</v>
      </c>
      <c r="DL55" s="64" t="e">
        <f t="shared" si="89"/>
        <v>#N/A</v>
      </c>
      <c r="DM55" s="64">
        <f t="shared" si="89"/>
        <v>8.98</v>
      </c>
      <c r="DN55" s="64">
        <f t="shared" si="74"/>
        <v>12.242000000000001</v>
      </c>
      <c r="DO55" s="64">
        <f t="shared" si="57"/>
        <v>10.222999999999999</v>
      </c>
      <c r="DP55" s="64">
        <f t="shared" si="57"/>
        <v>11.618999999999998</v>
      </c>
      <c r="DQ55" s="64" t="e">
        <f t="shared" si="57"/>
        <v>#N/A</v>
      </c>
      <c r="DR55" s="55">
        <v>42</v>
      </c>
      <c r="DS55" s="64" t="e">
        <f t="shared" si="90"/>
        <v>#N/A</v>
      </c>
      <c r="DT55" s="64">
        <f t="shared" si="90"/>
        <v>1.92</v>
      </c>
      <c r="DU55" s="64">
        <f t="shared" si="75"/>
        <v>2.2766999999999999</v>
      </c>
      <c r="DV55" s="64">
        <f t="shared" si="91"/>
        <v>7.1821000000000002</v>
      </c>
      <c r="DW55" s="64">
        <f t="shared" si="91"/>
        <v>9.8907000000000007</v>
      </c>
      <c r="DX55" s="64" t="e">
        <f t="shared" si="91"/>
        <v>#N/A</v>
      </c>
      <c r="DZ55" s="55">
        <v>42</v>
      </c>
      <c r="EA55" s="108" t="e">
        <f t="shared" si="92"/>
        <v>#N/A</v>
      </c>
      <c r="EB55" s="108">
        <f t="shared" si="92"/>
        <v>0.10297465472757626</v>
      </c>
      <c r="EC55" s="108">
        <f t="shared" si="76"/>
        <v>0.12200527958754513</v>
      </c>
      <c r="ED55" s="108">
        <f t="shared" si="93"/>
        <v>0.15834527268483334</v>
      </c>
      <c r="EE55" s="108">
        <f t="shared" si="93"/>
        <v>0.20750548268908331</v>
      </c>
      <c r="EG55" s="55">
        <v>42</v>
      </c>
      <c r="EH55" s="108" t="e">
        <f t="shared" si="94"/>
        <v>#N/A</v>
      </c>
      <c r="EI55" s="108">
        <f t="shared" si="94"/>
        <v>1.4569737441189862E-2</v>
      </c>
      <c r="EJ55" s="108">
        <f t="shared" si="77"/>
        <v>1.5671495389825606E-2</v>
      </c>
      <c r="EK55" s="108">
        <f t="shared" si="95"/>
        <v>5.644516713651257E-2</v>
      </c>
      <c r="EL55" s="108">
        <f t="shared" si="95"/>
        <v>8.0816144435765111E-2</v>
      </c>
      <c r="EN55" s="55">
        <v>42</v>
      </c>
      <c r="EO55" s="108" t="e">
        <f t="shared" si="96"/>
        <v>#N/A</v>
      </c>
      <c r="EP55" s="108">
        <f t="shared" si="96"/>
        <v>5.2208225830930335E-2</v>
      </c>
      <c r="EQ55" s="108">
        <f t="shared" si="78"/>
        <v>5.4732183112891623E-2</v>
      </c>
      <c r="ER55" s="108">
        <f t="shared" si="97"/>
        <v>6.786607702119532E-2</v>
      </c>
      <c r="ES55" s="108">
        <f t="shared" si="97"/>
        <v>9.9489153917303716E-2</v>
      </c>
      <c r="EV55" s="55">
        <v>42</v>
      </c>
      <c r="EW55" s="108" t="e">
        <f t="shared" si="104"/>
        <v>#N/A</v>
      </c>
      <c r="EX55" s="108">
        <f t="shared" si="104"/>
        <v>0.83024738200030357</v>
      </c>
      <c r="EY55" s="108">
        <f t="shared" si="104"/>
        <v>0.80759104190973763</v>
      </c>
      <c r="EZ55" s="108">
        <f t="shared" si="104"/>
        <v>0.71734348315745877</v>
      </c>
      <c r="FA55" s="108">
        <f t="shared" si="104"/>
        <v>0.61218921895784784</v>
      </c>
      <c r="FD55" s="55">
        <v>42</v>
      </c>
      <c r="FE55" s="65" t="e">
        <f t="shared" si="98"/>
        <v>#N/A</v>
      </c>
      <c r="FF55" s="65">
        <f t="shared" si="98"/>
        <v>109.41</v>
      </c>
      <c r="FG55" s="65">
        <f t="shared" si="79"/>
        <v>117.324</v>
      </c>
      <c r="FH55" s="65">
        <f t="shared" si="99"/>
        <v>91.27500000000002</v>
      </c>
      <c r="FI55" s="65">
        <f t="shared" si="99"/>
        <v>74.922900000000013</v>
      </c>
      <c r="FJ55" s="65" t="e">
        <f t="shared" si="99"/>
        <v>#N/A</v>
      </c>
      <c r="FL55" s="55">
        <v>42</v>
      </c>
      <c r="FM55" s="65" t="e">
        <f t="shared" si="102"/>
        <v>#N/A</v>
      </c>
      <c r="FN55" s="65">
        <f t="shared" si="58"/>
        <v>13.57</v>
      </c>
      <c r="FO55" s="65">
        <f t="shared" si="80"/>
        <v>17.724499999999999</v>
      </c>
      <c r="FP55" s="65">
        <f t="shared" si="59"/>
        <v>20.1479</v>
      </c>
      <c r="FQ55" s="65">
        <f t="shared" si="46"/>
        <v>25.395599999999998</v>
      </c>
      <c r="FR55" s="65" t="e">
        <f t="shared" si="46"/>
        <v>#N/A</v>
      </c>
      <c r="FT55" s="55">
        <v>42</v>
      </c>
      <c r="FU55" s="57" t="e">
        <f t="shared" si="39"/>
        <v>#N/A</v>
      </c>
      <c r="FV55" s="57" t="e">
        <f t="shared" si="39"/>
        <v>#N/A</v>
      </c>
      <c r="FW55" s="57">
        <f t="shared" si="39"/>
        <v>168.15445331962763</v>
      </c>
      <c r="FX55" s="57">
        <f t="shared" si="39"/>
        <v>152.21952386649122</v>
      </c>
      <c r="FY55" s="57">
        <f t="shared" si="39"/>
        <v>131.72446453557208</v>
      </c>
      <c r="FZ55" s="57" t="e">
        <f t="shared" si="40"/>
        <v>#N/A</v>
      </c>
      <c r="GB55" s="55">
        <v>42</v>
      </c>
      <c r="GC55" s="57" t="e">
        <f t="shared" si="41"/>
        <v>#N/A</v>
      </c>
      <c r="GD55" s="57">
        <f t="shared" si="41"/>
        <v>49.355805243445694</v>
      </c>
      <c r="GE55" s="57">
        <f t="shared" si="41"/>
        <v>49.764155790771746</v>
      </c>
      <c r="GF55" s="57">
        <f t="shared" si="41"/>
        <v>42.24165062080872</v>
      </c>
      <c r="GG55" s="57">
        <f t="shared" si="41"/>
        <v>39.24489337822672</v>
      </c>
      <c r="GH55" s="57" t="e">
        <f t="shared" si="47"/>
        <v>#N/A</v>
      </c>
      <c r="GJ55" s="55">
        <v>42</v>
      </c>
      <c r="GK55" s="57" t="e">
        <f t="shared" si="42"/>
        <v>#N/A</v>
      </c>
      <c r="GL55" s="57">
        <f t="shared" si="42"/>
        <v>6.88</v>
      </c>
      <c r="GM55" s="57">
        <f t="shared" si="42"/>
        <v>7.9512999999999998</v>
      </c>
      <c r="GN55" s="57">
        <f t="shared" si="42"/>
        <v>8.6352999999999991</v>
      </c>
      <c r="GO55" s="57">
        <f t="shared" si="42"/>
        <v>12.175999999999998</v>
      </c>
      <c r="GP55" s="57" t="e">
        <f t="shared" si="44"/>
        <v>#N/A</v>
      </c>
    </row>
    <row r="56" spans="1:198">
      <c r="A56" s="56" t="str">
        <f t="shared" si="2"/>
        <v>202018</v>
      </c>
      <c r="B56" s="20">
        <f>'[1]main port inventory'!A61</f>
        <v>43952</v>
      </c>
      <c r="C56" s="21">
        <f>'[1]main port inventory'!B61</f>
        <v>11398.03</v>
      </c>
      <c r="D56" s="21">
        <f>'[1]main port inventory'!C62</f>
        <v>2018.81</v>
      </c>
      <c r="E56" s="21">
        <f>'[1]main port inventory'!D61</f>
        <v>578.05999999999995</v>
      </c>
      <c r="F56" s="21">
        <f>'[1]main port inventory'!E61</f>
        <v>645.74</v>
      </c>
      <c r="G56" s="79">
        <f>'[1]main port inventory'!F61</f>
        <v>1100</v>
      </c>
      <c r="H56" s="79">
        <f>'[1]main port inventory'!G61</f>
        <v>1098</v>
      </c>
      <c r="I56" s="82">
        <f>'[1]main port inventory'!H61</f>
        <v>1345</v>
      </c>
      <c r="J56" s="82">
        <f>'[1]main port inventory'!I61</f>
        <v>1310</v>
      </c>
      <c r="K56" s="11">
        <f>'[1]main port inventory'!J61</f>
        <v>680</v>
      </c>
      <c r="L56" s="82">
        <f>'[1]main port inventory'!K61</f>
        <v>820</v>
      </c>
      <c r="M56" s="79">
        <f>'[1]main port inventory'!L61</f>
        <v>465</v>
      </c>
      <c r="N56" s="21">
        <f>'[1]main port inventory'!M61</f>
        <v>457</v>
      </c>
      <c r="O56" s="11">
        <f>'[1]main port inventory'!N61</f>
        <v>223.06</v>
      </c>
      <c r="P56" s="85">
        <f>'[1]main port inventory'!O61</f>
        <v>329</v>
      </c>
      <c r="Q56" s="79">
        <f>'[1]main port inventory'!P61</f>
        <v>111</v>
      </c>
      <c r="R56" s="11">
        <f>'[1]main port inventory'!Q61</f>
        <v>504</v>
      </c>
      <c r="S56" s="85">
        <f>'[1]main port inventory'!R61</f>
        <v>291</v>
      </c>
      <c r="T56" s="11">
        <f>'[1]main port inventory'!S61</f>
        <v>201</v>
      </c>
      <c r="U56" s="11">
        <f>'[1]main port inventory'!T61</f>
        <v>0</v>
      </c>
      <c r="V56" s="11">
        <f>'[1]main port inventory'!U61</f>
        <v>135</v>
      </c>
      <c r="W56" s="21">
        <f>'[1]main port inventory'!V61</f>
        <v>227</v>
      </c>
      <c r="X56" s="11">
        <f>'[1]main port inventory'!W61</f>
        <v>0</v>
      </c>
      <c r="Y56" s="11">
        <f>'[1]main port inventory'!X61</f>
        <v>10.69</v>
      </c>
      <c r="Z56" s="11">
        <f>'[1]main port inventory'!Y61</f>
        <v>545</v>
      </c>
      <c r="AA56" s="21">
        <f>'[1]main port inventory'!Z61</f>
        <v>34.799999999999997</v>
      </c>
      <c r="AB56" s="21">
        <f>'[1]main port inventory'!AA61</f>
        <v>189</v>
      </c>
      <c r="AC56" s="11">
        <f>'[1]main port inventory'!AB61</f>
        <v>76</v>
      </c>
      <c r="AD56" s="82">
        <f>'[1]main port inventory'!AC61</f>
        <v>0</v>
      </c>
      <c r="AE56" s="21">
        <f>'[1]main port inventory'!AD61</f>
        <v>7.8</v>
      </c>
      <c r="AF56" s="21">
        <f>'[1]main port inventory'!AE61</f>
        <v>0.96</v>
      </c>
      <c r="AG56" s="11">
        <f>'[1]main port inventory'!AF61</f>
        <v>20</v>
      </c>
      <c r="AH56" s="85">
        <f>'[1]main port inventory'!AG61</f>
        <v>120</v>
      </c>
      <c r="AI56" s="21">
        <f>'[1]main port inventory'!AH61</f>
        <v>0</v>
      </c>
      <c r="AJ56" s="21">
        <f>'[1]main port inventory'!AI61</f>
        <v>10</v>
      </c>
      <c r="AK56" s="21">
        <f>'[1]main port inventory'!AJ61</f>
        <v>0</v>
      </c>
      <c r="AL56" s="79">
        <f>'[1]main port inventory'!AK61</f>
        <v>25</v>
      </c>
      <c r="AM56" s="21">
        <f>'[1]main port inventory'!AL61</f>
        <v>0</v>
      </c>
      <c r="AN56" s="11">
        <f>'[1]main port inventory'!AM61</f>
        <v>22.5</v>
      </c>
      <c r="AO56" s="11">
        <f>'[1]main port inventory'!AN61</f>
        <v>300</v>
      </c>
      <c r="AP56" s="85">
        <f>'[1]main port inventory'!AO61</f>
        <v>18</v>
      </c>
      <c r="AQ56" s="11">
        <f>'[1]main port inventory'!AP61</f>
        <v>0</v>
      </c>
      <c r="AR56" s="82">
        <f>'[1]main port inventory'!AQ61</f>
        <v>210</v>
      </c>
      <c r="AS56" s="11">
        <f>'[1]main port inventory'!AR61</f>
        <v>96.02</v>
      </c>
      <c r="AT56" s="79">
        <f>'[1]main port inventory'!AS61</f>
        <v>6</v>
      </c>
      <c r="AU56" s="79">
        <f>'[1]main port inventory'!AT61</f>
        <v>1.5</v>
      </c>
      <c r="AV56" s="21">
        <f>'[1]main port inventory'!AU61</f>
        <v>0</v>
      </c>
      <c r="AW56" s="11">
        <f>'[1]main port inventory'!AV61</f>
        <v>5</v>
      </c>
      <c r="AX56" s="21">
        <f>'[1]main port inventory'!AW61</f>
        <v>0</v>
      </c>
      <c r="AY56" s="79">
        <f>'[1]main port inventory'!AX61</f>
        <v>403.7</v>
      </c>
      <c r="AZ56" s="76">
        <f t="shared" si="3"/>
        <v>11398.03</v>
      </c>
      <c r="BA56" s="76">
        <f t="shared" si="4"/>
        <v>758</v>
      </c>
      <c r="BB56" s="76">
        <f t="shared" si="5"/>
        <v>3685</v>
      </c>
      <c r="BC56" s="76">
        <f t="shared" si="6"/>
        <v>3210.2</v>
      </c>
      <c r="BD56" s="76">
        <f t="shared" si="7"/>
        <v>2818.27</v>
      </c>
      <c r="BE56" s="76">
        <f t="shared" si="8"/>
        <v>926.56</v>
      </c>
      <c r="BF56" s="21">
        <f>'[1]IO InvShip'!$L55</f>
        <v>6373.22</v>
      </c>
      <c r="BG56" s="21">
        <f>'[1]IO InvShip'!$O55</f>
        <v>2645.67</v>
      </c>
      <c r="BH56" s="107">
        <f t="shared" si="9"/>
        <v>0.17711920393260938</v>
      </c>
      <c r="BI56" s="107">
        <f t="shared" si="10"/>
        <v>5.0715781586818068E-2</v>
      </c>
      <c r="BJ56" s="107">
        <f t="shared" si="11"/>
        <v>5.6653649797377262E-2</v>
      </c>
      <c r="BK56" s="107">
        <f t="shared" si="12"/>
        <v>0.71551136468319532</v>
      </c>
      <c r="BL56" s="21">
        <f t="shared" si="13"/>
        <v>8155.4200000000019</v>
      </c>
      <c r="BM56" s="253">
        <f>VLOOKUP(B56,'removals&amp;BFF'!A:C,3,FALSE)</f>
        <v>88.57</v>
      </c>
      <c r="BN56" s="21">
        <f t="shared" si="14"/>
        <v>12868.951112114712</v>
      </c>
      <c r="BO56" s="21">
        <f>VLOOKUP(B56,removals!B:AR,43,FALSE)</f>
        <v>318.43000000000006</v>
      </c>
      <c r="BP56" s="253">
        <f t="shared" si="15"/>
        <v>35.794460320949653</v>
      </c>
      <c r="BQ56" s="21"/>
      <c r="BR56" s="20">
        <f t="shared" si="43"/>
        <v>44127</v>
      </c>
      <c r="BS56" s="55">
        <v>43</v>
      </c>
      <c r="BT56" s="64" t="e">
        <f t="shared" si="103"/>
        <v>#N/A</v>
      </c>
      <c r="BU56" s="64">
        <f t="shared" si="103"/>
        <v>135.94</v>
      </c>
      <c r="BV56" s="64">
        <f t="shared" si="103"/>
        <v>145.18639999999999</v>
      </c>
      <c r="BW56" s="64">
        <f t="shared" si="103"/>
        <v>128.36000000000001</v>
      </c>
      <c r="BX56" s="64">
        <f t="shared" si="103"/>
        <v>124.1558</v>
      </c>
      <c r="BY56" s="64" t="e">
        <f t="shared" si="103"/>
        <v>#N/A</v>
      </c>
      <c r="CA56" s="186">
        <f t="shared" si="23"/>
        <v>43</v>
      </c>
      <c r="CB56" s="187" t="e">
        <f>BT56/removals!BE55</f>
        <v>#N/A</v>
      </c>
      <c r="CC56" s="187">
        <f>BU56/removals!BF55</f>
        <v>7.4406130268199222</v>
      </c>
      <c r="CD56" s="187">
        <f>BV56/removals!BG55</f>
        <v>6.813479940118353</v>
      </c>
      <c r="CE56" s="187">
        <f>BW56/removals!BH55</f>
        <v>6.8310024054324465</v>
      </c>
      <c r="CF56" s="187">
        <f>BX56/removals!BI55</f>
        <v>5.7532008359475979</v>
      </c>
      <c r="CG56" s="187" t="e">
        <f>BY56/removals!BJ55</f>
        <v>#N/A</v>
      </c>
      <c r="CI56" s="55">
        <v>43</v>
      </c>
      <c r="CJ56" s="64" t="e">
        <f t="shared" si="85"/>
        <v>#N/A</v>
      </c>
      <c r="CK56" s="64">
        <f t="shared" si="85"/>
        <v>7.27</v>
      </c>
      <c r="CL56" s="64">
        <f t="shared" si="70"/>
        <v>10.1</v>
      </c>
      <c r="CM56" s="64">
        <f t="shared" si="49"/>
        <v>8.8520000000000003</v>
      </c>
      <c r="CN56" s="64">
        <f t="shared" si="49"/>
        <v>7.4927999999999999</v>
      </c>
      <c r="CO56" s="64" t="e">
        <f t="shared" si="49"/>
        <v>#N/A</v>
      </c>
      <c r="CP56" s="55">
        <v>43</v>
      </c>
      <c r="CQ56" s="64" t="e">
        <f t="shared" si="86"/>
        <v>#N/A</v>
      </c>
      <c r="CR56" s="64">
        <f t="shared" si="86"/>
        <v>48.99</v>
      </c>
      <c r="CS56" s="64">
        <f t="shared" si="71"/>
        <v>45.22</v>
      </c>
      <c r="CT56" s="64">
        <f t="shared" si="51"/>
        <v>43.298999999999999</v>
      </c>
      <c r="CU56" s="64">
        <f t="shared" si="51"/>
        <v>40.57</v>
      </c>
      <c r="CV56" s="64" t="e">
        <f t="shared" si="51"/>
        <v>#N/A</v>
      </c>
      <c r="CW56" s="55">
        <v>43</v>
      </c>
      <c r="CX56" s="64" t="e">
        <f t="shared" si="87"/>
        <v>#N/A</v>
      </c>
      <c r="CY56" s="64">
        <f t="shared" si="87"/>
        <v>40.81</v>
      </c>
      <c r="CZ56" s="64">
        <f t="shared" si="72"/>
        <v>45.805</v>
      </c>
      <c r="DA56" s="64">
        <f t="shared" si="53"/>
        <v>37.615000000000002</v>
      </c>
      <c r="DB56" s="64">
        <f t="shared" si="53"/>
        <v>38.804000000000002</v>
      </c>
      <c r="DC56" s="64" t="e">
        <f t="shared" si="53"/>
        <v>#N/A</v>
      </c>
      <c r="DD56" s="55">
        <v>43</v>
      </c>
      <c r="DE56" s="64" t="e">
        <f t="shared" si="88"/>
        <v>#N/A</v>
      </c>
      <c r="DF56" s="64">
        <f t="shared" si="88"/>
        <v>29.33</v>
      </c>
      <c r="DG56" s="64">
        <f t="shared" si="73"/>
        <v>32.552399999999999</v>
      </c>
      <c r="DH56" s="64">
        <f t="shared" si="55"/>
        <v>27.974499999999999</v>
      </c>
      <c r="DI56" s="64">
        <f t="shared" si="55"/>
        <v>25.145</v>
      </c>
      <c r="DJ56" s="64" t="e">
        <f t="shared" si="55"/>
        <v>#N/A</v>
      </c>
      <c r="DK56" s="55">
        <v>43</v>
      </c>
      <c r="DL56" s="64" t="e">
        <f t="shared" si="89"/>
        <v>#N/A</v>
      </c>
      <c r="DM56" s="64">
        <f t="shared" si="89"/>
        <v>9.5500000000000007</v>
      </c>
      <c r="DN56" s="64">
        <f t="shared" si="74"/>
        <v>11.509</v>
      </c>
      <c r="DO56" s="64">
        <f t="shared" si="57"/>
        <v>10.623999999999999</v>
      </c>
      <c r="DP56" s="64">
        <f t="shared" si="57"/>
        <v>12.143999999999998</v>
      </c>
      <c r="DQ56" s="64" t="e">
        <f t="shared" si="57"/>
        <v>#N/A</v>
      </c>
      <c r="DR56" s="55">
        <v>43</v>
      </c>
      <c r="DS56" s="64" t="e">
        <f t="shared" si="90"/>
        <v>#N/A</v>
      </c>
      <c r="DT56" s="64">
        <f t="shared" si="90"/>
        <v>1.85</v>
      </c>
      <c r="DU56" s="64">
        <f t="shared" si="75"/>
        <v>2.3845000000000001</v>
      </c>
      <c r="DV56" s="64">
        <f t="shared" si="91"/>
        <v>7.4039999999999999</v>
      </c>
      <c r="DW56" s="64">
        <f t="shared" si="91"/>
        <v>9.7696000000000005</v>
      </c>
      <c r="DX56" s="64" t="e">
        <f t="shared" si="91"/>
        <v>#N/A</v>
      </c>
      <c r="DZ56" s="55">
        <v>43</v>
      </c>
      <c r="EA56" s="108" t="e">
        <f t="shared" si="92"/>
        <v>#N/A</v>
      </c>
      <c r="EB56" s="108">
        <f t="shared" si="92"/>
        <v>9.8720023539796975E-2</v>
      </c>
      <c r="EC56" s="108">
        <f t="shared" si="76"/>
        <v>0.11593165751062084</v>
      </c>
      <c r="ED56" s="108">
        <f t="shared" si="93"/>
        <v>0.15334060454970397</v>
      </c>
      <c r="EE56" s="108">
        <f t="shared" si="93"/>
        <v>0.20352653681906122</v>
      </c>
      <c r="EG56" s="55">
        <v>43</v>
      </c>
      <c r="EH56" s="108" t="e">
        <f t="shared" si="94"/>
        <v>#N/A</v>
      </c>
      <c r="EI56" s="108">
        <f t="shared" si="94"/>
        <v>1.3608945122848316E-2</v>
      </c>
      <c r="EJ56" s="108">
        <f t="shared" si="77"/>
        <v>1.6423714617898096E-2</v>
      </c>
      <c r="EK56" s="108">
        <f t="shared" si="95"/>
        <v>5.7681520722966652E-2</v>
      </c>
      <c r="EL56" s="108">
        <f t="shared" si="95"/>
        <v>7.8688228822173439E-2</v>
      </c>
      <c r="EN56" s="55">
        <v>43</v>
      </c>
      <c r="EO56" s="108" t="e">
        <f t="shared" si="96"/>
        <v>#N/A</v>
      </c>
      <c r="EP56" s="108">
        <f t="shared" si="96"/>
        <v>4.9360011769898487E-2</v>
      </c>
      <c r="EQ56" s="108">
        <f t="shared" si="78"/>
        <v>5.4661455893940482E-2</v>
      </c>
      <c r="ER56" s="108">
        <f t="shared" si="97"/>
        <v>6.7451698348395137E-2</v>
      </c>
      <c r="ES56" s="108">
        <f t="shared" si="97"/>
        <v>9.7308381887918252E-2</v>
      </c>
      <c r="EV56" s="55">
        <v>43</v>
      </c>
      <c r="EW56" s="108" t="e">
        <f t="shared" si="104"/>
        <v>#N/A</v>
      </c>
      <c r="EX56" s="108">
        <f t="shared" si="104"/>
        <v>0.83831101956745624</v>
      </c>
      <c r="EY56" s="108">
        <f t="shared" si="104"/>
        <v>0.81298317197754055</v>
      </c>
      <c r="EZ56" s="108">
        <f t="shared" si="104"/>
        <v>0.72152617637893424</v>
      </c>
      <c r="FA56" s="108">
        <f t="shared" si="104"/>
        <v>0.62047685247084705</v>
      </c>
      <c r="FD56" s="55">
        <v>43</v>
      </c>
      <c r="FE56" s="65" t="e">
        <f t="shared" si="98"/>
        <v>#N/A</v>
      </c>
      <c r="FF56" s="65">
        <f t="shared" si="98"/>
        <v>113.96</v>
      </c>
      <c r="FG56" s="65">
        <f t="shared" si="79"/>
        <v>118.03409999999998</v>
      </c>
      <c r="FH56" s="65">
        <f t="shared" si="99"/>
        <v>92.615099999999998</v>
      </c>
      <c r="FI56" s="65">
        <f t="shared" si="99"/>
        <v>77.035800000000009</v>
      </c>
      <c r="FJ56" s="65" t="e">
        <f t="shared" si="99"/>
        <v>#N/A</v>
      </c>
      <c r="FL56" s="55">
        <v>43</v>
      </c>
      <c r="FM56" s="65" t="e">
        <f t="shared" si="102"/>
        <v>#N/A</v>
      </c>
      <c r="FN56" s="65">
        <f t="shared" si="58"/>
        <v>13.42</v>
      </c>
      <c r="FO56" s="65">
        <f t="shared" si="80"/>
        <v>16.831700000000001</v>
      </c>
      <c r="FP56" s="65">
        <f t="shared" si="59"/>
        <v>19.6828</v>
      </c>
      <c r="FQ56" s="65">
        <f t="shared" si="46"/>
        <v>25.269000000000002</v>
      </c>
      <c r="FR56" s="65" t="e">
        <f t="shared" si="46"/>
        <v>#N/A</v>
      </c>
      <c r="FT56" s="55">
        <v>43</v>
      </c>
      <c r="FU56" s="57" t="e">
        <f t="shared" si="39"/>
        <v>#N/A</v>
      </c>
      <c r="FV56" s="57" t="e">
        <f t="shared" si="39"/>
        <v>#N/A</v>
      </c>
      <c r="FW56" s="57">
        <f t="shared" si="39"/>
        <v>168.83217603123489</v>
      </c>
      <c r="FX56" s="57">
        <f t="shared" si="39"/>
        <v>155.08034311948774</v>
      </c>
      <c r="FY56" s="57">
        <f t="shared" si="39"/>
        <v>134.45505739657787</v>
      </c>
      <c r="FZ56" s="57" t="e">
        <f t="shared" si="40"/>
        <v>#N/A</v>
      </c>
      <c r="GB56" s="55">
        <v>43</v>
      </c>
      <c r="GC56" s="57" t="e">
        <f t="shared" si="41"/>
        <v>#N/A</v>
      </c>
      <c r="GD56" s="57">
        <f t="shared" si="41"/>
        <v>52.084291187739467</v>
      </c>
      <c r="GE56" s="57">
        <f t="shared" si="41"/>
        <v>47.694359580828483</v>
      </c>
      <c r="GF56" s="57">
        <f t="shared" si="41"/>
        <v>47.817016838027122</v>
      </c>
      <c r="GG56" s="57">
        <f t="shared" ref="GG56:GH59" si="105">VLOOKUP(GG$12&amp;$BS56,$A$4:$BQ$501,68,0)</f>
        <v>40.272405851633195</v>
      </c>
      <c r="GH56" s="57" t="e">
        <f t="shared" si="105"/>
        <v>#N/A</v>
      </c>
      <c r="GJ56" s="55">
        <v>43</v>
      </c>
      <c r="GK56" s="57" t="e">
        <f t="shared" si="42"/>
        <v>#N/A</v>
      </c>
      <c r="GL56" s="57">
        <f t="shared" si="42"/>
        <v>6.71</v>
      </c>
      <c r="GM56" s="57">
        <f t="shared" si="42"/>
        <v>7.9360999999999997</v>
      </c>
      <c r="GN56" s="57">
        <f t="shared" si="42"/>
        <v>8.6580999999999992</v>
      </c>
      <c r="GO56" s="57">
        <f t="shared" si="42"/>
        <v>12.0814</v>
      </c>
      <c r="GP56" s="57" t="e">
        <f t="shared" si="44"/>
        <v>#N/A</v>
      </c>
    </row>
    <row r="57" spans="1:198">
      <c r="A57" s="56" t="str">
        <f t="shared" si="2"/>
        <v>202017</v>
      </c>
      <c r="B57" s="20">
        <f>'[1]main port inventory'!A62</f>
        <v>43945</v>
      </c>
      <c r="C57" s="21">
        <f>'[1]main port inventory'!B62</f>
        <v>11585.36</v>
      </c>
      <c r="D57" s="21">
        <f>'[1]main port inventory'!C63</f>
        <v>2004.88</v>
      </c>
      <c r="E57" s="21">
        <f>'[1]main port inventory'!D62</f>
        <v>549.92999999999995</v>
      </c>
      <c r="F57" s="21">
        <f>'[1]main port inventory'!E62</f>
        <v>643.98</v>
      </c>
      <c r="G57" s="79">
        <f>'[1]main port inventory'!F62</f>
        <v>1180</v>
      </c>
      <c r="H57" s="79">
        <f>'[1]main port inventory'!G62</f>
        <v>1141</v>
      </c>
      <c r="I57" s="82">
        <f>'[1]main port inventory'!H62</f>
        <v>1387</v>
      </c>
      <c r="J57" s="82">
        <f>'[1]main port inventory'!I62</f>
        <v>1350</v>
      </c>
      <c r="K57" s="11">
        <f>'[1]main port inventory'!J62</f>
        <v>650</v>
      </c>
      <c r="L57" s="82">
        <f>'[1]main port inventory'!K62</f>
        <v>830</v>
      </c>
      <c r="M57" s="79">
        <f>'[1]main port inventory'!L62</f>
        <v>475</v>
      </c>
      <c r="N57" s="21">
        <f>'[1]main port inventory'!M62</f>
        <v>479</v>
      </c>
      <c r="O57" s="11">
        <f>'[1]main port inventory'!N62</f>
        <v>236.5</v>
      </c>
      <c r="P57" s="85">
        <f>'[1]main port inventory'!O62</f>
        <v>320</v>
      </c>
      <c r="Q57" s="79">
        <f>'[1]main port inventory'!P62</f>
        <v>117</v>
      </c>
      <c r="R57" s="11">
        <f>'[1]main port inventory'!Q62</f>
        <v>480</v>
      </c>
      <c r="S57" s="85">
        <f>'[1]main port inventory'!R62</f>
        <v>301</v>
      </c>
      <c r="T57" s="11">
        <f>'[1]main port inventory'!S62</f>
        <v>209</v>
      </c>
      <c r="U57" s="11">
        <f>'[1]main port inventory'!T62</f>
        <v>0</v>
      </c>
      <c r="V57" s="11">
        <f>'[1]main port inventory'!U62</f>
        <v>118</v>
      </c>
      <c r="W57" s="21">
        <f>'[1]main port inventory'!V62</f>
        <v>263</v>
      </c>
      <c r="X57" s="11">
        <f>'[1]main port inventory'!W62</f>
        <v>0</v>
      </c>
      <c r="Y57" s="11">
        <f>'[1]main port inventory'!X62</f>
        <v>13.2</v>
      </c>
      <c r="Z57" s="11">
        <f>'[1]main port inventory'!Y62</f>
        <v>542</v>
      </c>
      <c r="AA57" s="21">
        <f>'[1]main port inventory'!Z62</f>
        <v>31.7</v>
      </c>
      <c r="AB57" s="21">
        <f>'[1]main port inventory'!AA62</f>
        <v>196</v>
      </c>
      <c r="AC57" s="11">
        <f>'[1]main port inventory'!AB62</f>
        <v>71</v>
      </c>
      <c r="AD57" s="82">
        <f>'[1]main port inventory'!AC62</f>
        <v>0</v>
      </c>
      <c r="AE57" s="21">
        <f>'[1]main port inventory'!AD62</f>
        <v>6.1</v>
      </c>
      <c r="AF57" s="21">
        <f>'[1]main port inventory'!AE62</f>
        <v>0.96</v>
      </c>
      <c r="AG57" s="11">
        <f>'[1]main port inventory'!AF62</f>
        <v>18</v>
      </c>
      <c r="AH57" s="85">
        <f>'[1]main port inventory'!AG62</f>
        <v>94</v>
      </c>
      <c r="AI57" s="21">
        <f>'[1]main port inventory'!AH62</f>
        <v>0</v>
      </c>
      <c r="AJ57" s="21">
        <f>'[1]main port inventory'!AI62</f>
        <v>10.7</v>
      </c>
      <c r="AK57" s="21">
        <f>'[1]main port inventory'!AJ62</f>
        <v>0</v>
      </c>
      <c r="AL57" s="79">
        <f>'[1]main port inventory'!AK62</f>
        <v>20</v>
      </c>
      <c r="AM57" s="21">
        <f>'[1]main port inventory'!AL62</f>
        <v>0</v>
      </c>
      <c r="AN57" s="11">
        <f>'[1]main port inventory'!AM62</f>
        <v>24</v>
      </c>
      <c r="AO57" s="11">
        <f>'[1]main port inventory'!AN62</f>
        <v>325</v>
      </c>
      <c r="AP57" s="85">
        <f>'[1]main port inventory'!AO62</f>
        <v>19</v>
      </c>
      <c r="AQ57" s="11">
        <f>'[1]main port inventory'!AP62</f>
        <v>0</v>
      </c>
      <c r="AR57" s="82">
        <f>'[1]main port inventory'!AQ62</f>
        <v>175</v>
      </c>
      <c r="AS57" s="11">
        <f>'[1]main port inventory'!AR62</f>
        <v>108</v>
      </c>
      <c r="AT57" s="79">
        <f>'[1]main port inventory'!AS62</f>
        <v>5</v>
      </c>
      <c r="AU57" s="79">
        <f>'[1]main port inventory'!AT62</f>
        <v>1.5</v>
      </c>
      <c r="AV57" s="21">
        <f>'[1]main port inventory'!AU62</f>
        <v>0</v>
      </c>
      <c r="AW57" s="11">
        <f>'[1]main port inventory'!AV62</f>
        <v>5</v>
      </c>
      <c r="AX57" s="21">
        <f>'[1]main port inventory'!AW62</f>
        <v>0</v>
      </c>
      <c r="AY57" s="79">
        <f>'[1]main port inventory'!AX62</f>
        <v>382.7</v>
      </c>
      <c r="AZ57" s="76">
        <f t="shared" si="3"/>
        <v>11585.36</v>
      </c>
      <c r="BA57" s="76">
        <f t="shared" si="4"/>
        <v>734</v>
      </c>
      <c r="BB57" s="76">
        <f t="shared" si="5"/>
        <v>3742</v>
      </c>
      <c r="BC57" s="76">
        <f t="shared" si="6"/>
        <v>3322.2</v>
      </c>
      <c r="BD57" s="76">
        <f t="shared" si="7"/>
        <v>2799.7</v>
      </c>
      <c r="BE57" s="76">
        <f t="shared" si="8"/>
        <v>987.46000000000015</v>
      </c>
      <c r="BF57" s="21">
        <f>'[1]IO InvShip'!$L56</f>
        <v>6406.8</v>
      </c>
      <c r="BG57" s="21">
        <f>'[1]IO InvShip'!$O56</f>
        <v>2772.46</v>
      </c>
      <c r="BH57" s="107">
        <f t="shared" si="9"/>
        <v>0.17305288743724839</v>
      </c>
      <c r="BI57" s="107">
        <f t="shared" si="10"/>
        <v>4.7467666088926018E-2</v>
      </c>
      <c r="BJ57" s="107">
        <f t="shared" si="11"/>
        <v>5.5585670190654413E-2</v>
      </c>
      <c r="BK57" s="107">
        <f t="shared" si="12"/>
        <v>0.7238937762831712</v>
      </c>
      <c r="BL57" s="21">
        <f t="shared" si="13"/>
        <v>8386.57</v>
      </c>
      <c r="BM57" s="253">
        <f>VLOOKUP(B57,'removals&amp;BFF'!A:C,3,FALSE)</f>
        <v>87.25</v>
      </c>
      <c r="BN57" s="21">
        <f t="shared" si="14"/>
        <v>13278.349570200573</v>
      </c>
      <c r="BO57" s="21">
        <f>VLOOKUP(B57,removals!B:AR,43,FALSE)</f>
        <v>305.6880000000001</v>
      </c>
      <c r="BP57" s="253">
        <f t="shared" si="15"/>
        <v>37.899296014236725</v>
      </c>
      <c r="BQ57" s="21"/>
      <c r="BR57" s="20">
        <f t="shared" si="43"/>
        <v>44134</v>
      </c>
      <c r="BS57" s="55">
        <v>44</v>
      </c>
      <c r="BT57" s="64" t="e">
        <f t="shared" si="103"/>
        <v>#N/A</v>
      </c>
      <c r="BU57" s="64">
        <f t="shared" si="103"/>
        <v>137.41999999999999</v>
      </c>
      <c r="BV57" s="64">
        <f t="shared" si="103"/>
        <v>143.57399999999998</v>
      </c>
      <c r="BW57" s="64">
        <f t="shared" si="103"/>
        <v>126.485</v>
      </c>
      <c r="BX57" s="64">
        <f t="shared" si="103"/>
        <v>127.63249999999999</v>
      </c>
      <c r="BY57" s="64" t="e">
        <f t="shared" si="103"/>
        <v>#N/A</v>
      </c>
      <c r="CA57" s="186">
        <f t="shared" si="23"/>
        <v>44</v>
      </c>
      <c r="CB57" s="187" t="e">
        <f>BT57/removals!BE56</f>
        <v>#N/A</v>
      </c>
      <c r="CC57" s="187">
        <f>BU57/removals!BF56</f>
        <v>7.0112244897959171</v>
      </c>
      <c r="CD57" s="187">
        <f>BV57/removals!BG56</f>
        <v>6.6616556005623515</v>
      </c>
      <c r="CE57" s="187">
        <f>BW57/removals!BH56</f>
        <v>5.7879130383054269</v>
      </c>
      <c r="CF57" s="187">
        <f>BX57/removals!BI56</f>
        <v>5.8241916200454495</v>
      </c>
      <c r="CG57" s="187" t="e">
        <f>BY57/removals!BJ56</f>
        <v>#N/A</v>
      </c>
      <c r="CI57" s="55">
        <v>44</v>
      </c>
      <c r="CJ57" s="64" t="e">
        <f t="shared" si="85"/>
        <v>#N/A</v>
      </c>
      <c r="CK57" s="64">
        <f t="shared" si="85"/>
        <v>7.13</v>
      </c>
      <c r="CL57" s="64">
        <f t="shared" si="70"/>
        <v>10</v>
      </c>
      <c r="CM57" s="64">
        <f t="shared" si="49"/>
        <v>7.95</v>
      </c>
      <c r="CN57" s="64">
        <f t="shared" si="49"/>
        <v>7.5745000000000005</v>
      </c>
      <c r="CO57" s="64" t="e">
        <f t="shared" si="49"/>
        <v>#N/A</v>
      </c>
      <c r="CP57" s="55">
        <v>44</v>
      </c>
      <c r="CQ57" s="64" t="e">
        <f t="shared" si="86"/>
        <v>#N/A</v>
      </c>
      <c r="CR57" s="64">
        <f t="shared" si="86"/>
        <v>50.13</v>
      </c>
      <c r="CS57" s="64">
        <f t="shared" si="71"/>
        <v>45.42</v>
      </c>
      <c r="CT57" s="64">
        <f t="shared" si="51"/>
        <v>42.3</v>
      </c>
      <c r="CU57" s="64">
        <f t="shared" si="51"/>
        <v>41.52</v>
      </c>
      <c r="CV57" s="64" t="e">
        <f t="shared" si="51"/>
        <v>#N/A</v>
      </c>
      <c r="CW57" s="55">
        <v>44</v>
      </c>
      <c r="CX57" s="64" t="e">
        <f t="shared" si="87"/>
        <v>#N/A</v>
      </c>
      <c r="CY57" s="64">
        <f t="shared" si="87"/>
        <v>41.33</v>
      </c>
      <c r="CZ57" s="64">
        <f t="shared" si="72"/>
        <v>44.255000000000003</v>
      </c>
      <c r="DA57" s="64">
        <f t="shared" si="53"/>
        <v>37.549999999999997</v>
      </c>
      <c r="DB57" s="64">
        <f t="shared" si="53"/>
        <v>40.215000000000003</v>
      </c>
      <c r="DC57" s="64" t="e">
        <f t="shared" si="53"/>
        <v>#N/A</v>
      </c>
      <c r="DD57" s="55">
        <v>44</v>
      </c>
      <c r="DE57" s="64" t="e">
        <f t="shared" si="88"/>
        <v>#N/A</v>
      </c>
      <c r="DF57" s="64">
        <f t="shared" si="88"/>
        <v>29.06</v>
      </c>
      <c r="DG57" s="64">
        <f t="shared" si="73"/>
        <v>32.36</v>
      </c>
      <c r="DH57" s="64">
        <f t="shared" si="55"/>
        <v>28.145</v>
      </c>
      <c r="DI57" s="64">
        <f t="shared" si="55"/>
        <v>25.673000000000002</v>
      </c>
      <c r="DJ57" s="64" t="e">
        <f t="shared" si="55"/>
        <v>#N/A</v>
      </c>
      <c r="DK57" s="55">
        <v>44</v>
      </c>
      <c r="DL57" s="64" t="e">
        <f t="shared" si="89"/>
        <v>#N/A</v>
      </c>
      <c r="DM57" s="64">
        <f t="shared" si="89"/>
        <v>9.7799999999999994</v>
      </c>
      <c r="DN57" s="64">
        <f t="shared" si="74"/>
        <v>11.538999999999998</v>
      </c>
      <c r="DO57" s="64">
        <f t="shared" si="57"/>
        <v>10.54</v>
      </c>
      <c r="DP57" s="64">
        <f t="shared" si="57"/>
        <v>12.65</v>
      </c>
      <c r="DQ57" s="64" t="e">
        <f t="shared" si="57"/>
        <v>#N/A</v>
      </c>
      <c r="DR57" s="55">
        <v>44</v>
      </c>
      <c r="DS57" s="64" t="e">
        <f t="shared" si="90"/>
        <v>#N/A</v>
      </c>
      <c r="DT57" s="64">
        <f t="shared" si="90"/>
        <v>1.65</v>
      </c>
      <c r="DU57" s="64">
        <f t="shared" si="75"/>
        <v>2.3927</v>
      </c>
      <c r="DV57" s="64">
        <f t="shared" si="91"/>
        <v>7.4620000000000006</v>
      </c>
      <c r="DW57" s="64">
        <f t="shared" si="91"/>
        <v>9.5040999999999993</v>
      </c>
      <c r="DX57" s="64" t="e">
        <f t="shared" si="91"/>
        <v>#N/A</v>
      </c>
      <c r="DZ57" s="55">
        <v>44</v>
      </c>
      <c r="EA57" s="108" t="e">
        <f t="shared" si="92"/>
        <v>#N/A</v>
      </c>
      <c r="EB57" s="108">
        <f t="shared" si="92"/>
        <v>0.10646194149323243</v>
      </c>
      <c r="EC57" s="108">
        <f t="shared" si="76"/>
        <v>0.11440163260757519</v>
      </c>
      <c r="ED57" s="108">
        <f t="shared" si="93"/>
        <v>0.15602798750840022</v>
      </c>
      <c r="EE57" s="108">
        <f t="shared" si="93"/>
        <v>0.20024210134566037</v>
      </c>
      <c r="EG57" s="55">
        <v>44</v>
      </c>
      <c r="EH57" s="108" t="e">
        <f t="shared" si="94"/>
        <v>#N/A</v>
      </c>
      <c r="EI57" s="108">
        <f t="shared" si="94"/>
        <v>1.2006985882695387E-2</v>
      </c>
      <c r="EJ57" s="108">
        <f t="shared" si="77"/>
        <v>1.6665273656790228E-2</v>
      </c>
      <c r="EK57" s="108">
        <f t="shared" si="95"/>
        <v>5.8995137763371154E-2</v>
      </c>
      <c r="EL57" s="108">
        <f t="shared" si="95"/>
        <v>7.4464576028832774E-2</v>
      </c>
      <c r="EN57" s="55">
        <v>44</v>
      </c>
      <c r="EO57" s="108" t="e">
        <f t="shared" si="96"/>
        <v>#N/A</v>
      </c>
      <c r="EP57" s="108">
        <f t="shared" si="96"/>
        <v>4.7518556250909623E-2</v>
      </c>
      <c r="EQ57" s="108">
        <f t="shared" si="78"/>
        <v>5.3880925515761909E-2</v>
      </c>
      <c r="ER57" s="108">
        <f t="shared" si="97"/>
        <v>6.7202435071352332E-2</v>
      </c>
      <c r="ES57" s="108">
        <f t="shared" si="97"/>
        <v>9.6009245294106135E-2</v>
      </c>
      <c r="EV57" s="55">
        <v>44</v>
      </c>
      <c r="EW57" s="108" t="e">
        <f t="shared" si="104"/>
        <v>#N/A</v>
      </c>
      <c r="EX57" s="108">
        <f t="shared" si="104"/>
        <v>0.83401251637316254</v>
      </c>
      <c r="EY57" s="108">
        <f t="shared" si="104"/>
        <v>0.8150521682198727</v>
      </c>
      <c r="EZ57" s="108">
        <f t="shared" si="104"/>
        <v>0.71777443965687637</v>
      </c>
      <c r="FA57" s="108">
        <f t="shared" si="104"/>
        <v>0.62928407733140068</v>
      </c>
      <c r="FD57" s="55">
        <v>44</v>
      </c>
      <c r="FE57" s="65" t="e">
        <f t="shared" si="98"/>
        <v>#N/A</v>
      </c>
      <c r="FF57" s="65">
        <f t="shared" si="98"/>
        <v>114.61</v>
      </c>
      <c r="FG57" s="65">
        <f t="shared" si="79"/>
        <v>117.02029999999999</v>
      </c>
      <c r="FH57" s="65">
        <f t="shared" si="99"/>
        <v>90.787699999999987</v>
      </c>
      <c r="FI57" s="65">
        <f t="shared" si="99"/>
        <v>80.317099999999996</v>
      </c>
      <c r="FJ57" s="65" t="e">
        <f t="shared" si="99"/>
        <v>#N/A</v>
      </c>
      <c r="FL57" s="55">
        <v>44</v>
      </c>
      <c r="FM57" s="65" t="e">
        <f t="shared" si="102"/>
        <v>#N/A</v>
      </c>
      <c r="FN57" s="65">
        <f t="shared" si="58"/>
        <v>14.63</v>
      </c>
      <c r="FO57" s="65">
        <f t="shared" si="80"/>
        <v>16.4251</v>
      </c>
      <c r="FP57" s="65">
        <f t="shared" si="59"/>
        <v>19.735199999999999</v>
      </c>
      <c r="FQ57" s="65">
        <f t="shared" si="46"/>
        <v>25.557399999999998</v>
      </c>
      <c r="FR57" s="65" t="e">
        <f t="shared" si="46"/>
        <v>#N/A</v>
      </c>
      <c r="FT57" s="55">
        <v>44</v>
      </c>
      <c r="FU57" s="57" t="e">
        <f t="shared" si="39"/>
        <v>#N/A</v>
      </c>
      <c r="FV57" s="57" t="e">
        <f t="shared" si="39"/>
        <v>#N/A</v>
      </c>
      <c r="FW57" s="57">
        <f t="shared" si="39"/>
        <v>166.85500811565359</v>
      </c>
      <c r="FX57" s="57">
        <f t="shared" si="39"/>
        <v>150.57738095238096</v>
      </c>
      <c r="FY57" s="57">
        <f t="shared" si="39"/>
        <v>138.02584622039581</v>
      </c>
      <c r="FZ57" s="57" t="e">
        <f t="shared" si="40"/>
        <v>#N/A</v>
      </c>
      <c r="GB57" s="55">
        <v>44</v>
      </c>
      <c r="GC57" s="57" t="e">
        <f t="shared" si="41"/>
        <v>#N/A</v>
      </c>
      <c r="GD57" s="57">
        <f t="shared" si="41"/>
        <v>49.078571428571429</v>
      </c>
      <c r="GE57" s="57">
        <f t="shared" si="41"/>
        <v>46.631589203936471</v>
      </c>
      <c r="GF57" s="57">
        <f t="shared" si="41"/>
        <v>40.515391268137996</v>
      </c>
      <c r="GG57" s="57">
        <f t="shared" si="105"/>
        <v>40.769341340318149</v>
      </c>
      <c r="GH57" s="57" t="e">
        <f t="shared" si="105"/>
        <v>#N/A</v>
      </c>
      <c r="GJ57" s="55">
        <v>44</v>
      </c>
      <c r="GK57" s="57" t="e">
        <f t="shared" si="42"/>
        <v>#N/A</v>
      </c>
      <c r="GL57" s="57">
        <f t="shared" si="42"/>
        <v>6.53</v>
      </c>
      <c r="GM57" s="57">
        <f t="shared" si="42"/>
        <v>7.7359</v>
      </c>
      <c r="GN57" s="57">
        <f t="shared" si="42"/>
        <v>8.5000999999999998</v>
      </c>
      <c r="GO57" s="57">
        <f t="shared" si="42"/>
        <v>12.253900000000002</v>
      </c>
      <c r="GP57" s="57" t="e">
        <f t="shared" si="44"/>
        <v>#N/A</v>
      </c>
    </row>
    <row r="58" spans="1:198">
      <c r="A58" s="56" t="str">
        <f t="shared" si="2"/>
        <v>202016</v>
      </c>
      <c r="B58" s="20">
        <f>'[1]main port inventory'!A63</f>
        <v>43938</v>
      </c>
      <c r="C58" s="21">
        <f>'[1]main port inventory'!B63</f>
        <v>11635.78</v>
      </c>
      <c r="D58" s="21">
        <f>'[1]main port inventory'!C64</f>
        <v>1953.28</v>
      </c>
      <c r="E58" s="21">
        <f>'[1]main port inventory'!D63</f>
        <v>536.16999999999996</v>
      </c>
      <c r="F58" s="21">
        <f>'[1]main port inventory'!E63</f>
        <v>647.34</v>
      </c>
      <c r="G58" s="79">
        <f>'[1]main port inventory'!F63</f>
        <v>1278</v>
      </c>
      <c r="H58" s="79">
        <f>'[1]main port inventory'!G63</f>
        <v>1173</v>
      </c>
      <c r="I58" s="82">
        <f>'[1]main port inventory'!H63</f>
        <v>1435</v>
      </c>
      <c r="J58" s="82">
        <f>'[1]main port inventory'!I63</f>
        <v>1370</v>
      </c>
      <c r="K58" s="11">
        <f>'[1]main port inventory'!J63</f>
        <v>615</v>
      </c>
      <c r="L58" s="82">
        <f>'[1]main port inventory'!K63</f>
        <v>810</v>
      </c>
      <c r="M58" s="79">
        <f>'[1]main port inventory'!L63</f>
        <v>442</v>
      </c>
      <c r="N58" s="21">
        <f>'[1]main port inventory'!M63</f>
        <v>458</v>
      </c>
      <c r="O58" s="11">
        <f>'[1]main port inventory'!N63</f>
        <v>243.8</v>
      </c>
      <c r="P58" s="85">
        <f>'[1]main port inventory'!O63</f>
        <v>330</v>
      </c>
      <c r="Q58" s="79">
        <f>'[1]main port inventory'!P63</f>
        <v>131</v>
      </c>
      <c r="R58" s="11">
        <f>'[1]main port inventory'!Q63</f>
        <v>470</v>
      </c>
      <c r="S58" s="85">
        <f>'[1]main port inventory'!R63</f>
        <v>321</v>
      </c>
      <c r="T58" s="11">
        <f>'[1]main port inventory'!S63</f>
        <v>194</v>
      </c>
      <c r="U58" s="11">
        <f>'[1]main port inventory'!T63</f>
        <v>0</v>
      </c>
      <c r="V58" s="11">
        <f>'[1]main port inventory'!U63</f>
        <v>115</v>
      </c>
      <c r="W58" s="21">
        <f>'[1]main port inventory'!V63</f>
        <v>286</v>
      </c>
      <c r="X58" s="11">
        <f>'[1]main port inventory'!W63</f>
        <v>0</v>
      </c>
      <c r="Y58" s="11">
        <f>'[1]main port inventory'!X63</f>
        <v>11</v>
      </c>
      <c r="Z58" s="11">
        <f>'[1]main port inventory'!Y63</f>
        <v>526</v>
      </c>
      <c r="AA58" s="21">
        <f>'[1]main port inventory'!Z63</f>
        <v>26.4</v>
      </c>
      <c r="AB58" s="21">
        <f>'[1]main port inventory'!AA63</f>
        <v>187</v>
      </c>
      <c r="AC58" s="11">
        <f>'[1]main port inventory'!AB63</f>
        <v>61</v>
      </c>
      <c r="AD58" s="82">
        <f>'[1]main port inventory'!AC63</f>
        <v>0</v>
      </c>
      <c r="AE58" s="21">
        <f>'[1]main port inventory'!AD63</f>
        <v>8.1</v>
      </c>
      <c r="AF58" s="21">
        <f>'[1]main port inventory'!AE63</f>
        <v>0.96</v>
      </c>
      <c r="AG58" s="11">
        <f>'[1]main port inventory'!AF63</f>
        <v>22</v>
      </c>
      <c r="AH58" s="85">
        <f>'[1]main port inventory'!AG63</f>
        <v>80</v>
      </c>
      <c r="AI58" s="21">
        <f>'[1]main port inventory'!AH63</f>
        <v>0</v>
      </c>
      <c r="AJ58" s="21">
        <f>'[1]main port inventory'!AI63</f>
        <v>12.7</v>
      </c>
      <c r="AK58" s="21">
        <f>'[1]main port inventory'!AJ63</f>
        <v>0</v>
      </c>
      <c r="AL58" s="79">
        <f>'[1]main port inventory'!AK63</f>
        <v>15</v>
      </c>
      <c r="AM58" s="21">
        <f>'[1]main port inventory'!AL63</f>
        <v>0</v>
      </c>
      <c r="AN58" s="11">
        <f>'[1]main port inventory'!AM63</f>
        <v>26</v>
      </c>
      <c r="AO58" s="11">
        <f>'[1]main port inventory'!AN63</f>
        <v>320</v>
      </c>
      <c r="AP58" s="85">
        <f>'[1]main port inventory'!AO63</f>
        <v>22</v>
      </c>
      <c r="AQ58" s="11">
        <f>'[1]main port inventory'!AP63</f>
        <v>0</v>
      </c>
      <c r="AR58" s="82">
        <f>'[1]main port inventory'!AQ63</f>
        <v>184</v>
      </c>
      <c r="AS58" s="11">
        <f>'[1]main port inventory'!AR63</f>
        <v>115</v>
      </c>
      <c r="AT58" s="79">
        <f>'[1]main port inventory'!AS63</f>
        <v>5.2</v>
      </c>
      <c r="AU58" s="79">
        <f>'[1]main port inventory'!AT63</f>
        <v>1.5</v>
      </c>
      <c r="AV58" s="21">
        <f>'[1]main port inventory'!AU63</f>
        <v>0</v>
      </c>
      <c r="AW58" s="11">
        <f>'[1]main port inventory'!AV63</f>
        <v>10</v>
      </c>
      <c r="AX58" s="21">
        <f>'[1]main port inventory'!AW63</f>
        <v>0</v>
      </c>
      <c r="AY58" s="79">
        <f>'[1]main port inventory'!AX63</f>
        <v>330.12</v>
      </c>
      <c r="AZ58" s="76">
        <f t="shared" si="3"/>
        <v>11635.78</v>
      </c>
      <c r="BA58" s="76">
        <f t="shared" si="4"/>
        <v>753</v>
      </c>
      <c r="BB58" s="76">
        <f t="shared" si="5"/>
        <v>3799</v>
      </c>
      <c r="BC58" s="76">
        <f t="shared" si="6"/>
        <v>3375.8199999999997</v>
      </c>
      <c r="BD58" s="76">
        <f t="shared" si="7"/>
        <v>2728.8</v>
      </c>
      <c r="BE58" s="76">
        <f t="shared" si="8"/>
        <v>979.16000000000008</v>
      </c>
      <c r="BF58" s="21">
        <f>'[1]IO InvShip'!$L57</f>
        <v>6474.2</v>
      </c>
      <c r="BG58" s="21">
        <f>'[1]IO InvShip'!$O57</f>
        <v>2805.76</v>
      </c>
      <c r="BH58" s="107">
        <f t="shared" si="9"/>
        <v>0.16786841965042307</v>
      </c>
      <c r="BI58" s="107">
        <f t="shared" si="10"/>
        <v>4.607942054593675E-2</v>
      </c>
      <c r="BJ58" s="107">
        <f t="shared" si="11"/>
        <v>5.5633571621326629E-2</v>
      </c>
      <c r="BK58" s="107">
        <f t="shared" si="12"/>
        <v>0.73041858818231353</v>
      </c>
      <c r="BL58" s="21">
        <f t="shared" si="13"/>
        <v>8498.99</v>
      </c>
      <c r="BM58" s="253">
        <f>VLOOKUP(B58,'removals&amp;BFF'!A:C,3,FALSE)</f>
        <v>86.7</v>
      </c>
      <c r="BN58" s="21">
        <f t="shared" si="14"/>
        <v>13420.738177623991</v>
      </c>
      <c r="BO58" s="21">
        <f>VLOOKUP(B58,removals!B:AR,43,FALSE)</f>
        <v>304.14299999999986</v>
      </c>
      <c r="BP58" s="253">
        <f t="shared" si="15"/>
        <v>38.257595933491828</v>
      </c>
      <c r="BQ58" s="21"/>
      <c r="BR58" s="20">
        <f t="shared" si="43"/>
        <v>44141</v>
      </c>
      <c r="BS58" s="55">
        <v>45</v>
      </c>
      <c r="BT58" s="64" t="e">
        <f t="shared" si="103"/>
        <v>#N/A</v>
      </c>
      <c r="BU58" s="64">
        <f t="shared" si="103"/>
        <v>138.417</v>
      </c>
      <c r="BV58" s="64">
        <f t="shared" si="103"/>
        <v>142.81870000000001</v>
      </c>
      <c r="BW58" s="64">
        <f t="shared" si="103"/>
        <v>125.85</v>
      </c>
      <c r="BX58" s="64">
        <f t="shared" si="103"/>
        <v>128.11500000000001</v>
      </c>
      <c r="BY58" s="64" t="e">
        <f t="shared" si="103"/>
        <v>#N/A</v>
      </c>
      <c r="CA58" s="186">
        <f t="shared" si="23"/>
        <v>45</v>
      </c>
      <c r="CB58" s="187" t="e">
        <f>BT58/removals!BE57</f>
        <v>#N/A</v>
      </c>
      <c r="CC58" s="187">
        <f>BU58/removals!BF57</f>
        <v>7.362097301782323</v>
      </c>
      <c r="CD58" s="187">
        <f>BV58/removals!BG57</f>
        <v>6.8867452334339507</v>
      </c>
      <c r="CE58" s="187">
        <f>BW58/removals!BH57</f>
        <v>6.089476842084891</v>
      </c>
      <c r="CF58" s="187">
        <f>BX58/removals!BI57</f>
        <v>5.7219229841627133</v>
      </c>
      <c r="CG58" s="187" t="e">
        <f>BY58/removals!BJ57</f>
        <v>#N/A</v>
      </c>
      <c r="CI58" s="55">
        <v>45</v>
      </c>
      <c r="CJ58" s="64" t="e">
        <f t="shared" si="85"/>
        <v>#N/A</v>
      </c>
      <c r="CK58" s="64">
        <f t="shared" si="85"/>
        <v>7.6</v>
      </c>
      <c r="CL58" s="64">
        <f t="shared" si="70"/>
        <v>9.75</v>
      </c>
      <c r="CM58" s="64">
        <f t="shared" si="49"/>
        <v>7.7520000000000007</v>
      </c>
      <c r="CN58" s="64">
        <f t="shared" si="49"/>
        <v>8.1920000000000002</v>
      </c>
      <c r="CO58" s="64" t="e">
        <f t="shared" si="49"/>
        <v>#N/A</v>
      </c>
      <c r="CP58" s="55">
        <v>45</v>
      </c>
      <c r="CQ58" s="64" t="e">
        <f t="shared" si="86"/>
        <v>#N/A</v>
      </c>
      <c r="CR58" s="64">
        <f t="shared" si="86"/>
        <v>50.28</v>
      </c>
      <c r="CS58" s="64">
        <f t="shared" si="71"/>
        <v>44.93</v>
      </c>
      <c r="CT58" s="64">
        <f t="shared" si="51"/>
        <v>41.874899999999997</v>
      </c>
      <c r="CU58" s="64">
        <f t="shared" si="51"/>
        <v>40.46</v>
      </c>
      <c r="CV58" s="64" t="e">
        <f t="shared" si="51"/>
        <v>#N/A</v>
      </c>
      <c r="CW58" s="55">
        <v>45</v>
      </c>
      <c r="CX58" s="64" t="e">
        <f t="shared" si="87"/>
        <v>#N/A</v>
      </c>
      <c r="CY58" s="64">
        <f t="shared" si="87"/>
        <v>41.966999999999999</v>
      </c>
      <c r="CZ58" s="64">
        <f t="shared" si="72"/>
        <v>43.902000000000001</v>
      </c>
      <c r="DA58" s="64">
        <f t="shared" si="53"/>
        <v>37.145000000000003</v>
      </c>
      <c r="DB58" s="64">
        <f t="shared" si="53"/>
        <v>40.075000000000003</v>
      </c>
      <c r="DC58" s="64" t="e">
        <f t="shared" si="53"/>
        <v>#N/A</v>
      </c>
      <c r="DD58" s="55">
        <v>45</v>
      </c>
      <c r="DE58" s="64" t="e">
        <f t="shared" si="88"/>
        <v>#N/A</v>
      </c>
      <c r="DF58" s="64">
        <f t="shared" si="88"/>
        <v>28.925700000000003</v>
      </c>
      <c r="DG58" s="64">
        <f t="shared" si="73"/>
        <v>32.471699999999998</v>
      </c>
      <c r="DH58" s="64">
        <f t="shared" si="55"/>
        <v>29.026999999999997</v>
      </c>
      <c r="DI58" s="64">
        <f t="shared" si="55"/>
        <v>26.135000000000002</v>
      </c>
      <c r="DJ58" s="64" t="e">
        <f t="shared" si="55"/>
        <v>#N/A</v>
      </c>
      <c r="DK58" s="55">
        <v>45</v>
      </c>
      <c r="DL58" s="64" t="e">
        <f t="shared" si="89"/>
        <v>#N/A</v>
      </c>
      <c r="DM58" s="64">
        <f t="shared" si="89"/>
        <v>9.6440000000000001</v>
      </c>
      <c r="DN58" s="64">
        <f t="shared" si="74"/>
        <v>11.765000000000001</v>
      </c>
      <c r="DO58" s="64">
        <f t="shared" si="57"/>
        <v>10.058</v>
      </c>
      <c r="DP58" s="64">
        <f t="shared" si="57"/>
        <v>13.252999999999997</v>
      </c>
      <c r="DQ58" s="64" t="e">
        <f t="shared" si="57"/>
        <v>#N/A</v>
      </c>
      <c r="DR58" s="55">
        <v>45</v>
      </c>
      <c r="DS58" s="64" t="e">
        <f t="shared" si="90"/>
        <v>#N/A</v>
      </c>
      <c r="DT58" s="64">
        <f t="shared" si="90"/>
        <v>1.79</v>
      </c>
      <c r="DU58" s="64">
        <f t="shared" si="75"/>
        <v>2.3418000000000001</v>
      </c>
      <c r="DV58" s="64">
        <f t="shared" si="91"/>
        <v>7.0061999999999998</v>
      </c>
      <c r="DW58" s="64">
        <f t="shared" si="91"/>
        <v>8.7658000000000005</v>
      </c>
      <c r="DX58" s="64" t="e">
        <f t="shared" si="91"/>
        <v>#N/A</v>
      </c>
      <c r="DZ58" s="55">
        <v>45</v>
      </c>
      <c r="EA58" s="108" t="e">
        <f t="shared" si="92"/>
        <v>#N/A</v>
      </c>
      <c r="EB58" s="108">
        <f t="shared" si="92"/>
        <v>0.10605633701062731</v>
      </c>
      <c r="EC58" s="108">
        <f t="shared" si="76"/>
        <v>0.11190341320849441</v>
      </c>
      <c r="ED58" s="108">
        <f t="shared" si="93"/>
        <v>0.15637584425903853</v>
      </c>
      <c r="EE58" s="108">
        <f t="shared" si="93"/>
        <v>0.20130117472583225</v>
      </c>
      <c r="EG58" s="55">
        <v>45</v>
      </c>
      <c r="EH58" s="108" t="e">
        <f t="shared" si="94"/>
        <v>#N/A</v>
      </c>
      <c r="EI58" s="108">
        <f t="shared" si="94"/>
        <v>1.2931937551023356E-2</v>
      </c>
      <c r="EJ58" s="108">
        <f t="shared" si="77"/>
        <v>1.6397012436046538E-2</v>
      </c>
      <c r="EK58" s="108">
        <f t="shared" si="95"/>
        <v>5.567103694874851E-2</v>
      </c>
      <c r="EL58" s="108">
        <f t="shared" si="95"/>
        <v>6.8421340202162118E-2</v>
      </c>
      <c r="EN58" s="55">
        <v>45</v>
      </c>
      <c r="EO58" s="108" t="e">
        <f t="shared" si="96"/>
        <v>#N/A</v>
      </c>
      <c r="EP58" s="108">
        <f t="shared" si="96"/>
        <v>4.4430958625024379E-2</v>
      </c>
      <c r="EQ58" s="108">
        <f t="shared" si="78"/>
        <v>6.0795260004467194E-2</v>
      </c>
      <c r="ER58" s="108">
        <f t="shared" si="97"/>
        <v>6.3297576479936432E-2</v>
      </c>
      <c r="ES58" s="108">
        <f t="shared" si="97"/>
        <v>9.4287163876204977E-2</v>
      </c>
      <c r="EV58" s="55">
        <v>45</v>
      </c>
      <c r="EW58" s="108" t="e">
        <f t="shared" si="104"/>
        <v>#N/A</v>
      </c>
      <c r="EX58" s="108">
        <f t="shared" si="104"/>
        <v>0.83658076681332494</v>
      </c>
      <c r="EY58" s="108">
        <f t="shared" si="104"/>
        <v>0.81090431435099186</v>
      </c>
      <c r="EZ58" s="108">
        <f t="shared" si="104"/>
        <v>0.72465554231227647</v>
      </c>
      <c r="FA58" s="108">
        <f t="shared" si="104"/>
        <v>0.63599032119580068</v>
      </c>
      <c r="FD58" s="55">
        <v>45</v>
      </c>
      <c r="FE58" s="65" t="e">
        <f t="shared" si="98"/>
        <v>#N/A</v>
      </c>
      <c r="FF58" s="65">
        <f t="shared" si="98"/>
        <v>115.79700000000001</v>
      </c>
      <c r="FG58" s="65">
        <f t="shared" si="79"/>
        <v>115.81229999999999</v>
      </c>
      <c r="FH58" s="65">
        <f t="shared" si="99"/>
        <v>91.19789999999999</v>
      </c>
      <c r="FI58" s="65">
        <f t="shared" si="99"/>
        <v>81.479900000000001</v>
      </c>
      <c r="FJ58" s="65" t="e">
        <f t="shared" si="99"/>
        <v>#N/A</v>
      </c>
      <c r="FL58" s="55">
        <v>45</v>
      </c>
      <c r="FM58" s="65" t="e">
        <f t="shared" si="102"/>
        <v>#N/A</v>
      </c>
      <c r="FN58" s="65">
        <f t="shared" si="58"/>
        <v>14.68</v>
      </c>
      <c r="FO58" s="65">
        <f t="shared" si="80"/>
        <v>15.981900000000001</v>
      </c>
      <c r="FP58" s="65">
        <f t="shared" si="59"/>
        <v>19.6799</v>
      </c>
      <c r="FQ58" s="65">
        <f t="shared" si="46"/>
        <v>25.789699999999996</v>
      </c>
      <c r="FR58" s="65" t="e">
        <f t="shared" si="46"/>
        <v>#N/A</v>
      </c>
      <c r="FT58" s="55">
        <v>45</v>
      </c>
      <c r="FU58" s="57" t="e">
        <f t="shared" si="39"/>
        <v>#N/A</v>
      </c>
      <c r="FV58" s="57" t="e">
        <f t="shared" si="39"/>
        <v>#N/A</v>
      </c>
      <c r="FW58" s="57">
        <f t="shared" si="39"/>
        <v>167.95046146791995</v>
      </c>
      <c r="FX58" s="57">
        <f t="shared" si="39"/>
        <v>151.17117117117118</v>
      </c>
      <c r="FY58" s="57">
        <f t="shared" si="39"/>
        <v>138.84794624471661</v>
      </c>
      <c r="FZ58" s="57" t="e">
        <f t="shared" si="40"/>
        <v>#N/A</v>
      </c>
      <c r="GB58" s="55">
        <v>45</v>
      </c>
      <c r="GC58" s="57" t="e">
        <f t="shared" si="41"/>
        <v>#N/A</v>
      </c>
      <c r="GD58" s="57">
        <f t="shared" si="41"/>
        <v>51.534681112476271</v>
      </c>
      <c r="GE58" s="57">
        <f t="shared" si="41"/>
        <v>48.207216634037664</v>
      </c>
      <c r="GF58" s="57">
        <f t="shared" si="41"/>
        <v>42.626337894594243</v>
      </c>
      <c r="GG58" s="57">
        <f t="shared" si="105"/>
        <v>40.053460889138996</v>
      </c>
      <c r="GH58" s="57" t="e">
        <f t="shared" si="105"/>
        <v>#N/A</v>
      </c>
      <c r="GJ58" s="55">
        <v>45</v>
      </c>
      <c r="GK58" s="57" t="e">
        <f t="shared" si="42"/>
        <v>#N/A</v>
      </c>
      <c r="GL58" s="57">
        <f t="shared" si="42"/>
        <v>6.15</v>
      </c>
      <c r="GM58" s="57">
        <f t="shared" si="42"/>
        <v>8.6827000000000005</v>
      </c>
      <c r="GN58" s="57">
        <f t="shared" si="42"/>
        <v>7.9660000000000002</v>
      </c>
      <c r="GO58" s="57">
        <f t="shared" si="42"/>
        <v>12.079600000000001</v>
      </c>
      <c r="GP58" s="57" t="e">
        <f t="shared" si="44"/>
        <v>#N/A</v>
      </c>
    </row>
    <row r="59" spans="1:198">
      <c r="A59" s="56" t="str">
        <f t="shared" si="2"/>
        <v>202015</v>
      </c>
      <c r="B59" s="20">
        <f>'[1]main port inventory'!A64</f>
        <v>43931</v>
      </c>
      <c r="C59" s="21">
        <f>'[1]main port inventory'!B64</f>
        <v>11609.35</v>
      </c>
      <c r="D59" s="21">
        <f>'[1]main port inventory'!C65</f>
        <v>1921.04</v>
      </c>
      <c r="E59" s="21">
        <f>'[1]main port inventory'!D64</f>
        <v>513.82000000000005</v>
      </c>
      <c r="F59" s="21">
        <f>'[1]main port inventory'!E64</f>
        <v>682.35</v>
      </c>
      <c r="G59" s="79">
        <f>'[1]main port inventory'!F64</f>
        <v>1320</v>
      </c>
      <c r="H59" s="79">
        <f>'[1]main port inventory'!G64</f>
        <v>1172</v>
      </c>
      <c r="I59" s="82">
        <f>'[1]main port inventory'!H64</f>
        <v>1438</v>
      </c>
      <c r="J59" s="82">
        <f>'[1]main port inventory'!I64</f>
        <v>1325</v>
      </c>
      <c r="K59" s="11">
        <f>'[1]main port inventory'!J64</f>
        <v>595</v>
      </c>
      <c r="L59" s="82">
        <f>'[1]main port inventory'!K64</f>
        <v>790</v>
      </c>
      <c r="M59" s="79">
        <f>'[1]main port inventory'!L64</f>
        <v>409</v>
      </c>
      <c r="N59" s="21">
        <f>'[1]main port inventory'!M64</f>
        <v>448</v>
      </c>
      <c r="O59" s="11">
        <f>'[1]main port inventory'!N64</f>
        <v>263.45</v>
      </c>
      <c r="P59" s="85">
        <f>'[1]main port inventory'!O64</f>
        <v>410</v>
      </c>
      <c r="Q59" s="79">
        <f>'[1]main port inventory'!P64</f>
        <v>115</v>
      </c>
      <c r="R59" s="11">
        <f>'[1]main port inventory'!Q64</f>
        <v>456</v>
      </c>
      <c r="S59" s="85">
        <f>'[1]main port inventory'!R64</f>
        <v>297</v>
      </c>
      <c r="T59" s="11">
        <f>'[1]main port inventory'!S64</f>
        <v>200</v>
      </c>
      <c r="U59" s="11">
        <f>'[1]main port inventory'!T64</f>
        <v>0</v>
      </c>
      <c r="V59" s="11">
        <f>'[1]main port inventory'!U64</f>
        <v>109</v>
      </c>
      <c r="W59" s="21">
        <f>'[1]main port inventory'!V64</f>
        <v>314.5</v>
      </c>
      <c r="X59" s="11">
        <f>'[1]main port inventory'!W64</f>
        <v>0</v>
      </c>
      <c r="Y59" s="11">
        <f>'[1]main port inventory'!X64</f>
        <v>14.1</v>
      </c>
      <c r="Z59" s="11">
        <f>'[1]main port inventory'!Y64</f>
        <v>530</v>
      </c>
      <c r="AA59" s="21">
        <f>'[1]main port inventory'!Z64</f>
        <v>33.4</v>
      </c>
      <c r="AB59" s="21">
        <f>'[1]main port inventory'!AA64</f>
        <v>186</v>
      </c>
      <c r="AC59" s="11">
        <f>'[1]main port inventory'!AB64</f>
        <v>72</v>
      </c>
      <c r="AD59" s="82">
        <f>'[1]main port inventory'!AC64</f>
        <v>0</v>
      </c>
      <c r="AE59" s="21">
        <f>'[1]main port inventory'!AD64</f>
        <v>9.1</v>
      </c>
      <c r="AF59" s="21">
        <f>'[1]main port inventory'!AE64</f>
        <v>1.1000000000000001</v>
      </c>
      <c r="AG59" s="11">
        <f>'[1]main port inventory'!AF64</f>
        <v>30</v>
      </c>
      <c r="AH59" s="85">
        <f>'[1]main port inventory'!AG64</f>
        <v>50</v>
      </c>
      <c r="AI59" s="21">
        <f>'[1]main port inventory'!AH64</f>
        <v>0</v>
      </c>
      <c r="AJ59" s="21">
        <f>'[1]main port inventory'!AI64</f>
        <v>12.7</v>
      </c>
      <c r="AK59" s="21">
        <f>'[1]main port inventory'!AJ64</f>
        <v>0</v>
      </c>
      <c r="AL59" s="79">
        <f>'[1]main port inventory'!AK64</f>
        <v>10</v>
      </c>
      <c r="AM59" s="21">
        <f>'[1]main port inventory'!AL64</f>
        <v>0</v>
      </c>
      <c r="AN59" s="11">
        <f>'[1]main port inventory'!AM64</f>
        <v>26</v>
      </c>
      <c r="AO59" s="11">
        <f>'[1]main port inventory'!AN64</f>
        <v>320</v>
      </c>
      <c r="AP59" s="85">
        <f>'[1]main port inventory'!AO64</f>
        <v>28</v>
      </c>
      <c r="AQ59" s="11">
        <f>'[1]main port inventory'!AP64</f>
        <v>0</v>
      </c>
      <c r="AR59" s="82">
        <f>'[1]main port inventory'!AQ64</f>
        <v>189</v>
      </c>
      <c r="AS59" s="11">
        <f>'[1]main port inventory'!AR64</f>
        <v>118</v>
      </c>
      <c r="AT59" s="79">
        <f>'[1]main port inventory'!AS64</f>
        <v>3.5</v>
      </c>
      <c r="AU59" s="79">
        <f>'[1]main port inventory'!AT64</f>
        <v>1.5</v>
      </c>
      <c r="AV59" s="21">
        <f>'[1]main port inventory'!AU64</f>
        <v>0</v>
      </c>
      <c r="AW59" s="11">
        <f>'[1]main port inventory'!AV64</f>
        <v>15</v>
      </c>
      <c r="AX59" s="21">
        <f>'[1]main port inventory'!AW64</f>
        <v>0</v>
      </c>
      <c r="AY59" s="79">
        <f>'[1]main port inventory'!AX64</f>
        <v>298</v>
      </c>
      <c r="AZ59" s="76">
        <f t="shared" si="3"/>
        <v>11609.35</v>
      </c>
      <c r="BA59" s="76">
        <f t="shared" si="4"/>
        <v>785</v>
      </c>
      <c r="BB59" s="76">
        <f t="shared" si="5"/>
        <v>3742</v>
      </c>
      <c r="BC59" s="76">
        <f t="shared" si="6"/>
        <v>3329</v>
      </c>
      <c r="BD59" s="76">
        <f t="shared" si="7"/>
        <v>2748.55</v>
      </c>
      <c r="BE59" s="76">
        <f t="shared" si="8"/>
        <v>1004.8000000000001</v>
      </c>
      <c r="BF59" s="21">
        <f>'[1]IO InvShip'!$L58</f>
        <v>6443.1</v>
      </c>
      <c r="BG59" s="21">
        <f>'[1]IO InvShip'!$O58</f>
        <v>2824.5</v>
      </c>
      <c r="BH59" s="107">
        <f t="shared" si="9"/>
        <v>0.16547351918927417</v>
      </c>
      <c r="BI59" s="107">
        <f t="shared" si="10"/>
        <v>4.4259153182564057E-2</v>
      </c>
      <c r="BJ59" s="107">
        <f t="shared" si="11"/>
        <v>5.8775900459543388E-2</v>
      </c>
      <c r="BK59" s="107">
        <f t="shared" si="12"/>
        <v>0.73149142716861837</v>
      </c>
      <c r="BL59" s="21">
        <f t="shared" si="13"/>
        <v>8492.1400000000012</v>
      </c>
      <c r="BM59" s="253">
        <f>VLOOKUP(B59,'removals&amp;BFF'!A:C,3,FALSE)</f>
        <v>85.52</v>
      </c>
      <c r="BN59" s="21">
        <f t="shared" si="14"/>
        <v>13575.011693171189</v>
      </c>
      <c r="BO59" s="21">
        <f>VLOOKUP(B59,removals!B:AR,43,FALSE)</f>
        <v>304.11</v>
      </c>
      <c r="BP59" s="253">
        <f t="shared" si="15"/>
        <v>38.174838052020647</v>
      </c>
      <c r="BQ59" s="21"/>
      <c r="BR59" s="20">
        <f t="shared" si="43"/>
        <v>44148</v>
      </c>
      <c r="BS59" s="55">
        <v>46</v>
      </c>
      <c r="BT59" s="64" t="e">
        <f t="shared" si="103"/>
        <v>#N/A</v>
      </c>
      <c r="BU59" s="64">
        <f t="shared" si="103"/>
        <v>138.15299999999999</v>
      </c>
      <c r="BV59" s="64">
        <f t="shared" si="103"/>
        <v>142.73009999999999</v>
      </c>
      <c r="BW59" s="64">
        <f t="shared" si="103"/>
        <v>123.7375</v>
      </c>
      <c r="BX59" s="64">
        <f t="shared" si="103"/>
        <v>127.777</v>
      </c>
      <c r="BY59" s="64" t="e">
        <f t="shared" si="103"/>
        <v>#N/A</v>
      </c>
      <c r="CA59" s="186">
        <f t="shared" si="23"/>
        <v>46</v>
      </c>
      <c r="CB59" s="187" t="e">
        <f>BT59/removals!BE58</f>
        <v>#N/A</v>
      </c>
      <c r="CC59" s="187">
        <f>BU59/removals!BF58</f>
        <v>6.9084790174820965</v>
      </c>
      <c r="CD59" s="187">
        <f>BV59/removals!BG58</f>
        <v>7.0973630428188539</v>
      </c>
      <c r="CE59" s="187">
        <f>BW59/removals!BH58</f>
        <v>5.5863178947273378</v>
      </c>
      <c r="CF59" s="187">
        <f>BX59/removals!BI58</f>
        <v>5.7508765139274578</v>
      </c>
      <c r="CG59" s="187" t="e">
        <f>BY59/removals!BJ58</f>
        <v>#N/A</v>
      </c>
      <c r="CI59" s="55">
        <v>46</v>
      </c>
      <c r="CJ59" s="64" t="e">
        <f t="shared" si="85"/>
        <v>#N/A</v>
      </c>
      <c r="CK59" s="64">
        <f t="shared" si="85"/>
        <v>7.43</v>
      </c>
      <c r="CL59" s="64">
        <f t="shared" si="70"/>
        <v>9.1199999999999992</v>
      </c>
      <c r="CM59" s="64">
        <f t="shared" si="49"/>
        <v>7.08</v>
      </c>
      <c r="CN59" s="64">
        <f t="shared" si="49"/>
        <v>8.3070000000000004</v>
      </c>
      <c r="CO59" s="64" t="e">
        <f t="shared" si="49"/>
        <v>#N/A</v>
      </c>
      <c r="CP59" s="55">
        <v>46</v>
      </c>
      <c r="CQ59" s="64" t="e">
        <f t="shared" si="86"/>
        <v>#N/A</v>
      </c>
      <c r="CR59" s="64">
        <f t="shared" si="86"/>
        <v>48.225000000000001</v>
      </c>
      <c r="CS59" s="64">
        <f t="shared" si="71"/>
        <v>45.91</v>
      </c>
      <c r="CT59" s="64">
        <f t="shared" si="51"/>
        <v>40.115000000000002</v>
      </c>
      <c r="CU59" s="64">
        <f t="shared" si="51"/>
        <v>40.299999999999997</v>
      </c>
      <c r="CV59" s="64" t="e">
        <f t="shared" si="51"/>
        <v>#N/A</v>
      </c>
      <c r="CW59" s="55">
        <v>46</v>
      </c>
      <c r="CX59" s="64" t="e">
        <f t="shared" si="87"/>
        <v>#N/A</v>
      </c>
      <c r="CY59" s="64">
        <f t="shared" si="87"/>
        <v>42.586000000000006</v>
      </c>
      <c r="CZ59" s="64">
        <f t="shared" si="72"/>
        <v>43.015000000000001</v>
      </c>
      <c r="DA59" s="64">
        <f t="shared" si="53"/>
        <v>37.984999999999999</v>
      </c>
      <c r="DB59" s="64">
        <f t="shared" si="53"/>
        <v>39.954999999999998</v>
      </c>
      <c r="DC59" s="64" t="e">
        <f t="shared" si="53"/>
        <v>#N/A</v>
      </c>
      <c r="DD59" s="55">
        <v>46</v>
      </c>
      <c r="DE59" s="64" t="e">
        <f t="shared" si="88"/>
        <v>#N/A</v>
      </c>
      <c r="DF59" s="64">
        <f t="shared" si="88"/>
        <v>30.104400000000002</v>
      </c>
      <c r="DG59" s="64">
        <f t="shared" si="73"/>
        <v>32.692100000000003</v>
      </c>
      <c r="DH59" s="64">
        <f t="shared" si="55"/>
        <v>29.023499999999999</v>
      </c>
      <c r="DI59" s="64">
        <f t="shared" si="55"/>
        <v>26.4</v>
      </c>
      <c r="DJ59" s="64" t="e">
        <f t="shared" si="55"/>
        <v>#N/A</v>
      </c>
      <c r="DK59" s="55">
        <v>46</v>
      </c>
      <c r="DL59" s="64" t="e">
        <f t="shared" si="89"/>
        <v>#N/A</v>
      </c>
      <c r="DM59" s="64">
        <f t="shared" si="89"/>
        <v>9.8079999999999998</v>
      </c>
      <c r="DN59" s="64">
        <f t="shared" si="74"/>
        <v>11.993</v>
      </c>
      <c r="DO59" s="64">
        <f t="shared" si="57"/>
        <v>9.5339999999999989</v>
      </c>
      <c r="DP59" s="64">
        <f t="shared" si="57"/>
        <v>12.815</v>
      </c>
      <c r="DQ59" s="64" t="e">
        <f t="shared" si="57"/>
        <v>#N/A</v>
      </c>
      <c r="DR59" s="55">
        <v>46</v>
      </c>
      <c r="DS59" s="64" t="e">
        <f t="shared" si="90"/>
        <v>#N/A</v>
      </c>
      <c r="DT59" s="64">
        <f t="shared" si="90"/>
        <v>1.95</v>
      </c>
      <c r="DU59" s="64">
        <f t="shared" si="75"/>
        <v>2.407</v>
      </c>
      <c r="DV59" s="64">
        <f t="shared" si="91"/>
        <v>6.4084000000000003</v>
      </c>
      <c r="DW59" s="64">
        <f t="shared" si="91"/>
        <v>8.3410000000000011</v>
      </c>
      <c r="DX59" s="64" t="e">
        <f t="shared" si="91"/>
        <v>#N/A</v>
      </c>
      <c r="DZ59" s="55">
        <v>46</v>
      </c>
      <c r="EA59" s="108" t="e">
        <f t="shared" si="92"/>
        <v>#N/A</v>
      </c>
      <c r="EB59" s="108">
        <f t="shared" si="92"/>
        <v>0.11074678074308919</v>
      </c>
      <c r="EC59" s="108">
        <f t="shared" si="76"/>
        <v>0.11337132111586834</v>
      </c>
      <c r="ED59" s="108">
        <f t="shared" si="93"/>
        <v>0.15729103949893927</v>
      </c>
      <c r="EE59" s="108">
        <f t="shared" si="93"/>
        <v>0.20131948629252525</v>
      </c>
      <c r="EG59" s="55">
        <v>46</v>
      </c>
      <c r="EH59" s="108" t="e">
        <f t="shared" si="94"/>
        <v>#N/A</v>
      </c>
      <c r="EI59" s="108">
        <f t="shared" si="94"/>
        <v>1.4114785780981956E-2</v>
      </c>
      <c r="EJ59" s="108">
        <f t="shared" si="77"/>
        <v>1.6863997152667867E-2</v>
      </c>
      <c r="EK59" s="108">
        <f t="shared" si="95"/>
        <v>5.179028184665118E-2</v>
      </c>
      <c r="EL59" s="108">
        <f t="shared" si="95"/>
        <v>6.5277788647409157E-2</v>
      </c>
      <c r="EN59" s="55">
        <v>46</v>
      </c>
      <c r="EO59" s="108" t="e">
        <f t="shared" si="96"/>
        <v>#N/A</v>
      </c>
      <c r="EP59" s="108">
        <f t="shared" si="96"/>
        <v>4.5456848566444455E-2</v>
      </c>
      <c r="EQ59" s="108">
        <f t="shared" si="78"/>
        <v>5.494566317826443E-2</v>
      </c>
      <c r="ER59" s="108">
        <f t="shared" si="97"/>
        <v>6.9527831094049905E-2</v>
      </c>
      <c r="ES59" s="108">
        <f t="shared" si="97"/>
        <v>9.5042143734787948E-2</v>
      </c>
      <c r="EV59" s="55">
        <v>46</v>
      </c>
      <c r="EW59" s="108" t="e">
        <f t="shared" si="104"/>
        <v>#N/A</v>
      </c>
      <c r="EX59" s="108">
        <f t="shared" si="104"/>
        <v>0.8296815849094844</v>
      </c>
      <c r="EY59" s="108">
        <f t="shared" si="104"/>
        <v>0.81481901855319938</v>
      </c>
      <c r="EZ59" s="108">
        <f t="shared" si="104"/>
        <v>0.72139084756035965</v>
      </c>
      <c r="FA59" s="108">
        <f t="shared" si="104"/>
        <v>0.63836058132527762</v>
      </c>
      <c r="FD59" s="55">
        <v>46</v>
      </c>
      <c r="FE59" s="65" t="e">
        <f t="shared" si="98"/>
        <v>#N/A</v>
      </c>
      <c r="FF59" s="65">
        <f t="shared" si="98"/>
        <v>114.62299999999999</v>
      </c>
      <c r="FG59" s="65">
        <f t="shared" si="79"/>
        <v>116.2992</v>
      </c>
      <c r="FH59" s="65">
        <f t="shared" si="99"/>
        <v>89.263099999999994</v>
      </c>
      <c r="FI59" s="65">
        <f t="shared" si="99"/>
        <v>81.567800000000005</v>
      </c>
      <c r="FJ59" s="65" t="e">
        <f t="shared" si="99"/>
        <v>#N/A</v>
      </c>
      <c r="FL59" s="55">
        <v>46</v>
      </c>
      <c r="FM59" s="65" t="e">
        <f t="shared" si="102"/>
        <v>#N/A</v>
      </c>
      <c r="FN59" s="65">
        <f t="shared" si="58"/>
        <v>15.3</v>
      </c>
      <c r="FO59" s="65">
        <f t="shared" si="80"/>
        <v>16.1815</v>
      </c>
      <c r="FP59" s="65">
        <f t="shared" si="59"/>
        <v>19.462800000000001</v>
      </c>
      <c r="FQ59" s="65">
        <f t="shared" si="46"/>
        <v>25.724</v>
      </c>
      <c r="FR59" s="65" t="e">
        <f t="shared" si="46"/>
        <v>#N/A</v>
      </c>
      <c r="FT59" s="55">
        <v>46</v>
      </c>
      <c r="FU59" s="57" t="e">
        <f t="shared" si="39"/>
        <v>#N/A</v>
      </c>
      <c r="FV59" s="57" t="e">
        <f t="shared" si="39"/>
        <v>#N/A</v>
      </c>
      <c r="FW59" s="57">
        <f t="shared" si="39"/>
        <v>168.36753226373744</v>
      </c>
      <c r="FX59" s="57">
        <f t="shared" si="39"/>
        <v>146.08913813459267</v>
      </c>
      <c r="FY59" s="57">
        <f t="shared" si="39"/>
        <v>138.72218000217131</v>
      </c>
      <c r="FZ59" s="57" t="e">
        <f t="shared" si="40"/>
        <v>#N/A</v>
      </c>
      <c r="GB59" s="55">
        <v>46</v>
      </c>
      <c r="GC59" s="57" t="e">
        <f t="shared" si="41"/>
        <v>#N/A</v>
      </c>
      <c r="GD59" s="57">
        <f t="shared" si="41"/>
        <v>48.359353122374678</v>
      </c>
      <c r="GE59" s="57">
        <f t="shared" si="41"/>
        <v>49.681541299731983</v>
      </c>
      <c r="GF59" s="57">
        <f t="shared" si="41"/>
        <v>39.104225263091372</v>
      </c>
      <c r="GG59" s="57">
        <f t="shared" si="105"/>
        <v>40.256135597492211</v>
      </c>
      <c r="GH59" s="57" t="e">
        <f t="shared" si="105"/>
        <v>#N/A</v>
      </c>
      <c r="GJ59" s="55">
        <v>46</v>
      </c>
      <c r="GK59" s="57" t="e">
        <f t="shared" si="42"/>
        <v>#N/A</v>
      </c>
      <c r="GL59" s="57">
        <f t="shared" si="42"/>
        <v>6.28</v>
      </c>
      <c r="GM59" s="57">
        <f t="shared" si="42"/>
        <v>7.8424000000000005</v>
      </c>
      <c r="GN59" s="57">
        <f t="shared" si="42"/>
        <v>8.6032000000000011</v>
      </c>
      <c r="GO59" s="57">
        <f t="shared" si="42"/>
        <v>12.144200000000001</v>
      </c>
      <c r="GP59" s="57" t="e">
        <f t="shared" si="44"/>
        <v>#N/A</v>
      </c>
    </row>
    <row r="60" spans="1:198">
      <c r="A60" s="56" t="str">
        <f t="shared" si="2"/>
        <v>202014</v>
      </c>
      <c r="B60" s="20">
        <f>'[1]main port inventory'!A65</f>
        <v>43924</v>
      </c>
      <c r="C60" s="21">
        <f>'[1]main port inventory'!B65</f>
        <v>11536.3</v>
      </c>
      <c r="D60" s="21">
        <f>'[1]main port inventory'!C66</f>
        <v>1891.42</v>
      </c>
      <c r="E60" s="21">
        <f>'[1]main port inventory'!D65</f>
        <v>485.22</v>
      </c>
      <c r="F60" s="21">
        <f>'[1]main port inventory'!E65</f>
        <v>676.21</v>
      </c>
      <c r="G60" s="79">
        <f>'[1]main port inventory'!F65</f>
        <v>1390</v>
      </c>
      <c r="H60" s="79">
        <f>'[1]main port inventory'!G65</f>
        <v>1201</v>
      </c>
      <c r="I60" s="82">
        <f>'[1]main port inventory'!H65</f>
        <v>1430</v>
      </c>
      <c r="J60" s="82">
        <f>'[1]main port inventory'!I65</f>
        <v>1355</v>
      </c>
      <c r="K60" s="11">
        <f>'[1]main port inventory'!J65</f>
        <v>570</v>
      </c>
      <c r="L60" s="82">
        <f>'[1]main port inventory'!K65</f>
        <v>752</v>
      </c>
      <c r="M60" s="79">
        <f>'[1]main port inventory'!L65</f>
        <v>383</v>
      </c>
      <c r="N60" s="21">
        <f>'[1]main port inventory'!M65</f>
        <v>401.8</v>
      </c>
      <c r="O60" s="11">
        <f>'[1]main port inventory'!N65</f>
        <v>248</v>
      </c>
      <c r="P60" s="85">
        <f>'[1]main port inventory'!O65</f>
        <v>400</v>
      </c>
      <c r="Q60" s="79">
        <f>'[1]main port inventory'!P65</f>
        <v>99</v>
      </c>
      <c r="R60" s="11">
        <f>'[1]main port inventory'!Q65</f>
        <v>475</v>
      </c>
      <c r="S60" s="85">
        <f>'[1]main port inventory'!R65</f>
        <v>290</v>
      </c>
      <c r="T60" s="11">
        <f>'[1]main port inventory'!S65</f>
        <v>199</v>
      </c>
      <c r="U60" s="11">
        <f>'[1]main port inventory'!T65</f>
        <v>0</v>
      </c>
      <c r="V60" s="11">
        <f>'[1]main port inventory'!U65</f>
        <v>107</v>
      </c>
      <c r="W60" s="21">
        <f>'[1]main port inventory'!V65</f>
        <v>325</v>
      </c>
      <c r="X60" s="11">
        <f>'[1]main port inventory'!W65</f>
        <v>0</v>
      </c>
      <c r="Y60" s="11">
        <f>'[1]main port inventory'!X65</f>
        <v>18.2</v>
      </c>
      <c r="Z60" s="11">
        <f>'[1]main port inventory'!Y65</f>
        <v>520</v>
      </c>
      <c r="AA60" s="21">
        <f>'[1]main port inventory'!Z65</f>
        <v>19</v>
      </c>
      <c r="AB60" s="21">
        <f>'[1]main port inventory'!AA65</f>
        <v>211</v>
      </c>
      <c r="AC60" s="11">
        <f>'[1]main port inventory'!AB65</f>
        <v>66</v>
      </c>
      <c r="AD60" s="82">
        <f>'[1]main port inventory'!AC65</f>
        <v>0</v>
      </c>
      <c r="AE60" s="21">
        <f>'[1]main port inventory'!AD65</f>
        <v>3.9</v>
      </c>
      <c r="AF60" s="21">
        <f>'[1]main port inventory'!AE65</f>
        <v>1.1000000000000001</v>
      </c>
      <c r="AG60" s="11">
        <f>'[1]main port inventory'!AF65</f>
        <v>25</v>
      </c>
      <c r="AH60" s="85">
        <f>'[1]main port inventory'!AG65</f>
        <v>55</v>
      </c>
      <c r="AI60" s="21">
        <f>'[1]main port inventory'!AH65</f>
        <v>0</v>
      </c>
      <c r="AJ60" s="21">
        <f>'[1]main port inventory'!AI65</f>
        <v>3</v>
      </c>
      <c r="AK60" s="21">
        <f>'[1]main port inventory'!AJ65</f>
        <v>0</v>
      </c>
      <c r="AL60" s="79">
        <f>'[1]main port inventory'!AK65</f>
        <v>0</v>
      </c>
      <c r="AM60" s="21">
        <f>'[1]main port inventory'!AL65</f>
        <v>0</v>
      </c>
      <c r="AN60" s="11">
        <f>'[1]main port inventory'!AM65</f>
        <v>24.5</v>
      </c>
      <c r="AO60" s="11">
        <f>'[1]main port inventory'!AN65</f>
        <v>320</v>
      </c>
      <c r="AP60" s="85">
        <f>'[1]main port inventory'!AO65</f>
        <v>31</v>
      </c>
      <c r="AQ60" s="11">
        <f>'[1]main port inventory'!AP65</f>
        <v>0</v>
      </c>
      <c r="AR60" s="82">
        <f>'[1]main port inventory'!AQ65</f>
        <v>164</v>
      </c>
      <c r="AS60" s="11">
        <f>'[1]main port inventory'!AR65</f>
        <v>110</v>
      </c>
      <c r="AT60" s="79">
        <f>'[1]main port inventory'!AS65</f>
        <v>4</v>
      </c>
      <c r="AU60" s="79">
        <f>'[1]main port inventory'!AT65</f>
        <v>1.5</v>
      </c>
      <c r="AV60" s="21">
        <f>'[1]main port inventory'!AU65</f>
        <v>0</v>
      </c>
      <c r="AW60" s="11">
        <f>'[1]main port inventory'!AV65</f>
        <v>15</v>
      </c>
      <c r="AX60" s="21">
        <f>'[1]main port inventory'!AW65</f>
        <v>0</v>
      </c>
      <c r="AY60" s="79">
        <f>'[1]main port inventory'!AX65</f>
        <v>318.3</v>
      </c>
      <c r="AZ60" s="76">
        <f t="shared" si="3"/>
        <v>11536.3</v>
      </c>
      <c r="BA60" s="76">
        <f t="shared" si="4"/>
        <v>776</v>
      </c>
      <c r="BB60" s="76">
        <f t="shared" si="5"/>
        <v>3701</v>
      </c>
      <c r="BC60" s="76">
        <f t="shared" si="6"/>
        <v>3396.8</v>
      </c>
      <c r="BD60" s="76">
        <f t="shared" si="7"/>
        <v>2697.7</v>
      </c>
      <c r="BE60" s="76">
        <f t="shared" si="8"/>
        <v>964.8</v>
      </c>
      <c r="BF60" s="21">
        <f>'[1]IO InvShip'!$L59</f>
        <v>6406.46</v>
      </c>
      <c r="BG60" s="21">
        <f>'[1]IO InvShip'!$O59</f>
        <v>2800.52</v>
      </c>
      <c r="BH60" s="107">
        <f t="shared" si="9"/>
        <v>0.16395378067491312</v>
      </c>
      <c r="BI60" s="107">
        <f t="shared" si="10"/>
        <v>4.2060279292320764E-2</v>
      </c>
      <c r="BJ60" s="107">
        <f t="shared" si="11"/>
        <v>5.8615847368740419E-2</v>
      </c>
      <c r="BK60" s="107">
        <f t="shared" si="12"/>
        <v>0.73537009266402564</v>
      </c>
      <c r="BL60" s="21">
        <f t="shared" si="13"/>
        <v>8483.4500000000007</v>
      </c>
      <c r="BM60" s="253">
        <f>VLOOKUP(B60,'removals&amp;BFF'!A:C,3,FALSE)</f>
        <v>84.47</v>
      </c>
      <c r="BN60" s="21">
        <f t="shared" si="14"/>
        <v>13657.27477210844</v>
      </c>
      <c r="BO60" s="21">
        <f>VLOOKUP(B60,removals!B:AR,43,FALSE)</f>
        <v>303.22500000000008</v>
      </c>
      <c r="BP60" s="253">
        <f t="shared" si="15"/>
        <v>38.045345865281547</v>
      </c>
      <c r="BQ60" s="21"/>
      <c r="BR60" s="20">
        <f t="shared" si="43"/>
        <v>44155</v>
      </c>
      <c r="BS60" s="55">
        <v>47</v>
      </c>
      <c r="BT60" s="64" t="e">
        <f t="shared" si="103"/>
        <v>#N/A</v>
      </c>
      <c r="BU60" s="64">
        <f t="shared" si="103"/>
        <v>139.84899999999999</v>
      </c>
      <c r="BV60" s="64">
        <f t="shared" si="103"/>
        <v>143.14080000000001</v>
      </c>
      <c r="BW60" s="64">
        <f t="shared" si="103"/>
        <v>125.1725</v>
      </c>
      <c r="BX60" s="64">
        <f t="shared" si="103"/>
        <v>127.514</v>
      </c>
      <c r="BY60" s="64" t="e">
        <f t="shared" si="103"/>
        <v>#N/A</v>
      </c>
      <c r="CA60" s="186">
        <f t="shared" si="23"/>
        <v>47</v>
      </c>
      <c r="CB60" s="187" t="e">
        <f>BT60/removals!BE59</f>
        <v>#N/A</v>
      </c>
      <c r="CC60" s="187">
        <f>BU60/removals!BF59</f>
        <v>7.2390856480283228</v>
      </c>
      <c r="CD60" s="187">
        <f>BV60/removals!BG59</f>
        <v>7.3408550094362832</v>
      </c>
      <c r="CE60" s="187">
        <f>BW60/removals!BH59</f>
        <v>5.8412392494318466</v>
      </c>
      <c r="CF60" s="187">
        <f>BX60/removals!BI59</f>
        <v>5.6514397401066327</v>
      </c>
      <c r="CG60" s="187" t="e">
        <f>BY60/removals!BJ59</f>
        <v>#N/A</v>
      </c>
      <c r="CI60" s="55">
        <v>47</v>
      </c>
      <c r="CJ60" s="64" t="e">
        <f t="shared" ref="CJ60:CK66" si="106">VLOOKUP(CJ$12&amp;$BS60,$A$4:$BE$501,53,0)/100</f>
        <v>#N/A</v>
      </c>
      <c r="CK60" s="64">
        <f t="shared" si="106"/>
        <v>7.41</v>
      </c>
      <c r="CL60" s="64">
        <f t="shared" si="70"/>
        <v>9.44</v>
      </c>
      <c r="CM60" s="64">
        <f t="shared" si="49"/>
        <v>7.0460000000000003</v>
      </c>
      <c r="CN60" s="64">
        <f t="shared" si="49"/>
        <v>7.907</v>
      </c>
      <c r="CO60" s="64" t="e">
        <f t="shared" si="49"/>
        <v>#N/A</v>
      </c>
      <c r="CP60" s="55">
        <v>47</v>
      </c>
      <c r="CQ60" s="64" t="e">
        <f t="shared" ref="CQ60:CR66" si="107">VLOOKUP(CQ$12&amp;$BS60,$A$4:$BE$501,54,0)/100</f>
        <v>#N/A</v>
      </c>
      <c r="CR60" s="64">
        <f t="shared" si="107"/>
        <v>49.02</v>
      </c>
      <c r="CS60" s="64">
        <f t="shared" si="71"/>
        <v>45.88</v>
      </c>
      <c r="CT60" s="64">
        <f t="shared" si="51"/>
        <v>38.905000000000001</v>
      </c>
      <c r="CU60" s="64">
        <f t="shared" si="51"/>
        <v>40.103999999999999</v>
      </c>
      <c r="CV60" s="64" t="e">
        <f t="shared" si="51"/>
        <v>#N/A</v>
      </c>
      <c r="CW60" s="55">
        <v>47</v>
      </c>
      <c r="CX60" s="64" t="e">
        <f t="shared" ref="CX60:CY66" si="108">VLOOKUP(CX$12&amp;$BS60,$A$4:$BE$501,55,0)/100</f>
        <v>#N/A</v>
      </c>
      <c r="CY60" s="64">
        <f t="shared" si="108"/>
        <v>43.064999999999998</v>
      </c>
      <c r="CZ60" s="64">
        <f t="shared" si="72"/>
        <v>43.585000000000001</v>
      </c>
      <c r="DA60" s="64">
        <f t="shared" si="53"/>
        <v>38.704999999999998</v>
      </c>
      <c r="DB60" s="64">
        <f t="shared" si="53"/>
        <v>40.155000000000001</v>
      </c>
      <c r="DC60" s="64" t="e">
        <f t="shared" si="53"/>
        <v>#N/A</v>
      </c>
      <c r="DD60" s="55">
        <v>47</v>
      </c>
      <c r="DE60" s="64" t="e">
        <f t="shared" ref="DE60:DF66" si="109">VLOOKUP(DE$12&amp;$BS60,$A$4:$BE$501,56,0)/100</f>
        <v>#N/A</v>
      </c>
      <c r="DF60" s="64">
        <f t="shared" si="109"/>
        <v>30.597399999999997</v>
      </c>
      <c r="DG60" s="64">
        <f t="shared" si="73"/>
        <v>32.565799999999996</v>
      </c>
      <c r="DH60" s="64">
        <f t="shared" si="55"/>
        <v>30.6875</v>
      </c>
      <c r="DI60" s="64">
        <f t="shared" si="55"/>
        <v>27.36</v>
      </c>
      <c r="DJ60" s="64" t="e">
        <f t="shared" si="55"/>
        <v>#N/A</v>
      </c>
      <c r="DK60" s="55">
        <v>47</v>
      </c>
      <c r="DL60" s="64" t="e">
        <f t="shared" ref="DL60:DM66" si="110">VLOOKUP(DL$12&amp;$BS60,$A$4:$BE$501,57,0)/100</f>
        <v>#N/A</v>
      </c>
      <c r="DM60" s="64">
        <f t="shared" si="110"/>
        <v>9.7569999999999997</v>
      </c>
      <c r="DN60" s="64">
        <f t="shared" si="74"/>
        <v>11.67</v>
      </c>
      <c r="DO60" s="64">
        <f t="shared" si="57"/>
        <v>9.8289999999999988</v>
      </c>
      <c r="DP60" s="64">
        <f t="shared" si="57"/>
        <v>11.988</v>
      </c>
      <c r="DQ60" s="64" t="e">
        <f t="shared" si="57"/>
        <v>#N/A</v>
      </c>
      <c r="DR60" s="55">
        <v>47</v>
      </c>
      <c r="DS60" s="64" t="e">
        <f t="shared" si="90"/>
        <v>#N/A</v>
      </c>
      <c r="DT60" s="64">
        <f t="shared" si="90"/>
        <v>1.98</v>
      </c>
      <c r="DU60" s="64">
        <f t="shared" si="75"/>
        <v>2.4658000000000002</v>
      </c>
      <c r="DV60" s="64">
        <f t="shared" si="91"/>
        <v>6.3457000000000008</v>
      </c>
      <c r="DW60" s="64">
        <f t="shared" si="91"/>
        <v>8.0949000000000009</v>
      </c>
      <c r="DX60" s="64" t="e">
        <f t="shared" si="91"/>
        <v>#N/A</v>
      </c>
      <c r="DZ60" s="55">
        <v>47</v>
      </c>
      <c r="EA60" s="108" t="e">
        <f t="shared" si="92"/>
        <v>#N/A</v>
      </c>
      <c r="EB60" s="108">
        <f t="shared" si="92"/>
        <v>0.11197791904125164</v>
      </c>
      <c r="EC60" s="108">
        <f t="shared" si="76"/>
        <v>0.1112512994198719</v>
      </c>
      <c r="ED60" s="108">
        <f t="shared" si="93"/>
        <v>0.14853102718248817</v>
      </c>
      <c r="EE60" s="108">
        <f t="shared" si="93"/>
        <v>0.19972003074172248</v>
      </c>
      <c r="EG60" s="55">
        <v>47</v>
      </c>
      <c r="EH60" s="108" t="e">
        <f t="shared" si="94"/>
        <v>#N/A</v>
      </c>
      <c r="EI60" s="108">
        <f t="shared" si="94"/>
        <v>1.4158127694870896E-2</v>
      </c>
      <c r="EJ60" s="108">
        <f t="shared" si="77"/>
        <v>1.7226395269552778E-2</v>
      </c>
      <c r="EK60" s="108">
        <f t="shared" si="95"/>
        <v>5.0695640016776851E-2</v>
      </c>
      <c r="EL60" s="108">
        <f t="shared" si="95"/>
        <v>6.3482441143717552E-2</v>
      </c>
      <c r="EN60" s="55">
        <v>47</v>
      </c>
      <c r="EO60" s="108" t="e">
        <f t="shared" si="96"/>
        <v>#N/A</v>
      </c>
      <c r="EP60" s="108">
        <f t="shared" si="96"/>
        <v>4.2045348912040842E-2</v>
      </c>
      <c r="EQ60" s="108">
        <f t="shared" si="78"/>
        <v>5.6090925857617116E-2</v>
      </c>
      <c r="ER60" s="108">
        <f t="shared" si="97"/>
        <v>6.9350696039465545E-2</v>
      </c>
      <c r="ES60" s="108">
        <f t="shared" si="97"/>
        <v>8.9843468168201143E-2</v>
      </c>
      <c r="EV60" s="55">
        <v>47</v>
      </c>
      <c r="EW60" s="108" t="e">
        <f t="shared" si="104"/>
        <v>#N/A</v>
      </c>
      <c r="EX60" s="108">
        <f t="shared" si="104"/>
        <v>0.83181860435183663</v>
      </c>
      <c r="EY60" s="108">
        <f t="shared" si="104"/>
        <v>0.81543137945295818</v>
      </c>
      <c r="EZ60" s="108">
        <f t="shared" si="104"/>
        <v>0.73142263676126951</v>
      </c>
      <c r="FA60" s="108">
        <f t="shared" si="104"/>
        <v>0.64695405994635879</v>
      </c>
      <c r="FD60" s="55">
        <v>47</v>
      </c>
      <c r="FE60" s="65" t="e">
        <f t="shared" si="98"/>
        <v>#N/A</v>
      </c>
      <c r="FF60" s="65">
        <f t="shared" si="98"/>
        <v>116.32899999999999</v>
      </c>
      <c r="FG60" s="65">
        <f t="shared" si="79"/>
        <v>116.72149999999999</v>
      </c>
      <c r="FH60" s="65">
        <f t="shared" si="99"/>
        <v>91.554000000000002</v>
      </c>
      <c r="FI60" s="65">
        <f t="shared" si="99"/>
        <v>82.495699999999999</v>
      </c>
      <c r="FJ60" s="65" t="e">
        <f t="shared" si="99"/>
        <v>#N/A</v>
      </c>
      <c r="FL60" s="55">
        <v>47</v>
      </c>
      <c r="FM60" s="65" t="e">
        <f t="shared" si="102"/>
        <v>#N/A</v>
      </c>
      <c r="FN60" s="65">
        <f t="shared" si="58"/>
        <v>15.66</v>
      </c>
      <c r="FO60" s="65">
        <f t="shared" si="80"/>
        <v>15.9246</v>
      </c>
      <c r="FP60" s="65">
        <f t="shared" si="59"/>
        <v>18.591999999999999</v>
      </c>
      <c r="FQ60" s="65">
        <f t="shared" si="46"/>
        <v>25.467100000000002</v>
      </c>
      <c r="FR60" s="65" t="e">
        <f t="shared" si="46"/>
        <v>#N/A</v>
      </c>
      <c r="FT60" s="55">
        <v>47</v>
      </c>
      <c r="FU60" s="57" t="e">
        <f t="shared" si="39"/>
        <v>#N/A</v>
      </c>
      <c r="FV60" s="57" t="e">
        <f t="shared" si="39"/>
        <v>#N/A</v>
      </c>
      <c r="FW60" s="57">
        <f t="shared" si="39"/>
        <v>171.55857926569365</v>
      </c>
      <c r="FX60" s="57">
        <f t="shared" si="39"/>
        <v>148.02802743614001</v>
      </c>
      <c r="FY60" s="57">
        <f t="shared" si="39"/>
        <v>139.14666084679178</v>
      </c>
      <c r="FZ60" s="57" t="e">
        <f t="shared" si="40"/>
        <v>#N/A</v>
      </c>
      <c r="GB60" s="55">
        <v>47</v>
      </c>
      <c r="GC60" s="57" t="e">
        <f t="shared" si="41"/>
        <v>#N/A</v>
      </c>
      <c r="GD60" s="57">
        <f t="shared" si="41"/>
        <v>50.673599536198267</v>
      </c>
      <c r="GE60" s="57">
        <f t="shared" si="41"/>
        <v>51.385985066053983</v>
      </c>
      <c r="GF60" s="57">
        <f t="shared" si="41"/>
        <v>40.888674746022929</v>
      </c>
      <c r="GG60" s="57">
        <f t="shared" si="41"/>
        <v>39.560078180746437</v>
      </c>
      <c r="GH60" s="57" t="e">
        <f t="shared" si="47"/>
        <v>#N/A</v>
      </c>
      <c r="GJ60" s="55">
        <v>47</v>
      </c>
      <c r="GK60" s="57" t="e">
        <f t="shared" si="42"/>
        <v>#N/A</v>
      </c>
      <c r="GL60" s="57">
        <f t="shared" si="42"/>
        <v>5.88</v>
      </c>
      <c r="GM60" s="57">
        <f t="shared" si="42"/>
        <v>8.0289000000000001</v>
      </c>
      <c r="GN60" s="57">
        <f t="shared" si="42"/>
        <v>8.6807999999999996</v>
      </c>
      <c r="GO60" s="57">
        <f t="shared" si="42"/>
        <v>11.456300000000001</v>
      </c>
      <c r="GP60" s="57" t="e">
        <f t="shared" si="44"/>
        <v>#N/A</v>
      </c>
    </row>
    <row r="61" spans="1:198">
      <c r="A61" s="56" t="str">
        <f t="shared" si="2"/>
        <v>202013</v>
      </c>
      <c r="B61" s="20">
        <f>'[1]main port inventory'!A66</f>
        <v>43917</v>
      </c>
      <c r="C61" s="21">
        <f>'[1]main port inventory'!B66</f>
        <v>11694.89</v>
      </c>
      <c r="D61" s="21">
        <f>'[1]main port inventory'!C67</f>
        <v>1902.35</v>
      </c>
      <c r="E61" s="21">
        <f>'[1]main port inventory'!D66</f>
        <v>449.9</v>
      </c>
      <c r="F61" s="21">
        <f>'[1]main port inventory'!E66</f>
        <v>669.08</v>
      </c>
      <c r="G61" s="79">
        <f>'[1]main port inventory'!F66</f>
        <v>1375</v>
      </c>
      <c r="H61" s="79">
        <f>'[1]main port inventory'!G66</f>
        <v>1226</v>
      </c>
      <c r="I61" s="82">
        <f>'[1]main port inventory'!H66</f>
        <v>1436</v>
      </c>
      <c r="J61" s="82">
        <f>'[1]main port inventory'!I66</f>
        <v>1390</v>
      </c>
      <c r="K61" s="11">
        <f>'[1]main port inventory'!J66</f>
        <v>600</v>
      </c>
      <c r="L61" s="82">
        <f>'[1]main port inventory'!K66</f>
        <v>782</v>
      </c>
      <c r="M61" s="79">
        <f>'[1]main port inventory'!L66</f>
        <v>367</v>
      </c>
      <c r="N61" s="21">
        <f>'[1]main port inventory'!M66</f>
        <v>385</v>
      </c>
      <c r="O61" s="11">
        <f>'[1]main port inventory'!N66</f>
        <v>241.19</v>
      </c>
      <c r="P61" s="85">
        <f>'[1]main port inventory'!O66</f>
        <v>415</v>
      </c>
      <c r="Q61" s="79">
        <f>'[1]main port inventory'!P66</f>
        <v>110</v>
      </c>
      <c r="R61" s="11">
        <f>'[1]main port inventory'!Q66</f>
        <v>503</v>
      </c>
      <c r="S61" s="85">
        <f>'[1]main port inventory'!R66</f>
        <v>286</v>
      </c>
      <c r="T61" s="11">
        <f>'[1]main port inventory'!S66</f>
        <v>208</v>
      </c>
      <c r="U61" s="11">
        <f>'[1]main port inventory'!T66</f>
        <v>0</v>
      </c>
      <c r="V61" s="11">
        <f>'[1]main port inventory'!U66</f>
        <v>110</v>
      </c>
      <c r="W61" s="21">
        <f>'[1]main port inventory'!V66</f>
        <v>317</v>
      </c>
      <c r="X61" s="11">
        <f>'[1]main port inventory'!W66</f>
        <v>0</v>
      </c>
      <c r="Y61" s="11">
        <f>'[1]main port inventory'!X66</f>
        <v>13.3</v>
      </c>
      <c r="Z61" s="11">
        <f>'[1]main port inventory'!Y66</f>
        <v>535</v>
      </c>
      <c r="AA61" s="21">
        <f>'[1]main port inventory'!Z66</f>
        <v>28</v>
      </c>
      <c r="AB61" s="21">
        <f>'[1]main port inventory'!AA66</f>
        <v>193</v>
      </c>
      <c r="AC61" s="11">
        <f>'[1]main port inventory'!AB66</f>
        <v>69</v>
      </c>
      <c r="AD61" s="82">
        <f>'[1]main port inventory'!AC66</f>
        <v>0</v>
      </c>
      <c r="AE61" s="21">
        <f>'[1]main port inventory'!AD66</f>
        <v>6</v>
      </c>
      <c r="AF61" s="21">
        <f>'[1]main port inventory'!AE66</f>
        <v>1.1000000000000001</v>
      </c>
      <c r="AG61" s="11">
        <f>'[1]main port inventory'!AF66</f>
        <v>33</v>
      </c>
      <c r="AH61" s="85">
        <f>'[1]main port inventory'!AG66</f>
        <v>68</v>
      </c>
      <c r="AI61" s="21">
        <f>'[1]main port inventory'!AH66</f>
        <v>0</v>
      </c>
      <c r="AJ61" s="21">
        <f>'[1]main port inventory'!AI66</f>
        <v>3.1</v>
      </c>
      <c r="AK61" s="21">
        <f>'[1]main port inventory'!AJ66</f>
        <v>0</v>
      </c>
      <c r="AL61" s="79">
        <f>'[1]main port inventory'!AK66</f>
        <v>0</v>
      </c>
      <c r="AM61" s="21">
        <f>'[1]main port inventory'!AL66</f>
        <v>0</v>
      </c>
      <c r="AN61" s="11">
        <f>'[1]main port inventory'!AM66</f>
        <v>23</v>
      </c>
      <c r="AO61" s="11">
        <f>'[1]main port inventory'!AN66</f>
        <v>320</v>
      </c>
      <c r="AP61" s="85">
        <f>'[1]main port inventory'!AO66</f>
        <v>25</v>
      </c>
      <c r="AQ61" s="11">
        <f>'[1]main port inventory'!AP66</f>
        <v>0</v>
      </c>
      <c r="AR61" s="82">
        <f>'[1]main port inventory'!AQ66</f>
        <v>170</v>
      </c>
      <c r="AS61" s="11">
        <f>'[1]main port inventory'!AR66</f>
        <v>102</v>
      </c>
      <c r="AT61" s="79">
        <f>'[1]main port inventory'!AS66</f>
        <v>2.4</v>
      </c>
      <c r="AU61" s="79">
        <f>'[1]main port inventory'!AT66</f>
        <v>1.5</v>
      </c>
      <c r="AV61" s="21">
        <f>'[1]main port inventory'!AU66</f>
        <v>0</v>
      </c>
      <c r="AW61" s="11">
        <f>'[1]main port inventory'!AV66</f>
        <v>15</v>
      </c>
      <c r="AX61" s="21">
        <f>'[1]main port inventory'!AW66</f>
        <v>0</v>
      </c>
      <c r="AY61" s="79">
        <f>'[1]main port inventory'!AX66</f>
        <v>335.3</v>
      </c>
      <c r="AZ61" s="76">
        <f t="shared" si="3"/>
        <v>11694.89</v>
      </c>
      <c r="BA61" s="76">
        <f t="shared" si="4"/>
        <v>794</v>
      </c>
      <c r="BB61" s="76">
        <f t="shared" si="5"/>
        <v>3778</v>
      </c>
      <c r="BC61" s="76">
        <f t="shared" si="6"/>
        <v>3417.2000000000003</v>
      </c>
      <c r="BD61" s="76">
        <f t="shared" si="7"/>
        <v>2772.49</v>
      </c>
      <c r="BE61" s="76">
        <f t="shared" si="8"/>
        <v>933.2</v>
      </c>
      <c r="BF61" s="21">
        <f>'[1]IO InvShip'!$L60</f>
        <v>6528.37</v>
      </c>
      <c r="BG61" s="21">
        <f>'[1]IO InvShip'!$O60</f>
        <v>2843.77</v>
      </c>
      <c r="BH61" s="107">
        <f t="shared" si="9"/>
        <v>0.16266506140716158</v>
      </c>
      <c r="BI61" s="107">
        <f t="shared" si="10"/>
        <v>3.8469793217379554E-2</v>
      </c>
      <c r="BJ61" s="107">
        <f t="shared" si="11"/>
        <v>5.7211311949064939E-2</v>
      </c>
      <c r="BK61" s="107">
        <f t="shared" si="12"/>
        <v>0.7416538334263939</v>
      </c>
      <c r="BL61" s="21">
        <f t="shared" si="13"/>
        <v>8673.56</v>
      </c>
      <c r="BM61" s="253">
        <f>VLOOKUP(B61,'removals&amp;BFF'!A:C,3,FALSE)</f>
        <v>82.78</v>
      </c>
      <c r="BN61" s="21">
        <f t="shared" si="14"/>
        <v>14127.6757670935</v>
      </c>
      <c r="BO61" s="21">
        <f>VLOOKUP(B61,removals!B:AR,43,FALSE)</f>
        <v>310.56</v>
      </c>
      <c r="BP61" s="253">
        <f t="shared" si="15"/>
        <v>37.657425296239047</v>
      </c>
      <c r="BQ61" s="21"/>
      <c r="BR61" s="20">
        <f t="shared" si="43"/>
        <v>44162</v>
      </c>
      <c r="BS61" s="55">
        <v>48</v>
      </c>
      <c r="BT61" s="64" t="e">
        <f t="shared" si="103"/>
        <v>#N/A</v>
      </c>
      <c r="BU61" s="64">
        <f t="shared" si="103"/>
        <v>141.35499999999999</v>
      </c>
      <c r="BV61" s="64">
        <f t="shared" si="103"/>
        <v>140.3492</v>
      </c>
      <c r="BW61" s="64">
        <f t="shared" si="103"/>
        <v>123.83409999999999</v>
      </c>
      <c r="BX61" s="64">
        <f t="shared" si="103"/>
        <v>126.054</v>
      </c>
      <c r="BY61" s="64" t="e">
        <f t="shared" si="103"/>
        <v>#N/A</v>
      </c>
      <c r="CA61" s="186">
        <f t="shared" si="23"/>
        <v>48</v>
      </c>
      <c r="CB61" s="187" t="e">
        <f>BT61/removals!BE60</f>
        <v>#N/A</v>
      </c>
      <c r="CC61" s="187">
        <f>BU61/removals!BF60</f>
        <v>7.7148314913357883</v>
      </c>
      <c r="CD61" s="187">
        <f>BV61/removals!BG60</f>
        <v>7.2584026768583092</v>
      </c>
      <c r="CE61" s="187">
        <f>BW61/removals!BH60</f>
        <v>5.8125795019831488</v>
      </c>
      <c r="CF61" s="187">
        <f>BX61/removals!BI60</f>
        <v>5.6041185963695517</v>
      </c>
      <c r="CG61" s="187" t="e">
        <f>BY61/removals!BJ60</f>
        <v>#N/A</v>
      </c>
      <c r="CI61" s="55">
        <v>48</v>
      </c>
      <c r="CJ61" s="64" t="e">
        <f t="shared" si="106"/>
        <v>#N/A</v>
      </c>
      <c r="CK61" s="64">
        <f t="shared" si="106"/>
        <v>7.65</v>
      </c>
      <c r="CL61" s="64">
        <f t="shared" si="70"/>
        <v>9.2200000000000006</v>
      </c>
      <c r="CM61" s="64">
        <f t="shared" si="49"/>
        <v>7.1</v>
      </c>
      <c r="CN61" s="64">
        <f t="shared" si="49"/>
        <v>7.8080000000000007</v>
      </c>
      <c r="CO61" s="64" t="e">
        <f t="shared" si="49"/>
        <v>#N/A</v>
      </c>
      <c r="CP61" s="55">
        <v>48</v>
      </c>
      <c r="CQ61" s="64" t="e">
        <f t="shared" si="107"/>
        <v>#N/A</v>
      </c>
      <c r="CR61" s="64">
        <f t="shared" si="107"/>
        <v>48.325000000000003</v>
      </c>
      <c r="CS61" s="64">
        <f t="shared" si="71"/>
        <v>45.35</v>
      </c>
      <c r="CT61" s="64">
        <f t="shared" si="51"/>
        <v>38.139600000000002</v>
      </c>
      <c r="CU61" s="64">
        <f t="shared" si="51"/>
        <v>39.479999999999997</v>
      </c>
      <c r="CV61" s="64" t="e">
        <f t="shared" si="51"/>
        <v>#N/A</v>
      </c>
      <c r="CW61" s="55">
        <v>48</v>
      </c>
      <c r="CX61" s="64" t="e">
        <f t="shared" si="108"/>
        <v>#N/A</v>
      </c>
      <c r="CY61" s="64">
        <f t="shared" si="108"/>
        <v>43.994999999999997</v>
      </c>
      <c r="CZ61" s="64">
        <f t="shared" si="72"/>
        <v>42.573</v>
      </c>
      <c r="DA61" s="64">
        <f t="shared" si="53"/>
        <v>37.774999999999999</v>
      </c>
      <c r="DB61" s="64">
        <f t="shared" si="53"/>
        <v>40.215000000000003</v>
      </c>
      <c r="DC61" s="64" t="e">
        <f t="shared" si="53"/>
        <v>#N/A</v>
      </c>
      <c r="DD61" s="55">
        <v>48</v>
      </c>
      <c r="DE61" s="64" t="e">
        <f t="shared" si="109"/>
        <v>#N/A</v>
      </c>
      <c r="DF61" s="64">
        <f t="shared" si="109"/>
        <v>31.0992</v>
      </c>
      <c r="DG61" s="64">
        <f t="shared" si="73"/>
        <v>32.2532</v>
      </c>
      <c r="DH61" s="64">
        <f t="shared" si="55"/>
        <v>31.050500000000003</v>
      </c>
      <c r="DI61" s="64">
        <f t="shared" si="55"/>
        <v>27.035</v>
      </c>
      <c r="DJ61" s="64" t="e">
        <f t="shared" si="55"/>
        <v>#N/A</v>
      </c>
      <c r="DK61" s="55">
        <v>48</v>
      </c>
      <c r="DL61" s="64" t="e">
        <f t="shared" si="110"/>
        <v>#N/A</v>
      </c>
      <c r="DM61" s="64">
        <f t="shared" si="110"/>
        <v>10.286000000000001</v>
      </c>
      <c r="DN61" s="64">
        <f t="shared" si="74"/>
        <v>10.952999999999999</v>
      </c>
      <c r="DO61" s="64">
        <f t="shared" si="57"/>
        <v>9.7690000000000001</v>
      </c>
      <c r="DP61" s="64">
        <f t="shared" si="57"/>
        <v>11.515999999999998</v>
      </c>
      <c r="DQ61" s="64" t="e">
        <f t="shared" si="57"/>
        <v>#N/A</v>
      </c>
      <c r="DR61" s="55">
        <v>48</v>
      </c>
      <c r="DS61" s="64" t="e">
        <f t="shared" ref="DS61:DT66" si="111">VLOOKUP(DS$12&amp;$BS61,$A$4:$BE$501,5,0)/100</f>
        <v>#N/A</v>
      </c>
      <c r="DT61" s="64">
        <f t="shared" si="111"/>
        <v>1.88</v>
      </c>
      <c r="DU61" s="64">
        <f t="shared" si="75"/>
        <v>2.4678999999999998</v>
      </c>
      <c r="DV61" s="64">
        <f t="shared" ref="DV61:DX66" si="112">VLOOKUP(DV$12&amp;$BS61,$A$4:$BE$501,5,0)/100</f>
        <v>6.4269000000000007</v>
      </c>
      <c r="DW61" s="64">
        <f t="shared" si="112"/>
        <v>7.9304999999999994</v>
      </c>
      <c r="DX61" s="64" t="e">
        <f t="shared" si="112"/>
        <v>#N/A</v>
      </c>
      <c r="DZ61" s="55">
        <v>48</v>
      </c>
      <c r="EA61" s="108" t="e">
        <f t="shared" ref="EA61:EB66" si="113">VLOOKUP(EA$12&amp;$BS61,$A$4:$BJ$501,60,0)</f>
        <v>#N/A</v>
      </c>
      <c r="EB61" s="108">
        <f t="shared" si="113"/>
        <v>0.11389763361748788</v>
      </c>
      <c r="EC61" s="108">
        <f t="shared" si="76"/>
        <v>0.11675235769067439</v>
      </c>
      <c r="ED61" s="108">
        <f t="shared" ref="ED61:EE66" si="114">VLOOKUP(ED$12&amp;$BS61,$A$4:$BJ$501,60,0)</f>
        <v>0.1564657876949887</v>
      </c>
      <c r="EE61" s="108">
        <f t="shared" si="114"/>
        <v>0.20077030479001062</v>
      </c>
      <c r="EG61" s="55">
        <v>48</v>
      </c>
      <c r="EH61" s="108" t="e">
        <f t="shared" ref="EH61:EI66" si="115">VLOOKUP(EH$12&amp;$BS61,$A$4:$BJ$501,61,0)</f>
        <v>#N/A</v>
      </c>
      <c r="EI61" s="108">
        <f t="shared" si="115"/>
        <v>1.3299847900675604E-2</v>
      </c>
      <c r="EJ61" s="108">
        <f t="shared" si="77"/>
        <v>1.7583997628771664E-2</v>
      </c>
      <c r="EK61" s="108">
        <f t="shared" ref="EK61:EL66" si="116">VLOOKUP(EK$12&amp;$BS61,$A$4:$BJ$501,61,0)</f>
        <v>5.1899274917005904E-2</v>
      </c>
      <c r="EL61" s="108">
        <f t="shared" si="116"/>
        <v>6.2913513256223519E-2</v>
      </c>
      <c r="EN61" s="55">
        <v>48</v>
      </c>
      <c r="EO61" s="108" t="e">
        <f t="shared" ref="EO61:EP66" si="117">VLOOKUP(EO$12&amp;$BS61,$A$4:$BJ$501,62,0)</f>
        <v>#N/A</v>
      </c>
      <c r="EP61" s="108">
        <f t="shared" si="117"/>
        <v>4.2092603728202047E-2</v>
      </c>
      <c r="EQ61" s="108">
        <f t="shared" si="78"/>
        <v>5.4291011277584768E-2</v>
      </c>
      <c r="ER61" s="108">
        <f t="shared" ref="ER61:ES66" si="118">VLOOKUP(ER$12&amp;$BS61,$A$4:$BJ$501,62,0)</f>
        <v>7.0982871438481004E-2</v>
      </c>
      <c r="ES61" s="108">
        <f t="shared" si="118"/>
        <v>8.8756405984736692E-2</v>
      </c>
      <c r="EV61" s="55">
        <v>48</v>
      </c>
      <c r="EW61" s="108" t="e">
        <f t="shared" si="104"/>
        <v>#N/A</v>
      </c>
      <c r="EX61" s="108">
        <f t="shared" si="104"/>
        <v>0.83070991475363454</v>
      </c>
      <c r="EY61" s="108">
        <f t="shared" si="104"/>
        <v>0.81137263340296917</v>
      </c>
      <c r="EZ61" s="108">
        <f t="shared" si="104"/>
        <v>0.72065206594952436</v>
      </c>
      <c r="FA61" s="108">
        <f t="shared" si="104"/>
        <v>0.64755977596902914</v>
      </c>
      <c r="FD61" s="55">
        <v>48</v>
      </c>
      <c r="FE61" s="65" t="e">
        <f t="shared" ref="FE61:FF66" si="119">VLOOKUP(FE$12&amp;$BS61,$A$4:$BL$501,64,0)/100</f>
        <v>#N/A</v>
      </c>
      <c r="FF61" s="65">
        <f t="shared" si="119"/>
        <v>117.425</v>
      </c>
      <c r="FG61" s="65">
        <f t="shared" si="79"/>
        <v>113.87549999999999</v>
      </c>
      <c r="FH61" s="65">
        <f t="shared" ref="FH61:FJ66" si="120">VLOOKUP(FH$12&amp;$BS61,$A$4:$BL$501,64,0)/100</f>
        <v>89.241299999999995</v>
      </c>
      <c r="FI61" s="65">
        <f t="shared" si="120"/>
        <v>81.627500000000012</v>
      </c>
      <c r="FJ61" s="65" t="e">
        <f t="shared" si="120"/>
        <v>#N/A</v>
      </c>
      <c r="FL61" s="55">
        <v>48</v>
      </c>
      <c r="FM61" s="65" t="e">
        <f t="shared" si="102"/>
        <v>#N/A</v>
      </c>
      <c r="FN61" s="65">
        <f t="shared" si="58"/>
        <v>16.100000000000001</v>
      </c>
      <c r="FO61" s="65">
        <f t="shared" si="80"/>
        <v>16.386099999999999</v>
      </c>
      <c r="FP61" s="65">
        <f t="shared" si="59"/>
        <v>19.375799999999998</v>
      </c>
      <c r="FQ61" s="65">
        <f t="shared" si="46"/>
        <v>25.3079</v>
      </c>
      <c r="FR61" s="65" t="e">
        <f t="shared" si="46"/>
        <v>#N/A</v>
      </c>
      <c r="FT61" s="55">
        <v>48</v>
      </c>
      <c r="FU61" s="57" t="e">
        <f t="shared" si="39"/>
        <v>#N/A</v>
      </c>
      <c r="FV61" s="57" t="e">
        <f t="shared" si="39"/>
        <v>#N/A</v>
      </c>
      <c r="FW61" s="57">
        <f t="shared" si="39"/>
        <v>168.04308599128589</v>
      </c>
      <c r="FX61" s="57">
        <f t="shared" si="39"/>
        <v>143.85931691449815</v>
      </c>
      <c r="FY61" s="57">
        <f t="shared" si="39"/>
        <v>136.31880609927543</v>
      </c>
      <c r="FZ61" s="57" t="e">
        <f t="shared" si="40"/>
        <v>#N/A</v>
      </c>
      <c r="GB61" s="55">
        <v>48</v>
      </c>
      <c r="GC61" s="57" t="e">
        <f t="shared" si="41"/>
        <v>#N/A</v>
      </c>
      <c r="GD61" s="57">
        <f t="shared" si="41"/>
        <v>54.003820439350527</v>
      </c>
      <c r="GE61" s="57">
        <f t="shared" si="41"/>
        <v>50.808818738008171</v>
      </c>
      <c r="GF61" s="57">
        <f t="shared" si="41"/>
        <v>40.688056513882046</v>
      </c>
      <c r="GG61" s="57">
        <f t="shared" si="41"/>
        <v>39.228830174586868</v>
      </c>
      <c r="GH61" s="57" t="e">
        <f t="shared" si="47"/>
        <v>#N/A</v>
      </c>
      <c r="GJ61" s="55">
        <v>48</v>
      </c>
      <c r="GK61" s="57" t="e">
        <f t="shared" si="42"/>
        <v>#N/A</v>
      </c>
      <c r="GL61" s="57">
        <f t="shared" si="42"/>
        <v>5.95</v>
      </c>
      <c r="GM61" s="57">
        <f t="shared" si="42"/>
        <v>7.6196999999999999</v>
      </c>
      <c r="GN61" s="57">
        <f t="shared" si="42"/>
        <v>8.7901000000000007</v>
      </c>
      <c r="GO61" s="57">
        <f t="shared" si="42"/>
        <v>11.188099999999999</v>
      </c>
      <c r="GP61" s="57" t="e">
        <f t="shared" si="44"/>
        <v>#N/A</v>
      </c>
    </row>
    <row r="62" spans="1:198">
      <c r="A62" s="56" t="str">
        <f t="shared" si="2"/>
        <v>202012</v>
      </c>
      <c r="B62" s="20">
        <f>'[1]main port inventory'!A67</f>
        <v>43910</v>
      </c>
      <c r="C62" s="21">
        <f>'[1]main port inventory'!B67</f>
        <v>11844.13</v>
      </c>
      <c r="D62" s="21">
        <f>'[1]main port inventory'!C68</f>
        <v>1906.9</v>
      </c>
      <c r="E62" s="21">
        <f>'[1]main port inventory'!D67</f>
        <v>452.01</v>
      </c>
      <c r="F62" s="21">
        <f>'[1]main port inventory'!E67</f>
        <v>671.56</v>
      </c>
      <c r="G62" s="79">
        <f>'[1]main port inventory'!F67</f>
        <v>1340</v>
      </c>
      <c r="H62" s="79">
        <f>'[1]main port inventory'!G67</f>
        <v>1271</v>
      </c>
      <c r="I62" s="82">
        <f>'[1]main port inventory'!H67</f>
        <v>1523</v>
      </c>
      <c r="J62" s="82">
        <f>'[1]main port inventory'!I67</f>
        <v>1435</v>
      </c>
      <c r="K62" s="11">
        <f>'[1]main port inventory'!J67</f>
        <v>650</v>
      </c>
      <c r="L62" s="82">
        <f>'[1]main port inventory'!K67</f>
        <v>725</v>
      </c>
      <c r="M62" s="79">
        <f>'[1]main port inventory'!L67</f>
        <v>387</v>
      </c>
      <c r="N62" s="21">
        <f>'[1]main port inventory'!M67</f>
        <v>340.8</v>
      </c>
      <c r="O62" s="11">
        <f>'[1]main port inventory'!N67</f>
        <v>217.43</v>
      </c>
      <c r="P62" s="85">
        <f>'[1]main port inventory'!O67</f>
        <v>435</v>
      </c>
      <c r="Q62" s="79">
        <f>'[1]main port inventory'!P67</f>
        <v>121</v>
      </c>
      <c r="R62" s="11">
        <f>'[1]main port inventory'!Q67</f>
        <v>498</v>
      </c>
      <c r="S62" s="85">
        <f>'[1]main port inventory'!R67</f>
        <v>286</v>
      </c>
      <c r="T62" s="11">
        <f>'[1]main port inventory'!S67</f>
        <v>217.2</v>
      </c>
      <c r="U62" s="11">
        <f>'[1]main port inventory'!T67</f>
        <v>0</v>
      </c>
      <c r="V62" s="11">
        <f>'[1]main port inventory'!U67</f>
        <v>96</v>
      </c>
      <c r="W62" s="21">
        <f>'[1]main port inventory'!V67</f>
        <v>320</v>
      </c>
      <c r="X62" s="11">
        <f>'[1]main port inventory'!W67</f>
        <v>0</v>
      </c>
      <c r="Y62" s="11">
        <f>'[1]main port inventory'!X67</f>
        <v>8.8000000000000007</v>
      </c>
      <c r="Z62" s="11">
        <f>'[1]main port inventory'!Y67</f>
        <v>505</v>
      </c>
      <c r="AA62" s="21">
        <f>'[1]main port inventory'!Z67</f>
        <v>38</v>
      </c>
      <c r="AB62" s="21">
        <f>'[1]main port inventory'!AA67</f>
        <v>186</v>
      </c>
      <c r="AC62" s="11">
        <f>'[1]main port inventory'!AB67</f>
        <v>69</v>
      </c>
      <c r="AD62" s="82">
        <f>'[1]main port inventory'!AC67</f>
        <v>0</v>
      </c>
      <c r="AE62" s="21">
        <f>'[1]main port inventory'!AD67</f>
        <v>5</v>
      </c>
      <c r="AF62" s="21">
        <f>'[1]main port inventory'!AE67</f>
        <v>1.3</v>
      </c>
      <c r="AG62" s="11">
        <f>'[1]main port inventory'!AF67</f>
        <v>30</v>
      </c>
      <c r="AH62" s="85">
        <f>'[1]main port inventory'!AG67</f>
        <v>76</v>
      </c>
      <c r="AI62" s="21">
        <f>'[1]main port inventory'!AH67</f>
        <v>0</v>
      </c>
      <c r="AJ62" s="21">
        <f>'[1]main port inventory'!AI67</f>
        <v>3.1</v>
      </c>
      <c r="AK62" s="21">
        <f>'[1]main port inventory'!AJ67</f>
        <v>0</v>
      </c>
      <c r="AL62" s="79">
        <f>'[1]main port inventory'!AK67</f>
        <v>0</v>
      </c>
      <c r="AM62" s="21">
        <f>'[1]main port inventory'!AL67</f>
        <v>0</v>
      </c>
      <c r="AN62" s="11">
        <f>'[1]main port inventory'!AM67</f>
        <v>21</v>
      </c>
      <c r="AO62" s="11">
        <f>'[1]main port inventory'!AN67</f>
        <v>338</v>
      </c>
      <c r="AP62" s="85">
        <f>'[1]main port inventory'!AO67</f>
        <v>30</v>
      </c>
      <c r="AQ62" s="11">
        <f>'[1]main port inventory'!AP67</f>
        <v>0</v>
      </c>
      <c r="AR62" s="82">
        <f>'[1]main port inventory'!AQ67</f>
        <v>212</v>
      </c>
      <c r="AS62" s="11">
        <f>'[1]main port inventory'!AR67</f>
        <v>90</v>
      </c>
      <c r="AT62" s="79">
        <f>'[1]main port inventory'!AS67</f>
        <v>2.8</v>
      </c>
      <c r="AU62" s="79">
        <f>'[1]main port inventory'!AT67</f>
        <v>1.5</v>
      </c>
      <c r="AV62" s="21">
        <f>'[1]main port inventory'!AU67</f>
        <v>0</v>
      </c>
      <c r="AW62" s="11">
        <f>'[1]main port inventory'!AV67</f>
        <v>20</v>
      </c>
      <c r="AX62" s="21">
        <f>'[1]main port inventory'!AW67</f>
        <v>0</v>
      </c>
      <c r="AY62" s="79">
        <f>'[1]main port inventory'!AX67</f>
        <v>344.2</v>
      </c>
      <c r="AZ62" s="76">
        <f t="shared" si="3"/>
        <v>11844.13</v>
      </c>
      <c r="BA62" s="76">
        <f t="shared" si="4"/>
        <v>827</v>
      </c>
      <c r="BB62" s="76">
        <f t="shared" si="5"/>
        <v>3895</v>
      </c>
      <c r="BC62" s="76">
        <f t="shared" si="6"/>
        <v>3467.5</v>
      </c>
      <c r="BD62" s="76">
        <f t="shared" si="7"/>
        <v>2760.4300000000003</v>
      </c>
      <c r="BE62" s="76">
        <f t="shared" si="8"/>
        <v>894.19999999999993</v>
      </c>
      <c r="BF62" s="21">
        <f>'[1]IO InvShip'!$L61</f>
        <v>6593.64</v>
      </c>
      <c r="BG62" s="21">
        <f>'[1]IO InvShip'!$O61</f>
        <v>2897.62</v>
      </c>
      <c r="BH62" s="107">
        <f t="shared" si="9"/>
        <v>0.16099958376005669</v>
      </c>
      <c r="BI62" s="107">
        <f t="shared" si="10"/>
        <v>3.8163208272789982E-2</v>
      </c>
      <c r="BJ62" s="107">
        <f t="shared" si="11"/>
        <v>5.6699816702450917E-2</v>
      </c>
      <c r="BK62" s="107">
        <f t="shared" si="12"/>
        <v>0.74413739126470246</v>
      </c>
      <c r="BL62" s="21">
        <f t="shared" si="13"/>
        <v>8813.66</v>
      </c>
      <c r="BM62" s="253">
        <f>VLOOKUP(B62,'removals&amp;BFF'!A:C,3,FALSE)</f>
        <v>81.8</v>
      </c>
      <c r="BN62" s="21">
        <f t="shared" si="14"/>
        <v>14479.376528117358</v>
      </c>
      <c r="BO62" s="21">
        <f>VLOOKUP(B62,removals!B:AR,43,FALSE)</f>
        <v>299.3300000000001</v>
      </c>
      <c r="BP62" s="253">
        <f t="shared" si="15"/>
        <v>39.568803661510692</v>
      </c>
      <c r="BQ62" s="21"/>
      <c r="BR62" s="20">
        <f t="shared" si="43"/>
        <v>44169</v>
      </c>
      <c r="BS62" s="55">
        <v>49</v>
      </c>
      <c r="BT62" s="64" t="e">
        <f t="shared" si="103"/>
        <v>#N/A</v>
      </c>
      <c r="BU62" s="64">
        <f t="shared" si="103"/>
        <v>142.17600000000002</v>
      </c>
      <c r="BV62" s="64">
        <f t="shared" si="103"/>
        <v>138.6002</v>
      </c>
      <c r="BW62" s="64">
        <f t="shared" si="103"/>
        <v>123.43879999999999</v>
      </c>
      <c r="BX62" s="64">
        <f t="shared" si="103"/>
        <v>124.46600000000001</v>
      </c>
      <c r="BY62" s="64" t="e">
        <f t="shared" si="103"/>
        <v>#N/A</v>
      </c>
      <c r="CA62" s="186">
        <f t="shared" si="23"/>
        <v>49</v>
      </c>
      <c r="CB62" s="187" t="e">
        <f>BT62/removals!BE61</f>
        <v>#N/A</v>
      </c>
      <c r="CC62" s="187">
        <f>BU62/removals!BF61</f>
        <v>7.58943918349045</v>
      </c>
      <c r="CD62" s="187">
        <f>BV62/removals!BG61</f>
        <v>7.3655340270175467</v>
      </c>
      <c r="CE62" s="187">
        <f>BW62/removals!BH61</f>
        <v>5.6161388215275272</v>
      </c>
      <c r="CF62" s="187">
        <f>BX62/removals!BI61</f>
        <v>5.5720150239281558</v>
      </c>
      <c r="CG62" s="187" t="e">
        <f>BY62/removals!BJ61</f>
        <v>#N/A</v>
      </c>
      <c r="CI62" s="55">
        <v>49</v>
      </c>
      <c r="CJ62" s="64" t="e">
        <f t="shared" si="106"/>
        <v>#N/A</v>
      </c>
      <c r="CK62" s="64">
        <f t="shared" si="106"/>
        <v>7.55</v>
      </c>
      <c r="CL62" s="64">
        <f t="shared" si="70"/>
        <v>9.4649999999999999</v>
      </c>
      <c r="CM62" s="64">
        <f t="shared" si="49"/>
        <v>7.66</v>
      </c>
      <c r="CN62" s="64">
        <f t="shared" si="49"/>
        <v>7.9340000000000002</v>
      </c>
      <c r="CO62" s="64" t="e">
        <f t="shared" si="49"/>
        <v>#N/A</v>
      </c>
      <c r="CP62" s="55">
        <v>49</v>
      </c>
      <c r="CQ62" s="64" t="e">
        <f t="shared" si="107"/>
        <v>#N/A</v>
      </c>
      <c r="CR62" s="64">
        <f t="shared" si="107"/>
        <v>48.414999999999999</v>
      </c>
      <c r="CS62" s="64">
        <f t="shared" si="71"/>
        <v>44.74</v>
      </c>
      <c r="CT62" s="64">
        <f t="shared" si="51"/>
        <v>37.943199999999997</v>
      </c>
      <c r="CU62" s="64">
        <f t="shared" si="51"/>
        <v>38.93</v>
      </c>
      <c r="CV62" s="64" t="e">
        <f t="shared" si="51"/>
        <v>#N/A</v>
      </c>
      <c r="CW62" s="55">
        <v>49</v>
      </c>
      <c r="CX62" s="64" t="e">
        <f t="shared" si="108"/>
        <v>#N/A</v>
      </c>
      <c r="CY62" s="64">
        <f t="shared" si="108"/>
        <v>44.051000000000002</v>
      </c>
      <c r="CZ62" s="64">
        <f t="shared" si="72"/>
        <v>41.774999999999999</v>
      </c>
      <c r="DA62" s="64">
        <f t="shared" si="53"/>
        <v>37.615000000000002</v>
      </c>
      <c r="DB62" s="64">
        <f t="shared" si="53"/>
        <v>39.284999999999997</v>
      </c>
      <c r="DC62" s="64" t="e">
        <f t="shared" si="53"/>
        <v>#N/A</v>
      </c>
      <c r="DD62" s="55">
        <v>49</v>
      </c>
      <c r="DE62" s="64" t="e">
        <f t="shared" si="109"/>
        <v>#N/A</v>
      </c>
      <c r="DF62" s="64">
        <f t="shared" si="109"/>
        <v>31.076900000000002</v>
      </c>
      <c r="DG62" s="64">
        <f t="shared" si="73"/>
        <v>30.959199999999999</v>
      </c>
      <c r="DH62" s="64">
        <f t="shared" si="55"/>
        <v>30.743599999999997</v>
      </c>
      <c r="DI62" s="64">
        <f t="shared" si="55"/>
        <v>27.048999999999999</v>
      </c>
      <c r="DJ62" s="64" t="e">
        <f t="shared" si="55"/>
        <v>#N/A</v>
      </c>
      <c r="DK62" s="55">
        <v>49</v>
      </c>
      <c r="DL62" s="64" t="e">
        <f t="shared" si="110"/>
        <v>#N/A</v>
      </c>
      <c r="DM62" s="64">
        <f t="shared" si="110"/>
        <v>11.083000000000002</v>
      </c>
      <c r="DN62" s="64">
        <f t="shared" si="74"/>
        <v>11.661</v>
      </c>
      <c r="DO62" s="64">
        <f t="shared" si="57"/>
        <v>9.4769999999999985</v>
      </c>
      <c r="DP62" s="64">
        <f t="shared" si="57"/>
        <v>11.267999999999999</v>
      </c>
      <c r="DQ62" s="64" t="e">
        <f t="shared" si="57"/>
        <v>#N/A</v>
      </c>
      <c r="DR62" s="55">
        <v>49</v>
      </c>
      <c r="DS62" s="64" t="e">
        <f t="shared" si="111"/>
        <v>#N/A</v>
      </c>
      <c r="DT62" s="64">
        <f t="shared" si="111"/>
        <v>1.83</v>
      </c>
      <c r="DU62" s="64">
        <f t="shared" si="75"/>
        <v>2.548</v>
      </c>
      <c r="DV62" s="64">
        <f t="shared" si="112"/>
        <v>5.8963999999999999</v>
      </c>
      <c r="DW62" s="64">
        <f t="shared" si="112"/>
        <v>7.6448</v>
      </c>
      <c r="DX62" s="64" t="e">
        <f t="shared" si="112"/>
        <v>#N/A</v>
      </c>
      <c r="DZ62" s="55">
        <v>49</v>
      </c>
      <c r="EA62" s="108" t="e">
        <f t="shared" si="113"/>
        <v>#N/A</v>
      </c>
      <c r="EB62" s="108">
        <f t="shared" si="113"/>
        <v>0.12864337159576864</v>
      </c>
      <c r="EC62" s="108">
        <f t="shared" si="76"/>
        <v>0.11477833365319819</v>
      </c>
      <c r="ED62" s="108">
        <f t="shared" si="114"/>
        <v>0.15180721134683747</v>
      </c>
      <c r="EE62" s="108">
        <f t="shared" si="114"/>
        <v>0.19544293220638567</v>
      </c>
      <c r="EG62" s="55">
        <v>49</v>
      </c>
      <c r="EH62" s="108" t="e">
        <f t="shared" si="115"/>
        <v>#N/A</v>
      </c>
      <c r="EI62" s="108">
        <f t="shared" si="115"/>
        <v>1.2871370695476029E-2</v>
      </c>
      <c r="EJ62" s="108">
        <f t="shared" si="77"/>
        <v>1.8383811855971349E-2</v>
      </c>
      <c r="EK62" s="108">
        <f t="shared" si="116"/>
        <v>4.7767800723921491E-2</v>
      </c>
      <c r="EL62" s="108">
        <f t="shared" si="116"/>
        <v>6.1420789613227708E-2</v>
      </c>
      <c r="EN62" s="55">
        <v>49</v>
      </c>
      <c r="EO62" s="108" t="e">
        <f t="shared" si="117"/>
        <v>#N/A</v>
      </c>
      <c r="EP62" s="108">
        <f t="shared" si="117"/>
        <v>4.0302160702228224E-2</v>
      </c>
      <c r="EQ62" s="108">
        <f t="shared" si="78"/>
        <v>5.4287078950824019E-2</v>
      </c>
      <c r="ER62" s="108">
        <f t="shared" si="118"/>
        <v>7.1322793157418907E-2</v>
      </c>
      <c r="ES62" s="108">
        <f t="shared" si="118"/>
        <v>8.6852313081484098E-2</v>
      </c>
      <c r="EV62" s="55">
        <v>49</v>
      </c>
      <c r="EW62" s="108" t="e">
        <f t="shared" si="104"/>
        <v>#N/A</v>
      </c>
      <c r="EX62" s="108">
        <f t="shared" si="104"/>
        <v>0.81818309700652714</v>
      </c>
      <c r="EY62" s="108">
        <f t="shared" si="104"/>
        <v>0.81255077554000643</v>
      </c>
      <c r="EZ62" s="108">
        <f t="shared" si="104"/>
        <v>0.72910219477182214</v>
      </c>
      <c r="FA62" s="108">
        <f t="shared" si="104"/>
        <v>0.65628396509890252</v>
      </c>
      <c r="FD62" s="55">
        <v>49</v>
      </c>
      <c r="FE62" s="65" t="e">
        <f t="shared" si="119"/>
        <v>#N/A</v>
      </c>
      <c r="FF62" s="65">
        <f t="shared" si="119"/>
        <v>116.32600000000001</v>
      </c>
      <c r="FG62" s="65">
        <f t="shared" si="79"/>
        <v>112.61970000000001</v>
      </c>
      <c r="FH62" s="65">
        <f t="shared" si="120"/>
        <v>89.999500000000012</v>
      </c>
      <c r="FI62" s="65">
        <f t="shared" si="120"/>
        <v>81.685040000000015</v>
      </c>
      <c r="FJ62" s="65" t="e">
        <f t="shared" si="120"/>
        <v>#N/A</v>
      </c>
      <c r="FL62" s="55">
        <v>49</v>
      </c>
      <c r="FM62" s="65" t="e">
        <f t="shared" si="102"/>
        <v>#N/A</v>
      </c>
      <c r="FN62" s="65">
        <f t="shared" si="58"/>
        <v>18.29</v>
      </c>
      <c r="FO62" s="65">
        <f t="shared" si="80"/>
        <v>15.908299999999999</v>
      </c>
      <c r="FP62" s="65">
        <f t="shared" si="59"/>
        <v>18.738900000000001</v>
      </c>
      <c r="FQ62" s="65">
        <f t="shared" si="46"/>
        <v>24.326000000000001</v>
      </c>
      <c r="FR62" s="65" t="e">
        <f t="shared" si="46"/>
        <v>#N/A</v>
      </c>
      <c r="FT62" s="55">
        <v>49</v>
      </c>
      <c r="FU62" s="57" t="e">
        <f t="shared" si="39"/>
        <v>#N/A</v>
      </c>
      <c r="FV62" s="57" t="e">
        <f t="shared" si="39"/>
        <v>#N/A</v>
      </c>
      <c r="FW62" s="57">
        <f t="shared" si="39"/>
        <v>167.00181314034438</v>
      </c>
      <c r="FX62" s="57">
        <f t="shared" si="39"/>
        <v>141.5744924876706</v>
      </c>
      <c r="FY62" s="57">
        <f t="shared" si="39"/>
        <v>134.7034632034632</v>
      </c>
      <c r="FZ62" s="57" t="e">
        <f t="shared" si="40"/>
        <v>#N/A</v>
      </c>
      <c r="GB62" s="55">
        <v>49</v>
      </c>
      <c r="GC62" s="57" t="e">
        <f t="shared" si="41"/>
        <v>#N/A</v>
      </c>
      <c r="GD62" s="57">
        <f t="shared" si="41"/>
        <v>53.126074284433152</v>
      </c>
      <c r="GE62" s="57">
        <f t="shared" si="41"/>
        <v>51.558738189122835</v>
      </c>
      <c r="GF62" s="57">
        <f t="shared" si="41"/>
        <v>39.312971750692697</v>
      </c>
      <c r="GG62" s="57">
        <f t="shared" si="41"/>
        <v>39.004105167497094</v>
      </c>
      <c r="GH62" s="57" t="e">
        <f t="shared" si="47"/>
        <v>#N/A</v>
      </c>
      <c r="GJ62" s="55">
        <v>49</v>
      </c>
      <c r="GK62" s="57" t="e">
        <f t="shared" si="42"/>
        <v>#N/A</v>
      </c>
      <c r="GL62" s="57">
        <f t="shared" si="42"/>
        <v>5.73</v>
      </c>
      <c r="GM62" s="57">
        <f t="shared" si="42"/>
        <v>7.5241999999999996</v>
      </c>
      <c r="GN62" s="57">
        <f t="shared" si="42"/>
        <v>8.8040000000000003</v>
      </c>
      <c r="GO62" s="57">
        <f t="shared" si="42"/>
        <v>10.810160000000002</v>
      </c>
      <c r="GP62" s="57" t="e">
        <f t="shared" si="44"/>
        <v>#N/A</v>
      </c>
    </row>
    <row r="63" spans="1:198">
      <c r="A63" s="56" t="str">
        <f t="shared" si="2"/>
        <v>202011</v>
      </c>
      <c r="B63" s="20">
        <f>'[1]main port inventory'!A68</f>
        <v>43903</v>
      </c>
      <c r="C63" s="21">
        <f>'[1]main port inventory'!B68</f>
        <v>11911.13</v>
      </c>
      <c r="D63" s="21">
        <f>'[1]main port inventory'!C69</f>
        <v>1972.56</v>
      </c>
      <c r="E63" s="21">
        <f>'[1]main port inventory'!D68</f>
        <v>455.88</v>
      </c>
      <c r="F63" s="21">
        <f>'[1]main port inventory'!E68</f>
        <v>679.99</v>
      </c>
      <c r="G63" s="79">
        <f>'[1]main port inventory'!F68</f>
        <v>1350</v>
      </c>
      <c r="H63" s="79">
        <f>'[1]main port inventory'!G68</f>
        <v>1278</v>
      </c>
      <c r="I63" s="82">
        <f>'[1]main port inventory'!H68</f>
        <v>1486</v>
      </c>
      <c r="J63" s="82">
        <f>'[1]main port inventory'!I68</f>
        <v>1416.73</v>
      </c>
      <c r="K63" s="11">
        <f>'[1]main port inventory'!J68</f>
        <v>675</v>
      </c>
      <c r="L63" s="82">
        <f>'[1]main port inventory'!K68</f>
        <v>740</v>
      </c>
      <c r="M63" s="79">
        <f>'[1]main port inventory'!L68</f>
        <v>385</v>
      </c>
      <c r="N63" s="21">
        <f>'[1]main port inventory'!M68</f>
        <v>311</v>
      </c>
      <c r="O63" s="11">
        <f>'[1]main port inventory'!N68</f>
        <v>246</v>
      </c>
      <c r="P63" s="85">
        <f>'[1]main port inventory'!O68</f>
        <v>454</v>
      </c>
      <c r="Q63" s="79">
        <f>'[1]main port inventory'!P68</f>
        <v>80</v>
      </c>
      <c r="R63" s="11">
        <f>'[1]main port inventory'!Q68</f>
        <v>512</v>
      </c>
      <c r="S63" s="85">
        <f>'[1]main port inventory'!R68</f>
        <v>294</v>
      </c>
      <c r="T63" s="11">
        <f>'[1]main port inventory'!S68</f>
        <v>220</v>
      </c>
      <c r="U63" s="11">
        <f>'[1]main port inventory'!T68</f>
        <v>0</v>
      </c>
      <c r="V63" s="11">
        <f>'[1]main port inventory'!U68</f>
        <v>101</v>
      </c>
      <c r="W63" s="21">
        <f>'[1]main port inventory'!V68</f>
        <v>294.3</v>
      </c>
      <c r="X63" s="11">
        <f>'[1]main port inventory'!W68</f>
        <v>0</v>
      </c>
      <c r="Y63" s="11">
        <f>'[1]main port inventory'!X68</f>
        <v>4.3</v>
      </c>
      <c r="Z63" s="11">
        <f>'[1]main port inventory'!Y68</f>
        <v>515</v>
      </c>
      <c r="AA63" s="21">
        <f>'[1]main port inventory'!Z68</f>
        <v>40</v>
      </c>
      <c r="AB63" s="21">
        <f>'[1]main port inventory'!AA68</f>
        <v>233</v>
      </c>
      <c r="AC63" s="11">
        <f>'[1]main port inventory'!AB68</f>
        <v>64</v>
      </c>
      <c r="AD63" s="82">
        <f>'[1]main port inventory'!AC68</f>
        <v>0</v>
      </c>
      <c r="AE63" s="21">
        <f>'[1]main port inventory'!AD68</f>
        <v>6.6</v>
      </c>
      <c r="AF63" s="21">
        <f>'[1]main port inventory'!AE68</f>
        <v>1.3</v>
      </c>
      <c r="AG63" s="11">
        <f>'[1]main port inventory'!AF68</f>
        <v>32</v>
      </c>
      <c r="AH63" s="85">
        <f>'[1]main port inventory'!AG68</f>
        <v>72</v>
      </c>
      <c r="AI63" s="21">
        <f>'[1]main port inventory'!AH68</f>
        <v>0</v>
      </c>
      <c r="AJ63" s="21">
        <f>'[1]main port inventory'!AI68</f>
        <v>3.1</v>
      </c>
      <c r="AK63" s="21">
        <f>'[1]main port inventory'!AJ68</f>
        <v>0</v>
      </c>
      <c r="AL63" s="79">
        <f>'[1]main port inventory'!AK68</f>
        <v>0</v>
      </c>
      <c r="AM63" s="21">
        <f>'[1]main port inventory'!AL68</f>
        <v>0</v>
      </c>
      <c r="AN63" s="11">
        <f>'[1]main port inventory'!AM68</f>
        <v>22.3</v>
      </c>
      <c r="AO63" s="11">
        <f>'[1]main port inventory'!AN68</f>
        <v>350</v>
      </c>
      <c r="AP63" s="85">
        <f>'[1]main port inventory'!AO68</f>
        <v>32</v>
      </c>
      <c r="AQ63" s="11">
        <f>'[1]main port inventory'!AP68</f>
        <v>0</v>
      </c>
      <c r="AR63" s="82">
        <f>'[1]main port inventory'!AQ68</f>
        <v>205</v>
      </c>
      <c r="AS63" s="11">
        <f>'[1]main port inventory'!AR68</f>
        <v>105</v>
      </c>
      <c r="AT63" s="79">
        <f>'[1]main port inventory'!AS68</f>
        <v>5.5</v>
      </c>
      <c r="AU63" s="79">
        <f>'[1]main port inventory'!AT68</f>
        <v>1.5</v>
      </c>
      <c r="AV63" s="21">
        <f>'[1]main port inventory'!AU68</f>
        <v>0</v>
      </c>
      <c r="AW63" s="11">
        <f>'[1]main port inventory'!AV68</f>
        <v>24</v>
      </c>
      <c r="AX63" s="21">
        <f>'[1]main port inventory'!AW68</f>
        <v>0</v>
      </c>
      <c r="AY63" s="79">
        <f>'[1]main port inventory'!AX68</f>
        <v>351.5</v>
      </c>
      <c r="AZ63" s="76">
        <f t="shared" si="3"/>
        <v>11911.13</v>
      </c>
      <c r="BA63" s="76">
        <f t="shared" si="4"/>
        <v>852</v>
      </c>
      <c r="BB63" s="76">
        <f t="shared" si="5"/>
        <v>3847.73</v>
      </c>
      <c r="BC63" s="76">
        <f t="shared" si="6"/>
        <v>3451.5</v>
      </c>
      <c r="BD63" s="76">
        <f t="shared" si="7"/>
        <v>2870.6000000000004</v>
      </c>
      <c r="BE63" s="76">
        <f t="shared" si="8"/>
        <v>889.3</v>
      </c>
      <c r="BF63" s="21">
        <f>'[1]IO InvShip'!$L62</f>
        <v>6550.68</v>
      </c>
      <c r="BG63" s="21">
        <f>'[1]IO InvShip'!$O62</f>
        <v>3075.55</v>
      </c>
      <c r="BH63" s="107">
        <f t="shared" si="9"/>
        <v>0.1656064537957356</v>
      </c>
      <c r="BI63" s="107">
        <f t="shared" si="10"/>
        <v>3.8273446767854942E-2</v>
      </c>
      <c r="BJ63" s="107">
        <f t="shared" si="11"/>
        <v>5.708862215423726E-2</v>
      </c>
      <c r="BK63" s="107">
        <f t="shared" si="12"/>
        <v>0.73903147728217222</v>
      </c>
      <c r="BL63" s="21">
        <f t="shared" si="13"/>
        <v>8802.7000000000007</v>
      </c>
      <c r="BM63" s="253">
        <f>VLOOKUP(B63,'removals&amp;BFF'!A:C,3,FALSE)</f>
        <v>80.260000000000005</v>
      </c>
      <c r="BN63" s="21">
        <f t="shared" si="14"/>
        <v>14840.680289060552</v>
      </c>
      <c r="BO63" s="21">
        <f>VLOOKUP(B63,removals!B:AR,43,FALSE)</f>
        <v>301.11399999999998</v>
      </c>
      <c r="BP63" s="253">
        <f t="shared" si="15"/>
        <v>39.556878790092789</v>
      </c>
      <c r="BQ63" s="21"/>
      <c r="BR63" s="20">
        <f t="shared" si="43"/>
        <v>44176</v>
      </c>
      <c r="BS63" s="55">
        <v>50</v>
      </c>
      <c r="BT63" s="64" t="e">
        <f t="shared" si="103"/>
        <v>#N/A</v>
      </c>
      <c r="BU63" s="64">
        <f t="shared" si="103"/>
        <v>143.387</v>
      </c>
      <c r="BV63" s="64">
        <f t="shared" si="103"/>
        <v>139.41329999999999</v>
      </c>
      <c r="BW63" s="64">
        <f t="shared" si="103"/>
        <v>123.0754</v>
      </c>
      <c r="BX63" s="64">
        <f t="shared" si="103"/>
        <v>122.03200000000001</v>
      </c>
      <c r="BY63" s="64" t="e">
        <f t="shared" si="103"/>
        <v>#N/A</v>
      </c>
      <c r="CA63" s="186">
        <f t="shared" si="23"/>
        <v>50</v>
      </c>
      <c r="CB63" s="187" t="e">
        <f>BT63/removals!BE62</f>
        <v>#N/A</v>
      </c>
      <c r="CC63" s="187">
        <f>BU63/removals!BF62</f>
        <v>7.7655080532478342</v>
      </c>
      <c r="CD63" s="187">
        <f>BV63/removals!BG62</f>
        <v>7.441130474233403</v>
      </c>
      <c r="CE63" s="187">
        <f>BW63/removals!BH62</f>
        <v>5.5289937106918234</v>
      </c>
      <c r="CF63" s="187">
        <f>BX63/removals!BI62</f>
        <v>5.6943141783906102</v>
      </c>
      <c r="CG63" s="187" t="e">
        <f>BY63/removals!BJ62</f>
        <v>#N/A</v>
      </c>
      <c r="CI63" s="55">
        <v>50</v>
      </c>
      <c r="CJ63" s="64" t="e">
        <f t="shared" si="106"/>
        <v>#N/A</v>
      </c>
      <c r="CK63" s="64">
        <f t="shared" si="106"/>
        <v>7.76</v>
      </c>
      <c r="CL63" s="64">
        <f t="shared" si="70"/>
        <v>9.65</v>
      </c>
      <c r="CM63" s="64">
        <f t="shared" si="49"/>
        <v>7.86</v>
      </c>
      <c r="CN63" s="64">
        <f t="shared" si="49"/>
        <v>7.9660000000000002</v>
      </c>
      <c r="CO63" s="64" t="e">
        <f t="shared" si="49"/>
        <v>#N/A</v>
      </c>
      <c r="CP63" s="55">
        <v>50</v>
      </c>
      <c r="CQ63" s="64" t="e">
        <f t="shared" si="107"/>
        <v>#N/A</v>
      </c>
      <c r="CR63" s="64">
        <f t="shared" si="107"/>
        <v>47.711000000000006</v>
      </c>
      <c r="CS63" s="64">
        <f t="shared" si="71"/>
        <v>45.26</v>
      </c>
      <c r="CT63" s="64">
        <f t="shared" si="51"/>
        <v>37.552300000000002</v>
      </c>
      <c r="CU63" s="64">
        <f t="shared" si="51"/>
        <v>37.46</v>
      </c>
      <c r="CV63" s="64" t="e">
        <f t="shared" si="51"/>
        <v>#N/A</v>
      </c>
      <c r="CW63" s="55">
        <v>50</v>
      </c>
      <c r="CX63" s="64" t="e">
        <f t="shared" si="108"/>
        <v>#N/A</v>
      </c>
      <c r="CY63" s="64">
        <f t="shared" si="108"/>
        <v>44.215000000000003</v>
      </c>
      <c r="CZ63" s="64">
        <f t="shared" si="72"/>
        <v>42.701000000000001</v>
      </c>
      <c r="DA63" s="64">
        <f t="shared" si="53"/>
        <v>36.799999999999997</v>
      </c>
      <c r="DB63" s="64">
        <f t="shared" si="53"/>
        <v>37.895000000000003</v>
      </c>
      <c r="DC63" s="64" t="e">
        <f t="shared" si="53"/>
        <v>#N/A</v>
      </c>
      <c r="DD63" s="55">
        <v>50</v>
      </c>
      <c r="DE63" s="64" t="e">
        <f t="shared" si="109"/>
        <v>#N/A</v>
      </c>
      <c r="DF63" s="64">
        <f t="shared" si="109"/>
        <v>31.836399999999998</v>
      </c>
      <c r="DG63" s="64">
        <f t="shared" si="73"/>
        <v>29.819299999999998</v>
      </c>
      <c r="DH63" s="64">
        <f t="shared" si="55"/>
        <v>31.109100000000002</v>
      </c>
      <c r="DI63" s="64">
        <f t="shared" si="55"/>
        <v>27.454999999999998</v>
      </c>
      <c r="DJ63" s="64" t="e">
        <f t="shared" si="55"/>
        <v>#N/A</v>
      </c>
      <c r="DK63" s="55">
        <v>50</v>
      </c>
      <c r="DL63" s="64" t="e">
        <f t="shared" si="110"/>
        <v>#N/A</v>
      </c>
      <c r="DM63" s="64">
        <f t="shared" si="110"/>
        <v>11.8644</v>
      </c>
      <c r="DN63" s="64">
        <f t="shared" si="74"/>
        <v>11.983000000000002</v>
      </c>
      <c r="DO63" s="64">
        <f t="shared" si="57"/>
        <v>9.7540000000000013</v>
      </c>
      <c r="DP63" s="64">
        <f t="shared" si="57"/>
        <v>11.255999999999998</v>
      </c>
      <c r="DQ63" s="64" t="e">
        <f t="shared" si="57"/>
        <v>#N/A</v>
      </c>
      <c r="DR63" s="55">
        <v>50</v>
      </c>
      <c r="DS63" s="64" t="e">
        <f t="shared" si="111"/>
        <v>#N/A</v>
      </c>
      <c r="DT63" s="64">
        <f t="shared" si="111"/>
        <v>2.2000000000000002</v>
      </c>
      <c r="DU63" s="64">
        <f t="shared" si="75"/>
        <v>2.7814999999999999</v>
      </c>
      <c r="DV63" s="64">
        <f t="shared" si="112"/>
        <v>5.7258000000000004</v>
      </c>
      <c r="DW63" s="64">
        <f t="shared" si="112"/>
        <v>7.2711000000000006</v>
      </c>
      <c r="DX63" s="64" t="e">
        <f t="shared" si="112"/>
        <v>#N/A</v>
      </c>
      <c r="DZ63" s="55">
        <v>50</v>
      </c>
      <c r="EA63" s="108" t="e">
        <f t="shared" si="113"/>
        <v>#N/A</v>
      </c>
      <c r="EB63" s="108">
        <f t="shared" si="113"/>
        <v>0.13404283512452314</v>
      </c>
      <c r="EC63" s="108">
        <f t="shared" si="76"/>
        <v>0.11065945645071167</v>
      </c>
      <c r="ED63" s="108">
        <f t="shared" si="114"/>
        <v>0.14820183399769571</v>
      </c>
      <c r="EE63" s="108">
        <f t="shared" si="114"/>
        <v>0.19428510554608627</v>
      </c>
      <c r="EG63" s="55">
        <v>50</v>
      </c>
      <c r="EH63" s="108" t="e">
        <f t="shared" si="115"/>
        <v>#N/A</v>
      </c>
      <c r="EI63" s="108">
        <f t="shared" si="115"/>
        <v>1.5343092470028663E-2</v>
      </c>
      <c r="EJ63" s="108">
        <f t="shared" si="77"/>
        <v>1.9951468045014353E-2</v>
      </c>
      <c r="EK63" s="108">
        <f t="shared" si="116"/>
        <v>4.6522700718421392E-2</v>
      </c>
      <c r="EL63" s="108">
        <f t="shared" si="116"/>
        <v>5.9583551855251077E-2</v>
      </c>
      <c r="EN63" s="55">
        <v>50</v>
      </c>
      <c r="EO63" s="108" t="e">
        <f t="shared" si="117"/>
        <v>#N/A</v>
      </c>
      <c r="EP63" s="108">
        <f t="shared" si="117"/>
        <v>4.1217125680849724E-2</v>
      </c>
      <c r="EQ63" s="108">
        <f t="shared" si="78"/>
        <v>5.6227777407177076E-2</v>
      </c>
      <c r="ER63" s="108">
        <f t="shared" si="118"/>
        <v>6.8576661136181549E-2</v>
      </c>
      <c r="ES63" s="108">
        <f t="shared" si="118"/>
        <v>8.4323783925527723E-2</v>
      </c>
      <c r="EV63" s="55">
        <v>50</v>
      </c>
      <c r="EW63" s="108" t="e">
        <f t="shared" si="104"/>
        <v>#N/A</v>
      </c>
      <c r="EX63" s="108">
        <f t="shared" si="104"/>
        <v>0.8093969467245985</v>
      </c>
      <c r="EY63" s="108">
        <f t="shared" si="104"/>
        <v>0.81316129809709692</v>
      </c>
      <c r="EZ63" s="108">
        <f t="shared" si="104"/>
        <v>0.73669880414770139</v>
      </c>
      <c r="FA63" s="108">
        <f t="shared" si="104"/>
        <v>0.6618075586731349</v>
      </c>
      <c r="FD63" s="55">
        <v>50</v>
      </c>
      <c r="FE63" s="65" t="e">
        <f t="shared" si="119"/>
        <v>#N/A</v>
      </c>
      <c r="FF63" s="65">
        <f t="shared" si="119"/>
        <v>116.057</v>
      </c>
      <c r="FG63" s="65">
        <f t="shared" si="79"/>
        <v>113.36550000000001</v>
      </c>
      <c r="FH63" s="65">
        <f t="shared" si="120"/>
        <v>90.669500000000014</v>
      </c>
      <c r="FI63" s="65">
        <f t="shared" si="120"/>
        <v>80.761700000000005</v>
      </c>
      <c r="FJ63" s="65" t="e">
        <f t="shared" si="120"/>
        <v>#N/A</v>
      </c>
      <c r="FL63" s="55">
        <v>50</v>
      </c>
      <c r="FM63" s="65" t="e">
        <f t="shared" si="102"/>
        <v>#N/A</v>
      </c>
      <c r="FN63" s="65">
        <f t="shared" si="58"/>
        <v>19.22</v>
      </c>
      <c r="FO63" s="65">
        <f t="shared" si="80"/>
        <v>15.4274</v>
      </c>
      <c r="FP63" s="65">
        <f t="shared" si="59"/>
        <v>18.239999999999998</v>
      </c>
      <c r="FQ63" s="65">
        <f t="shared" si="46"/>
        <v>23.709</v>
      </c>
      <c r="FR63" s="65" t="e">
        <f t="shared" si="46"/>
        <v>#N/A</v>
      </c>
      <c r="FT63" s="55">
        <v>50</v>
      </c>
      <c r="FU63" s="57" t="e">
        <f t="shared" si="39"/>
        <v>#N/A</v>
      </c>
      <c r="FV63" s="57" t="e">
        <f t="shared" si="39"/>
        <v>#N/A</v>
      </c>
      <c r="FW63" s="57">
        <f t="shared" si="39"/>
        <v>169.4435492805498</v>
      </c>
      <c r="FX63" s="57">
        <f t="shared" si="39"/>
        <v>142.36599190283403</v>
      </c>
      <c r="FY63" s="57">
        <f t="shared" si="39"/>
        <v>133.41204766590141</v>
      </c>
      <c r="FZ63" s="57" t="e">
        <f t="shared" si="40"/>
        <v>#N/A</v>
      </c>
      <c r="GB63" s="55">
        <v>50</v>
      </c>
      <c r="GC63" s="57" t="e">
        <f t="shared" si="41"/>
        <v>#N/A</v>
      </c>
      <c r="GD63" s="57">
        <f t="shared" si="41"/>
        <v>54.358556372734853</v>
      </c>
      <c r="GE63" s="57">
        <f t="shared" si="41"/>
        <v>52.087913319633834</v>
      </c>
      <c r="GF63" s="57">
        <f t="shared" si="41"/>
        <v>38.702955974842773</v>
      </c>
      <c r="GG63" s="57">
        <f t="shared" si="41"/>
        <v>39.860199248734276</v>
      </c>
      <c r="GH63" s="57" t="e">
        <f t="shared" si="47"/>
        <v>#N/A</v>
      </c>
      <c r="GJ63" s="55">
        <v>50</v>
      </c>
      <c r="GK63" s="57" t="e">
        <f t="shared" si="42"/>
        <v>#N/A</v>
      </c>
      <c r="GL63" s="57">
        <f t="shared" si="42"/>
        <v>5.91</v>
      </c>
      <c r="GM63" s="57">
        <f t="shared" si="42"/>
        <v>7.8388999999999998</v>
      </c>
      <c r="GN63" s="57">
        <f t="shared" si="42"/>
        <v>8.4400999999999993</v>
      </c>
      <c r="GO63" s="57">
        <f t="shared" si="42"/>
        <v>10.2902</v>
      </c>
      <c r="GP63" s="57" t="e">
        <f t="shared" si="44"/>
        <v>#N/A</v>
      </c>
    </row>
    <row r="64" spans="1:198">
      <c r="A64" s="56" t="str">
        <f t="shared" si="2"/>
        <v>202010</v>
      </c>
      <c r="B64" s="20">
        <f>'[1]main port inventory'!A69</f>
        <v>43896</v>
      </c>
      <c r="C64" s="21">
        <f>'[1]main port inventory'!B69</f>
        <v>12077.466</v>
      </c>
      <c r="D64" s="21">
        <f>'[1]main port inventory'!C70</f>
        <v>1984.25</v>
      </c>
      <c r="E64" s="21">
        <f>'[1]main port inventory'!D69</f>
        <v>464.78</v>
      </c>
      <c r="F64" s="21">
        <f>'[1]main port inventory'!E69</f>
        <v>701.35</v>
      </c>
      <c r="G64" s="79">
        <f>'[1]main port inventory'!F69</f>
        <v>1325</v>
      </c>
      <c r="H64" s="79">
        <f>'[1]main port inventory'!G69</f>
        <v>1285</v>
      </c>
      <c r="I64" s="82">
        <f>'[1]main port inventory'!H69</f>
        <v>1565</v>
      </c>
      <c r="J64" s="82">
        <f>'[1]main port inventory'!I69</f>
        <v>1408.1</v>
      </c>
      <c r="K64" s="11">
        <f>'[1]main port inventory'!J69</f>
        <v>690</v>
      </c>
      <c r="L64" s="82">
        <f>'[1]main port inventory'!K69</f>
        <v>755</v>
      </c>
      <c r="M64" s="79">
        <f>'[1]main port inventory'!L69</f>
        <v>403</v>
      </c>
      <c r="N64" s="21">
        <f>'[1]main port inventory'!M69</f>
        <v>315</v>
      </c>
      <c r="O64" s="11">
        <f>'[1]main port inventory'!N69</f>
        <v>255.03</v>
      </c>
      <c r="P64" s="85">
        <f>'[1]main port inventory'!O69</f>
        <v>460</v>
      </c>
      <c r="Q64" s="79">
        <f>'[1]main port inventory'!P69</f>
        <v>86</v>
      </c>
      <c r="R64" s="11">
        <f>'[1]main port inventory'!Q69</f>
        <v>509</v>
      </c>
      <c r="S64" s="85">
        <f>'[1]main port inventory'!R69</f>
        <v>320</v>
      </c>
      <c r="T64" s="11">
        <f>'[1]main port inventory'!S69</f>
        <v>205</v>
      </c>
      <c r="U64" s="11">
        <f>'[1]main port inventory'!T69</f>
        <v>0</v>
      </c>
      <c r="V64" s="11">
        <f>'[1]main port inventory'!U69</f>
        <v>98</v>
      </c>
      <c r="W64" s="21">
        <f>'[1]main port inventory'!V69</f>
        <v>268</v>
      </c>
      <c r="X64" s="11">
        <f>'[1]main port inventory'!W69</f>
        <v>0</v>
      </c>
      <c r="Y64" s="11">
        <f>'[1]main port inventory'!X69</f>
        <v>3.8359999999999999</v>
      </c>
      <c r="Z64" s="11">
        <f>'[1]main port inventory'!Y69</f>
        <v>475</v>
      </c>
      <c r="AA64" s="21">
        <f>'[1]main port inventory'!Z69</f>
        <v>47.3</v>
      </c>
      <c r="AB64" s="21">
        <f>'[1]main port inventory'!AA69</f>
        <v>247</v>
      </c>
      <c r="AC64" s="11">
        <f>'[1]main port inventory'!AB69</f>
        <v>62</v>
      </c>
      <c r="AD64" s="82">
        <f>'[1]main port inventory'!AC69</f>
        <v>0</v>
      </c>
      <c r="AE64" s="21">
        <f>'[1]main port inventory'!AD69</f>
        <v>7</v>
      </c>
      <c r="AF64" s="21">
        <f>'[1]main port inventory'!AE69</f>
        <v>0</v>
      </c>
      <c r="AG64" s="11">
        <f>'[1]main port inventory'!AF69</f>
        <v>32.5</v>
      </c>
      <c r="AH64" s="85">
        <f>'[1]main port inventory'!AG69</f>
        <v>59</v>
      </c>
      <c r="AI64" s="21">
        <f>'[1]main port inventory'!AH69</f>
        <v>0</v>
      </c>
      <c r="AJ64" s="21">
        <f>'[1]main port inventory'!AI69</f>
        <v>3.7</v>
      </c>
      <c r="AK64" s="21">
        <f>'[1]main port inventory'!AJ69</f>
        <v>0</v>
      </c>
      <c r="AL64" s="79">
        <f>'[1]main port inventory'!AK69</f>
        <v>0</v>
      </c>
      <c r="AM64" s="21">
        <f>'[1]main port inventory'!AL69</f>
        <v>0</v>
      </c>
      <c r="AN64" s="11">
        <f>'[1]main port inventory'!AM69</f>
        <v>21.5</v>
      </c>
      <c r="AO64" s="11">
        <f>'[1]main port inventory'!AN69</f>
        <v>365</v>
      </c>
      <c r="AP64" s="85">
        <f>'[1]main port inventory'!AO69</f>
        <v>35</v>
      </c>
      <c r="AQ64" s="11">
        <f>'[1]main port inventory'!AP69</f>
        <v>0</v>
      </c>
      <c r="AR64" s="82">
        <f>'[1]main port inventory'!AQ69</f>
        <v>225</v>
      </c>
      <c r="AS64" s="11">
        <f>'[1]main port inventory'!AR69</f>
        <v>98</v>
      </c>
      <c r="AT64" s="79">
        <f>'[1]main port inventory'!AS69</f>
        <v>8</v>
      </c>
      <c r="AU64" s="79">
        <f>'[1]main port inventory'!AT69</f>
        <v>1.5</v>
      </c>
      <c r="AV64" s="21">
        <f>'[1]main port inventory'!AU69</f>
        <v>0</v>
      </c>
      <c r="AW64" s="11">
        <f>'[1]main port inventory'!AV69</f>
        <v>38</v>
      </c>
      <c r="AX64" s="21">
        <f>'[1]main port inventory'!AW69</f>
        <v>0</v>
      </c>
      <c r="AY64" s="79">
        <f>'[1]main port inventory'!AX69</f>
        <v>401</v>
      </c>
      <c r="AZ64" s="76">
        <f t="shared" si="3"/>
        <v>12077.466</v>
      </c>
      <c r="BA64" s="76">
        <f t="shared" si="4"/>
        <v>874</v>
      </c>
      <c r="BB64" s="76">
        <f t="shared" si="5"/>
        <v>3953.1</v>
      </c>
      <c r="BC64" s="76">
        <f t="shared" si="6"/>
        <v>3509.5</v>
      </c>
      <c r="BD64" s="76">
        <f t="shared" si="7"/>
        <v>2852.866</v>
      </c>
      <c r="BE64" s="76">
        <f t="shared" si="8"/>
        <v>888</v>
      </c>
      <c r="BF64" s="21">
        <f>'[1]IO InvShip'!$L63</f>
        <v>6676.01</v>
      </c>
      <c r="BG64" s="21">
        <f>'[1]IO InvShip'!$O63</f>
        <v>3187.5509999999999</v>
      </c>
      <c r="BH64" s="107">
        <f t="shared" si="9"/>
        <v>0.16429356952857493</v>
      </c>
      <c r="BI64" s="107">
        <f t="shared" si="10"/>
        <v>3.8483238122963871E-2</v>
      </c>
      <c r="BJ64" s="107">
        <f t="shared" si="11"/>
        <v>5.8070956275099429E-2</v>
      </c>
      <c r="BK64" s="107">
        <f t="shared" si="12"/>
        <v>0.73915223607336178</v>
      </c>
      <c r="BL64" s="21">
        <f t="shared" si="13"/>
        <v>8927.0859999999993</v>
      </c>
      <c r="BM64" s="253">
        <f>VLOOKUP(B64,'removals&amp;BFF'!A:C,3,FALSE)</f>
        <v>80.260000000000005</v>
      </c>
      <c r="BN64" s="21">
        <f t="shared" si="14"/>
        <v>15047.92673810117</v>
      </c>
      <c r="BO64" s="21">
        <f>VLOOKUP(B64,removals!B:AR,43,FALSE)</f>
        <v>285.90000000000003</v>
      </c>
      <c r="BP64" s="253">
        <f t="shared" si="15"/>
        <v>42.243672612801674</v>
      </c>
      <c r="BQ64" s="21"/>
      <c r="BR64" s="20">
        <f t="shared" si="43"/>
        <v>44183</v>
      </c>
      <c r="BS64" s="55">
        <v>51</v>
      </c>
      <c r="BT64" s="64" t="e">
        <f t="shared" si="103"/>
        <v>#N/A</v>
      </c>
      <c r="BU64" s="64">
        <f t="shared" si="103"/>
        <v>145.37</v>
      </c>
      <c r="BV64" s="64">
        <f t="shared" si="103"/>
        <v>138.85379999999998</v>
      </c>
      <c r="BW64" s="64">
        <f t="shared" si="103"/>
        <v>126.9251</v>
      </c>
      <c r="BX64" s="64">
        <f t="shared" si="103"/>
        <v>124.04450000000001</v>
      </c>
      <c r="BY64" s="64" t="e">
        <f t="shared" si="103"/>
        <v>#N/A</v>
      </c>
      <c r="CA64" s="186">
        <f t="shared" si="23"/>
        <v>51</v>
      </c>
      <c r="CB64" s="187" t="e">
        <f>BT64/removals!BE63</f>
        <v>#N/A</v>
      </c>
      <c r="CC64" s="187">
        <f>BU64/removals!BF63</f>
        <v>7.9962815668025327</v>
      </c>
      <c r="CD64" s="187">
        <f>BV64/removals!BG63</f>
        <v>7.2932778670700573</v>
      </c>
      <c r="CE64" s="187">
        <f>BW64/removals!BH63</f>
        <v>6.6802332619301996</v>
      </c>
      <c r="CF64" s="187">
        <f>BX64/removals!BI63</f>
        <v>5.9633338461242626</v>
      </c>
      <c r="CG64" s="187" t="e">
        <f>BY64/removals!BJ63</f>
        <v>#N/A</v>
      </c>
      <c r="CI64" s="55">
        <v>51</v>
      </c>
      <c r="CJ64" s="64" t="e">
        <f t="shared" si="106"/>
        <v>#N/A</v>
      </c>
      <c r="CK64" s="64">
        <f t="shared" si="106"/>
        <v>7.92</v>
      </c>
      <c r="CL64" s="64">
        <f t="shared" si="70"/>
        <v>9.61</v>
      </c>
      <c r="CM64" s="64">
        <f t="shared" si="49"/>
        <v>7.79</v>
      </c>
      <c r="CN64" s="64">
        <f t="shared" si="49"/>
        <v>8.1579999999999995</v>
      </c>
      <c r="CO64" s="64" t="e">
        <f t="shared" si="49"/>
        <v>#N/A</v>
      </c>
      <c r="CP64" s="55">
        <v>51</v>
      </c>
      <c r="CQ64" s="64" t="e">
        <f t="shared" si="107"/>
        <v>#N/A</v>
      </c>
      <c r="CR64" s="64">
        <f t="shared" si="107"/>
        <v>48.826000000000001</v>
      </c>
      <c r="CS64" s="64">
        <f t="shared" si="71"/>
        <v>44.39</v>
      </c>
      <c r="CT64" s="64">
        <f t="shared" si="51"/>
        <v>41.387599999999999</v>
      </c>
      <c r="CU64" s="64">
        <f t="shared" si="51"/>
        <v>38.651499999999999</v>
      </c>
      <c r="CV64" s="64" t="e">
        <f t="shared" si="51"/>
        <v>#N/A</v>
      </c>
      <c r="CW64" s="55">
        <v>51</v>
      </c>
      <c r="CX64" s="64" t="e">
        <f t="shared" si="108"/>
        <v>#N/A</v>
      </c>
      <c r="CY64" s="64">
        <f t="shared" si="108"/>
        <v>44.725000000000001</v>
      </c>
      <c r="CZ64" s="64">
        <f t="shared" si="72"/>
        <v>42.311000000000007</v>
      </c>
      <c r="DA64" s="64">
        <f t="shared" si="53"/>
        <v>36.375</v>
      </c>
      <c r="DB64" s="64">
        <f t="shared" si="53"/>
        <v>38.384999999999998</v>
      </c>
      <c r="DC64" s="64" t="e">
        <f t="shared" si="53"/>
        <v>#N/A</v>
      </c>
      <c r="DD64" s="55">
        <v>51</v>
      </c>
      <c r="DE64" s="64" t="e">
        <f t="shared" si="109"/>
        <v>#N/A</v>
      </c>
      <c r="DF64" s="64">
        <f t="shared" si="109"/>
        <v>32.2697</v>
      </c>
      <c r="DG64" s="64">
        <f t="shared" si="73"/>
        <v>30.053800000000003</v>
      </c>
      <c r="DH64" s="64">
        <f t="shared" si="55"/>
        <v>31.846500000000002</v>
      </c>
      <c r="DI64" s="64">
        <f t="shared" si="55"/>
        <v>27.16</v>
      </c>
      <c r="DJ64" s="64" t="e">
        <f t="shared" si="55"/>
        <v>#N/A</v>
      </c>
      <c r="DK64" s="55">
        <v>51</v>
      </c>
      <c r="DL64" s="64" t="e">
        <f t="shared" si="110"/>
        <v>#N/A</v>
      </c>
      <c r="DM64" s="64">
        <f t="shared" si="110"/>
        <v>11.625</v>
      </c>
      <c r="DN64" s="64">
        <f t="shared" si="74"/>
        <v>12.488999999999999</v>
      </c>
      <c r="DO64" s="64">
        <f t="shared" si="57"/>
        <v>9.5259999999999998</v>
      </c>
      <c r="DP64" s="64">
        <f t="shared" si="57"/>
        <v>11.69</v>
      </c>
      <c r="DQ64" s="64" t="e">
        <f t="shared" si="57"/>
        <v>#N/A</v>
      </c>
      <c r="DR64" s="55">
        <v>51</v>
      </c>
      <c r="DS64" s="64" t="e">
        <f t="shared" si="111"/>
        <v>#N/A</v>
      </c>
      <c r="DT64" s="64">
        <f t="shared" si="111"/>
        <v>2.34</v>
      </c>
      <c r="DU64" s="64">
        <f t="shared" si="75"/>
        <v>2.8757000000000001</v>
      </c>
      <c r="DV64" s="64">
        <f t="shared" si="112"/>
        <v>5.7295000000000007</v>
      </c>
      <c r="DW64" s="64">
        <f t="shared" si="112"/>
        <v>7.3204999999999991</v>
      </c>
      <c r="DX64" s="64" t="e">
        <f t="shared" si="112"/>
        <v>#N/A</v>
      </c>
      <c r="DZ64" s="55">
        <v>51</v>
      </c>
      <c r="EA64" s="108" t="e">
        <f t="shared" si="113"/>
        <v>#N/A</v>
      </c>
      <c r="EB64" s="108">
        <f t="shared" si="113"/>
        <v>0.13985003783449129</v>
      </c>
      <c r="EC64" s="108">
        <f t="shared" si="76"/>
        <v>0.11216401711728452</v>
      </c>
      <c r="ED64" s="108">
        <f t="shared" si="114"/>
        <v>0.14454115064711393</v>
      </c>
      <c r="EE64" s="108">
        <f t="shared" si="114"/>
        <v>0.18733760868075569</v>
      </c>
      <c r="EG64" s="55">
        <v>51</v>
      </c>
      <c r="EH64" s="108" t="e">
        <f t="shared" si="115"/>
        <v>#N/A</v>
      </c>
      <c r="EI64" s="108">
        <f t="shared" si="115"/>
        <v>1.6096856297723051E-2</v>
      </c>
      <c r="EJ64" s="108">
        <f t="shared" si="77"/>
        <v>2.0710272243179517E-2</v>
      </c>
      <c r="EK64" s="108">
        <f t="shared" si="116"/>
        <v>4.5140795634590794E-2</v>
      </c>
      <c r="EL64" s="108">
        <f t="shared" si="116"/>
        <v>5.9015111512400784E-2</v>
      </c>
      <c r="EN64" s="55">
        <v>51</v>
      </c>
      <c r="EO64" s="108" t="e">
        <f t="shared" si="117"/>
        <v>#N/A</v>
      </c>
      <c r="EP64" s="108">
        <f t="shared" si="117"/>
        <v>4.0654880649377452E-2</v>
      </c>
      <c r="EQ64" s="108">
        <f t="shared" si="78"/>
        <v>5.5266762594901979E-2</v>
      </c>
      <c r="ER64" s="108">
        <f t="shared" si="118"/>
        <v>6.7211292329098032E-2</v>
      </c>
      <c r="ES64" s="108">
        <f t="shared" si="118"/>
        <v>8.4159313794646279E-2</v>
      </c>
      <c r="EV64" s="55">
        <v>51</v>
      </c>
      <c r="EW64" s="108" t="e">
        <f t="shared" si="104"/>
        <v>#N/A</v>
      </c>
      <c r="EX64" s="108">
        <f t="shared" si="104"/>
        <v>0.8033982252184082</v>
      </c>
      <c r="EY64" s="108">
        <f t="shared" si="104"/>
        <v>0.81185894804463399</v>
      </c>
      <c r="EZ64" s="108">
        <f t="shared" si="104"/>
        <v>0.74310676138919729</v>
      </c>
      <c r="FA64" s="108">
        <f t="shared" si="104"/>
        <v>0.66948796601219729</v>
      </c>
      <c r="FD64" s="55">
        <v>51</v>
      </c>
      <c r="FE64" s="65" t="e">
        <f t="shared" si="119"/>
        <v>#N/A</v>
      </c>
      <c r="FF64" s="65">
        <f t="shared" si="119"/>
        <v>116.79</v>
      </c>
      <c r="FG64" s="65">
        <f t="shared" si="79"/>
        <v>112.72969999999999</v>
      </c>
      <c r="FH64" s="65">
        <f t="shared" si="120"/>
        <v>94.318899999999999</v>
      </c>
      <c r="FI64" s="65">
        <f t="shared" si="120"/>
        <v>83.046300000000016</v>
      </c>
      <c r="FJ64" s="65" t="e">
        <f t="shared" si="120"/>
        <v>#N/A</v>
      </c>
      <c r="FL64" s="55">
        <v>51</v>
      </c>
      <c r="FM64" s="65" t="e">
        <f t="shared" si="102"/>
        <v>#N/A</v>
      </c>
      <c r="FN64" s="65">
        <f t="shared" si="58"/>
        <v>20.329999999999998</v>
      </c>
      <c r="FO64" s="65">
        <f t="shared" si="80"/>
        <v>15.574400000000001</v>
      </c>
      <c r="FP64" s="65">
        <f t="shared" si="59"/>
        <v>18.3459</v>
      </c>
      <c r="FQ64" s="65">
        <f t="shared" si="46"/>
        <v>23.238200000000003</v>
      </c>
      <c r="FR64" s="65" t="e">
        <f t="shared" si="46"/>
        <v>#N/A</v>
      </c>
      <c r="FT64" s="55">
        <v>51</v>
      </c>
      <c r="FU64" s="57" t="e">
        <f t="shared" si="39"/>
        <v>#N/A</v>
      </c>
      <c r="FV64" s="57" t="e">
        <f t="shared" si="39"/>
        <v>#N/A</v>
      </c>
      <c r="FW64" s="57">
        <f t="shared" si="39"/>
        <v>169.50115228136829</v>
      </c>
      <c r="FX64" s="57">
        <f t="shared" si="39"/>
        <v>148.57204729017909</v>
      </c>
      <c r="FY64" s="57">
        <f t="shared" si="39"/>
        <v>135.28773724860903</v>
      </c>
      <c r="FZ64" s="57" t="e">
        <f t="shared" si="40"/>
        <v>#N/A</v>
      </c>
      <c r="GB64" s="55">
        <v>51</v>
      </c>
      <c r="GC64" s="57" t="e">
        <f t="shared" si="41"/>
        <v>#N/A</v>
      </c>
      <c r="GD64" s="57">
        <f t="shared" si="41"/>
        <v>55.973970967617731</v>
      </c>
      <c r="GE64" s="57">
        <f t="shared" si="41"/>
        <v>51.052945069490406</v>
      </c>
      <c r="GF64" s="57">
        <f t="shared" si="41"/>
        <v>46.761632833511399</v>
      </c>
      <c r="GG64" s="57">
        <f t="shared" si="41"/>
        <v>41.743336922869844</v>
      </c>
      <c r="GH64" s="57" t="e">
        <f t="shared" si="47"/>
        <v>#N/A</v>
      </c>
      <c r="GJ64" s="55">
        <v>51</v>
      </c>
      <c r="GK64" s="57" t="e">
        <f t="shared" si="42"/>
        <v>#N/A</v>
      </c>
      <c r="GL64" s="57">
        <f t="shared" si="42"/>
        <v>5.91</v>
      </c>
      <c r="GM64" s="57">
        <f t="shared" si="42"/>
        <v>7.6739999999999995</v>
      </c>
      <c r="GN64" s="57">
        <f t="shared" si="42"/>
        <v>8.530800000000001</v>
      </c>
      <c r="GO64" s="57">
        <f t="shared" si="42"/>
        <v>10.439500000000001</v>
      </c>
      <c r="GP64" s="57" t="e">
        <f t="shared" si="44"/>
        <v>#N/A</v>
      </c>
    </row>
    <row r="65" spans="1:198">
      <c r="A65" s="56" t="str">
        <f t="shared" si="2"/>
        <v>20209</v>
      </c>
      <c r="B65" s="20">
        <f>'[1]main port inventory'!A70</f>
        <v>43889</v>
      </c>
      <c r="C65" s="21">
        <f>'[1]main port inventory'!B70</f>
        <v>12170.16</v>
      </c>
      <c r="D65" s="21">
        <f>'[1]main port inventory'!C71</f>
        <v>2016.66</v>
      </c>
      <c r="E65" s="21">
        <f>'[1]main port inventory'!D70</f>
        <v>459.43</v>
      </c>
      <c r="F65" s="21">
        <f>'[1]main port inventory'!E70</f>
        <v>722.86</v>
      </c>
      <c r="G65" s="79">
        <f>'[1]main port inventory'!F70</f>
        <v>1330</v>
      </c>
      <c r="H65" s="79">
        <f>'[1]main port inventory'!G70</f>
        <v>1255</v>
      </c>
      <c r="I65" s="82">
        <f>'[1]main port inventory'!H70</f>
        <v>1553</v>
      </c>
      <c r="J65" s="82">
        <f>'[1]main port inventory'!I70</f>
        <v>1451.9</v>
      </c>
      <c r="K65" s="11">
        <f>'[1]main port inventory'!J70</f>
        <v>697</v>
      </c>
      <c r="L65" s="82">
        <f>'[1]main port inventory'!K70</f>
        <v>774</v>
      </c>
      <c r="M65" s="79">
        <f>'[1]main port inventory'!L70</f>
        <v>452</v>
      </c>
      <c r="N65" s="21">
        <f>'[1]main port inventory'!M70</f>
        <v>345</v>
      </c>
      <c r="O65" s="11">
        <f>'[1]main port inventory'!N70</f>
        <v>245.44</v>
      </c>
      <c r="P65" s="85">
        <f>'[1]main port inventory'!O70</f>
        <v>475</v>
      </c>
      <c r="Q65" s="79">
        <f>'[1]main port inventory'!P70</f>
        <v>119</v>
      </c>
      <c r="R65" s="11">
        <f>'[1]main port inventory'!Q70</f>
        <v>530</v>
      </c>
      <c r="S65" s="85">
        <f>'[1]main port inventory'!R70</f>
        <v>286</v>
      </c>
      <c r="T65" s="11">
        <f>'[1]main port inventory'!S70</f>
        <v>192</v>
      </c>
      <c r="U65" s="11">
        <f>'[1]main port inventory'!T70</f>
        <v>0</v>
      </c>
      <c r="V65" s="11">
        <f>'[1]main port inventory'!U70</f>
        <v>95</v>
      </c>
      <c r="W65" s="21">
        <f>'[1]main port inventory'!V70</f>
        <v>292</v>
      </c>
      <c r="X65" s="11">
        <f>'[1]main port inventory'!W70</f>
        <v>0</v>
      </c>
      <c r="Y65" s="11">
        <f>'[1]main port inventory'!X70</f>
        <v>6.43</v>
      </c>
      <c r="Z65" s="11">
        <f>'[1]main port inventory'!Y70</f>
        <v>432</v>
      </c>
      <c r="AA65" s="21">
        <f>'[1]main port inventory'!Z70</f>
        <v>28</v>
      </c>
      <c r="AB65" s="21">
        <f>'[1]main port inventory'!AA70</f>
        <v>259</v>
      </c>
      <c r="AC65" s="11">
        <f>'[1]main port inventory'!AB70</f>
        <v>59</v>
      </c>
      <c r="AD65" s="82">
        <f>'[1]main port inventory'!AC70</f>
        <v>0</v>
      </c>
      <c r="AE65" s="21">
        <f>'[1]main port inventory'!AD70</f>
        <v>4.7</v>
      </c>
      <c r="AF65" s="21">
        <f>'[1]main port inventory'!AE70</f>
        <v>0</v>
      </c>
      <c r="AG65" s="11">
        <f>'[1]main port inventory'!AF70</f>
        <v>34</v>
      </c>
      <c r="AH65" s="85">
        <f>'[1]main port inventory'!AG70</f>
        <v>50</v>
      </c>
      <c r="AI65" s="21">
        <f>'[1]main port inventory'!AH70</f>
        <v>0</v>
      </c>
      <c r="AJ65" s="21">
        <f>'[1]main port inventory'!AI70</f>
        <v>5</v>
      </c>
      <c r="AK65" s="21">
        <f>'[1]main port inventory'!AJ70</f>
        <v>0</v>
      </c>
      <c r="AL65" s="79">
        <f>'[1]main port inventory'!AK70</f>
        <v>0</v>
      </c>
      <c r="AM65" s="21">
        <f>'[1]main port inventory'!AL70</f>
        <v>0</v>
      </c>
      <c r="AN65" s="11">
        <f>'[1]main port inventory'!AM70</f>
        <v>19</v>
      </c>
      <c r="AO65" s="11">
        <f>'[1]main port inventory'!AN70</f>
        <v>358</v>
      </c>
      <c r="AP65" s="85">
        <f>'[1]main port inventory'!AO70</f>
        <v>40</v>
      </c>
      <c r="AQ65" s="11">
        <f>'[1]main port inventory'!AP70</f>
        <v>0</v>
      </c>
      <c r="AR65" s="82">
        <f>'[1]main port inventory'!AQ70</f>
        <v>260</v>
      </c>
      <c r="AS65" s="11">
        <f>'[1]main port inventory'!AR70</f>
        <v>105</v>
      </c>
      <c r="AT65" s="79">
        <f>'[1]main port inventory'!AS70</f>
        <v>10.5</v>
      </c>
      <c r="AU65" s="79">
        <f>'[1]main port inventory'!AT70</f>
        <v>1.5</v>
      </c>
      <c r="AV65" s="21">
        <f>'[1]main port inventory'!AU70</f>
        <v>0</v>
      </c>
      <c r="AW65" s="11">
        <f>'[1]main port inventory'!AV70</f>
        <v>0.37</v>
      </c>
      <c r="AX65" s="21">
        <f>'[1]main port inventory'!AW70</f>
        <v>0</v>
      </c>
      <c r="AY65" s="79">
        <f>'[1]main port inventory'!AX70</f>
        <v>405.32</v>
      </c>
      <c r="AZ65" s="76">
        <f t="shared" si="3"/>
        <v>12170.16</v>
      </c>
      <c r="BA65" s="76">
        <f t="shared" si="4"/>
        <v>851</v>
      </c>
      <c r="BB65" s="76">
        <f t="shared" si="5"/>
        <v>4038.9</v>
      </c>
      <c r="BC65" s="76">
        <f t="shared" si="6"/>
        <v>3573.32</v>
      </c>
      <c r="BD65" s="76">
        <f t="shared" si="7"/>
        <v>2773.24</v>
      </c>
      <c r="BE65" s="76">
        <f t="shared" si="8"/>
        <v>933.7</v>
      </c>
      <c r="BF65" s="21">
        <f>'[1]IO InvShip'!$L64</f>
        <v>6749.24</v>
      </c>
      <c r="BG65" s="21">
        <f>'[1]IO InvShip'!$O64</f>
        <v>3222.15</v>
      </c>
      <c r="BH65" s="107">
        <f t="shared" si="9"/>
        <v>0.16570529886213495</v>
      </c>
      <c r="BI65" s="107">
        <f t="shared" si="10"/>
        <v>3.7750530806497207E-2</v>
      </c>
      <c r="BJ65" s="107">
        <f t="shared" si="11"/>
        <v>5.9396096682377227E-2</v>
      </c>
      <c r="BK65" s="107">
        <f t="shared" si="12"/>
        <v>0.7371480736489906</v>
      </c>
      <c r="BL65" s="21">
        <f t="shared" si="13"/>
        <v>8971.2099999999991</v>
      </c>
      <c r="BM65" s="253">
        <f>VLOOKUP(B65,'removals&amp;BFF'!A:C,3,FALSE)</f>
        <v>80.06</v>
      </c>
      <c r="BN65" s="21">
        <f t="shared" si="14"/>
        <v>15201.299025730703</v>
      </c>
      <c r="BO65" s="21">
        <f>VLOOKUP(B65,removals!B:AR,43,FALSE)</f>
        <v>296.24</v>
      </c>
      <c r="BP65" s="253">
        <f t="shared" si="15"/>
        <v>41.082095598163647</v>
      </c>
      <c r="BQ65" s="21"/>
      <c r="BR65" s="20">
        <f t="shared" si="43"/>
        <v>44190</v>
      </c>
      <c r="BS65" s="55">
        <v>52</v>
      </c>
      <c r="BT65" s="64" t="e">
        <f t="shared" si="103"/>
        <v>#N/A</v>
      </c>
      <c r="BU65" s="64">
        <f t="shared" si="103"/>
        <v>146.55100000000002</v>
      </c>
      <c r="BV65" s="64">
        <f t="shared" si="103"/>
        <v>141.5643</v>
      </c>
      <c r="BW65" s="64">
        <f t="shared" si="103"/>
        <v>126.95</v>
      </c>
      <c r="BX65" s="64">
        <f t="shared" si="103"/>
        <v>124.0868</v>
      </c>
      <c r="BY65" s="64" t="e">
        <f t="shared" si="103"/>
        <v>#N/A</v>
      </c>
      <c r="CA65" s="186">
        <f t="shared" si="23"/>
        <v>52</v>
      </c>
      <c r="CB65" s="187" t="e">
        <f>BT65/removals!BE64</f>
        <v>#N/A</v>
      </c>
      <c r="CC65" s="187">
        <f>BU65/removals!BF64</f>
        <v>7.855856338783167</v>
      </c>
      <c r="CD65" s="187">
        <f>BV65/removals!BG64</f>
        <v>7.624880831192332</v>
      </c>
      <c r="CE65" s="187">
        <f>BW65/removals!BH64</f>
        <v>5.9301923633883593</v>
      </c>
      <c r="CF65" s="187">
        <f>BX65/removals!BI64</f>
        <v>5.8319139736431467</v>
      </c>
      <c r="CG65" s="187" t="e">
        <f>BY65/removals!BJ64</f>
        <v>#N/A</v>
      </c>
      <c r="CI65" s="55">
        <v>52</v>
      </c>
      <c r="CJ65" s="64" t="e">
        <f t="shared" si="106"/>
        <v>#N/A</v>
      </c>
      <c r="CK65" s="64">
        <f t="shared" si="106"/>
        <v>8.3000000000000007</v>
      </c>
      <c r="CL65" s="64">
        <f t="shared" si="70"/>
        <v>10.01</v>
      </c>
      <c r="CM65" s="64">
        <f t="shared" si="49"/>
        <v>8.0339999999999989</v>
      </c>
      <c r="CN65" s="64">
        <f t="shared" si="49"/>
        <v>7.6837999999999997</v>
      </c>
      <c r="CO65" s="64" t="e">
        <f t="shared" si="49"/>
        <v>#N/A</v>
      </c>
      <c r="CP65" s="55">
        <v>52</v>
      </c>
      <c r="CQ65" s="64" t="e">
        <f t="shared" si="107"/>
        <v>#N/A</v>
      </c>
      <c r="CR65" s="64">
        <f t="shared" si="107"/>
        <v>49.013999999999996</v>
      </c>
      <c r="CS65" s="64">
        <f t="shared" si="71"/>
        <v>45.72</v>
      </c>
      <c r="CT65" s="64">
        <f t="shared" si="51"/>
        <v>41.679499999999997</v>
      </c>
      <c r="CU65" s="64">
        <f t="shared" si="51"/>
        <v>39.840000000000003</v>
      </c>
      <c r="CV65" s="64" t="e">
        <f t="shared" si="51"/>
        <v>#N/A</v>
      </c>
      <c r="CW65" s="55">
        <v>52</v>
      </c>
      <c r="CX65" s="64" t="e">
        <f t="shared" si="108"/>
        <v>#N/A</v>
      </c>
      <c r="CY65" s="64">
        <f t="shared" si="108"/>
        <v>44.994999999999997</v>
      </c>
      <c r="CZ65" s="64">
        <f t="shared" si="72"/>
        <v>42.505000000000003</v>
      </c>
      <c r="DA65" s="64">
        <f t="shared" si="53"/>
        <v>36.28</v>
      </c>
      <c r="DB65" s="64">
        <f t="shared" si="53"/>
        <v>37.884999999999998</v>
      </c>
      <c r="DC65" s="64" t="e">
        <f t="shared" si="53"/>
        <v>#N/A</v>
      </c>
      <c r="DD65" s="55">
        <v>52</v>
      </c>
      <c r="DE65" s="64" t="e">
        <f t="shared" si="109"/>
        <v>#N/A</v>
      </c>
      <c r="DF65" s="64">
        <f t="shared" si="109"/>
        <v>32.687899999999999</v>
      </c>
      <c r="DG65" s="64">
        <f t="shared" si="73"/>
        <v>30.543299999999999</v>
      </c>
      <c r="DH65" s="64">
        <f t="shared" si="55"/>
        <v>31.466899999999999</v>
      </c>
      <c r="DI65" s="64">
        <f t="shared" si="55"/>
        <v>26.928000000000001</v>
      </c>
      <c r="DJ65" s="64" t="e">
        <f t="shared" si="55"/>
        <v>#N/A</v>
      </c>
      <c r="DK65" s="55">
        <v>52</v>
      </c>
      <c r="DL65" s="64" t="e">
        <f t="shared" si="110"/>
        <v>#N/A</v>
      </c>
      <c r="DM65" s="64">
        <f t="shared" si="110"/>
        <v>11.554</v>
      </c>
      <c r="DN65" s="64">
        <f t="shared" si="74"/>
        <v>12.786000000000001</v>
      </c>
      <c r="DO65" s="64">
        <f t="shared" si="57"/>
        <v>9.4949999999999992</v>
      </c>
      <c r="DP65" s="64">
        <f t="shared" si="57"/>
        <v>11.75</v>
      </c>
      <c r="DQ65" s="64" t="e">
        <f t="shared" si="57"/>
        <v>#N/A</v>
      </c>
      <c r="DR65" s="55">
        <v>52</v>
      </c>
      <c r="DS65" s="64" t="e">
        <f t="shared" si="111"/>
        <v>#N/A</v>
      </c>
      <c r="DT65" s="64">
        <f t="shared" si="111"/>
        <v>2.4300000000000002</v>
      </c>
      <c r="DU65" s="64">
        <f t="shared" si="75"/>
        <v>3.4943</v>
      </c>
      <c r="DV65" s="64">
        <f t="shared" si="112"/>
        <v>5.0491999999999999</v>
      </c>
      <c r="DW65" s="64">
        <f t="shared" si="112"/>
        <v>6.6414999999999997</v>
      </c>
      <c r="DX65" s="64" t="e">
        <f t="shared" si="112"/>
        <v>#N/A</v>
      </c>
      <c r="DZ65" s="55">
        <v>52</v>
      </c>
      <c r="EA65" s="108" t="e">
        <f t="shared" si="113"/>
        <v>#N/A</v>
      </c>
      <c r="EB65" s="108">
        <f t="shared" si="113"/>
        <v>0.13995127975926469</v>
      </c>
      <c r="EC65" s="108">
        <f t="shared" si="76"/>
        <v>0.10847720788362603</v>
      </c>
      <c r="ED65" s="108">
        <f t="shared" si="114"/>
        <v>0.14892241039779441</v>
      </c>
      <c r="EE65" s="108">
        <f t="shared" si="114"/>
        <v>0.1892328595789399</v>
      </c>
      <c r="EG65" s="55">
        <v>52</v>
      </c>
      <c r="EH65" s="108" t="e">
        <f t="shared" si="115"/>
        <v>#N/A</v>
      </c>
      <c r="EI65" s="108">
        <f t="shared" si="115"/>
        <v>1.6581258401512103E-2</v>
      </c>
      <c r="EJ65" s="108">
        <f t="shared" si="77"/>
        <v>2.4683483053283915E-2</v>
      </c>
      <c r="EK65" s="108">
        <f t="shared" si="116"/>
        <v>3.977313903111461E-2</v>
      </c>
      <c r="EL65" s="108">
        <f t="shared" si="116"/>
        <v>5.352301775853676E-2</v>
      </c>
      <c r="EN65" s="55">
        <v>52</v>
      </c>
      <c r="EO65" s="108" t="e">
        <f t="shared" si="117"/>
        <v>#N/A</v>
      </c>
      <c r="EP65" s="108">
        <f t="shared" si="117"/>
        <v>4.2783740813778136E-2</v>
      </c>
      <c r="EQ65" s="108">
        <f t="shared" si="78"/>
        <v>5.4058826978270649E-2</v>
      </c>
      <c r="ER65" s="108">
        <f t="shared" si="118"/>
        <v>6.5736904293028753E-2</v>
      </c>
      <c r="ES65" s="108">
        <f t="shared" si="118"/>
        <v>8.113594677274294E-2</v>
      </c>
      <c r="EV65" s="55">
        <v>52</v>
      </c>
      <c r="EW65" s="108" t="e">
        <f t="shared" si="104"/>
        <v>#N/A</v>
      </c>
      <c r="EX65" s="108">
        <f t="shared" si="104"/>
        <v>0.80068372102544505</v>
      </c>
      <c r="EY65" s="108">
        <f t="shared" si="104"/>
        <v>0.81278048208481946</v>
      </c>
      <c r="EZ65" s="108">
        <f t="shared" si="104"/>
        <v>0.74556754627806221</v>
      </c>
      <c r="FA65" s="108">
        <f t="shared" si="104"/>
        <v>0.67610817588978045</v>
      </c>
      <c r="FD65" s="55">
        <v>52</v>
      </c>
      <c r="FE65" s="65" t="e">
        <f t="shared" si="119"/>
        <v>#N/A</v>
      </c>
      <c r="FF65" s="65">
        <f t="shared" si="119"/>
        <v>117.34100000000001</v>
      </c>
      <c r="FG65" s="65">
        <f t="shared" si="79"/>
        <v>115.0607</v>
      </c>
      <c r="FH65" s="65">
        <f t="shared" si="120"/>
        <v>94.649799999999999</v>
      </c>
      <c r="FI65" s="65">
        <f t="shared" si="120"/>
        <v>83.896100000000004</v>
      </c>
      <c r="FJ65" s="65" t="e">
        <f t="shared" si="120"/>
        <v>#N/A</v>
      </c>
      <c r="FL65" s="55">
        <v>52</v>
      </c>
      <c r="FM65" s="65" t="e">
        <f t="shared" si="102"/>
        <v>#N/A</v>
      </c>
      <c r="FN65" s="65">
        <f t="shared" si="58"/>
        <v>20.51</v>
      </c>
      <c r="FO65" s="65">
        <f t="shared" si="80"/>
        <v>15.3565</v>
      </c>
      <c r="FP65" s="65">
        <f t="shared" si="59"/>
        <v>18.9057</v>
      </c>
      <c r="FQ65" s="65">
        <f t="shared" si="46"/>
        <v>23.481300000000001</v>
      </c>
      <c r="FR65" s="65" t="e">
        <f t="shared" si="46"/>
        <v>#N/A</v>
      </c>
      <c r="FT65" s="55">
        <v>52</v>
      </c>
      <c r="FU65" s="57" t="e">
        <f t="shared" si="39"/>
        <v>#N/A</v>
      </c>
      <c r="FV65" s="57" t="e">
        <f t="shared" si="39"/>
        <v>#N/A</v>
      </c>
      <c r="FW65" s="57">
        <f t="shared" si="39"/>
        <v>175.03753257233976</v>
      </c>
      <c r="FX65" s="57">
        <f t="shared" si="39"/>
        <v>148.44480823199251</v>
      </c>
      <c r="FY65" s="57">
        <f t="shared" ref="FV65:FZ66" si="121">VLOOKUP(FY$12&amp;$BS65,$A$4:$BO$501,66,0)/100</f>
        <v>135.06781321432459</v>
      </c>
      <c r="FZ65" s="57" t="e">
        <f t="shared" si="121"/>
        <v>#N/A</v>
      </c>
      <c r="GB65" s="55">
        <v>52</v>
      </c>
      <c r="GC65" s="57" t="e">
        <f t="shared" si="41"/>
        <v>#N/A</v>
      </c>
      <c r="GD65" s="57">
        <f t="shared" si="41"/>
        <v>54.990994371482167</v>
      </c>
      <c r="GE65" s="57">
        <f t="shared" si="41"/>
        <v>53.374165818346327</v>
      </c>
      <c r="GF65" s="57">
        <f t="shared" si="41"/>
        <v>41.511346543718517</v>
      </c>
      <c r="GG65" s="57">
        <f t="shared" ref="GD65:GH66" si="122">VLOOKUP(GG$12&amp;$BS65,$A$4:$BQ$501,68,0)</f>
        <v>40.823397815502027</v>
      </c>
      <c r="GH65" s="57" t="e">
        <f t="shared" si="122"/>
        <v>#N/A</v>
      </c>
      <c r="GJ65" s="55">
        <v>52</v>
      </c>
      <c r="GK65" s="57" t="e">
        <f t="shared" si="42"/>
        <v>#N/A</v>
      </c>
      <c r="GL65" s="57">
        <f t="shared" si="42"/>
        <v>6.27</v>
      </c>
      <c r="GM65" s="57">
        <f t="shared" si="42"/>
        <v>7.6528</v>
      </c>
      <c r="GN65" s="57">
        <f t="shared" si="42"/>
        <v>8.3452999999999999</v>
      </c>
      <c r="GO65" s="57">
        <f t="shared" ref="GL65:GP66" si="123">VLOOKUP(GO$12&amp;$BS65,$A$4:$BQ$501,6,0)/100</f>
        <v>10.0679</v>
      </c>
      <c r="GP65" s="57" t="e">
        <f t="shared" si="123"/>
        <v>#N/A</v>
      </c>
    </row>
    <row r="66" spans="1:198">
      <c r="A66" s="56" t="str">
        <f t="shared" si="2"/>
        <v>20208</v>
      </c>
      <c r="B66" s="20">
        <f>'[1]main port inventory'!A71</f>
        <v>43882</v>
      </c>
      <c r="C66" s="21">
        <f>'[1]main port inventory'!B71</f>
        <v>12394.23</v>
      </c>
      <c r="D66" s="21">
        <f>'[1]main port inventory'!C72</f>
        <v>2019.67</v>
      </c>
      <c r="E66" s="21">
        <f>'[1]main port inventory'!D71</f>
        <v>452.77</v>
      </c>
      <c r="F66" s="21">
        <f>'[1]main port inventory'!E71</f>
        <v>779.84</v>
      </c>
      <c r="G66" s="79">
        <f>'[1]main port inventory'!F71</f>
        <v>1340</v>
      </c>
      <c r="H66" s="79">
        <f>'[1]main port inventory'!G71</f>
        <v>1228</v>
      </c>
      <c r="I66" s="82">
        <f>'[1]main port inventory'!H71</f>
        <v>1661</v>
      </c>
      <c r="J66" s="82">
        <f>'[1]main port inventory'!I71</f>
        <v>1572</v>
      </c>
      <c r="K66" s="11">
        <f>'[1]main port inventory'!J71</f>
        <v>720</v>
      </c>
      <c r="L66" s="82">
        <f>'[1]main port inventory'!K71</f>
        <v>733</v>
      </c>
      <c r="M66" s="79">
        <f>'[1]main port inventory'!L71</f>
        <v>430</v>
      </c>
      <c r="N66" s="21">
        <f>'[1]main port inventory'!M71</f>
        <v>363</v>
      </c>
      <c r="O66" s="11">
        <f>'[1]main port inventory'!N71</f>
        <v>216.04</v>
      </c>
      <c r="P66" s="85">
        <f>'[1]main port inventory'!O71</f>
        <v>490</v>
      </c>
      <c r="Q66" s="79">
        <f>'[1]main port inventory'!P71</f>
        <v>126</v>
      </c>
      <c r="R66" s="11">
        <f>'[1]main port inventory'!Q71</f>
        <v>533</v>
      </c>
      <c r="S66" s="85">
        <f>'[1]main port inventory'!R71</f>
        <v>282</v>
      </c>
      <c r="T66" s="11">
        <f>'[1]main port inventory'!S71</f>
        <v>185</v>
      </c>
      <c r="U66" s="11">
        <f>'[1]main port inventory'!T71</f>
        <v>0</v>
      </c>
      <c r="V66" s="11">
        <f>'[1]main port inventory'!U71</f>
        <v>94</v>
      </c>
      <c r="W66" s="21">
        <f>'[1]main port inventory'!V71</f>
        <v>295</v>
      </c>
      <c r="X66" s="11">
        <f>'[1]main port inventory'!W71</f>
        <v>0</v>
      </c>
      <c r="Y66" s="11">
        <f>'[1]main port inventory'!X71</f>
        <v>8.2899999999999991</v>
      </c>
      <c r="Z66" s="11">
        <f>'[1]main port inventory'!Y71</f>
        <v>416</v>
      </c>
      <c r="AA66" s="21">
        <f>'[1]main port inventory'!Z71</f>
        <v>32</v>
      </c>
      <c r="AB66" s="21">
        <f>'[1]main port inventory'!AA71</f>
        <v>291</v>
      </c>
      <c r="AC66" s="11">
        <f>'[1]main port inventory'!AB71</f>
        <v>57</v>
      </c>
      <c r="AD66" s="82">
        <f>'[1]main port inventory'!AC71</f>
        <v>0</v>
      </c>
      <c r="AE66" s="21">
        <f>'[1]main port inventory'!AD71</f>
        <v>6.5</v>
      </c>
      <c r="AF66" s="21">
        <f>'[1]main port inventory'!AE71</f>
        <v>0</v>
      </c>
      <c r="AG66" s="11">
        <f>'[1]main port inventory'!AF71</f>
        <v>36</v>
      </c>
      <c r="AH66" s="85">
        <f>'[1]main port inventory'!AG71</f>
        <v>47</v>
      </c>
      <c r="AI66" s="21">
        <f>'[1]main port inventory'!AH71</f>
        <v>0</v>
      </c>
      <c r="AJ66" s="21">
        <f>'[1]main port inventory'!AI71</f>
        <v>7.5</v>
      </c>
      <c r="AK66" s="21">
        <f>'[1]main port inventory'!AJ71</f>
        <v>0</v>
      </c>
      <c r="AL66" s="79">
        <f>'[1]main port inventory'!AK71</f>
        <v>0</v>
      </c>
      <c r="AM66" s="21">
        <f>'[1]main port inventory'!AL71</f>
        <v>0</v>
      </c>
      <c r="AN66" s="11">
        <f>'[1]main port inventory'!AM71</f>
        <v>20</v>
      </c>
      <c r="AO66" s="11">
        <f>'[1]main port inventory'!AN71</f>
        <v>365</v>
      </c>
      <c r="AP66" s="85">
        <f>'[1]main port inventory'!AO71</f>
        <v>41</v>
      </c>
      <c r="AQ66" s="11">
        <f>'[1]main port inventory'!AP71</f>
        <v>0</v>
      </c>
      <c r="AR66" s="82">
        <f>'[1]main port inventory'!AQ71</f>
        <v>258</v>
      </c>
      <c r="AS66" s="11">
        <f>'[1]main port inventory'!AR71</f>
        <v>110</v>
      </c>
      <c r="AT66" s="79">
        <f>'[1]main port inventory'!AS71</f>
        <v>11</v>
      </c>
      <c r="AU66" s="79">
        <f>'[1]main port inventory'!AT71</f>
        <v>1.5</v>
      </c>
      <c r="AV66" s="21">
        <f>'[1]main port inventory'!AU71</f>
        <v>0</v>
      </c>
      <c r="AW66" s="11">
        <f>'[1]main port inventory'!AV71</f>
        <v>38</v>
      </c>
      <c r="AX66" s="21">
        <f>'[1]main port inventory'!AW71</f>
        <v>0</v>
      </c>
      <c r="AY66" s="79">
        <f>'[1]main port inventory'!AX71</f>
        <v>380.4</v>
      </c>
      <c r="AZ66" s="76">
        <f t="shared" si="3"/>
        <v>12394.23</v>
      </c>
      <c r="BA66" s="76">
        <f t="shared" si="4"/>
        <v>860</v>
      </c>
      <c r="BB66" s="76">
        <f t="shared" si="5"/>
        <v>4224</v>
      </c>
      <c r="BC66" s="76">
        <f t="shared" si="6"/>
        <v>3516.9</v>
      </c>
      <c r="BD66" s="76">
        <f t="shared" si="7"/>
        <v>2798.33</v>
      </c>
      <c r="BE66" s="76">
        <f t="shared" si="8"/>
        <v>995</v>
      </c>
      <c r="BF66" s="21">
        <f>'[1]IO InvShip'!$L65</f>
        <v>6918.97</v>
      </c>
      <c r="BG66" s="21">
        <f>'[1]IO InvShip'!$O65</f>
        <v>3278.24</v>
      </c>
      <c r="BH66" s="107">
        <f t="shared" si="9"/>
        <v>0.16295243835236237</v>
      </c>
      <c r="BI66" s="107">
        <f t="shared" si="10"/>
        <v>3.6530708240850786E-2</v>
      </c>
      <c r="BJ66" s="107">
        <f t="shared" si="11"/>
        <v>6.291960049151904E-2</v>
      </c>
      <c r="BK66" s="107">
        <f t="shared" si="12"/>
        <v>0.73759725291526779</v>
      </c>
      <c r="BL66" s="21">
        <f t="shared" si="13"/>
        <v>9141.9499999999989</v>
      </c>
      <c r="BM66" s="253">
        <f>VLOOKUP(B66,'removals&amp;BFF'!A:C,3,FALSE)</f>
        <v>80.09</v>
      </c>
      <c r="BN66" s="21">
        <f t="shared" si="14"/>
        <v>15475.377700087402</v>
      </c>
      <c r="BO66" s="21">
        <f>VLOOKUP(B66,removals!B:AR,43,FALSE)</f>
        <v>283.37</v>
      </c>
      <c r="BP66" s="253">
        <f t="shared" si="15"/>
        <v>43.73868087659244</v>
      </c>
      <c r="BQ66" s="21"/>
      <c r="BR66" s="20">
        <f t="shared" si="43"/>
        <v>44197</v>
      </c>
      <c r="BS66" s="55">
        <v>53</v>
      </c>
      <c r="BT66" s="64" t="e">
        <f t="shared" si="103"/>
        <v>#N/A</v>
      </c>
      <c r="BU66" s="64" t="e">
        <f t="shared" si="103"/>
        <v>#N/A</v>
      </c>
      <c r="BV66" s="64" t="e">
        <f t="shared" si="103"/>
        <v>#N/A</v>
      </c>
      <c r="BW66" s="64" t="e">
        <f t="shared" si="103"/>
        <v>#N/A</v>
      </c>
      <c r="BX66" s="64" t="e">
        <f t="shared" si="103"/>
        <v>#N/A</v>
      </c>
      <c r="BY66" s="64" t="e">
        <f t="shared" si="103"/>
        <v>#N/A</v>
      </c>
      <c r="CA66" s="186">
        <f t="shared" si="23"/>
        <v>53</v>
      </c>
      <c r="CB66" s="187" t="e">
        <f>BT66/removals!BE65</f>
        <v>#N/A</v>
      </c>
      <c r="CC66" s="187" t="e">
        <f>BU66/removals!BF65</f>
        <v>#N/A</v>
      </c>
      <c r="CD66" s="187" t="e">
        <f>BV66/removals!BG65</f>
        <v>#N/A</v>
      </c>
      <c r="CE66" s="187" t="e">
        <f>BW66/removals!BH65</f>
        <v>#N/A</v>
      </c>
      <c r="CF66" s="187" t="e">
        <f>BX66/removals!BI65</f>
        <v>#N/A</v>
      </c>
      <c r="CG66" s="187" t="e">
        <f>BY66/removals!BJ65</f>
        <v>#N/A</v>
      </c>
      <c r="CI66" s="55">
        <v>53</v>
      </c>
      <c r="CJ66" s="64" t="e">
        <f t="shared" si="106"/>
        <v>#N/A</v>
      </c>
      <c r="CK66" s="64" t="e">
        <f t="shared" si="106"/>
        <v>#N/A</v>
      </c>
      <c r="CL66" s="64" t="e">
        <f t="shared" si="70"/>
        <v>#N/A</v>
      </c>
      <c r="CM66" s="64" t="e">
        <f t="shared" si="49"/>
        <v>#N/A</v>
      </c>
      <c r="CN66" s="64" t="e">
        <f t="shared" si="49"/>
        <v>#N/A</v>
      </c>
      <c r="CO66" s="64" t="e">
        <f t="shared" si="49"/>
        <v>#N/A</v>
      </c>
      <c r="CP66" s="55">
        <v>53</v>
      </c>
      <c r="CQ66" s="64" t="e">
        <f t="shared" si="107"/>
        <v>#N/A</v>
      </c>
      <c r="CR66" s="64" t="e">
        <f t="shared" si="107"/>
        <v>#N/A</v>
      </c>
      <c r="CS66" s="64" t="e">
        <f t="shared" si="71"/>
        <v>#N/A</v>
      </c>
      <c r="CT66" s="64" t="e">
        <f t="shared" si="51"/>
        <v>#N/A</v>
      </c>
      <c r="CU66" s="64" t="e">
        <f t="shared" si="51"/>
        <v>#N/A</v>
      </c>
      <c r="CV66" s="64" t="e">
        <f t="shared" si="51"/>
        <v>#N/A</v>
      </c>
      <c r="CW66" s="55">
        <v>53</v>
      </c>
      <c r="CX66" s="64" t="e">
        <f t="shared" si="108"/>
        <v>#N/A</v>
      </c>
      <c r="CY66" s="64" t="e">
        <f t="shared" si="108"/>
        <v>#N/A</v>
      </c>
      <c r="CZ66" s="64" t="e">
        <f t="shared" si="72"/>
        <v>#N/A</v>
      </c>
      <c r="DA66" s="64" t="e">
        <f t="shared" si="53"/>
        <v>#N/A</v>
      </c>
      <c r="DB66" s="64" t="e">
        <f t="shared" si="53"/>
        <v>#N/A</v>
      </c>
      <c r="DC66" s="64" t="e">
        <f t="shared" si="53"/>
        <v>#N/A</v>
      </c>
      <c r="DD66" s="55">
        <v>53</v>
      </c>
      <c r="DE66" s="64" t="e">
        <f t="shared" si="109"/>
        <v>#N/A</v>
      </c>
      <c r="DF66" s="64" t="e">
        <f t="shared" si="109"/>
        <v>#N/A</v>
      </c>
      <c r="DG66" s="64" t="e">
        <f t="shared" si="73"/>
        <v>#N/A</v>
      </c>
      <c r="DH66" s="64" t="e">
        <f t="shared" si="55"/>
        <v>#N/A</v>
      </c>
      <c r="DI66" s="64" t="e">
        <f t="shared" si="55"/>
        <v>#N/A</v>
      </c>
      <c r="DJ66" s="64" t="e">
        <f t="shared" si="55"/>
        <v>#N/A</v>
      </c>
      <c r="DK66" s="55">
        <v>53</v>
      </c>
      <c r="DL66" s="64" t="e">
        <f t="shared" si="110"/>
        <v>#N/A</v>
      </c>
      <c r="DM66" s="64" t="e">
        <f t="shared" si="110"/>
        <v>#N/A</v>
      </c>
      <c r="DN66" s="64" t="e">
        <f t="shared" si="74"/>
        <v>#N/A</v>
      </c>
      <c r="DO66" s="64" t="e">
        <f t="shared" si="57"/>
        <v>#N/A</v>
      </c>
      <c r="DP66" s="64" t="e">
        <f t="shared" si="57"/>
        <v>#N/A</v>
      </c>
      <c r="DQ66" s="64" t="e">
        <f t="shared" si="57"/>
        <v>#N/A</v>
      </c>
      <c r="DR66" s="55">
        <v>53</v>
      </c>
      <c r="DS66" s="64" t="e">
        <f t="shared" si="111"/>
        <v>#N/A</v>
      </c>
      <c r="DT66" s="64" t="e">
        <f t="shared" si="111"/>
        <v>#N/A</v>
      </c>
      <c r="DU66" s="64" t="e">
        <f t="shared" si="75"/>
        <v>#N/A</v>
      </c>
      <c r="DV66" s="64" t="e">
        <f t="shared" si="112"/>
        <v>#N/A</v>
      </c>
      <c r="DW66" s="64" t="e">
        <f t="shared" si="112"/>
        <v>#N/A</v>
      </c>
      <c r="DX66" s="64" t="e">
        <f t="shared" si="112"/>
        <v>#N/A</v>
      </c>
      <c r="DZ66" s="55">
        <v>53</v>
      </c>
      <c r="EA66" s="108" t="e">
        <f t="shared" si="113"/>
        <v>#N/A</v>
      </c>
      <c r="EB66" s="108" t="e">
        <f t="shared" si="113"/>
        <v>#N/A</v>
      </c>
      <c r="EC66" s="108" t="e">
        <f t="shared" si="76"/>
        <v>#N/A</v>
      </c>
      <c r="ED66" s="108" t="e">
        <f t="shared" si="114"/>
        <v>#N/A</v>
      </c>
      <c r="EE66" s="108" t="e">
        <f t="shared" si="114"/>
        <v>#N/A</v>
      </c>
      <c r="EG66" s="55">
        <v>53</v>
      </c>
      <c r="EH66" s="108" t="e">
        <f t="shared" si="115"/>
        <v>#N/A</v>
      </c>
      <c r="EI66" s="108" t="e">
        <f t="shared" si="115"/>
        <v>#N/A</v>
      </c>
      <c r="EJ66" s="108" t="e">
        <f t="shared" si="77"/>
        <v>#N/A</v>
      </c>
      <c r="EK66" s="108" t="e">
        <f t="shared" si="116"/>
        <v>#N/A</v>
      </c>
      <c r="EL66" s="108" t="e">
        <f t="shared" si="116"/>
        <v>#N/A</v>
      </c>
      <c r="EN66" s="55">
        <v>53</v>
      </c>
      <c r="EO66" s="108" t="e">
        <f t="shared" si="117"/>
        <v>#N/A</v>
      </c>
      <c r="EP66" s="108" t="e">
        <f t="shared" si="117"/>
        <v>#N/A</v>
      </c>
      <c r="EQ66" s="108" t="e">
        <f t="shared" si="78"/>
        <v>#N/A</v>
      </c>
      <c r="ER66" s="108" t="e">
        <f t="shared" si="118"/>
        <v>#N/A</v>
      </c>
      <c r="ES66" s="108" t="e">
        <f t="shared" si="118"/>
        <v>#N/A</v>
      </c>
      <c r="EV66" s="55">
        <v>53</v>
      </c>
      <c r="EW66" s="108" t="e">
        <f t="shared" si="104"/>
        <v>#N/A</v>
      </c>
      <c r="EX66" s="108" t="e">
        <f t="shared" si="104"/>
        <v>#N/A</v>
      </c>
      <c r="EY66" s="108" t="e">
        <f t="shared" si="104"/>
        <v>#N/A</v>
      </c>
      <c r="EZ66" s="108" t="e">
        <f t="shared" si="104"/>
        <v>#N/A</v>
      </c>
      <c r="FA66" s="108" t="e">
        <f t="shared" si="104"/>
        <v>#N/A</v>
      </c>
      <c r="FD66" s="55">
        <v>53</v>
      </c>
      <c r="FE66" s="65" t="e">
        <f t="shared" si="119"/>
        <v>#N/A</v>
      </c>
      <c r="FF66" s="65" t="e">
        <f t="shared" si="119"/>
        <v>#N/A</v>
      </c>
      <c r="FG66" s="65" t="e">
        <f t="shared" si="79"/>
        <v>#N/A</v>
      </c>
      <c r="FH66" s="65" t="e">
        <f t="shared" si="120"/>
        <v>#N/A</v>
      </c>
      <c r="FI66" s="65" t="e">
        <f t="shared" si="120"/>
        <v>#N/A</v>
      </c>
      <c r="FJ66" s="65" t="e">
        <f t="shared" si="120"/>
        <v>#N/A</v>
      </c>
      <c r="FL66" s="55">
        <v>53</v>
      </c>
      <c r="FM66" s="65" t="e">
        <f t="shared" si="102"/>
        <v>#N/A</v>
      </c>
      <c r="FN66" s="65" t="e">
        <f t="shared" si="58"/>
        <v>#N/A</v>
      </c>
      <c r="FO66" s="65" t="e">
        <f t="shared" si="80"/>
        <v>#N/A</v>
      </c>
      <c r="FP66" s="65" t="e">
        <f t="shared" si="59"/>
        <v>#N/A</v>
      </c>
      <c r="FQ66" s="65" t="e">
        <f t="shared" si="46"/>
        <v>#N/A</v>
      </c>
      <c r="FR66" s="65" t="e">
        <f t="shared" si="46"/>
        <v>#N/A</v>
      </c>
      <c r="FT66" s="55">
        <v>53</v>
      </c>
      <c r="FU66" s="57" t="e">
        <f t="shared" si="39"/>
        <v>#N/A</v>
      </c>
      <c r="FV66" s="57" t="e">
        <f t="shared" si="121"/>
        <v>#N/A</v>
      </c>
      <c r="FW66" s="57" t="e">
        <f t="shared" si="121"/>
        <v>#N/A</v>
      </c>
      <c r="FX66" s="57" t="e">
        <f t="shared" si="121"/>
        <v>#N/A</v>
      </c>
      <c r="FY66" s="57" t="e">
        <f t="shared" si="121"/>
        <v>#N/A</v>
      </c>
      <c r="FZ66" s="57" t="e">
        <f t="shared" si="121"/>
        <v>#N/A</v>
      </c>
      <c r="GB66" s="55">
        <v>53</v>
      </c>
      <c r="GC66" s="57" t="e">
        <f t="shared" si="41"/>
        <v>#N/A</v>
      </c>
      <c r="GD66" s="57" t="e">
        <f t="shared" si="122"/>
        <v>#N/A</v>
      </c>
      <c r="GE66" s="57" t="e">
        <f t="shared" si="122"/>
        <v>#N/A</v>
      </c>
      <c r="GF66" s="57" t="e">
        <f t="shared" si="122"/>
        <v>#N/A</v>
      </c>
      <c r="GG66" s="57" t="e">
        <f t="shared" si="122"/>
        <v>#N/A</v>
      </c>
      <c r="GH66" s="57" t="e">
        <f t="shared" si="122"/>
        <v>#N/A</v>
      </c>
      <c r="GJ66" s="55">
        <v>53</v>
      </c>
      <c r="GK66" s="57" t="e">
        <f t="shared" si="42"/>
        <v>#N/A</v>
      </c>
      <c r="GL66" s="57" t="e">
        <f t="shared" si="123"/>
        <v>#N/A</v>
      </c>
      <c r="GM66" s="57" t="e">
        <f t="shared" si="123"/>
        <v>#N/A</v>
      </c>
      <c r="GN66" s="57" t="e">
        <f t="shared" si="123"/>
        <v>#N/A</v>
      </c>
      <c r="GO66" s="57" t="e">
        <f t="shared" si="123"/>
        <v>#N/A</v>
      </c>
      <c r="GP66" s="57" t="e">
        <f t="shared" si="123"/>
        <v>#N/A</v>
      </c>
    </row>
    <row r="67" spans="1:198">
      <c r="A67" s="56" t="str">
        <f t="shared" si="2"/>
        <v>20207</v>
      </c>
      <c r="B67" s="20">
        <f>'[1]main port inventory'!A72</f>
        <v>43875</v>
      </c>
      <c r="C67" s="21">
        <f>'[1]main port inventory'!B72</f>
        <v>12468.96</v>
      </c>
      <c r="D67" s="21">
        <f>'[1]main port inventory'!C73</f>
        <v>2044.07</v>
      </c>
      <c r="E67" s="21">
        <f>'[1]main port inventory'!D72</f>
        <v>462.5</v>
      </c>
      <c r="F67" s="21">
        <f>'[1]main port inventory'!E72</f>
        <v>803.4</v>
      </c>
      <c r="G67" s="79">
        <f>'[1]main port inventory'!F72</f>
        <v>1320</v>
      </c>
      <c r="H67" s="79">
        <f>'[1]main port inventory'!G72</f>
        <v>1273</v>
      </c>
      <c r="I67" s="82">
        <f>'[1]main port inventory'!H72</f>
        <v>1557</v>
      </c>
      <c r="J67" s="82">
        <f>'[1]main port inventory'!I72</f>
        <v>1575</v>
      </c>
      <c r="K67" s="11">
        <f>'[1]main port inventory'!J72</f>
        <v>745</v>
      </c>
      <c r="L67" s="82">
        <f>'[1]main port inventory'!K72</f>
        <v>740</v>
      </c>
      <c r="M67" s="79">
        <f>'[1]main port inventory'!L72</f>
        <v>475</v>
      </c>
      <c r="N67" s="21">
        <f>'[1]main port inventory'!M72</f>
        <v>378</v>
      </c>
      <c r="O67" s="11">
        <f>'[1]main port inventory'!N72</f>
        <v>222.62</v>
      </c>
      <c r="P67" s="85">
        <f>'[1]main port inventory'!O72</f>
        <v>488</v>
      </c>
      <c r="Q67" s="79">
        <f>'[1]main port inventory'!P72</f>
        <v>127</v>
      </c>
      <c r="R67" s="11">
        <f>'[1]main port inventory'!Q72</f>
        <v>540</v>
      </c>
      <c r="S67" s="85">
        <f>'[1]main port inventory'!R72</f>
        <v>273</v>
      </c>
      <c r="T67" s="11">
        <f>'[1]main port inventory'!S72</f>
        <v>198.5</v>
      </c>
      <c r="U67" s="11">
        <f>'[1]main port inventory'!T72</f>
        <v>0</v>
      </c>
      <c r="V67" s="11">
        <f>'[1]main port inventory'!U72</f>
        <v>95</v>
      </c>
      <c r="W67" s="21">
        <f>'[1]main port inventory'!V72</f>
        <v>312.10000000000002</v>
      </c>
      <c r="X67" s="11">
        <f>'[1]main port inventory'!W72</f>
        <v>0</v>
      </c>
      <c r="Y67" s="11">
        <f>'[1]main port inventory'!X72</f>
        <v>8.44</v>
      </c>
      <c r="Z67" s="11">
        <f>'[1]main port inventory'!Y72</f>
        <v>392</v>
      </c>
      <c r="AA67" s="21">
        <f>'[1]main port inventory'!Z72</f>
        <v>44</v>
      </c>
      <c r="AB67" s="21">
        <f>'[1]main port inventory'!AA72</f>
        <v>312</v>
      </c>
      <c r="AC67" s="11">
        <f>'[1]main port inventory'!AB72</f>
        <v>59</v>
      </c>
      <c r="AD67" s="82">
        <f>'[1]main port inventory'!AC72</f>
        <v>0</v>
      </c>
      <c r="AE67" s="21">
        <f>'[1]main port inventory'!AD72</f>
        <v>7.5</v>
      </c>
      <c r="AF67" s="21">
        <f>'[1]main port inventory'!AE72</f>
        <v>0</v>
      </c>
      <c r="AG67" s="11">
        <f>'[1]main port inventory'!AF72</f>
        <v>38</v>
      </c>
      <c r="AH67" s="85">
        <f>'[1]main port inventory'!AG72</f>
        <v>50</v>
      </c>
      <c r="AI67" s="21">
        <f>'[1]main port inventory'!AH72</f>
        <v>0</v>
      </c>
      <c r="AJ67" s="21">
        <f>'[1]main port inventory'!AI72</f>
        <v>3.7</v>
      </c>
      <c r="AK67" s="21">
        <f>'[1]main port inventory'!AJ72</f>
        <v>0</v>
      </c>
      <c r="AL67" s="79">
        <f>'[1]main port inventory'!AK72</f>
        <v>0</v>
      </c>
      <c r="AM67" s="21">
        <f>'[1]main port inventory'!AL72</f>
        <v>0</v>
      </c>
      <c r="AN67" s="11">
        <f>'[1]main port inventory'!AM72</f>
        <v>20</v>
      </c>
      <c r="AO67" s="11">
        <f>'[1]main port inventory'!AN72</f>
        <v>378</v>
      </c>
      <c r="AP67" s="85">
        <f>'[1]main port inventory'!AO72</f>
        <v>43</v>
      </c>
      <c r="AQ67" s="11">
        <f>'[1]main port inventory'!AP72</f>
        <v>0</v>
      </c>
      <c r="AR67" s="82">
        <f>'[1]main port inventory'!AQ72</f>
        <v>260</v>
      </c>
      <c r="AS67" s="11">
        <f>'[1]main port inventory'!AR72</f>
        <v>105</v>
      </c>
      <c r="AT67" s="79">
        <f>'[1]main port inventory'!AS72</f>
        <v>12.6</v>
      </c>
      <c r="AU67" s="79">
        <f>'[1]main port inventory'!AT72</f>
        <v>1.5</v>
      </c>
      <c r="AV67" s="21">
        <f>'[1]main port inventory'!AU72</f>
        <v>0</v>
      </c>
      <c r="AW67" s="11">
        <f>'[1]main port inventory'!AV72</f>
        <v>38</v>
      </c>
      <c r="AX67" s="21">
        <f>'[1]main port inventory'!AW72</f>
        <v>0</v>
      </c>
      <c r="AY67" s="79">
        <f>'[1]main port inventory'!AX72</f>
        <v>377</v>
      </c>
      <c r="AZ67" s="76">
        <f t="shared" si="3"/>
        <v>12468.96</v>
      </c>
      <c r="BA67" s="76">
        <f t="shared" si="4"/>
        <v>854</v>
      </c>
      <c r="BB67" s="76">
        <f t="shared" si="5"/>
        <v>4132</v>
      </c>
      <c r="BC67" s="76">
        <f t="shared" si="6"/>
        <v>3586.1</v>
      </c>
      <c r="BD67" s="76">
        <f t="shared" si="7"/>
        <v>2839.56</v>
      </c>
      <c r="BE67" s="76">
        <f t="shared" si="8"/>
        <v>1057.3</v>
      </c>
      <c r="BF67" s="21">
        <f>'[1]IO InvShip'!$L66</f>
        <v>7032.3</v>
      </c>
      <c r="BG67" s="21">
        <f>'[1]IO InvShip'!$O66</f>
        <v>3218.11</v>
      </c>
      <c r="BH67" s="107">
        <f t="shared" si="9"/>
        <v>0.1639326776250786</v>
      </c>
      <c r="BI67" s="107">
        <f t="shared" si="10"/>
        <v>3.7092107120401382E-2</v>
      </c>
      <c r="BJ67" s="107">
        <f t="shared" si="11"/>
        <v>6.4431997536282093E-2</v>
      </c>
      <c r="BK67" s="107">
        <f t="shared" si="12"/>
        <v>0.73454321771823794</v>
      </c>
      <c r="BL67" s="21">
        <f t="shared" si="13"/>
        <v>9158.99</v>
      </c>
      <c r="BM67" s="253">
        <f>VLOOKUP(B67,'removals&amp;BFF'!A:C,3,FALSE)</f>
        <v>80.98</v>
      </c>
      <c r="BN67" s="21">
        <f t="shared" si="14"/>
        <v>15397.57964929612</v>
      </c>
      <c r="BO67" s="21">
        <f>VLOOKUP(B67,removals!B:AR,43,FALSE)</f>
        <v>275.90000000000003</v>
      </c>
      <c r="BP67" s="253">
        <f t="shared" si="15"/>
        <v>45.193765857194627</v>
      </c>
      <c r="BQ67" s="21"/>
    </row>
    <row r="68" spans="1:198">
      <c r="A68" s="56" t="str">
        <f t="shared" si="2"/>
        <v>20206</v>
      </c>
      <c r="B68" s="20">
        <f>'[1]main port inventory'!A73</f>
        <v>43868</v>
      </c>
      <c r="C68" s="21">
        <f>'[1]main port inventory'!B73</f>
        <v>12557</v>
      </c>
      <c r="D68" s="21">
        <f>'[1]main port inventory'!C74</f>
        <v>1982.67</v>
      </c>
      <c r="E68" s="21">
        <f>'[1]main port inventory'!D73</f>
        <v>453.49</v>
      </c>
      <c r="F68" s="21">
        <f>'[1]main port inventory'!E73</f>
        <v>827.2</v>
      </c>
      <c r="G68" s="79">
        <f>'[1]main port inventory'!F73</f>
        <v>1340</v>
      </c>
      <c r="H68" s="79">
        <f>'[1]main port inventory'!G73</f>
        <v>1235</v>
      </c>
      <c r="I68" s="82">
        <f>'[1]main port inventory'!H73</f>
        <v>1590</v>
      </c>
      <c r="J68" s="82">
        <f>'[1]main port inventory'!I73</f>
        <v>1601.06</v>
      </c>
      <c r="K68" s="11">
        <f>'[1]main port inventory'!J73</f>
        <v>750</v>
      </c>
      <c r="L68" s="82">
        <f>'[1]main port inventory'!K73</f>
        <v>761</v>
      </c>
      <c r="M68" s="79">
        <f>'[1]main port inventory'!L73</f>
        <v>520</v>
      </c>
      <c r="N68" s="21">
        <f>'[1]main port inventory'!M73</f>
        <v>396</v>
      </c>
      <c r="O68" s="11">
        <f>'[1]main port inventory'!N73</f>
        <v>218.7</v>
      </c>
      <c r="P68" s="85">
        <f>'[1]main port inventory'!O73</f>
        <v>490</v>
      </c>
      <c r="Q68" s="79">
        <f>'[1]main port inventory'!P73</f>
        <v>130</v>
      </c>
      <c r="R68" s="11">
        <f>'[1]main port inventory'!Q73</f>
        <v>553</v>
      </c>
      <c r="S68" s="85">
        <f>'[1]main port inventory'!R73</f>
        <v>276</v>
      </c>
      <c r="T68" s="11">
        <f>'[1]main port inventory'!S73</f>
        <v>199</v>
      </c>
      <c r="U68" s="11">
        <f>'[1]main port inventory'!T73</f>
        <v>0</v>
      </c>
      <c r="V68" s="11">
        <f>'[1]main port inventory'!U73</f>
        <v>92</v>
      </c>
      <c r="W68" s="21">
        <f>'[1]main port inventory'!V73</f>
        <v>330.7</v>
      </c>
      <c r="X68" s="11">
        <f>'[1]main port inventory'!W73</f>
        <v>0</v>
      </c>
      <c r="Y68" s="11">
        <f>'[1]main port inventory'!X73</f>
        <v>6.1</v>
      </c>
      <c r="Z68" s="11">
        <f>'[1]main port inventory'!Y73</f>
        <v>362</v>
      </c>
      <c r="AA68" s="21">
        <f>'[1]main port inventory'!Z73</f>
        <v>48</v>
      </c>
      <c r="AB68" s="21">
        <f>'[1]main port inventory'!AA73</f>
        <v>287</v>
      </c>
      <c r="AC68" s="11">
        <f>'[1]main port inventory'!AB73</f>
        <v>60</v>
      </c>
      <c r="AD68" s="82">
        <f>'[1]main port inventory'!AC73</f>
        <v>0</v>
      </c>
      <c r="AE68" s="21">
        <f>'[1]main port inventory'!AD73</f>
        <v>2</v>
      </c>
      <c r="AF68" s="21">
        <f>'[1]main port inventory'!AE73</f>
        <v>0</v>
      </c>
      <c r="AG68" s="11">
        <f>'[1]main port inventory'!AF73</f>
        <v>40</v>
      </c>
      <c r="AH68" s="85">
        <f>'[1]main port inventory'!AG73</f>
        <v>50</v>
      </c>
      <c r="AI68" s="21">
        <f>'[1]main port inventory'!AH73</f>
        <v>0</v>
      </c>
      <c r="AJ68" s="21">
        <f>'[1]main port inventory'!AI73</f>
        <v>3.4</v>
      </c>
      <c r="AK68" s="21">
        <f>'[1]main port inventory'!AJ73</f>
        <v>0</v>
      </c>
      <c r="AL68" s="79">
        <f>'[1]main port inventory'!AK73</f>
        <v>0</v>
      </c>
      <c r="AM68" s="21">
        <f>'[1]main port inventory'!AL73</f>
        <v>0</v>
      </c>
      <c r="AN68" s="11">
        <f>'[1]main port inventory'!AM73</f>
        <v>19</v>
      </c>
      <c r="AO68" s="11">
        <f>'[1]main port inventory'!AN73</f>
        <v>370</v>
      </c>
      <c r="AP68" s="85">
        <f>'[1]main port inventory'!AO73</f>
        <v>32</v>
      </c>
      <c r="AQ68" s="11">
        <f>'[1]main port inventory'!AP73</f>
        <v>0</v>
      </c>
      <c r="AR68" s="82">
        <f>'[1]main port inventory'!AQ73</f>
        <v>300</v>
      </c>
      <c r="AS68" s="11">
        <f>'[1]main port inventory'!AR73</f>
        <v>92</v>
      </c>
      <c r="AT68" s="79">
        <f>'[1]main port inventory'!AS73</f>
        <v>15</v>
      </c>
      <c r="AU68" s="79">
        <f>'[1]main port inventory'!AT73</f>
        <v>1.5</v>
      </c>
      <c r="AV68" s="21">
        <f>'[1]main port inventory'!AU73</f>
        <v>0</v>
      </c>
      <c r="AW68" s="11">
        <f>'[1]main port inventory'!AV73</f>
        <v>36</v>
      </c>
      <c r="AX68" s="21">
        <f>'[1]main port inventory'!AW73</f>
        <v>0</v>
      </c>
      <c r="AY68" s="79">
        <f>'[1]main port inventory'!AX73</f>
        <v>351</v>
      </c>
      <c r="AZ68" s="76">
        <f t="shared" si="3"/>
        <v>12557</v>
      </c>
      <c r="BA68" s="76">
        <f t="shared" si="4"/>
        <v>848</v>
      </c>
      <c r="BB68" s="76">
        <f t="shared" si="5"/>
        <v>4252.0599999999995</v>
      </c>
      <c r="BC68" s="76">
        <f t="shared" si="6"/>
        <v>3592.5</v>
      </c>
      <c r="BD68" s="76">
        <f t="shared" si="7"/>
        <v>2797.8</v>
      </c>
      <c r="BE68" s="76">
        <f t="shared" si="8"/>
        <v>1067.1000000000001</v>
      </c>
      <c r="BF68" s="21">
        <f>'[1]IO InvShip'!$L67</f>
        <v>6985.36</v>
      </c>
      <c r="BG68" s="21">
        <f>'[1]IO InvShip'!$O67</f>
        <v>3441.84</v>
      </c>
      <c r="BH68" s="107">
        <f t="shared" si="9"/>
        <v>0.15789360516046827</v>
      </c>
      <c r="BI68" s="107">
        <f t="shared" si="10"/>
        <v>3.6114517798837301E-2</v>
      </c>
      <c r="BJ68" s="107">
        <f t="shared" si="11"/>
        <v>6.587560723102652E-2</v>
      </c>
      <c r="BK68" s="107">
        <f t="shared" si="12"/>
        <v>0.74011626980966794</v>
      </c>
      <c r="BL68" s="21">
        <f t="shared" si="13"/>
        <v>9293.64</v>
      </c>
      <c r="BM68" s="253">
        <f>VLOOKUP(B68,'removals&amp;BFF'!A:C,3,FALSE)</f>
        <v>84.26</v>
      </c>
      <c r="BN68" s="21">
        <f t="shared" si="14"/>
        <v>14902.682174222644</v>
      </c>
      <c r="BO68" s="21">
        <f>VLOOKUP(B68,removals!B:AR,43,FALSE)</f>
        <v>264.21000000000009</v>
      </c>
      <c r="BP68" s="253">
        <f t="shared" si="15"/>
        <v>47.526588698383847</v>
      </c>
      <c r="BQ68" s="21"/>
    </row>
    <row r="69" spans="1:198">
      <c r="A69" s="56" t="str">
        <f t="shared" ref="A69:A132" si="124">YEAR(B69)&amp;WEEKNUM(B69)</f>
        <v>20204</v>
      </c>
      <c r="B69" s="20">
        <f>'[1]main port inventory'!A74</f>
        <v>43854</v>
      </c>
      <c r="C69" s="21">
        <f>'[1]main port inventory'!B74</f>
        <v>12352.59</v>
      </c>
      <c r="D69" s="21">
        <f>'[1]main port inventory'!C75</f>
        <v>1965.23</v>
      </c>
      <c r="E69" s="21">
        <f>'[1]main port inventory'!D74</f>
        <v>439.65</v>
      </c>
      <c r="F69" s="21">
        <f>'[1]main port inventory'!E74</f>
        <v>816.93</v>
      </c>
      <c r="G69" s="79">
        <f>'[1]main port inventory'!F74</f>
        <v>1370</v>
      </c>
      <c r="H69" s="79">
        <f>'[1]main port inventory'!G74</f>
        <v>1221</v>
      </c>
      <c r="I69" s="82">
        <f>'[1]main port inventory'!H74</f>
        <v>1500</v>
      </c>
      <c r="J69" s="82">
        <f>'[1]main port inventory'!I74</f>
        <v>1420.33</v>
      </c>
      <c r="K69" s="11">
        <f>'[1]main port inventory'!J74</f>
        <v>783</v>
      </c>
      <c r="L69" s="82">
        <f>'[1]main port inventory'!K74</f>
        <v>753</v>
      </c>
      <c r="M69" s="79">
        <f>'[1]main port inventory'!L74</f>
        <v>489</v>
      </c>
      <c r="N69" s="21">
        <f>'[1]main port inventory'!M74</f>
        <v>425</v>
      </c>
      <c r="O69" s="11">
        <f>'[1]main port inventory'!N74</f>
        <v>214.46</v>
      </c>
      <c r="P69" s="85">
        <f>'[1]main port inventory'!O74</f>
        <v>463</v>
      </c>
      <c r="Q69" s="79">
        <f>'[1]main port inventory'!P74</f>
        <v>144</v>
      </c>
      <c r="R69" s="11">
        <f>'[1]main port inventory'!Q74</f>
        <v>571</v>
      </c>
      <c r="S69" s="85">
        <f>'[1]main port inventory'!R74</f>
        <v>250</v>
      </c>
      <c r="T69" s="11">
        <f>'[1]main port inventory'!S74</f>
        <v>220</v>
      </c>
      <c r="U69" s="11">
        <f>'[1]main port inventory'!T74</f>
        <v>0</v>
      </c>
      <c r="V69" s="11">
        <f>'[1]main port inventory'!U74</f>
        <v>97</v>
      </c>
      <c r="W69" s="21">
        <f>'[1]main port inventory'!V74</f>
        <v>370</v>
      </c>
      <c r="X69" s="11">
        <f>'[1]main port inventory'!W74</f>
        <v>21.5</v>
      </c>
      <c r="Y69" s="11">
        <f>'[1]main port inventory'!X74</f>
        <v>3.3</v>
      </c>
      <c r="Z69" s="11">
        <f>'[1]main port inventory'!Y74</f>
        <v>405</v>
      </c>
      <c r="AA69" s="21">
        <f>'[1]main port inventory'!Z74</f>
        <v>28.9</v>
      </c>
      <c r="AB69" s="21">
        <f>'[1]main port inventory'!AA74</f>
        <v>259</v>
      </c>
      <c r="AC69" s="11">
        <f>'[1]main port inventory'!AB74</f>
        <v>60</v>
      </c>
      <c r="AD69" s="82">
        <f>'[1]main port inventory'!AC74</f>
        <v>0</v>
      </c>
      <c r="AE69" s="21">
        <f>'[1]main port inventory'!AD74</f>
        <v>3.6</v>
      </c>
      <c r="AF69" s="21">
        <f>'[1]main port inventory'!AE74</f>
        <v>0</v>
      </c>
      <c r="AG69" s="11">
        <f>'[1]main port inventory'!AF74</f>
        <v>32</v>
      </c>
      <c r="AH69" s="85">
        <f>'[1]main port inventory'!AG74</f>
        <v>54</v>
      </c>
      <c r="AI69" s="21">
        <f>'[1]main port inventory'!AH74</f>
        <v>0</v>
      </c>
      <c r="AJ69" s="21">
        <f>'[1]main port inventory'!AI74</f>
        <v>4</v>
      </c>
      <c r="AK69" s="21">
        <f>'[1]main port inventory'!AJ74</f>
        <v>0</v>
      </c>
      <c r="AL69" s="79">
        <f>'[1]main port inventory'!AK74</f>
        <v>0</v>
      </c>
      <c r="AM69" s="21">
        <f>'[1]main port inventory'!AL74</f>
        <v>0</v>
      </c>
      <c r="AN69" s="11">
        <f>'[1]main port inventory'!AM74</f>
        <v>21</v>
      </c>
      <c r="AO69" s="11">
        <f>'[1]main port inventory'!AN74</f>
        <v>380</v>
      </c>
      <c r="AP69" s="85">
        <f>'[1]main port inventory'!AO74</f>
        <v>36</v>
      </c>
      <c r="AQ69" s="11">
        <f>'[1]main port inventory'!AP74</f>
        <v>0</v>
      </c>
      <c r="AR69" s="82">
        <f>'[1]main port inventory'!AQ74</f>
        <v>313</v>
      </c>
      <c r="AS69" s="11">
        <f>'[1]main port inventory'!AR74</f>
        <v>88</v>
      </c>
      <c r="AT69" s="79">
        <f>'[1]main port inventory'!AS74</f>
        <v>9</v>
      </c>
      <c r="AU69" s="79">
        <f>'[1]main port inventory'!AT74</f>
        <v>1.5</v>
      </c>
      <c r="AV69" s="21">
        <f>'[1]main port inventory'!AU74</f>
        <v>0</v>
      </c>
      <c r="AW69" s="11">
        <f>'[1]main port inventory'!AV74</f>
        <v>36</v>
      </c>
      <c r="AX69" s="21">
        <f>'[1]main port inventory'!AW74</f>
        <v>0</v>
      </c>
      <c r="AY69" s="79">
        <f>'[1]main port inventory'!AX74</f>
        <v>306</v>
      </c>
      <c r="AZ69" s="76">
        <f t="shared" ref="AZ69:AZ132" si="125">C69</f>
        <v>12352.59</v>
      </c>
      <c r="BA69" s="76">
        <f t="shared" ref="BA69:BA132" si="126">SUM(P69,S69,AH69,AP69)</f>
        <v>803</v>
      </c>
      <c r="BB69" s="76">
        <f t="shared" ref="BB69:BB132" si="127">SUM(I69,J69,L69,AD69,AR69)</f>
        <v>3986.33</v>
      </c>
      <c r="BC69" s="76">
        <f t="shared" ref="BC69:BC132" si="128">SUM(G69,H69,M69,Q69,AL69,AT69,AU69,AY69)</f>
        <v>3540.5</v>
      </c>
      <c r="BD69" s="76">
        <f t="shared" ref="BD69:BD132" si="129">SUM(K69,O69,R69,T69,U69,V69,Y69,Z69,AC69,AG69,AN69,AQ69,AS69,AO69,AW69,X69)</f>
        <v>2932.26</v>
      </c>
      <c r="BE69" s="76">
        <f t="shared" ref="BE69:BE132" si="130">SUM(N69,W69,AA69,AB69,AE69,AF69,AI69,AJ69,AK69,AM69,AV69,AX69)</f>
        <v>1090.5</v>
      </c>
      <c r="BF69" s="21">
        <f>'[1]IO InvShip'!$L68</f>
        <v>6787.14</v>
      </c>
      <c r="BG69" s="21">
        <f>'[1]IO InvShip'!$O68</f>
        <v>3349.52</v>
      </c>
      <c r="BH69" s="107">
        <f t="shared" ref="BH69:BH132" si="131">D69/$C69</f>
        <v>0.15909457045040756</v>
      </c>
      <c r="BI69" s="107">
        <f t="shared" ref="BI69:BI132" si="132">E69/$C69</f>
        <v>3.5591726107642198E-2</v>
      </c>
      <c r="BJ69" s="107">
        <f t="shared" ref="BJ69:BJ132" si="133">F69/$C69</f>
        <v>6.6134308675346629E-2</v>
      </c>
      <c r="BK69" s="107">
        <f t="shared" ref="BK69:BK132" si="134">1-SUM(BH69:BJ69)</f>
        <v>0.73917939476660366</v>
      </c>
      <c r="BL69" s="21">
        <f t="shared" ref="BL69:BL132" si="135">C69-D69-E69-F69</f>
        <v>9130.7800000000007</v>
      </c>
      <c r="BM69" s="253">
        <f>VLOOKUP(B69,'removals&amp;BFF'!A:C,3,FALSE)</f>
        <v>86.65</v>
      </c>
      <c r="BN69" s="21">
        <f t="shared" ref="BN69:BN132" si="136">C69/BM69*100</f>
        <v>14255.729948066934</v>
      </c>
      <c r="BO69" s="21">
        <f>VLOOKUP(B69,removals!B:AR,43,FALSE)</f>
        <v>300.14999999999998</v>
      </c>
      <c r="BP69" s="253">
        <f t="shared" ref="BP69:BP132" si="137">C69/BO69</f>
        <v>41.15472263868066</v>
      </c>
      <c r="BQ69" s="21"/>
    </row>
    <row r="70" spans="1:198">
      <c r="A70" s="56" t="str">
        <f t="shared" si="124"/>
        <v>20203</v>
      </c>
      <c r="B70" s="20">
        <f>'[1]main port inventory'!A75</f>
        <v>43847</v>
      </c>
      <c r="C70" s="21">
        <f>'[1]main port inventory'!B75</f>
        <v>12373.93</v>
      </c>
      <c r="D70" s="21">
        <f>'[1]main port inventory'!C76</f>
        <v>1917.91</v>
      </c>
      <c r="E70" s="21">
        <f>'[1]main port inventory'!D75</f>
        <v>438.13</v>
      </c>
      <c r="F70" s="21">
        <f>'[1]main port inventory'!E75</f>
        <v>809.65</v>
      </c>
      <c r="G70" s="79">
        <f>'[1]main port inventory'!F75</f>
        <v>1400</v>
      </c>
      <c r="H70" s="79">
        <f>'[1]main port inventory'!G75</f>
        <v>1299</v>
      </c>
      <c r="I70" s="82">
        <f>'[1]main port inventory'!H75</f>
        <v>1470</v>
      </c>
      <c r="J70" s="82">
        <f>'[1]main port inventory'!I75</f>
        <v>1378.17</v>
      </c>
      <c r="K70" s="11">
        <f>'[1]main port inventory'!J75</f>
        <v>770</v>
      </c>
      <c r="L70" s="82">
        <f>'[1]main port inventory'!K75</f>
        <v>761</v>
      </c>
      <c r="M70" s="79">
        <f>'[1]main port inventory'!L75</f>
        <v>506</v>
      </c>
      <c r="N70" s="21">
        <f>'[1]main port inventory'!M75</f>
        <v>392</v>
      </c>
      <c r="O70" s="11">
        <f>'[1]main port inventory'!N75</f>
        <v>224.46</v>
      </c>
      <c r="P70" s="85">
        <f>'[1]main port inventory'!O75</f>
        <v>460</v>
      </c>
      <c r="Q70" s="79">
        <f>'[1]main port inventory'!P75</f>
        <v>152</v>
      </c>
      <c r="R70" s="11">
        <f>'[1]main port inventory'!Q75</f>
        <v>565</v>
      </c>
      <c r="S70" s="85">
        <f>'[1]main port inventory'!R75</f>
        <v>242</v>
      </c>
      <c r="T70" s="11">
        <f>'[1]main port inventory'!S75</f>
        <v>230</v>
      </c>
      <c r="U70" s="11">
        <f>'[1]main port inventory'!T75</f>
        <v>0</v>
      </c>
      <c r="V70" s="11">
        <f>'[1]main port inventory'!U75</f>
        <v>92</v>
      </c>
      <c r="W70" s="21">
        <f>'[1]main port inventory'!V75</f>
        <v>342.5</v>
      </c>
      <c r="X70" s="11">
        <f>'[1]main port inventory'!W75</f>
        <v>28</v>
      </c>
      <c r="Y70" s="11">
        <f>'[1]main port inventory'!X75</f>
        <v>5.6</v>
      </c>
      <c r="Z70" s="11">
        <f>'[1]main port inventory'!Y75</f>
        <v>433</v>
      </c>
      <c r="AA70" s="21">
        <f>'[1]main port inventory'!Z75</f>
        <v>35</v>
      </c>
      <c r="AB70" s="21">
        <f>'[1]main port inventory'!AA75</f>
        <v>271.7</v>
      </c>
      <c r="AC70" s="11">
        <f>'[1]main port inventory'!AB75</f>
        <v>58</v>
      </c>
      <c r="AD70" s="82">
        <f>'[1]main port inventory'!AC75</f>
        <v>0</v>
      </c>
      <c r="AE70" s="21">
        <f>'[1]main port inventory'!AD75</f>
        <v>7</v>
      </c>
      <c r="AF70" s="21">
        <f>'[1]main port inventory'!AE75</f>
        <v>0</v>
      </c>
      <c r="AG70" s="11">
        <f>'[1]main port inventory'!AF75</f>
        <v>35</v>
      </c>
      <c r="AH70" s="85">
        <f>'[1]main port inventory'!AG75</f>
        <v>50</v>
      </c>
      <c r="AI70" s="21">
        <f>'[1]main port inventory'!AH75</f>
        <v>0</v>
      </c>
      <c r="AJ70" s="21">
        <f>'[1]main port inventory'!AI75</f>
        <v>4</v>
      </c>
      <c r="AK70" s="21">
        <f>'[1]main port inventory'!AJ75</f>
        <v>0</v>
      </c>
      <c r="AL70" s="79">
        <f>'[1]main port inventory'!AK75</f>
        <v>0</v>
      </c>
      <c r="AM70" s="21">
        <f>'[1]main port inventory'!AL75</f>
        <v>0</v>
      </c>
      <c r="AN70" s="11">
        <f>'[1]main port inventory'!AM75</f>
        <v>22</v>
      </c>
      <c r="AO70" s="11">
        <f>'[1]main port inventory'!AN75</f>
        <v>385</v>
      </c>
      <c r="AP70" s="85">
        <f>'[1]main port inventory'!AO75</f>
        <v>40</v>
      </c>
      <c r="AQ70" s="11">
        <f>'[1]main port inventory'!AP75</f>
        <v>0</v>
      </c>
      <c r="AR70" s="82">
        <f>'[1]main port inventory'!AQ75</f>
        <v>293</v>
      </c>
      <c r="AS70" s="11">
        <f>'[1]main port inventory'!AR75</f>
        <v>86</v>
      </c>
      <c r="AT70" s="79">
        <f>'[1]main port inventory'!AS75</f>
        <v>9</v>
      </c>
      <c r="AU70" s="79">
        <f>'[1]main port inventory'!AT75</f>
        <v>1.5</v>
      </c>
      <c r="AV70" s="21">
        <f>'[1]main port inventory'!AU75</f>
        <v>0</v>
      </c>
      <c r="AW70" s="11">
        <f>'[1]main port inventory'!AV75</f>
        <v>37</v>
      </c>
      <c r="AX70" s="21">
        <f>'[1]main port inventory'!AW75</f>
        <v>0</v>
      </c>
      <c r="AY70" s="79">
        <f>'[1]main port inventory'!AX75</f>
        <v>289</v>
      </c>
      <c r="AZ70" s="76">
        <f t="shared" si="125"/>
        <v>12373.93</v>
      </c>
      <c r="BA70" s="76">
        <f t="shared" si="126"/>
        <v>792</v>
      </c>
      <c r="BB70" s="76">
        <f t="shared" si="127"/>
        <v>3902.17</v>
      </c>
      <c r="BC70" s="76">
        <f t="shared" si="128"/>
        <v>3656.5</v>
      </c>
      <c r="BD70" s="76">
        <f t="shared" si="129"/>
        <v>2971.06</v>
      </c>
      <c r="BE70" s="76">
        <f t="shared" si="130"/>
        <v>1052.2</v>
      </c>
      <c r="BF70" s="21">
        <f>'[1]IO InvShip'!$L69</f>
        <v>6824.03</v>
      </c>
      <c r="BG70" s="21">
        <f>'[1]IO InvShip'!$O69</f>
        <v>3341.37</v>
      </c>
      <c r="BH70" s="107">
        <f t="shared" si="131"/>
        <v>0.15499602793938547</v>
      </c>
      <c r="BI70" s="107">
        <f t="shared" si="132"/>
        <v>3.540750594192791E-2</v>
      </c>
      <c r="BJ70" s="107">
        <f t="shared" si="133"/>
        <v>6.5431920174107983E-2</v>
      </c>
      <c r="BK70" s="107">
        <f t="shared" si="134"/>
        <v>0.7441645459445787</v>
      </c>
      <c r="BL70" s="21">
        <f t="shared" si="135"/>
        <v>9208.2400000000016</v>
      </c>
      <c r="BM70" s="253">
        <f>VLOOKUP(B70,'removals&amp;BFF'!A:C,3,FALSE)</f>
        <v>85.55</v>
      </c>
      <c r="BN70" s="21">
        <f t="shared" si="136"/>
        <v>14463.97428404442</v>
      </c>
      <c r="BO70" s="21">
        <f>VLOOKUP(B70,removals!B:AR,43,FALSE)</f>
        <v>317.23</v>
      </c>
      <c r="BP70" s="253">
        <f t="shared" si="137"/>
        <v>39.006178482489041</v>
      </c>
      <c r="BQ70" s="21"/>
    </row>
    <row r="71" spans="1:198">
      <c r="A71" s="56" t="str">
        <f t="shared" si="124"/>
        <v>20202</v>
      </c>
      <c r="B71" s="20">
        <f>'[1]main port inventory'!A76</f>
        <v>43840</v>
      </c>
      <c r="C71" s="21">
        <f>'[1]main port inventory'!B76</f>
        <v>12337.86</v>
      </c>
      <c r="D71" s="21">
        <f>'[1]main port inventory'!C77</f>
        <v>1868.3</v>
      </c>
      <c r="E71" s="21">
        <f>'[1]main port inventory'!D76</f>
        <v>458.23</v>
      </c>
      <c r="F71" s="21">
        <f>'[1]main port inventory'!E76</f>
        <v>822.38</v>
      </c>
      <c r="G71" s="79">
        <f>'[1]main port inventory'!F76</f>
        <v>1410</v>
      </c>
      <c r="H71" s="79">
        <f>'[1]main port inventory'!G76</f>
        <v>1301</v>
      </c>
      <c r="I71" s="82">
        <f>'[1]main port inventory'!H76</f>
        <v>1509</v>
      </c>
      <c r="J71" s="82">
        <f>'[1]main port inventory'!I76</f>
        <v>1360</v>
      </c>
      <c r="K71" s="11">
        <f>'[1]main port inventory'!J76</f>
        <v>780</v>
      </c>
      <c r="L71" s="82">
        <f>'[1]main port inventory'!K76</f>
        <v>755</v>
      </c>
      <c r="M71" s="79">
        <f>'[1]main port inventory'!L76</f>
        <v>464</v>
      </c>
      <c r="N71" s="21">
        <f>'[1]main port inventory'!M76</f>
        <v>337</v>
      </c>
      <c r="O71" s="11">
        <f>'[1]main port inventory'!N76</f>
        <v>236.36</v>
      </c>
      <c r="P71" s="85">
        <f>'[1]main port inventory'!O76</f>
        <v>440</v>
      </c>
      <c r="Q71" s="79">
        <f>'[1]main port inventory'!P76</f>
        <v>150</v>
      </c>
      <c r="R71" s="11">
        <f>'[1]main port inventory'!Q76</f>
        <v>550</v>
      </c>
      <c r="S71" s="85">
        <f>'[1]main port inventory'!R76</f>
        <v>245</v>
      </c>
      <c r="T71" s="11">
        <f>'[1]main port inventory'!S76</f>
        <v>227</v>
      </c>
      <c r="U71" s="11">
        <f>'[1]main port inventory'!T76</f>
        <v>0</v>
      </c>
      <c r="V71" s="11">
        <f>'[1]main port inventory'!U76</f>
        <v>96</v>
      </c>
      <c r="W71" s="21">
        <f>'[1]main port inventory'!V76</f>
        <v>332</v>
      </c>
      <c r="X71" s="11">
        <f>'[1]main port inventory'!W76</f>
        <v>33</v>
      </c>
      <c r="Y71" s="11">
        <f>'[1]main port inventory'!X76</f>
        <v>9.3000000000000007</v>
      </c>
      <c r="Z71" s="11">
        <f>'[1]main port inventory'!Y76</f>
        <v>453</v>
      </c>
      <c r="AA71" s="21">
        <f>'[1]main port inventory'!Z76</f>
        <v>32.5</v>
      </c>
      <c r="AB71" s="21">
        <f>'[1]main port inventory'!AA76</f>
        <v>270</v>
      </c>
      <c r="AC71" s="11">
        <f>'[1]main port inventory'!AB76</f>
        <v>54</v>
      </c>
      <c r="AD71" s="82">
        <f>'[1]main port inventory'!AC76</f>
        <v>0</v>
      </c>
      <c r="AE71" s="21">
        <f>'[1]main port inventory'!AD76</f>
        <v>7.2</v>
      </c>
      <c r="AF71" s="21">
        <f>'[1]main port inventory'!AE76</f>
        <v>0</v>
      </c>
      <c r="AG71" s="11">
        <f>'[1]main port inventory'!AF76</f>
        <v>33</v>
      </c>
      <c r="AH71" s="85">
        <f>'[1]main port inventory'!AG76</f>
        <v>52</v>
      </c>
      <c r="AI71" s="21">
        <f>'[1]main port inventory'!AH76</f>
        <v>0</v>
      </c>
      <c r="AJ71" s="21">
        <f>'[1]main port inventory'!AI76</f>
        <v>4</v>
      </c>
      <c r="AK71" s="21">
        <f>'[1]main port inventory'!AJ76</f>
        <v>0</v>
      </c>
      <c r="AL71" s="79">
        <f>'[1]main port inventory'!AK76</f>
        <v>0</v>
      </c>
      <c r="AM71" s="21">
        <f>'[1]main port inventory'!AL76</f>
        <v>0</v>
      </c>
      <c r="AN71" s="11">
        <f>'[1]main port inventory'!AM76</f>
        <v>19</v>
      </c>
      <c r="AO71" s="11">
        <f>'[1]main port inventory'!AN76</f>
        <v>390</v>
      </c>
      <c r="AP71" s="85">
        <f>'[1]main port inventory'!AO76</f>
        <v>44</v>
      </c>
      <c r="AQ71" s="11">
        <f>'[1]main port inventory'!AP76</f>
        <v>0</v>
      </c>
      <c r="AR71" s="82">
        <f>'[1]main port inventory'!AQ76</f>
        <v>290</v>
      </c>
      <c r="AS71" s="11">
        <f>'[1]main port inventory'!AR76</f>
        <v>96</v>
      </c>
      <c r="AT71" s="79">
        <f>'[1]main port inventory'!AS76</f>
        <v>9</v>
      </c>
      <c r="AU71" s="79">
        <f>'[1]main port inventory'!AT76</f>
        <v>1.5</v>
      </c>
      <c r="AV71" s="21">
        <f>'[1]main port inventory'!AU76</f>
        <v>0</v>
      </c>
      <c r="AW71" s="11">
        <f>'[1]main port inventory'!AV76</f>
        <v>38</v>
      </c>
      <c r="AX71" s="21">
        <f>'[1]main port inventory'!AW76</f>
        <v>0</v>
      </c>
      <c r="AY71" s="79">
        <f>'[1]main port inventory'!AX76</f>
        <v>310</v>
      </c>
      <c r="AZ71" s="76">
        <f t="shared" si="125"/>
        <v>12337.86</v>
      </c>
      <c r="BA71" s="76">
        <f t="shared" si="126"/>
        <v>781</v>
      </c>
      <c r="BB71" s="76">
        <f t="shared" si="127"/>
        <v>3914</v>
      </c>
      <c r="BC71" s="76">
        <f t="shared" si="128"/>
        <v>3645.5</v>
      </c>
      <c r="BD71" s="76">
        <f t="shared" si="129"/>
        <v>3014.66</v>
      </c>
      <c r="BE71" s="76">
        <f t="shared" si="130"/>
        <v>982.7</v>
      </c>
      <c r="BF71" s="21">
        <f>'[1]IO InvShip'!$L70</f>
        <v>6750.93</v>
      </c>
      <c r="BG71" s="21">
        <f>'[1]IO InvShip'!$O70</f>
        <v>3372.28</v>
      </c>
      <c r="BH71" s="107">
        <f t="shared" si="131"/>
        <v>0.15142820553969649</v>
      </c>
      <c r="BI71" s="107">
        <f t="shared" si="132"/>
        <v>3.7140152344085603E-2</v>
      </c>
      <c r="BJ71" s="107">
        <f t="shared" si="133"/>
        <v>6.6654995274707279E-2</v>
      </c>
      <c r="BK71" s="107">
        <f t="shared" si="134"/>
        <v>0.74477664684151068</v>
      </c>
      <c r="BL71" s="21">
        <f t="shared" si="135"/>
        <v>9188.9500000000025</v>
      </c>
      <c r="BM71" s="253">
        <f>VLOOKUP(B71,'removals&amp;BFF'!A:C,3,FALSE)</f>
        <v>86</v>
      </c>
      <c r="BN71" s="21">
        <f t="shared" si="136"/>
        <v>14346.348837209302</v>
      </c>
      <c r="BO71" s="21">
        <f>VLOOKUP(B71,removals!B:AR,43,FALSE)</f>
        <v>304.42000000000007</v>
      </c>
      <c r="BP71" s="253">
        <f t="shared" si="137"/>
        <v>40.529071677287952</v>
      </c>
      <c r="BQ71" s="21"/>
    </row>
    <row r="72" spans="1:198">
      <c r="A72" s="56" t="str">
        <f t="shared" si="124"/>
        <v>20201</v>
      </c>
      <c r="B72" s="20">
        <f>'[1]main port inventory'!A77</f>
        <v>43833</v>
      </c>
      <c r="C72" s="21">
        <f>'[1]main port inventory'!B77</f>
        <v>12513.4</v>
      </c>
      <c r="D72" s="21">
        <f>'[1]main port inventory'!C78</f>
        <v>1812.71</v>
      </c>
      <c r="E72" s="21">
        <f>'[1]main port inventory'!D77</f>
        <v>481.25</v>
      </c>
      <c r="F72" s="21">
        <f>'[1]main port inventory'!E77</f>
        <v>840.56</v>
      </c>
      <c r="G72" s="79">
        <f>'[1]main port inventory'!F77</f>
        <v>1390</v>
      </c>
      <c r="H72" s="79">
        <f>'[1]main port inventory'!G77</f>
        <v>1314</v>
      </c>
      <c r="I72" s="82">
        <f>'[1]main port inventory'!H77</f>
        <v>1575</v>
      </c>
      <c r="J72" s="82">
        <f>'[1]main port inventory'!I77</f>
        <v>1407.58</v>
      </c>
      <c r="K72" s="11">
        <f>'[1]main port inventory'!J77</f>
        <v>775</v>
      </c>
      <c r="L72" s="82">
        <f>'[1]main port inventory'!K77</f>
        <v>765</v>
      </c>
      <c r="M72" s="79">
        <f>'[1]main port inventory'!L77</f>
        <v>456</v>
      </c>
      <c r="N72" s="21">
        <f>'[1]main port inventory'!M77</f>
        <v>355</v>
      </c>
      <c r="O72" s="11">
        <f>'[1]main port inventory'!N77</f>
        <v>247.57</v>
      </c>
      <c r="P72" s="85">
        <f>'[1]main port inventory'!O77</f>
        <v>435</v>
      </c>
      <c r="Q72" s="79">
        <f>'[1]main port inventory'!P77</f>
        <v>125</v>
      </c>
      <c r="R72" s="11">
        <f>'[1]main port inventory'!Q77</f>
        <v>566</v>
      </c>
      <c r="S72" s="85">
        <f>'[1]main port inventory'!R77</f>
        <v>251</v>
      </c>
      <c r="T72" s="11">
        <f>'[1]main port inventory'!S77</f>
        <v>230.5</v>
      </c>
      <c r="U72" s="11">
        <f>'[1]main port inventory'!T77</f>
        <v>0</v>
      </c>
      <c r="V72" s="11">
        <f>'[1]main port inventory'!U77</f>
        <v>99</v>
      </c>
      <c r="W72" s="21">
        <f>'[1]main port inventory'!V77</f>
        <v>313</v>
      </c>
      <c r="X72" s="11">
        <f>'[1]main port inventory'!W77</f>
        <v>45</v>
      </c>
      <c r="Y72" s="11">
        <f>'[1]main port inventory'!X77</f>
        <v>21.05</v>
      </c>
      <c r="Z72" s="11">
        <f>'[1]main port inventory'!Y77</f>
        <v>479</v>
      </c>
      <c r="AA72" s="21">
        <f>'[1]main port inventory'!Z77</f>
        <v>29.1</v>
      </c>
      <c r="AB72" s="21">
        <f>'[1]main port inventory'!AA77</f>
        <v>273</v>
      </c>
      <c r="AC72" s="11">
        <f>'[1]main port inventory'!AB77</f>
        <v>58</v>
      </c>
      <c r="AD72" s="82">
        <f>'[1]main port inventory'!AC77</f>
        <v>0</v>
      </c>
      <c r="AE72" s="21">
        <f>'[1]main port inventory'!AD77</f>
        <v>1</v>
      </c>
      <c r="AF72" s="21">
        <f>'[1]main port inventory'!AE77</f>
        <v>0</v>
      </c>
      <c r="AG72" s="11">
        <f>'[1]main port inventory'!AF77</f>
        <v>35</v>
      </c>
      <c r="AH72" s="85">
        <f>'[1]main port inventory'!AG77</f>
        <v>50</v>
      </c>
      <c r="AI72" s="21">
        <f>'[1]main port inventory'!AH77</f>
        <v>0</v>
      </c>
      <c r="AJ72" s="21">
        <f>'[1]main port inventory'!AI77</f>
        <v>5.6</v>
      </c>
      <c r="AK72" s="21">
        <f>'[1]main port inventory'!AJ77</f>
        <v>0</v>
      </c>
      <c r="AL72" s="79">
        <f>'[1]main port inventory'!AK77</f>
        <v>0</v>
      </c>
      <c r="AM72" s="21">
        <f>'[1]main port inventory'!AL77</f>
        <v>0</v>
      </c>
      <c r="AN72" s="11">
        <f>'[1]main port inventory'!AM77</f>
        <v>17.5</v>
      </c>
      <c r="AO72" s="11">
        <f>'[1]main port inventory'!AN77</f>
        <v>395</v>
      </c>
      <c r="AP72" s="85">
        <f>'[1]main port inventory'!AO77</f>
        <v>50</v>
      </c>
      <c r="AQ72" s="11">
        <f>'[1]main port inventory'!AP77</f>
        <v>0</v>
      </c>
      <c r="AR72" s="82">
        <f>'[1]main port inventory'!AQ77</f>
        <v>280</v>
      </c>
      <c r="AS72" s="11">
        <f>'[1]main port inventory'!AR77</f>
        <v>97</v>
      </c>
      <c r="AT72" s="79">
        <f>'[1]main port inventory'!AS77</f>
        <v>2</v>
      </c>
      <c r="AU72" s="79">
        <f>'[1]main port inventory'!AT77</f>
        <v>1.5</v>
      </c>
      <c r="AV72" s="21">
        <f>'[1]main port inventory'!AU77</f>
        <v>0</v>
      </c>
      <c r="AW72" s="11">
        <f>'[1]main port inventory'!AV77</f>
        <v>38</v>
      </c>
      <c r="AX72" s="21">
        <f>'[1]main port inventory'!AW77</f>
        <v>0</v>
      </c>
      <c r="AY72" s="79">
        <f>'[1]main port inventory'!AX77</f>
        <v>331</v>
      </c>
      <c r="AZ72" s="76">
        <f t="shared" si="125"/>
        <v>12513.4</v>
      </c>
      <c r="BA72" s="76">
        <f t="shared" si="126"/>
        <v>786</v>
      </c>
      <c r="BB72" s="76">
        <f t="shared" si="127"/>
        <v>4027.58</v>
      </c>
      <c r="BC72" s="76">
        <f t="shared" si="128"/>
        <v>3619.5</v>
      </c>
      <c r="BD72" s="76">
        <f t="shared" si="129"/>
        <v>3103.62</v>
      </c>
      <c r="BE72" s="76">
        <f t="shared" si="130"/>
        <v>976.7</v>
      </c>
      <c r="BF72" s="21">
        <f>'[1]IO InvShip'!$L71</f>
        <v>6837.52</v>
      </c>
      <c r="BG72" s="21">
        <f>'[1]IO InvShip'!$O71</f>
        <v>3453.72</v>
      </c>
      <c r="BH72" s="107">
        <f t="shared" si="131"/>
        <v>0.14486150846292775</v>
      </c>
      <c r="BI72" s="107">
        <f t="shared" si="132"/>
        <v>3.8458772196205672E-2</v>
      </c>
      <c r="BJ72" s="107">
        <f t="shared" si="133"/>
        <v>6.7172790768296381E-2</v>
      </c>
      <c r="BK72" s="107">
        <f t="shared" si="134"/>
        <v>0.74950692857257017</v>
      </c>
      <c r="BL72" s="21">
        <f t="shared" si="135"/>
        <v>9378.8799999999992</v>
      </c>
      <c r="BM72" s="253">
        <f>VLOOKUP(B72,'removals&amp;BFF'!A:C,3,FALSE)</f>
        <v>86.33</v>
      </c>
      <c r="BN72" s="21">
        <f t="shared" si="136"/>
        <v>14494.845360824744</v>
      </c>
      <c r="BO72" s="21">
        <f>VLOOKUP(B72,removals!B:AR,43,FALSE)</f>
        <v>308.14000000000004</v>
      </c>
      <c r="BP72" s="253">
        <f t="shared" si="137"/>
        <v>40.609463230998891</v>
      </c>
      <c r="BQ72" s="21"/>
    </row>
    <row r="73" spans="1:198">
      <c r="A73" s="56" t="str">
        <f t="shared" si="124"/>
        <v>201952</v>
      </c>
      <c r="B73" s="20">
        <f>'[1]main port inventory'!A78</f>
        <v>43826</v>
      </c>
      <c r="C73" s="21">
        <f>'[1]main port inventory'!B78</f>
        <v>12695</v>
      </c>
      <c r="D73" s="21">
        <f>'[1]main port inventory'!C79</f>
        <v>1890.57</v>
      </c>
      <c r="E73" s="21">
        <f>'[1]main port inventory'!D78</f>
        <v>504.92</v>
      </c>
      <c r="F73" s="21">
        <f>'[1]main port inventory'!E78</f>
        <v>834.53</v>
      </c>
      <c r="G73" s="79">
        <f>'[1]main port inventory'!F78</f>
        <v>1400</v>
      </c>
      <c r="H73" s="79">
        <f>'[1]main port inventory'!G78</f>
        <v>1301</v>
      </c>
      <c r="I73" s="82">
        <f>'[1]main port inventory'!H78</f>
        <v>1641</v>
      </c>
      <c r="J73" s="82">
        <f>'[1]main port inventory'!I78</f>
        <v>1505.95</v>
      </c>
      <c r="K73" s="11">
        <f>'[1]main port inventory'!J78</f>
        <v>795</v>
      </c>
      <c r="L73" s="82">
        <f>'[1]main port inventory'!K78</f>
        <v>759</v>
      </c>
      <c r="M73" s="79">
        <f>'[1]main port inventory'!L78</f>
        <v>468</v>
      </c>
      <c r="N73" s="21">
        <f>'[1]main port inventory'!M78</f>
        <v>346</v>
      </c>
      <c r="O73" s="11">
        <f>'[1]main port inventory'!N78</f>
        <v>255</v>
      </c>
      <c r="P73" s="85">
        <f>'[1]main port inventory'!O78</f>
        <v>426</v>
      </c>
      <c r="Q73" s="79">
        <f>'[1]main port inventory'!P78</f>
        <v>98</v>
      </c>
      <c r="R73" s="11">
        <f>'[1]main port inventory'!Q78</f>
        <v>545</v>
      </c>
      <c r="S73" s="85">
        <f>'[1]main port inventory'!R78</f>
        <v>282.39999999999998</v>
      </c>
      <c r="T73" s="11">
        <f>'[1]main port inventory'!S78</f>
        <v>243</v>
      </c>
      <c r="U73" s="11">
        <f>'[1]main port inventory'!T78</f>
        <v>0</v>
      </c>
      <c r="V73" s="11">
        <f>'[1]main port inventory'!U78</f>
        <v>101</v>
      </c>
      <c r="W73" s="21">
        <f>'[1]main port inventory'!V78</f>
        <v>318.3</v>
      </c>
      <c r="X73" s="11">
        <f>'[1]main port inventory'!W78</f>
        <v>66</v>
      </c>
      <c r="Y73" s="11">
        <f>'[1]main port inventory'!X78</f>
        <v>22.69</v>
      </c>
      <c r="Z73" s="11">
        <f>'[1]main port inventory'!Y78</f>
        <v>478</v>
      </c>
      <c r="AA73" s="21">
        <f>'[1]main port inventory'!Z78</f>
        <v>20.6</v>
      </c>
      <c r="AB73" s="21">
        <f>'[1]main port inventory'!AA78</f>
        <v>259</v>
      </c>
      <c r="AC73" s="11">
        <f>'[1]main port inventory'!AB78</f>
        <v>58</v>
      </c>
      <c r="AD73" s="82">
        <f>'[1]main port inventory'!AC78</f>
        <v>0</v>
      </c>
      <c r="AE73" s="21">
        <f>'[1]main port inventory'!AD78</f>
        <v>0</v>
      </c>
      <c r="AF73" s="21">
        <f>'[1]main port inventory'!AE78</f>
        <v>0</v>
      </c>
      <c r="AG73" s="11">
        <f>'[1]main port inventory'!AF78</f>
        <v>36</v>
      </c>
      <c r="AH73" s="85">
        <f>'[1]main port inventory'!AG78</f>
        <v>50</v>
      </c>
      <c r="AI73" s="21">
        <f>'[1]main port inventory'!AH78</f>
        <v>0</v>
      </c>
      <c r="AJ73" s="21">
        <f>'[1]main port inventory'!AI78</f>
        <v>5.6</v>
      </c>
      <c r="AK73" s="21">
        <f>'[1]main port inventory'!AJ78</f>
        <v>0</v>
      </c>
      <c r="AL73" s="79">
        <f>'[1]main port inventory'!AK78</f>
        <v>0</v>
      </c>
      <c r="AM73" s="21">
        <f>'[1]main port inventory'!AL78</f>
        <v>0</v>
      </c>
      <c r="AN73" s="11">
        <f>'[1]main port inventory'!AM78</f>
        <v>20</v>
      </c>
      <c r="AO73" s="11">
        <f>'[1]main port inventory'!AN78</f>
        <v>390</v>
      </c>
      <c r="AP73" s="85">
        <f>'[1]main port inventory'!AO78</f>
        <v>45</v>
      </c>
      <c r="AQ73" s="11">
        <f>'[1]main port inventory'!AP78</f>
        <v>0</v>
      </c>
      <c r="AR73" s="82">
        <f>'[1]main port inventory'!AQ78</f>
        <v>262</v>
      </c>
      <c r="AS73" s="11">
        <f>'[1]main port inventory'!AR78</f>
        <v>99</v>
      </c>
      <c r="AT73" s="79">
        <f>'[1]main port inventory'!AS78</f>
        <v>8.5</v>
      </c>
      <c r="AU73" s="79">
        <f>'[1]main port inventory'!AT78</f>
        <v>1.5</v>
      </c>
      <c r="AV73" s="21">
        <f>'[1]main port inventory'!AU78</f>
        <v>0</v>
      </c>
      <c r="AW73" s="11">
        <f>'[1]main port inventory'!AV78</f>
        <v>38</v>
      </c>
      <c r="AX73" s="21">
        <f>'[1]main port inventory'!AW78</f>
        <v>0</v>
      </c>
      <c r="AY73" s="79">
        <f>'[1]main port inventory'!AX78</f>
        <v>351</v>
      </c>
      <c r="AZ73" s="76">
        <f t="shared" si="125"/>
        <v>12695</v>
      </c>
      <c r="BA73" s="76">
        <f t="shared" si="126"/>
        <v>803.4</v>
      </c>
      <c r="BB73" s="76">
        <f t="shared" si="127"/>
        <v>4167.95</v>
      </c>
      <c r="BC73" s="76">
        <f t="shared" si="128"/>
        <v>3628</v>
      </c>
      <c r="BD73" s="76">
        <f t="shared" si="129"/>
        <v>3146.69</v>
      </c>
      <c r="BE73" s="76">
        <f t="shared" si="130"/>
        <v>949.5</v>
      </c>
      <c r="BF73" s="21">
        <f>'[1]IO InvShip'!$L72</f>
        <v>6885.56</v>
      </c>
      <c r="BG73" s="21">
        <f>'[1]IO InvShip'!$O72</f>
        <v>3481.68</v>
      </c>
      <c r="BH73" s="107">
        <f t="shared" si="131"/>
        <v>0.14892241039779441</v>
      </c>
      <c r="BI73" s="107">
        <f t="shared" si="132"/>
        <v>3.977313903111461E-2</v>
      </c>
      <c r="BJ73" s="107">
        <f t="shared" si="133"/>
        <v>6.5736904293028753E-2</v>
      </c>
      <c r="BK73" s="107">
        <f t="shared" si="134"/>
        <v>0.74556754627806221</v>
      </c>
      <c r="BL73" s="21">
        <f t="shared" si="135"/>
        <v>9464.98</v>
      </c>
      <c r="BM73" s="253">
        <f>VLOOKUP(B73,'removals&amp;BFF'!A:C,3,FALSE)</f>
        <v>85.52</v>
      </c>
      <c r="BN73" s="21">
        <f t="shared" si="136"/>
        <v>14844.48082319925</v>
      </c>
      <c r="BO73" s="21">
        <f>VLOOKUP(B73,removals!B:AR,43,FALSE)</f>
        <v>305.82000000000005</v>
      </c>
      <c r="BP73" s="253">
        <f t="shared" si="137"/>
        <v>41.511346543718517</v>
      </c>
      <c r="BQ73" s="21"/>
    </row>
    <row r="74" spans="1:198">
      <c r="A74" s="56" t="str">
        <f t="shared" si="124"/>
        <v>201951</v>
      </c>
      <c r="B74" s="20">
        <f>'[1]main port inventory'!A79</f>
        <v>43819</v>
      </c>
      <c r="C74" s="21">
        <f>'[1]main port inventory'!B79</f>
        <v>12692.51</v>
      </c>
      <c r="D74" s="21">
        <f>'[1]main port inventory'!C80</f>
        <v>1834.59</v>
      </c>
      <c r="E74" s="21">
        <f>'[1]main port inventory'!D79</f>
        <v>572.95000000000005</v>
      </c>
      <c r="F74" s="21">
        <f>'[1]main port inventory'!E79</f>
        <v>853.08</v>
      </c>
      <c r="G74" s="79">
        <f>'[1]main port inventory'!F79</f>
        <v>1390</v>
      </c>
      <c r="H74" s="79">
        <f>'[1]main port inventory'!G79</f>
        <v>1290</v>
      </c>
      <c r="I74" s="82">
        <f>'[1]main port inventory'!H79</f>
        <v>1584</v>
      </c>
      <c r="J74" s="82">
        <f>'[1]main port inventory'!I79</f>
        <v>1502.76</v>
      </c>
      <c r="K74" s="11">
        <f>'[1]main port inventory'!J79</f>
        <v>770</v>
      </c>
      <c r="L74" s="82">
        <f>'[1]main port inventory'!K79</f>
        <v>772</v>
      </c>
      <c r="M74" s="79">
        <f>'[1]main port inventory'!L79</f>
        <v>491</v>
      </c>
      <c r="N74" s="21">
        <f>'[1]main port inventory'!M79</f>
        <v>321</v>
      </c>
      <c r="O74" s="11">
        <f>'[1]main port inventory'!N79</f>
        <v>243.55</v>
      </c>
      <c r="P74" s="85">
        <f>'[1]main port inventory'!O79</f>
        <v>445</v>
      </c>
      <c r="Q74" s="79">
        <f>'[1]main port inventory'!P79</f>
        <v>110</v>
      </c>
      <c r="R74" s="11">
        <f>'[1]main port inventory'!Q79</f>
        <v>540</v>
      </c>
      <c r="S74" s="85">
        <f>'[1]main port inventory'!R79</f>
        <v>248</v>
      </c>
      <c r="T74" s="11">
        <f>'[1]main port inventory'!S79</f>
        <v>260</v>
      </c>
      <c r="U74" s="11">
        <f>'[1]main port inventory'!T79</f>
        <v>0</v>
      </c>
      <c r="V74" s="11">
        <f>'[1]main port inventory'!U79</f>
        <v>103</v>
      </c>
      <c r="W74" s="21">
        <f>'[1]main port inventory'!V79</f>
        <v>340</v>
      </c>
      <c r="X74" s="11">
        <f>'[1]main port inventory'!W79</f>
        <v>86</v>
      </c>
      <c r="Y74" s="11">
        <f>'[1]main port inventory'!X79</f>
        <v>28.7</v>
      </c>
      <c r="Z74" s="11">
        <f>'[1]main port inventory'!Y79</f>
        <v>482</v>
      </c>
      <c r="AA74" s="21">
        <f>'[1]main port inventory'!Z79</f>
        <v>26</v>
      </c>
      <c r="AB74" s="21">
        <f>'[1]main port inventory'!AA79</f>
        <v>260</v>
      </c>
      <c r="AC74" s="11">
        <f>'[1]main port inventory'!AB79</f>
        <v>71</v>
      </c>
      <c r="AD74" s="82">
        <f>'[1]main port inventory'!AC79</f>
        <v>0</v>
      </c>
      <c r="AE74" s="21">
        <f>'[1]main port inventory'!AD79</f>
        <v>0</v>
      </c>
      <c r="AF74" s="21">
        <f>'[1]main port inventory'!AE79</f>
        <v>0</v>
      </c>
      <c r="AG74" s="11">
        <f>'[1]main port inventory'!AF79</f>
        <v>34</v>
      </c>
      <c r="AH74" s="85">
        <f>'[1]main port inventory'!AG79</f>
        <v>44</v>
      </c>
      <c r="AI74" s="21">
        <f>'[1]main port inventory'!AH79</f>
        <v>0</v>
      </c>
      <c r="AJ74" s="21">
        <f>'[1]main port inventory'!AI79</f>
        <v>5.6</v>
      </c>
      <c r="AK74" s="21">
        <f>'[1]main port inventory'!AJ79</f>
        <v>0</v>
      </c>
      <c r="AL74" s="79">
        <f>'[1]main port inventory'!AK79</f>
        <v>0</v>
      </c>
      <c r="AM74" s="21">
        <f>'[1]main port inventory'!AL79</f>
        <v>0</v>
      </c>
      <c r="AN74" s="11">
        <f>'[1]main port inventory'!AM79</f>
        <v>24.4</v>
      </c>
      <c r="AO74" s="11">
        <f>'[1]main port inventory'!AN79</f>
        <v>408</v>
      </c>
      <c r="AP74" s="85">
        <f>'[1]main port inventory'!AO79</f>
        <v>42</v>
      </c>
      <c r="AQ74" s="11">
        <f>'[1]main port inventory'!AP79</f>
        <v>0</v>
      </c>
      <c r="AR74" s="82">
        <f>'[1]main port inventory'!AQ79</f>
        <v>280</v>
      </c>
      <c r="AS74" s="11">
        <f>'[1]main port inventory'!AR79</f>
        <v>95</v>
      </c>
      <c r="AT74" s="79">
        <f>'[1]main port inventory'!AS79</f>
        <v>9</v>
      </c>
      <c r="AU74" s="79">
        <f>'[1]main port inventory'!AT79</f>
        <v>1.5</v>
      </c>
      <c r="AV74" s="21">
        <f>'[1]main port inventory'!AU79</f>
        <v>0</v>
      </c>
      <c r="AW74" s="11">
        <f>'[1]main port inventory'!AV79</f>
        <v>39</v>
      </c>
      <c r="AX74" s="21">
        <f>'[1]main port inventory'!AW79</f>
        <v>0</v>
      </c>
      <c r="AY74" s="79">
        <f>'[1]main port inventory'!AX79</f>
        <v>346</v>
      </c>
      <c r="AZ74" s="76">
        <f t="shared" si="125"/>
        <v>12692.51</v>
      </c>
      <c r="BA74" s="76">
        <f t="shared" si="126"/>
        <v>779</v>
      </c>
      <c r="BB74" s="76">
        <f t="shared" si="127"/>
        <v>4138.76</v>
      </c>
      <c r="BC74" s="76">
        <f t="shared" si="128"/>
        <v>3637.5</v>
      </c>
      <c r="BD74" s="76">
        <f t="shared" si="129"/>
        <v>3184.65</v>
      </c>
      <c r="BE74" s="76">
        <f t="shared" si="130"/>
        <v>952.6</v>
      </c>
      <c r="BF74" s="21">
        <f>'[1]IO InvShip'!$L73</f>
        <v>6814.87</v>
      </c>
      <c r="BG74" s="21">
        <f>'[1]IO InvShip'!$O73</f>
        <v>3599.95</v>
      </c>
      <c r="BH74" s="107">
        <f t="shared" si="131"/>
        <v>0.14454115064711393</v>
      </c>
      <c r="BI74" s="107">
        <f t="shared" si="132"/>
        <v>4.5140795634590794E-2</v>
      </c>
      <c r="BJ74" s="107">
        <f t="shared" si="133"/>
        <v>6.7211292329098032E-2</v>
      </c>
      <c r="BK74" s="107">
        <f t="shared" si="134"/>
        <v>0.74310676138919729</v>
      </c>
      <c r="BL74" s="21">
        <f t="shared" si="135"/>
        <v>9431.89</v>
      </c>
      <c r="BM74" s="253">
        <f>VLOOKUP(B74,'removals&amp;BFF'!A:C,3,FALSE)</f>
        <v>85.43</v>
      </c>
      <c r="BN74" s="21">
        <f t="shared" si="136"/>
        <v>14857.204729017909</v>
      </c>
      <c r="BO74" s="21">
        <f>VLOOKUP(B74,removals!B:AR,43,FALSE)</f>
        <v>271.43</v>
      </c>
      <c r="BP74" s="253">
        <f t="shared" si="137"/>
        <v>46.761632833511399</v>
      </c>
      <c r="BQ74" s="21"/>
    </row>
    <row r="75" spans="1:198">
      <c r="A75" s="56" t="str">
        <f t="shared" si="124"/>
        <v>201950</v>
      </c>
      <c r="B75" s="20">
        <f>'[1]main port inventory'!A80</f>
        <v>43812</v>
      </c>
      <c r="C75" s="21">
        <f>'[1]main port inventory'!B80</f>
        <v>12307.54</v>
      </c>
      <c r="D75" s="21">
        <f>'[1]main port inventory'!C81</f>
        <v>1824</v>
      </c>
      <c r="E75" s="21">
        <f>'[1]main port inventory'!D80</f>
        <v>572.58000000000004</v>
      </c>
      <c r="F75" s="21">
        <f>'[1]main port inventory'!E80</f>
        <v>844.01</v>
      </c>
      <c r="G75" s="79">
        <f>'[1]main port inventory'!F80</f>
        <v>1350</v>
      </c>
      <c r="H75" s="79">
        <f>'[1]main port inventory'!G80</f>
        <v>1275</v>
      </c>
      <c r="I75" s="82">
        <f>'[1]main port inventory'!H80</f>
        <v>1369</v>
      </c>
      <c r="J75" s="82">
        <f>'[1]main port inventory'!I80</f>
        <v>1363.23</v>
      </c>
      <c r="K75" s="11">
        <f>'[1]main port inventory'!J80</f>
        <v>760</v>
      </c>
      <c r="L75" s="82">
        <f>'[1]main port inventory'!K80</f>
        <v>760</v>
      </c>
      <c r="M75" s="79">
        <f>'[1]main port inventory'!L80</f>
        <v>553</v>
      </c>
      <c r="N75" s="21">
        <f>'[1]main port inventory'!M80</f>
        <v>336</v>
      </c>
      <c r="O75" s="11">
        <f>'[1]main port inventory'!N80</f>
        <v>252.21</v>
      </c>
      <c r="P75" s="85">
        <f>'[1]main port inventory'!O80</f>
        <v>440</v>
      </c>
      <c r="Q75" s="79">
        <f>'[1]main port inventory'!P80</f>
        <v>126</v>
      </c>
      <c r="R75" s="11">
        <f>'[1]main port inventory'!Q80</f>
        <v>501</v>
      </c>
      <c r="S75" s="85">
        <f>'[1]main port inventory'!R80</f>
        <v>280</v>
      </c>
      <c r="T75" s="11">
        <f>'[1]main port inventory'!S80</f>
        <v>238</v>
      </c>
      <c r="U75" s="11">
        <f>'[1]main port inventory'!T80</f>
        <v>0</v>
      </c>
      <c r="V75" s="11">
        <f>'[1]main port inventory'!U80</f>
        <v>98</v>
      </c>
      <c r="W75" s="21">
        <f>'[1]main port inventory'!V80</f>
        <v>355.6</v>
      </c>
      <c r="X75" s="11">
        <f>'[1]main port inventory'!W80</f>
        <v>102</v>
      </c>
      <c r="Y75" s="11">
        <f>'[1]main port inventory'!X80</f>
        <v>31.3</v>
      </c>
      <c r="Z75" s="11">
        <f>'[1]main port inventory'!Y80</f>
        <v>483</v>
      </c>
      <c r="AA75" s="21">
        <f>'[1]main port inventory'!Z80</f>
        <v>33.200000000000003</v>
      </c>
      <c r="AB75" s="21">
        <f>'[1]main port inventory'!AA80</f>
        <v>244</v>
      </c>
      <c r="AC75" s="11">
        <f>'[1]main port inventory'!AB80</f>
        <v>58</v>
      </c>
      <c r="AD75" s="82">
        <f>'[1]main port inventory'!AC80</f>
        <v>0</v>
      </c>
      <c r="AE75" s="21">
        <f>'[1]main port inventory'!AD80</f>
        <v>0</v>
      </c>
      <c r="AF75" s="21">
        <f>'[1]main port inventory'!AE80</f>
        <v>0</v>
      </c>
      <c r="AG75" s="11">
        <f>'[1]main port inventory'!AF80</f>
        <v>35</v>
      </c>
      <c r="AH75" s="85">
        <f>'[1]main port inventory'!AG80</f>
        <v>37</v>
      </c>
      <c r="AI75" s="21">
        <f>'[1]main port inventory'!AH80</f>
        <v>0</v>
      </c>
      <c r="AJ75" s="21">
        <f>'[1]main port inventory'!AI80</f>
        <v>6.6</v>
      </c>
      <c r="AK75" s="21">
        <f>'[1]main port inventory'!AJ80</f>
        <v>0</v>
      </c>
      <c r="AL75" s="79">
        <f>'[1]main port inventory'!AK80</f>
        <v>0</v>
      </c>
      <c r="AM75" s="21">
        <f>'[1]main port inventory'!AL80</f>
        <v>0</v>
      </c>
      <c r="AN75" s="11">
        <f>'[1]main port inventory'!AM80</f>
        <v>27.4</v>
      </c>
      <c r="AO75" s="11">
        <f>'[1]main port inventory'!AN80</f>
        <v>395</v>
      </c>
      <c r="AP75" s="85">
        <f>'[1]main port inventory'!AO80</f>
        <v>29</v>
      </c>
      <c r="AQ75" s="11">
        <f>'[1]main port inventory'!AP80</f>
        <v>0</v>
      </c>
      <c r="AR75" s="82">
        <f>'[1]main port inventory'!AQ80</f>
        <v>263</v>
      </c>
      <c r="AS75" s="11">
        <f>'[1]main port inventory'!AR80</f>
        <v>92</v>
      </c>
      <c r="AT75" s="79">
        <f>'[1]main port inventory'!AS80</f>
        <v>6.5</v>
      </c>
      <c r="AU75" s="79">
        <f>'[1]main port inventory'!AT80</f>
        <v>1.5</v>
      </c>
      <c r="AV75" s="21">
        <f>'[1]main port inventory'!AU80</f>
        <v>0</v>
      </c>
      <c r="AW75" s="11">
        <f>'[1]main port inventory'!AV80</f>
        <v>38</v>
      </c>
      <c r="AX75" s="21">
        <f>'[1]main port inventory'!AW80</f>
        <v>0</v>
      </c>
      <c r="AY75" s="79">
        <f>'[1]main port inventory'!AX80</f>
        <v>368</v>
      </c>
      <c r="AZ75" s="76">
        <f t="shared" si="125"/>
        <v>12307.54</v>
      </c>
      <c r="BA75" s="76">
        <f t="shared" si="126"/>
        <v>786</v>
      </c>
      <c r="BB75" s="76">
        <f t="shared" si="127"/>
        <v>3755.23</v>
      </c>
      <c r="BC75" s="76">
        <f t="shared" si="128"/>
        <v>3680</v>
      </c>
      <c r="BD75" s="76">
        <f t="shared" si="129"/>
        <v>3110.9100000000003</v>
      </c>
      <c r="BE75" s="76">
        <f t="shared" si="130"/>
        <v>975.40000000000009</v>
      </c>
      <c r="BF75" s="21">
        <f>'[1]IO InvShip'!$L74</f>
        <v>6419.72</v>
      </c>
      <c r="BG75" s="21">
        <f>'[1]IO InvShip'!$O74</f>
        <v>3578.06</v>
      </c>
      <c r="BH75" s="107">
        <f t="shared" si="131"/>
        <v>0.14820183399769571</v>
      </c>
      <c r="BI75" s="107">
        <f t="shared" si="132"/>
        <v>4.6522700718421392E-2</v>
      </c>
      <c r="BJ75" s="107">
        <f t="shared" si="133"/>
        <v>6.8576661136181549E-2</v>
      </c>
      <c r="BK75" s="107">
        <f t="shared" si="134"/>
        <v>0.73669880414770139</v>
      </c>
      <c r="BL75" s="21">
        <f t="shared" si="135"/>
        <v>9066.9500000000007</v>
      </c>
      <c r="BM75" s="253">
        <f>VLOOKUP(B75,'removals&amp;BFF'!A:C,3,FALSE)</f>
        <v>86.45</v>
      </c>
      <c r="BN75" s="21">
        <f t="shared" si="136"/>
        <v>14236.599190283403</v>
      </c>
      <c r="BO75" s="21">
        <f>VLOOKUP(B75,removals!B:AR,43,FALSE)</f>
        <v>318</v>
      </c>
      <c r="BP75" s="253">
        <f t="shared" si="137"/>
        <v>38.702955974842773</v>
      </c>
      <c r="BQ75" s="21"/>
    </row>
    <row r="76" spans="1:198">
      <c r="A76" s="56" t="str">
        <f t="shared" si="124"/>
        <v>201949</v>
      </c>
      <c r="B76" s="20">
        <f>'[1]main port inventory'!A81</f>
        <v>43805</v>
      </c>
      <c r="C76" s="21">
        <f>'[1]main port inventory'!B81</f>
        <v>12343.88</v>
      </c>
      <c r="D76" s="21">
        <f>'[1]main port inventory'!C82</f>
        <v>1873.89</v>
      </c>
      <c r="E76" s="21">
        <f>'[1]main port inventory'!D81</f>
        <v>589.64</v>
      </c>
      <c r="F76" s="21">
        <f>'[1]main port inventory'!E81</f>
        <v>880.4</v>
      </c>
      <c r="G76" s="79">
        <f>'[1]main port inventory'!F81</f>
        <v>1380</v>
      </c>
      <c r="H76" s="79">
        <f>'[1]main port inventory'!G81</f>
        <v>1314</v>
      </c>
      <c r="I76" s="82">
        <f>'[1]main port inventory'!H81</f>
        <v>1361</v>
      </c>
      <c r="J76" s="82">
        <f>'[1]main port inventory'!I81</f>
        <v>1426.32</v>
      </c>
      <c r="K76" s="11">
        <f>'[1]main port inventory'!J81</f>
        <v>745</v>
      </c>
      <c r="L76" s="82">
        <f>'[1]main port inventory'!K81</f>
        <v>756</v>
      </c>
      <c r="M76" s="79">
        <f>'[1]main port inventory'!L81</f>
        <v>498</v>
      </c>
      <c r="N76" s="21">
        <f>'[1]main port inventory'!M81</f>
        <v>340</v>
      </c>
      <c r="O76" s="11">
        <f>'[1]main port inventory'!N81</f>
        <v>246.06</v>
      </c>
      <c r="P76" s="85">
        <f>'[1]main port inventory'!O81</f>
        <v>420</v>
      </c>
      <c r="Q76" s="79">
        <f>'[1]main port inventory'!P81</f>
        <v>167</v>
      </c>
      <c r="R76" s="11">
        <f>'[1]main port inventory'!Q81</f>
        <v>504</v>
      </c>
      <c r="S76" s="85">
        <f>'[1]main port inventory'!R81</f>
        <v>276</v>
      </c>
      <c r="T76" s="11">
        <f>'[1]main port inventory'!S81</f>
        <v>230.5</v>
      </c>
      <c r="U76" s="11">
        <f>'[1]main port inventory'!T81</f>
        <v>0</v>
      </c>
      <c r="V76" s="11">
        <f>'[1]main port inventory'!U81</f>
        <v>103</v>
      </c>
      <c r="W76" s="21">
        <f>'[1]main port inventory'!V81</f>
        <v>320</v>
      </c>
      <c r="X76" s="11">
        <f>'[1]main port inventory'!W81</f>
        <v>110</v>
      </c>
      <c r="Y76" s="11">
        <f>'[1]main port inventory'!X81</f>
        <v>26.8</v>
      </c>
      <c r="Z76" s="11">
        <f>'[1]main port inventory'!Y81</f>
        <v>454</v>
      </c>
      <c r="AA76" s="21">
        <f>'[1]main port inventory'!Z81</f>
        <v>31.8</v>
      </c>
      <c r="AB76" s="21">
        <f>'[1]main port inventory'!AA81</f>
        <v>248</v>
      </c>
      <c r="AC76" s="11">
        <f>'[1]main port inventory'!AB81</f>
        <v>55</v>
      </c>
      <c r="AD76" s="82">
        <f>'[1]main port inventory'!AC81</f>
        <v>0</v>
      </c>
      <c r="AE76" s="21">
        <f>'[1]main port inventory'!AD81</f>
        <v>0</v>
      </c>
      <c r="AF76" s="21">
        <f>'[1]main port inventory'!AE81</f>
        <v>0</v>
      </c>
      <c r="AG76" s="11">
        <f>'[1]main port inventory'!AF81</f>
        <v>38</v>
      </c>
      <c r="AH76" s="85">
        <f>'[1]main port inventory'!AG81</f>
        <v>37</v>
      </c>
      <c r="AI76" s="21">
        <f>'[1]main port inventory'!AH81</f>
        <v>0</v>
      </c>
      <c r="AJ76" s="21">
        <f>'[1]main port inventory'!AI81</f>
        <v>7.9</v>
      </c>
      <c r="AK76" s="21">
        <f>'[1]main port inventory'!AJ81</f>
        <v>0</v>
      </c>
      <c r="AL76" s="79">
        <f>'[1]main port inventory'!AK81</f>
        <v>0</v>
      </c>
      <c r="AM76" s="21">
        <f>'[1]main port inventory'!AL81</f>
        <v>0</v>
      </c>
      <c r="AN76" s="11">
        <f>'[1]main port inventory'!AM81</f>
        <v>26</v>
      </c>
      <c r="AO76" s="11">
        <f>'[1]main port inventory'!AN81</f>
        <v>382</v>
      </c>
      <c r="AP76" s="85">
        <f>'[1]main port inventory'!AO81</f>
        <v>33</v>
      </c>
      <c r="AQ76" s="11">
        <f>'[1]main port inventory'!AP81</f>
        <v>0</v>
      </c>
      <c r="AR76" s="82">
        <f>'[1]main port inventory'!AQ81</f>
        <v>251</v>
      </c>
      <c r="AS76" s="11">
        <f>'[1]main port inventory'!AR81</f>
        <v>115</v>
      </c>
      <c r="AT76" s="79">
        <f>'[1]main port inventory'!AS81</f>
        <v>8</v>
      </c>
      <c r="AU76" s="79">
        <f>'[1]main port inventory'!AT81</f>
        <v>1.5</v>
      </c>
      <c r="AV76" s="21">
        <f>'[1]main port inventory'!AU81</f>
        <v>0</v>
      </c>
      <c r="AW76" s="11">
        <f>'[1]main port inventory'!AV81</f>
        <v>39</v>
      </c>
      <c r="AX76" s="21">
        <f>'[1]main port inventory'!AW81</f>
        <v>0</v>
      </c>
      <c r="AY76" s="79">
        <f>'[1]main port inventory'!AX81</f>
        <v>393</v>
      </c>
      <c r="AZ76" s="76">
        <f t="shared" si="125"/>
        <v>12343.88</v>
      </c>
      <c r="BA76" s="76">
        <f t="shared" si="126"/>
        <v>766</v>
      </c>
      <c r="BB76" s="76">
        <f t="shared" si="127"/>
        <v>3794.3199999999997</v>
      </c>
      <c r="BC76" s="76">
        <f t="shared" si="128"/>
        <v>3761.5</v>
      </c>
      <c r="BD76" s="76">
        <f t="shared" si="129"/>
        <v>3074.3599999999997</v>
      </c>
      <c r="BE76" s="76">
        <f t="shared" si="130"/>
        <v>947.69999999999993</v>
      </c>
      <c r="BF76" s="21">
        <f>'[1]IO InvShip'!$L75</f>
        <v>6459.48</v>
      </c>
      <c r="BG76" s="21">
        <f>'[1]IO InvShip'!$O75</f>
        <v>3597.92</v>
      </c>
      <c r="BH76" s="107">
        <f t="shared" si="131"/>
        <v>0.15180721134683747</v>
      </c>
      <c r="BI76" s="107">
        <f t="shared" si="132"/>
        <v>4.7767800723921491E-2</v>
      </c>
      <c r="BJ76" s="107">
        <f t="shared" si="133"/>
        <v>7.1322793157418907E-2</v>
      </c>
      <c r="BK76" s="107">
        <f t="shared" si="134"/>
        <v>0.72910219477182214</v>
      </c>
      <c r="BL76" s="21">
        <f t="shared" si="135"/>
        <v>8999.9500000000007</v>
      </c>
      <c r="BM76" s="253">
        <f>VLOOKUP(B76,'removals&amp;BFF'!A:C,3,FALSE)</f>
        <v>87.19</v>
      </c>
      <c r="BN76" s="21">
        <f t="shared" si="136"/>
        <v>14157.44924876706</v>
      </c>
      <c r="BO76" s="21">
        <f>VLOOKUP(B76,removals!B:AR,43,FALSE)</f>
        <v>313.99</v>
      </c>
      <c r="BP76" s="253">
        <f t="shared" si="137"/>
        <v>39.312971750692697</v>
      </c>
      <c r="BQ76" s="21"/>
    </row>
    <row r="77" spans="1:198">
      <c r="A77" s="56" t="str">
        <f t="shared" si="124"/>
        <v>201948</v>
      </c>
      <c r="B77" s="20">
        <f>'[1]main port inventory'!A82</f>
        <v>43798</v>
      </c>
      <c r="C77" s="21">
        <f>'[1]main port inventory'!B82</f>
        <v>12383.41</v>
      </c>
      <c r="D77" s="21">
        <f>'[1]main port inventory'!C83</f>
        <v>1937.58</v>
      </c>
      <c r="E77" s="21">
        <f>'[1]main port inventory'!D82</f>
        <v>642.69000000000005</v>
      </c>
      <c r="F77" s="21">
        <f>'[1]main port inventory'!E82</f>
        <v>879.01</v>
      </c>
      <c r="G77" s="79">
        <f>'[1]main port inventory'!F82</f>
        <v>1360</v>
      </c>
      <c r="H77" s="79">
        <f>'[1]main port inventory'!G82</f>
        <v>1345</v>
      </c>
      <c r="I77" s="82">
        <f>'[1]main port inventory'!H82</f>
        <v>1397</v>
      </c>
      <c r="J77" s="82">
        <f>'[1]main port inventory'!I82</f>
        <v>1457.96</v>
      </c>
      <c r="K77" s="11">
        <f>'[1]main port inventory'!J82</f>
        <v>735</v>
      </c>
      <c r="L77" s="82">
        <f>'[1]main port inventory'!K82</f>
        <v>704</v>
      </c>
      <c r="M77" s="79">
        <f>'[1]main port inventory'!L82</f>
        <v>517</v>
      </c>
      <c r="N77" s="21">
        <f>'[1]main port inventory'!M82</f>
        <v>382</v>
      </c>
      <c r="O77" s="11">
        <f>'[1]main port inventory'!N82</f>
        <v>240.35</v>
      </c>
      <c r="P77" s="85">
        <f>'[1]main port inventory'!O82</f>
        <v>415</v>
      </c>
      <c r="Q77" s="79">
        <f>'[1]main port inventory'!P82</f>
        <v>147</v>
      </c>
      <c r="R77" s="11">
        <f>'[1]main port inventory'!Q82</f>
        <v>557</v>
      </c>
      <c r="S77" s="85">
        <f>'[1]main port inventory'!R82</f>
        <v>225</v>
      </c>
      <c r="T77" s="11">
        <f>'[1]main port inventory'!S82</f>
        <v>234</v>
      </c>
      <c r="U77" s="11">
        <f>'[1]main port inventory'!T82</f>
        <v>0</v>
      </c>
      <c r="V77" s="11">
        <f>'[1]main port inventory'!U82</f>
        <v>100</v>
      </c>
      <c r="W77" s="21">
        <f>'[1]main port inventory'!V82</f>
        <v>325</v>
      </c>
      <c r="X77" s="11">
        <f>'[1]main port inventory'!W82</f>
        <v>128</v>
      </c>
      <c r="Y77" s="11">
        <f>'[1]main port inventory'!X82</f>
        <v>22.2</v>
      </c>
      <c r="Z77" s="11">
        <f>'[1]main port inventory'!Y82</f>
        <v>420</v>
      </c>
      <c r="AA77" s="21">
        <f>'[1]main port inventory'!Z82</f>
        <v>25.4</v>
      </c>
      <c r="AB77" s="21">
        <f>'[1]main port inventory'!AA82</f>
        <v>236</v>
      </c>
      <c r="AC77" s="11">
        <f>'[1]main port inventory'!AB82</f>
        <v>63</v>
      </c>
      <c r="AD77" s="82">
        <f>'[1]main port inventory'!AC82</f>
        <v>0</v>
      </c>
      <c r="AE77" s="21">
        <f>'[1]main port inventory'!AD82</f>
        <v>0</v>
      </c>
      <c r="AF77" s="21">
        <f>'[1]main port inventory'!AE82</f>
        <v>0</v>
      </c>
      <c r="AG77" s="11">
        <f>'[1]main port inventory'!AF82</f>
        <v>35</v>
      </c>
      <c r="AH77" s="85">
        <f>'[1]main port inventory'!AG82</f>
        <v>48</v>
      </c>
      <c r="AI77" s="21">
        <f>'[1]main port inventory'!AH82</f>
        <v>0</v>
      </c>
      <c r="AJ77" s="21">
        <f>'[1]main port inventory'!AI82</f>
        <v>8.5</v>
      </c>
      <c r="AK77" s="21">
        <f>'[1]main port inventory'!AJ82</f>
        <v>0</v>
      </c>
      <c r="AL77" s="79">
        <f>'[1]main port inventory'!AK82</f>
        <v>0</v>
      </c>
      <c r="AM77" s="21">
        <f>'[1]main port inventory'!AL82</f>
        <v>0</v>
      </c>
      <c r="AN77" s="11">
        <f>'[1]main port inventory'!AM82</f>
        <v>26</v>
      </c>
      <c r="AO77" s="11">
        <f>'[1]main port inventory'!AN82</f>
        <v>395</v>
      </c>
      <c r="AP77" s="85">
        <f>'[1]main port inventory'!AO82</f>
        <v>22</v>
      </c>
      <c r="AQ77" s="11">
        <f>'[1]main port inventory'!AP82</f>
        <v>0</v>
      </c>
      <c r="AR77" s="82">
        <f>'[1]main port inventory'!AQ82</f>
        <v>255</v>
      </c>
      <c r="AS77" s="11">
        <f>'[1]main port inventory'!AR82</f>
        <v>111.5</v>
      </c>
      <c r="AT77" s="79">
        <f>'[1]main port inventory'!AS82</f>
        <v>7</v>
      </c>
      <c r="AU77" s="79">
        <f>'[1]main port inventory'!AT82</f>
        <v>1.5</v>
      </c>
      <c r="AV77" s="21">
        <f>'[1]main port inventory'!AU82</f>
        <v>0</v>
      </c>
      <c r="AW77" s="11">
        <f>'[1]main port inventory'!AV82</f>
        <v>38</v>
      </c>
      <c r="AX77" s="21">
        <f>'[1]main port inventory'!AW82</f>
        <v>0</v>
      </c>
      <c r="AY77" s="79">
        <f>'[1]main port inventory'!AX82</f>
        <v>400</v>
      </c>
      <c r="AZ77" s="76">
        <f t="shared" si="125"/>
        <v>12383.41</v>
      </c>
      <c r="BA77" s="76">
        <f t="shared" si="126"/>
        <v>710</v>
      </c>
      <c r="BB77" s="76">
        <f t="shared" si="127"/>
        <v>3813.96</v>
      </c>
      <c r="BC77" s="76">
        <f t="shared" si="128"/>
        <v>3777.5</v>
      </c>
      <c r="BD77" s="76">
        <f t="shared" si="129"/>
        <v>3105.05</v>
      </c>
      <c r="BE77" s="76">
        <f t="shared" si="130"/>
        <v>976.9</v>
      </c>
      <c r="BF77" s="21">
        <f>'[1]IO InvShip'!$L76</f>
        <v>6446.43</v>
      </c>
      <c r="BG77" s="21">
        <f>'[1]IO InvShip'!$O76</f>
        <v>3615.66</v>
      </c>
      <c r="BH77" s="107">
        <f t="shared" si="131"/>
        <v>0.1564657876949887</v>
      </c>
      <c r="BI77" s="107">
        <f t="shared" si="132"/>
        <v>5.1899274917005904E-2</v>
      </c>
      <c r="BJ77" s="107">
        <f t="shared" si="133"/>
        <v>7.0982871438481004E-2</v>
      </c>
      <c r="BK77" s="107">
        <f t="shared" si="134"/>
        <v>0.72065206594952436</v>
      </c>
      <c r="BL77" s="21">
        <f t="shared" si="135"/>
        <v>8924.1299999999992</v>
      </c>
      <c r="BM77" s="253">
        <f>VLOOKUP(B77,'removals&amp;BFF'!A:C,3,FALSE)</f>
        <v>86.08</v>
      </c>
      <c r="BN77" s="21">
        <f t="shared" si="136"/>
        <v>14385.931691449816</v>
      </c>
      <c r="BO77" s="21">
        <f>VLOOKUP(B77,removals!B:AR,43,FALSE)</f>
        <v>304.34999999999997</v>
      </c>
      <c r="BP77" s="253">
        <f t="shared" si="137"/>
        <v>40.688056513882046</v>
      </c>
      <c r="BQ77" s="21"/>
    </row>
    <row r="78" spans="1:198">
      <c r="A78" s="56" t="str">
        <f t="shared" si="124"/>
        <v>201947</v>
      </c>
      <c r="B78" s="20">
        <f>'[1]main port inventory'!A83</f>
        <v>43791</v>
      </c>
      <c r="C78" s="21">
        <f>'[1]main port inventory'!B83</f>
        <v>12517.25</v>
      </c>
      <c r="D78" s="21">
        <f>'[1]main port inventory'!C84</f>
        <v>1859.2</v>
      </c>
      <c r="E78" s="21">
        <f>'[1]main port inventory'!D83</f>
        <v>634.57000000000005</v>
      </c>
      <c r="F78" s="21">
        <f>'[1]main port inventory'!E83</f>
        <v>868.08</v>
      </c>
      <c r="G78" s="79">
        <f>'[1]main port inventory'!F83</f>
        <v>1350</v>
      </c>
      <c r="H78" s="79">
        <f>'[1]main port inventory'!G83</f>
        <v>1386</v>
      </c>
      <c r="I78" s="82">
        <f>'[1]main port inventory'!H83</f>
        <v>1400</v>
      </c>
      <c r="J78" s="82">
        <f>'[1]main port inventory'!I83</f>
        <v>1526.5</v>
      </c>
      <c r="K78" s="11">
        <f>'[1]main port inventory'!J83</f>
        <v>720</v>
      </c>
      <c r="L78" s="82">
        <f>'[1]main port inventory'!K83</f>
        <v>716</v>
      </c>
      <c r="M78" s="79">
        <f>'[1]main port inventory'!L83</f>
        <v>583</v>
      </c>
      <c r="N78" s="21">
        <f>'[1]main port inventory'!M83</f>
        <v>419</v>
      </c>
      <c r="O78" s="11">
        <f>'[1]main port inventory'!N83</f>
        <v>232.45</v>
      </c>
      <c r="P78" s="85">
        <f>'[1]main port inventory'!O83</f>
        <v>400</v>
      </c>
      <c r="Q78" s="79">
        <f>'[1]main port inventory'!P83</f>
        <v>134</v>
      </c>
      <c r="R78" s="11">
        <f>'[1]main port inventory'!Q83</f>
        <v>550</v>
      </c>
      <c r="S78" s="85">
        <f>'[1]main port inventory'!R83</f>
        <v>236.6</v>
      </c>
      <c r="T78" s="11">
        <f>'[1]main port inventory'!S83</f>
        <v>225.8</v>
      </c>
      <c r="U78" s="11">
        <f>'[1]main port inventory'!T83</f>
        <v>0</v>
      </c>
      <c r="V78" s="11">
        <f>'[1]main port inventory'!U83</f>
        <v>102</v>
      </c>
      <c r="W78" s="21">
        <f>'[1]main port inventory'!V83</f>
        <v>315.3</v>
      </c>
      <c r="X78" s="11">
        <f>'[1]main port inventory'!W83</f>
        <v>112</v>
      </c>
      <c r="Y78" s="11">
        <f>'[1]main port inventory'!X83</f>
        <v>22.5</v>
      </c>
      <c r="Z78" s="11">
        <f>'[1]main port inventory'!Y83</f>
        <v>430</v>
      </c>
      <c r="AA78" s="21">
        <f>'[1]main port inventory'!Z83</f>
        <v>25.8</v>
      </c>
      <c r="AB78" s="21">
        <f>'[1]main port inventory'!AA83</f>
        <v>213</v>
      </c>
      <c r="AC78" s="11">
        <f>'[1]main port inventory'!AB83</f>
        <v>61</v>
      </c>
      <c r="AD78" s="82">
        <f>'[1]main port inventory'!AC83</f>
        <v>0</v>
      </c>
      <c r="AE78" s="21">
        <f>'[1]main port inventory'!AD83</f>
        <v>0</v>
      </c>
      <c r="AF78" s="21">
        <f>'[1]main port inventory'!AE83</f>
        <v>0</v>
      </c>
      <c r="AG78" s="11">
        <f>'[1]main port inventory'!AF83</f>
        <v>38</v>
      </c>
      <c r="AH78" s="85">
        <f>'[1]main port inventory'!AG83</f>
        <v>48</v>
      </c>
      <c r="AI78" s="21">
        <f>'[1]main port inventory'!AH83</f>
        <v>0</v>
      </c>
      <c r="AJ78" s="21">
        <f>'[1]main port inventory'!AI83</f>
        <v>9.8000000000000007</v>
      </c>
      <c r="AK78" s="21">
        <f>'[1]main port inventory'!AJ83</f>
        <v>0</v>
      </c>
      <c r="AL78" s="79">
        <f>'[1]main port inventory'!AK83</f>
        <v>0</v>
      </c>
      <c r="AM78" s="21">
        <f>'[1]main port inventory'!AL83</f>
        <v>0</v>
      </c>
      <c r="AN78" s="11">
        <f>'[1]main port inventory'!AM83</f>
        <v>25</v>
      </c>
      <c r="AO78" s="11">
        <f>'[1]main port inventory'!AN83</f>
        <v>400</v>
      </c>
      <c r="AP78" s="85">
        <f>'[1]main port inventory'!AO83</f>
        <v>20</v>
      </c>
      <c r="AQ78" s="11">
        <f>'[1]main port inventory'!AP83</f>
        <v>0</v>
      </c>
      <c r="AR78" s="82">
        <f>'[1]main port inventory'!AQ83</f>
        <v>248</v>
      </c>
      <c r="AS78" s="11">
        <f>'[1]main port inventory'!AR83</f>
        <v>110</v>
      </c>
      <c r="AT78" s="79">
        <f>'[1]main port inventory'!AS83</f>
        <v>6</v>
      </c>
      <c r="AU78" s="79">
        <f>'[1]main port inventory'!AT83</f>
        <v>1.5</v>
      </c>
      <c r="AV78" s="21">
        <f>'[1]main port inventory'!AU83</f>
        <v>0</v>
      </c>
      <c r="AW78" s="11">
        <f>'[1]main port inventory'!AV83</f>
        <v>40</v>
      </c>
      <c r="AX78" s="21">
        <f>'[1]main port inventory'!AW83</f>
        <v>0</v>
      </c>
      <c r="AY78" s="79">
        <f>'[1]main port inventory'!AX83</f>
        <v>410</v>
      </c>
      <c r="AZ78" s="76">
        <f t="shared" si="125"/>
        <v>12517.25</v>
      </c>
      <c r="BA78" s="76">
        <f t="shared" si="126"/>
        <v>704.6</v>
      </c>
      <c r="BB78" s="76">
        <f t="shared" si="127"/>
        <v>3890.5</v>
      </c>
      <c r="BC78" s="76">
        <f t="shared" si="128"/>
        <v>3870.5</v>
      </c>
      <c r="BD78" s="76">
        <f t="shared" si="129"/>
        <v>3068.75</v>
      </c>
      <c r="BE78" s="76">
        <f t="shared" si="130"/>
        <v>982.89999999999986</v>
      </c>
      <c r="BF78" s="21">
        <f>'[1]IO InvShip'!$L77</f>
        <v>6555.15</v>
      </c>
      <c r="BG78" s="21">
        <f>'[1]IO InvShip'!$O77</f>
        <v>3610.91</v>
      </c>
      <c r="BH78" s="107">
        <f t="shared" si="131"/>
        <v>0.14853102718248817</v>
      </c>
      <c r="BI78" s="107">
        <f t="shared" si="132"/>
        <v>5.0695640016776851E-2</v>
      </c>
      <c r="BJ78" s="107">
        <f t="shared" si="133"/>
        <v>6.9350696039465545E-2</v>
      </c>
      <c r="BK78" s="107">
        <f t="shared" si="134"/>
        <v>0.73142263676126951</v>
      </c>
      <c r="BL78" s="21">
        <f t="shared" si="135"/>
        <v>9155.4</v>
      </c>
      <c r="BM78" s="253">
        <f>VLOOKUP(B78,'removals&amp;BFF'!A:C,3,FALSE)</f>
        <v>84.56</v>
      </c>
      <c r="BN78" s="21">
        <f t="shared" si="136"/>
        <v>14802.802743614</v>
      </c>
      <c r="BO78" s="21">
        <f>VLOOKUP(B78,removals!B:AR,43,FALSE)</f>
        <v>306.13</v>
      </c>
      <c r="BP78" s="253">
        <f t="shared" si="137"/>
        <v>40.888674746022929</v>
      </c>
      <c r="BQ78" s="21"/>
    </row>
    <row r="79" spans="1:198">
      <c r="A79" s="56" t="str">
        <f t="shared" si="124"/>
        <v>201946</v>
      </c>
      <c r="B79" s="20">
        <f>'[1]main port inventory'!A84</f>
        <v>43784</v>
      </c>
      <c r="C79" s="21">
        <f>'[1]main port inventory'!B84</f>
        <v>12373.75</v>
      </c>
      <c r="D79" s="21">
        <f>'[1]main port inventory'!C85</f>
        <v>1946.28</v>
      </c>
      <c r="E79" s="21">
        <f>'[1]main port inventory'!D84</f>
        <v>640.84</v>
      </c>
      <c r="F79" s="21">
        <f>'[1]main port inventory'!E84</f>
        <v>860.32</v>
      </c>
      <c r="G79" s="79">
        <f>'[1]main port inventory'!F84</f>
        <v>1400</v>
      </c>
      <c r="H79" s="79">
        <f>'[1]main port inventory'!G84</f>
        <v>1340</v>
      </c>
      <c r="I79" s="82">
        <f>'[1]main port inventory'!H84</f>
        <v>1495</v>
      </c>
      <c r="J79" s="82">
        <f>'[1]main port inventory'!I84</f>
        <v>1540.5</v>
      </c>
      <c r="K79" s="11">
        <f>'[1]main port inventory'!J84</f>
        <v>715</v>
      </c>
      <c r="L79" s="82">
        <f>'[1]main port inventory'!K84</f>
        <v>726</v>
      </c>
      <c r="M79" s="79">
        <f>'[1]main port inventory'!L84</f>
        <v>535</v>
      </c>
      <c r="N79" s="21">
        <f>'[1]main port inventory'!M84</f>
        <v>386</v>
      </c>
      <c r="O79" s="11">
        <f>'[1]main port inventory'!N84</f>
        <v>218.85</v>
      </c>
      <c r="P79" s="85">
        <f>'[1]main port inventory'!O84</f>
        <v>414</v>
      </c>
      <c r="Q79" s="79">
        <f>'[1]main port inventory'!P84</f>
        <v>116</v>
      </c>
      <c r="R79" s="11">
        <f>'[1]main port inventory'!Q84</f>
        <v>552</v>
      </c>
      <c r="S79" s="85">
        <f>'[1]main port inventory'!R84</f>
        <v>213</v>
      </c>
      <c r="T79" s="11">
        <f>'[1]main port inventory'!S84</f>
        <v>205</v>
      </c>
      <c r="U79" s="11">
        <f>'[1]main port inventory'!T84</f>
        <v>0</v>
      </c>
      <c r="V79" s="11">
        <f>'[1]main port inventory'!U84</f>
        <v>100</v>
      </c>
      <c r="W79" s="21">
        <f>'[1]main port inventory'!V84</f>
        <v>311</v>
      </c>
      <c r="X79" s="11">
        <f>'[1]main port inventory'!W84</f>
        <v>102</v>
      </c>
      <c r="Y79" s="11">
        <f>'[1]main port inventory'!X84</f>
        <v>14.5</v>
      </c>
      <c r="Z79" s="11">
        <f>'[1]main port inventory'!Y84</f>
        <v>370</v>
      </c>
      <c r="AA79" s="21">
        <f>'[1]main port inventory'!Z84</f>
        <v>25</v>
      </c>
      <c r="AB79" s="21">
        <f>'[1]main port inventory'!AA84</f>
        <v>221.6</v>
      </c>
      <c r="AC79" s="11">
        <f>'[1]main port inventory'!AB84</f>
        <v>46</v>
      </c>
      <c r="AD79" s="82">
        <f>'[1]main port inventory'!AC84</f>
        <v>0</v>
      </c>
      <c r="AE79" s="21">
        <f>'[1]main port inventory'!AD84</f>
        <v>0</v>
      </c>
      <c r="AF79" s="21">
        <f>'[1]main port inventory'!AE84</f>
        <v>0</v>
      </c>
      <c r="AG79" s="11">
        <f>'[1]main port inventory'!AF84</f>
        <v>30</v>
      </c>
      <c r="AH79" s="85">
        <f>'[1]main port inventory'!AG84</f>
        <v>53</v>
      </c>
      <c r="AI79" s="21">
        <f>'[1]main port inventory'!AH84</f>
        <v>0</v>
      </c>
      <c r="AJ79" s="21">
        <f>'[1]main port inventory'!AI84</f>
        <v>9.8000000000000007</v>
      </c>
      <c r="AK79" s="21">
        <f>'[1]main port inventory'!AJ84</f>
        <v>0</v>
      </c>
      <c r="AL79" s="79">
        <f>'[1]main port inventory'!AK84</f>
        <v>0</v>
      </c>
      <c r="AM79" s="21">
        <f>'[1]main port inventory'!AL84</f>
        <v>0</v>
      </c>
      <c r="AN79" s="11">
        <f>'[1]main port inventory'!AM84</f>
        <v>27</v>
      </c>
      <c r="AO79" s="11">
        <f>'[1]main port inventory'!AN84</f>
        <v>390</v>
      </c>
      <c r="AP79" s="85">
        <f>'[1]main port inventory'!AO84</f>
        <v>28</v>
      </c>
      <c r="AQ79" s="11">
        <f>'[1]main port inventory'!AP84</f>
        <v>0</v>
      </c>
      <c r="AR79" s="82">
        <f>'[1]main port inventory'!AQ84</f>
        <v>250</v>
      </c>
      <c r="AS79" s="11">
        <f>'[1]main port inventory'!AR84</f>
        <v>94</v>
      </c>
      <c r="AT79" s="79">
        <f>'[1]main port inventory'!AS84</f>
        <v>6</v>
      </c>
      <c r="AU79" s="79">
        <f>'[1]main port inventory'!AT84</f>
        <v>1.5</v>
      </c>
      <c r="AV79" s="21">
        <f>'[1]main port inventory'!AU84</f>
        <v>0</v>
      </c>
      <c r="AW79" s="11">
        <f>'[1]main port inventory'!AV84</f>
        <v>38</v>
      </c>
      <c r="AX79" s="21">
        <f>'[1]main port inventory'!AW84</f>
        <v>0</v>
      </c>
      <c r="AY79" s="79">
        <f>'[1]main port inventory'!AX84</f>
        <v>400</v>
      </c>
      <c r="AZ79" s="76">
        <f t="shared" si="125"/>
        <v>12373.75</v>
      </c>
      <c r="BA79" s="76">
        <f t="shared" si="126"/>
        <v>708</v>
      </c>
      <c r="BB79" s="76">
        <f t="shared" si="127"/>
        <v>4011.5</v>
      </c>
      <c r="BC79" s="76">
        <f t="shared" si="128"/>
        <v>3798.5</v>
      </c>
      <c r="BD79" s="76">
        <f t="shared" si="129"/>
        <v>2902.35</v>
      </c>
      <c r="BE79" s="76">
        <f t="shared" si="130"/>
        <v>953.4</v>
      </c>
      <c r="BF79" s="21">
        <f>'[1]IO InvShip'!$L78</f>
        <v>6540.3</v>
      </c>
      <c r="BG79" s="21">
        <f>'[1]IO InvShip'!$O78</f>
        <v>3518.17</v>
      </c>
      <c r="BH79" s="107">
        <f t="shared" si="131"/>
        <v>0.15729103949893927</v>
      </c>
      <c r="BI79" s="107">
        <f t="shared" si="132"/>
        <v>5.179028184665118E-2</v>
      </c>
      <c r="BJ79" s="107">
        <f t="shared" si="133"/>
        <v>6.9527831094049905E-2</v>
      </c>
      <c r="BK79" s="107">
        <f t="shared" si="134"/>
        <v>0.72139084756035965</v>
      </c>
      <c r="BL79" s="21">
        <f t="shared" si="135"/>
        <v>8926.31</v>
      </c>
      <c r="BM79" s="253">
        <f>VLOOKUP(B79,'removals&amp;BFF'!A:C,3,FALSE)</f>
        <v>84.7</v>
      </c>
      <c r="BN79" s="21">
        <f t="shared" si="136"/>
        <v>14608.913813459267</v>
      </c>
      <c r="BO79" s="21">
        <f>VLOOKUP(B79,removals!B:AR,43,FALSE)</f>
        <v>316.42999999999995</v>
      </c>
      <c r="BP79" s="253">
        <f t="shared" si="137"/>
        <v>39.104225263091372</v>
      </c>
      <c r="BQ79" s="21"/>
    </row>
    <row r="80" spans="1:198">
      <c r="A80" s="56" t="str">
        <f t="shared" si="124"/>
        <v>201945</v>
      </c>
      <c r="B80" s="20">
        <f>'[1]main port inventory'!A85</f>
        <v>43777</v>
      </c>
      <c r="C80" s="21">
        <f>'[1]main port inventory'!B85</f>
        <v>12585</v>
      </c>
      <c r="D80" s="21">
        <f>'[1]main port inventory'!C86</f>
        <v>1967.99</v>
      </c>
      <c r="E80" s="21">
        <f>'[1]main port inventory'!D85</f>
        <v>700.62</v>
      </c>
      <c r="F80" s="21">
        <f>'[1]main port inventory'!E85</f>
        <v>796.6</v>
      </c>
      <c r="G80" s="79">
        <f>'[1]main port inventory'!F85</f>
        <v>1375</v>
      </c>
      <c r="H80" s="79">
        <f>'[1]main port inventory'!G85</f>
        <v>1358</v>
      </c>
      <c r="I80" s="82">
        <f>'[1]main port inventory'!H85</f>
        <v>1593</v>
      </c>
      <c r="J80" s="82">
        <f>'[1]main port inventory'!I85</f>
        <v>1575.49</v>
      </c>
      <c r="K80" s="11">
        <f>'[1]main port inventory'!J85</f>
        <v>730</v>
      </c>
      <c r="L80" s="82">
        <f>'[1]main port inventory'!K85</f>
        <v>758</v>
      </c>
      <c r="M80" s="79">
        <f>'[1]main port inventory'!L85</f>
        <v>479</v>
      </c>
      <c r="N80" s="21">
        <f>'[1]main port inventory'!M85</f>
        <v>439.7</v>
      </c>
      <c r="O80" s="11">
        <f>'[1]main port inventory'!N85</f>
        <v>210.5</v>
      </c>
      <c r="P80" s="85">
        <f>'[1]main port inventory'!O85</f>
        <v>444</v>
      </c>
      <c r="Q80" s="79">
        <f>'[1]main port inventory'!P85</f>
        <v>129</v>
      </c>
      <c r="R80" s="11">
        <f>'[1]main port inventory'!Q85</f>
        <v>533</v>
      </c>
      <c r="S80" s="85">
        <f>'[1]main port inventory'!R85</f>
        <v>237</v>
      </c>
      <c r="T80" s="11">
        <f>'[1]main port inventory'!S85</f>
        <v>200.5</v>
      </c>
      <c r="U80" s="11">
        <f>'[1]main port inventory'!T85</f>
        <v>0</v>
      </c>
      <c r="V80" s="11">
        <f>'[1]main port inventory'!U85</f>
        <v>102</v>
      </c>
      <c r="W80" s="21">
        <f>'[1]main port inventory'!V85</f>
        <v>288.3</v>
      </c>
      <c r="X80" s="11">
        <f>'[1]main port inventory'!W85</f>
        <v>99</v>
      </c>
      <c r="Y80" s="11">
        <f>'[1]main port inventory'!X85</f>
        <v>9.1999999999999993</v>
      </c>
      <c r="Z80" s="11">
        <f>'[1]main port inventory'!Y85</f>
        <v>392</v>
      </c>
      <c r="AA80" s="21">
        <f>'[1]main port inventory'!Z85</f>
        <v>35</v>
      </c>
      <c r="AB80" s="21">
        <f>'[1]main port inventory'!AA85</f>
        <v>227</v>
      </c>
      <c r="AC80" s="11">
        <f>'[1]main port inventory'!AB85</f>
        <v>47</v>
      </c>
      <c r="AD80" s="82">
        <f>'[1]main port inventory'!AC85</f>
        <v>0</v>
      </c>
      <c r="AE80" s="21">
        <f>'[1]main port inventory'!AD85</f>
        <v>0</v>
      </c>
      <c r="AF80" s="21">
        <f>'[1]main port inventory'!AE85</f>
        <v>0</v>
      </c>
      <c r="AG80" s="11">
        <f>'[1]main port inventory'!AF85</f>
        <v>30</v>
      </c>
      <c r="AH80" s="85">
        <f>'[1]main port inventory'!AG85</f>
        <v>65</v>
      </c>
      <c r="AI80" s="21">
        <f>'[1]main port inventory'!AH85</f>
        <v>0</v>
      </c>
      <c r="AJ80" s="21">
        <f>'[1]main port inventory'!AI85</f>
        <v>15.8</v>
      </c>
      <c r="AK80" s="21">
        <f>'[1]main port inventory'!AJ85</f>
        <v>0</v>
      </c>
      <c r="AL80" s="79">
        <f>'[1]main port inventory'!AK85</f>
        <v>0</v>
      </c>
      <c r="AM80" s="21">
        <f>'[1]main port inventory'!AL85</f>
        <v>0</v>
      </c>
      <c r="AN80" s="11">
        <f>'[1]main port inventory'!AM85</f>
        <v>26.5</v>
      </c>
      <c r="AO80" s="11">
        <f>'[1]main port inventory'!AN85</f>
        <v>376</v>
      </c>
      <c r="AP80" s="85">
        <f>'[1]main port inventory'!AO85</f>
        <v>29.2</v>
      </c>
      <c r="AQ80" s="11">
        <f>'[1]main port inventory'!AP85</f>
        <v>0</v>
      </c>
      <c r="AR80" s="82">
        <f>'[1]main port inventory'!AQ85</f>
        <v>261</v>
      </c>
      <c r="AS80" s="11">
        <f>'[1]main port inventory'!AR85</f>
        <v>108</v>
      </c>
      <c r="AT80" s="79">
        <f>'[1]main port inventory'!AS85</f>
        <v>9</v>
      </c>
      <c r="AU80" s="79">
        <f>'[1]main port inventory'!AT85</f>
        <v>1.5</v>
      </c>
      <c r="AV80" s="21">
        <f>'[1]main port inventory'!AU85</f>
        <v>0</v>
      </c>
      <c r="AW80" s="11">
        <f>'[1]main port inventory'!AV85</f>
        <v>39</v>
      </c>
      <c r="AX80" s="21">
        <f>'[1]main port inventory'!AW85</f>
        <v>0</v>
      </c>
      <c r="AY80" s="79">
        <f>'[1]main port inventory'!AX85</f>
        <v>363</v>
      </c>
      <c r="AZ80" s="76">
        <f t="shared" si="125"/>
        <v>12585</v>
      </c>
      <c r="BA80" s="76">
        <f t="shared" si="126"/>
        <v>775.2</v>
      </c>
      <c r="BB80" s="76">
        <f t="shared" si="127"/>
        <v>4187.49</v>
      </c>
      <c r="BC80" s="76">
        <f t="shared" si="128"/>
        <v>3714.5</v>
      </c>
      <c r="BD80" s="76">
        <f t="shared" si="129"/>
        <v>2902.7</v>
      </c>
      <c r="BE80" s="76">
        <f t="shared" si="130"/>
        <v>1005.8</v>
      </c>
      <c r="BF80" s="21">
        <f>'[1]IO InvShip'!$L79</f>
        <v>6601.22</v>
      </c>
      <c r="BG80" s="21">
        <f>'[1]IO InvShip'!$O79</f>
        <v>3545.5</v>
      </c>
      <c r="BH80" s="107">
        <f t="shared" si="131"/>
        <v>0.15637584425903853</v>
      </c>
      <c r="BI80" s="107">
        <f t="shared" si="132"/>
        <v>5.567103694874851E-2</v>
      </c>
      <c r="BJ80" s="107">
        <f t="shared" si="133"/>
        <v>6.3297576479936432E-2</v>
      </c>
      <c r="BK80" s="107">
        <f t="shared" si="134"/>
        <v>0.72465554231227647</v>
      </c>
      <c r="BL80" s="21">
        <f t="shared" si="135"/>
        <v>9119.7899999999991</v>
      </c>
      <c r="BM80" s="253">
        <f>VLOOKUP(B80,'removals&amp;BFF'!A:C,3,FALSE)</f>
        <v>83.25</v>
      </c>
      <c r="BN80" s="21">
        <f t="shared" si="136"/>
        <v>15117.117117117119</v>
      </c>
      <c r="BO80" s="21">
        <f>VLOOKUP(B80,removals!B:AR,43,FALSE)</f>
        <v>295.2399999999999</v>
      </c>
      <c r="BP80" s="253">
        <f t="shared" si="137"/>
        <v>42.626337894594243</v>
      </c>
      <c r="BQ80" s="21"/>
    </row>
    <row r="81" spans="1:148">
      <c r="A81" s="56" t="str">
        <f t="shared" si="124"/>
        <v>201944</v>
      </c>
      <c r="B81" s="20">
        <f>'[1]main port inventory'!A86</f>
        <v>43770</v>
      </c>
      <c r="C81" s="21">
        <f>'[1]main port inventory'!B86</f>
        <v>12648.5</v>
      </c>
      <c r="D81" s="21">
        <f>'[1]main port inventory'!C87</f>
        <v>1973.52</v>
      </c>
      <c r="E81" s="21">
        <f>'[1]main port inventory'!D86</f>
        <v>746.2</v>
      </c>
      <c r="F81" s="21">
        <f>'[1]main port inventory'!E86</f>
        <v>850.01</v>
      </c>
      <c r="G81" s="79">
        <f>'[1]main port inventory'!F86</f>
        <v>1390</v>
      </c>
      <c r="H81" s="79">
        <f>'[1]main port inventory'!G86</f>
        <v>1405</v>
      </c>
      <c r="I81" s="82">
        <f>'[1]main port inventory'!H86</f>
        <v>1613</v>
      </c>
      <c r="J81" s="82">
        <f>'[1]main port inventory'!I86</f>
        <v>1615</v>
      </c>
      <c r="K81" s="11">
        <f>'[1]main port inventory'!J86</f>
        <v>695</v>
      </c>
      <c r="L81" s="82">
        <f>'[1]main port inventory'!K86</f>
        <v>733</v>
      </c>
      <c r="M81" s="79">
        <f>'[1]main port inventory'!L86</f>
        <v>477</v>
      </c>
      <c r="N81" s="21">
        <f>'[1]main port inventory'!M86</f>
        <v>468</v>
      </c>
      <c r="O81" s="11">
        <f>'[1]main port inventory'!N86</f>
        <v>183</v>
      </c>
      <c r="P81" s="85">
        <f>'[1]main port inventory'!O86</f>
        <v>470</v>
      </c>
      <c r="Q81" s="79">
        <f>'[1]main port inventory'!P86</f>
        <v>124</v>
      </c>
      <c r="R81" s="11">
        <f>'[1]main port inventory'!Q86</f>
        <v>544</v>
      </c>
      <c r="S81" s="85">
        <f>'[1]main port inventory'!R86</f>
        <v>250</v>
      </c>
      <c r="T81" s="11">
        <f>'[1]main port inventory'!S86</f>
        <v>210.6</v>
      </c>
      <c r="U81" s="11">
        <f>'[1]main port inventory'!T86</f>
        <v>0</v>
      </c>
      <c r="V81" s="11">
        <f>'[1]main port inventory'!U86</f>
        <v>104</v>
      </c>
      <c r="W81" s="21">
        <f>'[1]main port inventory'!V86</f>
        <v>298.10000000000002</v>
      </c>
      <c r="X81" s="11">
        <f>'[1]main port inventory'!W86</f>
        <v>103</v>
      </c>
      <c r="Y81" s="11">
        <f>'[1]main port inventory'!X86</f>
        <v>8.9</v>
      </c>
      <c r="Z81" s="11">
        <f>'[1]main port inventory'!Y86</f>
        <v>378</v>
      </c>
      <c r="AA81" s="21">
        <f>'[1]main port inventory'!Z86</f>
        <v>35</v>
      </c>
      <c r="AB81" s="21">
        <f>'[1]main port inventory'!AA86</f>
        <v>228</v>
      </c>
      <c r="AC81" s="11">
        <f>'[1]main port inventory'!AB86</f>
        <v>40</v>
      </c>
      <c r="AD81" s="82">
        <f>'[1]main port inventory'!AC86</f>
        <v>0</v>
      </c>
      <c r="AE81" s="21">
        <f>'[1]main port inventory'!AD86</f>
        <v>1</v>
      </c>
      <c r="AF81" s="21">
        <f>'[1]main port inventory'!AE86</f>
        <v>0</v>
      </c>
      <c r="AG81" s="11">
        <f>'[1]main port inventory'!AF86</f>
        <v>32</v>
      </c>
      <c r="AH81" s="85">
        <f>'[1]main port inventory'!AG86</f>
        <v>55</v>
      </c>
      <c r="AI81" s="21">
        <f>'[1]main port inventory'!AH86</f>
        <v>0</v>
      </c>
      <c r="AJ81" s="21">
        <f>'[1]main port inventory'!AI86</f>
        <v>23.9</v>
      </c>
      <c r="AK81" s="21">
        <f>'[1]main port inventory'!AJ86</f>
        <v>0</v>
      </c>
      <c r="AL81" s="79">
        <f>'[1]main port inventory'!AK86</f>
        <v>0</v>
      </c>
      <c r="AM81" s="21">
        <f>'[1]main port inventory'!AL86</f>
        <v>0</v>
      </c>
      <c r="AN81" s="11">
        <f>'[1]main port inventory'!AM86</f>
        <v>25</v>
      </c>
      <c r="AO81" s="11">
        <f>'[1]main port inventory'!AN86</f>
        <v>357</v>
      </c>
      <c r="AP81" s="85">
        <f>'[1]main port inventory'!AO86</f>
        <v>20</v>
      </c>
      <c r="AQ81" s="11">
        <f>'[1]main port inventory'!AP86</f>
        <v>0</v>
      </c>
      <c r="AR81" s="82">
        <f>'[1]main port inventory'!AQ86</f>
        <v>269</v>
      </c>
      <c r="AS81" s="11">
        <f>'[1]main port inventory'!AR86</f>
        <v>96</v>
      </c>
      <c r="AT81" s="79">
        <f>'[1]main port inventory'!AS86</f>
        <v>6</v>
      </c>
      <c r="AU81" s="79">
        <f>'[1]main port inventory'!AT86</f>
        <v>1.5</v>
      </c>
      <c r="AV81" s="21">
        <f>'[1]main port inventory'!AU86</f>
        <v>0</v>
      </c>
      <c r="AW81" s="11">
        <f>'[1]main port inventory'!AV86</f>
        <v>38</v>
      </c>
      <c r="AX81" s="21">
        <f>'[1]main port inventory'!AW86</f>
        <v>0</v>
      </c>
      <c r="AY81" s="79">
        <f>'[1]main port inventory'!AX86</f>
        <v>351.5</v>
      </c>
      <c r="AZ81" s="76">
        <f t="shared" si="125"/>
        <v>12648.5</v>
      </c>
      <c r="BA81" s="76">
        <f t="shared" si="126"/>
        <v>795</v>
      </c>
      <c r="BB81" s="76">
        <f t="shared" si="127"/>
        <v>4230</v>
      </c>
      <c r="BC81" s="76">
        <f t="shared" si="128"/>
        <v>3755</v>
      </c>
      <c r="BD81" s="76">
        <f t="shared" si="129"/>
        <v>2814.5</v>
      </c>
      <c r="BE81" s="76">
        <f t="shared" si="130"/>
        <v>1054</v>
      </c>
      <c r="BF81" s="21">
        <f>'[1]IO InvShip'!$L80</f>
        <v>6613.9</v>
      </c>
      <c r="BG81" s="21">
        <f>'[1]IO InvShip'!$O80</f>
        <v>3561.98</v>
      </c>
      <c r="BH81" s="107">
        <f t="shared" si="131"/>
        <v>0.15602798750840022</v>
      </c>
      <c r="BI81" s="107">
        <f t="shared" si="132"/>
        <v>5.8995137763371154E-2</v>
      </c>
      <c r="BJ81" s="107">
        <f t="shared" si="133"/>
        <v>6.7202435071352332E-2</v>
      </c>
      <c r="BK81" s="107">
        <f t="shared" si="134"/>
        <v>0.71777443965687637</v>
      </c>
      <c r="BL81" s="21">
        <f t="shared" si="135"/>
        <v>9078.7699999999986</v>
      </c>
      <c r="BM81" s="253">
        <f>VLOOKUP(B81,'removals&amp;BFF'!A:C,3,FALSE)</f>
        <v>84</v>
      </c>
      <c r="BN81" s="21">
        <f t="shared" si="136"/>
        <v>15057.738095238095</v>
      </c>
      <c r="BO81" s="21">
        <f>VLOOKUP(B81,removals!B:AR,43,FALSE)</f>
        <v>312.19</v>
      </c>
      <c r="BP81" s="253">
        <f t="shared" si="137"/>
        <v>40.515391268137996</v>
      </c>
      <c r="BQ81" s="21"/>
    </row>
    <row r="82" spans="1:148">
      <c r="A82" s="56" t="str">
        <f t="shared" si="124"/>
        <v>201943</v>
      </c>
      <c r="B82" s="20">
        <f>'[1]main port inventory'!A87</f>
        <v>43763</v>
      </c>
      <c r="C82" s="21">
        <f>'[1]main port inventory'!B87</f>
        <v>12836</v>
      </c>
      <c r="D82" s="21">
        <f>'[1]main port inventory'!C88</f>
        <v>1968.28</v>
      </c>
      <c r="E82" s="21">
        <f>'[1]main port inventory'!D87</f>
        <v>740.4</v>
      </c>
      <c r="F82" s="21">
        <f>'[1]main port inventory'!E87</f>
        <v>865.81</v>
      </c>
      <c r="G82" s="79">
        <f>'[1]main port inventory'!F87</f>
        <v>1360</v>
      </c>
      <c r="H82" s="79">
        <f>'[1]main port inventory'!G87</f>
        <v>1416</v>
      </c>
      <c r="I82" s="82">
        <f>'[1]main port inventory'!H87</f>
        <v>1695</v>
      </c>
      <c r="J82" s="82">
        <f>'[1]main port inventory'!I87</f>
        <v>1676.9</v>
      </c>
      <c r="K82" s="11">
        <f>'[1]main port inventory'!J87</f>
        <v>680</v>
      </c>
      <c r="L82" s="82">
        <f>'[1]main port inventory'!K87</f>
        <v>698</v>
      </c>
      <c r="M82" s="79">
        <f>'[1]main port inventory'!L87</f>
        <v>463</v>
      </c>
      <c r="N82" s="21">
        <f>'[1]main port inventory'!M87</f>
        <v>471</v>
      </c>
      <c r="O82" s="11">
        <f>'[1]main port inventory'!N87</f>
        <v>181.95</v>
      </c>
      <c r="P82" s="85">
        <f>'[1]main port inventory'!O87</f>
        <v>518</v>
      </c>
      <c r="Q82" s="79">
        <f>'[1]main port inventory'!P87</f>
        <v>148</v>
      </c>
      <c r="R82" s="11">
        <f>'[1]main port inventory'!Q87</f>
        <v>540</v>
      </c>
      <c r="S82" s="85">
        <f>'[1]main port inventory'!R87</f>
        <v>281</v>
      </c>
      <c r="T82" s="11">
        <f>'[1]main port inventory'!S87</f>
        <v>209.1</v>
      </c>
      <c r="U82" s="11">
        <f>'[1]main port inventory'!T87</f>
        <v>0</v>
      </c>
      <c r="V82" s="11">
        <f>'[1]main port inventory'!U87</f>
        <v>108</v>
      </c>
      <c r="W82" s="21">
        <f>'[1]main port inventory'!V87</f>
        <v>303</v>
      </c>
      <c r="X82" s="11">
        <f>'[1]main port inventory'!W87</f>
        <v>101</v>
      </c>
      <c r="Y82" s="11">
        <f>'[1]main port inventory'!X87</f>
        <v>13.6</v>
      </c>
      <c r="Z82" s="11">
        <f>'[1]main port inventory'!Y87</f>
        <v>385</v>
      </c>
      <c r="AA82" s="21">
        <f>'[1]main port inventory'!Z87</f>
        <v>34</v>
      </c>
      <c r="AB82" s="21">
        <f>'[1]main port inventory'!AA87</f>
        <v>227</v>
      </c>
      <c r="AC82" s="11">
        <f>'[1]main port inventory'!AB87</f>
        <v>39</v>
      </c>
      <c r="AD82" s="82">
        <f>'[1]main port inventory'!AC87</f>
        <v>0</v>
      </c>
      <c r="AE82" s="21">
        <f>'[1]main port inventory'!AD87</f>
        <v>2.2999999999999998</v>
      </c>
      <c r="AF82" s="21">
        <f>'[1]main port inventory'!AE87</f>
        <v>0</v>
      </c>
      <c r="AG82" s="11">
        <f>'[1]main port inventory'!AF87</f>
        <v>30</v>
      </c>
      <c r="AH82" s="85">
        <f>'[1]main port inventory'!AG87</f>
        <v>55</v>
      </c>
      <c r="AI82" s="21">
        <f>'[1]main port inventory'!AH87</f>
        <v>0</v>
      </c>
      <c r="AJ82" s="21">
        <f>'[1]main port inventory'!AI87</f>
        <v>25.1</v>
      </c>
      <c r="AK82" s="21">
        <f>'[1]main port inventory'!AJ87</f>
        <v>0</v>
      </c>
      <c r="AL82" s="79">
        <f>'[1]main port inventory'!AK87</f>
        <v>0</v>
      </c>
      <c r="AM82" s="21">
        <f>'[1]main port inventory'!AL87</f>
        <v>0</v>
      </c>
      <c r="AN82" s="11">
        <f>'[1]main port inventory'!AM87</f>
        <v>25</v>
      </c>
      <c r="AO82" s="11">
        <f>'[1]main port inventory'!AN87</f>
        <v>355</v>
      </c>
      <c r="AP82" s="85">
        <f>'[1]main port inventory'!AO87</f>
        <v>31.2</v>
      </c>
      <c r="AQ82" s="11">
        <f>'[1]main port inventory'!AP87</f>
        <v>0</v>
      </c>
      <c r="AR82" s="82">
        <f>'[1]main port inventory'!AQ87</f>
        <v>260</v>
      </c>
      <c r="AS82" s="11">
        <f>'[1]main port inventory'!AR87</f>
        <v>95.8</v>
      </c>
      <c r="AT82" s="79">
        <f>'[1]main port inventory'!AS87</f>
        <v>4</v>
      </c>
      <c r="AU82" s="79">
        <f>'[1]main port inventory'!AT87</f>
        <v>1.5</v>
      </c>
      <c r="AV82" s="21">
        <f>'[1]main port inventory'!AU87</f>
        <v>0</v>
      </c>
      <c r="AW82" s="11">
        <f>'[1]main port inventory'!AV87</f>
        <v>34</v>
      </c>
      <c r="AX82" s="21">
        <f>'[1]main port inventory'!AW87</f>
        <v>0</v>
      </c>
      <c r="AY82" s="79">
        <f>'[1]main port inventory'!AX87</f>
        <v>369</v>
      </c>
      <c r="AZ82" s="76">
        <f t="shared" si="125"/>
        <v>12836</v>
      </c>
      <c r="BA82" s="76">
        <f t="shared" si="126"/>
        <v>885.2</v>
      </c>
      <c r="BB82" s="76">
        <f t="shared" si="127"/>
        <v>4329.8999999999996</v>
      </c>
      <c r="BC82" s="76">
        <f t="shared" si="128"/>
        <v>3761.5</v>
      </c>
      <c r="BD82" s="76">
        <f t="shared" si="129"/>
        <v>2797.45</v>
      </c>
      <c r="BE82" s="76">
        <f t="shared" si="130"/>
        <v>1062.3999999999999</v>
      </c>
      <c r="BF82" s="21">
        <f>'[1]IO InvShip'!$L81</f>
        <v>6700.86</v>
      </c>
      <c r="BG82" s="21">
        <f>'[1]IO InvShip'!$O81</f>
        <v>3618.31</v>
      </c>
      <c r="BH82" s="107">
        <f t="shared" si="131"/>
        <v>0.15334060454970397</v>
      </c>
      <c r="BI82" s="107">
        <f t="shared" si="132"/>
        <v>5.7681520722966652E-2</v>
      </c>
      <c r="BJ82" s="107">
        <f t="shared" si="133"/>
        <v>6.7451698348395137E-2</v>
      </c>
      <c r="BK82" s="107">
        <f t="shared" si="134"/>
        <v>0.72152617637893424</v>
      </c>
      <c r="BL82" s="21">
        <f t="shared" si="135"/>
        <v>9261.51</v>
      </c>
      <c r="BM82" s="253">
        <f>VLOOKUP(B82,'removals&amp;BFF'!A:C,3,FALSE)</f>
        <v>82.77</v>
      </c>
      <c r="BN82" s="21">
        <f t="shared" si="136"/>
        <v>15508.034311948773</v>
      </c>
      <c r="BO82" s="21">
        <f>VLOOKUP(B82,removals!B:AR,43,FALSE)</f>
        <v>268.44</v>
      </c>
      <c r="BP82" s="253">
        <f t="shared" si="137"/>
        <v>47.817016838027122</v>
      </c>
      <c r="BQ82" s="21"/>
    </row>
    <row r="83" spans="1:148">
      <c r="A83" s="56" t="str">
        <f t="shared" si="124"/>
        <v>201942</v>
      </c>
      <c r="B83" s="20">
        <f>'[1]main port inventory'!A88</f>
        <v>43756</v>
      </c>
      <c r="C83" s="21">
        <f>'[1]main port inventory'!B88</f>
        <v>12724.03</v>
      </c>
      <c r="D83" s="21">
        <f>'[1]main port inventory'!C89</f>
        <v>2014.79</v>
      </c>
      <c r="E83" s="21">
        <f>'[1]main port inventory'!D88</f>
        <v>718.21</v>
      </c>
      <c r="F83" s="21">
        <f>'[1]main port inventory'!E88</f>
        <v>863.53</v>
      </c>
      <c r="G83" s="79">
        <f>'[1]main port inventory'!F88</f>
        <v>1350</v>
      </c>
      <c r="H83" s="79">
        <f>'[1]main port inventory'!G88</f>
        <v>1366</v>
      </c>
      <c r="I83" s="82">
        <f>'[1]main port inventory'!H88</f>
        <v>1672</v>
      </c>
      <c r="J83" s="82">
        <f>'[1]main port inventory'!I88</f>
        <v>1650</v>
      </c>
      <c r="K83" s="11">
        <f>'[1]main port inventory'!J88</f>
        <v>695</v>
      </c>
      <c r="L83" s="82">
        <f>'[1]main port inventory'!K88</f>
        <v>740</v>
      </c>
      <c r="M83" s="79">
        <f>'[1]main port inventory'!L88</f>
        <v>469</v>
      </c>
      <c r="N83" s="21">
        <f>'[1]main port inventory'!M88</f>
        <v>453</v>
      </c>
      <c r="O83" s="11">
        <f>'[1]main port inventory'!N88</f>
        <v>188.53</v>
      </c>
      <c r="P83" s="85">
        <f>'[1]main port inventory'!O88</f>
        <v>500</v>
      </c>
      <c r="Q83" s="79">
        <f>'[1]main port inventory'!P88</f>
        <v>163</v>
      </c>
      <c r="R83" s="11">
        <f>'[1]main port inventory'!Q88</f>
        <v>549</v>
      </c>
      <c r="S83" s="85">
        <f>'[1]main port inventory'!R88</f>
        <v>234</v>
      </c>
      <c r="T83" s="11">
        <f>'[1]main port inventory'!S88</f>
        <v>225</v>
      </c>
      <c r="U83" s="11">
        <f>'[1]main port inventory'!T88</f>
        <v>0</v>
      </c>
      <c r="V83" s="11">
        <f>'[1]main port inventory'!U88</f>
        <v>103</v>
      </c>
      <c r="W83" s="21">
        <f>'[1]main port inventory'!V88</f>
        <v>286</v>
      </c>
      <c r="X83" s="11">
        <f>'[1]main port inventory'!W88</f>
        <v>109</v>
      </c>
      <c r="Y83" s="11">
        <f>'[1]main port inventory'!X88</f>
        <v>10.5</v>
      </c>
      <c r="Z83" s="11">
        <f>'[1]main port inventory'!Y88</f>
        <v>357</v>
      </c>
      <c r="AA83" s="21">
        <f>'[1]main port inventory'!Z88</f>
        <v>33</v>
      </c>
      <c r="AB83" s="21">
        <f>'[1]main port inventory'!AA88</f>
        <v>222</v>
      </c>
      <c r="AC83" s="11">
        <f>'[1]main port inventory'!AB88</f>
        <v>37</v>
      </c>
      <c r="AD83" s="82">
        <f>'[1]main port inventory'!AC88</f>
        <v>0</v>
      </c>
      <c r="AE83" s="21">
        <f>'[1]main port inventory'!AD88</f>
        <v>2</v>
      </c>
      <c r="AF83" s="21">
        <f>'[1]main port inventory'!AE88</f>
        <v>0</v>
      </c>
      <c r="AG83" s="11">
        <f>'[1]main port inventory'!AF88</f>
        <v>35</v>
      </c>
      <c r="AH83" s="85">
        <f>'[1]main port inventory'!AG88</f>
        <v>59</v>
      </c>
      <c r="AI83" s="21">
        <f>'[1]main port inventory'!AH88</f>
        <v>0</v>
      </c>
      <c r="AJ83" s="21">
        <f>'[1]main port inventory'!AI88</f>
        <v>26.3</v>
      </c>
      <c r="AK83" s="21">
        <f>'[1]main port inventory'!AJ88</f>
        <v>0</v>
      </c>
      <c r="AL83" s="79">
        <f>'[1]main port inventory'!AK88</f>
        <v>0</v>
      </c>
      <c r="AM83" s="21">
        <f>'[1]main port inventory'!AL88</f>
        <v>0</v>
      </c>
      <c r="AN83" s="11">
        <f>'[1]main port inventory'!AM88</f>
        <v>28</v>
      </c>
      <c r="AO83" s="11">
        <f>'[1]main port inventory'!AN88</f>
        <v>362</v>
      </c>
      <c r="AP83" s="85">
        <f>'[1]main port inventory'!AO88</f>
        <v>30.2</v>
      </c>
      <c r="AQ83" s="11">
        <f>'[1]main port inventory'!AP88</f>
        <v>0</v>
      </c>
      <c r="AR83" s="82">
        <f>'[1]main port inventory'!AQ88</f>
        <v>243</v>
      </c>
      <c r="AS83" s="11">
        <f>'[1]main port inventory'!AR88</f>
        <v>98</v>
      </c>
      <c r="AT83" s="79">
        <f>'[1]main port inventory'!AS88</f>
        <v>4</v>
      </c>
      <c r="AU83" s="79">
        <f>'[1]main port inventory'!AT88</f>
        <v>1.5</v>
      </c>
      <c r="AV83" s="21">
        <f>'[1]main port inventory'!AU88</f>
        <v>0</v>
      </c>
      <c r="AW83" s="11">
        <f>'[1]main port inventory'!AV88</f>
        <v>41</v>
      </c>
      <c r="AX83" s="21">
        <f>'[1]main port inventory'!AW88</f>
        <v>0</v>
      </c>
      <c r="AY83" s="79">
        <f>'[1]main port inventory'!AX88</f>
        <v>382</v>
      </c>
      <c r="AZ83" s="76">
        <f t="shared" si="125"/>
        <v>12724.03</v>
      </c>
      <c r="BA83" s="76">
        <f t="shared" si="126"/>
        <v>823.2</v>
      </c>
      <c r="BB83" s="76">
        <f t="shared" si="127"/>
        <v>4305</v>
      </c>
      <c r="BC83" s="76">
        <f t="shared" si="128"/>
        <v>3735.5</v>
      </c>
      <c r="BD83" s="76">
        <f t="shared" si="129"/>
        <v>2838.0299999999997</v>
      </c>
      <c r="BE83" s="76">
        <f t="shared" si="130"/>
        <v>1022.3</v>
      </c>
      <c r="BF83" s="21">
        <f>'[1]IO InvShip'!$L82</f>
        <v>6622.3</v>
      </c>
      <c r="BG83" s="21">
        <f>'[1]IO InvShip'!$O82</f>
        <v>3570.9</v>
      </c>
      <c r="BH83" s="107">
        <f t="shared" si="131"/>
        <v>0.15834527268483334</v>
      </c>
      <c r="BI83" s="107">
        <f t="shared" si="132"/>
        <v>5.644516713651257E-2</v>
      </c>
      <c r="BJ83" s="107">
        <f t="shared" si="133"/>
        <v>6.786607702119532E-2</v>
      </c>
      <c r="BK83" s="107">
        <f t="shared" si="134"/>
        <v>0.71734348315745877</v>
      </c>
      <c r="BL83" s="21">
        <f t="shared" si="135"/>
        <v>9127.5000000000018</v>
      </c>
      <c r="BM83" s="253">
        <f>VLOOKUP(B83,'removals&amp;BFF'!A:C,3,FALSE)</f>
        <v>83.59</v>
      </c>
      <c r="BN83" s="21">
        <f t="shared" si="136"/>
        <v>15221.952386649122</v>
      </c>
      <c r="BO83" s="21">
        <f>VLOOKUP(B83,removals!B:AR,43,FALSE)</f>
        <v>301.21999999999997</v>
      </c>
      <c r="BP83" s="253">
        <f t="shared" si="137"/>
        <v>42.24165062080872</v>
      </c>
      <c r="BQ83" s="21"/>
    </row>
    <row r="84" spans="1:148">
      <c r="A84" s="56" t="str">
        <f t="shared" si="124"/>
        <v>201941</v>
      </c>
      <c r="B84" s="20">
        <f>'[1]main port inventory'!A89</f>
        <v>43749</v>
      </c>
      <c r="C84" s="21">
        <f>'[1]main port inventory'!B89</f>
        <v>12669.6</v>
      </c>
      <c r="D84" s="21">
        <f>'[1]main port inventory'!C90</f>
        <v>1951.32</v>
      </c>
      <c r="E84" s="21">
        <f>'[1]main port inventory'!D89</f>
        <v>691.01</v>
      </c>
      <c r="F84" s="21">
        <f>'[1]main port inventory'!E89</f>
        <v>876.36</v>
      </c>
      <c r="G84" s="79">
        <f>'[1]main port inventory'!F89</f>
        <v>1410</v>
      </c>
      <c r="H84" s="79">
        <f>'[1]main port inventory'!G89</f>
        <v>1317</v>
      </c>
      <c r="I84" s="82">
        <f>'[1]main port inventory'!H89</f>
        <v>1689</v>
      </c>
      <c r="J84" s="82">
        <f>'[1]main port inventory'!I89</f>
        <v>1551.37</v>
      </c>
      <c r="K84" s="11">
        <f>'[1]main port inventory'!J89</f>
        <v>680</v>
      </c>
      <c r="L84" s="82">
        <f>'[1]main port inventory'!K89</f>
        <v>728</v>
      </c>
      <c r="M84" s="79">
        <f>'[1]main port inventory'!L89</f>
        <v>509</v>
      </c>
      <c r="N84" s="21">
        <f>'[1]main port inventory'!M89</f>
        <v>464.8</v>
      </c>
      <c r="O84" s="11">
        <f>'[1]main port inventory'!N89</f>
        <v>178.43</v>
      </c>
      <c r="P84" s="85">
        <f>'[1]main port inventory'!O89</f>
        <v>490</v>
      </c>
      <c r="Q84" s="79">
        <f>'[1]main port inventory'!P89</f>
        <v>182</v>
      </c>
      <c r="R84" s="11">
        <f>'[1]main port inventory'!Q89</f>
        <v>560</v>
      </c>
      <c r="S84" s="85">
        <f>'[1]main port inventory'!R89</f>
        <v>253</v>
      </c>
      <c r="T84" s="11">
        <f>'[1]main port inventory'!S89</f>
        <v>214</v>
      </c>
      <c r="U84" s="11">
        <f>'[1]main port inventory'!T89</f>
        <v>0</v>
      </c>
      <c r="V84" s="11">
        <f>'[1]main port inventory'!U89</f>
        <v>101</v>
      </c>
      <c r="W84" s="21">
        <f>'[1]main port inventory'!V89</f>
        <v>249</v>
      </c>
      <c r="X84" s="11">
        <f>'[1]main port inventory'!W89</f>
        <v>107</v>
      </c>
      <c r="Y84" s="11">
        <f>'[1]main port inventory'!X89</f>
        <v>13.2</v>
      </c>
      <c r="Z84" s="11">
        <f>'[1]main port inventory'!Y89</f>
        <v>342</v>
      </c>
      <c r="AA84" s="21">
        <f>'[1]main port inventory'!Z89</f>
        <v>33.299999999999997</v>
      </c>
      <c r="AB84" s="21">
        <f>'[1]main port inventory'!AA89</f>
        <v>224</v>
      </c>
      <c r="AC84" s="11">
        <f>'[1]main port inventory'!AB89</f>
        <v>49</v>
      </c>
      <c r="AD84" s="82">
        <f>'[1]main port inventory'!AC89</f>
        <v>0</v>
      </c>
      <c r="AE84" s="21">
        <f>'[1]main port inventory'!AD89</f>
        <v>2.8</v>
      </c>
      <c r="AF84" s="21">
        <f>'[1]main port inventory'!AE89</f>
        <v>0</v>
      </c>
      <c r="AG84" s="11">
        <f>'[1]main port inventory'!AF89</f>
        <v>30</v>
      </c>
      <c r="AH84" s="85">
        <f>'[1]main port inventory'!AG89</f>
        <v>64</v>
      </c>
      <c r="AI84" s="21">
        <f>'[1]main port inventory'!AH89</f>
        <v>0</v>
      </c>
      <c r="AJ84" s="21">
        <f>'[1]main port inventory'!AI89</f>
        <v>26.8</v>
      </c>
      <c r="AK84" s="21">
        <f>'[1]main port inventory'!AJ89</f>
        <v>0</v>
      </c>
      <c r="AL84" s="79">
        <f>'[1]main port inventory'!AK89</f>
        <v>0</v>
      </c>
      <c r="AM84" s="21">
        <f>'[1]main port inventory'!AL89</f>
        <v>0</v>
      </c>
      <c r="AN84" s="11">
        <f>'[1]main port inventory'!AM89</f>
        <v>28</v>
      </c>
      <c r="AO84" s="11">
        <f>'[1]main port inventory'!AN89</f>
        <v>384</v>
      </c>
      <c r="AP84" s="85">
        <f>'[1]main port inventory'!AO89</f>
        <v>29</v>
      </c>
      <c r="AQ84" s="11">
        <f>'[1]main port inventory'!AP89</f>
        <v>0</v>
      </c>
      <c r="AR84" s="82">
        <f>'[1]main port inventory'!AQ89</f>
        <v>263</v>
      </c>
      <c r="AS84" s="11">
        <f>'[1]main port inventory'!AR89</f>
        <v>76.400000000000006</v>
      </c>
      <c r="AT84" s="79">
        <f>'[1]main port inventory'!AS89</f>
        <v>4</v>
      </c>
      <c r="AU84" s="79">
        <f>'[1]main port inventory'!AT89</f>
        <v>1.5</v>
      </c>
      <c r="AV84" s="21">
        <f>'[1]main port inventory'!AU89</f>
        <v>0</v>
      </c>
      <c r="AW84" s="11">
        <f>'[1]main port inventory'!AV89</f>
        <v>41</v>
      </c>
      <c r="AX84" s="21">
        <f>'[1]main port inventory'!AW89</f>
        <v>0</v>
      </c>
      <c r="AY84" s="79">
        <f>'[1]main port inventory'!AX89</f>
        <v>374</v>
      </c>
      <c r="AZ84" s="76">
        <f t="shared" si="125"/>
        <v>12669.6</v>
      </c>
      <c r="BA84" s="76">
        <f t="shared" si="126"/>
        <v>836</v>
      </c>
      <c r="BB84" s="76">
        <f t="shared" si="127"/>
        <v>4231.37</v>
      </c>
      <c r="BC84" s="76">
        <f t="shared" si="128"/>
        <v>3797.5</v>
      </c>
      <c r="BD84" s="76">
        <f t="shared" si="129"/>
        <v>2804.03</v>
      </c>
      <c r="BE84" s="76">
        <f t="shared" si="130"/>
        <v>1000.6999999999998</v>
      </c>
      <c r="BF84" s="21">
        <f>'[1]IO InvShip'!$L83</f>
        <v>6596.24</v>
      </c>
      <c r="BG84" s="21">
        <f>'[1]IO InvShip'!$O83</f>
        <v>3557.9</v>
      </c>
      <c r="BH84" s="107">
        <f t="shared" si="131"/>
        <v>0.15401591210456525</v>
      </c>
      <c r="BI84" s="107">
        <f t="shared" si="132"/>
        <v>5.4540790553766497E-2</v>
      </c>
      <c r="BJ84" s="107">
        <f t="shared" si="133"/>
        <v>6.9170297404811523E-2</v>
      </c>
      <c r="BK84" s="107">
        <f t="shared" si="134"/>
        <v>0.72227299993685667</v>
      </c>
      <c r="BL84" s="21">
        <f t="shared" si="135"/>
        <v>9150.91</v>
      </c>
      <c r="BM84" s="253">
        <f>VLOOKUP(B84,'removals&amp;BFF'!A:C,3,FALSE)</f>
        <v>82.47</v>
      </c>
      <c r="BN84" s="21">
        <f t="shared" si="136"/>
        <v>15362.677337213532</v>
      </c>
      <c r="BO84" s="21">
        <f>VLOOKUP(B84,removals!B:AR,43,FALSE)</f>
        <v>309.5</v>
      </c>
      <c r="BP84" s="253">
        <f t="shared" si="137"/>
        <v>40.935702746365109</v>
      </c>
      <c r="BQ84" s="21"/>
    </row>
    <row r="85" spans="1:148">
      <c r="A85" s="56" t="str">
        <f t="shared" si="124"/>
        <v>201939</v>
      </c>
      <c r="B85" s="20">
        <f>'[1]main port inventory'!A90</f>
        <v>43735</v>
      </c>
      <c r="C85" s="21">
        <f>'[1]main port inventory'!B90</f>
        <v>12033</v>
      </c>
      <c r="D85" s="21">
        <f>'[1]main port inventory'!C91</f>
        <v>1926.16</v>
      </c>
      <c r="E85" s="21">
        <f>'[1]main port inventory'!D90</f>
        <v>687.2</v>
      </c>
      <c r="F85" s="21">
        <f>'[1]main port inventory'!E90</f>
        <v>816.24</v>
      </c>
      <c r="G85" s="79">
        <f>'[1]main port inventory'!F90</f>
        <v>1330</v>
      </c>
      <c r="H85" s="79">
        <f>'[1]main port inventory'!G90</f>
        <v>1153</v>
      </c>
      <c r="I85" s="82">
        <f>'[1]main port inventory'!H90</f>
        <v>1505</v>
      </c>
      <c r="J85" s="82">
        <f>'[1]main port inventory'!I90</f>
        <v>1302</v>
      </c>
      <c r="K85" s="11">
        <f>'[1]main port inventory'!J90</f>
        <v>700</v>
      </c>
      <c r="L85" s="82">
        <f>'[1]main port inventory'!K90</f>
        <v>638</v>
      </c>
      <c r="M85" s="79">
        <f>'[1]main port inventory'!L90</f>
        <v>475</v>
      </c>
      <c r="N85" s="21">
        <f>'[1]main port inventory'!M90</f>
        <v>479</v>
      </c>
      <c r="O85" s="11">
        <f>'[1]main port inventory'!N90</f>
        <v>189.31</v>
      </c>
      <c r="P85" s="85">
        <f>'[1]main port inventory'!O90</f>
        <v>497</v>
      </c>
      <c r="Q85" s="79">
        <f>'[1]main port inventory'!P90</f>
        <v>198</v>
      </c>
      <c r="R85" s="11">
        <f>'[1]main port inventory'!Q90</f>
        <v>551</v>
      </c>
      <c r="S85" s="85">
        <f>'[1]main port inventory'!R90</f>
        <v>246</v>
      </c>
      <c r="T85" s="11">
        <f>'[1]main port inventory'!S90</f>
        <v>230.7</v>
      </c>
      <c r="U85" s="11">
        <f>'[1]main port inventory'!T90</f>
        <v>0</v>
      </c>
      <c r="V85" s="11">
        <f>'[1]main port inventory'!U90</f>
        <v>99</v>
      </c>
      <c r="W85" s="21">
        <f>'[1]main port inventory'!V90</f>
        <v>282.3</v>
      </c>
      <c r="X85" s="11">
        <f>'[1]main port inventory'!W90</f>
        <v>96</v>
      </c>
      <c r="Y85" s="11">
        <f>'[1]main port inventory'!X90</f>
        <v>8.1999999999999993</v>
      </c>
      <c r="Z85" s="11">
        <f>'[1]main port inventory'!Y90</f>
        <v>431.1</v>
      </c>
      <c r="AA85" s="21">
        <f>'[1]main port inventory'!Z90</f>
        <v>34.700000000000003</v>
      </c>
      <c r="AB85" s="21">
        <f>'[1]main port inventory'!AA90</f>
        <v>195</v>
      </c>
      <c r="AC85" s="11">
        <f>'[1]main port inventory'!AB90</f>
        <v>48</v>
      </c>
      <c r="AD85" s="82">
        <f>'[1]main port inventory'!AC90</f>
        <v>0</v>
      </c>
      <c r="AE85" s="21">
        <f>'[1]main port inventory'!AD90</f>
        <v>4.7</v>
      </c>
      <c r="AF85" s="21">
        <f>'[1]main port inventory'!AE90</f>
        <v>0</v>
      </c>
      <c r="AG85" s="11">
        <f>'[1]main port inventory'!AF90</f>
        <v>28</v>
      </c>
      <c r="AH85" s="85">
        <f>'[1]main port inventory'!AG90</f>
        <v>65</v>
      </c>
      <c r="AI85" s="21">
        <f>'[1]main port inventory'!AH90</f>
        <v>0</v>
      </c>
      <c r="AJ85" s="21">
        <f>'[1]main port inventory'!AI90</f>
        <v>27.7</v>
      </c>
      <c r="AK85" s="21">
        <f>'[1]main port inventory'!AJ90</f>
        <v>0</v>
      </c>
      <c r="AL85" s="79">
        <f>'[1]main port inventory'!AK90</f>
        <v>0</v>
      </c>
      <c r="AM85" s="21">
        <f>'[1]main port inventory'!AL90</f>
        <v>0</v>
      </c>
      <c r="AN85" s="11">
        <f>'[1]main port inventory'!AM90</f>
        <v>24</v>
      </c>
      <c r="AO85" s="11">
        <f>'[1]main port inventory'!AN90</f>
        <v>365</v>
      </c>
      <c r="AP85" s="85">
        <f>'[1]main port inventory'!AO90</f>
        <v>9</v>
      </c>
      <c r="AQ85" s="11">
        <f>'[1]main port inventory'!AP90</f>
        <v>0</v>
      </c>
      <c r="AR85" s="82">
        <f>'[1]main port inventory'!AQ90</f>
        <v>275</v>
      </c>
      <c r="AS85" s="11">
        <f>'[1]main port inventory'!AR90</f>
        <v>83.6</v>
      </c>
      <c r="AT85" s="79">
        <f>'[1]main port inventory'!AS90</f>
        <v>2</v>
      </c>
      <c r="AU85" s="79">
        <f>'[1]main port inventory'!AT90</f>
        <v>1.5</v>
      </c>
      <c r="AV85" s="21">
        <f>'[1]main port inventory'!AU90</f>
        <v>0</v>
      </c>
      <c r="AW85" s="11">
        <f>'[1]main port inventory'!AV90</f>
        <v>41</v>
      </c>
      <c r="AX85" s="21">
        <f>'[1]main port inventory'!AW90</f>
        <v>0</v>
      </c>
      <c r="AY85" s="79">
        <f>'[1]main port inventory'!AX90</f>
        <v>418.9</v>
      </c>
      <c r="AZ85" s="76">
        <f t="shared" si="125"/>
        <v>12033</v>
      </c>
      <c r="BA85" s="76">
        <f t="shared" si="126"/>
        <v>817</v>
      </c>
      <c r="BB85" s="76">
        <f t="shared" si="127"/>
        <v>3720</v>
      </c>
      <c r="BC85" s="76">
        <f t="shared" si="128"/>
        <v>3578.4</v>
      </c>
      <c r="BD85" s="76">
        <f t="shared" si="129"/>
        <v>2894.91</v>
      </c>
      <c r="BE85" s="76">
        <f t="shared" si="130"/>
        <v>1023.4000000000001</v>
      </c>
      <c r="BF85" s="21">
        <f>'[1]IO InvShip'!$L84</f>
        <v>6112.32</v>
      </c>
      <c r="BG85" s="21">
        <f>'[1]IO InvShip'!$O84</f>
        <v>3454.64</v>
      </c>
      <c r="BH85" s="107">
        <f t="shared" si="131"/>
        <v>0.16007313221972908</v>
      </c>
      <c r="BI85" s="107">
        <f t="shared" si="132"/>
        <v>5.7109615224798474E-2</v>
      </c>
      <c r="BJ85" s="107">
        <f t="shared" si="133"/>
        <v>6.783345799052605E-2</v>
      </c>
      <c r="BK85" s="107">
        <f t="shared" si="134"/>
        <v>0.71498379456494643</v>
      </c>
      <c r="BL85" s="21">
        <f t="shared" si="135"/>
        <v>8603.4</v>
      </c>
      <c r="BM85" s="253">
        <f>VLOOKUP(B85,'removals&amp;BFF'!A:C,3,FALSE)</f>
        <v>84.63</v>
      </c>
      <c r="BN85" s="21">
        <f t="shared" si="136"/>
        <v>14218.362282878414</v>
      </c>
      <c r="BO85" s="21">
        <f>VLOOKUP(B85,removals!B:AR,43,FALSE)</f>
        <v>287.11</v>
      </c>
      <c r="BP85" s="253">
        <f t="shared" si="137"/>
        <v>41.910765908536796</v>
      </c>
      <c r="BQ85" s="21"/>
    </row>
    <row r="86" spans="1:148">
      <c r="A86" s="56" t="str">
        <f t="shared" si="124"/>
        <v>201938</v>
      </c>
      <c r="B86" s="20">
        <f>'[1]main port inventory'!A91</f>
        <v>43728</v>
      </c>
      <c r="C86" s="21">
        <f>'[1]main port inventory'!B91</f>
        <v>12254.29</v>
      </c>
      <c r="D86" s="21">
        <f>'[1]main port inventory'!C92</f>
        <v>1983.93</v>
      </c>
      <c r="E86" s="21">
        <f>'[1]main port inventory'!D91</f>
        <v>616.77</v>
      </c>
      <c r="F86" s="21">
        <f>'[1]main port inventory'!E91</f>
        <v>911.23500000000001</v>
      </c>
      <c r="G86" s="79">
        <f>'[1]main port inventory'!F91</f>
        <v>1360</v>
      </c>
      <c r="H86" s="79">
        <f>'[1]main port inventory'!G91</f>
        <v>1187</v>
      </c>
      <c r="I86" s="82">
        <f>'[1]main port inventory'!H91</f>
        <v>1498</v>
      </c>
      <c r="J86" s="82">
        <f>'[1]main port inventory'!I91</f>
        <v>1205</v>
      </c>
      <c r="K86" s="11">
        <f>'[1]main port inventory'!J91</f>
        <v>740</v>
      </c>
      <c r="L86" s="82">
        <f>'[1]main port inventory'!K91</f>
        <v>733</v>
      </c>
      <c r="M86" s="79">
        <f>'[1]main port inventory'!L91</f>
        <v>454</v>
      </c>
      <c r="N86" s="21">
        <f>'[1]main port inventory'!M91</f>
        <v>480</v>
      </c>
      <c r="O86" s="11">
        <f>'[1]main port inventory'!N91</f>
        <v>219.99</v>
      </c>
      <c r="P86" s="85">
        <f>'[1]main port inventory'!O91</f>
        <v>530</v>
      </c>
      <c r="Q86" s="79">
        <f>'[1]main port inventory'!P91</f>
        <v>142</v>
      </c>
      <c r="R86" s="11">
        <f>'[1]main port inventory'!Q91</f>
        <v>572</v>
      </c>
      <c r="S86" s="85">
        <f>'[1]main port inventory'!R91</f>
        <v>258</v>
      </c>
      <c r="T86" s="11">
        <f>'[1]main port inventory'!S91</f>
        <v>240.2</v>
      </c>
      <c r="U86" s="11">
        <f>'[1]main port inventory'!T91</f>
        <v>0</v>
      </c>
      <c r="V86" s="11">
        <f>'[1]main port inventory'!U91</f>
        <v>103</v>
      </c>
      <c r="W86" s="21">
        <f>'[1]main port inventory'!V91</f>
        <v>296</v>
      </c>
      <c r="X86" s="11">
        <f>'[1]main port inventory'!W91</f>
        <v>90</v>
      </c>
      <c r="Y86" s="11">
        <f>'[1]main port inventory'!X91</f>
        <v>9.6</v>
      </c>
      <c r="Z86" s="11">
        <f>'[1]main port inventory'!Y91</f>
        <v>450</v>
      </c>
      <c r="AA86" s="21">
        <f>'[1]main port inventory'!Z91</f>
        <v>43.6</v>
      </c>
      <c r="AB86" s="21">
        <f>'[1]main port inventory'!AA91</f>
        <v>201</v>
      </c>
      <c r="AC86" s="11">
        <f>'[1]main port inventory'!AB91</f>
        <v>52</v>
      </c>
      <c r="AD86" s="82">
        <f>'[1]main port inventory'!AC91</f>
        <v>0</v>
      </c>
      <c r="AE86" s="21">
        <f>'[1]main port inventory'!AD91</f>
        <v>5.8</v>
      </c>
      <c r="AF86" s="21">
        <f>'[1]main port inventory'!AE91</f>
        <v>0</v>
      </c>
      <c r="AG86" s="11">
        <f>'[1]main port inventory'!AF91</f>
        <v>30</v>
      </c>
      <c r="AH86" s="85">
        <f>'[1]main port inventory'!AG91</f>
        <v>65</v>
      </c>
      <c r="AI86" s="21">
        <f>'[1]main port inventory'!AH91</f>
        <v>0</v>
      </c>
      <c r="AJ86" s="21">
        <f>'[1]main port inventory'!AI91</f>
        <v>21.8</v>
      </c>
      <c r="AK86" s="21">
        <f>'[1]main port inventory'!AJ91</f>
        <v>0</v>
      </c>
      <c r="AL86" s="79">
        <f>'[1]main port inventory'!AK91</f>
        <v>0</v>
      </c>
      <c r="AM86" s="21">
        <f>'[1]main port inventory'!AL91</f>
        <v>0</v>
      </c>
      <c r="AN86" s="11">
        <f>'[1]main port inventory'!AM91</f>
        <v>24</v>
      </c>
      <c r="AO86" s="11">
        <f>'[1]main port inventory'!AN91</f>
        <v>362</v>
      </c>
      <c r="AP86" s="85">
        <f>'[1]main port inventory'!AO91</f>
        <v>18</v>
      </c>
      <c r="AQ86" s="11">
        <f>'[1]main port inventory'!AP91</f>
        <v>0</v>
      </c>
      <c r="AR86" s="82">
        <f>'[1]main port inventory'!AQ91</f>
        <v>270</v>
      </c>
      <c r="AS86" s="11">
        <f>'[1]main port inventory'!AR91</f>
        <v>89.8</v>
      </c>
      <c r="AT86" s="79">
        <f>'[1]main port inventory'!AS91</f>
        <v>5</v>
      </c>
      <c r="AU86" s="79">
        <f>'[1]main port inventory'!AT91</f>
        <v>1.5</v>
      </c>
      <c r="AV86" s="21">
        <f>'[1]main port inventory'!AU91</f>
        <v>0</v>
      </c>
      <c r="AW86" s="11">
        <f>'[1]main port inventory'!AV91</f>
        <v>41</v>
      </c>
      <c r="AX86" s="21">
        <f>'[1]main port inventory'!AW91</f>
        <v>0</v>
      </c>
      <c r="AY86" s="79">
        <f>'[1]main port inventory'!AX91</f>
        <v>456</v>
      </c>
      <c r="AZ86" s="76">
        <f t="shared" si="125"/>
        <v>12254.29</v>
      </c>
      <c r="BA86" s="76">
        <f t="shared" si="126"/>
        <v>871</v>
      </c>
      <c r="BB86" s="76">
        <f t="shared" si="127"/>
        <v>3706</v>
      </c>
      <c r="BC86" s="76">
        <f t="shared" si="128"/>
        <v>3605.5</v>
      </c>
      <c r="BD86" s="76">
        <f t="shared" si="129"/>
        <v>3023.59</v>
      </c>
      <c r="BE86" s="76">
        <f t="shared" si="130"/>
        <v>1048.2</v>
      </c>
      <c r="BF86" s="21">
        <f>'[1]IO InvShip'!$L85</f>
        <v>6160.17</v>
      </c>
      <c r="BG86" s="21">
        <f>'[1]IO InvShip'!$O85</f>
        <v>3606.24</v>
      </c>
      <c r="BH86" s="107">
        <f t="shared" si="131"/>
        <v>0.16189677247723042</v>
      </c>
      <c r="BI86" s="107">
        <f t="shared" si="132"/>
        <v>5.0330945326085799E-2</v>
      </c>
      <c r="BJ86" s="107">
        <f t="shared" si="133"/>
        <v>7.4360489265391946E-2</v>
      </c>
      <c r="BK86" s="107">
        <f t="shared" si="134"/>
        <v>0.71341179293129175</v>
      </c>
      <c r="BL86" s="21">
        <f t="shared" si="135"/>
        <v>8742.3549999999996</v>
      </c>
      <c r="BM86" s="253">
        <f>VLOOKUP(B86,'removals&amp;BFF'!A:C,3,FALSE)</f>
        <v>88.97</v>
      </c>
      <c r="BN86" s="21">
        <f t="shared" si="136"/>
        <v>13773.507924019334</v>
      </c>
      <c r="BO86" s="21">
        <f>VLOOKUP(B86,removals!B:AR,43,FALSE)</f>
        <v>314.23</v>
      </c>
      <c r="BP86" s="253">
        <f t="shared" si="137"/>
        <v>38.997835980014642</v>
      </c>
      <c r="BQ86" s="21"/>
    </row>
    <row r="87" spans="1:148">
      <c r="A87" s="56" t="str">
        <f t="shared" si="124"/>
        <v>201937</v>
      </c>
      <c r="B87" s="20">
        <f>'[1]main port inventory'!A92</f>
        <v>43721</v>
      </c>
      <c r="C87" s="21">
        <f>'[1]main port inventory'!B92</f>
        <v>11944</v>
      </c>
      <c r="D87" s="21">
        <f>'[1]main port inventory'!C93</f>
        <v>2043.29</v>
      </c>
      <c r="E87" s="21">
        <f>'[1]main port inventory'!D92</f>
        <v>544.28</v>
      </c>
      <c r="F87" s="21">
        <f>'[1]main port inventory'!E92</f>
        <v>934.63</v>
      </c>
      <c r="G87" s="79">
        <f>'[1]main port inventory'!F92</f>
        <v>1310</v>
      </c>
      <c r="H87" s="79">
        <f>'[1]main port inventory'!G92</f>
        <v>1178</v>
      </c>
      <c r="I87" s="82">
        <f>'[1]main port inventory'!H92</f>
        <v>1465</v>
      </c>
      <c r="J87" s="82">
        <f>'[1]main port inventory'!I92</f>
        <v>1250</v>
      </c>
      <c r="K87" s="11">
        <f>'[1]main port inventory'!J92</f>
        <v>725</v>
      </c>
      <c r="L87" s="82">
        <f>'[1]main port inventory'!K92</f>
        <v>716</v>
      </c>
      <c r="M87" s="79">
        <f>'[1]main port inventory'!L92</f>
        <v>398</v>
      </c>
      <c r="N87" s="21">
        <f>'[1]main port inventory'!M92</f>
        <v>400</v>
      </c>
      <c r="O87" s="11">
        <f>'[1]main port inventory'!N92</f>
        <v>229.28</v>
      </c>
      <c r="P87" s="85">
        <f>'[1]main port inventory'!O92</f>
        <v>512</v>
      </c>
      <c r="Q87" s="79">
        <f>'[1]main port inventory'!P92</f>
        <v>113</v>
      </c>
      <c r="R87" s="11">
        <f>'[1]main port inventory'!Q92</f>
        <v>552</v>
      </c>
      <c r="S87" s="85">
        <f>'[1]main port inventory'!R92</f>
        <v>245</v>
      </c>
      <c r="T87" s="11">
        <f>'[1]main port inventory'!S92</f>
        <v>220.1</v>
      </c>
      <c r="U87" s="11">
        <f>'[1]main port inventory'!T92</f>
        <v>0</v>
      </c>
      <c r="V87" s="11">
        <f>'[1]main port inventory'!U92</f>
        <v>100</v>
      </c>
      <c r="W87" s="21">
        <f>'[1]main port inventory'!V92</f>
        <v>285</v>
      </c>
      <c r="X87" s="11">
        <f>'[1]main port inventory'!W92</f>
        <v>96</v>
      </c>
      <c r="Y87" s="11">
        <f>'[1]main port inventory'!X92</f>
        <v>11.2</v>
      </c>
      <c r="Z87" s="11">
        <f>'[1]main port inventory'!Y92</f>
        <v>456</v>
      </c>
      <c r="AA87" s="21">
        <f>'[1]main port inventory'!Z92</f>
        <v>49.4</v>
      </c>
      <c r="AB87" s="21">
        <f>'[1]main port inventory'!AA92</f>
        <v>214.1</v>
      </c>
      <c r="AC87" s="11">
        <f>'[1]main port inventory'!AB92</f>
        <v>54</v>
      </c>
      <c r="AD87" s="82">
        <f>'[1]main port inventory'!AC92</f>
        <v>0</v>
      </c>
      <c r="AE87" s="21">
        <f>'[1]main port inventory'!AD92</f>
        <v>7.8</v>
      </c>
      <c r="AF87" s="21">
        <f>'[1]main port inventory'!AE92</f>
        <v>0</v>
      </c>
      <c r="AG87" s="11">
        <f>'[1]main port inventory'!AF92</f>
        <v>30</v>
      </c>
      <c r="AH87" s="85">
        <f>'[1]main port inventory'!AG92</f>
        <v>65</v>
      </c>
      <c r="AI87" s="21">
        <f>'[1]main port inventory'!AH92</f>
        <v>0</v>
      </c>
      <c r="AJ87" s="21">
        <f>'[1]main port inventory'!AI92</f>
        <v>23.1</v>
      </c>
      <c r="AK87" s="21">
        <f>'[1]main port inventory'!AJ92</f>
        <v>0</v>
      </c>
      <c r="AL87" s="79">
        <f>'[1]main port inventory'!AK92</f>
        <v>0</v>
      </c>
      <c r="AM87" s="21">
        <f>'[1]main port inventory'!AL92</f>
        <v>0</v>
      </c>
      <c r="AN87" s="11">
        <f>'[1]main port inventory'!AM92</f>
        <v>24</v>
      </c>
      <c r="AO87" s="11">
        <f>'[1]main port inventory'!AN92</f>
        <v>343</v>
      </c>
      <c r="AP87" s="85">
        <f>'[1]main port inventory'!AO92</f>
        <v>26</v>
      </c>
      <c r="AQ87" s="11">
        <f>'[1]main port inventory'!AP92</f>
        <v>0</v>
      </c>
      <c r="AR87" s="82">
        <f>'[1]main port inventory'!AQ92</f>
        <v>260</v>
      </c>
      <c r="AS87" s="11">
        <f>'[1]main port inventory'!AR92</f>
        <v>92.3</v>
      </c>
      <c r="AT87" s="79">
        <f>'[1]main port inventory'!AS92</f>
        <v>4</v>
      </c>
      <c r="AU87" s="79">
        <f>'[1]main port inventory'!AT92</f>
        <v>1.5</v>
      </c>
      <c r="AV87" s="21">
        <f>'[1]main port inventory'!AU92</f>
        <v>0</v>
      </c>
      <c r="AW87" s="11">
        <f>'[1]main port inventory'!AV92</f>
        <v>41</v>
      </c>
      <c r="AX87" s="21">
        <f>'[1]main port inventory'!AW92</f>
        <v>0</v>
      </c>
      <c r="AY87" s="79">
        <f>'[1]main port inventory'!AX92</f>
        <v>448</v>
      </c>
      <c r="AZ87" s="76">
        <f t="shared" si="125"/>
        <v>11944</v>
      </c>
      <c r="BA87" s="76">
        <f t="shared" si="126"/>
        <v>848</v>
      </c>
      <c r="BB87" s="76">
        <f t="shared" si="127"/>
        <v>3691</v>
      </c>
      <c r="BC87" s="76">
        <f t="shared" si="128"/>
        <v>3452.5</v>
      </c>
      <c r="BD87" s="76">
        <f t="shared" si="129"/>
        <v>2973.88</v>
      </c>
      <c r="BE87" s="76">
        <f t="shared" si="130"/>
        <v>979.4</v>
      </c>
      <c r="BF87" s="21">
        <f>'[1]IO InvShip'!$L86</f>
        <v>5964.62</v>
      </c>
      <c r="BG87" s="21">
        <f>'[1]IO InvShip'!$O86</f>
        <v>3543.74</v>
      </c>
      <c r="BH87" s="107">
        <f t="shared" si="131"/>
        <v>0.17107250502344273</v>
      </c>
      <c r="BI87" s="107">
        <f t="shared" si="132"/>
        <v>4.556932350971199E-2</v>
      </c>
      <c r="BJ87" s="107">
        <f t="shared" si="133"/>
        <v>7.8251004688546552E-2</v>
      </c>
      <c r="BK87" s="107">
        <f t="shared" si="134"/>
        <v>0.70510716677829866</v>
      </c>
      <c r="BL87" s="21">
        <f t="shared" si="135"/>
        <v>8421.7999999999993</v>
      </c>
      <c r="BM87" s="253">
        <f>VLOOKUP(B87,'removals&amp;BFF'!A:C,3,FALSE)</f>
        <v>89.07</v>
      </c>
      <c r="BN87" s="21">
        <f t="shared" si="136"/>
        <v>13409.677781520153</v>
      </c>
      <c r="BO87" s="21">
        <f>VLOOKUP(B87,removals!B:AR,43,FALSE)</f>
        <v>316.31999999999994</v>
      </c>
      <c r="BP87" s="253">
        <f t="shared" si="137"/>
        <v>37.759231158320695</v>
      </c>
      <c r="BQ87" s="21"/>
    </row>
    <row r="88" spans="1:148">
      <c r="A88" s="56" t="str">
        <f t="shared" si="124"/>
        <v>201936</v>
      </c>
      <c r="B88" s="20">
        <f>'[1]main port inventory'!A93</f>
        <v>43714</v>
      </c>
      <c r="C88" s="21">
        <f>'[1]main port inventory'!B93</f>
        <v>12091.66</v>
      </c>
      <c r="D88" s="21">
        <f>'[1]main port inventory'!C94</f>
        <v>1992.74</v>
      </c>
      <c r="E88" s="21">
        <f>'[1]main port inventory'!D93</f>
        <v>550.41999999999996</v>
      </c>
      <c r="F88" s="21">
        <f>'[1]main port inventory'!E93</f>
        <v>1034.1500000000001</v>
      </c>
      <c r="G88" s="79">
        <f>'[1]main port inventory'!F93</f>
        <v>1330</v>
      </c>
      <c r="H88" s="79">
        <f>'[1]main port inventory'!G93</f>
        <v>1225</v>
      </c>
      <c r="I88" s="82">
        <f>'[1]main port inventory'!H93</f>
        <v>1490</v>
      </c>
      <c r="J88" s="82">
        <f>'[1]main port inventory'!I93</f>
        <v>1260</v>
      </c>
      <c r="K88" s="11">
        <f>'[1]main port inventory'!J93</f>
        <v>725</v>
      </c>
      <c r="L88" s="82">
        <f>'[1]main port inventory'!K93</f>
        <v>710</v>
      </c>
      <c r="M88" s="79">
        <f>'[1]main port inventory'!L93</f>
        <v>400</v>
      </c>
      <c r="N88" s="21">
        <f>'[1]main port inventory'!M93</f>
        <v>370</v>
      </c>
      <c r="O88" s="11">
        <f>'[1]main port inventory'!N93</f>
        <v>244.76</v>
      </c>
      <c r="P88" s="85">
        <f>'[1]main port inventory'!O93</f>
        <v>522</v>
      </c>
      <c r="Q88" s="79">
        <f>'[1]main port inventory'!P93</f>
        <v>104</v>
      </c>
      <c r="R88" s="11">
        <f>'[1]main port inventory'!Q93</f>
        <v>550</v>
      </c>
      <c r="S88" s="85">
        <f>'[1]main port inventory'!R93</f>
        <v>236</v>
      </c>
      <c r="T88" s="11">
        <f>'[1]main port inventory'!S93</f>
        <v>240.1</v>
      </c>
      <c r="U88" s="11">
        <f>'[1]main port inventory'!T93</f>
        <v>0</v>
      </c>
      <c r="V88" s="11">
        <f>'[1]main port inventory'!U93</f>
        <v>98</v>
      </c>
      <c r="W88" s="21">
        <f>'[1]main port inventory'!V93</f>
        <v>299.7</v>
      </c>
      <c r="X88" s="11">
        <f>'[1]main port inventory'!W93</f>
        <v>110</v>
      </c>
      <c r="Y88" s="11">
        <f>'[1]main port inventory'!X93</f>
        <v>10</v>
      </c>
      <c r="Z88" s="11">
        <f>'[1]main port inventory'!Y93</f>
        <v>464</v>
      </c>
      <c r="AA88" s="21">
        <f>'[1]main port inventory'!Z93</f>
        <v>41.8</v>
      </c>
      <c r="AB88" s="21">
        <f>'[1]main port inventory'!AA93</f>
        <v>236</v>
      </c>
      <c r="AC88" s="11">
        <f>'[1]main port inventory'!AB93</f>
        <v>65</v>
      </c>
      <c r="AD88" s="82">
        <f>'[1]main port inventory'!AC93</f>
        <v>0</v>
      </c>
      <c r="AE88" s="21">
        <f>'[1]main port inventory'!AD93</f>
        <v>3.5</v>
      </c>
      <c r="AF88" s="21">
        <f>'[1]main port inventory'!AE93</f>
        <v>0</v>
      </c>
      <c r="AG88" s="11">
        <f>'[1]main port inventory'!AF93</f>
        <v>30</v>
      </c>
      <c r="AH88" s="85">
        <f>'[1]main port inventory'!AG93</f>
        <v>70</v>
      </c>
      <c r="AI88" s="21">
        <f>'[1]main port inventory'!AH93</f>
        <v>0</v>
      </c>
      <c r="AJ88" s="21">
        <f>'[1]main port inventory'!AI93</f>
        <v>24.4</v>
      </c>
      <c r="AK88" s="21">
        <f>'[1]main port inventory'!AJ93</f>
        <v>0</v>
      </c>
      <c r="AL88" s="79">
        <f>'[1]main port inventory'!AK93</f>
        <v>0</v>
      </c>
      <c r="AM88" s="21">
        <f>'[1]main port inventory'!AL93</f>
        <v>0</v>
      </c>
      <c r="AN88" s="11">
        <f>'[1]main port inventory'!AM93</f>
        <v>24</v>
      </c>
      <c r="AO88" s="11">
        <f>'[1]main port inventory'!AN93</f>
        <v>322</v>
      </c>
      <c r="AP88" s="85">
        <f>'[1]main port inventory'!AO93</f>
        <v>31</v>
      </c>
      <c r="AQ88" s="11">
        <f>'[1]main port inventory'!AP93</f>
        <v>0</v>
      </c>
      <c r="AR88" s="82">
        <f>'[1]main port inventory'!AQ93</f>
        <v>270</v>
      </c>
      <c r="AS88" s="11">
        <f>'[1]main port inventory'!AR93</f>
        <v>90.9</v>
      </c>
      <c r="AT88" s="79">
        <f>'[1]main port inventory'!AS93</f>
        <v>4</v>
      </c>
      <c r="AU88" s="79">
        <f>'[1]main port inventory'!AT93</f>
        <v>1.5</v>
      </c>
      <c r="AV88" s="21">
        <f>'[1]main port inventory'!AU93</f>
        <v>0</v>
      </c>
      <c r="AW88" s="11">
        <f>'[1]main port inventory'!AV93</f>
        <v>41</v>
      </c>
      <c r="AX88" s="21">
        <f>'[1]main port inventory'!AW93</f>
        <v>0</v>
      </c>
      <c r="AY88" s="79">
        <f>'[1]main port inventory'!AX93</f>
        <v>448</v>
      </c>
      <c r="AZ88" s="76">
        <f t="shared" si="125"/>
        <v>12091.66</v>
      </c>
      <c r="BA88" s="76">
        <f t="shared" si="126"/>
        <v>859</v>
      </c>
      <c r="BB88" s="76">
        <f t="shared" si="127"/>
        <v>3730</v>
      </c>
      <c r="BC88" s="76">
        <f t="shared" si="128"/>
        <v>3512.5</v>
      </c>
      <c r="BD88" s="76">
        <f t="shared" si="129"/>
        <v>3014.7599999999998</v>
      </c>
      <c r="BE88" s="76">
        <f t="shared" si="130"/>
        <v>975.4</v>
      </c>
      <c r="BF88" s="21">
        <f>'[1]IO InvShip'!$L87</f>
        <v>6170.29</v>
      </c>
      <c r="BG88" s="21">
        <f>'[1]IO InvShip'!$O87</f>
        <v>3480.7</v>
      </c>
      <c r="BH88" s="107">
        <f t="shared" si="131"/>
        <v>0.16480284758254862</v>
      </c>
      <c r="BI88" s="107">
        <f t="shared" si="132"/>
        <v>4.552063157581341E-2</v>
      </c>
      <c r="BJ88" s="107">
        <f t="shared" si="133"/>
        <v>8.5525891399526627E-2</v>
      </c>
      <c r="BK88" s="107">
        <f t="shared" si="134"/>
        <v>0.70415062944211138</v>
      </c>
      <c r="BL88" s="21">
        <f t="shared" si="135"/>
        <v>8514.35</v>
      </c>
      <c r="BM88" s="253">
        <f>VLOOKUP(B88,'removals&amp;BFF'!A:C,3,FALSE)</f>
        <v>88.85</v>
      </c>
      <c r="BN88" s="21">
        <f t="shared" si="136"/>
        <v>13609.071468767586</v>
      </c>
      <c r="BO88" s="21">
        <f>VLOOKUP(B88,removals!B:AR,43,FALSE)</f>
        <v>317.93000000000006</v>
      </c>
      <c r="BP88" s="253">
        <f t="shared" si="137"/>
        <v>38.032459975466288</v>
      </c>
      <c r="BQ88" s="21"/>
    </row>
    <row r="89" spans="1:148">
      <c r="A89" s="56" t="str">
        <f t="shared" si="124"/>
        <v>201935</v>
      </c>
      <c r="B89" s="20">
        <f>'[1]main port inventory'!A94</f>
        <v>43707</v>
      </c>
      <c r="C89" s="21">
        <f>'[1]main port inventory'!B94</f>
        <v>12131.4</v>
      </c>
      <c r="D89" s="21">
        <f>'[1]main port inventory'!C95</f>
        <v>1910.66</v>
      </c>
      <c r="E89" s="21">
        <f>'[1]main port inventory'!D94</f>
        <v>542.13</v>
      </c>
      <c r="F89" s="21">
        <f>'[1]main port inventory'!E94</f>
        <v>1099.04</v>
      </c>
      <c r="G89" s="79">
        <f>'[1]main port inventory'!F94</f>
        <v>1340</v>
      </c>
      <c r="H89" s="79">
        <f>'[1]main port inventory'!G94</f>
        <v>1208</v>
      </c>
      <c r="I89" s="82">
        <f>'[1]main port inventory'!H94</f>
        <v>1544</v>
      </c>
      <c r="J89" s="82">
        <f>'[1]main port inventory'!I94</f>
        <v>1299</v>
      </c>
      <c r="K89" s="11">
        <f>'[1]main port inventory'!J94</f>
        <v>695</v>
      </c>
      <c r="L89" s="82">
        <f>'[1]main port inventory'!K94</f>
        <v>720</v>
      </c>
      <c r="M89" s="79">
        <f>'[1]main port inventory'!L94</f>
        <v>349</v>
      </c>
      <c r="N89" s="21">
        <f>'[1]main port inventory'!M94</f>
        <v>350</v>
      </c>
      <c r="O89" s="11">
        <f>'[1]main port inventory'!N94</f>
        <v>250</v>
      </c>
      <c r="P89" s="85">
        <f>'[1]main port inventory'!O94</f>
        <v>520</v>
      </c>
      <c r="Q89" s="79">
        <f>'[1]main port inventory'!P94</f>
        <v>97</v>
      </c>
      <c r="R89" s="11">
        <f>'[1]main port inventory'!Q94</f>
        <v>587</v>
      </c>
      <c r="S89" s="85">
        <f>'[1]main port inventory'!R94</f>
        <v>253</v>
      </c>
      <c r="T89" s="11">
        <f>'[1]main port inventory'!S94</f>
        <v>242.8</v>
      </c>
      <c r="U89" s="11">
        <f>'[1]main port inventory'!T94</f>
        <v>0</v>
      </c>
      <c r="V89" s="11">
        <f>'[1]main port inventory'!U94</f>
        <v>105</v>
      </c>
      <c r="W89" s="21">
        <f>'[1]main port inventory'!V94</f>
        <v>311</v>
      </c>
      <c r="X89" s="11">
        <f>'[1]main port inventory'!W94</f>
        <v>106</v>
      </c>
      <c r="Y89" s="11">
        <f>'[1]main port inventory'!X94</f>
        <v>5.7</v>
      </c>
      <c r="Z89" s="11">
        <f>'[1]main port inventory'!Y94</f>
        <v>441</v>
      </c>
      <c r="AA89" s="21">
        <f>'[1]main port inventory'!Z94</f>
        <v>41.9</v>
      </c>
      <c r="AB89" s="21">
        <f>'[1]main port inventory'!AA94</f>
        <v>250.6</v>
      </c>
      <c r="AC89" s="11">
        <f>'[1]main port inventory'!AB94</f>
        <v>75</v>
      </c>
      <c r="AD89" s="82">
        <f>'[1]main port inventory'!AC94</f>
        <v>0</v>
      </c>
      <c r="AE89" s="21">
        <f>'[1]main port inventory'!AD94</f>
        <v>6.4</v>
      </c>
      <c r="AF89" s="21">
        <f>'[1]main port inventory'!AE94</f>
        <v>0</v>
      </c>
      <c r="AG89" s="11">
        <f>'[1]main port inventory'!AF94</f>
        <v>25</v>
      </c>
      <c r="AH89" s="85">
        <f>'[1]main port inventory'!AG94</f>
        <v>68</v>
      </c>
      <c r="AI89" s="21">
        <f>'[1]main port inventory'!AH94</f>
        <v>0</v>
      </c>
      <c r="AJ89" s="21">
        <f>'[1]main port inventory'!AI94</f>
        <v>25.7</v>
      </c>
      <c r="AK89" s="21">
        <f>'[1]main port inventory'!AJ94</f>
        <v>0</v>
      </c>
      <c r="AL89" s="79">
        <f>'[1]main port inventory'!AK94</f>
        <v>0</v>
      </c>
      <c r="AM89" s="21">
        <f>'[1]main port inventory'!AL94</f>
        <v>0</v>
      </c>
      <c r="AN89" s="11">
        <f>'[1]main port inventory'!AM94</f>
        <v>21</v>
      </c>
      <c r="AO89" s="11">
        <f>'[1]main port inventory'!AN94</f>
        <v>307</v>
      </c>
      <c r="AP89" s="85">
        <f>'[1]main port inventory'!AO94</f>
        <v>24</v>
      </c>
      <c r="AQ89" s="11">
        <f>'[1]main port inventory'!AP94</f>
        <v>0</v>
      </c>
      <c r="AR89" s="82">
        <f>'[1]main port inventory'!AQ94</f>
        <v>308</v>
      </c>
      <c r="AS89" s="11">
        <f>'[1]main port inventory'!AR94</f>
        <v>77.8</v>
      </c>
      <c r="AT89" s="79">
        <f>'[1]main port inventory'!AS94</f>
        <v>5</v>
      </c>
      <c r="AU89" s="79">
        <f>'[1]main port inventory'!AT94</f>
        <v>1.5</v>
      </c>
      <c r="AV89" s="21">
        <f>'[1]main port inventory'!AU94</f>
        <v>0</v>
      </c>
      <c r="AW89" s="11">
        <f>'[1]main port inventory'!AV94</f>
        <v>41</v>
      </c>
      <c r="AX89" s="21">
        <f>'[1]main port inventory'!AW94</f>
        <v>0</v>
      </c>
      <c r="AY89" s="79">
        <f>'[1]main port inventory'!AX94</f>
        <v>430</v>
      </c>
      <c r="AZ89" s="76">
        <f t="shared" si="125"/>
        <v>12131.4</v>
      </c>
      <c r="BA89" s="76">
        <f t="shared" si="126"/>
        <v>865</v>
      </c>
      <c r="BB89" s="76">
        <f t="shared" si="127"/>
        <v>3871</v>
      </c>
      <c r="BC89" s="76">
        <f t="shared" si="128"/>
        <v>3430.5</v>
      </c>
      <c r="BD89" s="76">
        <f t="shared" si="129"/>
        <v>2979.3</v>
      </c>
      <c r="BE89" s="76">
        <f t="shared" si="130"/>
        <v>985.6</v>
      </c>
      <c r="BF89" s="21">
        <f>'[1]IO InvShip'!$L88</f>
        <v>6234.9</v>
      </c>
      <c r="BG89" s="21">
        <f>'[1]IO InvShip'!$O88</f>
        <v>3434.14</v>
      </c>
      <c r="BH89" s="107">
        <f t="shared" si="131"/>
        <v>0.15749707370954713</v>
      </c>
      <c r="BI89" s="107">
        <f t="shared" si="132"/>
        <v>4.468816459765567E-2</v>
      </c>
      <c r="BJ89" s="107">
        <f t="shared" si="133"/>
        <v>9.0594655192310858E-2</v>
      </c>
      <c r="BK89" s="107">
        <f t="shared" si="134"/>
        <v>0.70722010650048639</v>
      </c>
      <c r="BL89" s="21">
        <f t="shared" si="135"/>
        <v>8579.57</v>
      </c>
      <c r="BM89" s="253">
        <f>VLOOKUP(B89,'removals&amp;BFF'!A:C,3,FALSE)</f>
        <v>87.48</v>
      </c>
      <c r="BN89" s="21">
        <f t="shared" si="136"/>
        <v>13867.626886145405</v>
      </c>
      <c r="BO89" s="21">
        <f>VLOOKUP(B89,removals!B:AR,43,FALSE)</f>
        <v>310.40000000000003</v>
      </c>
      <c r="BP89" s="253">
        <f t="shared" si="137"/>
        <v>39.083118556701024</v>
      </c>
      <c r="BQ89" s="21"/>
    </row>
    <row r="90" spans="1:148">
      <c r="A90" s="56" t="str">
        <f t="shared" si="124"/>
        <v>201934</v>
      </c>
      <c r="B90" s="20">
        <f>'[1]main port inventory'!A95</f>
        <v>43700</v>
      </c>
      <c r="C90" s="21">
        <f>'[1]main port inventory'!B95</f>
        <v>11984.33</v>
      </c>
      <c r="D90" s="21">
        <f>'[1]main port inventory'!C96</f>
        <v>1828.89</v>
      </c>
      <c r="E90" s="21">
        <f>'[1]main port inventory'!D95</f>
        <v>499.31</v>
      </c>
      <c r="F90" s="21">
        <f>'[1]main port inventory'!E95</f>
        <v>1061.74</v>
      </c>
      <c r="G90" s="79">
        <f>'[1]main port inventory'!F95</f>
        <v>1320</v>
      </c>
      <c r="H90" s="79">
        <f>'[1]main port inventory'!G95</f>
        <v>1199</v>
      </c>
      <c r="I90" s="82">
        <f>'[1]main port inventory'!H95</f>
        <v>1510</v>
      </c>
      <c r="J90" s="82">
        <f>'[1]main port inventory'!I95</f>
        <v>1311</v>
      </c>
      <c r="K90" s="11">
        <f>'[1]main port inventory'!J95</f>
        <v>685</v>
      </c>
      <c r="L90" s="82">
        <f>'[1]main port inventory'!K95</f>
        <v>735</v>
      </c>
      <c r="M90" s="79">
        <f>'[1]main port inventory'!L95</f>
        <v>370</v>
      </c>
      <c r="N90" s="21">
        <f>'[1]main port inventory'!M95</f>
        <v>302</v>
      </c>
      <c r="O90" s="11">
        <f>'[1]main port inventory'!N95</f>
        <v>233.43</v>
      </c>
      <c r="P90" s="85">
        <f>'[1]main port inventory'!O95</f>
        <v>504</v>
      </c>
      <c r="Q90" s="79">
        <f>'[1]main port inventory'!P95</f>
        <v>103</v>
      </c>
      <c r="R90" s="11">
        <f>'[1]main port inventory'!Q95</f>
        <v>551</v>
      </c>
      <c r="S90" s="85">
        <f>'[1]main port inventory'!R95</f>
        <v>247</v>
      </c>
      <c r="T90" s="11">
        <f>'[1]main port inventory'!S95</f>
        <v>245.2</v>
      </c>
      <c r="U90" s="11">
        <f>'[1]main port inventory'!T95</f>
        <v>0</v>
      </c>
      <c r="V90" s="11">
        <f>'[1]main port inventory'!U95</f>
        <v>110</v>
      </c>
      <c r="W90" s="21">
        <f>'[1]main port inventory'!V95</f>
        <v>325.7</v>
      </c>
      <c r="X90" s="11">
        <f>'[1]main port inventory'!W95</f>
        <v>98</v>
      </c>
      <c r="Y90" s="11">
        <f>'[1]main port inventory'!X95</f>
        <v>6.2</v>
      </c>
      <c r="Z90" s="11">
        <f>'[1]main port inventory'!Y95</f>
        <v>459.2</v>
      </c>
      <c r="AA90" s="21">
        <f>'[1]main port inventory'!Z95</f>
        <v>38.799999999999997</v>
      </c>
      <c r="AB90" s="21">
        <f>'[1]main port inventory'!AA95</f>
        <v>229</v>
      </c>
      <c r="AC90" s="11">
        <f>'[1]main port inventory'!AB95</f>
        <v>63</v>
      </c>
      <c r="AD90" s="82">
        <f>'[1]main port inventory'!AC95</f>
        <v>0</v>
      </c>
      <c r="AE90" s="21">
        <f>'[1]main port inventory'!AD95</f>
        <v>8</v>
      </c>
      <c r="AF90" s="21">
        <f>'[1]main port inventory'!AE95</f>
        <v>0</v>
      </c>
      <c r="AG90" s="11">
        <f>'[1]main port inventory'!AF95</f>
        <v>29</v>
      </c>
      <c r="AH90" s="85">
        <f>'[1]main port inventory'!AG95</f>
        <v>62</v>
      </c>
      <c r="AI90" s="21">
        <f>'[1]main port inventory'!AH95</f>
        <v>0</v>
      </c>
      <c r="AJ90" s="21">
        <f>'[1]main port inventory'!AI95</f>
        <v>26.9</v>
      </c>
      <c r="AK90" s="21">
        <f>'[1]main port inventory'!AJ95</f>
        <v>0</v>
      </c>
      <c r="AL90" s="79">
        <f>'[1]main port inventory'!AK95</f>
        <v>0</v>
      </c>
      <c r="AM90" s="21">
        <f>'[1]main port inventory'!AL95</f>
        <v>0</v>
      </c>
      <c r="AN90" s="11">
        <f>'[1]main port inventory'!AM95</f>
        <v>21</v>
      </c>
      <c r="AO90" s="11">
        <f>'[1]main port inventory'!AN95</f>
        <v>302</v>
      </c>
      <c r="AP90" s="85">
        <f>'[1]main port inventory'!AO95</f>
        <v>29</v>
      </c>
      <c r="AQ90" s="11">
        <f>'[1]main port inventory'!AP95</f>
        <v>0</v>
      </c>
      <c r="AR90" s="82">
        <f>'[1]main port inventory'!AQ95</f>
        <v>312</v>
      </c>
      <c r="AS90" s="11">
        <f>'[1]main port inventory'!AR95</f>
        <v>79.400000000000006</v>
      </c>
      <c r="AT90" s="79">
        <f>'[1]main port inventory'!AS95</f>
        <v>4</v>
      </c>
      <c r="AU90" s="79">
        <f>'[1]main port inventory'!AT95</f>
        <v>1.5</v>
      </c>
      <c r="AV90" s="21">
        <f>'[1]main port inventory'!AU95</f>
        <v>0</v>
      </c>
      <c r="AW90" s="11">
        <f>'[1]main port inventory'!AV95</f>
        <v>41</v>
      </c>
      <c r="AX90" s="21">
        <f>'[1]main port inventory'!AW95</f>
        <v>0</v>
      </c>
      <c r="AY90" s="79">
        <f>'[1]main port inventory'!AX95</f>
        <v>423</v>
      </c>
      <c r="AZ90" s="76">
        <f t="shared" si="125"/>
        <v>11984.33</v>
      </c>
      <c r="BA90" s="76">
        <f t="shared" si="126"/>
        <v>842</v>
      </c>
      <c r="BB90" s="76">
        <f t="shared" si="127"/>
        <v>3868</v>
      </c>
      <c r="BC90" s="76">
        <f t="shared" si="128"/>
        <v>3420.5</v>
      </c>
      <c r="BD90" s="76">
        <f t="shared" si="129"/>
        <v>2923.4300000000003</v>
      </c>
      <c r="BE90" s="76">
        <f t="shared" si="130"/>
        <v>930.4</v>
      </c>
      <c r="BF90" s="21">
        <f>'[1]IO InvShip'!$L89</f>
        <v>6162.55</v>
      </c>
      <c r="BG90" s="21">
        <f>'[1]IO InvShip'!$O89</f>
        <v>3453.78</v>
      </c>
      <c r="BH90" s="107">
        <f t="shared" si="131"/>
        <v>0.15260677901893557</v>
      </c>
      <c r="BI90" s="107">
        <f t="shared" si="132"/>
        <v>4.1663572348224723E-2</v>
      </c>
      <c r="BJ90" s="107">
        <f t="shared" si="133"/>
        <v>8.8594022360866234E-2</v>
      </c>
      <c r="BK90" s="107">
        <f t="shared" si="134"/>
        <v>0.71713562627197347</v>
      </c>
      <c r="BL90" s="21">
        <f t="shared" si="135"/>
        <v>8594.3900000000012</v>
      </c>
      <c r="BM90" s="253">
        <f>VLOOKUP(B90,'removals&amp;BFF'!A:C,3,FALSE)</f>
        <v>87.95</v>
      </c>
      <c r="BN90" s="21">
        <f t="shared" si="136"/>
        <v>13626.299033541784</v>
      </c>
      <c r="BO90" s="21">
        <f>VLOOKUP(B90,removals!B:AR,43,FALSE)</f>
        <v>308.5</v>
      </c>
      <c r="BP90" s="253">
        <f t="shared" si="137"/>
        <v>38.847098865478117</v>
      </c>
      <c r="BQ90" s="21"/>
    </row>
    <row r="91" spans="1:148">
      <c r="A91" s="56" t="str">
        <f t="shared" si="124"/>
        <v>201933</v>
      </c>
      <c r="B91" s="20">
        <f>'[1]main port inventory'!A96</f>
        <v>43693</v>
      </c>
      <c r="C91" s="21">
        <f>'[1]main port inventory'!B96</f>
        <v>11601.24</v>
      </c>
      <c r="D91" s="21">
        <f>'[1]main port inventory'!C97</f>
        <v>1802</v>
      </c>
      <c r="E91" s="21">
        <f>'[1]main port inventory'!D96</f>
        <v>458.22</v>
      </c>
      <c r="F91" s="21">
        <f>'[1]main port inventory'!E96</f>
        <v>1036.72</v>
      </c>
      <c r="G91" s="79">
        <f>'[1]main port inventory'!F96</f>
        <v>1280</v>
      </c>
      <c r="H91" s="79">
        <f>'[1]main port inventory'!G96</f>
        <v>1170</v>
      </c>
      <c r="I91" s="82">
        <f>'[1]main port inventory'!H96</f>
        <v>1446</v>
      </c>
      <c r="J91" s="82">
        <f>'[1]main port inventory'!I96</f>
        <v>1281</v>
      </c>
      <c r="K91" s="11">
        <f>'[1]main port inventory'!J96</f>
        <v>640</v>
      </c>
      <c r="L91" s="82">
        <f>'[1]main port inventory'!K96</f>
        <v>713</v>
      </c>
      <c r="M91" s="79">
        <f>'[1]main port inventory'!L96</f>
        <v>353</v>
      </c>
      <c r="N91" s="21">
        <f>'[1]main port inventory'!M96</f>
        <v>289</v>
      </c>
      <c r="O91" s="11">
        <f>'[1]main port inventory'!N96</f>
        <v>232.54</v>
      </c>
      <c r="P91" s="85">
        <f>'[1]main port inventory'!O96</f>
        <v>505</v>
      </c>
      <c r="Q91" s="79">
        <f>'[1]main port inventory'!P96</f>
        <v>108</v>
      </c>
      <c r="R91" s="11">
        <f>'[1]main port inventory'!Q96</f>
        <v>542</v>
      </c>
      <c r="S91" s="85">
        <f>'[1]main port inventory'!R96</f>
        <v>257</v>
      </c>
      <c r="T91" s="11">
        <f>'[1]main port inventory'!S96</f>
        <v>252.5</v>
      </c>
      <c r="U91" s="11">
        <f>'[1]main port inventory'!T96</f>
        <v>0</v>
      </c>
      <c r="V91" s="11">
        <f>'[1]main port inventory'!U96</f>
        <v>105</v>
      </c>
      <c r="W91" s="21">
        <f>'[1]main port inventory'!V96</f>
        <v>313</v>
      </c>
      <c r="X91" s="11">
        <f>'[1]main port inventory'!W96</f>
        <v>80</v>
      </c>
      <c r="Y91" s="11">
        <f>'[1]main port inventory'!X96</f>
        <v>9.1999999999999993</v>
      </c>
      <c r="Z91" s="11">
        <f>'[1]main port inventory'!Y96</f>
        <v>495.5</v>
      </c>
      <c r="AA91" s="21">
        <f>'[1]main port inventory'!Z96</f>
        <v>25</v>
      </c>
      <c r="AB91" s="21">
        <f>'[1]main port inventory'!AA96</f>
        <v>228.1</v>
      </c>
      <c r="AC91" s="11">
        <f>'[1]main port inventory'!AB96</f>
        <v>54</v>
      </c>
      <c r="AD91" s="82">
        <f>'[1]main port inventory'!AC96</f>
        <v>0</v>
      </c>
      <c r="AE91" s="21">
        <f>'[1]main port inventory'!AD96</f>
        <v>9.4</v>
      </c>
      <c r="AF91" s="21">
        <f>'[1]main port inventory'!AE96</f>
        <v>0</v>
      </c>
      <c r="AG91" s="11">
        <f>'[1]main port inventory'!AF96</f>
        <v>35</v>
      </c>
      <c r="AH91" s="85">
        <f>'[1]main port inventory'!AG96</f>
        <v>72</v>
      </c>
      <c r="AI91" s="21">
        <f>'[1]main port inventory'!AH96</f>
        <v>0</v>
      </c>
      <c r="AJ91" s="21">
        <f>'[1]main port inventory'!AI96</f>
        <v>21</v>
      </c>
      <c r="AK91" s="21">
        <f>'[1]main port inventory'!AJ96</f>
        <v>0</v>
      </c>
      <c r="AL91" s="79">
        <f>'[1]main port inventory'!AK96</f>
        <v>0</v>
      </c>
      <c r="AM91" s="21">
        <f>'[1]main port inventory'!AL96</f>
        <v>0</v>
      </c>
      <c r="AN91" s="11">
        <f>'[1]main port inventory'!AM96</f>
        <v>21</v>
      </c>
      <c r="AO91" s="11">
        <f>'[1]main port inventory'!AN96</f>
        <v>277</v>
      </c>
      <c r="AP91" s="85">
        <f>'[1]main port inventory'!AO96</f>
        <v>15.5</v>
      </c>
      <c r="AQ91" s="11">
        <f>'[1]main port inventory'!AP96</f>
        <v>0</v>
      </c>
      <c r="AR91" s="82">
        <f>'[1]main port inventory'!AQ96</f>
        <v>260</v>
      </c>
      <c r="AS91" s="11">
        <f>'[1]main port inventory'!AR96</f>
        <v>81</v>
      </c>
      <c r="AT91" s="79">
        <f>'[1]main port inventory'!AS96</f>
        <v>3</v>
      </c>
      <c r="AU91" s="79">
        <f>'[1]main port inventory'!AT96</f>
        <v>1.5</v>
      </c>
      <c r="AV91" s="21">
        <f>'[1]main port inventory'!AU96</f>
        <v>0</v>
      </c>
      <c r="AW91" s="11">
        <f>'[1]main port inventory'!AV96</f>
        <v>41</v>
      </c>
      <c r="AX91" s="21">
        <f>'[1]main port inventory'!AW96</f>
        <v>0</v>
      </c>
      <c r="AY91" s="79">
        <f>'[1]main port inventory'!AX96</f>
        <v>385</v>
      </c>
      <c r="AZ91" s="76">
        <f t="shared" si="125"/>
        <v>11601.24</v>
      </c>
      <c r="BA91" s="76">
        <f t="shared" si="126"/>
        <v>849.5</v>
      </c>
      <c r="BB91" s="76">
        <f t="shared" si="127"/>
        <v>3700</v>
      </c>
      <c r="BC91" s="76">
        <f t="shared" si="128"/>
        <v>3300.5</v>
      </c>
      <c r="BD91" s="76">
        <f t="shared" si="129"/>
        <v>2865.74</v>
      </c>
      <c r="BE91" s="76">
        <f t="shared" si="130"/>
        <v>885.5</v>
      </c>
      <c r="BF91" s="21">
        <f>'[1]IO InvShip'!$L90</f>
        <v>5862.99</v>
      </c>
      <c r="BG91" s="21">
        <f>'[1]IO InvShip'!$O90</f>
        <v>3363.72</v>
      </c>
      <c r="BH91" s="107">
        <f t="shared" si="131"/>
        <v>0.15532822353472561</v>
      </c>
      <c r="BI91" s="107">
        <f t="shared" si="132"/>
        <v>3.9497501991166466E-2</v>
      </c>
      <c r="BJ91" s="107">
        <f t="shared" si="133"/>
        <v>8.9362861211387756E-2</v>
      </c>
      <c r="BK91" s="107">
        <f t="shared" si="134"/>
        <v>0.71581141326272013</v>
      </c>
      <c r="BL91" s="21">
        <f t="shared" si="135"/>
        <v>8304.3000000000011</v>
      </c>
      <c r="BM91" s="253">
        <f>VLOOKUP(B91,'removals&amp;BFF'!A:C,3,FALSE)</f>
        <v>88.13</v>
      </c>
      <c r="BN91" s="21">
        <f t="shared" si="136"/>
        <v>13163.780778395554</v>
      </c>
      <c r="BO91" s="21">
        <f>VLOOKUP(B91,removals!B:AR,43,FALSE)</f>
        <v>254.65000000000003</v>
      </c>
      <c r="BP91" s="253">
        <f t="shared" si="137"/>
        <v>45.55758884743765</v>
      </c>
      <c r="BQ91" s="21"/>
    </row>
    <row r="92" spans="1:148">
      <c r="A92" s="56" t="str">
        <f t="shared" si="124"/>
        <v>201932</v>
      </c>
      <c r="B92" s="20">
        <f>'[1]main port inventory'!A97</f>
        <v>43686</v>
      </c>
      <c r="C92" s="21">
        <f>'[1]main port inventory'!B97</f>
        <v>11850.75</v>
      </c>
      <c r="D92" s="21">
        <f>'[1]main port inventory'!C98</f>
        <v>1689.16</v>
      </c>
      <c r="E92" s="21">
        <f>'[1]main port inventory'!D97</f>
        <v>469.67</v>
      </c>
      <c r="F92" s="21">
        <f>'[1]main port inventory'!E97</f>
        <v>1104.3699999999999</v>
      </c>
      <c r="G92" s="79">
        <f>'[1]main port inventory'!F97</f>
        <v>1320</v>
      </c>
      <c r="H92" s="79">
        <f>'[1]main port inventory'!G97</f>
        <v>1193</v>
      </c>
      <c r="I92" s="82">
        <f>'[1]main port inventory'!H97</f>
        <v>1476</v>
      </c>
      <c r="J92" s="82">
        <f>'[1]main port inventory'!I97</f>
        <v>1254</v>
      </c>
      <c r="K92" s="11">
        <f>'[1]main port inventory'!J97</f>
        <v>680</v>
      </c>
      <c r="L92" s="82">
        <f>'[1]main port inventory'!K97</f>
        <v>705</v>
      </c>
      <c r="M92" s="79">
        <f>'[1]main port inventory'!L97</f>
        <v>410</v>
      </c>
      <c r="N92" s="21">
        <f>'[1]main port inventory'!M97</f>
        <v>302</v>
      </c>
      <c r="O92" s="11">
        <f>'[1]main port inventory'!N97</f>
        <v>253.05</v>
      </c>
      <c r="P92" s="85">
        <f>'[1]main port inventory'!O97</f>
        <v>500</v>
      </c>
      <c r="Q92" s="79">
        <f>'[1]main port inventory'!P97</f>
        <v>106</v>
      </c>
      <c r="R92" s="11">
        <f>'[1]main port inventory'!Q97</f>
        <v>540</v>
      </c>
      <c r="S92" s="85">
        <f>'[1]main port inventory'!R97</f>
        <v>244</v>
      </c>
      <c r="T92" s="11">
        <f>'[1]main port inventory'!S97</f>
        <v>240.9</v>
      </c>
      <c r="U92" s="11">
        <f>'[1]main port inventory'!T97</f>
        <v>0</v>
      </c>
      <c r="V92" s="11">
        <f>'[1]main port inventory'!U97</f>
        <v>102</v>
      </c>
      <c r="W92" s="21">
        <f>'[1]main port inventory'!V97</f>
        <v>297.7</v>
      </c>
      <c r="X92" s="11">
        <f>'[1]main port inventory'!W97</f>
        <v>84</v>
      </c>
      <c r="Y92" s="11">
        <f>'[1]main port inventory'!X97</f>
        <v>12.6</v>
      </c>
      <c r="Z92" s="11">
        <f>'[1]main port inventory'!Y97</f>
        <v>519</v>
      </c>
      <c r="AA92" s="21">
        <f>'[1]main port inventory'!Z97</f>
        <v>30.1</v>
      </c>
      <c r="AB92" s="21">
        <f>'[1]main port inventory'!AA97</f>
        <v>237.7</v>
      </c>
      <c r="AC92" s="11">
        <f>'[1]main port inventory'!AB97</f>
        <v>64</v>
      </c>
      <c r="AD92" s="82">
        <f>'[1]main port inventory'!AC97</f>
        <v>0</v>
      </c>
      <c r="AE92" s="21">
        <f>'[1]main port inventory'!AD97</f>
        <v>9.1999999999999993</v>
      </c>
      <c r="AF92" s="21">
        <f>'[1]main port inventory'!AE97</f>
        <v>0</v>
      </c>
      <c r="AG92" s="11">
        <f>'[1]main port inventory'!AF97</f>
        <v>40</v>
      </c>
      <c r="AH92" s="85">
        <f>'[1]main port inventory'!AG97</f>
        <v>74</v>
      </c>
      <c r="AI92" s="21">
        <f>'[1]main port inventory'!AH97</f>
        <v>0</v>
      </c>
      <c r="AJ92" s="21">
        <f>'[1]main port inventory'!AI97</f>
        <v>21</v>
      </c>
      <c r="AK92" s="21">
        <f>'[1]main port inventory'!AJ97</f>
        <v>0</v>
      </c>
      <c r="AL92" s="79">
        <f>'[1]main port inventory'!AK97</f>
        <v>0</v>
      </c>
      <c r="AM92" s="21">
        <f>'[1]main port inventory'!AL97</f>
        <v>0</v>
      </c>
      <c r="AN92" s="11">
        <f>'[1]main port inventory'!AM97</f>
        <v>21</v>
      </c>
      <c r="AO92" s="11">
        <f>'[1]main port inventory'!AN97</f>
        <v>242</v>
      </c>
      <c r="AP92" s="85">
        <f>'[1]main port inventory'!AO97</f>
        <v>16</v>
      </c>
      <c r="AQ92" s="11">
        <f>'[1]main port inventory'!AP97</f>
        <v>0</v>
      </c>
      <c r="AR92" s="82">
        <f>'[1]main port inventory'!AQ97</f>
        <v>301</v>
      </c>
      <c r="AS92" s="11">
        <f>'[1]main port inventory'!AR97</f>
        <v>90</v>
      </c>
      <c r="AT92" s="79">
        <f>'[1]main port inventory'!AS97</f>
        <v>4</v>
      </c>
      <c r="AU92" s="79">
        <f>'[1]main port inventory'!AT97</f>
        <v>1.5</v>
      </c>
      <c r="AV92" s="21">
        <f>'[1]main port inventory'!AU97</f>
        <v>0</v>
      </c>
      <c r="AW92" s="11">
        <f>'[1]main port inventory'!AV97</f>
        <v>41</v>
      </c>
      <c r="AX92" s="21">
        <f>'[1]main port inventory'!AW97</f>
        <v>0</v>
      </c>
      <c r="AY92" s="79">
        <f>'[1]main port inventory'!AX97</f>
        <v>419</v>
      </c>
      <c r="AZ92" s="76">
        <f t="shared" si="125"/>
        <v>11850.75</v>
      </c>
      <c r="BA92" s="76">
        <f t="shared" si="126"/>
        <v>834</v>
      </c>
      <c r="BB92" s="76">
        <f t="shared" si="127"/>
        <v>3736</v>
      </c>
      <c r="BC92" s="76">
        <f t="shared" si="128"/>
        <v>3453.5</v>
      </c>
      <c r="BD92" s="76">
        <f t="shared" si="129"/>
        <v>2929.55</v>
      </c>
      <c r="BE92" s="76">
        <f t="shared" si="130"/>
        <v>897.7</v>
      </c>
      <c r="BF92" s="21">
        <f>'[1]IO InvShip'!$L91</f>
        <v>5926.96</v>
      </c>
      <c r="BG92" s="21">
        <f>'[1]IO InvShip'!$O91</f>
        <v>3468.81</v>
      </c>
      <c r="BH92" s="107">
        <f t="shared" si="131"/>
        <v>0.14253612640550176</v>
      </c>
      <c r="BI92" s="107">
        <f t="shared" si="132"/>
        <v>3.963209079594119E-2</v>
      </c>
      <c r="BJ92" s="107">
        <f t="shared" si="133"/>
        <v>9.3189882496888379E-2</v>
      </c>
      <c r="BK92" s="107">
        <f t="shared" si="134"/>
        <v>0.72464190030166864</v>
      </c>
      <c r="BL92" s="21">
        <f t="shared" si="135"/>
        <v>8587.5499999999993</v>
      </c>
      <c r="BM92" s="253">
        <f>VLOOKUP(B92,'removals&amp;BFF'!A:C,3,FALSE)</f>
        <v>87.93</v>
      </c>
      <c r="BN92" s="21">
        <f t="shared" si="136"/>
        <v>13477.482088024564</v>
      </c>
      <c r="BO92" s="21">
        <f>VLOOKUP(B92,removals!B:AR,43,FALSE)</f>
        <v>293.89</v>
      </c>
      <c r="BP92" s="253">
        <f t="shared" si="137"/>
        <v>40.323760590697205</v>
      </c>
      <c r="BQ92" s="21"/>
    </row>
    <row r="93" spans="1:148">
      <c r="A93" s="56" t="str">
        <f t="shared" si="124"/>
        <v>201931</v>
      </c>
      <c r="B93" s="20">
        <f>'[1]main port inventory'!A98</f>
        <v>43679</v>
      </c>
      <c r="C93" s="21">
        <f>'[1]main port inventory'!B98</f>
        <v>11869.28</v>
      </c>
      <c r="D93" s="21">
        <f>'[1]main port inventory'!C99</f>
        <v>1528.04</v>
      </c>
      <c r="E93" s="21">
        <f>'[1]main port inventory'!D98</f>
        <v>493.64</v>
      </c>
      <c r="F93" s="21">
        <f>'[1]main port inventory'!E98</f>
        <v>1093.48</v>
      </c>
      <c r="G93" s="79">
        <f>'[1]main port inventory'!F98</f>
        <v>1280</v>
      </c>
      <c r="H93" s="79">
        <f>'[1]main port inventory'!G98</f>
        <v>1255</v>
      </c>
      <c r="I93" s="82">
        <f>'[1]main port inventory'!H98</f>
        <v>1537</v>
      </c>
      <c r="J93" s="82">
        <f>'[1]main port inventory'!I98</f>
        <v>1210</v>
      </c>
      <c r="K93" s="11">
        <f>'[1]main port inventory'!J98</f>
        <v>660</v>
      </c>
      <c r="L93" s="82">
        <f>'[1]main port inventory'!K98</f>
        <v>685</v>
      </c>
      <c r="M93" s="79">
        <f>'[1]main port inventory'!L98</f>
        <v>433</v>
      </c>
      <c r="N93" s="21">
        <f>'[1]main port inventory'!M98</f>
        <v>330</v>
      </c>
      <c r="O93" s="11">
        <f>'[1]main port inventory'!N98</f>
        <v>251.18</v>
      </c>
      <c r="P93" s="85">
        <f>'[1]main port inventory'!O98</f>
        <v>470</v>
      </c>
      <c r="Q93" s="79">
        <f>'[1]main port inventory'!P98</f>
        <v>96</v>
      </c>
      <c r="R93" s="11">
        <f>'[1]main port inventory'!Q98</f>
        <v>528</v>
      </c>
      <c r="S93" s="85">
        <f>'[1]main port inventory'!R98</f>
        <v>209</v>
      </c>
      <c r="T93" s="11">
        <f>'[1]main port inventory'!S98</f>
        <v>245</v>
      </c>
      <c r="U93" s="11">
        <f>'[1]main port inventory'!T98</f>
        <v>0</v>
      </c>
      <c r="V93" s="11">
        <f>'[1]main port inventory'!U98</f>
        <v>98</v>
      </c>
      <c r="W93" s="21">
        <f>'[1]main port inventory'!V98</f>
        <v>318.8</v>
      </c>
      <c r="X93" s="11">
        <f>'[1]main port inventory'!W98</f>
        <v>100</v>
      </c>
      <c r="Y93" s="11">
        <f>'[1]main port inventory'!X98</f>
        <v>11.1</v>
      </c>
      <c r="Z93" s="11">
        <f>'[1]main port inventory'!Y98</f>
        <v>525</v>
      </c>
      <c r="AA93" s="21">
        <f>'[1]main port inventory'!Z98</f>
        <v>34.1</v>
      </c>
      <c r="AB93" s="21">
        <f>'[1]main port inventory'!AA98</f>
        <v>263</v>
      </c>
      <c r="AC93" s="11">
        <f>'[1]main port inventory'!AB98</f>
        <v>60</v>
      </c>
      <c r="AD93" s="82">
        <f>'[1]main port inventory'!AC98</f>
        <v>0</v>
      </c>
      <c r="AE93" s="21">
        <f>'[1]main port inventory'!AD98</f>
        <v>8.1999999999999993</v>
      </c>
      <c r="AF93" s="21">
        <f>'[1]main port inventory'!AE98</f>
        <v>0</v>
      </c>
      <c r="AG93" s="11">
        <f>'[1]main port inventory'!AF98</f>
        <v>43</v>
      </c>
      <c r="AH93" s="85">
        <f>'[1]main port inventory'!AG98</f>
        <v>64</v>
      </c>
      <c r="AI93" s="21">
        <f>'[1]main port inventory'!AH98</f>
        <v>0</v>
      </c>
      <c r="AJ93" s="21">
        <f>'[1]main port inventory'!AI98</f>
        <v>21.6</v>
      </c>
      <c r="AK93" s="21">
        <f>'[1]main port inventory'!AJ98</f>
        <v>0</v>
      </c>
      <c r="AL93" s="79">
        <f>'[1]main port inventory'!AK98</f>
        <v>0</v>
      </c>
      <c r="AM93" s="21">
        <f>'[1]main port inventory'!AL98</f>
        <v>0</v>
      </c>
      <c r="AN93" s="11">
        <f>'[1]main port inventory'!AM98</f>
        <v>21</v>
      </c>
      <c r="AO93" s="11">
        <f>'[1]main port inventory'!AN98</f>
        <v>266</v>
      </c>
      <c r="AP93" s="85">
        <f>'[1]main port inventory'!AO98</f>
        <v>19</v>
      </c>
      <c r="AQ93" s="11">
        <f>'[1]main port inventory'!AP98</f>
        <v>0</v>
      </c>
      <c r="AR93" s="82">
        <f>'[1]main port inventory'!AQ98</f>
        <v>247</v>
      </c>
      <c r="AS93" s="11">
        <f>'[1]main port inventory'!AR98</f>
        <v>99.8</v>
      </c>
      <c r="AT93" s="79">
        <f>'[1]main port inventory'!AS98</f>
        <v>5</v>
      </c>
      <c r="AU93" s="79">
        <f>'[1]main port inventory'!AT98</f>
        <v>1.5</v>
      </c>
      <c r="AV93" s="21">
        <f>'[1]main port inventory'!AU98</f>
        <v>0</v>
      </c>
      <c r="AW93" s="11">
        <f>'[1]main port inventory'!AV98</f>
        <v>41</v>
      </c>
      <c r="AX93" s="21">
        <f>'[1]main port inventory'!AW98</f>
        <v>0</v>
      </c>
      <c r="AY93" s="79">
        <f>'[1]main port inventory'!AX98</f>
        <v>433</v>
      </c>
      <c r="AZ93" s="76">
        <f t="shared" si="125"/>
        <v>11869.28</v>
      </c>
      <c r="BA93" s="76">
        <f t="shared" si="126"/>
        <v>762</v>
      </c>
      <c r="BB93" s="76">
        <f t="shared" si="127"/>
        <v>3679</v>
      </c>
      <c r="BC93" s="76">
        <f t="shared" si="128"/>
        <v>3503.5</v>
      </c>
      <c r="BD93" s="76">
        <f t="shared" si="129"/>
        <v>2949.08</v>
      </c>
      <c r="BE93" s="76">
        <f t="shared" si="130"/>
        <v>975.7</v>
      </c>
      <c r="BF93" s="21">
        <f>'[1]IO InvShip'!$L92</f>
        <v>5912.83</v>
      </c>
      <c r="BG93" s="21">
        <f>'[1]IO InvShip'!$O92</f>
        <v>3513.41</v>
      </c>
      <c r="BH93" s="107">
        <f t="shared" si="131"/>
        <v>0.12873906420608494</v>
      </c>
      <c r="BI93" s="107">
        <f t="shared" si="132"/>
        <v>4.1589717320679939E-2</v>
      </c>
      <c r="BJ93" s="107">
        <f t="shared" si="133"/>
        <v>9.2126902390035445E-2</v>
      </c>
      <c r="BK93" s="107">
        <f t="shared" si="134"/>
        <v>0.73754431608319959</v>
      </c>
      <c r="BL93" s="21">
        <f t="shared" si="135"/>
        <v>8754.1200000000026</v>
      </c>
      <c r="BM93" s="253">
        <f>VLOOKUP(B93,'removals&amp;BFF'!A:C,3,FALSE)</f>
        <v>84.06</v>
      </c>
      <c r="BN93" s="21">
        <f t="shared" si="136"/>
        <v>14120.009517011658</v>
      </c>
      <c r="BO93" s="21">
        <f>VLOOKUP(B93,removals!B:AR,43,FALSE)</f>
        <v>262.09999999999997</v>
      </c>
      <c r="BP93" s="253">
        <f t="shared" si="137"/>
        <v>45.285310950019088</v>
      </c>
      <c r="BQ93" s="21"/>
    </row>
    <row r="94" spans="1:148" ht="15.75" thickBot="1">
      <c r="A94" s="56" t="str">
        <f t="shared" si="124"/>
        <v>201930</v>
      </c>
      <c r="B94" s="20">
        <f>'[1]main port inventory'!A99</f>
        <v>43672</v>
      </c>
      <c r="C94" s="21">
        <f>'[1]main port inventory'!B99</f>
        <v>11641.81</v>
      </c>
      <c r="D94" s="21">
        <f>'[1]main port inventory'!C100</f>
        <v>1551.28</v>
      </c>
      <c r="E94" s="21">
        <f>'[1]main port inventory'!D99</f>
        <v>486.23</v>
      </c>
      <c r="F94" s="21">
        <f>'[1]main port inventory'!E99</f>
        <v>1036.3800000000001</v>
      </c>
      <c r="G94" s="79">
        <f>'[1]main port inventory'!F99</f>
        <v>1250</v>
      </c>
      <c r="H94" s="79">
        <f>'[1]main port inventory'!G99</f>
        <v>1285</v>
      </c>
      <c r="I94" s="82">
        <f>'[1]main port inventory'!H99</f>
        <v>1475</v>
      </c>
      <c r="J94" s="82">
        <f>'[1]main port inventory'!I99</f>
        <v>1170</v>
      </c>
      <c r="K94" s="11">
        <f>'[1]main port inventory'!J99</f>
        <v>670</v>
      </c>
      <c r="L94" s="82">
        <f>'[1]main port inventory'!K99</f>
        <v>640</v>
      </c>
      <c r="M94" s="79">
        <f>'[1]main port inventory'!L99</f>
        <v>398</v>
      </c>
      <c r="N94" s="21">
        <f>'[1]main port inventory'!M99</f>
        <v>318</v>
      </c>
      <c r="O94" s="11">
        <f>'[1]main port inventory'!N99</f>
        <v>262.20999999999998</v>
      </c>
      <c r="P94" s="85">
        <f>'[1]main port inventory'!O99</f>
        <v>445</v>
      </c>
      <c r="Q94" s="79">
        <f>'[1]main port inventory'!P99</f>
        <v>98</v>
      </c>
      <c r="R94" s="11">
        <f>'[1]main port inventory'!Q99</f>
        <v>500</v>
      </c>
      <c r="S94" s="85">
        <f>'[1]main port inventory'!R99</f>
        <v>196</v>
      </c>
      <c r="T94" s="11">
        <f>'[1]main port inventory'!S99</f>
        <v>220</v>
      </c>
      <c r="U94" s="11">
        <f>'[1]main port inventory'!T99</f>
        <v>0</v>
      </c>
      <c r="V94" s="11">
        <f>'[1]main port inventory'!U99</f>
        <v>99</v>
      </c>
      <c r="W94" s="21">
        <f>'[1]main port inventory'!V99</f>
        <v>329</v>
      </c>
      <c r="X94" s="11">
        <f>'[1]main port inventory'!W99</f>
        <v>118</v>
      </c>
      <c r="Y94" s="11">
        <f>'[1]main port inventory'!X99</f>
        <v>11.3</v>
      </c>
      <c r="Z94" s="11">
        <f>'[1]main port inventory'!Y99</f>
        <v>520</v>
      </c>
      <c r="AA94" s="21">
        <f>'[1]main port inventory'!Z99</f>
        <v>38.700000000000003</v>
      </c>
      <c r="AB94" s="21">
        <f>'[1]main port inventory'!AA99</f>
        <v>287.5</v>
      </c>
      <c r="AC94" s="11">
        <f>'[1]main port inventory'!AB99</f>
        <v>50</v>
      </c>
      <c r="AD94" s="82">
        <f>'[1]main port inventory'!AC99</f>
        <v>0</v>
      </c>
      <c r="AE94" s="21">
        <f>'[1]main port inventory'!AD99</f>
        <v>9.9</v>
      </c>
      <c r="AF94" s="21">
        <f>'[1]main port inventory'!AE99</f>
        <v>0</v>
      </c>
      <c r="AG94" s="11">
        <f>'[1]main port inventory'!AF99</f>
        <v>43</v>
      </c>
      <c r="AH94" s="85">
        <f>'[1]main port inventory'!AG99</f>
        <v>78</v>
      </c>
      <c r="AI94" s="21">
        <f>'[1]main port inventory'!AH99</f>
        <v>0</v>
      </c>
      <c r="AJ94" s="21">
        <f>'[1]main port inventory'!AI99</f>
        <v>22.8</v>
      </c>
      <c r="AK94" s="21">
        <f>'[1]main port inventory'!AJ99</f>
        <v>0</v>
      </c>
      <c r="AL94" s="79">
        <f>'[1]main port inventory'!AK99</f>
        <v>0</v>
      </c>
      <c r="AM94" s="21">
        <f>'[1]main port inventory'!AL99</f>
        <v>0</v>
      </c>
      <c r="AN94" s="11">
        <f>'[1]main port inventory'!AM99</f>
        <v>21</v>
      </c>
      <c r="AO94" s="11">
        <f>'[1]main port inventory'!AN99</f>
        <v>242</v>
      </c>
      <c r="AP94" s="85">
        <f>'[1]main port inventory'!AO99</f>
        <v>16</v>
      </c>
      <c r="AQ94" s="11">
        <f>'[1]main port inventory'!AP99</f>
        <v>0</v>
      </c>
      <c r="AR94" s="82">
        <f>'[1]main port inventory'!AQ99</f>
        <v>220</v>
      </c>
      <c r="AS94" s="11">
        <f>'[1]main port inventory'!AR99</f>
        <v>93.3</v>
      </c>
      <c r="AT94" s="79">
        <f>'[1]main port inventory'!AS99</f>
        <v>10</v>
      </c>
      <c r="AU94" s="79">
        <f>'[1]main port inventory'!AT99</f>
        <v>1.5</v>
      </c>
      <c r="AV94" s="21">
        <f>'[1]main port inventory'!AU99</f>
        <v>0</v>
      </c>
      <c r="AW94" s="11">
        <f>'[1]main port inventory'!AV99</f>
        <v>41</v>
      </c>
      <c r="AX94" s="21">
        <f>'[1]main port inventory'!AW99</f>
        <v>0</v>
      </c>
      <c r="AY94" s="79">
        <f>'[1]main port inventory'!AX99</f>
        <v>462.6</v>
      </c>
      <c r="AZ94" s="76">
        <f t="shared" si="125"/>
        <v>11641.81</v>
      </c>
      <c r="BA94" s="76">
        <f t="shared" si="126"/>
        <v>735</v>
      </c>
      <c r="BB94" s="76">
        <f t="shared" si="127"/>
        <v>3505</v>
      </c>
      <c r="BC94" s="76">
        <f t="shared" si="128"/>
        <v>3505.1</v>
      </c>
      <c r="BD94" s="76">
        <f t="shared" si="129"/>
        <v>2890.8100000000004</v>
      </c>
      <c r="BE94" s="76">
        <f t="shared" si="130"/>
        <v>1005.9</v>
      </c>
      <c r="BF94" s="21">
        <f>'[1]IO InvShip'!$L93</f>
        <v>5734.76</v>
      </c>
      <c r="BG94" s="21">
        <f>'[1]IO InvShip'!$O93</f>
        <v>3444.86</v>
      </c>
      <c r="BH94" s="107">
        <f t="shared" si="131"/>
        <v>0.13325075739940784</v>
      </c>
      <c r="BI94" s="107">
        <f t="shared" si="132"/>
        <v>4.1765842253051723E-2</v>
      </c>
      <c r="BJ94" s="107">
        <f t="shared" si="133"/>
        <v>8.902223966891748E-2</v>
      </c>
      <c r="BK94" s="107">
        <f t="shared" si="134"/>
        <v>0.73596116067862294</v>
      </c>
      <c r="BL94" s="21">
        <f t="shared" si="135"/>
        <v>8567.9199999999983</v>
      </c>
      <c r="BM94" s="253">
        <f>VLOOKUP(B94,'removals&amp;BFF'!A:C,3,FALSE)</f>
        <v>86.36</v>
      </c>
      <c r="BN94" s="21">
        <f t="shared" si="136"/>
        <v>13480.558128763314</v>
      </c>
      <c r="BO94" s="21">
        <f>VLOOKUP(B94,removals!B:AR,43,FALSE)</f>
        <v>286.64000000000004</v>
      </c>
      <c r="BP94" s="253">
        <f t="shared" si="137"/>
        <v>40.614743231928543</v>
      </c>
      <c r="BQ94" s="21"/>
    </row>
    <row r="95" spans="1:148" ht="15.75" thickBot="1">
      <c r="A95" s="56" t="str">
        <f t="shared" si="124"/>
        <v>201929</v>
      </c>
      <c r="B95" s="20">
        <f>'[1]main port inventory'!A100</f>
        <v>43665</v>
      </c>
      <c r="C95" s="21">
        <f>'[1]main port inventory'!B100</f>
        <v>11682.09</v>
      </c>
      <c r="D95" s="21">
        <f>'[1]main port inventory'!C101</f>
        <v>1483.85</v>
      </c>
      <c r="E95" s="21">
        <f>'[1]main port inventory'!D100</f>
        <v>496.15</v>
      </c>
      <c r="F95" s="21">
        <f>'[1]main port inventory'!E100</f>
        <v>1100.8599999999999</v>
      </c>
      <c r="G95" s="79">
        <f>'[1]main port inventory'!F100</f>
        <v>1300</v>
      </c>
      <c r="H95" s="79">
        <f>'[1]main port inventory'!G100</f>
        <v>1250</v>
      </c>
      <c r="I95" s="82">
        <f>'[1]main port inventory'!H100</f>
        <v>1510</v>
      </c>
      <c r="J95" s="82">
        <f>'[1]main port inventory'!I100</f>
        <v>1152</v>
      </c>
      <c r="K95" s="11">
        <f>'[1]main port inventory'!J100</f>
        <v>685</v>
      </c>
      <c r="L95" s="82">
        <f>'[1]main port inventory'!K100</f>
        <v>656</v>
      </c>
      <c r="M95" s="79">
        <f>'[1]main port inventory'!L100</f>
        <v>387</v>
      </c>
      <c r="N95" s="21">
        <f>'[1]main port inventory'!M100</f>
        <v>321</v>
      </c>
      <c r="O95" s="11">
        <f>'[1]main port inventory'!N100</f>
        <v>250.84</v>
      </c>
      <c r="P95" s="85">
        <f>'[1]main port inventory'!O100</f>
        <v>410</v>
      </c>
      <c r="Q95" s="79">
        <f>'[1]main port inventory'!P100</f>
        <v>104</v>
      </c>
      <c r="R95" s="11">
        <f>'[1]main port inventory'!Q100</f>
        <v>510</v>
      </c>
      <c r="S95" s="85">
        <f>'[1]main port inventory'!R100</f>
        <v>244</v>
      </c>
      <c r="T95" s="11">
        <f>'[1]main port inventory'!S100</f>
        <v>239</v>
      </c>
      <c r="U95" s="11">
        <f>'[1]main port inventory'!T100</f>
        <v>2</v>
      </c>
      <c r="V95" s="11">
        <f>'[1]main port inventory'!U100</f>
        <v>94</v>
      </c>
      <c r="W95" s="21">
        <f>'[1]main port inventory'!V100</f>
        <v>300</v>
      </c>
      <c r="X95" s="11">
        <f>'[1]main port inventory'!W100</f>
        <v>128</v>
      </c>
      <c r="Y95" s="11">
        <f>'[1]main port inventory'!X100</f>
        <v>21.2</v>
      </c>
      <c r="Z95" s="11">
        <f>'[1]main port inventory'!Y100</f>
        <v>505</v>
      </c>
      <c r="AA95" s="21">
        <f>'[1]main port inventory'!Z100</f>
        <v>29.6</v>
      </c>
      <c r="AB95" s="21">
        <f>'[1]main port inventory'!AA100</f>
        <v>286</v>
      </c>
      <c r="AC95" s="11">
        <f>'[1]main port inventory'!AB100</f>
        <v>60</v>
      </c>
      <c r="AD95" s="82">
        <f>'[1]main port inventory'!AC100</f>
        <v>0</v>
      </c>
      <c r="AE95" s="21">
        <f>'[1]main port inventory'!AD100</f>
        <v>1.8</v>
      </c>
      <c r="AF95" s="21">
        <f>'[1]main port inventory'!AE100</f>
        <v>0</v>
      </c>
      <c r="AG95" s="11">
        <f>'[1]main port inventory'!AF100</f>
        <v>35</v>
      </c>
      <c r="AH95" s="85">
        <f>'[1]main port inventory'!AG100</f>
        <v>90</v>
      </c>
      <c r="AI95" s="21">
        <f>'[1]main port inventory'!AH100</f>
        <v>0</v>
      </c>
      <c r="AJ95" s="21">
        <f>'[1]main port inventory'!AI100</f>
        <v>24.85</v>
      </c>
      <c r="AK95" s="21">
        <f>'[1]main port inventory'!AJ100</f>
        <v>0</v>
      </c>
      <c r="AL95" s="79">
        <f>'[1]main port inventory'!AK100</f>
        <v>0</v>
      </c>
      <c r="AM95" s="21">
        <f>'[1]main port inventory'!AL100</f>
        <v>0</v>
      </c>
      <c r="AN95" s="11">
        <f>'[1]main port inventory'!AM100</f>
        <v>22</v>
      </c>
      <c r="AO95" s="11">
        <f>'[1]main port inventory'!AN100</f>
        <v>256</v>
      </c>
      <c r="AP95" s="85">
        <f>'[1]main port inventory'!AO100</f>
        <v>10</v>
      </c>
      <c r="AQ95" s="11">
        <f>'[1]main port inventory'!AP100</f>
        <v>0</v>
      </c>
      <c r="AR95" s="82">
        <f>'[1]main port inventory'!AQ100</f>
        <v>215</v>
      </c>
      <c r="AS95" s="11">
        <f>'[1]main port inventory'!AR100</f>
        <v>101.3</v>
      </c>
      <c r="AT95" s="79">
        <f>'[1]main port inventory'!AS100</f>
        <v>9</v>
      </c>
      <c r="AU95" s="79">
        <f>'[1]main port inventory'!AT100</f>
        <v>1.5</v>
      </c>
      <c r="AV95" s="21">
        <f>'[1]main port inventory'!AU100</f>
        <v>0</v>
      </c>
      <c r="AW95" s="11">
        <f>'[1]main port inventory'!AV100</f>
        <v>41</v>
      </c>
      <c r="AX95" s="21">
        <f>'[1]main port inventory'!AW100</f>
        <v>0</v>
      </c>
      <c r="AY95" s="79">
        <f>'[1]main port inventory'!AX100</f>
        <v>430</v>
      </c>
      <c r="AZ95" s="76">
        <f t="shared" si="125"/>
        <v>11682.09</v>
      </c>
      <c r="BA95" s="76">
        <f t="shared" si="126"/>
        <v>754</v>
      </c>
      <c r="BB95" s="76">
        <f t="shared" si="127"/>
        <v>3533</v>
      </c>
      <c r="BC95" s="76">
        <f t="shared" si="128"/>
        <v>3481.5</v>
      </c>
      <c r="BD95" s="76">
        <f t="shared" si="129"/>
        <v>2950.34</v>
      </c>
      <c r="BE95" s="76">
        <f t="shared" si="130"/>
        <v>963.25</v>
      </c>
      <c r="BF95" s="21">
        <f>'[1]IO InvShip'!$L94</f>
        <v>5806.58</v>
      </c>
      <c r="BG95" s="21">
        <f>'[1]IO InvShip'!$O94</f>
        <v>3397.16</v>
      </c>
      <c r="BH95" s="107">
        <f t="shared" si="131"/>
        <v>0.12701922344375022</v>
      </c>
      <c r="BI95" s="107">
        <f t="shared" si="132"/>
        <v>4.2470996200166235E-2</v>
      </c>
      <c r="BJ95" s="107">
        <f t="shared" si="133"/>
        <v>9.4234850099596895E-2</v>
      </c>
      <c r="BK95" s="107">
        <f t="shared" si="134"/>
        <v>0.7362749302564866</v>
      </c>
      <c r="BL95" s="21">
        <f t="shared" si="135"/>
        <v>8601.23</v>
      </c>
      <c r="BM95" s="253">
        <f>VLOOKUP(B95,'removals&amp;BFF'!A:C,3,FALSE)</f>
        <v>86.05</v>
      </c>
      <c r="BN95" s="21">
        <f t="shared" si="136"/>
        <v>13575.932597327135</v>
      </c>
      <c r="BO95" s="21">
        <f>VLOOKUP(B95,removals!B:AR,43,FALSE)</f>
        <v>291.85000000000008</v>
      </c>
      <c r="BP95" s="253">
        <f t="shared" si="137"/>
        <v>40.02771971903374</v>
      </c>
      <c r="BQ95" s="21"/>
      <c r="BS95" s="279" t="s">
        <v>133</v>
      </c>
      <c r="BT95" s="280"/>
      <c r="BU95" s="280"/>
      <c r="BV95" s="280"/>
      <c r="BW95" s="280"/>
      <c r="BX95" s="280"/>
      <c r="BY95" s="281"/>
      <c r="BZ95" s="46"/>
      <c r="CA95" s="46"/>
      <c r="CB95" s="46"/>
      <c r="CC95" s="46"/>
      <c r="CD95" s="46"/>
      <c r="CE95" s="46"/>
      <c r="CF95" s="46"/>
      <c r="CG95" s="46"/>
      <c r="CH95" s="46"/>
      <c r="CI95" s="86"/>
      <c r="CJ95" s="86"/>
      <c r="CK95" s="86"/>
      <c r="CL95" s="86"/>
      <c r="CM95" s="86"/>
      <c r="CP95" s="86"/>
      <c r="CQ95" s="86"/>
      <c r="CR95" s="86"/>
      <c r="CS95" s="86"/>
      <c r="CT95" s="86"/>
      <c r="CW95" s="86"/>
      <c r="CX95" s="86"/>
      <c r="CY95" s="86"/>
      <c r="CZ95" s="86"/>
      <c r="DA95" s="86"/>
      <c r="DD95" s="86"/>
      <c r="DE95" s="86"/>
      <c r="DF95" s="86"/>
      <c r="DG95" s="86"/>
      <c r="DH95" s="86"/>
      <c r="DK95" s="86"/>
      <c r="DL95" s="86"/>
      <c r="DM95" s="86"/>
      <c r="DN95" s="86"/>
      <c r="DO95" s="86"/>
      <c r="DR95" s="86"/>
      <c r="DS95" s="86"/>
      <c r="DT95" s="86"/>
      <c r="DU95" s="86"/>
      <c r="DV95" s="86"/>
      <c r="DZ95" s="86"/>
      <c r="EA95" s="86"/>
      <c r="EB95" s="86"/>
      <c r="EC95" s="86"/>
      <c r="ED95" s="86"/>
      <c r="EG95" s="86"/>
      <c r="EH95" s="86"/>
      <c r="EI95" s="86"/>
      <c r="EJ95" s="86"/>
      <c r="EK95" s="86"/>
      <c r="EN95" s="86"/>
      <c r="EO95" s="86"/>
      <c r="EP95" s="86"/>
      <c r="EQ95" s="86"/>
      <c r="ER95" s="86"/>
    </row>
    <row r="96" spans="1:148">
      <c r="A96" s="56" t="str">
        <f t="shared" si="124"/>
        <v>201928</v>
      </c>
      <c r="B96" s="20">
        <f>'[1]main port inventory'!A101</f>
        <v>43658</v>
      </c>
      <c r="C96" s="21">
        <f>'[1]main port inventory'!B101</f>
        <v>11413.51</v>
      </c>
      <c r="D96" s="21">
        <f>'[1]main port inventory'!C102</f>
        <v>1486.61</v>
      </c>
      <c r="E96" s="21">
        <f>'[1]main port inventory'!D101</f>
        <v>494.8</v>
      </c>
      <c r="F96" s="21">
        <f>'[1]main port inventory'!E101</f>
        <v>1068.1099999999999</v>
      </c>
      <c r="G96" s="79">
        <f>'[1]main port inventory'!F101</f>
        <v>1350</v>
      </c>
      <c r="H96" s="79">
        <f>'[1]main port inventory'!G101</f>
        <v>1180</v>
      </c>
      <c r="I96" s="82">
        <f>'[1]main port inventory'!H101</f>
        <v>1482</v>
      </c>
      <c r="J96" s="82">
        <f>'[1]main port inventory'!I101</f>
        <v>1080</v>
      </c>
      <c r="K96" s="11">
        <f>'[1]main port inventory'!J101</f>
        <v>645</v>
      </c>
      <c r="L96" s="82">
        <f>'[1]main port inventory'!K101</f>
        <v>652</v>
      </c>
      <c r="M96" s="79">
        <f>'[1]main port inventory'!L101</f>
        <v>395</v>
      </c>
      <c r="N96" s="21">
        <f>'[1]main port inventory'!M101</f>
        <v>340</v>
      </c>
      <c r="O96" s="11">
        <f>'[1]main port inventory'!N101</f>
        <v>236.61</v>
      </c>
      <c r="P96" s="85">
        <f>'[1]main port inventory'!O101</f>
        <v>420</v>
      </c>
      <c r="Q96" s="79">
        <f>'[1]main port inventory'!P101</f>
        <v>127</v>
      </c>
      <c r="R96" s="11">
        <f>'[1]main port inventory'!Q101</f>
        <v>518</v>
      </c>
      <c r="S96" s="85">
        <f>'[1]main port inventory'!R101</f>
        <v>208</v>
      </c>
      <c r="T96" s="11">
        <f>'[1]main port inventory'!S101</f>
        <v>230</v>
      </c>
      <c r="U96" s="11">
        <f>'[1]main port inventory'!T101</f>
        <v>7</v>
      </c>
      <c r="V96" s="11">
        <f>'[1]main port inventory'!U101</f>
        <v>90</v>
      </c>
      <c r="W96" s="21">
        <f>'[1]main port inventory'!V101</f>
        <v>260</v>
      </c>
      <c r="X96" s="11">
        <f>'[1]main port inventory'!W101</f>
        <v>130</v>
      </c>
      <c r="Y96" s="11">
        <f>'[1]main port inventory'!X101</f>
        <v>21</v>
      </c>
      <c r="Z96" s="11">
        <f>'[1]main port inventory'!Y101</f>
        <v>478</v>
      </c>
      <c r="AA96" s="21">
        <f>'[1]main port inventory'!Z101</f>
        <v>30.3</v>
      </c>
      <c r="AB96" s="21">
        <f>'[1]main port inventory'!AA101</f>
        <v>259</v>
      </c>
      <c r="AC96" s="11">
        <f>'[1]main port inventory'!AB101</f>
        <v>59</v>
      </c>
      <c r="AD96" s="82">
        <f>'[1]main port inventory'!AC101</f>
        <v>0</v>
      </c>
      <c r="AE96" s="21">
        <f>'[1]main port inventory'!AD101</f>
        <v>2.2000000000000002</v>
      </c>
      <c r="AF96" s="21">
        <f>'[1]main port inventory'!AE101</f>
        <v>0</v>
      </c>
      <c r="AG96" s="11">
        <f>'[1]main port inventory'!AF101</f>
        <v>15</v>
      </c>
      <c r="AH96" s="85">
        <f>'[1]main port inventory'!AG101</f>
        <v>100</v>
      </c>
      <c r="AI96" s="21">
        <f>'[1]main port inventory'!AH101</f>
        <v>0</v>
      </c>
      <c r="AJ96" s="21">
        <f>'[1]main port inventory'!AI101</f>
        <v>26.8</v>
      </c>
      <c r="AK96" s="21">
        <f>'[1]main port inventory'!AJ101</f>
        <v>0</v>
      </c>
      <c r="AL96" s="79">
        <f>'[1]main port inventory'!AK101</f>
        <v>0</v>
      </c>
      <c r="AM96" s="21">
        <f>'[1]main port inventory'!AL101</f>
        <v>0</v>
      </c>
      <c r="AN96" s="11">
        <f>'[1]main port inventory'!AM101</f>
        <v>25</v>
      </c>
      <c r="AO96" s="11">
        <f>'[1]main port inventory'!AN101</f>
        <v>235</v>
      </c>
      <c r="AP96" s="85">
        <f>'[1]main port inventory'!AO101</f>
        <v>13.5</v>
      </c>
      <c r="AQ96" s="11">
        <f>'[1]main port inventory'!AP101</f>
        <v>0</v>
      </c>
      <c r="AR96" s="82">
        <f>'[1]main port inventory'!AQ101</f>
        <v>260</v>
      </c>
      <c r="AS96" s="11">
        <f>'[1]main port inventory'!AR101</f>
        <v>102.6</v>
      </c>
      <c r="AT96" s="79">
        <f>'[1]main port inventory'!AS101</f>
        <v>10</v>
      </c>
      <c r="AU96" s="79">
        <f>'[1]main port inventory'!AT101</f>
        <v>1.5</v>
      </c>
      <c r="AV96" s="21">
        <f>'[1]main port inventory'!AU101</f>
        <v>0</v>
      </c>
      <c r="AW96" s="11">
        <f>'[1]main port inventory'!AV101</f>
        <v>41</v>
      </c>
      <c r="AX96" s="21">
        <f>'[1]main port inventory'!AW101</f>
        <v>0</v>
      </c>
      <c r="AY96" s="79">
        <f>'[1]main port inventory'!AX101</f>
        <v>383</v>
      </c>
      <c r="AZ96" s="76">
        <f t="shared" si="125"/>
        <v>11413.51</v>
      </c>
      <c r="BA96" s="76">
        <f t="shared" si="126"/>
        <v>741.5</v>
      </c>
      <c r="BB96" s="76">
        <f t="shared" si="127"/>
        <v>3474</v>
      </c>
      <c r="BC96" s="76">
        <f t="shared" si="128"/>
        <v>3446.5</v>
      </c>
      <c r="BD96" s="76">
        <f t="shared" si="129"/>
        <v>2833.21</v>
      </c>
      <c r="BE96" s="76">
        <f t="shared" si="130"/>
        <v>918.3</v>
      </c>
      <c r="BF96" s="21">
        <f>'[1]IO InvShip'!$L95</f>
        <v>5750.28</v>
      </c>
      <c r="BG96" s="21">
        <f>'[1]IO InvShip'!$O95</f>
        <v>3211.55</v>
      </c>
      <c r="BH96" s="107">
        <f t="shared" si="131"/>
        <v>0.13025002825598786</v>
      </c>
      <c r="BI96" s="107">
        <f t="shared" si="132"/>
        <v>4.3352132691871298E-2</v>
      </c>
      <c r="BJ96" s="107">
        <f t="shared" si="133"/>
        <v>9.3582955637660975E-2</v>
      </c>
      <c r="BK96" s="107">
        <f t="shared" si="134"/>
        <v>0.73281488341447987</v>
      </c>
      <c r="BL96" s="21">
        <f t="shared" si="135"/>
        <v>8363.99</v>
      </c>
      <c r="BM96" s="253">
        <f>VLOOKUP(B96,'removals&amp;BFF'!A:C,3,FALSE)</f>
        <v>86.44</v>
      </c>
      <c r="BN96" s="21">
        <f t="shared" si="136"/>
        <v>13203.968070337809</v>
      </c>
      <c r="BO96" s="21">
        <f>VLOOKUP(B96,removals!B:AR,43,FALSE)</f>
        <v>290.29999999999995</v>
      </c>
      <c r="BP96" s="253">
        <f t="shared" si="137"/>
        <v>39.316259042369971</v>
      </c>
      <c r="BQ96" s="21"/>
      <c r="BS96" s="72" t="s">
        <v>123</v>
      </c>
      <c r="BT96" s="73" t="s">
        <v>124</v>
      </c>
      <c r="BU96" s="73" t="s">
        <v>118</v>
      </c>
      <c r="BV96" s="73" t="s">
        <v>119</v>
      </c>
      <c r="BW96" s="73" t="s">
        <v>120</v>
      </c>
      <c r="BX96" s="74" t="s">
        <v>121</v>
      </c>
      <c r="BY96" s="75" t="s">
        <v>122</v>
      </c>
      <c r="BZ96" s="185"/>
      <c r="CA96" s="185"/>
      <c r="CB96" s="185"/>
      <c r="CC96" s="185"/>
      <c r="CD96" s="185"/>
      <c r="CE96" s="185"/>
      <c r="CF96" s="185"/>
      <c r="CG96" s="185"/>
      <c r="CH96" s="185"/>
      <c r="CI96" s="87"/>
      <c r="CJ96" s="67"/>
      <c r="CK96" s="67"/>
      <c r="CL96" s="67"/>
      <c r="CM96" s="67"/>
      <c r="CP96" s="87"/>
      <c r="CQ96" s="67"/>
      <c r="CR96" s="67"/>
      <c r="CS96" s="67"/>
      <c r="CT96" s="67"/>
      <c r="CW96" s="87"/>
      <c r="CX96" s="67"/>
      <c r="CY96" s="67"/>
      <c r="CZ96" s="67"/>
      <c r="DA96" s="67"/>
      <c r="DD96" s="87"/>
      <c r="DE96" s="67"/>
      <c r="DF96" s="67"/>
      <c r="DG96" s="67"/>
      <c r="DH96" s="67"/>
      <c r="DK96" s="87"/>
      <c r="DL96" s="67"/>
      <c r="DM96" s="67"/>
      <c r="DN96" s="67"/>
      <c r="DO96" s="67"/>
      <c r="DR96" s="87"/>
      <c r="DS96" s="67"/>
      <c r="DT96" s="67"/>
      <c r="DU96" s="67"/>
      <c r="DV96" s="67"/>
      <c r="DZ96" s="87"/>
      <c r="EA96" s="67"/>
      <c r="EB96" s="67"/>
      <c r="EC96" s="67"/>
      <c r="ED96" s="67"/>
      <c r="EG96" s="87"/>
      <c r="EH96" s="67"/>
      <c r="EI96" s="67"/>
      <c r="EJ96" s="67"/>
      <c r="EK96" s="67"/>
      <c r="EN96" s="87"/>
      <c r="EO96" s="67"/>
      <c r="EP96" s="67"/>
      <c r="EQ96" s="67"/>
      <c r="ER96" s="67"/>
    </row>
    <row r="97" spans="1:148">
      <c r="A97" s="56" t="str">
        <f t="shared" si="124"/>
        <v>201927</v>
      </c>
      <c r="B97" s="20">
        <f>'[1]main port inventory'!A102</f>
        <v>43651</v>
      </c>
      <c r="C97" s="21">
        <f>'[1]main port inventory'!B102</f>
        <v>11493.15</v>
      </c>
      <c r="D97" s="21">
        <f>'[1]main port inventory'!C103</f>
        <v>1481.92</v>
      </c>
      <c r="E97" s="21">
        <f>'[1]main port inventory'!D102</f>
        <v>529.69000000000005</v>
      </c>
      <c r="F97" s="21">
        <f>'[1]main port inventory'!E102</f>
        <v>1081.27</v>
      </c>
      <c r="G97" s="79">
        <f>'[1]main port inventory'!F102</f>
        <v>1400</v>
      </c>
      <c r="H97" s="79">
        <f>'[1]main port inventory'!G102</f>
        <v>1177</v>
      </c>
      <c r="I97" s="82">
        <f>'[1]main port inventory'!H102</f>
        <v>1463</v>
      </c>
      <c r="J97" s="82">
        <f>'[1]main port inventory'!I102</f>
        <v>1096</v>
      </c>
      <c r="K97" s="11">
        <f>'[1]main port inventory'!J102</f>
        <v>630</v>
      </c>
      <c r="L97" s="82">
        <f>'[1]main port inventory'!K102</f>
        <v>728</v>
      </c>
      <c r="M97" s="79">
        <f>'[1]main port inventory'!L102</f>
        <v>409</v>
      </c>
      <c r="N97" s="21">
        <f>'[1]main port inventory'!M102</f>
        <v>387</v>
      </c>
      <c r="O97" s="11">
        <f>'[1]main port inventory'!N102</f>
        <v>223.15</v>
      </c>
      <c r="P97" s="85">
        <f>'[1]main port inventory'!O102</f>
        <v>390</v>
      </c>
      <c r="Q97" s="79">
        <f>'[1]main port inventory'!P102</f>
        <v>141</v>
      </c>
      <c r="R97" s="11">
        <f>'[1]main port inventory'!Q102</f>
        <v>506</v>
      </c>
      <c r="S97" s="85">
        <f>'[1]main port inventory'!R102</f>
        <v>206</v>
      </c>
      <c r="T97" s="11">
        <f>'[1]main port inventory'!S102</f>
        <v>210</v>
      </c>
      <c r="U97" s="11">
        <f>'[1]main port inventory'!T102</f>
        <v>7</v>
      </c>
      <c r="V97" s="11">
        <f>'[1]main port inventory'!U102</f>
        <v>89</v>
      </c>
      <c r="W97" s="21">
        <f>'[1]main port inventory'!V102</f>
        <v>285.3</v>
      </c>
      <c r="X97" s="11">
        <f>'[1]main port inventory'!W102</f>
        <v>144</v>
      </c>
      <c r="Y97" s="11">
        <f>'[1]main port inventory'!X102</f>
        <v>22</v>
      </c>
      <c r="Z97" s="11">
        <f>'[1]main port inventory'!Y102</f>
        <v>485</v>
      </c>
      <c r="AA97" s="21">
        <f>'[1]main port inventory'!Z102</f>
        <v>27.2</v>
      </c>
      <c r="AB97" s="21">
        <f>'[1]main port inventory'!AA102</f>
        <v>264</v>
      </c>
      <c r="AC97" s="11">
        <f>'[1]main port inventory'!AB102</f>
        <v>50</v>
      </c>
      <c r="AD97" s="82">
        <f>'[1]main port inventory'!AC102</f>
        <v>0</v>
      </c>
      <c r="AE97" s="21">
        <f>'[1]main port inventory'!AD102</f>
        <v>4.5999999999999996</v>
      </c>
      <c r="AF97" s="21">
        <f>'[1]main port inventory'!AE102</f>
        <v>0</v>
      </c>
      <c r="AG97" s="11">
        <f>'[1]main port inventory'!AF102</f>
        <v>10</v>
      </c>
      <c r="AH97" s="85">
        <f>'[1]main port inventory'!AG102</f>
        <v>106</v>
      </c>
      <c r="AI97" s="21">
        <f>'[1]main port inventory'!AH102</f>
        <v>0</v>
      </c>
      <c r="AJ97" s="21">
        <f>'[1]main port inventory'!AI102</f>
        <v>28.1</v>
      </c>
      <c r="AK97" s="21">
        <f>'[1]main port inventory'!AJ102</f>
        <v>0</v>
      </c>
      <c r="AL97" s="79">
        <f>'[1]main port inventory'!AK102</f>
        <v>0</v>
      </c>
      <c r="AM97" s="21">
        <f>'[1]main port inventory'!AL102</f>
        <v>0</v>
      </c>
      <c r="AN97" s="11">
        <f>'[1]main port inventory'!AM102</f>
        <v>25</v>
      </c>
      <c r="AO97" s="11">
        <f>'[1]main port inventory'!AN102</f>
        <v>230</v>
      </c>
      <c r="AP97" s="85">
        <f>'[1]main port inventory'!AO102</f>
        <v>19</v>
      </c>
      <c r="AQ97" s="11">
        <f>'[1]main port inventory'!AP102</f>
        <v>0</v>
      </c>
      <c r="AR97" s="82">
        <f>'[1]main port inventory'!AQ102</f>
        <v>243</v>
      </c>
      <c r="AS97" s="11">
        <f>'[1]main port inventory'!AR102</f>
        <v>84.3</v>
      </c>
      <c r="AT97" s="79">
        <f>'[1]main port inventory'!AS102</f>
        <v>8</v>
      </c>
      <c r="AU97" s="79">
        <f>'[1]main port inventory'!AT102</f>
        <v>1.5</v>
      </c>
      <c r="AV97" s="21">
        <f>'[1]main port inventory'!AU102</f>
        <v>0</v>
      </c>
      <c r="AW97" s="11">
        <f>'[1]main port inventory'!AV102</f>
        <v>41</v>
      </c>
      <c r="AX97" s="21">
        <f>'[1]main port inventory'!AW102</f>
        <v>0</v>
      </c>
      <c r="AY97" s="79">
        <f>'[1]main port inventory'!AX102</f>
        <v>353</v>
      </c>
      <c r="AZ97" s="76">
        <f t="shared" si="125"/>
        <v>11493.15</v>
      </c>
      <c r="BA97" s="76">
        <f t="shared" si="126"/>
        <v>721</v>
      </c>
      <c r="BB97" s="76">
        <f t="shared" si="127"/>
        <v>3530</v>
      </c>
      <c r="BC97" s="76">
        <f t="shared" si="128"/>
        <v>3489.5</v>
      </c>
      <c r="BD97" s="76">
        <f t="shared" si="129"/>
        <v>2756.4500000000003</v>
      </c>
      <c r="BE97" s="76">
        <f t="shared" si="130"/>
        <v>996.2</v>
      </c>
      <c r="BF97" s="21">
        <f>'[1]IO InvShip'!$L96</f>
        <v>5671.11</v>
      </c>
      <c r="BG97" s="21">
        <f>'[1]IO InvShip'!$O96</f>
        <v>3307.94</v>
      </c>
      <c r="BH97" s="107">
        <f t="shared" si="131"/>
        <v>0.12893941173655613</v>
      </c>
      <c r="BI97" s="107">
        <f t="shared" si="132"/>
        <v>4.6087452091028137E-2</v>
      </c>
      <c r="BJ97" s="107">
        <f t="shared" si="133"/>
        <v>9.4079516929649401E-2</v>
      </c>
      <c r="BK97" s="107">
        <f t="shared" si="134"/>
        <v>0.73089361924276641</v>
      </c>
      <c r="BL97" s="21">
        <f t="shared" si="135"/>
        <v>8400.2699999999986</v>
      </c>
      <c r="BM97" s="253">
        <f>VLOOKUP(B97,'removals&amp;BFF'!A:C,3,FALSE)</f>
        <v>86.81</v>
      </c>
      <c r="BN97" s="21">
        <f t="shared" si="136"/>
        <v>13239.430941135814</v>
      </c>
      <c r="BO97" s="21">
        <f>VLOOKUP(B97,removals!B:AR,43,FALSE)</f>
        <v>281.01999999999992</v>
      </c>
      <c r="BP97" s="253">
        <f t="shared" si="137"/>
        <v>40.897978791545093</v>
      </c>
      <c r="BQ97" s="21"/>
      <c r="BS97" s="66">
        <f>MAX(B:B)</f>
        <v>44323</v>
      </c>
      <c r="BT97" s="67">
        <f>VLOOKUP($BS97,$B:$BE,51,FALSE)/100</f>
        <v>129.5778</v>
      </c>
      <c r="BU97" s="67">
        <f>VLOOKUP($BS97,$B:$BE,52,FALSE)/100</f>
        <v>9.702</v>
      </c>
      <c r="BV97" s="67">
        <f>VLOOKUP($BS97,$B:$BE,53,FALSE)/100</f>
        <v>41.95</v>
      </c>
      <c r="BW97" s="67">
        <f>VLOOKUP($BS97,$B:$BE,54,FALSE)/100</f>
        <v>43.09</v>
      </c>
      <c r="BX97" s="67">
        <f>VLOOKUP($BS97,$B:$BE,55,FALSE)/100</f>
        <v>28.449000000000002</v>
      </c>
      <c r="BY97" s="68">
        <f>VLOOKUP($BS97,$B:$BE,56,FALSE)/100</f>
        <v>10.011000000000001</v>
      </c>
      <c r="BZ97" s="67"/>
      <c r="CA97" s="67"/>
      <c r="CB97" s="67"/>
      <c r="CC97" s="67"/>
      <c r="CD97" s="67"/>
      <c r="CE97" s="67"/>
      <c r="CF97" s="67"/>
      <c r="CG97" s="67"/>
      <c r="CH97" s="67"/>
      <c r="CI97" s="87"/>
      <c r="CJ97" s="67"/>
      <c r="CK97" s="67"/>
      <c r="CL97" s="67"/>
      <c r="CM97" s="67"/>
      <c r="CP97" s="87"/>
      <c r="CQ97" s="67"/>
      <c r="CR97" s="67"/>
      <c r="CS97" s="67"/>
      <c r="CT97" s="67"/>
      <c r="CW97" s="87"/>
      <c r="CX97" s="67"/>
      <c r="CY97" s="67"/>
      <c r="CZ97" s="67"/>
      <c r="DA97" s="67"/>
      <c r="DD97" s="87"/>
      <c r="DE97" s="67"/>
      <c r="DF97" s="67"/>
      <c r="DG97" s="67"/>
      <c r="DH97" s="67"/>
      <c r="DK97" s="87"/>
      <c r="DL97" s="67"/>
      <c r="DM97" s="67"/>
      <c r="DN97" s="67"/>
      <c r="DO97" s="67"/>
      <c r="DR97" s="87"/>
      <c r="DS97" s="67"/>
      <c r="DT97" s="67"/>
      <c r="DU97" s="67"/>
      <c r="DV97" s="67"/>
      <c r="DZ97" s="87"/>
      <c r="EA97" s="67"/>
      <c r="EB97" s="67"/>
      <c r="EC97" s="67"/>
      <c r="ED97" s="67"/>
      <c r="EG97" s="87"/>
      <c r="EH97" s="67"/>
      <c r="EI97" s="67"/>
      <c r="EJ97" s="67"/>
      <c r="EK97" s="67"/>
      <c r="EN97" s="87"/>
      <c r="EO97" s="67"/>
      <c r="EP97" s="67"/>
      <c r="EQ97" s="67"/>
      <c r="ER97" s="67"/>
    </row>
    <row r="98" spans="1:148">
      <c r="A98" s="56" t="str">
        <f t="shared" si="124"/>
        <v>201926</v>
      </c>
      <c r="B98" s="20">
        <f>'[1]main port inventory'!A103</f>
        <v>43644</v>
      </c>
      <c r="C98" s="21">
        <f>'[1]main port inventory'!B103</f>
        <v>11565.03</v>
      </c>
      <c r="D98" s="21">
        <f>'[1]main port inventory'!C104</f>
        <v>1417.69</v>
      </c>
      <c r="E98" s="21">
        <f>'[1]main port inventory'!D103</f>
        <v>531.19000000000005</v>
      </c>
      <c r="F98" s="21">
        <f>'[1]main port inventory'!E103</f>
        <v>1003.87</v>
      </c>
      <c r="G98" s="79">
        <f>'[1]main port inventory'!F103</f>
        <v>1450</v>
      </c>
      <c r="H98" s="79">
        <f>'[1]main port inventory'!G103</f>
        <v>1200</v>
      </c>
      <c r="I98" s="82">
        <f>'[1]main port inventory'!H103</f>
        <v>1499</v>
      </c>
      <c r="J98" s="82">
        <f>'[1]main port inventory'!I103</f>
        <v>1117</v>
      </c>
      <c r="K98" s="11">
        <f>'[1]main port inventory'!J103</f>
        <v>635</v>
      </c>
      <c r="L98" s="82">
        <f>'[1]main port inventory'!K103</f>
        <v>740</v>
      </c>
      <c r="M98" s="79">
        <f>'[1]main port inventory'!L103</f>
        <v>405</v>
      </c>
      <c r="N98" s="21">
        <f>'[1]main port inventory'!M103</f>
        <v>378</v>
      </c>
      <c r="O98" s="11">
        <f>'[1]main port inventory'!N103</f>
        <v>219.63</v>
      </c>
      <c r="P98" s="85">
        <f>'[1]main port inventory'!O103</f>
        <v>418</v>
      </c>
      <c r="Q98" s="79">
        <f>'[1]main port inventory'!P103</f>
        <v>166</v>
      </c>
      <c r="R98" s="11">
        <f>'[1]main port inventory'!Q103</f>
        <v>470</v>
      </c>
      <c r="S98" s="85">
        <f>'[1]main port inventory'!R103</f>
        <v>239.5</v>
      </c>
      <c r="T98" s="11">
        <f>'[1]main port inventory'!S103</f>
        <v>198.5</v>
      </c>
      <c r="U98" s="11">
        <f>'[1]main port inventory'!T103</f>
        <v>17</v>
      </c>
      <c r="V98" s="11">
        <f>'[1]main port inventory'!U103</f>
        <v>87</v>
      </c>
      <c r="W98" s="21">
        <f>'[1]main port inventory'!V103</f>
        <v>275.3</v>
      </c>
      <c r="X98" s="11">
        <f>'[1]main port inventory'!W103</f>
        <v>140</v>
      </c>
      <c r="Y98" s="11">
        <f>'[1]main port inventory'!X103</f>
        <v>11.5</v>
      </c>
      <c r="Z98" s="11">
        <f>'[1]main port inventory'!Y103</f>
        <v>476</v>
      </c>
      <c r="AA98" s="21">
        <f>'[1]main port inventory'!Z103</f>
        <v>37.299999999999997</v>
      </c>
      <c r="AB98" s="21">
        <f>'[1]main port inventory'!AA103</f>
        <v>223</v>
      </c>
      <c r="AC98" s="11">
        <f>'[1]main port inventory'!AB103</f>
        <v>51</v>
      </c>
      <c r="AD98" s="82">
        <f>'[1]main port inventory'!AC103</f>
        <v>0</v>
      </c>
      <c r="AE98" s="21">
        <f>'[1]main port inventory'!AD103</f>
        <v>5.6</v>
      </c>
      <c r="AF98" s="21">
        <f>'[1]main port inventory'!AE103</f>
        <v>0</v>
      </c>
      <c r="AG98" s="11">
        <f>'[1]main port inventory'!AF103</f>
        <v>13</v>
      </c>
      <c r="AH98" s="85">
        <f>'[1]main port inventory'!AG103</f>
        <v>110</v>
      </c>
      <c r="AI98" s="21">
        <f>'[1]main port inventory'!AH103</f>
        <v>0</v>
      </c>
      <c r="AJ98" s="21">
        <f>'[1]main port inventory'!AI103</f>
        <v>29.4</v>
      </c>
      <c r="AK98" s="21">
        <f>'[1]main port inventory'!AJ103</f>
        <v>0</v>
      </c>
      <c r="AL98" s="79">
        <f>'[1]main port inventory'!AK103</f>
        <v>0</v>
      </c>
      <c r="AM98" s="21">
        <f>'[1]main port inventory'!AL103</f>
        <v>0</v>
      </c>
      <c r="AN98" s="11">
        <f>'[1]main port inventory'!AM103</f>
        <v>25</v>
      </c>
      <c r="AO98" s="11">
        <f>'[1]main port inventory'!AN103</f>
        <v>218</v>
      </c>
      <c r="AP98" s="85">
        <f>'[1]main port inventory'!AO103</f>
        <v>25</v>
      </c>
      <c r="AQ98" s="11">
        <f>'[1]main port inventory'!AP103</f>
        <v>0</v>
      </c>
      <c r="AR98" s="82">
        <f>'[1]main port inventory'!AQ103</f>
        <v>201</v>
      </c>
      <c r="AS98" s="11">
        <f>'[1]main port inventory'!AR103</f>
        <v>91.8</v>
      </c>
      <c r="AT98" s="79">
        <f>'[1]main port inventory'!AS103</f>
        <v>12</v>
      </c>
      <c r="AU98" s="79">
        <f>'[1]main port inventory'!AT103</f>
        <v>1.5</v>
      </c>
      <c r="AV98" s="21">
        <f>'[1]main port inventory'!AU103</f>
        <v>0</v>
      </c>
      <c r="AW98" s="11">
        <f>'[1]main port inventory'!AV103</f>
        <v>41</v>
      </c>
      <c r="AX98" s="21">
        <f>'[1]main port inventory'!AW103</f>
        <v>0</v>
      </c>
      <c r="AY98" s="79">
        <f>'[1]main port inventory'!AX103</f>
        <v>338</v>
      </c>
      <c r="AZ98" s="76">
        <f t="shared" si="125"/>
        <v>11565.03</v>
      </c>
      <c r="BA98" s="76">
        <f t="shared" si="126"/>
        <v>792.5</v>
      </c>
      <c r="BB98" s="76">
        <f t="shared" si="127"/>
        <v>3557</v>
      </c>
      <c r="BC98" s="76">
        <f t="shared" si="128"/>
        <v>3572.5</v>
      </c>
      <c r="BD98" s="76">
        <f t="shared" si="129"/>
        <v>2694.4300000000003</v>
      </c>
      <c r="BE98" s="76">
        <f t="shared" si="130"/>
        <v>948.59999999999991</v>
      </c>
      <c r="BF98" s="21">
        <f>'[1]IO InvShip'!$L97</f>
        <v>5635.88</v>
      </c>
      <c r="BG98" s="21">
        <f>'[1]IO InvShip'!$O97</f>
        <v>3383.36</v>
      </c>
      <c r="BH98" s="107">
        <f t="shared" si="131"/>
        <v>0.12258420427789637</v>
      </c>
      <c r="BI98" s="107">
        <f t="shared" si="132"/>
        <v>4.5930706621599773E-2</v>
      </c>
      <c r="BJ98" s="107">
        <f t="shared" si="133"/>
        <v>8.6802195930317516E-2</v>
      </c>
      <c r="BK98" s="107">
        <f t="shared" si="134"/>
        <v>0.74468289317018632</v>
      </c>
      <c r="BL98" s="21">
        <f t="shared" si="135"/>
        <v>8612.2799999999988</v>
      </c>
      <c r="BM98" s="253">
        <f>VLOOKUP(B98,'removals&amp;BFF'!A:C,3,FALSE)</f>
        <v>89.5</v>
      </c>
      <c r="BN98" s="21">
        <f t="shared" si="136"/>
        <v>12921.82122905028</v>
      </c>
      <c r="BO98" s="21">
        <f>VLOOKUP(B98,removals!B:AR,43,FALSE)</f>
        <v>287.72999999999996</v>
      </c>
      <c r="BP98" s="253">
        <f t="shared" si="137"/>
        <v>40.194036075487446</v>
      </c>
      <c r="BQ98" s="21"/>
      <c r="BS98" s="66">
        <f>BS97-7</f>
        <v>44316</v>
      </c>
      <c r="BT98" s="67">
        <f>VLOOKUP($BS98,$B:$BE,51,FALSE)/100</f>
        <v>130.26689999999999</v>
      </c>
      <c r="BU98" s="67">
        <f>VLOOKUP($BS98,$B:$BE,52,FALSE)/100</f>
        <v>10.255999999999998</v>
      </c>
      <c r="BV98" s="67">
        <f>VLOOKUP($BS98,$B:$BE,53,FALSE)/100</f>
        <v>40.72</v>
      </c>
      <c r="BW98" s="67">
        <f>VLOOKUP($BS98,$B:$BE,54,FALSE)/100</f>
        <v>41.978900000000003</v>
      </c>
      <c r="BX98" s="67">
        <f>VLOOKUP($BS98,$B:$BE,55,FALSE)/100</f>
        <v>27.015999999999998</v>
      </c>
      <c r="BY98" s="68">
        <f>VLOOKUP($BS98,$B:$BE,56,FALSE)/100</f>
        <v>10.295999999999999</v>
      </c>
      <c r="BZ98" s="67"/>
      <c r="CA98" s="67"/>
      <c r="CB98" s="67"/>
      <c r="CC98" s="67"/>
      <c r="CD98" s="67"/>
      <c r="CE98" s="67"/>
      <c r="CF98" s="67"/>
      <c r="CG98" s="67"/>
      <c r="CH98" s="67"/>
      <c r="CI98" s="87"/>
      <c r="CJ98" s="67"/>
      <c r="CK98" s="67"/>
      <c r="CL98" s="67"/>
      <c r="CM98" s="67"/>
      <c r="CP98" s="87"/>
      <c r="CQ98" s="67"/>
      <c r="CR98" s="67"/>
      <c r="CS98" s="67"/>
      <c r="CT98" s="67"/>
      <c r="CW98" s="87"/>
      <c r="CX98" s="67"/>
      <c r="CY98" s="67"/>
      <c r="CZ98" s="67"/>
      <c r="DA98" s="67"/>
      <c r="DD98" s="87"/>
      <c r="DE98" s="67"/>
      <c r="DF98" s="67"/>
      <c r="DG98" s="67"/>
      <c r="DH98" s="67"/>
      <c r="DK98" s="87"/>
      <c r="DL98" s="67"/>
      <c r="DM98" s="67"/>
      <c r="DN98" s="67"/>
      <c r="DO98" s="67"/>
      <c r="DR98" s="87"/>
      <c r="DS98" s="67"/>
      <c r="DT98" s="67"/>
      <c r="DU98" s="67"/>
      <c r="DV98" s="67"/>
      <c r="DZ98" s="87"/>
      <c r="EA98" s="67"/>
      <c r="EB98" s="67"/>
      <c r="EC98" s="67"/>
      <c r="ED98" s="67"/>
      <c r="EG98" s="87"/>
      <c r="EH98" s="67"/>
      <c r="EI98" s="67"/>
      <c r="EJ98" s="67"/>
      <c r="EK98" s="67"/>
      <c r="EN98" s="87"/>
      <c r="EO98" s="67"/>
      <c r="EP98" s="67"/>
      <c r="EQ98" s="67"/>
      <c r="ER98" s="67"/>
    </row>
    <row r="99" spans="1:148">
      <c r="A99" s="56" t="str">
        <f t="shared" si="124"/>
        <v>201925</v>
      </c>
      <c r="B99" s="20">
        <f>'[1]main port inventory'!A104</f>
        <v>43637</v>
      </c>
      <c r="C99" s="21">
        <f>'[1]main port inventory'!B104</f>
        <v>11752.3</v>
      </c>
      <c r="D99" s="21">
        <f>'[1]main port inventory'!C105</f>
        <v>1382.41</v>
      </c>
      <c r="E99" s="21">
        <f>'[1]main port inventory'!D104</f>
        <v>561.23</v>
      </c>
      <c r="F99" s="21">
        <f>'[1]main port inventory'!E104</f>
        <v>965.23</v>
      </c>
      <c r="G99" s="79">
        <f>'[1]main port inventory'!F104</f>
        <v>1400</v>
      </c>
      <c r="H99" s="79">
        <f>'[1]main port inventory'!G104</f>
        <v>1205</v>
      </c>
      <c r="I99" s="82">
        <f>'[1]main port inventory'!H104</f>
        <v>1566</v>
      </c>
      <c r="J99" s="82">
        <f>'[1]main port inventory'!I104</f>
        <v>1166</v>
      </c>
      <c r="K99" s="11">
        <f>'[1]main port inventory'!J104</f>
        <v>655</v>
      </c>
      <c r="L99" s="82">
        <f>'[1]main port inventory'!K104</f>
        <v>765</v>
      </c>
      <c r="M99" s="79">
        <f>'[1]main port inventory'!L104</f>
        <v>413</v>
      </c>
      <c r="N99" s="21">
        <f>'[1]main port inventory'!M104</f>
        <v>410</v>
      </c>
      <c r="O99" s="11">
        <f>'[1]main port inventory'!N104</f>
        <v>215.5</v>
      </c>
      <c r="P99" s="85">
        <f>'[1]main port inventory'!O104</f>
        <v>443</v>
      </c>
      <c r="Q99" s="79">
        <f>'[1]main port inventory'!P104</f>
        <v>168</v>
      </c>
      <c r="R99" s="11">
        <f>'[1]main port inventory'!Q104</f>
        <v>440</v>
      </c>
      <c r="S99" s="85">
        <f>'[1]main port inventory'!R104</f>
        <v>282.8</v>
      </c>
      <c r="T99" s="11">
        <f>'[1]main port inventory'!S104</f>
        <v>200.3</v>
      </c>
      <c r="U99" s="11">
        <f>'[1]main port inventory'!T104</f>
        <v>28</v>
      </c>
      <c r="V99" s="11">
        <f>'[1]main port inventory'!U104</f>
        <v>86</v>
      </c>
      <c r="W99" s="21">
        <f>'[1]main port inventory'!V104</f>
        <v>273</v>
      </c>
      <c r="X99" s="11">
        <f>'[1]main port inventory'!W104</f>
        <v>140</v>
      </c>
      <c r="Y99" s="11">
        <f>'[1]main port inventory'!X104</f>
        <v>11.5</v>
      </c>
      <c r="Z99" s="11">
        <f>'[1]main port inventory'!Y104</f>
        <v>463.7</v>
      </c>
      <c r="AA99" s="21">
        <f>'[1]main port inventory'!Z104</f>
        <v>26.4</v>
      </c>
      <c r="AB99" s="21">
        <f>'[1]main port inventory'!AA104</f>
        <v>195</v>
      </c>
      <c r="AC99" s="11">
        <f>'[1]main port inventory'!AB104</f>
        <v>54</v>
      </c>
      <c r="AD99" s="82">
        <f>'[1]main port inventory'!AC104</f>
        <v>0</v>
      </c>
      <c r="AE99" s="21">
        <f>'[1]main port inventory'!AD104</f>
        <v>5.3</v>
      </c>
      <c r="AF99" s="21">
        <f>'[1]main port inventory'!AE104</f>
        <v>0</v>
      </c>
      <c r="AG99" s="11">
        <f>'[1]main port inventory'!AF104</f>
        <v>18</v>
      </c>
      <c r="AH99" s="85">
        <f>'[1]main port inventory'!AG104</f>
        <v>105</v>
      </c>
      <c r="AI99" s="21">
        <f>'[1]main port inventory'!AH104</f>
        <v>0</v>
      </c>
      <c r="AJ99" s="21">
        <f>'[1]main port inventory'!AI104</f>
        <v>30.5</v>
      </c>
      <c r="AK99" s="21">
        <f>'[1]main port inventory'!AJ104</f>
        <v>0</v>
      </c>
      <c r="AL99" s="79">
        <f>'[1]main port inventory'!AK104</f>
        <v>0</v>
      </c>
      <c r="AM99" s="21">
        <f>'[1]main port inventory'!AL104</f>
        <v>0</v>
      </c>
      <c r="AN99" s="11">
        <f>'[1]main port inventory'!AM104</f>
        <v>25</v>
      </c>
      <c r="AO99" s="11">
        <f>'[1]main port inventory'!AN104</f>
        <v>221</v>
      </c>
      <c r="AP99" s="85">
        <f>'[1]main port inventory'!AO104</f>
        <v>22</v>
      </c>
      <c r="AQ99" s="11">
        <f>'[1]main port inventory'!AP104</f>
        <v>0</v>
      </c>
      <c r="AR99" s="82">
        <f>'[1]main port inventory'!AQ104</f>
        <v>215</v>
      </c>
      <c r="AS99" s="11">
        <f>'[1]main port inventory'!AR104</f>
        <v>95.8</v>
      </c>
      <c r="AT99" s="79">
        <f>'[1]main port inventory'!AS104</f>
        <v>9</v>
      </c>
      <c r="AU99" s="79">
        <f>'[1]main port inventory'!AT104</f>
        <v>1.5</v>
      </c>
      <c r="AV99" s="21">
        <f>'[1]main port inventory'!AU104</f>
        <v>0</v>
      </c>
      <c r="AW99" s="11">
        <f>'[1]main port inventory'!AV104</f>
        <v>41</v>
      </c>
      <c r="AX99" s="21">
        <f>'[1]main port inventory'!AW104</f>
        <v>0</v>
      </c>
      <c r="AY99" s="79">
        <f>'[1]main port inventory'!AX104</f>
        <v>356</v>
      </c>
      <c r="AZ99" s="76">
        <f t="shared" si="125"/>
        <v>11752.3</v>
      </c>
      <c r="BA99" s="76">
        <f t="shared" si="126"/>
        <v>852.8</v>
      </c>
      <c r="BB99" s="76">
        <f t="shared" si="127"/>
        <v>3712</v>
      </c>
      <c r="BC99" s="76">
        <f t="shared" si="128"/>
        <v>3552.5</v>
      </c>
      <c r="BD99" s="76">
        <f t="shared" si="129"/>
        <v>2694.8</v>
      </c>
      <c r="BE99" s="76">
        <f t="shared" si="130"/>
        <v>940.19999999999993</v>
      </c>
      <c r="BF99" s="21">
        <f>'[1]IO InvShip'!$L98</f>
        <v>5756.26</v>
      </c>
      <c r="BG99" s="21">
        <f>'[1]IO InvShip'!$O98</f>
        <v>3397.56</v>
      </c>
      <c r="BH99" s="107">
        <f t="shared" si="131"/>
        <v>0.11762888966415086</v>
      </c>
      <c r="BI99" s="107">
        <f t="shared" si="132"/>
        <v>4.7754907550011494E-2</v>
      </c>
      <c r="BJ99" s="107">
        <f t="shared" si="133"/>
        <v>8.2131157305378524E-2</v>
      </c>
      <c r="BK99" s="107">
        <f t="shared" si="134"/>
        <v>0.75248504548045914</v>
      </c>
      <c r="BL99" s="21">
        <f t="shared" si="135"/>
        <v>8843.43</v>
      </c>
      <c r="BM99" s="253">
        <f>VLOOKUP(B99,'removals&amp;BFF'!A:C,3,FALSE)</f>
        <v>90.11</v>
      </c>
      <c r="BN99" s="21">
        <f t="shared" si="136"/>
        <v>13042.170680279656</v>
      </c>
      <c r="BO99" s="21">
        <f>VLOOKUP(B99,removals!B:AR,43,FALSE)</f>
        <v>281.67999999999995</v>
      </c>
      <c r="BP99" s="253">
        <f t="shared" si="137"/>
        <v>41.722166998011936</v>
      </c>
      <c r="BQ99" s="21"/>
      <c r="BS99" s="66">
        <f>BS98-7</f>
        <v>44309</v>
      </c>
      <c r="BT99" s="67">
        <f>VLOOKUP($BS99,$B:$BE,51,FALSE)/100</f>
        <v>133.202</v>
      </c>
      <c r="BU99" s="67">
        <f>VLOOKUP($BS99,$B:$BE,52,FALSE)/100</f>
        <v>9.702</v>
      </c>
      <c r="BV99" s="67">
        <f>VLOOKUP($BS99,$B:$BE,53,FALSE)/100</f>
        <v>41.95</v>
      </c>
      <c r="BW99" s="67">
        <f>VLOOKUP($BS99,$B:$BE,54,FALSE)/100</f>
        <v>43.09</v>
      </c>
      <c r="BX99" s="67">
        <f>VLOOKUP($BS99,$B:$BE,55,FALSE)/100</f>
        <v>28.449000000000002</v>
      </c>
      <c r="BY99" s="68">
        <f>VLOOKUP($BS99,$B:$BE,56,FALSE)/100</f>
        <v>10.011000000000001</v>
      </c>
      <c r="BZ99" s="67"/>
      <c r="CA99" s="67"/>
      <c r="CB99" s="67"/>
      <c r="CC99" s="67"/>
      <c r="CD99" s="67"/>
      <c r="CE99" s="67"/>
      <c r="CF99" s="67"/>
      <c r="CG99" s="67"/>
      <c r="CH99" s="67"/>
      <c r="CI99" s="87"/>
      <c r="CJ99" s="67"/>
      <c r="CK99" s="67"/>
      <c r="CL99" s="67"/>
      <c r="CM99" s="67"/>
      <c r="CP99" s="87"/>
      <c r="CQ99" s="67"/>
      <c r="CR99" s="67"/>
      <c r="CS99" s="67"/>
      <c r="CT99" s="67"/>
      <c r="CW99" s="87"/>
      <c r="CX99" s="67"/>
      <c r="CY99" s="67"/>
      <c r="CZ99" s="67"/>
      <c r="DA99" s="67"/>
      <c r="DD99" s="87"/>
      <c r="DE99" s="67"/>
      <c r="DF99" s="67"/>
      <c r="DG99" s="67"/>
      <c r="DH99" s="67"/>
      <c r="DK99" s="87"/>
      <c r="DL99" s="67"/>
      <c r="DM99" s="67"/>
      <c r="DN99" s="67"/>
      <c r="DO99" s="67"/>
      <c r="DR99" s="87"/>
      <c r="DS99" s="67"/>
      <c r="DT99" s="67"/>
      <c r="DU99" s="67"/>
      <c r="DV99" s="67"/>
      <c r="DZ99" s="87"/>
      <c r="EA99" s="67"/>
      <c r="EB99" s="67"/>
      <c r="EC99" s="67"/>
      <c r="ED99" s="67"/>
      <c r="EG99" s="87"/>
      <c r="EH99" s="67"/>
      <c r="EI99" s="67"/>
      <c r="EJ99" s="67"/>
      <c r="EK99" s="67"/>
      <c r="EN99" s="87"/>
      <c r="EO99" s="67"/>
      <c r="EP99" s="67"/>
      <c r="EQ99" s="67"/>
      <c r="ER99" s="67"/>
    </row>
    <row r="100" spans="1:148">
      <c r="A100" s="56" t="str">
        <f t="shared" si="124"/>
        <v>201924</v>
      </c>
      <c r="B100" s="20">
        <f>'[1]main port inventory'!A105</f>
        <v>43630</v>
      </c>
      <c r="C100" s="21">
        <f>'[1]main port inventory'!B105</f>
        <v>11795.73</v>
      </c>
      <c r="D100" s="21">
        <f>'[1]main port inventory'!C106</f>
        <v>1390.96</v>
      </c>
      <c r="E100" s="21">
        <f>'[1]main port inventory'!D105</f>
        <v>545.23</v>
      </c>
      <c r="F100" s="21">
        <f>'[1]main port inventory'!E105</f>
        <v>949.82</v>
      </c>
      <c r="G100" s="79">
        <f>'[1]main port inventory'!F105</f>
        <v>1350</v>
      </c>
      <c r="H100" s="79">
        <f>'[1]main port inventory'!G105</f>
        <v>1215</v>
      </c>
      <c r="I100" s="82">
        <f>'[1]main port inventory'!H105</f>
        <v>1649</v>
      </c>
      <c r="J100" s="82">
        <f>'[1]main port inventory'!I105</f>
        <v>1150</v>
      </c>
      <c r="K100" s="11">
        <f>'[1]main port inventory'!J105</f>
        <v>670</v>
      </c>
      <c r="L100" s="82">
        <f>'[1]main port inventory'!K105</f>
        <v>750</v>
      </c>
      <c r="M100" s="79">
        <f>'[1]main port inventory'!L105</f>
        <v>393</v>
      </c>
      <c r="N100" s="21">
        <f>'[1]main port inventory'!M105</f>
        <v>400</v>
      </c>
      <c r="O100" s="11">
        <f>'[1]main port inventory'!N105</f>
        <v>223.83</v>
      </c>
      <c r="P100" s="85">
        <f>'[1]main port inventory'!O105</f>
        <v>455</v>
      </c>
      <c r="Q100" s="79">
        <f>'[1]main port inventory'!P105</f>
        <v>170</v>
      </c>
      <c r="R100" s="11">
        <f>'[1]main port inventory'!Q105</f>
        <v>445</v>
      </c>
      <c r="S100" s="85">
        <f>'[1]main port inventory'!R105</f>
        <v>269</v>
      </c>
      <c r="T100" s="11">
        <f>'[1]main port inventory'!S105</f>
        <v>203.8</v>
      </c>
      <c r="U100" s="11">
        <f>'[1]main port inventory'!T105</f>
        <v>38</v>
      </c>
      <c r="V100" s="11">
        <f>'[1]main port inventory'!U105</f>
        <v>83</v>
      </c>
      <c r="W100" s="21">
        <f>'[1]main port inventory'!V105</f>
        <v>280.60000000000002</v>
      </c>
      <c r="X100" s="11">
        <f>'[1]main port inventory'!W105</f>
        <v>130</v>
      </c>
      <c r="Y100" s="11">
        <f>'[1]main port inventory'!X105</f>
        <v>13.9</v>
      </c>
      <c r="Z100" s="11">
        <f>'[1]main port inventory'!Y105</f>
        <v>495</v>
      </c>
      <c r="AA100" s="21">
        <f>'[1]main port inventory'!Z105</f>
        <v>33.6</v>
      </c>
      <c r="AB100" s="21">
        <f>'[1]main port inventory'!AA105</f>
        <v>199</v>
      </c>
      <c r="AC100" s="11">
        <f>'[1]main port inventory'!AB105</f>
        <v>57</v>
      </c>
      <c r="AD100" s="82">
        <f>'[1]main port inventory'!AC105</f>
        <v>0</v>
      </c>
      <c r="AE100" s="21">
        <f>'[1]main port inventory'!AD105</f>
        <v>6.1</v>
      </c>
      <c r="AF100" s="21">
        <f>'[1]main port inventory'!AE105</f>
        <v>0</v>
      </c>
      <c r="AG100" s="11">
        <f>'[1]main port inventory'!AF105</f>
        <v>22</v>
      </c>
      <c r="AH100" s="85">
        <f>'[1]main port inventory'!AG105</f>
        <v>97</v>
      </c>
      <c r="AI100" s="21">
        <f>'[1]main port inventory'!AH105</f>
        <v>0</v>
      </c>
      <c r="AJ100" s="21">
        <f>'[1]main port inventory'!AI105</f>
        <v>31.1</v>
      </c>
      <c r="AK100" s="21">
        <f>'[1]main port inventory'!AJ105</f>
        <v>0</v>
      </c>
      <c r="AL100" s="79">
        <f>'[1]main port inventory'!AK105</f>
        <v>0</v>
      </c>
      <c r="AM100" s="21">
        <f>'[1]main port inventory'!AL105</f>
        <v>0</v>
      </c>
      <c r="AN100" s="11">
        <f>'[1]main port inventory'!AM105</f>
        <v>22</v>
      </c>
      <c r="AO100" s="11">
        <f>'[1]main port inventory'!AN105</f>
        <v>216</v>
      </c>
      <c r="AP100" s="85">
        <f>'[1]main port inventory'!AO105</f>
        <v>20.5</v>
      </c>
      <c r="AQ100" s="11">
        <f>'[1]main port inventory'!AP105</f>
        <v>0</v>
      </c>
      <c r="AR100" s="82">
        <f>'[1]main port inventory'!AQ105</f>
        <v>210</v>
      </c>
      <c r="AS100" s="11">
        <f>'[1]main port inventory'!AR105</f>
        <v>92.8</v>
      </c>
      <c r="AT100" s="79">
        <f>'[1]main port inventory'!AS105</f>
        <v>7</v>
      </c>
      <c r="AU100" s="79">
        <f>'[1]main port inventory'!AT105</f>
        <v>1.5</v>
      </c>
      <c r="AV100" s="21">
        <f>'[1]main port inventory'!AU105</f>
        <v>0</v>
      </c>
      <c r="AW100" s="11">
        <f>'[1]main port inventory'!AV105</f>
        <v>41</v>
      </c>
      <c r="AX100" s="21">
        <f>'[1]main port inventory'!AW105</f>
        <v>0</v>
      </c>
      <c r="AY100" s="79">
        <f>'[1]main port inventory'!AX105</f>
        <v>355</v>
      </c>
      <c r="AZ100" s="76">
        <f t="shared" si="125"/>
        <v>11795.73</v>
      </c>
      <c r="BA100" s="76">
        <f t="shared" si="126"/>
        <v>841.5</v>
      </c>
      <c r="BB100" s="76">
        <f t="shared" si="127"/>
        <v>3759</v>
      </c>
      <c r="BC100" s="76">
        <f t="shared" si="128"/>
        <v>3491.5</v>
      </c>
      <c r="BD100" s="76">
        <f t="shared" si="129"/>
        <v>2753.33</v>
      </c>
      <c r="BE100" s="76">
        <f t="shared" si="130"/>
        <v>950.40000000000009</v>
      </c>
      <c r="BF100" s="21">
        <f>'[1]IO InvShip'!$L99</f>
        <v>5686.52</v>
      </c>
      <c r="BG100" s="21">
        <f>'[1]IO InvShip'!$O99</f>
        <v>3471.89</v>
      </c>
      <c r="BH100" s="107">
        <f t="shared" si="131"/>
        <v>0.11792063738318867</v>
      </c>
      <c r="BI100" s="107">
        <f t="shared" si="132"/>
        <v>4.6222658538301577E-2</v>
      </c>
      <c r="BJ100" s="107">
        <f t="shared" si="133"/>
        <v>8.0522358514479406E-2</v>
      </c>
      <c r="BK100" s="107">
        <f t="shared" si="134"/>
        <v>0.75533434556403034</v>
      </c>
      <c r="BL100" s="21">
        <f t="shared" si="135"/>
        <v>8909.7200000000012</v>
      </c>
      <c r="BM100" s="253">
        <f>VLOOKUP(B100,'removals&amp;BFF'!A:C,3,FALSE)</f>
        <v>90.58</v>
      </c>
      <c r="BN100" s="21">
        <f t="shared" si="136"/>
        <v>13022.444248178404</v>
      </c>
      <c r="BO100" s="21">
        <f>VLOOKUP(B100,removals!B:AR,43,FALSE)</f>
        <v>291.61000000000007</v>
      </c>
      <c r="BP100" s="253">
        <f t="shared" si="137"/>
        <v>40.450361784575279</v>
      </c>
      <c r="BQ100" s="21"/>
      <c r="BS100" s="66">
        <f>BS99-7</f>
        <v>44302</v>
      </c>
      <c r="BT100" s="67">
        <f>VLOOKUP($BS100,$B:$BE,51,FALSE)/100</f>
        <v>133.15370000000001</v>
      </c>
      <c r="BU100" s="67">
        <f>VLOOKUP($BS100,$B:$BE,52,FALSE)/100</f>
        <v>9.81</v>
      </c>
      <c r="BV100" s="67">
        <f>VLOOKUP($BS100,$B:$BE,53,FALSE)/100</f>
        <v>42.79</v>
      </c>
      <c r="BW100" s="67">
        <f>VLOOKUP($BS100,$B:$BE,54,FALSE)/100</f>
        <v>42.183700000000002</v>
      </c>
      <c r="BX100" s="67">
        <f>VLOOKUP($BS100,$B:$BE,55,FALSE)/100</f>
        <v>28.089000000000002</v>
      </c>
      <c r="BY100" s="68">
        <f>VLOOKUP($BS100,$B:$BE,56,FALSE)/100</f>
        <v>10.281000000000001</v>
      </c>
      <c r="BZ100" s="67"/>
      <c r="CA100" s="67"/>
      <c r="CB100" s="67"/>
      <c r="CC100" s="67"/>
      <c r="CD100" s="67"/>
      <c r="CE100" s="67"/>
      <c r="CF100" s="67"/>
      <c r="CG100" s="67"/>
      <c r="CH100" s="67"/>
      <c r="CI100" s="87"/>
      <c r="CJ100" s="67"/>
      <c r="CK100" s="67"/>
      <c r="CL100" s="67"/>
      <c r="CM100" s="67"/>
      <c r="CP100" s="87"/>
      <c r="CQ100" s="67"/>
      <c r="CR100" s="67"/>
      <c r="CS100" s="67"/>
      <c r="CT100" s="67"/>
      <c r="CW100" s="87"/>
      <c r="CX100" s="67"/>
      <c r="CY100" s="67"/>
      <c r="CZ100" s="67"/>
      <c r="DA100" s="67"/>
      <c r="DD100" s="87"/>
      <c r="DE100" s="67"/>
      <c r="DF100" s="67"/>
      <c r="DG100" s="67"/>
      <c r="DH100" s="67"/>
      <c r="DK100" s="87"/>
      <c r="DL100" s="67"/>
      <c r="DM100" s="67"/>
      <c r="DN100" s="67"/>
      <c r="DO100" s="67"/>
      <c r="DR100" s="87"/>
      <c r="DS100" s="67"/>
      <c r="DT100" s="67"/>
      <c r="DU100" s="67"/>
      <c r="DV100" s="67"/>
      <c r="DZ100" s="87"/>
      <c r="EA100" s="67"/>
      <c r="EB100" s="67"/>
      <c r="EC100" s="67"/>
      <c r="ED100" s="67"/>
      <c r="EG100" s="87"/>
      <c r="EH100" s="67"/>
      <c r="EI100" s="67"/>
      <c r="EJ100" s="67"/>
      <c r="EK100" s="67"/>
      <c r="EN100" s="87"/>
      <c r="EO100" s="67"/>
      <c r="EP100" s="67"/>
      <c r="EQ100" s="67"/>
      <c r="ER100" s="67"/>
    </row>
    <row r="101" spans="1:148" ht="15.75" thickBot="1">
      <c r="A101" s="56" t="str">
        <f t="shared" si="124"/>
        <v>201923</v>
      </c>
      <c r="B101" s="20">
        <f>'[1]main port inventory'!A106</f>
        <v>43623</v>
      </c>
      <c r="C101" s="21">
        <f>'[1]main port inventory'!B106</f>
        <v>12158</v>
      </c>
      <c r="D101" s="21">
        <f>'[1]main port inventory'!C107</f>
        <v>1417.07</v>
      </c>
      <c r="E101" s="21">
        <f>'[1]main port inventory'!D106</f>
        <v>560.20000000000005</v>
      </c>
      <c r="F101" s="21">
        <f>'[1]main port inventory'!E106</f>
        <v>977.85</v>
      </c>
      <c r="G101" s="79">
        <f>'[1]main port inventory'!F106</f>
        <v>1420</v>
      </c>
      <c r="H101" s="79">
        <f>'[1]main port inventory'!G106</f>
        <v>1300</v>
      </c>
      <c r="I101" s="82">
        <f>'[1]main port inventory'!H106</f>
        <v>1643</v>
      </c>
      <c r="J101" s="82">
        <f>'[1]main port inventory'!I106</f>
        <v>1251</v>
      </c>
      <c r="K101" s="11">
        <f>'[1]main port inventory'!J106</f>
        <v>680</v>
      </c>
      <c r="L101" s="82">
        <f>'[1]main port inventory'!K106</f>
        <v>790</v>
      </c>
      <c r="M101" s="79">
        <f>'[1]main port inventory'!L106</f>
        <v>416</v>
      </c>
      <c r="N101" s="21">
        <f>'[1]main port inventory'!M106</f>
        <v>406</v>
      </c>
      <c r="O101" s="11">
        <f>'[1]main port inventory'!N106</f>
        <v>227.01</v>
      </c>
      <c r="P101" s="85">
        <f>'[1]main port inventory'!O106</f>
        <v>480</v>
      </c>
      <c r="Q101" s="79">
        <f>'[1]main port inventory'!P106</f>
        <v>174</v>
      </c>
      <c r="R101" s="11">
        <f>'[1]main port inventory'!Q106</f>
        <v>470</v>
      </c>
      <c r="S101" s="85">
        <f>'[1]main port inventory'!R106</f>
        <v>277</v>
      </c>
      <c r="T101" s="11">
        <f>'[1]main port inventory'!S106</f>
        <v>199.2</v>
      </c>
      <c r="U101" s="11">
        <f>'[1]main port inventory'!T106</f>
        <v>50</v>
      </c>
      <c r="V101" s="11">
        <f>'[1]main port inventory'!U106</f>
        <v>87</v>
      </c>
      <c r="W101" s="21">
        <f>'[1]main port inventory'!V106</f>
        <v>296</v>
      </c>
      <c r="X101" s="11">
        <f>'[1]main port inventory'!W106</f>
        <v>135</v>
      </c>
      <c r="Y101" s="11">
        <f>'[1]main port inventory'!X106</f>
        <v>18</v>
      </c>
      <c r="Z101" s="11">
        <f>'[1]main port inventory'!Y106</f>
        <v>473</v>
      </c>
      <c r="AA101" s="21">
        <f>'[1]main port inventory'!Z106</f>
        <v>32.5</v>
      </c>
      <c r="AB101" s="21">
        <f>'[1]main port inventory'!AA106</f>
        <v>190</v>
      </c>
      <c r="AC101" s="11">
        <f>'[1]main port inventory'!AB106</f>
        <v>50</v>
      </c>
      <c r="AD101" s="82">
        <f>'[1]main port inventory'!AC106</f>
        <v>0</v>
      </c>
      <c r="AE101" s="21">
        <f>'[1]main port inventory'!AD106</f>
        <v>8</v>
      </c>
      <c r="AF101" s="21">
        <f>'[1]main port inventory'!AE106</f>
        <v>0</v>
      </c>
      <c r="AG101" s="11">
        <f>'[1]main port inventory'!AF106</f>
        <v>18</v>
      </c>
      <c r="AH101" s="85">
        <f>'[1]main port inventory'!AG106</f>
        <v>110</v>
      </c>
      <c r="AI101" s="21">
        <f>'[1]main port inventory'!AH106</f>
        <v>0</v>
      </c>
      <c r="AJ101" s="21">
        <f>'[1]main port inventory'!AI106</f>
        <v>33.5</v>
      </c>
      <c r="AK101" s="21">
        <f>'[1]main port inventory'!AJ106</f>
        <v>0</v>
      </c>
      <c r="AL101" s="79">
        <f>'[1]main port inventory'!AK106</f>
        <v>0</v>
      </c>
      <c r="AM101" s="21">
        <f>'[1]main port inventory'!AL106</f>
        <v>0</v>
      </c>
      <c r="AN101" s="11">
        <f>'[1]main port inventory'!AM106</f>
        <v>22</v>
      </c>
      <c r="AO101" s="11">
        <f>'[1]main port inventory'!AN106</f>
        <v>198</v>
      </c>
      <c r="AP101" s="85">
        <f>'[1]main port inventory'!AO106</f>
        <v>25</v>
      </c>
      <c r="AQ101" s="11">
        <f>'[1]main port inventory'!AP106</f>
        <v>0</v>
      </c>
      <c r="AR101" s="82">
        <f>'[1]main port inventory'!AQ106</f>
        <v>194</v>
      </c>
      <c r="AS101" s="11">
        <f>'[1]main port inventory'!AR106</f>
        <v>104</v>
      </c>
      <c r="AT101" s="79">
        <f>'[1]main port inventory'!AS106</f>
        <v>7</v>
      </c>
      <c r="AU101" s="79">
        <f>'[1]main port inventory'!AT106</f>
        <v>1.5</v>
      </c>
      <c r="AV101" s="21">
        <f>'[1]main port inventory'!AU106</f>
        <v>0</v>
      </c>
      <c r="AW101" s="11">
        <f>'[1]main port inventory'!AV106</f>
        <v>41</v>
      </c>
      <c r="AX101" s="21">
        <f>'[1]main port inventory'!AW106</f>
        <v>0</v>
      </c>
      <c r="AY101" s="79">
        <f>'[1]main port inventory'!AX106</f>
        <v>332</v>
      </c>
      <c r="AZ101" s="76">
        <f t="shared" si="125"/>
        <v>12158</v>
      </c>
      <c r="BA101" s="76">
        <f t="shared" si="126"/>
        <v>892</v>
      </c>
      <c r="BB101" s="76">
        <f t="shared" si="127"/>
        <v>3878</v>
      </c>
      <c r="BC101" s="76">
        <f t="shared" si="128"/>
        <v>3650.5</v>
      </c>
      <c r="BD101" s="76">
        <f t="shared" si="129"/>
        <v>2772.21</v>
      </c>
      <c r="BE101" s="76">
        <f t="shared" si="130"/>
        <v>966</v>
      </c>
      <c r="BF101" s="21">
        <f>'[1]IO InvShip'!$L100</f>
        <v>5839.06</v>
      </c>
      <c r="BG101" s="21">
        <f>'[1]IO InvShip'!$O100</f>
        <v>3618.03</v>
      </c>
      <c r="BH101" s="107">
        <f t="shared" si="131"/>
        <v>0.11655453199539398</v>
      </c>
      <c r="BI101" s="107">
        <f t="shared" si="132"/>
        <v>4.6076657344958055E-2</v>
      </c>
      <c r="BJ101" s="107">
        <f t="shared" si="133"/>
        <v>8.0428524428359932E-2</v>
      </c>
      <c r="BK101" s="107">
        <f t="shared" si="134"/>
        <v>0.75694028623128806</v>
      </c>
      <c r="BL101" s="21">
        <f t="shared" si="135"/>
        <v>9202.8799999999992</v>
      </c>
      <c r="BM101" s="253">
        <f>VLOOKUP(B101,'removals&amp;BFF'!A:C,3,FALSE)</f>
        <v>90.51</v>
      </c>
      <c r="BN101" s="21">
        <f t="shared" si="136"/>
        <v>13432.769859684013</v>
      </c>
      <c r="BO101" s="21">
        <f>VLOOKUP(B101,removals!B:AR,43,FALSE)</f>
        <v>295.79000000000002</v>
      </c>
      <c r="BP101" s="253">
        <f t="shared" si="137"/>
        <v>41.103485580986508</v>
      </c>
      <c r="BQ101" s="21"/>
      <c r="BS101" s="69">
        <f>BS100-7</f>
        <v>44295</v>
      </c>
      <c r="BT101" s="70">
        <f>VLOOKUP($BS101,$B:$BE,51,FALSE)/100</f>
        <v>130.98820000000001</v>
      </c>
      <c r="BU101" s="70">
        <f>VLOOKUP($BS101,$B:$BE,52,FALSE)/100</f>
        <v>8.9626999999999999</v>
      </c>
      <c r="BV101" s="70">
        <f>VLOOKUP($BS101,$B:$BE,53,FALSE)/100</f>
        <v>41.2</v>
      </c>
      <c r="BW101" s="70">
        <f>VLOOKUP($BS101,$B:$BE,54,FALSE)/100</f>
        <v>42.013500000000001</v>
      </c>
      <c r="BX101" s="70">
        <f>VLOOKUP($BS101,$B:$BE,55,FALSE)/100</f>
        <v>28.49</v>
      </c>
      <c r="BY101" s="71">
        <f>VLOOKUP($BS101,$B:$BE,56,FALSE)/100</f>
        <v>10.322000000000001</v>
      </c>
      <c r="BZ101" s="67"/>
      <c r="CA101" s="67"/>
      <c r="CB101" s="67"/>
      <c r="CC101" s="67"/>
      <c r="CD101" s="67"/>
      <c r="CE101" s="67"/>
      <c r="CF101" s="67"/>
      <c r="CG101" s="67"/>
      <c r="CH101" s="67"/>
    </row>
    <row r="102" spans="1:148">
      <c r="A102" s="56" t="str">
        <f t="shared" si="124"/>
        <v>201922</v>
      </c>
      <c r="B102" s="20">
        <f>'[1]main port inventory'!A107</f>
        <v>43616</v>
      </c>
      <c r="C102" s="21">
        <f>'[1]main port inventory'!B107</f>
        <v>12398.1</v>
      </c>
      <c r="D102" s="21">
        <f>'[1]main port inventory'!C108</f>
        <v>1479.03</v>
      </c>
      <c r="E102" s="21">
        <f>'[1]main port inventory'!D107</f>
        <v>548.88</v>
      </c>
      <c r="F102" s="21">
        <f>'[1]main port inventory'!E107</f>
        <v>991.84</v>
      </c>
      <c r="G102" s="79">
        <f>'[1]main port inventory'!F107</f>
        <v>1563</v>
      </c>
      <c r="H102" s="79">
        <f>'[1]main port inventory'!G107</f>
        <v>1375</v>
      </c>
      <c r="I102" s="82">
        <f>'[1]main port inventory'!H107</f>
        <v>1563</v>
      </c>
      <c r="J102" s="82">
        <f>'[1]main port inventory'!I107</f>
        <v>1345</v>
      </c>
      <c r="K102" s="11">
        <f>'[1]main port inventory'!J107</f>
        <v>700</v>
      </c>
      <c r="L102" s="82">
        <f>'[1]main port inventory'!K107</f>
        <v>700</v>
      </c>
      <c r="M102" s="79">
        <f>'[1]main port inventory'!L107</f>
        <v>389</v>
      </c>
      <c r="N102" s="21">
        <f>'[1]main port inventory'!M107</f>
        <v>428</v>
      </c>
      <c r="O102" s="11">
        <f>'[1]main port inventory'!N107</f>
        <v>212.8</v>
      </c>
      <c r="P102" s="85">
        <f>'[1]main port inventory'!O107</f>
        <v>490</v>
      </c>
      <c r="Q102" s="79">
        <f>'[1]main port inventory'!P107</f>
        <v>210</v>
      </c>
      <c r="R102" s="11">
        <f>'[1]main port inventory'!Q107</f>
        <v>452</v>
      </c>
      <c r="S102" s="85">
        <f>'[1]main port inventory'!R107</f>
        <v>292</v>
      </c>
      <c r="T102" s="11">
        <f>'[1]main port inventory'!S107</f>
        <v>220</v>
      </c>
      <c r="U102" s="11">
        <f>'[1]main port inventory'!T107</f>
        <v>60</v>
      </c>
      <c r="V102" s="11">
        <f>'[1]main port inventory'!U107</f>
        <v>85</v>
      </c>
      <c r="W102" s="21">
        <f>'[1]main port inventory'!V107</f>
        <v>288</v>
      </c>
      <c r="X102" s="11">
        <f>'[1]main port inventory'!W107</f>
        <v>138</v>
      </c>
      <c r="Y102" s="11">
        <f>'[1]main port inventory'!X107</f>
        <v>28.5</v>
      </c>
      <c r="Z102" s="11">
        <f>'[1]main port inventory'!Y107</f>
        <v>468</v>
      </c>
      <c r="AA102" s="21">
        <f>'[1]main port inventory'!Z107</f>
        <v>34.6</v>
      </c>
      <c r="AB102" s="21">
        <f>'[1]main port inventory'!AA107</f>
        <v>197</v>
      </c>
      <c r="AC102" s="11">
        <f>'[1]main port inventory'!AB107</f>
        <v>48</v>
      </c>
      <c r="AD102" s="82">
        <f>'[1]main port inventory'!AC107</f>
        <v>0</v>
      </c>
      <c r="AE102" s="21">
        <f>'[1]main port inventory'!AD107</f>
        <v>9.5</v>
      </c>
      <c r="AF102" s="21">
        <f>'[1]main port inventory'!AE107</f>
        <v>0</v>
      </c>
      <c r="AG102" s="11">
        <f>'[1]main port inventory'!AF107</f>
        <v>13</v>
      </c>
      <c r="AH102" s="85">
        <f>'[1]main port inventory'!AG107</f>
        <v>115</v>
      </c>
      <c r="AI102" s="21">
        <f>'[1]main port inventory'!AH107</f>
        <v>0</v>
      </c>
      <c r="AJ102" s="21">
        <f>'[1]main port inventory'!AI107</f>
        <v>35.799999999999997</v>
      </c>
      <c r="AK102" s="21">
        <f>'[1]main port inventory'!AJ107</f>
        <v>0</v>
      </c>
      <c r="AL102" s="79">
        <f>'[1]main port inventory'!AK107</f>
        <v>0</v>
      </c>
      <c r="AM102" s="21">
        <f>'[1]main port inventory'!AL107</f>
        <v>0</v>
      </c>
      <c r="AN102" s="11">
        <f>'[1]main port inventory'!AM107</f>
        <v>22</v>
      </c>
      <c r="AO102" s="11">
        <f>'[1]main port inventory'!AN107</f>
        <v>216</v>
      </c>
      <c r="AP102" s="85">
        <f>'[1]main port inventory'!AO107</f>
        <v>24.3</v>
      </c>
      <c r="AQ102" s="11">
        <f>'[1]main port inventory'!AP107</f>
        <v>0</v>
      </c>
      <c r="AR102" s="82">
        <f>'[1]main port inventory'!AQ107</f>
        <v>189</v>
      </c>
      <c r="AS102" s="11">
        <f>'[1]main port inventory'!AR107</f>
        <v>106.6</v>
      </c>
      <c r="AT102" s="79">
        <f>'[1]main port inventory'!AS107</f>
        <v>7.5</v>
      </c>
      <c r="AU102" s="79">
        <f>'[1]main port inventory'!AT107</f>
        <v>1.5</v>
      </c>
      <c r="AV102" s="21">
        <f>'[1]main port inventory'!AU107</f>
        <v>0</v>
      </c>
      <c r="AW102" s="11">
        <f>'[1]main port inventory'!AV107</f>
        <v>41</v>
      </c>
      <c r="AX102" s="21">
        <f>'[1]main port inventory'!AW107</f>
        <v>0</v>
      </c>
      <c r="AY102" s="79">
        <f>'[1]main port inventory'!AX107</f>
        <v>330</v>
      </c>
      <c r="AZ102" s="76">
        <f t="shared" si="125"/>
        <v>12398.1</v>
      </c>
      <c r="BA102" s="76">
        <f t="shared" si="126"/>
        <v>921.3</v>
      </c>
      <c r="BB102" s="76">
        <f t="shared" si="127"/>
        <v>3797</v>
      </c>
      <c r="BC102" s="76">
        <f t="shared" si="128"/>
        <v>3876</v>
      </c>
      <c r="BD102" s="76">
        <f t="shared" si="129"/>
        <v>2810.9</v>
      </c>
      <c r="BE102" s="76">
        <f t="shared" si="130"/>
        <v>992.9</v>
      </c>
      <c r="BF102" s="21">
        <f>'[1]IO InvShip'!$L101</f>
        <v>5770.04</v>
      </c>
      <c r="BG102" s="21">
        <f>'[1]IO InvShip'!$O101</f>
        <v>3879.68</v>
      </c>
      <c r="BH102" s="107">
        <f t="shared" si="131"/>
        <v>0.11929489195925182</v>
      </c>
      <c r="BI102" s="107">
        <f t="shared" si="132"/>
        <v>4.4271299634621432E-2</v>
      </c>
      <c r="BJ102" s="107">
        <f t="shared" si="133"/>
        <v>7.9999354739839171E-2</v>
      </c>
      <c r="BK102" s="107">
        <f t="shared" si="134"/>
        <v>0.75643445366628759</v>
      </c>
      <c r="BL102" s="21">
        <f t="shared" si="135"/>
        <v>9378.35</v>
      </c>
      <c r="BM102" s="253">
        <f>VLOOKUP(B102,'removals&amp;BFF'!A:C,3,FALSE)</f>
        <v>89.78</v>
      </c>
      <c r="BN102" s="21">
        <f t="shared" si="136"/>
        <v>13809.423034083315</v>
      </c>
      <c r="BO102" s="21">
        <f>VLOOKUP(B102,removals!B:AR,43,FALSE)</f>
        <v>289.89000000000004</v>
      </c>
      <c r="BP102" s="253">
        <f t="shared" si="137"/>
        <v>42.768291420883777</v>
      </c>
      <c r="BQ102" s="21"/>
    </row>
    <row r="103" spans="1:148">
      <c r="A103" s="56" t="str">
        <f t="shared" si="124"/>
        <v>201921</v>
      </c>
      <c r="B103" s="20">
        <f>'[1]main port inventory'!A108</f>
        <v>43609</v>
      </c>
      <c r="C103" s="21">
        <f>'[1]main port inventory'!B108</f>
        <v>12767.82</v>
      </c>
      <c r="D103" s="21">
        <f>'[1]main port inventory'!C109</f>
        <v>1489.62</v>
      </c>
      <c r="E103" s="21">
        <f>'[1]main port inventory'!D108</f>
        <v>561.54999999999995</v>
      </c>
      <c r="F103" s="21">
        <f>'[1]main port inventory'!E108</f>
        <v>904.4</v>
      </c>
      <c r="G103" s="79">
        <f>'[1]main port inventory'!F108</f>
        <v>1650</v>
      </c>
      <c r="H103" s="79">
        <f>'[1]main port inventory'!G108</f>
        <v>1400</v>
      </c>
      <c r="I103" s="82">
        <f>'[1]main port inventory'!H108</f>
        <v>1701</v>
      </c>
      <c r="J103" s="82">
        <f>'[1]main port inventory'!I108</f>
        <v>1417</v>
      </c>
      <c r="K103" s="11">
        <f>'[1]main port inventory'!J108</f>
        <v>740</v>
      </c>
      <c r="L103" s="82">
        <f>'[1]main port inventory'!K108</f>
        <v>670</v>
      </c>
      <c r="M103" s="79">
        <f>'[1]main port inventory'!L108</f>
        <v>375</v>
      </c>
      <c r="N103" s="21">
        <f>'[1]main port inventory'!M108</f>
        <v>408</v>
      </c>
      <c r="O103" s="11">
        <f>'[1]main port inventory'!N108</f>
        <v>221.82</v>
      </c>
      <c r="P103" s="85">
        <f>'[1]main port inventory'!O108</f>
        <v>470</v>
      </c>
      <c r="Q103" s="79">
        <f>'[1]main port inventory'!P108</f>
        <v>250</v>
      </c>
      <c r="R103" s="11">
        <f>'[1]main port inventory'!Q108</f>
        <v>460</v>
      </c>
      <c r="S103" s="85">
        <f>'[1]main port inventory'!R108</f>
        <v>280</v>
      </c>
      <c r="T103" s="11">
        <f>'[1]main port inventory'!S108</f>
        <v>196.5</v>
      </c>
      <c r="U103" s="11">
        <f>'[1]main port inventory'!T108</f>
        <v>55</v>
      </c>
      <c r="V103" s="11">
        <f>'[1]main port inventory'!U108</f>
        <v>85</v>
      </c>
      <c r="W103" s="21">
        <f>'[1]main port inventory'!V108</f>
        <v>282</v>
      </c>
      <c r="X103" s="11">
        <f>'[1]main port inventory'!W108</f>
        <v>188</v>
      </c>
      <c r="Y103" s="11">
        <f>'[1]main port inventory'!X108</f>
        <v>27.8</v>
      </c>
      <c r="Z103" s="11">
        <f>'[1]main port inventory'!Y108</f>
        <v>478.5</v>
      </c>
      <c r="AA103" s="21">
        <f>'[1]main port inventory'!Z108</f>
        <v>39.200000000000003</v>
      </c>
      <c r="AB103" s="21">
        <f>'[1]main port inventory'!AA108</f>
        <v>228</v>
      </c>
      <c r="AC103" s="11">
        <f>'[1]main port inventory'!AB108</f>
        <v>53</v>
      </c>
      <c r="AD103" s="82">
        <f>'[1]main port inventory'!AC108</f>
        <v>0</v>
      </c>
      <c r="AE103" s="21">
        <f>'[1]main port inventory'!AD108</f>
        <v>4.5</v>
      </c>
      <c r="AF103" s="21">
        <f>'[1]main port inventory'!AE108</f>
        <v>0</v>
      </c>
      <c r="AG103" s="11">
        <f>'[1]main port inventory'!AF108</f>
        <v>15</v>
      </c>
      <c r="AH103" s="85">
        <f>'[1]main port inventory'!AG108</f>
        <v>90</v>
      </c>
      <c r="AI103" s="21">
        <f>'[1]main port inventory'!AH108</f>
        <v>0</v>
      </c>
      <c r="AJ103" s="21">
        <f>'[1]main port inventory'!AI108</f>
        <v>38.5</v>
      </c>
      <c r="AK103" s="21">
        <f>'[1]main port inventory'!AJ108</f>
        <v>0</v>
      </c>
      <c r="AL103" s="79">
        <f>'[1]main port inventory'!AK108</f>
        <v>0</v>
      </c>
      <c r="AM103" s="21">
        <f>'[1]main port inventory'!AL108</f>
        <v>0</v>
      </c>
      <c r="AN103" s="11">
        <f>'[1]main port inventory'!AM108</f>
        <v>22</v>
      </c>
      <c r="AO103" s="11">
        <f>'[1]main port inventory'!AN108</f>
        <v>204</v>
      </c>
      <c r="AP103" s="85">
        <f>'[1]main port inventory'!AO108</f>
        <v>19</v>
      </c>
      <c r="AQ103" s="11">
        <f>'[1]main port inventory'!AP108</f>
        <v>0</v>
      </c>
      <c r="AR103" s="82">
        <f>'[1]main port inventory'!AQ108</f>
        <v>184</v>
      </c>
      <c r="AS103" s="11">
        <f>'[1]main port inventory'!AR108</f>
        <v>118.6</v>
      </c>
      <c r="AT103" s="79">
        <f>'[1]main port inventory'!AS108</f>
        <v>9</v>
      </c>
      <c r="AU103" s="79">
        <f>'[1]main port inventory'!AT108</f>
        <v>1.5</v>
      </c>
      <c r="AV103" s="21">
        <f>'[1]main port inventory'!AU108</f>
        <v>0</v>
      </c>
      <c r="AW103" s="11">
        <f>'[1]main port inventory'!AV108</f>
        <v>41</v>
      </c>
      <c r="AX103" s="21">
        <f>'[1]main port inventory'!AW108</f>
        <v>0</v>
      </c>
      <c r="AY103" s="79">
        <f>'[1]main port inventory'!AX108</f>
        <v>344.9</v>
      </c>
      <c r="AZ103" s="76">
        <f t="shared" si="125"/>
        <v>12767.82</v>
      </c>
      <c r="BA103" s="76">
        <f t="shared" si="126"/>
        <v>859</v>
      </c>
      <c r="BB103" s="76">
        <f t="shared" si="127"/>
        <v>3972</v>
      </c>
      <c r="BC103" s="76">
        <f t="shared" si="128"/>
        <v>4030.4</v>
      </c>
      <c r="BD103" s="76">
        <f t="shared" si="129"/>
        <v>2906.22</v>
      </c>
      <c r="BE103" s="76">
        <f t="shared" si="130"/>
        <v>1000.2</v>
      </c>
      <c r="BF103" s="21">
        <f>'[1]IO InvShip'!$L102</f>
        <v>6057.78</v>
      </c>
      <c r="BG103" s="21">
        <f>'[1]IO InvShip'!$O102</f>
        <v>4050.19</v>
      </c>
      <c r="BH103" s="107">
        <f t="shared" si="131"/>
        <v>0.11666987786481951</v>
      </c>
      <c r="BI103" s="107">
        <f t="shared" si="132"/>
        <v>4.3981666408204376E-2</v>
      </c>
      <c r="BJ103" s="107">
        <f t="shared" si="133"/>
        <v>7.0834331937636968E-2</v>
      </c>
      <c r="BK103" s="107">
        <f t="shared" si="134"/>
        <v>0.76851412378933914</v>
      </c>
      <c r="BL103" s="21">
        <f t="shared" si="135"/>
        <v>9812.2500000000018</v>
      </c>
      <c r="BM103" s="253">
        <f>VLOOKUP(B103,'removals&amp;BFF'!A:C,3,FALSE)</f>
        <v>89.55</v>
      </c>
      <c r="BN103" s="21">
        <f t="shared" si="136"/>
        <v>14257.755443886097</v>
      </c>
      <c r="BO103" s="21">
        <f>VLOOKUP(B103,removals!B:AR,43,FALSE)</f>
        <v>297.1400000000001</v>
      </c>
      <c r="BP103" s="253">
        <f t="shared" si="137"/>
        <v>42.969038163828486</v>
      </c>
      <c r="BQ103" s="21"/>
    </row>
    <row r="104" spans="1:148">
      <c r="A104" s="56" t="str">
        <f t="shared" si="124"/>
        <v>201920</v>
      </c>
      <c r="B104" s="20">
        <f>'[1]main port inventory'!A109</f>
        <v>43602</v>
      </c>
      <c r="C104" s="21">
        <f>'[1]main port inventory'!B109</f>
        <v>13206.92</v>
      </c>
      <c r="D104" s="21">
        <f>'[1]main port inventory'!C110</f>
        <v>1537.52</v>
      </c>
      <c r="E104" s="21">
        <f>'[1]main port inventory'!D109</f>
        <v>577.67999999999995</v>
      </c>
      <c r="F104" s="21">
        <f>'[1]main port inventory'!E109</f>
        <v>917.36</v>
      </c>
      <c r="G104" s="79">
        <f>'[1]main port inventory'!F109</f>
        <v>1610</v>
      </c>
      <c r="H104" s="79">
        <f>'[1]main port inventory'!G109</f>
        <v>1430</v>
      </c>
      <c r="I104" s="82">
        <f>'[1]main port inventory'!H109</f>
        <v>1783</v>
      </c>
      <c r="J104" s="82">
        <f>'[1]main port inventory'!I109</f>
        <v>1491</v>
      </c>
      <c r="K104" s="11">
        <f>'[1]main port inventory'!J109</f>
        <v>740</v>
      </c>
      <c r="L104" s="82">
        <f>'[1]main port inventory'!K109</f>
        <v>758</v>
      </c>
      <c r="M104" s="79">
        <f>'[1]main port inventory'!L109</f>
        <v>411</v>
      </c>
      <c r="N104" s="21">
        <f>'[1]main port inventory'!M109</f>
        <v>448</v>
      </c>
      <c r="O104" s="11">
        <f>'[1]main port inventory'!N109</f>
        <v>237.52</v>
      </c>
      <c r="P104" s="85">
        <f>'[1]main port inventory'!O109</f>
        <v>480</v>
      </c>
      <c r="Q104" s="79">
        <f>'[1]main port inventory'!P109</f>
        <v>276</v>
      </c>
      <c r="R104" s="11">
        <f>'[1]main port inventory'!Q109</f>
        <v>445</v>
      </c>
      <c r="S104" s="85">
        <f>'[1]main port inventory'!R109</f>
        <v>320</v>
      </c>
      <c r="T104" s="11">
        <f>'[1]main port inventory'!S109</f>
        <v>230</v>
      </c>
      <c r="U104" s="11">
        <f>'[1]main port inventory'!T109</f>
        <v>70</v>
      </c>
      <c r="V104" s="11">
        <f>'[1]main port inventory'!U109</f>
        <v>90</v>
      </c>
      <c r="W104" s="21">
        <f>'[1]main port inventory'!V109</f>
        <v>300</v>
      </c>
      <c r="X104" s="11">
        <f>'[1]main port inventory'!W109</f>
        <v>189</v>
      </c>
      <c r="Y104" s="11">
        <f>'[1]main port inventory'!X109</f>
        <v>27.2</v>
      </c>
      <c r="Z104" s="11">
        <f>'[1]main port inventory'!Y109</f>
        <v>485</v>
      </c>
      <c r="AA104" s="21">
        <f>'[1]main port inventory'!Z109</f>
        <v>42.1</v>
      </c>
      <c r="AB104" s="21">
        <f>'[1]main port inventory'!AA109</f>
        <v>223.7</v>
      </c>
      <c r="AC104" s="11">
        <f>'[1]main port inventory'!AB109</f>
        <v>61</v>
      </c>
      <c r="AD104" s="82">
        <f>'[1]main port inventory'!AC109</f>
        <v>0</v>
      </c>
      <c r="AE104" s="21">
        <f>'[1]main port inventory'!AD109</f>
        <v>5.5</v>
      </c>
      <c r="AF104" s="21">
        <f>'[1]main port inventory'!AE109</f>
        <v>0</v>
      </c>
      <c r="AG104" s="11">
        <f>'[1]main port inventory'!AF109</f>
        <v>19</v>
      </c>
      <c r="AH104" s="85">
        <f>'[1]main port inventory'!AG109</f>
        <v>80</v>
      </c>
      <c r="AI104" s="21">
        <f>'[1]main port inventory'!AH109</f>
        <v>0</v>
      </c>
      <c r="AJ104" s="21">
        <f>'[1]main port inventory'!AI109</f>
        <v>42.5</v>
      </c>
      <c r="AK104" s="21">
        <f>'[1]main port inventory'!AJ109</f>
        <v>0</v>
      </c>
      <c r="AL104" s="79">
        <f>'[1]main port inventory'!AK109</f>
        <v>0</v>
      </c>
      <c r="AM104" s="21">
        <f>'[1]main port inventory'!AL109</f>
        <v>0</v>
      </c>
      <c r="AN104" s="11">
        <f>'[1]main port inventory'!AM109</f>
        <v>22</v>
      </c>
      <c r="AO104" s="11">
        <f>'[1]main port inventory'!AN109</f>
        <v>200</v>
      </c>
      <c r="AP104" s="85">
        <f>'[1]main port inventory'!AO109</f>
        <v>23</v>
      </c>
      <c r="AQ104" s="11">
        <f>'[1]main port inventory'!AP109</f>
        <v>0</v>
      </c>
      <c r="AR104" s="82">
        <f>'[1]main port inventory'!AQ109</f>
        <v>191</v>
      </c>
      <c r="AS104" s="11">
        <f>'[1]main port inventory'!AR109</f>
        <v>105.9</v>
      </c>
      <c r="AT104" s="79">
        <f>'[1]main port inventory'!AS109</f>
        <v>8</v>
      </c>
      <c r="AU104" s="79">
        <f>'[1]main port inventory'!AT109</f>
        <v>1.5</v>
      </c>
      <c r="AV104" s="21">
        <f>'[1]main port inventory'!AU109</f>
        <v>0</v>
      </c>
      <c r="AW104" s="11">
        <f>'[1]main port inventory'!AV109</f>
        <v>41</v>
      </c>
      <c r="AX104" s="21">
        <f>'[1]main port inventory'!AW109</f>
        <v>0</v>
      </c>
      <c r="AY104" s="79">
        <f>'[1]main port inventory'!AX109</f>
        <v>320</v>
      </c>
      <c r="AZ104" s="76">
        <f t="shared" si="125"/>
        <v>13206.92</v>
      </c>
      <c r="BA104" s="76">
        <f t="shared" si="126"/>
        <v>903</v>
      </c>
      <c r="BB104" s="76">
        <f t="shared" si="127"/>
        <v>4223</v>
      </c>
      <c r="BC104" s="76">
        <f t="shared" si="128"/>
        <v>4056.5</v>
      </c>
      <c r="BD104" s="76">
        <f t="shared" si="129"/>
        <v>2962.6200000000003</v>
      </c>
      <c r="BE104" s="76">
        <f t="shared" si="130"/>
        <v>1061.8</v>
      </c>
      <c r="BF104" s="21">
        <f>'[1]IO InvShip'!$L103</f>
        <v>6263.92</v>
      </c>
      <c r="BG104" s="21">
        <f>'[1]IO InvShip'!$O103</f>
        <v>4144</v>
      </c>
      <c r="BH104" s="107">
        <f t="shared" si="131"/>
        <v>0.11641775675176347</v>
      </c>
      <c r="BI104" s="107">
        <f t="shared" si="132"/>
        <v>4.3740705630078772E-2</v>
      </c>
      <c r="BJ104" s="107">
        <f t="shared" si="133"/>
        <v>6.9460555526951018E-2</v>
      </c>
      <c r="BK104" s="107">
        <f t="shared" si="134"/>
        <v>0.77038098209120676</v>
      </c>
      <c r="BL104" s="21">
        <f t="shared" si="135"/>
        <v>10174.359999999999</v>
      </c>
      <c r="BM104" s="253">
        <f>VLOOKUP(B104,'removals&amp;BFF'!A:C,3,FALSE)</f>
        <v>89.16</v>
      </c>
      <c r="BN104" s="21">
        <f t="shared" si="136"/>
        <v>14812.606550022432</v>
      </c>
      <c r="BO104" s="21">
        <f>VLOOKUP(B104,removals!B:AR,43,FALSE)</f>
        <v>293.5</v>
      </c>
      <c r="BP104" s="253">
        <f t="shared" si="137"/>
        <v>44.998023850085183</v>
      </c>
      <c r="BQ104" s="21"/>
    </row>
    <row r="105" spans="1:148">
      <c r="A105" s="56" t="str">
        <f t="shared" si="124"/>
        <v>201919</v>
      </c>
      <c r="B105" s="20">
        <f>'[1]main port inventory'!A110</f>
        <v>43595</v>
      </c>
      <c r="C105" s="21">
        <f>'[1]main port inventory'!B110</f>
        <v>13330.83</v>
      </c>
      <c r="D105" s="21">
        <f>'[1]main port inventory'!C111</f>
        <v>1582.55</v>
      </c>
      <c r="E105" s="21">
        <f>'[1]main port inventory'!D110</f>
        <v>579.14</v>
      </c>
      <c r="F105" s="21">
        <f>'[1]main port inventory'!E110</f>
        <v>862.55</v>
      </c>
      <c r="G105" s="79">
        <f>'[1]main port inventory'!F110</f>
        <v>1622</v>
      </c>
      <c r="H105" s="79">
        <f>'[1]main port inventory'!G110</f>
        <v>1490</v>
      </c>
      <c r="I105" s="82">
        <f>'[1]main port inventory'!H110</f>
        <v>1759</v>
      </c>
      <c r="J105" s="82">
        <f>'[1]main port inventory'!I110</f>
        <v>1510</v>
      </c>
      <c r="K105" s="11">
        <f>'[1]main port inventory'!J110</f>
        <v>710</v>
      </c>
      <c r="L105" s="82">
        <f>'[1]main port inventory'!K110</f>
        <v>770</v>
      </c>
      <c r="M105" s="79">
        <f>'[1]main port inventory'!L110</f>
        <v>436</v>
      </c>
      <c r="N105" s="21">
        <f>'[1]main port inventory'!M110</f>
        <v>485</v>
      </c>
      <c r="O105" s="11">
        <f>'[1]main port inventory'!N110</f>
        <v>246.43</v>
      </c>
      <c r="P105" s="85">
        <f>'[1]main port inventory'!O110</f>
        <v>450</v>
      </c>
      <c r="Q105" s="79">
        <f>'[1]main port inventory'!P110</f>
        <v>293</v>
      </c>
      <c r="R105" s="11">
        <f>'[1]main port inventory'!Q110</f>
        <v>440</v>
      </c>
      <c r="S105" s="85">
        <f>'[1]main port inventory'!R110</f>
        <v>316</v>
      </c>
      <c r="T105" s="11">
        <f>'[1]main port inventory'!S110</f>
        <v>210</v>
      </c>
      <c r="U105" s="11">
        <f>'[1]main port inventory'!T110</f>
        <v>65</v>
      </c>
      <c r="V105" s="11">
        <f>'[1]main port inventory'!U110</f>
        <v>92</v>
      </c>
      <c r="W105" s="21">
        <f>'[1]main port inventory'!V110</f>
        <v>335</v>
      </c>
      <c r="X105" s="11">
        <f>'[1]main port inventory'!W110</f>
        <v>180</v>
      </c>
      <c r="Y105" s="11">
        <f>'[1]main port inventory'!X110</f>
        <v>21.3</v>
      </c>
      <c r="Z105" s="11">
        <f>'[1]main port inventory'!Y110</f>
        <v>494</v>
      </c>
      <c r="AA105" s="21">
        <f>'[1]main port inventory'!Z110</f>
        <v>29.1</v>
      </c>
      <c r="AB105" s="21">
        <f>'[1]main port inventory'!AA110</f>
        <v>231.1</v>
      </c>
      <c r="AC105" s="11">
        <f>'[1]main port inventory'!AB110</f>
        <v>61</v>
      </c>
      <c r="AD105" s="82">
        <f>'[1]main port inventory'!AC110</f>
        <v>0</v>
      </c>
      <c r="AE105" s="21">
        <f>'[1]main port inventory'!AD110</f>
        <v>8.3000000000000007</v>
      </c>
      <c r="AF105" s="21">
        <f>'[1]main port inventory'!AE110</f>
        <v>0</v>
      </c>
      <c r="AG105" s="11">
        <f>'[1]main port inventory'!AF110</f>
        <v>28</v>
      </c>
      <c r="AH105" s="85">
        <f>'[1]main port inventory'!AG110</f>
        <v>95</v>
      </c>
      <c r="AI105" s="21">
        <f>'[1]main port inventory'!AH110</f>
        <v>0</v>
      </c>
      <c r="AJ105" s="21">
        <f>'[1]main port inventory'!AI110</f>
        <v>46</v>
      </c>
      <c r="AK105" s="21">
        <f>'[1]main port inventory'!AJ110</f>
        <v>0</v>
      </c>
      <c r="AL105" s="79">
        <f>'[1]main port inventory'!AK110</f>
        <v>0</v>
      </c>
      <c r="AM105" s="21">
        <f>'[1]main port inventory'!AL110</f>
        <v>0</v>
      </c>
      <c r="AN105" s="11">
        <f>'[1]main port inventory'!AM110</f>
        <v>23</v>
      </c>
      <c r="AO105" s="11">
        <f>'[1]main port inventory'!AN110</f>
        <v>196</v>
      </c>
      <c r="AP105" s="85">
        <f>'[1]main port inventory'!AO110</f>
        <v>18</v>
      </c>
      <c r="AQ105" s="11">
        <f>'[1]main port inventory'!AP110</f>
        <v>0</v>
      </c>
      <c r="AR105" s="82">
        <f>'[1]main port inventory'!AQ110</f>
        <v>185</v>
      </c>
      <c r="AS105" s="11">
        <f>'[1]main port inventory'!AR110</f>
        <v>101</v>
      </c>
      <c r="AT105" s="79">
        <f>'[1]main port inventory'!AS110</f>
        <v>5</v>
      </c>
      <c r="AU105" s="79">
        <f>'[1]main port inventory'!AT110</f>
        <v>1.5</v>
      </c>
      <c r="AV105" s="21">
        <f>'[1]main port inventory'!AU110</f>
        <v>0</v>
      </c>
      <c r="AW105" s="11">
        <f>'[1]main port inventory'!AV110</f>
        <v>41</v>
      </c>
      <c r="AX105" s="21">
        <f>'[1]main port inventory'!AW110</f>
        <v>0</v>
      </c>
      <c r="AY105" s="79">
        <f>'[1]main port inventory'!AX110</f>
        <v>337.1</v>
      </c>
      <c r="AZ105" s="76">
        <f t="shared" si="125"/>
        <v>13330.83</v>
      </c>
      <c r="BA105" s="76">
        <f t="shared" si="126"/>
        <v>879</v>
      </c>
      <c r="BB105" s="76">
        <f t="shared" si="127"/>
        <v>4224</v>
      </c>
      <c r="BC105" s="76">
        <f t="shared" si="128"/>
        <v>4184.6000000000004</v>
      </c>
      <c r="BD105" s="76">
        <f t="shared" si="129"/>
        <v>2908.73</v>
      </c>
      <c r="BE105" s="76">
        <f t="shared" si="130"/>
        <v>1134.5</v>
      </c>
      <c r="BF105" s="21">
        <f>'[1]IO InvShip'!$L104</f>
        <v>6346.47</v>
      </c>
      <c r="BG105" s="21">
        <f>'[1]IO InvShip'!$O104</f>
        <v>4236.8</v>
      </c>
      <c r="BH105" s="107">
        <f t="shared" si="131"/>
        <v>0.11871353846684715</v>
      </c>
      <c r="BI105" s="107">
        <f t="shared" si="132"/>
        <v>4.3443656546516607E-2</v>
      </c>
      <c r="BJ105" s="107">
        <f t="shared" si="133"/>
        <v>6.470339806298632E-2</v>
      </c>
      <c r="BK105" s="107">
        <f t="shared" si="134"/>
        <v>0.77313940692364991</v>
      </c>
      <c r="BL105" s="21">
        <f t="shared" si="135"/>
        <v>10306.590000000002</v>
      </c>
      <c r="BM105" s="253">
        <f>VLOOKUP(B105,'removals&amp;BFF'!A:C,3,FALSE)</f>
        <v>88.89</v>
      </c>
      <c r="BN105" s="21">
        <f t="shared" si="136"/>
        <v>14996.996287546406</v>
      </c>
      <c r="BO105" s="21">
        <f>VLOOKUP(B105,removals!B:AR,43,FALSE)</f>
        <v>297.90000000000003</v>
      </c>
      <c r="BP105" s="253">
        <f t="shared" si="137"/>
        <v>44.749345417925475</v>
      </c>
      <c r="BQ105" s="21"/>
    </row>
    <row r="106" spans="1:148">
      <c r="A106" s="56" t="str">
        <f t="shared" si="124"/>
        <v>201918</v>
      </c>
      <c r="B106" s="20">
        <f>'[1]main port inventory'!A111</f>
        <v>43588</v>
      </c>
      <c r="C106" s="21">
        <f>'[1]main port inventory'!B111</f>
        <v>13437.48</v>
      </c>
      <c r="D106" s="21">
        <f>'[1]main port inventory'!C112</f>
        <v>1626.28</v>
      </c>
      <c r="E106" s="21">
        <f>'[1]main port inventory'!D111</f>
        <v>583.6</v>
      </c>
      <c r="F106" s="21">
        <f>'[1]main port inventory'!E111</f>
        <v>828.81</v>
      </c>
      <c r="G106" s="79">
        <f>'[1]main port inventory'!F111</f>
        <v>1660</v>
      </c>
      <c r="H106" s="79">
        <f>'[1]main port inventory'!G111</f>
        <v>1510</v>
      </c>
      <c r="I106" s="82">
        <f>'[1]main port inventory'!H111</f>
        <v>1786</v>
      </c>
      <c r="J106" s="82">
        <f>'[1]main port inventory'!I111</f>
        <v>1481</v>
      </c>
      <c r="K106" s="11">
        <f>'[1]main port inventory'!J111</f>
        <v>720</v>
      </c>
      <c r="L106" s="82">
        <f>'[1]main port inventory'!K111</f>
        <v>760</v>
      </c>
      <c r="M106" s="79">
        <f>'[1]main port inventory'!L111</f>
        <v>460</v>
      </c>
      <c r="N106" s="21">
        <f>'[1]main port inventory'!M111</f>
        <v>460</v>
      </c>
      <c r="O106" s="11">
        <f>'[1]main port inventory'!N111</f>
        <v>269.68</v>
      </c>
      <c r="P106" s="85">
        <f>'[1]main port inventory'!O111</f>
        <v>445</v>
      </c>
      <c r="Q106" s="79">
        <f>'[1]main port inventory'!P111</f>
        <v>293</v>
      </c>
      <c r="R106" s="11">
        <f>'[1]main port inventory'!Q111</f>
        <v>470</v>
      </c>
      <c r="S106" s="85">
        <f>'[1]main port inventory'!R111</f>
        <v>312</v>
      </c>
      <c r="T106" s="11">
        <f>'[1]main port inventory'!S111</f>
        <v>217.1</v>
      </c>
      <c r="U106" s="11">
        <f>'[1]main port inventory'!T111</f>
        <v>66</v>
      </c>
      <c r="V106" s="11">
        <f>'[1]main port inventory'!U111</f>
        <v>79</v>
      </c>
      <c r="W106" s="21">
        <f>'[1]main port inventory'!V111</f>
        <v>360</v>
      </c>
      <c r="X106" s="11">
        <f>'[1]main port inventory'!W111</f>
        <v>172</v>
      </c>
      <c r="Y106" s="11">
        <f>'[1]main port inventory'!X111</f>
        <v>21</v>
      </c>
      <c r="Z106" s="11">
        <f>'[1]main port inventory'!Y111</f>
        <v>496.5</v>
      </c>
      <c r="AA106" s="21">
        <f>'[1]main port inventory'!Z111</f>
        <v>24.6</v>
      </c>
      <c r="AB106" s="21">
        <f>'[1]main port inventory'!AA111</f>
        <v>237.9</v>
      </c>
      <c r="AC106" s="11">
        <f>'[1]main port inventory'!AB111</f>
        <v>67</v>
      </c>
      <c r="AD106" s="82">
        <f>'[1]main port inventory'!AC111</f>
        <v>0</v>
      </c>
      <c r="AE106" s="21">
        <f>'[1]main port inventory'!AD111</f>
        <v>7.6</v>
      </c>
      <c r="AF106" s="21">
        <f>'[1]main port inventory'!AE111</f>
        <v>0</v>
      </c>
      <c r="AG106" s="11">
        <f>'[1]main port inventory'!AF111</f>
        <v>32</v>
      </c>
      <c r="AH106" s="85">
        <f>'[1]main port inventory'!AG111</f>
        <v>98</v>
      </c>
      <c r="AI106" s="21">
        <f>'[1]main port inventory'!AH111</f>
        <v>0</v>
      </c>
      <c r="AJ106" s="21">
        <f>'[1]main port inventory'!AI111</f>
        <v>42</v>
      </c>
      <c r="AK106" s="21">
        <f>'[1]main port inventory'!AJ111</f>
        <v>0</v>
      </c>
      <c r="AL106" s="79">
        <f>'[1]main port inventory'!AK111</f>
        <v>0</v>
      </c>
      <c r="AM106" s="21">
        <f>'[1]main port inventory'!AL111</f>
        <v>0</v>
      </c>
      <c r="AN106" s="11">
        <f>'[1]main port inventory'!AM111</f>
        <v>23</v>
      </c>
      <c r="AO106" s="11">
        <f>'[1]main port inventory'!AN111</f>
        <v>192</v>
      </c>
      <c r="AP106" s="85">
        <f>'[1]main port inventory'!AO111</f>
        <v>23</v>
      </c>
      <c r="AQ106" s="11">
        <f>'[1]main port inventory'!AP111</f>
        <v>0</v>
      </c>
      <c r="AR106" s="82">
        <f>'[1]main port inventory'!AQ111</f>
        <v>182</v>
      </c>
      <c r="AS106" s="11">
        <f>'[1]main port inventory'!AR111</f>
        <v>98.8</v>
      </c>
      <c r="AT106" s="79">
        <f>'[1]main port inventory'!AS111</f>
        <v>6</v>
      </c>
      <c r="AU106" s="79">
        <f>'[1]main port inventory'!AT111</f>
        <v>1.5</v>
      </c>
      <c r="AV106" s="21">
        <f>'[1]main port inventory'!AU111</f>
        <v>0</v>
      </c>
      <c r="AW106" s="11">
        <f>'[1]main port inventory'!AV111</f>
        <v>41</v>
      </c>
      <c r="AX106" s="21">
        <f>'[1]main port inventory'!AW111</f>
        <v>0</v>
      </c>
      <c r="AY106" s="79">
        <f>'[1]main port inventory'!AX111</f>
        <v>322.8</v>
      </c>
      <c r="AZ106" s="76">
        <f t="shared" si="125"/>
        <v>13437.48</v>
      </c>
      <c r="BA106" s="76">
        <f t="shared" si="126"/>
        <v>878</v>
      </c>
      <c r="BB106" s="76">
        <f t="shared" si="127"/>
        <v>4209</v>
      </c>
      <c r="BC106" s="76">
        <f t="shared" si="128"/>
        <v>4253.3</v>
      </c>
      <c r="BD106" s="76">
        <f t="shared" si="129"/>
        <v>2965.08</v>
      </c>
      <c r="BE106" s="76">
        <f t="shared" si="130"/>
        <v>1132.0999999999999</v>
      </c>
      <c r="BF106" s="21">
        <f>'[1]IO InvShip'!$L105</f>
        <v>6416.43</v>
      </c>
      <c r="BG106" s="21">
        <f>'[1]IO InvShip'!$O105</f>
        <v>4259.2299999999996</v>
      </c>
      <c r="BH106" s="107">
        <f t="shared" si="131"/>
        <v>0.12102566850332057</v>
      </c>
      <c r="BI106" s="107">
        <f t="shared" si="132"/>
        <v>4.343076231555322E-2</v>
      </c>
      <c r="BJ106" s="107">
        <f t="shared" si="133"/>
        <v>6.1678975522196124E-2</v>
      </c>
      <c r="BK106" s="107">
        <f t="shared" si="134"/>
        <v>0.77386459365893012</v>
      </c>
      <c r="BL106" s="21">
        <f t="shared" si="135"/>
        <v>10398.789999999999</v>
      </c>
      <c r="BM106" s="253">
        <f>VLOOKUP(B106,'removals&amp;BFF'!A:C,3,FALSE)</f>
        <v>89.37</v>
      </c>
      <c r="BN106" s="21">
        <f t="shared" si="136"/>
        <v>15035.783820073848</v>
      </c>
      <c r="BO106" s="21">
        <f>VLOOKUP(B106,removals!B:AR,43,FALSE)</f>
        <v>292.82000000000005</v>
      </c>
      <c r="BP106" s="253">
        <f t="shared" si="137"/>
        <v>45.889898230995144</v>
      </c>
      <c r="BQ106" s="21"/>
    </row>
    <row r="107" spans="1:148">
      <c r="A107" s="56" t="str">
        <f t="shared" si="124"/>
        <v>201917</v>
      </c>
      <c r="B107" s="20">
        <f>'[1]main port inventory'!A112</f>
        <v>43581</v>
      </c>
      <c r="C107" s="21">
        <f>'[1]main port inventory'!B112</f>
        <v>13426</v>
      </c>
      <c r="D107" s="21">
        <f>'[1]main port inventory'!C113</f>
        <v>1692.1</v>
      </c>
      <c r="E107" s="21">
        <f>'[1]main port inventory'!D112</f>
        <v>575.94000000000005</v>
      </c>
      <c r="F107" s="21">
        <f>'[1]main port inventory'!E112</f>
        <v>807.77</v>
      </c>
      <c r="G107" s="79">
        <f>'[1]main port inventory'!F112</f>
        <v>1700</v>
      </c>
      <c r="H107" s="79">
        <f>'[1]main port inventory'!G112</f>
        <v>1535</v>
      </c>
      <c r="I107" s="82">
        <f>'[1]main port inventory'!H112</f>
        <v>1671</v>
      </c>
      <c r="J107" s="82">
        <f>'[1]main port inventory'!I112</f>
        <v>1528</v>
      </c>
      <c r="K107" s="11">
        <f>'[1]main port inventory'!J112</f>
        <v>700</v>
      </c>
      <c r="L107" s="82">
        <f>'[1]main port inventory'!K112</f>
        <v>790</v>
      </c>
      <c r="M107" s="79">
        <f>'[1]main port inventory'!L112</f>
        <v>425</v>
      </c>
      <c r="N107" s="21">
        <f>'[1]main port inventory'!M112</f>
        <v>475</v>
      </c>
      <c r="O107" s="11">
        <f>'[1]main port inventory'!N112</f>
        <v>247.51</v>
      </c>
      <c r="P107" s="85">
        <f>'[1]main port inventory'!O112</f>
        <v>490</v>
      </c>
      <c r="Q107" s="79">
        <f>'[1]main port inventory'!P112</f>
        <v>320</v>
      </c>
      <c r="R107" s="11">
        <f>'[1]main port inventory'!Q112</f>
        <v>430</v>
      </c>
      <c r="S107" s="85">
        <f>'[1]main port inventory'!R112</f>
        <v>302</v>
      </c>
      <c r="T107" s="11">
        <f>'[1]main port inventory'!S112</f>
        <v>251</v>
      </c>
      <c r="U107" s="11">
        <f>'[1]main port inventory'!T112</f>
        <v>92</v>
      </c>
      <c r="V107" s="11">
        <f>'[1]main port inventory'!U112</f>
        <v>80</v>
      </c>
      <c r="W107" s="21">
        <f>'[1]main port inventory'!V112</f>
        <v>310</v>
      </c>
      <c r="X107" s="11">
        <f>'[1]main port inventory'!W112</f>
        <v>170</v>
      </c>
      <c r="Y107" s="11">
        <f>'[1]main port inventory'!X112</f>
        <v>25</v>
      </c>
      <c r="Z107" s="11">
        <f>'[1]main port inventory'!Y112</f>
        <v>512</v>
      </c>
      <c r="AA107" s="21">
        <f>'[1]main port inventory'!Z112</f>
        <v>27.5</v>
      </c>
      <c r="AB107" s="21">
        <f>'[1]main port inventory'!AA112</f>
        <v>223</v>
      </c>
      <c r="AC107" s="11">
        <f>'[1]main port inventory'!AB112</f>
        <v>55</v>
      </c>
      <c r="AD107" s="82">
        <f>'[1]main port inventory'!AC112</f>
        <v>0</v>
      </c>
      <c r="AE107" s="21">
        <f>'[1]main port inventory'!AD112</f>
        <v>3.3</v>
      </c>
      <c r="AF107" s="21">
        <f>'[1]main port inventory'!AE112</f>
        <v>0</v>
      </c>
      <c r="AG107" s="11">
        <f>'[1]main port inventory'!AF112</f>
        <v>30</v>
      </c>
      <c r="AH107" s="85">
        <f>'[1]main port inventory'!AG112</f>
        <v>77</v>
      </c>
      <c r="AI107" s="21">
        <f>'[1]main port inventory'!AH112</f>
        <v>0</v>
      </c>
      <c r="AJ107" s="21">
        <f>'[1]main port inventory'!AI112</f>
        <v>31</v>
      </c>
      <c r="AK107" s="21">
        <f>'[1]main port inventory'!AJ112</f>
        <v>0</v>
      </c>
      <c r="AL107" s="79">
        <f>'[1]main port inventory'!AK112</f>
        <v>0</v>
      </c>
      <c r="AM107" s="21">
        <f>'[1]main port inventory'!AL112</f>
        <v>0</v>
      </c>
      <c r="AN107" s="11">
        <f>'[1]main port inventory'!AM112</f>
        <v>23</v>
      </c>
      <c r="AO107" s="11">
        <f>'[1]main port inventory'!AN112</f>
        <v>190</v>
      </c>
      <c r="AP107" s="85">
        <f>'[1]main port inventory'!AO112</f>
        <v>15</v>
      </c>
      <c r="AQ107" s="11">
        <f>'[1]main port inventory'!AP112</f>
        <v>0</v>
      </c>
      <c r="AR107" s="82">
        <f>'[1]main port inventory'!AQ112</f>
        <v>221</v>
      </c>
      <c r="AS107" s="11">
        <f>'[1]main port inventory'!AR112</f>
        <v>98.2</v>
      </c>
      <c r="AT107" s="79">
        <f>'[1]main port inventory'!AS112</f>
        <v>3</v>
      </c>
      <c r="AU107" s="79">
        <f>'[1]main port inventory'!AT112</f>
        <v>1.5</v>
      </c>
      <c r="AV107" s="21">
        <f>'[1]main port inventory'!AU112</f>
        <v>0</v>
      </c>
      <c r="AW107" s="11">
        <f>'[1]main port inventory'!AV112</f>
        <v>41</v>
      </c>
      <c r="AX107" s="21">
        <f>'[1]main port inventory'!AW112</f>
        <v>0</v>
      </c>
      <c r="AY107" s="79">
        <f>'[1]main port inventory'!AX112</f>
        <v>333.5</v>
      </c>
      <c r="AZ107" s="76">
        <f t="shared" si="125"/>
        <v>13426</v>
      </c>
      <c r="BA107" s="76">
        <f t="shared" si="126"/>
        <v>884</v>
      </c>
      <c r="BB107" s="76">
        <f t="shared" si="127"/>
        <v>4210</v>
      </c>
      <c r="BC107" s="76">
        <f t="shared" si="128"/>
        <v>4318</v>
      </c>
      <c r="BD107" s="76">
        <f t="shared" si="129"/>
        <v>2944.71</v>
      </c>
      <c r="BE107" s="76">
        <f t="shared" si="130"/>
        <v>1069.8</v>
      </c>
      <c r="BF107" s="21">
        <f>'[1]IO InvShip'!$L106</f>
        <v>6327.7</v>
      </c>
      <c r="BG107" s="21">
        <f>'[1]IO InvShip'!$O106</f>
        <v>4265.8999999999996</v>
      </c>
      <c r="BH107" s="107">
        <f t="shared" si="131"/>
        <v>0.12603158051541785</v>
      </c>
      <c r="BI107" s="107">
        <f t="shared" si="132"/>
        <v>4.2897363324892003E-2</v>
      </c>
      <c r="BJ107" s="107">
        <f t="shared" si="133"/>
        <v>6.0164605988380755E-2</v>
      </c>
      <c r="BK107" s="107">
        <f t="shared" si="134"/>
        <v>0.77090645017130943</v>
      </c>
      <c r="BL107" s="21">
        <f t="shared" si="135"/>
        <v>10350.189999999999</v>
      </c>
      <c r="BM107" s="253">
        <f>VLOOKUP(B107,'removals&amp;BFF'!A:C,3,FALSE)</f>
        <v>88.93</v>
      </c>
      <c r="BN107" s="21">
        <f t="shared" si="136"/>
        <v>15097.267513774877</v>
      </c>
      <c r="BO107" s="21">
        <f>VLOOKUP(B107,removals!B:AR,43,FALSE)</f>
        <v>283.22999999999996</v>
      </c>
      <c r="BP107" s="253">
        <f t="shared" si="137"/>
        <v>47.403170568089543</v>
      </c>
      <c r="BQ107" s="21"/>
    </row>
    <row r="108" spans="1:148">
      <c r="A108" s="56" t="str">
        <f t="shared" si="124"/>
        <v>201916</v>
      </c>
      <c r="B108" s="20">
        <f>'[1]main port inventory'!A113</f>
        <v>43574</v>
      </c>
      <c r="C108" s="21">
        <f>'[1]main port inventory'!B113</f>
        <v>13836.29</v>
      </c>
      <c r="D108" s="21">
        <f>'[1]main port inventory'!C114</f>
        <v>1751.62</v>
      </c>
      <c r="E108" s="21">
        <f>'[1]main port inventory'!D113</f>
        <v>542.53</v>
      </c>
      <c r="F108" s="21">
        <f>'[1]main port inventory'!E113</f>
        <v>846.7</v>
      </c>
      <c r="G108" s="79">
        <f>'[1]main port inventory'!F113</f>
        <v>1730</v>
      </c>
      <c r="H108" s="79">
        <f>'[1]main port inventory'!G113</f>
        <v>1622</v>
      </c>
      <c r="I108" s="82">
        <f>'[1]main port inventory'!H113</f>
        <v>1689</v>
      </c>
      <c r="J108" s="82">
        <f>'[1]main port inventory'!I113</f>
        <v>1606</v>
      </c>
      <c r="K108" s="11">
        <f>'[1]main port inventory'!J113</f>
        <v>695</v>
      </c>
      <c r="L108" s="82">
        <f>'[1]main port inventory'!K113</f>
        <v>740</v>
      </c>
      <c r="M108" s="79">
        <f>'[1]main port inventory'!L113</f>
        <v>440</v>
      </c>
      <c r="N108" s="21">
        <f>'[1]main port inventory'!M113</f>
        <v>491</v>
      </c>
      <c r="O108" s="11">
        <f>'[1]main port inventory'!N113</f>
        <v>270.79000000000002</v>
      </c>
      <c r="P108" s="85">
        <f>'[1]main port inventory'!O113</f>
        <v>488</v>
      </c>
      <c r="Q108" s="79">
        <f>'[1]main port inventory'!P113</f>
        <v>343</v>
      </c>
      <c r="R108" s="11">
        <f>'[1]main port inventory'!Q113</f>
        <v>460</v>
      </c>
      <c r="S108" s="85">
        <f>'[1]main port inventory'!R113</f>
        <v>296</v>
      </c>
      <c r="T108" s="11">
        <f>'[1]main port inventory'!S113</f>
        <v>282.5</v>
      </c>
      <c r="U108" s="11">
        <f>'[1]main port inventory'!T113</f>
        <v>94</v>
      </c>
      <c r="V108" s="11">
        <f>'[1]main port inventory'!U113</f>
        <v>83</v>
      </c>
      <c r="W108" s="21">
        <f>'[1]main port inventory'!V113</f>
        <v>345.2</v>
      </c>
      <c r="X108" s="11">
        <f>'[1]main port inventory'!W113</f>
        <v>176</v>
      </c>
      <c r="Y108" s="11">
        <f>'[1]main port inventory'!X113</f>
        <v>30.7</v>
      </c>
      <c r="Z108" s="11">
        <f>'[1]main port inventory'!Y113</f>
        <v>525</v>
      </c>
      <c r="AA108" s="21">
        <f>'[1]main port inventory'!Z113</f>
        <v>28.1</v>
      </c>
      <c r="AB108" s="21">
        <f>'[1]main port inventory'!AA113</f>
        <v>227</v>
      </c>
      <c r="AC108" s="11">
        <f>'[1]main port inventory'!AB113</f>
        <v>66</v>
      </c>
      <c r="AD108" s="82">
        <f>'[1]main port inventory'!AC113</f>
        <v>0</v>
      </c>
      <c r="AE108" s="21">
        <f>'[1]main port inventory'!AD113</f>
        <v>5</v>
      </c>
      <c r="AF108" s="21">
        <f>'[1]main port inventory'!AE113</f>
        <v>0</v>
      </c>
      <c r="AG108" s="11">
        <f>'[1]main port inventory'!AF113</f>
        <v>28</v>
      </c>
      <c r="AH108" s="85">
        <f>'[1]main port inventory'!AG113</f>
        <v>78</v>
      </c>
      <c r="AI108" s="21">
        <f>'[1]main port inventory'!AH113</f>
        <v>0</v>
      </c>
      <c r="AJ108" s="21">
        <f>'[1]main port inventory'!AI113</f>
        <v>35.700000000000003</v>
      </c>
      <c r="AK108" s="21">
        <f>'[1]main port inventory'!AJ113</f>
        <v>0</v>
      </c>
      <c r="AL108" s="79">
        <f>'[1]main port inventory'!AK113</f>
        <v>0</v>
      </c>
      <c r="AM108" s="21">
        <f>'[1]main port inventory'!AL113</f>
        <v>0</v>
      </c>
      <c r="AN108" s="11">
        <f>'[1]main port inventory'!AM113</f>
        <v>24</v>
      </c>
      <c r="AO108" s="11">
        <f>'[1]main port inventory'!AN113</f>
        <v>193</v>
      </c>
      <c r="AP108" s="85">
        <f>'[1]main port inventory'!AO113</f>
        <v>16</v>
      </c>
      <c r="AQ108" s="11">
        <f>'[1]main port inventory'!AP113</f>
        <v>0</v>
      </c>
      <c r="AR108" s="82">
        <f>'[1]main port inventory'!AQ113</f>
        <v>237</v>
      </c>
      <c r="AS108" s="11">
        <f>'[1]main port inventory'!AR113</f>
        <v>104.5</v>
      </c>
      <c r="AT108" s="79">
        <f>'[1]main port inventory'!AS113</f>
        <v>2</v>
      </c>
      <c r="AU108" s="79">
        <f>'[1]main port inventory'!AT113</f>
        <v>1.5</v>
      </c>
      <c r="AV108" s="21">
        <f>'[1]main port inventory'!AU113</f>
        <v>0</v>
      </c>
      <c r="AW108" s="11">
        <f>'[1]main port inventory'!AV113</f>
        <v>41</v>
      </c>
      <c r="AX108" s="21">
        <f>'[1]main port inventory'!AW113</f>
        <v>0</v>
      </c>
      <c r="AY108" s="79">
        <f>'[1]main port inventory'!AX113</f>
        <v>342.3</v>
      </c>
      <c r="AZ108" s="76">
        <f t="shared" si="125"/>
        <v>13836.29</v>
      </c>
      <c r="BA108" s="76">
        <f t="shared" si="126"/>
        <v>878</v>
      </c>
      <c r="BB108" s="76">
        <f t="shared" si="127"/>
        <v>4272</v>
      </c>
      <c r="BC108" s="76">
        <f t="shared" si="128"/>
        <v>4480.8</v>
      </c>
      <c r="BD108" s="76">
        <f t="shared" si="129"/>
        <v>3073.49</v>
      </c>
      <c r="BE108" s="76">
        <f t="shared" si="130"/>
        <v>1132.0000000000002</v>
      </c>
      <c r="BF108" s="21">
        <f>'[1]IO InvShip'!$L107</f>
        <v>6622.08</v>
      </c>
      <c r="BG108" s="21">
        <f>'[1]IO InvShip'!$O107</f>
        <v>4289.78</v>
      </c>
      <c r="BH108" s="107">
        <f t="shared" si="131"/>
        <v>0.12659607452575797</v>
      </c>
      <c r="BI108" s="107">
        <f t="shared" si="132"/>
        <v>3.9210655457496191E-2</v>
      </c>
      <c r="BJ108" s="107">
        <f t="shared" si="133"/>
        <v>6.1194149587786899E-2</v>
      </c>
      <c r="BK108" s="107">
        <f t="shared" si="134"/>
        <v>0.77299912042895891</v>
      </c>
      <c r="BL108" s="21">
        <f t="shared" si="135"/>
        <v>10695.44</v>
      </c>
      <c r="BM108" s="253">
        <f>VLOOKUP(B108,'removals&amp;BFF'!A:C,3,FALSE)</f>
        <v>88.4</v>
      </c>
      <c r="BN108" s="21">
        <f t="shared" si="136"/>
        <v>15651.911764705883</v>
      </c>
      <c r="BO108" s="21">
        <f>VLOOKUP(B108,removals!B:AR,43,FALSE)</f>
        <v>280.25000000000006</v>
      </c>
      <c r="BP108" s="253">
        <f t="shared" si="137"/>
        <v>49.371239964317567</v>
      </c>
      <c r="BQ108" s="21"/>
    </row>
    <row r="109" spans="1:148">
      <c r="A109" s="56" t="str">
        <f t="shared" si="124"/>
        <v>201915</v>
      </c>
      <c r="B109" s="20">
        <f>'[1]main port inventory'!A114</f>
        <v>43567</v>
      </c>
      <c r="C109" s="21">
        <f>'[1]main port inventory'!B114</f>
        <v>14186.13</v>
      </c>
      <c r="D109" s="21">
        <f>'[1]main port inventory'!C115</f>
        <v>1776.41</v>
      </c>
      <c r="E109" s="21">
        <f>'[1]main port inventory'!D114</f>
        <v>515.19000000000005</v>
      </c>
      <c r="F109" s="21">
        <f>'[1]main port inventory'!E114</f>
        <v>851.93</v>
      </c>
      <c r="G109" s="79">
        <f>'[1]main port inventory'!F114</f>
        <v>1700</v>
      </c>
      <c r="H109" s="79">
        <f>'[1]main port inventory'!G114</f>
        <v>1665</v>
      </c>
      <c r="I109" s="82">
        <f>'[1]main port inventory'!H114</f>
        <v>1789</v>
      </c>
      <c r="J109" s="82">
        <f>'[1]main port inventory'!I114</f>
        <v>1678</v>
      </c>
      <c r="K109" s="11">
        <f>'[1]main port inventory'!J114</f>
        <v>670</v>
      </c>
      <c r="L109" s="82">
        <f>'[1]main port inventory'!K114</f>
        <v>780</v>
      </c>
      <c r="M109" s="79">
        <f>'[1]main port inventory'!L114</f>
        <v>418</v>
      </c>
      <c r="N109" s="21">
        <f>'[1]main port inventory'!M114</f>
        <v>470</v>
      </c>
      <c r="O109" s="11">
        <f>'[1]main port inventory'!N114</f>
        <v>307.52999999999997</v>
      </c>
      <c r="P109" s="85">
        <f>'[1]main port inventory'!O114</f>
        <v>490</v>
      </c>
      <c r="Q109" s="79">
        <f>'[1]main port inventory'!P114</f>
        <v>373</v>
      </c>
      <c r="R109" s="11">
        <f>'[1]main port inventory'!Q114</f>
        <v>510</v>
      </c>
      <c r="S109" s="85">
        <f>'[1]main port inventory'!R114</f>
        <v>275</v>
      </c>
      <c r="T109" s="11">
        <f>'[1]main port inventory'!S114</f>
        <v>300</v>
      </c>
      <c r="U109" s="11">
        <f>'[1]main port inventory'!T114</f>
        <v>83</v>
      </c>
      <c r="V109" s="11">
        <f>'[1]main port inventory'!U114</f>
        <v>80</v>
      </c>
      <c r="W109" s="21">
        <f>'[1]main port inventory'!V114</f>
        <v>372.6</v>
      </c>
      <c r="X109" s="11">
        <f>'[1]main port inventory'!W114</f>
        <v>186</v>
      </c>
      <c r="Y109" s="11">
        <f>'[1]main port inventory'!X114</f>
        <v>35</v>
      </c>
      <c r="Z109" s="11">
        <f>'[1]main port inventory'!Y114</f>
        <v>545.4</v>
      </c>
      <c r="AA109" s="21">
        <f>'[1]main port inventory'!Z114</f>
        <v>32.700000000000003</v>
      </c>
      <c r="AB109" s="21">
        <f>'[1]main port inventory'!AA114</f>
        <v>208</v>
      </c>
      <c r="AC109" s="11">
        <f>'[1]main port inventory'!AB114</f>
        <v>66</v>
      </c>
      <c r="AD109" s="82">
        <f>'[1]main port inventory'!AC114</f>
        <v>0</v>
      </c>
      <c r="AE109" s="21">
        <f>'[1]main port inventory'!AD114</f>
        <v>7.3</v>
      </c>
      <c r="AF109" s="21">
        <f>'[1]main port inventory'!AE114</f>
        <v>0</v>
      </c>
      <c r="AG109" s="11">
        <f>'[1]main port inventory'!AF114</f>
        <v>30</v>
      </c>
      <c r="AH109" s="85">
        <f>'[1]main port inventory'!AG114</f>
        <v>89</v>
      </c>
      <c r="AI109" s="21">
        <f>'[1]main port inventory'!AH114</f>
        <v>0</v>
      </c>
      <c r="AJ109" s="21">
        <f>'[1]main port inventory'!AI114</f>
        <v>37.6</v>
      </c>
      <c r="AK109" s="21">
        <f>'[1]main port inventory'!AJ114</f>
        <v>0</v>
      </c>
      <c r="AL109" s="79">
        <f>'[1]main port inventory'!AK114</f>
        <v>0</v>
      </c>
      <c r="AM109" s="21">
        <f>'[1]main port inventory'!AL114</f>
        <v>0</v>
      </c>
      <c r="AN109" s="11">
        <f>'[1]main port inventory'!AM114</f>
        <v>22</v>
      </c>
      <c r="AO109" s="11">
        <f>'[1]main port inventory'!AN114</f>
        <v>188</v>
      </c>
      <c r="AP109" s="85">
        <f>'[1]main port inventory'!AO114</f>
        <v>15.5</v>
      </c>
      <c r="AQ109" s="11">
        <f>'[1]main port inventory'!AP114</f>
        <v>0</v>
      </c>
      <c r="AR109" s="82">
        <f>'[1]main port inventory'!AQ114</f>
        <v>244</v>
      </c>
      <c r="AS109" s="11">
        <f>'[1]main port inventory'!AR114</f>
        <v>103</v>
      </c>
      <c r="AT109" s="79">
        <f>'[1]main port inventory'!AS114</f>
        <v>3</v>
      </c>
      <c r="AU109" s="79">
        <f>'[1]main port inventory'!AT114</f>
        <v>1.5</v>
      </c>
      <c r="AV109" s="21">
        <f>'[1]main port inventory'!AU114</f>
        <v>0</v>
      </c>
      <c r="AW109" s="11">
        <f>'[1]main port inventory'!AV114</f>
        <v>41</v>
      </c>
      <c r="AX109" s="21">
        <f>'[1]main port inventory'!AW114</f>
        <v>0</v>
      </c>
      <c r="AY109" s="79">
        <f>'[1]main port inventory'!AX114</f>
        <v>370</v>
      </c>
      <c r="AZ109" s="76">
        <f t="shared" si="125"/>
        <v>14186.13</v>
      </c>
      <c r="BA109" s="76">
        <f t="shared" si="126"/>
        <v>869.5</v>
      </c>
      <c r="BB109" s="76">
        <f t="shared" si="127"/>
        <v>4491</v>
      </c>
      <c r="BC109" s="76">
        <f t="shared" si="128"/>
        <v>4530.5</v>
      </c>
      <c r="BD109" s="76">
        <f t="shared" si="129"/>
        <v>3166.93</v>
      </c>
      <c r="BE109" s="76">
        <f t="shared" si="130"/>
        <v>1128.2</v>
      </c>
      <c r="BF109" s="21">
        <f>'[1]IO InvShip'!$L108</f>
        <v>6958.81</v>
      </c>
      <c r="BG109" s="21">
        <f>'[1]IO InvShip'!$O108</f>
        <v>4280.63</v>
      </c>
      <c r="BH109" s="107">
        <f t="shared" si="131"/>
        <v>0.12522160730234391</v>
      </c>
      <c r="BI109" s="107">
        <f t="shared" si="132"/>
        <v>3.6316458399859586E-2</v>
      </c>
      <c r="BJ109" s="107">
        <f t="shared" si="133"/>
        <v>6.0053728536253369E-2</v>
      </c>
      <c r="BK109" s="107">
        <f t="shared" si="134"/>
        <v>0.77840820576154313</v>
      </c>
      <c r="BL109" s="21">
        <f t="shared" si="135"/>
        <v>11042.599999999999</v>
      </c>
      <c r="BM109" s="253">
        <f>VLOOKUP(B109,'removals&amp;BFF'!A:C,3,FALSE)</f>
        <v>86.89</v>
      </c>
      <c r="BN109" s="21">
        <f t="shared" si="136"/>
        <v>16326.539302566462</v>
      </c>
      <c r="BO109" s="21">
        <f>VLOOKUP(B109,removals!B:AR,43,FALSE)</f>
        <v>289.83000000000004</v>
      </c>
      <c r="BP109" s="253">
        <f t="shared" si="137"/>
        <v>48.94638236207431</v>
      </c>
      <c r="BQ109" s="21"/>
    </row>
    <row r="110" spans="1:148">
      <c r="A110" s="56" t="str">
        <f t="shared" si="124"/>
        <v>201914</v>
      </c>
      <c r="B110" s="20">
        <f>'[1]main port inventory'!A115</f>
        <v>43560</v>
      </c>
      <c r="C110" s="21">
        <f>'[1]main port inventory'!B115</f>
        <v>14843.43</v>
      </c>
      <c r="D110" s="21">
        <f>'[1]main port inventory'!C116</f>
        <v>1712.21</v>
      </c>
      <c r="E110" s="21">
        <f>'[1]main port inventory'!D115</f>
        <v>546.87</v>
      </c>
      <c r="F110" s="21">
        <f>'[1]main port inventory'!E115</f>
        <v>853.49</v>
      </c>
      <c r="G110" s="79">
        <f>'[1]main port inventory'!F115</f>
        <v>1845</v>
      </c>
      <c r="H110" s="79">
        <f>'[1]main port inventory'!G115</f>
        <v>1705</v>
      </c>
      <c r="I110" s="82">
        <f>'[1]main port inventory'!H115</f>
        <v>1880</v>
      </c>
      <c r="J110" s="82">
        <f>'[1]main port inventory'!I115</f>
        <v>1686</v>
      </c>
      <c r="K110" s="11">
        <f>'[1]main port inventory'!J115</f>
        <v>700</v>
      </c>
      <c r="L110" s="82">
        <f>'[1]main port inventory'!K115</f>
        <v>855</v>
      </c>
      <c r="M110" s="79">
        <f>'[1]main port inventory'!L115</f>
        <v>380</v>
      </c>
      <c r="N110" s="21">
        <f>'[1]main port inventory'!M115</f>
        <v>512</v>
      </c>
      <c r="O110" s="11">
        <f>'[1]main port inventory'!N115</f>
        <v>316.43</v>
      </c>
      <c r="P110" s="85">
        <f>'[1]main port inventory'!O115</f>
        <v>530</v>
      </c>
      <c r="Q110" s="79">
        <f>'[1]main port inventory'!P115</f>
        <v>390</v>
      </c>
      <c r="R110" s="11">
        <f>'[1]main port inventory'!Q115</f>
        <v>550</v>
      </c>
      <c r="S110" s="85">
        <f>'[1]main port inventory'!R115</f>
        <v>277</v>
      </c>
      <c r="T110" s="11">
        <f>'[1]main port inventory'!S115</f>
        <v>306.7</v>
      </c>
      <c r="U110" s="11">
        <f>'[1]main port inventory'!T115</f>
        <v>92</v>
      </c>
      <c r="V110" s="11">
        <f>'[1]main port inventory'!U115</f>
        <v>85</v>
      </c>
      <c r="W110" s="21">
        <f>'[1]main port inventory'!V115</f>
        <v>355.5</v>
      </c>
      <c r="X110" s="11">
        <f>'[1]main port inventory'!W115</f>
        <v>195</v>
      </c>
      <c r="Y110" s="11">
        <f>'[1]main port inventory'!X115</f>
        <v>39.5</v>
      </c>
      <c r="Z110" s="11">
        <f>'[1]main port inventory'!Y115</f>
        <v>560</v>
      </c>
      <c r="AA110" s="21">
        <f>'[1]main port inventory'!Z115</f>
        <v>31.4</v>
      </c>
      <c r="AB110" s="21">
        <f>'[1]main port inventory'!AA115</f>
        <v>225</v>
      </c>
      <c r="AC110" s="11">
        <f>'[1]main port inventory'!AB115</f>
        <v>70</v>
      </c>
      <c r="AD110" s="82">
        <f>'[1]main port inventory'!AC115</f>
        <v>0</v>
      </c>
      <c r="AE110" s="21">
        <f>'[1]main port inventory'!AD115</f>
        <v>9.5</v>
      </c>
      <c r="AF110" s="21">
        <f>'[1]main port inventory'!AE115</f>
        <v>0</v>
      </c>
      <c r="AG110" s="11">
        <f>'[1]main port inventory'!AF115</f>
        <v>32</v>
      </c>
      <c r="AH110" s="85">
        <f>'[1]main port inventory'!AG115</f>
        <v>92</v>
      </c>
      <c r="AI110" s="21">
        <f>'[1]main port inventory'!AH115</f>
        <v>0</v>
      </c>
      <c r="AJ110" s="21">
        <f>'[1]main port inventory'!AI115</f>
        <v>39.6</v>
      </c>
      <c r="AK110" s="21">
        <f>'[1]main port inventory'!AJ115</f>
        <v>0</v>
      </c>
      <c r="AL110" s="79">
        <f>'[1]main port inventory'!AK115</f>
        <v>0</v>
      </c>
      <c r="AM110" s="21">
        <f>'[1]main port inventory'!AL115</f>
        <v>0</v>
      </c>
      <c r="AN110" s="11">
        <f>'[1]main port inventory'!AM115</f>
        <v>25</v>
      </c>
      <c r="AO110" s="11">
        <f>'[1]main port inventory'!AN115</f>
        <v>203</v>
      </c>
      <c r="AP110" s="85">
        <f>'[1]main port inventory'!AO115</f>
        <v>15</v>
      </c>
      <c r="AQ110" s="11">
        <f>'[1]main port inventory'!AP115</f>
        <v>0</v>
      </c>
      <c r="AR110" s="82">
        <f>'[1]main port inventory'!AQ115</f>
        <v>261</v>
      </c>
      <c r="AS110" s="11">
        <f>'[1]main port inventory'!AR115</f>
        <v>109.3</v>
      </c>
      <c r="AT110" s="79">
        <f>'[1]main port inventory'!AS115</f>
        <v>5</v>
      </c>
      <c r="AU110" s="79">
        <f>'[1]main port inventory'!AT115</f>
        <v>1.5</v>
      </c>
      <c r="AV110" s="21">
        <f>'[1]main port inventory'!AU115</f>
        <v>0</v>
      </c>
      <c r="AW110" s="11">
        <f>'[1]main port inventory'!AV115</f>
        <v>41</v>
      </c>
      <c r="AX110" s="21">
        <f>'[1]main port inventory'!AW115</f>
        <v>0</v>
      </c>
      <c r="AY110" s="79">
        <f>'[1]main port inventory'!AX115</f>
        <v>423</v>
      </c>
      <c r="AZ110" s="76">
        <f t="shared" si="125"/>
        <v>14843.43</v>
      </c>
      <c r="BA110" s="76">
        <f t="shared" si="126"/>
        <v>914</v>
      </c>
      <c r="BB110" s="76">
        <f t="shared" si="127"/>
        <v>4682</v>
      </c>
      <c r="BC110" s="76">
        <f t="shared" si="128"/>
        <v>4749.5</v>
      </c>
      <c r="BD110" s="76">
        <f t="shared" si="129"/>
        <v>3324.9300000000003</v>
      </c>
      <c r="BE110" s="76">
        <f t="shared" si="130"/>
        <v>1173</v>
      </c>
      <c r="BF110" s="21">
        <f>'[1]IO InvShip'!$L109</f>
        <v>7363.01</v>
      </c>
      <c r="BG110" s="21">
        <f>'[1]IO InvShip'!$O109</f>
        <v>4440.76</v>
      </c>
      <c r="BH110" s="107">
        <f t="shared" si="131"/>
        <v>0.11535137094323886</v>
      </c>
      <c r="BI110" s="107">
        <f t="shared" si="132"/>
        <v>3.6842562669140488E-2</v>
      </c>
      <c r="BJ110" s="107">
        <f t="shared" si="133"/>
        <v>5.7499513252664648E-2</v>
      </c>
      <c r="BK110" s="107">
        <f t="shared" si="134"/>
        <v>0.79030655313495601</v>
      </c>
      <c r="BL110" s="21">
        <f t="shared" si="135"/>
        <v>11730.86</v>
      </c>
      <c r="BM110" s="253">
        <f>VLOOKUP(B110,'removals&amp;BFF'!A:C,3,FALSE)</f>
        <v>84.6</v>
      </c>
      <c r="BN110" s="21">
        <f t="shared" si="136"/>
        <v>17545.425531914894</v>
      </c>
      <c r="BO110" s="21">
        <f>VLOOKUP(B110,removals!B:AR,43,FALSE)</f>
        <v>276.58</v>
      </c>
      <c r="BP110" s="253">
        <f t="shared" si="137"/>
        <v>53.667763395762535</v>
      </c>
      <c r="BQ110" s="21"/>
    </row>
    <row r="111" spans="1:148">
      <c r="A111" s="56" t="str">
        <f t="shared" si="124"/>
        <v>201913</v>
      </c>
      <c r="B111" s="20">
        <f>'[1]main port inventory'!A116</f>
        <v>43553</v>
      </c>
      <c r="C111" s="21">
        <f>'[1]main port inventory'!B116</f>
        <v>14702.93</v>
      </c>
      <c r="D111" s="21">
        <f>'[1]main port inventory'!C117</f>
        <v>1674.2</v>
      </c>
      <c r="E111" s="21">
        <f>'[1]main port inventory'!D116</f>
        <v>546.9</v>
      </c>
      <c r="F111" s="21">
        <f>'[1]main port inventory'!E116</f>
        <v>847.34</v>
      </c>
      <c r="G111" s="79">
        <f>'[1]main port inventory'!F116</f>
        <v>1803</v>
      </c>
      <c r="H111" s="79">
        <f>'[1]main port inventory'!G116</f>
        <v>1690</v>
      </c>
      <c r="I111" s="82">
        <f>'[1]main port inventory'!H116</f>
        <v>1917</v>
      </c>
      <c r="J111" s="82">
        <f>'[1]main port inventory'!I116</f>
        <v>1680</v>
      </c>
      <c r="K111" s="11">
        <f>'[1]main port inventory'!J116</f>
        <v>650</v>
      </c>
      <c r="L111" s="82">
        <f>'[1]main port inventory'!K116</f>
        <v>830</v>
      </c>
      <c r="M111" s="79">
        <f>'[1]main port inventory'!L116</f>
        <v>368</v>
      </c>
      <c r="N111" s="21">
        <f>'[1]main port inventory'!M116</f>
        <v>470</v>
      </c>
      <c r="O111" s="11">
        <f>'[1]main port inventory'!N116</f>
        <v>288.23</v>
      </c>
      <c r="P111" s="85">
        <f>'[1]main port inventory'!O116</f>
        <v>498</v>
      </c>
      <c r="Q111" s="79">
        <f>'[1]main port inventory'!P116</f>
        <v>405</v>
      </c>
      <c r="R111" s="11">
        <f>'[1]main port inventory'!Q116</f>
        <v>610</v>
      </c>
      <c r="S111" s="85">
        <f>'[1]main port inventory'!R116</f>
        <v>277</v>
      </c>
      <c r="T111" s="11">
        <f>'[1]main port inventory'!S116</f>
        <v>285.39999999999998</v>
      </c>
      <c r="U111" s="11">
        <f>'[1]main port inventory'!T116</f>
        <v>96</v>
      </c>
      <c r="V111" s="11">
        <f>'[1]main port inventory'!U116</f>
        <v>91</v>
      </c>
      <c r="W111" s="21">
        <f>'[1]main port inventory'!V116</f>
        <v>331.5</v>
      </c>
      <c r="X111" s="11">
        <f>'[1]main port inventory'!W116</f>
        <v>198</v>
      </c>
      <c r="Y111" s="11">
        <f>'[1]main port inventory'!X116</f>
        <v>35.700000000000003</v>
      </c>
      <c r="Z111" s="11">
        <f>'[1]main port inventory'!Y116</f>
        <v>529</v>
      </c>
      <c r="AA111" s="21">
        <f>'[1]main port inventory'!Z116</f>
        <v>39.9</v>
      </c>
      <c r="AB111" s="21">
        <f>'[1]main port inventory'!AA116</f>
        <v>233</v>
      </c>
      <c r="AC111" s="11">
        <f>'[1]main port inventory'!AB116</f>
        <v>68</v>
      </c>
      <c r="AD111" s="82">
        <f>'[1]main port inventory'!AC116</f>
        <v>0</v>
      </c>
      <c r="AE111" s="21">
        <f>'[1]main port inventory'!AD116</f>
        <v>6.8</v>
      </c>
      <c r="AF111" s="21">
        <f>'[1]main port inventory'!AE116</f>
        <v>0</v>
      </c>
      <c r="AG111" s="11">
        <f>'[1]main port inventory'!AF116</f>
        <v>35</v>
      </c>
      <c r="AH111" s="85">
        <f>'[1]main port inventory'!AG116</f>
        <v>101</v>
      </c>
      <c r="AI111" s="21">
        <f>'[1]main port inventory'!AH116</f>
        <v>0</v>
      </c>
      <c r="AJ111" s="21">
        <f>'[1]main port inventory'!AI116</f>
        <v>40.9</v>
      </c>
      <c r="AK111" s="21">
        <f>'[1]main port inventory'!AJ116</f>
        <v>0</v>
      </c>
      <c r="AL111" s="79">
        <f>'[1]main port inventory'!AK116</f>
        <v>0</v>
      </c>
      <c r="AM111" s="21">
        <f>'[1]main port inventory'!AL116</f>
        <v>0</v>
      </c>
      <c r="AN111" s="11">
        <f>'[1]main port inventory'!AM116</f>
        <v>25</v>
      </c>
      <c r="AO111" s="11">
        <f>'[1]main port inventory'!AN116</f>
        <v>221</v>
      </c>
      <c r="AP111" s="85">
        <f>'[1]main port inventory'!AO116</f>
        <v>9</v>
      </c>
      <c r="AQ111" s="11">
        <f>'[1]main port inventory'!AP116</f>
        <v>0</v>
      </c>
      <c r="AR111" s="82">
        <f>'[1]main port inventory'!AQ116</f>
        <v>270</v>
      </c>
      <c r="AS111" s="11">
        <f>'[1]main port inventory'!AR116</f>
        <v>114</v>
      </c>
      <c r="AT111" s="79">
        <f>'[1]main port inventory'!AS116</f>
        <v>4</v>
      </c>
      <c r="AU111" s="79">
        <f>'[1]main port inventory'!AT116</f>
        <v>1.5</v>
      </c>
      <c r="AV111" s="21">
        <f>'[1]main port inventory'!AU116</f>
        <v>0</v>
      </c>
      <c r="AW111" s="11">
        <f>'[1]main port inventory'!AV116</f>
        <v>41</v>
      </c>
      <c r="AX111" s="21">
        <f>'[1]main port inventory'!AW116</f>
        <v>0</v>
      </c>
      <c r="AY111" s="79">
        <f>'[1]main port inventory'!AX116</f>
        <v>440</v>
      </c>
      <c r="AZ111" s="76">
        <f t="shared" si="125"/>
        <v>14702.93</v>
      </c>
      <c r="BA111" s="76">
        <f t="shared" si="126"/>
        <v>885</v>
      </c>
      <c r="BB111" s="76">
        <f t="shared" si="127"/>
        <v>4697</v>
      </c>
      <c r="BC111" s="76">
        <f t="shared" si="128"/>
        <v>4711.5</v>
      </c>
      <c r="BD111" s="76">
        <f t="shared" si="129"/>
        <v>3287.33</v>
      </c>
      <c r="BE111" s="76">
        <f t="shared" si="130"/>
        <v>1122.1000000000001</v>
      </c>
      <c r="BF111" s="21">
        <f>'[1]IO InvShip'!$L110</f>
        <v>7361.48</v>
      </c>
      <c r="BG111" s="21">
        <f>'[1]IO InvShip'!$O110</f>
        <v>4351.82</v>
      </c>
      <c r="BH111" s="107">
        <f t="shared" si="131"/>
        <v>0.1138684602320762</v>
      </c>
      <c r="BI111" s="107">
        <f t="shared" si="132"/>
        <v>3.7196667602987975E-2</v>
      </c>
      <c r="BJ111" s="107">
        <f t="shared" si="133"/>
        <v>5.7630689937311817E-2</v>
      </c>
      <c r="BK111" s="107">
        <f t="shared" si="134"/>
        <v>0.791304182227624</v>
      </c>
      <c r="BL111" s="21">
        <f t="shared" si="135"/>
        <v>11634.49</v>
      </c>
      <c r="BM111" s="253">
        <f>VLOOKUP(B111,'removals&amp;BFF'!A:C,3,FALSE)</f>
        <v>82.53</v>
      </c>
      <c r="BN111" s="21">
        <f t="shared" si="136"/>
        <v>17815.25505876651</v>
      </c>
      <c r="BO111" s="21">
        <f>VLOOKUP(B111,removals!B:AR,43,FALSE)</f>
        <v>277.13999999999993</v>
      </c>
      <c r="BP111" s="253">
        <f t="shared" si="137"/>
        <v>53.052356209857848</v>
      </c>
      <c r="BQ111" s="21"/>
    </row>
    <row r="112" spans="1:148">
      <c r="A112" s="56" t="str">
        <f t="shared" si="124"/>
        <v>201912</v>
      </c>
      <c r="B112" s="20">
        <f>'[1]main port inventory'!A117</f>
        <v>43546</v>
      </c>
      <c r="C112" s="21">
        <f>'[1]main port inventory'!B117</f>
        <v>14788.56</v>
      </c>
      <c r="D112" s="21">
        <f>'[1]main port inventory'!C118</f>
        <v>1686.28</v>
      </c>
      <c r="E112" s="21">
        <f>'[1]main port inventory'!D117</f>
        <v>526.66999999999996</v>
      </c>
      <c r="F112" s="21">
        <f>'[1]main port inventory'!E117</f>
        <v>873.52</v>
      </c>
      <c r="G112" s="79">
        <f>'[1]main port inventory'!F117</f>
        <v>1850</v>
      </c>
      <c r="H112" s="79">
        <f>'[1]main port inventory'!G117</f>
        <v>1727</v>
      </c>
      <c r="I112" s="82">
        <f>'[1]main port inventory'!H117</f>
        <v>1879</v>
      </c>
      <c r="J112" s="82">
        <f>'[1]main port inventory'!I117</f>
        <v>1650</v>
      </c>
      <c r="K112" s="11">
        <f>'[1]main port inventory'!J117</f>
        <v>690</v>
      </c>
      <c r="L112" s="82">
        <f>'[1]main port inventory'!K117</f>
        <v>850</v>
      </c>
      <c r="M112" s="79">
        <f>'[1]main port inventory'!L117</f>
        <v>337</v>
      </c>
      <c r="N112" s="21">
        <f>'[1]main port inventory'!M117</f>
        <v>461</v>
      </c>
      <c r="O112" s="11">
        <f>'[1]main port inventory'!N117</f>
        <v>278.45999999999998</v>
      </c>
      <c r="P112" s="85">
        <f>'[1]main port inventory'!O117</f>
        <v>520</v>
      </c>
      <c r="Q112" s="79">
        <f>'[1]main port inventory'!P117</f>
        <v>377</v>
      </c>
      <c r="R112" s="11">
        <f>'[1]main port inventory'!Q117</f>
        <v>625</v>
      </c>
      <c r="S112" s="85">
        <f>'[1]main port inventory'!R117</f>
        <v>308</v>
      </c>
      <c r="T112" s="11">
        <f>'[1]main port inventory'!S117</f>
        <v>295.60000000000002</v>
      </c>
      <c r="U112" s="11">
        <f>'[1]main port inventory'!T117</f>
        <v>105</v>
      </c>
      <c r="V112" s="11">
        <f>'[1]main port inventory'!U117</f>
        <v>85</v>
      </c>
      <c r="W112" s="21">
        <f>'[1]main port inventory'!V117</f>
        <v>330.9</v>
      </c>
      <c r="X112" s="11">
        <f>'[1]main port inventory'!W117</f>
        <v>191</v>
      </c>
      <c r="Y112" s="11">
        <f>'[1]main port inventory'!X117</f>
        <v>38.6</v>
      </c>
      <c r="Z112" s="11">
        <f>'[1]main port inventory'!Y117</f>
        <v>543.70000000000005</v>
      </c>
      <c r="AA112" s="21">
        <f>'[1]main port inventory'!Z117</f>
        <v>42.6</v>
      </c>
      <c r="AB112" s="21">
        <f>'[1]main port inventory'!AA117</f>
        <v>216</v>
      </c>
      <c r="AC112" s="11">
        <f>'[1]main port inventory'!AB117</f>
        <v>59</v>
      </c>
      <c r="AD112" s="82">
        <f>'[1]main port inventory'!AC117</f>
        <v>0</v>
      </c>
      <c r="AE112" s="21">
        <f>'[1]main port inventory'!AD117</f>
        <v>7.1</v>
      </c>
      <c r="AF112" s="21">
        <f>'[1]main port inventory'!AE117</f>
        <v>0</v>
      </c>
      <c r="AG112" s="11">
        <f>'[1]main port inventory'!AF117</f>
        <v>41</v>
      </c>
      <c r="AH112" s="85">
        <f>'[1]main port inventory'!AG117</f>
        <v>108</v>
      </c>
      <c r="AI112" s="21">
        <f>'[1]main port inventory'!AH117</f>
        <v>0</v>
      </c>
      <c r="AJ112" s="21">
        <f>'[1]main port inventory'!AI117</f>
        <v>41.5</v>
      </c>
      <c r="AK112" s="21">
        <f>'[1]main port inventory'!AJ117</f>
        <v>0</v>
      </c>
      <c r="AL112" s="79">
        <f>'[1]main port inventory'!AK117</f>
        <v>0</v>
      </c>
      <c r="AM112" s="21">
        <f>'[1]main port inventory'!AL117</f>
        <v>0</v>
      </c>
      <c r="AN112" s="11">
        <f>'[1]main port inventory'!AM117</f>
        <v>25</v>
      </c>
      <c r="AO112" s="11">
        <f>'[1]main port inventory'!AN117</f>
        <v>226</v>
      </c>
      <c r="AP112" s="85">
        <f>'[1]main port inventory'!AO117</f>
        <v>10</v>
      </c>
      <c r="AQ112" s="11">
        <f>'[1]main port inventory'!AP117</f>
        <v>0</v>
      </c>
      <c r="AR112" s="82">
        <f>'[1]main port inventory'!AQ117</f>
        <v>259</v>
      </c>
      <c r="AS112" s="11">
        <f>'[1]main port inventory'!AR117</f>
        <v>120.2</v>
      </c>
      <c r="AT112" s="79">
        <f>'[1]main port inventory'!AS117</f>
        <v>3</v>
      </c>
      <c r="AU112" s="79">
        <f>'[1]main port inventory'!AT117</f>
        <v>1.5</v>
      </c>
      <c r="AV112" s="21">
        <f>'[1]main port inventory'!AU117</f>
        <v>0</v>
      </c>
      <c r="AW112" s="11">
        <f>'[1]main port inventory'!AV117</f>
        <v>41</v>
      </c>
      <c r="AX112" s="21">
        <f>'[1]main port inventory'!AW117</f>
        <v>0</v>
      </c>
      <c r="AY112" s="79">
        <f>'[1]main port inventory'!AX117</f>
        <v>445.4</v>
      </c>
      <c r="AZ112" s="76">
        <f t="shared" si="125"/>
        <v>14788.56</v>
      </c>
      <c r="BA112" s="76">
        <f t="shared" si="126"/>
        <v>946</v>
      </c>
      <c r="BB112" s="76">
        <f t="shared" si="127"/>
        <v>4638</v>
      </c>
      <c r="BC112" s="76">
        <f t="shared" si="128"/>
        <v>4740.8999999999996</v>
      </c>
      <c r="BD112" s="76">
        <f t="shared" si="129"/>
        <v>3364.5599999999995</v>
      </c>
      <c r="BE112" s="76">
        <f t="shared" si="130"/>
        <v>1099.0999999999999</v>
      </c>
      <c r="BF112" s="21">
        <f>'[1]IO InvShip'!$L111</f>
        <v>7414.33</v>
      </c>
      <c r="BG112" s="21">
        <f>'[1]IO InvShip'!$O111</f>
        <v>4339.84</v>
      </c>
      <c r="BH112" s="107">
        <f t="shared" si="131"/>
        <v>0.11402597683614903</v>
      </c>
      <c r="BI112" s="107">
        <f t="shared" si="132"/>
        <v>3.5613338959303679E-2</v>
      </c>
      <c r="BJ112" s="107">
        <f t="shared" si="133"/>
        <v>5.9067279031900337E-2</v>
      </c>
      <c r="BK112" s="107">
        <f t="shared" si="134"/>
        <v>0.79129340517264701</v>
      </c>
      <c r="BL112" s="21">
        <f t="shared" si="135"/>
        <v>11702.089999999998</v>
      </c>
      <c r="BM112" s="253">
        <f>VLOOKUP(B112,'removals&amp;BFF'!A:C,3,FALSE)</f>
        <v>81.86</v>
      </c>
      <c r="BN112" s="21">
        <f t="shared" si="136"/>
        <v>18065.673100415341</v>
      </c>
      <c r="BO112" s="21">
        <f>VLOOKUP(B112,removals!B:AR,43,FALSE)</f>
        <v>292.8</v>
      </c>
      <c r="BP112" s="253">
        <f t="shared" si="137"/>
        <v>50.507377049180327</v>
      </c>
      <c r="BQ112" s="21"/>
    </row>
    <row r="113" spans="1:69">
      <c r="A113" s="56" t="str">
        <f t="shared" si="124"/>
        <v>201911</v>
      </c>
      <c r="B113" s="20">
        <f>'[1]main port inventory'!A118</f>
        <v>43539</v>
      </c>
      <c r="C113" s="21">
        <f>'[1]main port inventory'!B118</f>
        <v>14770</v>
      </c>
      <c r="D113" s="21">
        <f>'[1]main port inventory'!C119</f>
        <v>1678.97</v>
      </c>
      <c r="E113" s="21">
        <f>'[1]main port inventory'!D118</f>
        <v>519.71</v>
      </c>
      <c r="F113" s="21">
        <f>'[1]main port inventory'!E118</f>
        <v>855.79</v>
      </c>
      <c r="G113" s="79">
        <f>'[1]main port inventory'!F118</f>
        <v>1830</v>
      </c>
      <c r="H113" s="79">
        <f>'[1]main port inventory'!G118</f>
        <v>1710</v>
      </c>
      <c r="I113" s="82">
        <f>'[1]main port inventory'!H118</f>
        <v>1882</v>
      </c>
      <c r="J113" s="82">
        <f>'[1]main port inventory'!I118</f>
        <v>1689</v>
      </c>
      <c r="K113" s="11">
        <f>'[1]main port inventory'!J118</f>
        <v>675</v>
      </c>
      <c r="L113" s="82">
        <f>'[1]main port inventory'!K118</f>
        <v>870</v>
      </c>
      <c r="M113" s="79">
        <f>'[1]main port inventory'!L118</f>
        <v>347</v>
      </c>
      <c r="N113" s="21">
        <f>'[1]main port inventory'!M118</f>
        <v>439</v>
      </c>
      <c r="O113" s="11">
        <f>'[1]main port inventory'!N118</f>
        <v>265.8</v>
      </c>
      <c r="P113" s="85">
        <f>'[1]main port inventory'!O118</f>
        <v>542</v>
      </c>
      <c r="Q113" s="79">
        <f>'[1]main port inventory'!P118</f>
        <v>360</v>
      </c>
      <c r="R113" s="11">
        <f>'[1]main port inventory'!Q118</f>
        <v>640</v>
      </c>
      <c r="S113" s="85">
        <f>'[1]main port inventory'!R118</f>
        <v>296</v>
      </c>
      <c r="T113" s="11">
        <f>'[1]main port inventory'!S118</f>
        <v>297.3</v>
      </c>
      <c r="U113" s="11">
        <f>'[1]main port inventory'!T118</f>
        <v>95</v>
      </c>
      <c r="V113" s="11">
        <f>'[1]main port inventory'!U118</f>
        <v>86</v>
      </c>
      <c r="W113" s="21">
        <f>'[1]main port inventory'!V118</f>
        <v>338.7</v>
      </c>
      <c r="X113" s="11">
        <f>'[1]main port inventory'!W118</f>
        <v>189</v>
      </c>
      <c r="Y113" s="11">
        <f>'[1]main port inventory'!X118</f>
        <v>36.4</v>
      </c>
      <c r="Z113" s="11">
        <f>'[1]main port inventory'!Y118</f>
        <v>514.29999999999995</v>
      </c>
      <c r="AA113" s="21">
        <f>'[1]main port inventory'!Z118</f>
        <v>33.9</v>
      </c>
      <c r="AB113" s="21">
        <f>'[1]main port inventory'!AA118</f>
        <v>241</v>
      </c>
      <c r="AC113" s="11">
        <f>'[1]main port inventory'!AB118</f>
        <v>54</v>
      </c>
      <c r="AD113" s="82">
        <f>'[1]main port inventory'!AC118</f>
        <v>0</v>
      </c>
      <c r="AE113" s="21">
        <f>'[1]main port inventory'!AD118</f>
        <v>8.6999999999999993</v>
      </c>
      <c r="AF113" s="21">
        <f>'[1]main port inventory'!AE118</f>
        <v>0</v>
      </c>
      <c r="AG113" s="11">
        <f>'[1]main port inventory'!AF118</f>
        <v>22</v>
      </c>
      <c r="AH113" s="85">
        <f>'[1]main port inventory'!AG118</f>
        <v>115</v>
      </c>
      <c r="AI113" s="21">
        <f>'[1]main port inventory'!AH118</f>
        <v>0</v>
      </c>
      <c r="AJ113" s="21">
        <f>'[1]main port inventory'!AI118</f>
        <v>34.9</v>
      </c>
      <c r="AK113" s="21">
        <f>'[1]main port inventory'!AJ118</f>
        <v>0</v>
      </c>
      <c r="AL113" s="79">
        <f>'[1]main port inventory'!AK118</f>
        <v>0</v>
      </c>
      <c r="AM113" s="21">
        <f>'[1]main port inventory'!AL118</f>
        <v>0</v>
      </c>
      <c r="AN113" s="11">
        <f>'[1]main port inventory'!AM118</f>
        <v>30</v>
      </c>
      <c r="AO113" s="11">
        <f>'[1]main port inventory'!AN118</f>
        <v>226</v>
      </c>
      <c r="AP113" s="85">
        <f>'[1]main port inventory'!AO118</f>
        <v>12</v>
      </c>
      <c r="AQ113" s="11">
        <f>'[1]main port inventory'!AP118</f>
        <v>0</v>
      </c>
      <c r="AR113" s="82">
        <f>'[1]main port inventory'!AQ118</f>
        <v>250</v>
      </c>
      <c r="AS113" s="11">
        <f>'[1]main port inventory'!AR118</f>
        <v>110.5</v>
      </c>
      <c r="AT113" s="79">
        <f>'[1]main port inventory'!AS118</f>
        <v>3</v>
      </c>
      <c r="AU113" s="79">
        <f>'[1]main port inventory'!AT118</f>
        <v>1.5</v>
      </c>
      <c r="AV113" s="21">
        <f>'[1]main port inventory'!AU118</f>
        <v>0</v>
      </c>
      <c r="AW113" s="11">
        <f>'[1]main port inventory'!AV118</f>
        <v>41</v>
      </c>
      <c r="AX113" s="21">
        <f>'[1]main port inventory'!AW118</f>
        <v>0</v>
      </c>
      <c r="AY113" s="79">
        <f>'[1]main port inventory'!AX118</f>
        <v>484</v>
      </c>
      <c r="AZ113" s="76">
        <f t="shared" si="125"/>
        <v>14770</v>
      </c>
      <c r="BA113" s="76">
        <f t="shared" si="126"/>
        <v>965</v>
      </c>
      <c r="BB113" s="76">
        <f t="shared" si="127"/>
        <v>4691</v>
      </c>
      <c r="BC113" s="76">
        <f t="shared" si="128"/>
        <v>4735.5</v>
      </c>
      <c r="BD113" s="76">
        <f t="shared" si="129"/>
        <v>3282.3</v>
      </c>
      <c r="BE113" s="76">
        <f t="shared" si="130"/>
        <v>1096.2</v>
      </c>
      <c r="BF113" s="21">
        <f>'[1]IO InvShip'!$L112</f>
        <v>7428.24</v>
      </c>
      <c r="BG113" s="21">
        <f>'[1]IO InvShip'!$O112</f>
        <v>4341.25</v>
      </c>
      <c r="BH113" s="107">
        <f t="shared" si="131"/>
        <v>0.11367433987813134</v>
      </c>
      <c r="BI113" s="107">
        <f t="shared" si="132"/>
        <v>3.5186865267433989E-2</v>
      </c>
      <c r="BJ113" s="107">
        <f t="shared" si="133"/>
        <v>5.7941096817874065E-2</v>
      </c>
      <c r="BK113" s="107">
        <f t="shared" si="134"/>
        <v>0.79319769803656059</v>
      </c>
      <c r="BL113" s="21">
        <f t="shared" si="135"/>
        <v>11715.529999999999</v>
      </c>
      <c r="BM113" s="253">
        <f>VLOOKUP(B113,'removals&amp;BFF'!A:C,3,FALSE)</f>
        <v>80.87</v>
      </c>
      <c r="BN113" s="21">
        <f t="shared" si="136"/>
        <v>18263.880301718807</v>
      </c>
      <c r="BO113" s="21">
        <f>VLOOKUP(B113,removals!B:AR,43,FALSE)</f>
        <v>248.73</v>
      </c>
      <c r="BP113" s="253">
        <f t="shared" si="137"/>
        <v>59.381658826840351</v>
      </c>
      <c r="BQ113" s="21"/>
    </row>
    <row r="114" spans="1:69">
      <c r="A114" s="56" t="str">
        <f t="shared" si="124"/>
        <v>201910</v>
      </c>
      <c r="B114" s="20">
        <f>'[1]main port inventory'!A119</f>
        <v>43532</v>
      </c>
      <c r="C114" s="21">
        <f>'[1]main port inventory'!B119</f>
        <v>14745.65</v>
      </c>
      <c r="D114" s="21">
        <f>'[1]main port inventory'!C120</f>
        <v>1645.38</v>
      </c>
      <c r="E114" s="21">
        <f>'[1]main port inventory'!D119</f>
        <v>510.8</v>
      </c>
      <c r="F114" s="21">
        <f>'[1]main port inventory'!E119</f>
        <v>796.82</v>
      </c>
      <c r="G114" s="79">
        <f>'[1]main port inventory'!F119</f>
        <v>1920</v>
      </c>
      <c r="H114" s="79">
        <f>'[1]main port inventory'!G119</f>
        <v>1658</v>
      </c>
      <c r="I114" s="82">
        <f>'[1]main port inventory'!H119</f>
        <v>1814</v>
      </c>
      <c r="J114" s="82">
        <f>'[1]main port inventory'!I119</f>
        <v>1579</v>
      </c>
      <c r="K114" s="11">
        <f>'[1]main port inventory'!J119</f>
        <v>695</v>
      </c>
      <c r="L114" s="82">
        <f>'[1]main port inventory'!K119</f>
        <v>910</v>
      </c>
      <c r="M114" s="79">
        <f>'[1]main port inventory'!L119</f>
        <v>386</v>
      </c>
      <c r="N114" s="21">
        <f>'[1]main port inventory'!M119</f>
        <v>450</v>
      </c>
      <c r="O114" s="11">
        <f>'[1]main port inventory'!N119</f>
        <v>257.85000000000002</v>
      </c>
      <c r="P114" s="85">
        <f>'[1]main port inventory'!O119</f>
        <v>575</v>
      </c>
      <c r="Q114" s="79">
        <f>'[1]main port inventory'!P119</f>
        <v>367</v>
      </c>
      <c r="R114" s="11">
        <f>'[1]main port inventory'!Q119</f>
        <v>630</v>
      </c>
      <c r="S114" s="85">
        <f>'[1]main port inventory'!R119</f>
        <v>266</v>
      </c>
      <c r="T114" s="11">
        <f>'[1]main port inventory'!S119</f>
        <v>288.89999999999998</v>
      </c>
      <c r="U114" s="11">
        <f>'[1]main port inventory'!T119</f>
        <v>102</v>
      </c>
      <c r="V114" s="11">
        <f>'[1]main port inventory'!U119</f>
        <v>90</v>
      </c>
      <c r="W114" s="21">
        <f>'[1]main port inventory'!V119</f>
        <v>324.89999999999998</v>
      </c>
      <c r="X114" s="11">
        <f>'[1]main port inventory'!W119</f>
        <v>199</v>
      </c>
      <c r="Y114" s="11">
        <f>'[1]main port inventory'!X119</f>
        <v>35.299999999999997</v>
      </c>
      <c r="Z114" s="11">
        <f>'[1]main port inventory'!Y119</f>
        <v>514.5</v>
      </c>
      <c r="AA114" s="21">
        <f>'[1]main port inventory'!Z119</f>
        <v>38.700000000000003</v>
      </c>
      <c r="AB114" s="21">
        <f>'[1]main port inventory'!AA119</f>
        <v>223</v>
      </c>
      <c r="AC114" s="11">
        <f>'[1]main port inventory'!AB119</f>
        <v>55</v>
      </c>
      <c r="AD114" s="82">
        <f>'[1]main port inventory'!AC119</f>
        <v>0</v>
      </c>
      <c r="AE114" s="21">
        <f>'[1]main port inventory'!AD119</f>
        <v>3.6</v>
      </c>
      <c r="AF114" s="21">
        <f>'[1]main port inventory'!AE119</f>
        <v>0</v>
      </c>
      <c r="AG114" s="11">
        <f>'[1]main port inventory'!AF119</f>
        <v>24</v>
      </c>
      <c r="AH114" s="85">
        <f>'[1]main port inventory'!AG119</f>
        <v>118</v>
      </c>
      <c r="AI114" s="21">
        <f>'[1]main port inventory'!AH119</f>
        <v>0</v>
      </c>
      <c r="AJ114" s="21">
        <f>'[1]main port inventory'!AI119</f>
        <v>35.4</v>
      </c>
      <c r="AK114" s="21">
        <f>'[1]main port inventory'!AJ119</f>
        <v>0</v>
      </c>
      <c r="AL114" s="79">
        <f>'[1]main port inventory'!AK119</f>
        <v>0</v>
      </c>
      <c r="AM114" s="21">
        <f>'[1]main port inventory'!AL119</f>
        <v>0</v>
      </c>
      <c r="AN114" s="11">
        <f>'[1]main port inventory'!AM119</f>
        <v>30</v>
      </c>
      <c r="AO114" s="11">
        <f>'[1]main port inventory'!AN119</f>
        <v>233</v>
      </c>
      <c r="AP114" s="85">
        <f>'[1]main port inventory'!AO119</f>
        <v>20</v>
      </c>
      <c r="AQ114" s="11">
        <f>'[1]main port inventory'!AP119</f>
        <v>0</v>
      </c>
      <c r="AR114" s="82">
        <f>'[1]main port inventory'!AQ119</f>
        <v>281</v>
      </c>
      <c r="AS114" s="11">
        <f>'[1]main port inventory'!AR119</f>
        <v>107</v>
      </c>
      <c r="AT114" s="79">
        <f>'[1]main port inventory'!AS119</f>
        <v>7</v>
      </c>
      <c r="AU114" s="79">
        <f>'[1]main port inventory'!AT119</f>
        <v>1.5</v>
      </c>
      <c r="AV114" s="21">
        <f>'[1]main port inventory'!AU119</f>
        <v>0</v>
      </c>
      <c r="AW114" s="11">
        <f>'[1]main port inventory'!AV119</f>
        <v>41</v>
      </c>
      <c r="AX114" s="21">
        <f>'[1]main port inventory'!AW119</f>
        <v>0</v>
      </c>
      <c r="AY114" s="79">
        <f>'[1]main port inventory'!AX119</f>
        <v>465</v>
      </c>
      <c r="AZ114" s="76">
        <f t="shared" si="125"/>
        <v>14745.65</v>
      </c>
      <c r="BA114" s="76">
        <f t="shared" si="126"/>
        <v>979</v>
      </c>
      <c r="BB114" s="76">
        <f t="shared" si="127"/>
        <v>4584</v>
      </c>
      <c r="BC114" s="76">
        <f t="shared" si="128"/>
        <v>4804.5</v>
      </c>
      <c r="BD114" s="76">
        <f t="shared" si="129"/>
        <v>3302.55</v>
      </c>
      <c r="BE114" s="76">
        <f t="shared" si="130"/>
        <v>1075.5999999999999</v>
      </c>
      <c r="BF114" s="21">
        <f>'[1]IO InvShip'!$L113</f>
        <v>7446.98</v>
      </c>
      <c r="BG114" s="21">
        <f>'[1]IO InvShip'!$O113</f>
        <v>4288.1499999999996</v>
      </c>
      <c r="BH114" s="107">
        <f t="shared" si="131"/>
        <v>0.111584094292215</v>
      </c>
      <c r="BI114" s="107">
        <f t="shared" si="132"/>
        <v>3.4640724552664683E-2</v>
      </c>
      <c r="BJ114" s="107">
        <f t="shared" si="133"/>
        <v>5.4037631437067885E-2</v>
      </c>
      <c r="BK114" s="107">
        <f t="shared" si="134"/>
        <v>0.79973754971805244</v>
      </c>
      <c r="BL114" s="21">
        <f t="shared" si="135"/>
        <v>11792.650000000001</v>
      </c>
      <c r="BM114" s="253">
        <f>VLOOKUP(B114,'removals&amp;BFF'!A:C,3,FALSE)</f>
        <v>81.260000000000005</v>
      </c>
      <c r="BN114" s="21">
        <f t="shared" si="136"/>
        <v>18146.258921978831</v>
      </c>
      <c r="BO114" s="21">
        <f>VLOOKUP(B114,removals!B:AR,43,FALSE)</f>
        <v>266.11</v>
      </c>
      <c r="BP114" s="253">
        <f t="shared" si="137"/>
        <v>55.411859757243242</v>
      </c>
      <c r="BQ114" s="21"/>
    </row>
    <row r="115" spans="1:69">
      <c r="A115" s="56" t="str">
        <f t="shared" si="124"/>
        <v>20199</v>
      </c>
      <c r="B115" s="20">
        <f>'[1]main port inventory'!A120</f>
        <v>43525</v>
      </c>
      <c r="C115" s="21">
        <f>'[1]main port inventory'!B120</f>
        <v>14687.73</v>
      </c>
      <c r="D115" s="21">
        <f>'[1]main port inventory'!C121</f>
        <v>1608.68</v>
      </c>
      <c r="E115" s="21">
        <f>'[1]main port inventory'!D120</f>
        <v>483.86</v>
      </c>
      <c r="F115" s="21">
        <f>'[1]main port inventory'!E120</f>
        <v>819.35</v>
      </c>
      <c r="G115" s="79">
        <f>'[1]main port inventory'!F120</f>
        <v>1900</v>
      </c>
      <c r="H115" s="79">
        <f>'[1]main port inventory'!G120</f>
        <v>1685</v>
      </c>
      <c r="I115" s="82">
        <f>'[1]main port inventory'!H120</f>
        <v>1732</v>
      </c>
      <c r="J115" s="82">
        <f>'[1]main port inventory'!I120</f>
        <v>1504</v>
      </c>
      <c r="K115" s="11">
        <f>'[1]main port inventory'!J120</f>
        <v>700</v>
      </c>
      <c r="L115" s="82">
        <f>'[1]main port inventory'!K120</f>
        <v>920</v>
      </c>
      <c r="M115" s="79">
        <f>'[1]main port inventory'!L120</f>
        <v>403</v>
      </c>
      <c r="N115" s="21">
        <f>'[1]main port inventory'!M120</f>
        <v>488</v>
      </c>
      <c r="O115" s="11">
        <f>'[1]main port inventory'!N120</f>
        <v>254.83</v>
      </c>
      <c r="P115" s="85">
        <f>'[1]main port inventory'!O120</f>
        <v>571</v>
      </c>
      <c r="Q115" s="79">
        <f>'[1]main port inventory'!P120</f>
        <v>361</v>
      </c>
      <c r="R115" s="11">
        <f>'[1]main port inventory'!Q120</f>
        <v>580</v>
      </c>
      <c r="S115" s="85">
        <f>'[1]main port inventory'!R120</f>
        <v>279</v>
      </c>
      <c r="T115" s="11">
        <f>'[1]main port inventory'!S120</f>
        <v>280</v>
      </c>
      <c r="U115" s="11">
        <f>'[1]main port inventory'!T120</f>
        <v>100</v>
      </c>
      <c r="V115" s="11">
        <f>'[1]main port inventory'!U120</f>
        <v>92</v>
      </c>
      <c r="W115" s="21">
        <f>'[1]main port inventory'!V120</f>
        <v>340</v>
      </c>
      <c r="X115" s="11">
        <f>'[1]main port inventory'!W120</f>
        <v>195</v>
      </c>
      <c r="Y115" s="11">
        <f>'[1]main port inventory'!X120</f>
        <v>26</v>
      </c>
      <c r="Z115" s="11">
        <f>'[1]main port inventory'!Y120</f>
        <v>529</v>
      </c>
      <c r="AA115" s="21">
        <f>'[1]main port inventory'!Z120</f>
        <v>44.2</v>
      </c>
      <c r="AB115" s="21">
        <f>'[1]main port inventory'!AA120</f>
        <v>229.5</v>
      </c>
      <c r="AC115" s="11">
        <f>'[1]main port inventory'!AB120</f>
        <v>42</v>
      </c>
      <c r="AD115" s="82">
        <f>'[1]main port inventory'!AC120</f>
        <v>0</v>
      </c>
      <c r="AE115" s="21">
        <f>'[1]main port inventory'!AD120</f>
        <v>5.5</v>
      </c>
      <c r="AF115" s="21">
        <f>'[1]main port inventory'!AE120</f>
        <v>0</v>
      </c>
      <c r="AG115" s="11">
        <f>'[1]main port inventory'!AF120</f>
        <v>26</v>
      </c>
      <c r="AH115" s="85">
        <f>'[1]main port inventory'!AG120</f>
        <v>121</v>
      </c>
      <c r="AI115" s="21">
        <f>'[1]main port inventory'!AH120</f>
        <v>0</v>
      </c>
      <c r="AJ115" s="21">
        <f>'[1]main port inventory'!AI120</f>
        <v>35.4</v>
      </c>
      <c r="AK115" s="21">
        <f>'[1]main port inventory'!AJ120</f>
        <v>0</v>
      </c>
      <c r="AL115" s="79">
        <f>'[1]main port inventory'!AK120</f>
        <v>0</v>
      </c>
      <c r="AM115" s="21">
        <f>'[1]main port inventory'!AL120</f>
        <v>0</v>
      </c>
      <c r="AN115" s="11">
        <f>'[1]main port inventory'!AM120</f>
        <v>35</v>
      </c>
      <c r="AO115" s="11">
        <f>'[1]main port inventory'!AN120</f>
        <v>228</v>
      </c>
      <c r="AP115" s="85">
        <f>'[1]main port inventory'!AO120</f>
        <v>18</v>
      </c>
      <c r="AQ115" s="11">
        <f>'[1]main port inventory'!AP120</f>
        <v>0</v>
      </c>
      <c r="AR115" s="82">
        <f>'[1]main port inventory'!AQ120</f>
        <v>308</v>
      </c>
      <c r="AS115" s="11">
        <f>'[1]main port inventory'!AR120</f>
        <v>103.4</v>
      </c>
      <c r="AT115" s="79">
        <f>'[1]main port inventory'!AS120</f>
        <v>6</v>
      </c>
      <c r="AU115" s="79">
        <f>'[1]main port inventory'!AT120</f>
        <v>1.5</v>
      </c>
      <c r="AV115" s="21">
        <f>'[1]main port inventory'!AU120</f>
        <v>0</v>
      </c>
      <c r="AW115" s="11">
        <f>'[1]main port inventory'!AV120</f>
        <v>41</v>
      </c>
      <c r="AX115" s="21">
        <f>'[1]main port inventory'!AW120</f>
        <v>0</v>
      </c>
      <c r="AY115" s="79">
        <f>'[1]main port inventory'!AX120</f>
        <v>503.4</v>
      </c>
      <c r="AZ115" s="76">
        <f t="shared" si="125"/>
        <v>14687.73</v>
      </c>
      <c r="BA115" s="76">
        <f t="shared" si="126"/>
        <v>989</v>
      </c>
      <c r="BB115" s="76">
        <f t="shared" si="127"/>
        <v>4464</v>
      </c>
      <c r="BC115" s="76">
        <f t="shared" si="128"/>
        <v>4859.8999999999996</v>
      </c>
      <c r="BD115" s="76">
        <f t="shared" si="129"/>
        <v>3232.23</v>
      </c>
      <c r="BE115" s="76">
        <f t="shared" si="130"/>
        <v>1142.6000000000001</v>
      </c>
      <c r="BF115" s="21">
        <f>'[1]IO InvShip'!$L114</f>
        <v>7512.64</v>
      </c>
      <c r="BG115" s="21">
        <f>'[1]IO InvShip'!$O114</f>
        <v>4178.74</v>
      </c>
      <c r="BH115" s="107">
        <f t="shared" si="131"/>
        <v>0.10952543381448325</v>
      </c>
      <c r="BI115" s="107">
        <f t="shared" si="132"/>
        <v>3.294314369885612E-2</v>
      </c>
      <c r="BJ115" s="107">
        <f t="shared" si="133"/>
        <v>5.5784658350881998E-2</v>
      </c>
      <c r="BK115" s="107">
        <f t="shared" si="134"/>
        <v>0.80174676413577861</v>
      </c>
      <c r="BL115" s="21">
        <f t="shared" si="135"/>
        <v>11775.839999999998</v>
      </c>
      <c r="BM115" s="253">
        <f>VLOOKUP(B115,'removals&amp;BFF'!A:C,3,FALSE)</f>
        <v>83.28</v>
      </c>
      <c r="BN115" s="21">
        <f t="shared" si="136"/>
        <v>17636.563400576371</v>
      </c>
      <c r="BO115" s="21">
        <f>VLOOKUP(B115,removals!B:AR,43,FALSE)</f>
        <v>292.31000000000006</v>
      </c>
      <c r="BP115" s="253">
        <f t="shared" si="137"/>
        <v>50.247100680784087</v>
      </c>
      <c r="BQ115" s="21"/>
    </row>
    <row r="116" spans="1:69">
      <c r="A116" s="56" t="str">
        <f t="shared" si="124"/>
        <v>20198</v>
      </c>
      <c r="B116" s="20">
        <f>'[1]main port inventory'!A121</f>
        <v>43518</v>
      </c>
      <c r="C116" s="21">
        <f>'[1]main port inventory'!B121</f>
        <v>14576.5</v>
      </c>
      <c r="D116" s="21">
        <f>'[1]main port inventory'!C122</f>
        <v>1604.2</v>
      </c>
      <c r="E116" s="21">
        <f>'[1]main port inventory'!D121</f>
        <v>450.06</v>
      </c>
      <c r="F116" s="21">
        <f>'[1]main port inventory'!E121</f>
        <v>840.15</v>
      </c>
      <c r="G116" s="79">
        <f>'[1]main port inventory'!F121</f>
        <v>1805</v>
      </c>
      <c r="H116" s="79">
        <f>'[1]main port inventory'!G121</f>
        <v>1662</v>
      </c>
      <c r="I116" s="82">
        <f>'[1]main port inventory'!H121</f>
        <v>1777</v>
      </c>
      <c r="J116" s="82">
        <f>'[1]main port inventory'!I121</f>
        <v>1528</v>
      </c>
      <c r="K116" s="11">
        <f>'[1]main port inventory'!J121</f>
        <v>730</v>
      </c>
      <c r="L116" s="82">
        <f>'[1]main port inventory'!K121</f>
        <v>910</v>
      </c>
      <c r="M116" s="79">
        <f>'[1]main port inventory'!L121</f>
        <v>399</v>
      </c>
      <c r="N116" s="21">
        <f>'[1]main port inventory'!M121</f>
        <v>464</v>
      </c>
      <c r="O116" s="11">
        <f>'[1]main port inventory'!N121</f>
        <v>220</v>
      </c>
      <c r="P116" s="85">
        <f>'[1]main port inventory'!O121</f>
        <v>540</v>
      </c>
      <c r="Q116" s="79">
        <f>'[1]main port inventory'!P121</f>
        <v>345</v>
      </c>
      <c r="R116" s="11">
        <f>'[1]main port inventory'!Q121</f>
        <v>595</v>
      </c>
      <c r="S116" s="85">
        <f>'[1]main port inventory'!R121</f>
        <v>291</v>
      </c>
      <c r="T116" s="11">
        <f>'[1]main port inventory'!S121</f>
        <v>272.3</v>
      </c>
      <c r="U116" s="11">
        <f>'[1]main port inventory'!T121</f>
        <v>102</v>
      </c>
      <c r="V116" s="11">
        <f>'[1]main port inventory'!U121</f>
        <v>86</v>
      </c>
      <c r="W116" s="21">
        <f>'[1]main port inventory'!V121</f>
        <v>361.4</v>
      </c>
      <c r="X116" s="11">
        <f>'[1]main port inventory'!W121</f>
        <v>189</v>
      </c>
      <c r="Y116" s="11">
        <f>'[1]main port inventory'!X121</f>
        <v>19.8</v>
      </c>
      <c r="Z116" s="11">
        <f>'[1]main port inventory'!Y121</f>
        <v>496</v>
      </c>
      <c r="AA116" s="21">
        <f>'[1]main port inventory'!Z121</f>
        <v>42.8</v>
      </c>
      <c r="AB116" s="21">
        <f>'[1]main port inventory'!AA121</f>
        <v>242.7</v>
      </c>
      <c r="AC116" s="11">
        <f>'[1]main port inventory'!AB121</f>
        <v>39</v>
      </c>
      <c r="AD116" s="82">
        <f>'[1]main port inventory'!AC121</f>
        <v>0</v>
      </c>
      <c r="AE116" s="21">
        <f>'[1]main port inventory'!AD121</f>
        <v>6.7</v>
      </c>
      <c r="AF116" s="21">
        <f>'[1]main port inventory'!AE121</f>
        <v>0</v>
      </c>
      <c r="AG116" s="11">
        <f>'[1]main port inventory'!AF121</f>
        <v>25</v>
      </c>
      <c r="AH116" s="85">
        <f>'[1]main port inventory'!AG121</f>
        <v>124</v>
      </c>
      <c r="AI116" s="21">
        <f>'[1]main port inventory'!AH121</f>
        <v>0</v>
      </c>
      <c r="AJ116" s="21">
        <f>'[1]main port inventory'!AI121</f>
        <v>36</v>
      </c>
      <c r="AK116" s="21">
        <f>'[1]main port inventory'!AJ121</f>
        <v>0</v>
      </c>
      <c r="AL116" s="79">
        <f>'[1]main port inventory'!AK121</f>
        <v>0</v>
      </c>
      <c r="AM116" s="21">
        <f>'[1]main port inventory'!AL121</f>
        <v>0</v>
      </c>
      <c r="AN116" s="11">
        <f>'[1]main port inventory'!AM121</f>
        <v>35</v>
      </c>
      <c r="AO116" s="11">
        <f>'[1]main port inventory'!AN121</f>
        <v>232</v>
      </c>
      <c r="AP116" s="85">
        <f>'[1]main port inventory'!AO121</f>
        <v>30</v>
      </c>
      <c r="AQ116" s="11">
        <f>'[1]main port inventory'!AP121</f>
        <v>0</v>
      </c>
      <c r="AR116" s="82">
        <f>'[1]main port inventory'!AQ121</f>
        <v>292</v>
      </c>
      <c r="AS116" s="11">
        <f>'[1]main port inventory'!AR121</f>
        <v>94.3</v>
      </c>
      <c r="AT116" s="79">
        <f>'[1]main port inventory'!AS121</f>
        <v>8</v>
      </c>
      <c r="AU116" s="79">
        <f>'[1]main port inventory'!AT121</f>
        <v>1.5</v>
      </c>
      <c r="AV116" s="21">
        <f>'[1]main port inventory'!AU121</f>
        <v>0</v>
      </c>
      <c r="AW116" s="11">
        <f>'[1]main port inventory'!AV121</f>
        <v>41</v>
      </c>
      <c r="AX116" s="21">
        <f>'[1]main port inventory'!AW121</f>
        <v>0</v>
      </c>
      <c r="AY116" s="79">
        <f>'[1]main port inventory'!AX121</f>
        <v>534</v>
      </c>
      <c r="AZ116" s="76">
        <f t="shared" si="125"/>
        <v>14576.5</v>
      </c>
      <c r="BA116" s="76">
        <f t="shared" si="126"/>
        <v>985</v>
      </c>
      <c r="BB116" s="76">
        <f t="shared" si="127"/>
        <v>4507</v>
      </c>
      <c r="BC116" s="76">
        <f t="shared" si="128"/>
        <v>4754.5</v>
      </c>
      <c r="BD116" s="76">
        <f t="shared" si="129"/>
        <v>3176.4</v>
      </c>
      <c r="BE116" s="76">
        <f t="shared" si="130"/>
        <v>1153.5999999999999</v>
      </c>
      <c r="BF116" s="21">
        <f>'[1]IO InvShip'!$L115</f>
        <v>7492.7</v>
      </c>
      <c r="BG116" s="21">
        <f>'[1]IO InvShip'!$O115</f>
        <v>4097.2</v>
      </c>
      <c r="BH116" s="107">
        <f t="shared" si="131"/>
        <v>0.11005385380578328</v>
      </c>
      <c r="BI116" s="107">
        <f t="shared" si="132"/>
        <v>3.0875724625252975E-2</v>
      </c>
      <c r="BJ116" s="107">
        <f t="shared" si="133"/>
        <v>5.7637292902960241E-2</v>
      </c>
      <c r="BK116" s="107">
        <f t="shared" si="134"/>
        <v>0.80143312866600347</v>
      </c>
      <c r="BL116" s="21">
        <f t="shared" si="135"/>
        <v>11682.09</v>
      </c>
      <c r="BM116" s="253">
        <f>VLOOKUP(B116,'removals&amp;BFF'!A:C,3,FALSE)</f>
        <v>83.56</v>
      </c>
      <c r="BN116" s="21">
        <f t="shared" si="136"/>
        <v>17444.351364289134</v>
      </c>
      <c r="BO116" s="21">
        <f>VLOOKUP(B116,removals!B:AR,43,FALSE)</f>
        <v>283.3</v>
      </c>
      <c r="BP116" s="253">
        <f t="shared" si="137"/>
        <v>51.452523826332509</v>
      </c>
      <c r="BQ116" s="21"/>
    </row>
    <row r="117" spans="1:69">
      <c r="A117" s="56" t="str">
        <f t="shared" si="124"/>
        <v>20197</v>
      </c>
      <c r="B117" s="20">
        <f>'[1]main port inventory'!A122</f>
        <v>43511</v>
      </c>
      <c r="C117" s="21">
        <f>'[1]main port inventory'!B122</f>
        <v>14414.21</v>
      </c>
      <c r="D117" s="21">
        <f>'[1]main port inventory'!C123</f>
        <v>1467.66</v>
      </c>
      <c r="E117" s="21">
        <f>'[1]main port inventory'!D122</f>
        <v>466.29</v>
      </c>
      <c r="F117" s="21">
        <f>'[1]main port inventory'!E122</f>
        <v>819.96</v>
      </c>
      <c r="G117" s="79">
        <f>'[1]main port inventory'!F122</f>
        <v>1800</v>
      </c>
      <c r="H117" s="79">
        <f>'[1]main port inventory'!G122</f>
        <v>1599</v>
      </c>
      <c r="I117" s="82">
        <f>'[1]main port inventory'!H122</f>
        <v>1683</v>
      </c>
      <c r="J117" s="82">
        <f>'[1]main port inventory'!I122</f>
        <v>1531</v>
      </c>
      <c r="K117" s="11">
        <f>'[1]main port inventory'!J122</f>
        <v>690</v>
      </c>
      <c r="L117" s="82">
        <f>'[1]main port inventory'!K122</f>
        <v>930</v>
      </c>
      <c r="M117" s="79">
        <f>'[1]main port inventory'!L122</f>
        <v>353</v>
      </c>
      <c r="N117" s="21">
        <f>'[1]main port inventory'!M122</f>
        <v>497</v>
      </c>
      <c r="O117" s="11">
        <f>'[1]main port inventory'!N122</f>
        <v>184.61</v>
      </c>
      <c r="P117" s="85">
        <f>'[1]main port inventory'!O122</f>
        <v>575</v>
      </c>
      <c r="Q117" s="79">
        <f>'[1]main port inventory'!P122</f>
        <v>310</v>
      </c>
      <c r="R117" s="11">
        <f>'[1]main port inventory'!Q122</f>
        <v>613</v>
      </c>
      <c r="S117" s="85">
        <f>'[1]main port inventory'!R122</f>
        <v>300</v>
      </c>
      <c r="T117" s="11">
        <f>'[1]main port inventory'!S122</f>
        <v>279.7</v>
      </c>
      <c r="U117" s="11">
        <f>'[1]main port inventory'!T122</f>
        <v>100</v>
      </c>
      <c r="V117" s="11">
        <f>'[1]main port inventory'!U122</f>
        <v>70</v>
      </c>
      <c r="W117" s="21">
        <f>'[1]main port inventory'!V122</f>
        <v>395</v>
      </c>
      <c r="X117" s="11">
        <f>'[1]main port inventory'!W122</f>
        <v>172</v>
      </c>
      <c r="Y117" s="11">
        <f>'[1]main port inventory'!X122</f>
        <v>20.6</v>
      </c>
      <c r="Z117" s="11">
        <f>'[1]main port inventory'!Y122</f>
        <v>490</v>
      </c>
      <c r="AA117" s="21">
        <f>'[1]main port inventory'!Z122</f>
        <v>41.8</v>
      </c>
      <c r="AB117" s="21">
        <f>'[1]main port inventory'!AA122</f>
        <v>236</v>
      </c>
      <c r="AC117" s="11">
        <f>'[1]main port inventory'!AB122</f>
        <v>50</v>
      </c>
      <c r="AD117" s="82">
        <f>'[1]main port inventory'!AC122</f>
        <v>0</v>
      </c>
      <c r="AE117" s="21">
        <f>'[1]main port inventory'!AD122</f>
        <v>9</v>
      </c>
      <c r="AF117" s="21">
        <f>'[1]main port inventory'!AE122</f>
        <v>0</v>
      </c>
      <c r="AG117" s="11">
        <f>'[1]main port inventory'!AF122</f>
        <v>20</v>
      </c>
      <c r="AH117" s="85">
        <f>'[1]main port inventory'!AG122</f>
        <v>120</v>
      </c>
      <c r="AI117" s="21">
        <f>'[1]main port inventory'!AH122</f>
        <v>0</v>
      </c>
      <c r="AJ117" s="21">
        <f>'[1]main port inventory'!AI122</f>
        <v>34.200000000000003</v>
      </c>
      <c r="AK117" s="21">
        <f>'[1]main port inventory'!AJ122</f>
        <v>0</v>
      </c>
      <c r="AL117" s="79">
        <f>'[1]main port inventory'!AK122</f>
        <v>0</v>
      </c>
      <c r="AM117" s="21">
        <f>'[1]main port inventory'!AL122</f>
        <v>0</v>
      </c>
      <c r="AN117" s="11">
        <f>'[1]main port inventory'!AM122</f>
        <v>35</v>
      </c>
      <c r="AO117" s="11">
        <f>'[1]main port inventory'!AN122</f>
        <v>240</v>
      </c>
      <c r="AP117" s="85">
        <f>'[1]main port inventory'!AO122</f>
        <v>21</v>
      </c>
      <c r="AQ117" s="11">
        <f>'[1]main port inventory'!AP122</f>
        <v>0</v>
      </c>
      <c r="AR117" s="82">
        <f>'[1]main port inventory'!AQ122</f>
        <v>308</v>
      </c>
      <c r="AS117" s="11">
        <f>'[1]main port inventory'!AR122</f>
        <v>91.8</v>
      </c>
      <c r="AT117" s="79">
        <f>'[1]main port inventory'!AS122</f>
        <v>18</v>
      </c>
      <c r="AU117" s="79">
        <f>'[1]main port inventory'!AT122</f>
        <v>1.5</v>
      </c>
      <c r="AV117" s="21">
        <f>'[1]main port inventory'!AU122</f>
        <v>0</v>
      </c>
      <c r="AW117" s="11">
        <f>'[1]main port inventory'!AV122</f>
        <v>41</v>
      </c>
      <c r="AX117" s="21">
        <f>'[1]main port inventory'!AW122</f>
        <v>0</v>
      </c>
      <c r="AY117" s="79">
        <f>'[1]main port inventory'!AX122</f>
        <v>554</v>
      </c>
      <c r="AZ117" s="76">
        <f t="shared" si="125"/>
        <v>14414.21</v>
      </c>
      <c r="BA117" s="76">
        <f t="shared" si="126"/>
        <v>1016</v>
      </c>
      <c r="BB117" s="76">
        <f t="shared" si="127"/>
        <v>4452</v>
      </c>
      <c r="BC117" s="76">
        <f t="shared" si="128"/>
        <v>4635.5</v>
      </c>
      <c r="BD117" s="76">
        <f t="shared" si="129"/>
        <v>3097.71</v>
      </c>
      <c r="BE117" s="76">
        <f t="shared" si="130"/>
        <v>1213</v>
      </c>
      <c r="BF117" s="21">
        <f>'[1]IO InvShip'!$L116</f>
        <v>7361.1</v>
      </c>
      <c r="BG117" s="21">
        <f>'[1]IO InvShip'!$O116</f>
        <v>4073.29</v>
      </c>
      <c r="BH117" s="107">
        <f t="shared" si="131"/>
        <v>0.10182035643992977</v>
      </c>
      <c r="BI117" s="107">
        <f t="shared" si="132"/>
        <v>3.2349327503900668E-2</v>
      </c>
      <c r="BJ117" s="107">
        <f t="shared" si="133"/>
        <v>5.6885531707946538E-2</v>
      </c>
      <c r="BK117" s="107">
        <f t="shared" si="134"/>
        <v>0.80894478434822303</v>
      </c>
      <c r="BL117" s="21">
        <f t="shared" si="135"/>
        <v>11660.3</v>
      </c>
      <c r="BM117" s="253">
        <f>VLOOKUP(B117,'removals&amp;BFF'!A:C,3,FALSE)</f>
        <v>83.09</v>
      </c>
      <c r="BN117" s="21">
        <f t="shared" si="136"/>
        <v>17347.707305331569</v>
      </c>
      <c r="BO117" s="21">
        <f>VLOOKUP(B117,removals!B:AR,43,FALSE)</f>
        <v>266.7600000000001</v>
      </c>
      <c r="BP117" s="253">
        <f t="shared" si="137"/>
        <v>54.034375468585971</v>
      </c>
      <c r="BQ117" s="21"/>
    </row>
    <row r="118" spans="1:69">
      <c r="A118" s="56" t="str">
        <f t="shared" si="124"/>
        <v>20195</v>
      </c>
      <c r="B118" s="20">
        <f>'[1]main port inventory'!A123</f>
        <v>43497</v>
      </c>
      <c r="C118" s="21">
        <f>'[1]main port inventory'!B123</f>
        <v>13973</v>
      </c>
      <c r="D118" s="21">
        <f>'[1]main port inventory'!C124</f>
        <v>1470.19</v>
      </c>
      <c r="E118" s="21">
        <f>'[1]main port inventory'!D123</f>
        <v>429.72</v>
      </c>
      <c r="F118" s="21">
        <f>'[1]main port inventory'!E123</f>
        <v>790.74</v>
      </c>
      <c r="G118" s="79">
        <f>'[1]main port inventory'!F123</f>
        <v>1710</v>
      </c>
      <c r="H118" s="79">
        <f>'[1]main port inventory'!G123</f>
        <v>1503</v>
      </c>
      <c r="I118" s="82">
        <f>'[1]main port inventory'!H123</f>
        <v>1633</v>
      </c>
      <c r="J118" s="82">
        <f>'[1]main port inventory'!I123</f>
        <v>1451</v>
      </c>
      <c r="K118" s="11">
        <f>'[1]main port inventory'!J123</f>
        <v>660</v>
      </c>
      <c r="L118" s="82">
        <f>'[1]main port inventory'!K123</f>
        <v>906</v>
      </c>
      <c r="M118" s="79">
        <f>'[1]main port inventory'!L123</f>
        <v>370</v>
      </c>
      <c r="N118" s="21">
        <f>'[1]main port inventory'!M123</f>
        <v>550</v>
      </c>
      <c r="O118" s="11">
        <f>'[1]main port inventory'!N123</f>
        <v>202.05</v>
      </c>
      <c r="P118" s="85">
        <f>'[1]main port inventory'!O123</f>
        <v>501</v>
      </c>
      <c r="Q118" s="79">
        <f>'[1]main port inventory'!P123</f>
        <v>292</v>
      </c>
      <c r="R118" s="11">
        <f>'[1]main port inventory'!Q123</f>
        <v>610</v>
      </c>
      <c r="S118" s="85">
        <f>'[1]main port inventory'!R123</f>
        <v>295</v>
      </c>
      <c r="T118" s="11">
        <f>'[1]main port inventory'!S123</f>
        <v>253.3</v>
      </c>
      <c r="U118" s="11">
        <f>'[1]main port inventory'!T123</f>
        <v>101</v>
      </c>
      <c r="V118" s="11">
        <f>'[1]main port inventory'!U123</f>
        <v>72</v>
      </c>
      <c r="W118" s="21">
        <f>'[1]main port inventory'!V123</f>
        <v>442</v>
      </c>
      <c r="X118" s="11">
        <f>'[1]main port inventory'!W123</f>
        <v>199</v>
      </c>
      <c r="Y118" s="11">
        <f>'[1]main port inventory'!X123</f>
        <v>14</v>
      </c>
      <c r="Z118" s="11">
        <f>'[1]main port inventory'!Y123</f>
        <v>405.4</v>
      </c>
      <c r="AA118" s="21">
        <f>'[1]main port inventory'!Z123</f>
        <v>26.2</v>
      </c>
      <c r="AB118" s="21">
        <f>'[1]main port inventory'!AA123</f>
        <v>274</v>
      </c>
      <c r="AC118" s="11">
        <f>'[1]main port inventory'!AB123</f>
        <v>46</v>
      </c>
      <c r="AD118" s="82">
        <f>'[1]main port inventory'!AC123</f>
        <v>0</v>
      </c>
      <c r="AE118" s="21">
        <f>'[1]main port inventory'!AD123</f>
        <v>6</v>
      </c>
      <c r="AF118" s="21">
        <f>'[1]main port inventory'!AE123</f>
        <v>0</v>
      </c>
      <c r="AG118" s="11">
        <f>'[1]main port inventory'!AF123</f>
        <v>30</v>
      </c>
      <c r="AH118" s="85">
        <f>'[1]main port inventory'!AG123</f>
        <v>110</v>
      </c>
      <c r="AI118" s="21">
        <f>'[1]main port inventory'!AH123</f>
        <v>0</v>
      </c>
      <c r="AJ118" s="21">
        <f>'[1]main port inventory'!AI123</f>
        <v>32.5</v>
      </c>
      <c r="AK118" s="21">
        <f>'[1]main port inventory'!AJ123</f>
        <v>0</v>
      </c>
      <c r="AL118" s="79">
        <f>'[1]main port inventory'!AK123</f>
        <v>0</v>
      </c>
      <c r="AM118" s="21">
        <f>'[1]main port inventory'!AL123</f>
        <v>0</v>
      </c>
      <c r="AN118" s="11">
        <f>'[1]main port inventory'!AM123</f>
        <v>30</v>
      </c>
      <c r="AO118" s="11">
        <f>'[1]main port inventory'!AN123</f>
        <v>221</v>
      </c>
      <c r="AP118" s="85">
        <f>'[1]main port inventory'!AO123</f>
        <v>30</v>
      </c>
      <c r="AQ118" s="11">
        <f>'[1]main port inventory'!AP123</f>
        <v>0</v>
      </c>
      <c r="AR118" s="82">
        <f>'[1]main port inventory'!AQ123</f>
        <v>310</v>
      </c>
      <c r="AS118" s="11">
        <f>'[1]main port inventory'!AR123</f>
        <v>113</v>
      </c>
      <c r="AT118" s="79">
        <f>'[1]main port inventory'!AS123</f>
        <v>20</v>
      </c>
      <c r="AU118" s="79">
        <f>'[1]main port inventory'!AT123</f>
        <v>1.5</v>
      </c>
      <c r="AV118" s="21">
        <f>'[1]main port inventory'!AU123</f>
        <v>0</v>
      </c>
      <c r="AW118" s="11">
        <f>'[1]main port inventory'!AV123</f>
        <v>41</v>
      </c>
      <c r="AX118" s="21">
        <f>'[1]main port inventory'!AW123</f>
        <v>0</v>
      </c>
      <c r="AY118" s="79">
        <f>'[1]main port inventory'!AX123</f>
        <v>513</v>
      </c>
      <c r="AZ118" s="76">
        <f t="shared" si="125"/>
        <v>13973</v>
      </c>
      <c r="BA118" s="76">
        <f t="shared" si="126"/>
        <v>936</v>
      </c>
      <c r="BB118" s="76">
        <f t="shared" si="127"/>
        <v>4300</v>
      </c>
      <c r="BC118" s="76">
        <f t="shared" si="128"/>
        <v>4409.5</v>
      </c>
      <c r="BD118" s="76">
        <f t="shared" si="129"/>
        <v>2997.75</v>
      </c>
      <c r="BE118" s="76">
        <f t="shared" si="130"/>
        <v>1330.7</v>
      </c>
      <c r="BF118" s="21">
        <f>'[1]IO InvShip'!$L117</f>
        <v>7344.91</v>
      </c>
      <c r="BG118" s="21">
        <f>'[1]IO InvShip'!$O117</f>
        <v>3696.33</v>
      </c>
      <c r="BH118" s="107">
        <f t="shared" si="131"/>
        <v>0.10521648894296143</v>
      </c>
      <c r="BI118" s="107">
        <f t="shared" si="132"/>
        <v>3.0753596221283905E-2</v>
      </c>
      <c r="BJ118" s="107">
        <f t="shared" si="133"/>
        <v>5.6590567523080226E-2</v>
      </c>
      <c r="BK118" s="107">
        <f t="shared" si="134"/>
        <v>0.80743934731267442</v>
      </c>
      <c r="BL118" s="21">
        <f t="shared" si="135"/>
        <v>11282.35</v>
      </c>
      <c r="BM118" s="253">
        <f>VLOOKUP(B118,'removals&amp;BFF'!A:C,3,FALSE)</f>
        <v>81.94</v>
      </c>
      <c r="BN118" s="21">
        <f t="shared" si="136"/>
        <v>17052.721503539175</v>
      </c>
      <c r="BO118" s="21">
        <f>VLOOKUP(B118,removals!B:AR,43,FALSE)</f>
        <v>313.54000000000002</v>
      </c>
      <c r="BP118" s="253">
        <f t="shared" si="137"/>
        <v>44.565286725776609</v>
      </c>
      <c r="BQ118" s="21"/>
    </row>
    <row r="119" spans="1:69">
      <c r="A119" s="56" t="str">
        <f t="shared" si="124"/>
        <v>20194</v>
      </c>
      <c r="B119" s="20">
        <f>'[1]main port inventory'!A124</f>
        <v>43490</v>
      </c>
      <c r="C119" s="21">
        <f>'[1]main port inventory'!B124</f>
        <v>14205.75</v>
      </c>
      <c r="D119" s="21">
        <f>'[1]main port inventory'!C125</f>
        <v>1513.33</v>
      </c>
      <c r="E119" s="21">
        <f>'[1]main port inventory'!D124</f>
        <v>404.08</v>
      </c>
      <c r="F119" s="21">
        <f>'[1]main port inventory'!E124</f>
        <v>789.63</v>
      </c>
      <c r="G119" s="79">
        <f>'[1]main port inventory'!F124</f>
        <v>1748</v>
      </c>
      <c r="H119" s="79">
        <f>'[1]main port inventory'!G124</f>
        <v>1525</v>
      </c>
      <c r="I119" s="82">
        <f>'[1]main port inventory'!H124</f>
        <v>1705</v>
      </c>
      <c r="J119" s="82">
        <f>'[1]main port inventory'!I124</f>
        <v>1443</v>
      </c>
      <c r="K119" s="11">
        <f>'[1]main port inventory'!J124</f>
        <v>665</v>
      </c>
      <c r="L119" s="82">
        <f>'[1]main port inventory'!K124</f>
        <v>940</v>
      </c>
      <c r="M119" s="79">
        <f>'[1]main port inventory'!L124</f>
        <v>393</v>
      </c>
      <c r="N119" s="21">
        <f>'[1]main port inventory'!M124</f>
        <v>540</v>
      </c>
      <c r="O119" s="11">
        <f>'[1]main port inventory'!N124</f>
        <v>243.15</v>
      </c>
      <c r="P119" s="85">
        <f>'[1]main port inventory'!O124</f>
        <v>546</v>
      </c>
      <c r="Q119" s="79">
        <f>'[1]main port inventory'!P124</f>
        <v>274</v>
      </c>
      <c r="R119" s="11">
        <f>'[1]main port inventory'!Q124</f>
        <v>600</v>
      </c>
      <c r="S119" s="85">
        <f>'[1]main port inventory'!R124</f>
        <v>297</v>
      </c>
      <c r="T119" s="11">
        <f>'[1]main port inventory'!S124</f>
        <v>284.60000000000002</v>
      </c>
      <c r="U119" s="11">
        <f>'[1]main port inventory'!T124</f>
        <v>103</v>
      </c>
      <c r="V119" s="11">
        <f>'[1]main port inventory'!U124</f>
        <v>70</v>
      </c>
      <c r="W119" s="21">
        <f>'[1]main port inventory'!V124</f>
        <v>392</v>
      </c>
      <c r="X119" s="11">
        <f>'[1]main port inventory'!W124</f>
        <v>199</v>
      </c>
      <c r="Y119" s="11">
        <f>'[1]main port inventory'!X124</f>
        <v>19</v>
      </c>
      <c r="Z119" s="11">
        <f>'[1]main port inventory'!Y124</f>
        <v>455</v>
      </c>
      <c r="AA119" s="21">
        <f>'[1]main port inventory'!Z124</f>
        <v>23</v>
      </c>
      <c r="AB119" s="21">
        <f>'[1]main port inventory'!AA124</f>
        <v>260</v>
      </c>
      <c r="AC119" s="11">
        <f>'[1]main port inventory'!AB124</f>
        <v>38</v>
      </c>
      <c r="AD119" s="82">
        <f>'[1]main port inventory'!AC124</f>
        <v>0</v>
      </c>
      <c r="AE119" s="21">
        <f>'[1]main port inventory'!AD124</f>
        <v>4.5</v>
      </c>
      <c r="AF119" s="21">
        <f>'[1]main port inventory'!AE124</f>
        <v>0</v>
      </c>
      <c r="AG119" s="11">
        <f>'[1]main port inventory'!AF124</f>
        <v>26</v>
      </c>
      <c r="AH119" s="85">
        <f>'[1]main port inventory'!AG124</f>
        <v>102</v>
      </c>
      <c r="AI119" s="21">
        <f>'[1]main port inventory'!AH124</f>
        <v>0</v>
      </c>
      <c r="AJ119" s="21">
        <f>'[1]main port inventory'!AI124</f>
        <v>33</v>
      </c>
      <c r="AK119" s="21">
        <f>'[1]main port inventory'!AJ124</f>
        <v>0</v>
      </c>
      <c r="AL119" s="79">
        <f>'[1]main port inventory'!AK124</f>
        <v>0</v>
      </c>
      <c r="AM119" s="21">
        <f>'[1]main port inventory'!AL124</f>
        <v>0</v>
      </c>
      <c r="AN119" s="11">
        <f>'[1]main port inventory'!AM124</f>
        <v>30</v>
      </c>
      <c r="AO119" s="11">
        <f>'[1]main port inventory'!AN124</f>
        <v>223</v>
      </c>
      <c r="AP119" s="85">
        <f>'[1]main port inventory'!AO124</f>
        <v>25</v>
      </c>
      <c r="AQ119" s="11">
        <f>'[1]main port inventory'!AP124</f>
        <v>0</v>
      </c>
      <c r="AR119" s="82">
        <f>'[1]main port inventory'!AQ124</f>
        <v>320</v>
      </c>
      <c r="AS119" s="11">
        <f>'[1]main port inventory'!AR124</f>
        <v>113</v>
      </c>
      <c r="AT119" s="79">
        <f>'[1]main port inventory'!AS124</f>
        <v>15</v>
      </c>
      <c r="AU119" s="79">
        <f>'[1]main port inventory'!AT124</f>
        <v>1.5</v>
      </c>
      <c r="AV119" s="21">
        <f>'[1]main port inventory'!AU124</f>
        <v>0</v>
      </c>
      <c r="AW119" s="11">
        <f>'[1]main port inventory'!AV124</f>
        <v>41</v>
      </c>
      <c r="AX119" s="21">
        <f>'[1]main port inventory'!AW124</f>
        <v>0</v>
      </c>
      <c r="AY119" s="79">
        <f>'[1]main port inventory'!AX124</f>
        <v>509</v>
      </c>
      <c r="AZ119" s="76">
        <f t="shared" si="125"/>
        <v>14205.75</v>
      </c>
      <c r="BA119" s="76">
        <f t="shared" si="126"/>
        <v>970</v>
      </c>
      <c r="BB119" s="76">
        <f t="shared" si="127"/>
        <v>4408</v>
      </c>
      <c r="BC119" s="76">
        <f t="shared" si="128"/>
        <v>4465.5</v>
      </c>
      <c r="BD119" s="76">
        <f t="shared" si="129"/>
        <v>3109.75</v>
      </c>
      <c r="BE119" s="76">
        <f t="shared" si="130"/>
        <v>1252.5</v>
      </c>
      <c r="BF119" s="21">
        <f>'[1]IO InvShip'!$L118</f>
        <v>7416.47</v>
      </c>
      <c r="BG119" s="21">
        <f>'[1]IO InvShip'!$O118</f>
        <v>3762.84</v>
      </c>
      <c r="BH119" s="107">
        <f t="shared" si="131"/>
        <v>0.10652939830702356</v>
      </c>
      <c r="BI119" s="107">
        <f t="shared" si="132"/>
        <v>2.8444819879274236E-2</v>
      </c>
      <c r="BJ119" s="107">
        <f t="shared" si="133"/>
        <v>5.5585238371786069E-2</v>
      </c>
      <c r="BK119" s="107">
        <f t="shared" si="134"/>
        <v>0.80944054344191607</v>
      </c>
      <c r="BL119" s="21">
        <f t="shared" si="135"/>
        <v>11498.710000000001</v>
      </c>
      <c r="BM119" s="253">
        <f>VLOOKUP(B119,'removals&amp;BFF'!A:C,3,FALSE)</f>
        <v>81.37</v>
      </c>
      <c r="BN119" s="21">
        <f t="shared" si="136"/>
        <v>17458.215558559663</v>
      </c>
      <c r="BO119" s="21">
        <f>VLOOKUP(B119,removals!B:AR,43,FALSE)</f>
        <v>301.36999999999995</v>
      </c>
      <c r="BP119" s="253">
        <f t="shared" si="137"/>
        <v>47.137239937618219</v>
      </c>
      <c r="BQ119" s="21"/>
    </row>
    <row r="120" spans="1:69">
      <c r="A120" s="56" t="str">
        <f t="shared" si="124"/>
        <v>20193</v>
      </c>
      <c r="B120" s="20">
        <f>'[1]main port inventory'!A125</f>
        <v>43483</v>
      </c>
      <c r="C120" s="21">
        <f>'[1]main port inventory'!B125</f>
        <v>14373.5</v>
      </c>
      <c r="D120" s="21">
        <f>'[1]main port inventory'!C126</f>
        <v>1556.45</v>
      </c>
      <c r="E120" s="21">
        <f>'[1]main port inventory'!D125</f>
        <v>401.02</v>
      </c>
      <c r="F120" s="21">
        <f>'[1]main port inventory'!E125</f>
        <v>797.93</v>
      </c>
      <c r="G120" s="79">
        <f>'[1]main port inventory'!F125</f>
        <v>1775</v>
      </c>
      <c r="H120" s="79">
        <f>'[1]main port inventory'!G125</f>
        <v>1486</v>
      </c>
      <c r="I120" s="82">
        <f>'[1]main port inventory'!H125</f>
        <v>1770</v>
      </c>
      <c r="J120" s="82">
        <f>'[1]main port inventory'!I125</f>
        <v>1478</v>
      </c>
      <c r="K120" s="11">
        <f>'[1]main port inventory'!J125</f>
        <v>695</v>
      </c>
      <c r="L120" s="82">
        <f>'[1]main port inventory'!K125</f>
        <v>930</v>
      </c>
      <c r="M120" s="79">
        <f>'[1]main port inventory'!L125</f>
        <v>396</v>
      </c>
      <c r="N120" s="21">
        <f>'[1]main port inventory'!M125</f>
        <v>580</v>
      </c>
      <c r="O120" s="11">
        <f>'[1]main port inventory'!N125</f>
        <v>220</v>
      </c>
      <c r="P120" s="85">
        <f>'[1]main port inventory'!O125</f>
        <v>580</v>
      </c>
      <c r="Q120" s="79">
        <f>'[1]main port inventory'!P125</f>
        <v>279</v>
      </c>
      <c r="R120" s="11">
        <f>'[1]main port inventory'!Q125</f>
        <v>597</v>
      </c>
      <c r="S120" s="85">
        <f>'[1]main port inventory'!R125</f>
        <v>302</v>
      </c>
      <c r="T120" s="11">
        <f>'[1]main port inventory'!S125</f>
        <v>270</v>
      </c>
      <c r="U120" s="11">
        <f>'[1]main port inventory'!T125</f>
        <v>100</v>
      </c>
      <c r="V120" s="11">
        <f>'[1]main port inventory'!U125</f>
        <v>80</v>
      </c>
      <c r="W120" s="21">
        <f>'[1]main port inventory'!V125</f>
        <v>420</v>
      </c>
      <c r="X120" s="11">
        <f>'[1]main port inventory'!W125</f>
        <v>206</v>
      </c>
      <c r="Y120" s="11">
        <f>'[1]main port inventory'!X125</f>
        <v>20.2</v>
      </c>
      <c r="Z120" s="11">
        <f>'[1]main port inventory'!Y125</f>
        <v>454</v>
      </c>
      <c r="AA120" s="21">
        <f>'[1]main port inventory'!Z125</f>
        <v>16.2</v>
      </c>
      <c r="AB120" s="21">
        <f>'[1]main port inventory'!AA125</f>
        <v>241.8</v>
      </c>
      <c r="AC120" s="11">
        <f>'[1]main port inventory'!AB125</f>
        <v>48</v>
      </c>
      <c r="AD120" s="82">
        <f>'[1]main port inventory'!AC125</f>
        <v>0</v>
      </c>
      <c r="AE120" s="21">
        <f>'[1]main port inventory'!AD125</f>
        <v>6.8</v>
      </c>
      <c r="AF120" s="21">
        <f>'[1]main port inventory'!AE125</f>
        <v>0</v>
      </c>
      <c r="AG120" s="11">
        <f>'[1]main port inventory'!AF125</f>
        <v>11</v>
      </c>
      <c r="AH120" s="85">
        <f>'[1]main port inventory'!AG125</f>
        <v>92</v>
      </c>
      <c r="AI120" s="21">
        <f>'[1]main port inventory'!AH125</f>
        <v>0</v>
      </c>
      <c r="AJ120" s="21">
        <f>'[1]main port inventory'!AI125</f>
        <v>33</v>
      </c>
      <c r="AK120" s="21">
        <f>'[1]main port inventory'!AJ125</f>
        <v>0</v>
      </c>
      <c r="AL120" s="79">
        <f>'[1]main port inventory'!AK125</f>
        <v>0</v>
      </c>
      <c r="AM120" s="21">
        <f>'[1]main port inventory'!AL125</f>
        <v>0</v>
      </c>
      <c r="AN120" s="11">
        <f>'[1]main port inventory'!AM125</f>
        <v>25</v>
      </c>
      <c r="AO120" s="11">
        <f>'[1]main port inventory'!AN125</f>
        <v>202</v>
      </c>
      <c r="AP120" s="85">
        <f>'[1]main port inventory'!AO125</f>
        <v>28</v>
      </c>
      <c r="AQ120" s="11">
        <f>'[1]main port inventory'!AP125</f>
        <v>0</v>
      </c>
      <c r="AR120" s="82">
        <f>'[1]main port inventory'!AQ125</f>
        <v>315</v>
      </c>
      <c r="AS120" s="11">
        <f>'[1]main port inventory'!AR125</f>
        <v>116</v>
      </c>
      <c r="AT120" s="79">
        <f>'[1]main port inventory'!AS125</f>
        <v>13</v>
      </c>
      <c r="AU120" s="79">
        <f>'[1]main port inventory'!AT125</f>
        <v>1.5</v>
      </c>
      <c r="AV120" s="21">
        <f>'[1]main port inventory'!AU125</f>
        <v>0</v>
      </c>
      <c r="AW120" s="11">
        <f>'[1]main port inventory'!AV125</f>
        <v>41</v>
      </c>
      <c r="AX120" s="21">
        <f>'[1]main port inventory'!AW125</f>
        <v>0</v>
      </c>
      <c r="AY120" s="79">
        <f>'[1]main port inventory'!AX125</f>
        <v>545</v>
      </c>
      <c r="AZ120" s="76">
        <f t="shared" si="125"/>
        <v>14373.5</v>
      </c>
      <c r="BA120" s="76">
        <f t="shared" si="126"/>
        <v>1002</v>
      </c>
      <c r="BB120" s="76">
        <f t="shared" si="127"/>
        <v>4493</v>
      </c>
      <c r="BC120" s="76">
        <f t="shared" si="128"/>
        <v>4495.5</v>
      </c>
      <c r="BD120" s="76">
        <f t="shared" si="129"/>
        <v>3085.2</v>
      </c>
      <c r="BE120" s="76">
        <f t="shared" si="130"/>
        <v>1297.8</v>
      </c>
      <c r="BF120" s="21">
        <f>'[1]IO InvShip'!$L119</f>
        <v>7596.2</v>
      </c>
      <c r="BG120" s="21">
        <f>'[1]IO InvShip'!$O119</f>
        <v>3725.4</v>
      </c>
      <c r="BH120" s="107">
        <f t="shared" si="131"/>
        <v>0.10828608202595054</v>
      </c>
      <c r="BI120" s="107">
        <f t="shared" si="132"/>
        <v>2.7899954777889865E-2</v>
      </c>
      <c r="BJ120" s="107">
        <f t="shared" si="133"/>
        <v>5.5513966674783449E-2</v>
      </c>
      <c r="BK120" s="107">
        <f t="shared" si="134"/>
        <v>0.80829999652137619</v>
      </c>
      <c r="BL120" s="21">
        <f t="shared" si="135"/>
        <v>11618.099999999999</v>
      </c>
      <c r="BM120" s="253">
        <f>VLOOKUP(B120,'removals&amp;BFF'!A:C,3,FALSE)</f>
        <v>80.540000000000006</v>
      </c>
      <c r="BN120" s="21">
        <f t="shared" si="136"/>
        <v>17846.411720884033</v>
      </c>
      <c r="BO120" s="21">
        <f>VLOOKUP(B120,removals!B:AR,43,FALSE)</f>
        <v>287.77999999999997</v>
      </c>
      <c r="BP120" s="253">
        <f t="shared" si="137"/>
        <v>49.946139412050876</v>
      </c>
      <c r="BQ120" s="21"/>
    </row>
    <row r="121" spans="1:69">
      <c r="A121" s="56" t="str">
        <f t="shared" si="124"/>
        <v>20192</v>
      </c>
      <c r="B121" s="20">
        <f>'[1]main port inventory'!A126</f>
        <v>43476</v>
      </c>
      <c r="C121" s="21">
        <f>'[1]main port inventory'!B126</f>
        <v>14182.2</v>
      </c>
      <c r="D121" s="21">
        <f>'[1]main port inventory'!C127</f>
        <v>1559.48</v>
      </c>
      <c r="E121" s="21">
        <f>'[1]main port inventory'!D126</f>
        <v>396.17</v>
      </c>
      <c r="F121" s="21">
        <f>'[1]main port inventory'!E126</f>
        <v>736.45</v>
      </c>
      <c r="G121" s="79">
        <f>'[1]main port inventory'!F126</f>
        <v>1750</v>
      </c>
      <c r="H121" s="79">
        <f>'[1]main port inventory'!G126</f>
        <v>1417</v>
      </c>
      <c r="I121" s="82">
        <f>'[1]main port inventory'!H126</f>
        <v>1793</v>
      </c>
      <c r="J121" s="82">
        <f>'[1]main port inventory'!I126</f>
        <v>1468</v>
      </c>
      <c r="K121" s="11">
        <f>'[1]main port inventory'!J126</f>
        <v>700</v>
      </c>
      <c r="L121" s="82">
        <f>'[1]main port inventory'!K126</f>
        <v>945</v>
      </c>
      <c r="M121" s="79">
        <f>'[1]main port inventory'!L126</f>
        <v>421</v>
      </c>
      <c r="N121" s="21">
        <f>'[1]main port inventory'!M126</f>
        <v>564</v>
      </c>
      <c r="O121" s="11">
        <f>'[1]main port inventory'!N126</f>
        <v>217</v>
      </c>
      <c r="P121" s="85">
        <f>'[1]main port inventory'!O126</f>
        <v>588</v>
      </c>
      <c r="Q121" s="79">
        <f>'[1]main port inventory'!P126</f>
        <v>224</v>
      </c>
      <c r="R121" s="11">
        <f>'[1]main port inventory'!Q126</f>
        <v>591</v>
      </c>
      <c r="S121" s="85">
        <f>'[1]main port inventory'!R126</f>
        <v>296</v>
      </c>
      <c r="T121" s="11">
        <f>'[1]main port inventory'!S126</f>
        <v>256</v>
      </c>
      <c r="U121" s="11">
        <f>'[1]main port inventory'!T126</f>
        <v>103</v>
      </c>
      <c r="V121" s="11">
        <f>'[1]main port inventory'!U126</f>
        <v>83</v>
      </c>
      <c r="W121" s="21">
        <f>'[1]main port inventory'!V126</f>
        <v>370</v>
      </c>
      <c r="X121" s="11">
        <f>'[1]main port inventory'!W126</f>
        <v>210</v>
      </c>
      <c r="Y121" s="11">
        <f>'[1]main port inventory'!X126</f>
        <v>17.7</v>
      </c>
      <c r="Z121" s="11">
        <f>'[1]main port inventory'!Y126</f>
        <v>422</v>
      </c>
      <c r="AA121" s="21">
        <f>'[1]main port inventory'!Z126</f>
        <v>27.9</v>
      </c>
      <c r="AB121" s="21">
        <f>'[1]main port inventory'!AA126</f>
        <v>228.5</v>
      </c>
      <c r="AC121" s="11">
        <f>'[1]main port inventory'!AB126</f>
        <v>72</v>
      </c>
      <c r="AD121" s="82">
        <f>'[1]main port inventory'!AC126</f>
        <v>0</v>
      </c>
      <c r="AE121" s="21">
        <f>'[1]main port inventory'!AD126</f>
        <v>0.6</v>
      </c>
      <c r="AF121" s="21">
        <f>'[1]main port inventory'!AE126</f>
        <v>0</v>
      </c>
      <c r="AG121" s="11">
        <f>'[1]main port inventory'!AF126</f>
        <v>12</v>
      </c>
      <c r="AH121" s="85">
        <f>'[1]main port inventory'!AG126</f>
        <v>90</v>
      </c>
      <c r="AI121" s="21">
        <f>'[1]main port inventory'!AH126</f>
        <v>0</v>
      </c>
      <c r="AJ121" s="21">
        <f>'[1]main port inventory'!AI126</f>
        <v>33</v>
      </c>
      <c r="AK121" s="21">
        <f>'[1]main port inventory'!AJ126</f>
        <v>0</v>
      </c>
      <c r="AL121" s="79">
        <f>'[1]main port inventory'!AK126</f>
        <v>0</v>
      </c>
      <c r="AM121" s="21">
        <f>'[1]main port inventory'!AL126</f>
        <v>0</v>
      </c>
      <c r="AN121" s="11">
        <f>'[1]main port inventory'!AM126</f>
        <v>22</v>
      </c>
      <c r="AO121" s="11">
        <f>'[1]main port inventory'!AN126</f>
        <v>200</v>
      </c>
      <c r="AP121" s="85">
        <f>'[1]main port inventory'!AO126</f>
        <v>30</v>
      </c>
      <c r="AQ121" s="11">
        <f>'[1]main port inventory'!AP126</f>
        <v>0</v>
      </c>
      <c r="AR121" s="82">
        <f>'[1]main port inventory'!AQ126</f>
        <v>300</v>
      </c>
      <c r="AS121" s="11">
        <f>'[1]main port inventory'!AR126</f>
        <v>113</v>
      </c>
      <c r="AT121" s="79">
        <f>'[1]main port inventory'!AS126</f>
        <v>12</v>
      </c>
      <c r="AU121" s="79">
        <f>'[1]main port inventory'!AT126</f>
        <v>1.5</v>
      </c>
      <c r="AV121" s="21">
        <f>'[1]main port inventory'!AU126</f>
        <v>0</v>
      </c>
      <c r="AW121" s="11">
        <f>'[1]main port inventory'!AV126</f>
        <v>41</v>
      </c>
      <c r="AX121" s="21">
        <f>'[1]main port inventory'!AW126</f>
        <v>0</v>
      </c>
      <c r="AY121" s="79">
        <f>'[1]main port inventory'!AX126</f>
        <v>563</v>
      </c>
      <c r="AZ121" s="76">
        <f t="shared" si="125"/>
        <v>14182.2</v>
      </c>
      <c r="BA121" s="76">
        <f t="shared" si="126"/>
        <v>1004</v>
      </c>
      <c r="BB121" s="76">
        <f t="shared" si="127"/>
        <v>4506</v>
      </c>
      <c r="BC121" s="76">
        <f t="shared" si="128"/>
        <v>4388.5</v>
      </c>
      <c r="BD121" s="76">
        <f t="shared" si="129"/>
        <v>3059.7</v>
      </c>
      <c r="BE121" s="76">
        <f t="shared" si="130"/>
        <v>1224</v>
      </c>
      <c r="BF121" s="21">
        <f>'[1]IO InvShip'!$L120</f>
        <v>7592.61</v>
      </c>
      <c r="BG121" s="21">
        <f>'[1]IO InvShip'!$O120</f>
        <v>3584.63</v>
      </c>
      <c r="BH121" s="107">
        <f t="shared" si="131"/>
        <v>0.10996037286175628</v>
      </c>
      <c r="BI121" s="107">
        <f t="shared" si="132"/>
        <v>2.7934312024932663E-2</v>
      </c>
      <c r="BJ121" s="107">
        <f t="shared" si="133"/>
        <v>5.1927768611357901E-2</v>
      </c>
      <c r="BK121" s="107">
        <f t="shared" si="134"/>
        <v>0.81017754650195317</v>
      </c>
      <c r="BL121" s="21">
        <f t="shared" si="135"/>
        <v>11490.1</v>
      </c>
      <c r="BM121" s="253">
        <f>VLOOKUP(B121,'removals&amp;BFF'!A:C,3,FALSE)</f>
        <v>80.47</v>
      </c>
      <c r="BN121" s="21">
        <f t="shared" si="136"/>
        <v>17624.207779296634</v>
      </c>
      <c r="BO121" s="21">
        <f>VLOOKUP(B121,removals!B:AR,43,FALSE)</f>
        <v>279.47000000000003</v>
      </c>
      <c r="BP121" s="253">
        <f t="shared" si="137"/>
        <v>50.746770673059714</v>
      </c>
      <c r="BQ121" s="21"/>
    </row>
    <row r="122" spans="1:69">
      <c r="A122" s="56" t="str">
        <f t="shared" si="124"/>
        <v>20191</v>
      </c>
      <c r="B122" s="20">
        <f>'[1]main port inventory'!A127</f>
        <v>43469</v>
      </c>
      <c r="C122" s="21">
        <f>'[1]main port inventory'!B127</f>
        <v>14288.16</v>
      </c>
      <c r="D122" s="21">
        <f>'[1]main port inventory'!C128</f>
        <v>1521.45</v>
      </c>
      <c r="E122" s="21">
        <f>'[1]main port inventory'!D127</f>
        <v>362.92</v>
      </c>
      <c r="F122" s="21">
        <f>'[1]main port inventory'!E127</f>
        <v>773.48</v>
      </c>
      <c r="G122" s="79">
        <f>'[1]main port inventory'!F127</f>
        <v>1780</v>
      </c>
      <c r="H122" s="79">
        <f>'[1]main port inventory'!G127</f>
        <v>1439</v>
      </c>
      <c r="I122" s="82">
        <f>'[1]main port inventory'!H127</f>
        <v>1906</v>
      </c>
      <c r="J122" s="82">
        <f>'[1]main port inventory'!I127</f>
        <v>1454</v>
      </c>
      <c r="K122" s="11">
        <f>'[1]main port inventory'!J127</f>
        <v>710</v>
      </c>
      <c r="L122" s="82">
        <f>'[1]main port inventory'!K127</f>
        <v>950</v>
      </c>
      <c r="M122" s="79">
        <f>'[1]main port inventory'!L127</f>
        <v>401</v>
      </c>
      <c r="N122" s="21">
        <f>'[1]main port inventory'!M127</f>
        <v>560</v>
      </c>
      <c r="O122" s="11">
        <f>'[1]main port inventory'!N127</f>
        <v>211.56</v>
      </c>
      <c r="P122" s="85">
        <f>'[1]main port inventory'!O127</f>
        <v>583</v>
      </c>
      <c r="Q122" s="79">
        <f>'[1]main port inventory'!P127</f>
        <v>221</v>
      </c>
      <c r="R122" s="11">
        <f>'[1]main port inventory'!Q127</f>
        <v>603</v>
      </c>
      <c r="S122" s="85">
        <f>'[1]main port inventory'!R127</f>
        <v>311</v>
      </c>
      <c r="T122" s="11">
        <f>'[1]main port inventory'!S127</f>
        <v>247.5</v>
      </c>
      <c r="U122" s="11">
        <f>'[1]main port inventory'!T127</f>
        <v>97</v>
      </c>
      <c r="V122" s="11">
        <f>'[1]main port inventory'!U127</f>
        <v>85</v>
      </c>
      <c r="W122" s="21">
        <f>'[1]main port inventory'!V127</f>
        <v>379</v>
      </c>
      <c r="X122" s="11">
        <f>'[1]main port inventory'!W127</f>
        <v>214</v>
      </c>
      <c r="Y122" s="11">
        <f>'[1]main port inventory'!X127</f>
        <v>15.1</v>
      </c>
      <c r="Z122" s="11">
        <f>'[1]main port inventory'!Y127</f>
        <v>394</v>
      </c>
      <c r="AA122" s="21">
        <f>'[1]main port inventory'!Z127</f>
        <v>42.2</v>
      </c>
      <c r="AB122" s="21">
        <f>'[1]main port inventory'!AA127</f>
        <v>263</v>
      </c>
      <c r="AC122" s="11">
        <f>'[1]main port inventory'!AB127</f>
        <v>56</v>
      </c>
      <c r="AD122" s="82">
        <f>'[1]main port inventory'!AC127</f>
        <v>0</v>
      </c>
      <c r="AE122" s="21">
        <f>'[1]main port inventory'!AD127</f>
        <v>0.6</v>
      </c>
      <c r="AF122" s="21">
        <f>'[1]main port inventory'!AE127</f>
        <v>0</v>
      </c>
      <c r="AG122" s="11">
        <f>'[1]main port inventory'!AF127</f>
        <v>11</v>
      </c>
      <c r="AH122" s="85">
        <f>'[1]main port inventory'!AG127</f>
        <v>125</v>
      </c>
      <c r="AI122" s="21">
        <f>'[1]main port inventory'!AH127</f>
        <v>0</v>
      </c>
      <c r="AJ122" s="21">
        <f>'[1]main port inventory'!AI127</f>
        <v>33.700000000000003</v>
      </c>
      <c r="AK122" s="21">
        <f>'[1]main port inventory'!AJ127</f>
        <v>0</v>
      </c>
      <c r="AL122" s="79">
        <f>'[1]main port inventory'!AK127</f>
        <v>0</v>
      </c>
      <c r="AM122" s="21">
        <f>'[1]main port inventory'!AL127</f>
        <v>0</v>
      </c>
      <c r="AN122" s="11">
        <f>'[1]main port inventory'!AM127</f>
        <v>22</v>
      </c>
      <c r="AO122" s="11">
        <f>'[1]main port inventory'!AN127</f>
        <v>202</v>
      </c>
      <c r="AP122" s="85">
        <f>'[1]main port inventory'!AO127</f>
        <v>25</v>
      </c>
      <c r="AQ122" s="11">
        <f>'[1]main port inventory'!AP127</f>
        <v>0</v>
      </c>
      <c r="AR122" s="82">
        <f>'[1]main port inventory'!AQ127</f>
        <v>270</v>
      </c>
      <c r="AS122" s="11">
        <f>'[1]main port inventory'!AR127</f>
        <v>101</v>
      </c>
      <c r="AT122" s="79">
        <f>'[1]main port inventory'!AS127</f>
        <v>9</v>
      </c>
      <c r="AU122" s="79">
        <f>'[1]main port inventory'!AT127</f>
        <v>1.5</v>
      </c>
      <c r="AV122" s="21">
        <f>'[1]main port inventory'!AU127</f>
        <v>0</v>
      </c>
      <c r="AW122" s="11">
        <f>'[1]main port inventory'!AV127</f>
        <v>41</v>
      </c>
      <c r="AX122" s="21">
        <f>'[1]main port inventory'!AW127</f>
        <v>0</v>
      </c>
      <c r="AY122" s="79">
        <f>'[1]main port inventory'!AX127</f>
        <v>524</v>
      </c>
      <c r="AZ122" s="76">
        <f t="shared" si="125"/>
        <v>14288.16</v>
      </c>
      <c r="BA122" s="76">
        <f t="shared" si="126"/>
        <v>1044</v>
      </c>
      <c r="BB122" s="76">
        <f t="shared" si="127"/>
        <v>4580</v>
      </c>
      <c r="BC122" s="76">
        <f t="shared" si="128"/>
        <v>4375.5</v>
      </c>
      <c r="BD122" s="76">
        <f t="shared" si="129"/>
        <v>3010.16</v>
      </c>
      <c r="BE122" s="76">
        <f t="shared" si="130"/>
        <v>1278.5</v>
      </c>
      <c r="BF122" s="21">
        <f>'[1]IO InvShip'!$L121</f>
        <v>7692.5</v>
      </c>
      <c r="BG122" s="21">
        <f>'[1]IO InvShip'!$O121</f>
        <v>3567.67</v>
      </c>
      <c r="BH122" s="107">
        <f t="shared" si="131"/>
        <v>0.10648327006416503</v>
      </c>
      <c r="BI122" s="107">
        <f t="shared" si="132"/>
        <v>2.5400051511181288E-2</v>
      </c>
      <c r="BJ122" s="107">
        <f t="shared" si="133"/>
        <v>5.4134332202326961E-2</v>
      </c>
      <c r="BK122" s="107">
        <f t="shared" si="134"/>
        <v>0.81398234622232668</v>
      </c>
      <c r="BL122" s="21">
        <f t="shared" si="135"/>
        <v>11630.31</v>
      </c>
      <c r="BM122" s="253">
        <f>VLOOKUP(B122,'removals&amp;BFF'!A:C,3,FALSE)</f>
        <v>80.040000000000006</v>
      </c>
      <c r="BN122" s="21">
        <f t="shared" si="136"/>
        <v>17851.274362818589</v>
      </c>
      <c r="BO122" s="21">
        <f>VLOOKUP(B122,removals!B:AR,43,FALSE)</f>
        <v>264.03000000000003</v>
      </c>
      <c r="BP122" s="253">
        <f t="shared" si="137"/>
        <v>54.115668674014309</v>
      </c>
      <c r="BQ122" s="21"/>
    </row>
    <row r="123" spans="1:69">
      <c r="A123" s="56" t="str">
        <f t="shared" si="124"/>
        <v>201852</v>
      </c>
      <c r="B123" s="20">
        <f>'[1]main port inventory'!A128</f>
        <v>43462</v>
      </c>
      <c r="C123" s="21">
        <f>'[1]main port inventory'!B128</f>
        <v>14156.43</v>
      </c>
      <c r="D123" s="21">
        <f>'[1]main port inventory'!C129</f>
        <v>1535.65</v>
      </c>
      <c r="E123" s="21">
        <f>'[1]main port inventory'!D128</f>
        <v>349.43</v>
      </c>
      <c r="F123" s="21">
        <f>'[1]main port inventory'!E128</f>
        <v>765.28</v>
      </c>
      <c r="G123" s="79">
        <f>'[1]main port inventory'!F128</f>
        <v>1710</v>
      </c>
      <c r="H123" s="79">
        <f>'[1]main port inventory'!G128</f>
        <v>1402</v>
      </c>
      <c r="I123" s="82">
        <f>'[1]main port inventory'!H128</f>
        <v>1930</v>
      </c>
      <c r="J123" s="82">
        <f>'[1]main port inventory'!I128</f>
        <v>1422</v>
      </c>
      <c r="K123" s="11">
        <f>'[1]main port inventory'!J128</f>
        <v>750</v>
      </c>
      <c r="L123" s="82">
        <f>'[1]main port inventory'!K128</f>
        <v>960</v>
      </c>
      <c r="M123" s="79">
        <f>'[1]main port inventory'!L128</f>
        <v>397</v>
      </c>
      <c r="N123" s="21">
        <f>'[1]main port inventory'!M128</f>
        <v>564</v>
      </c>
      <c r="O123" s="11">
        <f>'[1]main port inventory'!N128</f>
        <v>230.23</v>
      </c>
      <c r="P123" s="85">
        <f>'[1]main port inventory'!O128</f>
        <v>540</v>
      </c>
      <c r="Q123" s="79">
        <f>'[1]main port inventory'!P128</f>
        <v>227</v>
      </c>
      <c r="R123" s="11">
        <f>'[1]main port inventory'!Q128</f>
        <v>590</v>
      </c>
      <c r="S123" s="85">
        <f>'[1]main port inventory'!R128</f>
        <v>329</v>
      </c>
      <c r="T123" s="11">
        <f>'[1]main port inventory'!S128</f>
        <v>281</v>
      </c>
      <c r="U123" s="11">
        <f>'[1]main port inventory'!T128</f>
        <v>97</v>
      </c>
      <c r="V123" s="11">
        <f>'[1]main port inventory'!U128</f>
        <v>70</v>
      </c>
      <c r="W123" s="21">
        <f>'[1]main port inventory'!V128</f>
        <v>375</v>
      </c>
      <c r="X123" s="11">
        <f>'[1]main port inventory'!W128</f>
        <v>182</v>
      </c>
      <c r="Y123" s="11">
        <f>'[1]main port inventory'!X128</f>
        <v>10.1</v>
      </c>
      <c r="Z123" s="11">
        <f>'[1]main port inventory'!Y128</f>
        <v>409</v>
      </c>
      <c r="AA123" s="21">
        <f>'[1]main port inventory'!Z128</f>
        <v>36.4</v>
      </c>
      <c r="AB123" s="21">
        <f>'[1]main port inventory'!AA128</f>
        <v>267</v>
      </c>
      <c r="AC123" s="11">
        <f>'[1]main port inventory'!AB128</f>
        <v>60</v>
      </c>
      <c r="AD123" s="82">
        <f>'[1]main port inventory'!AC128</f>
        <v>0</v>
      </c>
      <c r="AE123" s="21">
        <f>'[1]main port inventory'!AD128</f>
        <v>2.5</v>
      </c>
      <c r="AF123" s="21">
        <f>'[1]main port inventory'!AE128</f>
        <v>0</v>
      </c>
      <c r="AG123" s="11">
        <f>'[1]main port inventory'!AF128</f>
        <v>12</v>
      </c>
      <c r="AH123" s="85">
        <f>'[1]main port inventory'!AG128</f>
        <v>105</v>
      </c>
      <c r="AI123" s="21">
        <f>'[1]main port inventory'!AH128</f>
        <v>0</v>
      </c>
      <c r="AJ123" s="21">
        <f>'[1]main port inventory'!AI128</f>
        <v>33.700000000000003</v>
      </c>
      <c r="AK123" s="21">
        <f>'[1]main port inventory'!AJ128</f>
        <v>0</v>
      </c>
      <c r="AL123" s="79">
        <f>'[1]main port inventory'!AK128</f>
        <v>0</v>
      </c>
      <c r="AM123" s="21">
        <f>'[1]main port inventory'!AL128</f>
        <v>0</v>
      </c>
      <c r="AN123" s="11">
        <f>'[1]main port inventory'!AM128</f>
        <v>22</v>
      </c>
      <c r="AO123" s="11">
        <f>'[1]main port inventory'!AN128</f>
        <v>197</v>
      </c>
      <c r="AP123" s="85">
        <f>'[1]main port inventory'!AO128</f>
        <v>27</v>
      </c>
      <c r="AQ123" s="11">
        <f>'[1]main port inventory'!AP128</f>
        <v>0</v>
      </c>
      <c r="AR123" s="82">
        <f>'[1]main port inventory'!AQ128</f>
        <v>260</v>
      </c>
      <c r="AS123" s="11">
        <f>'[1]main port inventory'!AR128</f>
        <v>103</v>
      </c>
      <c r="AT123" s="79">
        <f>'[1]main port inventory'!AS128</f>
        <v>8</v>
      </c>
      <c r="AU123" s="79">
        <f>'[1]main port inventory'!AT128</f>
        <v>1.5</v>
      </c>
      <c r="AV123" s="21">
        <f>'[1]main port inventory'!AU128</f>
        <v>0</v>
      </c>
      <c r="AW123" s="11">
        <f>'[1]main port inventory'!AV128</f>
        <v>41</v>
      </c>
      <c r="AX123" s="21">
        <f>'[1]main port inventory'!AW128</f>
        <v>0</v>
      </c>
      <c r="AY123" s="79">
        <f>'[1]main port inventory'!AX128</f>
        <v>505</v>
      </c>
      <c r="AZ123" s="76">
        <f t="shared" si="125"/>
        <v>14156.43</v>
      </c>
      <c r="BA123" s="76">
        <f t="shared" si="126"/>
        <v>1001</v>
      </c>
      <c r="BB123" s="76">
        <f t="shared" si="127"/>
        <v>4572</v>
      </c>
      <c r="BC123" s="76">
        <f t="shared" si="128"/>
        <v>4250.5</v>
      </c>
      <c r="BD123" s="76">
        <f t="shared" si="129"/>
        <v>3054.33</v>
      </c>
      <c r="BE123" s="76">
        <f t="shared" si="130"/>
        <v>1278.6000000000001</v>
      </c>
      <c r="BF123" s="21">
        <f>'[1]IO InvShip'!$L122</f>
        <v>7646.99</v>
      </c>
      <c r="BG123" s="21">
        <f>'[1]IO InvShip'!$O122</f>
        <v>3515.96</v>
      </c>
      <c r="BH123" s="107">
        <f t="shared" si="131"/>
        <v>0.10847720788362603</v>
      </c>
      <c r="BI123" s="107">
        <f t="shared" si="132"/>
        <v>2.4683483053283915E-2</v>
      </c>
      <c r="BJ123" s="107">
        <f t="shared" si="133"/>
        <v>5.4058826978270649E-2</v>
      </c>
      <c r="BK123" s="107">
        <f t="shared" si="134"/>
        <v>0.81278048208481946</v>
      </c>
      <c r="BL123" s="21">
        <f t="shared" si="135"/>
        <v>11506.07</v>
      </c>
      <c r="BM123" s="253">
        <f>VLOOKUP(B123,'removals&amp;BFF'!A:C,3,FALSE)</f>
        <v>80.876539973787686</v>
      </c>
      <c r="BN123" s="21">
        <f t="shared" si="136"/>
        <v>17503.753257233977</v>
      </c>
      <c r="BO123" s="21">
        <f>VLOOKUP(B123,removals!B:AR,43,FALSE)</f>
        <v>265.23000000000008</v>
      </c>
      <c r="BP123" s="253">
        <f t="shared" si="137"/>
        <v>53.374165818346327</v>
      </c>
      <c r="BQ123" s="21"/>
    </row>
    <row r="124" spans="1:69">
      <c r="A124" s="56" t="str">
        <f t="shared" si="124"/>
        <v>201851</v>
      </c>
      <c r="B124" s="20">
        <f>'[1]main port inventory'!A129</f>
        <v>43455</v>
      </c>
      <c r="C124" s="21">
        <f>'[1]main port inventory'!B129</f>
        <v>13885.38</v>
      </c>
      <c r="D124" s="21">
        <f>'[1]main port inventory'!C130</f>
        <v>1557.44</v>
      </c>
      <c r="E124" s="21">
        <f>'[1]main port inventory'!D129</f>
        <v>287.57</v>
      </c>
      <c r="F124" s="21">
        <f>'[1]main port inventory'!E129</f>
        <v>767.4</v>
      </c>
      <c r="G124" s="79">
        <f>'[1]main port inventory'!F129</f>
        <v>1680</v>
      </c>
      <c r="H124" s="79">
        <f>'[1]main port inventory'!G129</f>
        <v>1431</v>
      </c>
      <c r="I124" s="82">
        <f>'[1]main port inventory'!H129</f>
        <v>1800</v>
      </c>
      <c r="J124" s="82">
        <f>'[1]main port inventory'!I129</f>
        <v>1439</v>
      </c>
      <c r="K124" s="11">
        <f>'[1]main port inventory'!J129</f>
        <v>745</v>
      </c>
      <c r="L124" s="82">
        <f>'[1]main port inventory'!K129</f>
        <v>950</v>
      </c>
      <c r="M124" s="79">
        <f>'[1]main port inventory'!L129</f>
        <v>387</v>
      </c>
      <c r="N124" s="21">
        <f>'[1]main port inventory'!M129</f>
        <v>580</v>
      </c>
      <c r="O124" s="11">
        <f>'[1]main port inventory'!N129</f>
        <v>227.48</v>
      </c>
      <c r="P124" s="85">
        <f>'[1]main port inventory'!O129</f>
        <v>509</v>
      </c>
      <c r="Q124" s="79">
        <f>'[1]main port inventory'!P129</f>
        <v>211</v>
      </c>
      <c r="R124" s="11">
        <f>'[1]main port inventory'!Q129</f>
        <v>565</v>
      </c>
      <c r="S124" s="85">
        <f>'[1]main port inventory'!R129</f>
        <v>330</v>
      </c>
      <c r="T124" s="11">
        <f>'[1]main port inventory'!S129</f>
        <v>288.2</v>
      </c>
      <c r="U124" s="11">
        <f>'[1]main port inventory'!T129</f>
        <v>100</v>
      </c>
      <c r="V124" s="11">
        <f>'[1]main port inventory'!U129</f>
        <v>73</v>
      </c>
      <c r="W124" s="21">
        <f>'[1]main port inventory'!V129</f>
        <v>368.6</v>
      </c>
      <c r="X124" s="11">
        <f>'[1]main port inventory'!W129</f>
        <v>160</v>
      </c>
      <c r="Y124" s="11">
        <f>'[1]main port inventory'!X129</f>
        <v>13.7</v>
      </c>
      <c r="Z124" s="11">
        <f>'[1]main port inventory'!Y129</f>
        <v>380</v>
      </c>
      <c r="AA124" s="21">
        <f>'[1]main port inventory'!Z129</f>
        <v>32.5</v>
      </c>
      <c r="AB124" s="21">
        <f>'[1]main port inventory'!AA129</f>
        <v>229</v>
      </c>
      <c r="AC124" s="11">
        <f>'[1]main port inventory'!AB129</f>
        <v>62</v>
      </c>
      <c r="AD124" s="82">
        <f>'[1]main port inventory'!AC129</f>
        <v>0</v>
      </c>
      <c r="AE124" s="21">
        <f>'[1]main port inventory'!AD129</f>
        <v>5.0999999999999996</v>
      </c>
      <c r="AF124" s="21">
        <f>'[1]main port inventory'!AE129</f>
        <v>0</v>
      </c>
      <c r="AG124" s="11">
        <f>'[1]main port inventory'!AF129</f>
        <v>13</v>
      </c>
      <c r="AH124" s="85">
        <f>'[1]main port inventory'!AG129</f>
        <v>105</v>
      </c>
      <c r="AI124" s="21">
        <f>'[1]main port inventory'!AH129</f>
        <v>0</v>
      </c>
      <c r="AJ124" s="21">
        <f>'[1]main port inventory'!AI129</f>
        <v>33.700000000000003</v>
      </c>
      <c r="AK124" s="21">
        <f>'[1]main port inventory'!AJ129</f>
        <v>0</v>
      </c>
      <c r="AL124" s="79">
        <f>'[1]main port inventory'!AK129</f>
        <v>0</v>
      </c>
      <c r="AM124" s="21">
        <f>'[1]main port inventory'!AL129</f>
        <v>0</v>
      </c>
      <c r="AN124" s="11">
        <f>'[1]main port inventory'!AM129</f>
        <v>25</v>
      </c>
      <c r="AO124" s="11">
        <f>'[1]main port inventory'!AN129</f>
        <v>203</v>
      </c>
      <c r="AP124" s="85">
        <f>'[1]main port inventory'!AO129</f>
        <v>17</v>
      </c>
      <c r="AQ124" s="11">
        <f>'[1]main port inventory'!AP129</f>
        <v>0</v>
      </c>
      <c r="AR124" s="82">
        <f>'[1]main port inventory'!AQ129</f>
        <v>250</v>
      </c>
      <c r="AS124" s="11">
        <f>'[1]main port inventory'!AR129</f>
        <v>109</v>
      </c>
      <c r="AT124" s="79">
        <f>'[1]main port inventory'!AS129</f>
        <v>9</v>
      </c>
      <c r="AU124" s="79">
        <f>'[1]main port inventory'!AT129</f>
        <v>1.5</v>
      </c>
      <c r="AV124" s="21">
        <f>'[1]main port inventory'!AU129</f>
        <v>0</v>
      </c>
      <c r="AW124" s="11">
        <f>'[1]main port inventory'!AV129</f>
        <v>41</v>
      </c>
      <c r="AX124" s="21">
        <f>'[1]main port inventory'!AW129</f>
        <v>0</v>
      </c>
      <c r="AY124" s="79">
        <f>'[1]main port inventory'!AX129</f>
        <v>511.6</v>
      </c>
      <c r="AZ124" s="76">
        <f t="shared" si="125"/>
        <v>13885.38</v>
      </c>
      <c r="BA124" s="76">
        <f t="shared" si="126"/>
        <v>961</v>
      </c>
      <c r="BB124" s="76">
        <f t="shared" si="127"/>
        <v>4439</v>
      </c>
      <c r="BC124" s="76">
        <f t="shared" si="128"/>
        <v>4231.1000000000004</v>
      </c>
      <c r="BD124" s="76">
        <f t="shared" si="129"/>
        <v>3005.38</v>
      </c>
      <c r="BE124" s="76">
        <f t="shared" si="130"/>
        <v>1248.8999999999999</v>
      </c>
      <c r="BF124" s="21">
        <f>'[1]IO InvShip'!$L123</f>
        <v>7664.9</v>
      </c>
      <c r="BG124" s="21">
        <f>'[1]IO InvShip'!$O123</f>
        <v>3295.95</v>
      </c>
      <c r="BH124" s="107">
        <f t="shared" si="131"/>
        <v>0.11216401711728452</v>
      </c>
      <c r="BI124" s="107">
        <f t="shared" si="132"/>
        <v>2.0710272243179517E-2</v>
      </c>
      <c r="BJ124" s="107">
        <f t="shared" si="133"/>
        <v>5.5266762594901979E-2</v>
      </c>
      <c r="BK124" s="107">
        <f t="shared" si="134"/>
        <v>0.81185894804463399</v>
      </c>
      <c r="BL124" s="21">
        <f t="shared" si="135"/>
        <v>11272.97</v>
      </c>
      <c r="BM124" s="253">
        <f>VLOOKUP(B124,'removals&amp;BFF'!A:C,3,FALSE)</f>
        <v>81.919089121887296</v>
      </c>
      <c r="BN124" s="21">
        <f t="shared" si="136"/>
        <v>16950.11522813683</v>
      </c>
      <c r="BO124" s="21">
        <f>VLOOKUP(B124,removals!B:AR,43,FALSE)</f>
        <v>271.97999999999996</v>
      </c>
      <c r="BP124" s="253">
        <f t="shared" si="137"/>
        <v>51.052945069490406</v>
      </c>
      <c r="BQ124" s="21"/>
    </row>
    <row r="125" spans="1:69">
      <c r="A125" s="56" t="str">
        <f t="shared" si="124"/>
        <v>201850</v>
      </c>
      <c r="B125" s="20">
        <f>'[1]main port inventory'!A130</f>
        <v>43448</v>
      </c>
      <c r="C125" s="21">
        <f>'[1]main port inventory'!B130</f>
        <v>13941.33</v>
      </c>
      <c r="D125" s="21">
        <f>'[1]main port inventory'!C131</f>
        <v>1542.74</v>
      </c>
      <c r="E125" s="21">
        <f>'[1]main port inventory'!D130</f>
        <v>278.14999999999998</v>
      </c>
      <c r="F125" s="21">
        <f>'[1]main port inventory'!E130</f>
        <v>783.89</v>
      </c>
      <c r="G125" s="79">
        <f>'[1]main port inventory'!F130</f>
        <v>1655</v>
      </c>
      <c r="H125" s="79">
        <f>'[1]main port inventory'!G130</f>
        <v>1496</v>
      </c>
      <c r="I125" s="82">
        <f>'[1]main port inventory'!H130</f>
        <v>1850</v>
      </c>
      <c r="J125" s="82">
        <f>'[1]main port inventory'!I130</f>
        <v>1471</v>
      </c>
      <c r="K125" s="11">
        <f>'[1]main port inventory'!J130</f>
        <v>750</v>
      </c>
      <c r="L125" s="82">
        <f>'[1]main port inventory'!K130</f>
        <v>975</v>
      </c>
      <c r="M125" s="79">
        <f>'[1]main port inventory'!L130</f>
        <v>369</v>
      </c>
      <c r="N125" s="21">
        <f>'[1]main port inventory'!M130</f>
        <v>556</v>
      </c>
      <c r="O125" s="11">
        <f>'[1]main port inventory'!N130</f>
        <v>193.33</v>
      </c>
      <c r="P125" s="85">
        <f>'[1]main port inventory'!O130</f>
        <v>464</v>
      </c>
      <c r="Q125" s="79">
        <f>'[1]main port inventory'!P130</f>
        <v>199</v>
      </c>
      <c r="R125" s="11">
        <f>'[1]main port inventory'!Q130</f>
        <v>580</v>
      </c>
      <c r="S125" s="85">
        <f>'[1]main port inventory'!R130</f>
        <v>369</v>
      </c>
      <c r="T125" s="11">
        <f>'[1]main port inventory'!S130</f>
        <v>284</v>
      </c>
      <c r="U125" s="11">
        <f>'[1]main port inventory'!T130</f>
        <v>104</v>
      </c>
      <c r="V125" s="11">
        <f>'[1]main port inventory'!U130</f>
        <v>75</v>
      </c>
      <c r="W125" s="21">
        <f>'[1]main port inventory'!V130</f>
        <v>364</v>
      </c>
      <c r="X125" s="11">
        <f>'[1]main port inventory'!W130</f>
        <v>193</v>
      </c>
      <c r="Y125" s="11">
        <f>'[1]main port inventory'!X130</f>
        <v>10</v>
      </c>
      <c r="Z125" s="11">
        <f>'[1]main port inventory'!Y130</f>
        <v>350</v>
      </c>
      <c r="AA125" s="21">
        <f>'[1]main port inventory'!Z130</f>
        <v>29.3</v>
      </c>
      <c r="AB125" s="21">
        <f>'[1]main port inventory'!AA130</f>
        <v>209.9</v>
      </c>
      <c r="AC125" s="11">
        <f>'[1]main port inventory'!AB130</f>
        <v>58</v>
      </c>
      <c r="AD125" s="82">
        <f>'[1]main port inventory'!AC130</f>
        <v>0</v>
      </c>
      <c r="AE125" s="21">
        <f>'[1]main port inventory'!AD130</f>
        <v>4.9000000000000004</v>
      </c>
      <c r="AF125" s="21">
        <f>'[1]main port inventory'!AE130</f>
        <v>0</v>
      </c>
      <c r="AG125" s="11">
        <f>'[1]main port inventory'!AF130</f>
        <v>10</v>
      </c>
      <c r="AH125" s="85">
        <f>'[1]main port inventory'!AG130</f>
        <v>113</v>
      </c>
      <c r="AI125" s="21">
        <f>'[1]main port inventory'!AH130</f>
        <v>0</v>
      </c>
      <c r="AJ125" s="21">
        <f>'[1]main port inventory'!AI130</f>
        <v>34.200000000000003</v>
      </c>
      <c r="AK125" s="21">
        <f>'[1]main port inventory'!AJ130</f>
        <v>0</v>
      </c>
      <c r="AL125" s="79">
        <f>'[1]main port inventory'!AK130</f>
        <v>0</v>
      </c>
      <c r="AM125" s="21">
        <f>'[1]main port inventory'!AL130</f>
        <v>0</v>
      </c>
      <c r="AN125" s="11">
        <f>'[1]main port inventory'!AM130</f>
        <v>25</v>
      </c>
      <c r="AO125" s="11">
        <f>'[1]main port inventory'!AN130</f>
        <v>212</v>
      </c>
      <c r="AP125" s="85">
        <f>'[1]main port inventory'!AO130</f>
        <v>19</v>
      </c>
      <c r="AQ125" s="11">
        <f>'[1]main port inventory'!AP130</f>
        <v>0</v>
      </c>
      <c r="AR125" s="82">
        <f>'[1]main port inventory'!AQ130</f>
        <v>230</v>
      </c>
      <c r="AS125" s="11">
        <f>'[1]main port inventory'!AR130</f>
        <v>96.6</v>
      </c>
      <c r="AT125" s="79">
        <f>'[1]main port inventory'!AS130</f>
        <v>6</v>
      </c>
      <c r="AU125" s="79">
        <f>'[1]main port inventory'!AT130</f>
        <v>1.5</v>
      </c>
      <c r="AV125" s="21">
        <f>'[1]main port inventory'!AU130</f>
        <v>0</v>
      </c>
      <c r="AW125" s="11">
        <f>'[1]main port inventory'!AV130</f>
        <v>41</v>
      </c>
      <c r="AX125" s="21">
        <f>'[1]main port inventory'!AW130</f>
        <v>0</v>
      </c>
      <c r="AY125" s="79">
        <f>'[1]main port inventory'!AX130</f>
        <v>543.6</v>
      </c>
      <c r="AZ125" s="76">
        <f t="shared" si="125"/>
        <v>13941.33</v>
      </c>
      <c r="BA125" s="76">
        <f t="shared" si="126"/>
        <v>965</v>
      </c>
      <c r="BB125" s="76">
        <f t="shared" si="127"/>
        <v>4526</v>
      </c>
      <c r="BC125" s="76">
        <f t="shared" si="128"/>
        <v>4270.1000000000004</v>
      </c>
      <c r="BD125" s="76">
        <f t="shared" si="129"/>
        <v>2981.93</v>
      </c>
      <c r="BE125" s="76">
        <f t="shared" si="130"/>
        <v>1198.3000000000002</v>
      </c>
      <c r="BF125" s="21">
        <f>'[1]IO InvShip'!$L124</f>
        <v>7697.47</v>
      </c>
      <c r="BG125" s="21">
        <f>'[1]IO InvShip'!$O124</f>
        <v>3308.68</v>
      </c>
      <c r="BH125" s="107">
        <f t="shared" si="131"/>
        <v>0.11065945645071167</v>
      </c>
      <c r="BI125" s="107">
        <f t="shared" si="132"/>
        <v>1.9951468045014353E-2</v>
      </c>
      <c r="BJ125" s="107">
        <f t="shared" si="133"/>
        <v>5.6227777407177076E-2</v>
      </c>
      <c r="BK125" s="107">
        <f t="shared" si="134"/>
        <v>0.81316129809709692</v>
      </c>
      <c r="BL125" s="21">
        <f t="shared" si="135"/>
        <v>11336.550000000001</v>
      </c>
      <c r="BM125" s="253">
        <f>VLOOKUP(B125,'removals&amp;BFF'!A:C,3,FALSE)</f>
        <v>82.277136304062907</v>
      </c>
      <c r="BN125" s="21">
        <f t="shared" si="136"/>
        <v>16944.354928054981</v>
      </c>
      <c r="BO125" s="21">
        <f>VLOOKUP(B125,removals!B:AR,43,FALSE)</f>
        <v>267.65000000000009</v>
      </c>
      <c r="BP125" s="253">
        <f t="shared" si="137"/>
        <v>52.087913319633834</v>
      </c>
      <c r="BQ125" s="21"/>
    </row>
    <row r="126" spans="1:69">
      <c r="A126" s="56" t="str">
        <f t="shared" si="124"/>
        <v>201849</v>
      </c>
      <c r="B126" s="20">
        <f>'[1]main port inventory'!A131</f>
        <v>43441</v>
      </c>
      <c r="C126" s="21">
        <f>'[1]main port inventory'!B131</f>
        <v>13860.02</v>
      </c>
      <c r="D126" s="21">
        <f>'[1]main port inventory'!C132</f>
        <v>1590.83</v>
      </c>
      <c r="E126" s="21">
        <f>'[1]main port inventory'!D131</f>
        <v>254.8</v>
      </c>
      <c r="F126" s="21">
        <f>'[1]main port inventory'!E131</f>
        <v>752.42</v>
      </c>
      <c r="G126" s="79">
        <f>'[1]main port inventory'!F131</f>
        <v>1610</v>
      </c>
      <c r="H126" s="79">
        <f>'[1]main port inventory'!G131</f>
        <v>1476</v>
      </c>
      <c r="I126" s="82">
        <f>'[1]main port inventory'!H131</f>
        <v>1865</v>
      </c>
      <c r="J126" s="82">
        <f>'[1]main port inventory'!I131</f>
        <v>1409</v>
      </c>
      <c r="K126" s="11">
        <f>'[1]main port inventory'!J131</f>
        <v>765</v>
      </c>
      <c r="L126" s="82">
        <f>'[1]main port inventory'!K131</f>
        <v>980</v>
      </c>
      <c r="M126" s="79">
        <f>'[1]main port inventory'!L131</f>
        <v>385</v>
      </c>
      <c r="N126" s="21">
        <f>'[1]main port inventory'!M131</f>
        <v>560</v>
      </c>
      <c r="O126" s="11">
        <f>'[1]main port inventory'!N131</f>
        <v>185.02</v>
      </c>
      <c r="P126" s="85">
        <f>'[1]main port inventory'!O131</f>
        <v>453</v>
      </c>
      <c r="Q126" s="79">
        <f>'[1]main port inventory'!P131</f>
        <v>196</v>
      </c>
      <c r="R126" s="11">
        <f>'[1]main port inventory'!Q131</f>
        <v>576</v>
      </c>
      <c r="S126" s="85">
        <f>'[1]main port inventory'!R131</f>
        <v>342</v>
      </c>
      <c r="T126" s="11">
        <f>'[1]main port inventory'!S131</f>
        <v>328.9</v>
      </c>
      <c r="U126" s="11">
        <f>'[1]main port inventory'!T131</f>
        <v>131</v>
      </c>
      <c r="V126" s="11">
        <f>'[1]main port inventory'!U131</f>
        <v>85</v>
      </c>
      <c r="W126" s="21">
        <f>'[1]main port inventory'!V131</f>
        <v>320</v>
      </c>
      <c r="X126" s="11">
        <f>'[1]main port inventory'!W131</f>
        <v>190</v>
      </c>
      <c r="Y126" s="11">
        <f>'[1]main port inventory'!X131</f>
        <v>6</v>
      </c>
      <c r="Z126" s="11">
        <f>'[1]main port inventory'!Y131</f>
        <v>360</v>
      </c>
      <c r="AA126" s="21">
        <f>'[1]main port inventory'!Z131</f>
        <v>34.9</v>
      </c>
      <c r="AB126" s="21">
        <f>'[1]main port inventory'!AA131</f>
        <v>208.8</v>
      </c>
      <c r="AC126" s="11">
        <f>'[1]main port inventory'!AB131</f>
        <v>56</v>
      </c>
      <c r="AD126" s="82">
        <f>'[1]main port inventory'!AC131</f>
        <v>0</v>
      </c>
      <c r="AE126" s="21">
        <f>'[1]main port inventory'!AD131</f>
        <v>7.6</v>
      </c>
      <c r="AF126" s="21">
        <f>'[1]main port inventory'!AE131</f>
        <v>0</v>
      </c>
      <c r="AG126" s="11">
        <f>'[1]main port inventory'!AF131</f>
        <v>9</v>
      </c>
      <c r="AH126" s="85">
        <f>'[1]main port inventory'!AG131</f>
        <v>128</v>
      </c>
      <c r="AI126" s="21">
        <f>'[1]main port inventory'!AH131</f>
        <v>0</v>
      </c>
      <c r="AJ126" s="21">
        <f>'[1]main port inventory'!AI131</f>
        <v>34.799999999999997</v>
      </c>
      <c r="AK126" s="21">
        <f>'[1]main port inventory'!AJ131</f>
        <v>0</v>
      </c>
      <c r="AL126" s="79">
        <f>'[1]main port inventory'!AK131</f>
        <v>0</v>
      </c>
      <c r="AM126" s="21">
        <f>'[1]main port inventory'!AL131</f>
        <v>0</v>
      </c>
      <c r="AN126" s="11">
        <f>'[1]main port inventory'!AM131</f>
        <v>25</v>
      </c>
      <c r="AO126" s="11">
        <f>'[1]main port inventory'!AN131</f>
        <v>230</v>
      </c>
      <c r="AP126" s="85">
        <f>'[1]main port inventory'!AO131</f>
        <v>23.5</v>
      </c>
      <c r="AQ126" s="11">
        <f>'[1]main port inventory'!AP131</f>
        <v>0</v>
      </c>
      <c r="AR126" s="82">
        <f>'[1]main port inventory'!AQ131</f>
        <v>220</v>
      </c>
      <c r="AS126" s="11">
        <f>'[1]main port inventory'!AR131</f>
        <v>108</v>
      </c>
      <c r="AT126" s="79">
        <f>'[1]main port inventory'!AS131</f>
        <v>5</v>
      </c>
      <c r="AU126" s="79">
        <f>'[1]main port inventory'!AT131</f>
        <v>1.5</v>
      </c>
      <c r="AV126" s="21">
        <f>'[1]main port inventory'!AU131</f>
        <v>0</v>
      </c>
      <c r="AW126" s="11">
        <f>'[1]main port inventory'!AV131</f>
        <v>41</v>
      </c>
      <c r="AX126" s="21">
        <f>'[1]main port inventory'!AW131</f>
        <v>0</v>
      </c>
      <c r="AY126" s="79">
        <f>'[1]main port inventory'!AX131</f>
        <v>504</v>
      </c>
      <c r="AZ126" s="76">
        <f t="shared" si="125"/>
        <v>13860.02</v>
      </c>
      <c r="BA126" s="76">
        <f t="shared" si="126"/>
        <v>946.5</v>
      </c>
      <c r="BB126" s="76">
        <f t="shared" si="127"/>
        <v>4474</v>
      </c>
      <c r="BC126" s="76">
        <f t="shared" si="128"/>
        <v>4177.5</v>
      </c>
      <c r="BD126" s="76">
        <f t="shared" si="129"/>
        <v>3095.92</v>
      </c>
      <c r="BE126" s="76">
        <f t="shared" si="130"/>
        <v>1166.0999999999999</v>
      </c>
      <c r="BF126" s="21">
        <f>'[1]IO InvShip'!$L125</f>
        <v>7727.82</v>
      </c>
      <c r="BG126" s="21">
        <f>'[1]IO InvShip'!$O125</f>
        <v>3158.2</v>
      </c>
      <c r="BH126" s="107">
        <f t="shared" si="131"/>
        <v>0.11477833365319819</v>
      </c>
      <c r="BI126" s="107">
        <f t="shared" si="132"/>
        <v>1.8383811855971349E-2</v>
      </c>
      <c r="BJ126" s="107">
        <f t="shared" si="133"/>
        <v>5.4287078950824019E-2</v>
      </c>
      <c r="BK126" s="107">
        <f t="shared" si="134"/>
        <v>0.81255077554000643</v>
      </c>
      <c r="BL126" s="21">
        <f t="shared" si="135"/>
        <v>11261.970000000001</v>
      </c>
      <c r="BM126" s="253">
        <f>VLOOKUP(B126,'removals&amp;BFF'!A:C,3,FALSE)</f>
        <v>82.993230668414157</v>
      </c>
      <c r="BN126" s="21">
        <f t="shared" si="136"/>
        <v>16700.181314034438</v>
      </c>
      <c r="BO126" s="21">
        <f>VLOOKUP(B126,removals!B:AR,43,FALSE)</f>
        <v>268.82</v>
      </c>
      <c r="BP126" s="253">
        <f t="shared" si="137"/>
        <v>51.558738189122835</v>
      </c>
      <c r="BQ126" s="21"/>
    </row>
    <row r="127" spans="1:69">
      <c r="A127" s="56" t="str">
        <f t="shared" si="124"/>
        <v>201848</v>
      </c>
      <c r="B127" s="20">
        <f>'[1]main port inventory'!A132</f>
        <v>43434</v>
      </c>
      <c r="C127" s="21">
        <f>'[1]main port inventory'!B132</f>
        <v>14034.92</v>
      </c>
      <c r="D127" s="21">
        <f>'[1]main port inventory'!C133</f>
        <v>1638.61</v>
      </c>
      <c r="E127" s="21">
        <f>'[1]main port inventory'!D132</f>
        <v>246.79</v>
      </c>
      <c r="F127" s="21">
        <f>'[1]main port inventory'!E132</f>
        <v>761.97</v>
      </c>
      <c r="G127" s="79">
        <f>'[1]main port inventory'!F132</f>
        <v>1690</v>
      </c>
      <c r="H127" s="79">
        <f>'[1]main port inventory'!G132</f>
        <v>1483</v>
      </c>
      <c r="I127" s="82">
        <f>'[1]main port inventory'!H132</f>
        <v>1925</v>
      </c>
      <c r="J127" s="82">
        <f>'[1]main port inventory'!I132</f>
        <v>1415</v>
      </c>
      <c r="K127" s="11">
        <f>'[1]main port inventory'!J132</f>
        <v>770</v>
      </c>
      <c r="L127" s="82">
        <f>'[1]main port inventory'!K132</f>
        <v>990</v>
      </c>
      <c r="M127" s="79">
        <f>'[1]main port inventory'!L132</f>
        <v>370</v>
      </c>
      <c r="N127" s="21">
        <f>'[1]main port inventory'!M132</f>
        <v>526</v>
      </c>
      <c r="O127" s="11">
        <f>'[1]main port inventory'!N132</f>
        <v>218.12</v>
      </c>
      <c r="P127" s="85">
        <f>'[1]main port inventory'!O132</f>
        <v>428</v>
      </c>
      <c r="Q127" s="79">
        <f>'[1]main port inventory'!P132</f>
        <v>202</v>
      </c>
      <c r="R127" s="11">
        <f>'[1]main port inventory'!Q132</f>
        <v>590</v>
      </c>
      <c r="S127" s="85">
        <f>'[1]main port inventory'!R132</f>
        <v>331</v>
      </c>
      <c r="T127" s="11">
        <f>'[1]main port inventory'!S132</f>
        <v>358.5</v>
      </c>
      <c r="U127" s="11">
        <f>'[1]main port inventory'!T132</f>
        <v>130</v>
      </c>
      <c r="V127" s="11">
        <f>'[1]main port inventory'!U132</f>
        <v>95</v>
      </c>
      <c r="W127" s="21">
        <f>'[1]main port inventory'!V132</f>
        <v>306.5</v>
      </c>
      <c r="X127" s="11">
        <f>'[1]main port inventory'!W132</f>
        <v>170</v>
      </c>
      <c r="Y127" s="11">
        <f>'[1]main port inventory'!X132</f>
        <v>10.7</v>
      </c>
      <c r="Z127" s="11">
        <f>'[1]main port inventory'!Y132</f>
        <v>395</v>
      </c>
      <c r="AA127" s="21">
        <f>'[1]main port inventory'!Z132</f>
        <v>43.7</v>
      </c>
      <c r="AB127" s="21">
        <f>'[1]main port inventory'!AA132</f>
        <v>184</v>
      </c>
      <c r="AC127" s="11">
        <f>'[1]main port inventory'!AB132</f>
        <v>57</v>
      </c>
      <c r="AD127" s="82">
        <f>'[1]main port inventory'!AC132</f>
        <v>0</v>
      </c>
      <c r="AE127" s="21">
        <f>'[1]main port inventory'!AD132</f>
        <v>0.3</v>
      </c>
      <c r="AF127" s="21">
        <f>'[1]main port inventory'!AE132</f>
        <v>0</v>
      </c>
      <c r="AG127" s="11">
        <f>'[1]main port inventory'!AF132</f>
        <v>8</v>
      </c>
      <c r="AH127" s="85">
        <f>'[1]main port inventory'!AG132</f>
        <v>125</v>
      </c>
      <c r="AI127" s="21">
        <f>'[1]main port inventory'!AH132</f>
        <v>0</v>
      </c>
      <c r="AJ127" s="21">
        <f>'[1]main port inventory'!AI132</f>
        <v>34.799999999999997</v>
      </c>
      <c r="AK127" s="21">
        <f>'[1]main port inventory'!AJ132</f>
        <v>0</v>
      </c>
      <c r="AL127" s="79">
        <f>'[1]main port inventory'!AK132</f>
        <v>0</v>
      </c>
      <c r="AM127" s="21">
        <f>'[1]main port inventory'!AL132</f>
        <v>0</v>
      </c>
      <c r="AN127" s="11">
        <f>'[1]main port inventory'!AM132</f>
        <v>25</v>
      </c>
      <c r="AO127" s="11">
        <f>'[1]main port inventory'!AN132</f>
        <v>245</v>
      </c>
      <c r="AP127" s="85">
        <f>'[1]main port inventory'!AO132</f>
        <v>38</v>
      </c>
      <c r="AQ127" s="11">
        <f>'[1]main port inventory'!AP132</f>
        <v>0</v>
      </c>
      <c r="AR127" s="82">
        <f>'[1]main port inventory'!AQ132</f>
        <v>205</v>
      </c>
      <c r="AS127" s="11">
        <f>'[1]main port inventory'!AR132</f>
        <v>112</v>
      </c>
      <c r="AT127" s="79">
        <f>'[1]main port inventory'!AS132</f>
        <v>4</v>
      </c>
      <c r="AU127" s="79">
        <f>'[1]main port inventory'!AT132</f>
        <v>1.5</v>
      </c>
      <c r="AV127" s="21">
        <f>'[1]main port inventory'!AU132</f>
        <v>0</v>
      </c>
      <c r="AW127" s="11">
        <f>'[1]main port inventory'!AV132</f>
        <v>41</v>
      </c>
      <c r="AX127" s="21">
        <f>'[1]main port inventory'!AW132</f>
        <v>0</v>
      </c>
      <c r="AY127" s="79">
        <f>'[1]main port inventory'!AX132</f>
        <v>506.8</v>
      </c>
      <c r="AZ127" s="76">
        <f t="shared" si="125"/>
        <v>14034.92</v>
      </c>
      <c r="BA127" s="76">
        <f t="shared" si="126"/>
        <v>922</v>
      </c>
      <c r="BB127" s="76">
        <f t="shared" si="127"/>
        <v>4535</v>
      </c>
      <c r="BC127" s="76">
        <f t="shared" si="128"/>
        <v>4257.3</v>
      </c>
      <c r="BD127" s="76">
        <f t="shared" si="129"/>
        <v>3225.3199999999997</v>
      </c>
      <c r="BE127" s="76">
        <f t="shared" si="130"/>
        <v>1095.3</v>
      </c>
      <c r="BF127" s="21">
        <f>'[1]IO InvShip'!$L126</f>
        <v>7824.84</v>
      </c>
      <c r="BG127" s="21">
        <f>'[1]IO InvShip'!$O126</f>
        <v>3233.54</v>
      </c>
      <c r="BH127" s="107">
        <f t="shared" si="131"/>
        <v>0.11675235769067439</v>
      </c>
      <c r="BI127" s="107">
        <f t="shared" si="132"/>
        <v>1.7583997628771664E-2</v>
      </c>
      <c r="BJ127" s="107">
        <f t="shared" si="133"/>
        <v>5.4291011277584768E-2</v>
      </c>
      <c r="BK127" s="107">
        <f t="shared" si="134"/>
        <v>0.81137263340296917</v>
      </c>
      <c r="BL127" s="21">
        <f t="shared" si="135"/>
        <v>11387.55</v>
      </c>
      <c r="BM127" s="253">
        <f>VLOOKUP(B127,'removals&amp;BFF'!A:C,3,FALSE)</f>
        <v>83.519770642201848</v>
      </c>
      <c r="BN127" s="21">
        <f t="shared" si="136"/>
        <v>16804.308599128588</v>
      </c>
      <c r="BO127" s="21">
        <f>VLOOKUP(B127,removals!B:AR,43,FALSE)</f>
        <v>276.23000000000008</v>
      </c>
      <c r="BP127" s="253">
        <f t="shared" si="137"/>
        <v>50.808818738008171</v>
      </c>
      <c r="BQ127" s="21"/>
    </row>
    <row r="128" spans="1:69">
      <c r="A128" s="56" t="str">
        <f t="shared" si="124"/>
        <v>201847</v>
      </c>
      <c r="B128" s="20">
        <f>'[1]main port inventory'!A133</f>
        <v>43427</v>
      </c>
      <c r="C128" s="21">
        <f>'[1]main port inventory'!B133</f>
        <v>14314.08</v>
      </c>
      <c r="D128" s="21">
        <f>'[1]main port inventory'!C134</f>
        <v>1592.46</v>
      </c>
      <c r="E128" s="21">
        <f>'[1]main port inventory'!D133</f>
        <v>246.58</v>
      </c>
      <c r="F128" s="21">
        <f>'[1]main port inventory'!E133</f>
        <v>802.89</v>
      </c>
      <c r="G128" s="79">
        <f>'[1]main port inventory'!F133</f>
        <v>1730</v>
      </c>
      <c r="H128" s="79">
        <f>'[1]main port inventory'!G133</f>
        <v>1544</v>
      </c>
      <c r="I128" s="82">
        <f>'[1]main port inventory'!H133</f>
        <v>1921</v>
      </c>
      <c r="J128" s="82">
        <f>'[1]main port inventory'!I133</f>
        <v>1457</v>
      </c>
      <c r="K128" s="11">
        <f>'[1]main port inventory'!J133</f>
        <v>805</v>
      </c>
      <c r="L128" s="82">
        <f>'[1]main port inventory'!K133</f>
        <v>1000</v>
      </c>
      <c r="M128" s="79">
        <f>'[1]main port inventory'!L133</f>
        <v>404</v>
      </c>
      <c r="N128" s="21">
        <f>'[1]main port inventory'!M133</f>
        <v>530</v>
      </c>
      <c r="O128" s="11">
        <f>'[1]main port inventory'!N133</f>
        <v>217.88</v>
      </c>
      <c r="P128" s="85">
        <f>'[1]main port inventory'!O133</f>
        <v>446</v>
      </c>
      <c r="Q128" s="79">
        <f>'[1]main port inventory'!P133</f>
        <v>163</v>
      </c>
      <c r="R128" s="11">
        <f>'[1]main port inventory'!Q133</f>
        <v>583</v>
      </c>
      <c r="S128" s="85">
        <f>'[1]main port inventory'!R133</f>
        <v>333</v>
      </c>
      <c r="T128" s="11">
        <f>'[1]main port inventory'!S133</f>
        <v>346.1</v>
      </c>
      <c r="U128" s="11">
        <f>'[1]main port inventory'!T133</f>
        <v>127</v>
      </c>
      <c r="V128" s="11">
        <f>'[1]main port inventory'!U133</f>
        <v>96</v>
      </c>
      <c r="W128" s="21">
        <f>'[1]main port inventory'!V133</f>
        <v>367.1</v>
      </c>
      <c r="X128" s="11">
        <f>'[1]main port inventory'!W133</f>
        <v>160</v>
      </c>
      <c r="Y128" s="11">
        <f>'[1]main port inventory'!X133</f>
        <v>6.6</v>
      </c>
      <c r="Z128" s="11">
        <f>'[1]main port inventory'!Y133</f>
        <v>407</v>
      </c>
      <c r="AA128" s="21">
        <f>'[1]main port inventory'!Z133</f>
        <v>53.3</v>
      </c>
      <c r="AB128" s="21">
        <f>'[1]main port inventory'!AA133</f>
        <v>184.9</v>
      </c>
      <c r="AC128" s="11">
        <f>'[1]main port inventory'!AB133</f>
        <v>64</v>
      </c>
      <c r="AD128" s="82">
        <f>'[1]main port inventory'!AC133</f>
        <v>0</v>
      </c>
      <c r="AE128" s="21">
        <f>'[1]main port inventory'!AD133</f>
        <v>2.4</v>
      </c>
      <c r="AF128" s="21">
        <f>'[1]main port inventory'!AE133</f>
        <v>0</v>
      </c>
      <c r="AG128" s="11">
        <f>'[1]main port inventory'!AF133</f>
        <v>9</v>
      </c>
      <c r="AH128" s="85">
        <f>'[1]main port inventory'!AG133</f>
        <v>130</v>
      </c>
      <c r="AI128" s="21">
        <f>'[1]main port inventory'!AH133</f>
        <v>0</v>
      </c>
      <c r="AJ128" s="21">
        <f>'[1]main port inventory'!AI133</f>
        <v>29.3</v>
      </c>
      <c r="AK128" s="21">
        <f>'[1]main port inventory'!AJ133</f>
        <v>0</v>
      </c>
      <c r="AL128" s="79">
        <f>'[1]main port inventory'!AK133</f>
        <v>0</v>
      </c>
      <c r="AM128" s="21">
        <f>'[1]main port inventory'!AL133</f>
        <v>0</v>
      </c>
      <c r="AN128" s="11">
        <f>'[1]main port inventory'!AM133</f>
        <v>25</v>
      </c>
      <c r="AO128" s="11">
        <f>'[1]main port inventory'!AN133</f>
        <v>272</v>
      </c>
      <c r="AP128" s="85">
        <f>'[1]main port inventory'!AO133</f>
        <v>35</v>
      </c>
      <c r="AQ128" s="11">
        <f>'[1]main port inventory'!AP133</f>
        <v>0</v>
      </c>
      <c r="AR128" s="82">
        <f>'[1]main port inventory'!AQ133</f>
        <v>210</v>
      </c>
      <c r="AS128" s="11">
        <f>'[1]main port inventory'!AR133</f>
        <v>97</v>
      </c>
      <c r="AT128" s="79">
        <f>'[1]main port inventory'!AS133</f>
        <v>5</v>
      </c>
      <c r="AU128" s="79">
        <f>'[1]main port inventory'!AT133</f>
        <v>1.5</v>
      </c>
      <c r="AV128" s="21">
        <f>'[1]main port inventory'!AU133</f>
        <v>0</v>
      </c>
      <c r="AW128" s="11">
        <f>'[1]main port inventory'!AV133</f>
        <v>41</v>
      </c>
      <c r="AX128" s="21">
        <f>'[1]main port inventory'!AW133</f>
        <v>0</v>
      </c>
      <c r="AY128" s="79">
        <f>'[1]main port inventory'!AX133</f>
        <v>511</v>
      </c>
      <c r="AZ128" s="76">
        <f t="shared" si="125"/>
        <v>14314.08</v>
      </c>
      <c r="BA128" s="76">
        <f t="shared" si="126"/>
        <v>944</v>
      </c>
      <c r="BB128" s="76">
        <f t="shared" si="127"/>
        <v>4588</v>
      </c>
      <c r="BC128" s="76">
        <f t="shared" si="128"/>
        <v>4358.5</v>
      </c>
      <c r="BD128" s="76">
        <f t="shared" si="129"/>
        <v>3256.58</v>
      </c>
      <c r="BE128" s="76">
        <f t="shared" si="130"/>
        <v>1167</v>
      </c>
      <c r="BF128" s="21">
        <f>'[1]IO InvShip'!$L127</f>
        <v>7989.84</v>
      </c>
      <c r="BG128" s="21">
        <f>'[1]IO InvShip'!$O127</f>
        <v>3287.43</v>
      </c>
      <c r="BH128" s="107">
        <f t="shared" si="131"/>
        <v>0.1112512994198719</v>
      </c>
      <c r="BI128" s="107">
        <f t="shared" si="132"/>
        <v>1.7226395269552778E-2</v>
      </c>
      <c r="BJ128" s="107">
        <f t="shared" si="133"/>
        <v>5.6090925857617116E-2</v>
      </c>
      <c r="BK128" s="107">
        <f t="shared" si="134"/>
        <v>0.81543137945295818</v>
      </c>
      <c r="BL128" s="21">
        <f t="shared" si="135"/>
        <v>11672.15</v>
      </c>
      <c r="BM128" s="253">
        <f>VLOOKUP(B128,'removals&amp;BFF'!A:C,3,FALSE)</f>
        <v>83.435524246395815</v>
      </c>
      <c r="BN128" s="21">
        <f t="shared" si="136"/>
        <v>17155.857926569366</v>
      </c>
      <c r="BO128" s="21">
        <f>VLOOKUP(B128,removals!B:AR,43,FALSE)</f>
        <v>278.56000000000006</v>
      </c>
      <c r="BP128" s="253">
        <f t="shared" si="137"/>
        <v>51.385985066053983</v>
      </c>
      <c r="BQ128" s="21"/>
    </row>
    <row r="129" spans="1:69">
      <c r="A129" s="56" t="str">
        <f t="shared" si="124"/>
        <v>201846</v>
      </c>
      <c r="B129" s="20">
        <f>'[1]main port inventory'!A134</f>
        <v>43420</v>
      </c>
      <c r="C129" s="21">
        <f>'[1]main port inventory'!B134</f>
        <v>14273.01</v>
      </c>
      <c r="D129" s="21">
        <f>'[1]main port inventory'!C135</f>
        <v>1618.15</v>
      </c>
      <c r="E129" s="21">
        <f>'[1]main port inventory'!D134</f>
        <v>240.7</v>
      </c>
      <c r="F129" s="21">
        <f>'[1]main port inventory'!E134</f>
        <v>784.24</v>
      </c>
      <c r="G129" s="79">
        <f>'[1]main port inventory'!F134</f>
        <v>1750</v>
      </c>
      <c r="H129" s="79">
        <f>'[1]main port inventory'!G134</f>
        <v>1549</v>
      </c>
      <c r="I129" s="82">
        <f>'[1]main port inventory'!H134</f>
        <v>1939</v>
      </c>
      <c r="J129" s="82">
        <f>'[1]main port inventory'!I134</f>
        <v>1432</v>
      </c>
      <c r="K129" s="11">
        <f>'[1]main port inventory'!J134</f>
        <v>830</v>
      </c>
      <c r="L129" s="82">
        <f>'[1]main port inventory'!K134</f>
        <v>990</v>
      </c>
      <c r="M129" s="79">
        <f>'[1]main port inventory'!L134</f>
        <v>347</v>
      </c>
      <c r="N129" s="21">
        <f>'[1]main port inventory'!M134</f>
        <v>557</v>
      </c>
      <c r="O129" s="11">
        <f>'[1]main port inventory'!N134</f>
        <v>217.38</v>
      </c>
      <c r="P129" s="85">
        <f>'[1]main port inventory'!O134</f>
        <v>450</v>
      </c>
      <c r="Q129" s="79">
        <f>'[1]main port inventory'!P134</f>
        <v>164</v>
      </c>
      <c r="R129" s="11">
        <f>'[1]main port inventory'!Q134</f>
        <v>580</v>
      </c>
      <c r="S129" s="85">
        <f>'[1]main port inventory'!R134</f>
        <v>315</v>
      </c>
      <c r="T129" s="11">
        <f>'[1]main port inventory'!S134</f>
        <v>333.8</v>
      </c>
      <c r="U129" s="11">
        <f>'[1]main port inventory'!T134</f>
        <v>112.53</v>
      </c>
      <c r="V129" s="11">
        <f>'[1]main port inventory'!U134</f>
        <v>103</v>
      </c>
      <c r="W129" s="21">
        <f>'[1]main port inventory'!V134</f>
        <v>354.1</v>
      </c>
      <c r="X129" s="11">
        <f>'[1]main port inventory'!W134</f>
        <v>166</v>
      </c>
      <c r="Y129" s="11">
        <f>'[1]main port inventory'!X134</f>
        <v>13</v>
      </c>
      <c r="Z129" s="11">
        <f>'[1]main port inventory'!Y134</f>
        <v>400</v>
      </c>
      <c r="AA129" s="21">
        <f>'[1]main port inventory'!Z134</f>
        <v>48.9</v>
      </c>
      <c r="AB129" s="21">
        <f>'[1]main port inventory'!AA134</f>
        <v>208</v>
      </c>
      <c r="AC129" s="11">
        <f>'[1]main port inventory'!AB134</f>
        <v>65</v>
      </c>
      <c r="AD129" s="82">
        <f>'[1]main port inventory'!AC134</f>
        <v>0</v>
      </c>
      <c r="AE129" s="21">
        <f>'[1]main port inventory'!AD134</f>
        <v>2</v>
      </c>
      <c r="AF129" s="21">
        <f>'[1]main port inventory'!AE134</f>
        <v>0</v>
      </c>
      <c r="AG129" s="11">
        <f>'[1]main port inventory'!AF134</f>
        <v>10</v>
      </c>
      <c r="AH129" s="85">
        <f>'[1]main port inventory'!AG134</f>
        <v>122</v>
      </c>
      <c r="AI129" s="21">
        <f>'[1]main port inventory'!AH134</f>
        <v>0</v>
      </c>
      <c r="AJ129" s="21">
        <f>'[1]main port inventory'!AI134</f>
        <v>29.3</v>
      </c>
      <c r="AK129" s="21">
        <f>'[1]main port inventory'!AJ134</f>
        <v>0</v>
      </c>
      <c r="AL129" s="79">
        <f>'[1]main port inventory'!AK134</f>
        <v>0</v>
      </c>
      <c r="AM129" s="21">
        <f>'[1]main port inventory'!AL134</f>
        <v>0</v>
      </c>
      <c r="AN129" s="11">
        <f>'[1]main port inventory'!AM134</f>
        <v>25</v>
      </c>
      <c r="AO129" s="11">
        <f>'[1]main port inventory'!AN134</f>
        <v>276</v>
      </c>
      <c r="AP129" s="85">
        <f>'[1]main port inventory'!AO134</f>
        <v>25</v>
      </c>
      <c r="AQ129" s="11">
        <f>'[1]main port inventory'!AP134</f>
        <v>0</v>
      </c>
      <c r="AR129" s="82">
        <f>'[1]main port inventory'!AQ134</f>
        <v>230</v>
      </c>
      <c r="AS129" s="11">
        <f>'[1]main port inventory'!AR134</f>
        <v>96.5</v>
      </c>
      <c r="AT129" s="79">
        <f>'[1]main port inventory'!AS134</f>
        <v>4</v>
      </c>
      <c r="AU129" s="79">
        <f>'[1]main port inventory'!AT134</f>
        <v>1.5</v>
      </c>
      <c r="AV129" s="21">
        <f>'[1]main port inventory'!AU134</f>
        <v>0</v>
      </c>
      <c r="AW129" s="11">
        <f>'[1]main port inventory'!AV134</f>
        <v>41</v>
      </c>
      <c r="AX129" s="21">
        <f>'[1]main port inventory'!AW134</f>
        <v>0</v>
      </c>
      <c r="AY129" s="79">
        <f>'[1]main port inventory'!AX134</f>
        <v>486</v>
      </c>
      <c r="AZ129" s="76">
        <f t="shared" si="125"/>
        <v>14273.01</v>
      </c>
      <c r="BA129" s="76">
        <f t="shared" si="126"/>
        <v>912</v>
      </c>
      <c r="BB129" s="76">
        <f t="shared" si="127"/>
        <v>4591</v>
      </c>
      <c r="BC129" s="76">
        <f t="shared" si="128"/>
        <v>4301.5</v>
      </c>
      <c r="BD129" s="76">
        <f t="shared" si="129"/>
        <v>3269.21</v>
      </c>
      <c r="BE129" s="76">
        <f t="shared" si="130"/>
        <v>1199.3</v>
      </c>
      <c r="BF129" s="21">
        <f>'[1]IO InvShip'!$L128</f>
        <v>8044.08</v>
      </c>
      <c r="BG129" s="21">
        <f>'[1]IO InvShip'!$O128</f>
        <v>3220.71</v>
      </c>
      <c r="BH129" s="107">
        <f t="shared" si="131"/>
        <v>0.11337132111586834</v>
      </c>
      <c r="BI129" s="107">
        <f t="shared" si="132"/>
        <v>1.6863997152667867E-2</v>
      </c>
      <c r="BJ129" s="107">
        <f t="shared" si="133"/>
        <v>5.494566317826443E-2</v>
      </c>
      <c r="BK129" s="107">
        <f t="shared" si="134"/>
        <v>0.81481901855319938</v>
      </c>
      <c r="BL129" s="21">
        <f t="shared" si="135"/>
        <v>11629.92</v>
      </c>
      <c r="BM129" s="253">
        <f>VLOOKUP(B129,'removals&amp;BFF'!A:C,3,FALSE)</f>
        <v>84.772935779816521</v>
      </c>
      <c r="BN129" s="21">
        <f t="shared" si="136"/>
        <v>16836.753226373745</v>
      </c>
      <c r="BO129" s="21">
        <f>VLOOKUP(B129,removals!B:AR,43,FALSE)</f>
        <v>287.28999999999996</v>
      </c>
      <c r="BP129" s="253">
        <f t="shared" si="137"/>
        <v>49.681541299731983</v>
      </c>
      <c r="BQ129" s="21"/>
    </row>
    <row r="130" spans="1:69">
      <c r="A130" s="56" t="str">
        <f t="shared" si="124"/>
        <v>201845</v>
      </c>
      <c r="B130" s="20">
        <f>'[1]main port inventory'!A135</f>
        <v>43413</v>
      </c>
      <c r="C130" s="21">
        <f>'[1]main port inventory'!B135</f>
        <v>14281.87</v>
      </c>
      <c r="D130" s="21">
        <f>'[1]main port inventory'!C136</f>
        <v>1598.19</v>
      </c>
      <c r="E130" s="21">
        <f>'[1]main port inventory'!D135</f>
        <v>234.18</v>
      </c>
      <c r="F130" s="21">
        <f>'[1]main port inventory'!E135</f>
        <v>868.27</v>
      </c>
      <c r="G130" s="79">
        <f>'[1]main port inventory'!F135</f>
        <v>1770</v>
      </c>
      <c r="H130" s="79">
        <f>'[1]main port inventory'!G135</f>
        <v>1553</v>
      </c>
      <c r="I130" s="82">
        <f>'[1]main port inventory'!H135</f>
        <v>1860</v>
      </c>
      <c r="J130" s="82">
        <f>'[1]main port inventory'!I135</f>
        <v>1428</v>
      </c>
      <c r="K130" s="11">
        <f>'[1]main port inventory'!J135</f>
        <v>835</v>
      </c>
      <c r="L130" s="82">
        <f>'[1]main port inventory'!K135</f>
        <v>980</v>
      </c>
      <c r="M130" s="79">
        <f>'[1]main port inventory'!L135</f>
        <v>374</v>
      </c>
      <c r="N130" s="21">
        <f>'[1]main port inventory'!M135</f>
        <v>560</v>
      </c>
      <c r="O130" s="11">
        <f>'[1]main port inventory'!N135</f>
        <v>199.27</v>
      </c>
      <c r="P130" s="85">
        <f>'[1]main port inventory'!O135</f>
        <v>474</v>
      </c>
      <c r="Q130" s="79">
        <f>'[1]main port inventory'!P135</f>
        <v>168</v>
      </c>
      <c r="R130" s="11">
        <f>'[1]main port inventory'!Q135</f>
        <v>569</v>
      </c>
      <c r="S130" s="85">
        <f>'[1]main port inventory'!R135</f>
        <v>360</v>
      </c>
      <c r="T130" s="11">
        <f>'[1]main port inventory'!S135</f>
        <v>314</v>
      </c>
      <c r="U130" s="11">
        <f>'[1]main port inventory'!T135</f>
        <v>98</v>
      </c>
      <c r="V130" s="11">
        <f>'[1]main port inventory'!U135</f>
        <v>108</v>
      </c>
      <c r="W130" s="21">
        <f>'[1]main port inventory'!V135</f>
        <v>305</v>
      </c>
      <c r="X130" s="11">
        <f>'[1]main port inventory'!W135</f>
        <v>185</v>
      </c>
      <c r="Y130" s="11">
        <f>'[1]main port inventory'!X135</f>
        <v>13.9</v>
      </c>
      <c r="Z130" s="11">
        <f>'[1]main port inventory'!Y135</f>
        <v>410</v>
      </c>
      <c r="AA130" s="21">
        <f>'[1]main port inventory'!Z135</f>
        <v>65</v>
      </c>
      <c r="AB130" s="21">
        <f>'[1]main port inventory'!AA135</f>
        <v>214</v>
      </c>
      <c r="AC130" s="11">
        <f>'[1]main port inventory'!AB135</f>
        <v>64</v>
      </c>
      <c r="AD130" s="82">
        <f>'[1]main port inventory'!AC135</f>
        <v>0</v>
      </c>
      <c r="AE130" s="21">
        <f>'[1]main port inventory'!AD135</f>
        <v>3.2</v>
      </c>
      <c r="AF130" s="21">
        <f>'[1]main port inventory'!AE135</f>
        <v>0</v>
      </c>
      <c r="AG130" s="11">
        <f>'[1]main port inventory'!AF135</f>
        <v>15</v>
      </c>
      <c r="AH130" s="85">
        <f>'[1]main port inventory'!AG135</f>
        <v>113</v>
      </c>
      <c r="AI130" s="21">
        <f>'[1]main port inventory'!AH135</f>
        <v>0</v>
      </c>
      <c r="AJ130" s="21">
        <f>'[1]main port inventory'!AI135</f>
        <v>29.3</v>
      </c>
      <c r="AK130" s="21">
        <f>'[1]main port inventory'!AJ135</f>
        <v>0</v>
      </c>
      <c r="AL130" s="79">
        <f>'[1]main port inventory'!AK135</f>
        <v>0</v>
      </c>
      <c r="AM130" s="21">
        <f>'[1]main port inventory'!AL135</f>
        <v>0</v>
      </c>
      <c r="AN130" s="11">
        <f>'[1]main port inventory'!AM135</f>
        <v>28</v>
      </c>
      <c r="AO130" s="11">
        <f>'[1]main port inventory'!AN135</f>
        <v>280</v>
      </c>
      <c r="AP130" s="85">
        <f>'[1]main port inventory'!AO135</f>
        <v>28</v>
      </c>
      <c r="AQ130" s="11">
        <f>'[1]main port inventory'!AP135</f>
        <v>0</v>
      </c>
      <c r="AR130" s="82">
        <f>'[1]main port inventory'!AQ135</f>
        <v>225</v>
      </c>
      <c r="AS130" s="11">
        <f>'[1]main port inventory'!AR135</f>
        <v>87</v>
      </c>
      <c r="AT130" s="79">
        <f>'[1]main port inventory'!AS135</f>
        <v>3.6</v>
      </c>
      <c r="AU130" s="79">
        <f>'[1]main port inventory'!AT135</f>
        <v>1.5</v>
      </c>
      <c r="AV130" s="21">
        <f>'[1]main port inventory'!AU135</f>
        <v>0</v>
      </c>
      <c r="AW130" s="11">
        <f>'[1]main port inventory'!AV135</f>
        <v>41</v>
      </c>
      <c r="AX130" s="21">
        <f>'[1]main port inventory'!AW135</f>
        <v>0</v>
      </c>
      <c r="AY130" s="79">
        <f>'[1]main port inventory'!AX135</f>
        <v>520.1</v>
      </c>
      <c r="AZ130" s="76">
        <f t="shared" si="125"/>
        <v>14281.87</v>
      </c>
      <c r="BA130" s="76">
        <f t="shared" si="126"/>
        <v>975</v>
      </c>
      <c r="BB130" s="76">
        <f t="shared" si="127"/>
        <v>4493</v>
      </c>
      <c r="BC130" s="76">
        <f t="shared" si="128"/>
        <v>4390.2</v>
      </c>
      <c r="BD130" s="76">
        <f t="shared" si="129"/>
        <v>3247.17</v>
      </c>
      <c r="BE130" s="76">
        <f t="shared" si="130"/>
        <v>1176.5</v>
      </c>
      <c r="BF130" s="21">
        <f>'[1]IO InvShip'!$L129</f>
        <v>8046.49</v>
      </c>
      <c r="BG130" s="21">
        <f>'[1]IO InvShip'!$O129</f>
        <v>3241.31</v>
      </c>
      <c r="BH130" s="107">
        <f t="shared" si="131"/>
        <v>0.11190341320849441</v>
      </c>
      <c r="BI130" s="107">
        <f t="shared" si="132"/>
        <v>1.6397012436046538E-2</v>
      </c>
      <c r="BJ130" s="107">
        <f t="shared" si="133"/>
        <v>6.0795260004467194E-2</v>
      </c>
      <c r="BK130" s="107">
        <f t="shared" si="134"/>
        <v>0.81090431435099186</v>
      </c>
      <c r="BL130" s="21">
        <f t="shared" si="135"/>
        <v>11581.23</v>
      </c>
      <c r="BM130" s="253">
        <f>VLOOKUP(B130,'removals&amp;BFF'!A:C,3,FALSE)</f>
        <v>85.036205766710367</v>
      </c>
      <c r="BN130" s="21">
        <f t="shared" si="136"/>
        <v>16795.046146791996</v>
      </c>
      <c r="BO130" s="21">
        <f>VLOOKUP(B130,removals!B:AR,43,FALSE)</f>
        <v>296.26000000000005</v>
      </c>
      <c r="BP130" s="253">
        <f t="shared" si="137"/>
        <v>48.207216634037664</v>
      </c>
      <c r="BQ130" s="21"/>
    </row>
    <row r="131" spans="1:69">
      <c r="A131" s="56" t="str">
        <f t="shared" si="124"/>
        <v>201844</v>
      </c>
      <c r="B131" s="20">
        <f>'[1]main port inventory'!A136</f>
        <v>43406</v>
      </c>
      <c r="C131" s="21">
        <f>'[1]main port inventory'!B136</f>
        <v>14357.4</v>
      </c>
      <c r="D131" s="21">
        <f>'[1]main port inventory'!C137</f>
        <v>1642.51</v>
      </c>
      <c r="E131" s="21">
        <f>'[1]main port inventory'!D136</f>
        <v>239.27</v>
      </c>
      <c r="F131" s="21">
        <f>'[1]main port inventory'!E136</f>
        <v>773.59</v>
      </c>
      <c r="G131" s="79">
        <f>'[1]main port inventory'!F136</f>
        <v>1760</v>
      </c>
      <c r="H131" s="79">
        <f>'[1]main port inventory'!G136</f>
        <v>1598</v>
      </c>
      <c r="I131" s="82">
        <f>'[1]main port inventory'!H136</f>
        <v>1879</v>
      </c>
      <c r="J131" s="82">
        <f>'[1]main port inventory'!I136</f>
        <v>1493</v>
      </c>
      <c r="K131" s="11">
        <f>'[1]main port inventory'!J136</f>
        <v>820</v>
      </c>
      <c r="L131" s="82">
        <f>'[1]main port inventory'!K136</f>
        <v>940</v>
      </c>
      <c r="M131" s="79">
        <f>'[1]main port inventory'!L136</f>
        <v>395</v>
      </c>
      <c r="N131" s="21">
        <f>'[1]main port inventory'!M136</f>
        <v>554</v>
      </c>
      <c r="O131" s="11">
        <f>'[1]main port inventory'!N136</f>
        <v>188.2</v>
      </c>
      <c r="P131" s="85">
        <f>'[1]main port inventory'!O136</f>
        <v>485</v>
      </c>
      <c r="Q131" s="79">
        <f>'[1]main port inventory'!P136</f>
        <v>164</v>
      </c>
      <c r="R131" s="11">
        <f>'[1]main port inventory'!Q136</f>
        <v>575</v>
      </c>
      <c r="S131" s="85">
        <f>'[1]main port inventory'!R136</f>
        <v>386</v>
      </c>
      <c r="T131" s="11">
        <f>'[1]main port inventory'!S136</f>
        <v>310</v>
      </c>
      <c r="U131" s="11">
        <f>'[1]main port inventory'!T136</f>
        <v>95.5</v>
      </c>
      <c r="V131" s="11">
        <f>'[1]main port inventory'!U136</f>
        <v>105</v>
      </c>
      <c r="W131" s="21">
        <f>'[1]main port inventory'!V136</f>
        <v>311.60000000000002</v>
      </c>
      <c r="X131" s="11">
        <f>'[1]main port inventory'!W136</f>
        <v>177</v>
      </c>
      <c r="Y131" s="11">
        <f>'[1]main port inventory'!X136</f>
        <v>14.3</v>
      </c>
      <c r="Z131" s="11">
        <f>'[1]main port inventory'!Y136</f>
        <v>418</v>
      </c>
      <c r="AA131" s="21">
        <f>'[1]main port inventory'!Z136</f>
        <v>52</v>
      </c>
      <c r="AB131" s="21">
        <f>'[1]main port inventory'!AA136</f>
        <v>204</v>
      </c>
      <c r="AC131" s="11">
        <f>'[1]main port inventory'!AB136</f>
        <v>66</v>
      </c>
      <c r="AD131" s="82">
        <f>'[1]main port inventory'!AC136</f>
        <v>0</v>
      </c>
      <c r="AE131" s="21">
        <f>'[1]main port inventory'!AD136</f>
        <v>3</v>
      </c>
      <c r="AF131" s="21">
        <f>'[1]main port inventory'!AE136</f>
        <v>0</v>
      </c>
      <c r="AG131" s="11">
        <f>'[1]main port inventory'!AF136</f>
        <v>20</v>
      </c>
      <c r="AH131" s="85">
        <f>'[1]main port inventory'!AG136</f>
        <v>103</v>
      </c>
      <c r="AI131" s="21">
        <f>'[1]main port inventory'!AH136</f>
        <v>0</v>
      </c>
      <c r="AJ131" s="21">
        <f>'[1]main port inventory'!AI136</f>
        <v>29.3</v>
      </c>
      <c r="AK131" s="21">
        <f>'[1]main port inventory'!AJ136</f>
        <v>0</v>
      </c>
      <c r="AL131" s="79">
        <f>'[1]main port inventory'!AK136</f>
        <v>0</v>
      </c>
      <c r="AM131" s="21">
        <f>'[1]main port inventory'!AL136</f>
        <v>0</v>
      </c>
      <c r="AN131" s="11">
        <f>'[1]main port inventory'!AM136</f>
        <v>28</v>
      </c>
      <c r="AO131" s="11">
        <f>'[1]main port inventory'!AN136</f>
        <v>287</v>
      </c>
      <c r="AP131" s="85">
        <f>'[1]main port inventory'!AO136</f>
        <v>26</v>
      </c>
      <c r="AQ131" s="11">
        <f>'[1]main port inventory'!AP136</f>
        <v>0</v>
      </c>
      <c r="AR131" s="82">
        <f>'[1]main port inventory'!AQ136</f>
        <v>230</v>
      </c>
      <c r="AS131" s="11">
        <f>'[1]main port inventory'!AR136</f>
        <v>91</v>
      </c>
      <c r="AT131" s="79">
        <f>'[1]main port inventory'!AS136</f>
        <v>4</v>
      </c>
      <c r="AU131" s="79">
        <f>'[1]main port inventory'!AT136</f>
        <v>1.5</v>
      </c>
      <c r="AV131" s="21">
        <f>'[1]main port inventory'!AU136</f>
        <v>0</v>
      </c>
      <c r="AW131" s="11">
        <f>'[1]main port inventory'!AV136</f>
        <v>41</v>
      </c>
      <c r="AX131" s="21">
        <f>'[1]main port inventory'!AW136</f>
        <v>0</v>
      </c>
      <c r="AY131" s="79">
        <f>'[1]main port inventory'!AX136</f>
        <v>503</v>
      </c>
      <c r="AZ131" s="76">
        <f t="shared" si="125"/>
        <v>14357.4</v>
      </c>
      <c r="BA131" s="76">
        <f t="shared" si="126"/>
        <v>1000</v>
      </c>
      <c r="BB131" s="76">
        <f t="shared" si="127"/>
        <v>4542</v>
      </c>
      <c r="BC131" s="76">
        <f t="shared" si="128"/>
        <v>4425.5</v>
      </c>
      <c r="BD131" s="76">
        <f t="shared" si="129"/>
        <v>3236</v>
      </c>
      <c r="BE131" s="76">
        <f t="shared" si="130"/>
        <v>1153.8999999999999</v>
      </c>
      <c r="BF131" s="21">
        <f>'[1]IO InvShip'!$L130</f>
        <v>8114.6</v>
      </c>
      <c r="BG131" s="21">
        <f>'[1]IO InvShip'!$O130</f>
        <v>3200.16</v>
      </c>
      <c r="BH131" s="107">
        <f t="shared" si="131"/>
        <v>0.11440163260757519</v>
      </c>
      <c r="BI131" s="107">
        <f t="shared" si="132"/>
        <v>1.6665273656790228E-2</v>
      </c>
      <c r="BJ131" s="107">
        <f t="shared" si="133"/>
        <v>5.3880925515761909E-2</v>
      </c>
      <c r="BK131" s="107">
        <f t="shared" si="134"/>
        <v>0.8150521682198727</v>
      </c>
      <c r="BL131" s="21">
        <f t="shared" si="135"/>
        <v>11702.029999999999</v>
      </c>
      <c r="BM131" s="253">
        <f>VLOOKUP(B131,'removals&amp;BFF'!A:C,3,FALSE)</f>
        <v>86.047162516382699</v>
      </c>
      <c r="BN131" s="21">
        <f t="shared" si="136"/>
        <v>16685.500811565358</v>
      </c>
      <c r="BO131" s="21">
        <f>VLOOKUP(B131,removals!B:AR,43,FALSE)</f>
        <v>307.89</v>
      </c>
      <c r="BP131" s="253">
        <f t="shared" si="137"/>
        <v>46.631589203936471</v>
      </c>
      <c r="BQ131" s="21"/>
    </row>
    <row r="132" spans="1:69">
      <c r="A132" s="56" t="str">
        <f t="shared" si="124"/>
        <v>201843</v>
      </c>
      <c r="B132" s="20">
        <f>'[1]main port inventory'!A137</f>
        <v>43399</v>
      </c>
      <c r="C132" s="21">
        <f>'[1]main port inventory'!B137</f>
        <v>14518.64</v>
      </c>
      <c r="D132" s="21">
        <f>'[1]main port inventory'!C138</f>
        <v>1683.17</v>
      </c>
      <c r="E132" s="21">
        <f>'[1]main port inventory'!D137</f>
        <v>238.45</v>
      </c>
      <c r="F132" s="21">
        <f>'[1]main port inventory'!E137</f>
        <v>793.61</v>
      </c>
      <c r="G132" s="79">
        <f>'[1]main port inventory'!F137</f>
        <v>1810</v>
      </c>
      <c r="H132" s="79">
        <f>'[1]main port inventory'!G137</f>
        <v>1605</v>
      </c>
      <c r="I132" s="82">
        <f>'[1]main port inventory'!H137</f>
        <v>1863</v>
      </c>
      <c r="J132" s="82">
        <f>'[1]main port inventory'!I137</f>
        <v>1509</v>
      </c>
      <c r="K132" s="11">
        <f>'[1]main port inventory'!J137</f>
        <v>830</v>
      </c>
      <c r="L132" s="82">
        <f>'[1]main port inventory'!K137</f>
        <v>930</v>
      </c>
      <c r="M132" s="79">
        <f>'[1]main port inventory'!L137</f>
        <v>453</v>
      </c>
      <c r="N132" s="21">
        <f>'[1]main port inventory'!M137</f>
        <v>545</v>
      </c>
      <c r="O132" s="11">
        <f>'[1]main port inventory'!N137</f>
        <v>198.64</v>
      </c>
      <c r="P132" s="85">
        <f>'[1]main port inventory'!O137</f>
        <v>490</v>
      </c>
      <c r="Q132" s="79">
        <f>'[1]main port inventory'!P137</f>
        <v>178</v>
      </c>
      <c r="R132" s="11">
        <f>'[1]main port inventory'!Q137</f>
        <v>590</v>
      </c>
      <c r="S132" s="85">
        <f>'[1]main port inventory'!R137</f>
        <v>370</v>
      </c>
      <c r="T132" s="11">
        <f>'[1]main port inventory'!S137</f>
        <v>297</v>
      </c>
      <c r="U132" s="11">
        <f>'[1]main port inventory'!T137</f>
        <v>90</v>
      </c>
      <c r="V132" s="11">
        <f>'[1]main port inventory'!U137</f>
        <v>88</v>
      </c>
      <c r="W132" s="21">
        <f>'[1]main port inventory'!V137</f>
        <v>302.2</v>
      </c>
      <c r="X132" s="11">
        <f>'[1]main port inventory'!W137</f>
        <v>185</v>
      </c>
      <c r="Y132" s="11">
        <f>'[1]main port inventory'!X137</f>
        <v>14.6</v>
      </c>
      <c r="Z132" s="11">
        <f>'[1]main port inventory'!Y137</f>
        <v>402</v>
      </c>
      <c r="AA132" s="21">
        <f>'[1]main port inventory'!Z137</f>
        <v>53.6</v>
      </c>
      <c r="AB132" s="21">
        <f>'[1]main port inventory'!AA137</f>
        <v>215.1</v>
      </c>
      <c r="AC132" s="11">
        <f>'[1]main port inventory'!AB137</f>
        <v>67</v>
      </c>
      <c r="AD132" s="82">
        <f>'[1]main port inventory'!AC137</f>
        <v>0</v>
      </c>
      <c r="AE132" s="21">
        <f>'[1]main port inventory'!AD137</f>
        <v>5.7</v>
      </c>
      <c r="AF132" s="21">
        <f>'[1]main port inventory'!AE137</f>
        <v>0</v>
      </c>
      <c r="AG132" s="11">
        <f>'[1]main port inventory'!AF137</f>
        <v>22</v>
      </c>
      <c r="AH132" s="85">
        <f>'[1]main port inventory'!AG137</f>
        <v>128</v>
      </c>
      <c r="AI132" s="21">
        <f>'[1]main port inventory'!AH137</f>
        <v>0</v>
      </c>
      <c r="AJ132" s="21">
        <f>'[1]main port inventory'!AI137</f>
        <v>29.3</v>
      </c>
      <c r="AK132" s="21">
        <f>'[1]main port inventory'!AJ137</f>
        <v>0</v>
      </c>
      <c r="AL132" s="79">
        <f>'[1]main port inventory'!AK137</f>
        <v>0</v>
      </c>
      <c r="AM132" s="21">
        <f>'[1]main port inventory'!AL137</f>
        <v>0</v>
      </c>
      <c r="AN132" s="11">
        <f>'[1]main port inventory'!AM137</f>
        <v>28</v>
      </c>
      <c r="AO132" s="11">
        <f>'[1]main port inventory'!AN137</f>
        <v>299</v>
      </c>
      <c r="AP132" s="85">
        <f>'[1]main port inventory'!AO137</f>
        <v>22</v>
      </c>
      <c r="AQ132" s="11">
        <f>'[1]main port inventory'!AP137</f>
        <v>0</v>
      </c>
      <c r="AR132" s="82">
        <f>'[1]main port inventory'!AQ137</f>
        <v>220</v>
      </c>
      <c r="AS132" s="11">
        <f>'[1]main port inventory'!AR137</f>
        <v>103</v>
      </c>
      <c r="AT132" s="79">
        <f>'[1]main port inventory'!AS137</f>
        <v>13</v>
      </c>
      <c r="AU132" s="79">
        <f>'[1]main port inventory'!AT137</f>
        <v>1.5</v>
      </c>
      <c r="AV132" s="21">
        <f>'[1]main port inventory'!AU137</f>
        <v>0</v>
      </c>
      <c r="AW132" s="11">
        <f>'[1]main port inventory'!AV137</f>
        <v>41</v>
      </c>
      <c r="AX132" s="21">
        <f>'[1]main port inventory'!AW137</f>
        <v>0</v>
      </c>
      <c r="AY132" s="79">
        <f>'[1]main port inventory'!AX137</f>
        <v>520</v>
      </c>
      <c r="AZ132" s="76">
        <f t="shared" si="125"/>
        <v>14518.64</v>
      </c>
      <c r="BA132" s="76">
        <f t="shared" si="126"/>
        <v>1010</v>
      </c>
      <c r="BB132" s="76">
        <f t="shared" si="127"/>
        <v>4522</v>
      </c>
      <c r="BC132" s="76">
        <f t="shared" si="128"/>
        <v>4580.5</v>
      </c>
      <c r="BD132" s="76">
        <f t="shared" si="129"/>
        <v>3255.24</v>
      </c>
      <c r="BE132" s="76">
        <f t="shared" si="130"/>
        <v>1150.9000000000001</v>
      </c>
      <c r="BF132" s="21">
        <f>'[1]IO InvShip'!$L131</f>
        <v>8364.48</v>
      </c>
      <c r="BG132" s="21">
        <f>'[1]IO InvShip'!$O131</f>
        <v>3151.79</v>
      </c>
      <c r="BH132" s="107">
        <f t="shared" si="131"/>
        <v>0.11593165751062084</v>
      </c>
      <c r="BI132" s="107">
        <f t="shared" si="132"/>
        <v>1.6423714617898096E-2</v>
      </c>
      <c r="BJ132" s="107">
        <f t="shared" si="133"/>
        <v>5.4661455893940482E-2</v>
      </c>
      <c r="BK132" s="107">
        <f t="shared" si="134"/>
        <v>0.81298317197754055</v>
      </c>
      <c r="BL132" s="21">
        <f t="shared" si="135"/>
        <v>11803.409999999998</v>
      </c>
      <c r="BM132" s="253">
        <f>VLOOKUP(B132,'removals&amp;BFF'!A:C,3,FALSE)</f>
        <v>85.994508519003929</v>
      </c>
      <c r="BN132" s="21">
        <f t="shared" si="136"/>
        <v>16883.217603123489</v>
      </c>
      <c r="BO132" s="21">
        <f>VLOOKUP(B132,removals!B:AR,43,FALSE)</f>
        <v>304.41000000000003</v>
      </c>
      <c r="BP132" s="253">
        <f t="shared" si="137"/>
        <v>47.694359580828483</v>
      </c>
      <c r="BQ132" s="21"/>
    </row>
    <row r="133" spans="1:69">
      <c r="A133" s="56" t="str">
        <f t="shared" ref="A133:A196" si="138">YEAR(B133)&amp;WEEKNUM(B133)</f>
        <v>201842</v>
      </c>
      <c r="B133" s="20">
        <f>'[1]main port inventory'!A138</f>
        <v>43392</v>
      </c>
      <c r="C133" s="21">
        <f>'[1]main port inventory'!B138</f>
        <v>14527.65</v>
      </c>
      <c r="D133" s="21">
        <f>'[1]main port inventory'!C139</f>
        <v>1772.45</v>
      </c>
      <c r="E133" s="21">
        <f>'[1]main port inventory'!D138</f>
        <v>227.67</v>
      </c>
      <c r="F133" s="21">
        <f>'[1]main port inventory'!E138</f>
        <v>795.13</v>
      </c>
      <c r="G133" s="79">
        <f>'[1]main port inventory'!F138</f>
        <v>1800</v>
      </c>
      <c r="H133" s="79">
        <f>'[1]main port inventory'!G138</f>
        <v>1584</v>
      </c>
      <c r="I133" s="82">
        <f>'[1]main port inventory'!H138</f>
        <v>1996</v>
      </c>
      <c r="J133" s="82">
        <f>'[1]main port inventory'!I138</f>
        <v>1481</v>
      </c>
      <c r="K133" s="11">
        <f>'[1]main port inventory'!J138</f>
        <v>820</v>
      </c>
      <c r="L133" s="82">
        <f>'[1]main port inventory'!K138</f>
        <v>896</v>
      </c>
      <c r="M133" s="79">
        <f>'[1]main port inventory'!L138</f>
        <v>449</v>
      </c>
      <c r="N133" s="21">
        <f>'[1]main port inventory'!M138</f>
        <v>560</v>
      </c>
      <c r="O133" s="11">
        <f>'[1]main port inventory'!N138</f>
        <v>183.25</v>
      </c>
      <c r="P133" s="85">
        <f>'[1]main port inventory'!O138</f>
        <v>464</v>
      </c>
      <c r="Q133" s="79">
        <f>'[1]main port inventory'!P138</f>
        <v>204</v>
      </c>
      <c r="R133" s="11">
        <f>'[1]main port inventory'!Q138</f>
        <v>550</v>
      </c>
      <c r="S133" s="85">
        <f>'[1]main port inventory'!R138</f>
        <v>312</v>
      </c>
      <c r="T133" s="11">
        <f>'[1]main port inventory'!S138</f>
        <v>287.39999999999998</v>
      </c>
      <c r="U133" s="11">
        <f>'[1]main port inventory'!T138</f>
        <v>93</v>
      </c>
      <c r="V133" s="11">
        <f>'[1]main port inventory'!U138</f>
        <v>86</v>
      </c>
      <c r="W133" s="21">
        <f>'[1]main port inventory'!V138</f>
        <v>371.8</v>
      </c>
      <c r="X133" s="11">
        <f>'[1]main port inventory'!W138</f>
        <v>178</v>
      </c>
      <c r="Y133" s="11">
        <f>'[1]main port inventory'!X138</f>
        <v>15</v>
      </c>
      <c r="Z133" s="11">
        <f>'[1]main port inventory'!Y138</f>
        <v>408</v>
      </c>
      <c r="AA133" s="21">
        <f>'[1]main port inventory'!Z138</f>
        <v>45</v>
      </c>
      <c r="AB133" s="21">
        <f>'[1]main port inventory'!AA138</f>
        <v>210.2</v>
      </c>
      <c r="AC133" s="11">
        <f>'[1]main port inventory'!AB138</f>
        <v>73</v>
      </c>
      <c r="AD133" s="82">
        <f>'[1]main port inventory'!AC138</f>
        <v>0</v>
      </c>
      <c r="AE133" s="21">
        <f>'[1]main port inventory'!AD138</f>
        <v>7.9</v>
      </c>
      <c r="AF133" s="21">
        <f>'[1]main port inventory'!AE138</f>
        <v>0</v>
      </c>
      <c r="AG133" s="11">
        <f>'[1]main port inventory'!AF138</f>
        <v>8.5</v>
      </c>
      <c r="AH133" s="85">
        <f>'[1]main port inventory'!AG138</f>
        <v>125</v>
      </c>
      <c r="AI133" s="21">
        <f>'[1]main port inventory'!AH138</f>
        <v>0</v>
      </c>
      <c r="AJ133" s="21">
        <f>'[1]main port inventory'!AI138</f>
        <v>29.3</v>
      </c>
      <c r="AK133" s="21">
        <f>'[1]main port inventory'!AJ138</f>
        <v>0</v>
      </c>
      <c r="AL133" s="79">
        <f>'[1]main port inventory'!AK138</f>
        <v>0</v>
      </c>
      <c r="AM133" s="21">
        <f>'[1]main port inventory'!AL138</f>
        <v>0</v>
      </c>
      <c r="AN133" s="11">
        <f>'[1]main port inventory'!AM138</f>
        <v>30</v>
      </c>
      <c r="AO133" s="11">
        <f>'[1]main port inventory'!AN138</f>
        <v>327</v>
      </c>
      <c r="AP133" s="85">
        <f>'[1]main port inventory'!AO138</f>
        <v>31</v>
      </c>
      <c r="AQ133" s="11">
        <f>'[1]main port inventory'!AP138</f>
        <v>0</v>
      </c>
      <c r="AR133" s="82">
        <f>'[1]main port inventory'!AQ138</f>
        <v>245</v>
      </c>
      <c r="AS133" s="11">
        <f>'[1]main port inventory'!AR138</f>
        <v>90.8</v>
      </c>
      <c r="AT133" s="79">
        <f>'[1]main port inventory'!AS138</f>
        <v>10</v>
      </c>
      <c r="AU133" s="79">
        <f>'[1]main port inventory'!AT138</f>
        <v>1.5</v>
      </c>
      <c r="AV133" s="21">
        <f>'[1]main port inventory'!AU138</f>
        <v>0</v>
      </c>
      <c r="AW133" s="11">
        <f>'[1]main port inventory'!AV138</f>
        <v>41</v>
      </c>
      <c r="AX133" s="21">
        <f>'[1]main port inventory'!AW138</f>
        <v>0</v>
      </c>
      <c r="AY133" s="79">
        <f>'[1]main port inventory'!AX138</f>
        <v>514</v>
      </c>
      <c r="AZ133" s="76">
        <f t="shared" ref="AZ133:AZ196" si="139">C133</f>
        <v>14527.65</v>
      </c>
      <c r="BA133" s="76">
        <f t="shared" ref="BA133:BA196" si="140">SUM(P133,S133,AH133,AP133)</f>
        <v>932</v>
      </c>
      <c r="BB133" s="76">
        <f t="shared" ref="BB133:BB196" si="141">SUM(I133,J133,L133,AD133,AR133)</f>
        <v>4618</v>
      </c>
      <c r="BC133" s="76">
        <f t="shared" ref="BC133:BC196" si="142">SUM(G133,H133,M133,Q133,AL133,AT133,AU133,AY133)</f>
        <v>4562.5</v>
      </c>
      <c r="BD133" s="76">
        <f t="shared" ref="BD133:BD196" si="143">SUM(K133,O133,R133,T133,U133,V133,Y133,Z133,AC133,AG133,AN133,AQ133,AS133,AO133,AW133,X133)</f>
        <v>3190.9500000000003</v>
      </c>
      <c r="BE133" s="76">
        <f t="shared" ref="BE133:BE196" si="144">SUM(N133,W133,AA133,AB133,AE133,AF133,AI133,AJ133,AK133,AM133,AV133,AX133)</f>
        <v>1224.2</v>
      </c>
      <c r="BF133" s="21">
        <f>'[1]IO InvShip'!$L132</f>
        <v>8351.4699999999993</v>
      </c>
      <c r="BG133" s="21">
        <f>'[1]IO InvShip'!$O132</f>
        <v>3165.87</v>
      </c>
      <c r="BH133" s="107">
        <f t="shared" ref="BH133:BH196" si="145">D133/$C133</f>
        <v>0.12200527958754513</v>
      </c>
      <c r="BI133" s="107">
        <f t="shared" ref="BI133:BI196" si="146">E133/$C133</f>
        <v>1.5671495389825606E-2</v>
      </c>
      <c r="BJ133" s="107">
        <f t="shared" ref="BJ133:BJ196" si="147">F133/$C133</f>
        <v>5.4732183112891623E-2</v>
      </c>
      <c r="BK133" s="107">
        <f t="shared" ref="BK133:BK196" si="148">1-SUM(BH133:BJ133)</f>
        <v>0.80759104190973763</v>
      </c>
      <c r="BL133" s="21">
        <f t="shared" ref="BL133:BL196" si="149">C133-D133-E133-F133</f>
        <v>11732.4</v>
      </c>
      <c r="BM133" s="253">
        <f>VLOOKUP(B133,'removals&amp;BFF'!A:C,3,FALSE)</f>
        <v>86.394678899082578</v>
      </c>
      <c r="BN133" s="21">
        <f t="shared" ref="BN133:BN196" si="150">C133/BM133*100</f>
        <v>16815.445331962765</v>
      </c>
      <c r="BO133" s="21">
        <f>VLOOKUP(B133,removals!B:AR,43,FALSE)</f>
        <v>291.93000000000006</v>
      </c>
      <c r="BP133" s="253">
        <f t="shared" ref="BP133:BP196" si="151">C133/BO133</f>
        <v>49.764155790771746</v>
      </c>
      <c r="BQ133" s="21"/>
    </row>
    <row r="134" spans="1:69">
      <c r="A134" s="56" t="str">
        <f t="shared" si="138"/>
        <v>201841</v>
      </c>
      <c r="B134" s="20">
        <f>'[1]main port inventory'!A139</f>
        <v>43385</v>
      </c>
      <c r="C134" s="21">
        <f>'[1]main port inventory'!B139</f>
        <v>14353.18</v>
      </c>
      <c r="D134" s="21">
        <f>'[1]main port inventory'!C140</f>
        <v>1837.12</v>
      </c>
      <c r="E134" s="21">
        <f>'[1]main port inventory'!D139</f>
        <v>223.74</v>
      </c>
      <c r="F134" s="21">
        <f>'[1]main port inventory'!E139</f>
        <v>829.39</v>
      </c>
      <c r="G134" s="79">
        <f>'[1]main port inventory'!F139</f>
        <v>1820</v>
      </c>
      <c r="H134" s="79">
        <f>'[1]main port inventory'!G139</f>
        <v>1553</v>
      </c>
      <c r="I134" s="82">
        <f>'[1]main port inventory'!H139</f>
        <v>1991</v>
      </c>
      <c r="J134" s="82">
        <f>'[1]main port inventory'!I139</f>
        <v>1406</v>
      </c>
      <c r="K134" s="11">
        <f>'[1]main port inventory'!J139</f>
        <v>850</v>
      </c>
      <c r="L134" s="82">
        <f>'[1]main port inventory'!K139</f>
        <v>910</v>
      </c>
      <c r="M134" s="79">
        <f>'[1]main port inventory'!L139</f>
        <v>439</v>
      </c>
      <c r="N134" s="21">
        <f>'[1]main port inventory'!M139</f>
        <v>553</v>
      </c>
      <c r="O134" s="11">
        <f>'[1]main port inventory'!N139</f>
        <v>158.28</v>
      </c>
      <c r="P134" s="85">
        <f>'[1]main port inventory'!O139</f>
        <v>460</v>
      </c>
      <c r="Q134" s="79">
        <f>'[1]main port inventory'!P139</f>
        <v>164</v>
      </c>
      <c r="R134" s="11">
        <f>'[1]main port inventory'!Q139</f>
        <v>545</v>
      </c>
      <c r="S134" s="85">
        <f>'[1]main port inventory'!R139</f>
        <v>276</v>
      </c>
      <c r="T134" s="11">
        <f>'[1]main port inventory'!S139</f>
        <v>265</v>
      </c>
      <c r="U134" s="11">
        <f>'[1]main port inventory'!T139</f>
        <v>87.3</v>
      </c>
      <c r="V134" s="11">
        <f>'[1]main port inventory'!U139</f>
        <v>80</v>
      </c>
      <c r="W134" s="21">
        <f>'[1]main port inventory'!V139</f>
        <v>410</v>
      </c>
      <c r="X134" s="11">
        <f>'[1]main port inventory'!W139</f>
        <v>169</v>
      </c>
      <c r="Y134" s="11">
        <f>'[1]main port inventory'!X139</f>
        <v>15.9</v>
      </c>
      <c r="Z134" s="11">
        <f>'[1]main port inventory'!Y139</f>
        <v>384</v>
      </c>
      <c r="AA134" s="21">
        <f>'[1]main port inventory'!Z139</f>
        <v>43.2</v>
      </c>
      <c r="AB134" s="21">
        <f>'[1]main port inventory'!AA139</f>
        <v>242.4</v>
      </c>
      <c r="AC134" s="11">
        <f>'[1]main port inventory'!AB139</f>
        <v>61</v>
      </c>
      <c r="AD134" s="82">
        <f>'[1]main port inventory'!AC139</f>
        <v>0</v>
      </c>
      <c r="AE134" s="21">
        <f>'[1]main port inventory'!AD139</f>
        <v>7.1</v>
      </c>
      <c r="AF134" s="21">
        <f>'[1]main port inventory'!AE139</f>
        <v>0</v>
      </c>
      <c r="AG134" s="11">
        <f>'[1]main port inventory'!AF139</f>
        <v>10</v>
      </c>
      <c r="AH134" s="85">
        <f>'[1]main port inventory'!AG139</f>
        <v>130</v>
      </c>
      <c r="AI134" s="21">
        <f>'[1]main port inventory'!AH139</f>
        <v>0</v>
      </c>
      <c r="AJ134" s="21">
        <f>'[1]main port inventory'!AI139</f>
        <v>20</v>
      </c>
      <c r="AK134" s="21">
        <f>'[1]main port inventory'!AJ139</f>
        <v>0</v>
      </c>
      <c r="AL134" s="79">
        <f>'[1]main port inventory'!AK139</f>
        <v>0</v>
      </c>
      <c r="AM134" s="21">
        <f>'[1]main port inventory'!AL139</f>
        <v>0</v>
      </c>
      <c r="AN134" s="11">
        <f>'[1]main port inventory'!AM139</f>
        <v>22</v>
      </c>
      <c r="AO134" s="11">
        <f>'[1]main port inventory'!AN139</f>
        <v>312</v>
      </c>
      <c r="AP134" s="85">
        <f>'[1]main port inventory'!AO139</f>
        <v>19</v>
      </c>
      <c r="AQ134" s="11">
        <f>'[1]main port inventory'!AP139</f>
        <v>0</v>
      </c>
      <c r="AR134" s="82">
        <f>'[1]main port inventory'!AQ139</f>
        <v>280</v>
      </c>
      <c r="AS134" s="11">
        <f>'[1]main port inventory'!AR139</f>
        <v>88.5</v>
      </c>
      <c r="AT134" s="79">
        <f>'[1]main port inventory'!AS139</f>
        <v>9</v>
      </c>
      <c r="AU134" s="79">
        <f>'[1]main port inventory'!AT139</f>
        <v>1.5</v>
      </c>
      <c r="AV134" s="21">
        <f>'[1]main port inventory'!AU139</f>
        <v>0</v>
      </c>
      <c r="AW134" s="11">
        <f>'[1]main port inventory'!AV139</f>
        <v>41</v>
      </c>
      <c r="AX134" s="21">
        <f>'[1]main port inventory'!AW139</f>
        <v>0</v>
      </c>
      <c r="AY134" s="79">
        <f>'[1]main port inventory'!AX139</f>
        <v>530</v>
      </c>
      <c r="AZ134" s="76">
        <f t="shared" si="139"/>
        <v>14353.18</v>
      </c>
      <c r="BA134" s="76">
        <f t="shared" si="140"/>
        <v>885</v>
      </c>
      <c r="BB134" s="76">
        <f t="shared" si="141"/>
        <v>4587</v>
      </c>
      <c r="BC134" s="76">
        <f t="shared" si="142"/>
        <v>4516.5</v>
      </c>
      <c r="BD134" s="76">
        <f t="shared" si="143"/>
        <v>3088.98</v>
      </c>
      <c r="BE134" s="76">
        <f t="shared" si="144"/>
        <v>1275.7</v>
      </c>
      <c r="BF134" s="21">
        <f>'[1]IO InvShip'!$L133</f>
        <v>8410.43</v>
      </c>
      <c r="BG134" s="21">
        <f>'[1]IO InvShip'!$O133</f>
        <v>2929.69</v>
      </c>
      <c r="BH134" s="107">
        <f t="shared" si="145"/>
        <v>0.12799393583860857</v>
      </c>
      <c r="BI134" s="107">
        <f t="shared" si="146"/>
        <v>1.5588183245803369E-2</v>
      </c>
      <c r="BJ134" s="107">
        <f t="shared" si="147"/>
        <v>5.7784407357811998E-2</v>
      </c>
      <c r="BK134" s="107">
        <f t="shared" si="148"/>
        <v>0.79863347355777603</v>
      </c>
      <c r="BL134" s="21">
        <f t="shared" si="149"/>
        <v>11462.930000000002</v>
      </c>
      <c r="BM134" s="253">
        <f>VLOOKUP(B134,'removals&amp;BFF'!A:C,3,FALSE)</f>
        <v>86.278840104849294</v>
      </c>
      <c r="BN134" s="21">
        <f t="shared" si="150"/>
        <v>16635.805468128077</v>
      </c>
      <c r="BO134" s="21">
        <f>VLOOKUP(B134,removals!B:AR,43,FALSE)</f>
        <v>289.97000000000003</v>
      </c>
      <c r="BP134" s="253">
        <f t="shared" si="151"/>
        <v>49.498844708073243</v>
      </c>
      <c r="BQ134" s="21"/>
    </row>
    <row r="135" spans="1:69">
      <c r="A135" s="56" t="str">
        <f t="shared" si="138"/>
        <v>201839</v>
      </c>
      <c r="B135" s="20">
        <f>'[1]main port inventory'!A140</f>
        <v>43371</v>
      </c>
      <c r="C135" s="21">
        <f>'[1]main port inventory'!B140</f>
        <v>14516.54</v>
      </c>
      <c r="D135" s="21">
        <f>'[1]main port inventory'!C141</f>
        <v>1922.63</v>
      </c>
      <c r="E135" s="21">
        <f>'[1]main port inventory'!D140</f>
        <v>199.92</v>
      </c>
      <c r="F135" s="21">
        <f>'[1]main port inventory'!E140</f>
        <v>787.76</v>
      </c>
      <c r="G135" s="79">
        <f>'[1]main port inventory'!F140</f>
        <v>1760</v>
      </c>
      <c r="H135" s="79">
        <f>'[1]main port inventory'!G140</f>
        <v>1622</v>
      </c>
      <c r="I135" s="82">
        <f>'[1]main port inventory'!H140</f>
        <v>2007</v>
      </c>
      <c r="J135" s="82">
        <f>'[1]main port inventory'!I140</f>
        <v>1540</v>
      </c>
      <c r="K135" s="11">
        <f>'[1]main port inventory'!J140</f>
        <v>840</v>
      </c>
      <c r="L135" s="82">
        <f>'[1]main port inventory'!K140</f>
        <v>920</v>
      </c>
      <c r="M135" s="79">
        <f>'[1]main port inventory'!L140</f>
        <v>493</v>
      </c>
      <c r="N135" s="21">
        <f>'[1]main port inventory'!M140</f>
        <v>519</v>
      </c>
      <c r="O135" s="11">
        <f>'[1]main port inventory'!N140</f>
        <v>176.64</v>
      </c>
      <c r="P135" s="85">
        <f>'[1]main port inventory'!O140</f>
        <v>430</v>
      </c>
      <c r="Q135" s="79">
        <f>'[1]main port inventory'!P140</f>
        <v>169</v>
      </c>
      <c r="R135" s="11">
        <f>'[1]main port inventory'!Q140</f>
        <v>550</v>
      </c>
      <c r="S135" s="85">
        <f>'[1]main port inventory'!R140</f>
        <v>293</v>
      </c>
      <c r="T135" s="11">
        <f>'[1]main port inventory'!S140</f>
        <v>310</v>
      </c>
      <c r="U135" s="11">
        <f>'[1]main port inventory'!T140</f>
        <v>96</v>
      </c>
      <c r="V135" s="11">
        <f>'[1]main port inventory'!U140</f>
        <v>80</v>
      </c>
      <c r="W135" s="21">
        <f>'[1]main port inventory'!V140</f>
        <v>371</v>
      </c>
      <c r="X135" s="11">
        <f>'[1]main port inventory'!W140</f>
        <v>163</v>
      </c>
      <c r="Y135" s="11">
        <f>'[1]main port inventory'!X140</f>
        <v>8.1999999999999993</v>
      </c>
      <c r="Z135" s="11">
        <f>'[1]main port inventory'!Y140</f>
        <v>407</v>
      </c>
      <c r="AA135" s="21">
        <f>'[1]main port inventory'!Z140</f>
        <v>53.5</v>
      </c>
      <c r="AB135" s="21">
        <f>'[1]main port inventory'!AA140</f>
        <v>204</v>
      </c>
      <c r="AC135" s="11">
        <f>'[1]main port inventory'!AB140</f>
        <v>65</v>
      </c>
      <c r="AD135" s="82">
        <f>'[1]main port inventory'!AC140</f>
        <v>0</v>
      </c>
      <c r="AE135" s="21">
        <f>'[1]main port inventory'!AD140</f>
        <v>3.2</v>
      </c>
      <c r="AF135" s="21">
        <f>'[1]main port inventory'!AE140</f>
        <v>0</v>
      </c>
      <c r="AG135" s="11">
        <f>'[1]main port inventory'!AF140</f>
        <v>9</v>
      </c>
      <c r="AH135" s="85">
        <f>'[1]main port inventory'!AG140</f>
        <v>79</v>
      </c>
      <c r="AI135" s="21">
        <f>'[1]main port inventory'!AH140</f>
        <v>0</v>
      </c>
      <c r="AJ135" s="21">
        <f>'[1]main port inventory'!AI140</f>
        <v>20.5</v>
      </c>
      <c r="AK135" s="21">
        <f>'[1]main port inventory'!AJ140</f>
        <v>0</v>
      </c>
      <c r="AL135" s="79">
        <f>'[1]main port inventory'!AK140</f>
        <v>0</v>
      </c>
      <c r="AM135" s="21">
        <f>'[1]main port inventory'!AL140</f>
        <v>0</v>
      </c>
      <c r="AN135" s="11">
        <f>'[1]main port inventory'!AM140</f>
        <v>22</v>
      </c>
      <c r="AO135" s="11">
        <f>'[1]main port inventory'!AN140</f>
        <v>303</v>
      </c>
      <c r="AP135" s="85">
        <f>'[1]main port inventory'!AO140</f>
        <v>24</v>
      </c>
      <c r="AQ135" s="11">
        <f>'[1]main port inventory'!AP140</f>
        <v>0</v>
      </c>
      <c r="AR135" s="82">
        <f>'[1]main port inventory'!AQ140</f>
        <v>300</v>
      </c>
      <c r="AS135" s="11">
        <f>'[1]main port inventory'!AR140</f>
        <v>111</v>
      </c>
      <c r="AT135" s="79">
        <f>'[1]main port inventory'!AS140</f>
        <v>10</v>
      </c>
      <c r="AU135" s="79">
        <f>'[1]main port inventory'!AT140</f>
        <v>1.5</v>
      </c>
      <c r="AV135" s="21">
        <f>'[1]main port inventory'!AU140</f>
        <v>0</v>
      </c>
      <c r="AW135" s="11">
        <f>'[1]main port inventory'!AV140</f>
        <v>41</v>
      </c>
      <c r="AX135" s="21">
        <f>'[1]main port inventory'!AW140</f>
        <v>0</v>
      </c>
      <c r="AY135" s="79">
        <f>'[1]main port inventory'!AX140</f>
        <v>515</v>
      </c>
      <c r="AZ135" s="76">
        <f t="shared" si="139"/>
        <v>14516.54</v>
      </c>
      <c r="BA135" s="76">
        <f t="shared" si="140"/>
        <v>826</v>
      </c>
      <c r="BB135" s="76">
        <f t="shared" si="141"/>
        <v>4767</v>
      </c>
      <c r="BC135" s="76">
        <f t="shared" si="142"/>
        <v>4570.5</v>
      </c>
      <c r="BD135" s="76">
        <f t="shared" si="143"/>
        <v>3181.8399999999997</v>
      </c>
      <c r="BE135" s="76">
        <f t="shared" si="144"/>
        <v>1171.2</v>
      </c>
      <c r="BF135" s="21">
        <f>'[1]IO InvShip'!$L134</f>
        <v>8658.32</v>
      </c>
      <c r="BG135" s="21">
        <f>'[1]IO InvShip'!$O134</f>
        <v>2797.35</v>
      </c>
      <c r="BH135" s="107">
        <f t="shared" si="145"/>
        <v>0.13244409480496042</v>
      </c>
      <c r="BI135" s="107">
        <f t="shared" si="146"/>
        <v>1.3771876769533235E-2</v>
      </c>
      <c r="BJ135" s="107">
        <f t="shared" si="147"/>
        <v>5.4266374769745405E-2</v>
      </c>
      <c r="BK135" s="107">
        <f t="shared" si="148"/>
        <v>0.79951765365576088</v>
      </c>
      <c r="BL135" s="21">
        <f t="shared" si="149"/>
        <v>11606.23</v>
      </c>
      <c r="BM135" s="253">
        <f>VLOOKUP(B135,'removals&amp;BFF'!A:C,3,FALSE)</f>
        <v>85.741769331585857</v>
      </c>
      <c r="BN135" s="21">
        <f t="shared" si="150"/>
        <v>16930.534689412278</v>
      </c>
      <c r="BO135" s="21">
        <f>VLOOKUP(B135,removals!B:AR,43,FALSE)</f>
        <v>293.84999999999997</v>
      </c>
      <c r="BP135" s="253">
        <f t="shared" si="151"/>
        <v>49.401191083886346</v>
      </c>
      <c r="BQ135" s="21"/>
    </row>
    <row r="136" spans="1:69">
      <c r="A136" s="56" t="str">
        <f t="shared" si="138"/>
        <v>201838</v>
      </c>
      <c r="B136" s="20">
        <f>'[1]main port inventory'!A141</f>
        <v>43364</v>
      </c>
      <c r="C136" s="21">
        <f>'[1]main port inventory'!B141</f>
        <v>14784.43</v>
      </c>
      <c r="D136" s="21">
        <f>'[1]main port inventory'!C142</f>
        <v>1965.38</v>
      </c>
      <c r="E136" s="21">
        <f>'[1]main port inventory'!D141</f>
        <v>186.91</v>
      </c>
      <c r="F136" s="21">
        <f>'[1]main port inventory'!E141</f>
        <v>824.33</v>
      </c>
      <c r="G136" s="79">
        <f>'[1]main port inventory'!F141</f>
        <v>1900</v>
      </c>
      <c r="H136" s="79">
        <f>'[1]main port inventory'!G141</f>
        <v>1688</v>
      </c>
      <c r="I136" s="82">
        <f>'[1]main port inventory'!H141</f>
        <v>1910</v>
      </c>
      <c r="J136" s="82">
        <f>'[1]main port inventory'!I141</f>
        <v>1610</v>
      </c>
      <c r="K136" s="11">
        <f>'[1]main port inventory'!J141</f>
        <v>825</v>
      </c>
      <c r="L136" s="82">
        <f>'[1]main port inventory'!K141</f>
        <v>930</v>
      </c>
      <c r="M136" s="79">
        <f>'[1]main port inventory'!L141</f>
        <v>495</v>
      </c>
      <c r="N136" s="21">
        <f>'[1]main port inventory'!M141</f>
        <v>511</v>
      </c>
      <c r="O136" s="11">
        <f>'[1]main port inventory'!N141</f>
        <v>183.33</v>
      </c>
      <c r="P136" s="85">
        <f>'[1]main port inventory'!O141</f>
        <v>440</v>
      </c>
      <c r="Q136" s="79">
        <f>'[1]main port inventory'!P141</f>
        <v>149</v>
      </c>
      <c r="R136" s="11">
        <f>'[1]main port inventory'!Q141</f>
        <v>530</v>
      </c>
      <c r="S136" s="85">
        <f>'[1]main port inventory'!R141</f>
        <v>350</v>
      </c>
      <c r="T136" s="11">
        <f>'[1]main port inventory'!S141</f>
        <v>312</v>
      </c>
      <c r="U136" s="11">
        <f>'[1]main port inventory'!T141</f>
        <v>114</v>
      </c>
      <c r="V136" s="11">
        <f>'[1]main port inventory'!U141</f>
        <v>85</v>
      </c>
      <c r="W136" s="21">
        <f>'[1]main port inventory'!V141</f>
        <v>368</v>
      </c>
      <c r="X136" s="11">
        <f>'[1]main port inventory'!W141</f>
        <v>143</v>
      </c>
      <c r="Y136" s="11">
        <f>'[1]main port inventory'!X141</f>
        <v>8.3000000000000007</v>
      </c>
      <c r="Z136" s="11">
        <f>'[1]main port inventory'!Y141</f>
        <v>420</v>
      </c>
      <c r="AA136" s="21">
        <f>'[1]main port inventory'!Z141</f>
        <v>60.7</v>
      </c>
      <c r="AB136" s="21">
        <f>'[1]main port inventory'!AA141</f>
        <v>196</v>
      </c>
      <c r="AC136" s="11">
        <f>'[1]main port inventory'!AB141</f>
        <v>72</v>
      </c>
      <c r="AD136" s="82">
        <f>'[1]main port inventory'!AC141</f>
        <v>7.6</v>
      </c>
      <c r="AE136" s="21">
        <f>'[1]main port inventory'!AD141</f>
        <v>5.0999999999999996</v>
      </c>
      <c r="AF136" s="21">
        <f>'[1]main port inventory'!AE141</f>
        <v>0</v>
      </c>
      <c r="AG136" s="11">
        <f>'[1]main port inventory'!AF141</f>
        <v>11</v>
      </c>
      <c r="AH136" s="85">
        <f>'[1]main port inventory'!AG141</f>
        <v>80</v>
      </c>
      <c r="AI136" s="21">
        <f>'[1]main port inventory'!AH141</f>
        <v>0</v>
      </c>
      <c r="AJ136" s="21">
        <f>'[1]main port inventory'!AI141</f>
        <v>24.5</v>
      </c>
      <c r="AK136" s="21">
        <f>'[1]main port inventory'!AJ141</f>
        <v>0</v>
      </c>
      <c r="AL136" s="79">
        <f>'[1]main port inventory'!AK141</f>
        <v>0</v>
      </c>
      <c r="AM136" s="21">
        <f>'[1]main port inventory'!AL141</f>
        <v>0</v>
      </c>
      <c r="AN136" s="11">
        <f>'[1]main port inventory'!AM141</f>
        <v>22</v>
      </c>
      <c r="AO136" s="11">
        <f>'[1]main port inventory'!AN141</f>
        <v>287</v>
      </c>
      <c r="AP136" s="85">
        <f>'[1]main port inventory'!AO141</f>
        <v>26</v>
      </c>
      <c r="AQ136" s="11">
        <f>'[1]main port inventory'!AP141</f>
        <v>0</v>
      </c>
      <c r="AR136" s="82">
        <f>'[1]main port inventory'!AQ141</f>
        <v>320</v>
      </c>
      <c r="AS136" s="11">
        <f>'[1]main port inventory'!AR141</f>
        <v>107.7</v>
      </c>
      <c r="AT136" s="79">
        <f>'[1]main port inventory'!AS141</f>
        <v>9</v>
      </c>
      <c r="AU136" s="79">
        <f>'[1]main port inventory'!AT141</f>
        <v>1.5</v>
      </c>
      <c r="AV136" s="21">
        <f>'[1]main port inventory'!AU141</f>
        <v>0</v>
      </c>
      <c r="AW136" s="11">
        <f>'[1]main port inventory'!AV141</f>
        <v>41</v>
      </c>
      <c r="AX136" s="21">
        <f>'[1]main port inventory'!AW141</f>
        <v>0.7</v>
      </c>
      <c r="AY136" s="79">
        <f>'[1]main port inventory'!AX141</f>
        <v>541</v>
      </c>
      <c r="AZ136" s="76">
        <f t="shared" si="139"/>
        <v>14784.43</v>
      </c>
      <c r="BA136" s="76">
        <f t="shared" si="140"/>
        <v>896</v>
      </c>
      <c r="BB136" s="76">
        <f t="shared" si="141"/>
        <v>4777.6000000000004</v>
      </c>
      <c r="BC136" s="76">
        <f t="shared" si="142"/>
        <v>4783.5</v>
      </c>
      <c r="BD136" s="76">
        <f t="shared" si="143"/>
        <v>3161.33</v>
      </c>
      <c r="BE136" s="76">
        <f t="shared" si="144"/>
        <v>1166</v>
      </c>
      <c r="BF136" s="21">
        <f>'[1]IO InvShip'!$L135</f>
        <v>8948.75</v>
      </c>
      <c r="BG136" s="21">
        <f>'[1]IO InvShip'!$O135</f>
        <v>2694.92</v>
      </c>
      <c r="BH136" s="107">
        <f t="shared" si="145"/>
        <v>0.13293579799829958</v>
      </c>
      <c r="BI136" s="107">
        <f t="shared" si="146"/>
        <v>1.2642354152307529E-2</v>
      </c>
      <c r="BJ136" s="107">
        <f t="shared" si="147"/>
        <v>5.5756630455147747E-2</v>
      </c>
      <c r="BK136" s="107">
        <f t="shared" si="148"/>
        <v>0.79866521739424512</v>
      </c>
      <c r="BL136" s="21">
        <f t="shared" si="149"/>
        <v>11807.81</v>
      </c>
      <c r="BM136" s="253">
        <f>VLOOKUP(B136,'removals&amp;BFF'!A:C,3,FALSE)</f>
        <v>84.699220183486247</v>
      </c>
      <c r="BN136" s="21">
        <f t="shared" si="150"/>
        <v>17455.213835466351</v>
      </c>
      <c r="BO136" s="21">
        <f>VLOOKUP(B136,removals!B:AR,43,FALSE)</f>
        <v>284.91000000000003</v>
      </c>
      <c r="BP136" s="253">
        <f t="shared" si="151"/>
        <v>51.891579797128912</v>
      </c>
      <c r="BQ136" s="21"/>
    </row>
    <row r="137" spans="1:69">
      <c r="A137" s="56" t="str">
        <f t="shared" si="138"/>
        <v>201837</v>
      </c>
      <c r="B137" s="20">
        <f>'[1]main port inventory'!A142</f>
        <v>43357</v>
      </c>
      <c r="C137" s="21">
        <f>'[1]main port inventory'!B142</f>
        <v>14756.61</v>
      </c>
      <c r="D137" s="21">
        <f>'[1]main port inventory'!C143</f>
        <v>1988.23</v>
      </c>
      <c r="E137" s="21">
        <f>'[1]main port inventory'!D142</f>
        <v>192.58</v>
      </c>
      <c r="F137" s="21">
        <f>'[1]main port inventory'!E142</f>
        <v>796.54</v>
      </c>
      <c r="G137" s="79">
        <f>'[1]main port inventory'!F142</f>
        <v>1850</v>
      </c>
      <c r="H137" s="79">
        <f>'[1]main port inventory'!G142</f>
        <v>1674</v>
      </c>
      <c r="I137" s="82">
        <f>'[1]main port inventory'!H142</f>
        <v>1810</v>
      </c>
      <c r="J137" s="82">
        <f>'[1]main port inventory'!I142</f>
        <v>1634</v>
      </c>
      <c r="K137" s="11">
        <f>'[1]main port inventory'!J142</f>
        <v>845</v>
      </c>
      <c r="L137" s="82">
        <f>'[1]main port inventory'!K142</f>
        <v>960</v>
      </c>
      <c r="M137" s="79">
        <f>'[1]main port inventory'!L142</f>
        <v>497</v>
      </c>
      <c r="N137" s="21">
        <f>'[1]main port inventory'!M142</f>
        <v>526</v>
      </c>
      <c r="O137" s="11">
        <f>'[1]main port inventory'!N142</f>
        <v>188.81</v>
      </c>
      <c r="P137" s="85">
        <f>'[1]main port inventory'!O142</f>
        <v>408</v>
      </c>
      <c r="Q137" s="79">
        <f>'[1]main port inventory'!P142</f>
        <v>153</v>
      </c>
      <c r="R137" s="11">
        <f>'[1]main port inventory'!Q142</f>
        <v>540</v>
      </c>
      <c r="S137" s="85">
        <f>'[1]main port inventory'!R142</f>
        <v>368</v>
      </c>
      <c r="T137" s="11">
        <f>'[1]main port inventory'!S142</f>
        <v>302</v>
      </c>
      <c r="U137" s="11">
        <f>'[1]main port inventory'!T142</f>
        <v>126</v>
      </c>
      <c r="V137" s="11">
        <f>'[1]main port inventory'!U142</f>
        <v>97</v>
      </c>
      <c r="W137" s="21">
        <f>'[1]main port inventory'!V142</f>
        <v>370</v>
      </c>
      <c r="X137" s="11">
        <f>'[1]main port inventory'!W142</f>
        <v>146</v>
      </c>
      <c r="Y137" s="11">
        <f>'[1]main port inventory'!X142</f>
        <v>7.9</v>
      </c>
      <c r="Z137" s="11">
        <f>'[1]main port inventory'!Y142</f>
        <v>451</v>
      </c>
      <c r="AA137" s="21">
        <f>'[1]main port inventory'!Z142</f>
        <v>51.6</v>
      </c>
      <c r="AB137" s="21">
        <f>'[1]main port inventory'!AA142</f>
        <v>209</v>
      </c>
      <c r="AC137" s="11">
        <f>'[1]main port inventory'!AB142</f>
        <v>80</v>
      </c>
      <c r="AD137" s="82">
        <f>'[1]main port inventory'!AC142</f>
        <v>11.8</v>
      </c>
      <c r="AE137" s="21">
        <f>'[1]main port inventory'!AD142</f>
        <v>5</v>
      </c>
      <c r="AF137" s="21">
        <f>'[1]main port inventory'!AE142</f>
        <v>0</v>
      </c>
      <c r="AG137" s="11">
        <f>'[1]main port inventory'!AF142</f>
        <v>15.5</v>
      </c>
      <c r="AH137" s="85">
        <f>'[1]main port inventory'!AG142</f>
        <v>88</v>
      </c>
      <c r="AI137" s="21">
        <f>'[1]main port inventory'!AH142</f>
        <v>0</v>
      </c>
      <c r="AJ137" s="21">
        <f>'[1]main port inventory'!AI142</f>
        <v>28.5</v>
      </c>
      <c r="AK137" s="21">
        <f>'[1]main port inventory'!AJ142</f>
        <v>0</v>
      </c>
      <c r="AL137" s="79">
        <f>'[1]main port inventory'!AK142</f>
        <v>0</v>
      </c>
      <c r="AM137" s="21">
        <f>'[1]main port inventory'!AL142</f>
        <v>0</v>
      </c>
      <c r="AN137" s="11">
        <f>'[1]main port inventory'!AM142</f>
        <v>23</v>
      </c>
      <c r="AO137" s="11">
        <f>'[1]main port inventory'!AN142</f>
        <v>290</v>
      </c>
      <c r="AP137" s="85">
        <f>'[1]main port inventory'!AO142</f>
        <v>23</v>
      </c>
      <c r="AQ137" s="11">
        <f>'[1]main port inventory'!AP142</f>
        <v>0</v>
      </c>
      <c r="AR137" s="82">
        <f>'[1]main port inventory'!AQ142</f>
        <v>295</v>
      </c>
      <c r="AS137" s="11">
        <f>'[1]main port inventory'!AR142</f>
        <v>97</v>
      </c>
      <c r="AT137" s="79">
        <f>'[1]main port inventory'!AS142</f>
        <v>9.5</v>
      </c>
      <c r="AU137" s="79">
        <f>'[1]main port inventory'!AT142</f>
        <v>1.5</v>
      </c>
      <c r="AV137" s="21">
        <f>'[1]main port inventory'!AU142</f>
        <v>0</v>
      </c>
      <c r="AW137" s="11">
        <f>'[1]main port inventory'!AV142</f>
        <v>41</v>
      </c>
      <c r="AX137" s="21">
        <f>'[1]main port inventory'!AW142</f>
        <v>1.4</v>
      </c>
      <c r="AY137" s="79">
        <f>'[1]main port inventory'!AX142</f>
        <v>532.1</v>
      </c>
      <c r="AZ137" s="76">
        <f t="shared" si="139"/>
        <v>14756.61</v>
      </c>
      <c r="BA137" s="76">
        <f t="shared" si="140"/>
        <v>887</v>
      </c>
      <c r="BB137" s="76">
        <f t="shared" si="141"/>
        <v>4710.8</v>
      </c>
      <c r="BC137" s="76">
        <f t="shared" si="142"/>
        <v>4717.1000000000004</v>
      </c>
      <c r="BD137" s="76">
        <f t="shared" si="143"/>
        <v>3250.21</v>
      </c>
      <c r="BE137" s="76">
        <f t="shared" si="144"/>
        <v>1191.5</v>
      </c>
      <c r="BF137" s="21">
        <f>'[1]IO InvShip'!$L136</f>
        <v>8955.56</v>
      </c>
      <c r="BG137" s="21">
        <f>'[1]IO InvShip'!$O136</f>
        <v>2679.8</v>
      </c>
      <c r="BH137" s="107">
        <f t="shared" si="145"/>
        <v>0.13473487474426715</v>
      </c>
      <c r="BI137" s="107">
        <f t="shared" si="146"/>
        <v>1.3050422827465116E-2</v>
      </c>
      <c r="BJ137" s="107">
        <f t="shared" si="147"/>
        <v>5.3978522167354152E-2</v>
      </c>
      <c r="BK137" s="107">
        <f t="shared" si="148"/>
        <v>0.79823618026091359</v>
      </c>
      <c r="BL137" s="21">
        <f t="shared" si="149"/>
        <v>11779.260000000002</v>
      </c>
      <c r="BM137" s="253">
        <f>VLOOKUP(B137,'removals&amp;BFF'!A:C,3,FALSE)</f>
        <v>84.067372214941031</v>
      </c>
      <c r="BN137" s="21">
        <f t="shared" si="150"/>
        <v>17553.314218351832</v>
      </c>
      <c r="BO137" s="21">
        <f>VLOOKUP(B137,removals!B:AR,43,FALSE)</f>
        <v>287.38000000000005</v>
      </c>
      <c r="BP137" s="253">
        <f t="shared" si="151"/>
        <v>51.34877166121511</v>
      </c>
      <c r="BQ137" s="21"/>
    </row>
    <row r="138" spans="1:69">
      <c r="A138" s="56" t="str">
        <f t="shared" si="138"/>
        <v>201836</v>
      </c>
      <c r="B138" s="20">
        <f>'[1]main port inventory'!A143</f>
        <v>43350</v>
      </c>
      <c r="C138" s="21">
        <f>'[1]main port inventory'!B143</f>
        <v>14774.36</v>
      </c>
      <c r="D138" s="21">
        <f>'[1]main port inventory'!C144</f>
        <v>1998.17</v>
      </c>
      <c r="E138" s="21">
        <f>'[1]main port inventory'!D143</f>
        <v>187.02</v>
      </c>
      <c r="F138" s="21">
        <f>'[1]main port inventory'!E143</f>
        <v>812.32</v>
      </c>
      <c r="G138" s="79">
        <f>'[1]main port inventory'!F143</f>
        <v>1860</v>
      </c>
      <c r="H138" s="79">
        <f>'[1]main port inventory'!G143</f>
        <v>1685</v>
      </c>
      <c r="I138" s="82">
        <f>'[1]main port inventory'!H143</f>
        <v>1732</v>
      </c>
      <c r="J138" s="82">
        <f>'[1]main port inventory'!I143</f>
        <v>1667</v>
      </c>
      <c r="K138" s="11">
        <f>'[1]main port inventory'!J143</f>
        <v>860</v>
      </c>
      <c r="L138" s="82">
        <f>'[1]main port inventory'!K143</f>
        <v>980</v>
      </c>
      <c r="M138" s="79">
        <f>'[1]main port inventory'!L143</f>
        <v>495</v>
      </c>
      <c r="N138" s="21">
        <f>'[1]main port inventory'!M143</f>
        <v>550</v>
      </c>
      <c r="O138" s="11">
        <f>'[1]main port inventory'!N143</f>
        <v>177.16</v>
      </c>
      <c r="P138" s="85">
        <f>'[1]main port inventory'!O143</f>
        <v>374</v>
      </c>
      <c r="Q138" s="79">
        <f>'[1]main port inventory'!P143</f>
        <v>151</v>
      </c>
      <c r="R138" s="11">
        <f>'[1]main port inventory'!Q143</f>
        <v>541</v>
      </c>
      <c r="S138" s="85">
        <f>'[1]main port inventory'!R143</f>
        <v>380</v>
      </c>
      <c r="T138" s="11">
        <f>'[1]main port inventory'!S143</f>
        <v>292</v>
      </c>
      <c r="U138" s="11">
        <f>'[1]main port inventory'!T143</f>
        <v>133</v>
      </c>
      <c r="V138" s="11">
        <f>'[1]main port inventory'!U143</f>
        <v>102</v>
      </c>
      <c r="W138" s="21">
        <f>'[1]main port inventory'!V143</f>
        <v>367</v>
      </c>
      <c r="X138" s="11">
        <f>'[1]main port inventory'!W143</f>
        <v>161</v>
      </c>
      <c r="Y138" s="11">
        <f>'[1]main port inventory'!X143</f>
        <v>8.1999999999999993</v>
      </c>
      <c r="Z138" s="11">
        <f>'[1]main port inventory'!Y143</f>
        <v>435</v>
      </c>
      <c r="AA138" s="21">
        <f>'[1]main port inventory'!Z143</f>
        <v>60.3</v>
      </c>
      <c r="AB138" s="21">
        <f>'[1]main port inventory'!AA143</f>
        <v>182.3</v>
      </c>
      <c r="AC138" s="11">
        <f>'[1]main port inventory'!AB143</f>
        <v>69</v>
      </c>
      <c r="AD138" s="82">
        <f>'[1]main port inventory'!AC143</f>
        <v>17.8</v>
      </c>
      <c r="AE138" s="21">
        <f>'[1]main port inventory'!AD143</f>
        <v>7</v>
      </c>
      <c r="AF138" s="21">
        <f>'[1]main port inventory'!AE143</f>
        <v>0</v>
      </c>
      <c r="AG138" s="11">
        <f>'[1]main port inventory'!AF143</f>
        <v>21</v>
      </c>
      <c r="AH138" s="85">
        <f>'[1]main port inventory'!AG143</f>
        <v>120</v>
      </c>
      <c r="AI138" s="21">
        <f>'[1]main port inventory'!AH143</f>
        <v>0</v>
      </c>
      <c r="AJ138" s="21">
        <f>'[1]main port inventory'!AI143</f>
        <v>31</v>
      </c>
      <c r="AK138" s="21">
        <f>'[1]main port inventory'!AJ143</f>
        <v>0</v>
      </c>
      <c r="AL138" s="79">
        <f>'[1]main port inventory'!AK143</f>
        <v>0</v>
      </c>
      <c r="AM138" s="21">
        <f>'[1]main port inventory'!AL143</f>
        <v>0</v>
      </c>
      <c r="AN138" s="11">
        <f>'[1]main port inventory'!AM143</f>
        <v>23</v>
      </c>
      <c r="AO138" s="11">
        <f>'[1]main port inventory'!AN143</f>
        <v>296</v>
      </c>
      <c r="AP138" s="85">
        <f>'[1]main port inventory'!AO143</f>
        <v>16</v>
      </c>
      <c r="AQ138" s="11">
        <f>'[1]main port inventory'!AP143</f>
        <v>0</v>
      </c>
      <c r="AR138" s="82">
        <f>'[1]main port inventory'!AQ143</f>
        <v>290</v>
      </c>
      <c r="AS138" s="11">
        <f>'[1]main port inventory'!AR143</f>
        <v>104</v>
      </c>
      <c r="AT138" s="79">
        <f>'[1]main port inventory'!AS143</f>
        <v>13</v>
      </c>
      <c r="AU138" s="79">
        <f>'[1]main port inventory'!AT143</f>
        <v>1.5</v>
      </c>
      <c r="AV138" s="21">
        <f>'[1]main port inventory'!AU143</f>
        <v>0</v>
      </c>
      <c r="AW138" s="11">
        <f>'[1]main port inventory'!AV143</f>
        <v>41</v>
      </c>
      <c r="AX138" s="21">
        <f>'[1]main port inventory'!AW143</f>
        <v>2.1</v>
      </c>
      <c r="AY138" s="79">
        <f>'[1]main port inventory'!AX143</f>
        <v>529</v>
      </c>
      <c r="AZ138" s="76">
        <f t="shared" si="139"/>
        <v>14774.36</v>
      </c>
      <c r="BA138" s="76">
        <f t="shared" si="140"/>
        <v>890</v>
      </c>
      <c r="BB138" s="76">
        <f t="shared" si="141"/>
        <v>4686.8</v>
      </c>
      <c r="BC138" s="76">
        <f t="shared" si="142"/>
        <v>4734.5</v>
      </c>
      <c r="BD138" s="76">
        <f t="shared" si="143"/>
        <v>3263.3599999999997</v>
      </c>
      <c r="BE138" s="76">
        <f t="shared" si="144"/>
        <v>1199.6999999999998</v>
      </c>
      <c r="BF138" s="21">
        <f>'[1]IO InvShip'!$L137</f>
        <v>9057.39</v>
      </c>
      <c r="BG138" s="21">
        <f>'[1]IO InvShip'!$O137</f>
        <v>2573.4</v>
      </c>
      <c r="BH138" s="107">
        <f t="shared" si="145"/>
        <v>0.13524579068061154</v>
      </c>
      <c r="BI138" s="107">
        <f t="shared" si="146"/>
        <v>1.2658416337492791E-2</v>
      </c>
      <c r="BJ138" s="107">
        <f t="shared" si="147"/>
        <v>5.4981738633687008E-2</v>
      </c>
      <c r="BK138" s="107">
        <f t="shared" si="148"/>
        <v>0.7971140543482087</v>
      </c>
      <c r="BL138" s="21">
        <f t="shared" si="149"/>
        <v>11776.85</v>
      </c>
      <c r="BM138" s="253">
        <f>VLOOKUP(B138,'removals&amp;BFF'!A:C,3,FALSE)</f>
        <v>83.835694626474449</v>
      </c>
      <c r="BN138" s="21">
        <f t="shared" si="150"/>
        <v>17622.994675270944</v>
      </c>
      <c r="BO138" s="21">
        <f>VLOOKUP(B138,removals!B:AR,43,FALSE)</f>
        <v>282.33000000000004</v>
      </c>
      <c r="BP138" s="253">
        <f t="shared" si="151"/>
        <v>52.330110154783405</v>
      </c>
      <c r="BQ138" s="21"/>
    </row>
    <row r="139" spans="1:69">
      <c r="A139" s="56" t="str">
        <f t="shared" si="138"/>
        <v>201835</v>
      </c>
      <c r="B139" s="20">
        <f>'[1]main port inventory'!A144</f>
        <v>43343</v>
      </c>
      <c r="C139" s="21">
        <f>'[1]main port inventory'!B144</f>
        <v>14733.23</v>
      </c>
      <c r="D139" s="21">
        <f>'[1]main port inventory'!C145</f>
        <v>1981.3</v>
      </c>
      <c r="E139" s="21">
        <f>'[1]main port inventory'!D144</f>
        <v>205.53</v>
      </c>
      <c r="F139" s="21">
        <f>'[1]main port inventory'!E144</f>
        <v>810.55</v>
      </c>
      <c r="G139" s="79">
        <f>'[1]main port inventory'!F144</f>
        <v>1900</v>
      </c>
      <c r="H139" s="79">
        <f>'[1]main port inventory'!G144</f>
        <v>1727</v>
      </c>
      <c r="I139" s="82">
        <f>'[1]main port inventory'!H144</f>
        <v>1674</v>
      </c>
      <c r="J139" s="82">
        <f>'[1]main port inventory'!I144</f>
        <v>1665</v>
      </c>
      <c r="K139" s="11">
        <f>'[1]main port inventory'!J144</f>
        <v>875</v>
      </c>
      <c r="L139" s="82">
        <f>'[1]main port inventory'!K144</f>
        <v>970</v>
      </c>
      <c r="M139" s="79">
        <f>'[1]main port inventory'!L144</f>
        <v>488</v>
      </c>
      <c r="N139" s="21">
        <f>'[1]main port inventory'!M144</f>
        <v>562</v>
      </c>
      <c r="O139" s="11">
        <f>'[1]main port inventory'!N144</f>
        <v>182.83</v>
      </c>
      <c r="P139" s="85">
        <f>'[1]main port inventory'!O144</f>
        <v>325</v>
      </c>
      <c r="Q139" s="79">
        <f>'[1]main port inventory'!P144</f>
        <v>144</v>
      </c>
      <c r="R139" s="11">
        <f>'[1]main port inventory'!Q144</f>
        <v>495</v>
      </c>
      <c r="S139" s="85">
        <f>'[1]main port inventory'!R144</f>
        <v>359</v>
      </c>
      <c r="T139" s="11">
        <f>'[1]main port inventory'!S144</f>
        <v>292</v>
      </c>
      <c r="U139" s="11">
        <f>'[1]main port inventory'!T144</f>
        <v>123</v>
      </c>
      <c r="V139" s="11">
        <f>'[1]main port inventory'!U144</f>
        <v>103</v>
      </c>
      <c r="W139" s="21">
        <f>'[1]main port inventory'!V144</f>
        <v>371.7</v>
      </c>
      <c r="X139" s="11">
        <f>'[1]main port inventory'!W144</f>
        <v>166</v>
      </c>
      <c r="Y139" s="11">
        <f>'[1]main port inventory'!X144</f>
        <v>9.4</v>
      </c>
      <c r="Z139" s="11">
        <f>'[1]main port inventory'!Y144</f>
        <v>438.5</v>
      </c>
      <c r="AA139" s="21">
        <f>'[1]main port inventory'!Z144</f>
        <v>54.5</v>
      </c>
      <c r="AB139" s="21">
        <f>'[1]main port inventory'!AA144</f>
        <v>194.3</v>
      </c>
      <c r="AC139" s="11">
        <f>'[1]main port inventory'!AB144</f>
        <v>60</v>
      </c>
      <c r="AD139" s="82">
        <f>'[1]main port inventory'!AC144</f>
        <v>24.8</v>
      </c>
      <c r="AE139" s="21">
        <f>'[1]main port inventory'!AD144</f>
        <v>7.4</v>
      </c>
      <c r="AF139" s="21">
        <f>'[1]main port inventory'!AE144</f>
        <v>0</v>
      </c>
      <c r="AG139" s="11">
        <f>'[1]main port inventory'!AF144</f>
        <v>26</v>
      </c>
      <c r="AH139" s="85">
        <f>'[1]main port inventory'!AG144</f>
        <v>113</v>
      </c>
      <c r="AI139" s="21">
        <f>'[1]main port inventory'!AH144</f>
        <v>0</v>
      </c>
      <c r="AJ139" s="21">
        <f>'[1]main port inventory'!AI144</f>
        <v>30.2</v>
      </c>
      <c r="AK139" s="21">
        <f>'[1]main port inventory'!AJ144</f>
        <v>0</v>
      </c>
      <c r="AL139" s="79">
        <f>'[1]main port inventory'!AK144</f>
        <v>0</v>
      </c>
      <c r="AM139" s="21">
        <f>'[1]main port inventory'!AL144</f>
        <v>0</v>
      </c>
      <c r="AN139" s="11">
        <f>'[1]main port inventory'!AM144</f>
        <v>23</v>
      </c>
      <c r="AO139" s="11">
        <f>'[1]main port inventory'!AN144</f>
        <v>301</v>
      </c>
      <c r="AP139" s="85">
        <f>'[1]main port inventory'!AO144</f>
        <v>23</v>
      </c>
      <c r="AQ139" s="11">
        <f>'[1]main port inventory'!AP144</f>
        <v>0</v>
      </c>
      <c r="AR139" s="82">
        <f>'[1]main port inventory'!AQ144</f>
        <v>280</v>
      </c>
      <c r="AS139" s="11">
        <f>'[1]main port inventory'!AR144</f>
        <v>105</v>
      </c>
      <c r="AT139" s="79">
        <f>'[1]main port inventory'!AS144</f>
        <v>10</v>
      </c>
      <c r="AU139" s="79">
        <f>'[1]main port inventory'!AT144</f>
        <v>1.5</v>
      </c>
      <c r="AV139" s="21">
        <f>'[1]main port inventory'!AU144</f>
        <v>0</v>
      </c>
      <c r="AW139" s="11">
        <f>'[1]main port inventory'!AV144</f>
        <v>41</v>
      </c>
      <c r="AX139" s="21">
        <f>'[1]main port inventory'!AW144</f>
        <v>2.8</v>
      </c>
      <c r="AY139" s="79">
        <f>'[1]main port inventory'!AX144</f>
        <v>565.29999999999995</v>
      </c>
      <c r="AZ139" s="76">
        <f t="shared" si="139"/>
        <v>14733.23</v>
      </c>
      <c r="BA139" s="76">
        <f t="shared" si="140"/>
        <v>820</v>
      </c>
      <c r="BB139" s="76">
        <f t="shared" si="141"/>
        <v>4613.8</v>
      </c>
      <c r="BC139" s="76">
        <f t="shared" si="142"/>
        <v>4835.8</v>
      </c>
      <c r="BD139" s="76">
        <f t="shared" si="143"/>
        <v>3240.73</v>
      </c>
      <c r="BE139" s="76">
        <f t="shared" si="144"/>
        <v>1222.9000000000001</v>
      </c>
      <c r="BF139" s="21">
        <f>'[1]IO InvShip'!$L138</f>
        <v>9131.89</v>
      </c>
      <c r="BG139" s="21">
        <f>'[1]IO InvShip'!$O138</f>
        <v>2541.6999999999998</v>
      </c>
      <c r="BH139" s="107">
        <f t="shared" si="145"/>
        <v>0.13447831873933958</v>
      </c>
      <c r="BI139" s="107">
        <f t="shared" si="146"/>
        <v>1.3950097840052725E-2</v>
      </c>
      <c r="BJ139" s="107">
        <f t="shared" si="147"/>
        <v>5.501509173480628E-2</v>
      </c>
      <c r="BK139" s="107">
        <f t="shared" si="148"/>
        <v>0.79655649168580145</v>
      </c>
      <c r="BL139" s="21">
        <f t="shared" si="149"/>
        <v>11735.85</v>
      </c>
      <c r="BM139" s="253">
        <f>VLOOKUP(B139,'removals&amp;BFF'!A:C,3,FALSE)</f>
        <v>83.45658584534732</v>
      </c>
      <c r="BN139" s="21">
        <f t="shared" si="150"/>
        <v>17653.765548595555</v>
      </c>
      <c r="BO139" s="21">
        <f>VLOOKUP(B139,removals!B:AR,43,FALSE)</f>
        <v>281.65000000000003</v>
      </c>
      <c r="BP139" s="253">
        <f t="shared" si="151"/>
        <v>52.310420734954725</v>
      </c>
      <c r="BQ139" s="21"/>
    </row>
    <row r="140" spans="1:69">
      <c r="A140" s="56" t="str">
        <f t="shared" si="138"/>
        <v>201834</v>
      </c>
      <c r="B140" s="20">
        <f>'[1]main port inventory'!A145</f>
        <v>43336</v>
      </c>
      <c r="C140" s="21">
        <f>'[1]main port inventory'!B145</f>
        <v>14961.91</v>
      </c>
      <c r="D140" s="21">
        <f>'[1]main port inventory'!C146</f>
        <v>2033.04</v>
      </c>
      <c r="E140" s="21">
        <f>'[1]main port inventory'!D145</f>
        <v>203.17</v>
      </c>
      <c r="F140" s="21">
        <f>'[1]main port inventory'!E145</f>
        <v>792.96</v>
      </c>
      <c r="G140" s="79">
        <f>'[1]main port inventory'!F145</f>
        <v>1890</v>
      </c>
      <c r="H140" s="79">
        <f>'[1]main port inventory'!G145</f>
        <v>1664</v>
      </c>
      <c r="I140" s="82">
        <f>'[1]main port inventory'!H145</f>
        <v>1780</v>
      </c>
      <c r="J140" s="82">
        <f>'[1]main port inventory'!I145</f>
        <v>1654</v>
      </c>
      <c r="K140" s="11">
        <f>'[1]main port inventory'!J145</f>
        <v>870</v>
      </c>
      <c r="L140" s="82">
        <f>'[1]main port inventory'!K145</f>
        <v>1038</v>
      </c>
      <c r="M140" s="79">
        <f>'[1]main port inventory'!L145</f>
        <v>484</v>
      </c>
      <c r="N140" s="21">
        <f>'[1]main port inventory'!M145</f>
        <v>550</v>
      </c>
      <c r="O140" s="11">
        <f>'[1]main port inventory'!N145</f>
        <v>178.11</v>
      </c>
      <c r="P140" s="85">
        <f>'[1]main port inventory'!O145</f>
        <v>341</v>
      </c>
      <c r="Q140" s="79">
        <f>'[1]main port inventory'!P145</f>
        <v>108</v>
      </c>
      <c r="R140" s="11">
        <f>'[1]main port inventory'!Q145</f>
        <v>455</v>
      </c>
      <c r="S140" s="85">
        <f>'[1]main port inventory'!R145</f>
        <v>410</v>
      </c>
      <c r="T140" s="11">
        <f>'[1]main port inventory'!S145</f>
        <v>300</v>
      </c>
      <c r="U140" s="11">
        <f>'[1]main port inventory'!T145</f>
        <v>140</v>
      </c>
      <c r="V140" s="11">
        <f>'[1]main port inventory'!U145</f>
        <v>96</v>
      </c>
      <c r="W140" s="21">
        <f>'[1]main port inventory'!V145</f>
        <v>396.8</v>
      </c>
      <c r="X140" s="11">
        <f>'[1]main port inventory'!W145</f>
        <v>175</v>
      </c>
      <c r="Y140" s="11">
        <f>'[1]main port inventory'!X145</f>
        <v>9.1</v>
      </c>
      <c r="Z140" s="11">
        <f>'[1]main port inventory'!Y145</f>
        <v>471</v>
      </c>
      <c r="AA140" s="21">
        <f>'[1]main port inventory'!Z145</f>
        <v>56</v>
      </c>
      <c r="AB140" s="21">
        <f>'[1]main port inventory'!AA145</f>
        <v>204</v>
      </c>
      <c r="AC140" s="11">
        <f>'[1]main port inventory'!AB145</f>
        <v>56</v>
      </c>
      <c r="AD140" s="82">
        <f>'[1]main port inventory'!AC145</f>
        <v>31.8</v>
      </c>
      <c r="AE140" s="21">
        <f>'[1]main port inventory'!AD145</f>
        <v>2</v>
      </c>
      <c r="AF140" s="21">
        <f>'[1]main port inventory'!AE145</f>
        <v>0</v>
      </c>
      <c r="AG140" s="11">
        <f>'[1]main port inventory'!AF145</f>
        <v>32</v>
      </c>
      <c r="AH140" s="85">
        <f>'[1]main port inventory'!AG145</f>
        <v>96</v>
      </c>
      <c r="AI140" s="21">
        <f>'[1]main port inventory'!AH145</f>
        <v>0</v>
      </c>
      <c r="AJ140" s="21">
        <f>'[1]main port inventory'!AI145</f>
        <v>33.799999999999997</v>
      </c>
      <c r="AK140" s="21">
        <f>'[1]main port inventory'!AJ145</f>
        <v>0</v>
      </c>
      <c r="AL140" s="79">
        <f>'[1]main port inventory'!AK145</f>
        <v>0</v>
      </c>
      <c r="AM140" s="21">
        <f>'[1]main port inventory'!AL145</f>
        <v>0</v>
      </c>
      <c r="AN140" s="11">
        <f>'[1]main port inventory'!AM145</f>
        <v>23</v>
      </c>
      <c r="AO140" s="11">
        <f>'[1]main port inventory'!AN145</f>
        <v>310</v>
      </c>
      <c r="AP140" s="85">
        <f>'[1]main port inventory'!AO145</f>
        <v>30</v>
      </c>
      <c r="AQ140" s="11">
        <f>'[1]main port inventory'!AP145</f>
        <v>0</v>
      </c>
      <c r="AR140" s="82">
        <f>'[1]main port inventory'!AQ145</f>
        <v>310</v>
      </c>
      <c r="AS140" s="11">
        <f>'[1]main port inventory'!AR145</f>
        <v>98</v>
      </c>
      <c r="AT140" s="79">
        <f>'[1]main port inventory'!AS145</f>
        <v>14</v>
      </c>
      <c r="AU140" s="79">
        <f>'[1]main port inventory'!AT145</f>
        <v>1.5</v>
      </c>
      <c r="AV140" s="21">
        <f>'[1]main port inventory'!AU145</f>
        <v>0.5</v>
      </c>
      <c r="AW140" s="11">
        <f>'[1]main port inventory'!AV145</f>
        <v>41</v>
      </c>
      <c r="AX140" s="21">
        <f>'[1]main port inventory'!AW145</f>
        <v>3.5</v>
      </c>
      <c r="AY140" s="79">
        <f>'[1]main port inventory'!AX145</f>
        <v>608.79999999999995</v>
      </c>
      <c r="AZ140" s="76">
        <f t="shared" si="139"/>
        <v>14961.91</v>
      </c>
      <c r="BA140" s="76">
        <f t="shared" si="140"/>
        <v>877</v>
      </c>
      <c r="BB140" s="76">
        <f t="shared" si="141"/>
        <v>4813.8</v>
      </c>
      <c r="BC140" s="76">
        <f t="shared" si="142"/>
        <v>4770.3</v>
      </c>
      <c r="BD140" s="76">
        <f t="shared" si="143"/>
        <v>3254.21</v>
      </c>
      <c r="BE140" s="76">
        <f t="shared" si="144"/>
        <v>1246.5999999999999</v>
      </c>
      <c r="BF140" s="21">
        <f>'[1]IO InvShip'!$L139</f>
        <v>9356.89</v>
      </c>
      <c r="BG140" s="21">
        <f>'[1]IO InvShip'!$O139</f>
        <v>2538.0500000000002</v>
      </c>
      <c r="BH140" s="107">
        <f t="shared" si="145"/>
        <v>0.13588104727270783</v>
      </c>
      <c r="BI140" s="107">
        <f t="shared" si="146"/>
        <v>1.3579148651475647E-2</v>
      </c>
      <c r="BJ140" s="107">
        <f t="shared" si="147"/>
        <v>5.2998581063513954E-2</v>
      </c>
      <c r="BK140" s="107">
        <f t="shared" si="148"/>
        <v>0.79754122301230257</v>
      </c>
      <c r="BL140" s="21">
        <f t="shared" si="149"/>
        <v>11932.739999999998</v>
      </c>
      <c r="BM140" s="253">
        <f>VLOOKUP(B140,'removals&amp;BFF'!A:C,3,FALSE)</f>
        <v>83.44605504587156</v>
      </c>
      <c r="BN140" s="21">
        <f t="shared" si="150"/>
        <v>17930.038743922898</v>
      </c>
      <c r="BO140" s="21">
        <f>VLOOKUP(B140,removals!B:AR,43,FALSE)</f>
        <v>262.9799999999999</v>
      </c>
      <c r="BP140" s="253">
        <f t="shared" si="151"/>
        <v>56.893718153471767</v>
      </c>
      <c r="BQ140" s="21"/>
    </row>
    <row r="141" spans="1:69">
      <c r="A141" s="56" t="str">
        <f t="shared" si="138"/>
        <v>201833</v>
      </c>
      <c r="B141" s="20">
        <f>'[1]main port inventory'!A146</f>
        <v>43329</v>
      </c>
      <c r="C141" s="21">
        <f>'[1]main port inventory'!B146</f>
        <v>15145.93</v>
      </c>
      <c r="D141" s="21">
        <f>'[1]main port inventory'!C147</f>
        <v>2079.89</v>
      </c>
      <c r="E141" s="21">
        <f>'[1]main port inventory'!D146</f>
        <v>193.08</v>
      </c>
      <c r="F141" s="21">
        <f>'[1]main port inventory'!E146</f>
        <v>816.12</v>
      </c>
      <c r="G141" s="79">
        <f>'[1]main port inventory'!F146</f>
        <v>1890</v>
      </c>
      <c r="H141" s="79">
        <f>'[1]main port inventory'!G146</f>
        <v>1705</v>
      </c>
      <c r="I141" s="82">
        <f>'[1]main port inventory'!H146</f>
        <v>1802</v>
      </c>
      <c r="J141" s="82">
        <f>'[1]main port inventory'!I146</f>
        <v>1667</v>
      </c>
      <c r="K141" s="11">
        <f>'[1]main port inventory'!J146</f>
        <v>865</v>
      </c>
      <c r="L141" s="82">
        <f>'[1]main port inventory'!K146</f>
        <v>980</v>
      </c>
      <c r="M141" s="79">
        <f>'[1]main port inventory'!L146</f>
        <v>513</v>
      </c>
      <c r="N141" s="21">
        <f>'[1]main port inventory'!M146</f>
        <v>530</v>
      </c>
      <c r="O141" s="11">
        <f>'[1]main port inventory'!N146</f>
        <v>187.46</v>
      </c>
      <c r="P141" s="85">
        <f>'[1]main port inventory'!O146</f>
        <v>345</v>
      </c>
      <c r="Q141" s="79">
        <f>'[1]main port inventory'!P146</f>
        <v>133</v>
      </c>
      <c r="R141" s="11">
        <f>'[1]main port inventory'!Q146</f>
        <v>465</v>
      </c>
      <c r="S141" s="85">
        <f>'[1]main port inventory'!R146</f>
        <v>420</v>
      </c>
      <c r="T141" s="11">
        <f>'[1]main port inventory'!S146</f>
        <v>309.8</v>
      </c>
      <c r="U141" s="11">
        <f>'[1]main port inventory'!T146</f>
        <v>147</v>
      </c>
      <c r="V141" s="11">
        <f>'[1]main port inventory'!U146</f>
        <v>100</v>
      </c>
      <c r="W141" s="21">
        <f>'[1]main port inventory'!V146</f>
        <v>424.5</v>
      </c>
      <c r="X141" s="11">
        <f>'[1]main port inventory'!W146</f>
        <v>176</v>
      </c>
      <c r="Y141" s="11">
        <f>'[1]main port inventory'!X146</f>
        <v>7.67</v>
      </c>
      <c r="Z141" s="11">
        <f>'[1]main port inventory'!Y146</f>
        <v>491</v>
      </c>
      <c r="AA141" s="21">
        <f>'[1]main port inventory'!Z146</f>
        <v>70</v>
      </c>
      <c r="AB141" s="21">
        <f>'[1]main port inventory'!AA146</f>
        <v>188</v>
      </c>
      <c r="AC141" s="11">
        <f>'[1]main port inventory'!AB146</f>
        <v>67</v>
      </c>
      <c r="AD141" s="82">
        <f>'[1]main port inventory'!AC146</f>
        <v>38.799999999999997</v>
      </c>
      <c r="AE141" s="21">
        <f>'[1]main port inventory'!AD146</f>
        <v>2.2999999999999998</v>
      </c>
      <c r="AF141" s="21">
        <f>'[1]main port inventory'!AE146</f>
        <v>0</v>
      </c>
      <c r="AG141" s="11">
        <f>'[1]main port inventory'!AF146</f>
        <v>39</v>
      </c>
      <c r="AH141" s="85">
        <f>'[1]main port inventory'!AG146</f>
        <v>81</v>
      </c>
      <c r="AI141" s="21">
        <f>'[1]main port inventory'!AH146</f>
        <v>0</v>
      </c>
      <c r="AJ141" s="21">
        <f>'[1]main port inventory'!AI146</f>
        <v>32.5</v>
      </c>
      <c r="AK141" s="21">
        <f>'[1]main port inventory'!AJ146</f>
        <v>0</v>
      </c>
      <c r="AL141" s="79">
        <f>'[1]main port inventory'!AK146</f>
        <v>0</v>
      </c>
      <c r="AM141" s="21">
        <f>'[1]main port inventory'!AL146</f>
        <v>0</v>
      </c>
      <c r="AN141" s="11">
        <f>'[1]main port inventory'!AM146</f>
        <v>25</v>
      </c>
      <c r="AO141" s="11">
        <f>'[1]main port inventory'!AN146</f>
        <v>313</v>
      </c>
      <c r="AP141" s="85">
        <f>'[1]main port inventory'!AO146</f>
        <v>25</v>
      </c>
      <c r="AQ141" s="11">
        <f>'[1]main port inventory'!AP146</f>
        <v>0</v>
      </c>
      <c r="AR141" s="82">
        <f>'[1]main port inventory'!AQ146</f>
        <v>320</v>
      </c>
      <c r="AS141" s="11">
        <f>'[1]main port inventory'!AR146</f>
        <v>108</v>
      </c>
      <c r="AT141" s="79">
        <f>'[1]main port inventory'!AS146</f>
        <v>8</v>
      </c>
      <c r="AU141" s="79">
        <f>'[1]main port inventory'!AT146</f>
        <v>1.5</v>
      </c>
      <c r="AV141" s="21">
        <f>'[1]main port inventory'!AU146</f>
        <v>1.2</v>
      </c>
      <c r="AW141" s="11">
        <f>'[1]main port inventory'!AV146</f>
        <v>41</v>
      </c>
      <c r="AX141" s="21">
        <f>'[1]main port inventory'!AW146</f>
        <v>4.2</v>
      </c>
      <c r="AY141" s="79">
        <f>'[1]main port inventory'!AX146</f>
        <v>622</v>
      </c>
      <c r="AZ141" s="76">
        <f t="shared" si="139"/>
        <v>15145.93</v>
      </c>
      <c r="BA141" s="76">
        <f t="shared" si="140"/>
        <v>871</v>
      </c>
      <c r="BB141" s="76">
        <f t="shared" si="141"/>
        <v>4807.8</v>
      </c>
      <c r="BC141" s="76">
        <f t="shared" si="142"/>
        <v>4872.5</v>
      </c>
      <c r="BD141" s="76">
        <f t="shared" si="143"/>
        <v>3341.9300000000003</v>
      </c>
      <c r="BE141" s="76">
        <f t="shared" si="144"/>
        <v>1252.7</v>
      </c>
      <c r="BF141" s="21">
        <f>'[1]IO InvShip'!$L140</f>
        <v>9464.82</v>
      </c>
      <c r="BG141" s="21">
        <f>'[1]IO InvShip'!$O140</f>
        <v>2561.88</v>
      </c>
      <c r="BH141" s="107">
        <f t="shared" si="145"/>
        <v>0.13732336013701368</v>
      </c>
      <c r="BI141" s="107">
        <f t="shared" si="146"/>
        <v>1.2747979160077989E-2</v>
      </c>
      <c r="BJ141" s="107">
        <f t="shared" si="147"/>
        <v>5.3883782639956739E-2</v>
      </c>
      <c r="BK141" s="107">
        <f t="shared" si="148"/>
        <v>0.79604487806295154</v>
      </c>
      <c r="BL141" s="21">
        <f t="shared" si="149"/>
        <v>12056.84</v>
      </c>
      <c r="BM141" s="253">
        <f>VLOOKUP(B141,'removals&amp;BFF'!A:C,3,FALSE)</f>
        <v>83.361808650065527</v>
      </c>
      <c r="BN141" s="21">
        <f t="shared" si="150"/>
        <v>18168.907615211749</v>
      </c>
      <c r="BO141" s="21">
        <f>VLOOKUP(B141,removals!B:AR,43,FALSE)</f>
        <v>272.42</v>
      </c>
      <c r="BP141" s="253">
        <f t="shared" si="151"/>
        <v>55.597716760883927</v>
      </c>
      <c r="BQ141" s="21"/>
    </row>
    <row r="142" spans="1:69">
      <c r="A142" s="56" t="str">
        <f t="shared" si="138"/>
        <v>201832</v>
      </c>
      <c r="B142" s="20">
        <f>'[1]main port inventory'!A147</f>
        <v>43322</v>
      </c>
      <c r="C142" s="21">
        <f>'[1]main port inventory'!B147</f>
        <v>15286.9</v>
      </c>
      <c r="D142" s="21">
        <f>'[1]main port inventory'!C148</f>
        <v>2120.9</v>
      </c>
      <c r="E142" s="21">
        <f>'[1]main port inventory'!D147</f>
        <v>203.81</v>
      </c>
      <c r="F142" s="21">
        <f>'[1]main port inventory'!E147</f>
        <v>810.95</v>
      </c>
      <c r="G142" s="79">
        <f>'[1]main port inventory'!F147</f>
        <v>1870</v>
      </c>
      <c r="H142" s="79">
        <f>'[1]main port inventory'!G147</f>
        <v>1739</v>
      </c>
      <c r="I142" s="82">
        <f>'[1]main port inventory'!H147</f>
        <v>1820</v>
      </c>
      <c r="J142" s="82">
        <f>'[1]main port inventory'!I147</f>
        <v>1670</v>
      </c>
      <c r="K142" s="11">
        <f>'[1]main port inventory'!J147</f>
        <v>860</v>
      </c>
      <c r="L142" s="82">
        <f>'[1]main port inventory'!K147</f>
        <v>1010</v>
      </c>
      <c r="M142" s="79">
        <f>'[1]main port inventory'!L147</f>
        <v>545</v>
      </c>
      <c r="N142" s="21">
        <f>'[1]main port inventory'!M147</f>
        <v>519</v>
      </c>
      <c r="O142" s="11">
        <f>'[1]main port inventory'!N147</f>
        <v>204.4</v>
      </c>
      <c r="P142" s="85">
        <f>'[1]main port inventory'!O147</f>
        <v>360</v>
      </c>
      <c r="Q142" s="79">
        <f>'[1]main port inventory'!P147</f>
        <v>155</v>
      </c>
      <c r="R142" s="11">
        <f>'[1]main port inventory'!Q147</f>
        <v>488</v>
      </c>
      <c r="S142" s="85">
        <f>'[1]main port inventory'!R147</f>
        <v>430</v>
      </c>
      <c r="T142" s="11">
        <f>'[1]main port inventory'!S147</f>
        <v>297</v>
      </c>
      <c r="U142" s="11">
        <f>'[1]main port inventory'!T147</f>
        <v>133</v>
      </c>
      <c r="V142" s="11">
        <f>'[1]main port inventory'!U147</f>
        <v>106</v>
      </c>
      <c r="W142" s="21">
        <f>'[1]main port inventory'!V147</f>
        <v>401.7</v>
      </c>
      <c r="X142" s="11">
        <f>'[1]main port inventory'!W147</f>
        <v>178</v>
      </c>
      <c r="Y142" s="11">
        <f>'[1]main port inventory'!X147</f>
        <v>7.4</v>
      </c>
      <c r="Z142" s="11">
        <f>'[1]main port inventory'!Y147</f>
        <v>504</v>
      </c>
      <c r="AA142" s="21">
        <f>'[1]main port inventory'!Z147</f>
        <v>68</v>
      </c>
      <c r="AB142" s="21">
        <f>'[1]main port inventory'!AA147</f>
        <v>194</v>
      </c>
      <c r="AC142" s="11">
        <f>'[1]main port inventory'!AB147</f>
        <v>56</v>
      </c>
      <c r="AD142" s="82">
        <f>'[1]main port inventory'!AC147</f>
        <v>45.8</v>
      </c>
      <c r="AE142" s="21">
        <f>'[1]main port inventory'!AD147</f>
        <v>1</v>
      </c>
      <c r="AF142" s="21">
        <f>'[1]main port inventory'!AE147</f>
        <v>0</v>
      </c>
      <c r="AG142" s="11">
        <f>'[1]main port inventory'!AF147</f>
        <v>45</v>
      </c>
      <c r="AH142" s="85">
        <f>'[1]main port inventory'!AG147</f>
        <v>102</v>
      </c>
      <c r="AI142" s="21">
        <f>'[1]main port inventory'!AH147</f>
        <v>0</v>
      </c>
      <c r="AJ142" s="21">
        <f>'[1]main port inventory'!AI147</f>
        <v>32</v>
      </c>
      <c r="AK142" s="21">
        <f>'[1]main port inventory'!AJ147</f>
        <v>0</v>
      </c>
      <c r="AL142" s="79">
        <f>'[1]main port inventory'!AK147</f>
        <v>0</v>
      </c>
      <c r="AM142" s="21">
        <f>'[1]main port inventory'!AL147</f>
        <v>0</v>
      </c>
      <c r="AN142" s="11">
        <f>'[1]main port inventory'!AM147</f>
        <v>20</v>
      </c>
      <c r="AO142" s="11">
        <f>'[1]main port inventory'!AN147</f>
        <v>288</v>
      </c>
      <c r="AP142" s="85">
        <f>'[1]main port inventory'!AO147</f>
        <v>29</v>
      </c>
      <c r="AQ142" s="11">
        <f>'[1]main port inventory'!AP147</f>
        <v>0</v>
      </c>
      <c r="AR142" s="82">
        <f>'[1]main port inventory'!AQ147</f>
        <v>340</v>
      </c>
      <c r="AS142" s="11">
        <f>'[1]main port inventory'!AR147</f>
        <v>107</v>
      </c>
      <c r="AT142" s="79">
        <f>'[1]main port inventory'!AS147</f>
        <v>9</v>
      </c>
      <c r="AU142" s="79">
        <f>'[1]main port inventory'!AT147</f>
        <v>1.5</v>
      </c>
      <c r="AV142" s="21">
        <f>'[1]main port inventory'!AU147</f>
        <v>1.9</v>
      </c>
      <c r="AW142" s="11">
        <f>'[1]main port inventory'!AV147</f>
        <v>41</v>
      </c>
      <c r="AX142" s="21">
        <f>'[1]main port inventory'!AW147</f>
        <v>4.9000000000000004</v>
      </c>
      <c r="AY142" s="79">
        <f>'[1]main port inventory'!AX147</f>
        <v>603.29999999999995</v>
      </c>
      <c r="AZ142" s="76">
        <f t="shared" si="139"/>
        <v>15286.9</v>
      </c>
      <c r="BA142" s="76">
        <f t="shared" si="140"/>
        <v>921</v>
      </c>
      <c r="BB142" s="76">
        <f t="shared" si="141"/>
        <v>4885.8</v>
      </c>
      <c r="BC142" s="76">
        <f t="shared" si="142"/>
        <v>4922.8</v>
      </c>
      <c r="BD142" s="76">
        <f t="shared" si="143"/>
        <v>3334.8</v>
      </c>
      <c r="BE142" s="76">
        <f t="shared" si="144"/>
        <v>1222.5000000000002</v>
      </c>
      <c r="BF142" s="21">
        <f>'[1]IO InvShip'!$L141</f>
        <v>9639.5</v>
      </c>
      <c r="BG142" s="21">
        <f>'[1]IO InvShip'!$O141</f>
        <v>2542.9299999999998</v>
      </c>
      <c r="BH142" s="107">
        <f t="shared" si="145"/>
        <v>0.13873970523781801</v>
      </c>
      <c r="BI142" s="107">
        <f t="shared" si="146"/>
        <v>1.3332330295874245E-2</v>
      </c>
      <c r="BJ142" s="107">
        <f t="shared" si="147"/>
        <v>5.3048688746573869E-2</v>
      </c>
      <c r="BK142" s="107">
        <f t="shared" si="148"/>
        <v>0.79487927571973382</v>
      </c>
      <c r="BL142" s="21">
        <f t="shared" si="149"/>
        <v>12151.24</v>
      </c>
      <c r="BM142" s="253">
        <f>VLOOKUP(B142,'removals&amp;BFF'!A:C,3,FALSE)</f>
        <v>83.319685452162531</v>
      </c>
      <c r="BN142" s="21">
        <f t="shared" si="150"/>
        <v>18347.284818756161</v>
      </c>
      <c r="BO142" s="21">
        <f>VLOOKUP(B142,removals!B:AR,43,FALSE)</f>
        <v>276.83</v>
      </c>
      <c r="BP142" s="253">
        <f t="shared" si="151"/>
        <v>55.221254921793161</v>
      </c>
      <c r="BQ142" s="21"/>
    </row>
    <row r="143" spans="1:69">
      <c r="A143" s="56" t="str">
        <f t="shared" si="138"/>
        <v>201831</v>
      </c>
      <c r="B143" s="20">
        <f>'[1]main port inventory'!A148</f>
        <v>43315</v>
      </c>
      <c r="C143" s="21">
        <f>'[1]main port inventory'!B148</f>
        <v>15410.39</v>
      </c>
      <c r="D143" s="21">
        <f>'[1]main port inventory'!C149</f>
        <v>2079.9899999999998</v>
      </c>
      <c r="E143" s="21">
        <f>'[1]main port inventory'!D148</f>
        <v>228.4</v>
      </c>
      <c r="F143" s="21">
        <f>'[1]main port inventory'!E148</f>
        <v>820.42</v>
      </c>
      <c r="G143" s="79">
        <f>'[1]main port inventory'!F148</f>
        <v>1890</v>
      </c>
      <c r="H143" s="79">
        <f>'[1]main port inventory'!G148</f>
        <v>1754</v>
      </c>
      <c r="I143" s="82">
        <f>'[1]main port inventory'!H148</f>
        <v>1872</v>
      </c>
      <c r="J143" s="82">
        <f>'[1]main port inventory'!I148</f>
        <v>1650</v>
      </c>
      <c r="K143" s="11">
        <f>'[1]main port inventory'!J148</f>
        <v>830</v>
      </c>
      <c r="L143" s="82">
        <f>'[1]main port inventory'!K148</f>
        <v>1048</v>
      </c>
      <c r="M143" s="79">
        <f>'[1]main port inventory'!L148</f>
        <v>577</v>
      </c>
      <c r="N143" s="21">
        <f>'[1]main port inventory'!M148</f>
        <v>555</v>
      </c>
      <c r="O143" s="11">
        <f>'[1]main port inventory'!N148</f>
        <v>207.99</v>
      </c>
      <c r="P143" s="85">
        <f>'[1]main port inventory'!O148</f>
        <v>333</v>
      </c>
      <c r="Q143" s="79">
        <f>'[1]main port inventory'!P148</f>
        <v>158</v>
      </c>
      <c r="R143" s="11">
        <f>'[1]main port inventory'!Q148</f>
        <v>480</v>
      </c>
      <c r="S143" s="85">
        <f>'[1]main port inventory'!R148</f>
        <v>420</v>
      </c>
      <c r="T143" s="11">
        <f>'[1]main port inventory'!S148</f>
        <v>296.3</v>
      </c>
      <c r="U143" s="11">
        <f>'[1]main port inventory'!T148</f>
        <v>128</v>
      </c>
      <c r="V143" s="11">
        <f>'[1]main port inventory'!U148</f>
        <v>113</v>
      </c>
      <c r="W143" s="21">
        <f>'[1]main port inventory'!V148</f>
        <v>387.1</v>
      </c>
      <c r="X143" s="11">
        <f>'[1]main port inventory'!W148</f>
        <v>176</v>
      </c>
      <c r="Y143" s="11">
        <f>'[1]main port inventory'!X148</f>
        <v>13.8</v>
      </c>
      <c r="Z143" s="11">
        <f>'[1]main port inventory'!Y148</f>
        <v>512</v>
      </c>
      <c r="AA143" s="21">
        <f>'[1]main port inventory'!Z148</f>
        <v>53.8</v>
      </c>
      <c r="AB143" s="21">
        <f>'[1]main port inventory'!AA148</f>
        <v>180.6</v>
      </c>
      <c r="AC143" s="11">
        <f>'[1]main port inventory'!AB148</f>
        <v>45</v>
      </c>
      <c r="AD143" s="82">
        <f>'[1]main port inventory'!AC148</f>
        <v>52.8</v>
      </c>
      <c r="AE143" s="21">
        <f>'[1]main port inventory'!AD148</f>
        <v>2</v>
      </c>
      <c r="AF143" s="21">
        <f>'[1]main port inventory'!AE148</f>
        <v>0</v>
      </c>
      <c r="AG143" s="11">
        <f>'[1]main port inventory'!AF148</f>
        <v>52</v>
      </c>
      <c r="AH143" s="85">
        <f>'[1]main port inventory'!AG148</f>
        <v>88</v>
      </c>
      <c r="AI143" s="21">
        <f>'[1]main port inventory'!AH148</f>
        <v>0</v>
      </c>
      <c r="AJ143" s="21">
        <f>'[1]main port inventory'!AI148</f>
        <v>33.9</v>
      </c>
      <c r="AK143" s="21">
        <f>'[1]main port inventory'!AJ148</f>
        <v>0</v>
      </c>
      <c r="AL143" s="79">
        <f>'[1]main port inventory'!AK148</f>
        <v>0</v>
      </c>
      <c r="AM143" s="21">
        <f>'[1]main port inventory'!AL148</f>
        <v>0</v>
      </c>
      <c r="AN143" s="11">
        <f>'[1]main port inventory'!AM148</f>
        <v>20</v>
      </c>
      <c r="AO143" s="11">
        <f>'[1]main port inventory'!AN148</f>
        <v>296</v>
      </c>
      <c r="AP143" s="85">
        <f>'[1]main port inventory'!AO148</f>
        <v>25</v>
      </c>
      <c r="AQ143" s="11">
        <f>'[1]main port inventory'!AP148</f>
        <v>0</v>
      </c>
      <c r="AR143" s="82">
        <f>'[1]main port inventory'!AQ148</f>
        <v>352</v>
      </c>
      <c r="AS143" s="11">
        <f>'[1]main port inventory'!AR148</f>
        <v>118.4</v>
      </c>
      <c r="AT143" s="79">
        <f>'[1]main port inventory'!AS148</f>
        <v>10</v>
      </c>
      <c r="AU143" s="79">
        <f>'[1]main port inventory'!AT148</f>
        <v>1.5</v>
      </c>
      <c r="AV143" s="21">
        <f>'[1]main port inventory'!AU148</f>
        <v>2.6</v>
      </c>
      <c r="AW143" s="11">
        <f>'[1]main port inventory'!AV148</f>
        <v>41</v>
      </c>
      <c r="AX143" s="21">
        <f>'[1]main port inventory'!AW148</f>
        <v>5.6</v>
      </c>
      <c r="AY143" s="79">
        <f>'[1]main port inventory'!AX148</f>
        <v>629</v>
      </c>
      <c r="AZ143" s="76">
        <f t="shared" si="139"/>
        <v>15410.39</v>
      </c>
      <c r="BA143" s="76">
        <f t="shared" si="140"/>
        <v>866</v>
      </c>
      <c r="BB143" s="76">
        <f t="shared" si="141"/>
        <v>4974.8</v>
      </c>
      <c r="BC143" s="76">
        <f t="shared" si="142"/>
        <v>5019.5</v>
      </c>
      <c r="BD143" s="76">
        <f t="shared" si="143"/>
        <v>3329.4900000000002</v>
      </c>
      <c r="BE143" s="76">
        <f t="shared" si="144"/>
        <v>1220.5999999999999</v>
      </c>
      <c r="BF143" s="21">
        <f>'[1]IO InvShip'!$L142</f>
        <v>9856.9</v>
      </c>
      <c r="BG143" s="21">
        <f>'[1]IO InvShip'!$O142</f>
        <v>2498.09</v>
      </c>
      <c r="BH143" s="107">
        <f t="shared" si="145"/>
        <v>0.13497322261149783</v>
      </c>
      <c r="BI143" s="107">
        <f t="shared" si="146"/>
        <v>1.4821169353922907E-2</v>
      </c>
      <c r="BJ143" s="107">
        <f t="shared" si="147"/>
        <v>5.3238107536538661E-2</v>
      </c>
      <c r="BK143" s="107">
        <f t="shared" si="148"/>
        <v>0.79696750049804055</v>
      </c>
      <c r="BL143" s="21">
        <f t="shared" si="149"/>
        <v>12281.58</v>
      </c>
      <c r="BM143" s="253">
        <f>VLOOKUP(B143,'removals&amp;BFF'!A:C,3,FALSE)</f>
        <v>83.919941022280469</v>
      </c>
      <c r="BN143" s="21">
        <f t="shared" si="150"/>
        <v>18363.204039798587</v>
      </c>
      <c r="BO143" s="21">
        <f>VLOOKUP(B143,removals!B:AR,43,FALSE)</f>
        <v>279.17</v>
      </c>
      <c r="BP143" s="253">
        <f t="shared" si="151"/>
        <v>55.200737901636991</v>
      </c>
      <c r="BQ143" s="21"/>
    </row>
    <row r="144" spans="1:69">
      <c r="A144" s="56" t="str">
        <f t="shared" si="138"/>
        <v>201830</v>
      </c>
      <c r="B144" s="20">
        <f>'[1]main port inventory'!A149</f>
        <v>43308</v>
      </c>
      <c r="C144" s="21">
        <f>'[1]main port inventory'!B149</f>
        <v>15345.48</v>
      </c>
      <c r="D144" s="21">
        <f>'[1]main port inventory'!C150</f>
        <v>2072.9</v>
      </c>
      <c r="E144" s="21">
        <f>'[1]main port inventory'!D149</f>
        <v>248.58</v>
      </c>
      <c r="F144" s="21">
        <f>'[1]main port inventory'!E149</f>
        <v>808.15</v>
      </c>
      <c r="G144" s="79">
        <f>'[1]main port inventory'!F149</f>
        <v>1900</v>
      </c>
      <c r="H144" s="79">
        <f>'[1]main port inventory'!G149</f>
        <v>1753</v>
      </c>
      <c r="I144" s="82">
        <f>'[1]main port inventory'!H149</f>
        <v>1860</v>
      </c>
      <c r="J144" s="82">
        <f>'[1]main port inventory'!I149</f>
        <v>1710</v>
      </c>
      <c r="K144" s="11">
        <f>'[1]main port inventory'!J149</f>
        <v>840</v>
      </c>
      <c r="L144" s="82">
        <f>'[1]main port inventory'!K149</f>
        <v>980</v>
      </c>
      <c r="M144" s="79">
        <f>'[1]main port inventory'!L149</f>
        <v>559</v>
      </c>
      <c r="N144" s="21">
        <f>'[1]main port inventory'!M149</f>
        <v>556</v>
      </c>
      <c r="O144" s="11">
        <f>'[1]main port inventory'!N149</f>
        <v>213.98</v>
      </c>
      <c r="P144" s="85">
        <f>'[1]main port inventory'!O149</f>
        <v>353</v>
      </c>
      <c r="Q144" s="79">
        <f>'[1]main port inventory'!P149</f>
        <v>152</v>
      </c>
      <c r="R144" s="11">
        <f>'[1]main port inventory'!Q149</f>
        <v>465</v>
      </c>
      <c r="S144" s="85">
        <f>'[1]main port inventory'!R149</f>
        <v>400</v>
      </c>
      <c r="T144" s="11">
        <f>'[1]main port inventory'!S149</f>
        <v>282.10000000000002</v>
      </c>
      <c r="U144" s="11">
        <f>'[1]main port inventory'!T149</f>
        <v>125</v>
      </c>
      <c r="V144" s="11">
        <f>'[1]main port inventory'!U149</f>
        <v>102</v>
      </c>
      <c r="W144" s="21">
        <f>'[1]main port inventory'!V149</f>
        <v>365.4</v>
      </c>
      <c r="X144" s="11">
        <f>'[1]main port inventory'!W149</f>
        <v>180</v>
      </c>
      <c r="Y144" s="11">
        <f>'[1]main port inventory'!X149</f>
        <v>13.5</v>
      </c>
      <c r="Z144" s="11">
        <f>'[1]main port inventory'!Y149</f>
        <v>529</v>
      </c>
      <c r="AA144" s="21">
        <f>'[1]main port inventory'!Z149</f>
        <v>52.4</v>
      </c>
      <c r="AB144" s="21">
        <f>'[1]main port inventory'!AA149</f>
        <v>205</v>
      </c>
      <c r="AC144" s="11">
        <f>'[1]main port inventory'!AB149</f>
        <v>50</v>
      </c>
      <c r="AD144" s="82">
        <f>'[1]main port inventory'!AC149</f>
        <v>56.3</v>
      </c>
      <c r="AE144" s="21">
        <f>'[1]main port inventory'!AD149</f>
        <v>2.8</v>
      </c>
      <c r="AF144" s="21">
        <f>'[1]main port inventory'!AE149</f>
        <v>0</v>
      </c>
      <c r="AG144" s="11">
        <f>'[1]main port inventory'!AF149</f>
        <v>53</v>
      </c>
      <c r="AH144" s="85">
        <f>'[1]main port inventory'!AG149</f>
        <v>90</v>
      </c>
      <c r="AI144" s="21">
        <f>'[1]main port inventory'!AH149</f>
        <v>0</v>
      </c>
      <c r="AJ144" s="21">
        <f>'[1]main port inventory'!AI149</f>
        <v>18.5</v>
      </c>
      <c r="AK144" s="21">
        <f>'[1]main port inventory'!AJ149</f>
        <v>0</v>
      </c>
      <c r="AL144" s="79">
        <f>'[1]main port inventory'!AK149</f>
        <v>0</v>
      </c>
      <c r="AM144" s="21">
        <f>'[1]main port inventory'!AL149</f>
        <v>0</v>
      </c>
      <c r="AN144" s="11">
        <f>'[1]main port inventory'!AM149</f>
        <v>20</v>
      </c>
      <c r="AO144" s="11">
        <f>'[1]main port inventory'!AN149</f>
        <v>263</v>
      </c>
      <c r="AP144" s="85">
        <f>'[1]main port inventory'!AO149</f>
        <v>33</v>
      </c>
      <c r="AQ144" s="11">
        <f>'[1]main port inventory'!AP149</f>
        <v>0</v>
      </c>
      <c r="AR144" s="82">
        <f>'[1]main port inventory'!AQ149</f>
        <v>346</v>
      </c>
      <c r="AS144" s="11">
        <f>'[1]main port inventory'!AR149</f>
        <v>107.4</v>
      </c>
      <c r="AT144" s="79">
        <f>'[1]main port inventory'!AS149</f>
        <v>5</v>
      </c>
      <c r="AU144" s="79">
        <f>'[1]main port inventory'!AT149</f>
        <v>1.5</v>
      </c>
      <c r="AV144" s="21">
        <f>'[1]main port inventory'!AU149</f>
        <v>3.3</v>
      </c>
      <c r="AW144" s="11">
        <f>'[1]main port inventory'!AV149</f>
        <v>41</v>
      </c>
      <c r="AX144" s="21">
        <f>'[1]main port inventory'!AW149</f>
        <v>6.3</v>
      </c>
      <c r="AY144" s="79">
        <f>'[1]main port inventory'!AX149</f>
        <v>652</v>
      </c>
      <c r="AZ144" s="76">
        <f t="shared" si="139"/>
        <v>15345.48</v>
      </c>
      <c r="BA144" s="76">
        <f t="shared" si="140"/>
        <v>876</v>
      </c>
      <c r="BB144" s="76">
        <f t="shared" si="141"/>
        <v>4952.3</v>
      </c>
      <c r="BC144" s="76">
        <f t="shared" si="142"/>
        <v>5022.5</v>
      </c>
      <c r="BD144" s="76">
        <f t="shared" si="143"/>
        <v>3284.98</v>
      </c>
      <c r="BE144" s="76">
        <f t="shared" si="144"/>
        <v>1209.6999999999998</v>
      </c>
      <c r="BF144" s="21">
        <f>'[1]IO InvShip'!$L143</f>
        <v>9890.8799999999992</v>
      </c>
      <c r="BG144" s="21">
        <f>'[1]IO InvShip'!$O143</f>
        <v>2408.4899999999998</v>
      </c>
      <c r="BH144" s="107">
        <f t="shared" si="145"/>
        <v>0.13508212190169352</v>
      </c>
      <c r="BI144" s="107">
        <f t="shared" si="146"/>
        <v>1.6198906779064586E-2</v>
      </c>
      <c r="BJ144" s="107">
        <f t="shared" si="147"/>
        <v>5.2663715960660731E-2</v>
      </c>
      <c r="BK144" s="107">
        <f t="shared" si="148"/>
        <v>0.79605525535858113</v>
      </c>
      <c r="BL144" s="21">
        <f t="shared" si="149"/>
        <v>12215.85</v>
      </c>
      <c r="BM144" s="253">
        <f>VLOOKUP(B144,'removals&amp;BFF'!A:C,3,FALSE)</f>
        <v>84.246395806028843</v>
      </c>
      <c r="BN144" s="21">
        <f t="shared" si="150"/>
        <v>18214.99881767268</v>
      </c>
      <c r="BO144" s="21">
        <f>VLOOKUP(B144,removals!B:AR,43,FALSE)</f>
        <v>262.03000000000003</v>
      </c>
      <c r="BP144" s="253">
        <f t="shared" si="151"/>
        <v>58.563828569247789</v>
      </c>
      <c r="BQ144" s="21"/>
    </row>
    <row r="145" spans="1:69">
      <c r="A145" s="56" t="str">
        <f t="shared" si="138"/>
        <v>201829</v>
      </c>
      <c r="B145" s="20">
        <f>'[1]main port inventory'!A150</f>
        <v>43301</v>
      </c>
      <c r="C145" s="21">
        <f>'[1]main port inventory'!B150</f>
        <v>15365.23</v>
      </c>
      <c r="D145" s="21">
        <f>'[1]main port inventory'!C151</f>
        <v>2115.1999999999998</v>
      </c>
      <c r="E145" s="21">
        <f>'[1]main port inventory'!D150</f>
        <v>239.77</v>
      </c>
      <c r="F145" s="21">
        <f>'[1]main port inventory'!E150</f>
        <v>780.16</v>
      </c>
      <c r="G145" s="79">
        <f>'[1]main port inventory'!F150</f>
        <v>1820</v>
      </c>
      <c r="H145" s="79">
        <f>'[1]main port inventory'!G150</f>
        <v>1808</v>
      </c>
      <c r="I145" s="82">
        <f>'[1]main port inventory'!H150</f>
        <v>1862</v>
      </c>
      <c r="J145" s="82">
        <f>'[1]main port inventory'!I150</f>
        <v>1720</v>
      </c>
      <c r="K145" s="11">
        <f>'[1]main port inventory'!J150</f>
        <v>835</v>
      </c>
      <c r="L145" s="82">
        <f>'[1]main port inventory'!K150</f>
        <v>910</v>
      </c>
      <c r="M145" s="79">
        <f>'[1]main port inventory'!L150</f>
        <v>600</v>
      </c>
      <c r="N145" s="21">
        <f>'[1]main port inventory'!M150</f>
        <v>550</v>
      </c>
      <c r="O145" s="11">
        <f>'[1]main port inventory'!N150</f>
        <v>220.63</v>
      </c>
      <c r="P145" s="85">
        <f>'[1]main port inventory'!O150</f>
        <v>360</v>
      </c>
      <c r="Q145" s="79">
        <f>'[1]main port inventory'!P150</f>
        <v>124</v>
      </c>
      <c r="R145" s="11">
        <f>'[1]main port inventory'!Q150</f>
        <v>450</v>
      </c>
      <c r="S145" s="85">
        <f>'[1]main port inventory'!R150</f>
        <v>393</v>
      </c>
      <c r="T145" s="11">
        <f>'[1]main port inventory'!S150</f>
        <v>300</v>
      </c>
      <c r="U145" s="11">
        <f>'[1]main port inventory'!T150</f>
        <v>108</v>
      </c>
      <c r="V145" s="11">
        <f>'[1]main port inventory'!U150</f>
        <v>113</v>
      </c>
      <c r="W145" s="21">
        <f>'[1]main port inventory'!V150</f>
        <v>369.6</v>
      </c>
      <c r="X145" s="11">
        <f>'[1]main port inventory'!W150</f>
        <v>186</v>
      </c>
      <c r="Y145" s="11">
        <f>'[1]main port inventory'!X150</f>
        <v>13.9</v>
      </c>
      <c r="Z145" s="11">
        <f>'[1]main port inventory'!Y150</f>
        <v>501</v>
      </c>
      <c r="AA145" s="21">
        <f>'[1]main port inventory'!Z150</f>
        <v>50</v>
      </c>
      <c r="AB145" s="21">
        <f>'[1]main port inventory'!AA150</f>
        <v>200</v>
      </c>
      <c r="AC145" s="11">
        <f>'[1]main port inventory'!AB150</f>
        <v>46</v>
      </c>
      <c r="AD145" s="82">
        <f>'[1]main port inventory'!AC150</f>
        <v>59.8</v>
      </c>
      <c r="AE145" s="21">
        <f>'[1]main port inventory'!AD150</f>
        <v>5.6</v>
      </c>
      <c r="AF145" s="21">
        <f>'[1]main port inventory'!AE150</f>
        <v>0</v>
      </c>
      <c r="AG145" s="11">
        <f>'[1]main port inventory'!AF150</f>
        <v>54</v>
      </c>
      <c r="AH145" s="85">
        <f>'[1]main port inventory'!AG150</f>
        <v>102</v>
      </c>
      <c r="AI145" s="21">
        <f>'[1]main port inventory'!AH150</f>
        <v>0</v>
      </c>
      <c r="AJ145" s="21">
        <f>'[1]main port inventory'!AI150</f>
        <v>20.5</v>
      </c>
      <c r="AK145" s="21">
        <f>'[1]main port inventory'!AJ150</f>
        <v>0</v>
      </c>
      <c r="AL145" s="79">
        <f>'[1]main port inventory'!AK150</f>
        <v>1.7</v>
      </c>
      <c r="AM145" s="21">
        <f>'[1]main port inventory'!AL150</f>
        <v>0</v>
      </c>
      <c r="AN145" s="11">
        <f>'[1]main port inventory'!AM150</f>
        <v>20</v>
      </c>
      <c r="AO145" s="11">
        <f>'[1]main port inventory'!AN150</f>
        <v>288</v>
      </c>
      <c r="AP145" s="85">
        <f>'[1]main port inventory'!AO150</f>
        <v>28</v>
      </c>
      <c r="AQ145" s="11">
        <f>'[1]main port inventory'!AP150</f>
        <v>0</v>
      </c>
      <c r="AR145" s="82">
        <f>'[1]main port inventory'!AQ150</f>
        <v>375</v>
      </c>
      <c r="AS145" s="11">
        <f>'[1]main port inventory'!AR150</f>
        <v>100</v>
      </c>
      <c r="AT145" s="79">
        <f>'[1]main port inventory'!AS150</f>
        <v>7</v>
      </c>
      <c r="AU145" s="79">
        <f>'[1]main port inventory'!AT150</f>
        <v>1.5</v>
      </c>
      <c r="AV145" s="21">
        <f>'[1]main port inventory'!AU150</f>
        <v>4</v>
      </c>
      <c r="AW145" s="11">
        <f>'[1]main port inventory'!AV150</f>
        <v>41</v>
      </c>
      <c r="AX145" s="21">
        <f>'[1]main port inventory'!AW150</f>
        <v>7</v>
      </c>
      <c r="AY145" s="79">
        <f>'[1]main port inventory'!AX150</f>
        <v>710</v>
      </c>
      <c r="AZ145" s="76">
        <f t="shared" si="139"/>
        <v>15365.23</v>
      </c>
      <c r="BA145" s="76">
        <f t="shared" si="140"/>
        <v>883</v>
      </c>
      <c r="BB145" s="76">
        <f t="shared" si="141"/>
        <v>4926.8</v>
      </c>
      <c r="BC145" s="76">
        <f t="shared" si="142"/>
        <v>5072.2</v>
      </c>
      <c r="BD145" s="76">
        <f t="shared" si="143"/>
        <v>3276.53</v>
      </c>
      <c r="BE145" s="76">
        <f t="shared" si="144"/>
        <v>1206.6999999999998</v>
      </c>
      <c r="BF145" s="21">
        <f>'[1]IO InvShip'!$L144</f>
        <v>9896.82</v>
      </c>
      <c r="BG145" s="21">
        <f>'[1]IO InvShip'!$O144</f>
        <v>2471.87</v>
      </c>
      <c r="BH145" s="107">
        <f t="shared" si="145"/>
        <v>0.13766146032308008</v>
      </c>
      <c r="BI145" s="107">
        <f t="shared" si="146"/>
        <v>1.5604712718260645E-2</v>
      </c>
      <c r="BJ145" s="107">
        <f t="shared" si="147"/>
        <v>5.0774378255320614E-2</v>
      </c>
      <c r="BK145" s="107">
        <f t="shared" si="148"/>
        <v>0.79595944870333868</v>
      </c>
      <c r="BL145" s="21">
        <f t="shared" si="149"/>
        <v>12230.099999999999</v>
      </c>
      <c r="BM145" s="253">
        <f>VLOOKUP(B145,'removals&amp;BFF'!A:C,3,FALSE)</f>
        <v>85.994508519003929</v>
      </c>
      <c r="BN145" s="21">
        <f t="shared" si="150"/>
        <v>17867.68744262831</v>
      </c>
      <c r="BO145" s="21">
        <f>VLOOKUP(B145,removals!B:AR,43,FALSE)</f>
        <v>274.15999999999997</v>
      </c>
      <c r="BP145" s="253">
        <f t="shared" si="151"/>
        <v>56.04475488765685</v>
      </c>
      <c r="BQ145" s="21"/>
    </row>
    <row r="146" spans="1:69">
      <c r="A146" s="56" t="str">
        <f t="shared" si="138"/>
        <v>201828</v>
      </c>
      <c r="B146" s="20">
        <f>'[1]main port inventory'!A151</f>
        <v>43294</v>
      </c>
      <c r="C146" s="21">
        <f>'[1]main port inventory'!B151</f>
        <v>15351.73</v>
      </c>
      <c r="D146" s="21">
        <f>'[1]main port inventory'!C152</f>
        <v>2177.96</v>
      </c>
      <c r="E146" s="21">
        <f>'[1]main port inventory'!D151</f>
        <v>237.1</v>
      </c>
      <c r="F146" s="21">
        <f>'[1]main port inventory'!E151</f>
        <v>777.7</v>
      </c>
      <c r="G146" s="79">
        <f>'[1]main port inventory'!F151</f>
        <v>1850</v>
      </c>
      <c r="H146" s="79">
        <f>'[1]main port inventory'!G151</f>
        <v>1843</v>
      </c>
      <c r="I146" s="82">
        <f>'[1]main port inventory'!H151</f>
        <v>1939</v>
      </c>
      <c r="J146" s="82">
        <f>'[1]main port inventory'!I151</f>
        <v>1684</v>
      </c>
      <c r="K146" s="11">
        <f>'[1]main port inventory'!J151</f>
        <v>820</v>
      </c>
      <c r="L146" s="82">
        <f>'[1]main port inventory'!K151</f>
        <v>870</v>
      </c>
      <c r="M146" s="79">
        <f>'[1]main port inventory'!L151</f>
        <v>580</v>
      </c>
      <c r="N146" s="21">
        <f>'[1]main port inventory'!M151</f>
        <v>547</v>
      </c>
      <c r="O146" s="11">
        <f>'[1]main port inventory'!N151</f>
        <v>232.03</v>
      </c>
      <c r="P146" s="85">
        <f>'[1]main port inventory'!O151</f>
        <v>355</v>
      </c>
      <c r="Q146" s="79">
        <f>'[1]main port inventory'!P151</f>
        <v>128</v>
      </c>
      <c r="R146" s="11">
        <f>'[1]main port inventory'!Q151</f>
        <v>445</v>
      </c>
      <c r="S146" s="85">
        <f>'[1]main port inventory'!R151</f>
        <v>401</v>
      </c>
      <c r="T146" s="11">
        <f>'[1]main port inventory'!S151</f>
        <v>305</v>
      </c>
      <c r="U146" s="11">
        <f>'[1]main port inventory'!T151</f>
        <v>102</v>
      </c>
      <c r="V146" s="11">
        <f>'[1]main port inventory'!U151</f>
        <v>110</v>
      </c>
      <c r="W146" s="21">
        <f>'[1]main port inventory'!V151</f>
        <v>379.5</v>
      </c>
      <c r="X146" s="11">
        <f>'[1]main port inventory'!W151</f>
        <v>190</v>
      </c>
      <c r="Y146" s="11">
        <f>'[1]main port inventory'!X151</f>
        <v>10.1</v>
      </c>
      <c r="Z146" s="11">
        <f>'[1]main port inventory'!Y151</f>
        <v>535</v>
      </c>
      <c r="AA146" s="21">
        <f>'[1]main port inventory'!Z151</f>
        <v>53.8</v>
      </c>
      <c r="AB146" s="21">
        <f>'[1]main port inventory'!AA151</f>
        <v>176</v>
      </c>
      <c r="AC146" s="11">
        <f>'[1]main port inventory'!AB151</f>
        <v>47</v>
      </c>
      <c r="AD146" s="82">
        <f>'[1]main port inventory'!AC151</f>
        <v>61.9</v>
      </c>
      <c r="AE146" s="21">
        <f>'[1]main port inventory'!AD151</f>
        <v>2.1</v>
      </c>
      <c r="AF146" s="21">
        <f>'[1]main port inventory'!AE151</f>
        <v>0</v>
      </c>
      <c r="AG146" s="11">
        <f>'[1]main port inventory'!AF151</f>
        <v>55</v>
      </c>
      <c r="AH146" s="85">
        <f>'[1]main port inventory'!AG151</f>
        <v>101</v>
      </c>
      <c r="AI146" s="21">
        <f>'[1]main port inventory'!AH151</f>
        <v>0</v>
      </c>
      <c r="AJ146" s="21">
        <f>'[1]main port inventory'!AI151</f>
        <v>19.2</v>
      </c>
      <c r="AK146" s="21">
        <f>'[1]main port inventory'!AJ151</f>
        <v>0</v>
      </c>
      <c r="AL146" s="79">
        <f>'[1]main port inventory'!AK151</f>
        <v>3.1</v>
      </c>
      <c r="AM146" s="21">
        <f>'[1]main port inventory'!AL151</f>
        <v>0</v>
      </c>
      <c r="AN146" s="11">
        <f>'[1]main port inventory'!AM151</f>
        <v>20</v>
      </c>
      <c r="AO146" s="11">
        <f>'[1]main port inventory'!AN151</f>
        <v>279</v>
      </c>
      <c r="AP146" s="85">
        <f>'[1]main port inventory'!AO151</f>
        <v>26.5</v>
      </c>
      <c r="AQ146" s="11">
        <f>'[1]main port inventory'!AP151</f>
        <v>0</v>
      </c>
      <c r="AR146" s="82">
        <f>'[1]main port inventory'!AQ151</f>
        <v>370</v>
      </c>
      <c r="AS146" s="11">
        <f>'[1]main port inventory'!AR151</f>
        <v>102</v>
      </c>
      <c r="AT146" s="79">
        <f>'[1]main port inventory'!AS151</f>
        <v>11</v>
      </c>
      <c r="AU146" s="79">
        <f>'[1]main port inventory'!AT151</f>
        <v>1.5</v>
      </c>
      <c r="AV146" s="21">
        <f>'[1]main port inventory'!AU151</f>
        <v>5</v>
      </c>
      <c r="AW146" s="11">
        <f>'[1]main port inventory'!AV151</f>
        <v>41</v>
      </c>
      <c r="AX146" s="21">
        <f>'[1]main port inventory'!AW151</f>
        <v>8</v>
      </c>
      <c r="AY146" s="79">
        <f>'[1]main port inventory'!AX151</f>
        <v>643</v>
      </c>
      <c r="AZ146" s="76">
        <f t="shared" si="139"/>
        <v>15351.73</v>
      </c>
      <c r="BA146" s="76">
        <f t="shared" si="140"/>
        <v>883.5</v>
      </c>
      <c r="BB146" s="76">
        <f t="shared" si="141"/>
        <v>4924.8999999999996</v>
      </c>
      <c r="BC146" s="76">
        <f t="shared" si="142"/>
        <v>5059.6000000000004</v>
      </c>
      <c r="BD146" s="76">
        <f t="shared" si="143"/>
        <v>3293.13</v>
      </c>
      <c r="BE146" s="76">
        <f t="shared" si="144"/>
        <v>1190.5999999999999</v>
      </c>
      <c r="BF146" s="21">
        <f>'[1]IO InvShip'!$L145</f>
        <v>9911.5</v>
      </c>
      <c r="BG146" s="21">
        <f>'[1]IO InvShip'!$O145</f>
        <v>2401.2600000000002</v>
      </c>
      <c r="BH146" s="107">
        <f t="shared" si="145"/>
        <v>0.14187065561992038</v>
      </c>
      <c r="BI146" s="107">
        <f t="shared" si="146"/>
        <v>1.5444513419660195E-2</v>
      </c>
      <c r="BJ146" s="107">
        <f t="shared" si="147"/>
        <v>5.065878568734599E-2</v>
      </c>
      <c r="BK146" s="107">
        <f t="shared" si="148"/>
        <v>0.79202604527307341</v>
      </c>
      <c r="BL146" s="21">
        <f t="shared" si="149"/>
        <v>12158.97</v>
      </c>
      <c r="BM146" s="253">
        <f>VLOOKUP(B146,'removals&amp;BFF'!A:C,3,FALSE)</f>
        <v>85.847077326343381</v>
      </c>
      <c r="BN146" s="21">
        <f t="shared" si="150"/>
        <v>17882.647235200755</v>
      </c>
      <c r="BO146" s="21">
        <f>VLOOKUP(B146,removals!B:AR,43,FALSE)</f>
        <v>278.92</v>
      </c>
      <c r="BP146" s="253">
        <f t="shared" si="151"/>
        <v>55.0399039151011</v>
      </c>
      <c r="BQ146" s="21"/>
    </row>
    <row r="147" spans="1:69">
      <c r="A147" s="56" t="str">
        <f t="shared" si="138"/>
        <v>201827</v>
      </c>
      <c r="B147" s="20">
        <f>'[1]main port inventory'!A152</f>
        <v>43287</v>
      </c>
      <c r="C147" s="21">
        <f>'[1]main port inventory'!B152</f>
        <v>15342.07</v>
      </c>
      <c r="D147" s="21">
        <f>'[1]main port inventory'!C153</f>
        <v>2172.52</v>
      </c>
      <c r="E147" s="21">
        <f>'[1]main port inventory'!D152</f>
        <v>224.66</v>
      </c>
      <c r="F147" s="21">
        <f>'[1]main port inventory'!E152</f>
        <v>771.71</v>
      </c>
      <c r="G147" s="79">
        <f>'[1]main port inventory'!F152</f>
        <v>1830</v>
      </c>
      <c r="H147" s="79">
        <f>'[1]main port inventory'!G152</f>
        <v>1873</v>
      </c>
      <c r="I147" s="82">
        <f>'[1]main port inventory'!H152</f>
        <v>1932</v>
      </c>
      <c r="J147" s="82">
        <f>'[1]main port inventory'!I152</f>
        <v>1705</v>
      </c>
      <c r="K147" s="11">
        <f>'[1]main port inventory'!J152</f>
        <v>850</v>
      </c>
      <c r="L147" s="82">
        <f>'[1]main port inventory'!K152</f>
        <v>860</v>
      </c>
      <c r="M147" s="79">
        <f>'[1]main port inventory'!L152</f>
        <v>589</v>
      </c>
      <c r="N147" s="21">
        <f>'[1]main port inventory'!M152</f>
        <v>535</v>
      </c>
      <c r="O147" s="11">
        <f>'[1]main port inventory'!N152</f>
        <v>224.97</v>
      </c>
      <c r="P147" s="85">
        <f>'[1]main port inventory'!O152</f>
        <v>392</v>
      </c>
      <c r="Q147" s="79">
        <f>'[1]main port inventory'!P152</f>
        <v>138</v>
      </c>
      <c r="R147" s="11">
        <f>'[1]main port inventory'!Q152</f>
        <v>460</v>
      </c>
      <c r="S147" s="85">
        <f>'[1]main port inventory'!R152</f>
        <v>412</v>
      </c>
      <c r="T147" s="11">
        <f>'[1]main port inventory'!S152</f>
        <v>283</v>
      </c>
      <c r="U147" s="11">
        <f>'[1]main port inventory'!T152</f>
        <v>97</v>
      </c>
      <c r="V147" s="11">
        <f>'[1]main port inventory'!U152</f>
        <v>113</v>
      </c>
      <c r="W147" s="21">
        <f>'[1]main port inventory'!V152</f>
        <v>407</v>
      </c>
      <c r="X147" s="11">
        <f>'[1]main port inventory'!W152</f>
        <v>168</v>
      </c>
      <c r="Y147" s="11">
        <f>'[1]main port inventory'!X152</f>
        <v>9.1999999999999993</v>
      </c>
      <c r="Z147" s="11">
        <f>'[1]main port inventory'!Y152</f>
        <v>522</v>
      </c>
      <c r="AA147" s="21">
        <f>'[1]main port inventory'!Z152</f>
        <v>50</v>
      </c>
      <c r="AB147" s="21">
        <f>'[1]main port inventory'!AA152</f>
        <v>197</v>
      </c>
      <c r="AC147" s="11">
        <f>'[1]main port inventory'!AB152</f>
        <v>46</v>
      </c>
      <c r="AD147" s="82">
        <f>'[1]main port inventory'!AC152</f>
        <v>64</v>
      </c>
      <c r="AE147" s="21">
        <f>'[1]main port inventory'!AD152</f>
        <v>1.7</v>
      </c>
      <c r="AF147" s="21">
        <f>'[1]main port inventory'!AE152</f>
        <v>0</v>
      </c>
      <c r="AG147" s="11">
        <f>'[1]main port inventory'!AF152</f>
        <v>40</v>
      </c>
      <c r="AH147" s="85">
        <f>'[1]main port inventory'!AG152</f>
        <v>85</v>
      </c>
      <c r="AI147" s="21">
        <f>'[1]main port inventory'!AH152</f>
        <v>0</v>
      </c>
      <c r="AJ147" s="21">
        <f>'[1]main port inventory'!AI152</f>
        <v>19.7</v>
      </c>
      <c r="AK147" s="21">
        <f>'[1]main port inventory'!AJ152</f>
        <v>0</v>
      </c>
      <c r="AL147" s="79">
        <f>'[1]main port inventory'!AK152</f>
        <v>3.8</v>
      </c>
      <c r="AM147" s="21">
        <f>'[1]main port inventory'!AL152</f>
        <v>0</v>
      </c>
      <c r="AN147" s="11">
        <f>'[1]main port inventory'!AM152</f>
        <v>20</v>
      </c>
      <c r="AO147" s="11">
        <f>'[1]main port inventory'!AN152</f>
        <v>257</v>
      </c>
      <c r="AP147" s="85">
        <f>'[1]main port inventory'!AO152</f>
        <v>25.5</v>
      </c>
      <c r="AQ147" s="11">
        <f>'[1]main port inventory'!AP152</f>
        <v>0</v>
      </c>
      <c r="AR147" s="82">
        <f>'[1]main port inventory'!AQ152</f>
        <v>342</v>
      </c>
      <c r="AS147" s="11">
        <f>'[1]main port inventory'!AR152</f>
        <v>90</v>
      </c>
      <c r="AT147" s="79">
        <f>'[1]main port inventory'!AS152</f>
        <v>12</v>
      </c>
      <c r="AU147" s="79">
        <f>'[1]main port inventory'!AT152</f>
        <v>1.5</v>
      </c>
      <c r="AV147" s="21">
        <f>'[1]main port inventory'!AU152</f>
        <v>5.7</v>
      </c>
      <c r="AW147" s="11">
        <f>'[1]main port inventory'!AV152</f>
        <v>41</v>
      </c>
      <c r="AX147" s="21">
        <f>'[1]main port inventory'!AW152</f>
        <v>8</v>
      </c>
      <c r="AY147" s="79">
        <f>'[1]main port inventory'!AX152</f>
        <v>632</v>
      </c>
      <c r="AZ147" s="76">
        <f t="shared" si="139"/>
        <v>15342.07</v>
      </c>
      <c r="BA147" s="76">
        <f t="shared" si="140"/>
        <v>914.5</v>
      </c>
      <c r="BB147" s="76">
        <f t="shared" si="141"/>
        <v>4903</v>
      </c>
      <c r="BC147" s="76">
        <f t="shared" si="142"/>
        <v>5079.3</v>
      </c>
      <c r="BD147" s="76">
        <f t="shared" si="143"/>
        <v>3221.17</v>
      </c>
      <c r="BE147" s="76">
        <f t="shared" si="144"/>
        <v>1224.1000000000001</v>
      </c>
      <c r="BF147" s="21">
        <f>'[1]IO InvShip'!$L146</f>
        <v>9789.17</v>
      </c>
      <c r="BG147" s="21">
        <f>'[1]IO InvShip'!$O146</f>
        <v>2509.02</v>
      </c>
      <c r="BH147" s="107">
        <f t="shared" si="145"/>
        <v>0.14160540266078828</v>
      </c>
      <c r="BI147" s="107">
        <f t="shared" si="146"/>
        <v>1.4643395578302016E-2</v>
      </c>
      <c r="BJ147" s="107">
        <f t="shared" si="147"/>
        <v>5.0300252834200344E-2</v>
      </c>
      <c r="BK147" s="107">
        <f t="shared" si="148"/>
        <v>0.79345094892670942</v>
      </c>
      <c r="BL147" s="21">
        <f t="shared" si="149"/>
        <v>12173.18</v>
      </c>
      <c r="BM147" s="253">
        <f>VLOOKUP(B147,'removals&amp;BFF'!A:C,3,FALSE)</f>
        <v>85.752300131061617</v>
      </c>
      <c r="BN147" s="21">
        <f t="shared" si="150"/>
        <v>17891.146915653077</v>
      </c>
      <c r="BO147" s="21">
        <f>VLOOKUP(B147,removals!B:AR,43,FALSE)</f>
        <v>287.21999999999997</v>
      </c>
      <c r="BP147" s="253">
        <f t="shared" si="151"/>
        <v>53.415744028967346</v>
      </c>
      <c r="BQ147" s="21"/>
    </row>
    <row r="148" spans="1:69">
      <c r="A148" s="56" t="str">
        <f t="shared" si="138"/>
        <v>201826</v>
      </c>
      <c r="B148" s="20">
        <f>'[1]main port inventory'!A153</f>
        <v>43280</v>
      </c>
      <c r="C148" s="21">
        <f>'[1]main port inventory'!B153</f>
        <v>15579.28</v>
      </c>
      <c r="D148" s="21">
        <f>'[1]main port inventory'!C154</f>
        <v>2202.89</v>
      </c>
      <c r="E148" s="21">
        <f>'[1]main port inventory'!D153</f>
        <v>209.73</v>
      </c>
      <c r="F148" s="21">
        <f>'[1]main port inventory'!E153</f>
        <v>775.62</v>
      </c>
      <c r="G148" s="79">
        <f>'[1]main port inventory'!F153</f>
        <v>1850</v>
      </c>
      <c r="H148" s="79">
        <f>'[1]main port inventory'!G153</f>
        <v>1897</v>
      </c>
      <c r="I148" s="82">
        <f>'[1]main port inventory'!H153</f>
        <v>2050</v>
      </c>
      <c r="J148" s="82">
        <f>'[1]main port inventory'!I153</f>
        <v>1733</v>
      </c>
      <c r="K148" s="11">
        <f>'[1]main port inventory'!J153</f>
        <v>895</v>
      </c>
      <c r="L148" s="82">
        <f>'[1]main port inventory'!K153</f>
        <v>870</v>
      </c>
      <c r="M148" s="79">
        <f>'[1]main port inventory'!L153</f>
        <v>632</v>
      </c>
      <c r="N148" s="21">
        <f>'[1]main port inventory'!M153</f>
        <v>490</v>
      </c>
      <c r="O148" s="11">
        <f>'[1]main port inventory'!N153</f>
        <v>227.32</v>
      </c>
      <c r="P148" s="85">
        <f>'[1]main port inventory'!O153</f>
        <v>385</v>
      </c>
      <c r="Q148" s="79">
        <f>'[1]main port inventory'!P153</f>
        <v>149</v>
      </c>
      <c r="R148" s="11">
        <f>'[1]main port inventory'!Q153</f>
        <v>462</v>
      </c>
      <c r="S148" s="85">
        <f>'[1]main port inventory'!R153</f>
        <v>388</v>
      </c>
      <c r="T148" s="11">
        <f>'[1]main port inventory'!S153</f>
        <v>280.2</v>
      </c>
      <c r="U148" s="11">
        <f>'[1]main port inventory'!T153</f>
        <v>105</v>
      </c>
      <c r="V148" s="11">
        <f>'[1]main port inventory'!U153</f>
        <v>108</v>
      </c>
      <c r="W148" s="21">
        <f>'[1]main port inventory'!V153</f>
        <v>431.3</v>
      </c>
      <c r="X148" s="11">
        <f>'[1]main port inventory'!W153</f>
        <v>179</v>
      </c>
      <c r="Y148" s="11">
        <f>'[1]main port inventory'!X153</f>
        <v>7</v>
      </c>
      <c r="Z148" s="11">
        <f>'[1]main port inventory'!Y153</f>
        <v>516</v>
      </c>
      <c r="AA148" s="21">
        <f>'[1]main port inventory'!Z153</f>
        <v>44.1</v>
      </c>
      <c r="AB148" s="21">
        <f>'[1]main port inventory'!AA153</f>
        <v>170.7</v>
      </c>
      <c r="AC148" s="11">
        <f>'[1]main port inventory'!AB153</f>
        <v>61</v>
      </c>
      <c r="AD148" s="82">
        <f>'[1]main port inventory'!AC153</f>
        <v>67.5</v>
      </c>
      <c r="AE148" s="21">
        <f>'[1]main port inventory'!AD153</f>
        <v>3.1</v>
      </c>
      <c r="AF148" s="21">
        <f>'[1]main port inventory'!AE153</f>
        <v>0</v>
      </c>
      <c r="AG148" s="11">
        <f>'[1]main port inventory'!AF153</f>
        <v>35</v>
      </c>
      <c r="AH148" s="85">
        <f>'[1]main port inventory'!AG153</f>
        <v>86</v>
      </c>
      <c r="AI148" s="21">
        <f>'[1]main port inventory'!AH153</f>
        <v>0</v>
      </c>
      <c r="AJ148" s="21">
        <f>'[1]main port inventory'!AI153</f>
        <v>19.7</v>
      </c>
      <c r="AK148" s="21">
        <f>'[1]main port inventory'!AJ153</f>
        <v>0</v>
      </c>
      <c r="AL148" s="79">
        <f>'[1]main port inventory'!AK153</f>
        <v>4.5</v>
      </c>
      <c r="AM148" s="21">
        <f>'[1]main port inventory'!AL153</f>
        <v>0</v>
      </c>
      <c r="AN148" s="11">
        <f>'[1]main port inventory'!AM153</f>
        <v>20</v>
      </c>
      <c r="AO148" s="11">
        <f>'[1]main port inventory'!AN153</f>
        <v>268</v>
      </c>
      <c r="AP148" s="85">
        <f>'[1]main port inventory'!AO153</f>
        <v>23</v>
      </c>
      <c r="AQ148" s="11">
        <f>'[1]main port inventory'!AP153</f>
        <v>0</v>
      </c>
      <c r="AR148" s="82">
        <f>'[1]main port inventory'!AQ153</f>
        <v>347</v>
      </c>
      <c r="AS148" s="11">
        <f>'[1]main port inventory'!AR153</f>
        <v>104.2</v>
      </c>
      <c r="AT148" s="79">
        <f>'[1]main port inventory'!AS153</f>
        <v>11</v>
      </c>
      <c r="AU148" s="79">
        <f>'[1]main port inventory'!AT153</f>
        <v>1.5</v>
      </c>
      <c r="AV148" s="21">
        <f>'[1]main port inventory'!AU153</f>
        <v>6.16</v>
      </c>
      <c r="AW148" s="11">
        <f>'[1]main port inventory'!AV153</f>
        <v>41</v>
      </c>
      <c r="AX148" s="21">
        <f>'[1]main port inventory'!AW153</f>
        <v>8</v>
      </c>
      <c r="AY148" s="79">
        <f>'[1]main port inventory'!AX153</f>
        <v>603</v>
      </c>
      <c r="AZ148" s="76">
        <f t="shared" si="139"/>
        <v>15579.28</v>
      </c>
      <c r="BA148" s="76">
        <f t="shared" si="140"/>
        <v>882</v>
      </c>
      <c r="BB148" s="76">
        <f t="shared" si="141"/>
        <v>5067.5</v>
      </c>
      <c r="BC148" s="76">
        <f t="shared" si="142"/>
        <v>5148</v>
      </c>
      <c r="BD148" s="76">
        <f t="shared" si="143"/>
        <v>3308.72</v>
      </c>
      <c r="BE148" s="76">
        <f t="shared" si="144"/>
        <v>1173.06</v>
      </c>
      <c r="BF148" s="21">
        <f>'[1]IO InvShip'!$L147</f>
        <v>9922.2900000000009</v>
      </c>
      <c r="BG148" s="21">
        <f>'[1]IO InvShip'!$O147</f>
        <v>2655.72</v>
      </c>
      <c r="BH148" s="107">
        <f t="shared" si="145"/>
        <v>0.14139870391956494</v>
      </c>
      <c r="BI148" s="107">
        <f t="shared" si="146"/>
        <v>1.3462111214382178E-2</v>
      </c>
      <c r="BJ148" s="107">
        <f t="shared" si="147"/>
        <v>4.9785355934292209E-2</v>
      </c>
      <c r="BK148" s="107">
        <f t="shared" si="148"/>
        <v>0.79535382893176065</v>
      </c>
      <c r="BL148" s="21">
        <f t="shared" si="149"/>
        <v>12391.04</v>
      </c>
      <c r="BM148" s="253">
        <f>VLOOKUP(B148,'removals&amp;BFF'!A:C,3,FALSE)</f>
        <v>85.404783748361737</v>
      </c>
      <c r="BN148" s="21">
        <f t="shared" si="150"/>
        <v>18241.694804711507</v>
      </c>
      <c r="BO148" s="21">
        <f>VLOOKUP(B148,removals!B:AR,43,FALSE)</f>
        <v>269.83</v>
      </c>
      <c r="BP148" s="253">
        <f t="shared" si="151"/>
        <v>57.737390208649899</v>
      </c>
      <c r="BQ148" s="21"/>
    </row>
    <row r="149" spans="1:69">
      <c r="A149" s="56" t="str">
        <f t="shared" si="138"/>
        <v>201825</v>
      </c>
      <c r="B149" s="20">
        <f>'[1]main port inventory'!A154</f>
        <v>43273</v>
      </c>
      <c r="C149" s="21">
        <f>'[1]main port inventory'!B154</f>
        <v>15488.41</v>
      </c>
      <c r="D149" s="21">
        <f>'[1]main port inventory'!C155</f>
        <v>2238.4899999999998</v>
      </c>
      <c r="E149" s="21">
        <f>'[1]main port inventory'!D154</f>
        <v>236.09</v>
      </c>
      <c r="F149" s="21">
        <f>'[1]main port inventory'!E154</f>
        <v>757.99</v>
      </c>
      <c r="G149" s="79">
        <f>'[1]main port inventory'!F154</f>
        <v>1865</v>
      </c>
      <c r="H149" s="79">
        <f>'[1]main port inventory'!G154</f>
        <v>1883</v>
      </c>
      <c r="I149" s="82">
        <f>'[1]main port inventory'!H154</f>
        <v>2021</v>
      </c>
      <c r="J149" s="82">
        <f>'[1]main port inventory'!I154</f>
        <v>1787.5</v>
      </c>
      <c r="K149" s="11">
        <f>'[1]main port inventory'!J154</f>
        <v>906</v>
      </c>
      <c r="L149" s="82">
        <f>'[1]main port inventory'!K154</f>
        <v>865</v>
      </c>
      <c r="M149" s="79">
        <f>'[1]main port inventory'!L154</f>
        <v>618</v>
      </c>
      <c r="N149" s="21">
        <f>'[1]main port inventory'!M154</f>
        <v>488</v>
      </c>
      <c r="O149" s="11">
        <f>'[1]main port inventory'!N154</f>
        <v>222.11</v>
      </c>
      <c r="P149" s="85">
        <f>'[1]main port inventory'!O154</f>
        <v>367</v>
      </c>
      <c r="Q149" s="79">
        <f>'[1]main port inventory'!P154</f>
        <v>134</v>
      </c>
      <c r="R149" s="11">
        <f>'[1]main port inventory'!Q154</f>
        <v>458</v>
      </c>
      <c r="S149" s="85">
        <f>'[1]main port inventory'!R154</f>
        <v>397</v>
      </c>
      <c r="T149" s="11">
        <f>'[1]main port inventory'!S154</f>
        <v>251.4</v>
      </c>
      <c r="U149" s="11">
        <f>'[1]main port inventory'!T154</f>
        <v>106</v>
      </c>
      <c r="V149" s="11">
        <f>'[1]main port inventory'!U154</f>
        <v>110</v>
      </c>
      <c r="W149" s="21">
        <f>'[1]main port inventory'!V154</f>
        <v>400</v>
      </c>
      <c r="X149" s="11">
        <f>'[1]main port inventory'!W154</f>
        <v>148</v>
      </c>
      <c r="Y149" s="11">
        <f>'[1]main port inventory'!X154</f>
        <v>9.9</v>
      </c>
      <c r="Z149" s="11">
        <f>'[1]main port inventory'!Y154</f>
        <v>537</v>
      </c>
      <c r="AA149" s="21">
        <f>'[1]main port inventory'!Z154</f>
        <v>52.8</v>
      </c>
      <c r="AB149" s="21">
        <f>'[1]main port inventory'!AA154</f>
        <v>187.7</v>
      </c>
      <c r="AC149" s="11">
        <f>'[1]main port inventory'!AB154</f>
        <v>64</v>
      </c>
      <c r="AD149" s="82">
        <f>'[1]main port inventory'!AC154</f>
        <v>71</v>
      </c>
      <c r="AE149" s="21">
        <f>'[1]main port inventory'!AD154</f>
        <v>3.1</v>
      </c>
      <c r="AF149" s="21">
        <f>'[1]main port inventory'!AE154</f>
        <v>0</v>
      </c>
      <c r="AG149" s="11">
        <f>'[1]main port inventory'!AF154</f>
        <v>33</v>
      </c>
      <c r="AH149" s="85">
        <f>'[1]main port inventory'!AG154</f>
        <v>69</v>
      </c>
      <c r="AI149" s="21">
        <f>'[1]main port inventory'!AH154</f>
        <v>0</v>
      </c>
      <c r="AJ149" s="21">
        <f>'[1]main port inventory'!AI154</f>
        <v>19.7</v>
      </c>
      <c r="AK149" s="21">
        <f>'[1]main port inventory'!AJ154</f>
        <v>0</v>
      </c>
      <c r="AL149" s="79">
        <f>'[1]main port inventory'!AK154</f>
        <v>5.2</v>
      </c>
      <c r="AM149" s="21">
        <f>'[1]main port inventory'!AL154</f>
        <v>0</v>
      </c>
      <c r="AN149" s="11">
        <f>'[1]main port inventory'!AM154</f>
        <v>20</v>
      </c>
      <c r="AO149" s="11">
        <f>'[1]main port inventory'!AN154</f>
        <v>250</v>
      </c>
      <c r="AP149" s="85">
        <f>'[1]main port inventory'!AO154</f>
        <v>20</v>
      </c>
      <c r="AQ149" s="11">
        <f>'[1]main port inventory'!AP154</f>
        <v>0</v>
      </c>
      <c r="AR149" s="82">
        <f>'[1]main port inventory'!AQ154</f>
        <v>350</v>
      </c>
      <c r="AS149" s="11">
        <f>'[1]main port inventory'!AR154</f>
        <v>121</v>
      </c>
      <c r="AT149" s="79">
        <f>'[1]main port inventory'!AS154</f>
        <v>15</v>
      </c>
      <c r="AU149" s="79">
        <f>'[1]main port inventory'!AT154</f>
        <v>1.5</v>
      </c>
      <c r="AV149" s="21">
        <f>'[1]main port inventory'!AU154</f>
        <v>7</v>
      </c>
      <c r="AW149" s="11">
        <f>'[1]main port inventory'!AV154</f>
        <v>41</v>
      </c>
      <c r="AX149" s="21">
        <f>'[1]main port inventory'!AW154</f>
        <v>8</v>
      </c>
      <c r="AY149" s="79">
        <f>'[1]main port inventory'!AX154</f>
        <v>575.5</v>
      </c>
      <c r="AZ149" s="76">
        <f t="shared" si="139"/>
        <v>15488.41</v>
      </c>
      <c r="BA149" s="76">
        <f t="shared" si="140"/>
        <v>853</v>
      </c>
      <c r="BB149" s="76">
        <f t="shared" si="141"/>
        <v>5094.5</v>
      </c>
      <c r="BC149" s="76">
        <f t="shared" si="142"/>
        <v>5097.2</v>
      </c>
      <c r="BD149" s="76">
        <f t="shared" si="143"/>
        <v>3277.4100000000003</v>
      </c>
      <c r="BE149" s="76">
        <f t="shared" si="144"/>
        <v>1166.3</v>
      </c>
      <c r="BF149" s="21">
        <f>'[1]IO InvShip'!$L148</f>
        <v>9905.58</v>
      </c>
      <c r="BG149" s="21">
        <f>'[1]IO InvShip'!$O148</f>
        <v>2639.71</v>
      </c>
      <c r="BH149" s="107">
        <f t="shared" si="145"/>
        <v>0.14452677841043721</v>
      </c>
      <c r="BI149" s="107">
        <f t="shared" si="146"/>
        <v>1.5243010741580318E-2</v>
      </c>
      <c r="BJ149" s="107">
        <f t="shared" si="147"/>
        <v>4.8939174518236539E-2</v>
      </c>
      <c r="BK149" s="107">
        <f t="shared" si="148"/>
        <v>0.79129103632974596</v>
      </c>
      <c r="BL149" s="21">
        <f t="shared" si="149"/>
        <v>12255.84</v>
      </c>
      <c r="BM149" s="253">
        <f>VLOOKUP(B149,'removals&amp;BFF'!A:C,3,FALSE)</f>
        <v>85.604868938401054</v>
      </c>
      <c r="BN149" s="21">
        <f t="shared" si="150"/>
        <v>18092.907789094381</v>
      </c>
      <c r="BO149" s="21">
        <f>VLOOKUP(B149,removals!B:AR,43,FALSE)</f>
        <v>281.39</v>
      </c>
      <c r="BP149" s="253">
        <f t="shared" si="151"/>
        <v>55.042503287252572</v>
      </c>
      <c r="BQ149" s="21"/>
    </row>
    <row r="150" spans="1:69">
      <c r="A150" s="56" t="str">
        <f t="shared" si="138"/>
        <v>201824</v>
      </c>
      <c r="B150" s="20">
        <f>'[1]main port inventory'!A155</f>
        <v>43266</v>
      </c>
      <c r="C150" s="21">
        <f>'[1]main port inventory'!B155</f>
        <v>15723.47</v>
      </c>
      <c r="D150" s="21">
        <f>'[1]main port inventory'!C156</f>
        <v>2298.96</v>
      </c>
      <c r="E150" s="21">
        <f>'[1]main port inventory'!D155</f>
        <v>234.02</v>
      </c>
      <c r="F150" s="21">
        <f>'[1]main port inventory'!E155</f>
        <v>761.15</v>
      </c>
      <c r="G150" s="79">
        <f>'[1]main port inventory'!F155</f>
        <v>1900</v>
      </c>
      <c r="H150" s="79">
        <f>'[1]main port inventory'!G155</f>
        <v>1887</v>
      </c>
      <c r="I150" s="82">
        <f>'[1]main port inventory'!H155</f>
        <v>1977</v>
      </c>
      <c r="J150" s="82">
        <f>'[1]main port inventory'!I155</f>
        <v>1776</v>
      </c>
      <c r="K150" s="11">
        <f>'[1]main port inventory'!J155</f>
        <v>920</v>
      </c>
      <c r="L150" s="82">
        <f>'[1]main port inventory'!K155</f>
        <v>920</v>
      </c>
      <c r="M150" s="79">
        <f>'[1]main port inventory'!L155</f>
        <v>606</v>
      </c>
      <c r="N150" s="21">
        <f>'[1]main port inventory'!M155</f>
        <v>464</v>
      </c>
      <c r="O150" s="11">
        <f>'[1]main port inventory'!N155</f>
        <v>239.67</v>
      </c>
      <c r="P150" s="85">
        <f>'[1]main port inventory'!O155</f>
        <v>396</v>
      </c>
      <c r="Q150" s="79">
        <f>'[1]main port inventory'!P155</f>
        <v>125</v>
      </c>
      <c r="R150" s="11">
        <f>'[1]main port inventory'!Q155</f>
        <v>488</v>
      </c>
      <c r="S150" s="85">
        <f>'[1]main port inventory'!R155</f>
        <v>416</v>
      </c>
      <c r="T150" s="11">
        <f>'[1]main port inventory'!S155</f>
        <v>231.4</v>
      </c>
      <c r="U150" s="11">
        <f>'[1]main port inventory'!T155</f>
        <v>125</v>
      </c>
      <c r="V150" s="11">
        <f>'[1]main port inventory'!U155</f>
        <v>115</v>
      </c>
      <c r="W150" s="21">
        <f>'[1]main port inventory'!V155</f>
        <v>397</v>
      </c>
      <c r="X150" s="11">
        <f>'[1]main port inventory'!W155</f>
        <v>152</v>
      </c>
      <c r="Y150" s="11">
        <f>'[1]main port inventory'!X155</f>
        <v>7.7</v>
      </c>
      <c r="Z150" s="11">
        <f>'[1]main port inventory'!Y155</f>
        <v>556</v>
      </c>
      <c r="AA150" s="21">
        <f>'[1]main port inventory'!Z155</f>
        <v>48.3</v>
      </c>
      <c r="AB150" s="21">
        <f>'[1]main port inventory'!AA155</f>
        <v>200</v>
      </c>
      <c r="AC150" s="11">
        <f>'[1]main port inventory'!AB155</f>
        <v>65</v>
      </c>
      <c r="AD150" s="82">
        <f>'[1]main port inventory'!AC155</f>
        <v>74.5</v>
      </c>
      <c r="AE150" s="21">
        <f>'[1]main port inventory'!AD155</f>
        <v>4.5</v>
      </c>
      <c r="AF150" s="21">
        <f>'[1]main port inventory'!AE155</f>
        <v>0</v>
      </c>
      <c r="AG150" s="11">
        <f>'[1]main port inventory'!AF155</f>
        <v>35</v>
      </c>
      <c r="AH150" s="85">
        <f>'[1]main port inventory'!AG155</f>
        <v>80</v>
      </c>
      <c r="AI150" s="21">
        <f>'[1]main port inventory'!AH155</f>
        <v>0</v>
      </c>
      <c r="AJ150" s="21">
        <f>'[1]main port inventory'!AI155</f>
        <v>20</v>
      </c>
      <c r="AK150" s="21">
        <f>'[1]main port inventory'!AJ155</f>
        <v>2.2999999999999998</v>
      </c>
      <c r="AL150" s="79">
        <f>'[1]main port inventory'!AK155</f>
        <v>6.6</v>
      </c>
      <c r="AM150" s="21">
        <f>'[1]main port inventory'!AL155</f>
        <v>0</v>
      </c>
      <c r="AN150" s="11">
        <f>'[1]main port inventory'!AM155</f>
        <v>20</v>
      </c>
      <c r="AO150" s="11">
        <f>'[1]main port inventory'!AN155</f>
        <v>255</v>
      </c>
      <c r="AP150" s="85">
        <f>'[1]main port inventory'!AO155</f>
        <v>23.6</v>
      </c>
      <c r="AQ150" s="11">
        <f>'[1]main port inventory'!AP155</f>
        <v>0</v>
      </c>
      <c r="AR150" s="82">
        <f>'[1]main port inventory'!AQ155</f>
        <v>405</v>
      </c>
      <c r="AS150" s="11">
        <f>'[1]main port inventory'!AR155</f>
        <v>124.4</v>
      </c>
      <c r="AT150" s="79">
        <f>'[1]main port inventory'!AS155</f>
        <v>15</v>
      </c>
      <c r="AU150" s="79">
        <f>'[1]main port inventory'!AT155</f>
        <v>1.5</v>
      </c>
      <c r="AV150" s="21">
        <f>'[1]main port inventory'!AU155</f>
        <v>8</v>
      </c>
      <c r="AW150" s="11">
        <f>'[1]main port inventory'!AV155</f>
        <v>41</v>
      </c>
      <c r="AX150" s="21">
        <f>'[1]main port inventory'!AW155</f>
        <v>8</v>
      </c>
      <c r="AY150" s="79">
        <f>'[1]main port inventory'!AX155</f>
        <v>587</v>
      </c>
      <c r="AZ150" s="76">
        <f t="shared" si="139"/>
        <v>15723.47</v>
      </c>
      <c r="BA150" s="76">
        <f t="shared" si="140"/>
        <v>915.6</v>
      </c>
      <c r="BB150" s="76">
        <f t="shared" si="141"/>
        <v>5152.5</v>
      </c>
      <c r="BC150" s="76">
        <f t="shared" si="142"/>
        <v>5128.1000000000004</v>
      </c>
      <c r="BD150" s="76">
        <f t="shared" si="143"/>
        <v>3375.17</v>
      </c>
      <c r="BE150" s="76">
        <f t="shared" si="144"/>
        <v>1152.0999999999999</v>
      </c>
      <c r="BF150" s="21">
        <f>'[1]IO InvShip'!$L149</f>
        <v>9935.8799999999992</v>
      </c>
      <c r="BG150" s="21">
        <f>'[1]IO InvShip'!$O149</f>
        <v>2808.65</v>
      </c>
      <c r="BH150" s="107">
        <f t="shared" si="145"/>
        <v>0.14621200027729248</v>
      </c>
      <c r="BI150" s="107">
        <f t="shared" si="146"/>
        <v>1.4883483098832511E-2</v>
      </c>
      <c r="BJ150" s="107">
        <f t="shared" si="147"/>
        <v>4.8408525598993099E-2</v>
      </c>
      <c r="BK150" s="107">
        <f t="shared" si="148"/>
        <v>0.79049599102488188</v>
      </c>
      <c r="BL150" s="21">
        <f t="shared" si="149"/>
        <v>12429.339999999998</v>
      </c>
      <c r="BM150" s="253">
        <f>VLOOKUP(B150,'removals&amp;BFF'!A:C,3,FALSE)</f>
        <v>85.636461336828305</v>
      </c>
      <c r="BN150" s="21">
        <f t="shared" si="150"/>
        <v>18360.718967772267</v>
      </c>
      <c r="BO150" s="21">
        <f>VLOOKUP(B150,removals!B:AR,43,FALSE)</f>
        <v>266.70999999999998</v>
      </c>
      <c r="BP150" s="253">
        <f t="shared" si="151"/>
        <v>58.953432567207834</v>
      </c>
      <c r="BQ150" s="21"/>
    </row>
    <row r="151" spans="1:69">
      <c r="A151" s="56" t="str">
        <f t="shared" si="138"/>
        <v>201823</v>
      </c>
      <c r="B151" s="20">
        <f>'[1]main port inventory'!A156</f>
        <v>43259</v>
      </c>
      <c r="C151" s="21">
        <f>'[1]main port inventory'!B156</f>
        <v>15914.61</v>
      </c>
      <c r="D151" s="21">
        <f>'[1]main port inventory'!C157</f>
        <v>2278.58</v>
      </c>
      <c r="E151" s="21">
        <f>'[1]main port inventory'!D156</f>
        <v>236.9</v>
      </c>
      <c r="F151" s="21">
        <f>'[1]main port inventory'!E156</f>
        <v>812.7</v>
      </c>
      <c r="G151" s="79">
        <f>'[1]main port inventory'!F156</f>
        <v>1950</v>
      </c>
      <c r="H151" s="79">
        <f>'[1]main port inventory'!G156</f>
        <v>1874</v>
      </c>
      <c r="I151" s="82">
        <f>'[1]main port inventory'!H156</f>
        <v>1990</v>
      </c>
      <c r="J151" s="82">
        <f>'[1]main port inventory'!I156</f>
        <v>1810</v>
      </c>
      <c r="K151" s="11">
        <f>'[1]main port inventory'!J156</f>
        <v>910</v>
      </c>
      <c r="L151" s="82">
        <f>'[1]main port inventory'!K156</f>
        <v>960</v>
      </c>
      <c r="M151" s="79">
        <f>'[1]main port inventory'!L156</f>
        <v>638</v>
      </c>
      <c r="N151" s="21">
        <f>'[1]main port inventory'!M156</f>
        <v>497</v>
      </c>
      <c r="O151" s="11">
        <f>'[1]main port inventory'!N156</f>
        <v>265.41000000000003</v>
      </c>
      <c r="P151" s="85">
        <f>'[1]main port inventory'!O156</f>
        <v>411</v>
      </c>
      <c r="Q151" s="79">
        <f>'[1]main port inventory'!P156</f>
        <v>147</v>
      </c>
      <c r="R151" s="11">
        <f>'[1]main port inventory'!Q156</f>
        <v>520</v>
      </c>
      <c r="S151" s="85">
        <f>'[1]main port inventory'!R156</f>
        <v>427</v>
      </c>
      <c r="T151" s="11">
        <f>'[1]main port inventory'!S156</f>
        <v>230.4</v>
      </c>
      <c r="U151" s="11">
        <f>'[1]main port inventory'!T156</f>
        <v>134</v>
      </c>
      <c r="V151" s="11">
        <f>'[1]main port inventory'!U156</f>
        <v>122</v>
      </c>
      <c r="W151" s="21">
        <f>'[1]main port inventory'!V156</f>
        <v>390</v>
      </c>
      <c r="X151" s="11">
        <f>'[1]main port inventory'!W156</f>
        <v>160</v>
      </c>
      <c r="Y151" s="11">
        <f>'[1]main port inventory'!X156</f>
        <v>12.3</v>
      </c>
      <c r="Z151" s="11">
        <f>'[1]main port inventory'!Y156</f>
        <v>530</v>
      </c>
      <c r="AA151" s="21">
        <f>'[1]main port inventory'!Z156</f>
        <v>46.3</v>
      </c>
      <c r="AB151" s="21">
        <f>'[1]main port inventory'!AA156</f>
        <v>200.8</v>
      </c>
      <c r="AC151" s="11">
        <f>'[1]main port inventory'!AB156</f>
        <v>51</v>
      </c>
      <c r="AD151" s="82">
        <f>'[1]main port inventory'!AC156</f>
        <v>78</v>
      </c>
      <c r="AE151" s="21">
        <f>'[1]main port inventory'!AD156</f>
        <v>6.1</v>
      </c>
      <c r="AF151" s="21">
        <f>'[1]main port inventory'!AE156</f>
        <v>0</v>
      </c>
      <c r="AG151" s="11">
        <f>'[1]main port inventory'!AF156</f>
        <v>38</v>
      </c>
      <c r="AH151" s="85">
        <f>'[1]main port inventory'!AG156</f>
        <v>80</v>
      </c>
      <c r="AI151" s="21">
        <f>'[1]main port inventory'!AH156</f>
        <v>0</v>
      </c>
      <c r="AJ151" s="21">
        <f>'[1]main port inventory'!AI156</f>
        <v>20</v>
      </c>
      <c r="AK151" s="21">
        <f>'[1]main port inventory'!AJ156</f>
        <v>4.3</v>
      </c>
      <c r="AL151" s="79">
        <f>'[1]main port inventory'!AK156</f>
        <v>7</v>
      </c>
      <c r="AM151" s="21">
        <f>'[1]main port inventory'!AL156</f>
        <v>0</v>
      </c>
      <c r="AN151" s="11">
        <f>'[1]main port inventory'!AM156</f>
        <v>20</v>
      </c>
      <c r="AO151" s="11">
        <f>'[1]main port inventory'!AN156</f>
        <v>270</v>
      </c>
      <c r="AP151" s="85">
        <f>'[1]main port inventory'!AO156</f>
        <v>17</v>
      </c>
      <c r="AQ151" s="11">
        <f>'[1]main port inventory'!AP156</f>
        <v>0</v>
      </c>
      <c r="AR151" s="82">
        <f>'[1]main port inventory'!AQ156</f>
        <v>335</v>
      </c>
      <c r="AS151" s="11">
        <f>'[1]main port inventory'!AR156</f>
        <v>119</v>
      </c>
      <c r="AT151" s="79">
        <f>'[1]main port inventory'!AS156</f>
        <v>17</v>
      </c>
      <c r="AU151" s="79">
        <f>'[1]main port inventory'!AT156</f>
        <v>1.5</v>
      </c>
      <c r="AV151" s="21">
        <f>'[1]main port inventory'!AU156</f>
        <v>9</v>
      </c>
      <c r="AW151" s="11">
        <f>'[1]main port inventory'!AV156</f>
        <v>41</v>
      </c>
      <c r="AX151" s="21">
        <f>'[1]main port inventory'!AW156</f>
        <v>8</v>
      </c>
      <c r="AY151" s="79">
        <f>'[1]main port inventory'!AX156</f>
        <v>567.5</v>
      </c>
      <c r="AZ151" s="76">
        <f t="shared" si="139"/>
        <v>15914.61</v>
      </c>
      <c r="BA151" s="76">
        <f t="shared" si="140"/>
        <v>935</v>
      </c>
      <c r="BB151" s="76">
        <f t="shared" si="141"/>
        <v>5173</v>
      </c>
      <c r="BC151" s="76">
        <f t="shared" si="142"/>
        <v>5202</v>
      </c>
      <c r="BD151" s="76">
        <f t="shared" si="143"/>
        <v>3423.1100000000006</v>
      </c>
      <c r="BE151" s="76">
        <f t="shared" si="144"/>
        <v>1181.4999999999998</v>
      </c>
      <c r="BF151" s="21">
        <f>'[1]IO InvShip'!$L150</f>
        <v>9990.17</v>
      </c>
      <c r="BG151" s="21">
        <f>'[1]IO InvShip'!$O150</f>
        <v>2845.72</v>
      </c>
      <c r="BH151" s="107">
        <f t="shared" si="145"/>
        <v>0.14317535899403125</v>
      </c>
      <c r="BI151" s="107">
        <f t="shared" si="146"/>
        <v>1.4885693083273796E-2</v>
      </c>
      <c r="BJ151" s="107">
        <f t="shared" si="147"/>
        <v>5.1066284376431466E-2</v>
      </c>
      <c r="BK151" s="107">
        <f t="shared" si="148"/>
        <v>0.79087266354626351</v>
      </c>
      <c r="BL151" s="21">
        <f t="shared" si="149"/>
        <v>12586.43</v>
      </c>
      <c r="BM151" s="253">
        <f>VLOOKUP(B151,'removals&amp;BFF'!A:C,3,FALSE)</f>
        <v>85.941854521625174</v>
      </c>
      <c r="BN151" s="21">
        <f t="shared" si="150"/>
        <v>18517.880593320773</v>
      </c>
      <c r="BO151" s="21">
        <f>VLOOKUP(B151,removals!B:AR,43,FALSE)</f>
        <v>275.40000000000003</v>
      </c>
      <c r="BP151" s="253">
        <f t="shared" si="151"/>
        <v>57.787254901960779</v>
      </c>
      <c r="BQ151" s="21"/>
    </row>
    <row r="152" spans="1:69">
      <c r="A152" s="56" t="str">
        <f t="shared" si="138"/>
        <v>201822</v>
      </c>
      <c r="B152" s="20">
        <f>'[1]main port inventory'!A157</f>
        <v>43252</v>
      </c>
      <c r="C152" s="21">
        <f>'[1]main port inventory'!B157</f>
        <v>16040.16</v>
      </c>
      <c r="D152" s="21">
        <f>'[1]main port inventory'!C158</f>
        <v>2241.23</v>
      </c>
      <c r="E152" s="21">
        <f>'[1]main port inventory'!D157</f>
        <v>249.7</v>
      </c>
      <c r="F152" s="21">
        <f>'[1]main port inventory'!E157</f>
        <v>793.92</v>
      </c>
      <c r="G152" s="79">
        <f>'[1]main port inventory'!F157</f>
        <v>1920</v>
      </c>
      <c r="H152" s="79">
        <f>'[1]main port inventory'!G157</f>
        <v>1871</v>
      </c>
      <c r="I152" s="82">
        <f>'[1]main port inventory'!H157</f>
        <v>2027</v>
      </c>
      <c r="J152" s="82">
        <f>'[1]main port inventory'!I157</f>
        <v>1774</v>
      </c>
      <c r="K152" s="11">
        <f>'[1]main port inventory'!J157</f>
        <v>960</v>
      </c>
      <c r="L152" s="82">
        <f>'[1]main port inventory'!K157</f>
        <v>995</v>
      </c>
      <c r="M152" s="79">
        <f>'[1]main port inventory'!L157</f>
        <v>590</v>
      </c>
      <c r="N152" s="21">
        <f>'[1]main port inventory'!M157</f>
        <v>519</v>
      </c>
      <c r="O152" s="11">
        <f>'[1]main port inventory'!N157</f>
        <v>268.66000000000003</v>
      </c>
      <c r="P152" s="85">
        <f>'[1]main port inventory'!O157</f>
        <v>446</v>
      </c>
      <c r="Q152" s="79">
        <f>'[1]main port inventory'!P157</f>
        <v>174</v>
      </c>
      <c r="R152" s="11">
        <f>'[1]main port inventory'!Q157</f>
        <v>555</v>
      </c>
      <c r="S152" s="85">
        <f>'[1]main port inventory'!R157</f>
        <v>427</v>
      </c>
      <c r="T152" s="11">
        <f>'[1]main port inventory'!S157</f>
        <v>201.5</v>
      </c>
      <c r="U152" s="11">
        <f>'[1]main port inventory'!T157</f>
        <v>134</v>
      </c>
      <c r="V152" s="11">
        <f>'[1]main port inventory'!U157</f>
        <v>125</v>
      </c>
      <c r="W152" s="21">
        <f>'[1]main port inventory'!V157</f>
        <v>393</v>
      </c>
      <c r="X152" s="11">
        <f>'[1]main port inventory'!W157</f>
        <v>175</v>
      </c>
      <c r="Y152" s="11">
        <f>'[1]main port inventory'!X157</f>
        <v>14.8</v>
      </c>
      <c r="Z152" s="11">
        <f>'[1]main port inventory'!Y157</f>
        <v>510</v>
      </c>
      <c r="AA152" s="21">
        <f>'[1]main port inventory'!Z157</f>
        <v>48</v>
      </c>
      <c r="AB152" s="21">
        <f>'[1]main port inventory'!AA157</f>
        <v>190.8</v>
      </c>
      <c r="AC152" s="11">
        <f>'[1]main port inventory'!AB157</f>
        <v>51</v>
      </c>
      <c r="AD152" s="82">
        <f>'[1]main port inventory'!AC157</f>
        <v>81.5</v>
      </c>
      <c r="AE152" s="21">
        <f>'[1]main port inventory'!AD157</f>
        <v>7.9</v>
      </c>
      <c r="AF152" s="21">
        <f>'[1]main port inventory'!AE157</f>
        <v>0</v>
      </c>
      <c r="AG152" s="11">
        <f>'[1]main port inventory'!AF157</f>
        <v>37</v>
      </c>
      <c r="AH152" s="85">
        <f>'[1]main port inventory'!AG157</f>
        <v>82</v>
      </c>
      <c r="AI152" s="21">
        <f>'[1]main port inventory'!AH157</f>
        <v>0</v>
      </c>
      <c r="AJ152" s="21">
        <f>'[1]main port inventory'!AI157</f>
        <v>22</v>
      </c>
      <c r="AK152" s="21">
        <f>'[1]main port inventory'!AJ157</f>
        <v>7.8</v>
      </c>
      <c r="AL152" s="79">
        <f>'[1]main port inventory'!AK157</f>
        <v>8</v>
      </c>
      <c r="AM152" s="21">
        <f>'[1]main port inventory'!AL157</f>
        <v>0</v>
      </c>
      <c r="AN152" s="11">
        <f>'[1]main port inventory'!AM157</f>
        <v>20</v>
      </c>
      <c r="AO152" s="11">
        <f>'[1]main port inventory'!AN157</f>
        <v>278</v>
      </c>
      <c r="AP152" s="85">
        <f>'[1]main port inventory'!AO157</f>
        <v>17</v>
      </c>
      <c r="AQ152" s="11">
        <f>'[1]main port inventory'!AP157</f>
        <v>0</v>
      </c>
      <c r="AR152" s="82">
        <f>'[1]main port inventory'!AQ157</f>
        <v>320</v>
      </c>
      <c r="AS152" s="11">
        <f>'[1]main port inventory'!AR157</f>
        <v>114.1</v>
      </c>
      <c r="AT152" s="79">
        <f>'[1]main port inventory'!AS157</f>
        <v>16</v>
      </c>
      <c r="AU152" s="79">
        <f>'[1]main port inventory'!AT157</f>
        <v>1.5</v>
      </c>
      <c r="AV152" s="21">
        <f>'[1]main port inventory'!AU157</f>
        <v>9.9</v>
      </c>
      <c r="AW152" s="11">
        <f>'[1]main port inventory'!AV157</f>
        <v>41</v>
      </c>
      <c r="AX152" s="21">
        <f>'[1]main port inventory'!AW157</f>
        <v>8</v>
      </c>
      <c r="AY152" s="79">
        <f>'[1]main port inventory'!AX157</f>
        <v>598.70000000000005</v>
      </c>
      <c r="AZ152" s="76">
        <f t="shared" si="139"/>
        <v>16040.16</v>
      </c>
      <c r="BA152" s="76">
        <f t="shared" si="140"/>
        <v>972</v>
      </c>
      <c r="BB152" s="76">
        <f t="shared" si="141"/>
        <v>5197.5</v>
      </c>
      <c r="BC152" s="76">
        <f t="shared" si="142"/>
        <v>5179.2</v>
      </c>
      <c r="BD152" s="76">
        <f t="shared" si="143"/>
        <v>3485.06</v>
      </c>
      <c r="BE152" s="76">
        <f t="shared" si="144"/>
        <v>1206.4000000000001</v>
      </c>
      <c r="BF152" s="21">
        <f>'[1]IO InvShip'!$L151</f>
        <v>9914.02</v>
      </c>
      <c r="BG152" s="21">
        <f>'[1]IO InvShip'!$O151</f>
        <v>2957.35</v>
      </c>
      <c r="BH152" s="107">
        <f t="shared" si="145"/>
        <v>0.13972616233254531</v>
      </c>
      <c r="BI152" s="107">
        <f t="shared" si="146"/>
        <v>1.5567176387267958E-2</v>
      </c>
      <c r="BJ152" s="107">
        <f t="shared" si="147"/>
        <v>4.9495765628273035E-2</v>
      </c>
      <c r="BK152" s="107">
        <f t="shared" si="148"/>
        <v>0.79521089565191372</v>
      </c>
      <c r="BL152" s="21">
        <f t="shared" si="149"/>
        <v>12755.31</v>
      </c>
      <c r="BM152" s="253">
        <f>VLOOKUP(B152,'removals&amp;BFF'!A:C,3,FALSE)</f>
        <v>85.962916120576679</v>
      </c>
      <c r="BN152" s="21">
        <f t="shared" si="150"/>
        <v>18659.394915711237</v>
      </c>
      <c r="BO152" s="21">
        <f>VLOOKUP(B152,removals!B:AR,43,FALSE)</f>
        <v>285.55</v>
      </c>
      <c r="BP152" s="253">
        <f t="shared" si="151"/>
        <v>56.172859394151637</v>
      </c>
      <c r="BQ152" s="21"/>
    </row>
    <row r="153" spans="1:69">
      <c r="A153" s="56" t="str">
        <f t="shared" si="138"/>
        <v>201821</v>
      </c>
      <c r="B153" s="20">
        <f>'[1]main port inventory'!A158</f>
        <v>43245</v>
      </c>
      <c r="C153" s="21">
        <f>'[1]main port inventory'!B158</f>
        <v>15889.44</v>
      </c>
      <c r="D153" s="21">
        <f>'[1]main port inventory'!C159</f>
        <v>2201.4</v>
      </c>
      <c r="E153" s="21">
        <f>'[1]main port inventory'!D158</f>
        <v>253.32</v>
      </c>
      <c r="F153" s="21">
        <f>'[1]main port inventory'!E158</f>
        <v>739.12</v>
      </c>
      <c r="G153" s="79">
        <f>'[1]main port inventory'!F158</f>
        <v>1900</v>
      </c>
      <c r="H153" s="79">
        <f>'[1]main port inventory'!G158</f>
        <v>1887</v>
      </c>
      <c r="I153" s="82">
        <f>'[1]main port inventory'!H158</f>
        <v>2084</v>
      </c>
      <c r="J153" s="82">
        <f>'[1]main port inventory'!I158</f>
        <v>1735</v>
      </c>
      <c r="K153" s="11">
        <f>'[1]main port inventory'!J158</f>
        <v>910</v>
      </c>
      <c r="L153" s="82">
        <f>'[1]main port inventory'!K158</f>
        <v>1002</v>
      </c>
      <c r="M153" s="79">
        <f>'[1]main port inventory'!L158</f>
        <v>607</v>
      </c>
      <c r="N153" s="21">
        <f>'[1]main port inventory'!M158</f>
        <v>540</v>
      </c>
      <c r="O153" s="11">
        <f>'[1]main port inventory'!N158</f>
        <v>288.24</v>
      </c>
      <c r="P153" s="85">
        <f>'[1]main port inventory'!O158</f>
        <v>448</v>
      </c>
      <c r="Q153" s="79">
        <f>'[1]main port inventory'!P158</f>
        <v>151</v>
      </c>
      <c r="R153" s="11">
        <f>'[1]main port inventory'!Q158</f>
        <v>545</v>
      </c>
      <c r="S153" s="85">
        <f>'[1]main port inventory'!R158</f>
        <v>414</v>
      </c>
      <c r="T153" s="11">
        <f>'[1]main port inventory'!S158</f>
        <v>220</v>
      </c>
      <c r="U153" s="11">
        <f>'[1]main port inventory'!T158</f>
        <v>123</v>
      </c>
      <c r="V153" s="11">
        <f>'[1]main port inventory'!U158</f>
        <v>121</v>
      </c>
      <c r="W153" s="21">
        <f>'[1]main port inventory'!V158</f>
        <v>381.7</v>
      </c>
      <c r="X153" s="11">
        <f>'[1]main port inventory'!W158</f>
        <v>140</v>
      </c>
      <c r="Y153" s="11">
        <f>'[1]main port inventory'!X158</f>
        <v>14.4</v>
      </c>
      <c r="Z153" s="11">
        <f>'[1]main port inventory'!Y158</f>
        <v>453.1</v>
      </c>
      <c r="AA153" s="21">
        <f>'[1]main port inventory'!Z158</f>
        <v>49.7</v>
      </c>
      <c r="AB153" s="21">
        <f>'[1]main port inventory'!AA158</f>
        <v>197.6</v>
      </c>
      <c r="AC153" s="11">
        <f>'[1]main port inventory'!AB158</f>
        <v>47</v>
      </c>
      <c r="AD153" s="82">
        <f>'[1]main port inventory'!AC158</f>
        <v>84.5</v>
      </c>
      <c r="AE153" s="21">
        <f>'[1]main port inventory'!AD158</f>
        <v>9.8000000000000007</v>
      </c>
      <c r="AF153" s="21">
        <f>'[1]main port inventory'!AE158</f>
        <v>0</v>
      </c>
      <c r="AG153" s="11">
        <f>'[1]main port inventory'!AF158</f>
        <v>38</v>
      </c>
      <c r="AH153" s="85">
        <f>'[1]main port inventory'!AG158</f>
        <v>78</v>
      </c>
      <c r="AI153" s="21">
        <f>'[1]main port inventory'!AH158</f>
        <v>0</v>
      </c>
      <c r="AJ153" s="21">
        <f>'[1]main port inventory'!AI158</f>
        <v>24</v>
      </c>
      <c r="AK153" s="21">
        <f>'[1]main port inventory'!AJ158</f>
        <v>12</v>
      </c>
      <c r="AL153" s="79">
        <f>'[1]main port inventory'!AK158</f>
        <v>8</v>
      </c>
      <c r="AM153" s="21">
        <f>'[1]main port inventory'!AL158</f>
        <v>0</v>
      </c>
      <c r="AN153" s="11">
        <f>'[1]main port inventory'!AM158</f>
        <v>20</v>
      </c>
      <c r="AO153" s="11">
        <f>'[1]main port inventory'!AN158</f>
        <v>267</v>
      </c>
      <c r="AP153" s="85">
        <f>'[1]main port inventory'!AO158</f>
        <v>18</v>
      </c>
      <c r="AQ153" s="11">
        <f>'[1]main port inventory'!AP158</f>
        <v>0</v>
      </c>
      <c r="AR153" s="82">
        <f>'[1]main port inventory'!AQ158</f>
        <v>278</v>
      </c>
      <c r="AS153" s="11">
        <f>'[1]main port inventory'!AR158</f>
        <v>121.9</v>
      </c>
      <c r="AT153" s="79">
        <f>'[1]main port inventory'!AS158</f>
        <v>13</v>
      </c>
      <c r="AU153" s="79">
        <f>'[1]main port inventory'!AT158</f>
        <v>1.5</v>
      </c>
      <c r="AV153" s="21">
        <f>'[1]main port inventory'!AU158</f>
        <v>12</v>
      </c>
      <c r="AW153" s="11">
        <f>'[1]main port inventory'!AV158</f>
        <v>41</v>
      </c>
      <c r="AX153" s="21">
        <f>'[1]main port inventory'!AW158</f>
        <v>8</v>
      </c>
      <c r="AY153" s="79">
        <f>'[1]main port inventory'!AX158</f>
        <v>596</v>
      </c>
      <c r="AZ153" s="76">
        <f t="shared" si="139"/>
        <v>15889.44</v>
      </c>
      <c r="BA153" s="76">
        <f t="shared" si="140"/>
        <v>958</v>
      </c>
      <c r="BB153" s="76">
        <f t="shared" si="141"/>
        <v>5183.5</v>
      </c>
      <c r="BC153" s="76">
        <f t="shared" si="142"/>
        <v>5163.5</v>
      </c>
      <c r="BD153" s="76">
        <f t="shared" si="143"/>
        <v>3349.64</v>
      </c>
      <c r="BE153" s="76">
        <f t="shared" si="144"/>
        <v>1234.8</v>
      </c>
      <c r="BF153" s="21">
        <f>'[1]IO InvShip'!$L152</f>
        <v>9814.8799999999992</v>
      </c>
      <c r="BG153" s="21">
        <f>'[1]IO InvShip'!$O152</f>
        <v>3040.43</v>
      </c>
      <c r="BH153" s="107">
        <f t="shared" si="145"/>
        <v>0.13854484487810773</v>
      </c>
      <c r="BI153" s="107">
        <f t="shared" si="146"/>
        <v>1.5942663806905719E-2</v>
      </c>
      <c r="BJ153" s="107">
        <f t="shared" si="147"/>
        <v>4.6516428521080663E-2</v>
      </c>
      <c r="BK153" s="107">
        <f t="shared" si="148"/>
        <v>0.79899606279390589</v>
      </c>
      <c r="BL153" s="21">
        <f t="shared" si="149"/>
        <v>12695.6</v>
      </c>
      <c r="BM153" s="253">
        <f>VLOOKUP(B153,'removals&amp;BFF'!A:C,3,FALSE)</f>
        <v>85.815484927916117</v>
      </c>
      <c r="BN153" s="21">
        <f t="shared" si="150"/>
        <v>18515.81915938239</v>
      </c>
      <c r="BO153" s="21">
        <f>VLOOKUP(B153,removals!B:AR,43,FALSE)</f>
        <v>286.19</v>
      </c>
      <c r="BP153" s="253">
        <f t="shared" si="151"/>
        <v>55.52059820399036</v>
      </c>
      <c r="BQ153" s="21"/>
    </row>
    <row r="154" spans="1:69">
      <c r="A154" s="56" t="str">
        <f t="shared" si="138"/>
        <v>201820</v>
      </c>
      <c r="B154" s="20">
        <f>'[1]main port inventory'!A159</f>
        <v>43238</v>
      </c>
      <c r="C154" s="21">
        <f>'[1]main port inventory'!B159</f>
        <v>15756.47</v>
      </c>
      <c r="D154" s="21">
        <f>'[1]main port inventory'!C160</f>
        <v>2269.34</v>
      </c>
      <c r="E154" s="21">
        <f>'[1]main port inventory'!D159</f>
        <v>226.1</v>
      </c>
      <c r="F154" s="21">
        <f>'[1]main port inventory'!E159</f>
        <v>701.3</v>
      </c>
      <c r="G154" s="79">
        <f>'[1]main port inventory'!F159</f>
        <v>1850</v>
      </c>
      <c r="H154" s="79">
        <f>'[1]main port inventory'!G159</f>
        <v>1881</v>
      </c>
      <c r="I154" s="82">
        <f>'[1]main port inventory'!H159</f>
        <v>2110</v>
      </c>
      <c r="J154" s="82">
        <f>'[1]main port inventory'!I159</f>
        <v>1705</v>
      </c>
      <c r="K154" s="11">
        <f>'[1]main port inventory'!J159</f>
        <v>935</v>
      </c>
      <c r="L154" s="82">
        <f>'[1]main port inventory'!K159</f>
        <v>970</v>
      </c>
      <c r="M154" s="79">
        <f>'[1]main port inventory'!L159</f>
        <v>597</v>
      </c>
      <c r="N154" s="21">
        <f>'[1]main port inventory'!M159</f>
        <v>504</v>
      </c>
      <c r="O154" s="11">
        <f>'[1]main port inventory'!N159</f>
        <v>303.47000000000003</v>
      </c>
      <c r="P154" s="85">
        <f>'[1]main port inventory'!O159</f>
        <v>477</v>
      </c>
      <c r="Q154" s="79">
        <f>'[1]main port inventory'!P159</f>
        <v>146</v>
      </c>
      <c r="R154" s="11">
        <f>'[1]main port inventory'!Q159</f>
        <v>505</v>
      </c>
      <c r="S154" s="85">
        <f>'[1]main port inventory'!R159</f>
        <v>422</v>
      </c>
      <c r="T154" s="11">
        <f>'[1]main port inventory'!S159</f>
        <v>210</v>
      </c>
      <c r="U154" s="11">
        <f>'[1]main port inventory'!T159</f>
        <v>121</v>
      </c>
      <c r="V154" s="11">
        <f>'[1]main port inventory'!U159</f>
        <v>124</v>
      </c>
      <c r="W154" s="21">
        <f>'[1]main port inventory'!V159</f>
        <v>394.9</v>
      </c>
      <c r="X154" s="11">
        <f>'[1]main port inventory'!W159</f>
        <v>136</v>
      </c>
      <c r="Y154" s="11">
        <f>'[1]main port inventory'!X159</f>
        <v>15.5</v>
      </c>
      <c r="Z154" s="11">
        <f>'[1]main port inventory'!Y159</f>
        <v>398</v>
      </c>
      <c r="AA154" s="21">
        <f>'[1]main port inventory'!Z159</f>
        <v>57.5</v>
      </c>
      <c r="AB154" s="21">
        <f>'[1]main port inventory'!AA159</f>
        <v>188.3</v>
      </c>
      <c r="AC154" s="11">
        <f>'[1]main port inventory'!AB159</f>
        <v>59</v>
      </c>
      <c r="AD154" s="82">
        <f>'[1]main port inventory'!AC159</f>
        <v>74.5</v>
      </c>
      <c r="AE154" s="21">
        <f>'[1]main port inventory'!AD159</f>
        <v>2.4</v>
      </c>
      <c r="AF154" s="21">
        <f>'[1]main port inventory'!AE159</f>
        <v>3.7</v>
      </c>
      <c r="AG154" s="11">
        <f>'[1]main port inventory'!AF159</f>
        <v>40</v>
      </c>
      <c r="AH154" s="85">
        <f>'[1]main port inventory'!AG159</f>
        <v>84</v>
      </c>
      <c r="AI154" s="21">
        <f>'[1]main port inventory'!AH159</f>
        <v>0</v>
      </c>
      <c r="AJ154" s="21">
        <f>'[1]main port inventory'!AI159</f>
        <v>24.5</v>
      </c>
      <c r="AK154" s="21">
        <f>'[1]main port inventory'!AJ159</f>
        <v>10</v>
      </c>
      <c r="AL154" s="79">
        <f>'[1]main port inventory'!AK159</f>
        <v>8</v>
      </c>
      <c r="AM154" s="21">
        <f>'[1]main port inventory'!AL159</f>
        <v>0</v>
      </c>
      <c r="AN154" s="11">
        <f>'[1]main port inventory'!AM159</f>
        <v>20</v>
      </c>
      <c r="AO154" s="11">
        <f>'[1]main port inventory'!AN159</f>
        <v>256</v>
      </c>
      <c r="AP154" s="85">
        <f>'[1]main port inventory'!AO159</f>
        <v>17.5</v>
      </c>
      <c r="AQ154" s="11">
        <f>'[1]main port inventory'!AP159</f>
        <v>0</v>
      </c>
      <c r="AR154" s="82">
        <f>'[1]main port inventory'!AQ159</f>
        <v>305</v>
      </c>
      <c r="AS154" s="11">
        <f>'[1]main port inventory'!AR159</f>
        <v>121.7</v>
      </c>
      <c r="AT154" s="79">
        <f>'[1]main port inventory'!AS159</f>
        <v>24</v>
      </c>
      <c r="AU154" s="79">
        <f>'[1]main port inventory'!AT159</f>
        <v>1.5</v>
      </c>
      <c r="AV154" s="21">
        <f>'[1]main port inventory'!AU159</f>
        <v>12</v>
      </c>
      <c r="AW154" s="11">
        <f>'[1]main port inventory'!AV159</f>
        <v>41</v>
      </c>
      <c r="AX154" s="21">
        <f>'[1]main port inventory'!AW159</f>
        <v>8</v>
      </c>
      <c r="AY154" s="79">
        <f>'[1]main port inventory'!AX159</f>
        <v>593</v>
      </c>
      <c r="AZ154" s="76">
        <f t="shared" si="139"/>
        <v>15756.47</v>
      </c>
      <c r="BA154" s="76">
        <f t="shared" si="140"/>
        <v>1000.5</v>
      </c>
      <c r="BB154" s="76">
        <f t="shared" si="141"/>
        <v>5164.5</v>
      </c>
      <c r="BC154" s="76">
        <f t="shared" si="142"/>
        <v>5100.5</v>
      </c>
      <c r="BD154" s="76">
        <f t="shared" si="143"/>
        <v>3285.67</v>
      </c>
      <c r="BE154" s="76">
        <f t="shared" si="144"/>
        <v>1205.3000000000002</v>
      </c>
      <c r="BF154" s="21">
        <f>'[1]IO InvShip'!$L153</f>
        <v>9731.52</v>
      </c>
      <c r="BG154" s="21">
        <f>'[1]IO InvShip'!$O153</f>
        <v>3084.73</v>
      </c>
      <c r="BH154" s="107">
        <f t="shared" si="145"/>
        <v>0.14402591443388019</v>
      </c>
      <c r="BI154" s="107">
        <f t="shared" si="146"/>
        <v>1.4349660806005407E-2</v>
      </c>
      <c r="BJ154" s="107">
        <f t="shared" si="147"/>
        <v>4.4508700235522294E-2</v>
      </c>
      <c r="BK154" s="107">
        <f t="shared" si="148"/>
        <v>0.79711572452459212</v>
      </c>
      <c r="BL154" s="21">
        <f t="shared" si="149"/>
        <v>12559.73</v>
      </c>
      <c r="BM154" s="253">
        <f>VLOOKUP(B154,'removals&amp;BFF'!A:C,3,FALSE)</f>
        <v>84.667627785058997</v>
      </c>
      <c r="BN154" s="21">
        <f t="shared" si="150"/>
        <v>18609.792682511521</v>
      </c>
      <c r="BO154" s="21">
        <f>VLOOKUP(B154,removals!B:AR,43,FALSE)</f>
        <v>283.49999999999994</v>
      </c>
      <c r="BP154" s="253">
        <f t="shared" si="151"/>
        <v>55.578377425044103</v>
      </c>
      <c r="BQ154" s="21"/>
    </row>
    <row r="155" spans="1:69">
      <c r="A155" s="56" t="str">
        <f t="shared" si="138"/>
        <v>201819</v>
      </c>
      <c r="B155" s="20">
        <f>'[1]main port inventory'!A160</f>
        <v>43231</v>
      </c>
      <c r="C155" s="21">
        <f>'[1]main port inventory'!B160</f>
        <v>15876.39</v>
      </c>
      <c r="D155" s="21">
        <f>'[1]main port inventory'!C161</f>
        <v>2335.7399999999998</v>
      </c>
      <c r="E155" s="21">
        <f>'[1]main port inventory'!D160</f>
        <v>221.57</v>
      </c>
      <c r="F155" s="21">
        <f>'[1]main port inventory'!E160</f>
        <v>681.27</v>
      </c>
      <c r="G155" s="79">
        <f>'[1]main port inventory'!F160</f>
        <v>1870</v>
      </c>
      <c r="H155" s="79">
        <f>'[1]main port inventory'!G160</f>
        <v>1901</v>
      </c>
      <c r="I155" s="82">
        <f>'[1]main port inventory'!H160</f>
        <v>2260.5</v>
      </c>
      <c r="J155" s="82">
        <f>'[1]main port inventory'!I160</f>
        <v>1752</v>
      </c>
      <c r="K155" s="11">
        <f>'[1]main port inventory'!J160</f>
        <v>965</v>
      </c>
      <c r="L155" s="82">
        <f>'[1]main port inventory'!K160</f>
        <v>924</v>
      </c>
      <c r="M155" s="79">
        <f>'[1]main port inventory'!L160</f>
        <v>585</v>
      </c>
      <c r="N155" s="21">
        <f>'[1]main port inventory'!M160</f>
        <v>442</v>
      </c>
      <c r="O155" s="11">
        <f>'[1]main port inventory'!N160</f>
        <v>295.08999999999997</v>
      </c>
      <c r="P155" s="85">
        <f>'[1]main port inventory'!O160</f>
        <v>458</v>
      </c>
      <c r="Q155" s="79">
        <f>'[1]main port inventory'!P160</f>
        <v>152</v>
      </c>
      <c r="R155" s="11">
        <f>'[1]main port inventory'!Q160</f>
        <v>490</v>
      </c>
      <c r="S155" s="85">
        <f>'[1]main port inventory'!R160</f>
        <v>421</v>
      </c>
      <c r="T155" s="11">
        <f>'[1]main port inventory'!S160</f>
        <v>192</v>
      </c>
      <c r="U155" s="11">
        <f>'[1]main port inventory'!T160</f>
        <v>110</v>
      </c>
      <c r="V155" s="11">
        <f>'[1]main port inventory'!U160</f>
        <v>132</v>
      </c>
      <c r="W155" s="21">
        <f>'[1]main port inventory'!V160</f>
        <v>398</v>
      </c>
      <c r="X155" s="11">
        <f>'[1]main port inventory'!W160</f>
        <v>117</v>
      </c>
      <c r="Y155" s="11">
        <f>'[1]main port inventory'!X160</f>
        <v>15.8</v>
      </c>
      <c r="Z155" s="11">
        <f>'[1]main port inventory'!Y160</f>
        <v>385</v>
      </c>
      <c r="AA155" s="21">
        <f>'[1]main port inventory'!Z160</f>
        <v>51.5</v>
      </c>
      <c r="AB155" s="21">
        <f>'[1]main port inventory'!AA160</f>
        <v>171.9</v>
      </c>
      <c r="AC155" s="11">
        <f>'[1]main port inventory'!AB160</f>
        <v>66</v>
      </c>
      <c r="AD155" s="82">
        <f>'[1]main port inventory'!AC160</f>
        <v>74.5</v>
      </c>
      <c r="AE155" s="21">
        <f>'[1]main port inventory'!AD160</f>
        <v>3.8</v>
      </c>
      <c r="AF155" s="21">
        <f>'[1]main port inventory'!AE160</f>
        <v>3.7</v>
      </c>
      <c r="AG155" s="11">
        <f>'[1]main port inventory'!AF160</f>
        <v>43</v>
      </c>
      <c r="AH155" s="85">
        <f>'[1]main port inventory'!AG160</f>
        <v>85</v>
      </c>
      <c r="AI155" s="21">
        <f>'[1]main port inventory'!AH160</f>
        <v>0</v>
      </c>
      <c r="AJ155" s="21">
        <f>'[1]main port inventory'!AI160</f>
        <v>24.5</v>
      </c>
      <c r="AK155" s="21">
        <f>'[1]main port inventory'!AJ160</f>
        <v>10</v>
      </c>
      <c r="AL155" s="79">
        <f>'[1]main port inventory'!AK160</f>
        <v>8</v>
      </c>
      <c r="AM155" s="21">
        <f>'[1]main port inventory'!AL160</f>
        <v>0</v>
      </c>
      <c r="AN155" s="11">
        <f>'[1]main port inventory'!AM160</f>
        <v>20</v>
      </c>
      <c r="AO155" s="11">
        <f>'[1]main port inventory'!AN160</f>
        <v>260</v>
      </c>
      <c r="AP155" s="85">
        <f>'[1]main port inventory'!AO160</f>
        <v>21</v>
      </c>
      <c r="AQ155" s="11">
        <f>'[1]main port inventory'!AP160</f>
        <v>0</v>
      </c>
      <c r="AR155" s="82">
        <f>'[1]main port inventory'!AQ160</f>
        <v>359</v>
      </c>
      <c r="AS155" s="11">
        <f>'[1]main port inventory'!AR160</f>
        <v>120.7</v>
      </c>
      <c r="AT155" s="79">
        <f>'[1]main port inventory'!AS160</f>
        <v>15</v>
      </c>
      <c r="AU155" s="79">
        <f>'[1]main port inventory'!AT160</f>
        <v>1.5</v>
      </c>
      <c r="AV155" s="21">
        <f>'[1]main port inventory'!AU160</f>
        <v>12</v>
      </c>
      <c r="AW155" s="11">
        <f>'[1]main port inventory'!AV160</f>
        <v>41</v>
      </c>
      <c r="AX155" s="21">
        <f>'[1]main port inventory'!AW160</f>
        <v>8</v>
      </c>
      <c r="AY155" s="79">
        <f>'[1]main port inventory'!AX160</f>
        <v>610.9</v>
      </c>
      <c r="AZ155" s="76">
        <f t="shared" si="139"/>
        <v>15876.39</v>
      </c>
      <c r="BA155" s="76">
        <f t="shared" si="140"/>
        <v>985</v>
      </c>
      <c r="BB155" s="76">
        <f t="shared" si="141"/>
        <v>5370</v>
      </c>
      <c r="BC155" s="76">
        <f t="shared" si="142"/>
        <v>5143.3999999999996</v>
      </c>
      <c r="BD155" s="76">
        <f t="shared" si="143"/>
        <v>3252.59</v>
      </c>
      <c r="BE155" s="76">
        <f t="shared" si="144"/>
        <v>1125.4000000000001</v>
      </c>
      <c r="BF155" s="21">
        <f>'[1]IO InvShip'!$L154</f>
        <v>9624.4500000000007</v>
      </c>
      <c r="BG155" s="21">
        <f>'[1]IO InvShip'!$O154</f>
        <v>3162.8</v>
      </c>
      <c r="BH155" s="107">
        <f t="shared" si="145"/>
        <v>0.14712034662791729</v>
      </c>
      <c r="BI155" s="107">
        <f t="shared" si="146"/>
        <v>1.3955943385114626E-2</v>
      </c>
      <c r="BJ155" s="107">
        <f t="shared" si="147"/>
        <v>4.2910888432445914E-2</v>
      </c>
      <c r="BK155" s="107">
        <f t="shared" si="148"/>
        <v>0.79601282155452213</v>
      </c>
      <c r="BL155" s="21">
        <f t="shared" si="149"/>
        <v>12637.81</v>
      </c>
      <c r="BM155" s="253">
        <f>VLOOKUP(B155,'removals&amp;BFF'!A:C,3,FALSE)</f>
        <v>82.793145478374853</v>
      </c>
      <c r="BN155" s="21">
        <f t="shared" si="150"/>
        <v>19175.971523085605</v>
      </c>
      <c r="BO155" s="21">
        <f>VLOOKUP(B155,removals!B:AR,43,FALSE)</f>
        <v>271.83</v>
      </c>
      <c r="BP155" s="253">
        <f t="shared" si="151"/>
        <v>58.405584372585807</v>
      </c>
      <c r="BQ155" s="21"/>
    </row>
    <row r="156" spans="1:69">
      <c r="A156" s="56" t="str">
        <f t="shared" si="138"/>
        <v>201818</v>
      </c>
      <c r="B156" s="20">
        <f>'[1]main port inventory'!A161</f>
        <v>43224</v>
      </c>
      <c r="C156" s="21">
        <f>'[1]main port inventory'!B161</f>
        <v>16015.99</v>
      </c>
      <c r="D156" s="21">
        <f>'[1]main port inventory'!C162</f>
        <v>2269.34</v>
      </c>
      <c r="E156" s="21">
        <f>'[1]main port inventory'!D161</f>
        <v>245.29</v>
      </c>
      <c r="F156" s="21">
        <f>'[1]main port inventory'!E161</f>
        <v>718.89</v>
      </c>
      <c r="G156" s="79">
        <f>'[1]main port inventory'!F161</f>
        <v>1910</v>
      </c>
      <c r="H156" s="79">
        <f>'[1]main port inventory'!G161</f>
        <v>1898</v>
      </c>
      <c r="I156" s="82">
        <f>'[1]main port inventory'!H161</f>
        <v>2327</v>
      </c>
      <c r="J156" s="82">
        <f>'[1]main port inventory'!I161</f>
        <v>1752</v>
      </c>
      <c r="K156" s="11">
        <f>'[1]main port inventory'!J161</f>
        <v>965</v>
      </c>
      <c r="L156" s="82">
        <f>'[1]main port inventory'!K161</f>
        <v>940</v>
      </c>
      <c r="M156" s="79">
        <f>'[1]main port inventory'!L161</f>
        <v>606</v>
      </c>
      <c r="N156" s="21">
        <f>'[1]main port inventory'!M161</f>
        <v>415</v>
      </c>
      <c r="O156" s="11">
        <f>'[1]main port inventory'!N161</f>
        <v>276.58999999999997</v>
      </c>
      <c r="P156" s="85">
        <f>'[1]main port inventory'!O161</f>
        <v>463</v>
      </c>
      <c r="Q156" s="79">
        <f>'[1]main port inventory'!P161</f>
        <v>156</v>
      </c>
      <c r="R156" s="11">
        <f>'[1]main port inventory'!Q161</f>
        <v>510</v>
      </c>
      <c r="S156" s="85">
        <f>'[1]main port inventory'!R161</f>
        <v>387</v>
      </c>
      <c r="T156" s="11">
        <f>'[1]main port inventory'!S161</f>
        <v>188</v>
      </c>
      <c r="U156" s="11">
        <f>'[1]main port inventory'!T161</f>
        <v>103</v>
      </c>
      <c r="V156" s="11">
        <f>'[1]main port inventory'!U161</f>
        <v>130</v>
      </c>
      <c r="W156" s="21">
        <f>'[1]main port inventory'!V161</f>
        <v>445</v>
      </c>
      <c r="X156" s="11">
        <f>'[1]main port inventory'!W161</f>
        <v>123</v>
      </c>
      <c r="Y156" s="11">
        <f>'[1]main port inventory'!X161</f>
        <v>11.8</v>
      </c>
      <c r="Z156" s="11">
        <f>'[1]main port inventory'!Y161</f>
        <v>372</v>
      </c>
      <c r="AA156" s="21">
        <f>'[1]main port inventory'!Z161</f>
        <v>46.6</v>
      </c>
      <c r="AB156" s="21">
        <f>'[1]main port inventory'!AA161</f>
        <v>190.9</v>
      </c>
      <c r="AC156" s="11">
        <f>'[1]main port inventory'!AB161</f>
        <v>66</v>
      </c>
      <c r="AD156" s="82">
        <f>'[1]main port inventory'!AC161</f>
        <v>78</v>
      </c>
      <c r="AE156" s="21">
        <f>'[1]main port inventory'!AD161</f>
        <v>1.2</v>
      </c>
      <c r="AF156" s="21">
        <f>'[1]main port inventory'!AE161</f>
        <v>3.8</v>
      </c>
      <c r="AG156" s="11">
        <f>'[1]main port inventory'!AF161</f>
        <v>45</v>
      </c>
      <c r="AH156" s="85">
        <f>'[1]main port inventory'!AG161</f>
        <v>87</v>
      </c>
      <c r="AI156" s="21">
        <f>'[1]main port inventory'!AH161</f>
        <v>0</v>
      </c>
      <c r="AJ156" s="21">
        <f>'[1]main port inventory'!AI161</f>
        <v>25</v>
      </c>
      <c r="AK156" s="21">
        <f>'[1]main port inventory'!AJ161</f>
        <v>10</v>
      </c>
      <c r="AL156" s="79">
        <f>'[1]main port inventory'!AK161</f>
        <v>8</v>
      </c>
      <c r="AM156" s="21">
        <f>'[1]main port inventory'!AL161</f>
        <v>0</v>
      </c>
      <c r="AN156" s="11">
        <f>'[1]main port inventory'!AM161</f>
        <v>20</v>
      </c>
      <c r="AO156" s="11">
        <f>'[1]main port inventory'!AN161</f>
        <v>260</v>
      </c>
      <c r="AP156" s="85">
        <f>'[1]main port inventory'!AO161</f>
        <v>19.3</v>
      </c>
      <c r="AQ156" s="11">
        <f>'[1]main port inventory'!AP161</f>
        <v>0</v>
      </c>
      <c r="AR156" s="82">
        <f>'[1]main port inventory'!AQ161</f>
        <v>410</v>
      </c>
      <c r="AS156" s="11">
        <f>'[1]main port inventory'!AR161</f>
        <v>101.4</v>
      </c>
      <c r="AT156" s="79">
        <f>'[1]main port inventory'!AS161</f>
        <v>7</v>
      </c>
      <c r="AU156" s="79">
        <f>'[1]main port inventory'!AT161</f>
        <v>1.5</v>
      </c>
      <c r="AV156" s="21">
        <f>'[1]main port inventory'!AU161</f>
        <v>12</v>
      </c>
      <c r="AW156" s="11">
        <f>'[1]main port inventory'!AV161</f>
        <v>41</v>
      </c>
      <c r="AX156" s="21">
        <f>'[1]main port inventory'!AW161</f>
        <v>8</v>
      </c>
      <c r="AY156" s="79">
        <f>'[1]main port inventory'!AX161</f>
        <v>595.9</v>
      </c>
      <c r="AZ156" s="76">
        <f t="shared" si="139"/>
        <v>16015.99</v>
      </c>
      <c r="BA156" s="76">
        <f t="shared" si="140"/>
        <v>956.3</v>
      </c>
      <c r="BB156" s="76">
        <f t="shared" si="141"/>
        <v>5507</v>
      </c>
      <c r="BC156" s="76">
        <f t="shared" si="142"/>
        <v>5182.3999999999996</v>
      </c>
      <c r="BD156" s="76">
        <f t="shared" si="143"/>
        <v>3212.7900000000004</v>
      </c>
      <c r="BE156" s="76">
        <f t="shared" si="144"/>
        <v>1157.5</v>
      </c>
      <c r="BF156" s="21">
        <f>'[1]IO InvShip'!$L155</f>
        <v>9585.2199999999993</v>
      </c>
      <c r="BG156" s="21">
        <f>'[1]IO InvShip'!$O155</f>
        <v>3300.07</v>
      </c>
      <c r="BH156" s="107">
        <f t="shared" si="145"/>
        <v>0.14169214641118033</v>
      </c>
      <c r="BI156" s="107">
        <f t="shared" si="146"/>
        <v>1.5315319252821711E-2</v>
      </c>
      <c r="BJ156" s="107">
        <f t="shared" si="147"/>
        <v>4.4885767286318233E-2</v>
      </c>
      <c r="BK156" s="107">
        <f t="shared" si="148"/>
        <v>0.79810676704967976</v>
      </c>
      <c r="BL156" s="21">
        <f t="shared" si="149"/>
        <v>12782.47</v>
      </c>
      <c r="BM156" s="253">
        <f>VLOOKUP(B156,'removals&amp;BFF'!A:C,3,FALSE)</f>
        <v>81.919089121887296</v>
      </c>
      <c r="BN156" s="21">
        <f t="shared" si="150"/>
        <v>19550.986432685833</v>
      </c>
      <c r="BO156" s="21">
        <f>VLOOKUP(B156,removals!B:AR,43,FALSE)</f>
        <v>268.41000000000003</v>
      </c>
      <c r="BP156" s="253">
        <f t="shared" si="151"/>
        <v>59.669870720166905</v>
      </c>
      <c r="BQ156" s="21"/>
    </row>
    <row r="157" spans="1:69">
      <c r="A157" s="56" t="str">
        <f t="shared" si="138"/>
        <v>201817</v>
      </c>
      <c r="B157" s="20">
        <f>'[1]main port inventory'!A162</f>
        <v>43217</v>
      </c>
      <c r="C157" s="21">
        <f>'[1]main port inventory'!B162</f>
        <v>15908.41</v>
      </c>
      <c r="D157" s="21">
        <f>'[1]main port inventory'!C163</f>
        <v>2328.98</v>
      </c>
      <c r="E157" s="21">
        <f>'[1]main port inventory'!D162</f>
        <v>221.57</v>
      </c>
      <c r="F157" s="21">
        <f>'[1]main port inventory'!E162</f>
        <v>681.27</v>
      </c>
      <c r="G157" s="79">
        <f>'[1]main port inventory'!F162</f>
        <v>1930</v>
      </c>
      <c r="H157" s="79">
        <f>'[1]main port inventory'!G162</f>
        <v>1846</v>
      </c>
      <c r="I157" s="82">
        <f>'[1]main port inventory'!H162</f>
        <v>2320.6</v>
      </c>
      <c r="J157" s="82">
        <f>'[1]main port inventory'!I162</f>
        <v>1710</v>
      </c>
      <c r="K157" s="11">
        <f>'[1]main port inventory'!J162</f>
        <v>980</v>
      </c>
      <c r="L157" s="82">
        <f>'[1]main port inventory'!K162</f>
        <v>1035</v>
      </c>
      <c r="M157" s="79">
        <f>'[1]main port inventory'!L162</f>
        <v>575</v>
      </c>
      <c r="N157" s="21">
        <f>'[1]main port inventory'!M162</f>
        <v>381</v>
      </c>
      <c r="O157" s="11">
        <f>'[1]main port inventory'!N162</f>
        <v>279.61</v>
      </c>
      <c r="P157" s="85">
        <f>'[1]main port inventory'!O162</f>
        <v>487</v>
      </c>
      <c r="Q157" s="79">
        <f>'[1]main port inventory'!P162</f>
        <v>128</v>
      </c>
      <c r="R157" s="11">
        <f>'[1]main port inventory'!Q162</f>
        <v>500</v>
      </c>
      <c r="S157" s="85">
        <f>'[1]main port inventory'!R162</f>
        <v>395</v>
      </c>
      <c r="T157" s="11">
        <f>'[1]main port inventory'!S162</f>
        <v>180.2</v>
      </c>
      <c r="U157" s="11">
        <f>'[1]main port inventory'!T162</f>
        <v>88</v>
      </c>
      <c r="V157" s="11">
        <f>'[1]main port inventory'!U162</f>
        <v>120</v>
      </c>
      <c r="W157" s="21">
        <f>'[1]main port inventory'!V162</f>
        <v>496</v>
      </c>
      <c r="X157" s="11">
        <f>'[1]main port inventory'!W162</f>
        <v>119</v>
      </c>
      <c r="Y157" s="11">
        <f>'[1]main port inventory'!X162</f>
        <v>15.5</v>
      </c>
      <c r="Z157" s="11">
        <f>'[1]main port inventory'!Y162</f>
        <v>356</v>
      </c>
      <c r="AA157" s="21">
        <f>'[1]main port inventory'!Z162</f>
        <v>35.1</v>
      </c>
      <c r="AB157" s="21">
        <f>'[1]main port inventory'!AA162</f>
        <v>200.4</v>
      </c>
      <c r="AC157" s="11">
        <f>'[1]main port inventory'!AB162</f>
        <v>65</v>
      </c>
      <c r="AD157" s="82">
        <f>'[1]main port inventory'!AC162</f>
        <v>81.5</v>
      </c>
      <c r="AE157" s="21">
        <f>'[1]main port inventory'!AD162</f>
        <v>1.6</v>
      </c>
      <c r="AF157" s="21">
        <f>'[1]main port inventory'!AE162</f>
        <v>4.4000000000000004</v>
      </c>
      <c r="AG157" s="11">
        <f>'[1]main port inventory'!AF162</f>
        <v>47</v>
      </c>
      <c r="AH157" s="85">
        <f>'[1]main port inventory'!AG162</f>
        <v>90</v>
      </c>
      <c r="AI157" s="21">
        <f>'[1]main port inventory'!AH162</f>
        <v>0</v>
      </c>
      <c r="AJ157" s="21">
        <f>'[1]main port inventory'!AI162</f>
        <v>28.9</v>
      </c>
      <c r="AK157" s="21">
        <f>'[1]main port inventory'!AJ162</f>
        <v>10</v>
      </c>
      <c r="AL157" s="79">
        <f>'[1]main port inventory'!AK162</f>
        <v>8</v>
      </c>
      <c r="AM157" s="21">
        <f>'[1]main port inventory'!AL162</f>
        <v>0</v>
      </c>
      <c r="AN157" s="11">
        <f>'[1]main port inventory'!AM162</f>
        <v>20</v>
      </c>
      <c r="AO157" s="11">
        <f>'[1]main port inventory'!AN162</f>
        <v>261</v>
      </c>
      <c r="AP157" s="85">
        <f>'[1]main port inventory'!AO162</f>
        <v>22</v>
      </c>
      <c r="AQ157" s="11">
        <f>'[1]main port inventory'!AP162</f>
        <v>0</v>
      </c>
      <c r="AR157" s="82">
        <f>'[1]main port inventory'!AQ162</f>
        <v>376</v>
      </c>
      <c r="AS157" s="11">
        <f>'[1]main port inventory'!AR162</f>
        <v>95.1</v>
      </c>
      <c r="AT157" s="79">
        <f>'[1]main port inventory'!AS162</f>
        <v>7</v>
      </c>
      <c r="AU157" s="79">
        <f>'[1]main port inventory'!AT162</f>
        <v>1.5</v>
      </c>
      <c r="AV157" s="21">
        <f>'[1]main port inventory'!AU162</f>
        <v>12</v>
      </c>
      <c r="AW157" s="11">
        <f>'[1]main port inventory'!AV162</f>
        <v>41</v>
      </c>
      <c r="AX157" s="21">
        <f>'[1]main port inventory'!AW162</f>
        <v>8</v>
      </c>
      <c r="AY157" s="79">
        <f>'[1]main port inventory'!AX162</f>
        <v>551</v>
      </c>
      <c r="AZ157" s="76">
        <f t="shared" si="139"/>
        <v>15908.41</v>
      </c>
      <c r="BA157" s="76">
        <f t="shared" si="140"/>
        <v>994</v>
      </c>
      <c r="BB157" s="76">
        <f t="shared" si="141"/>
        <v>5523.1</v>
      </c>
      <c r="BC157" s="76">
        <f t="shared" si="142"/>
        <v>5046.5</v>
      </c>
      <c r="BD157" s="76">
        <f t="shared" si="143"/>
        <v>3167.4100000000003</v>
      </c>
      <c r="BE157" s="76">
        <f t="shared" si="144"/>
        <v>1177.4000000000001</v>
      </c>
      <c r="BF157" s="21">
        <f>'[1]IO InvShip'!$L156</f>
        <v>9303.82</v>
      </c>
      <c r="BG157" s="21">
        <f>'[1]IO InvShip'!$O156</f>
        <v>3360.91</v>
      </c>
      <c r="BH157" s="107">
        <f t="shared" si="145"/>
        <v>0.14639929446123151</v>
      </c>
      <c r="BI157" s="107">
        <f t="shared" si="146"/>
        <v>1.3927853254976455E-2</v>
      </c>
      <c r="BJ157" s="107">
        <f t="shared" si="147"/>
        <v>4.2824518603681951E-2</v>
      </c>
      <c r="BK157" s="107">
        <f t="shared" si="148"/>
        <v>0.7968483336801101</v>
      </c>
      <c r="BL157" s="21">
        <f t="shared" si="149"/>
        <v>12676.59</v>
      </c>
      <c r="BM157" s="253">
        <f>VLOOKUP(B157,'removals&amp;BFF'!A:C,3,FALSE)</f>
        <v>81.508387942332902</v>
      </c>
      <c r="BN157" s="21">
        <f t="shared" si="150"/>
        <v>19517.512739002006</v>
      </c>
      <c r="BO157" s="21">
        <f>VLOOKUP(B157,removals!B:AR,43,FALSE)</f>
        <v>278.59999999999991</v>
      </c>
      <c r="BP157" s="253">
        <f t="shared" si="151"/>
        <v>57.101256281407053</v>
      </c>
      <c r="BQ157" s="21"/>
    </row>
    <row r="158" spans="1:69">
      <c r="A158" s="56" t="str">
        <f t="shared" si="138"/>
        <v>201816</v>
      </c>
      <c r="B158" s="20">
        <f>'[1]main port inventory'!A163</f>
        <v>43210</v>
      </c>
      <c r="C158" s="21">
        <f>'[1]main port inventory'!B163</f>
        <v>15983.18</v>
      </c>
      <c r="D158" s="21">
        <f>'[1]main port inventory'!C164</f>
        <v>2348.17</v>
      </c>
      <c r="E158" s="21">
        <f>'[1]main port inventory'!D163</f>
        <v>223.97</v>
      </c>
      <c r="F158" s="21">
        <f>'[1]main port inventory'!E163</f>
        <v>702.27</v>
      </c>
      <c r="G158" s="79">
        <f>'[1]main port inventory'!F163</f>
        <v>1945</v>
      </c>
      <c r="H158" s="79">
        <f>'[1]main port inventory'!G163</f>
        <v>1861</v>
      </c>
      <c r="I158" s="82">
        <f>'[1]main port inventory'!H163</f>
        <v>2320</v>
      </c>
      <c r="J158" s="82">
        <f>'[1]main port inventory'!I163</f>
        <v>1750</v>
      </c>
      <c r="K158" s="11">
        <f>'[1]main port inventory'!J163</f>
        <v>1005</v>
      </c>
      <c r="L158" s="82">
        <f>'[1]main port inventory'!K163</f>
        <v>1080</v>
      </c>
      <c r="M158" s="79">
        <f>'[1]main port inventory'!L163</f>
        <v>581</v>
      </c>
      <c r="N158" s="21">
        <f>'[1]main port inventory'!M163</f>
        <v>395</v>
      </c>
      <c r="O158" s="11">
        <f>'[1]main port inventory'!N163</f>
        <v>270.68</v>
      </c>
      <c r="P158" s="85">
        <f>'[1]main port inventory'!O163</f>
        <v>483</v>
      </c>
      <c r="Q158" s="79">
        <f>'[1]main port inventory'!P163</f>
        <v>117</v>
      </c>
      <c r="R158" s="11">
        <f>'[1]main port inventory'!Q163</f>
        <v>490</v>
      </c>
      <c r="S158" s="85">
        <f>'[1]main port inventory'!R163</f>
        <v>395</v>
      </c>
      <c r="T158" s="11">
        <f>'[1]main port inventory'!S163</f>
        <v>147.19999999999999</v>
      </c>
      <c r="U158" s="11">
        <f>'[1]main port inventory'!T163</f>
        <v>80</v>
      </c>
      <c r="V158" s="11">
        <f>'[1]main port inventory'!U163</f>
        <v>115</v>
      </c>
      <c r="W158" s="21">
        <f>'[1]main port inventory'!V163</f>
        <v>510.8</v>
      </c>
      <c r="X158" s="11">
        <f>'[1]main port inventory'!W163</f>
        <v>100</v>
      </c>
      <c r="Y158" s="11">
        <f>'[1]main port inventory'!X163</f>
        <v>17</v>
      </c>
      <c r="Z158" s="11">
        <f>'[1]main port inventory'!Y163</f>
        <v>368</v>
      </c>
      <c r="AA158" s="21">
        <f>'[1]main port inventory'!Z163</f>
        <v>24</v>
      </c>
      <c r="AB158" s="21">
        <f>'[1]main port inventory'!AA163</f>
        <v>186.6</v>
      </c>
      <c r="AC158" s="11">
        <f>'[1]main port inventory'!AB163</f>
        <v>60</v>
      </c>
      <c r="AD158" s="82">
        <f>'[1]main port inventory'!AC163</f>
        <v>69</v>
      </c>
      <c r="AE158" s="21">
        <f>'[1]main port inventory'!AD163</f>
        <v>1.5</v>
      </c>
      <c r="AF158" s="21">
        <f>'[1]main port inventory'!AE163</f>
        <v>2.6</v>
      </c>
      <c r="AG158" s="11">
        <f>'[1]main port inventory'!AF163</f>
        <v>41</v>
      </c>
      <c r="AH158" s="85">
        <f>'[1]main port inventory'!AG163</f>
        <v>80</v>
      </c>
      <c r="AI158" s="21">
        <f>'[1]main port inventory'!AH163</f>
        <v>0</v>
      </c>
      <c r="AJ158" s="21">
        <f>'[1]main port inventory'!AI163</f>
        <v>30.6</v>
      </c>
      <c r="AK158" s="21">
        <f>'[1]main port inventory'!AJ163</f>
        <v>10</v>
      </c>
      <c r="AL158" s="79">
        <f>'[1]main port inventory'!AK163</f>
        <v>8</v>
      </c>
      <c r="AM158" s="21">
        <f>'[1]main port inventory'!AL163</f>
        <v>0</v>
      </c>
      <c r="AN158" s="11">
        <f>'[1]main port inventory'!AM163</f>
        <v>20</v>
      </c>
      <c r="AO158" s="11">
        <f>'[1]main port inventory'!AN163</f>
        <v>266</v>
      </c>
      <c r="AP158" s="85">
        <f>'[1]main port inventory'!AO163</f>
        <v>22</v>
      </c>
      <c r="AQ158" s="11">
        <f>'[1]main port inventory'!AP163</f>
        <v>0</v>
      </c>
      <c r="AR158" s="82">
        <f>'[1]main port inventory'!AQ163</f>
        <v>432</v>
      </c>
      <c r="AS158" s="11">
        <f>'[1]main port inventory'!AR163</f>
        <v>103.3</v>
      </c>
      <c r="AT158" s="79">
        <f>'[1]main port inventory'!AS163</f>
        <v>8</v>
      </c>
      <c r="AU158" s="79">
        <f>'[1]main port inventory'!AT163</f>
        <v>1.5</v>
      </c>
      <c r="AV158" s="21">
        <f>'[1]main port inventory'!AU163</f>
        <v>12</v>
      </c>
      <c r="AW158" s="11">
        <f>'[1]main port inventory'!AV163</f>
        <v>41</v>
      </c>
      <c r="AX158" s="21">
        <f>'[1]main port inventory'!AW163</f>
        <v>8</v>
      </c>
      <c r="AY158" s="79">
        <f>'[1]main port inventory'!AX163</f>
        <v>525.4</v>
      </c>
      <c r="AZ158" s="76">
        <f t="shared" si="139"/>
        <v>15983.18</v>
      </c>
      <c r="BA158" s="76">
        <f t="shared" si="140"/>
        <v>980</v>
      </c>
      <c r="BB158" s="76">
        <f t="shared" si="141"/>
        <v>5651</v>
      </c>
      <c r="BC158" s="76">
        <f t="shared" si="142"/>
        <v>5046.8999999999996</v>
      </c>
      <c r="BD158" s="76">
        <f t="shared" si="143"/>
        <v>3124.1800000000003</v>
      </c>
      <c r="BE158" s="76">
        <f t="shared" si="144"/>
        <v>1181.0999999999997</v>
      </c>
      <c r="BF158" s="21">
        <f>'[1]IO InvShip'!$L157</f>
        <v>9362.9699999999993</v>
      </c>
      <c r="BG158" s="21">
        <f>'[1]IO InvShip'!$O157</f>
        <v>3391.99</v>
      </c>
      <c r="BH158" s="107">
        <f t="shared" si="145"/>
        <v>0.14691506946677696</v>
      </c>
      <c r="BI158" s="107">
        <f t="shared" si="146"/>
        <v>1.4012856014885649E-2</v>
      </c>
      <c r="BJ158" s="107">
        <f t="shared" si="147"/>
        <v>4.3938064890716361E-2</v>
      </c>
      <c r="BK158" s="107">
        <f t="shared" si="148"/>
        <v>0.79513400962762104</v>
      </c>
      <c r="BL158" s="21">
        <f t="shared" si="149"/>
        <v>12708.77</v>
      </c>
      <c r="BM158" s="253">
        <f>VLOOKUP(B158,'removals&amp;BFF'!A:C,3,FALSE)</f>
        <v>82.403505897771964</v>
      </c>
      <c r="BN158" s="21">
        <f t="shared" si="150"/>
        <v>19396.237849186167</v>
      </c>
      <c r="BO158" s="21">
        <f>VLOOKUP(B158,removals!B:AR,43,FALSE)</f>
        <v>277.06</v>
      </c>
      <c r="BP158" s="253">
        <f t="shared" si="151"/>
        <v>57.688515123078034</v>
      </c>
      <c r="BQ158" s="21"/>
    </row>
    <row r="159" spans="1:69">
      <c r="A159" s="56" t="str">
        <f t="shared" si="138"/>
        <v>201815</v>
      </c>
      <c r="B159" s="20">
        <f>'[1]main port inventory'!A164</f>
        <v>43203</v>
      </c>
      <c r="C159" s="21">
        <f>'[1]main port inventory'!B164</f>
        <v>16042.97</v>
      </c>
      <c r="D159" s="21">
        <f>'[1]main port inventory'!C165</f>
        <v>2351.52</v>
      </c>
      <c r="E159" s="21">
        <f>'[1]main port inventory'!D164</f>
        <v>230.67</v>
      </c>
      <c r="F159" s="21">
        <f>'[1]main port inventory'!E164</f>
        <v>669.67</v>
      </c>
      <c r="G159" s="79">
        <f>'[1]main port inventory'!F164</f>
        <v>1970</v>
      </c>
      <c r="H159" s="79">
        <f>'[1]main port inventory'!G164</f>
        <v>1887</v>
      </c>
      <c r="I159" s="82">
        <f>'[1]main port inventory'!H164</f>
        <v>2404</v>
      </c>
      <c r="J159" s="82">
        <f>'[1]main port inventory'!I164</f>
        <v>1724</v>
      </c>
      <c r="K159" s="11">
        <f>'[1]main port inventory'!J164</f>
        <v>1010</v>
      </c>
      <c r="L159" s="82">
        <f>'[1]main port inventory'!K164</f>
        <v>1062</v>
      </c>
      <c r="M159" s="79">
        <f>'[1]main port inventory'!L164</f>
        <v>576</v>
      </c>
      <c r="N159" s="21">
        <f>'[1]main port inventory'!M164</f>
        <v>387</v>
      </c>
      <c r="O159" s="11">
        <f>'[1]main port inventory'!N164</f>
        <v>272.47000000000003</v>
      </c>
      <c r="P159" s="85">
        <f>'[1]main port inventory'!O164</f>
        <v>468</v>
      </c>
      <c r="Q159" s="79">
        <f>'[1]main port inventory'!P164</f>
        <v>143</v>
      </c>
      <c r="R159" s="11">
        <f>'[1]main port inventory'!Q164</f>
        <v>496</v>
      </c>
      <c r="S159" s="85">
        <f>'[1]main port inventory'!R164</f>
        <v>387</v>
      </c>
      <c r="T159" s="11">
        <f>'[1]main port inventory'!S164</f>
        <v>155.19999999999999</v>
      </c>
      <c r="U159" s="11">
        <f>'[1]main port inventory'!T164</f>
        <v>93</v>
      </c>
      <c r="V159" s="11">
        <f>'[1]main port inventory'!U164</f>
        <v>100</v>
      </c>
      <c r="W159" s="21">
        <f>'[1]main port inventory'!V164</f>
        <v>512.1</v>
      </c>
      <c r="X159" s="11">
        <f>'[1]main port inventory'!W164</f>
        <v>106</v>
      </c>
      <c r="Y159" s="11">
        <f>'[1]main port inventory'!X164</f>
        <v>13.9</v>
      </c>
      <c r="Z159" s="11">
        <f>'[1]main port inventory'!Y164</f>
        <v>355</v>
      </c>
      <c r="AA159" s="21">
        <f>'[1]main port inventory'!Z164</f>
        <v>23.8</v>
      </c>
      <c r="AB159" s="21">
        <f>'[1]main port inventory'!AA164</f>
        <v>163.69999999999999</v>
      </c>
      <c r="AC159" s="11">
        <f>'[1]main port inventory'!AB164</f>
        <v>54</v>
      </c>
      <c r="AD159" s="82">
        <f>'[1]main port inventory'!AC164</f>
        <v>72</v>
      </c>
      <c r="AE159" s="21">
        <f>'[1]main port inventory'!AD164</f>
        <v>3.6</v>
      </c>
      <c r="AF159" s="21">
        <f>'[1]main port inventory'!AE164</f>
        <v>3.2</v>
      </c>
      <c r="AG159" s="11">
        <f>'[1]main port inventory'!AF164</f>
        <v>36</v>
      </c>
      <c r="AH159" s="85">
        <f>'[1]main port inventory'!AG164</f>
        <v>85</v>
      </c>
      <c r="AI159" s="21">
        <f>'[1]main port inventory'!AH164</f>
        <v>0</v>
      </c>
      <c r="AJ159" s="21">
        <f>'[1]main port inventory'!AI164</f>
        <v>33</v>
      </c>
      <c r="AK159" s="21">
        <f>'[1]main port inventory'!AJ164</f>
        <v>10</v>
      </c>
      <c r="AL159" s="79">
        <f>'[1]main port inventory'!AK164</f>
        <v>8</v>
      </c>
      <c r="AM159" s="21">
        <f>'[1]main port inventory'!AL164</f>
        <v>0</v>
      </c>
      <c r="AN159" s="11">
        <f>'[1]main port inventory'!AM164</f>
        <v>20</v>
      </c>
      <c r="AO159" s="11">
        <f>'[1]main port inventory'!AN164</f>
        <v>271</v>
      </c>
      <c r="AP159" s="85">
        <f>'[1]main port inventory'!AO164</f>
        <v>25</v>
      </c>
      <c r="AQ159" s="11">
        <f>'[1]main port inventory'!AP164</f>
        <v>0</v>
      </c>
      <c r="AR159" s="82">
        <f>'[1]main port inventory'!AQ164</f>
        <v>422</v>
      </c>
      <c r="AS159" s="11">
        <f>'[1]main port inventory'!AR164</f>
        <v>104.2</v>
      </c>
      <c r="AT159" s="79">
        <f>'[1]main port inventory'!AS164</f>
        <v>6</v>
      </c>
      <c r="AU159" s="79">
        <f>'[1]main port inventory'!AT164</f>
        <v>1.5</v>
      </c>
      <c r="AV159" s="21">
        <f>'[1]main port inventory'!AU164</f>
        <v>12</v>
      </c>
      <c r="AW159" s="11">
        <f>'[1]main port inventory'!AV164</f>
        <v>41</v>
      </c>
      <c r="AX159" s="21">
        <f>'[1]main port inventory'!AW164</f>
        <v>8</v>
      </c>
      <c r="AY159" s="79">
        <f>'[1]main port inventory'!AX164</f>
        <v>518.29999999999995</v>
      </c>
      <c r="AZ159" s="76">
        <f t="shared" si="139"/>
        <v>16042.97</v>
      </c>
      <c r="BA159" s="76">
        <f t="shared" si="140"/>
        <v>965</v>
      </c>
      <c r="BB159" s="76">
        <f t="shared" si="141"/>
        <v>5684</v>
      </c>
      <c r="BC159" s="76">
        <f t="shared" si="142"/>
        <v>5109.8</v>
      </c>
      <c r="BD159" s="76">
        <f t="shared" si="143"/>
        <v>3127.77</v>
      </c>
      <c r="BE159" s="76">
        <f t="shared" si="144"/>
        <v>1156.3999999999999</v>
      </c>
      <c r="BF159" s="21">
        <f>'[1]IO InvShip'!$L158</f>
        <v>9256.36</v>
      </c>
      <c r="BG159" s="21">
        <f>'[1]IO InvShip'!$O158</f>
        <v>3458.82</v>
      </c>
      <c r="BH159" s="107">
        <f t="shared" si="145"/>
        <v>0.14657635088764737</v>
      </c>
      <c r="BI159" s="107">
        <f t="shared" si="146"/>
        <v>1.4378260384454998E-2</v>
      </c>
      <c r="BJ159" s="107">
        <f t="shared" si="147"/>
        <v>4.1742270913677451E-2</v>
      </c>
      <c r="BK159" s="107">
        <f t="shared" si="148"/>
        <v>0.79730311781422025</v>
      </c>
      <c r="BL159" s="21">
        <f t="shared" si="149"/>
        <v>12791.109999999999</v>
      </c>
      <c r="BM159" s="253">
        <f>VLOOKUP(B159,'removals&amp;BFF'!A:C,3,FALSE)</f>
        <v>82.055989515072085</v>
      </c>
      <c r="BN159" s="21">
        <f t="shared" si="150"/>
        <v>19551.247989098003</v>
      </c>
      <c r="BO159" s="21">
        <f>VLOOKUP(B159,removals!B:AR,43,FALSE)</f>
        <v>271.81</v>
      </c>
      <c r="BP159" s="253">
        <f t="shared" si="151"/>
        <v>59.022736470328539</v>
      </c>
      <c r="BQ159" s="21"/>
    </row>
    <row r="160" spans="1:69">
      <c r="A160" s="56" t="str">
        <f t="shared" si="138"/>
        <v>201814</v>
      </c>
      <c r="B160" s="20">
        <f>'[1]main port inventory'!A165</f>
        <v>43196</v>
      </c>
      <c r="C160" s="21">
        <f>'[1]main port inventory'!B165</f>
        <v>16116.13</v>
      </c>
      <c r="D160" s="21">
        <f>'[1]main port inventory'!C166</f>
        <v>2451.59</v>
      </c>
      <c r="E160" s="21">
        <f>'[1]main port inventory'!D165</f>
        <v>190.52</v>
      </c>
      <c r="F160" s="21">
        <f>'[1]main port inventory'!E165</f>
        <v>720.66</v>
      </c>
      <c r="G160" s="79">
        <f>'[1]main port inventory'!F165</f>
        <v>1980</v>
      </c>
      <c r="H160" s="79">
        <f>'[1]main port inventory'!G165</f>
        <v>1873</v>
      </c>
      <c r="I160" s="82">
        <f>'[1]main port inventory'!H165</f>
        <v>2348</v>
      </c>
      <c r="J160" s="82">
        <f>'[1]main port inventory'!I165</f>
        <v>1722</v>
      </c>
      <c r="K160" s="11">
        <f>'[1]main port inventory'!J165</f>
        <v>990</v>
      </c>
      <c r="L160" s="82">
        <f>'[1]main port inventory'!K165</f>
        <v>1092</v>
      </c>
      <c r="M160" s="79">
        <f>'[1]main port inventory'!L165</f>
        <v>572</v>
      </c>
      <c r="N160" s="21">
        <f>'[1]main port inventory'!M165</f>
        <v>416</v>
      </c>
      <c r="O160" s="11">
        <f>'[1]main port inventory'!N165</f>
        <v>290.63</v>
      </c>
      <c r="P160" s="85">
        <f>'[1]main port inventory'!O165</f>
        <v>476</v>
      </c>
      <c r="Q160" s="79">
        <f>'[1]main port inventory'!P165</f>
        <v>157</v>
      </c>
      <c r="R160" s="11">
        <f>'[1]main port inventory'!Q165</f>
        <v>500</v>
      </c>
      <c r="S160" s="85">
        <f>'[1]main port inventory'!R165</f>
        <v>399</v>
      </c>
      <c r="T160" s="11">
        <f>'[1]main port inventory'!S165</f>
        <v>148.19999999999999</v>
      </c>
      <c r="U160" s="11">
        <f>'[1]main port inventory'!T165</f>
        <v>90</v>
      </c>
      <c r="V160" s="11">
        <f>'[1]main port inventory'!U165</f>
        <v>104</v>
      </c>
      <c r="W160" s="21">
        <f>'[1]main port inventory'!V165</f>
        <v>490</v>
      </c>
      <c r="X160" s="11">
        <f>'[1]main port inventory'!W165</f>
        <v>108</v>
      </c>
      <c r="Y160" s="11">
        <f>'[1]main port inventory'!X165</f>
        <v>11.8</v>
      </c>
      <c r="Z160" s="11">
        <f>'[1]main port inventory'!Y165</f>
        <v>356</v>
      </c>
      <c r="AA160" s="21">
        <f>'[1]main port inventory'!Z165</f>
        <v>18.600000000000001</v>
      </c>
      <c r="AB160" s="21">
        <f>'[1]main port inventory'!AA165</f>
        <v>179</v>
      </c>
      <c r="AC160" s="11">
        <f>'[1]main port inventory'!AB165</f>
        <v>44</v>
      </c>
      <c r="AD160" s="82">
        <f>'[1]main port inventory'!AC165</f>
        <v>74</v>
      </c>
      <c r="AE160" s="21">
        <f>'[1]main port inventory'!AD165</f>
        <v>4.5999999999999996</v>
      </c>
      <c r="AF160" s="21">
        <f>'[1]main port inventory'!AE165</f>
        <v>2.6</v>
      </c>
      <c r="AG160" s="11">
        <f>'[1]main port inventory'!AF165</f>
        <v>34</v>
      </c>
      <c r="AH160" s="85">
        <f>'[1]main port inventory'!AG165</f>
        <v>95</v>
      </c>
      <c r="AI160" s="21">
        <f>'[1]main port inventory'!AH165</f>
        <v>0</v>
      </c>
      <c r="AJ160" s="21">
        <f>'[1]main port inventory'!AI165</f>
        <v>33.6</v>
      </c>
      <c r="AK160" s="21">
        <f>'[1]main port inventory'!AJ165</f>
        <v>10</v>
      </c>
      <c r="AL160" s="79">
        <f>'[1]main port inventory'!AK165</f>
        <v>8</v>
      </c>
      <c r="AM160" s="21">
        <f>'[1]main port inventory'!AL165</f>
        <v>0</v>
      </c>
      <c r="AN160" s="11">
        <f>'[1]main port inventory'!AM165</f>
        <v>20</v>
      </c>
      <c r="AO160" s="11">
        <f>'[1]main port inventory'!AN165</f>
        <v>278</v>
      </c>
      <c r="AP160" s="85">
        <f>'[1]main port inventory'!AO165</f>
        <v>28</v>
      </c>
      <c r="AQ160" s="11">
        <f>'[1]main port inventory'!AP165</f>
        <v>0</v>
      </c>
      <c r="AR160" s="82">
        <f>'[1]main port inventory'!AQ165</f>
        <v>470</v>
      </c>
      <c r="AS160" s="11">
        <f>'[1]main port inventory'!AR165</f>
        <v>98</v>
      </c>
      <c r="AT160" s="79">
        <f>'[1]main port inventory'!AS165</f>
        <v>8</v>
      </c>
      <c r="AU160" s="79">
        <f>'[1]main port inventory'!AT165</f>
        <v>1.5</v>
      </c>
      <c r="AV160" s="21">
        <f>'[1]main port inventory'!AU165</f>
        <v>12</v>
      </c>
      <c r="AW160" s="11">
        <f>'[1]main port inventory'!AV165</f>
        <v>41</v>
      </c>
      <c r="AX160" s="21">
        <f>'[1]main port inventory'!AW165</f>
        <v>8</v>
      </c>
      <c r="AY160" s="79">
        <f>'[1]main port inventory'!AX165</f>
        <v>524.6</v>
      </c>
      <c r="AZ160" s="76">
        <f t="shared" si="139"/>
        <v>16116.13</v>
      </c>
      <c r="BA160" s="76">
        <f t="shared" si="140"/>
        <v>998</v>
      </c>
      <c r="BB160" s="76">
        <f t="shared" si="141"/>
        <v>5706</v>
      </c>
      <c r="BC160" s="76">
        <f t="shared" si="142"/>
        <v>5124.1000000000004</v>
      </c>
      <c r="BD160" s="76">
        <f t="shared" si="143"/>
        <v>3113.63</v>
      </c>
      <c r="BE160" s="76">
        <f t="shared" si="144"/>
        <v>1174.3999999999996</v>
      </c>
      <c r="BF160" s="21">
        <f>'[1]IO InvShip'!$L159</f>
        <v>9283.9500000000007</v>
      </c>
      <c r="BG160" s="21">
        <f>'[1]IO InvShip'!$O159</f>
        <v>3527.15</v>
      </c>
      <c r="BH160" s="107">
        <f t="shared" si="145"/>
        <v>0.15212026708645315</v>
      </c>
      <c r="BI160" s="107">
        <f t="shared" si="146"/>
        <v>1.1821696648016616E-2</v>
      </c>
      <c r="BJ160" s="107">
        <f t="shared" si="147"/>
        <v>4.4716690669534188E-2</v>
      </c>
      <c r="BK160" s="107">
        <f t="shared" si="148"/>
        <v>0.79134134559599612</v>
      </c>
      <c r="BL160" s="21">
        <f t="shared" si="149"/>
        <v>12753.359999999999</v>
      </c>
      <c r="BM160" s="253">
        <f>VLOOKUP(B160,'removals&amp;BFF'!A:C,3,FALSE)</f>
        <v>80.855478374836181</v>
      </c>
      <c r="BN160" s="21">
        <f t="shared" si="150"/>
        <v>19932.019850637178</v>
      </c>
      <c r="BO160" s="21">
        <f>VLOOKUP(B160,removals!B:AR,43,FALSE)</f>
        <v>272.28000000000009</v>
      </c>
      <c r="BP160" s="253">
        <f t="shared" si="151"/>
        <v>59.189547524607001</v>
      </c>
      <c r="BQ160" s="21"/>
    </row>
    <row r="161" spans="1:69">
      <c r="A161" s="56" t="str">
        <f t="shared" si="138"/>
        <v>201813</v>
      </c>
      <c r="B161" s="20">
        <f>'[1]main port inventory'!A166</f>
        <v>43189</v>
      </c>
      <c r="C161" s="21">
        <f>'[1]main port inventory'!B166</f>
        <v>16281.8</v>
      </c>
      <c r="D161" s="21">
        <f>'[1]main port inventory'!C167</f>
        <v>2399.0500000000002</v>
      </c>
      <c r="E161" s="21">
        <f>'[1]main port inventory'!D166</f>
        <v>199.42</v>
      </c>
      <c r="F161" s="21">
        <f>'[1]main port inventory'!E166</f>
        <v>706.35</v>
      </c>
      <c r="G161" s="79">
        <f>'[1]main port inventory'!F166</f>
        <v>1985</v>
      </c>
      <c r="H161" s="79">
        <f>'[1]main port inventory'!G166</f>
        <v>1859</v>
      </c>
      <c r="I161" s="82">
        <f>'[1]main port inventory'!H166</f>
        <v>2461</v>
      </c>
      <c r="J161" s="82">
        <f>'[1]main port inventory'!I166</f>
        <v>1879</v>
      </c>
      <c r="K161" s="11">
        <f>'[1]main port inventory'!J166</f>
        <v>995</v>
      </c>
      <c r="L161" s="82">
        <f>'[1]main port inventory'!K166</f>
        <v>1090</v>
      </c>
      <c r="M161" s="79">
        <f>'[1]main port inventory'!L166</f>
        <v>562</v>
      </c>
      <c r="N161" s="21">
        <f>'[1]main port inventory'!M166</f>
        <v>405</v>
      </c>
      <c r="O161" s="11">
        <f>'[1]main port inventory'!N166</f>
        <v>315.5</v>
      </c>
      <c r="P161" s="85">
        <f>'[1]main port inventory'!O166</f>
        <v>425</v>
      </c>
      <c r="Q161" s="79">
        <f>'[1]main port inventory'!P166</f>
        <v>141</v>
      </c>
      <c r="R161" s="11">
        <f>'[1]main port inventory'!Q166</f>
        <v>430</v>
      </c>
      <c r="S161" s="85">
        <f>'[1]main port inventory'!R166</f>
        <v>430</v>
      </c>
      <c r="T161" s="11">
        <f>'[1]main port inventory'!S166</f>
        <v>180</v>
      </c>
      <c r="U161" s="11">
        <f>'[1]main port inventory'!T166</f>
        <v>96</v>
      </c>
      <c r="V161" s="11">
        <f>'[1]main port inventory'!U166</f>
        <v>102</v>
      </c>
      <c r="W161" s="21">
        <f>'[1]main port inventory'!V166</f>
        <v>459</v>
      </c>
      <c r="X161" s="11">
        <f>'[1]main port inventory'!W166</f>
        <v>110</v>
      </c>
      <c r="Y161" s="11">
        <f>'[1]main port inventory'!X166</f>
        <v>16.5</v>
      </c>
      <c r="Z161" s="11">
        <f>'[1]main port inventory'!Y166</f>
        <v>379</v>
      </c>
      <c r="AA161" s="21">
        <f>'[1]main port inventory'!Z166</f>
        <v>27.4</v>
      </c>
      <c r="AB161" s="21">
        <f>'[1]main port inventory'!AA166</f>
        <v>178</v>
      </c>
      <c r="AC161" s="11">
        <f>'[1]main port inventory'!AB166</f>
        <v>63.5</v>
      </c>
      <c r="AD161" s="82">
        <f>'[1]main port inventory'!AC166</f>
        <v>78.400000000000006</v>
      </c>
      <c r="AE161" s="21">
        <f>'[1]main port inventory'!AD166</f>
        <v>3</v>
      </c>
      <c r="AF161" s="21">
        <f>'[1]main port inventory'!AE166</f>
        <v>2.6</v>
      </c>
      <c r="AG161" s="11">
        <f>'[1]main port inventory'!AF166</f>
        <v>37</v>
      </c>
      <c r="AH161" s="85">
        <f>'[1]main port inventory'!AG166</f>
        <v>82</v>
      </c>
      <c r="AI161" s="21">
        <f>'[1]main port inventory'!AH166</f>
        <v>0</v>
      </c>
      <c r="AJ161" s="21">
        <f>'[1]main port inventory'!AI166</f>
        <v>34</v>
      </c>
      <c r="AK161" s="21">
        <f>'[1]main port inventory'!AJ166</f>
        <v>10</v>
      </c>
      <c r="AL161" s="79">
        <f>'[1]main port inventory'!AK166</f>
        <v>8</v>
      </c>
      <c r="AM161" s="21">
        <f>'[1]main port inventory'!AL166</f>
        <v>0</v>
      </c>
      <c r="AN161" s="11">
        <f>'[1]main port inventory'!AM166</f>
        <v>20</v>
      </c>
      <c r="AO161" s="11">
        <f>'[1]main port inventory'!AN166</f>
        <v>270</v>
      </c>
      <c r="AP161" s="85">
        <f>'[1]main port inventory'!AO166</f>
        <v>18</v>
      </c>
      <c r="AQ161" s="11">
        <f>'[1]main port inventory'!AP166</f>
        <v>0</v>
      </c>
      <c r="AR161" s="82">
        <f>'[1]main port inventory'!AQ166</f>
        <v>432</v>
      </c>
      <c r="AS161" s="11">
        <f>'[1]main port inventory'!AR166</f>
        <v>98.9</v>
      </c>
      <c r="AT161" s="79">
        <f>'[1]main port inventory'!AS166</f>
        <v>7</v>
      </c>
      <c r="AU161" s="79">
        <f>'[1]main port inventory'!AT166</f>
        <v>1.5</v>
      </c>
      <c r="AV161" s="21">
        <f>'[1]main port inventory'!AU166</f>
        <v>12</v>
      </c>
      <c r="AW161" s="11">
        <f>'[1]main port inventory'!AV166</f>
        <v>41</v>
      </c>
      <c r="AX161" s="21">
        <f>'[1]main port inventory'!AW166</f>
        <v>8</v>
      </c>
      <c r="AY161" s="79">
        <f>'[1]main port inventory'!AX166</f>
        <v>529.5</v>
      </c>
      <c r="AZ161" s="76">
        <f t="shared" si="139"/>
        <v>16281.8</v>
      </c>
      <c r="BA161" s="76">
        <f t="shared" si="140"/>
        <v>955</v>
      </c>
      <c r="BB161" s="76">
        <f t="shared" si="141"/>
        <v>5940.4</v>
      </c>
      <c r="BC161" s="76">
        <f t="shared" si="142"/>
        <v>5093</v>
      </c>
      <c r="BD161" s="76">
        <f t="shared" si="143"/>
        <v>3154.4</v>
      </c>
      <c r="BE161" s="76">
        <f t="shared" si="144"/>
        <v>1139</v>
      </c>
      <c r="BF161" s="21">
        <f>'[1]IO InvShip'!$L160</f>
        <v>9436.7900000000009</v>
      </c>
      <c r="BG161" s="21">
        <f>'[1]IO InvShip'!$O160</f>
        <v>3512.74</v>
      </c>
      <c r="BH161" s="107">
        <f t="shared" si="145"/>
        <v>0.14734550234003613</v>
      </c>
      <c r="BI161" s="107">
        <f t="shared" si="146"/>
        <v>1.2248031544423835E-2</v>
      </c>
      <c r="BJ161" s="107">
        <f t="shared" si="147"/>
        <v>4.338279551400951E-2</v>
      </c>
      <c r="BK161" s="107">
        <f t="shared" si="148"/>
        <v>0.79702367060153056</v>
      </c>
      <c r="BL161" s="21">
        <f t="shared" si="149"/>
        <v>12976.98</v>
      </c>
      <c r="BM161" s="253">
        <f>VLOOKUP(B161,'removals&amp;BFF'!A:C,3,FALSE)</f>
        <v>79.91823722149411</v>
      </c>
      <c r="BN161" s="21">
        <f t="shared" si="150"/>
        <v>20373.071987154628</v>
      </c>
      <c r="BO161" s="21">
        <f>VLOOKUP(B161,removals!B:AR,43,FALSE)</f>
        <v>265.05000000000007</v>
      </c>
      <c r="BP161" s="253">
        <f t="shared" si="151"/>
        <v>61.429164308620997</v>
      </c>
      <c r="BQ161" s="21"/>
    </row>
    <row r="162" spans="1:69">
      <c r="A162" s="56" t="str">
        <f t="shared" si="138"/>
        <v>201812</v>
      </c>
      <c r="B162" s="20">
        <f>'[1]main port inventory'!A167</f>
        <v>43182</v>
      </c>
      <c r="C162" s="21">
        <f>'[1]main port inventory'!B167</f>
        <v>16135.4</v>
      </c>
      <c r="D162" s="21">
        <f>'[1]main port inventory'!C168</f>
        <v>2349.8000000000002</v>
      </c>
      <c r="E162" s="21">
        <f>'[1]main port inventory'!D167</f>
        <v>203.75</v>
      </c>
      <c r="F162" s="21">
        <f>'[1]main port inventory'!E167</f>
        <v>653.53</v>
      </c>
      <c r="G162" s="79">
        <f>'[1]main port inventory'!F167</f>
        <v>1997</v>
      </c>
      <c r="H162" s="79">
        <f>'[1]main port inventory'!G167</f>
        <v>1790</v>
      </c>
      <c r="I162" s="82">
        <f>'[1]main port inventory'!H167</f>
        <v>2530</v>
      </c>
      <c r="J162" s="82">
        <f>'[1]main port inventory'!I167</f>
        <v>1880</v>
      </c>
      <c r="K162" s="11">
        <f>'[1]main port inventory'!J167</f>
        <v>1014</v>
      </c>
      <c r="L162" s="82">
        <f>'[1]main port inventory'!K167</f>
        <v>1100</v>
      </c>
      <c r="M162" s="79">
        <f>'[1]main port inventory'!L167</f>
        <v>534</v>
      </c>
      <c r="N162" s="21">
        <f>'[1]main port inventory'!M167</f>
        <v>390</v>
      </c>
      <c r="O162" s="11">
        <f>'[1]main port inventory'!N167</f>
        <v>272.58999999999997</v>
      </c>
      <c r="P162" s="85">
        <f>'[1]main port inventory'!O167</f>
        <v>420</v>
      </c>
      <c r="Q162" s="79">
        <f>'[1]main port inventory'!P167</f>
        <v>157</v>
      </c>
      <c r="R162" s="11">
        <f>'[1]main port inventory'!Q167</f>
        <v>460</v>
      </c>
      <c r="S162" s="85">
        <f>'[1]main port inventory'!R167</f>
        <v>388</v>
      </c>
      <c r="T162" s="11">
        <f>'[1]main port inventory'!S167</f>
        <v>170.1</v>
      </c>
      <c r="U162" s="11">
        <f>'[1]main port inventory'!T167</f>
        <v>92</v>
      </c>
      <c r="V162" s="11">
        <f>'[1]main port inventory'!U167</f>
        <v>95</v>
      </c>
      <c r="W162" s="21">
        <f>'[1]main port inventory'!V167</f>
        <v>462</v>
      </c>
      <c r="X162" s="11">
        <f>'[1]main port inventory'!W167</f>
        <v>127</v>
      </c>
      <c r="Y162" s="11">
        <f>'[1]main port inventory'!X167</f>
        <v>32.6</v>
      </c>
      <c r="Z162" s="11">
        <f>'[1]main port inventory'!Y167</f>
        <v>356</v>
      </c>
      <c r="AA162" s="21">
        <f>'[1]main port inventory'!Z167</f>
        <v>25.1</v>
      </c>
      <c r="AB162" s="21">
        <f>'[1]main port inventory'!AA167</f>
        <v>167</v>
      </c>
      <c r="AC162" s="11">
        <f>'[1]main port inventory'!AB167</f>
        <v>50</v>
      </c>
      <c r="AD162" s="82">
        <f>'[1]main port inventory'!AC167</f>
        <v>81.900000000000006</v>
      </c>
      <c r="AE162" s="21">
        <f>'[1]main port inventory'!AD167</f>
        <v>3.9</v>
      </c>
      <c r="AF162" s="21">
        <f>'[1]main port inventory'!AE167</f>
        <v>3.31</v>
      </c>
      <c r="AG162" s="11">
        <f>'[1]main port inventory'!AF167</f>
        <v>34</v>
      </c>
      <c r="AH162" s="85">
        <f>'[1]main port inventory'!AG167</f>
        <v>80</v>
      </c>
      <c r="AI162" s="21">
        <f>'[1]main port inventory'!AH167</f>
        <v>0</v>
      </c>
      <c r="AJ162" s="21">
        <f>'[1]main port inventory'!AI167</f>
        <v>38.1</v>
      </c>
      <c r="AK162" s="21">
        <f>'[1]main port inventory'!AJ167</f>
        <v>10</v>
      </c>
      <c r="AL162" s="79">
        <f>'[1]main port inventory'!AK167</f>
        <v>8</v>
      </c>
      <c r="AM162" s="21">
        <f>'[1]main port inventory'!AL167</f>
        <v>0</v>
      </c>
      <c r="AN162" s="11">
        <f>'[1]main port inventory'!AM167</f>
        <v>20</v>
      </c>
      <c r="AO162" s="11">
        <f>'[1]main port inventory'!AN167</f>
        <v>266</v>
      </c>
      <c r="AP162" s="85">
        <f>'[1]main port inventory'!AO167</f>
        <v>16</v>
      </c>
      <c r="AQ162" s="11">
        <f>'[1]main port inventory'!AP167</f>
        <v>0</v>
      </c>
      <c r="AR162" s="82">
        <f>'[1]main port inventory'!AQ167</f>
        <v>385</v>
      </c>
      <c r="AS162" s="11">
        <f>'[1]main port inventory'!AR167</f>
        <v>91.9</v>
      </c>
      <c r="AT162" s="79">
        <f>'[1]main port inventory'!AS167</f>
        <v>8</v>
      </c>
      <c r="AU162" s="79">
        <f>'[1]main port inventory'!AT167</f>
        <v>1.5</v>
      </c>
      <c r="AV162" s="21">
        <f>'[1]main port inventory'!AU167</f>
        <v>12</v>
      </c>
      <c r="AW162" s="11">
        <f>'[1]main port inventory'!AV167</f>
        <v>41</v>
      </c>
      <c r="AX162" s="21">
        <f>'[1]main port inventory'!AW167</f>
        <v>8</v>
      </c>
      <c r="AY162" s="79">
        <f>'[1]main port inventory'!AX167</f>
        <v>517.4</v>
      </c>
      <c r="AZ162" s="76">
        <f t="shared" si="139"/>
        <v>16135.4</v>
      </c>
      <c r="BA162" s="76">
        <f t="shared" si="140"/>
        <v>904</v>
      </c>
      <c r="BB162" s="76">
        <f t="shared" si="141"/>
        <v>5976.9</v>
      </c>
      <c r="BC162" s="76">
        <f t="shared" si="142"/>
        <v>5012.8999999999996</v>
      </c>
      <c r="BD162" s="76">
        <f t="shared" si="143"/>
        <v>3122.1899999999996</v>
      </c>
      <c r="BE162" s="76">
        <f t="shared" si="144"/>
        <v>1119.4099999999999</v>
      </c>
      <c r="BF162" s="21">
        <f>'[1]IO InvShip'!$L161</f>
        <v>9331.86</v>
      </c>
      <c r="BG162" s="21">
        <f>'[1]IO InvShip'!$O161</f>
        <v>3596.85</v>
      </c>
      <c r="BH162" s="107">
        <f t="shared" si="145"/>
        <v>0.14563010523445344</v>
      </c>
      <c r="BI162" s="107">
        <f t="shared" si="146"/>
        <v>1.2627514657213332E-2</v>
      </c>
      <c r="BJ162" s="107">
        <f t="shared" si="147"/>
        <v>4.0502869467134377E-2</v>
      </c>
      <c r="BK162" s="107">
        <f t="shared" si="148"/>
        <v>0.80123951064119892</v>
      </c>
      <c r="BL162" s="21">
        <f t="shared" si="149"/>
        <v>12928.319999999998</v>
      </c>
      <c r="BM162" s="253">
        <f>VLOOKUP(B162,'removals&amp;BFF'!A:C,3,FALSE)</f>
        <v>78.83356487549149</v>
      </c>
      <c r="BN162" s="21">
        <f t="shared" si="150"/>
        <v>20467.677727734375</v>
      </c>
      <c r="BO162" s="21">
        <f>VLOOKUP(B162,removals!B:AR,43,FALSE)</f>
        <v>255.66</v>
      </c>
      <c r="BP162" s="253">
        <f t="shared" si="151"/>
        <v>63.112727841664707</v>
      </c>
      <c r="BQ162" s="21"/>
    </row>
    <row r="163" spans="1:69">
      <c r="A163" s="56" t="str">
        <f t="shared" si="138"/>
        <v>201811</v>
      </c>
      <c r="B163" s="20">
        <f>'[1]main port inventory'!A168</f>
        <v>43175</v>
      </c>
      <c r="C163" s="21">
        <f>'[1]main port inventory'!B168</f>
        <v>15972.59</v>
      </c>
      <c r="D163" s="21">
        <f>'[1]main port inventory'!C169</f>
        <v>2301.02</v>
      </c>
      <c r="E163" s="21">
        <f>'[1]main port inventory'!D168</f>
        <v>203.15</v>
      </c>
      <c r="F163" s="21">
        <f>'[1]main port inventory'!E168</f>
        <v>685.5</v>
      </c>
      <c r="G163" s="79">
        <f>'[1]main port inventory'!F168</f>
        <v>1960</v>
      </c>
      <c r="H163" s="79">
        <f>'[1]main port inventory'!G168</f>
        <v>1746</v>
      </c>
      <c r="I163" s="82">
        <f>'[1]main port inventory'!H168</f>
        <v>2398.3000000000002</v>
      </c>
      <c r="J163" s="82">
        <f>'[1]main port inventory'!I168</f>
        <v>1900</v>
      </c>
      <c r="K163" s="11">
        <f>'[1]main port inventory'!J168</f>
        <v>1020</v>
      </c>
      <c r="L163" s="82">
        <f>'[1]main port inventory'!K168</f>
        <v>1062</v>
      </c>
      <c r="M163" s="79">
        <f>'[1]main port inventory'!L168</f>
        <v>532</v>
      </c>
      <c r="N163" s="21">
        <f>'[1]main port inventory'!M168</f>
        <v>405</v>
      </c>
      <c r="O163" s="11">
        <f>'[1]main port inventory'!N168</f>
        <v>259.69</v>
      </c>
      <c r="P163" s="85">
        <f>'[1]main port inventory'!O168</f>
        <v>440</v>
      </c>
      <c r="Q163" s="79">
        <f>'[1]main port inventory'!P168</f>
        <v>171</v>
      </c>
      <c r="R163" s="11">
        <f>'[1]main port inventory'!Q168</f>
        <v>470</v>
      </c>
      <c r="S163" s="85">
        <f>'[1]main port inventory'!R168</f>
        <v>394</v>
      </c>
      <c r="T163" s="11">
        <f>'[1]main port inventory'!S168</f>
        <v>198</v>
      </c>
      <c r="U163" s="11">
        <f>'[1]main port inventory'!T168</f>
        <v>84</v>
      </c>
      <c r="V163" s="11">
        <f>'[1]main port inventory'!U168</f>
        <v>110</v>
      </c>
      <c r="W163" s="21">
        <f>'[1]main port inventory'!V168</f>
        <v>455.5</v>
      </c>
      <c r="X163" s="11">
        <f>'[1]main port inventory'!W168</f>
        <v>125</v>
      </c>
      <c r="Y163" s="11">
        <f>'[1]main port inventory'!X168</f>
        <v>31.2</v>
      </c>
      <c r="Z163" s="11">
        <f>'[1]main port inventory'!Y168</f>
        <v>368</v>
      </c>
      <c r="AA163" s="21">
        <f>'[1]main port inventory'!Z168</f>
        <v>23.5</v>
      </c>
      <c r="AB163" s="21">
        <f>'[1]main port inventory'!AA168</f>
        <v>160</v>
      </c>
      <c r="AC163" s="11">
        <f>'[1]main port inventory'!AB168</f>
        <v>52</v>
      </c>
      <c r="AD163" s="82">
        <f>'[1]main port inventory'!AC168</f>
        <v>85.4</v>
      </c>
      <c r="AE163" s="21">
        <f>'[1]main port inventory'!AD168</f>
        <v>6</v>
      </c>
      <c r="AF163" s="21">
        <f>'[1]main port inventory'!AE168</f>
        <v>6.9</v>
      </c>
      <c r="AG163" s="11">
        <f>'[1]main port inventory'!AF168</f>
        <v>34</v>
      </c>
      <c r="AH163" s="85">
        <f>'[1]main port inventory'!AG168</f>
        <v>97</v>
      </c>
      <c r="AI163" s="21">
        <f>'[1]main port inventory'!AH168</f>
        <v>0</v>
      </c>
      <c r="AJ163" s="21">
        <f>'[1]main port inventory'!AI168</f>
        <v>39.5</v>
      </c>
      <c r="AK163" s="21">
        <f>'[1]main port inventory'!AJ168</f>
        <v>10</v>
      </c>
      <c r="AL163" s="79">
        <f>'[1]main port inventory'!AK168</f>
        <v>8</v>
      </c>
      <c r="AM163" s="21">
        <f>'[1]main port inventory'!AL168</f>
        <v>0</v>
      </c>
      <c r="AN163" s="11">
        <f>'[1]main port inventory'!AM168</f>
        <v>12</v>
      </c>
      <c r="AO163" s="11">
        <f>'[1]main port inventory'!AN168</f>
        <v>266</v>
      </c>
      <c r="AP163" s="85">
        <f>'[1]main port inventory'!AO168</f>
        <v>18</v>
      </c>
      <c r="AQ163" s="11">
        <f>'[1]main port inventory'!AP168</f>
        <v>0</v>
      </c>
      <c r="AR163" s="82">
        <f>'[1]main port inventory'!AQ168</f>
        <v>380</v>
      </c>
      <c r="AS163" s="11">
        <f>'[1]main port inventory'!AR168</f>
        <v>74.3</v>
      </c>
      <c r="AT163" s="79">
        <f>'[1]main port inventory'!AS168</f>
        <v>8</v>
      </c>
      <c r="AU163" s="79">
        <f>'[1]main port inventory'!AT168</f>
        <v>1.5</v>
      </c>
      <c r="AV163" s="21">
        <f>'[1]main port inventory'!AU168</f>
        <v>12</v>
      </c>
      <c r="AW163" s="11">
        <f>'[1]main port inventory'!AV168</f>
        <v>41</v>
      </c>
      <c r="AX163" s="21">
        <f>'[1]main port inventory'!AW168</f>
        <v>8</v>
      </c>
      <c r="AY163" s="79">
        <f>'[1]main port inventory'!AX168</f>
        <v>499.8</v>
      </c>
      <c r="AZ163" s="76">
        <f t="shared" si="139"/>
        <v>15972.59</v>
      </c>
      <c r="BA163" s="76">
        <f t="shared" si="140"/>
        <v>949</v>
      </c>
      <c r="BB163" s="76">
        <f t="shared" si="141"/>
        <v>5825.7</v>
      </c>
      <c r="BC163" s="76">
        <f t="shared" si="142"/>
        <v>4926.3</v>
      </c>
      <c r="BD163" s="76">
        <f t="shared" si="143"/>
        <v>3145.19</v>
      </c>
      <c r="BE163" s="76">
        <f t="shared" si="144"/>
        <v>1126.4000000000001</v>
      </c>
      <c r="BF163" s="21">
        <f>'[1]IO InvShip'!$L162</f>
        <v>9237.4699999999993</v>
      </c>
      <c r="BG163" s="21">
        <f>'[1]IO InvShip'!$O162</f>
        <v>3565.51</v>
      </c>
      <c r="BH163" s="107">
        <f t="shared" si="145"/>
        <v>0.14406054371895854</v>
      </c>
      <c r="BI163" s="107">
        <f t="shared" si="146"/>
        <v>1.2718663660683709E-2</v>
      </c>
      <c r="BJ163" s="107">
        <f t="shared" si="147"/>
        <v>4.2917272652713181E-2</v>
      </c>
      <c r="BK163" s="107">
        <f t="shared" si="148"/>
        <v>0.80030351996764448</v>
      </c>
      <c r="BL163" s="21">
        <f t="shared" si="149"/>
        <v>12782.92</v>
      </c>
      <c r="BM163" s="253">
        <f>VLOOKUP(B163,'removals&amp;BFF'!A:C,3,FALSE)</f>
        <v>78.486048492791625</v>
      </c>
      <c r="BN163" s="21">
        <f t="shared" si="150"/>
        <v>20350.865289729762</v>
      </c>
      <c r="BO163" s="21">
        <f>VLOOKUP(B163,removals!B:AR,43,FALSE)</f>
        <v>249.83000000000004</v>
      </c>
      <c r="BP163" s="253">
        <f t="shared" si="151"/>
        <v>63.9338350078053</v>
      </c>
      <c r="BQ163" s="21"/>
    </row>
    <row r="164" spans="1:69">
      <c r="A164" s="56" t="str">
        <f t="shared" si="138"/>
        <v>201810</v>
      </c>
      <c r="B164" s="20">
        <f>'[1]main port inventory'!A169</f>
        <v>43168</v>
      </c>
      <c r="C164" s="21">
        <f>'[1]main port inventory'!B169</f>
        <v>15832.17</v>
      </c>
      <c r="D164" s="21">
        <f>'[1]main port inventory'!C170</f>
        <v>2213</v>
      </c>
      <c r="E164" s="21">
        <f>'[1]main port inventory'!D169</f>
        <v>210.47</v>
      </c>
      <c r="F164" s="21">
        <f>'[1]main port inventory'!E169</f>
        <v>656.97</v>
      </c>
      <c r="G164" s="79">
        <f>'[1]main port inventory'!F169</f>
        <v>1950</v>
      </c>
      <c r="H164" s="79">
        <f>'[1]main port inventory'!G169</f>
        <v>1749</v>
      </c>
      <c r="I164" s="82">
        <f>'[1]main port inventory'!H169</f>
        <v>2325</v>
      </c>
      <c r="J164" s="82">
        <f>'[1]main port inventory'!I169</f>
        <v>1866.5</v>
      </c>
      <c r="K164" s="11">
        <f>'[1]main port inventory'!J169</f>
        <v>1030</v>
      </c>
      <c r="L164" s="82">
        <f>'[1]main port inventory'!K169</f>
        <v>1080</v>
      </c>
      <c r="M164" s="79">
        <f>'[1]main port inventory'!L169</f>
        <v>580</v>
      </c>
      <c r="N164" s="21">
        <f>'[1]main port inventory'!M169</f>
        <v>480</v>
      </c>
      <c r="O164" s="11">
        <f>'[1]main port inventory'!N169</f>
        <v>250.72</v>
      </c>
      <c r="P164" s="85">
        <f>'[1]main port inventory'!O169</f>
        <v>448</v>
      </c>
      <c r="Q164" s="79">
        <f>'[1]main port inventory'!P169</f>
        <v>119</v>
      </c>
      <c r="R164" s="11">
        <f>'[1]main port inventory'!Q169</f>
        <v>480</v>
      </c>
      <c r="S164" s="85">
        <f>'[1]main port inventory'!R169</f>
        <v>399</v>
      </c>
      <c r="T164" s="11">
        <f>'[1]main port inventory'!S169</f>
        <v>163.1</v>
      </c>
      <c r="U164" s="11">
        <f>'[1]main port inventory'!T169</f>
        <v>78</v>
      </c>
      <c r="V164" s="11">
        <f>'[1]main port inventory'!U169</f>
        <v>75</v>
      </c>
      <c r="W164" s="21">
        <f>'[1]main port inventory'!V169</f>
        <v>437.3</v>
      </c>
      <c r="X164" s="11">
        <f>'[1]main port inventory'!W169</f>
        <v>105</v>
      </c>
      <c r="Y164" s="11">
        <f>'[1]main port inventory'!X169</f>
        <v>32.200000000000003</v>
      </c>
      <c r="Z164" s="11">
        <f>'[1]main port inventory'!Y169</f>
        <v>398</v>
      </c>
      <c r="AA164" s="21">
        <f>'[1]main port inventory'!Z169</f>
        <v>33.5</v>
      </c>
      <c r="AB164" s="21">
        <f>'[1]main port inventory'!AA169</f>
        <v>164.8</v>
      </c>
      <c r="AC164" s="11">
        <f>'[1]main port inventory'!AB169</f>
        <v>44</v>
      </c>
      <c r="AD164" s="82">
        <f>'[1]main port inventory'!AC169</f>
        <v>88.9</v>
      </c>
      <c r="AE164" s="21">
        <f>'[1]main port inventory'!AD169</f>
        <v>8</v>
      </c>
      <c r="AF164" s="21">
        <f>'[1]main port inventory'!AE169</f>
        <v>1.65</v>
      </c>
      <c r="AG164" s="11">
        <f>'[1]main port inventory'!AF169</f>
        <v>35</v>
      </c>
      <c r="AH164" s="85">
        <f>'[1]main port inventory'!AG169</f>
        <v>94.5</v>
      </c>
      <c r="AI164" s="21">
        <f>'[1]main port inventory'!AH169</f>
        <v>0</v>
      </c>
      <c r="AJ164" s="21">
        <f>'[1]main port inventory'!AI169</f>
        <v>31.5</v>
      </c>
      <c r="AK164" s="21">
        <f>'[1]main port inventory'!AJ169</f>
        <v>10</v>
      </c>
      <c r="AL164" s="79">
        <f>'[1]main port inventory'!AK169</f>
        <v>8</v>
      </c>
      <c r="AM164" s="21">
        <f>'[1]main port inventory'!AL169</f>
        <v>0</v>
      </c>
      <c r="AN164" s="11">
        <f>'[1]main port inventory'!AM169</f>
        <v>12</v>
      </c>
      <c r="AO164" s="11">
        <f>'[1]main port inventory'!AN169</f>
        <v>266</v>
      </c>
      <c r="AP164" s="85">
        <f>'[1]main port inventory'!AO169</f>
        <v>22</v>
      </c>
      <c r="AQ164" s="11">
        <f>'[1]main port inventory'!AP169</f>
        <v>0</v>
      </c>
      <c r="AR164" s="82">
        <f>'[1]main port inventory'!AQ169</f>
        <v>330</v>
      </c>
      <c r="AS164" s="11">
        <f>'[1]main port inventory'!AR169</f>
        <v>62</v>
      </c>
      <c r="AT164" s="79">
        <f>'[1]main port inventory'!AS169</f>
        <v>9</v>
      </c>
      <c r="AU164" s="79">
        <f>'[1]main port inventory'!AT169</f>
        <v>1.5</v>
      </c>
      <c r="AV164" s="21">
        <f>'[1]main port inventory'!AU169</f>
        <v>12</v>
      </c>
      <c r="AW164" s="11">
        <f>'[1]main port inventory'!AV169</f>
        <v>41</v>
      </c>
      <c r="AX164" s="21">
        <f>'[1]main port inventory'!AW169</f>
        <v>8</v>
      </c>
      <c r="AY164" s="79">
        <f>'[1]main port inventory'!AX169</f>
        <v>503</v>
      </c>
      <c r="AZ164" s="76">
        <f t="shared" si="139"/>
        <v>15832.17</v>
      </c>
      <c r="BA164" s="76">
        <f t="shared" si="140"/>
        <v>963.5</v>
      </c>
      <c r="BB164" s="76">
        <f t="shared" si="141"/>
        <v>5690.4</v>
      </c>
      <c r="BC164" s="76">
        <f t="shared" si="142"/>
        <v>4919.5</v>
      </c>
      <c r="BD164" s="76">
        <f t="shared" si="143"/>
        <v>3072.0199999999995</v>
      </c>
      <c r="BE164" s="76">
        <f t="shared" si="144"/>
        <v>1186.75</v>
      </c>
      <c r="BF164" s="21">
        <f>'[1]IO InvShip'!$L163</f>
        <v>9175.8799999999992</v>
      </c>
      <c r="BG164" s="21">
        <f>'[1]IO InvShip'!$O163</f>
        <v>3577.61</v>
      </c>
      <c r="BH164" s="107">
        <f t="shared" si="145"/>
        <v>0.13977869110804142</v>
      </c>
      <c r="BI164" s="107">
        <f t="shared" si="146"/>
        <v>1.3293818851111376E-2</v>
      </c>
      <c r="BJ164" s="107">
        <f t="shared" si="147"/>
        <v>4.1495890961251683E-2</v>
      </c>
      <c r="BK164" s="107">
        <f t="shared" si="148"/>
        <v>0.80543159907959549</v>
      </c>
      <c r="BL164" s="21">
        <f t="shared" si="149"/>
        <v>12751.730000000001</v>
      </c>
      <c r="BM164" s="253">
        <f>VLOOKUP(B164,'removals&amp;BFF'!A:C,3,FALSE)</f>
        <v>78.928342070773269</v>
      </c>
      <c r="BN164" s="21">
        <f t="shared" si="150"/>
        <v>20058.916207569204</v>
      </c>
      <c r="BO164" s="21">
        <f>VLOOKUP(B164,removals!B:AR,43,FALSE)</f>
        <v>268.83999999999992</v>
      </c>
      <c r="BP164" s="253">
        <f t="shared" si="151"/>
        <v>58.890678470465723</v>
      </c>
      <c r="BQ164" s="21"/>
    </row>
    <row r="165" spans="1:69">
      <c r="A165" s="56" t="str">
        <f t="shared" si="138"/>
        <v>20189</v>
      </c>
      <c r="B165" s="20">
        <f>'[1]main port inventory'!A170</f>
        <v>43161</v>
      </c>
      <c r="C165" s="21">
        <f>'[1]main port inventory'!B170</f>
        <v>15956.2</v>
      </c>
      <c r="D165" s="21">
        <f>D164</f>
        <v>2213</v>
      </c>
      <c r="E165" s="21">
        <f>'[1]main port inventory'!D170</f>
        <v>212</v>
      </c>
      <c r="F165" s="21">
        <f>'[1]main port inventory'!E170</f>
        <v>694</v>
      </c>
      <c r="G165" s="79">
        <f>'[1]main port inventory'!F170</f>
        <v>1880</v>
      </c>
      <c r="H165" s="79">
        <f>'[1]main port inventory'!G170</f>
        <v>1750</v>
      </c>
      <c r="I165" s="82">
        <f>'[1]main port inventory'!H170</f>
        <v>2382.1999999999998</v>
      </c>
      <c r="J165" s="82">
        <f>'[1]main port inventory'!I170</f>
        <v>1872.5</v>
      </c>
      <c r="K165" s="11">
        <f>'[1]main port inventory'!J170</f>
        <v>980</v>
      </c>
      <c r="L165" s="82">
        <f>'[1]main port inventory'!K170</f>
        <v>1070</v>
      </c>
      <c r="M165" s="79">
        <f>'[1]main port inventory'!L170</f>
        <v>588</v>
      </c>
      <c r="N165" s="21">
        <f>'[1]main port inventory'!M170</f>
        <v>516</v>
      </c>
      <c r="O165" s="11">
        <f>'[1]main port inventory'!N170</f>
        <v>241.54</v>
      </c>
      <c r="P165" s="85">
        <f>'[1]main port inventory'!O170</f>
        <v>473</v>
      </c>
      <c r="Q165" s="79">
        <f>'[1]main port inventory'!P170</f>
        <v>139</v>
      </c>
      <c r="R165" s="11">
        <f>'[1]main port inventory'!Q170</f>
        <v>510</v>
      </c>
      <c r="S165" s="85">
        <f>'[1]main port inventory'!R170</f>
        <v>380</v>
      </c>
      <c r="T165" s="11">
        <f>'[1]main port inventory'!S170</f>
        <v>185.3</v>
      </c>
      <c r="U165" s="11">
        <f>'[1]main port inventory'!T170</f>
        <v>85</v>
      </c>
      <c r="V165" s="11">
        <f>'[1]main port inventory'!U170</f>
        <v>48</v>
      </c>
      <c r="W165" s="21">
        <f>'[1]main port inventory'!V170</f>
        <v>404.2</v>
      </c>
      <c r="X165" s="11">
        <f>'[1]main port inventory'!W170</f>
        <v>125</v>
      </c>
      <c r="Y165" s="11">
        <f>'[1]main port inventory'!X170</f>
        <v>22.18</v>
      </c>
      <c r="Z165" s="11">
        <f>'[1]main port inventory'!Y170</f>
        <v>418.71</v>
      </c>
      <c r="AA165" s="21">
        <f>'[1]main port inventory'!Z170</f>
        <v>47</v>
      </c>
      <c r="AB165" s="21">
        <f>'[1]main port inventory'!AA170</f>
        <v>201</v>
      </c>
      <c r="AC165" s="11">
        <f>'[1]main port inventory'!AB170</f>
        <v>64</v>
      </c>
      <c r="AD165" s="82">
        <f>'[1]main port inventory'!AC170</f>
        <v>75.2</v>
      </c>
      <c r="AE165" s="21">
        <f>'[1]main port inventory'!AD170</f>
        <v>7</v>
      </c>
      <c r="AF165" s="21">
        <f>'[1]main port inventory'!AE170</f>
        <v>5</v>
      </c>
      <c r="AG165" s="11">
        <f>'[1]main port inventory'!AF170</f>
        <v>37</v>
      </c>
      <c r="AH165" s="85">
        <f>'[1]main port inventory'!AG170</f>
        <v>100</v>
      </c>
      <c r="AI165" s="21">
        <f>'[1]main port inventory'!AH170</f>
        <v>0</v>
      </c>
      <c r="AJ165" s="21">
        <f>'[1]main port inventory'!AI170</f>
        <v>32</v>
      </c>
      <c r="AK165" s="21">
        <f>'[1]main port inventory'!AJ170</f>
        <v>10</v>
      </c>
      <c r="AL165" s="79">
        <f>'[1]main port inventory'!AK170</f>
        <v>8</v>
      </c>
      <c r="AM165" s="21">
        <f>'[1]main port inventory'!AL170</f>
        <v>0</v>
      </c>
      <c r="AN165" s="11">
        <f>'[1]main port inventory'!AM170</f>
        <v>12</v>
      </c>
      <c r="AO165" s="11">
        <f>'[1]main port inventory'!AN170</f>
        <v>266</v>
      </c>
      <c r="AP165" s="85">
        <f>'[1]main port inventory'!AO170</f>
        <v>29</v>
      </c>
      <c r="AQ165" s="11">
        <f>'[1]main port inventory'!AP170</f>
        <v>0</v>
      </c>
      <c r="AR165" s="82">
        <f>'[1]main port inventory'!AQ170</f>
        <v>320</v>
      </c>
      <c r="AS165" s="11">
        <f>'[1]main port inventory'!AR170</f>
        <v>71.900000000000006</v>
      </c>
      <c r="AT165" s="79">
        <f>'[1]main port inventory'!AS170</f>
        <v>11</v>
      </c>
      <c r="AU165" s="79">
        <f>'[1]main port inventory'!AT170</f>
        <v>1.5</v>
      </c>
      <c r="AV165" s="21">
        <f>'[1]main port inventory'!AU170</f>
        <v>12</v>
      </c>
      <c r="AW165" s="11">
        <f>'[1]main port inventory'!AV170</f>
        <v>41</v>
      </c>
      <c r="AX165" s="21">
        <f>'[1]main port inventory'!AW170</f>
        <v>8</v>
      </c>
      <c r="AY165" s="79">
        <f>'[1]main port inventory'!AX170</f>
        <v>527</v>
      </c>
      <c r="AZ165" s="76">
        <f t="shared" si="139"/>
        <v>15956.2</v>
      </c>
      <c r="BA165" s="76">
        <f t="shared" si="140"/>
        <v>982</v>
      </c>
      <c r="BB165" s="76">
        <f t="shared" si="141"/>
        <v>5719.9</v>
      </c>
      <c r="BC165" s="76">
        <f t="shared" si="142"/>
        <v>4904.5</v>
      </c>
      <c r="BD165" s="76">
        <f t="shared" si="143"/>
        <v>3107.63</v>
      </c>
      <c r="BE165" s="76">
        <f t="shared" si="144"/>
        <v>1242.2</v>
      </c>
      <c r="BF165" s="21">
        <f>'[1]IO InvShip'!$L164</f>
        <v>9118.6299999999992</v>
      </c>
      <c r="BG165" s="21">
        <f>'[1]IO InvShip'!$O164</f>
        <v>3690.42</v>
      </c>
      <c r="BH165" s="107">
        <f t="shared" si="145"/>
        <v>0.1386921698148682</v>
      </c>
      <c r="BI165" s="107">
        <f t="shared" si="146"/>
        <v>1.3286371441821987E-2</v>
      </c>
      <c r="BJ165" s="107">
        <f t="shared" si="147"/>
        <v>4.3494065002945559E-2</v>
      </c>
      <c r="BK165" s="107">
        <f t="shared" si="148"/>
        <v>0.8045273937403643</v>
      </c>
      <c r="BL165" s="21">
        <f t="shared" si="149"/>
        <v>12837.2</v>
      </c>
      <c r="BM165" s="253">
        <f>VLOOKUP(B165,'removals&amp;BFF'!A:C,3,FALSE)</f>
        <v>78.53870249017038</v>
      </c>
      <c r="BN165" s="21">
        <f t="shared" si="150"/>
        <v>20316.35294967729</v>
      </c>
      <c r="BO165" s="21">
        <f>VLOOKUP(B165,removals!B:AR,43,FALSE)</f>
        <v>289.07</v>
      </c>
      <c r="BP165" s="253">
        <f t="shared" si="151"/>
        <v>55.198394852457888</v>
      </c>
      <c r="BQ165" s="21"/>
    </row>
    <row r="166" spans="1:69">
      <c r="A166" s="56" t="str">
        <f t="shared" si="138"/>
        <v>20188</v>
      </c>
      <c r="B166" s="20">
        <f>'[1]main port inventory'!A171</f>
        <v>43154</v>
      </c>
      <c r="C166" s="21">
        <f>'[1]main port inventory'!B171</f>
        <v>15748</v>
      </c>
      <c r="D166" s="21">
        <f>'[1]main port inventory'!C172</f>
        <v>2214</v>
      </c>
      <c r="E166" s="21">
        <f>E165</f>
        <v>212</v>
      </c>
      <c r="F166" s="21">
        <f>'[1]main port inventory'!E171</f>
        <v>0</v>
      </c>
      <c r="G166" s="79">
        <f>'[1]main port inventory'!F171</f>
        <v>0</v>
      </c>
      <c r="H166" s="79">
        <f>'[1]main port inventory'!G171</f>
        <v>0</v>
      </c>
      <c r="I166" s="82">
        <f>'[1]main port inventory'!H171</f>
        <v>0</v>
      </c>
      <c r="J166" s="82">
        <f>'[1]main port inventory'!I171</f>
        <v>0</v>
      </c>
      <c r="K166" s="11">
        <f>'[1]main port inventory'!J171</f>
        <v>0</v>
      </c>
      <c r="L166" s="82">
        <f>'[1]main port inventory'!K171</f>
        <v>0</v>
      </c>
      <c r="M166" s="79">
        <f>'[1]main port inventory'!L171</f>
        <v>0</v>
      </c>
      <c r="N166" s="21">
        <f>'[1]main port inventory'!M171</f>
        <v>0</v>
      </c>
      <c r="O166" s="11">
        <f>'[1]main port inventory'!N171</f>
        <v>0</v>
      </c>
      <c r="P166" s="85">
        <f>'[1]main port inventory'!O171</f>
        <v>0</v>
      </c>
      <c r="Q166" s="79">
        <f>'[1]main port inventory'!P171</f>
        <v>0</v>
      </c>
      <c r="R166" s="11">
        <f>'[1]main port inventory'!Q171</f>
        <v>0</v>
      </c>
      <c r="S166" s="85">
        <f>'[1]main port inventory'!R171</f>
        <v>0</v>
      </c>
      <c r="T166" s="11">
        <f>'[1]main port inventory'!S171</f>
        <v>0</v>
      </c>
      <c r="U166" s="11">
        <f>'[1]main port inventory'!T171</f>
        <v>0</v>
      </c>
      <c r="V166" s="11">
        <f>'[1]main port inventory'!U171</f>
        <v>0</v>
      </c>
      <c r="W166" s="21">
        <f>'[1]main port inventory'!V171</f>
        <v>0</v>
      </c>
      <c r="X166" s="11">
        <f>'[1]main port inventory'!W171</f>
        <v>0</v>
      </c>
      <c r="Y166" s="11">
        <f>'[1]main port inventory'!X171</f>
        <v>0</v>
      </c>
      <c r="Z166" s="11">
        <f>'[1]main port inventory'!Y171</f>
        <v>0</v>
      </c>
      <c r="AA166" s="21">
        <f>'[1]main port inventory'!Z171</f>
        <v>0</v>
      </c>
      <c r="AB166" s="21">
        <f>'[1]main port inventory'!AA171</f>
        <v>0</v>
      </c>
      <c r="AC166" s="11">
        <f>'[1]main port inventory'!AB171</f>
        <v>0</v>
      </c>
      <c r="AD166" s="82">
        <f>'[1]main port inventory'!AC171</f>
        <v>0</v>
      </c>
      <c r="AE166" s="21">
        <f>'[1]main port inventory'!AD171</f>
        <v>0</v>
      </c>
      <c r="AF166" s="21">
        <f>'[1]main port inventory'!AE171</f>
        <v>0</v>
      </c>
      <c r="AG166" s="11">
        <f>'[1]main port inventory'!AF171</f>
        <v>0</v>
      </c>
      <c r="AH166" s="85">
        <f>'[1]main port inventory'!AG171</f>
        <v>0</v>
      </c>
      <c r="AI166" s="21">
        <f>'[1]main port inventory'!AH171</f>
        <v>0</v>
      </c>
      <c r="AJ166" s="21">
        <f>'[1]main port inventory'!AI171</f>
        <v>0</v>
      </c>
      <c r="AK166" s="21">
        <f>'[1]main port inventory'!AJ171</f>
        <v>0</v>
      </c>
      <c r="AL166" s="79">
        <f>'[1]main port inventory'!AK171</f>
        <v>0</v>
      </c>
      <c r="AM166" s="21">
        <f>'[1]main port inventory'!AL171</f>
        <v>0</v>
      </c>
      <c r="AN166" s="11">
        <f>'[1]main port inventory'!AM171</f>
        <v>0</v>
      </c>
      <c r="AO166" s="11">
        <f>'[1]main port inventory'!AN171</f>
        <v>0</v>
      </c>
      <c r="AP166" s="85">
        <f>'[1]main port inventory'!AO171</f>
        <v>0</v>
      </c>
      <c r="AQ166" s="11">
        <f>'[1]main port inventory'!AP171</f>
        <v>0</v>
      </c>
      <c r="AR166" s="82">
        <f>'[1]main port inventory'!AQ171</f>
        <v>0</v>
      </c>
      <c r="AS166" s="11">
        <f>'[1]main port inventory'!AR171</f>
        <v>0</v>
      </c>
      <c r="AT166" s="79">
        <f>'[1]main port inventory'!AS171</f>
        <v>0</v>
      </c>
      <c r="AU166" s="79">
        <f>'[1]main port inventory'!AT171</f>
        <v>0</v>
      </c>
      <c r="AV166" s="21">
        <f>'[1]main port inventory'!AU171</f>
        <v>0</v>
      </c>
      <c r="AW166" s="11">
        <f>'[1]main port inventory'!AV171</f>
        <v>0</v>
      </c>
      <c r="AX166" s="21">
        <f>'[1]main port inventory'!AW171</f>
        <v>0</v>
      </c>
      <c r="AY166" s="79">
        <f>'[1]main port inventory'!AX171</f>
        <v>0</v>
      </c>
      <c r="AZ166" s="76">
        <f t="shared" si="139"/>
        <v>15748</v>
      </c>
      <c r="BA166" s="76">
        <f t="shared" si="140"/>
        <v>0</v>
      </c>
      <c r="BB166" s="76">
        <f t="shared" si="141"/>
        <v>0</v>
      </c>
      <c r="BC166" s="76">
        <f t="shared" si="142"/>
        <v>0</v>
      </c>
      <c r="BD166" s="76">
        <f t="shared" si="143"/>
        <v>0</v>
      </c>
      <c r="BE166" s="76">
        <f t="shared" si="144"/>
        <v>0</v>
      </c>
      <c r="BF166" s="21">
        <f>'[1]IO InvShip'!$L165</f>
        <v>0</v>
      </c>
      <c r="BG166" s="21">
        <f>'[1]IO InvShip'!$O165</f>
        <v>0</v>
      </c>
      <c r="BH166" s="107">
        <f t="shared" si="145"/>
        <v>0.14058928117856237</v>
      </c>
      <c r="BI166" s="107">
        <f t="shared" si="146"/>
        <v>1.3462026924053848E-2</v>
      </c>
      <c r="BJ166" s="107">
        <f t="shared" si="147"/>
        <v>0</v>
      </c>
      <c r="BK166" s="107">
        <f t="shared" si="148"/>
        <v>0.84594869189738375</v>
      </c>
      <c r="BL166" s="21">
        <f t="shared" si="149"/>
        <v>13322</v>
      </c>
      <c r="BM166" s="253">
        <f>VLOOKUP(B166,'removals&amp;BFF'!A:C,3,FALSE)</f>
        <v>78.373773015344511</v>
      </c>
      <c r="BN166" s="21">
        <f t="shared" si="150"/>
        <v>20093.456514996102</v>
      </c>
      <c r="BO166" s="21" t="e">
        <f>VLOOKUP(B166,removals!B:AR,43,FALSE)</f>
        <v>#N/A</v>
      </c>
      <c r="BP166" s="253" t="e">
        <f t="shared" si="151"/>
        <v>#N/A</v>
      </c>
      <c r="BQ166" s="21"/>
    </row>
    <row r="167" spans="1:69">
      <c r="A167" s="56" t="str">
        <f t="shared" si="138"/>
        <v>20186</v>
      </c>
      <c r="B167" s="20">
        <f>'[1]main port inventory'!A172</f>
        <v>43140</v>
      </c>
      <c r="C167" s="21">
        <f>'[1]main port inventory'!B172</f>
        <v>15238.1</v>
      </c>
      <c r="D167" s="21">
        <f>'[1]main port inventory'!C173</f>
        <v>2063</v>
      </c>
      <c r="E167" s="21">
        <f>'[1]main port inventory'!D172</f>
        <v>215</v>
      </c>
      <c r="F167" s="21">
        <f>'[1]main port inventory'!E172</f>
        <v>666</v>
      </c>
      <c r="G167" s="79">
        <f>'[1]main port inventory'!F172</f>
        <v>1680</v>
      </c>
      <c r="H167" s="79">
        <f>'[1]main port inventory'!G172</f>
        <v>1688</v>
      </c>
      <c r="I167" s="82">
        <f>'[1]main port inventory'!H172</f>
        <v>2253</v>
      </c>
      <c r="J167" s="82">
        <f>'[1]main port inventory'!I172</f>
        <v>1823</v>
      </c>
      <c r="K167" s="11">
        <f>'[1]main port inventory'!J172</f>
        <v>1010</v>
      </c>
      <c r="L167" s="82">
        <f>'[1]main port inventory'!K172</f>
        <v>1015</v>
      </c>
      <c r="M167" s="79">
        <f>'[1]main port inventory'!L172</f>
        <v>617</v>
      </c>
      <c r="N167" s="21">
        <f>'[1]main port inventory'!M172</f>
        <v>538</v>
      </c>
      <c r="O167" s="11">
        <f>'[1]main port inventory'!N172</f>
        <v>190.57</v>
      </c>
      <c r="P167" s="85">
        <f>'[1]main port inventory'!O172</f>
        <v>507</v>
      </c>
      <c r="Q167" s="79">
        <f>'[1]main port inventory'!P172</f>
        <v>168</v>
      </c>
      <c r="R167" s="11">
        <f>'[1]main port inventory'!Q172</f>
        <v>485</v>
      </c>
      <c r="S167" s="85">
        <f>'[1]main port inventory'!R172</f>
        <v>294</v>
      </c>
      <c r="T167" s="11">
        <f>'[1]main port inventory'!S172</f>
        <v>184</v>
      </c>
      <c r="U167" s="11">
        <f>'[1]main port inventory'!T172</f>
        <v>51</v>
      </c>
      <c r="V167" s="11">
        <f>'[1]main port inventory'!U172</f>
        <v>64.8</v>
      </c>
      <c r="W167" s="21">
        <f>'[1]main port inventory'!V172</f>
        <v>396.6</v>
      </c>
      <c r="X167" s="11">
        <f>'[1]main port inventory'!W172</f>
        <v>85</v>
      </c>
      <c r="Y167" s="11">
        <f>'[1]main port inventory'!X172</f>
        <v>12.1</v>
      </c>
      <c r="Z167" s="11">
        <f>'[1]main port inventory'!Y172</f>
        <v>352</v>
      </c>
      <c r="AA167" s="21">
        <f>'[1]main port inventory'!Z172</f>
        <v>43.5</v>
      </c>
      <c r="AB167" s="21">
        <f>'[1]main port inventory'!AA172</f>
        <v>237</v>
      </c>
      <c r="AC167" s="11">
        <f>'[1]main port inventory'!AB172</f>
        <v>43</v>
      </c>
      <c r="AD167" s="82">
        <f>'[1]main port inventory'!AC172</f>
        <v>77.599999999999994</v>
      </c>
      <c r="AE167" s="21">
        <f>'[1]main port inventory'!AD172</f>
        <v>3.2</v>
      </c>
      <c r="AF167" s="21">
        <f>'[1]main port inventory'!AE172</f>
        <v>2.2000000000000002</v>
      </c>
      <c r="AG167" s="11">
        <f>'[1]main port inventory'!AF172</f>
        <v>36</v>
      </c>
      <c r="AH167" s="85">
        <f>'[1]main port inventory'!AG172</f>
        <v>103</v>
      </c>
      <c r="AI167" s="21">
        <f>'[1]main port inventory'!AH172</f>
        <v>0</v>
      </c>
      <c r="AJ167" s="21">
        <f>'[1]main port inventory'!AI172</f>
        <v>28.6</v>
      </c>
      <c r="AK167" s="21">
        <f>'[1]main port inventory'!AJ172</f>
        <v>10</v>
      </c>
      <c r="AL167" s="79">
        <f>'[1]main port inventory'!AK172</f>
        <v>8</v>
      </c>
      <c r="AM167" s="21">
        <f>'[1]main port inventory'!AL172</f>
        <v>0</v>
      </c>
      <c r="AN167" s="11">
        <f>'[1]main port inventory'!AM172</f>
        <v>12</v>
      </c>
      <c r="AO167" s="11">
        <f>'[1]main port inventory'!AN172</f>
        <v>266</v>
      </c>
      <c r="AP167" s="85">
        <f>'[1]main port inventory'!AO172</f>
        <v>24</v>
      </c>
      <c r="AQ167" s="11">
        <f>'[1]main port inventory'!AP172</f>
        <v>0</v>
      </c>
      <c r="AR167" s="82">
        <f>'[1]main port inventory'!AQ172</f>
        <v>210</v>
      </c>
      <c r="AS167" s="11">
        <f>'[1]main port inventory'!AR172</f>
        <v>91.55</v>
      </c>
      <c r="AT167" s="79">
        <f>'[1]main port inventory'!AS172</f>
        <v>21</v>
      </c>
      <c r="AU167" s="79">
        <f>'[1]main port inventory'!AT172</f>
        <v>1.5</v>
      </c>
      <c r="AV167" s="21">
        <f>'[1]main port inventory'!AU172</f>
        <v>12</v>
      </c>
      <c r="AW167" s="11">
        <f>'[1]main port inventory'!AV172</f>
        <v>41</v>
      </c>
      <c r="AX167" s="21">
        <f>'[1]main port inventory'!AW172</f>
        <v>8</v>
      </c>
      <c r="AY167" s="79">
        <f>'[1]main port inventory'!AX172</f>
        <v>544.9</v>
      </c>
      <c r="AZ167" s="76">
        <f t="shared" si="139"/>
        <v>15238.1</v>
      </c>
      <c r="BA167" s="76">
        <f t="shared" si="140"/>
        <v>928</v>
      </c>
      <c r="BB167" s="76">
        <f t="shared" si="141"/>
        <v>5378.6</v>
      </c>
      <c r="BC167" s="76">
        <f t="shared" si="142"/>
        <v>4728.3999999999996</v>
      </c>
      <c r="BD167" s="76">
        <f t="shared" si="143"/>
        <v>2924.02</v>
      </c>
      <c r="BE167" s="76">
        <f t="shared" si="144"/>
        <v>1279.0999999999999</v>
      </c>
      <c r="BF167" s="21">
        <f>'[1]IO InvShip'!$L166</f>
        <v>8545.91</v>
      </c>
      <c r="BG167" s="21">
        <f>'[1]IO InvShip'!$O166</f>
        <v>3636.2</v>
      </c>
      <c r="BH167" s="107">
        <f t="shared" si="145"/>
        <v>0.13538433269239603</v>
      </c>
      <c r="BI167" s="107">
        <f t="shared" si="146"/>
        <v>1.410937059082169E-2</v>
      </c>
      <c r="BJ167" s="107">
        <f t="shared" si="147"/>
        <v>4.3706236341801145E-2</v>
      </c>
      <c r="BK167" s="107">
        <f t="shared" si="148"/>
        <v>0.8068000603749812</v>
      </c>
      <c r="BL167" s="21">
        <f t="shared" si="149"/>
        <v>12294.1</v>
      </c>
      <c r="BM167" s="253">
        <f>VLOOKUP(B167,'removals&amp;BFF'!A:C,3,FALSE)</f>
        <v>78.031465724187498</v>
      </c>
      <c r="BN167" s="21">
        <f t="shared" si="150"/>
        <v>19528.14785494492</v>
      </c>
      <c r="BO167" s="21">
        <f>VLOOKUP(B167,removals!B:AR,43,FALSE)</f>
        <v>309.09000000000003</v>
      </c>
      <c r="BP167" s="253">
        <f t="shared" si="151"/>
        <v>49.299880293765568</v>
      </c>
      <c r="BQ167" s="21"/>
    </row>
    <row r="168" spans="1:69">
      <c r="A168" s="56" t="str">
        <f t="shared" si="138"/>
        <v>20185</v>
      </c>
      <c r="B168" s="20">
        <f>'[1]main port inventory'!A173</f>
        <v>43133</v>
      </c>
      <c r="C168" s="21">
        <f>'[1]main port inventory'!B173</f>
        <v>15142.8</v>
      </c>
      <c r="D168" s="21">
        <f>'[1]main port inventory'!C174</f>
        <v>2167</v>
      </c>
      <c r="E168" s="21">
        <f>'[1]main port inventory'!D173</f>
        <v>228</v>
      </c>
      <c r="F168" s="21">
        <f>'[1]main port inventory'!E173</f>
        <v>665</v>
      </c>
      <c r="G168" s="79">
        <f>'[1]main port inventory'!F173</f>
        <v>1660</v>
      </c>
      <c r="H168" s="79">
        <f>'[1]main port inventory'!G173</f>
        <v>1697</v>
      </c>
      <c r="I168" s="82">
        <f>'[1]main port inventory'!H173</f>
        <v>2150</v>
      </c>
      <c r="J168" s="82">
        <f>'[1]main port inventory'!I173</f>
        <v>1824</v>
      </c>
      <c r="K168" s="11">
        <f>'[1]main port inventory'!J173</f>
        <v>990</v>
      </c>
      <c r="L168" s="82">
        <f>'[1]main port inventory'!K173</f>
        <v>1058</v>
      </c>
      <c r="M168" s="79">
        <f>'[1]main port inventory'!L173</f>
        <v>626</v>
      </c>
      <c r="N168" s="21">
        <f>'[1]main port inventory'!M173</f>
        <v>558</v>
      </c>
      <c r="O168" s="11">
        <f>'[1]main port inventory'!N173</f>
        <v>211.01</v>
      </c>
      <c r="P168" s="85">
        <f>'[1]main port inventory'!O173</f>
        <v>540</v>
      </c>
      <c r="Q168" s="79">
        <f>'[1]main port inventory'!P173</f>
        <v>190</v>
      </c>
      <c r="R168" s="11">
        <f>'[1]main port inventory'!Q173</f>
        <v>483</v>
      </c>
      <c r="S168" s="85">
        <f>'[1]main port inventory'!R173</f>
        <v>277</v>
      </c>
      <c r="T168" s="11">
        <f>'[1]main port inventory'!S173</f>
        <v>162.19999999999999</v>
      </c>
      <c r="U168" s="11">
        <f>'[1]main port inventory'!T173</f>
        <v>53</v>
      </c>
      <c r="V168" s="11">
        <f>'[1]main port inventory'!U173</f>
        <v>70</v>
      </c>
      <c r="W168" s="21">
        <f>'[1]main port inventory'!V173</f>
        <v>368.8</v>
      </c>
      <c r="X168" s="11">
        <f>'[1]main port inventory'!W173</f>
        <v>105</v>
      </c>
      <c r="Y168" s="11">
        <f>'[1]main port inventory'!X173</f>
        <v>4.0999999999999996</v>
      </c>
      <c r="Z168" s="11">
        <f>'[1]main port inventory'!Y173</f>
        <v>360.3</v>
      </c>
      <c r="AA168" s="21">
        <f>'[1]main port inventory'!Z173</f>
        <v>49.3</v>
      </c>
      <c r="AB168" s="21">
        <f>'[1]main port inventory'!AA173</f>
        <v>207.6</v>
      </c>
      <c r="AC168" s="11">
        <f>'[1]main port inventory'!AB173</f>
        <v>47</v>
      </c>
      <c r="AD168" s="82">
        <f>'[1]main port inventory'!AC173</f>
        <v>70.099999999999994</v>
      </c>
      <c r="AE168" s="21">
        <f>'[1]main port inventory'!AD173</f>
        <v>2.4</v>
      </c>
      <c r="AF168" s="21">
        <f>'[1]main port inventory'!AE173</f>
        <v>4.5</v>
      </c>
      <c r="AG168" s="11">
        <f>'[1]main port inventory'!AF173</f>
        <v>34</v>
      </c>
      <c r="AH168" s="85">
        <f>'[1]main port inventory'!AG173</f>
        <v>77</v>
      </c>
      <c r="AI168" s="21">
        <f>'[1]main port inventory'!AH173</f>
        <v>0</v>
      </c>
      <c r="AJ168" s="21">
        <f>'[1]main port inventory'!AI173</f>
        <v>30</v>
      </c>
      <c r="AK168" s="21">
        <f>'[1]main port inventory'!AJ173</f>
        <v>10</v>
      </c>
      <c r="AL168" s="79">
        <f>'[1]main port inventory'!AK173</f>
        <v>8</v>
      </c>
      <c r="AM168" s="21">
        <f>'[1]main port inventory'!AL173</f>
        <v>0</v>
      </c>
      <c r="AN168" s="11">
        <f>'[1]main port inventory'!AM173</f>
        <v>12</v>
      </c>
      <c r="AO168" s="11">
        <f>'[1]main port inventory'!AN173</f>
        <v>266</v>
      </c>
      <c r="AP168" s="85">
        <f>'[1]main port inventory'!AO173</f>
        <v>20</v>
      </c>
      <c r="AQ168" s="11">
        <f>'[1]main port inventory'!AP173</f>
        <v>0</v>
      </c>
      <c r="AR168" s="82">
        <f>'[1]main port inventory'!AQ173</f>
        <v>230</v>
      </c>
      <c r="AS168" s="11">
        <f>'[1]main port inventory'!AR173</f>
        <v>105</v>
      </c>
      <c r="AT168" s="79">
        <f>'[1]main port inventory'!AS173</f>
        <v>15</v>
      </c>
      <c r="AU168" s="79">
        <f>'[1]main port inventory'!AT173</f>
        <v>1.5</v>
      </c>
      <c r="AV168" s="21">
        <f>'[1]main port inventory'!AU173</f>
        <v>12</v>
      </c>
      <c r="AW168" s="11">
        <f>'[1]main port inventory'!AV173</f>
        <v>41</v>
      </c>
      <c r="AX168" s="21">
        <f>'[1]main port inventory'!AW173</f>
        <v>8</v>
      </c>
      <c r="AY168" s="79">
        <f>'[1]main port inventory'!AX173</f>
        <v>505</v>
      </c>
      <c r="AZ168" s="76">
        <f t="shared" si="139"/>
        <v>15142.8</v>
      </c>
      <c r="BA168" s="76">
        <f t="shared" si="140"/>
        <v>914</v>
      </c>
      <c r="BB168" s="76">
        <f t="shared" si="141"/>
        <v>5332.1</v>
      </c>
      <c r="BC168" s="76">
        <f t="shared" si="142"/>
        <v>4702.5</v>
      </c>
      <c r="BD168" s="76">
        <f t="shared" si="143"/>
        <v>2943.61</v>
      </c>
      <c r="BE168" s="76">
        <f t="shared" si="144"/>
        <v>1250.5999999999999</v>
      </c>
      <c r="BF168" s="21">
        <f>'[1]IO InvShip'!$L167</f>
        <v>8488.39</v>
      </c>
      <c r="BG168" s="21">
        <f>'[1]IO InvShip'!$O167</f>
        <v>3647.64</v>
      </c>
      <c r="BH168" s="107">
        <f t="shared" si="145"/>
        <v>0.14310431360118342</v>
      </c>
      <c r="BI168" s="107">
        <f t="shared" si="146"/>
        <v>1.5056660591172043E-2</v>
      </c>
      <c r="BJ168" s="107">
        <f t="shared" si="147"/>
        <v>4.3915260057585122E-2</v>
      </c>
      <c r="BK168" s="107">
        <f t="shared" si="148"/>
        <v>0.79792376575005941</v>
      </c>
      <c r="BL168" s="21">
        <f t="shared" si="149"/>
        <v>12082.8</v>
      </c>
      <c r="BM168" s="253">
        <f>VLOOKUP(B168,'removals&amp;BFF'!A:C,3,FALSE)</f>
        <v>78.2407971283004</v>
      </c>
      <c r="BN168" s="21">
        <f t="shared" si="150"/>
        <v>19354.097294239749</v>
      </c>
      <c r="BO168" s="21">
        <f>VLOOKUP(B168,removals!B:AR,43,FALSE)</f>
        <v>274.62999999999994</v>
      </c>
      <c r="BP168" s="253">
        <f t="shared" si="151"/>
        <v>55.138914175436049</v>
      </c>
      <c r="BQ168" s="21"/>
    </row>
    <row r="169" spans="1:69">
      <c r="A169" s="56" t="str">
        <f t="shared" si="138"/>
        <v>20184</v>
      </c>
      <c r="B169" s="20">
        <f>'[1]main port inventory'!A174</f>
        <v>43126</v>
      </c>
      <c r="C169" s="21">
        <f>'[1]main port inventory'!B174</f>
        <v>15182.2</v>
      </c>
      <c r="D169" s="21">
        <f>'[1]main port inventory'!C175</f>
        <v>2151</v>
      </c>
      <c r="E169" s="21">
        <f>'[1]main port inventory'!D174</f>
        <v>199</v>
      </c>
      <c r="F169" s="21">
        <f>'[1]main port inventory'!E174</f>
        <v>744</v>
      </c>
      <c r="G169" s="79">
        <f>'[1]main port inventory'!F174</f>
        <v>1650</v>
      </c>
      <c r="H169" s="79">
        <f>'[1]main port inventory'!G174</f>
        <v>1722</v>
      </c>
      <c r="I169" s="82">
        <f>'[1]main port inventory'!H174</f>
        <v>2132</v>
      </c>
      <c r="J169" s="82">
        <f>'[1]main port inventory'!I174</f>
        <v>1799</v>
      </c>
      <c r="K169" s="11">
        <f>'[1]main port inventory'!J174</f>
        <v>1000</v>
      </c>
      <c r="L169" s="82">
        <f>'[1]main port inventory'!K174</f>
        <v>1040</v>
      </c>
      <c r="M169" s="79">
        <f>'[1]main port inventory'!L174</f>
        <v>598</v>
      </c>
      <c r="N169" s="21">
        <f>'[1]main port inventory'!M174</f>
        <v>584</v>
      </c>
      <c r="O169" s="11">
        <f>'[1]main port inventory'!N174</f>
        <v>178.2</v>
      </c>
      <c r="P169" s="85">
        <f>'[1]main port inventory'!O174</f>
        <v>530</v>
      </c>
      <c r="Q169" s="79">
        <f>'[1]main port inventory'!P174</f>
        <v>175</v>
      </c>
      <c r="R169" s="11">
        <f>'[1]main port inventory'!Q174</f>
        <v>481</v>
      </c>
      <c r="S169" s="85">
        <f>'[1]main port inventory'!R174</f>
        <v>301</v>
      </c>
      <c r="T169" s="11">
        <f>'[1]main port inventory'!S174</f>
        <v>170</v>
      </c>
      <c r="U169" s="11">
        <f>'[1]main port inventory'!T174</f>
        <v>71</v>
      </c>
      <c r="V169" s="11">
        <f>'[1]main port inventory'!U174</f>
        <v>70</v>
      </c>
      <c r="W169" s="21">
        <f>'[1]main port inventory'!V174</f>
        <v>392.8</v>
      </c>
      <c r="X169" s="11">
        <f>'[1]main port inventory'!W174</f>
        <v>110</v>
      </c>
      <c r="Y169" s="11">
        <f>'[1]main port inventory'!X174</f>
        <v>6.02</v>
      </c>
      <c r="Z169" s="11">
        <f>'[1]main port inventory'!Y174</f>
        <v>391.1</v>
      </c>
      <c r="AA169" s="21">
        <f>'[1]main port inventory'!Z174</f>
        <v>46.4</v>
      </c>
      <c r="AB169" s="21">
        <f>'[1]main port inventory'!AA174</f>
        <v>195</v>
      </c>
      <c r="AC169" s="11">
        <f>'[1]main port inventory'!AB174</f>
        <v>44</v>
      </c>
      <c r="AD169" s="82">
        <f>'[1]main port inventory'!AC174</f>
        <v>73.599999999999994</v>
      </c>
      <c r="AE169" s="21">
        <f>'[1]main port inventory'!AD174</f>
        <v>4</v>
      </c>
      <c r="AF169" s="21">
        <f>'[1]main port inventory'!AE174</f>
        <v>1.9</v>
      </c>
      <c r="AG169" s="11">
        <f>'[1]main port inventory'!AF174</f>
        <v>30</v>
      </c>
      <c r="AH169" s="85">
        <f>'[1]main port inventory'!AG174</f>
        <v>88</v>
      </c>
      <c r="AI169" s="21">
        <f>'[1]main port inventory'!AH174</f>
        <v>0</v>
      </c>
      <c r="AJ169" s="21">
        <f>'[1]main port inventory'!AI174</f>
        <v>31</v>
      </c>
      <c r="AK169" s="21">
        <f>'[1]main port inventory'!AJ174</f>
        <v>10</v>
      </c>
      <c r="AL169" s="79">
        <f>'[1]main port inventory'!AK174</f>
        <v>8</v>
      </c>
      <c r="AM169" s="21">
        <f>'[1]main port inventory'!AL174</f>
        <v>0</v>
      </c>
      <c r="AN169" s="11">
        <f>'[1]main port inventory'!AM174</f>
        <v>12</v>
      </c>
      <c r="AO169" s="11">
        <f>'[1]main port inventory'!AN174</f>
        <v>266</v>
      </c>
      <c r="AP169" s="85">
        <f>'[1]main port inventory'!AO174</f>
        <v>23</v>
      </c>
      <c r="AQ169" s="11">
        <f>'[1]main port inventory'!AP174</f>
        <v>0</v>
      </c>
      <c r="AR169" s="82">
        <f>'[1]main port inventory'!AQ174</f>
        <v>235</v>
      </c>
      <c r="AS169" s="11">
        <f>'[1]main port inventory'!AR174</f>
        <v>111</v>
      </c>
      <c r="AT169" s="79">
        <f>'[1]main port inventory'!AS174</f>
        <v>11.5</v>
      </c>
      <c r="AU169" s="79">
        <f>'[1]main port inventory'!AT174</f>
        <v>1.5</v>
      </c>
      <c r="AV169" s="21">
        <f>'[1]main port inventory'!AU174</f>
        <v>12</v>
      </c>
      <c r="AW169" s="11">
        <f>'[1]main port inventory'!AV174</f>
        <v>41</v>
      </c>
      <c r="AX169" s="21">
        <f>'[1]main port inventory'!AW174</f>
        <v>8</v>
      </c>
      <c r="AY169" s="79">
        <f>'[1]main port inventory'!AX174</f>
        <v>528.20000000000005</v>
      </c>
      <c r="AZ169" s="76">
        <f t="shared" si="139"/>
        <v>15182.2</v>
      </c>
      <c r="BA169" s="76">
        <f t="shared" si="140"/>
        <v>942</v>
      </c>
      <c r="BB169" s="76">
        <f t="shared" si="141"/>
        <v>5279.6</v>
      </c>
      <c r="BC169" s="76">
        <f t="shared" si="142"/>
        <v>4694.2</v>
      </c>
      <c r="BD169" s="76">
        <f t="shared" si="143"/>
        <v>2981.32</v>
      </c>
      <c r="BE169" s="76">
        <f t="shared" si="144"/>
        <v>1285.0999999999999</v>
      </c>
      <c r="BF169" s="21">
        <f>'[1]IO InvShip'!$L168</f>
        <v>8429.25</v>
      </c>
      <c r="BG169" s="21">
        <f>'[1]IO InvShip'!$O168</f>
        <v>3676.27</v>
      </c>
      <c r="BH169" s="107">
        <f t="shared" si="145"/>
        <v>0.14167907154430845</v>
      </c>
      <c r="BI169" s="107">
        <f t="shared" si="146"/>
        <v>1.3107454782574329E-2</v>
      </c>
      <c r="BJ169" s="107">
        <f t="shared" si="147"/>
        <v>4.9004755569021612E-2</v>
      </c>
      <c r="BK169" s="107">
        <f t="shared" si="148"/>
        <v>0.79620871810409555</v>
      </c>
      <c r="BL169" s="21">
        <f t="shared" si="149"/>
        <v>12088.2</v>
      </c>
      <c r="BM169" s="253">
        <f>VLOOKUP(B169,'removals&amp;BFF'!A:C,3,FALSE)</f>
        <v>78.233027764398486</v>
      </c>
      <c r="BN169" s="21">
        <f t="shared" si="150"/>
        <v>19406.381721185237</v>
      </c>
      <c r="BO169" s="21">
        <f>VLOOKUP(B169,removals!B:AR,43,FALSE)</f>
        <v>274.53000000000003</v>
      </c>
      <c r="BP169" s="253">
        <f t="shared" si="151"/>
        <v>55.302517029104287</v>
      </c>
      <c r="BQ169" s="21"/>
    </row>
    <row r="170" spans="1:69">
      <c r="A170" s="56" t="str">
        <f t="shared" si="138"/>
        <v>20183</v>
      </c>
      <c r="B170" s="20">
        <f>'[1]main port inventory'!A175</f>
        <v>43119</v>
      </c>
      <c r="C170" s="21">
        <f>'[1]main port inventory'!B175</f>
        <v>15360.86</v>
      </c>
      <c r="D170" s="21">
        <f>'[1]main port inventory'!C176</f>
        <v>2095</v>
      </c>
      <c r="E170" s="21">
        <f>'[1]main port inventory'!D175</f>
        <v>211</v>
      </c>
      <c r="F170" s="21">
        <f>'[1]main port inventory'!E175</f>
        <v>631</v>
      </c>
      <c r="G170" s="79">
        <f>'[1]main port inventory'!F175</f>
        <v>1720</v>
      </c>
      <c r="H170" s="79">
        <f>'[1]main port inventory'!G175</f>
        <v>1737</v>
      </c>
      <c r="I170" s="82">
        <f>'[1]main port inventory'!H175</f>
        <v>2130</v>
      </c>
      <c r="J170" s="82">
        <f>'[1]main port inventory'!I175</f>
        <v>1870</v>
      </c>
      <c r="K170" s="11">
        <f>'[1]main port inventory'!J175</f>
        <v>1010</v>
      </c>
      <c r="L170" s="82">
        <f>'[1]main port inventory'!K175</f>
        <v>985</v>
      </c>
      <c r="M170" s="79">
        <f>'[1]main port inventory'!L175</f>
        <v>592</v>
      </c>
      <c r="N170" s="21">
        <f>'[1]main port inventory'!M175</f>
        <v>557</v>
      </c>
      <c r="O170" s="11">
        <f>'[1]main port inventory'!N175</f>
        <v>210.55</v>
      </c>
      <c r="P170" s="85">
        <f>'[1]main port inventory'!O175</f>
        <v>518</v>
      </c>
      <c r="Q170" s="79">
        <f>'[1]main port inventory'!P175</f>
        <v>184</v>
      </c>
      <c r="R170" s="11">
        <f>'[1]main port inventory'!Q175</f>
        <v>480</v>
      </c>
      <c r="S170" s="85">
        <f>'[1]main port inventory'!R175</f>
        <v>303</v>
      </c>
      <c r="T170" s="11">
        <f>'[1]main port inventory'!S175</f>
        <v>198</v>
      </c>
      <c r="U170" s="11">
        <f>'[1]main port inventory'!T175</f>
        <v>92</v>
      </c>
      <c r="V170" s="11">
        <f>'[1]main port inventory'!U175</f>
        <v>80</v>
      </c>
      <c r="W170" s="21">
        <f>'[1]main port inventory'!V175</f>
        <v>381</v>
      </c>
      <c r="X170" s="11">
        <f>'[1]main port inventory'!W175</f>
        <v>155</v>
      </c>
      <c r="Y170" s="11">
        <f>'[1]main port inventory'!X175</f>
        <v>10.3</v>
      </c>
      <c r="Z170" s="11">
        <f>'[1]main port inventory'!Y175</f>
        <v>408.4</v>
      </c>
      <c r="AA170" s="21">
        <f>'[1]main port inventory'!Z175</f>
        <v>43.4</v>
      </c>
      <c r="AB170" s="21">
        <f>'[1]main port inventory'!AA175</f>
        <v>151.30000000000001</v>
      </c>
      <c r="AC170" s="11">
        <f>'[1]main port inventory'!AB175</f>
        <v>49</v>
      </c>
      <c r="AD170" s="82">
        <f>'[1]main port inventory'!AC175</f>
        <v>77.099999999999994</v>
      </c>
      <c r="AE170" s="21">
        <f>'[1]main port inventory'!AD175</f>
        <v>6.8</v>
      </c>
      <c r="AF170" s="21">
        <f>'[1]main port inventory'!AE175</f>
        <v>4.51</v>
      </c>
      <c r="AG170" s="11">
        <f>'[1]main port inventory'!AF175</f>
        <v>26</v>
      </c>
      <c r="AH170" s="85">
        <f>'[1]main port inventory'!AG175</f>
        <v>83</v>
      </c>
      <c r="AI170" s="21">
        <f>'[1]main port inventory'!AH175</f>
        <v>0</v>
      </c>
      <c r="AJ170" s="21">
        <f>'[1]main port inventory'!AI175</f>
        <v>23</v>
      </c>
      <c r="AK170" s="21">
        <f>'[1]main port inventory'!AJ175</f>
        <v>10</v>
      </c>
      <c r="AL170" s="79">
        <f>'[1]main port inventory'!AK175</f>
        <v>8</v>
      </c>
      <c r="AM170" s="21">
        <f>'[1]main port inventory'!AL175</f>
        <v>0</v>
      </c>
      <c r="AN170" s="11">
        <f>'[1]main port inventory'!AM175</f>
        <v>12</v>
      </c>
      <c r="AO170" s="11">
        <f>'[1]main port inventory'!AN175</f>
        <v>266</v>
      </c>
      <c r="AP170" s="85">
        <f>'[1]main port inventory'!AO175</f>
        <v>30</v>
      </c>
      <c r="AQ170" s="11">
        <f>'[1]main port inventory'!AP175</f>
        <v>0</v>
      </c>
      <c r="AR170" s="82">
        <f>'[1]main port inventory'!AQ175</f>
        <v>230</v>
      </c>
      <c r="AS170" s="11">
        <f>'[1]main port inventory'!AR175</f>
        <v>114</v>
      </c>
      <c r="AT170" s="79">
        <f>'[1]main port inventory'!AS175</f>
        <v>8</v>
      </c>
      <c r="AU170" s="79">
        <f>'[1]main port inventory'!AT175</f>
        <v>1.5</v>
      </c>
      <c r="AV170" s="21">
        <f>'[1]main port inventory'!AU175</f>
        <v>12</v>
      </c>
      <c r="AW170" s="11">
        <f>'[1]main port inventory'!AV175</f>
        <v>41</v>
      </c>
      <c r="AX170" s="21">
        <f>'[1]main port inventory'!AW175</f>
        <v>8</v>
      </c>
      <c r="AY170" s="79">
        <f>'[1]main port inventory'!AX175</f>
        <v>535</v>
      </c>
      <c r="AZ170" s="76">
        <f t="shared" si="139"/>
        <v>15360.86</v>
      </c>
      <c r="BA170" s="76">
        <f t="shared" si="140"/>
        <v>934</v>
      </c>
      <c r="BB170" s="76">
        <f t="shared" si="141"/>
        <v>5292.1</v>
      </c>
      <c r="BC170" s="76">
        <f t="shared" si="142"/>
        <v>4785.5</v>
      </c>
      <c r="BD170" s="76">
        <f t="shared" si="143"/>
        <v>3152.2500000000005</v>
      </c>
      <c r="BE170" s="76">
        <f t="shared" si="144"/>
        <v>1197.01</v>
      </c>
      <c r="BF170" s="21">
        <f>'[1]IO InvShip'!$L169</f>
        <v>8529.56</v>
      </c>
      <c r="BG170" s="21">
        <f>'[1]IO InvShip'!$O169</f>
        <v>3647.64</v>
      </c>
      <c r="BH170" s="107">
        <f t="shared" si="145"/>
        <v>0.13638559299414224</v>
      </c>
      <c r="BI170" s="107">
        <f t="shared" si="146"/>
        <v>1.3736210081987596E-2</v>
      </c>
      <c r="BJ170" s="107">
        <f t="shared" si="147"/>
        <v>4.107842920253163E-2</v>
      </c>
      <c r="BK170" s="107">
        <f t="shared" si="148"/>
        <v>0.80879976772133855</v>
      </c>
      <c r="BL170" s="21">
        <f t="shared" si="149"/>
        <v>12423.86</v>
      </c>
      <c r="BM170" s="253">
        <f>VLOOKUP(B170,'removals&amp;BFF'!A:C,3,FALSE)</f>
        <v>78.597001894665254</v>
      </c>
      <c r="BN170" s="21">
        <f t="shared" si="150"/>
        <v>19543.824356794728</v>
      </c>
      <c r="BO170" s="21">
        <f>VLOOKUP(B170,removals!B:AR,43,FALSE)</f>
        <v>251.84999999999994</v>
      </c>
      <c r="BP170" s="253">
        <f t="shared" si="151"/>
        <v>60.992098471312303</v>
      </c>
      <c r="BQ170" s="21"/>
    </row>
    <row r="171" spans="1:69">
      <c r="A171" s="56" t="str">
        <f t="shared" si="138"/>
        <v>20182</v>
      </c>
      <c r="B171" s="20">
        <f>'[1]main port inventory'!A176</f>
        <v>43112</v>
      </c>
      <c r="C171" s="21">
        <f>'[1]main port inventory'!B176</f>
        <v>15197</v>
      </c>
      <c r="D171" s="21">
        <f>'[1]main port inventory'!C177</f>
        <v>2140</v>
      </c>
      <c r="E171" s="21">
        <f>'[1]main port inventory'!D176</f>
        <v>226</v>
      </c>
      <c r="F171" s="21">
        <f>'[1]main port inventory'!E176</f>
        <v>570</v>
      </c>
      <c r="G171" s="79">
        <f>'[1]main port inventory'!F176</f>
        <v>1750</v>
      </c>
      <c r="H171" s="79">
        <f>'[1]main port inventory'!G176</f>
        <v>1719</v>
      </c>
      <c r="I171" s="82">
        <f>'[1]main port inventory'!H176</f>
        <v>2031</v>
      </c>
      <c r="J171" s="82">
        <f>'[1]main port inventory'!I176</f>
        <v>1770</v>
      </c>
      <c r="K171" s="11">
        <f>'[1]main port inventory'!J176</f>
        <v>1020</v>
      </c>
      <c r="L171" s="82">
        <f>'[1]main port inventory'!K176</f>
        <v>940</v>
      </c>
      <c r="M171" s="79">
        <f>'[1]main port inventory'!L176</f>
        <v>592</v>
      </c>
      <c r="N171" s="21">
        <f>'[1]main port inventory'!M176</f>
        <v>589</v>
      </c>
      <c r="O171" s="11">
        <f>'[1]main port inventory'!N176</f>
        <v>240.53</v>
      </c>
      <c r="P171" s="85">
        <f>'[1]main port inventory'!O176</f>
        <v>480</v>
      </c>
      <c r="Q171" s="79">
        <f>'[1]main port inventory'!P176</f>
        <v>166</v>
      </c>
      <c r="R171" s="11">
        <f>'[1]main port inventory'!Q176</f>
        <v>475</v>
      </c>
      <c r="S171" s="85">
        <f>'[1]main port inventory'!R176</f>
        <v>286</v>
      </c>
      <c r="T171" s="11">
        <f>'[1]main port inventory'!S176</f>
        <v>210</v>
      </c>
      <c r="U171" s="11">
        <f>'[1]main port inventory'!T176</f>
        <v>118</v>
      </c>
      <c r="V171" s="11">
        <f>'[1]main port inventory'!U176</f>
        <v>79</v>
      </c>
      <c r="W171" s="21">
        <f>'[1]main port inventory'!V176</f>
        <v>410</v>
      </c>
      <c r="X171" s="11">
        <f>'[1]main port inventory'!W176</f>
        <v>195</v>
      </c>
      <c r="Y171" s="11">
        <f>'[1]main port inventory'!X176</f>
        <v>10.3</v>
      </c>
      <c r="Z171" s="11">
        <f>'[1]main port inventory'!Y176</f>
        <v>420</v>
      </c>
      <c r="AA171" s="21">
        <f>'[1]main port inventory'!Z176</f>
        <v>41.7</v>
      </c>
      <c r="AB171" s="21">
        <f>'[1]main port inventory'!AA176</f>
        <v>137.80000000000001</v>
      </c>
      <c r="AC171" s="11">
        <f>'[1]main port inventory'!AB176</f>
        <v>64</v>
      </c>
      <c r="AD171" s="82">
        <f>'[1]main port inventory'!AC176</f>
        <v>52</v>
      </c>
      <c r="AE171" s="21">
        <f>'[1]main port inventory'!AD176</f>
        <v>5.6</v>
      </c>
      <c r="AF171" s="21">
        <f>'[1]main port inventory'!AE176</f>
        <v>2.2999999999999998</v>
      </c>
      <c r="AG171" s="11">
        <f>'[1]main port inventory'!AF176</f>
        <v>28</v>
      </c>
      <c r="AH171" s="85">
        <f>'[1]main port inventory'!AG176</f>
        <v>76</v>
      </c>
      <c r="AI171" s="21">
        <f>'[1]main port inventory'!AH176</f>
        <v>0</v>
      </c>
      <c r="AJ171" s="21">
        <f>'[1]main port inventory'!AI176</f>
        <v>25</v>
      </c>
      <c r="AK171" s="21">
        <f>'[1]main port inventory'!AJ176</f>
        <v>10</v>
      </c>
      <c r="AL171" s="79">
        <f>'[1]main port inventory'!AK176</f>
        <v>8</v>
      </c>
      <c r="AM171" s="21">
        <f>'[1]main port inventory'!AL176</f>
        <v>0</v>
      </c>
      <c r="AN171" s="11">
        <f>'[1]main port inventory'!AM176</f>
        <v>12</v>
      </c>
      <c r="AO171" s="11">
        <f>'[1]main port inventory'!AN176</f>
        <v>266</v>
      </c>
      <c r="AP171" s="85">
        <f>'[1]main port inventory'!AO176</f>
        <v>35</v>
      </c>
      <c r="AQ171" s="11">
        <f>'[1]main port inventory'!AP176</f>
        <v>0</v>
      </c>
      <c r="AR171" s="82">
        <f>'[1]main port inventory'!AQ176</f>
        <v>205</v>
      </c>
      <c r="AS171" s="11">
        <f>'[1]main port inventory'!AR176</f>
        <v>121</v>
      </c>
      <c r="AT171" s="79">
        <f>'[1]main port inventory'!AS176</f>
        <v>11</v>
      </c>
      <c r="AU171" s="79">
        <f>'[1]main port inventory'!AT176</f>
        <v>1.5</v>
      </c>
      <c r="AV171" s="21">
        <f>'[1]main port inventory'!AU176</f>
        <v>12</v>
      </c>
      <c r="AW171" s="11">
        <f>'[1]main port inventory'!AV176</f>
        <v>41</v>
      </c>
      <c r="AX171" s="21">
        <f>'[1]main port inventory'!AW176</f>
        <v>8</v>
      </c>
      <c r="AY171" s="79">
        <f>'[1]main port inventory'!AX176</f>
        <v>533.29999999999995</v>
      </c>
      <c r="AZ171" s="76">
        <f t="shared" si="139"/>
        <v>15197</v>
      </c>
      <c r="BA171" s="76">
        <f t="shared" si="140"/>
        <v>877</v>
      </c>
      <c r="BB171" s="76">
        <f t="shared" si="141"/>
        <v>4998</v>
      </c>
      <c r="BC171" s="76">
        <f t="shared" si="142"/>
        <v>4780.8</v>
      </c>
      <c r="BD171" s="76">
        <f t="shared" si="143"/>
        <v>3299.83</v>
      </c>
      <c r="BE171" s="76">
        <f t="shared" si="144"/>
        <v>1241.3999999999999</v>
      </c>
      <c r="BF171" s="21">
        <f>'[1]IO InvShip'!$L170</f>
        <v>8428.07</v>
      </c>
      <c r="BG171" s="21">
        <f>'[1]IO InvShip'!$O170</f>
        <v>3618.78</v>
      </c>
      <c r="BH171" s="107">
        <f t="shared" si="145"/>
        <v>0.14081726656576957</v>
      </c>
      <c r="BI171" s="107">
        <f t="shared" si="146"/>
        <v>1.4871356188721457E-2</v>
      </c>
      <c r="BJ171" s="107">
        <f t="shared" si="147"/>
        <v>3.7507402776863853E-2</v>
      </c>
      <c r="BK171" s="107">
        <f t="shared" si="148"/>
        <v>0.80680397446864516</v>
      </c>
      <c r="BL171" s="21">
        <f t="shared" si="149"/>
        <v>12261</v>
      </c>
      <c r="BM171" s="253">
        <f>VLOOKUP(B171,'removals&amp;BFF'!A:C,3,FALSE)</f>
        <v>78.061745820743553</v>
      </c>
      <c r="BN171" s="21">
        <f t="shared" si="150"/>
        <v>19467.92227129727</v>
      </c>
      <c r="BO171" s="21">
        <f>VLOOKUP(B171,removals!B:AR,43,FALSE)</f>
        <v>268.27000000000004</v>
      </c>
      <c r="BP171" s="253">
        <f t="shared" si="151"/>
        <v>56.648152980206497</v>
      </c>
      <c r="BQ171" s="21"/>
    </row>
    <row r="172" spans="1:69">
      <c r="A172" s="56" t="str">
        <f t="shared" si="138"/>
        <v>20181</v>
      </c>
      <c r="B172" s="20">
        <f>'[1]main port inventory'!A177</f>
        <v>43105</v>
      </c>
      <c r="C172" s="21">
        <f>'[1]main port inventory'!B177</f>
        <v>14923.2</v>
      </c>
      <c r="D172" s="21">
        <f>'[1]main port inventory'!C178</f>
        <v>2086</v>
      </c>
      <c r="E172" s="21">
        <f>'[1]main port inventory'!D177</f>
        <v>223</v>
      </c>
      <c r="F172" s="21">
        <f>'[1]main port inventory'!E177</f>
        <v>565</v>
      </c>
      <c r="G172" s="79">
        <f>'[1]main port inventory'!F177</f>
        <v>1700</v>
      </c>
      <c r="H172" s="79">
        <f>'[1]main port inventory'!G177</f>
        <v>1660</v>
      </c>
      <c r="I172" s="82">
        <f>'[1]main port inventory'!H177</f>
        <v>2048</v>
      </c>
      <c r="J172" s="82">
        <f>'[1]main port inventory'!I177</f>
        <v>1764</v>
      </c>
      <c r="K172" s="11">
        <f>'[1]main port inventory'!J177</f>
        <v>995</v>
      </c>
      <c r="L172" s="82">
        <f>'[1]main port inventory'!K177</f>
        <v>925</v>
      </c>
      <c r="M172" s="79">
        <f>'[1]main port inventory'!L177</f>
        <v>576</v>
      </c>
      <c r="N172" s="21">
        <f>'[1]main port inventory'!M177</f>
        <v>552.6</v>
      </c>
      <c r="O172" s="11">
        <f>'[1]main port inventory'!N177</f>
        <v>249.51</v>
      </c>
      <c r="P172" s="85">
        <f>'[1]main port inventory'!O177</f>
        <v>449</v>
      </c>
      <c r="Q172" s="79">
        <f>'[1]main port inventory'!P177</f>
        <v>193</v>
      </c>
      <c r="R172" s="11">
        <f>'[1]main port inventory'!Q177</f>
        <v>470</v>
      </c>
      <c r="S172" s="85">
        <f>'[1]main port inventory'!R177</f>
        <v>285</v>
      </c>
      <c r="T172" s="11">
        <f>'[1]main port inventory'!S177</f>
        <v>235</v>
      </c>
      <c r="U172" s="11">
        <f>'[1]main port inventory'!T177</f>
        <v>131</v>
      </c>
      <c r="V172" s="11">
        <f>'[1]main port inventory'!U177</f>
        <v>85</v>
      </c>
      <c r="W172" s="21">
        <f>'[1]main port inventory'!V177</f>
        <v>370.6</v>
      </c>
      <c r="X172" s="11">
        <f>'[1]main port inventory'!W177</f>
        <v>185</v>
      </c>
      <c r="Y172" s="11">
        <f>'[1]main port inventory'!X177</f>
        <v>11.4</v>
      </c>
      <c r="Z172" s="11">
        <f>'[1]main port inventory'!Y177</f>
        <v>417</v>
      </c>
      <c r="AA172" s="21">
        <f>'[1]main port inventory'!Z177</f>
        <v>43.5</v>
      </c>
      <c r="AB172" s="21">
        <f>'[1]main port inventory'!AA177</f>
        <v>123</v>
      </c>
      <c r="AC172" s="11">
        <f>'[1]main port inventory'!AB177</f>
        <v>72</v>
      </c>
      <c r="AD172" s="82">
        <f>'[1]main port inventory'!AC177</f>
        <v>22.9</v>
      </c>
      <c r="AE172" s="21">
        <f>'[1]main port inventory'!AD177</f>
        <v>6.2</v>
      </c>
      <c r="AF172" s="21">
        <f>'[1]main port inventory'!AE177</f>
        <v>3.2</v>
      </c>
      <c r="AG172" s="11">
        <f>'[1]main port inventory'!AF177</f>
        <v>33</v>
      </c>
      <c r="AH172" s="85">
        <f>'[1]main port inventory'!AG177</f>
        <v>86.5</v>
      </c>
      <c r="AI172" s="21">
        <f>'[1]main port inventory'!AH177</f>
        <v>0</v>
      </c>
      <c r="AJ172" s="21">
        <f>'[1]main port inventory'!AI177</f>
        <v>27.5</v>
      </c>
      <c r="AK172" s="21">
        <f>'[1]main port inventory'!AJ177</f>
        <v>10</v>
      </c>
      <c r="AL172" s="79">
        <f>'[1]main port inventory'!AK177</f>
        <v>8</v>
      </c>
      <c r="AM172" s="21">
        <f>'[1]main port inventory'!AL177</f>
        <v>0</v>
      </c>
      <c r="AN172" s="11">
        <f>'[1]main port inventory'!AM177</f>
        <v>12</v>
      </c>
      <c r="AO172" s="11">
        <f>'[1]main port inventory'!AN177</f>
        <v>266</v>
      </c>
      <c r="AP172" s="85">
        <f>'[1]main port inventory'!AO177</f>
        <v>37</v>
      </c>
      <c r="AQ172" s="11">
        <f>'[1]main port inventory'!AP177</f>
        <v>0</v>
      </c>
      <c r="AR172" s="82">
        <f>'[1]main port inventory'!AQ177</f>
        <v>185</v>
      </c>
      <c r="AS172" s="11">
        <f>'[1]main port inventory'!AR177</f>
        <v>94.8</v>
      </c>
      <c r="AT172" s="79">
        <f>'[1]main port inventory'!AS177</f>
        <v>7</v>
      </c>
      <c r="AU172" s="79">
        <f>'[1]main port inventory'!AT177</f>
        <v>1.5</v>
      </c>
      <c r="AV172" s="21">
        <f>'[1]main port inventory'!AU177</f>
        <v>12</v>
      </c>
      <c r="AW172" s="11">
        <f>'[1]main port inventory'!AV177</f>
        <v>41</v>
      </c>
      <c r="AX172" s="21">
        <f>'[1]main port inventory'!AW177</f>
        <v>8</v>
      </c>
      <c r="AY172" s="79">
        <f>'[1]main port inventory'!AX177</f>
        <v>521</v>
      </c>
      <c r="AZ172" s="76">
        <f t="shared" si="139"/>
        <v>14923.2</v>
      </c>
      <c r="BA172" s="76">
        <f t="shared" si="140"/>
        <v>857.5</v>
      </c>
      <c r="BB172" s="76">
        <f t="shared" si="141"/>
        <v>4944.8999999999996</v>
      </c>
      <c r="BC172" s="76">
        <f t="shared" si="142"/>
        <v>4666.5</v>
      </c>
      <c r="BD172" s="76">
        <f t="shared" si="143"/>
        <v>3297.7100000000005</v>
      </c>
      <c r="BE172" s="76">
        <f t="shared" si="144"/>
        <v>1156.6000000000001</v>
      </c>
      <c r="BF172" s="21">
        <f>'[1]IO InvShip'!$L171</f>
        <v>8152.89</v>
      </c>
      <c r="BG172" s="21">
        <f>'[1]IO InvShip'!$O171</f>
        <v>3613.45</v>
      </c>
      <c r="BH172" s="107">
        <f t="shared" si="145"/>
        <v>0.1397823523104964</v>
      </c>
      <c r="BI172" s="107">
        <f t="shared" si="146"/>
        <v>1.4943175726385762E-2</v>
      </c>
      <c r="BJ172" s="107">
        <f t="shared" si="147"/>
        <v>3.7860512490618635E-2</v>
      </c>
      <c r="BK172" s="107">
        <f t="shared" si="148"/>
        <v>0.80741395947249917</v>
      </c>
      <c r="BL172" s="21">
        <f t="shared" si="149"/>
        <v>12049.2</v>
      </c>
      <c r="BM172" s="253">
        <f>VLOOKUP(B172,'removals&amp;BFF'!A:C,3,FALSE)</f>
        <v>77.344502681688439</v>
      </c>
      <c r="BN172" s="21">
        <f t="shared" si="150"/>
        <v>19294.45465751649</v>
      </c>
      <c r="BO172" s="21">
        <f>VLOOKUP(B172,removals!B:AR,43,FALSE)</f>
        <v>258.77</v>
      </c>
      <c r="BP172" s="253">
        <f t="shared" si="151"/>
        <v>57.669745333694024</v>
      </c>
      <c r="BQ172" s="21"/>
    </row>
    <row r="173" spans="1:69">
      <c r="A173" s="56" t="str">
        <f t="shared" si="138"/>
        <v>201752</v>
      </c>
      <c r="B173" s="20">
        <f>'[1]main port inventory'!A178</f>
        <v>43098</v>
      </c>
      <c r="C173" s="21">
        <f>'[1]main port inventory'!B178</f>
        <v>14655.1</v>
      </c>
      <c r="D173" s="21">
        <f>'[1]main port inventory'!C179</f>
        <v>2051</v>
      </c>
      <c r="E173" s="21">
        <f>'[1]main port inventory'!D178</f>
        <v>243</v>
      </c>
      <c r="F173" s="21">
        <f>'[1]main port inventory'!E178</f>
        <v>627</v>
      </c>
      <c r="G173" s="79">
        <f>'[1]main port inventory'!F178</f>
        <v>1680</v>
      </c>
      <c r="H173" s="79">
        <f>'[1]main port inventory'!G178</f>
        <v>1593</v>
      </c>
      <c r="I173" s="82">
        <f>'[1]main port inventory'!H178</f>
        <v>2100</v>
      </c>
      <c r="J173" s="82">
        <f>'[1]main port inventory'!I178</f>
        <v>1660</v>
      </c>
      <c r="K173" s="11">
        <f>'[1]main port inventory'!J178</f>
        <v>985</v>
      </c>
      <c r="L173" s="82">
        <f>'[1]main port inventory'!K178</f>
        <v>935</v>
      </c>
      <c r="M173" s="79">
        <f>'[1]main port inventory'!L178</f>
        <v>550</v>
      </c>
      <c r="N173" s="21">
        <f>'[1]main port inventory'!M178</f>
        <v>566.6</v>
      </c>
      <c r="O173" s="11">
        <f>'[1]main port inventory'!N178</f>
        <v>265.08999999999997</v>
      </c>
      <c r="P173" s="85">
        <f>'[1]main port inventory'!O178</f>
        <v>459</v>
      </c>
      <c r="Q173" s="79">
        <f>'[1]main port inventory'!P178</f>
        <v>167</v>
      </c>
      <c r="R173" s="11">
        <f>'[1]main port inventory'!Q178</f>
        <v>460</v>
      </c>
      <c r="S173" s="85">
        <f>'[1]main port inventory'!R178</f>
        <v>246</v>
      </c>
      <c r="T173" s="11">
        <f>'[1]main port inventory'!S178</f>
        <v>225</v>
      </c>
      <c r="U173" s="11">
        <f>'[1]main port inventory'!T178</f>
        <v>128</v>
      </c>
      <c r="V173" s="11">
        <f>'[1]main port inventory'!U178</f>
        <v>62</v>
      </c>
      <c r="W173" s="21">
        <f>'[1]main port inventory'!V178</f>
        <v>364.7</v>
      </c>
      <c r="X173" s="11">
        <f>'[1]main port inventory'!W178</f>
        <v>178</v>
      </c>
      <c r="Y173" s="11">
        <f>'[1]main port inventory'!X178</f>
        <v>12</v>
      </c>
      <c r="Z173" s="11">
        <f>'[1]main port inventory'!Y178</f>
        <v>423.7</v>
      </c>
      <c r="AA173" s="21">
        <f>'[1]main port inventory'!Z178</f>
        <v>39.5</v>
      </c>
      <c r="AB173" s="21">
        <f>'[1]main port inventory'!AA178</f>
        <v>119.7</v>
      </c>
      <c r="AC173" s="11">
        <f>'[1]main port inventory'!AB178</f>
        <v>69</v>
      </c>
      <c r="AD173" s="82">
        <f>'[1]main port inventory'!AC178</f>
        <v>26.4</v>
      </c>
      <c r="AE173" s="21">
        <f>'[1]main port inventory'!AD178</f>
        <v>2.2000000000000002</v>
      </c>
      <c r="AF173" s="21">
        <f>'[1]main port inventory'!AE178</f>
        <v>2.2000000000000002</v>
      </c>
      <c r="AG173" s="11">
        <f>'[1]main port inventory'!AF178</f>
        <v>27</v>
      </c>
      <c r="AH173" s="85">
        <f>'[1]main port inventory'!AG178</f>
        <v>97</v>
      </c>
      <c r="AI173" s="21">
        <f>'[1]main port inventory'!AH178</f>
        <v>0</v>
      </c>
      <c r="AJ173" s="21">
        <f>'[1]main port inventory'!AI178</f>
        <v>30.5</v>
      </c>
      <c r="AK173" s="21">
        <f>'[1]main port inventory'!AJ178</f>
        <v>10</v>
      </c>
      <c r="AL173" s="79">
        <f>'[1]main port inventory'!AK178</f>
        <v>8</v>
      </c>
      <c r="AM173" s="21">
        <f>'[1]main port inventory'!AL178</f>
        <v>0</v>
      </c>
      <c r="AN173" s="11">
        <f>'[1]main port inventory'!AM178</f>
        <v>19</v>
      </c>
      <c r="AO173" s="11">
        <f>'[1]main port inventory'!AN178</f>
        <v>266</v>
      </c>
      <c r="AP173" s="85">
        <f>'[1]main port inventory'!AO178</f>
        <v>28</v>
      </c>
      <c r="AQ173" s="11">
        <f>'[1]main port inventory'!AP178</f>
        <v>0</v>
      </c>
      <c r="AR173" s="82">
        <f>'[1]main port inventory'!AQ178</f>
        <v>180</v>
      </c>
      <c r="AS173" s="11">
        <f>'[1]main port inventory'!AR178</f>
        <v>108</v>
      </c>
      <c r="AT173" s="79">
        <f>'[1]main port inventory'!AS178</f>
        <v>4.5</v>
      </c>
      <c r="AU173" s="79">
        <f>'[1]main port inventory'!AT178</f>
        <v>1.5</v>
      </c>
      <c r="AV173" s="21">
        <f>'[1]main port inventory'!AU178</f>
        <v>12</v>
      </c>
      <c r="AW173" s="11">
        <f>'[1]main port inventory'!AV178</f>
        <v>41</v>
      </c>
      <c r="AX173" s="21">
        <f>'[1]main port inventory'!AW178</f>
        <v>8</v>
      </c>
      <c r="AY173" s="79">
        <f>'[1]main port inventory'!AX178</f>
        <v>495.5</v>
      </c>
      <c r="AZ173" s="76">
        <f t="shared" si="139"/>
        <v>14655.1</v>
      </c>
      <c r="BA173" s="76">
        <f t="shared" si="140"/>
        <v>830</v>
      </c>
      <c r="BB173" s="76">
        <f t="shared" si="141"/>
        <v>4901.3999999999996</v>
      </c>
      <c r="BC173" s="76">
        <f t="shared" si="142"/>
        <v>4499.5</v>
      </c>
      <c r="BD173" s="76">
        <f t="shared" si="143"/>
        <v>3268.79</v>
      </c>
      <c r="BE173" s="76">
        <f t="shared" si="144"/>
        <v>1155.4000000000001</v>
      </c>
      <c r="BF173" s="21">
        <f>'[1]IO InvShip'!$L172</f>
        <v>7930.68</v>
      </c>
      <c r="BG173" s="21">
        <f>'[1]IO InvShip'!$O172</f>
        <v>3578.42</v>
      </c>
      <c r="BH173" s="107">
        <f t="shared" si="145"/>
        <v>0.13995127975926469</v>
      </c>
      <c r="BI173" s="107">
        <f t="shared" si="146"/>
        <v>1.6581258401512103E-2</v>
      </c>
      <c r="BJ173" s="107">
        <f t="shared" si="147"/>
        <v>4.2783740813778136E-2</v>
      </c>
      <c r="BK173" s="107">
        <f t="shared" si="148"/>
        <v>0.80068372102544505</v>
      </c>
      <c r="BL173" s="21">
        <f t="shared" si="149"/>
        <v>11734.1</v>
      </c>
      <c r="BM173" s="253" t="e">
        <f>VLOOKUP(B173,'removals&amp;BFF'!A:C,3,FALSE)</f>
        <v>#N/A</v>
      </c>
      <c r="BN173" s="21" t="e">
        <f t="shared" si="150"/>
        <v>#N/A</v>
      </c>
      <c r="BO173" s="21">
        <f>VLOOKUP(B173,removals!B:AR,43,FALSE)</f>
        <v>266.50000000000006</v>
      </c>
      <c r="BP173" s="253">
        <f t="shared" si="151"/>
        <v>54.990994371482167</v>
      </c>
      <c r="BQ173" s="21"/>
    </row>
    <row r="174" spans="1:69">
      <c r="A174" s="56" t="str">
        <f t="shared" si="138"/>
        <v>201751</v>
      </c>
      <c r="B174" s="20">
        <f>'[1]main port inventory'!A179</f>
        <v>43091</v>
      </c>
      <c r="C174" s="21">
        <f>'[1]main port inventory'!B179</f>
        <v>14537</v>
      </c>
      <c r="D174" s="21">
        <f>'[1]main port inventory'!C180</f>
        <v>2033</v>
      </c>
      <c r="E174" s="21">
        <f>'[1]main port inventory'!D179</f>
        <v>234</v>
      </c>
      <c r="F174" s="21">
        <f>'[1]main port inventory'!E179</f>
        <v>591</v>
      </c>
      <c r="G174" s="79">
        <f>'[1]main port inventory'!F179</f>
        <v>1670</v>
      </c>
      <c r="H174" s="79">
        <f>'[1]main port inventory'!G179</f>
        <v>1587</v>
      </c>
      <c r="I174" s="82">
        <f>'[1]main port inventory'!H179</f>
        <v>2080</v>
      </c>
      <c r="J174" s="82">
        <f>'[1]main port inventory'!I179</f>
        <v>1636</v>
      </c>
      <c r="K174" s="11">
        <f>'[1]main port inventory'!J179</f>
        <v>970</v>
      </c>
      <c r="L174" s="82">
        <f>'[1]main port inventory'!K179</f>
        <v>956</v>
      </c>
      <c r="M174" s="79">
        <f>'[1]main port inventory'!L179</f>
        <v>537</v>
      </c>
      <c r="N174" s="21">
        <f>'[1]main port inventory'!M179</f>
        <v>562</v>
      </c>
      <c r="O174" s="11">
        <f>'[1]main port inventory'!N179</f>
        <v>272.73</v>
      </c>
      <c r="P174" s="85">
        <f>'[1]main port inventory'!O179</f>
        <v>451</v>
      </c>
      <c r="Q174" s="79">
        <f>'[1]main port inventory'!P179</f>
        <v>189</v>
      </c>
      <c r="R174" s="11">
        <f>'[1]main port inventory'!Q179</f>
        <v>478</v>
      </c>
      <c r="S174" s="85">
        <f>'[1]main port inventory'!R179</f>
        <v>206</v>
      </c>
      <c r="T174" s="11">
        <f>'[1]main port inventory'!S179</f>
        <v>205</v>
      </c>
      <c r="U174" s="11">
        <f>'[1]main port inventory'!T179</f>
        <v>104</v>
      </c>
      <c r="V174" s="11">
        <f>'[1]main port inventory'!U179</f>
        <v>60</v>
      </c>
      <c r="W174" s="21">
        <f>'[1]main port inventory'!V179</f>
        <v>364</v>
      </c>
      <c r="X174" s="11">
        <f>'[1]main port inventory'!W179</f>
        <v>165</v>
      </c>
      <c r="Y174" s="11">
        <f>'[1]main port inventory'!X179</f>
        <v>20.34</v>
      </c>
      <c r="Z174" s="11">
        <f>'[1]main port inventory'!Y179</f>
        <v>430.9</v>
      </c>
      <c r="AA174" s="21">
        <f>'[1]main port inventory'!Z179</f>
        <v>40.9</v>
      </c>
      <c r="AB174" s="21">
        <f>'[1]main port inventory'!AA179</f>
        <v>134.30000000000001</v>
      </c>
      <c r="AC174" s="11">
        <f>'[1]main port inventory'!AB179</f>
        <v>62</v>
      </c>
      <c r="AD174" s="82">
        <f>'[1]main port inventory'!AC179</f>
        <v>20.6</v>
      </c>
      <c r="AE174" s="21">
        <f>'[1]main port inventory'!AD179</f>
        <v>1.3</v>
      </c>
      <c r="AF174" s="21">
        <f>'[1]main port inventory'!AE179</f>
        <v>2</v>
      </c>
      <c r="AG174" s="11">
        <f>'[1]main port inventory'!AF179</f>
        <v>31</v>
      </c>
      <c r="AH174" s="85">
        <f>'[1]main port inventory'!AG179</f>
        <v>108</v>
      </c>
      <c r="AI174" s="21">
        <f>'[1]main port inventory'!AH179</f>
        <v>0</v>
      </c>
      <c r="AJ174" s="21">
        <f>'[1]main port inventory'!AI179</f>
        <v>28</v>
      </c>
      <c r="AK174" s="21">
        <f>'[1]main port inventory'!AJ179</f>
        <v>10</v>
      </c>
      <c r="AL174" s="79">
        <f>'[1]main port inventory'!AK179</f>
        <v>8</v>
      </c>
      <c r="AM174" s="21">
        <f>'[1]main port inventory'!AL179</f>
        <v>0</v>
      </c>
      <c r="AN174" s="11">
        <f>'[1]main port inventory'!AM179</f>
        <v>19</v>
      </c>
      <c r="AO174" s="11">
        <f>'[1]main port inventory'!AN179</f>
        <v>266</v>
      </c>
      <c r="AP174" s="85">
        <f>'[1]main port inventory'!AO179</f>
        <v>27</v>
      </c>
      <c r="AQ174" s="11">
        <f>'[1]main port inventory'!AP179</f>
        <v>0</v>
      </c>
      <c r="AR174" s="82">
        <f>'[1]main port inventory'!AQ179</f>
        <v>190</v>
      </c>
      <c r="AS174" s="11">
        <f>'[1]main port inventory'!AR179</f>
        <v>102</v>
      </c>
      <c r="AT174" s="79">
        <f>'[1]main port inventory'!AS179</f>
        <v>5</v>
      </c>
      <c r="AU174" s="79">
        <f>'[1]main port inventory'!AT179</f>
        <v>1.5</v>
      </c>
      <c r="AV174" s="21">
        <f>'[1]main port inventory'!AU179</f>
        <v>12</v>
      </c>
      <c r="AW174" s="11">
        <f>'[1]main port inventory'!AV179</f>
        <v>41</v>
      </c>
      <c r="AX174" s="21">
        <f>'[1]main port inventory'!AW179</f>
        <v>8</v>
      </c>
      <c r="AY174" s="79">
        <f>'[1]main port inventory'!AX179</f>
        <v>475</v>
      </c>
      <c r="AZ174" s="76">
        <f t="shared" si="139"/>
        <v>14537</v>
      </c>
      <c r="BA174" s="76">
        <f t="shared" si="140"/>
        <v>792</v>
      </c>
      <c r="BB174" s="76">
        <f t="shared" si="141"/>
        <v>4882.6000000000004</v>
      </c>
      <c r="BC174" s="76">
        <f t="shared" si="142"/>
        <v>4472.5</v>
      </c>
      <c r="BD174" s="76">
        <f t="shared" si="143"/>
        <v>3226.9700000000003</v>
      </c>
      <c r="BE174" s="76">
        <f t="shared" si="144"/>
        <v>1162.5</v>
      </c>
      <c r="BF174" s="21">
        <f>'[1]IO InvShip'!$L173</f>
        <v>7822.33</v>
      </c>
      <c r="BG174" s="21">
        <f>'[1]IO InvShip'!$O173</f>
        <v>3646.3</v>
      </c>
      <c r="BH174" s="107">
        <f t="shared" si="145"/>
        <v>0.13985003783449129</v>
      </c>
      <c r="BI174" s="107">
        <f t="shared" si="146"/>
        <v>1.6096856297723051E-2</v>
      </c>
      <c r="BJ174" s="107">
        <f t="shared" si="147"/>
        <v>4.0654880649377452E-2</v>
      </c>
      <c r="BK174" s="107">
        <f t="shared" si="148"/>
        <v>0.8033982252184082</v>
      </c>
      <c r="BL174" s="21">
        <f t="shared" si="149"/>
        <v>11679</v>
      </c>
      <c r="BM174" s="253" t="e">
        <f>VLOOKUP(B174,'removals&amp;BFF'!A:C,3,FALSE)</f>
        <v>#N/A</v>
      </c>
      <c r="BN174" s="21" t="e">
        <f t="shared" si="150"/>
        <v>#N/A</v>
      </c>
      <c r="BO174" s="21">
        <f>VLOOKUP(B174,removals!B:AR,43,FALSE)</f>
        <v>259.70999999999998</v>
      </c>
      <c r="BP174" s="253">
        <f t="shared" si="151"/>
        <v>55.973970967617731</v>
      </c>
      <c r="BQ174" s="21"/>
    </row>
    <row r="175" spans="1:69">
      <c r="A175" s="56" t="str">
        <f t="shared" si="138"/>
        <v>201750</v>
      </c>
      <c r="B175" s="20">
        <f>'[1]main port inventory'!A180</f>
        <v>43084</v>
      </c>
      <c r="C175" s="21">
        <f>'[1]main port inventory'!B180</f>
        <v>14338.7</v>
      </c>
      <c r="D175" s="21">
        <f>'[1]main port inventory'!C181</f>
        <v>1922</v>
      </c>
      <c r="E175" s="21">
        <f>'[1]main port inventory'!D180</f>
        <v>220</v>
      </c>
      <c r="F175" s="21">
        <f>'[1]main port inventory'!E180</f>
        <v>591</v>
      </c>
      <c r="G175" s="79">
        <f>'[1]main port inventory'!F180</f>
        <v>1620</v>
      </c>
      <c r="H175" s="79">
        <f>'[1]main port inventory'!G180</f>
        <v>1561</v>
      </c>
      <c r="I175" s="82">
        <f>'[1]main port inventory'!H180</f>
        <v>1995</v>
      </c>
      <c r="J175" s="82">
        <f>'[1]main port inventory'!I180</f>
        <v>1612</v>
      </c>
      <c r="K175" s="11">
        <f>'[1]main port inventory'!J180</f>
        <v>960</v>
      </c>
      <c r="L175" s="82">
        <f>'[1]main port inventory'!K180</f>
        <v>920</v>
      </c>
      <c r="M175" s="79">
        <f>'[1]main port inventory'!L180</f>
        <v>545</v>
      </c>
      <c r="N175" s="21">
        <f>'[1]main port inventory'!M180</f>
        <v>563</v>
      </c>
      <c r="O175" s="11">
        <f>'[1]main port inventory'!N180</f>
        <v>264.54000000000002</v>
      </c>
      <c r="P175" s="85">
        <f>'[1]main port inventory'!O180</f>
        <v>405</v>
      </c>
      <c r="Q175" s="79">
        <f>'[1]main port inventory'!P180</f>
        <v>208</v>
      </c>
      <c r="R175" s="11">
        <f>'[1]main port inventory'!Q180</f>
        <v>470</v>
      </c>
      <c r="S175" s="85">
        <f>'[1]main port inventory'!R180</f>
        <v>233</v>
      </c>
      <c r="T175" s="11">
        <f>'[1]main port inventory'!S180</f>
        <v>182</v>
      </c>
      <c r="U175" s="11">
        <f>'[1]main port inventory'!T180</f>
        <v>105</v>
      </c>
      <c r="V175" s="11">
        <f>'[1]main port inventory'!U180</f>
        <v>62</v>
      </c>
      <c r="W175" s="21">
        <f>'[1]main port inventory'!V180</f>
        <v>368.74</v>
      </c>
      <c r="X175" s="11">
        <f>'[1]main port inventory'!W180</f>
        <v>145</v>
      </c>
      <c r="Y175" s="11">
        <f>'[1]main port inventory'!X180</f>
        <v>24.5</v>
      </c>
      <c r="Z175" s="11">
        <f>'[1]main port inventory'!Y180</f>
        <v>435.6</v>
      </c>
      <c r="AA175" s="21">
        <f>'[1]main port inventory'!Z180</f>
        <v>40.799999999999997</v>
      </c>
      <c r="AB175" s="21">
        <f>'[1]main port inventory'!AA180</f>
        <v>147.80000000000001</v>
      </c>
      <c r="AC175" s="11">
        <f>'[1]main port inventory'!AB180</f>
        <v>69</v>
      </c>
      <c r="AD175" s="82">
        <f>'[1]main port inventory'!AC180</f>
        <v>24.1</v>
      </c>
      <c r="AE175" s="21">
        <f>'[1]main port inventory'!AD180</f>
        <v>2.7</v>
      </c>
      <c r="AF175" s="21">
        <f>'[1]main port inventory'!AE180</f>
        <v>2</v>
      </c>
      <c r="AG175" s="11">
        <f>'[1]main port inventory'!AF180</f>
        <v>32</v>
      </c>
      <c r="AH175" s="85">
        <f>'[1]main port inventory'!AG180</f>
        <v>105</v>
      </c>
      <c r="AI175" s="21">
        <f>'[1]main port inventory'!AH180</f>
        <v>0</v>
      </c>
      <c r="AJ175" s="21">
        <f>'[1]main port inventory'!AI180</f>
        <v>27.4</v>
      </c>
      <c r="AK175" s="21">
        <f>'[1]main port inventory'!AJ180</f>
        <v>14</v>
      </c>
      <c r="AL175" s="79">
        <f>'[1]main port inventory'!AK180</f>
        <v>8</v>
      </c>
      <c r="AM175" s="21">
        <f>'[1]main port inventory'!AL180</f>
        <v>0</v>
      </c>
      <c r="AN175" s="11">
        <f>'[1]main port inventory'!AM180</f>
        <v>19</v>
      </c>
      <c r="AO175" s="11">
        <f>'[1]main port inventory'!AN180</f>
        <v>263</v>
      </c>
      <c r="AP175" s="85">
        <f>'[1]main port inventory'!AO180</f>
        <v>33</v>
      </c>
      <c r="AQ175" s="11">
        <f>'[1]main port inventory'!AP180</f>
        <v>0</v>
      </c>
      <c r="AR175" s="82">
        <f>'[1]main port inventory'!AQ180</f>
        <v>220</v>
      </c>
      <c r="AS175" s="11">
        <f>'[1]main port inventory'!AR180</f>
        <v>111</v>
      </c>
      <c r="AT175" s="79">
        <f>'[1]main port inventory'!AS180</f>
        <v>8</v>
      </c>
      <c r="AU175" s="79">
        <f>'[1]main port inventory'!AT180</f>
        <v>1.5</v>
      </c>
      <c r="AV175" s="21">
        <f>'[1]main port inventory'!AU180</f>
        <v>12</v>
      </c>
      <c r="AW175" s="11">
        <f>'[1]main port inventory'!AV180</f>
        <v>41</v>
      </c>
      <c r="AX175" s="21">
        <f>'[1]main port inventory'!AW180</f>
        <v>8</v>
      </c>
      <c r="AY175" s="79">
        <f>'[1]main port inventory'!AX180</f>
        <v>470</v>
      </c>
      <c r="AZ175" s="76">
        <f t="shared" si="139"/>
        <v>14338.7</v>
      </c>
      <c r="BA175" s="76">
        <f t="shared" si="140"/>
        <v>776</v>
      </c>
      <c r="BB175" s="76">
        <f t="shared" si="141"/>
        <v>4771.1000000000004</v>
      </c>
      <c r="BC175" s="76">
        <f t="shared" si="142"/>
        <v>4421.5</v>
      </c>
      <c r="BD175" s="76">
        <f t="shared" si="143"/>
        <v>3183.64</v>
      </c>
      <c r="BE175" s="76">
        <f t="shared" si="144"/>
        <v>1186.44</v>
      </c>
      <c r="BF175" s="21">
        <f>'[1]IO InvShip'!$L174</f>
        <v>7687.56</v>
      </c>
      <c r="BG175" s="21">
        <f>'[1]IO InvShip'!$O174</f>
        <v>3644.75</v>
      </c>
      <c r="BH175" s="107">
        <f t="shared" si="145"/>
        <v>0.13404283512452314</v>
      </c>
      <c r="BI175" s="107">
        <f t="shared" si="146"/>
        <v>1.5343092470028663E-2</v>
      </c>
      <c r="BJ175" s="107">
        <f t="shared" si="147"/>
        <v>4.1217125680849724E-2</v>
      </c>
      <c r="BK175" s="107">
        <f t="shared" si="148"/>
        <v>0.8093969467245985</v>
      </c>
      <c r="BL175" s="21">
        <f t="shared" si="149"/>
        <v>11605.7</v>
      </c>
      <c r="BM175" s="253" t="e">
        <f>VLOOKUP(B175,'removals&amp;BFF'!A:C,3,FALSE)</f>
        <v>#N/A</v>
      </c>
      <c r="BN175" s="21" t="e">
        <f t="shared" si="150"/>
        <v>#N/A</v>
      </c>
      <c r="BO175" s="21">
        <f>VLOOKUP(B175,removals!B:AR,43,FALSE)</f>
        <v>263.78000000000003</v>
      </c>
      <c r="BP175" s="253">
        <f t="shared" si="151"/>
        <v>54.358556372734853</v>
      </c>
      <c r="BQ175" s="21"/>
    </row>
    <row r="176" spans="1:69">
      <c r="A176" s="56" t="str">
        <f t="shared" si="138"/>
        <v>201749</v>
      </c>
      <c r="B176" s="20">
        <f>'[1]main port inventory'!A181</f>
        <v>43077</v>
      </c>
      <c r="C176" s="21">
        <f>'[1]main port inventory'!B181</f>
        <v>14217.6</v>
      </c>
      <c r="D176" s="21">
        <f>'[1]main port inventory'!C182</f>
        <v>1829</v>
      </c>
      <c r="E176" s="21">
        <f>'[1]main port inventory'!D181</f>
        <v>183</v>
      </c>
      <c r="F176" s="21">
        <f>'[1]main port inventory'!E181</f>
        <v>573</v>
      </c>
      <c r="G176" s="79">
        <f>'[1]main port inventory'!F181</f>
        <v>1670</v>
      </c>
      <c r="H176" s="79">
        <f>'[1]main port inventory'!G181</f>
        <v>1537</v>
      </c>
      <c r="I176" s="82">
        <f>'[1]main port inventory'!H181</f>
        <v>2012</v>
      </c>
      <c r="J176" s="82">
        <f>'[1]main port inventory'!I181</f>
        <v>1619</v>
      </c>
      <c r="K176" s="11">
        <f>'[1]main port inventory'!J181</f>
        <v>980</v>
      </c>
      <c r="L176" s="82">
        <f>'[1]main port inventory'!K181</f>
        <v>950</v>
      </c>
      <c r="M176" s="79">
        <f>'[1]main port inventory'!L181</f>
        <v>548</v>
      </c>
      <c r="N176" s="21">
        <f>'[1]main port inventory'!M181</f>
        <v>544</v>
      </c>
      <c r="O176" s="11">
        <f>'[1]main port inventory'!N181</f>
        <v>262.79000000000002</v>
      </c>
      <c r="P176" s="85">
        <f>'[1]main port inventory'!O181</f>
        <v>442</v>
      </c>
      <c r="Q176" s="79">
        <f>'[1]main port inventory'!P181</f>
        <v>204</v>
      </c>
      <c r="R176" s="11">
        <f>'[1]main port inventory'!Q181</f>
        <v>450</v>
      </c>
      <c r="S176" s="85">
        <f>'[1]main port inventory'!R181</f>
        <v>187</v>
      </c>
      <c r="T176" s="11">
        <f>'[1]main port inventory'!S181</f>
        <v>178</v>
      </c>
      <c r="U176" s="11">
        <f>'[1]main port inventory'!T181</f>
        <v>91</v>
      </c>
      <c r="V176" s="11">
        <f>'[1]main port inventory'!U181</f>
        <v>60</v>
      </c>
      <c r="W176" s="21">
        <f>'[1]main port inventory'!V181</f>
        <v>300</v>
      </c>
      <c r="X176" s="11">
        <f>'[1]main port inventory'!W181</f>
        <v>112</v>
      </c>
      <c r="Y176" s="11">
        <f>'[1]main port inventory'!X181</f>
        <v>24.9</v>
      </c>
      <c r="Z176" s="11">
        <f>'[1]main port inventory'!Y181</f>
        <v>410</v>
      </c>
      <c r="AA176" s="21">
        <f>'[1]main port inventory'!Z181</f>
        <v>33.6</v>
      </c>
      <c r="AB176" s="21">
        <f>'[1]main port inventory'!AA181</f>
        <v>160.4</v>
      </c>
      <c r="AC176" s="11">
        <f>'[1]main port inventory'!AB181</f>
        <v>62</v>
      </c>
      <c r="AD176" s="82">
        <f>'[1]main port inventory'!AC181</f>
        <v>20.5</v>
      </c>
      <c r="AE176" s="21">
        <f>'[1]main port inventory'!AD181</f>
        <v>4.9000000000000004</v>
      </c>
      <c r="AF176" s="21">
        <f>'[1]main port inventory'!AE181</f>
        <v>2.4</v>
      </c>
      <c r="AG176" s="11">
        <f>'[1]main port inventory'!AF181</f>
        <v>36</v>
      </c>
      <c r="AH176" s="85">
        <f>'[1]main port inventory'!AG181</f>
        <v>98</v>
      </c>
      <c r="AI176" s="21">
        <f>'[1]main port inventory'!AH181</f>
        <v>0</v>
      </c>
      <c r="AJ176" s="21">
        <f>'[1]main port inventory'!AI181</f>
        <v>29</v>
      </c>
      <c r="AK176" s="21">
        <f>'[1]main port inventory'!AJ181</f>
        <v>14</v>
      </c>
      <c r="AL176" s="79">
        <f>'[1]main port inventory'!AK181</f>
        <v>8</v>
      </c>
      <c r="AM176" s="21">
        <f>'[1]main port inventory'!AL181</f>
        <v>0</v>
      </c>
      <c r="AN176" s="11">
        <f>'[1]main port inventory'!AM181</f>
        <v>19</v>
      </c>
      <c r="AO176" s="11">
        <f>'[1]main port inventory'!AN181</f>
        <v>263</v>
      </c>
      <c r="AP176" s="85">
        <f>'[1]main port inventory'!AO181</f>
        <v>28</v>
      </c>
      <c r="AQ176" s="11">
        <f>'[1]main port inventory'!AP181</f>
        <v>0</v>
      </c>
      <c r="AR176" s="82">
        <f>'[1]main port inventory'!AQ181</f>
        <v>240</v>
      </c>
      <c r="AS176" s="11">
        <f>'[1]main port inventory'!AR181</f>
        <v>118</v>
      </c>
      <c r="AT176" s="79">
        <f>'[1]main port inventory'!AS181</f>
        <v>8.5</v>
      </c>
      <c r="AU176" s="79">
        <f>'[1]main port inventory'!AT181</f>
        <v>1.5</v>
      </c>
      <c r="AV176" s="21">
        <f>'[1]main port inventory'!AU181</f>
        <v>12</v>
      </c>
      <c r="AW176" s="11">
        <f>'[1]main port inventory'!AV181</f>
        <v>41</v>
      </c>
      <c r="AX176" s="21">
        <f>'[1]main port inventory'!AW181</f>
        <v>8</v>
      </c>
      <c r="AY176" s="79">
        <f>'[1]main port inventory'!AX181</f>
        <v>428.1</v>
      </c>
      <c r="AZ176" s="76">
        <f t="shared" si="139"/>
        <v>14217.6</v>
      </c>
      <c r="BA176" s="76">
        <f t="shared" si="140"/>
        <v>755</v>
      </c>
      <c r="BB176" s="76">
        <f t="shared" si="141"/>
        <v>4841.5</v>
      </c>
      <c r="BC176" s="76">
        <f t="shared" si="142"/>
        <v>4405.1000000000004</v>
      </c>
      <c r="BD176" s="76">
        <f t="shared" si="143"/>
        <v>3107.69</v>
      </c>
      <c r="BE176" s="76">
        <f t="shared" si="144"/>
        <v>1108.3000000000002</v>
      </c>
      <c r="BF176" s="21">
        <f>'[1]IO InvShip'!$L175</f>
        <v>7438.73</v>
      </c>
      <c r="BG176" s="21">
        <f>'[1]IO InvShip'!$O175</f>
        <v>3699.79</v>
      </c>
      <c r="BH176" s="107">
        <f t="shared" si="145"/>
        <v>0.12864337159576864</v>
      </c>
      <c r="BI176" s="107">
        <f t="shared" si="146"/>
        <v>1.2871370695476029E-2</v>
      </c>
      <c r="BJ176" s="107">
        <f t="shared" si="147"/>
        <v>4.0302160702228224E-2</v>
      </c>
      <c r="BK176" s="107">
        <f t="shared" si="148"/>
        <v>0.81818309700652714</v>
      </c>
      <c r="BL176" s="21">
        <f t="shared" si="149"/>
        <v>11632.6</v>
      </c>
      <c r="BM176" s="253" t="e">
        <f>VLOOKUP(B176,'removals&amp;BFF'!A:C,3,FALSE)</f>
        <v>#N/A</v>
      </c>
      <c r="BN176" s="21" t="e">
        <f t="shared" si="150"/>
        <v>#N/A</v>
      </c>
      <c r="BO176" s="21">
        <f>VLOOKUP(B176,removals!B:AR,43,FALSE)</f>
        <v>267.62</v>
      </c>
      <c r="BP176" s="253">
        <f t="shared" si="151"/>
        <v>53.126074284433152</v>
      </c>
      <c r="BQ176" s="21"/>
    </row>
    <row r="177" spans="1:69">
      <c r="A177" s="56" t="str">
        <f t="shared" si="138"/>
        <v>201748</v>
      </c>
      <c r="B177" s="20">
        <f>'[1]main port inventory'!A182</f>
        <v>43070</v>
      </c>
      <c r="C177" s="21">
        <f>'[1]main port inventory'!B182</f>
        <v>14135.5</v>
      </c>
      <c r="D177" s="21">
        <f>'[1]main port inventory'!C183</f>
        <v>1610</v>
      </c>
      <c r="E177" s="21">
        <f>'[1]main port inventory'!D182</f>
        <v>188</v>
      </c>
      <c r="F177" s="21">
        <f>'[1]main port inventory'!E182</f>
        <v>595</v>
      </c>
      <c r="G177" s="79">
        <f>'[1]main port inventory'!F182</f>
        <v>1710</v>
      </c>
      <c r="H177" s="79">
        <f>'[1]main port inventory'!G182</f>
        <v>1518</v>
      </c>
      <c r="I177" s="82">
        <f>'[1]main port inventory'!H182</f>
        <v>1947</v>
      </c>
      <c r="J177" s="82">
        <f>'[1]main port inventory'!I182</f>
        <v>1633</v>
      </c>
      <c r="K177" s="11">
        <f>'[1]main port inventory'!J182</f>
        <v>977</v>
      </c>
      <c r="L177" s="82">
        <f>'[1]main port inventory'!K182</f>
        <v>957</v>
      </c>
      <c r="M177" s="79">
        <f>'[1]main port inventory'!L182</f>
        <v>538</v>
      </c>
      <c r="N177" s="21">
        <f>'[1]main port inventory'!M182</f>
        <v>496</v>
      </c>
      <c r="O177" s="11">
        <f>'[1]main port inventory'!N182</f>
        <v>270.42</v>
      </c>
      <c r="P177" s="85">
        <f>'[1]main port inventory'!O182</f>
        <v>451</v>
      </c>
      <c r="Q177" s="79">
        <f>'[1]main port inventory'!P182</f>
        <v>220</v>
      </c>
      <c r="R177" s="11">
        <f>'[1]main port inventory'!Q182</f>
        <v>445</v>
      </c>
      <c r="S177" s="85">
        <f>'[1]main port inventory'!R182</f>
        <v>198</v>
      </c>
      <c r="T177" s="11">
        <f>'[1]main port inventory'!S182</f>
        <v>164</v>
      </c>
      <c r="U177" s="11">
        <f>'[1]main port inventory'!T182</f>
        <v>92</v>
      </c>
      <c r="V177" s="11">
        <f>'[1]main port inventory'!U182</f>
        <v>62</v>
      </c>
      <c r="W177" s="21">
        <f>'[1]main port inventory'!V182</f>
        <v>280.60000000000002</v>
      </c>
      <c r="X177" s="11">
        <f>'[1]main port inventory'!W182</f>
        <v>112</v>
      </c>
      <c r="Y177" s="11">
        <f>'[1]main port inventory'!X182</f>
        <v>20.5</v>
      </c>
      <c r="Z177" s="11">
        <f>'[1]main port inventory'!Y182</f>
        <v>410</v>
      </c>
      <c r="AA177" s="21">
        <f>'[1]main port inventory'!Z182</f>
        <v>32</v>
      </c>
      <c r="AB177" s="21">
        <f>'[1]main port inventory'!AA182</f>
        <v>145.6</v>
      </c>
      <c r="AC177" s="11">
        <f>'[1]main port inventory'!AB182</f>
        <v>77</v>
      </c>
      <c r="AD177" s="82">
        <f>'[1]main port inventory'!AC182</f>
        <v>25.5</v>
      </c>
      <c r="AE177" s="21">
        <f>'[1]main port inventory'!AD182</f>
        <v>7.2</v>
      </c>
      <c r="AF177" s="21">
        <f>'[1]main port inventory'!AE182</f>
        <v>5.7</v>
      </c>
      <c r="AG177" s="11">
        <f>'[1]main port inventory'!AF182</f>
        <v>37</v>
      </c>
      <c r="AH177" s="85">
        <f>'[1]main port inventory'!AG182</f>
        <v>91</v>
      </c>
      <c r="AI177" s="21">
        <f>'[1]main port inventory'!AH182</f>
        <v>0</v>
      </c>
      <c r="AJ177" s="21">
        <f>'[1]main port inventory'!AI182</f>
        <v>27.5</v>
      </c>
      <c r="AK177" s="21">
        <f>'[1]main port inventory'!AJ182</f>
        <v>14</v>
      </c>
      <c r="AL177" s="79">
        <f>'[1]main port inventory'!AK182</f>
        <v>8</v>
      </c>
      <c r="AM177" s="21">
        <f>'[1]main port inventory'!AL182</f>
        <v>0</v>
      </c>
      <c r="AN177" s="11">
        <f>'[1]main port inventory'!AM182</f>
        <v>19</v>
      </c>
      <c r="AO177" s="11">
        <f>'[1]main port inventory'!AN182</f>
        <v>263</v>
      </c>
      <c r="AP177" s="85">
        <f>'[1]main port inventory'!AO182</f>
        <v>25</v>
      </c>
      <c r="AQ177" s="11">
        <f>'[1]main port inventory'!AP182</f>
        <v>0</v>
      </c>
      <c r="AR177" s="82">
        <f>'[1]main port inventory'!AQ182</f>
        <v>270</v>
      </c>
      <c r="AS177" s="11">
        <f>'[1]main port inventory'!AR182</f>
        <v>120</v>
      </c>
      <c r="AT177" s="79">
        <f>'[1]main port inventory'!AS182</f>
        <v>9</v>
      </c>
      <c r="AU177" s="79">
        <f>'[1]main port inventory'!AT182</f>
        <v>1.5</v>
      </c>
      <c r="AV177" s="21">
        <f>'[1]main port inventory'!AU182</f>
        <v>12</v>
      </c>
      <c r="AW177" s="11">
        <f>'[1]main port inventory'!AV182</f>
        <v>41</v>
      </c>
      <c r="AX177" s="21">
        <f>'[1]main port inventory'!AW182</f>
        <v>8</v>
      </c>
      <c r="AY177" s="79">
        <f>'[1]main port inventory'!AX182</f>
        <v>395</v>
      </c>
      <c r="AZ177" s="76">
        <f t="shared" si="139"/>
        <v>14135.5</v>
      </c>
      <c r="BA177" s="76">
        <f t="shared" si="140"/>
        <v>765</v>
      </c>
      <c r="BB177" s="76">
        <f t="shared" si="141"/>
        <v>4832.5</v>
      </c>
      <c r="BC177" s="76">
        <f t="shared" si="142"/>
        <v>4399.5</v>
      </c>
      <c r="BD177" s="76">
        <f t="shared" si="143"/>
        <v>3109.92</v>
      </c>
      <c r="BE177" s="76">
        <f t="shared" si="144"/>
        <v>1028.6000000000001</v>
      </c>
      <c r="BF177" s="21">
        <f>'[1]IO InvShip'!$L176</f>
        <v>7382.42</v>
      </c>
      <c r="BG177" s="21">
        <f>'[1]IO InvShip'!$O176</f>
        <v>3715.33</v>
      </c>
      <c r="BH177" s="107">
        <f t="shared" si="145"/>
        <v>0.11389763361748788</v>
      </c>
      <c r="BI177" s="107">
        <f t="shared" si="146"/>
        <v>1.3299847900675604E-2</v>
      </c>
      <c r="BJ177" s="107">
        <f t="shared" si="147"/>
        <v>4.2092603728202047E-2</v>
      </c>
      <c r="BK177" s="107">
        <f t="shared" si="148"/>
        <v>0.83070991475363454</v>
      </c>
      <c r="BL177" s="21">
        <f t="shared" si="149"/>
        <v>11742.5</v>
      </c>
      <c r="BM177" s="253" t="e">
        <f>VLOOKUP(B177,'removals&amp;BFF'!A:C,3,FALSE)</f>
        <v>#N/A</v>
      </c>
      <c r="BN177" s="21" t="e">
        <f t="shared" si="150"/>
        <v>#N/A</v>
      </c>
      <c r="BO177" s="21">
        <f>VLOOKUP(B177,removals!B:AR,43,FALSE)</f>
        <v>261.75</v>
      </c>
      <c r="BP177" s="253">
        <f t="shared" si="151"/>
        <v>54.003820439350527</v>
      </c>
      <c r="BQ177" s="21"/>
    </row>
    <row r="178" spans="1:69">
      <c r="A178" s="56" t="str">
        <f t="shared" si="138"/>
        <v>201747</v>
      </c>
      <c r="B178" s="20">
        <f>'[1]main port inventory'!A183</f>
        <v>43063</v>
      </c>
      <c r="C178" s="21">
        <f>'[1]main port inventory'!B183</f>
        <v>13984.9</v>
      </c>
      <c r="D178" s="21">
        <f>'[1]main port inventory'!C184</f>
        <v>1566</v>
      </c>
      <c r="E178" s="21">
        <f>'[1]main port inventory'!D183</f>
        <v>198</v>
      </c>
      <c r="F178" s="21">
        <f>'[1]main port inventory'!E183</f>
        <v>588</v>
      </c>
      <c r="G178" s="79">
        <f>'[1]main port inventory'!F183</f>
        <v>1680</v>
      </c>
      <c r="H178" s="79">
        <f>'[1]main port inventory'!G183</f>
        <v>1505</v>
      </c>
      <c r="I178" s="82">
        <f>'[1]main port inventory'!H183</f>
        <v>1976</v>
      </c>
      <c r="J178" s="82">
        <f>'[1]main port inventory'!I183</f>
        <v>1619</v>
      </c>
      <c r="K178" s="11">
        <f>'[1]main port inventory'!J183</f>
        <v>990</v>
      </c>
      <c r="L178" s="82">
        <f>'[1]main port inventory'!K183</f>
        <v>998</v>
      </c>
      <c r="M178" s="79">
        <f>'[1]main port inventory'!L183</f>
        <v>508</v>
      </c>
      <c r="N178" s="21">
        <f>'[1]main port inventory'!M183</f>
        <v>442</v>
      </c>
      <c r="O178" s="11">
        <f>'[1]main port inventory'!N183</f>
        <v>280.33999999999997</v>
      </c>
      <c r="P178" s="85">
        <f>'[1]main port inventory'!O183</f>
        <v>435</v>
      </c>
      <c r="Q178" s="79">
        <f>'[1]main port inventory'!P183</f>
        <v>240</v>
      </c>
      <c r="R178" s="11">
        <f>'[1]main port inventory'!Q183</f>
        <v>450</v>
      </c>
      <c r="S178" s="85">
        <f>'[1]main port inventory'!R183</f>
        <v>187</v>
      </c>
      <c r="T178" s="11">
        <f>'[1]main port inventory'!S183</f>
        <v>142</v>
      </c>
      <c r="U178" s="11">
        <f>'[1]main port inventory'!T183</f>
        <v>78</v>
      </c>
      <c r="V178" s="11">
        <f>'[1]main port inventory'!U183</f>
        <v>62</v>
      </c>
      <c r="W178" s="21">
        <f>'[1]main port inventory'!V183</f>
        <v>297.3</v>
      </c>
      <c r="X178" s="11">
        <f>'[1]main port inventory'!W183</f>
        <v>109</v>
      </c>
      <c r="Y178" s="11">
        <f>'[1]main port inventory'!X183</f>
        <v>20.399999999999999</v>
      </c>
      <c r="Z178" s="11">
        <f>'[1]main port inventory'!Y183</f>
        <v>383</v>
      </c>
      <c r="AA178" s="21">
        <f>'[1]main port inventory'!Z183</f>
        <v>30</v>
      </c>
      <c r="AB178" s="21">
        <f>'[1]main port inventory'!AA183</f>
        <v>133.80000000000001</v>
      </c>
      <c r="AC178" s="11">
        <f>'[1]main port inventory'!AB183</f>
        <v>70</v>
      </c>
      <c r="AD178" s="82">
        <f>'[1]main port inventory'!AC183</f>
        <v>12</v>
      </c>
      <c r="AE178" s="21">
        <f>'[1]main port inventory'!AD183</f>
        <v>9.8000000000000007</v>
      </c>
      <c r="AF178" s="21">
        <f>'[1]main port inventory'!AE183</f>
        <v>5.7</v>
      </c>
      <c r="AG178" s="11">
        <f>'[1]main port inventory'!AF183</f>
        <v>37</v>
      </c>
      <c r="AH178" s="85">
        <f>'[1]main port inventory'!AG183</f>
        <v>86</v>
      </c>
      <c r="AI178" s="21">
        <f>'[1]main port inventory'!AH183</f>
        <v>0</v>
      </c>
      <c r="AJ178" s="21">
        <f>'[1]main port inventory'!AI183</f>
        <v>23.1</v>
      </c>
      <c r="AK178" s="21">
        <f>'[1]main port inventory'!AJ183</f>
        <v>14</v>
      </c>
      <c r="AL178" s="79">
        <f>'[1]main port inventory'!AK183</f>
        <v>8</v>
      </c>
      <c r="AM178" s="21">
        <f>'[1]main port inventory'!AL183</f>
        <v>0</v>
      </c>
      <c r="AN178" s="11">
        <f>'[1]main port inventory'!AM183</f>
        <v>19</v>
      </c>
      <c r="AO178" s="11">
        <f>'[1]main port inventory'!AN183</f>
        <v>263</v>
      </c>
      <c r="AP178" s="85">
        <f>'[1]main port inventory'!AO183</f>
        <v>33</v>
      </c>
      <c r="AQ178" s="11">
        <f>'[1]main port inventory'!AP183</f>
        <v>0</v>
      </c>
      <c r="AR178" s="82">
        <f>'[1]main port inventory'!AQ183</f>
        <v>297</v>
      </c>
      <c r="AS178" s="11">
        <f>'[1]main port inventory'!AR183</f>
        <v>115</v>
      </c>
      <c r="AT178" s="79">
        <f>'[1]main port inventory'!AS183</f>
        <v>7</v>
      </c>
      <c r="AU178" s="79">
        <f>'[1]main port inventory'!AT183</f>
        <v>1.5</v>
      </c>
      <c r="AV178" s="21">
        <f>'[1]main port inventory'!AU183</f>
        <v>12</v>
      </c>
      <c r="AW178" s="11">
        <f>'[1]main port inventory'!AV183</f>
        <v>41</v>
      </c>
      <c r="AX178" s="21">
        <f>'[1]main port inventory'!AW183</f>
        <v>8</v>
      </c>
      <c r="AY178" s="79">
        <f>'[1]main port inventory'!AX183</f>
        <v>357</v>
      </c>
      <c r="AZ178" s="76">
        <f t="shared" si="139"/>
        <v>13984.9</v>
      </c>
      <c r="BA178" s="76">
        <f t="shared" si="140"/>
        <v>741</v>
      </c>
      <c r="BB178" s="76">
        <f t="shared" si="141"/>
        <v>4902</v>
      </c>
      <c r="BC178" s="76">
        <f t="shared" si="142"/>
        <v>4306.5</v>
      </c>
      <c r="BD178" s="76">
        <f t="shared" si="143"/>
        <v>3059.74</v>
      </c>
      <c r="BE178" s="76">
        <f t="shared" si="144"/>
        <v>975.69999999999993</v>
      </c>
      <c r="BF178" s="21">
        <f>'[1]IO InvShip'!$L177</f>
        <v>7327.87</v>
      </c>
      <c r="BG178" s="21">
        <f>'[1]IO InvShip'!$O177</f>
        <v>3644.54</v>
      </c>
      <c r="BH178" s="107">
        <f t="shared" si="145"/>
        <v>0.11197791904125164</v>
      </c>
      <c r="BI178" s="107">
        <f t="shared" si="146"/>
        <v>1.4158127694870896E-2</v>
      </c>
      <c r="BJ178" s="107">
        <f t="shared" si="147"/>
        <v>4.2045348912040842E-2</v>
      </c>
      <c r="BK178" s="107">
        <f t="shared" si="148"/>
        <v>0.83181860435183663</v>
      </c>
      <c r="BL178" s="21">
        <f t="shared" si="149"/>
        <v>11632.9</v>
      </c>
      <c r="BM178" s="253" t="e">
        <f>VLOOKUP(B178,'removals&amp;BFF'!A:C,3,FALSE)</f>
        <v>#N/A</v>
      </c>
      <c r="BN178" s="21" t="e">
        <f t="shared" si="150"/>
        <v>#N/A</v>
      </c>
      <c r="BO178" s="21">
        <f>VLOOKUP(B178,removals!B:AR,43,FALSE)</f>
        <v>275.98</v>
      </c>
      <c r="BP178" s="253">
        <f t="shared" si="151"/>
        <v>50.673599536198267</v>
      </c>
      <c r="BQ178" s="21"/>
    </row>
    <row r="179" spans="1:69">
      <c r="A179" s="56" t="str">
        <f t="shared" si="138"/>
        <v>201746</v>
      </c>
      <c r="B179" s="20">
        <f>'[1]main port inventory'!A184</f>
        <v>43056</v>
      </c>
      <c r="C179" s="21">
        <f>'[1]main port inventory'!B184</f>
        <v>13815.3</v>
      </c>
      <c r="D179" s="21">
        <f>'[1]main port inventory'!C185</f>
        <v>1530</v>
      </c>
      <c r="E179" s="21">
        <f>'[1]main port inventory'!D184</f>
        <v>195</v>
      </c>
      <c r="F179" s="21">
        <f>'[1]main port inventory'!E184</f>
        <v>628</v>
      </c>
      <c r="G179" s="79">
        <f>'[1]main port inventory'!F184</f>
        <v>1650</v>
      </c>
      <c r="H179" s="79">
        <f>'[1]main port inventory'!G184</f>
        <v>1493</v>
      </c>
      <c r="I179" s="82">
        <f>'[1]main port inventory'!H184</f>
        <v>1992</v>
      </c>
      <c r="J179" s="82">
        <f>'[1]main port inventory'!I184</f>
        <v>1605</v>
      </c>
      <c r="K179" s="11">
        <f>'[1]main port inventory'!J184</f>
        <v>960</v>
      </c>
      <c r="L179" s="82">
        <f>'[1]main port inventory'!K184</f>
        <v>923</v>
      </c>
      <c r="M179" s="79">
        <f>'[1]main port inventory'!L184</f>
        <v>532</v>
      </c>
      <c r="N179" s="21">
        <f>'[1]main port inventory'!M184</f>
        <v>440</v>
      </c>
      <c r="O179" s="11">
        <f>'[1]main port inventory'!N184</f>
        <v>281.54000000000002</v>
      </c>
      <c r="P179" s="85">
        <f>'[1]main port inventory'!O184</f>
        <v>440</v>
      </c>
      <c r="Q179" s="79">
        <f>'[1]main port inventory'!P184</f>
        <v>205</v>
      </c>
      <c r="R179" s="11">
        <f>'[1]main port inventory'!Q184</f>
        <v>440</v>
      </c>
      <c r="S179" s="85">
        <f>'[1]main port inventory'!R184</f>
        <v>190</v>
      </c>
      <c r="T179" s="11">
        <f>'[1]main port inventory'!S184</f>
        <v>126</v>
      </c>
      <c r="U179" s="11">
        <f>'[1]main port inventory'!T184</f>
        <v>83</v>
      </c>
      <c r="V179" s="11">
        <f>'[1]main port inventory'!U184</f>
        <v>61</v>
      </c>
      <c r="W179" s="21">
        <f>'[1]main port inventory'!V184</f>
        <v>301.8</v>
      </c>
      <c r="X179" s="11">
        <f>'[1]main port inventory'!W184</f>
        <v>110</v>
      </c>
      <c r="Y179" s="11">
        <f>'[1]main port inventory'!X184</f>
        <v>19.899999999999999</v>
      </c>
      <c r="Z179" s="11">
        <f>'[1]main port inventory'!Y184</f>
        <v>376</v>
      </c>
      <c r="AA179" s="21">
        <f>'[1]main port inventory'!Z184</f>
        <v>33.799999999999997</v>
      </c>
      <c r="AB179" s="21">
        <f>'[1]main port inventory'!AA184</f>
        <v>145.19999999999999</v>
      </c>
      <c r="AC179" s="11">
        <f>'[1]main port inventory'!AB184</f>
        <v>78</v>
      </c>
      <c r="AD179" s="82">
        <f>'[1]main port inventory'!AC184</f>
        <v>15.5</v>
      </c>
      <c r="AE179" s="21">
        <f>'[1]main port inventory'!AD184</f>
        <v>3.9</v>
      </c>
      <c r="AF179" s="21">
        <f>'[1]main port inventory'!AE184</f>
        <v>5.7</v>
      </c>
      <c r="AG179" s="11">
        <f>'[1]main port inventory'!AF184</f>
        <v>38</v>
      </c>
      <c r="AH179" s="85">
        <f>'[1]main port inventory'!AG184</f>
        <v>88</v>
      </c>
      <c r="AI179" s="21">
        <f>'[1]main port inventory'!AH184</f>
        <v>0</v>
      </c>
      <c r="AJ179" s="21">
        <f>'[1]main port inventory'!AI184</f>
        <v>16.399999999999999</v>
      </c>
      <c r="AK179" s="21">
        <f>'[1]main port inventory'!AJ184</f>
        <v>14</v>
      </c>
      <c r="AL179" s="79">
        <f>'[1]main port inventory'!AK184</f>
        <v>8</v>
      </c>
      <c r="AM179" s="21">
        <f>'[1]main port inventory'!AL184</f>
        <v>0</v>
      </c>
      <c r="AN179" s="11">
        <f>'[1]main port inventory'!AM184</f>
        <v>19</v>
      </c>
      <c r="AO179" s="11">
        <f>'[1]main port inventory'!AN184</f>
        <v>263</v>
      </c>
      <c r="AP179" s="85">
        <f>'[1]main port inventory'!AO184</f>
        <v>25</v>
      </c>
      <c r="AQ179" s="11">
        <f>'[1]main port inventory'!AP184</f>
        <v>0</v>
      </c>
      <c r="AR179" s="82">
        <f>'[1]main port inventory'!AQ184</f>
        <v>287</v>
      </c>
      <c r="AS179" s="11">
        <f>'[1]main port inventory'!AR184</f>
        <v>114</v>
      </c>
      <c r="AT179" s="79">
        <f>'[1]main port inventory'!AS184</f>
        <v>5.5</v>
      </c>
      <c r="AU179" s="79">
        <f>'[1]main port inventory'!AT184</f>
        <v>1.5</v>
      </c>
      <c r="AV179" s="21">
        <f>'[1]main port inventory'!AU184</f>
        <v>12</v>
      </c>
      <c r="AW179" s="11">
        <f>'[1]main port inventory'!AV184</f>
        <v>41</v>
      </c>
      <c r="AX179" s="21">
        <f>'[1]main port inventory'!AW184</f>
        <v>8</v>
      </c>
      <c r="AY179" s="79">
        <f>'[1]main port inventory'!AX184</f>
        <v>363.6</v>
      </c>
      <c r="AZ179" s="76">
        <f t="shared" si="139"/>
        <v>13815.3</v>
      </c>
      <c r="BA179" s="76">
        <f t="shared" si="140"/>
        <v>743</v>
      </c>
      <c r="BB179" s="76">
        <f t="shared" si="141"/>
        <v>4822.5</v>
      </c>
      <c r="BC179" s="76">
        <f t="shared" si="142"/>
        <v>4258.6000000000004</v>
      </c>
      <c r="BD179" s="76">
        <f t="shared" si="143"/>
        <v>3010.44</v>
      </c>
      <c r="BE179" s="76">
        <f t="shared" si="144"/>
        <v>980.8</v>
      </c>
      <c r="BF179" s="21">
        <f>'[1]IO InvShip'!$L178</f>
        <v>7238.88</v>
      </c>
      <c r="BG179" s="21">
        <f>'[1]IO InvShip'!$O178</f>
        <v>3593.45</v>
      </c>
      <c r="BH179" s="107">
        <f t="shared" si="145"/>
        <v>0.11074678074308919</v>
      </c>
      <c r="BI179" s="107">
        <f t="shared" si="146"/>
        <v>1.4114785780981956E-2</v>
      </c>
      <c r="BJ179" s="107">
        <f t="shared" si="147"/>
        <v>4.5456848566444455E-2</v>
      </c>
      <c r="BK179" s="107">
        <f t="shared" si="148"/>
        <v>0.8296815849094844</v>
      </c>
      <c r="BL179" s="21">
        <f t="shared" si="149"/>
        <v>11462.3</v>
      </c>
      <c r="BM179" s="253" t="e">
        <f>VLOOKUP(B179,'removals&amp;BFF'!A:C,3,FALSE)</f>
        <v>#N/A</v>
      </c>
      <c r="BN179" s="21" t="e">
        <f t="shared" si="150"/>
        <v>#N/A</v>
      </c>
      <c r="BO179" s="21">
        <f>VLOOKUP(B179,removals!B:AR,43,FALSE)</f>
        <v>285.68</v>
      </c>
      <c r="BP179" s="253">
        <f t="shared" si="151"/>
        <v>48.359353122374678</v>
      </c>
      <c r="BQ179" s="21"/>
    </row>
    <row r="180" spans="1:69">
      <c r="A180" s="56" t="str">
        <f t="shared" si="138"/>
        <v>201745</v>
      </c>
      <c r="B180" s="20">
        <f>'[1]main port inventory'!A185</f>
        <v>43049</v>
      </c>
      <c r="C180" s="21">
        <f>'[1]main port inventory'!B185</f>
        <v>13841.7</v>
      </c>
      <c r="D180" s="21">
        <f>'[1]main port inventory'!C186</f>
        <v>1468</v>
      </c>
      <c r="E180" s="21">
        <f>'[1]main port inventory'!D185</f>
        <v>179</v>
      </c>
      <c r="F180" s="21">
        <f>'[1]main port inventory'!E185</f>
        <v>615</v>
      </c>
      <c r="G180" s="79">
        <f>'[1]main port inventory'!F185</f>
        <v>1580</v>
      </c>
      <c r="H180" s="79">
        <f>'[1]main port inventory'!G185</f>
        <v>1473</v>
      </c>
      <c r="I180" s="82">
        <f>'[1]main port inventory'!H185</f>
        <v>2111</v>
      </c>
      <c r="J180" s="82">
        <f>'[1]main port inventory'!I185</f>
        <v>1677</v>
      </c>
      <c r="K180" s="11">
        <f>'[1]main port inventory'!J185</f>
        <v>940</v>
      </c>
      <c r="L180" s="82">
        <f>'[1]main port inventory'!K185</f>
        <v>940</v>
      </c>
      <c r="M180" s="79">
        <f>'[1]main port inventory'!L185</f>
        <v>520</v>
      </c>
      <c r="N180" s="21">
        <f>'[1]main port inventory'!M185</f>
        <v>420.7</v>
      </c>
      <c r="O180" s="11">
        <f>'[1]main port inventory'!N185</f>
        <v>278.67</v>
      </c>
      <c r="P180" s="85">
        <f>'[1]main port inventory'!O185</f>
        <v>437</v>
      </c>
      <c r="Q180" s="79">
        <f>'[1]main port inventory'!P185</f>
        <v>229</v>
      </c>
      <c r="R180" s="11">
        <f>'[1]main port inventory'!Q185</f>
        <v>435</v>
      </c>
      <c r="S180" s="85">
        <f>'[1]main port inventory'!R185</f>
        <v>200</v>
      </c>
      <c r="T180" s="11">
        <f>'[1]main port inventory'!S185</f>
        <v>119</v>
      </c>
      <c r="U180" s="11">
        <f>'[1]main port inventory'!T185</f>
        <v>73</v>
      </c>
      <c r="V180" s="11">
        <f>'[1]main port inventory'!U185</f>
        <v>62</v>
      </c>
      <c r="W180" s="21">
        <f>'[1]main port inventory'!V185</f>
        <v>274.10000000000002</v>
      </c>
      <c r="X180" s="11">
        <f>'[1]main port inventory'!W185</f>
        <v>107</v>
      </c>
      <c r="Y180" s="11">
        <f>'[1]main port inventory'!X185</f>
        <v>15.1</v>
      </c>
      <c r="Z180" s="11">
        <f>'[1]main port inventory'!Y185</f>
        <v>361</v>
      </c>
      <c r="AA180" s="21">
        <f>'[1]main port inventory'!Z185</f>
        <v>37.700000000000003</v>
      </c>
      <c r="AB180" s="21">
        <f>'[1]main port inventory'!AA185</f>
        <v>167.3</v>
      </c>
      <c r="AC180" s="11">
        <f>'[1]main port inventory'!AB185</f>
        <v>48</v>
      </c>
      <c r="AD180" s="82">
        <f>'[1]main port inventory'!AC185</f>
        <v>10</v>
      </c>
      <c r="AE180" s="21">
        <f>'[1]main port inventory'!AD185</f>
        <v>5.2</v>
      </c>
      <c r="AF180" s="21">
        <f>'[1]main port inventory'!AE185</f>
        <v>5.7</v>
      </c>
      <c r="AG180" s="11">
        <f>'[1]main port inventory'!AF185</f>
        <v>35</v>
      </c>
      <c r="AH180" s="85">
        <f>'[1]main port inventory'!AG185</f>
        <v>97</v>
      </c>
      <c r="AI180" s="21">
        <f>'[1]main port inventory'!AH185</f>
        <v>0</v>
      </c>
      <c r="AJ180" s="21">
        <f>'[1]main port inventory'!AI185</f>
        <v>16.7</v>
      </c>
      <c r="AK180" s="21">
        <f>'[1]main port inventory'!AJ185</f>
        <v>17</v>
      </c>
      <c r="AL180" s="79">
        <f>'[1]main port inventory'!AK185</f>
        <v>8</v>
      </c>
      <c r="AM180" s="21">
        <f>'[1]main port inventory'!AL185</f>
        <v>0</v>
      </c>
      <c r="AN180" s="11">
        <f>'[1]main port inventory'!AM185</f>
        <v>22</v>
      </c>
      <c r="AO180" s="11">
        <f>'[1]main port inventory'!AN185</f>
        <v>260</v>
      </c>
      <c r="AP180" s="85">
        <f>'[1]main port inventory'!AO185</f>
        <v>26</v>
      </c>
      <c r="AQ180" s="11">
        <f>'[1]main port inventory'!AP185</f>
        <v>0</v>
      </c>
      <c r="AR180" s="82">
        <f>'[1]main port inventory'!AQ185</f>
        <v>290</v>
      </c>
      <c r="AS180" s="11">
        <f>'[1]main port inventory'!AR185</f>
        <v>95.8</v>
      </c>
      <c r="AT180" s="79">
        <f>'[1]main port inventory'!AS185</f>
        <v>5</v>
      </c>
      <c r="AU180" s="79">
        <f>'[1]main port inventory'!AT185</f>
        <v>1.5</v>
      </c>
      <c r="AV180" s="21">
        <f>'[1]main port inventory'!AU185</f>
        <v>12</v>
      </c>
      <c r="AW180" s="11">
        <f>'[1]main port inventory'!AV185</f>
        <v>41</v>
      </c>
      <c r="AX180" s="21">
        <f>'[1]main port inventory'!AW185</f>
        <v>8</v>
      </c>
      <c r="AY180" s="79">
        <f>'[1]main port inventory'!AX185</f>
        <v>380.2</v>
      </c>
      <c r="AZ180" s="76">
        <f t="shared" si="139"/>
        <v>13841.7</v>
      </c>
      <c r="BA180" s="76">
        <f t="shared" si="140"/>
        <v>760</v>
      </c>
      <c r="BB180" s="76">
        <f t="shared" si="141"/>
        <v>5028</v>
      </c>
      <c r="BC180" s="76">
        <f t="shared" si="142"/>
        <v>4196.7</v>
      </c>
      <c r="BD180" s="76">
        <f t="shared" si="143"/>
        <v>2892.57</v>
      </c>
      <c r="BE180" s="76">
        <f t="shared" si="144"/>
        <v>964.40000000000009</v>
      </c>
      <c r="BF180" s="21">
        <f>'[1]IO InvShip'!$L179</f>
        <v>7219.73</v>
      </c>
      <c r="BG180" s="21">
        <f>'[1]IO InvShip'!$O179</f>
        <v>3609.88</v>
      </c>
      <c r="BH180" s="107">
        <f t="shared" si="145"/>
        <v>0.10605633701062731</v>
      </c>
      <c r="BI180" s="107">
        <f t="shared" si="146"/>
        <v>1.2931937551023356E-2</v>
      </c>
      <c r="BJ180" s="107">
        <f t="shared" si="147"/>
        <v>4.4430958625024379E-2</v>
      </c>
      <c r="BK180" s="107">
        <f t="shared" si="148"/>
        <v>0.83658076681332494</v>
      </c>
      <c r="BL180" s="21">
        <f t="shared" si="149"/>
        <v>11579.7</v>
      </c>
      <c r="BM180" s="253" t="e">
        <f>VLOOKUP(B180,'removals&amp;BFF'!A:C,3,FALSE)</f>
        <v>#N/A</v>
      </c>
      <c r="BN180" s="21" t="e">
        <f t="shared" si="150"/>
        <v>#N/A</v>
      </c>
      <c r="BO180" s="21">
        <f>VLOOKUP(B180,removals!B:AR,43,FALSE)</f>
        <v>268.58999999999997</v>
      </c>
      <c r="BP180" s="253">
        <f t="shared" si="151"/>
        <v>51.534681112476271</v>
      </c>
      <c r="BQ180" s="21"/>
    </row>
    <row r="181" spans="1:69">
      <c r="A181" s="56" t="str">
        <f t="shared" si="138"/>
        <v>201744</v>
      </c>
      <c r="B181" s="20">
        <f>'[1]main port inventory'!A186</f>
        <v>43042</v>
      </c>
      <c r="C181" s="21">
        <f>'[1]main port inventory'!B186</f>
        <v>13742</v>
      </c>
      <c r="D181" s="21">
        <f>'[1]main port inventory'!C187</f>
        <v>1463</v>
      </c>
      <c r="E181" s="21">
        <f>'[1]main port inventory'!D186</f>
        <v>165</v>
      </c>
      <c r="F181" s="21">
        <f>'[1]main port inventory'!E186</f>
        <v>653</v>
      </c>
      <c r="G181" s="79">
        <f>'[1]main port inventory'!F186</f>
        <v>1560</v>
      </c>
      <c r="H181" s="79">
        <f>'[1]main port inventory'!G186</f>
        <v>1451</v>
      </c>
      <c r="I181" s="82">
        <f>'[1]main port inventory'!H186</f>
        <v>2069</v>
      </c>
      <c r="J181" s="82">
        <f>'[1]main port inventory'!I186</f>
        <v>1663</v>
      </c>
      <c r="K181" s="11">
        <f>'[1]main port inventory'!J186</f>
        <v>960</v>
      </c>
      <c r="L181" s="82">
        <f>'[1]main port inventory'!K186</f>
        <v>1000</v>
      </c>
      <c r="M181" s="79">
        <f>'[1]main port inventory'!L186</f>
        <v>530</v>
      </c>
      <c r="N181" s="21">
        <f>'[1]main port inventory'!M186</f>
        <v>441</v>
      </c>
      <c r="O181" s="11">
        <f>'[1]main port inventory'!N186</f>
        <v>290</v>
      </c>
      <c r="P181" s="85">
        <f>'[1]main port inventory'!O186</f>
        <v>410</v>
      </c>
      <c r="Q181" s="79">
        <f>'[1]main port inventory'!P186</f>
        <v>244</v>
      </c>
      <c r="R181" s="11">
        <f>'[1]main port inventory'!Q186</f>
        <v>455</v>
      </c>
      <c r="S181" s="85">
        <f>'[1]main port inventory'!R186</f>
        <v>195</v>
      </c>
      <c r="T181" s="11">
        <f>'[1]main port inventory'!S186</f>
        <v>108</v>
      </c>
      <c r="U181" s="11">
        <f>'[1]main port inventory'!T186</f>
        <v>68</v>
      </c>
      <c r="V181" s="11">
        <f>'[1]main port inventory'!U186</f>
        <v>59</v>
      </c>
      <c r="W181" s="21">
        <f>'[1]main port inventory'!V186</f>
        <v>264</v>
      </c>
      <c r="X181" s="11">
        <f>'[1]main port inventory'!W186</f>
        <v>103</v>
      </c>
      <c r="Y181" s="11">
        <f>'[1]main port inventory'!X186</f>
        <v>18</v>
      </c>
      <c r="Z181" s="11">
        <f>'[1]main port inventory'!Y186</f>
        <v>361</v>
      </c>
      <c r="AA181" s="21">
        <f>'[1]main port inventory'!Z186</f>
        <v>36</v>
      </c>
      <c r="AB181" s="21">
        <f>'[1]main port inventory'!AA186</f>
        <v>173</v>
      </c>
      <c r="AC181" s="11">
        <f>'[1]main port inventory'!AB186</f>
        <v>46</v>
      </c>
      <c r="AD181" s="82">
        <f>'[1]main port inventory'!AC186</f>
        <v>13</v>
      </c>
      <c r="AE181" s="21">
        <f>'[1]main port inventory'!AD186</f>
        <v>4</v>
      </c>
      <c r="AF181" s="21">
        <f>'[1]main port inventory'!AE186</f>
        <v>5</v>
      </c>
      <c r="AG181" s="11">
        <f>'[1]main port inventory'!AF186</f>
        <v>38</v>
      </c>
      <c r="AH181" s="85">
        <f>'[1]main port inventory'!AG186</f>
        <v>86</v>
      </c>
      <c r="AI181" s="21">
        <f>'[1]main port inventory'!AH186</f>
        <v>0</v>
      </c>
      <c r="AJ181" s="21">
        <f>'[1]main port inventory'!AI186</f>
        <v>18</v>
      </c>
      <c r="AK181" s="21">
        <f>'[1]main port inventory'!AJ186</f>
        <v>17</v>
      </c>
      <c r="AL181" s="79">
        <f>'[1]main port inventory'!AK186</f>
        <v>8</v>
      </c>
      <c r="AM181" s="21">
        <f>'[1]main port inventory'!AL186</f>
        <v>0</v>
      </c>
      <c r="AN181" s="11">
        <f>'[1]main port inventory'!AM186</f>
        <v>22</v>
      </c>
      <c r="AO181" s="11">
        <f>'[1]main port inventory'!AN186</f>
        <v>260</v>
      </c>
      <c r="AP181" s="85">
        <f>'[1]main port inventory'!AO186</f>
        <v>22</v>
      </c>
      <c r="AQ181" s="11">
        <f>'[1]main port inventory'!AP186</f>
        <v>0</v>
      </c>
      <c r="AR181" s="82">
        <f>'[1]main port inventory'!AQ186</f>
        <v>268</v>
      </c>
      <c r="AS181" s="11">
        <f>'[1]main port inventory'!AR186</f>
        <v>77</v>
      </c>
      <c r="AT181" s="79">
        <f>'[1]main port inventory'!AS186</f>
        <v>5</v>
      </c>
      <c r="AU181" s="79">
        <f>'[1]main port inventory'!AT186</f>
        <v>2</v>
      </c>
      <c r="AV181" s="21">
        <f>'[1]main port inventory'!AU186</f>
        <v>12</v>
      </c>
      <c r="AW181" s="11">
        <f>'[1]main port inventory'!AV186</f>
        <v>41</v>
      </c>
      <c r="AX181" s="21">
        <f>'[1]main port inventory'!AW186</f>
        <v>8</v>
      </c>
      <c r="AY181" s="79">
        <f>'[1]main port inventory'!AX186</f>
        <v>333</v>
      </c>
      <c r="AZ181" s="76">
        <f t="shared" si="139"/>
        <v>13742</v>
      </c>
      <c r="BA181" s="76">
        <f t="shared" si="140"/>
        <v>713</v>
      </c>
      <c r="BB181" s="76">
        <f t="shared" si="141"/>
        <v>5013</v>
      </c>
      <c r="BC181" s="76">
        <f t="shared" si="142"/>
        <v>4133</v>
      </c>
      <c r="BD181" s="76">
        <f t="shared" si="143"/>
        <v>2906</v>
      </c>
      <c r="BE181" s="76">
        <f t="shared" si="144"/>
        <v>978</v>
      </c>
      <c r="BF181" s="21">
        <f>'[1]IO InvShip'!$L180</f>
        <v>7072</v>
      </c>
      <c r="BG181" s="21">
        <f>'[1]IO InvShip'!$O180</f>
        <v>3573</v>
      </c>
      <c r="BH181" s="107">
        <f t="shared" si="145"/>
        <v>0.10646194149323243</v>
      </c>
      <c r="BI181" s="107">
        <f t="shared" si="146"/>
        <v>1.2006985882695387E-2</v>
      </c>
      <c r="BJ181" s="107">
        <f t="shared" si="147"/>
        <v>4.7518556250909623E-2</v>
      </c>
      <c r="BK181" s="107">
        <f t="shared" si="148"/>
        <v>0.83401251637316254</v>
      </c>
      <c r="BL181" s="21">
        <f t="shared" si="149"/>
        <v>11461</v>
      </c>
      <c r="BM181" s="253" t="e">
        <f>VLOOKUP(B181,'removals&amp;BFF'!A:C,3,FALSE)</f>
        <v>#N/A</v>
      </c>
      <c r="BN181" s="21" t="e">
        <f t="shared" si="150"/>
        <v>#N/A</v>
      </c>
      <c r="BO181" s="21">
        <f>VLOOKUP(B181,removals!B:AR,43,FALSE)</f>
        <v>280</v>
      </c>
      <c r="BP181" s="253">
        <f t="shared" si="151"/>
        <v>49.078571428571429</v>
      </c>
      <c r="BQ181" s="21"/>
    </row>
    <row r="182" spans="1:69">
      <c r="A182" s="56" t="str">
        <f t="shared" si="138"/>
        <v>201743</v>
      </c>
      <c r="B182" s="20">
        <f>'[1]main port inventory'!A187</f>
        <v>43035</v>
      </c>
      <c r="C182" s="21">
        <f>'[1]main port inventory'!B187</f>
        <v>13594</v>
      </c>
      <c r="D182" s="21">
        <f>'[1]main port inventory'!C188</f>
        <v>1342</v>
      </c>
      <c r="E182" s="21">
        <f>'[1]main port inventory'!D187</f>
        <v>185</v>
      </c>
      <c r="F182" s="21">
        <f>'[1]main port inventory'!E187</f>
        <v>671</v>
      </c>
      <c r="G182" s="79">
        <f>'[1]main port inventory'!F187</f>
        <v>1580</v>
      </c>
      <c r="H182" s="79">
        <f>'[1]main port inventory'!G187</f>
        <v>1404</v>
      </c>
      <c r="I182" s="82">
        <f>'[1]main port inventory'!H187</f>
        <v>2001</v>
      </c>
      <c r="J182" s="82">
        <f>'[1]main port inventory'!I187</f>
        <v>1626</v>
      </c>
      <c r="K182" s="11">
        <f>'[1]main port inventory'!J187</f>
        <v>950</v>
      </c>
      <c r="L182" s="82">
        <f>'[1]main port inventory'!K187</f>
        <v>975</v>
      </c>
      <c r="M182" s="79">
        <f>'[1]main port inventory'!L187</f>
        <v>510</v>
      </c>
      <c r="N182" s="21">
        <f>'[1]main port inventory'!M187</f>
        <v>439</v>
      </c>
      <c r="O182" s="11">
        <f>'[1]main port inventory'!N187</f>
        <v>305</v>
      </c>
      <c r="P182" s="85">
        <f>'[1]main port inventory'!O187</f>
        <v>393</v>
      </c>
      <c r="Q182" s="79">
        <f>'[1]main port inventory'!P187</f>
        <v>219</v>
      </c>
      <c r="R182" s="11">
        <f>'[1]main port inventory'!Q187</f>
        <v>450</v>
      </c>
      <c r="S182" s="85">
        <f>'[1]main port inventory'!R187</f>
        <v>213</v>
      </c>
      <c r="T182" s="11">
        <f>'[1]main port inventory'!S187</f>
        <v>116</v>
      </c>
      <c r="U182" s="11">
        <f>'[1]main port inventory'!T187</f>
        <v>63</v>
      </c>
      <c r="V182" s="11">
        <f>'[1]main port inventory'!U187</f>
        <v>55</v>
      </c>
      <c r="W182" s="21">
        <f>'[1]main port inventory'!V187</f>
        <v>269</v>
      </c>
      <c r="X182" s="11">
        <f>'[1]main port inventory'!W187</f>
        <v>100</v>
      </c>
      <c r="Y182" s="11">
        <f>'[1]main port inventory'!X187</f>
        <v>15</v>
      </c>
      <c r="Z182" s="11">
        <f>'[1]main port inventory'!Y187</f>
        <v>390</v>
      </c>
      <c r="AA182" s="21">
        <f>'[1]main port inventory'!Z187</f>
        <v>36</v>
      </c>
      <c r="AB182" s="21">
        <f>'[1]main port inventory'!AA187</f>
        <v>146</v>
      </c>
      <c r="AC182" s="11">
        <f>'[1]main port inventory'!AB187</f>
        <v>44</v>
      </c>
      <c r="AD182" s="82">
        <f>'[1]main port inventory'!AC187</f>
        <v>17</v>
      </c>
      <c r="AE182" s="21">
        <f>'[1]main port inventory'!AD187</f>
        <v>5</v>
      </c>
      <c r="AF182" s="21">
        <f>'[1]main port inventory'!AE187</f>
        <v>5</v>
      </c>
      <c r="AG182" s="11">
        <f>'[1]main port inventory'!AF187</f>
        <v>39</v>
      </c>
      <c r="AH182" s="85">
        <f>'[1]main port inventory'!AG187</f>
        <v>100</v>
      </c>
      <c r="AI182" s="21">
        <f>'[1]main port inventory'!AH187</f>
        <v>0</v>
      </c>
      <c r="AJ182" s="21">
        <f>'[1]main port inventory'!AI187</f>
        <v>19</v>
      </c>
      <c r="AK182" s="21">
        <f>'[1]main port inventory'!AJ187</f>
        <v>16</v>
      </c>
      <c r="AL182" s="79">
        <f>'[1]main port inventory'!AK187</f>
        <v>8</v>
      </c>
      <c r="AM182" s="21">
        <f>'[1]main port inventory'!AL187</f>
        <v>0</v>
      </c>
      <c r="AN182" s="11">
        <f>'[1]main port inventory'!AM187</f>
        <v>22</v>
      </c>
      <c r="AO182" s="11">
        <f>'[1]main port inventory'!AN187</f>
        <v>265</v>
      </c>
      <c r="AP182" s="85">
        <f>'[1]main port inventory'!AO187</f>
        <v>21</v>
      </c>
      <c r="AQ182" s="11">
        <f>'[1]main port inventory'!AP187</f>
        <v>0</v>
      </c>
      <c r="AR182" s="82">
        <f>'[1]main port inventory'!AQ187</f>
        <v>280</v>
      </c>
      <c r="AS182" s="11">
        <f>'[1]main port inventory'!AR187</f>
        <v>78</v>
      </c>
      <c r="AT182" s="79">
        <f>'[1]main port inventory'!AS187</f>
        <v>8</v>
      </c>
      <c r="AU182" s="79">
        <f>'[1]main port inventory'!AT187</f>
        <v>2</v>
      </c>
      <c r="AV182" s="21">
        <f>'[1]main port inventory'!AU187</f>
        <v>12</v>
      </c>
      <c r="AW182" s="11">
        <f>'[1]main port inventory'!AV187</f>
        <v>41</v>
      </c>
      <c r="AX182" s="21">
        <f>'[1]main port inventory'!AW187</f>
        <v>8</v>
      </c>
      <c r="AY182" s="79">
        <f>'[1]main port inventory'!AX187</f>
        <v>350</v>
      </c>
      <c r="AZ182" s="76">
        <f t="shared" si="139"/>
        <v>13594</v>
      </c>
      <c r="BA182" s="76">
        <f t="shared" si="140"/>
        <v>727</v>
      </c>
      <c r="BB182" s="76">
        <f t="shared" si="141"/>
        <v>4899</v>
      </c>
      <c r="BC182" s="76">
        <f t="shared" si="142"/>
        <v>4081</v>
      </c>
      <c r="BD182" s="76">
        <f t="shared" si="143"/>
        <v>2933</v>
      </c>
      <c r="BE182" s="76">
        <f t="shared" si="144"/>
        <v>955</v>
      </c>
      <c r="BF182" s="21">
        <f>'[1]IO InvShip'!$L181</f>
        <v>7149</v>
      </c>
      <c r="BG182" s="21">
        <f>'[1]IO InvShip'!$O181</f>
        <v>3452</v>
      </c>
      <c r="BH182" s="107">
        <f t="shared" si="145"/>
        <v>9.8720023539796975E-2</v>
      </c>
      <c r="BI182" s="107">
        <f t="shared" si="146"/>
        <v>1.3608945122848316E-2</v>
      </c>
      <c r="BJ182" s="107">
        <f t="shared" si="147"/>
        <v>4.9360011769898487E-2</v>
      </c>
      <c r="BK182" s="107">
        <f t="shared" si="148"/>
        <v>0.83831101956745624</v>
      </c>
      <c r="BL182" s="21">
        <f t="shared" si="149"/>
        <v>11396</v>
      </c>
      <c r="BM182" s="253" t="e">
        <f>VLOOKUP(B182,'removals&amp;BFF'!A:C,3,FALSE)</f>
        <v>#N/A</v>
      </c>
      <c r="BN182" s="21" t="e">
        <f t="shared" si="150"/>
        <v>#N/A</v>
      </c>
      <c r="BO182" s="21">
        <f>VLOOKUP(B182,removals!B:AR,43,FALSE)</f>
        <v>261</v>
      </c>
      <c r="BP182" s="253">
        <f t="shared" si="151"/>
        <v>52.084291187739467</v>
      </c>
      <c r="BQ182" s="21"/>
    </row>
    <row r="183" spans="1:69">
      <c r="A183" s="56" t="str">
        <f t="shared" si="138"/>
        <v>201742</v>
      </c>
      <c r="B183" s="20">
        <f>'[1]main port inventory'!A188</f>
        <v>43028</v>
      </c>
      <c r="C183" s="21">
        <f>'[1]main port inventory'!B188</f>
        <v>13178</v>
      </c>
      <c r="D183" s="21">
        <f>'[1]main port inventory'!C189</f>
        <v>1357</v>
      </c>
      <c r="E183" s="21">
        <f>'[1]main port inventory'!D188</f>
        <v>192</v>
      </c>
      <c r="F183" s="21">
        <f>'[1]main port inventory'!E188</f>
        <v>688</v>
      </c>
      <c r="G183" s="79">
        <f>'[1]main port inventory'!F188</f>
        <v>1620</v>
      </c>
      <c r="H183" s="79">
        <f>'[1]main port inventory'!G188</f>
        <v>1349</v>
      </c>
      <c r="I183" s="82">
        <f>'[1]main port inventory'!H188</f>
        <v>1886</v>
      </c>
      <c r="J183" s="82">
        <f>'[1]main port inventory'!I188</f>
        <v>1507</v>
      </c>
      <c r="K183" s="11">
        <f>'[1]main port inventory'!J188</f>
        <v>935</v>
      </c>
      <c r="L183" s="82">
        <f>'[1]main port inventory'!K188</f>
        <v>920</v>
      </c>
      <c r="M183" s="79">
        <f>'[1]main port inventory'!L188</f>
        <v>502</v>
      </c>
      <c r="N183" s="21">
        <f>'[1]main port inventory'!M188</f>
        <v>436</v>
      </c>
      <c r="O183" s="11">
        <f>'[1]main port inventory'!N188</f>
        <v>325</v>
      </c>
      <c r="P183" s="85">
        <f>'[1]main port inventory'!O188</f>
        <v>378</v>
      </c>
      <c r="Q183" s="79">
        <f>'[1]main port inventory'!P188</f>
        <v>160</v>
      </c>
      <c r="R183" s="11">
        <f>'[1]main port inventory'!Q188</f>
        <v>453</v>
      </c>
      <c r="S183" s="85">
        <f>'[1]main port inventory'!R188</f>
        <v>0</v>
      </c>
      <c r="T183" s="11">
        <f>'[1]main port inventory'!S188</f>
        <v>156</v>
      </c>
      <c r="U183" s="11">
        <f>'[1]main port inventory'!T188</f>
        <v>97</v>
      </c>
      <c r="V183" s="11">
        <f>'[1]main port inventory'!U188</f>
        <v>65</v>
      </c>
      <c r="W183" s="21">
        <f>'[1]main port inventory'!V188</f>
        <v>274</v>
      </c>
      <c r="X183" s="11">
        <f>'[1]main port inventory'!W188</f>
        <v>110</v>
      </c>
      <c r="Y183" s="11">
        <f>'[1]main port inventory'!X188</f>
        <v>17</v>
      </c>
      <c r="Z183" s="11">
        <f>'[1]main port inventory'!Y188</f>
        <v>378</v>
      </c>
      <c r="AA183" s="21">
        <f>'[1]main port inventory'!Z188</f>
        <v>32</v>
      </c>
      <c r="AB183" s="21">
        <f>'[1]main port inventory'!AA188</f>
        <v>110</v>
      </c>
      <c r="AC183" s="11">
        <f>'[1]main port inventory'!AB188</f>
        <v>44</v>
      </c>
      <c r="AD183" s="82">
        <f>'[1]main port inventory'!AC188</f>
        <v>24</v>
      </c>
      <c r="AE183" s="21">
        <f>'[1]main port inventory'!AD188</f>
        <v>7</v>
      </c>
      <c r="AF183" s="21">
        <f>'[1]main port inventory'!AE188</f>
        <v>5</v>
      </c>
      <c r="AG183" s="11">
        <f>'[1]main port inventory'!AF188</f>
        <v>33</v>
      </c>
      <c r="AH183" s="85">
        <f>'[1]main port inventory'!AG188</f>
        <v>102</v>
      </c>
      <c r="AI183" s="21">
        <f>'[1]main port inventory'!AH188</f>
        <v>0</v>
      </c>
      <c r="AJ183" s="21">
        <f>'[1]main port inventory'!AI188</f>
        <v>0</v>
      </c>
      <c r="AK183" s="21">
        <f>'[1]main port inventory'!AJ188</f>
        <v>14</v>
      </c>
      <c r="AL183" s="79">
        <f>'[1]main port inventory'!AK188</f>
        <v>8</v>
      </c>
      <c r="AM183" s="21">
        <f>'[1]main port inventory'!AL188</f>
        <v>0</v>
      </c>
      <c r="AN183" s="11">
        <f>'[1]main port inventory'!AM188</f>
        <v>22</v>
      </c>
      <c r="AO183" s="11">
        <f>'[1]main port inventory'!AN188</f>
        <v>269</v>
      </c>
      <c r="AP183" s="85">
        <f>'[1]main port inventory'!AO188</f>
        <v>17</v>
      </c>
      <c r="AQ183" s="11">
        <f>'[1]main port inventory'!AP188</f>
        <v>0</v>
      </c>
      <c r="AR183" s="82">
        <f>'[1]main port inventory'!AQ188</f>
        <v>245</v>
      </c>
      <c r="AS183" s="11">
        <f>'[1]main port inventory'!AR188</f>
        <v>87</v>
      </c>
      <c r="AT183" s="79">
        <f>'[1]main port inventory'!AS188</f>
        <v>6</v>
      </c>
      <c r="AU183" s="79">
        <f>'[1]main port inventory'!AT188</f>
        <v>2</v>
      </c>
      <c r="AV183" s="21">
        <f>'[1]main port inventory'!AU188</f>
        <v>12</v>
      </c>
      <c r="AW183" s="11">
        <f>'[1]main port inventory'!AV188</f>
        <v>41</v>
      </c>
      <c r="AX183" s="21">
        <f>'[1]main port inventory'!AW188</f>
        <v>8</v>
      </c>
      <c r="AY183" s="79">
        <f>'[1]main port inventory'!AX188</f>
        <v>278</v>
      </c>
      <c r="AZ183" s="76">
        <f t="shared" si="139"/>
        <v>13178</v>
      </c>
      <c r="BA183" s="76">
        <f t="shared" si="140"/>
        <v>497</v>
      </c>
      <c r="BB183" s="76">
        <f t="shared" si="141"/>
        <v>4582</v>
      </c>
      <c r="BC183" s="76">
        <f t="shared" si="142"/>
        <v>3925</v>
      </c>
      <c r="BD183" s="76">
        <f t="shared" si="143"/>
        <v>3032</v>
      </c>
      <c r="BE183" s="76">
        <f t="shared" si="144"/>
        <v>898</v>
      </c>
      <c r="BF183" s="21">
        <f>'[1]IO InvShip'!$L182</f>
        <v>6930</v>
      </c>
      <c r="BG183" s="21">
        <f>'[1]IO InvShip'!$O182</f>
        <v>3292</v>
      </c>
      <c r="BH183" s="107">
        <f t="shared" si="145"/>
        <v>0.10297465472757626</v>
      </c>
      <c r="BI183" s="107">
        <f t="shared" si="146"/>
        <v>1.4569737441189862E-2</v>
      </c>
      <c r="BJ183" s="107">
        <f t="shared" si="147"/>
        <v>5.2208225830930335E-2</v>
      </c>
      <c r="BK183" s="107">
        <f t="shared" si="148"/>
        <v>0.83024738200030357</v>
      </c>
      <c r="BL183" s="21">
        <f t="shared" si="149"/>
        <v>10941</v>
      </c>
      <c r="BM183" s="253" t="e">
        <f>VLOOKUP(B183,'removals&amp;BFF'!A:C,3,FALSE)</f>
        <v>#N/A</v>
      </c>
      <c r="BN183" s="21" t="e">
        <f t="shared" si="150"/>
        <v>#N/A</v>
      </c>
      <c r="BO183" s="21">
        <f>VLOOKUP(B183,removals!B:AR,43,FALSE)</f>
        <v>267</v>
      </c>
      <c r="BP183" s="253">
        <f t="shared" si="151"/>
        <v>49.355805243445694</v>
      </c>
      <c r="BQ183" s="21"/>
    </row>
    <row r="184" spans="1:69">
      <c r="A184" s="56" t="str">
        <f t="shared" si="138"/>
        <v>201741</v>
      </c>
      <c r="B184" s="20">
        <f>'[1]main port inventory'!A189</f>
        <v>43021</v>
      </c>
      <c r="C184" s="21">
        <f>'[1]main port inventory'!B189</f>
        <v>13147</v>
      </c>
      <c r="D184" s="21">
        <f>'[1]main port inventory'!C190</f>
        <v>1335</v>
      </c>
      <c r="E184" s="21">
        <f>'[1]main port inventory'!D189</f>
        <v>183</v>
      </c>
      <c r="F184" s="21">
        <f>'[1]main port inventory'!E189</f>
        <v>690</v>
      </c>
      <c r="G184" s="79">
        <f>'[1]main port inventory'!F189</f>
        <v>1600</v>
      </c>
      <c r="H184" s="79">
        <f>'[1]main port inventory'!G189</f>
        <v>1316</v>
      </c>
      <c r="I184" s="82">
        <f>'[1]main port inventory'!H189</f>
        <v>1778</v>
      </c>
      <c r="J184" s="82">
        <f>'[1]main port inventory'!I189</f>
        <v>1500</v>
      </c>
      <c r="K184" s="11">
        <f>'[1]main port inventory'!J189</f>
        <v>945</v>
      </c>
      <c r="L184" s="82">
        <f>'[1]main port inventory'!K189</f>
        <v>902</v>
      </c>
      <c r="M184" s="79">
        <f>'[1]main port inventory'!L189</f>
        <v>459</v>
      </c>
      <c r="N184" s="21">
        <f>'[1]main port inventory'!M189</f>
        <v>457</v>
      </c>
      <c r="O184" s="11">
        <f>'[1]main port inventory'!N189</f>
        <v>351</v>
      </c>
      <c r="P184" s="85">
        <f>'[1]main port inventory'!O189</f>
        <v>390</v>
      </c>
      <c r="Q184" s="79">
        <f>'[1]main port inventory'!P189</f>
        <v>166</v>
      </c>
      <c r="R184" s="11">
        <f>'[1]main port inventory'!Q189</f>
        <v>450</v>
      </c>
      <c r="S184" s="85">
        <f>'[1]main port inventory'!R189</f>
        <v>231</v>
      </c>
      <c r="T184" s="11">
        <f>'[1]main port inventory'!S189</f>
        <v>183</v>
      </c>
      <c r="U184" s="11">
        <f>'[1]main port inventory'!T189</f>
        <v>94</v>
      </c>
      <c r="V184" s="11">
        <f>'[1]main port inventory'!U189</f>
        <v>70</v>
      </c>
      <c r="W184" s="21">
        <f>'[1]main port inventory'!V189</f>
        <v>310</v>
      </c>
      <c r="X184" s="11">
        <f>'[1]main port inventory'!W189</f>
        <v>118</v>
      </c>
      <c r="Y184" s="11">
        <f>'[1]main port inventory'!X189</f>
        <v>24</v>
      </c>
      <c r="Z184" s="11">
        <f>'[1]main port inventory'!Y189</f>
        <v>415</v>
      </c>
      <c r="AA184" s="21">
        <f>'[1]main port inventory'!Z189</f>
        <v>43</v>
      </c>
      <c r="AB184" s="21">
        <f>'[1]main port inventory'!AA189</f>
        <v>108</v>
      </c>
      <c r="AC184" s="11">
        <f>'[1]main port inventory'!AB189</f>
        <v>63</v>
      </c>
      <c r="AD184" s="82">
        <f>'[1]main port inventory'!AC189</f>
        <v>14</v>
      </c>
      <c r="AE184" s="21">
        <f>'[1]main port inventory'!AD189</f>
        <v>6</v>
      </c>
      <c r="AF184" s="21">
        <f>'[1]main port inventory'!AE189</f>
        <v>5</v>
      </c>
      <c r="AG184" s="11">
        <f>'[1]main port inventory'!AF189</f>
        <v>35</v>
      </c>
      <c r="AH184" s="85">
        <f>'[1]main port inventory'!AG189</f>
        <v>88</v>
      </c>
      <c r="AI184" s="21">
        <f>'[1]main port inventory'!AH189</f>
        <v>0</v>
      </c>
      <c r="AJ184" s="21">
        <f>'[1]main port inventory'!AI189</f>
        <v>20</v>
      </c>
      <c r="AK184" s="21">
        <f>'[1]main port inventory'!AJ189</f>
        <v>12</v>
      </c>
      <c r="AL184" s="79">
        <f>'[1]main port inventory'!AK189</f>
        <v>8</v>
      </c>
      <c r="AM184" s="21">
        <f>'[1]main port inventory'!AL189</f>
        <v>0</v>
      </c>
      <c r="AN184" s="11">
        <f>'[1]main port inventory'!AM189</f>
        <v>22</v>
      </c>
      <c r="AO184" s="11">
        <f>'[1]main port inventory'!AN189</f>
        <v>266</v>
      </c>
      <c r="AP184" s="85">
        <f>'[1]main port inventory'!AO189</f>
        <v>20</v>
      </c>
      <c r="AQ184" s="11">
        <f>'[1]main port inventory'!AP189</f>
        <v>0</v>
      </c>
      <c r="AR184" s="82">
        <f>'[1]main port inventory'!AQ189</f>
        <v>240</v>
      </c>
      <c r="AS184" s="11">
        <f>'[1]main port inventory'!AR189</f>
        <v>96</v>
      </c>
      <c r="AT184" s="79">
        <f>'[1]main port inventory'!AS189</f>
        <v>6</v>
      </c>
      <c r="AU184" s="79">
        <f>'[1]main port inventory'!AT189</f>
        <v>2</v>
      </c>
      <c r="AV184" s="21">
        <f>'[1]main port inventory'!AU189</f>
        <v>12</v>
      </c>
      <c r="AW184" s="11">
        <f>'[1]main port inventory'!AV189</f>
        <v>41</v>
      </c>
      <c r="AX184" s="21">
        <f>'[1]main port inventory'!AW189</f>
        <v>8</v>
      </c>
      <c r="AY184" s="79">
        <f>'[1]main port inventory'!AX189</f>
        <v>273</v>
      </c>
      <c r="AZ184" s="76">
        <f t="shared" si="139"/>
        <v>13147</v>
      </c>
      <c r="BA184" s="76">
        <f t="shared" si="140"/>
        <v>729</v>
      </c>
      <c r="BB184" s="76">
        <f t="shared" si="141"/>
        <v>4434</v>
      </c>
      <c r="BC184" s="76">
        <f t="shared" si="142"/>
        <v>3830</v>
      </c>
      <c r="BD184" s="76">
        <f t="shared" si="143"/>
        <v>3173</v>
      </c>
      <c r="BE184" s="76">
        <f t="shared" si="144"/>
        <v>981</v>
      </c>
      <c r="BF184" s="21">
        <f>'[1]IO InvShip'!$L183</f>
        <v>7003</v>
      </c>
      <c r="BG184" s="21">
        <f>'[1]IO InvShip'!$O183</f>
        <v>3218</v>
      </c>
      <c r="BH184" s="107">
        <f t="shared" si="145"/>
        <v>0.10154407849699551</v>
      </c>
      <c r="BI184" s="107">
        <f t="shared" si="146"/>
        <v>1.3919525367003879E-2</v>
      </c>
      <c r="BJ184" s="107">
        <f t="shared" si="147"/>
        <v>5.2483456301817902E-2</v>
      </c>
      <c r="BK184" s="107">
        <f t="shared" si="148"/>
        <v>0.83205293983418271</v>
      </c>
      <c r="BL184" s="21">
        <f t="shared" si="149"/>
        <v>10939</v>
      </c>
      <c r="BM184" s="253" t="e">
        <f>VLOOKUP(B184,'removals&amp;BFF'!A:C,3,FALSE)</f>
        <v>#N/A</v>
      </c>
      <c r="BN184" s="21" t="e">
        <f t="shared" si="150"/>
        <v>#N/A</v>
      </c>
      <c r="BO184" s="21">
        <f>VLOOKUP(B184,removals!B:AR,43,FALSE)</f>
        <v>267</v>
      </c>
      <c r="BP184" s="253">
        <f t="shared" si="151"/>
        <v>49.239700374531836</v>
      </c>
      <c r="BQ184" s="21"/>
    </row>
    <row r="185" spans="1:69">
      <c r="A185" s="56" t="str">
        <f t="shared" si="138"/>
        <v>201739</v>
      </c>
      <c r="B185" s="20">
        <f>'[1]main port inventory'!A190</f>
        <v>43007</v>
      </c>
      <c r="C185" s="21">
        <f>'[1]main port inventory'!B190</f>
        <v>13357</v>
      </c>
      <c r="D185" s="21">
        <f>'[1]main port inventory'!C191</f>
        <v>1246</v>
      </c>
      <c r="E185" s="21">
        <f>'[1]main port inventory'!D190</f>
        <v>161</v>
      </c>
      <c r="F185" s="21">
        <f>'[1]main port inventory'!E190</f>
        <v>819</v>
      </c>
      <c r="G185" s="79">
        <f>'[1]main port inventory'!F190</f>
        <v>1660</v>
      </c>
      <c r="H185" s="79">
        <f>'[1]main port inventory'!G190</f>
        <v>1339</v>
      </c>
      <c r="I185" s="82">
        <f>'[1]main port inventory'!H190</f>
        <v>1815</v>
      </c>
      <c r="J185" s="82">
        <f>'[1]main port inventory'!I190</f>
        <v>1420</v>
      </c>
      <c r="K185" s="11">
        <f>'[1]main port inventory'!J190</f>
        <v>970</v>
      </c>
      <c r="L185" s="82">
        <f>'[1]main port inventory'!K190</f>
        <v>906</v>
      </c>
      <c r="M185" s="79">
        <f>'[1]main port inventory'!L190</f>
        <v>481</v>
      </c>
      <c r="N185" s="21">
        <f>'[1]main port inventory'!M190</f>
        <v>456</v>
      </c>
      <c r="O185" s="11">
        <f>'[1]main port inventory'!N190</f>
        <v>341</v>
      </c>
      <c r="P185" s="85">
        <f>'[1]main port inventory'!O190</f>
        <v>366</v>
      </c>
      <c r="Q185" s="79">
        <f>'[1]main port inventory'!P190</f>
        <v>189</v>
      </c>
      <c r="R185" s="11">
        <f>'[1]main port inventory'!Q190</f>
        <v>480</v>
      </c>
      <c r="S185" s="85">
        <f>'[1]main port inventory'!R190</f>
        <v>307</v>
      </c>
      <c r="T185" s="11">
        <f>'[1]main port inventory'!S190</f>
        <v>197</v>
      </c>
      <c r="U185" s="11">
        <f>'[1]main port inventory'!T190</f>
        <v>89</v>
      </c>
      <c r="V185" s="11">
        <f>'[1]main port inventory'!U190</f>
        <v>76</v>
      </c>
      <c r="W185" s="21">
        <f>'[1]main port inventory'!V190</f>
        <v>300</v>
      </c>
      <c r="X185" s="11">
        <f>'[1]main port inventory'!W190</f>
        <v>112</v>
      </c>
      <c r="Y185" s="11">
        <f>'[1]main port inventory'!X190</f>
        <v>31</v>
      </c>
      <c r="Z185" s="11">
        <f>'[1]main port inventory'!Y190</f>
        <v>395</v>
      </c>
      <c r="AA185" s="21">
        <f>'[1]main port inventory'!Z190</f>
        <v>54</v>
      </c>
      <c r="AB185" s="21">
        <f>'[1]main port inventory'!AA190</f>
        <v>110</v>
      </c>
      <c r="AC185" s="11">
        <f>'[1]main port inventory'!AB190</f>
        <v>65</v>
      </c>
      <c r="AD185" s="82">
        <f>'[1]main port inventory'!AC190</f>
        <v>30</v>
      </c>
      <c r="AE185" s="21">
        <f>'[1]main port inventory'!AD190</f>
        <v>7</v>
      </c>
      <c r="AF185" s="21">
        <f>'[1]main port inventory'!AE190</f>
        <v>5</v>
      </c>
      <c r="AG185" s="11">
        <f>'[1]main port inventory'!AF190</f>
        <v>32</v>
      </c>
      <c r="AH185" s="85">
        <f>'[1]main port inventory'!AG190</f>
        <v>93</v>
      </c>
      <c r="AI185" s="21">
        <f>'[1]main port inventory'!AH190</f>
        <v>0</v>
      </c>
      <c r="AJ185" s="21">
        <f>'[1]main port inventory'!AI190</f>
        <v>21</v>
      </c>
      <c r="AK185" s="21">
        <f>'[1]main port inventory'!AJ190</f>
        <v>11</v>
      </c>
      <c r="AL185" s="79">
        <f>'[1]main port inventory'!AK190</f>
        <v>8</v>
      </c>
      <c r="AM185" s="21">
        <f>'[1]main port inventory'!AL190</f>
        <v>0</v>
      </c>
      <c r="AN185" s="11">
        <f>'[1]main port inventory'!AM190</f>
        <v>22</v>
      </c>
      <c r="AO185" s="11">
        <f>'[1]main port inventory'!AN190</f>
        <v>256</v>
      </c>
      <c r="AP185" s="85">
        <f>'[1]main port inventory'!AO190</f>
        <v>12</v>
      </c>
      <c r="AQ185" s="11">
        <f>'[1]main port inventory'!AP190</f>
        <v>0</v>
      </c>
      <c r="AR185" s="82">
        <f>'[1]main port inventory'!AQ190</f>
        <v>253</v>
      </c>
      <c r="AS185" s="11">
        <f>'[1]main port inventory'!AR190</f>
        <v>110</v>
      </c>
      <c r="AT185" s="79">
        <f>'[1]main port inventory'!AS190</f>
        <v>6</v>
      </c>
      <c r="AU185" s="79">
        <f>'[1]main port inventory'!AT190</f>
        <v>2</v>
      </c>
      <c r="AV185" s="21">
        <f>'[1]main port inventory'!AU190</f>
        <v>12</v>
      </c>
      <c r="AW185" s="11">
        <f>'[1]main port inventory'!AV190</f>
        <v>41</v>
      </c>
      <c r="AX185" s="21">
        <f>'[1]main port inventory'!AW190</f>
        <v>8</v>
      </c>
      <c r="AY185" s="79">
        <f>'[1]main port inventory'!AX190</f>
        <v>271</v>
      </c>
      <c r="AZ185" s="76">
        <f t="shared" si="139"/>
        <v>13357</v>
      </c>
      <c r="BA185" s="76">
        <f t="shared" si="140"/>
        <v>778</v>
      </c>
      <c r="BB185" s="76">
        <f t="shared" si="141"/>
        <v>4424</v>
      </c>
      <c r="BC185" s="76">
        <f t="shared" si="142"/>
        <v>3956</v>
      </c>
      <c r="BD185" s="76">
        <f t="shared" si="143"/>
        <v>3217</v>
      </c>
      <c r="BE185" s="76">
        <f t="shared" si="144"/>
        <v>984</v>
      </c>
      <c r="BF185" s="21">
        <f>'[1]IO InvShip'!$L184</f>
        <v>7049</v>
      </c>
      <c r="BG185" s="21">
        <f>'[1]IO InvShip'!$O184</f>
        <v>3274</v>
      </c>
      <c r="BH185" s="107">
        <f t="shared" si="145"/>
        <v>9.328442015422625E-2</v>
      </c>
      <c r="BI185" s="107">
        <f t="shared" si="146"/>
        <v>1.2053604851388785E-2</v>
      </c>
      <c r="BJ185" s="107">
        <f t="shared" si="147"/>
        <v>6.13161638092386E-2</v>
      </c>
      <c r="BK185" s="107">
        <f t="shared" si="148"/>
        <v>0.83334581118514639</v>
      </c>
      <c r="BL185" s="21">
        <f t="shared" si="149"/>
        <v>11131</v>
      </c>
      <c r="BM185" s="253" t="e">
        <f>VLOOKUP(B185,'removals&amp;BFF'!A:C,3,FALSE)</f>
        <v>#N/A</v>
      </c>
      <c r="BN185" s="21" t="e">
        <f t="shared" si="150"/>
        <v>#N/A</v>
      </c>
      <c r="BO185" s="21">
        <f>VLOOKUP(B185,removals!B:AR,43,FALSE)</f>
        <v>284.77</v>
      </c>
      <c r="BP185" s="253">
        <f t="shared" si="151"/>
        <v>46.904519436738425</v>
      </c>
      <c r="BQ185" s="21"/>
    </row>
    <row r="186" spans="1:69">
      <c r="A186" s="56" t="str">
        <f t="shared" si="138"/>
        <v>201738</v>
      </c>
      <c r="B186" s="20">
        <f>'[1]main port inventory'!A191</f>
        <v>43000</v>
      </c>
      <c r="C186" s="21">
        <f>'[1]main port inventory'!B191</f>
        <v>13174</v>
      </c>
      <c r="D186" s="21">
        <f>'[1]main port inventory'!C192</f>
        <v>1306</v>
      </c>
      <c r="E186" s="21">
        <f>'[1]main port inventory'!D191</f>
        <v>145</v>
      </c>
      <c r="F186" s="21">
        <f>'[1]main port inventory'!E191</f>
        <v>870</v>
      </c>
      <c r="G186" s="79">
        <f>'[1]main port inventory'!F191</f>
        <v>1730</v>
      </c>
      <c r="H186" s="79">
        <f>'[1]main port inventory'!G191</f>
        <v>1332</v>
      </c>
      <c r="I186" s="82">
        <f>'[1]main port inventory'!H191</f>
        <v>1742</v>
      </c>
      <c r="J186" s="82">
        <f>'[1]main port inventory'!I191</f>
        <v>1412</v>
      </c>
      <c r="K186" s="11">
        <f>'[1]main port inventory'!J191</f>
        <v>930</v>
      </c>
      <c r="L186" s="82">
        <f>'[1]main port inventory'!K191</f>
        <v>897</v>
      </c>
      <c r="M186" s="79">
        <f>'[1]main port inventory'!L191</f>
        <v>470</v>
      </c>
      <c r="N186" s="21">
        <f>'[1]main port inventory'!M191</f>
        <v>453</v>
      </c>
      <c r="O186" s="11">
        <f>'[1]main port inventory'!N191</f>
        <v>314.73</v>
      </c>
      <c r="P186" s="85">
        <f>'[1]main port inventory'!O191</f>
        <v>364</v>
      </c>
      <c r="Q186" s="79">
        <f>'[1]main port inventory'!P191</f>
        <v>155</v>
      </c>
      <c r="R186" s="11">
        <f>'[1]main port inventory'!Q191</f>
        <v>450</v>
      </c>
      <c r="S186" s="85">
        <f>'[1]main port inventory'!R191</f>
        <v>323</v>
      </c>
      <c r="T186" s="11">
        <f>'[1]main port inventory'!S191</f>
        <v>216</v>
      </c>
      <c r="U186" s="11">
        <f>'[1]main port inventory'!T191</f>
        <v>76</v>
      </c>
      <c r="V186" s="11">
        <f>'[1]main port inventory'!U191</f>
        <v>75</v>
      </c>
      <c r="W186" s="21">
        <f>'[1]main port inventory'!V191</f>
        <v>306</v>
      </c>
      <c r="X186" s="11">
        <f>'[1]main port inventory'!W191</f>
        <v>114</v>
      </c>
      <c r="Y186" s="11">
        <f>'[1]main port inventory'!X191</f>
        <v>31.6</v>
      </c>
      <c r="Z186" s="11">
        <f>'[1]main port inventory'!Y191</f>
        <v>365</v>
      </c>
      <c r="AA186" s="21">
        <f>'[1]main port inventory'!Z191</f>
        <v>42.8</v>
      </c>
      <c r="AB186" s="21">
        <f>'[1]main port inventory'!AA191</f>
        <v>123</v>
      </c>
      <c r="AC186" s="11">
        <f>'[1]main port inventory'!AB191</f>
        <v>62</v>
      </c>
      <c r="AD186" s="82">
        <f>'[1]main port inventory'!AC191</f>
        <v>26</v>
      </c>
      <c r="AE186" s="21">
        <f>'[1]main port inventory'!AD191</f>
        <v>8.4</v>
      </c>
      <c r="AF186" s="21">
        <f>'[1]main port inventory'!AE191</f>
        <v>5.0999999999999996</v>
      </c>
      <c r="AG186" s="11">
        <f>'[1]main port inventory'!AF191</f>
        <v>31</v>
      </c>
      <c r="AH186" s="85">
        <f>'[1]main port inventory'!AG191</f>
        <v>90</v>
      </c>
      <c r="AI186" s="21">
        <f>'[1]main port inventory'!AH191</f>
        <v>0</v>
      </c>
      <c r="AJ186" s="21">
        <f>'[1]main port inventory'!AI191</f>
        <v>21.9</v>
      </c>
      <c r="AK186" s="21">
        <f>'[1]main port inventory'!AJ191</f>
        <v>12</v>
      </c>
      <c r="AL186" s="79">
        <f>'[1]main port inventory'!AK191</f>
        <v>8</v>
      </c>
      <c r="AM186" s="21">
        <f>'[1]main port inventory'!AL191</f>
        <v>0</v>
      </c>
      <c r="AN186" s="11">
        <f>'[1]main port inventory'!AM191</f>
        <v>22</v>
      </c>
      <c r="AO186" s="11">
        <f>'[1]main port inventory'!AN191</f>
        <v>246</v>
      </c>
      <c r="AP186" s="85">
        <f>'[1]main port inventory'!AO191</f>
        <v>10</v>
      </c>
      <c r="AQ186" s="11">
        <f>'[1]main port inventory'!AP191</f>
        <v>0</v>
      </c>
      <c r="AR186" s="82">
        <f>'[1]main port inventory'!AQ191</f>
        <v>260</v>
      </c>
      <c r="AS186" s="11">
        <f>'[1]main port inventory'!AR191</f>
        <v>90</v>
      </c>
      <c r="AT186" s="79">
        <f>'[1]main port inventory'!AS191</f>
        <v>8</v>
      </c>
      <c r="AU186" s="79">
        <f>'[1]main port inventory'!AT191</f>
        <v>1.5</v>
      </c>
      <c r="AV186" s="21">
        <f>'[1]main port inventory'!AU191</f>
        <v>12</v>
      </c>
      <c r="AW186" s="11">
        <f>'[1]main port inventory'!AV191</f>
        <v>41</v>
      </c>
      <c r="AX186" s="21">
        <f>'[1]main port inventory'!AW191</f>
        <v>8</v>
      </c>
      <c r="AY186" s="79">
        <f>'[1]main port inventory'!AX191</f>
        <v>288.60000000000002</v>
      </c>
      <c r="AZ186" s="76">
        <f t="shared" si="139"/>
        <v>13174</v>
      </c>
      <c r="BA186" s="76">
        <f t="shared" si="140"/>
        <v>787</v>
      </c>
      <c r="BB186" s="76">
        <f t="shared" si="141"/>
        <v>4337</v>
      </c>
      <c r="BC186" s="76">
        <f t="shared" si="142"/>
        <v>3993.1</v>
      </c>
      <c r="BD186" s="76">
        <f t="shared" si="143"/>
        <v>3064.33</v>
      </c>
      <c r="BE186" s="76">
        <f t="shared" si="144"/>
        <v>992.19999999999993</v>
      </c>
      <c r="BF186" s="21">
        <f>'[1]IO InvShip'!$L185</f>
        <v>6977.55</v>
      </c>
      <c r="BG186" s="21">
        <f>'[1]IO InvShip'!$O185</f>
        <v>3154.45</v>
      </c>
      <c r="BH186" s="107">
        <f t="shared" si="145"/>
        <v>9.9134659177167142E-2</v>
      </c>
      <c r="BI186" s="107">
        <f t="shared" si="146"/>
        <v>1.1006528009716108E-2</v>
      </c>
      <c r="BJ186" s="107">
        <f t="shared" si="147"/>
        <v>6.6039168058296641E-2</v>
      </c>
      <c r="BK186" s="107">
        <f t="shared" si="148"/>
        <v>0.82381964475482006</v>
      </c>
      <c r="BL186" s="21">
        <f t="shared" si="149"/>
        <v>10853</v>
      </c>
      <c r="BM186" s="253" t="e">
        <f>VLOOKUP(B186,'removals&amp;BFF'!A:C,3,FALSE)</f>
        <v>#N/A</v>
      </c>
      <c r="BN186" s="21" t="e">
        <f t="shared" si="150"/>
        <v>#N/A</v>
      </c>
      <c r="BO186" s="21">
        <f>VLOOKUP(B186,removals!B:AR,43,FALSE)</f>
        <v>288.51</v>
      </c>
      <c r="BP186" s="253">
        <f t="shared" si="151"/>
        <v>45.662195417836472</v>
      </c>
      <c r="BQ186" s="21"/>
    </row>
    <row r="187" spans="1:69">
      <c r="A187" s="56" t="str">
        <f t="shared" si="138"/>
        <v>201737</v>
      </c>
      <c r="B187" s="20">
        <f>'[1]main port inventory'!A192</f>
        <v>42993</v>
      </c>
      <c r="C187" s="21">
        <f>'[1]main port inventory'!B192</f>
        <v>13261</v>
      </c>
      <c r="D187" s="21">
        <f>'[1]main port inventory'!C193</f>
        <v>1344</v>
      </c>
      <c r="E187" s="21">
        <f>'[1]main port inventory'!D192</f>
        <v>136</v>
      </c>
      <c r="F187" s="21">
        <f>'[1]main port inventory'!E192</f>
        <v>890</v>
      </c>
      <c r="G187" s="79">
        <f>'[1]main port inventory'!F192</f>
        <v>1750</v>
      </c>
      <c r="H187" s="79">
        <f>'[1]main port inventory'!G192</f>
        <v>1310</v>
      </c>
      <c r="I187" s="82">
        <f>'[1]main port inventory'!H192</f>
        <v>1685</v>
      </c>
      <c r="J187" s="82">
        <f>'[1]main port inventory'!I192</f>
        <v>1430</v>
      </c>
      <c r="K187" s="11">
        <f>'[1]main port inventory'!J192</f>
        <v>955</v>
      </c>
      <c r="L187" s="82">
        <f>'[1]main port inventory'!K192</f>
        <v>880</v>
      </c>
      <c r="M187" s="79">
        <f>'[1]main port inventory'!L192</f>
        <v>487</v>
      </c>
      <c r="N187" s="21">
        <f>'[1]main port inventory'!M192</f>
        <v>451</v>
      </c>
      <c r="O187" s="11">
        <f>'[1]main port inventory'!N192</f>
        <v>321.77999999999997</v>
      </c>
      <c r="P187" s="85">
        <f>'[1]main port inventory'!O192</f>
        <v>363</v>
      </c>
      <c r="Q187" s="79">
        <f>'[1]main port inventory'!P192</f>
        <v>160</v>
      </c>
      <c r="R187" s="11">
        <f>'[1]main port inventory'!Q192</f>
        <v>438</v>
      </c>
      <c r="S187" s="85">
        <f>'[1]main port inventory'!R192</f>
        <v>341</v>
      </c>
      <c r="T187" s="11">
        <f>'[1]main port inventory'!S192</f>
        <v>240</v>
      </c>
      <c r="U187" s="11">
        <f>'[1]main port inventory'!T192</f>
        <v>92</v>
      </c>
      <c r="V187" s="11">
        <f>'[1]main port inventory'!U192</f>
        <v>73</v>
      </c>
      <c r="W187" s="21">
        <f>'[1]main port inventory'!V192</f>
        <v>325</v>
      </c>
      <c r="X187" s="11">
        <f>'[1]main port inventory'!W192</f>
        <v>131</v>
      </c>
      <c r="Y187" s="11">
        <f>'[1]main port inventory'!X192</f>
        <v>34.9</v>
      </c>
      <c r="Z187" s="11">
        <f>'[1]main port inventory'!Y192</f>
        <v>388</v>
      </c>
      <c r="AA187" s="21">
        <f>'[1]main port inventory'!Z192</f>
        <v>42.1</v>
      </c>
      <c r="AB187" s="21">
        <f>'[1]main port inventory'!AA192</f>
        <v>119</v>
      </c>
      <c r="AC187" s="11">
        <f>'[1]main port inventory'!AB192</f>
        <v>68</v>
      </c>
      <c r="AD187" s="82">
        <f>'[1]main port inventory'!AC192</f>
        <v>29.5</v>
      </c>
      <c r="AE187" s="21">
        <f>'[1]main port inventory'!AD192</f>
        <v>2.1</v>
      </c>
      <c r="AF187" s="21">
        <f>'[1]main port inventory'!AE192</f>
        <v>5.0999999999999996</v>
      </c>
      <c r="AG187" s="11">
        <f>'[1]main port inventory'!AF192</f>
        <v>33</v>
      </c>
      <c r="AH187" s="85">
        <f>'[1]main port inventory'!AG192</f>
        <v>93</v>
      </c>
      <c r="AI187" s="21">
        <f>'[1]main port inventory'!AH192</f>
        <v>0</v>
      </c>
      <c r="AJ187" s="21">
        <f>'[1]main port inventory'!AI192</f>
        <v>20</v>
      </c>
      <c r="AK187" s="21">
        <f>'[1]main port inventory'!AJ192</f>
        <v>14</v>
      </c>
      <c r="AL187" s="79">
        <f>'[1]main port inventory'!AK192</f>
        <v>8</v>
      </c>
      <c r="AM187" s="21">
        <f>'[1]main port inventory'!AL192</f>
        <v>0</v>
      </c>
      <c r="AN187" s="11">
        <f>'[1]main port inventory'!AM192</f>
        <v>22</v>
      </c>
      <c r="AO187" s="11">
        <f>'[1]main port inventory'!AN192</f>
        <v>235</v>
      </c>
      <c r="AP187" s="85">
        <f>'[1]main port inventory'!AO192</f>
        <v>10</v>
      </c>
      <c r="AQ187" s="11">
        <f>'[1]main port inventory'!AP192</f>
        <v>0</v>
      </c>
      <c r="AR187" s="82">
        <f>'[1]main port inventory'!AQ192</f>
        <v>305</v>
      </c>
      <c r="AS187" s="11">
        <f>'[1]main port inventory'!AR192</f>
        <v>79</v>
      </c>
      <c r="AT187" s="79">
        <f>'[1]main port inventory'!AS192</f>
        <v>11</v>
      </c>
      <c r="AU187" s="79">
        <f>'[1]main port inventory'!AT192</f>
        <v>1.5</v>
      </c>
      <c r="AV187" s="21">
        <f>'[1]main port inventory'!AU192</f>
        <v>12</v>
      </c>
      <c r="AW187" s="11">
        <f>'[1]main port inventory'!AV192</f>
        <v>41</v>
      </c>
      <c r="AX187" s="21">
        <f>'[1]main port inventory'!AW192</f>
        <v>8</v>
      </c>
      <c r="AY187" s="79">
        <f>'[1]main port inventory'!AX192</f>
        <v>247.2</v>
      </c>
      <c r="AZ187" s="76">
        <f t="shared" si="139"/>
        <v>13261</v>
      </c>
      <c r="BA187" s="76">
        <f t="shared" si="140"/>
        <v>807</v>
      </c>
      <c r="BB187" s="76">
        <f t="shared" si="141"/>
        <v>4329.5</v>
      </c>
      <c r="BC187" s="76">
        <f t="shared" si="142"/>
        <v>3974.7</v>
      </c>
      <c r="BD187" s="76">
        <f t="shared" si="143"/>
        <v>3151.68</v>
      </c>
      <c r="BE187" s="76">
        <f t="shared" si="144"/>
        <v>998.30000000000007</v>
      </c>
      <c r="BF187" s="21">
        <f>'[1]IO InvShip'!$L186</f>
        <v>7046.36</v>
      </c>
      <c r="BG187" s="21">
        <f>'[1]IO InvShip'!$O186</f>
        <v>3111.28</v>
      </c>
      <c r="BH187" s="107">
        <f t="shared" si="145"/>
        <v>0.10134982278862831</v>
      </c>
      <c r="BI187" s="107">
        <f t="shared" si="146"/>
        <v>1.0255636829801674E-2</v>
      </c>
      <c r="BJ187" s="107">
        <f t="shared" si="147"/>
        <v>6.7114093959731544E-2</v>
      </c>
      <c r="BK187" s="107">
        <f t="shared" si="148"/>
        <v>0.82128044642183851</v>
      </c>
      <c r="BL187" s="21">
        <f t="shared" si="149"/>
        <v>10891</v>
      </c>
      <c r="BM187" s="253" t="e">
        <f>VLOOKUP(B187,'removals&amp;BFF'!A:C,3,FALSE)</f>
        <v>#N/A</v>
      </c>
      <c r="BN187" s="21" t="e">
        <f t="shared" si="150"/>
        <v>#N/A</v>
      </c>
      <c r="BO187" s="21">
        <f>VLOOKUP(B187,removals!B:AR,43,FALSE)</f>
        <v>295.64000000000004</v>
      </c>
      <c r="BP187" s="253">
        <f t="shared" si="151"/>
        <v>44.855229332972527</v>
      </c>
      <c r="BQ187" s="21"/>
    </row>
    <row r="188" spans="1:69">
      <c r="A188" s="56" t="str">
        <f t="shared" si="138"/>
        <v>201736</v>
      </c>
      <c r="B188" s="20">
        <f>'[1]main port inventory'!A193</f>
        <v>42986</v>
      </c>
      <c r="C188" s="21">
        <f>'[1]main port inventory'!B193</f>
        <v>13390</v>
      </c>
      <c r="D188" s="21">
        <f>'[1]main port inventory'!C194</f>
        <v>1337</v>
      </c>
      <c r="E188" s="21">
        <f>'[1]main port inventory'!D193</f>
        <v>134</v>
      </c>
      <c r="F188" s="21">
        <f>'[1]main port inventory'!E193</f>
        <v>929</v>
      </c>
      <c r="G188" s="79">
        <f>'[1]main port inventory'!F193</f>
        <v>1760</v>
      </c>
      <c r="H188" s="79">
        <f>'[1]main port inventory'!G193</f>
        <v>1321</v>
      </c>
      <c r="I188" s="82">
        <f>'[1]main port inventory'!H193</f>
        <v>1662</v>
      </c>
      <c r="J188" s="82">
        <f>'[1]main port inventory'!I193</f>
        <v>1411</v>
      </c>
      <c r="K188" s="11">
        <f>'[1]main port inventory'!J193</f>
        <v>965</v>
      </c>
      <c r="L188" s="82">
        <f>'[1]main port inventory'!K193</f>
        <v>921</v>
      </c>
      <c r="M188" s="79">
        <f>'[1]main port inventory'!L193</f>
        <v>491</v>
      </c>
      <c r="N188" s="21">
        <f>'[1]main port inventory'!M193</f>
        <v>443.7</v>
      </c>
      <c r="O188" s="11">
        <f>'[1]main port inventory'!N193</f>
        <v>329.69</v>
      </c>
      <c r="P188" s="85">
        <f>'[1]main port inventory'!O193</f>
        <v>396</v>
      </c>
      <c r="Q188" s="79">
        <f>'[1]main port inventory'!P193</f>
        <v>177</v>
      </c>
      <c r="R188" s="11">
        <f>'[1]main port inventory'!Q193</f>
        <v>440</v>
      </c>
      <c r="S188" s="85">
        <f>'[1]main port inventory'!R193</f>
        <v>344</v>
      </c>
      <c r="T188" s="11">
        <f>'[1]main port inventory'!S193</f>
        <v>250</v>
      </c>
      <c r="U188" s="11">
        <f>'[1]main port inventory'!T193</f>
        <v>96</v>
      </c>
      <c r="V188" s="11">
        <f>'[1]main port inventory'!U193</f>
        <v>72</v>
      </c>
      <c r="W188" s="21">
        <f>'[1]main port inventory'!V193</f>
        <v>339</v>
      </c>
      <c r="X188" s="11">
        <f>'[1]main port inventory'!W193</f>
        <v>133</v>
      </c>
      <c r="Y188" s="11">
        <f>'[1]main port inventory'!X193</f>
        <v>40.9</v>
      </c>
      <c r="Z188" s="11">
        <f>'[1]main port inventory'!Y193</f>
        <v>385</v>
      </c>
      <c r="AA188" s="21">
        <f>'[1]main port inventory'!Z193</f>
        <v>42.8</v>
      </c>
      <c r="AB188" s="21">
        <f>'[1]main port inventory'!AA193</f>
        <v>93</v>
      </c>
      <c r="AC188" s="11">
        <f>'[1]main port inventory'!AB193</f>
        <v>55</v>
      </c>
      <c r="AD188" s="82">
        <f>'[1]main port inventory'!AC193</f>
        <v>31.5</v>
      </c>
      <c r="AE188" s="21">
        <f>'[1]main port inventory'!AD193</f>
        <v>3.5</v>
      </c>
      <c r="AF188" s="21">
        <f>'[1]main port inventory'!AE193</f>
        <v>5.0999999999999996</v>
      </c>
      <c r="AG188" s="11">
        <f>'[1]main port inventory'!AF193</f>
        <v>35</v>
      </c>
      <c r="AH188" s="85">
        <f>'[1]main port inventory'!AG193</f>
        <v>95</v>
      </c>
      <c r="AI188" s="21">
        <f>'[1]main port inventory'!AH193</f>
        <v>0</v>
      </c>
      <c r="AJ188" s="21">
        <f>'[1]main port inventory'!AI193</f>
        <v>20</v>
      </c>
      <c r="AK188" s="21">
        <f>'[1]main port inventory'!AJ193</f>
        <v>17</v>
      </c>
      <c r="AL188" s="79">
        <f>'[1]main port inventory'!AK193</f>
        <v>8</v>
      </c>
      <c r="AM188" s="21">
        <f>'[1]main port inventory'!AL193</f>
        <v>0</v>
      </c>
      <c r="AN188" s="11">
        <f>'[1]main port inventory'!AM193</f>
        <v>22</v>
      </c>
      <c r="AO188" s="11">
        <f>'[1]main port inventory'!AN193</f>
        <v>232</v>
      </c>
      <c r="AP188" s="85">
        <f>'[1]main port inventory'!AO193</f>
        <v>12</v>
      </c>
      <c r="AQ188" s="11">
        <f>'[1]main port inventory'!AP193</f>
        <v>0</v>
      </c>
      <c r="AR188" s="82">
        <f>'[1]main port inventory'!AQ193</f>
        <v>318</v>
      </c>
      <c r="AS188" s="11">
        <f>'[1]main port inventory'!AR193</f>
        <v>94.5</v>
      </c>
      <c r="AT188" s="79">
        <f>'[1]main port inventory'!AS193</f>
        <v>9</v>
      </c>
      <c r="AU188" s="79">
        <f>'[1]main port inventory'!AT193</f>
        <v>1.5</v>
      </c>
      <c r="AV188" s="21">
        <f>'[1]main port inventory'!AU193</f>
        <v>12</v>
      </c>
      <c r="AW188" s="11">
        <f>'[1]main port inventory'!AV193</f>
        <v>41</v>
      </c>
      <c r="AX188" s="21">
        <f>'[1]main port inventory'!AW193</f>
        <v>8</v>
      </c>
      <c r="AY188" s="79">
        <f>'[1]main port inventory'!AX193</f>
        <v>257.2</v>
      </c>
      <c r="AZ188" s="76">
        <f t="shared" si="139"/>
        <v>13390</v>
      </c>
      <c r="BA188" s="76">
        <f t="shared" si="140"/>
        <v>847</v>
      </c>
      <c r="BB188" s="76">
        <f t="shared" si="141"/>
        <v>4343.5</v>
      </c>
      <c r="BC188" s="76">
        <f t="shared" si="142"/>
        <v>4024.7</v>
      </c>
      <c r="BD188" s="76">
        <f t="shared" si="143"/>
        <v>3191.09</v>
      </c>
      <c r="BE188" s="76">
        <f t="shared" si="144"/>
        <v>984.1</v>
      </c>
      <c r="BF188" s="21">
        <f>'[1]IO InvShip'!$L187</f>
        <v>7014.85</v>
      </c>
      <c r="BG188" s="21">
        <f>'[1]IO InvShip'!$O187</f>
        <v>3166.98</v>
      </c>
      <c r="BH188" s="107">
        <f t="shared" si="145"/>
        <v>9.9850634802091109E-2</v>
      </c>
      <c r="BI188" s="107">
        <f t="shared" si="146"/>
        <v>1.0007468259895444E-2</v>
      </c>
      <c r="BJ188" s="107">
        <f t="shared" si="147"/>
        <v>6.9380134428678117E-2</v>
      </c>
      <c r="BK188" s="107">
        <f t="shared" si="148"/>
        <v>0.8207617625093353</v>
      </c>
      <c r="BL188" s="21">
        <f t="shared" si="149"/>
        <v>10990</v>
      </c>
      <c r="BM188" s="253" t="e">
        <f>VLOOKUP(B188,'removals&amp;BFF'!A:C,3,FALSE)</f>
        <v>#N/A</v>
      </c>
      <c r="BN188" s="21" t="e">
        <f t="shared" si="150"/>
        <v>#N/A</v>
      </c>
      <c r="BO188" s="21">
        <f>VLOOKUP(B188,removals!B:AR,43,FALSE)</f>
        <v>292.08999999999997</v>
      </c>
      <c r="BP188" s="253">
        <f t="shared" si="151"/>
        <v>45.842034989215655</v>
      </c>
      <c r="BQ188" s="21"/>
    </row>
    <row r="189" spans="1:69">
      <c r="A189" s="56" t="str">
        <f t="shared" si="138"/>
        <v>201735</v>
      </c>
      <c r="B189" s="20">
        <f>'[1]main port inventory'!A194</f>
        <v>42979</v>
      </c>
      <c r="C189" s="21">
        <f>'[1]main port inventory'!B194</f>
        <v>13419</v>
      </c>
      <c r="D189" s="21">
        <f>'[1]main port inventory'!C195</f>
        <v>1299</v>
      </c>
      <c r="E189" s="21">
        <f>'[1]main port inventory'!D194</f>
        <v>136</v>
      </c>
      <c r="F189" s="21">
        <f>'[1]main port inventory'!E194</f>
        <v>951</v>
      </c>
      <c r="G189" s="79">
        <f>'[1]main port inventory'!F194</f>
        <v>1780</v>
      </c>
      <c r="H189" s="79">
        <f>'[1]main port inventory'!G194</f>
        <v>1352</v>
      </c>
      <c r="I189" s="82">
        <f>'[1]main port inventory'!H194</f>
        <v>1733</v>
      </c>
      <c r="J189" s="82">
        <f>'[1]main port inventory'!I194</f>
        <v>1442</v>
      </c>
      <c r="K189" s="11">
        <f>'[1]main port inventory'!J194</f>
        <v>970</v>
      </c>
      <c r="L189" s="82">
        <f>'[1]main port inventory'!K194</f>
        <v>930</v>
      </c>
      <c r="M189" s="79">
        <f>'[1]main port inventory'!L194</f>
        <v>505</v>
      </c>
      <c r="N189" s="21">
        <f>'[1]main port inventory'!M194</f>
        <v>435</v>
      </c>
      <c r="O189" s="11">
        <f>'[1]main port inventory'!N194</f>
        <v>327.69</v>
      </c>
      <c r="P189" s="85">
        <f>'[1]main port inventory'!O194</f>
        <v>412</v>
      </c>
      <c r="Q189" s="79">
        <f>'[1]main port inventory'!P194</f>
        <v>153</v>
      </c>
      <c r="R189" s="11">
        <f>'[1]main port inventory'!Q194</f>
        <v>410</v>
      </c>
      <c r="S189" s="85">
        <f>'[1]main port inventory'!R194</f>
        <v>338</v>
      </c>
      <c r="T189" s="11">
        <f>'[1]main port inventory'!S194</f>
        <v>252</v>
      </c>
      <c r="U189" s="11">
        <f>'[1]main port inventory'!T194</f>
        <v>92</v>
      </c>
      <c r="V189" s="11">
        <f>'[1]main port inventory'!U194</f>
        <v>57</v>
      </c>
      <c r="W189" s="21">
        <f>'[1]main port inventory'!V194</f>
        <v>292.60000000000002</v>
      </c>
      <c r="X189" s="11">
        <f>'[1]main port inventory'!W194</f>
        <v>131</v>
      </c>
      <c r="Y189" s="11">
        <f>'[1]main port inventory'!X194</f>
        <v>23.4</v>
      </c>
      <c r="Z189" s="11">
        <f>'[1]main port inventory'!Y194</f>
        <v>392</v>
      </c>
      <c r="AA189" s="21">
        <f>'[1]main port inventory'!Z194</f>
        <v>35.799999999999997</v>
      </c>
      <c r="AB189" s="21">
        <f>'[1]main port inventory'!AA194</f>
        <v>86</v>
      </c>
      <c r="AC189" s="11">
        <f>'[1]main port inventory'!AB194</f>
        <v>23</v>
      </c>
      <c r="AD189" s="82">
        <f>'[1]main port inventory'!AC194</f>
        <v>35</v>
      </c>
      <c r="AE189" s="21">
        <f>'[1]main port inventory'!AD194</f>
        <v>5.9</v>
      </c>
      <c r="AF189" s="21">
        <f>'[1]main port inventory'!AE194</f>
        <v>5.0999999999999996</v>
      </c>
      <c r="AG189" s="11">
        <f>'[1]main port inventory'!AF194</f>
        <v>39</v>
      </c>
      <c r="AH189" s="85">
        <f>'[1]main port inventory'!AG194</f>
        <v>92</v>
      </c>
      <c r="AI189" s="21">
        <f>'[1]main port inventory'!AH194</f>
        <v>0</v>
      </c>
      <c r="AJ189" s="21">
        <f>'[1]main port inventory'!AI194</f>
        <v>22.5</v>
      </c>
      <c r="AK189" s="21">
        <f>'[1]main port inventory'!AJ194</f>
        <v>14</v>
      </c>
      <c r="AL189" s="79">
        <f>'[1]main port inventory'!AK194</f>
        <v>8</v>
      </c>
      <c r="AM189" s="21">
        <f>'[1]main port inventory'!AL194</f>
        <v>0</v>
      </c>
      <c r="AN189" s="11">
        <f>'[1]main port inventory'!AM194</f>
        <v>16</v>
      </c>
      <c r="AO189" s="11">
        <f>'[1]main port inventory'!AN194</f>
        <v>225</v>
      </c>
      <c r="AP189" s="85">
        <f>'[1]main port inventory'!AO194</f>
        <v>14</v>
      </c>
      <c r="AQ189" s="11">
        <f>'[1]main port inventory'!AP194</f>
        <v>0</v>
      </c>
      <c r="AR189" s="82">
        <f>'[1]main port inventory'!AQ194</f>
        <v>330</v>
      </c>
      <c r="AS189" s="11">
        <f>'[1]main port inventory'!AR194</f>
        <v>83.7</v>
      </c>
      <c r="AT189" s="79">
        <f>'[1]main port inventory'!AS194</f>
        <v>14</v>
      </c>
      <c r="AU189" s="79">
        <f>'[1]main port inventory'!AT194</f>
        <v>1.5</v>
      </c>
      <c r="AV189" s="21">
        <f>'[1]main port inventory'!AU194</f>
        <v>12</v>
      </c>
      <c r="AW189" s="11">
        <f>'[1]main port inventory'!AV194</f>
        <v>41</v>
      </c>
      <c r="AX189" s="21">
        <f>'[1]main port inventory'!AW194</f>
        <v>8</v>
      </c>
      <c r="AY189" s="79">
        <f>'[1]main port inventory'!AX194</f>
        <v>280</v>
      </c>
      <c r="AZ189" s="76">
        <f t="shared" si="139"/>
        <v>13419</v>
      </c>
      <c r="BA189" s="76">
        <f t="shared" si="140"/>
        <v>856</v>
      </c>
      <c r="BB189" s="76">
        <f t="shared" si="141"/>
        <v>4470</v>
      </c>
      <c r="BC189" s="76">
        <f t="shared" si="142"/>
        <v>4093.5</v>
      </c>
      <c r="BD189" s="76">
        <f t="shared" si="143"/>
        <v>3082.79</v>
      </c>
      <c r="BE189" s="76">
        <f t="shared" si="144"/>
        <v>916.9</v>
      </c>
      <c r="BF189" s="21">
        <f>'[1]IO InvShip'!$L188</f>
        <v>7018.23</v>
      </c>
      <c r="BG189" s="21">
        <f>'[1]IO InvShip'!$O188</f>
        <v>3171.19</v>
      </c>
      <c r="BH189" s="107">
        <f t="shared" si="145"/>
        <v>9.6803040465012299E-2</v>
      </c>
      <c r="BI189" s="107">
        <f t="shared" si="146"/>
        <v>1.0134883374319994E-2</v>
      </c>
      <c r="BJ189" s="107">
        <f t="shared" si="147"/>
        <v>7.0869662418958188E-2</v>
      </c>
      <c r="BK189" s="107">
        <f t="shared" si="148"/>
        <v>0.82219241374170959</v>
      </c>
      <c r="BL189" s="21">
        <f t="shared" si="149"/>
        <v>11033</v>
      </c>
      <c r="BM189" s="253" t="e">
        <f>VLOOKUP(B189,'removals&amp;BFF'!A:C,3,FALSE)</f>
        <v>#N/A</v>
      </c>
      <c r="BN189" s="21" t="e">
        <f t="shared" si="150"/>
        <v>#N/A</v>
      </c>
      <c r="BO189" s="21">
        <f>VLOOKUP(B189,removals!B:AR,43,FALSE)</f>
        <v>294.02</v>
      </c>
      <c r="BP189" s="253">
        <f t="shared" si="151"/>
        <v>45.639752397796073</v>
      </c>
      <c r="BQ189" s="21"/>
    </row>
    <row r="190" spans="1:69">
      <c r="A190" s="56" t="str">
        <f t="shared" si="138"/>
        <v>201734</v>
      </c>
      <c r="B190" s="20">
        <f>'[1]main port inventory'!A195</f>
        <v>42972</v>
      </c>
      <c r="C190" s="21">
        <f>'[1]main port inventory'!B195</f>
        <v>13473</v>
      </c>
      <c r="D190" s="21">
        <f>'[1]main port inventory'!C196</f>
        <v>1375</v>
      </c>
      <c r="E190" s="21">
        <f>'[1]main port inventory'!D195</f>
        <v>149</v>
      </c>
      <c r="F190" s="21">
        <f>'[1]main port inventory'!E195</f>
        <v>948</v>
      </c>
      <c r="G190" s="79">
        <f>'[1]main port inventory'!F195</f>
        <v>1790</v>
      </c>
      <c r="H190" s="79">
        <f>'[1]main port inventory'!G195</f>
        <v>1441</v>
      </c>
      <c r="I190" s="82">
        <f>'[1]main port inventory'!H195</f>
        <v>1706</v>
      </c>
      <c r="J190" s="82">
        <f>'[1]main port inventory'!I195</f>
        <v>1460</v>
      </c>
      <c r="K190" s="11">
        <f>'[1]main port inventory'!J195</f>
        <v>965</v>
      </c>
      <c r="L190" s="82">
        <f>'[1]main port inventory'!K195</f>
        <v>878</v>
      </c>
      <c r="M190" s="79">
        <f>'[1]main port inventory'!L195</f>
        <v>563</v>
      </c>
      <c r="N190" s="21">
        <f>'[1]main port inventory'!M195</f>
        <v>435</v>
      </c>
      <c r="O190" s="11">
        <f>'[1]main port inventory'!N195</f>
        <v>299.99</v>
      </c>
      <c r="P190" s="85">
        <f>'[1]main port inventory'!O195</f>
        <v>423</v>
      </c>
      <c r="Q190" s="79">
        <f>'[1]main port inventory'!P195</f>
        <v>127</v>
      </c>
      <c r="R190" s="11">
        <f>'[1]main port inventory'!Q195</f>
        <v>421</v>
      </c>
      <c r="S190" s="85">
        <f>'[1]main port inventory'!R195</f>
        <v>336</v>
      </c>
      <c r="T190" s="11">
        <f>'[1]main port inventory'!S195</f>
        <v>255</v>
      </c>
      <c r="U190" s="11">
        <f>'[1]main port inventory'!T195</f>
        <v>96</v>
      </c>
      <c r="V190" s="11">
        <f>'[1]main port inventory'!U195</f>
        <v>56</v>
      </c>
      <c r="W190" s="21">
        <f>'[1]main port inventory'!V195</f>
        <v>308.10000000000002</v>
      </c>
      <c r="X190" s="11">
        <f>'[1]main port inventory'!W195</f>
        <v>135</v>
      </c>
      <c r="Y190" s="11">
        <f>'[1]main port inventory'!X195</f>
        <v>10</v>
      </c>
      <c r="Z190" s="11">
        <f>'[1]main port inventory'!Y195</f>
        <v>378</v>
      </c>
      <c r="AA190" s="21">
        <f>'[1]main port inventory'!Z195</f>
        <v>44.1</v>
      </c>
      <c r="AB190" s="21">
        <f>'[1]main port inventory'!AA195</f>
        <v>104</v>
      </c>
      <c r="AC190" s="11">
        <f>'[1]main port inventory'!AB195</f>
        <v>21</v>
      </c>
      <c r="AD190" s="82">
        <f>'[1]main port inventory'!AC195</f>
        <v>23</v>
      </c>
      <c r="AE190" s="21">
        <f>'[1]main port inventory'!AD195</f>
        <v>2</v>
      </c>
      <c r="AF190" s="21">
        <f>'[1]main port inventory'!AE195</f>
        <v>5.0999999999999996</v>
      </c>
      <c r="AG190" s="11">
        <f>'[1]main port inventory'!AF195</f>
        <v>39</v>
      </c>
      <c r="AH190" s="85">
        <f>'[1]main port inventory'!AG195</f>
        <v>90</v>
      </c>
      <c r="AI190" s="21">
        <f>'[1]main port inventory'!AH195</f>
        <v>0</v>
      </c>
      <c r="AJ190" s="21">
        <f>'[1]main port inventory'!AI195</f>
        <v>19.3</v>
      </c>
      <c r="AK190" s="21">
        <f>'[1]main port inventory'!AJ195</f>
        <v>16</v>
      </c>
      <c r="AL190" s="79">
        <f>'[1]main port inventory'!AK195</f>
        <v>8</v>
      </c>
      <c r="AM190" s="21">
        <f>'[1]main port inventory'!AL195</f>
        <v>0</v>
      </c>
      <c r="AN190" s="11">
        <f>'[1]main port inventory'!AM195</f>
        <v>16</v>
      </c>
      <c r="AO190" s="11">
        <f>'[1]main port inventory'!AN195</f>
        <v>236</v>
      </c>
      <c r="AP190" s="85">
        <f>'[1]main port inventory'!AO195</f>
        <v>15</v>
      </c>
      <c r="AQ190" s="11">
        <f>'[1]main port inventory'!AP195</f>
        <v>0</v>
      </c>
      <c r="AR190" s="82">
        <f>'[1]main port inventory'!AQ195</f>
        <v>325</v>
      </c>
      <c r="AS190" s="11">
        <f>'[1]main port inventory'!AR195</f>
        <v>85</v>
      </c>
      <c r="AT190" s="79">
        <f>'[1]main port inventory'!AS195</f>
        <v>13</v>
      </c>
      <c r="AU190" s="79">
        <f>'[1]main port inventory'!AT195</f>
        <v>1.5</v>
      </c>
      <c r="AV190" s="21">
        <f>'[1]main port inventory'!AU195</f>
        <v>12</v>
      </c>
      <c r="AW190" s="11">
        <f>'[1]main port inventory'!AV195</f>
        <v>41</v>
      </c>
      <c r="AX190" s="21">
        <f>'[1]main port inventory'!AW195</f>
        <v>8</v>
      </c>
      <c r="AY190" s="79">
        <f>'[1]main port inventory'!AX195</f>
        <v>266.3</v>
      </c>
      <c r="AZ190" s="76">
        <f t="shared" si="139"/>
        <v>13473</v>
      </c>
      <c r="BA190" s="76">
        <f t="shared" si="140"/>
        <v>864</v>
      </c>
      <c r="BB190" s="76">
        <f t="shared" si="141"/>
        <v>4392</v>
      </c>
      <c r="BC190" s="76">
        <f t="shared" si="142"/>
        <v>4209.8</v>
      </c>
      <c r="BD190" s="76">
        <f t="shared" si="143"/>
        <v>3053.99</v>
      </c>
      <c r="BE190" s="76">
        <f t="shared" si="144"/>
        <v>953.6</v>
      </c>
      <c r="BF190" s="21">
        <f>'[1]IO InvShip'!$L189</f>
        <v>7121.76</v>
      </c>
      <c r="BG190" s="21">
        <f>'[1]IO InvShip'!$O189</f>
        <v>3092.81</v>
      </c>
      <c r="BH190" s="107">
        <f t="shared" si="145"/>
        <v>0.10205596377941067</v>
      </c>
      <c r="BI190" s="107">
        <f t="shared" si="146"/>
        <v>1.1059155347732502E-2</v>
      </c>
      <c r="BJ190" s="107">
        <f t="shared" si="147"/>
        <v>7.036294811845914E-2</v>
      </c>
      <c r="BK190" s="107">
        <f t="shared" si="148"/>
        <v>0.81652193275439766</v>
      </c>
      <c r="BL190" s="21">
        <f t="shared" si="149"/>
        <v>11001</v>
      </c>
      <c r="BM190" s="253" t="e">
        <f>VLOOKUP(B190,'removals&amp;BFF'!A:C,3,FALSE)</f>
        <v>#N/A</v>
      </c>
      <c r="BN190" s="21" t="e">
        <f t="shared" si="150"/>
        <v>#N/A</v>
      </c>
      <c r="BO190" s="21">
        <f>VLOOKUP(B190,removals!B:AR,43,FALSE)</f>
        <v>299.59999999999997</v>
      </c>
      <c r="BP190" s="253">
        <f t="shared" si="151"/>
        <v>44.969959946595466</v>
      </c>
      <c r="BQ190" s="21"/>
    </row>
    <row r="191" spans="1:69">
      <c r="A191" s="56" t="str">
        <f t="shared" si="138"/>
        <v>201733</v>
      </c>
      <c r="B191" s="20">
        <f>'[1]main port inventory'!A196</f>
        <v>42965</v>
      </c>
      <c r="C191" s="21">
        <f>'[1]main port inventory'!B196</f>
        <v>13635</v>
      </c>
      <c r="D191" s="21">
        <f>'[1]main port inventory'!C197</f>
        <v>1435</v>
      </c>
      <c r="E191" s="21">
        <f>'[1]main port inventory'!D196</f>
        <v>163</v>
      </c>
      <c r="F191" s="21">
        <f>'[1]main port inventory'!E196</f>
        <v>930</v>
      </c>
      <c r="G191" s="79">
        <f>'[1]main port inventory'!F196</f>
        <v>1780</v>
      </c>
      <c r="H191" s="79">
        <f>'[1]main port inventory'!G196</f>
        <v>1423</v>
      </c>
      <c r="I191" s="82">
        <f>'[1]main port inventory'!H196</f>
        <v>1778</v>
      </c>
      <c r="J191" s="82">
        <f>'[1]main port inventory'!I196</f>
        <v>1510</v>
      </c>
      <c r="K191" s="11">
        <f>'[1]main port inventory'!J196</f>
        <v>935</v>
      </c>
      <c r="L191" s="82">
        <f>'[1]main port inventory'!K196</f>
        <v>916</v>
      </c>
      <c r="M191" s="79">
        <f>'[1]main port inventory'!L196</f>
        <v>594</v>
      </c>
      <c r="N191" s="21">
        <f>'[1]main port inventory'!M196</f>
        <v>443.5</v>
      </c>
      <c r="O191" s="11">
        <f>'[1]main port inventory'!N196</f>
        <v>308.47000000000003</v>
      </c>
      <c r="P191" s="85">
        <f>'[1]main port inventory'!O196</f>
        <v>439</v>
      </c>
      <c r="Q191" s="79">
        <f>'[1]main port inventory'!P196</f>
        <v>129</v>
      </c>
      <c r="R191" s="11">
        <f>'[1]main port inventory'!Q196</f>
        <v>405</v>
      </c>
      <c r="S191" s="85">
        <f>'[1]main port inventory'!R196</f>
        <v>329</v>
      </c>
      <c r="T191" s="11">
        <f>'[1]main port inventory'!S196</f>
        <v>266</v>
      </c>
      <c r="U191" s="11">
        <f>'[1]main port inventory'!T196</f>
        <v>101</v>
      </c>
      <c r="V191" s="11">
        <f>'[1]main port inventory'!U196</f>
        <v>52</v>
      </c>
      <c r="W191" s="21">
        <f>'[1]main port inventory'!V196</f>
        <v>334.5</v>
      </c>
      <c r="X191" s="11">
        <f>'[1]main port inventory'!W196</f>
        <v>143</v>
      </c>
      <c r="Y191" s="11">
        <f>'[1]main port inventory'!X196</f>
        <v>9</v>
      </c>
      <c r="Z191" s="11">
        <f>'[1]main port inventory'!Y196</f>
        <v>363</v>
      </c>
      <c r="AA191" s="21">
        <f>'[1]main port inventory'!Z196</f>
        <v>50.4</v>
      </c>
      <c r="AB191" s="21">
        <f>'[1]main port inventory'!AA196</f>
        <v>97</v>
      </c>
      <c r="AC191" s="11">
        <f>'[1]main port inventory'!AB196</f>
        <v>29</v>
      </c>
      <c r="AD191" s="82">
        <f>'[1]main port inventory'!AC196</f>
        <v>21</v>
      </c>
      <c r="AE191" s="21">
        <f>'[1]main port inventory'!AD196</f>
        <v>2.1</v>
      </c>
      <c r="AF191" s="21">
        <f>'[1]main port inventory'!AE196</f>
        <v>5.0999999999999996</v>
      </c>
      <c r="AG191" s="11">
        <f>'[1]main port inventory'!AF196</f>
        <v>30</v>
      </c>
      <c r="AH191" s="85">
        <f>'[1]main port inventory'!AG196</f>
        <v>88</v>
      </c>
      <c r="AI191" s="21">
        <f>'[1]main port inventory'!AH196</f>
        <v>0</v>
      </c>
      <c r="AJ191" s="21">
        <f>'[1]main port inventory'!AI196</f>
        <v>27</v>
      </c>
      <c r="AK191" s="21">
        <f>'[1]main port inventory'!AJ196</f>
        <v>18</v>
      </c>
      <c r="AL191" s="79">
        <f>'[1]main port inventory'!AK196</f>
        <v>8</v>
      </c>
      <c r="AM191" s="21">
        <f>'[1]main port inventory'!AL196</f>
        <v>0</v>
      </c>
      <c r="AN191" s="11">
        <f>'[1]main port inventory'!AM196</f>
        <v>16</v>
      </c>
      <c r="AO191" s="11">
        <f>'[1]main port inventory'!AN196</f>
        <v>212</v>
      </c>
      <c r="AP191" s="85">
        <f>'[1]main port inventory'!AO196</f>
        <v>17</v>
      </c>
      <c r="AQ191" s="11">
        <f>'[1]main port inventory'!AP196</f>
        <v>0</v>
      </c>
      <c r="AR191" s="82">
        <f>'[1]main port inventory'!AQ196</f>
        <v>318</v>
      </c>
      <c r="AS191" s="11">
        <f>'[1]main port inventory'!AR196</f>
        <v>102.7</v>
      </c>
      <c r="AT191" s="79">
        <f>'[1]main port inventory'!AS196</f>
        <v>12</v>
      </c>
      <c r="AU191" s="79">
        <f>'[1]main port inventory'!AT196</f>
        <v>1.5</v>
      </c>
      <c r="AV191" s="21">
        <f>'[1]main port inventory'!AU196</f>
        <v>12</v>
      </c>
      <c r="AW191" s="11">
        <f>'[1]main port inventory'!AV196</f>
        <v>41</v>
      </c>
      <c r="AX191" s="21">
        <f>'[1]main port inventory'!AW196</f>
        <v>8</v>
      </c>
      <c r="AY191" s="79">
        <f>'[1]main port inventory'!AX196</f>
        <v>261</v>
      </c>
      <c r="AZ191" s="76">
        <f t="shared" si="139"/>
        <v>13635</v>
      </c>
      <c r="BA191" s="76">
        <f t="shared" si="140"/>
        <v>873</v>
      </c>
      <c r="BB191" s="76">
        <f t="shared" si="141"/>
        <v>4543</v>
      </c>
      <c r="BC191" s="76">
        <f t="shared" si="142"/>
        <v>4208.5</v>
      </c>
      <c r="BD191" s="76">
        <f t="shared" si="143"/>
        <v>3013.17</v>
      </c>
      <c r="BE191" s="76">
        <f t="shared" si="144"/>
        <v>997.6</v>
      </c>
      <c r="BF191" s="21">
        <f>'[1]IO InvShip'!$L190</f>
        <v>7262.87</v>
      </c>
      <c r="BG191" s="21">
        <f>'[1]IO InvShip'!$O190</f>
        <v>3058.11</v>
      </c>
      <c r="BH191" s="107">
        <f t="shared" si="145"/>
        <v>0.10524385771910524</v>
      </c>
      <c r="BI191" s="107">
        <f t="shared" si="146"/>
        <v>1.1954528786211954E-2</v>
      </c>
      <c r="BJ191" s="107">
        <f t="shared" si="147"/>
        <v>6.8206820682068209E-2</v>
      </c>
      <c r="BK191" s="107">
        <f t="shared" si="148"/>
        <v>0.8145947928126146</v>
      </c>
      <c r="BL191" s="21">
        <f t="shared" si="149"/>
        <v>11107</v>
      </c>
      <c r="BM191" s="253" t="e">
        <f>VLOOKUP(B191,'removals&amp;BFF'!A:C,3,FALSE)</f>
        <v>#N/A</v>
      </c>
      <c r="BN191" s="21" t="e">
        <f t="shared" si="150"/>
        <v>#N/A</v>
      </c>
      <c r="BO191" s="21">
        <f>VLOOKUP(B191,removals!B:AR,43,FALSE)</f>
        <v>298.84000000000003</v>
      </c>
      <c r="BP191" s="253">
        <f t="shared" si="151"/>
        <v>45.626422165707396</v>
      </c>
      <c r="BQ191" s="21"/>
    </row>
    <row r="192" spans="1:69">
      <c r="A192" s="56" t="str">
        <f t="shared" si="138"/>
        <v>201732</v>
      </c>
      <c r="B192" s="20">
        <f>'[1]main port inventory'!A197</f>
        <v>42958</v>
      </c>
      <c r="C192" s="21">
        <f>'[1]main port inventory'!B197</f>
        <v>13834</v>
      </c>
      <c r="D192" s="21">
        <f>'[1]main port inventory'!C198</f>
        <v>1413</v>
      </c>
      <c r="E192" s="21">
        <f>'[1]main port inventory'!D197</f>
        <v>155</v>
      </c>
      <c r="F192" s="21">
        <f>'[1]main port inventory'!E197</f>
        <v>909</v>
      </c>
      <c r="G192" s="79">
        <f>'[1]main port inventory'!F197</f>
        <v>1800</v>
      </c>
      <c r="H192" s="79">
        <f>'[1]main port inventory'!G197</f>
        <v>1470</v>
      </c>
      <c r="I192" s="82">
        <f>'[1]main port inventory'!H197</f>
        <v>1809</v>
      </c>
      <c r="J192" s="82">
        <f>'[1]main port inventory'!I197</f>
        <v>1564</v>
      </c>
      <c r="K192" s="11">
        <f>'[1]main port inventory'!J197</f>
        <v>925</v>
      </c>
      <c r="L192" s="82">
        <f>'[1]main port inventory'!K197</f>
        <v>887</v>
      </c>
      <c r="M192" s="79">
        <f>'[1]main port inventory'!L197</f>
        <v>596</v>
      </c>
      <c r="N192" s="21">
        <f>'[1]main port inventory'!M197</f>
        <v>449</v>
      </c>
      <c r="O192" s="11">
        <f>'[1]main port inventory'!N197</f>
        <v>323.94</v>
      </c>
      <c r="P192" s="85">
        <f>'[1]main port inventory'!O197</f>
        <v>462</v>
      </c>
      <c r="Q192" s="79">
        <f>'[1]main port inventory'!P197</f>
        <v>114</v>
      </c>
      <c r="R192" s="11">
        <f>'[1]main port inventory'!Q197</f>
        <v>420</v>
      </c>
      <c r="S192" s="85">
        <f>'[1]main port inventory'!R197</f>
        <v>318</v>
      </c>
      <c r="T192" s="11">
        <f>'[1]main port inventory'!S197</f>
        <v>262</v>
      </c>
      <c r="U192" s="11">
        <f>'[1]main port inventory'!T197</f>
        <v>93</v>
      </c>
      <c r="V192" s="11">
        <f>'[1]main port inventory'!U197</f>
        <v>53</v>
      </c>
      <c r="W192" s="21">
        <f>'[1]main port inventory'!V197</f>
        <v>309.39999999999998</v>
      </c>
      <c r="X192" s="11">
        <f>'[1]main port inventory'!W197</f>
        <v>150</v>
      </c>
      <c r="Y192" s="11">
        <f>'[1]main port inventory'!X197</f>
        <v>8.5</v>
      </c>
      <c r="Z192" s="11">
        <f>'[1]main port inventory'!Y197</f>
        <v>360</v>
      </c>
      <c r="AA192" s="21">
        <f>'[1]main port inventory'!Z197</f>
        <v>63.7</v>
      </c>
      <c r="AB192" s="21">
        <f>'[1]main port inventory'!AA197</f>
        <v>98</v>
      </c>
      <c r="AC192" s="11">
        <f>'[1]main port inventory'!AB197</f>
        <v>35</v>
      </c>
      <c r="AD192" s="82">
        <f>'[1]main port inventory'!AC197</f>
        <v>20</v>
      </c>
      <c r="AE192" s="21">
        <f>'[1]main port inventory'!AD197</f>
        <v>2.8</v>
      </c>
      <c r="AF192" s="21">
        <f>'[1]main port inventory'!AE197</f>
        <v>5.0999999999999996</v>
      </c>
      <c r="AG192" s="11">
        <f>'[1]main port inventory'!AF197</f>
        <v>31</v>
      </c>
      <c r="AH192" s="85">
        <f>'[1]main port inventory'!AG197</f>
        <v>98.5</v>
      </c>
      <c r="AI192" s="21">
        <f>'[1]main port inventory'!AH197</f>
        <v>0</v>
      </c>
      <c r="AJ192" s="21">
        <f>'[1]main port inventory'!AI197</f>
        <v>31</v>
      </c>
      <c r="AK192" s="21">
        <f>'[1]main port inventory'!AJ197</f>
        <v>20</v>
      </c>
      <c r="AL192" s="79">
        <f>'[1]main port inventory'!AK197</f>
        <v>8</v>
      </c>
      <c r="AM192" s="21">
        <f>'[1]main port inventory'!AL197</f>
        <v>0</v>
      </c>
      <c r="AN192" s="11">
        <f>'[1]main port inventory'!AM197</f>
        <v>15</v>
      </c>
      <c r="AO192" s="11">
        <f>'[1]main port inventory'!AN197</f>
        <v>223</v>
      </c>
      <c r="AP192" s="85">
        <f>'[1]main port inventory'!AO197</f>
        <v>14</v>
      </c>
      <c r="AQ192" s="11">
        <f>'[1]main port inventory'!AP197</f>
        <v>0</v>
      </c>
      <c r="AR192" s="82">
        <f>'[1]main port inventory'!AQ197</f>
        <v>365</v>
      </c>
      <c r="AS192" s="11">
        <f>'[1]main port inventory'!AR197</f>
        <v>103</v>
      </c>
      <c r="AT192" s="79">
        <f>'[1]main port inventory'!AS197</f>
        <v>6</v>
      </c>
      <c r="AU192" s="79">
        <f>'[1]main port inventory'!AT197</f>
        <v>1.5</v>
      </c>
      <c r="AV192" s="21">
        <f>'[1]main port inventory'!AU197</f>
        <v>12</v>
      </c>
      <c r="AW192" s="11">
        <f>'[1]main port inventory'!AV197</f>
        <v>41</v>
      </c>
      <c r="AX192" s="21">
        <f>'[1]main port inventory'!AW197</f>
        <v>8</v>
      </c>
      <c r="AY192" s="79">
        <f>'[1]main port inventory'!AX197</f>
        <v>259</v>
      </c>
      <c r="AZ192" s="76">
        <f t="shared" si="139"/>
        <v>13834</v>
      </c>
      <c r="BA192" s="76">
        <f t="shared" si="140"/>
        <v>892.5</v>
      </c>
      <c r="BB192" s="76">
        <f t="shared" si="141"/>
        <v>4645</v>
      </c>
      <c r="BC192" s="76">
        <f t="shared" si="142"/>
        <v>4254.5</v>
      </c>
      <c r="BD192" s="76">
        <f t="shared" si="143"/>
        <v>3043.44</v>
      </c>
      <c r="BE192" s="76">
        <f t="shared" si="144"/>
        <v>999</v>
      </c>
      <c r="BF192" s="21">
        <f>'[1]IO InvShip'!$L191</f>
        <v>7421.03</v>
      </c>
      <c r="BG192" s="21">
        <f>'[1]IO InvShip'!$O191</f>
        <v>3020.4</v>
      </c>
      <c r="BH192" s="107">
        <f t="shared" si="145"/>
        <v>0.10213965592019662</v>
      </c>
      <c r="BI192" s="107">
        <f t="shared" si="146"/>
        <v>1.1204279311840393E-2</v>
      </c>
      <c r="BJ192" s="107">
        <f t="shared" si="147"/>
        <v>6.570767673847043E-2</v>
      </c>
      <c r="BK192" s="107">
        <f t="shared" si="148"/>
        <v>0.82094838802949255</v>
      </c>
      <c r="BL192" s="21">
        <f t="shared" si="149"/>
        <v>11357</v>
      </c>
      <c r="BM192" s="253" t="e">
        <f>VLOOKUP(B192,'removals&amp;BFF'!A:C,3,FALSE)</f>
        <v>#N/A</v>
      </c>
      <c r="BN192" s="21" t="e">
        <f t="shared" si="150"/>
        <v>#N/A</v>
      </c>
      <c r="BO192" s="21">
        <f>VLOOKUP(B192,removals!B:AR,43,FALSE)</f>
        <v>288.79000000000002</v>
      </c>
      <c r="BP192" s="253">
        <f t="shared" si="151"/>
        <v>47.903320752103603</v>
      </c>
      <c r="BQ192" s="21"/>
    </row>
    <row r="193" spans="1:69">
      <c r="A193" s="56" t="str">
        <f t="shared" si="138"/>
        <v>201731</v>
      </c>
      <c r="B193" s="20">
        <f>'[1]main port inventory'!A198</f>
        <v>42951</v>
      </c>
      <c r="C193" s="21">
        <f>'[1]main port inventory'!B198</f>
        <v>14037</v>
      </c>
      <c r="D193" s="21">
        <f>'[1]main port inventory'!C199</f>
        <v>1468</v>
      </c>
      <c r="E193" s="21">
        <f>'[1]main port inventory'!D198</f>
        <v>160</v>
      </c>
      <c r="F193" s="21">
        <f>'[1]main port inventory'!E198</f>
        <v>952</v>
      </c>
      <c r="G193" s="79">
        <f>'[1]main port inventory'!F198</f>
        <v>1780</v>
      </c>
      <c r="H193" s="79">
        <f>'[1]main port inventory'!G198</f>
        <v>1495</v>
      </c>
      <c r="I193" s="82">
        <f>'[1]main port inventory'!H198</f>
        <v>1823</v>
      </c>
      <c r="J193" s="82">
        <f>'[1]main port inventory'!I198</f>
        <v>1566</v>
      </c>
      <c r="K193" s="11">
        <f>'[1]main port inventory'!J198</f>
        <v>930</v>
      </c>
      <c r="L193" s="82">
        <f>'[1]main port inventory'!K198</f>
        <v>890</v>
      </c>
      <c r="M193" s="79">
        <f>'[1]main port inventory'!L198</f>
        <v>618</v>
      </c>
      <c r="N193" s="21">
        <f>'[1]main port inventory'!M198</f>
        <v>451</v>
      </c>
      <c r="O193" s="11">
        <f>'[1]main port inventory'!N198</f>
        <v>353.78</v>
      </c>
      <c r="P193" s="85">
        <f>'[1]main port inventory'!O198</f>
        <v>460</v>
      </c>
      <c r="Q193" s="79">
        <f>'[1]main port inventory'!P198</f>
        <v>94</v>
      </c>
      <c r="R193" s="11">
        <f>'[1]main port inventory'!Q198</f>
        <v>455</v>
      </c>
      <c r="S193" s="85">
        <f>'[1]main port inventory'!R198</f>
        <v>342</v>
      </c>
      <c r="T193" s="11">
        <f>'[1]main port inventory'!S198</f>
        <v>265</v>
      </c>
      <c r="U193" s="11">
        <f>'[1]main port inventory'!T198</f>
        <v>90</v>
      </c>
      <c r="V193" s="11">
        <f>'[1]main port inventory'!U198</f>
        <v>51</v>
      </c>
      <c r="W193" s="21">
        <f>'[1]main port inventory'!V198</f>
        <v>307.7</v>
      </c>
      <c r="X193" s="11">
        <f>'[1]main port inventory'!W198</f>
        <v>158</v>
      </c>
      <c r="Y193" s="11">
        <f>'[1]main port inventory'!X198</f>
        <v>7.6</v>
      </c>
      <c r="Z193" s="11">
        <f>'[1]main port inventory'!Y198</f>
        <v>390</v>
      </c>
      <c r="AA193" s="21">
        <f>'[1]main port inventory'!Z198</f>
        <v>65.400000000000006</v>
      </c>
      <c r="AB193" s="21">
        <f>'[1]main port inventory'!AA198</f>
        <v>103</v>
      </c>
      <c r="AC193" s="11">
        <f>'[1]main port inventory'!AB198</f>
        <v>27</v>
      </c>
      <c r="AD193" s="82">
        <f>'[1]main port inventory'!AC198</f>
        <v>27</v>
      </c>
      <c r="AE193" s="21">
        <f>'[1]main port inventory'!AD198</f>
        <v>4</v>
      </c>
      <c r="AF193" s="21">
        <f>'[1]main port inventory'!AE198</f>
        <v>5.0999999999999996</v>
      </c>
      <c r="AG193" s="11">
        <f>'[1]main port inventory'!AF198</f>
        <v>30</v>
      </c>
      <c r="AH193" s="85">
        <f>'[1]main port inventory'!AG198</f>
        <v>108</v>
      </c>
      <c r="AI193" s="21">
        <f>'[1]main port inventory'!AH198</f>
        <v>0</v>
      </c>
      <c r="AJ193" s="21">
        <f>'[1]main port inventory'!AI198</f>
        <v>35</v>
      </c>
      <c r="AK193" s="21">
        <f>'[1]main port inventory'!AJ198</f>
        <v>18</v>
      </c>
      <c r="AL193" s="79">
        <f>'[1]main port inventory'!AK198</f>
        <v>8</v>
      </c>
      <c r="AM193" s="21">
        <f>'[1]main port inventory'!AL198</f>
        <v>0</v>
      </c>
      <c r="AN193" s="11">
        <f>'[1]main port inventory'!AM198</f>
        <v>20</v>
      </c>
      <c r="AO193" s="11">
        <f>'[1]main port inventory'!AN198</f>
        <v>235</v>
      </c>
      <c r="AP193" s="85">
        <f>'[1]main port inventory'!AO198</f>
        <v>21</v>
      </c>
      <c r="AQ193" s="11">
        <f>'[1]main port inventory'!AP198</f>
        <v>0</v>
      </c>
      <c r="AR193" s="82">
        <f>'[1]main port inventory'!AQ198</f>
        <v>362</v>
      </c>
      <c r="AS193" s="11">
        <f>'[1]main port inventory'!AR198</f>
        <v>99.4</v>
      </c>
      <c r="AT193" s="79">
        <f>'[1]main port inventory'!AS198</f>
        <v>9.8000000000000007</v>
      </c>
      <c r="AU193" s="79">
        <f>'[1]main port inventory'!AT198</f>
        <v>1.5</v>
      </c>
      <c r="AV193" s="21">
        <f>'[1]main port inventory'!AU198</f>
        <v>12</v>
      </c>
      <c r="AW193" s="11">
        <f>'[1]main port inventory'!AV198</f>
        <v>41</v>
      </c>
      <c r="AX193" s="21">
        <f>'[1]main port inventory'!AW198</f>
        <v>8</v>
      </c>
      <c r="AY193" s="79">
        <f>'[1]main port inventory'!AX198</f>
        <v>269.5</v>
      </c>
      <c r="AZ193" s="76">
        <f t="shared" si="139"/>
        <v>14037</v>
      </c>
      <c r="BA193" s="76">
        <f t="shared" si="140"/>
        <v>931</v>
      </c>
      <c r="BB193" s="76">
        <f t="shared" si="141"/>
        <v>4668</v>
      </c>
      <c r="BC193" s="76">
        <f t="shared" si="142"/>
        <v>4275.8</v>
      </c>
      <c r="BD193" s="76">
        <f t="shared" si="143"/>
        <v>3152.7799999999997</v>
      </c>
      <c r="BE193" s="76">
        <f t="shared" si="144"/>
        <v>1009.2</v>
      </c>
      <c r="BF193" s="21">
        <f>'[1]IO InvShip'!$L192</f>
        <v>7476.93</v>
      </c>
      <c r="BG193" s="21">
        <f>'[1]IO InvShip'!$O192</f>
        <v>3077.52</v>
      </c>
      <c r="BH193" s="107">
        <f t="shared" si="145"/>
        <v>0.1045807508726936</v>
      </c>
      <c r="BI193" s="107">
        <f t="shared" si="146"/>
        <v>1.1398446961601482E-2</v>
      </c>
      <c r="BJ193" s="107">
        <f t="shared" si="147"/>
        <v>6.782075942152882E-2</v>
      </c>
      <c r="BK193" s="107">
        <f t="shared" si="148"/>
        <v>0.81620004274417612</v>
      </c>
      <c r="BL193" s="21">
        <f t="shared" si="149"/>
        <v>11457</v>
      </c>
      <c r="BM193" s="253" t="e">
        <f>VLOOKUP(B193,'removals&amp;BFF'!A:C,3,FALSE)</f>
        <v>#N/A</v>
      </c>
      <c r="BN193" s="21" t="e">
        <f t="shared" si="150"/>
        <v>#N/A</v>
      </c>
      <c r="BO193" s="21">
        <f>VLOOKUP(B193,removals!B:AR,43,FALSE)</f>
        <v>266.98999999999995</v>
      </c>
      <c r="BP193" s="253">
        <f t="shared" si="151"/>
        <v>52.575002809093981</v>
      </c>
      <c r="BQ193" s="21"/>
    </row>
    <row r="194" spans="1:69">
      <c r="A194" s="56" t="str">
        <f t="shared" si="138"/>
        <v>201730</v>
      </c>
      <c r="B194" s="20">
        <f>'[1]main port inventory'!A199</f>
        <v>42944</v>
      </c>
      <c r="C194" s="21">
        <f>'[1]main port inventory'!B199</f>
        <v>14231</v>
      </c>
      <c r="D194" s="21">
        <f>'[1]main port inventory'!C200</f>
        <v>1455</v>
      </c>
      <c r="E194" s="21">
        <f>'[1]main port inventory'!D199</f>
        <v>160</v>
      </c>
      <c r="F194" s="21">
        <f>'[1]main port inventory'!E199</f>
        <v>946</v>
      </c>
      <c r="G194" s="79">
        <f>'[1]main port inventory'!F199</f>
        <v>1780</v>
      </c>
      <c r="H194" s="79">
        <f>'[1]main port inventory'!G199</f>
        <v>1492</v>
      </c>
      <c r="I194" s="82">
        <f>'[1]main port inventory'!H199</f>
        <v>1957.5</v>
      </c>
      <c r="J194" s="82">
        <f>'[1]main port inventory'!I199</f>
        <v>1560</v>
      </c>
      <c r="K194" s="11">
        <f>'[1]main port inventory'!J199</f>
        <v>940</v>
      </c>
      <c r="L194" s="82">
        <f>'[1]main port inventory'!K199</f>
        <v>850</v>
      </c>
      <c r="M194" s="79">
        <f>'[1]main port inventory'!L199</f>
        <v>626</v>
      </c>
      <c r="N194" s="21">
        <f>'[1]main port inventory'!M199</f>
        <v>452</v>
      </c>
      <c r="O194" s="11">
        <f>'[1]main port inventory'!N199</f>
        <v>365.82</v>
      </c>
      <c r="P194" s="85">
        <f>'[1]main port inventory'!O199</f>
        <v>469</v>
      </c>
      <c r="Q194" s="79">
        <f>'[1]main port inventory'!P199</f>
        <v>117</v>
      </c>
      <c r="R194" s="11">
        <f>'[1]main port inventory'!Q199</f>
        <v>445</v>
      </c>
      <c r="S194" s="85">
        <f>'[1]main port inventory'!R199</f>
        <v>329</v>
      </c>
      <c r="T194" s="11">
        <f>'[1]main port inventory'!S199</f>
        <v>276</v>
      </c>
      <c r="U194" s="11">
        <f>'[1]main port inventory'!T199</f>
        <v>88</v>
      </c>
      <c r="V194" s="11">
        <f>'[1]main port inventory'!U199</f>
        <v>48</v>
      </c>
      <c r="W194" s="21">
        <f>'[1]main port inventory'!V199</f>
        <v>282.60000000000002</v>
      </c>
      <c r="X194" s="11">
        <f>'[1]main port inventory'!W199</f>
        <v>165</v>
      </c>
      <c r="Y194" s="11">
        <f>'[1]main port inventory'!X199</f>
        <v>9.4</v>
      </c>
      <c r="Z194" s="11">
        <f>'[1]main port inventory'!Y199</f>
        <v>445</v>
      </c>
      <c r="AA194" s="21">
        <f>'[1]main port inventory'!Z199</f>
        <v>68.900000000000006</v>
      </c>
      <c r="AB194" s="21">
        <f>'[1]main port inventory'!AA199</f>
        <v>119</v>
      </c>
      <c r="AC194" s="11">
        <f>'[1]main port inventory'!AB199</f>
        <v>39</v>
      </c>
      <c r="AD194" s="82">
        <f>'[1]main port inventory'!AC199</f>
        <v>37</v>
      </c>
      <c r="AE194" s="21">
        <f>'[1]main port inventory'!AD199</f>
        <v>4.5999999999999996</v>
      </c>
      <c r="AF194" s="21">
        <f>'[1]main port inventory'!AE199</f>
        <v>5.0999999999999996</v>
      </c>
      <c r="AG194" s="11">
        <f>'[1]main port inventory'!AF199</f>
        <v>31</v>
      </c>
      <c r="AH194" s="85">
        <f>'[1]main port inventory'!AG199</f>
        <v>107</v>
      </c>
      <c r="AI194" s="21">
        <f>'[1]main port inventory'!AH199</f>
        <v>0</v>
      </c>
      <c r="AJ194" s="21">
        <f>'[1]main port inventory'!AI199</f>
        <v>24.5</v>
      </c>
      <c r="AK194" s="21">
        <f>'[1]main port inventory'!AJ199</f>
        <v>16</v>
      </c>
      <c r="AL194" s="79">
        <f>'[1]main port inventory'!AK199</f>
        <v>8</v>
      </c>
      <c r="AM194" s="21">
        <f>'[1]main port inventory'!AL199</f>
        <v>0</v>
      </c>
      <c r="AN194" s="11">
        <f>'[1]main port inventory'!AM199</f>
        <v>20</v>
      </c>
      <c r="AO194" s="11">
        <f>'[1]main port inventory'!AN199</f>
        <v>227</v>
      </c>
      <c r="AP194" s="85">
        <f>'[1]main port inventory'!AO199</f>
        <v>23</v>
      </c>
      <c r="AQ194" s="11">
        <f>'[1]main port inventory'!AP199</f>
        <v>0</v>
      </c>
      <c r="AR194" s="82">
        <f>'[1]main port inventory'!AQ199</f>
        <v>365</v>
      </c>
      <c r="AS194" s="11">
        <f>'[1]main port inventory'!AR199</f>
        <v>84.5</v>
      </c>
      <c r="AT194" s="79">
        <f>'[1]main port inventory'!AS199</f>
        <v>8</v>
      </c>
      <c r="AU194" s="79">
        <f>'[1]main port inventory'!AT199</f>
        <v>1.5</v>
      </c>
      <c r="AV194" s="21">
        <f>'[1]main port inventory'!AU199</f>
        <v>12</v>
      </c>
      <c r="AW194" s="11">
        <f>'[1]main port inventory'!AV199</f>
        <v>41</v>
      </c>
      <c r="AX194" s="21">
        <f>'[1]main port inventory'!AW199</f>
        <v>8</v>
      </c>
      <c r="AY194" s="79">
        <f>'[1]main port inventory'!AX199</f>
        <v>283.8</v>
      </c>
      <c r="AZ194" s="76">
        <f t="shared" si="139"/>
        <v>14231</v>
      </c>
      <c r="BA194" s="76">
        <f t="shared" si="140"/>
        <v>928</v>
      </c>
      <c r="BB194" s="76">
        <f t="shared" si="141"/>
        <v>4769.5</v>
      </c>
      <c r="BC194" s="76">
        <f t="shared" si="142"/>
        <v>4316.3</v>
      </c>
      <c r="BD194" s="76">
        <f t="shared" si="143"/>
        <v>3224.72</v>
      </c>
      <c r="BE194" s="76">
        <f t="shared" si="144"/>
        <v>992.7</v>
      </c>
      <c r="BF194" s="21">
        <f>'[1]IO InvShip'!$L193</f>
        <v>7574.63</v>
      </c>
      <c r="BG194" s="21">
        <f>'[1]IO InvShip'!$O193</f>
        <v>3153</v>
      </c>
      <c r="BH194" s="107">
        <f t="shared" si="145"/>
        <v>0.10224158527159019</v>
      </c>
      <c r="BI194" s="107">
        <f t="shared" si="146"/>
        <v>1.1243060923336379E-2</v>
      </c>
      <c r="BJ194" s="107">
        <f t="shared" si="147"/>
        <v>6.6474597709226341E-2</v>
      </c>
      <c r="BK194" s="107">
        <f t="shared" si="148"/>
        <v>0.82004075609584715</v>
      </c>
      <c r="BL194" s="21">
        <f t="shared" si="149"/>
        <v>11670</v>
      </c>
      <c r="BM194" s="253" t="e">
        <f>VLOOKUP(B194,'removals&amp;BFF'!A:C,3,FALSE)</f>
        <v>#N/A</v>
      </c>
      <c r="BN194" s="21" t="e">
        <f t="shared" si="150"/>
        <v>#N/A</v>
      </c>
      <c r="BO194" s="21">
        <f>VLOOKUP(B194,removals!B:AR,43,FALSE)</f>
        <v>289.52000000000004</v>
      </c>
      <c r="BP194" s="253">
        <f t="shared" si="151"/>
        <v>49.153771760154733</v>
      </c>
      <c r="BQ194" s="21"/>
    </row>
    <row r="195" spans="1:69">
      <c r="A195" s="56" t="str">
        <f t="shared" si="138"/>
        <v>201729</v>
      </c>
      <c r="B195" s="20">
        <f>'[1]main port inventory'!A200</f>
        <v>42937</v>
      </c>
      <c r="C195" s="21">
        <f>'[1]main port inventory'!B200</f>
        <v>14320</v>
      </c>
      <c r="D195" s="21">
        <f>'[1]main port inventory'!C201</f>
        <v>1474</v>
      </c>
      <c r="E195" s="21">
        <f>'[1]main port inventory'!D200</f>
        <v>153</v>
      </c>
      <c r="F195" s="21">
        <f>'[1]main port inventory'!E200</f>
        <v>960</v>
      </c>
      <c r="G195" s="79">
        <f>'[1]main port inventory'!F200</f>
        <v>1820</v>
      </c>
      <c r="H195" s="79">
        <f>'[1]main port inventory'!G200</f>
        <v>1464</v>
      </c>
      <c r="I195" s="82">
        <f>'[1]main port inventory'!H200</f>
        <v>1928</v>
      </c>
      <c r="J195" s="82">
        <f>'[1]main port inventory'!I200</f>
        <v>1622</v>
      </c>
      <c r="K195" s="11">
        <f>'[1]main port inventory'!J200</f>
        <v>945</v>
      </c>
      <c r="L195" s="82">
        <f>'[1]main port inventory'!K200</f>
        <v>835</v>
      </c>
      <c r="M195" s="79">
        <f>'[1]main port inventory'!L200</f>
        <v>603</v>
      </c>
      <c r="N195" s="21">
        <f>'[1]main port inventory'!M200</f>
        <v>460</v>
      </c>
      <c r="O195" s="11">
        <f>'[1]main port inventory'!N200</f>
        <v>389.32</v>
      </c>
      <c r="P195" s="85">
        <f>'[1]main port inventory'!O200</f>
        <v>461</v>
      </c>
      <c r="Q195" s="79">
        <f>'[1]main port inventory'!P200</f>
        <v>125</v>
      </c>
      <c r="R195" s="11">
        <f>'[1]main port inventory'!Q200</f>
        <v>470</v>
      </c>
      <c r="S195" s="85">
        <f>'[1]main port inventory'!R200</f>
        <v>324</v>
      </c>
      <c r="T195" s="11">
        <f>'[1]main port inventory'!S200</f>
        <v>270</v>
      </c>
      <c r="U195" s="11">
        <f>'[1]main port inventory'!T200</f>
        <v>87</v>
      </c>
      <c r="V195" s="11">
        <f>'[1]main port inventory'!U200</f>
        <v>47</v>
      </c>
      <c r="W195" s="21">
        <f>'[1]main port inventory'!V200</f>
        <v>274.2</v>
      </c>
      <c r="X195" s="11">
        <f>'[1]main port inventory'!W200</f>
        <v>170</v>
      </c>
      <c r="Y195" s="11">
        <f>'[1]main port inventory'!X200</f>
        <v>12.1</v>
      </c>
      <c r="Z195" s="11">
        <f>'[1]main port inventory'!Y200</f>
        <v>455</v>
      </c>
      <c r="AA195" s="21">
        <f>'[1]main port inventory'!Z200</f>
        <v>63.7</v>
      </c>
      <c r="AB195" s="21">
        <f>'[1]main port inventory'!AA200</f>
        <v>138</v>
      </c>
      <c r="AC195" s="11">
        <f>'[1]main port inventory'!AB200</f>
        <v>45</v>
      </c>
      <c r="AD195" s="82">
        <f>'[1]main port inventory'!AC200</f>
        <v>44</v>
      </c>
      <c r="AE195" s="21">
        <f>'[1]main port inventory'!AD200</f>
        <v>4.8</v>
      </c>
      <c r="AF195" s="21">
        <f>'[1]main port inventory'!AE200</f>
        <v>5.0999999999999996</v>
      </c>
      <c r="AG195" s="11">
        <f>'[1]main port inventory'!AF200</f>
        <v>35</v>
      </c>
      <c r="AH195" s="85">
        <f>'[1]main port inventory'!AG200</f>
        <v>88</v>
      </c>
      <c r="AI195" s="21">
        <f>'[1]main port inventory'!AH200</f>
        <v>0</v>
      </c>
      <c r="AJ195" s="21">
        <f>'[1]main port inventory'!AI200</f>
        <v>24.8</v>
      </c>
      <c r="AK195" s="21">
        <f>'[1]main port inventory'!AJ200</f>
        <v>18</v>
      </c>
      <c r="AL195" s="79">
        <f>'[1]main port inventory'!AK200</f>
        <v>8</v>
      </c>
      <c r="AM195" s="21">
        <f>'[1]main port inventory'!AL200</f>
        <v>0</v>
      </c>
      <c r="AN195" s="11">
        <f>'[1]main port inventory'!AM200</f>
        <v>20</v>
      </c>
      <c r="AO195" s="11">
        <f>'[1]main port inventory'!AN200</f>
        <v>234</v>
      </c>
      <c r="AP195" s="85">
        <f>'[1]main port inventory'!AO200</f>
        <v>19</v>
      </c>
      <c r="AQ195" s="11">
        <f>'[1]main port inventory'!AP200</f>
        <v>0</v>
      </c>
      <c r="AR195" s="82">
        <f>'[1]main port inventory'!AQ200</f>
        <v>370</v>
      </c>
      <c r="AS195" s="11">
        <f>'[1]main port inventory'!AR200</f>
        <v>90.3</v>
      </c>
      <c r="AT195" s="79">
        <f>'[1]main port inventory'!AS200</f>
        <v>12</v>
      </c>
      <c r="AU195" s="79">
        <f>'[1]main port inventory'!AT200</f>
        <v>1.5</v>
      </c>
      <c r="AV195" s="21">
        <f>'[1]main port inventory'!AU200</f>
        <v>12</v>
      </c>
      <c r="AW195" s="11">
        <f>'[1]main port inventory'!AV200</f>
        <v>41</v>
      </c>
      <c r="AX195" s="21">
        <f>'[1]main port inventory'!AW200</f>
        <v>8</v>
      </c>
      <c r="AY195" s="79">
        <f>'[1]main port inventory'!AX200</f>
        <v>275.89999999999998</v>
      </c>
      <c r="AZ195" s="76">
        <f t="shared" si="139"/>
        <v>14320</v>
      </c>
      <c r="BA195" s="76">
        <f t="shared" si="140"/>
        <v>892</v>
      </c>
      <c r="BB195" s="76">
        <f t="shared" si="141"/>
        <v>4799</v>
      </c>
      <c r="BC195" s="76">
        <f t="shared" si="142"/>
        <v>4309.3999999999996</v>
      </c>
      <c r="BD195" s="76">
        <f t="shared" si="143"/>
        <v>3310.72</v>
      </c>
      <c r="BE195" s="76">
        <f t="shared" si="144"/>
        <v>1008.6</v>
      </c>
      <c r="BF195" s="21">
        <f>'[1]IO InvShip'!$L194</f>
        <v>7591.26</v>
      </c>
      <c r="BG195" s="21">
        <f>'[1]IO InvShip'!$O194</f>
        <v>3179.1</v>
      </c>
      <c r="BH195" s="107">
        <f t="shared" si="145"/>
        <v>0.10293296089385474</v>
      </c>
      <c r="BI195" s="107">
        <f t="shared" si="146"/>
        <v>1.068435754189944E-2</v>
      </c>
      <c r="BJ195" s="107">
        <f t="shared" si="147"/>
        <v>6.7039106145251395E-2</v>
      </c>
      <c r="BK195" s="107">
        <f t="shared" si="148"/>
        <v>0.81934357541899439</v>
      </c>
      <c r="BL195" s="21">
        <f t="shared" si="149"/>
        <v>11733</v>
      </c>
      <c r="BM195" s="253" t="e">
        <f>VLOOKUP(B195,'removals&amp;BFF'!A:C,3,FALSE)</f>
        <v>#N/A</v>
      </c>
      <c r="BN195" s="21" t="e">
        <f t="shared" si="150"/>
        <v>#N/A</v>
      </c>
      <c r="BO195" s="21">
        <f>VLOOKUP(B195,removals!B:AR,43,FALSE)</f>
        <v>287.62000000000006</v>
      </c>
      <c r="BP195" s="253">
        <f t="shared" si="151"/>
        <v>49.787914609554264</v>
      </c>
      <c r="BQ195" s="21"/>
    </row>
    <row r="196" spans="1:69">
      <c r="A196" s="56" t="str">
        <f t="shared" si="138"/>
        <v>201728</v>
      </c>
      <c r="B196" s="20">
        <f>'[1]main port inventory'!A201</f>
        <v>42930</v>
      </c>
      <c r="C196" s="21">
        <f>'[1]main port inventory'!B201</f>
        <v>14287</v>
      </c>
      <c r="D196" s="21">
        <f>'[1]main port inventory'!C202</f>
        <v>1522</v>
      </c>
      <c r="E196" s="21">
        <f>'[1]main port inventory'!D201</f>
        <v>156</v>
      </c>
      <c r="F196" s="21">
        <f>'[1]main port inventory'!E201</f>
        <v>1017</v>
      </c>
      <c r="G196" s="79">
        <f>'[1]main port inventory'!F201</f>
        <v>1825</v>
      </c>
      <c r="H196" s="79">
        <f>'[1]main port inventory'!G201</f>
        <v>1448</v>
      </c>
      <c r="I196" s="82">
        <f>'[1]main port inventory'!H201</f>
        <v>1934</v>
      </c>
      <c r="J196" s="82">
        <f>'[1]main port inventory'!I201</f>
        <v>1544</v>
      </c>
      <c r="K196" s="11">
        <f>'[1]main port inventory'!J201</f>
        <v>950</v>
      </c>
      <c r="L196" s="82">
        <f>'[1]main port inventory'!K201</f>
        <v>800</v>
      </c>
      <c r="M196" s="79">
        <f>'[1]main port inventory'!L201</f>
        <v>603</v>
      </c>
      <c r="N196" s="21">
        <f>'[1]main port inventory'!M201</f>
        <v>435</v>
      </c>
      <c r="O196" s="11">
        <f>'[1]main port inventory'!N201</f>
        <v>390.7</v>
      </c>
      <c r="P196" s="85">
        <f>'[1]main port inventory'!O201</f>
        <v>455</v>
      </c>
      <c r="Q196" s="79">
        <f>'[1]main port inventory'!P201</f>
        <v>143</v>
      </c>
      <c r="R196" s="11">
        <f>'[1]main port inventory'!Q201</f>
        <v>480</v>
      </c>
      <c r="S196" s="85">
        <f>'[1]main port inventory'!R201</f>
        <v>341</v>
      </c>
      <c r="T196" s="11">
        <f>'[1]main port inventory'!S201</f>
        <v>265</v>
      </c>
      <c r="U196" s="11">
        <f>'[1]main port inventory'!T201</f>
        <v>99</v>
      </c>
      <c r="V196" s="11">
        <f>'[1]main port inventory'!U201</f>
        <v>49</v>
      </c>
      <c r="W196" s="21">
        <f>'[1]main port inventory'!V201</f>
        <v>272.10000000000002</v>
      </c>
      <c r="X196" s="11">
        <f>'[1]main port inventory'!W201</f>
        <v>180</v>
      </c>
      <c r="Y196" s="11">
        <f>'[1]main port inventory'!X201</f>
        <v>18</v>
      </c>
      <c r="Z196" s="11">
        <f>'[1]main port inventory'!Y201</f>
        <v>490</v>
      </c>
      <c r="AA196" s="21">
        <f>'[1]main port inventory'!Z201</f>
        <v>64.2</v>
      </c>
      <c r="AB196" s="21">
        <f>'[1]main port inventory'!AA201</f>
        <v>140</v>
      </c>
      <c r="AC196" s="11">
        <f>'[1]main port inventory'!AB201</f>
        <v>50</v>
      </c>
      <c r="AD196" s="82">
        <f>'[1]main port inventory'!AC201</f>
        <v>47.5</v>
      </c>
      <c r="AE196" s="21">
        <f>'[1]main port inventory'!AD201</f>
        <v>5.3</v>
      </c>
      <c r="AF196" s="21">
        <f>'[1]main port inventory'!AE201</f>
        <v>5.0999999999999996</v>
      </c>
      <c r="AG196" s="11">
        <f>'[1]main port inventory'!AF201</f>
        <v>38</v>
      </c>
      <c r="AH196" s="85">
        <f>'[1]main port inventory'!AG201</f>
        <v>96</v>
      </c>
      <c r="AI196" s="21">
        <f>'[1]main port inventory'!AH201</f>
        <v>0</v>
      </c>
      <c r="AJ196" s="21">
        <f>'[1]main port inventory'!AI201</f>
        <v>25</v>
      </c>
      <c r="AK196" s="21">
        <f>'[1]main port inventory'!AJ201</f>
        <v>20</v>
      </c>
      <c r="AL196" s="79">
        <f>'[1]main port inventory'!AK201</f>
        <v>8</v>
      </c>
      <c r="AM196" s="21">
        <f>'[1]main port inventory'!AL201</f>
        <v>0</v>
      </c>
      <c r="AN196" s="11">
        <f>'[1]main port inventory'!AM201</f>
        <v>20</v>
      </c>
      <c r="AO196" s="11">
        <f>'[1]main port inventory'!AN201</f>
        <v>239</v>
      </c>
      <c r="AP196" s="85">
        <f>'[1]main port inventory'!AO201</f>
        <v>25</v>
      </c>
      <c r="AQ196" s="11">
        <f>'[1]main port inventory'!AP201</f>
        <v>0</v>
      </c>
      <c r="AR196" s="82">
        <f>'[1]main port inventory'!AQ201</f>
        <v>350</v>
      </c>
      <c r="AS196" s="11">
        <f>'[1]main port inventory'!AR201</f>
        <v>89</v>
      </c>
      <c r="AT196" s="79">
        <f>'[1]main port inventory'!AS201</f>
        <v>15</v>
      </c>
      <c r="AU196" s="79">
        <f>'[1]main port inventory'!AT201</f>
        <v>1.5</v>
      </c>
      <c r="AV196" s="21">
        <f>'[1]main port inventory'!AU201</f>
        <v>12</v>
      </c>
      <c r="AW196" s="11">
        <f>'[1]main port inventory'!AV201</f>
        <v>41</v>
      </c>
      <c r="AX196" s="21">
        <f>'[1]main port inventory'!AW201</f>
        <v>8</v>
      </c>
      <c r="AY196" s="79">
        <f>'[1]main port inventory'!AX201</f>
        <v>265.8</v>
      </c>
      <c r="AZ196" s="76">
        <f t="shared" si="139"/>
        <v>14287</v>
      </c>
      <c r="BA196" s="76">
        <f t="shared" si="140"/>
        <v>917</v>
      </c>
      <c r="BB196" s="76">
        <f t="shared" si="141"/>
        <v>4675.5</v>
      </c>
      <c r="BC196" s="76">
        <f t="shared" si="142"/>
        <v>4309.3</v>
      </c>
      <c r="BD196" s="76">
        <f t="shared" si="143"/>
        <v>3398.7</v>
      </c>
      <c r="BE196" s="76">
        <f t="shared" si="144"/>
        <v>986.7</v>
      </c>
      <c r="BF196" s="21">
        <f>'[1]IO InvShip'!$L195</f>
        <v>7508.4</v>
      </c>
      <c r="BG196" s="21">
        <f>'[1]IO InvShip'!$O195</f>
        <v>3209.1</v>
      </c>
      <c r="BH196" s="107">
        <f t="shared" si="145"/>
        <v>0.10653041226289633</v>
      </c>
      <c r="BI196" s="107">
        <f t="shared" si="146"/>
        <v>1.0919017288444041E-2</v>
      </c>
      <c r="BJ196" s="107">
        <f t="shared" si="147"/>
        <v>7.1183593476587106E-2</v>
      </c>
      <c r="BK196" s="107">
        <f t="shared" si="148"/>
        <v>0.8113669769720725</v>
      </c>
      <c r="BL196" s="21">
        <f t="shared" si="149"/>
        <v>11592</v>
      </c>
      <c r="BM196" s="253" t="e">
        <f>VLOOKUP(B196,'removals&amp;BFF'!A:C,3,FALSE)</f>
        <v>#N/A</v>
      </c>
      <c r="BN196" s="21" t="e">
        <f t="shared" si="150"/>
        <v>#N/A</v>
      </c>
      <c r="BO196" s="21">
        <f>VLOOKUP(B196,removals!B:AR,43,FALSE)</f>
        <v>288.18</v>
      </c>
      <c r="BP196" s="253">
        <f t="shared" si="151"/>
        <v>49.576653480463598</v>
      </c>
      <c r="BQ196" s="21"/>
    </row>
    <row r="197" spans="1:69">
      <c r="A197" s="56" t="str">
        <f>YEAR(B197)&amp;WEEKNUM(B197)</f>
        <v>201727</v>
      </c>
      <c r="B197" s="20">
        <f>'[1]main port inventory'!A202</f>
        <v>42923</v>
      </c>
      <c r="C197" s="21">
        <f>'[1]main port inventory'!B202</f>
        <v>14229</v>
      </c>
      <c r="D197" s="21">
        <f>'[1]main port inventory'!C203</f>
        <v>1471</v>
      </c>
      <c r="E197" s="21">
        <f>'[1]main port inventory'!D202</f>
        <v>166</v>
      </c>
      <c r="F197" s="21">
        <f>'[1]main port inventory'!E202</f>
        <v>1078</v>
      </c>
      <c r="G197" s="79">
        <f>'[1]main port inventory'!F202</f>
        <v>1775</v>
      </c>
      <c r="H197" s="79">
        <f>'[1]main port inventory'!G202</f>
        <v>1483</v>
      </c>
      <c r="I197" s="82">
        <f>'[1]main port inventory'!H202</f>
        <v>1812.7</v>
      </c>
      <c r="J197" s="82">
        <f>'[1]main port inventory'!I202</f>
        <v>1506</v>
      </c>
      <c r="K197" s="11">
        <f>'[1]main port inventory'!J202</f>
        <v>940</v>
      </c>
      <c r="L197" s="82">
        <f>'[1]main port inventory'!K202</f>
        <v>805</v>
      </c>
      <c r="M197" s="79">
        <f>'[1]main port inventory'!L202</f>
        <v>590</v>
      </c>
      <c r="N197" s="21">
        <f>'[1]main port inventory'!M202</f>
        <v>440</v>
      </c>
      <c r="O197" s="11">
        <f>'[1]main port inventory'!N202</f>
        <v>399</v>
      </c>
      <c r="P197" s="85">
        <f>'[1]main port inventory'!O202</f>
        <v>452</v>
      </c>
      <c r="Q197" s="79">
        <f>'[1]main port inventory'!P202</f>
        <v>142</v>
      </c>
      <c r="R197" s="11">
        <f>'[1]main port inventory'!Q202</f>
        <v>490</v>
      </c>
      <c r="S197" s="85">
        <f>'[1]main port inventory'!R202</f>
        <v>348</v>
      </c>
      <c r="T197" s="11">
        <f>'[1]main port inventory'!S202</f>
        <v>268</v>
      </c>
      <c r="U197" s="11">
        <f>'[1]main port inventory'!T202</f>
        <v>96</v>
      </c>
      <c r="V197" s="11">
        <f>'[1]main port inventory'!U202</f>
        <v>48</v>
      </c>
      <c r="W197" s="21">
        <f>'[1]main port inventory'!V202</f>
        <v>280.7</v>
      </c>
      <c r="X197" s="11">
        <f>'[1]main port inventory'!W202</f>
        <v>181</v>
      </c>
      <c r="Y197" s="11">
        <f>'[1]main port inventory'!X202</f>
        <v>18</v>
      </c>
      <c r="Z197" s="11">
        <f>'[1]main port inventory'!Y202</f>
        <v>501</v>
      </c>
      <c r="AA197" s="21">
        <f>'[1]main port inventory'!Z202</f>
        <v>68.099999999999994</v>
      </c>
      <c r="AB197" s="21">
        <f>'[1]main port inventory'!AA202</f>
        <v>124</v>
      </c>
      <c r="AC197" s="11">
        <f>'[1]main port inventory'!AB202</f>
        <v>60</v>
      </c>
      <c r="AD197" s="82">
        <f>'[1]main port inventory'!AC202</f>
        <v>38</v>
      </c>
      <c r="AE197" s="21">
        <f>'[1]main port inventory'!AD202</f>
        <v>2.2999999999999998</v>
      </c>
      <c r="AF197" s="21">
        <f>'[1]main port inventory'!AE202</f>
        <v>5.0999999999999996</v>
      </c>
      <c r="AG197" s="11">
        <f>'[1]main port inventory'!AF202</f>
        <v>44</v>
      </c>
      <c r="AH197" s="85">
        <f>'[1]main port inventory'!AG202</f>
        <v>98</v>
      </c>
      <c r="AI197" s="21">
        <f>'[1]main port inventory'!AH202</f>
        <v>0</v>
      </c>
      <c r="AJ197" s="21">
        <f>'[1]main port inventory'!AI202</f>
        <v>26</v>
      </c>
      <c r="AK197" s="21">
        <f>'[1]main port inventory'!AJ202</f>
        <v>16</v>
      </c>
      <c r="AL197" s="79">
        <f>'[1]main port inventory'!AK202</f>
        <v>8</v>
      </c>
      <c r="AM197" s="21">
        <f>'[1]main port inventory'!AL202</f>
        <v>0</v>
      </c>
      <c r="AN197" s="11">
        <f>'[1]main port inventory'!AM202</f>
        <v>20</v>
      </c>
      <c r="AO197" s="11">
        <f>'[1]main port inventory'!AN202</f>
        <v>262</v>
      </c>
      <c r="AP197" s="85">
        <f>'[1]main port inventory'!AO202</f>
        <v>33</v>
      </c>
      <c r="AQ197" s="11">
        <f>'[1]main port inventory'!AP202</f>
        <v>1.5</v>
      </c>
      <c r="AR197" s="82">
        <f>'[1]main port inventory'!AQ202</f>
        <v>350</v>
      </c>
      <c r="AS197" s="11">
        <f>'[1]main port inventory'!AR202</f>
        <v>105</v>
      </c>
      <c r="AT197" s="79">
        <f>'[1]main port inventory'!AS202</f>
        <v>16</v>
      </c>
      <c r="AU197" s="79">
        <f>'[1]main port inventory'!AT202</f>
        <v>1.5</v>
      </c>
      <c r="AV197" s="21">
        <f>'[1]main port inventory'!AU202</f>
        <v>12</v>
      </c>
      <c r="AW197" s="11">
        <f>'[1]main port inventory'!AV202</f>
        <v>41</v>
      </c>
      <c r="AX197" s="21">
        <f>'[1]main port inventory'!AW202</f>
        <v>8</v>
      </c>
      <c r="AY197" s="79">
        <f>'[1]main port inventory'!AX202</f>
        <v>314.5</v>
      </c>
      <c r="AZ197" s="76">
        <f t="shared" ref="AZ197:AZ201" si="152">C197</f>
        <v>14229</v>
      </c>
      <c r="BA197" s="76">
        <f t="shared" ref="BA197:BA201" si="153">SUM(P197,S197,AH197,AP197)</f>
        <v>931</v>
      </c>
      <c r="BB197" s="76">
        <f t="shared" ref="BB197:BB201" si="154">SUM(I197,J197,L197,AD197,AR197)</f>
        <v>4511.7</v>
      </c>
      <c r="BC197" s="76">
        <f t="shared" ref="BC197:BC201" si="155">SUM(G197,H197,M197,Q197,AL197,AT197,AU197,AY197)</f>
        <v>4330</v>
      </c>
      <c r="BD197" s="76">
        <f t="shared" ref="BD197:BD201" si="156">SUM(K197,O197,R197,T197,U197,V197,Y197,Z197,AC197,AG197,AN197,AQ197,AS197,AO197,AW197,X197)</f>
        <v>3474.5</v>
      </c>
      <c r="BE197" s="76">
        <f t="shared" ref="BE197:BE201" si="157">SUM(N197,W197,AA197,AB197,AE197,AF197,AI197,AJ197,AK197,AM197,AV197,AX197)</f>
        <v>982.2</v>
      </c>
      <c r="BF197" s="21">
        <f>'[1]IO InvShip'!$L196</f>
        <v>7515.39</v>
      </c>
      <c r="BG197" s="21">
        <f>'[1]IO InvShip'!$O196</f>
        <v>3128.7</v>
      </c>
      <c r="BH197" s="107">
        <f t="shared" ref="BH197:BH201" si="158">D197/$C197</f>
        <v>0.10338042026846581</v>
      </c>
      <c r="BI197" s="107">
        <f t="shared" ref="BI197:BI201" si="159">E197/$C197</f>
        <v>1.1666315271628364E-2</v>
      </c>
      <c r="BJ197" s="107">
        <f t="shared" ref="BJ197:BJ201" si="160">F197/$C197</f>
        <v>7.5760770257923965E-2</v>
      </c>
      <c r="BK197" s="107">
        <f t="shared" ref="BK197:BK201" si="161">1-SUM(BH197:BJ197)</f>
        <v>0.80919249420198192</v>
      </c>
      <c r="BL197" s="21">
        <f t="shared" ref="BL197:BL201" si="162">C197-D197-E197-F197</f>
        <v>11514</v>
      </c>
      <c r="BM197" s="253" t="e">
        <f>VLOOKUP(B197,'removals&amp;BFF'!A:C,3,FALSE)</f>
        <v>#N/A</v>
      </c>
      <c r="BN197" s="21" t="e">
        <f t="shared" ref="BN197:BN201" si="163">C197/BM197*100</f>
        <v>#N/A</v>
      </c>
      <c r="BO197" s="21">
        <f>VLOOKUP(B197,removals!B:AR,43,FALSE)</f>
        <v>291.20000000000005</v>
      </c>
      <c r="BP197" s="253">
        <f t="shared" ref="BP197:BP201" si="164">C197/BO197</f>
        <v>48.863324175824168</v>
      </c>
      <c r="BQ197" s="21"/>
    </row>
    <row r="198" spans="1:69">
      <c r="A198" s="56" t="str">
        <f>YEAR(B198)&amp;WEEKNUM(B198)</f>
        <v>201726</v>
      </c>
      <c r="B198" s="20">
        <f>'[1]main port inventory'!A203</f>
        <v>42916</v>
      </c>
      <c r="C198" s="21">
        <f>'[1]main port inventory'!B203</f>
        <v>14413</v>
      </c>
      <c r="D198" s="21">
        <f>'[1]main port inventory'!C204</f>
        <v>1486</v>
      </c>
      <c r="E198" s="21">
        <f>'[1]main port inventory'!D203</f>
        <v>149</v>
      </c>
      <c r="F198" s="21">
        <f>'[1]main port inventory'!E203</f>
        <v>1045</v>
      </c>
      <c r="G198" s="79">
        <f>'[1]main port inventory'!F203</f>
        <v>1795</v>
      </c>
      <c r="H198" s="79">
        <f>'[1]main port inventory'!G203</f>
        <v>1464</v>
      </c>
      <c r="I198" s="82">
        <f>'[1]main port inventory'!H203</f>
        <v>1892</v>
      </c>
      <c r="J198" s="82">
        <f>'[1]main port inventory'!I203</f>
        <v>1516</v>
      </c>
      <c r="K198" s="11">
        <f>'[1]main port inventory'!J203</f>
        <v>930</v>
      </c>
      <c r="L198" s="82">
        <f>'[1]main port inventory'!K203</f>
        <v>796</v>
      </c>
      <c r="M198" s="79">
        <f>'[1]main port inventory'!L203</f>
        <v>619</v>
      </c>
      <c r="N198" s="21">
        <f>'[1]main port inventory'!M203</f>
        <v>470</v>
      </c>
      <c r="O198" s="11">
        <f>'[1]main port inventory'!N203</f>
        <v>403.51</v>
      </c>
      <c r="P198" s="85">
        <f>'[1]main port inventory'!O203</f>
        <v>454</v>
      </c>
      <c r="Q198" s="79">
        <f>'[1]main port inventory'!P203</f>
        <v>132</v>
      </c>
      <c r="R198" s="11">
        <f>'[1]main port inventory'!Q203</f>
        <v>494</v>
      </c>
      <c r="S198" s="85">
        <f>'[1]main port inventory'!R203</f>
        <v>336</v>
      </c>
      <c r="T198" s="11">
        <f>'[1]main port inventory'!S203</f>
        <v>265</v>
      </c>
      <c r="U198" s="11">
        <f>'[1]main port inventory'!T203</f>
        <v>95</v>
      </c>
      <c r="V198" s="11">
        <f>'[1]main port inventory'!U203</f>
        <v>48</v>
      </c>
      <c r="W198" s="21">
        <f>'[1]main port inventory'!V203</f>
        <v>305.8</v>
      </c>
      <c r="X198" s="11">
        <f>'[1]main port inventory'!W203</f>
        <v>173</v>
      </c>
      <c r="Y198" s="11">
        <f>'[1]main port inventory'!X203</f>
        <v>20.8</v>
      </c>
      <c r="Z198" s="11">
        <f>'[1]main port inventory'!Y203</f>
        <v>510</v>
      </c>
      <c r="AA198" s="21">
        <f>'[1]main port inventory'!Z203</f>
        <v>58.4</v>
      </c>
      <c r="AB198" s="21">
        <f>'[1]main port inventory'!AA203</f>
        <v>129</v>
      </c>
      <c r="AC198" s="11">
        <f>'[1]main port inventory'!AB203</f>
        <v>59</v>
      </c>
      <c r="AD198" s="82">
        <f>'[1]main port inventory'!AC203</f>
        <v>43.6</v>
      </c>
      <c r="AE198" s="21">
        <f>'[1]main port inventory'!AD203</f>
        <v>3</v>
      </c>
      <c r="AF198" s="21">
        <f>'[1]main port inventory'!AE203</f>
        <v>5.0999999999999996</v>
      </c>
      <c r="AG198" s="11">
        <f>'[1]main port inventory'!AF203</f>
        <v>43</v>
      </c>
      <c r="AH198" s="85">
        <f>'[1]main port inventory'!AG203</f>
        <v>108</v>
      </c>
      <c r="AI198" s="21">
        <f>'[1]main port inventory'!AH203</f>
        <v>0</v>
      </c>
      <c r="AJ198" s="21">
        <f>'[1]main port inventory'!AI203</f>
        <v>26</v>
      </c>
      <c r="AK198" s="21">
        <f>'[1]main port inventory'!AJ203</f>
        <v>14</v>
      </c>
      <c r="AL198" s="79">
        <f>'[1]main port inventory'!AK203</f>
        <v>8</v>
      </c>
      <c r="AM198" s="21">
        <f>'[1]main port inventory'!AL203</f>
        <v>0</v>
      </c>
      <c r="AN198" s="11">
        <f>'[1]main port inventory'!AM203</f>
        <v>20</v>
      </c>
      <c r="AO198" s="11">
        <f>'[1]main port inventory'!AN203</f>
        <v>264</v>
      </c>
      <c r="AP198" s="85">
        <f>'[1]main port inventory'!AO203</f>
        <v>37</v>
      </c>
      <c r="AQ198" s="11">
        <f>'[1]main port inventory'!AP203</f>
        <v>2.5</v>
      </c>
      <c r="AR198" s="82">
        <f>'[1]main port inventory'!AQ203</f>
        <v>340</v>
      </c>
      <c r="AS198" s="11">
        <f>'[1]main port inventory'!AR203</f>
        <v>128</v>
      </c>
      <c r="AT198" s="79">
        <f>'[1]main port inventory'!AS203</f>
        <v>19.2</v>
      </c>
      <c r="AU198" s="79">
        <f>'[1]main port inventory'!AT203</f>
        <v>1.5</v>
      </c>
      <c r="AV198" s="21">
        <f>'[1]main port inventory'!AU203</f>
        <v>12</v>
      </c>
      <c r="AW198" s="11">
        <f>'[1]main port inventory'!AV203</f>
        <v>41</v>
      </c>
      <c r="AX198" s="21">
        <f>'[1]main port inventory'!AW203</f>
        <v>8</v>
      </c>
      <c r="AY198" s="79">
        <f>'[1]main port inventory'!AX203</f>
        <v>323.3</v>
      </c>
      <c r="AZ198" s="76">
        <f t="shared" si="152"/>
        <v>14413</v>
      </c>
      <c r="BA198" s="76">
        <f t="shared" si="153"/>
        <v>935</v>
      </c>
      <c r="BB198" s="76">
        <f t="shared" si="154"/>
        <v>4587.6000000000004</v>
      </c>
      <c r="BC198" s="76">
        <f t="shared" si="155"/>
        <v>4362</v>
      </c>
      <c r="BD198" s="76">
        <f t="shared" si="156"/>
        <v>3496.8100000000004</v>
      </c>
      <c r="BE198" s="76">
        <f t="shared" si="157"/>
        <v>1031.3</v>
      </c>
      <c r="BF198" s="21">
        <f>'[1]IO InvShip'!$L197</f>
        <v>7632</v>
      </c>
      <c r="BG198" s="21">
        <f>'[1]IO InvShip'!$O197</f>
        <v>3141.7</v>
      </c>
      <c r="BH198" s="107">
        <f t="shared" si="158"/>
        <v>0.10310136682161937</v>
      </c>
      <c r="BI198" s="107">
        <f t="shared" si="159"/>
        <v>1.0337889405397904E-2</v>
      </c>
      <c r="BJ198" s="107">
        <f t="shared" si="160"/>
        <v>7.2503989453965176E-2</v>
      </c>
      <c r="BK198" s="107">
        <f t="shared" si="161"/>
        <v>0.81405675431901758</v>
      </c>
      <c r="BL198" s="21">
        <f t="shared" si="162"/>
        <v>11733</v>
      </c>
      <c r="BM198" s="253" t="e">
        <f>VLOOKUP(B198,'removals&amp;BFF'!A:C,3,FALSE)</f>
        <v>#N/A</v>
      </c>
      <c r="BN198" s="21" t="e">
        <f t="shared" si="163"/>
        <v>#N/A</v>
      </c>
      <c r="BO198" s="21">
        <f>VLOOKUP(B198,removals!B:AR,43,FALSE)</f>
        <v>283.43</v>
      </c>
      <c r="BP198" s="253">
        <f t="shared" si="164"/>
        <v>50.852062237589529</v>
      </c>
      <c r="BQ198" s="21"/>
    </row>
    <row r="199" spans="1:69">
      <c r="A199" s="56" t="str">
        <f>YEAR(B199)&amp;WEEKNUM(B199)</f>
        <v>201725</v>
      </c>
      <c r="B199" s="20">
        <f>'[1]main port inventory'!A204</f>
        <v>42909</v>
      </c>
      <c r="C199" s="21">
        <f>'[1]main port inventory'!B204</f>
        <v>14539</v>
      </c>
      <c r="D199" s="21">
        <f>'[1]main port inventory'!C205</f>
        <v>1397</v>
      </c>
      <c r="E199" s="21">
        <f>'[1]main port inventory'!D204</f>
        <v>163</v>
      </c>
      <c r="F199" s="21">
        <f>'[1]main port inventory'!E204</f>
        <v>1030</v>
      </c>
      <c r="G199" s="79">
        <f>'[1]main port inventory'!F204</f>
        <v>1850</v>
      </c>
      <c r="H199" s="79">
        <f>'[1]main port inventory'!G204</f>
        <v>1466</v>
      </c>
      <c r="I199" s="82">
        <f>'[1]main port inventory'!H204</f>
        <v>1884</v>
      </c>
      <c r="J199" s="82">
        <f>'[1]main port inventory'!I204</f>
        <v>1450</v>
      </c>
      <c r="K199" s="11">
        <f>'[1]main port inventory'!J204</f>
        <v>925</v>
      </c>
      <c r="L199" s="82">
        <f>'[1]main port inventory'!K204</f>
        <v>840</v>
      </c>
      <c r="M199" s="79">
        <f>'[1]main port inventory'!L204</f>
        <v>648</v>
      </c>
      <c r="N199" s="21">
        <f>'[1]main port inventory'!M204</f>
        <v>520</v>
      </c>
      <c r="O199" s="11">
        <f>'[1]main port inventory'!N204</f>
        <v>410</v>
      </c>
      <c r="P199" s="85">
        <f>'[1]main port inventory'!O204</f>
        <v>425</v>
      </c>
      <c r="Q199" s="79">
        <f>'[1]main port inventory'!P204</f>
        <v>147</v>
      </c>
      <c r="R199" s="11">
        <f>'[1]main port inventory'!Q204</f>
        <v>460</v>
      </c>
      <c r="S199" s="85">
        <f>'[1]main port inventory'!R204</f>
        <v>357</v>
      </c>
      <c r="T199" s="11">
        <f>'[1]main port inventory'!S204</f>
        <v>280</v>
      </c>
      <c r="U199" s="11">
        <f>'[1]main port inventory'!T204</f>
        <v>106</v>
      </c>
      <c r="V199" s="11">
        <f>'[1]main port inventory'!U204</f>
        <v>47</v>
      </c>
      <c r="W199" s="21">
        <f>'[1]main port inventory'!V204</f>
        <v>314</v>
      </c>
      <c r="X199" s="11">
        <f>'[1]main port inventory'!W204</f>
        <v>179</v>
      </c>
      <c r="Y199" s="11">
        <f>'[1]main port inventory'!X204</f>
        <v>30</v>
      </c>
      <c r="Z199" s="11">
        <f>'[1]main port inventory'!Y204</f>
        <v>514</v>
      </c>
      <c r="AA199" s="21">
        <f>'[1]main port inventory'!Z204</f>
        <v>58.5</v>
      </c>
      <c r="AB199" s="21">
        <f>'[1]main port inventory'!AA204</f>
        <v>119.9</v>
      </c>
      <c r="AC199" s="11">
        <f>'[1]main port inventory'!AB204</f>
        <v>67</v>
      </c>
      <c r="AD199" s="82">
        <f>'[1]main port inventory'!AC204</f>
        <v>36.200000000000003</v>
      </c>
      <c r="AE199" s="21">
        <f>'[1]main port inventory'!AD204</f>
        <v>3.6</v>
      </c>
      <c r="AF199" s="21">
        <f>'[1]main port inventory'!AE204</f>
        <v>5.0999999999999996</v>
      </c>
      <c r="AG199" s="11">
        <f>'[1]main port inventory'!AF204</f>
        <v>36</v>
      </c>
      <c r="AH199" s="85">
        <f>'[1]main port inventory'!AG204</f>
        <v>103</v>
      </c>
      <c r="AI199" s="21">
        <f>'[1]main port inventory'!AH204</f>
        <v>0</v>
      </c>
      <c r="AJ199" s="21">
        <f>'[1]main port inventory'!AI204</f>
        <v>26</v>
      </c>
      <c r="AK199" s="21">
        <f>'[1]main port inventory'!AJ204</f>
        <v>15</v>
      </c>
      <c r="AL199" s="79">
        <f>'[1]main port inventory'!AK204</f>
        <v>8</v>
      </c>
      <c r="AM199" s="21">
        <f>'[1]main port inventory'!AL204</f>
        <v>0</v>
      </c>
      <c r="AN199" s="11">
        <f>'[1]main port inventory'!AM204</f>
        <v>20</v>
      </c>
      <c r="AO199" s="11">
        <f>'[1]main port inventory'!AN204</f>
        <v>284</v>
      </c>
      <c r="AP199" s="85">
        <f>'[1]main port inventory'!AO204</f>
        <v>50</v>
      </c>
      <c r="AQ199" s="11">
        <f>'[1]main port inventory'!AP204</f>
        <v>3</v>
      </c>
      <c r="AR199" s="82">
        <f>'[1]main port inventory'!AQ204</f>
        <v>355</v>
      </c>
      <c r="AS199" s="11">
        <f>'[1]main port inventory'!AR204</f>
        <v>96</v>
      </c>
      <c r="AT199" s="79">
        <f>'[1]main port inventory'!AS204</f>
        <v>8.5</v>
      </c>
      <c r="AU199" s="79">
        <f>'[1]main port inventory'!AT204</f>
        <v>1.5</v>
      </c>
      <c r="AV199" s="21">
        <f>'[1]main port inventory'!AU204</f>
        <v>12</v>
      </c>
      <c r="AW199" s="11">
        <f>'[1]main port inventory'!AV204</f>
        <v>41</v>
      </c>
      <c r="AX199" s="21">
        <f>'[1]main port inventory'!AW204</f>
        <v>8</v>
      </c>
      <c r="AY199" s="79">
        <f>'[1]main port inventory'!AX204</f>
        <v>330</v>
      </c>
      <c r="AZ199" s="76">
        <f t="shared" si="152"/>
        <v>14539</v>
      </c>
      <c r="BA199" s="76">
        <f t="shared" si="153"/>
        <v>935</v>
      </c>
      <c r="BB199" s="76">
        <f t="shared" si="154"/>
        <v>4565.2</v>
      </c>
      <c r="BC199" s="76">
        <f t="shared" si="155"/>
        <v>4459</v>
      </c>
      <c r="BD199" s="76">
        <f t="shared" si="156"/>
        <v>3498</v>
      </c>
      <c r="BE199" s="76">
        <f t="shared" si="157"/>
        <v>1082.0999999999999</v>
      </c>
      <c r="BF199" s="21">
        <f>'[1]IO InvShip'!$L198</f>
        <v>7643.5</v>
      </c>
      <c r="BG199" s="21">
        <f>'[1]IO InvShip'!$O198</f>
        <v>3211.8</v>
      </c>
      <c r="BH199" s="107">
        <f t="shared" si="158"/>
        <v>9.608638833482358E-2</v>
      </c>
      <c r="BI199" s="107">
        <f t="shared" si="159"/>
        <v>1.1211224981085356E-2</v>
      </c>
      <c r="BJ199" s="107">
        <f t="shared" si="160"/>
        <v>7.0843936997042431E-2</v>
      </c>
      <c r="BK199" s="107">
        <f t="shared" si="161"/>
        <v>0.82185844968704869</v>
      </c>
      <c r="BL199" s="21">
        <f t="shared" si="162"/>
        <v>11949</v>
      </c>
      <c r="BM199" s="253" t="e">
        <f>VLOOKUP(B199,'removals&amp;BFF'!A:C,3,FALSE)</f>
        <v>#N/A</v>
      </c>
      <c r="BN199" s="21" t="e">
        <f t="shared" si="163"/>
        <v>#N/A</v>
      </c>
      <c r="BO199" s="21">
        <f>VLOOKUP(B199,removals!B:AR,43,FALSE)</f>
        <v>288.80999999999995</v>
      </c>
      <c r="BP199" s="253">
        <f t="shared" si="164"/>
        <v>50.34105467262215</v>
      </c>
      <c r="BQ199" s="21"/>
    </row>
    <row r="200" spans="1:69">
      <c r="A200" s="56" t="str">
        <f>YEAR(B200)&amp;WEEKNUM(B200)</f>
        <v>201724</v>
      </c>
      <c r="B200" s="20">
        <f>'[1]main port inventory'!A205</f>
        <v>42902</v>
      </c>
      <c r="C200" s="21">
        <f>'[1]main port inventory'!B205</f>
        <v>14236</v>
      </c>
      <c r="D200" s="21">
        <f>'[1]main port inventory'!C206</f>
        <v>1409</v>
      </c>
      <c r="E200" s="21">
        <f>'[1]main port inventory'!D205</f>
        <v>173</v>
      </c>
      <c r="F200" s="21">
        <f>'[1]main port inventory'!E205</f>
        <v>993</v>
      </c>
      <c r="G200" s="79">
        <f>'[1]main port inventory'!F205</f>
        <v>1820</v>
      </c>
      <c r="H200" s="79">
        <f>'[1]main port inventory'!G205</f>
        <v>1452</v>
      </c>
      <c r="I200" s="82">
        <f>'[1]main port inventory'!H205</f>
        <v>1788</v>
      </c>
      <c r="J200" s="82">
        <f>'[1]main port inventory'!I205</f>
        <v>1370</v>
      </c>
      <c r="K200" s="11">
        <f>'[1]main port inventory'!J205</f>
        <v>910</v>
      </c>
      <c r="L200" s="82">
        <f>'[1]main port inventory'!K205</f>
        <v>880</v>
      </c>
      <c r="M200" s="79">
        <f>'[1]main port inventory'!L205</f>
        <v>608</v>
      </c>
      <c r="N200" s="21">
        <f>'[1]main port inventory'!M205</f>
        <v>490</v>
      </c>
      <c r="O200" s="11">
        <f>'[1]main port inventory'!N205</f>
        <v>383</v>
      </c>
      <c r="P200" s="85">
        <f>'[1]main port inventory'!O205</f>
        <v>445</v>
      </c>
      <c r="Q200" s="79">
        <f>'[1]main port inventory'!P205</f>
        <v>154</v>
      </c>
      <c r="R200" s="11">
        <f>'[1]main port inventory'!Q205</f>
        <v>450</v>
      </c>
      <c r="S200" s="85">
        <f>'[1]main port inventory'!R205</f>
        <v>311</v>
      </c>
      <c r="T200" s="11">
        <f>'[1]main port inventory'!S205</f>
        <v>249</v>
      </c>
      <c r="U200" s="11">
        <f>'[1]main port inventory'!T205</f>
        <v>126</v>
      </c>
      <c r="V200" s="11">
        <f>'[1]main port inventory'!U205</f>
        <v>48</v>
      </c>
      <c r="W200" s="21">
        <f>'[1]main port inventory'!V205</f>
        <v>317.3</v>
      </c>
      <c r="X200" s="11">
        <f>'[1]main port inventory'!W205</f>
        <v>178</v>
      </c>
      <c r="Y200" s="11">
        <f>'[1]main port inventory'!X205</f>
        <v>37.5</v>
      </c>
      <c r="Z200" s="11">
        <f>'[1]main port inventory'!Y205</f>
        <v>510</v>
      </c>
      <c r="AA200" s="21">
        <f>'[1]main port inventory'!Z205</f>
        <v>56.1</v>
      </c>
      <c r="AB200" s="21">
        <f>'[1]main port inventory'!AA205</f>
        <v>130.6</v>
      </c>
      <c r="AC200" s="11">
        <f>'[1]main port inventory'!AB205</f>
        <v>85</v>
      </c>
      <c r="AD200" s="82">
        <f>'[1]main port inventory'!AC205</f>
        <v>23</v>
      </c>
      <c r="AE200" s="21">
        <f>'[1]main port inventory'!AD205</f>
        <v>4.5</v>
      </c>
      <c r="AF200" s="21">
        <f>'[1]main port inventory'!AE205</f>
        <v>5.0999999999999996</v>
      </c>
      <c r="AG200" s="11">
        <f>'[1]main port inventory'!AF205</f>
        <v>40</v>
      </c>
      <c r="AH200" s="85">
        <f>'[1]main port inventory'!AG205</f>
        <v>106</v>
      </c>
      <c r="AI200" s="21">
        <f>'[1]main port inventory'!AH205</f>
        <v>0</v>
      </c>
      <c r="AJ200" s="21">
        <f>'[1]main port inventory'!AI205</f>
        <v>28</v>
      </c>
      <c r="AK200" s="21">
        <f>'[1]main port inventory'!AJ205</f>
        <v>17</v>
      </c>
      <c r="AL200" s="79">
        <f>'[1]main port inventory'!AK205</f>
        <v>8</v>
      </c>
      <c r="AM200" s="21">
        <f>'[1]main port inventory'!AL205</f>
        <v>0</v>
      </c>
      <c r="AN200" s="11">
        <f>'[1]main port inventory'!AM205</f>
        <v>20</v>
      </c>
      <c r="AO200" s="11">
        <f>'[1]main port inventory'!AN205</f>
        <v>275</v>
      </c>
      <c r="AP200" s="85">
        <f>'[1]main port inventory'!AO205</f>
        <v>39</v>
      </c>
      <c r="AQ200" s="11">
        <f>'[1]main port inventory'!AP205</f>
        <v>4</v>
      </c>
      <c r="AR200" s="82">
        <f>'[1]main port inventory'!AQ205</f>
        <v>360</v>
      </c>
      <c r="AS200" s="11">
        <f>'[1]main port inventory'!AR205</f>
        <v>104</v>
      </c>
      <c r="AT200" s="79">
        <f>'[1]main port inventory'!AS205</f>
        <v>12</v>
      </c>
      <c r="AU200" s="79">
        <f>'[1]main port inventory'!AT205</f>
        <v>1.5</v>
      </c>
      <c r="AV200" s="21">
        <f>'[1]main port inventory'!AU205</f>
        <v>12</v>
      </c>
      <c r="AW200" s="11">
        <f>'[1]main port inventory'!AV205</f>
        <v>41</v>
      </c>
      <c r="AX200" s="21">
        <f>'[1]main port inventory'!AW205</f>
        <v>8</v>
      </c>
      <c r="AY200" s="79">
        <f>'[1]main port inventory'!AX205</f>
        <v>329.1</v>
      </c>
      <c r="AZ200" s="76">
        <f t="shared" si="152"/>
        <v>14236</v>
      </c>
      <c r="BA200" s="76">
        <f t="shared" si="153"/>
        <v>901</v>
      </c>
      <c r="BB200" s="76">
        <f t="shared" si="154"/>
        <v>4421</v>
      </c>
      <c r="BC200" s="76">
        <f t="shared" si="155"/>
        <v>4384.6000000000004</v>
      </c>
      <c r="BD200" s="76">
        <f t="shared" si="156"/>
        <v>3460.5</v>
      </c>
      <c r="BE200" s="76">
        <f t="shared" si="157"/>
        <v>1068.5999999999999</v>
      </c>
      <c r="BF200" s="21">
        <f>'[1]IO InvShip'!$L199</f>
        <v>7438.4</v>
      </c>
      <c r="BG200" s="21">
        <f>'[1]IO InvShip'!$O199</f>
        <v>3139.9</v>
      </c>
      <c r="BH200" s="107">
        <f t="shared" si="158"/>
        <v>9.8974431019949419E-2</v>
      </c>
      <c r="BI200" s="107">
        <f t="shared" si="159"/>
        <v>1.2152289969092442E-2</v>
      </c>
      <c r="BJ200" s="107">
        <f t="shared" si="160"/>
        <v>6.9752739533576844E-2</v>
      </c>
      <c r="BK200" s="107">
        <f t="shared" si="161"/>
        <v>0.81912053947738128</v>
      </c>
      <c r="BL200" s="21">
        <f t="shared" si="162"/>
        <v>11661</v>
      </c>
      <c r="BM200" s="253" t="e">
        <f>VLOOKUP(B200,'removals&amp;BFF'!A:C,3,FALSE)</f>
        <v>#N/A</v>
      </c>
      <c r="BN200" s="21" t="e">
        <f t="shared" si="163"/>
        <v>#N/A</v>
      </c>
      <c r="BO200" s="21">
        <f>VLOOKUP(B200,removals!B:AR,43,FALSE)</f>
        <v>276.53500000000003</v>
      </c>
      <c r="BP200" s="253">
        <f t="shared" si="164"/>
        <v>51.479921167302507</v>
      </c>
      <c r="BQ200" s="21"/>
    </row>
    <row r="201" spans="1:69">
      <c r="A201" s="56" t="str">
        <f>YEAR(B201)&amp;WEEKNUM(B201)</f>
        <v>201723</v>
      </c>
      <c r="B201" s="20">
        <f>'[1]main port inventory'!A206</f>
        <v>42895</v>
      </c>
      <c r="C201" s="21">
        <f>'[1]main port inventory'!B206</f>
        <v>14411</v>
      </c>
      <c r="D201" s="21">
        <f>'[1]main port inventory'!C207</f>
        <v>1419</v>
      </c>
      <c r="E201" s="21">
        <f>'[1]main port inventory'!D206</f>
        <v>171</v>
      </c>
      <c r="F201" s="21">
        <f>'[1]main port inventory'!E206</f>
        <v>966</v>
      </c>
      <c r="G201" s="79">
        <f>'[1]main port inventory'!F206</f>
        <v>1795</v>
      </c>
      <c r="H201" s="79">
        <f>'[1]main port inventory'!G206</f>
        <v>1481</v>
      </c>
      <c r="I201" s="82">
        <f>'[1]main port inventory'!H206</f>
        <v>1867</v>
      </c>
      <c r="J201" s="82">
        <f>'[1]main port inventory'!I206</f>
        <v>1340</v>
      </c>
      <c r="K201" s="11">
        <f>'[1]main port inventory'!J206</f>
        <v>920</v>
      </c>
      <c r="L201" s="82">
        <f>'[1]main port inventory'!K206</f>
        <v>970</v>
      </c>
      <c r="M201" s="79">
        <f>'[1]main port inventory'!L206</f>
        <v>605</v>
      </c>
      <c r="N201" s="21">
        <f>'[1]main port inventory'!M206</f>
        <v>515</v>
      </c>
      <c r="O201" s="11">
        <f>'[1]main port inventory'!N206</f>
        <v>385</v>
      </c>
      <c r="P201" s="85">
        <f>'[1]main port inventory'!O206</f>
        <v>422</v>
      </c>
      <c r="Q201" s="79">
        <f>'[1]main port inventory'!P206</f>
        <v>175</v>
      </c>
      <c r="R201" s="11">
        <f>'[1]main port inventory'!Q206</f>
        <v>470</v>
      </c>
      <c r="S201" s="85">
        <f>'[1]main port inventory'!R206</f>
        <v>335</v>
      </c>
      <c r="T201" s="11">
        <f>'[1]main port inventory'!S206</f>
        <v>210</v>
      </c>
      <c r="U201" s="11">
        <f>'[1]main port inventory'!T206</f>
        <v>121</v>
      </c>
      <c r="V201" s="11">
        <f>'[1]main port inventory'!U206</f>
        <v>46</v>
      </c>
      <c r="W201" s="21">
        <f>'[1]main port inventory'!V206</f>
        <v>344</v>
      </c>
      <c r="X201" s="11">
        <f>'[1]main port inventory'!W206</f>
        <v>177</v>
      </c>
      <c r="Y201" s="11">
        <f>'[1]main port inventory'!X206</f>
        <v>43</v>
      </c>
      <c r="Z201" s="11">
        <f>'[1]main port inventory'!Y206</f>
        <v>518</v>
      </c>
      <c r="AA201" s="21">
        <f>'[1]main port inventory'!Z206</f>
        <v>52</v>
      </c>
      <c r="AB201" s="21">
        <f>'[1]main port inventory'!AA206</f>
        <v>121</v>
      </c>
      <c r="AC201" s="11">
        <f>'[1]main port inventory'!AB206</f>
        <v>86</v>
      </c>
      <c r="AD201" s="82">
        <f>'[1]main port inventory'!AC206</f>
        <v>24</v>
      </c>
      <c r="AE201" s="21">
        <f>'[1]main port inventory'!AD206</f>
        <v>3</v>
      </c>
      <c r="AF201" s="21">
        <f>'[1]main port inventory'!AE206</f>
        <v>5</v>
      </c>
      <c r="AG201" s="11">
        <f>'[1]main port inventory'!AF206</f>
        <v>35</v>
      </c>
      <c r="AH201" s="85">
        <f>'[1]main port inventory'!AG206</f>
        <v>116</v>
      </c>
      <c r="AI201" s="21">
        <f>'[1]main port inventory'!AH206</f>
        <v>0</v>
      </c>
      <c r="AJ201" s="21">
        <f>'[1]main port inventory'!AI206</f>
        <v>30</v>
      </c>
      <c r="AK201" s="21">
        <f>'[1]main port inventory'!AJ206</f>
        <v>17</v>
      </c>
      <c r="AL201" s="79">
        <f>'[1]main port inventory'!AK206</f>
        <v>8</v>
      </c>
      <c r="AM201" s="21">
        <f>'[1]main port inventory'!AL206</f>
        <v>0</v>
      </c>
      <c r="AN201" s="11">
        <f>'[1]main port inventory'!AM206</f>
        <v>11</v>
      </c>
      <c r="AO201" s="11">
        <f>'[1]main port inventory'!AN206</f>
        <v>274</v>
      </c>
      <c r="AP201" s="85">
        <f>'[1]main port inventory'!AO206</f>
        <v>47</v>
      </c>
      <c r="AQ201" s="11">
        <f>'[1]main port inventory'!AP206</f>
        <v>5</v>
      </c>
      <c r="AR201" s="82">
        <f>'[1]main port inventory'!AQ206</f>
        <v>370</v>
      </c>
      <c r="AS201" s="11">
        <f>'[1]main port inventory'!AR206</f>
        <v>106</v>
      </c>
      <c r="AT201" s="79">
        <f>'[1]main port inventory'!AS206</f>
        <v>8</v>
      </c>
      <c r="AU201" s="79">
        <f>'[1]main port inventory'!AT206</f>
        <v>2</v>
      </c>
      <c r="AV201" s="21">
        <f>'[1]main port inventory'!AU206</f>
        <v>12</v>
      </c>
      <c r="AW201" s="11">
        <f>'[1]main port inventory'!AV206</f>
        <v>41</v>
      </c>
      <c r="AX201" s="21">
        <f>'[1]main port inventory'!AW206</f>
        <v>8</v>
      </c>
      <c r="AY201" s="79">
        <f>'[1]main port inventory'!AX206</f>
        <v>291</v>
      </c>
      <c r="AZ201" s="76">
        <f t="shared" si="152"/>
        <v>14411</v>
      </c>
      <c r="BA201" s="76">
        <f t="shared" si="153"/>
        <v>920</v>
      </c>
      <c r="BB201" s="76">
        <f t="shared" si="154"/>
        <v>4571</v>
      </c>
      <c r="BC201" s="76">
        <f t="shared" si="155"/>
        <v>4365</v>
      </c>
      <c r="BD201" s="76">
        <f t="shared" si="156"/>
        <v>3448</v>
      </c>
      <c r="BE201" s="76">
        <f t="shared" si="157"/>
        <v>1107</v>
      </c>
      <c r="BF201" s="21">
        <f>'[1]IO InvShip'!$L200</f>
        <v>7507</v>
      </c>
      <c r="BG201" s="21">
        <f>'[1]IO InvShip'!$O200</f>
        <v>3198</v>
      </c>
      <c r="BH201" s="107">
        <f t="shared" si="158"/>
        <v>9.8466449240163761E-2</v>
      </c>
      <c r="BI201" s="107">
        <f t="shared" si="159"/>
        <v>1.1865935743529248E-2</v>
      </c>
      <c r="BJ201" s="107">
        <f t="shared" si="160"/>
        <v>6.7032128235375757E-2</v>
      </c>
      <c r="BK201" s="107">
        <f t="shared" si="161"/>
        <v>0.82263548678093124</v>
      </c>
      <c r="BL201" s="21">
        <f t="shared" si="162"/>
        <v>11855</v>
      </c>
      <c r="BM201" s="253" t="e">
        <f>VLOOKUP(B201,'removals&amp;BFF'!A:C,3,FALSE)</f>
        <v>#N/A</v>
      </c>
      <c r="BN201" s="21" t="e">
        <f t="shared" si="163"/>
        <v>#N/A</v>
      </c>
      <c r="BO201" s="21">
        <f>VLOOKUP(B201,removals!B:AR,43,FALSE)</f>
        <v>280.90000000000003</v>
      </c>
      <c r="BP201" s="253">
        <f t="shared" si="164"/>
        <v>51.302954788180841</v>
      </c>
      <c r="BQ201" s="21"/>
    </row>
  </sheetData>
  <mergeCells count="1">
    <mergeCell ref="BS95:BY9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00D-8E90-4EDA-BE66-261ADDD04605}">
  <sheetPr codeName="Sheet3"/>
  <dimension ref="A1:BU178"/>
  <sheetViews>
    <sheetView zoomScale="80" zoomScaleNormal="80" workbookViewId="0">
      <pane xSplit="2" ySplit="2" topLeftCell="N164" activePane="bottomRight" state="frozen"/>
      <selection pane="topRight" activeCell="B1" sqref="B1"/>
      <selection pane="bottomLeft" activeCell="A2" sqref="A2"/>
      <selection pane="bottomRight" activeCell="AD180" sqref="AD180"/>
    </sheetView>
  </sheetViews>
  <sheetFormatPr defaultColWidth="15.42578125" defaultRowHeight="15"/>
  <cols>
    <col min="1" max="1" width="7.7109375" style="12" bestFit="1" customWidth="1"/>
    <col min="2" max="2" width="10.85546875" style="15" bestFit="1" customWidth="1"/>
    <col min="3" max="3" width="12.42578125" style="15" bestFit="1" customWidth="1"/>
    <col min="4" max="4" width="8.42578125" style="6" bestFit="1" customWidth="1"/>
    <col min="5" max="5" width="13.42578125" style="6" bestFit="1" customWidth="1"/>
    <col min="6" max="6" width="8.85546875" style="6" bestFit="1" customWidth="1"/>
    <col min="7" max="7" width="13" style="6" bestFit="1" customWidth="1"/>
    <col min="8" max="8" width="7.140625" style="6" bestFit="1" customWidth="1"/>
    <col min="9" max="9" width="12.42578125" style="6" bestFit="1" customWidth="1"/>
    <col min="10" max="10" width="15.85546875" style="6" bestFit="1" customWidth="1"/>
    <col min="11" max="11" width="10.28515625" style="6" bestFit="1" customWidth="1"/>
    <col min="12" max="12" width="16.28515625" style="6" bestFit="1" customWidth="1"/>
    <col min="13" max="13" width="8.7109375" style="6" bestFit="1" customWidth="1"/>
    <col min="14" max="14" width="12" style="6" bestFit="1" customWidth="1"/>
    <col min="15" max="15" width="9.28515625" style="6" bestFit="1" customWidth="1"/>
    <col min="16" max="16" width="10.140625" style="6" bestFit="1" customWidth="1"/>
    <col min="17" max="17" width="9.140625" style="6" bestFit="1" customWidth="1"/>
    <col min="18" max="18" width="12.28515625" style="6" bestFit="1" customWidth="1"/>
    <col min="19" max="19" width="15.42578125" style="6" bestFit="1" customWidth="1"/>
    <col min="20" max="20" width="8.42578125" style="6" bestFit="1" customWidth="1"/>
    <col min="21" max="21" width="9.42578125" style="6" bestFit="1" customWidth="1"/>
    <col min="22" max="22" width="10.7109375" style="12" bestFit="1" customWidth="1"/>
    <col min="23" max="23" width="11.42578125" style="6" bestFit="1" customWidth="1"/>
    <col min="24" max="24" width="10.85546875" style="12" bestFit="1" customWidth="1"/>
    <col min="25" max="25" width="8.140625" style="12" bestFit="1" customWidth="1"/>
    <col min="26" max="26" width="15.140625" style="12" bestFit="1" customWidth="1"/>
    <col min="27" max="27" width="11.28515625" style="12" bestFit="1" customWidth="1"/>
    <col min="28" max="28" width="9.42578125" style="12" bestFit="1" customWidth="1"/>
    <col min="29" max="29" width="10" style="12" bestFit="1" customWidth="1"/>
    <col min="30" max="30" width="11.28515625" style="12" bestFit="1" customWidth="1"/>
    <col min="31" max="31" width="11.42578125" style="12" bestFit="1" customWidth="1"/>
    <col min="32" max="33" width="15.42578125" style="12"/>
    <col min="34" max="34" width="14.42578125" style="3" customWidth="1"/>
    <col min="35" max="35" width="8.28515625" style="3" bestFit="1" customWidth="1"/>
    <col min="36" max="36" width="9.28515625" style="3" bestFit="1" customWidth="1"/>
    <col min="37" max="37" width="11.42578125" style="3" bestFit="1" customWidth="1"/>
    <col min="38" max="38" width="9.42578125" style="3" bestFit="1" customWidth="1"/>
    <col min="39" max="39" width="9.42578125" style="12" bestFit="1" customWidth="1"/>
    <col min="40" max="40" width="10.7109375" style="12" bestFit="1" customWidth="1"/>
    <col min="41" max="41" width="23.7109375" style="3" bestFit="1" customWidth="1"/>
    <col min="42" max="45" width="6.140625" style="3" bestFit="1" customWidth="1"/>
    <col min="46" max="47" width="15.42578125" style="12"/>
    <col min="48" max="48" width="26.140625" style="3" bestFit="1" customWidth="1"/>
    <col min="49" max="52" width="6.140625" style="3" bestFit="1" customWidth="1"/>
    <col min="53" max="54" width="15.42578125" style="12"/>
    <col min="55" max="55" width="23.42578125" style="3" bestFit="1" customWidth="1"/>
    <col min="56" max="59" width="6.140625" style="3" bestFit="1" customWidth="1"/>
    <col min="60" max="61" width="15.42578125" style="12"/>
    <col min="62" max="62" width="24.42578125" style="3" bestFit="1" customWidth="1"/>
    <col min="63" max="66" width="6.140625" style="3" bestFit="1" customWidth="1"/>
    <col min="67" max="68" width="15.42578125" style="12"/>
    <col min="69" max="69" width="25.85546875" style="3" bestFit="1" customWidth="1"/>
    <col min="70" max="73" width="6.140625" style="3" bestFit="1" customWidth="1"/>
    <col min="74" max="16384" width="15.42578125" style="12"/>
  </cols>
  <sheetData>
    <row r="1" spans="1:73"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</row>
    <row r="2" spans="1:73" s="59" customFormat="1" ht="22.5" customHeight="1">
      <c r="B2" s="58"/>
      <c r="C2" s="4" t="str">
        <f>'[2]ByMinerWK (2)'!B8</f>
        <v>BAYUQUAN</v>
      </c>
      <c r="D2" s="4" t="str">
        <f>'[2]ByMinerWK (2)'!C8</f>
        <v>BEILUN</v>
      </c>
      <c r="E2" s="4" t="str">
        <f>'[2]ByMinerWK (2)'!D8</f>
        <v>CAOFEIDIAN</v>
      </c>
      <c r="F2" s="4" t="str">
        <f>'[2]ByMinerWK (2)'!E8</f>
        <v>DALIAN</v>
      </c>
      <c r="G2" s="4" t="str">
        <f>'[2]ByMinerWK (2)'!F8</f>
        <v>FANGCHENG</v>
      </c>
      <c r="H2" s="4" t="str">
        <f>'[2]ByMinerWK (2)'!G8</f>
        <v>Fuzhou</v>
      </c>
      <c r="I2" s="4" t="str">
        <f>'[2]ByMinerWK (2)'!H8</f>
        <v>HUANGHUA</v>
      </c>
      <c r="J2" s="4" t="str">
        <f>'[2]ByMinerWK (2)'!I8</f>
        <v>LIANYUNGANG</v>
      </c>
      <c r="K2" s="4" t="str">
        <f>'[2]ByMinerWK (2)'!J8</f>
        <v>QINGDAO</v>
      </c>
      <c r="L2" s="4" t="str">
        <f>'[2]ByMinerWK (2)'!K8</f>
        <v>QINHUANGDAO</v>
      </c>
      <c r="M2" s="4" t="str">
        <f>'[2]ByMinerWK (2)'!L8</f>
        <v>RIZHAO</v>
      </c>
      <c r="N2" s="4" t="str">
        <f>'[2]ByMinerWK (2)'!M8</f>
        <v>TANGSHAN</v>
      </c>
      <c r="O2" s="4" t="str">
        <f>'[2]ByMinerWK (2)'!N8</f>
        <v>XIAMEN</v>
      </c>
      <c r="P2" s="4" t="str">
        <f>'[2]ByMinerWK (2)'!O8</f>
        <v>XINGANG</v>
      </c>
      <c r="Q2" s="4" t="str">
        <f>'[2]ByMinerWK (2)'!P8</f>
        <v>YANTAI</v>
      </c>
      <c r="R2" s="4" t="str">
        <f>'[2]ByMinerWK (2)'!Q8</f>
        <v>ZHANJIANG</v>
      </c>
      <c r="S2" s="4" t="str">
        <f>'[2]ByMinerWK (2)'!R8</f>
        <v>NANSHUIZHEN</v>
      </c>
      <c r="T2" s="4" t="str">
        <f>'[2]ByMinerWK (2)'!S8</f>
        <v>Dandong</v>
      </c>
      <c r="U2" s="4" t="str">
        <f>'[2]ByMinerWK (2)'!T8</f>
        <v>JINZHOU</v>
      </c>
      <c r="V2" s="59" t="str">
        <f>'[2]ByMinerWK (2)'!U8</f>
        <v>SHANYAO</v>
      </c>
      <c r="W2" s="4" t="str">
        <f>'[2]ByMinerWK (2)'!V8</f>
        <v>WENZHOU</v>
      </c>
      <c r="X2" s="59" t="str">
        <f>'[2]ByMinerWK (2)'!W8</f>
        <v>LONGKOU</v>
      </c>
      <c r="Y2" s="59" t="s">
        <v>41</v>
      </c>
      <c r="Z2" s="60" t="s">
        <v>96</v>
      </c>
      <c r="AA2" s="61" t="s">
        <v>97</v>
      </c>
      <c r="AB2" s="61" t="s">
        <v>98</v>
      </c>
      <c r="AC2" s="61" t="s">
        <v>99</v>
      </c>
      <c r="AD2" s="61" t="s">
        <v>100</v>
      </c>
      <c r="AE2" s="59" t="s">
        <v>125</v>
      </c>
      <c r="AH2" s="3"/>
      <c r="AI2" s="3"/>
      <c r="AJ2" s="3"/>
      <c r="AK2" s="3"/>
      <c r="AL2" s="3"/>
      <c r="AO2" s="3"/>
      <c r="AP2" s="3"/>
      <c r="AQ2" s="3"/>
      <c r="AR2" s="3"/>
      <c r="AS2" s="3"/>
      <c r="AV2" s="3"/>
      <c r="AW2" s="3"/>
      <c r="AX2" s="3"/>
      <c r="AY2" s="3"/>
      <c r="AZ2" s="3"/>
      <c r="BC2" s="3"/>
      <c r="BD2" s="3"/>
      <c r="BE2" s="3"/>
      <c r="BF2" s="3"/>
      <c r="BG2" s="3"/>
      <c r="BJ2" s="3"/>
      <c r="BK2" s="3"/>
      <c r="BL2" s="3"/>
      <c r="BM2" s="3"/>
      <c r="BN2" s="3"/>
      <c r="BQ2" s="3"/>
      <c r="BR2" s="3"/>
      <c r="BS2" s="3"/>
      <c r="BT2" s="3"/>
      <c r="BU2" s="3"/>
    </row>
    <row r="3" spans="1:73">
      <c r="A3" s="56" t="str">
        <f>YEAR(B3)&amp;WEEKNUM(B3)</f>
        <v>19000</v>
      </c>
      <c r="B3" s="15">
        <f>'[2]ByMinerWK (2)'!$AD218</f>
        <v>0</v>
      </c>
      <c r="C3" s="5">
        <f>'[2]ByMinerWK (2)'!B218</f>
        <v>863.94999999999993</v>
      </c>
      <c r="D3" s="5">
        <f>'[2]ByMinerWK (2)'!C218</f>
        <v>4942.5300000000007</v>
      </c>
      <c r="E3" s="5">
        <f>'[2]ByMinerWK (2)'!D218</f>
        <v>2486.63</v>
      </c>
      <c r="F3" s="5">
        <f>'[2]ByMinerWK (2)'!E218</f>
        <v>0</v>
      </c>
      <c r="G3" s="5">
        <f>'[2]ByMinerWK (2)'!F218</f>
        <v>1052.1099999999999</v>
      </c>
      <c r="H3" s="5">
        <f>'[2]ByMinerWK (2)'!G218</f>
        <v>290</v>
      </c>
      <c r="I3" s="5">
        <f>'[2]ByMinerWK (2)'!H218</f>
        <v>186.04999999999998</v>
      </c>
      <c r="J3" s="5">
        <f>'[2]ByMinerWK (2)'!I218</f>
        <v>1108.2000000000003</v>
      </c>
      <c r="K3" s="5">
        <f>'[2]ByMinerWK (2)'!J218</f>
        <v>0</v>
      </c>
      <c r="L3" s="5">
        <f>'[2]ByMinerWK (2)'!K218</f>
        <v>0</v>
      </c>
      <c r="M3" s="5">
        <f>'[2]ByMinerWK (2)'!L218</f>
        <v>3779.11</v>
      </c>
      <c r="N3" s="5">
        <f>'[2]ByMinerWK (2)'!M218</f>
        <v>2321.86</v>
      </c>
      <c r="O3" s="5">
        <f>'[2]ByMinerWK (2)'!N218</f>
        <v>310.60000000000002</v>
      </c>
      <c r="P3" s="5">
        <f>'[2]ByMinerWK (2)'!O218</f>
        <v>3154.5999999999995</v>
      </c>
      <c r="Q3" s="5">
        <f>'[2]ByMinerWK (2)'!P218</f>
        <v>586.51</v>
      </c>
      <c r="R3" s="5">
        <f>'[2]ByMinerWK (2)'!Q218</f>
        <v>1318.9699999999998</v>
      </c>
      <c r="S3" s="5">
        <f>'[2]ByMinerWK (2)'!R218</f>
        <v>667.16000000000008</v>
      </c>
      <c r="T3" s="5">
        <f>'[2]ByMinerWK (2)'!S218</f>
        <v>27.18</v>
      </c>
      <c r="U3" s="5">
        <f>'[2]ByMinerWK (2)'!T218</f>
        <v>165.26999999999998</v>
      </c>
      <c r="V3" s="62">
        <f>'[2]ByMinerWK (2)'!U218</f>
        <v>137.68</v>
      </c>
      <c r="W3" s="5">
        <f>'[2]ByMinerWK (2)'!V218</f>
        <v>0</v>
      </c>
      <c r="X3" s="62">
        <f>'[2]ByMinerWK (2)'!W218</f>
        <v>412.29</v>
      </c>
      <c r="Y3" s="62">
        <f>'[2]ByMinerWK (2)'!X218/AE3</f>
        <v>0</v>
      </c>
      <c r="Z3" s="63">
        <f>SUM(F3,T3,U3,C3)/AE3</f>
        <v>1056.3999999999999</v>
      </c>
      <c r="AA3" s="63">
        <f>SUM(E3,I3,L3,N3,P3)/AE3</f>
        <v>8149.14</v>
      </c>
      <c r="AB3" s="63">
        <f>SUM(K3,M3,Q3)/AE3</f>
        <v>4365.62</v>
      </c>
      <c r="AC3" s="63">
        <f>SUM(J3,W3,V3,X3,D3)/AE3</f>
        <v>6600.7000000000007</v>
      </c>
      <c r="AD3" s="63">
        <f>SUM(G3,H3,O3,R3,S3)/AE3</f>
        <v>3638.84</v>
      </c>
      <c r="AE3" s="17">
        <f>AVERAGE('[2]ByMinerWK (2)'!$AH215:$AH218)</f>
        <v>1</v>
      </c>
    </row>
    <row r="4" spans="1:73">
      <c r="A4" s="56" t="str">
        <f t="shared" ref="A4:A67" si="0">YEAR(B4)&amp;WEEKNUM(B4)</f>
        <v>19000</v>
      </c>
      <c r="B4" s="15">
        <f>'[2]ByMinerWK (2)'!$AD219</f>
        <v>0</v>
      </c>
      <c r="C4" s="5">
        <f>'[2]ByMinerWK (2)'!B219</f>
        <v>839.88999999999987</v>
      </c>
      <c r="D4" s="5">
        <f>'[2]ByMinerWK (2)'!C219</f>
        <v>4875.49</v>
      </c>
      <c r="E4" s="5">
        <f>'[2]ByMinerWK (2)'!D219</f>
        <v>3665.2700000000004</v>
      </c>
      <c r="F4" s="5">
        <f>'[2]ByMinerWK (2)'!E219</f>
        <v>0</v>
      </c>
      <c r="G4" s="5">
        <f>'[2]ByMinerWK (2)'!F219</f>
        <v>1119.58</v>
      </c>
      <c r="H4" s="5">
        <f>'[2]ByMinerWK (2)'!G219</f>
        <v>0</v>
      </c>
      <c r="I4" s="5">
        <f>'[2]ByMinerWK (2)'!H219</f>
        <v>394.49</v>
      </c>
      <c r="J4" s="5">
        <f>'[2]ByMinerWK (2)'!I219</f>
        <v>1435.75</v>
      </c>
      <c r="K4" s="5">
        <f>'[2]ByMinerWK (2)'!J219</f>
        <v>0</v>
      </c>
      <c r="L4" s="5">
        <f>'[2]ByMinerWK (2)'!K219</f>
        <v>66.14</v>
      </c>
      <c r="M4" s="5">
        <f>'[2]ByMinerWK (2)'!L219</f>
        <v>4657.5000000000009</v>
      </c>
      <c r="N4" s="5">
        <f>'[2]ByMinerWK (2)'!M219</f>
        <v>1485.5699999999997</v>
      </c>
      <c r="O4" s="5">
        <f>'[2]ByMinerWK (2)'!N219</f>
        <v>80</v>
      </c>
      <c r="P4" s="5">
        <f>'[2]ByMinerWK (2)'!O219</f>
        <v>1991.5800000000002</v>
      </c>
      <c r="Q4" s="5">
        <f>'[2]ByMinerWK (2)'!P219</f>
        <v>1164.6200000000001</v>
      </c>
      <c r="R4" s="5">
        <f>'[2]ByMinerWK (2)'!Q219</f>
        <v>990.25</v>
      </c>
      <c r="S4" s="5">
        <f>'[2]ByMinerWK (2)'!R219</f>
        <v>302.53999999999996</v>
      </c>
      <c r="T4" s="5">
        <f>'[2]ByMinerWK (2)'!S219</f>
        <v>167.38</v>
      </c>
      <c r="U4" s="5">
        <f>'[2]ByMinerWK (2)'!T219</f>
        <v>107.06</v>
      </c>
      <c r="V4" s="62">
        <f>'[2]ByMinerWK (2)'!U219</f>
        <v>69.97</v>
      </c>
      <c r="W4" s="5">
        <f>'[2]ByMinerWK (2)'!V219</f>
        <v>0</v>
      </c>
      <c r="X4" s="62">
        <f>'[2]ByMinerWK (2)'!W219</f>
        <v>431.47</v>
      </c>
      <c r="Y4" s="62">
        <f>'[2]ByMinerWK (2)'!X219/AE4</f>
        <v>0</v>
      </c>
      <c r="Z4" s="63">
        <f t="shared" ref="Z4:Z67" si="1">SUM(F4,T4,U4,C4)/AE4</f>
        <v>1114.33</v>
      </c>
      <c r="AA4" s="63">
        <f t="shared" ref="AA4:AA67" si="2">SUM(E4,I4,L4,N4,P4)/AE4</f>
        <v>7603.05</v>
      </c>
      <c r="AB4" s="63">
        <f t="shared" ref="AB4:AB67" si="3">SUM(K4,M4,Q4)/AE4</f>
        <v>5822.1200000000008</v>
      </c>
      <c r="AC4" s="63">
        <f t="shared" ref="AC4:AC67" si="4">SUM(J4,W4,V4,X4,D4)/AE4</f>
        <v>6812.68</v>
      </c>
      <c r="AD4" s="63">
        <f t="shared" ref="AD4:AD67" si="5">SUM(G4,H4,O4,R4,S4)/AE4</f>
        <v>2492.37</v>
      </c>
      <c r="AE4" s="17">
        <f>AVERAGE('[2]ByMinerWK (2)'!$AH216:$AH219)</f>
        <v>1</v>
      </c>
    </row>
    <row r="5" spans="1:73">
      <c r="A5" s="56" t="str">
        <f t="shared" si="0"/>
        <v>19000</v>
      </c>
      <c r="B5" s="15">
        <f>'[2]ByMinerWK (2)'!$AD220</f>
        <v>0</v>
      </c>
      <c r="C5" s="5">
        <f>'[2]ByMinerWK (2)'!B220</f>
        <v>931.02</v>
      </c>
      <c r="D5" s="5">
        <f>'[2]ByMinerWK (2)'!C220</f>
        <v>3465.4199999999996</v>
      </c>
      <c r="E5" s="5">
        <f>'[2]ByMinerWK (2)'!D220</f>
        <v>2598.2600000000002</v>
      </c>
      <c r="F5" s="5">
        <f>'[2]ByMinerWK (2)'!E220</f>
        <v>162.63</v>
      </c>
      <c r="G5" s="5">
        <f>'[2]ByMinerWK (2)'!F220</f>
        <v>314.60000000000002</v>
      </c>
      <c r="H5" s="5">
        <f>'[2]ByMinerWK (2)'!G220</f>
        <v>50</v>
      </c>
      <c r="I5" s="5">
        <f>'[2]ByMinerWK (2)'!H220</f>
        <v>762.89</v>
      </c>
      <c r="J5" s="5">
        <f>'[2]ByMinerWK (2)'!I220</f>
        <v>931.38</v>
      </c>
      <c r="K5" s="5">
        <f>'[2]ByMinerWK (2)'!J220</f>
        <v>0</v>
      </c>
      <c r="L5" s="5">
        <f>'[2]ByMinerWK (2)'!K220</f>
        <v>46.25</v>
      </c>
      <c r="M5" s="5">
        <f>'[2]ByMinerWK (2)'!L220</f>
        <v>3274.6900000000005</v>
      </c>
      <c r="N5" s="5">
        <f>'[2]ByMinerWK (2)'!M220</f>
        <v>1925.3600000000001</v>
      </c>
      <c r="O5" s="5">
        <f>'[2]ByMinerWK (2)'!N220</f>
        <v>170</v>
      </c>
      <c r="P5" s="5">
        <f>'[2]ByMinerWK (2)'!O220</f>
        <v>1543.25</v>
      </c>
      <c r="Q5" s="5">
        <f>'[2]ByMinerWK (2)'!P220</f>
        <v>573.94000000000005</v>
      </c>
      <c r="R5" s="5">
        <f>'[2]ByMinerWK (2)'!Q220</f>
        <v>706.73</v>
      </c>
      <c r="S5" s="5">
        <f>'[2]ByMinerWK (2)'!R220</f>
        <v>288.72000000000003</v>
      </c>
      <c r="T5" s="5">
        <f>'[2]ByMinerWK (2)'!S220</f>
        <v>593.14</v>
      </c>
      <c r="U5" s="5">
        <f>'[2]ByMinerWK (2)'!T220</f>
        <v>138.61000000000001</v>
      </c>
      <c r="V5" s="62">
        <f>'[2]ByMinerWK (2)'!U220</f>
        <v>160.56</v>
      </c>
      <c r="W5" s="5">
        <f>'[2]ByMinerWK (2)'!V220</f>
        <v>0</v>
      </c>
      <c r="X5" s="62">
        <f>'[2]ByMinerWK (2)'!W220</f>
        <v>267.76</v>
      </c>
      <c r="Y5" s="62">
        <f>'[2]ByMinerWK (2)'!X220/AE5</f>
        <v>0</v>
      </c>
      <c r="Z5" s="63">
        <f t="shared" si="1"/>
        <v>1825.4</v>
      </c>
      <c r="AA5" s="63">
        <f t="shared" si="2"/>
        <v>6876.01</v>
      </c>
      <c r="AB5" s="63">
        <f t="shared" si="3"/>
        <v>3848.6300000000006</v>
      </c>
      <c r="AC5" s="63">
        <f t="shared" si="4"/>
        <v>4825.12</v>
      </c>
      <c r="AD5" s="63">
        <f t="shared" si="5"/>
        <v>1530.05</v>
      </c>
      <c r="AE5" s="17">
        <f>AVERAGE('[2]ByMinerWK (2)'!$AH217:$AH220)</f>
        <v>1</v>
      </c>
    </row>
    <row r="6" spans="1:73">
      <c r="A6" s="56" t="str">
        <f t="shared" si="0"/>
        <v>19000</v>
      </c>
      <c r="B6" s="15">
        <f>'[2]ByMinerWK (2)'!$AD221</f>
        <v>0</v>
      </c>
      <c r="C6" s="5">
        <f>'[2]ByMinerWK (2)'!B221</f>
        <v>865.06999999999994</v>
      </c>
      <c r="D6" s="5">
        <f>'[2]ByMinerWK (2)'!C221</f>
        <v>2175.3399999999997</v>
      </c>
      <c r="E6" s="5">
        <f>'[2]ByMinerWK (2)'!D221</f>
        <v>2870.8199999999997</v>
      </c>
      <c r="F6" s="5">
        <f>'[2]ByMinerWK (2)'!E221</f>
        <v>0</v>
      </c>
      <c r="G6" s="5">
        <f>'[2]ByMinerWK (2)'!F221</f>
        <v>903.5100000000001</v>
      </c>
      <c r="H6" s="5">
        <f>'[2]ByMinerWK (2)'!G221</f>
        <v>114.77</v>
      </c>
      <c r="I6" s="5">
        <f>'[2]ByMinerWK (2)'!H221</f>
        <v>723.34</v>
      </c>
      <c r="J6" s="5">
        <f>'[2]ByMinerWK (2)'!I221</f>
        <v>482.87</v>
      </c>
      <c r="K6" s="5">
        <f>'[2]ByMinerWK (2)'!J221</f>
        <v>712.02</v>
      </c>
      <c r="L6" s="5">
        <f>'[2]ByMinerWK (2)'!K221</f>
        <v>33.729999999999997</v>
      </c>
      <c r="M6" s="5">
        <f>'[2]ByMinerWK (2)'!L221</f>
        <v>2778.3</v>
      </c>
      <c r="N6" s="5">
        <f>'[2]ByMinerWK (2)'!M221</f>
        <v>1748.59</v>
      </c>
      <c r="O6" s="5">
        <f>'[2]ByMinerWK (2)'!N221</f>
        <v>0</v>
      </c>
      <c r="P6" s="5">
        <f>'[2]ByMinerWK (2)'!O221</f>
        <v>1986.4299999999998</v>
      </c>
      <c r="Q6" s="5">
        <f>'[2]ByMinerWK (2)'!P221</f>
        <v>573.51</v>
      </c>
      <c r="R6" s="5">
        <f>'[2]ByMinerWK (2)'!Q221</f>
        <v>940.98</v>
      </c>
      <c r="S6" s="5">
        <f>'[2]ByMinerWK (2)'!R221</f>
        <v>306.97000000000003</v>
      </c>
      <c r="T6" s="5">
        <f>'[2]ByMinerWK (2)'!S221</f>
        <v>408.73</v>
      </c>
      <c r="U6" s="5">
        <f>'[2]ByMinerWK (2)'!T221</f>
        <v>266.95</v>
      </c>
      <c r="V6" s="62">
        <f>'[2]ByMinerWK (2)'!U221</f>
        <v>53.93</v>
      </c>
      <c r="W6" s="5">
        <f>'[2]ByMinerWK (2)'!V221</f>
        <v>0</v>
      </c>
      <c r="X6" s="62">
        <f>'[2]ByMinerWK (2)'!W221</f>
        <v>273.64</v>
      </c>
      <c r="Y6" s="62">
        <f>'[2]ByMinerWK (2)'!X221/AE6</f>
        <v>0</v>
      </c>
      <c r="Z6" s="63">
        <f t="shared" si="1"/>
        <v>1540.75</v>
      </c>
      <c r="AA6" s="63">
        <f t="shared" si="2"/>
        <v>7362.91</v>
      </c>
      <c r="AB6" s="63">
        <f t="shared" si="3"/>
        <v>4063.83</v>
      </c>
      <c r="AC6" s="63">
        <f t="shared" si="4"/>
        <v>2985.7799999999997</v>
      </c>
      <c r="AD6" s="63">
        <f t="shared" si="5"/>
        <v>2266.2300000000005</v>
      </c>
      <c r="AE6" s="17">
        <f>AVERAGE('[2]ByMinerWK (2)'!$AH218:$AH221)</f>
        <v>1</v>
      </c>
    </row>
    <row r="7" spans="1:73">
      <c r="A7" s="56" t="str">
        <f t="shared" si="0"/>
        <v>19000</v>
      </c>
      <c r="B7" s="15">
        <f>'[2]ByMinerWK (2)'!$AD222</f>
        <v>0</v>
      </c>
      <c r="C7" s="5">
        <f>'[2]ByMinerWK (2)'!B222</f>
        <v>505</v>
      </c>
      <c r="D7" s="5">
        <f>'[2]ByMinerWK (2)'!C222</f>
        <v>4656.8599999999997</v>
      </c>
      <c r="E7" s="5">
        <f>'[2]ByMinerWK (2)'!D222</f>
        <v>2837.75</v>
      </c>
      <c r="F7" s="5">
        <f>'[2]ByMinerWK (2)'!E222</f>
        <v>163</v>
      </c>
      <c r="G7" s="5">
        <f>'[2]ByMinerWK (2)'!F222</f>
        <v>526.64</v>
      </c>
      <c r="H7" s="5">
        <f>'[2]ByMinerWK (2)'!G222</f>
        <v>718.54</v>
      </c>
      <c r="I7" s="5">
        <f>'[2]ByMinerWK (2)'!H222</f>
        <v>889.8</v>
      </c>
      <c r="J7" s="5">
        <f>'[2]ByMinerWK (2)'!I222</f>
        <v>1495.32</v>
      </c>
      <c r="K7" s="5">
        <f>'[2]ByMinerWK (2)'!J222</f>
        <v>1626.42</v>
      </c>
      <c r="L7" s="5">
        <f>'[2]ByMinerWK (2)'!K222</f>
        <v>128.44</v>
      </c>
      <c r="M7" s="5">
        <f>'[2]ByMinerWK (2)'!L222</f>
        <v>3318.5099999999998</v>
      </c>
      <c r="N7" s="5">
        <f>'[2]ByMinerWK (2)'!M222</f>
        <v>2720.7</v>
      </c>
      <c r="O7" s="5">
        <f>'[2]ByMinerWK (2)'!N222</f>
        <v>0</v>
      </c>
      <c r="P7" s="5">
        <f>'[2]ByMinerWK (2)'!O222</f>
        <v>2371.16</v>
      </c>
      <c r="Q7" s="5">
        <f>'[2]ByMinerWK (2)'!P222</f>
        <v>1013.8100000000001</v>
      </c>
      <c r="R7" s="5">
        <f>'[2]ByMinerWK (2)'!Q222</f>
        <v>926.38999999999987</v>
      </c>
      <c r="S7" s="5">
        <f>'[2]ByMinerWK (2)'!R222</f>
        <v>261.17999999999995</v>
      </c>
      <c r="T7" s="5">
        <f>'[2]ByMinerWK (2)'!S222</f>
        <v>163.19</v>
      </c>
      <c r="U7" s="5">
        <f>'[2]ByMinerWK (2)'!T222</f>
        <v>162.18</v>
      </c>
      <c r="V7" s="62">
        <f>'[2]ByMinerWK (2)'!U222</f>
        <v>75.28</v>
      </c>
      <c r="W7" s="5">
        <f>'[2]ByMinerWK (2)'!V222</f>
        <v>26.97</v>
      </c>
      <c r="X7" s="62">
        <f>'[2]ByMinerWK (2)'!W222</f>
        <v>395.47</v>
      </c>
      <c r="Y7" s="62">
        <f>'[2]ByMinerWK (2)'!X222/AE7</f>
        <v>0</v>
      </c>
      <c r="Z7" s="63">
        <f t="shared" si="1"/>
        <v>993.37</v>
      </c>
      <c r="AA7" s="63">
        <f t="shared" si="2"/>
        <v>8947.85</v>
      </c>
      <c r="AB7" s="63">
        <f t="shared" si="3"/>
        <v>5958.7400000000007</v>
      </c>
      <c r="AC7" s="63">
        <f t="shared" si="4"/>
        <v>6649.9</v>
      </c>
      <c r="AD7" s="63">
        <f t="shared" si="5"/>
        <v>2432.7499999999995</v>
      </c>
      <c r="AE7" s="17">
        <f>AVERAGE('[2]ByMinerWK (2)'!$AH219:$AH222)</f>
        <v>1</v>
      </c>
    </row>
    <row r="8" spans="1:73">
      <c r="A8" s="56" t="str">
        <f t="shared" si="0"/>
        <v>19000</v>
      </c>
      <c r="B8" s="15">
        <f>'[2]ByMinerWK (2)'!$AD223</f>
        <v>0</v>
      </c>
      <c r="C8" s="5">
        <f>'[2]ByMinerWK (2)'!B223</f>
        <v>337.33000000000004</v>
      </c>
      <c r="D8" s="5">
        <f>'[2]ByMinerWK (2)'!C223</f>
        <v>3392.24</v>
      </c>
      <c r="E8" s="5">
        <f>'[2]ByMinerWK (2)'!D223</f>
        <v>1761.1</v>
      </c>
      <c r="F8" s="5">
        <f>'[2]ByMinerWK (2)'!E223</f>
        <v>89</v>
      </c>
      <c r="G8" s="5">
        <f>'[2]ByMinerWK (2)'!F223</f>
        <v>846.47</v>
      </c>
      <c r="H8" s="5">
        <f>'[2]ByMinerWK (2)'!G223</f>
        <v>0</v>
      </c>
      <c r="I8" s="5">
        <f>'[2]ByMinerWK (2)'!H223</f>
        <v>169.33</v>
      </c>
      <c r="J8" s="5">
        <f>'[2]ByMinerWK (2)'!I223</f>
        <v>783</v>
      </c>
      <c r="K8" s="5">
        <f>'[2]ByMinerWK (2)'!J223</f>
        <v>762</v>
      </c>
      <c r="L8" s="5">
        <f>'[2]ByMinerWK (2)'!K223</f>
        <v>303.06</v>
      </c>
      <c r="M8" s="5">
        <f>'[2]ByMinerWK (2)'!L223</f>
        <v>2665.69</v>
      </c>
      <c r="N8" s="5">
        <f>'[2]ByMinerWK (2)'!M223</f>
        <v>2644.8900000000003</v>
      </c>
      <c r="O8" s="5">
        <f>'[2]ByMinerWK (2)'!N223</f>
        <v>0</v>
      </c>
      <c r="P8" s="5">
        <f>'[2]ByMinerWK (2)'!O223</f>
        <v>1455.46</v>
      </c>
      <c r="Q8" s="5">
        <f>'[2]ByMinerWK (2)'!P223</f>
        <v>155.57</v>
      </c>
      <c r="R8" s="5">
        <f>'[2]ByMinerWK (2)'!Q223</f>
        <v>1047.8699999999999</v>
      </c>
      <c r="S8" s="5">
        <f>'[2]ByMinerWK (2)'!R223</f>
        <v>312.85000000000002</v>
      </c>
      <c r="T8" s="5">
        <f>'[2]ByMinerWK (2)'!S223</f>
        <v>261.94</v>
      </c>
      <c r="U8" s="5">
        <f>'[2]ByMinerWK (2)'!T223</f>
        <v>0</v>
      </c>
      <c r="V8" s="62">
        <f>'[2]ByMinerWK (2)'!U223</f>
        <v>60.49</v>
      </c>
      <c r="W8" s="5">
        <f>'[2]ByMinerWK (2)'!V223</f>
        <v>179.12</v>
      </c>
      <c r="X8" s="62">
        <f>'[2]ByMinerWK (2)'!W223</f>
        <v>0</v>
      </c>
      <c r="Y8" s="62">
        <f>'[2]ByMinerWK (2)'!X223/AE8</f>
        <v>0</v>
      </c>
      <c r="Z8" s="63">
        <f t="shared" si="1"/>
        <v>688.27</v>
      </c>
      <c r="AA8" s="63">
        <f t="shared" si="2"/>
        <v>6333.84</v>
      </c>
      <c r="AB8" s="63">
        <f t="shared" si="3"/>
        <v>3583.26</v>
      </c>
      <c r="AC8" s="63">
        <f t="shared" si="4"/>
        <v>4414.8499999999995</v>
      </c>
      <c r="AD8" s="63">
        <f t="shared" si="5"/>
        <v>2207.19</v>
      </c>
      <c r="AE8" s="17">
        <f>AVERAGE('[2]ByMinerWK (2)'!$AH220:$AH223)</f>
        <v>1</v>
      </c>
    </row>
    <row r="9" spans="1:73">
      <c r="A9" s="56" t="str">
        <f t="shared" si="0"/>
        <v>19000</v>
      </c>
      <c r="B9" s="15">
        <f>'[2]ByMinerWK (2)'!$AD224</f>
        <v>0</v>
      </c>
      <c r="C9" s="5">
        <f>'[2]ByMinerWK (2)'!B224</f>
        <v>263</v>
      </c>
      <c r="D9" s="5">
        <f>'[2]ByMinerWK (2)'!C224</f>
        <v>4004.24</v>
      </c>
      <c r="E9" s="5">
        <f>'[2]ByMinerWK (2)'!D224</f>
        <v>3832.89</v>
      </c>
      <c r="F9" s="5">
        <f>'[2]ByMinerWK (2)'!E224</f>
        <v>176</v>
      </c>
      <c r="G9" s="5">
        <f>'[2]ByMinerWK (2)'!F224</f>
        <v>439.34999999999997</v>
      </c>
      <c r="H9" s="5">
        <f>'[2]ByMinerWK (2)'!G224</f>
        <v>610.51</v>
      </c>
      <c r="I9" s="5">
        <f>'[2]ByMinerWK (2)'!H224</f>
        <v>667.93</v>
      </c>
      <c r="J9" s="5">
        <f>'[2]ByMinerWK (2)'!I224</f>
        <v>797.91</v>
      </c>
      <c r="K9" s="5">
        <f>'[2]ByMinerWK (2)'!J224</f>
        <v>801.7</v>
      </c>
      <c r="L9" s="5">
        <f>'[2]ByMinerWK (2)'!K224</f>
        <v>140.43</v>
      </c>
      <c r="M9" s="5">
        <f>'[2]ByMinerWK (2)'!L224</f>
        <v>2297.3500000000004</v>
      </c>
      <c r="N9" s="5">
        <f>'[2]ByMinerWK (2)'!M224</f>
        <v>3009.98</v>
      </c>
      <c r="O9" s="5">
        <f>'[2]ByMinerWK (2)'!N224</f>
        <v>0</v>
      </c>
      <c r="P9" s="5">
        <f>'[2]ByMinerWK (2)'!O224</f>
        <v>2504.71</v>
      </c>
      <c r="Q9" s="5">
        <f>'[2]ByMinerWK (2)'!P224</f>
        <v>1242.9499999999998</v>
      </c>
      <c r="R9" s="5">
        <f>'[2]ByMinerWK (2)'!Q224</f>
        <v>997.87</v>
      </c>
      <c r="S9" s="5">
        <f>'[2]ByMinerWK (2)'!R224</f>
        <v>429.96</v>
      </c>
      <c r="T9" s="5">
        <f>'[2]ByMinerWK (2)'!S224</f>
        <v>0</v>
      </c>
      <c r="U9" s="5">
        <f>'[2]ByMinerWK (2)'!T224</f>
        <v>125.22</v>
      </c>
      <c r="V9" s="62">
        <f>'[2]ByMinerWK (2)'!U224</f>
        <v>0</v>
      </c>
      <c r="W9" s="5">
        <f>'[2]ByMinerWK (2)'!V224</f>
        <v>0</v>
      </c>
      <c r="X9" s="62">
        <f>'[2]ByMinerWK (2)'!W224</f>
        <v>179</v>
      </c>
      <c r="Y9" s="62">
        <f>'[2]ByMinerWK (2)'!X224/AE9</f>
        <v>0</v>
      </c>
      <c r="Z9" s="63">
        <f t="shared" si="1"/>
        <v>564.22</v>
      </c>
      <c r="AA9" s="63">
        <f t="shared" si="2"/>
        <v>10155.939999999999</v>
      </c>
      <c r="AB9" s="63">
        <f t="shared" si="3"/>
        <v>4342</v>
      </c>
      <c r="AC9" s="63">
        <f t="shared" si="4"/>
        <v>4981.1499999999996</v>
      </c>
      <c r="AD9" s="63">
        <f t="shared" si="5"/>
        <v>2477.69</v>
      </c>
      <c r="AE9" s="17">
        <f>AVERAGE('[2]ByMinerWK (2)'!$AH221:$AH224)</f>
        <v>1</v>
      </c>
    </row>
    <row r="10" spans="1:73">
      <c r="A10" s="56" t="str">
        <f t="shared" si="0"/>
        <v>19000</v>
      </c>
      <c r="B10" s="15">
        <f>'[2]ByMinerWK (2)'!$AD225</f>
        <v>0</v>
      </c>
      <c r="C10" s="5">
        <f>'[2]ByMinerWK (2)'!B225</f>
        <v>581</v>
      </c>
      <c r="D10" s="5">
        <f>'[2]ByMinerWK (2)'!C225</f>
        <v>3437.68</v>
      </c>
      <c r="E10" s="5">
        <f>'[2]ByMinerWK (2)'!D225</f>
        <v>3163.98</v>
      </c>
      <c r="F10" s="5">
        <f>'[2]ByMinerWK (2)'!E225</f>
        <v>170.19</v>
      </c>
      <c r="G10" s="5">
        <f>'[2]ByMinerWK (2)'!F225</f>
        <v>634.62</v>
      </c>
      <c r="H10" s="5">
        <f>'[2]ByMinerWK (2)'!G225</f>
        <v>615.25</v>
      </c>
      <c r="I10" s="5">
        <f>'[2]ByMinerWK (2)'!H225</f>
        <v>902.03000000000009</v>
      </c>
      <c r="J10" s="5">
        <f>'[2]ByMinerWK (2)'!I225</f>
        <v>881.36</v>
      </c>
      <c r="K10" s="5">
        <f>'[2]ByMinerWK (2)'!J225</f>
        <v>1250.49</v>
      </c>
      <c r="L10" s="5">
        <f>'[2]ByMinerWK (2)'!K225</f>
        <v>49.79</v>
      </c>
      <c r="M10" s="5">
        <f>'[2]ByMinerWK (2)'!L225</f>
        <v>2558.25</v>
      </c>
      <c r="N10" s="5">
        <f>'[2]ByMinerWK (2)'!M225</f>
        <v>3025.87</v>
      </c>
      <c r="O10" s="5">
        <f>'[2]ByMinerWK (2)'!N225</f>
        <v>90.75</v>
      </c>
      <c r="P10" s="5">
        <f>'[2]ByMinerWK (2)'!O225</f>
        <v>2230.8200000000002</v>
      </c>
      <c r="Q10" s="5">
        <f>'[2]ByMinerWK (2)'!P225</f>
        <v>487.95000000000005</v>
      </c>
      <c r="R10" s="5">
        <f>'[2]ByMinerWK (2)'!Q225</f>
        <v>925.73</v>
      </c>
      <c r="S10" s="5">
        <f>'[2]ByMinerWK (2)'!R225</f>
        <v>198.95000000000002</v>
      </c>
      <c r="T10" s="5">
        <f>'[2]ByMinerWK (2)'!S225</f>
        <v>192.99</v>
      </c>
      <c r="U10" s="5">
        <f>'[2]ByMinerWK (2)'!T225</f>
        <v>197.62000000000003</v>
      </c>
      <c r="V10" s="62">
        <f>'[2]ByMinerWK (2)'!U225</f>
        <v>21.13</v>
      </c>
      <c r="W10" s="5">
        <f>'[2]ByMinerWK (2)'!V225</f>
        <v>0</v>
      </c>
      <c r="X10" s="62">
        <f>'[2]ByMinerWK (2)'!W225</f>
        <v>436.31000000000006</v>
      </c>
      <c r="Y10" s="62">
        <f>'[2]ByMinerWK (2)'!X225/AE10</f>
        <v>0</v>
      </c>
      <c r="Z10" s="63">
        <f t="shared" si="1"/>
        <v>1141.8000000000002</v>
      </c>
      <c r="AA10" s="63">
        <f t="shared" si="2"/>
        <v>9372.49</v>
      </c>
      <c r="AB10" s="63">
        <f t="shared" si="3"/>
        <v>4296.6899999999996</v>
      </c>
      <c r="AC10" s="63">
        <f t="shared" si="4"/>
        <v>4776.4799999999996</v>
      </c>
      <c r="AD10" s="63">
        <f t="shared" si="5"/>
        <v>2465.2999999999997</v>
      </c>
      <c r="AE10" s="17">
        <f>AVERAGE('[2]ByMinerWK (2)'!$AH222:$AH225)</f>
        <v>1</v>
      </c>
      <c r="AH10" s="3" t="s">
        <v>106</v>
      </c>
      <c r="AO10" s="3" t="s">
        <v>107</v>
      </c>
      <c r="AV10" s="3" t="s">
        <v>108</v>
      </c>
      <c r="BC10" s="3" t="s">
        <v>109</v>
      </c>
      <c r="BJ10" s="3" t="s">
        <v>110</v>
      </c>
      <c r="BQ10" s="3" t="s">
        <v>111</v>
      </c>
    </row>
    <row r="11" spans="1:73">
      <c r="A11" s="56" t="str">
        <f t="shared" si="0"/>
        <v>19000</v>
      </c>
      <c r="B11" s="15">
        <f>'[2]ByMinerWK (2)'!$AD226</f>
        <v>0</v>
      </c>
      <c r="C11" s="5">
        <f>'[2]ByMinerWK (2)'!B226</f>
        <v>1010</v>
      </c>
      <c r="D11" s="5">
        <f>'[2]ByMinerWK (2)'!C226</f>
        <v>3318.5099999999998</v>
      </c>
      <c r="E11" s="5">
        <f>'[2]ByMinerWK (2)'!D226</f>
        <v>2724.17</v>
      </c>
      <c r="F11" s="5">
        <f>'[2]ByMinerWK (2)'!E226</f>
        <v>360.69</v>
      </c>
      <c r="G11" s="5">
        <f>'[2]ByMinerWK (2)'!F226</f>
        <v>297.41000000000003</v>
      </c>
      <c r="H11" s="5">
        <f>'[2]ByMinerWK (2)'!G226</f>
        <v>261</v>
      </c>
      <c r="I11" s="5">
        <f>'[2]ByMinerWK (2)'!H226</f>
        <v>675.87</v>
      </c>
      <c r="J11" s="5">
        <f>'[2]ByMinerWK (2)'!I226</f>
        <v>1290.57</v>
      </c>
      <c r="K11" s="5">
        <f>'[2]ByMinerWK (2)'!J226</f>
        <v>1324.47</v>
      </c>
      <c r="L11" s="5">
        <f>'[2]ByMinerWK (2)'!K226</f>
        <v>0</v>
      </c>
      <c r="M11" s="5">
        <f>'[2]ByMinerWK (2)'!L226</f>
        <v>2746.6400000000003</v>
      </c>
      <c r="N11" s="5">
        <f>'[2]ByMinerWK (2)'!M226</f>
        <v>2862.2899999999995</v>
      </c>
      <c r="O11" s="5">
        <f>'[2]ByMinerWK (2)'!N226</f>
        <v>80</v>
      </c>
      <c r="P11" s="5">
        <f>'[2]ByMinerWK (2)'!O226</f>
        <v>2435.2100000000005</v>
      </c>
      <c r="Q11" s="5">
        <f>'[2]ByMinerWK (2)'!P226</f>
        <v>1128.93</v>
      </c>
      <c r="R11" s="5">
        <f>'[2]ByMinerWK (2)'!Q226</f>
        <v>1680.94</v>
      </c>
      <c r="S11" s="5">
        <f>'[2]ByMinerWK (2)'!R226</f>
        <v>276.02999999999997</v>
      </c>
      <c r="T11" s="5">
        <f>'[2]ByMinerWK (2)'!S226</f>
        <v>72.959999999999994</v>
      </c>
      <c r="U11" s="5">
        <f>'[2]ByMinerWK (2)'!T226</f>
        <v>49.59</v>
      </c>
      <c r="V11" s="62">
        <f>'[2]ByMinerWK (2)'!U226</f>
        <v>0</v>
      </c>
      <c r="W11" s="5">
        <f>'[2]ByMinerWK (2)'!V226</f>
        <v>24.11</v>
      </c>
      <c r="X11" s="62">
        <f>'[2]ByMinerWK (2)'!W226</f>
        <v>232.2</v>
      </c>
      <c r="Y11" s="62">
        <f>'[2]ByMinerWK (2)'!X226/AE11</f>
        <v>0</v>
      </c>
      <c r="Z11" s="63">
        <f t="shared" si="1"/>
        <v>1493.24</v>
      </c>
      <c r="AA11" s="63">
        <f t="shared" si="2"/>
        <v>8697.5400000000009</v>
      </c>
      <c r="AB11" s="63">
        <f t="shared" si="3"/>
        <v>5200.0400000000009</v>
      </c>
      <c r="AC11" s="63">
        <f t="shared" si="4"/>
        <v>4865.3899999999994</v>
      </c>
      <c r="AD11" s="63">
        <f t="shared" si="5"/>
        <v>2595.38</v>
      </c>
      <c r="AE11" s="17">
        <f>AVERAGE('[2]ByMinerWK (2)'!$AH223:$AH226)</f>
        <v>1</v>
      </c>
      <c r="AH11" s="14"/>
      <c r="AI11" s="54">
        <v>2016</v>
      </c>
      <c r="AJ11" s="54">
        <f>AI11+1</f>
        <v>2017</v>
      </c>
      <c r="AK11" s="54">
        <f>AJ11+1</f>
        <v>2018</v>
      </c>
      <c r="AL11" s="54">
        <f>AK11+1</f>
        <v>2019</v>
      </c>
      <c r="AO11" s="14"/>
      <c r="AP11" s="54">
        <v>2016</v>
      </c>
      <c r="AQ11" s="54">
        <f>AP11+1</f>
        <v>2017</v>
      </c>
      <c r="AR11" s="54">
        <f>AQ11+1</f>
        <v>2018</v>
      </c>
      <c r="AS11" s="54">
        <f>AR11+1</f>
        <v>2019</v>
      </c>
      <c r="AV11" s="14"/>
      <c r="AW11" s="54">
        <v>2016</v>
      </c>
      <c r="AX11" s="54">
        <f>AW11+1</f>
        <v>2017</v>
      </c>
      <c r="AY11" s="54">
        <f>AX11+1</f>
        <v>2018</v>
      </c>
      <c r="AZ11" s="54">
        <f>AY11+1</f>
        <v>2019</v>
      </c>
      <c r="BC11" s="14"/>
      <c r="BD11" s="54">
        <v>2016</v>
      </c>
      <c r="BE11" s="54">
        <f>BD11+1</f>
        <v>2017</v>
      </c>
      <c r="BF11" s="54">
        <f>BE11+1</f>
        <v>2018</v>
      </c>
      <c r="BG11" s="54">
        <f>BF11+1</f>
        <v>2019</v>
      </c>
      <c r="BJ11" s="14"/>
      <c r="BK11" s="54">
        <v>2016</v>
      </c>
      <c r="BL11" s="54">
        <f>BK11+1</f>
        <v>2017</v>
      </c>
      <c r="BM11" s="54">
        <f>BL11+1</f>
        <v>2018</v>
      </c>
      <c r="BN11" s="54">
        <f>BM11+1</f>
        <v>2019</v>
      </c>
      <c r="BQ11" s="14"/>
      <c r="BR11" s="54">
        <v>2016</v>
      </c>
      <c r="BS11" s="54">
        <f>BR11+1</f>
        <v>2017</v>
      </c>
      <c r="BT11" s="54">
        <f>BS11+1</f>
        <v>2018</v>
      </c>
      <c r="BU11" s="54">
        <f>BT11+1</f>
        <v>2019</v>
      </c>
    </row>
    <row r="12" spans="1:73">
      <c r="A12" s="56" t="str">
        <f t="shared" si="0"/>
        <v>19000</v>
      </c>
      <c r="B12" s="15">
        <f>'[2]ByMinerWK (2)'!$AD227</f>
        <v>0</v>
      </c>
      <c r="C12" s="5">
        <f>'[2]ByMinerWK (2)'!B227</f>
        <v>510.41999999999996</v>
      </c>
      <c r="D12" s="5">
        <f>'[2]ByMinerWK (2)'!C227</f>
        <v>1537.45</v>
      </c>
      <c r="E12" s="5">
        <f>'[2]ByMinerWK (2)'!D227</f>
        <v>3651.9999999999995</v>
      </c>
      <c r="F12" s="5">
        <f>'[2]ByMinerWK (2)'!E227</f>
        <v>591</v>
      </c>
      <c r="G12" s="5">
        <f>'[2]ByMinerWK (2)'!F227</f>
        <v>508.03</v>
      </c>
      <c r="H12" s="5">
        <f>'[2]ByMinerWK (2)'!G227</f>
        <v>713.95</v>
      </c>
      <c r="I12" s="5">
        <f>'[2]ByMinerWK (2)'!H227</f>
        <v>708.91</v>
      </c>
      <c r="J12" s="5">
        <f>'[2]ByMinerWK (2)'!I227</f>
        <v>1028.29</v>
      </c>
      <c r="K12" s="5">
        <f>'[2]ByMinerWK (2)'!J227</f>
        <v>949.18000000000006</v>
      </c>
      <c r="L12" s="5">
        <f>'[2]ByMinerWK (2)'!K227</f>
        <v>211.41</v>
      </c>
      <c r="M12" s="5">
        <f>'[2]ByMinerWK (2)'!L227</f>
        <v>3383.7599999999998</v>
      </c>
      <c r="N12" s="5">
        <f>'[2]ByMinerWK (2)'!M227</f>
        <v>2702.2100000000005</v>
      </c>
      <c r="O12" s="5">
        <f>'[2]ByMinerWK (2)'!N227</f>
        <v>161.63999999999999</v>
      </c>
      <c r="P12" s="5">
        <f>'[2]ByMinerWK (2)'!O227</f>
        <v>2319.25</v>
      </c>
      <c r="Q12" s="5">
        <f>'[2]ByMinerWK (2)'!P227</f>
        <v>684.87</v>
      </c>
      <c r="R12" s="5">
        <f>'[2]ByMinerWK (2)'!Q227</f>
        <v>312.22000000000003</v>
      </c>
      <c r="S12" s="5">
        <f>'[2]ByMinerWK (2)'!R227</f>
        <v>329.5</v>
      </c>
      <c r="T12" s="5">
        <f>'[2]ByMinerWK (2)'!S227</f>
        <v>251.13</v>
      </c>
      <c r="U12" s="5">
        <f>'[2]ByMinerWK (2)'!T227</f>
        <v>55.8</v>
      </c>
      <c r="V12" s="62">
        <f>'[2]ByMinerWK (2)'!U227</f>
        <v>0</v>
      </c>
      <c r="W12" s="5">
        <f>'[2]ByMinerWK (2)'!V227</f>
        <v>82.97</v>
      </c>
      <c r="X12" s="62">
        <f>'[2]ByMinerWK (2)'!W227</f>
        <v>499.09</v>
      </c>
      <c r="Y12" s="62">
        <f>'[2]ByMinerWK (2)'!X227/AE12</f>
        <v>0</v>
      </c>
      <c r="Z12" s="63">
        <f t="shared" si="1"/>
        <v>1408.35</v>
      </c>
      <c r="AA12" s="63">
        <f t="shared" si="2"/>
        <v>9593.7800000000007</v>
      </c>
      <c r="AB12" s="63">
        <f t="shared" si="3"/>
        <v>5017.8099999999995</v>
      </c>
      <c r="AC12" s="63">
        <f t="shared" si="4"/>
        <v>3147.8</v>
      </c>
      <c r="AD12" s="63">
        <f t="shared" si="5"/>
        <v>2025.34</v>
      </c>
      <c r="AE12" s="17">
        <f>AVERAGE('[2]ByMinerWK (2)'!$AH224:$AH227)</f>
        <v>1</v>
      </c>
      <c r="AG12" s="15">
        <f>AG13-7</f>
        <v>43461</v>
      </c>
      <c r="AH12" s="55">
        <v>52</v>
      </c>
      <c r="AI12" s="57"/>
      <c r="AJ12" s="64" t="e">
        <f>AI64</f>
        <v>#N/A</v>
      </c>
      <c r="AK12" s="64" t="e">
        <f>AJ64</f>
        <v>#N/A</v>
      </c>
      <c r="AL12" s="64" t="e">
        <f>AK64</f>
        <v>#N/A</v>
      </c>
      <c r="AO12" s="55">
        <v>52</v>
      </c>
      <c r="AP12" s="57"/>
      <c r="AQ12" s="64" t="e">
        <f>AP64</f>
        <v>#N/A</v>
      </c>
      <c r="AR12" s="64" t="e">
        <f>AQ64</f>
        <v>#N/A</v>
      </c>
      <c r="AS12" s="64" t="e">
        <f>AR64</f>
        <v>#N/A</v>
      </c>
      <c r="AV12" s="55">
        <v>52</v>
      </c>
      <c r="AW12" s="57"/>
      <c r="AX12" s="64" t="e">
        <f>AW64</f>
        <v>#N/A</v>
      </c>
      <c r="AY12" s="64" t="e">
        <f>AX64</f>
        <v>#N/A</v>
      </c>
      <c r="AZ12" s="64" t="e">
        <f>AY64</f>
        <v>#N/A</v>
      </c>
      <c r="BC12" s="55">
        <v>52</v>
      </c>
      <c r="BD12" s="57"/>
      <c r="BE12" s="64" t="e">
        <f>BD64</f>
        <v>#N/A</v>
      </c>
      <c r="BF12" s="64" t="e">
        <f>BE64</f>
        <v>#N/A</v>
      </c>
      <c r="BG12" s="64" t="e">
        <f>BF64</f>
        <v>#N/A</v>
      </c>
      <c r="BJ12" s="55">
        <v>52</v>
      </c>
      <c r="BK12" s="57"/>
      <c r="BL12" s="64" t="e">
        <f>BK64</f>
        <v>#N/A</v>
      </c>
      <c r="BM12" s="64" t="e">
        <f>BL64</f>
        <v>#N/A</v>
      </c>
      <c r="BN12" s="64" t="e">
        <f>BM64</f>
        <v>#N/A</v>
      </c>
      <c r="BQ12" s="55">
        <v>52</v>
      </c>
      <c r="BR12" s="57"/>
      <c r="BS12" s="64" t="e">
        <f>BR64</f>
        <v>#N/A</v>
      </c>
      <c r="BT12" s="64" t="e">
        <f>BS64</f>
        <v>#N/A</v>
      </c>
      <c r="BU12" s="64" t="e">
        <f>BT64</f>
        <v>#N/A</v>
      </c>
    </row>
    <row r="13" spans="1:73">
      <c r="A13" s="56" t="str">
        <f t="shared" si="0"/>
        <v>19000</v>
      </c>
      <c r="B13" s="15">
        <f>'[2]ByMinerWK (2)'!$AD228</f>
        <v>0</v>
      </c>
      <c r="C13" s="5">
        <f>'[2]ByMinerWK (2)'!B228</f>
        <v>624.04</v>
      </c>
      <c r="D13" s="5">
        <f>'[2]ByMinerWK (2)'!C228</f>
        <v>4563.76</v>
      </c>
      <c r="E13" s="5">
        <f>'[2]ByMinerWK (2)'!D228</f>
        <v>2815.05</v>
      </c>
      <c r="F13" s="5">
        <f>'[2]ByMinerWK (2)'!E228</f>
        <v>0</v>
      </c>
      <c r="G13" s="5">
        <f>'[2]ByMinerWK (2)'!F228</f>
        <v>1061.21</v>
      </c>
      <c r="H13" s="5">
        <f>'[2]ByMinerWK (2)'!G228</f>
        <v>333.83</v>
      </c>
      <c r="I13" s="5">
        <f>'[2]ByMinerWK (2)'!H228</f>
        <v>440.22</v>
      </c>
      <c r="J13" s="5">
        <f>'[2]ByMinerWK (2)'!I228</f>
        <v>2054.42</v>
      </c>
      <c r="K13" s="5">
        <f>'[2]ByMinerWK (2)'!J228</f>
        <v>986.51</v>
      </c>
      <c r="L13" s="5">
        <f>'[2]ByMinerWK (2)'!K228</f>
        <v>50.75</v>
      </c>
      <c r="M13" s="5">
        <f>'[2]ByMinerWK (2)'!L228</f>
        <v>2612.83</v>
      </c>
      <c r="N13" s="5">
        <f>'[2]ByMinerWK (2)'!M228</f>
        <v>2010.3200000000002</v>
      </c>
      <c r="O13" s="5">
        <f>'[2]ByMinerWK (2)'!N228</f>
        <v>71.650000000000006</v>
      </c>
      <c r="P13" s="5">
        <f>'[2]ByMinerWK (2)'!O228</f>
        <v>2482.15</v>
      </c>
      <c r="Q13" s="5">
        <f>'[2]ByMinerWK (2)'!P228</f>
        <v>742.45</v>
      </c>
      <c r="R13" s="5">
        <f>'[2]ByMinerWK (2)'!Q228</f>
        <v>442.25</v>
      </c>
      <c r="S13" s="5">
        <f>'[2]ByMinerWK (2)'!R228</f>
        <v>520.06000000000006</v>
      </c>
      <c r="T13" s="5">
        <f>'[2]ByMinerWK (2)'!S228</f>
        <v>93.78</v>
      </c>
      <c r="U13" s="5">
        <f>'[2]ByMinerWK (2)'!T228</f>
        <v>53.07</v>
      </c>
      <c r="V13" s="62">
        <f>'[2]ByMinerWK (2)'!U228</f>
        <v>21.13</v>
      </c>
      <c r="W13" s="5">
        <f>'[2]ByMinerWK (2)'!V228</f>
        <v>0</v>
      </c>
      <c r="X13" s="62">
        <f>'[2]ByMinerWK (2)'!W228</f>
        <v>259.27999999999997</v>
      </c>
      <c r="Y13" s="62">
        <f>'[2]ByMinerWK (2)'!X228/AE13</f>
        <v>0</v>
      </c>
      <c r="Z13" s="63">
        <f t="shared" si="1"/>
        <v>770.89</v>
      </c>
      <c r="AA13" s="63">
        <f t="shared" si="2"/>
        <v>7798.49</v>
      </c>
      <c r="AB13" s="63">
        <f t="shared" si="3"/>
        <v>4341.79</v>
      </c>
      <c r="AC13" s="63">
        <f t="shared" si="4"/>
        <v>6898.59</v>
      </c>
      <c r="AD13" s="63">
        <f t="shared" si="5"/>
        <v>2429</v>
      </c>
      <c r="AE13" s="17">
        <f>AVERAGE('[2]ByMinerWK (2)'!$AH225:$AH228)</f>
        <v>1</v>
      </c>
      <c r="AG13" s="15">
        <v>43468</v>
      </c>
      <c r="AH13" s="55">
        <v>1</v>
      </c>
      <c r="AI13" s="64" t="e">
        <f>VLOOKUP(AI$11&amp;$AH13,$A$3:$AD$363,25,0)/1000</f>
        <v>#N/A</v>
      </c>
      <c r="AJ13" s="64" t="e">
        <f>VLOOKUP(AJ$11&amp;$AH13,$A$3:$AD$363,25,0)/1000</f>
        <v>#N/A</v>
      </c>
      <c r="AK13" s="64" t="e">
        <f>VLOOKUP(AK$11&amp;$AH13,$A$3:$AD$363,25,0)/1000</f>
        <v>#N/A</v>
      </c>
      <c r="AL13" s="64" t="e">
        <f>VLOOKUP(AL$11&amp;$AH13,$A$3:$AD$363,25,0)/1000</f>
        <v>#N/A</v>
      </c>
      <c r="AO13" s="55">
        <v>1</v>
      </c>
      <c r="AP13" s="57" t="e">
        <f>VLOOKUP(AP$11&amp;$AH13,$A$3:$AD$363,26,0)/1000</f>
        <v>#N/A</v>
      </c>
      <c r="AQ13" s="57" t="e">
        <f>VLOOKUP(AQ$11&amp;$AH13,$A$3:$AD$363,26,0)/1000</f>
        <v>#N/A</v>
      </c>
      <c r="AR13" s="57" t="e">
        <f>VLOOKUP(AR$11&amp;$AH13,$A$3:$AD$363,26,0)/1000</f>
        <v>#N/A</v>
      </c>
      <c r="AS13" s="57" t="e">
        <f>VLOOKUP(AS$11&amp;$AH13,$A$3:$AD$363,26,0)/1000</f>
        <v>#N/A</v>
      </c>
      <c r="AV13" s="55">
        <v>1</v>
      </c>
      <c r="AW13" s="64" t="e">
        <f>VLOOKUP(AW$11&amp;$AH13,$A$3:$AD$363,27,0)/1000</f>
        <v>#N/A</v>
      </c>
      <c r="AX13" s="64" t="e">
        <f>VLOOKUP(AX$11&amp;$AH13,$A$3:$AD$363,27,0)/1000</f>
        <v>#N/A</v>
      </c>
      <c r="AY13" s="64" t="e">
        <f>VLOOKUP(AY$11&amp;$AH13,$A$3:$AD$363,27,0)/1000</f>
        <v>#N/A</v>
      </c>
      <c r="AZ13" s="64" t="e">
        <f>VLOOKUP(AZ$11&amp;$AH13,$A$3:$AD$363,27,0)/1000</f>
        <v>#N/A</v>
      </c>
      <c r="BC13" s="55">
        <v>1</v>
      </c>
      <c r="BD13" s="64" t="e">
        <f>VLOOKUP(BD$11&amp;$AH13,$A$3:$AD$363,28,0)/1000</f>
        <v>#N/A</v>
      </c>
      <c r="BE13" s="64" t="e">
        <f>VLOOKUP(BE$11&amp;$AH13,$A$3:$AD$363,28,0)/1000</f>
        <v>#N/A</v>
      </c>
      <c r="BF13" s="64" t="e">
        <f>VLOOKUP(BF$11&amp;$AH13,$A$3:$AD$363,28,0)/1000</f>
        <v>#N/A</v>
      </c>
      <c r="BG13" s="64" t="e">
        <f>VLOOKUP(BG$11&amp;$AH13,$A$3:$AD$363,28,0)/1000</f>
        <v>#N/A</v>
      </c>
      <c r="BJ13" s="55">
        <v>1</v>
      </c>
      <c r="BK13" s="57" t="e">
        <f>VLOOKUP(BK$11&amp;$AH13,$A$3:$AD$363,29,0)/1000</f>
        <v>#N/A</v>
      </c>
      <c r="BL13" s="57" t="e">
        <f>VLOOKUP(BL$11&amp;$AH13,$A$3:$AD$363,29,0)/1000</f>
        <v>#N/A</v>
      </c>
      <c r="BM13" s="57" t="e">
        <f>VLOOKUP(BM$11&amp;$AH13,$A$3:$AD$363,29,0)/1000</f>
        <v>#N/A</v>
      </c>
      <c r="BN13" s="57" t="e">
        <f>VLOOKUP(BN$11&amp;$AH13,$A$3:$AD$363,29,0)/1000</f>
        <v>#N/A</v>
      </c>
      <c r="BQ13" s="55">
        <v>1</v>
      </c>
      <c r="BR13" s="64" t="e">
        <f>VLOOKUP(BR$11&amp;$AH13,$A$3:$AD$363,30,0)/1000</f>
        <v>#N/A</v>
      </c>
      <c r="BS13" s="64" t="e">
        <f>VLOOKUP(BS$11&amp;$AH13,$A$3:$AD$363,30,0)/1000</f>
        <v>#N/A</v>
      </c>
      <c r="BT13" s="64" t="e">
        <f>VLOOKUP(BT$11&amp;$AH13,$A$3:$AD$363,30,0)/1000</f>
        <v>#N/A</v>
      </c>
      <c r="BU13" s="64" t="e">
        <f>VLOOKUP(BU$11&amp;$AH13,$A$3:$AD$363,30,0)/1000</f>
        <v>#N/A</v>
      </c>
    </row>
    <row r="14" spans="1:73">
      <c r="A14" s="56" t="str">
        <f t="shared" si="0"/>
        <v>19000</v>
      </c>
      <c r="B14" s="15">
        <f>'[2]ByMinerWK (2)'!$AD229</f>
        <v>0</v>
      </c>
      <c r="C14" s="5">
        <f>'[2]ByMinerWK (2)'!B229</f>
        <v>753.36</v>
      </c>
      <c r="D14" s="5">
        <f>'[2]ByMinerWK (2)'!C229</f>
        <v>3592.9700000000003</v>
      </c>
      <c r="E14" s="5">
        <f>'[2]ByMinerWK (2)'!D229</f>
        <v>1769.64</v>
      </c>
      <c r="F14" s="5">
        <f>'[2]ByMinerWK (2)'!E229</f>
        <v>652</v>
      </c>
      <c r="G14" s="5">
        <f>'[2]ByMinerWK (2)'!F229</f>
        <v>224</v>
      </c>
      <c r="H14" s="5">
        <f>'[2]ByMinerWK (2)'!G229</f>
        <v>897.24</v>
      </c>
      <c r="I14" s="5">
        <f>'[2]ByMinerWK (2)'!H229</f>
        <v>507.09</v>
      </c>
      <c r="J14" s="5">
        <f>'[2]ByMinerWK (2)'!I229</f>
        <v>1610.02</v>
      </c>
      <c r="K14" s="5">
        <f>'[2]ByMinerWK (2)'!J229</f>
        <v>909.96</v>
      </c>
      <c r="L14" s="5">
        <f>'[2]ByMinerWK (2)'!K229</f>
        <v>0</v>
      </c>
      <c r="M14" s="5">
        <f>'[2]ByMinerWK (2)'!L229</f>
        <v>3688.66</v>
      </c>
      <c r="N14" s="5">
        <f>'[2]ByMinerWK (2)'!M229</f>
        <v>2617.29</v>
      </c>
      <c r="O14" s="5">
        <f>'[2]ByMinerWK (2)'!N229</f>
        <v>0</v>
      </c>
      <c r="P14" s="5">
        <f>'[2]ByMinerWK (2)'!O229</f>
        <v>1395.49</v>
      </c>
      <c r="Q14" s="5">
        <f>'[2]ByMinerWK (2)'!P229</f>
        <v>589.84</v>
      </c>
      <c r="R14" s="5">
        <f>'[2]ByMinerWK (2)'!Q229</f>
        <v>462.61</v>
      </c>
      <c r="S14" s="5">
        <f>'[2]ByMinerWK (2)'!R229</f>
        <v>284.35000000000002</v>
      </c>
      <c r="T14" s="5">
        <f>'[2]ByMinerWK (2)'!S229</f>
        <v>304.51</v>
      </c>
      <c r="U14" s="5">
        <f>'[2]ByMinerWK (2)'!T229</f>
        <v>142.02000000000001</v>
      </c>
      <c r="V14" s="62">
        <f>'[2]ByMinerWK (2)'!U229</f>
        <v>68.819999999999993</v>
      </c>
      <c r="W14" s="5">
        <f>'[2]ByMinerWK (2)'!V229</f>
        <v>0</v>
      </c>
      <c r="X14" s="62">
        <f>'[2]ByMinerWK (2)'!W229</f>
        <v>378.65</v>
      </c>
      <c r="Y14" s="62">
        <f>'[2]ByMinerWK (2)'!X229/AE14</f>
        <v>0</v>
      </c>
      <c r="Z14" s="63">
        <f t="shared" si="1"/>
        <v>1851.8899999999999</v>
      </c>
      <c r="AA14" s="63">
        <f t="shared" si="2"/>
        <v>6289.51</v>
      </c>
      <c r="AB14" s="63">
        <f t="shared" si="3"/>
        <v>5188.46</v>
      </c>
      <c r="AC14" s="63">
        <f t="shared" si="4"/>
        <v>5650.46</v>
      </c>
      <c r="AD14" s="63">
        <f t="shared" si="5"/>
        <v>1868.1999999999998</v>
      </c>
      <c r="AE14" s="17">
        <f>AVERAGE('[2]ByMinerWK (2)'!$AH226:$AH229)</f>
        <v>1</v>
      </c>
      <c r="AG14" s="15">
        <f>AG13+7</f>
        <v>43475</v>
      </c>
      <c r="AH14" s="55">
        <v>2</v>
      </c>
      <c r="AI14" s="64" t="e">
        <f t="shared" ref="AI14:AL65" si="6">VLOOKUP(AI$11&amp;$AH14,$A$3:$AD$363,25,0)/1000</f>
        <v>#N/A</v>
      </c>
      <c r="AJ14" s="64" t="e">
        <f t="shared" si="6"/>
        <v>#N/A</v>
      </c>
      <c r="AK14" s="64" t="e">
        <f t="shared" si="6"/>
        <v>#N/A</v>
      </c>
      <c r="AL14" s="64" t="e">
        <f t="shared" si="6"/>
        <v>#N/A</v>
      </c>
      <c r="AO14" s="55">
        <v>2</v>
      </c>
      <c r="AP14" s="57" t="e">
        <f t="shared" ref="AP14:AS65" si="7">VLOOKUP(AP$11&amp;$AH14,$A$3:$AD$363,26,0)/1000</f>
        <v>#N/A</v>
      </c>
      <c r="AQ14" s="57" t="e">
        <f t="shared" si="7"/>
        <v>#N/A</v>
      </c>
      <c r="AR14" s="57" t="e">
        <f t="shared" si="7"/>
        <v>#N/A</v>
      </c>
      <c r="AS14" s="57" t="e">
        <f t="shared" si="7"/>
        <v>#N/A</v>
      </c>
      <c r="AV14" s="55">
        <v>2</v>
      </c>
      <c r="AW14" s="64" t="e">
        <f t="shared" ref="AW14:AZ65" si="8">VLOOKUP(AW$11&amp;$AH14,$A$3:$AD$363,27,0)/1000</f>
        <v>#N/A</v>
      </c>
      <c r="AX14" s="64" t="e">
        <f t="shared" si="8"/>
        <v>#N/A</v>
      </c>
      <c r="AY14" s="64" t="e">
        <f t="shared" si="8"/>
        <v>#N/A</v>
      </c>
      <c r="AZ14" s="64" t="e">
        <f t="shared" si="8"/>
        <v>#N/A</v>
      </c>
      <c r="BC14" s="55">
        <v>2</v>
      </c>
      <c r="BD14" s="64" t="e">
        <f t="shared" ref="BD14:BG65" si="9">VLOOKUP(BD$11&amp;$AH14,$A$3:$AD$363,28,0)/1000</f>
        <v>#N/A</v>
      </c>
      <c r="BE14" s="64" t="e">
        <f t="shared" si="9"/>
        <v>#N/A</v>
      </c>
      <c r="BF14" s="64" t="e">
        <f t="shared" si="9"/>
        <v>#N/A</v>
      </c>
      <c r="BG14" s="64" t="e">
        <f t="shared" si="9"/>
        <v>#N/A</v>
      </c>
      <c r="BJ14" s="55">
        <v>2</v>
      </c>
      <c r="BK14" s="57" t="e">
        <f t="shared" ref="BK14:BN65" si="10">VLOOKUP(BK$11&amp;$AH14,$A$3:$AD$363,29,0)/1000</f>
        <v>#N/A</v>
      </c>
      <c r="BL14" s="57" t="e">
        <f t="shared" si="10"/>
        <v>#N/A</v>
      </c>
      <c r="BM14" s="57" t="e">
        <f t="shared" si="10"/>
        <v>#N/A</v>
      </c>
      <c r="BN14" s="57" t="e">
        <f t="shared" si="10"/>
        <v>#N/A</v>
      </c>
      <c r="BQ14" s="55">
        <v>2</v>
      </c>
      <c r="BR14" s="64" t="e">
        <f t="shared" ref="BR14:BU65" si="11">VLOOKUP(BR$11&amp;$AH14,$A$3:$AD$363,30,0)/1000</f>
        <v>#N/A</v>
      </c>
      <c r="BS14" s="64" t="e">
        <f t="shared" si="11"/>
        <v>#N/A</v>
      </c>
      <c r="BT14" s="64" t="e">
        <f t="shared" si="11"/>
        <v>#N/A</v>
      </c>
      <c r="BU14" s="64" t="e">
        <f t="shared" si="11"/>
        <v>#N/A</v>
      </c>
    </row>
    <row r="15" spans="1:73">
      <c r="A15" s="56" t="str">
        <f t="shared" si="0"/>
        <v>19000</v>
      </c>
      <c r="B15" s="15">
        <f>'[2]ByMinerWK (2)'!$AD230</f>
        <v>0</v>
      </c>
      <c r="C15" s="5">
        <f>'[2]ByMinerWK (2)'!B230</f>
        <v>745</v>
      </c>
      <c r="D15" s="5">
        <f>'[2]ByMinerWK (2)'!C230</f>
        <v>3950.3700000000003</v>
      </c>
      <c r="E15" s="5">
        <f>'[2]ByMinerWK (2)'!D230</f>
        <v>3044.5499999999997</v>
      </c>
      <c r="F15" s="5">
        <f>'[2]ByMinerWK (2)'!E230</f>
        <v>335.62</v>
      </c>
      <c r="G15" s="5">
        <f>'[2]ByMinerWK (2)'!F230</f>
        <v>365.5</v>
      </c>
      <c r="H15" s="5">
        <f>'[2]ByMinerWK (2)'!G230</f>
        <v>380</v>
      </c>
      <c r="I15" s="5">
        <f>'[2]ByMinerWK (2)'!H230</f>
        <v>622.80000000000007</v>
      </c>
      <c r="J15" s="5">
        <f>'[2]ByMinerWK (2)'!I230</f>
        <v>1520.8400000000001</v>
      </c>
      <c r="K15" s="5">
        <f>'[2]ByMinerWK (2)'!J230</f>
        <v>1828.1299999999999</v>
      </c>
      <c r="L15" s="5">
        <f>'[2]ByMinerWK (2)'!K230</f>
        <v>94.14</v>
      </c>
      <c r="M15" s="5">
        <f>'[2]ByMinerWK (2)'!L230</f>
        <v>4229.7199999999993</v>
      </c>
      <c r="N15" s="5">
        <f>'[2]ByMinerWK (2)'!M230</f>
        <v>3058.7000000000003</v>
      </c>
      <c r="O15" s="5">
        <f>'[2]ByMinerWK (2)'!N230</f>
        <v>245.47000000000003</v>
      </c>
      <c r="P15" s="5">
        <f>'[2]ByMinerWK (2)'!O230</f>
        <v>1279.19</v>
      </c>
      <c r="Q15" s="5">
        <f>'[2]ByMinerWK (2)'!P230</f>
        <v>580.04</v>
      </c>
      <c r="R15" s="5">
        <f>'[2]ByMinerWK (2)'!Q230</f>
        <v>1292.51</v>
      </c>
      <c r="S15" s="5">
        <f>'[2]ByMinerWK (2)'!R230</f>
        <v>498.33</v>
      </c>
      <c r="T15" s="5">
        <f>'[2]ByMinerWK (2)'!S230</f>
        <v>173.6</v>
      </c>
      <c r="U15" s="5">
        <f>'[2]ByMinerWK (2)'!T230</f>
        <v>58.58</v>
      </c>
      <c r="V15" s="62">
        <f>'[2]ByMinerWK (2)'!U230</f>
        <v>137.57999999999998</v>
      </c>
      <c r="W15" s="5">
        <f>'[2]ByMinerWK (2)'!V230</f>
        <v>126.83</v>
      </c>
      <c r="X15" s="62">
        <f>'[2]ByMinerWK (2)'!W230</f>
        <v>158.01</v>
      </c>
      <c r="Y15" s="62">
        <f>'[2]ByMinerWK (2)'!X230/AE15</f>
        <v>0</v>
      </c>
      <c r="Z15" s="63">
        <f t="shared" si="1"/>
        <v>1312.8000000000002</v>
      </c>
      <c r="AA15" s="63">
        <f t="shared" si="2"/>
        <v>8099.380000000001</v>
      </c>
      <c r="AB15" s="63">
        <f t="shared" si="3"/>
        <v>6637.8899999999994</v>
      </c>
      <c r="AC15" s="63">
        <f t="shared" si="4"/>
        <v>5893.63</v>
      </c>
      <c r="AD15" s="63">
        <f t="shared" si="5"/>
        <v>2781.81</v>
      </c>
      <c r="AE15" s="17">
        <f>AVERAGE('[2]ByMinerWK (2)'!$AH227:$AH230)</f>
        <v>1</v>
      </c>
      <c r="AG15" s="15">
        <f t="shared" ref="AG15:AG65" si="12">AG14+7</f>
        <v>43482</v>
      </c>
      <c r="AH15" s="55">
        <v>3</v>
      </c>
      <c r="AI15" s="64" t="e">
        <f t="shared" si="6"/>
        <v>#N/A</v>
      </c>
      <c r="AJ15" s="64" t="e">
        <f t="shared" si="6"/>
        <v>#N/A</v>
      </c>
      <c r="AK15" s="64" t="e">
        <f t="shared" si="6"/>
        <v>#N/A</v>
      </c>
      <c r="AL15" s="64" t="e">
        <f t="shared" si="6"/>
        <v>#N/A</v>
      </c>
      <c r="AO15" s="55">
        <v>3</v>
      </c>
      <c r="AP15" s="57" t="e">
        <f t="shared" si="7"/>
        <v>#N/A</v>
      </c>
      <c r="AQ15" s="57" t="e">
        <f t="shared" si="7"/>
        <v>#N/A</v>
      </c>
      <c r="AR15" s="57" t="e">
        <f t="shared" si="7"/>
        <v>#N/A</v>
      </c>
      <c r="AS15" s="57" t="e">
        <f t="shared" si="7"/>
        <v>#N/A</v>
      </c>
      <c r="AV15" s="55">
        <v>3</v>
      </c>
      <c r="AW15" s="64" t="e">
        <f t="shared" si="8"/>
        <v>#N/A</v>
      </c>
      <c r="AX15" s="64" t="e">
        <f t="shared" si="8"/>
        <v>#N/A</v>
      </c>
      <c r="AY15" s="64" t="e">
        <f t="shared" si="8"/>
        <v>#N/A</v>
      </c>
      <c r="AZ15" s="64" t="e">
        <f t="shared" si="8"/>
        <v>#N/A</v>
      </c>
      <c r="BC15" s="55">
        <v>3</v>
      </c>
      <c r="BD15" s="64" t="e">
        <f t="shared" si="9"/>
        <v>#N/A</v>
      </c>
      <c r="BE15" s="64" t="e">
        <f t="shared" si="9"/>
        <v>#N/A</v>
      </c>
      <c r="BF15" s="64" t="e">
        <f t="shared" si="9"/>
        <v>#N/A</v>
      </c>
      <c r="BG15" s="64" t="e">
        <f t="shared" si="9"/>
        <v>#N/A</v>
      </c>
      <c r="BJ15" s="55">
        <v>3</v>
      </c>
      <c r="BK15" s="57" t="e">
        <f t="shared" si="10"/>
        <v>#N/A</v>
      </c>
      <c r="BL15" s="57" t="e">
        <f t="shared" si="10"/>
        <v>#N/A</v>
      </c>
      <c r="BM15" s="57" t="e">
        <f t="shared" si="10"/>
        <v>#N/A</v>
      </c>
      <c r="BN15" s="57" t="e">
        <f t="shared" si="10"/>
        <v>#N/A</v>
      </c>
      <c r="BQ15" s="55">
        <v>3</v>
      </c>
      <c r="BR15" s="64" t="e">
        <f t="shared" si="11"/>
        <v>#N/A</v>
      </c>
      <c r="BS15" s="64" t="e">
        <f t="shared" si="11"/>
        <v>#N/A</v>
      </c>
      <c r="BT15" s="64" t="e">
        <f t="shared" si="11"/>
        <v>#N/A</v>
      </c>
      <c r="BU15" s="64" t="e">
        <f t="shared" si="11"/>
        <v>#N/A</v>
      </c>
    </row>
    <row r="16" spans="1:73">
      <c r="A16" s="56" t="str">
        <f t="shared" si="0"/>
        <v>19000</v>
      </c>
      <c r="B16" s="15">
        <f>'[2]ByMinerWK (2)'!$AD231</f>
        <v>0</v>
      </c>
      <c r="C16" s="5">
        <f>'[2]ByMinerWK (2)'!B231</f>
        <v>105</v>
      </c>
      <c r="D16" s="5">
        <f>'[2]ByMinerWK (2)'!C231</f>
        <v>2993.8899999999994</v>
      </c>
      <c r="E16" s="5">
        <f>'[2]ByMinerWK (2)'!D231</f>
        <v>2872.5899999999997</v>
      </c>
      <c r="F16" s="5">
        <f>'[2]ByMinerWK (2)'!E231</f>
        <v>167.14</v>
      </c>
      <c r="G16" s="5">
        <f>'[2]ByMinerWK (2)'!F231</f>
        <v>765.9</v>
      </c>
      <c r="H16" s="5">
        <f>'[2]ByMinerWK (2)'!G231</f>
        <v>630.33999999999992</v>
      </c>
      <c r="I16" s="5">
        <f>'[2]ByMinerWK (2)'!H231</f>
        <v>297.89</v>
      </c>
      <c r="J16" s="5">
        <f>'[2]ByMinerWK (2)'!I231</f>
        <v>1487.47</v>
      </c>
      <c r="K16" s="5">
        <f>'[2]ByMinerWK (2)'!J231</f>
        <v>1083</v>
      </c>
      <c r="L16" s="5">
        <f>'[2]ByMinerWK (2)'!K231</f>
        <v>46.68</v>
      </c>
      <c r="M16" s="5">
        <f>'[2]ByMinerWK (2)'!L231</f>
        <v>4071.4</v>
      </c>
      <c r="N16" s="5">
        <f>'[2]ByMinerWK (2)'!M231</f>
        <v>2379.7599999999993</v>
      </c>
      <c r="O16" s="5">
        <f>'[2]ByMinerWK (2)'!N231</f>
        <v>0</v>
      </c>
      <c r="P16" s="5">
        <f>'[2]ByMinerWK (2)'!O231</f>
        <v>2210.6000000000004</v>
      </c>
      <c r="Q16" s="5">
        <f>'[2]ByMinerWK (2)'!P231</f>
        <v>355.38</v>
      </c>
      <c r="R16" s="5">
        <f>'[2]ByMinerWK (2)'!Q231</f>
        <v>842.86999999999989</v>
      </c>
      <c r="S16" s="5">
        <f>'[2]ByMinerWK (2)'!R231</f>
        <v>383.6</v>
      </c>
      <c r="T16" s="5">
        <f>'[2]ByMinerWK (2)'!S231</f>
        <v>0</v>
      </c>
      <c r="U16" s="5">
        <f>'[2]ByMinerWK (2)'!T231</f>
        <v>210</v>
      </c>
      <c r="V16" s="62">
        <f>'[2]ByMinerWK (2)'!U231</f>
        <v>52.86</v>
      </c>
      <c r="W16" s="5">
        <f>'[2]ByMinerWK (2)'!V231</f>
        <v>0</v>
      </c>
      <c r="X16" s="62">
        <f>'[2]ByMinerWK (2)'!W231</f>
        <v>280.02000000000004</v>
      </c>
      <c r="Y16" s="62">
        <f>'[2]ByMinerWK (2)'!X231/AE16</f>
        <v>0</v>
      </c>
      <c r="Z16" s="63">
        <f t="shared" si="1"/>
        <v>482.14</v>
      </c>
      <c r="AA16" s="63">
        <f t="shared" si="2"/>
        <v>7807.5199999999986</v>
      </c>
      <c r="AB16" s="63">
        <f t="shared" si="3"/>
        <v>5509.78</v>
      </c>
      <c r="AC16" s="63">
        <f t="shared" si="4"/>
        <v>4814.24</v>
      </c>
      <c r="AD16" s="63">
        <f t="shared" si="5"/>
        <v>2622.7099999999996</v>
      </c>
      <c r="AE16" s="17">
        <f>AVERAGE('[2]ByMinerWK (2)'!$AH228:$AH231)</f>
        <v>1</v>
      </c>
      <c r="AG16" s="15">
        <f t="shared" si="12"/>
        <v>43489</v>
      </c>
      <c r="AH16" s="55">
        <v>4</v>
      </c>
      <c r="AI16" s="64" t="e">
        <f t="shared" si="6"/>
        <v>#N/A</v>
      </c>
      <c r="AJ16" s="64" t="e">
        <f t="shared" si="6"/>
        <v>#N/A</v>
      </c>
      <c r="AK16" s="64" t="e">
        <f t="shared" si="6"/>
        <v>#N/A</v>
      </c>
      <c r="AL16" s="64" t="e">
        <f t="shared" si="6"/>
        <v>#N/A</v>
      </c>
      <c r="AO16" s="55">
        <v>4</v>
      </c>
      <c r="AP16" s="57" t="e">
        <f t="shared" si="7"/>
        <v>#N/A</v>
      </c>
      <c r="AQ16" s="57" t="e">
        <f t="shared" si="7"/>
        <v>#N/A</v>
      </c>
      <c r="AR16" s="57" t="e">
        <f t="shared" si="7"/>
        <v>#N/A</v>
      </c>
      <c r="AS16" s="57" t="e">
        <f t="shared" si="7"/>
        <v>#N/A</v>
      </c>
      <c r="AV16" s="55">
        <v>4</v>
      </c>
      <c r="AW16" s="64" t="e">
        <f t="shared" si="8"/>
        <v>#N/A</v>
      </c>
      <c r="AX16" s="64" t="e">
        <f t="shared" si="8"/>
        <v>#N/A</v>
      </c>
      <c r="AY16" s="64" t="e">
        <f t="shared" si="8"/>
        <v>#N/A</v>
      </c>
      <c r="AZ16" s="64" t="e">
        <f t="shared" si="8"/>
        <v>#N/A</v>
      </c>
      <c r="BC16" s="55">
        <v>4</v>
      </c>
      <c r="BD16" s="64" t="e">
        <f t="shared" si="9"/>
        <v>#N/A</v>
      </c>
      <c r="BE16" s="64" t="e">
        <f t="shared" si="9"/>
        <v>#N/A</v>
      </c>
      <c r="BF16" s="64" t="e">
        <f t="shared" si="9"/>
        <v>#N/A</v>
      </c>
      <c r="BG16" s="64" t="e">
        <f t="shared" si="9"/>
        <v>#N/A</v>
      </c>
      <c r="BJ16" s="55">
        <v>4</v>
      </c>
      <c r="BK16" s="57" t="e">
        <f t="shared" si="10"/>
        <v>#N/A</v>
      </c>
      <c r="BL16" s="57" t="e">
        <f t="shared" si="10"/>
        <v>#N/A</v>
      </c>
      <c r="BM16" s="57" t="e">
        <f t="shared" si="10"/>
        <v>#N/A</v>
      </c>
      <c r="BN16" s="57" t="e">
        <f t="shared" si="10"/>
        <v>#N/A</v>
      </c>
      <c r="BQ16" s="55">
        <v>4</v>
      </c>
      <c r="BR16" s="64" t="e">
        <f t="shared" si="11"/>
        <v>#N/A</v>
      </c>
      <c r="BS16" s="64" t="e">
        <f t="shared" si="11"/>
        <v>#N/A</v>
      </c>
      <c r="BT16" s="64" t="e">
        <f t="shared" si="11"/>
        <v>#N/A</v>
      </c>
      <c r="BU16" s="64" t="e">
        <f t="shared" si="11"/>
        <v>#N/A</v>
      </c>
    </row>
    <row r="17" spans="1:73">
      <c r="A17" s="56" t="str">
        <f t="shared" si="0"/>
        <v>19000</v>
      </c>
      <c r="B17" s="15">
        <f>'[2]ByMinerWK (2)'!$AD232</f>
        <v>0</v>
      </c>
      <c r="C17" s="5">
        <f>'[2]ByMinerWK (2)'!B232</f>
        <v>378</v>
      </c>
      <c r="D17" s="5">
        <f>'[2]ByMinerWK (2)'!C232</f>
        <v>2706.6200000000003</v>
      </c>
      <c r="E17" s="5">
        <f>'[2]ByMinerWK (2)'!D232</f>
        <v>3280.96</v>
      </c>
      <c r="F17" s="5">
        <f>'[2]ByMinerWK (2)'!E232</f>
        <v>347.09000000000003</v>
      </c>
      <c r="G17" s="5">
        <f>'[2]ByMinerWK (2)'!F232</f>
        <v>456.07</v>
      </c>
      <c r="H17" s="5">
        <f>'[2]ByMinerWK (2)'!G232</f>
        <v>750.05</v>
      </c>
      <c r="I17" s="5">
        <f>'[2]ByMinerWK (2)'!H232</f>
        <v>544.62</v>
      </c>
      <c r="J17" s="5">
        <f>'[2]ByMinerWK (2)'!I232</f>
        <v>1112.8399999999999</v>
      </c>
      <c r="K17" s="5">
        <f>'[2]ByMinerWK (2)'!J232</f>
        <v>1298.4099999999999</v>
      </c>
      <c r="L17" s="5">
        <f>'[2]ByMinerWK (2)'!K232</f>
        <v>54.04</v>
      </c>
      <c r="M17" s="5">
        <f>'[2]ByMinerWK (2)'!L232</f>
        <v>2929.36</v>
      </c>
      <c r="N17" s="5">
        <f>'[2]ByMinerWK (2)'!M232</f>
        <v>2916.29</v>
      </c>
      <c r="O17" s="5">
        <f>'[2]ByMinerWK (2)'!N232</f>
        <v>161.38999999999999</v>
      </c>
      <c r="P17" s="5">
        <f>'[2]ByMinerWK (2)'!O232</f>
        <v>1987.1999999999998</v>
      </c>
      <c r="Q17" s="5">
        <f>'[2]ByMinerWK (2)'!P232</f>
        <v>499.98</v>
      </c>
      <c r="R17" s="5">
        <f>'[2]ByMinerWK (2)'!Q232</f>
        <v>882</v>
      </c>
      <c r="S17" s="5">
        <f>'[2]ByMinerWK (2)'!R232</f>
        <v>437.42999999999995</v>
      </c>
      <c r="T17" s="5">
        <f>'[2]ByMinerWK (2)'!S232</f>
        <v>171.02</v>
      </c>
      <c r="U17" s="5">
        <f>'[2]ByMinerWK (2)'!T232</f>
        <v>135.05000000000001</v>
      </c>
      <c r="V17" s="62">
        <f>'[2]ByMinerWK (2)'!U232</f>
        <v>131.34</v>
      </c>
      <c r="W17" s="5">
        <f>'[2]ByMinerWK (2)'!V232</f>
        <v>0</v>
      </c>
      <c r="X17" s="62">
        <f>'[2]ByMinerWK (2)'!W232</f>
        <v>346.53</v>
      </c>
      <c r="Y17" s="62">
        <f>'[2]ByMinerWK (2)'!Z232/AE17</f>
        <v>0</v>
      </c>
      <c r="Z17" s="63">
        <f t="shared" si="1"/>
        <v>1031.1600000000001</v>
      </c>
      <c r="AA17" s="63">
        <f t="shared" si="2"/>
        <v>8783.11</v>
      </c>
      <c r="AB17" s="63">
        <f t="shared" si="3"/>
        <v>4727.75</v>
      </c>
      <c r="AC17" s="63">
        <f t="shared" si="4"/>
        <v>4297.33</v>
      </c>
      <c r="AD17" s="63">
        <f t="shared" si="5"/>
        <v>2686.9399999999996</v>
      </c>
      <c r="AE17" s="17">
        <f>AVERAGE('[2]ByMinerWK (2)'!$AH229:$AH232)</f>
        <v>1</v>
      </c>
      <c r="AG17" s="15">
        <f t="shared" si="12"/>
        <v>43496</v>
      </c>
      <c r="AH17" s="55">
        <v>5</v>
      </c>
      <c r="AI17" s="64" t="e">
        <f t="shared" si="6"/>
        <v>#N/A</v>
      </c>
      <c r="AJ17" s="64" t="e">
        <f t="shared" si="6"/>
        <v>#N/A</v>
      </c>
      <c r="AK17" s="64" t="e">
        <f t="shared" si="6"/>
        <v>#N/A</v>
      </c>
      <c r="AL17" s="64" t="e">
        <f t="shared" si="6"/>
        <v>#N/A</v>
      </c>
      <c r="AO17" s="55">
        <v>5</v>
      </c>
      <c r="AP17" s="57" t="e">
        <f t="shared" si="7"/>
        <v>#N/A</v>
      </c>
      <c r="AQ17" s="57" t="e">
        <f t="shared" si="7"/>
        <v>#N/A</v>
      </c>
      <c r="AR17" s="57" t="e">
        <f t="shared" si="7"/>
        <v>#N/A</v>
      </c>
      <c r="AS17" s="57" t="e">
        <f t="shared" si="7"/>
        <v>#N/A</v>
      </c>
      <c r="AV17" s="55">
        <v>5</v>
      </c>
      <c r="AW17" s="64" t="e">
        <f t="shared" si="8"/>
        <v>#N/A</v>
      </c>
      <c r="AX17" s="64" t="e">
        <f t="shared" si="8"/>
        <v>#N/A</v>
      </c>
      <c r="AY17" s="64" t="e">
        <f t="shared" si="8"/>
        <v>#N/A</v>
      </c>
      <c r="AZ17" s="64" t="e">
        <f t="shared" si="8"/>
        <v>#N/A</v>
      </c>
      <c r="BC17" s="55">
        <v>5</v>
      </c>
      <c r="BD17" s="64" t="e">
        <f t="shared" si="9"/>
        <v>#N/A</v>
      </c>
      <c r="BE17" s="64" t="e">
        <f t="shared" si="9"/>
        <v>#N/A</v>
      </c>
      <c r="BF17" s="64" t="e">
        <f t="shared" si="9"/>
        <v>#N/A</v>
      </c>
      <c r="BG17" s="64" t="e">
        <f t="shared" si="9"/>
        <v>#N/A</v>
      </c>
      <c r="BJ17" s="55">
        <v>5</v>
      </c>
      <c r="BK17" s="57" t="e">
        <f t="shared" si="10"/>
        <v>#N/A</v>
      </c>
      <c r="BL17" s="57" t="e">
        <f t="shared" si="10"/>
        <v>#N/A</v>
      </c>
      <c r="BM17" s="57" t="e">
        <f t="shared" si="10"/>
        <v>#N/A</v>
      </c>
      <c r="BN17" s="57" t="e">
        <f t="shared" si="10"/>
        <v>#N/A</v>
      </c>
      <c r="BQ17" s="55">
        <v>5</v>
      </c>
      <c r="BR17" s="64" t="e">
        <f t="shared" si="11"/>
        <v>#N/A</v>
      </c>
      <c r="BS17" s="64" t="e">
        <f t="shared" si="11"/>
        <v>#N/A</v>
      </c>
      <c r="BT17" s="64" t="e">
        <f t="shared" si="11"/>
        <v>#N/A</v>
      </c>
      <c r="BU17" s="64" t="e">
        <f t="shared" si="11"/>
        <v>#N/A</v>
      </c>
    </row>
    <row r="18" spans="1:73">
      <c r="A18" s="56" t="str">
        <f t="shared" si="0"/>
        <v>19000</v>
      </c>
      <c r="B18" s="15">
        <f>'[2]ByMinerWK (2)'!$AD233</f>
        <v>0</v>
      </c>
      <c r="C18" s="5">
        <f>'[2]ByMinerWK (2)'!B233</f>
        <v>691.9</v>
      </c>
      <c r="D18" s="5">
        <f>'[2]ByMinerWK (2)'!C233</f>
        <v>3934.93</v>
      </c>
      <c r="E18" s="5">
        <f>'[2]ByMinerWK (2)'!D233</f>
        <v>3462.94</v>
      </c>
      <c r="F18" s="5">
        <f>'[2]ByMinerWK (2)'!E233</f>
        <v>0</v>
      </c>
      <c r="G18" s="5">
        <f>'[2]ByMinerWK (2)'!F233</f>
        <v>468.34000000000003</v>
      </c>
      <c r="H18" s="5">
        <f>'[2]ByMinerWK (2)'!G233</f>
        <v>651.26</v>
      </c>
      <c r="I18" s="5">
        <f>'[2]ByMinerWK (2)'!H233</f>
        <v>837.81</v>
      </c>
      <c r="J18" s="5">
        <f>'[2]ByMinerWK (2)'!I233</f>
        <v>2026.1899999999998</v>
      </c>
      <c r="K18" s="5">
        <f>'[2]ByMinerWK (2)'!J233</f>
        <v>1038.6399999999999</v>
      </c>
      <c r="L18" s="5">
        <f>'[2]ByMinerWK (2)'!K233</f>
        <v>230.12</v>
      </c>
      <c r="M18" s="5">
        <f>'[2]ByMinerWK (2)'!L233</f>
        <v>2876.22</v>
      </c>
      <c r="N18" s="5">
        <f>'[2]ByMinerWK (2)'!M233</f>
        <v>3290.2000000000003</v>
      </c>
      <c r="O18" s="5">
        <f>'[2]ByMinerWK (2)'!N233</f>
        <v>243.04999999999998</v>
      </c>
      <c r="P18" s="5">
        <f>'[2]ByMinerWK (2)'!O233</f>
        <v>2485.8500000000004</v>
      </c>
      <c r="Q18" s="5">
        <f>'[2]ByMinerWK (2)'!P233</f>
        <v>448.88</v>
      </c>
      <c r="R18" s="5">
        <f>'[2]ByMinerWK (2)'!Q233</f>
        <v>1316.13</v>
      </c>
      <c r="S18" s="5">
        <f>'[2]ByMinerWK (2)'!R233</f>
        <v>430.10999999999996</v>
      </c>
      <c r="T18" s="5">
        <f>'[2]ByMinerWK (2)'!S233</f>
        <v>329.62</v>
      </c>
      <c r="U18" s="5">
        <f>'[2]ByMinerWK (2)'!T233</f>
        <v>126.69</v>
      </c>
      <c r="V18" s="62">
        <f>'[2]ByMinerWK (2)'!U233</f>
        <v>29.54</v>
      </c>
      <c r="W18" s="5">
        <f>'[2]ByMinerWK (2)'!V233</f>
        <v>0</v>
      </c>
      <c r="X18" s="62">
        <f>'[2]ByMinerWK (2)'!W233</f>
        <v>175.10999999999999</v>
      </c>
      <c r="Y18" s="62">
        <f>'[2]ByMinerWK (2)'!Z233/AE18</f>
        <v>0</v>
      </c>
      <c r="Z18" s="63">
        <f t="shared" si="1"/>
        <v>1148.21</v>
      </c>
      <c r="AA18" s="63">
        <f t="shared" si="2"/>
        <v>10306.92</v>
      </c>
      <c r="AB18" s="63">
        <f t="shared" si="3"/>
        <v>4363.74</v>
      </c>
      <c r="AC18" s="63">
        <f t="shared" si="4"/>
        <v>6165.77</v>
      </c>
      <c r="AD18" s="63">
        <f t="shared" si="5"/>
        <v>3108.89</v>
      </c>
      <c r="AE18" s="17">
        <f>AVERAGE('[2]ByMinerWK (2)'!$AH230:$AH233)</f>
        <v>1</v>
      </c>
      <c r="AG18" s="15">
        <f t="shared" si="12"/>
        <v>43503</v>
      </c>
      <c r="AH18" s="55">
        <v>6</v>
      </c>
      <c r="AI18" s="64" t="e">
        <f t="shared" si="6"/>
        <v>#N/A</v>
      </c>
      <c r="AJ18" s="64" t="e">
        <f t="shared" si="6"/>
        <v>#N/A</v>
      </c>
      <c r="AK18" s="64" t="e">
        <f t="shared" si="6"/>
        <v>#N/A</v>
      </c>
      <c r="AL18" s="64" t="e">
        <f t="shared" si="6"/>
        <v>#N/A</v>
      </c>
      <c r="AO18" s="55">
        <v>6</v>
      </c>
      <c r="AP18" s="57" t="e">
        <f t="shared" si="7"/>
        <v>#N/A</v>
      </c>
      <c r="AQ18" s="57" t="e">
        <f t="shared" si="7"/>
        <v>#N/A</v>
      </c>
      <c r="AR18" s="57" t="e">
        <f t="shared" si="7"/>
        <v>#N/A</v>
      </c>
      <c r="AS18" s="57" t="e">
        <f t="shared" si="7"/>
        <v>#N/A</v>
      </c>
      <c r="AV18" s="55">
        <v>6</v>
      </c>
      <c r="AW18" s="64" t="e">
        <f t="shared" si="8"/>
        <v>#N/A</v>
      </c>
      <c r="AX18" s="64" t="e">
        <f t="shared" si="8"/>
        <v>#N/A</v>
      </c>
      <c r="AY18" s="64" t="e">
        <f t="shared" si="8"/>
        <v>#N/A</v>
      </c>
      <c r="AZ18" s="64" t="e">
        <f t="shared" si="8"/>
        <v>#N/A</v>
      </c>
      <c r="BC18" s="55">
        <v>6</v>
      </c>
      <c r="BD18" s="64" t="e">
        <f t="shared" si="9"/>
        <v>#N/A</v>
      </c>
      <c r="BE18" s="64" t="e">
        <f t="shared" si="9"/>
        <v>#N/A</v>
      </c>
      <c r="BF18" s="64" t="e">
        <f t="shared" si="9"/>
        <v>#N/A</v>
      </c>
      <c r="BG18" s="64" t="e">
        <f t="shared" si="9"/>
        <v>#N/A</v>
      </c>
      <c r="BJ18" s="55">
        <v>6</v>
      </c>
      <c r="BK18" s="57" t="e">
        <f t="shared" si="10"/>
        <v>#N/A</v>
      </c>
      <c r="BL18" s="57" t="e">
        <f t="shared" si="10"/>
        <v>#N/A</v>
      </c>
      <c r="BM18" s="57" t="e">
        <f t="shared" si="10"/>
        <v>#N/A</v>
      </c>
      <c r="BN18" s="57" t="e">
        <f t="shared" si="10"/>
        <v>#N/A</v>
      </c>
      <c r="BQ18" s="55">
        <v>6</v>
      </c>
      <c r="BR18" s="64" t="e">
        <f t="shared" si="11"/>
        <v>#N/A</v>
      </c>
      <c r="BS18" s="64" t="e">
        <f t="shared" si="11"/>
        <v>#N/A</v>
      </c>
      <c r="BT18" s="64" t="e">
        <f t="shared" si="11"/>
        <v>#N/A</v>
      </c>
      <c r="BU18" s="64" t="e">
        <f t="shared" si="11"/>
        <v>#N/A</v>
      </c>
    </row>
    <row r="19" spans="1:73">
      <c r="A19" s="56" t="str">
        <f t="shared" si="0"/>
        <v>19000</v>
      </c>
      <c r="B19" s="15">
        <f>'[2]ByMinerWK (2)'!$AD234</f>
        <v>0</v>
      </c>
      <c r="C19" s="5">
        <f>'[2]ByMinerWK (2)'!B234</f>
        <v>344</v>
      </c>
      <c r="D19" s="5">
        <f>'[2]ByMinerWK (2)'!C234</f>
        <v>4306.2700000000004</v>
      </c>
      <c r="E19" s="5">
        <f>'[2]ByMinerWK (2)'!D234</f>
        <v>2011.2099999999998</v>
      </c>
      <c r="F19" s="5">
        <f>'[2]ByMinerWK (2)'!E234</f>
        <v>501</v>
      </c>
      <c r="G19" s="5">
        <f>'[2]ByMinerWK (2)'!F234</f>
        <v>973.12</v>
      </c>
      <c r="H19" s="5">
        <f>'[2]ByMinerWK (2)'!G234</f>
        <v>879.99000000000012</v>
      </c>
      <c r="I19" s="5">
        <f>'[2]ByMinerWK (2)'!H234</f>
        <v>928.95</v>
      </c>
      <c r="J19" s="5">
        <f>'[2]ByMinerWK (2)'!I234</f>
        <v>1482.15</v>
      </c>
      <c r="K19" s="5">
        <f>'[2]ByMinerWK (2)'!J234</f>
        <v>923.55</v>
      </c>
      <c r="L19" s="5">
        <f>'[2]ByMinerWK (2)'!K234</f>
        <v>259.69</v>
      </c>
      <c r="M19" s="5">
        <f>'[2]ByMinerWK (2)'!L234</f>
        <v>4325.37</v>
      </c>
      <c r="N19" s="5">
        <f>'[2]ByMinerWK (2)'!M234</f>
        <v>3393.05</v>
      </c>
      <c r="O19" s="5">
        <f>'[2]ByMinerWK (2)'!N234</f>
        <v>0</v>
      </c>
      <c r="P19" s="5">
        <f>'[2]ByMinerWK (2)'!O234</f>
        <v>2431.5700000000002</v>
      </c>
      <c r="Q19" s="5">
        <f>'[2]ByMinerWK (2)'!P234</f>
        <v>523.81999999999994</v>
      </c>
      <c r="R19" s="5">
        <f>'[2]ByMinerWK (2)'!Q234</f>
        <v>934.7</v>
      </c>
      <c r="S19" s="5">
        <f>'[2]ByMinerWK (2)'!R234</f>
        <v>576.28</v>
      </c>
      <c r="T19" s="5">
        <f>'[2]ByMinerWK (2)'!S234</f>
        <v>331.70000000000005</v>
      </c>
      <c r="U19" s="5">
        <f>'[2]ByMinerWK (2)'!T234</f>
        <v>111.65</v>
      </c>
      <c r="V19" s="62">
        <f>'[2]ByMinerWK (2)'!U234</f>
        <v>64.88</v>
      </c>
      <c r="W19" s="5">
        <f>'[2]ByMinerWK (2)'!V234</f>
        <v>144.80000000000001</v>
      </c>
      <c r="X19" s="62">
        <f>'[2]ByMinerWK (2)'!W234</f>
        <v>273.58</v>
      </c>
      <c r="Y19" s="62">
        <f>'[2]ByMinerWK (2)'!Z234/AE19</f>
        <v>0</v>
      </c>
      <c r="Z19" s="63">
        <f t="shared" si="1"/>
        <v>1288.3499999999999</v>
      </c>
      <c r="AA19" s="63">
        <f t="shared" si="2"/>
        <v>9024.4699999999993</v>
      </c>
      <c r="AB19" s="63">
        <f t="shared" si="3"/>
        <v>5772.74</v>
      </c>
      <c r="AC19" s="63">
        <f t="shared" si="4"/>
        <v>6271.68</v>
      </c>
      <c r="AD19" s="63">
        <f t="shared" si="5"/>
        <v>3364.09</v>
      </c>
      <c r="AE19" s="17">
        <f>AVERAGE('[2]ByMinerWK (2)'!$AH231:$AH234)</f>
        <v>1</v>
      </c>
      <c r="AG19" s="15">
        <f t="shared" si="12"/>
        <v>43510</v>
      </c>
      <c r="AH19" s="55">
        <v>7</v>
      </c>
      <c r="AI19" s="64" t="e">
        <f t="shared" si="6"/>
        <v>#N/A</v>
      </c>
      <c r="AJ19" s="64" t="e">
        <f t="shared" si="6"/>
        <v>#N/A</v>
      </c>
      <c r="AK19" s="64" t="e">
        <f t="shared" si="6"/>
        <v>#N/A</v>
      </c>
      <c r="AL19" s="64" t="e">
        <f t="shared" si="6"/>
        <v>#N/A</v>
      </c>
      <c r="AO19" s="55">
        <v>7</v>
      </c>
      <c r="AP19" s="57" t="e">
        <f t="shared" si="7"/>
        <v>#N/A</v>
      </c>
      <c r="AQ19" s="57" t="e">
        <f t="shared" si="7"/>
        <v>#N/A</v>
      </c>
      <c r="AR19" s="57" t="e">
        <f t="shared" si="7"/>
        <v>#N/A</v>
      </c>
      <c r="AS19" s="57" t="e">
        <f t="shared" si="7"/>
        <v>#N/A</v>
      </c>
      <c r="AV19" s="55">
        <v>7</v>
      </c>
      <c r="AW19" s="64" t="e">
        <f t="shared" si="8"/>
        <v>#N/A</v>
      </c>
      <c r="AX19" s="64" t="e">
        <f t="shared" si="8"/>
        <v>#N/A</v>
      </c>
      <c r="AY19" s="64" t="e">
        <f t="shared" si="8"/>
        <v>#N/A</v>
      </c>
      <c r="AZ19" s="64" t="e">
        <f t="shared" si="8"/>
        <v>#N/A</v>
      </c>
      <c r="BC19" s="55">
        <v>7</v>
      </c>
      <c r="BD19" s="64" t="e">
        <f t="shared" si="9"/>
        <v>#N/A</v>
      </c>
      <c r="BE19" s="64" t="e">
        <f t="shared" si="9"/>
        <v>#N/A</v>
      </c>
      <c r="BF19" s="64" t="e">
        <f t="shared" si="9"/>
        <v>#N/A</v>
      </c>
      <c r="BG19" s="64" t="e">
        <f t="shared" si="9"/>
        <v>#N/A</v>
      </c>
      <c r="BJ19" s="55">
        <v>7</v>
      </c>
      <c r="BK19" s="57" t="e">
        <f t="shared" si="10"/>
        <v>#N/A</v>
      </c>
      <c r="BL19" s="57" t="e">
        <f t="shared" si="10"/>
        <v>#N/A</v>
      </c>
      <c r="BM19" s="57" t="e">
        <f t="shared" si="10"/>
        <v>#N/A</v>
      </c>
      <c r="BN19" s="57" t="e">
        <f t="shared" si="10"/>
        <v>#N/A</v>
      </c>
      <c r="BQ19" s="55">
        <v>7</v>
      </c>
      <c r="BR19" s="64" t="e">
        <f t="shared" si="11"/>
        <v>#N/A</v>
      </c>
      <c r="BS19" s="64" t="e">
        <f t="shared" si="11"/>
        <v>#N/A</v>
      </c>
      <c r="BT19" s="64" t="e">
        <f t="shared" si="11"/>
        <v>#N/A</v>
      </c>
      <c r="BU19" s="64" t="e">
        <f t="shared" si="11"/>
        <v>#N/A</v>
      </c>
    </row>
    <row r="20" spans="1:73">
      <c r="A20" s="56" t="str">
        <f t="shared" si="0"/>
        <v>19000</v>
      </c>
      <c r="B20" s="15">
        <f>'[2]ByMinerWK (2)'!$AD235</f>
        <v>0</v>
      </c>
      <c r="C20" s="5">
        <f>'[2]ByMinerWK (2)'!B235</f>
        <v>395</v>
      </c>
      <c r="D20" s="5">
        <f>'[2]ByMinerWK (2)'!C235</f>
        <v>4284.21</v>
      </c>
      <c r="E20" s="5">
        <f>'[2]ByMinerWK (2)'!D235</f>
        <v>3369.8</v>
      </c>
      <c r="F20" s="5">
        <f>'[2]ByMinerWK (2)'!E235</f>
        <v>0</v>
      </c>
      <c r="G20" s="5">
        <f>'[2]ByMinerWK (2)'!F235</f>
        <v>1221.6300000000001</v>
      </c>
      <c r="H20" s="5">
        <f>'[2]ByMinerWK (2)'!G235</f>
        <v>531.77</v>
      </c>
      <c r="I20" s="5">
        <f>'[2]ByMinerWK (2)'!H235</f>
        <v>768.98</v>
      </c>
      <c r="J20" s="5">
        <f>'[2]ByMinerWK (2)'!I235</f>
        <v>1931.8899999999999</v>
      </c>
      <c r="K20" s="5">
        <f>'[2]ByMinerWK (2)'!J235</f>
        <v>840.28</v>
      </c>
      <c r="L20" s="5">
        <f>'[2]ByMinerWK (2)'!K235</f>
        <v>46.23</v>
      </c>
      <c r="M20" s="5">
        <f>'[2]ByMinerWK (2)'!L235</f>
        <v>2817.4</v>
      </c>
      <c r="N20" s="5">
        <f>'[2]ByMinerWK (2)'!M235</f>
        <v>2226.39</v>
      </c>
      <c r="O20" s="5">
        <f>'[2]ByMinerWK (2)'!N235</f>
        <v>81</v>
      </c>
      <c r="P20" s="5">
        <f>'[2]ByMinerWK (2)'!O235</f>
        <v>1986.21</v>
      </c>
      <c r="Q20" s="5">
        <f>'[2]ByMinerWK (2)'!P235</f>
        <v>418.87</v>
      </c>
      <c r="R20" s="5">
        <f>'[2]ByMinerWK (2)'!Q235</f>
        <v>1070.7099999999998</v>
      </c>
      <c r="S20" s="5">
        <f>'[2]ByMinerWK (2)'!R235</f>
        <v>619.56999999999994</v>
      </c>
      <c r="T20" s="5">
        <f>'[2]ByMinerWK (2)'!S235</f>
        <v>264.02</v>
      </c>
      <c r="U20" s="5">
        <f>'[2]ByMinerWK (2)'!T235</f>
        <v>127.22</v>
      </c>
      <c r="V20" s="62">
        <f>'[2]ByMinerWK (2)'!U235</f>
        <v>0</v>
      </c>
      <c r="W20" s="5">
        <f>'[2]ByMinerWK (2)'!V235</f>
        <v>0</v>
      </c>
      <c r="X20" s="62">
        <f>'[2]ByMinerWK (2)'!W235</f>
        <v>171.95</v>
      </c>
      <c r="Y20" s="62">
        <f>'[2]ByMinerWK (2)'!Z235/AE20</f>
        <v>0</v>
      </c>
      <c r="Z20" s="63">
        <f t="shared" si="1"/>
        <v>786.24</v>
      </c>
      <c r="AA20" s="63">
        <f t="shared" si="2"/>
        <v>8397.61</v>
      </c>
      <c r="AB20" s="63">
        <f t="shared" si="3"/>
        <v>4076.55</v>
      </c>
      <c r="AC20" s="63">
        <f t="shared" si="4"/>
        <v>6388.0499999999993</v>
      </c>
      <c r="AD20" s="63">
        <f t="shared" si="5"/>
        <v>3524.6799999999994</v>
      </c>
      <c r="AE20" s="17">
        <f>AVERAGE('[2]ByMinerWK (2)'!$AH232:$AH235)</f>
        <v>1</v>
      </c>
      <c r="AG20" s="15">
        <f t="shared" si="12"/>
        <v>43517</v>
      </c>
      <c r="AH20" s="55">
        <v>8</v>
      </c>
      <c r="AI20" s="64" t="e">
        <f t="shared" si="6"/>
        <v>#N/A</v>
      </c>
      <c r="AJ20" s="64" t="e">
        <f t="shared" si="6"/>
        <v>#N/A</v>
      </c>
      <c r="AK20" s="64" t="e">
        <f t="shared" si="6"/>
        <v>#N/A</v>
      </c>
      <c r="AL20" s="64" t="e">
        <f t="shared" si="6"/>
        <v>#N/A</v>
      </c>
      <c r="AO20" s="55">
        <v>8</v>
      </c>
      <c r="AP20" s="57" t="e">
        <f t="shared" si="7"/>
        <v>#N/A</v>
      </c>
      <c r="AQ20" s="57" t="e">
        <f t="shared" si="7"/>
        <v>#N/A</v>
      </c>
      <c r="AR20" s="57" t="e">
        <f t="shared" si="7"/>
        <v>#N/A</v>
      </c>
      <c r="AS20" s="57" t="e">
        <f t="shared" si="7"/>
        <v>#N/A</v>
      </c>
      <c r="AV20" s="55">
        <v>8</v>
      </c>
      <c r="AW20" s="64" t="e">
        <f t="shared" si="8"/>
        <v>#N/A</v>
      </c>
      <c r="AX20" s="64" t="e">
        <f t="shared" si="8"/>
        <v>#N/A</v>
      </c>
      <c r="AY20" s="64" t="e">
        <f t="shared" si="8"/>
        <v>#N/A</v>
      </c>
      <c r="AZ20" s="64" t="e">
        <f t="shared" si="8"/>
        <v>#N/A</v>
      </c>
      <c r="BC20" s="55">
        <v>8</v>
      </c>
      <c r="BD20" s="64" t="e">
        <f t="shared" si="9"/>
        <v>#N/A</v>
      </c>
      <c r="BE20" s="64" t="e">
        <f t="shared" si="9"/>
        <v>#N/A</v>
      </c>
      <c r="BF20" s="64" t="e">
        <f t="shared" si="9"/>
        <v>#N/A</v>
      </c>
      <c r="BG20" s="64" t="e">
        <f t="shared" si="9"/>
        <v>#N/A</v>
      </c>
      <c r="BJ20" s="55">
        <v>8</v>
      </c>
      <c r="BK20" s="57" t="e">
        <f t="shared" si="10"/>
        <v>#N/A</v>
      </c>
      <c r="BL20" s="57" t="e">
        <f t="shared" si="10"/>
        <v>#N/A</v>
      </c>
      <c r="BM20" s="57" t="e">
        <f t="shared" si="10"/>
        <v>#N/A</v>
      </c>
      <c r="BN20" s="57" t="e">
        <f t="shared" si="10"/>
        <v>#N/A</v>
      </c>
      <c r="BQ20" s="55">
        <v>8</v>
      </c>
      <c r="BR20" s="64" t="e">
        <f t="shared" si="11"/>
        <v>#N/A</v>
      </c>
      <c r="BS20" s="64" t="e">
        <f t="shared" si="11"/>
        <v>#N/A</v>
      </c>
      <c r="BT20" s="64" t="e">
        <f t="shared" si="11"/>
        <v>#N/A</v>
      </c>
      <c r="BU20" s="64" t="e">
        <f t="shared" si="11"/>
        <v>#N/A</v>
      </c>
    </row>
    <row r="21" spans="1:73">
      <c r="A21" s="56" t="str">
        <f t="shared" si="0"/>
        <v>19000</v>
      </c>
      <c r="B21" s="15">
        <f>'[2]ByMinerWK (2)'!$AD236</f>
        <v>0</v>
      </c>
      <c r="C21" s="5">
        <f>'[2]ByMinerWK (2)'!B236</f>
        <v>877</v>
      </c>
      <c r="D21" s="5">
        <f>'[2]ByMinerWK (2)'!C236</f>
        <v>4054.84</v>
      </c>
      <c r="E21" s="5">
        <f>'[2]ByMinerWK (2)'!D236</f>
        <v>3093.99</v>
      </c>
      <c r="F21" s="5">
        <f>'[2]ByMinerWK (2)'!E236</f>
        <v>0</v>
      </c>
      <c r="G21" s="5">
        <f>'[2]ByMinerWK (2)'!F236</f>
        <v>833.27</v>
      </c>
      <c r="H21" s="5">
        <f>'[2]ByMinerWK (2)'!G236</f>
        <v>367.01</v>
      </c>
      <c r="I21" s="5">
        <f>'[2]ByMinerWK (2)'!H236</f>
        <v>631.57999999999993</v>
      </c>
      <c r="J21" s="5">
        <f>'[2]ByMinerWK (2)'!I236</f>
        <v>1541.5500000000002</v>
      </c>
      <c r="K21" s="5">
        <f>'[2]ByMinerWK (2)'!J236</f>
        <v>1153.17</v>
      </c>
      <c r="L21" s="5">
        <f>'[2]ByMinerWK (2)'!K236</f>
        <v>234.45999999999998</v>
      </c>
      <c r="M21" s="5">
        <f>'[2]ByMinerWK (2)'!L236</f>
        <v>2808.83</v>
      </c>
      <c r="N21" s="5">
        <f>'[2]ByMinerWK (2)'!M236</f>
        <v>1899.35</v>
      </c>
      <c r="O21" s="5">
        <f>'[2]ByMinerWK (2)'!N236</f>
        <v>72.34</v>
      </c>
      <c r="P21" s="5">
        <f>'[2]ByMinerWK (2)'!O236</f>
        <v>2467.38</v>
      </c>
      <c r="Q21" s="5">
        <f>'[2]ByMinerWK (2)'!P236</f>
        <v>366.13</v>
      </c>
      <c r="R21" s="5">
        <f>'[2]ByMinerWK (2)'!Q236</f>
        <v>838.87</v>
      </c>
      <c r="S21" s="5">
        <f>'[2]ByMinerWK (2)'!R236</f>
        <v>625.87999999999988</v>
      </c>
      <c r="T21" s="5">
        <f>'[2]ByMinerWK (2)'!S236</f>
        <v>0</v>
      </c>
      <c r="U21" s="5">
        <f>'[2]ByMinerWK (2)'!T236</f>
        <v>142.49</v>
      </c>
      <c r="V21" s="62">
        <f>'[2]ByMinerWK (2)'!U236</f>
        <v>0</v>
      </c>
      <c r="W21" s="5">
        <f>'[2]ByMinerWK (2)'!V236</f>
        <v>118.81</v>
      </c>
      <c r="X21" s="62">
        <f>'[2]ByMinerWK (2)'!W236</f>
        <v>134.29</v>
      </c>
      <c r="Y21" s="62">
        <f>'[2]ByMinerWK (2)'!Z236/AE21</f>
        <v>0</v>
      </c>
      <c r="Z21" s="63">
        <f t="shared" si="1"/>
        <v>1019.49</v>
      </c>
      <c r="AA21" s="63">
        <f t="shared" si="2"/>
        <v>8326.7599999999984</v>
      </c>
      <c r="AB21" s="63">
        <f t="shared" si="3"/>
        <v>4328.13</v>
      </c>
      <c r="AC21" s="63">
        <f t="shared" si="4"/>
        <v>5849.49</v>
      </c>
      <c r="AD21" s="63">
        <f t="shared" si="5"/>
        <v>2737.37</v>
      </c>
      <c r="AE21" s="17">
        <f>AVERAGE('[2]ByMinerWK (2)'!$AH233:$AH236)</f>
        <v>1</v>
      </c>
      <c r="AG21" s="15">
        <f t="shared" si="12"/>
        <v>43524</v>
      </c>
      <c r="AH21" s="55">
        <v>9</v>
      </c>
      <c r="AI21" s="64" t="e">
        <f t="shared" si="6"/>
        <v>#N/A</v>
      </c>
      <c r="AJ21" s="64" t="e">
        <f t="shared" si="6"/>
        <v>#N/A</v>
      </c>
      <c r="AK21" s="64" t="e">
        <f t="shared" si="6"/>
        <v>#N/A</v>
      </c>
      <c r="AL21" s="64" t="e">
        <f t="shared" si="6"/>
        <v>#N/A</v>
      </c>
      <c r="AO21" s="55">
        <v>9</v>
      </c>
      <c r="AP21" s="57" t="e">
        <f t="shared" si="7"/>
        <v>#N/A</v>
      </c>
      <c r="AQ21" s="57" t="e">
        <f t="shared" si="7"/>
        <v>#N/A</v>
      </c>
      <c r="AR21" s="57" t="e">
        <f t="shared" si="7"/>
        <v>#N/A</v>
      </c>
      <c r="AS21" s="57" t="e">
        <f t="shared" si="7"/>
        <v>#N/A</v>
      </c>
      <c r="AV21" s="55">
        <v>9</v>
      </c>
      <c r="AW21" s="64" t="e">
        <f t="shared" si="8"/>
        <v>#N/A</v>
      </c>
      <c r="AX21" s="64" t="e">
        <f t="shared" si="8"/>
        <v>#N/A</v>
      </c>
      <c r="AY21" s="64" t="e">
        <f t="shared" si="8"/>
        <v>#N/A</v>
      </c>
      <c r="AZ21" s="64" t="e">
        <f t="shared" si="8"/>
        <v>#N/A</v>
      </c>
      <c r="BC21" s="55">
        <v>9</v>
      </c>
      <c r="BD21" s="64" t="e">
        <f t="shared" si="9"/>
        <v>#N/A</v>
      </c>
      <c r="BE21" s="64" t="e">
        <f t="shared" si="9"/>
        <v>#N/A</v>
      </c>
      <c r="BF21" s="64" t="e">
        <f t="shared" si="9"/>
        <v>#N/A</v>
      </c>
      <c r="BG21" s="64" t="e">
        <f t="shared" si="9"/>
        <v>#N/A</v>
      </c>
      <c r="BJ21" s="55">
        <v>9</v>
      </c>
      <c r="BK21" s="57" t="e">
        <f t="shared" si="10"/>
        <v>#N/A</v>
      </c>
      <c r="BL21" s="57" t="e">
        <f t="shared" si="10"/>
        <v>#N/A</v>
      </c>
      <c r="BM21" s="57" t="e">
        <f t="shared" si="10"/>
        <v>#N/A</v>
      </c>
      <c r="BN21" s="57" t="e">
        <f t="shared" si="10"/>
        <v>#N/A</v>
      </c>
      <c r="BQ21" s="55">
        <v>9</v>
      </c>
      <c r="BR21" s="64" t="e">
        <f t="shared" si="11"/>
        <v>#N/A</v>
      </c>
      <c r="BS21" s="64" t="e">
        <f t="shared" si="11"/>
        <v>#N/A</v>
      </c>
      <c r="BT21" s="64" t="e">
        <f t="shared" si="11"/>
        <v>#N/A</v>
      </c>
      <c r="BU21" s="64" t="e">
        <f t="shared" si="11"/>
        <v>#N/A</v>
      </c>
    </row>
    <row r="22" spans="1:73">
      <c r="A22" s="56" t="str">
        <f t="shared" si="0"/>
        <v>19000</v>
      </c>
      <c r="B22" s="15">
        <f>'[2]ByMinerWK (2)'!$AD237</f>
        <v>0</v>
      </c>
      <c r="C22" s="5">
        <f>'[2]ByMinerWK (2)'!B237</f>
        <v>338</v>
      </c>
      <c r="D22" s="5">
        <f>'[2]ByMinerWK (2)'!C237</f>
        <v>3929.9300000000003</v>
      </c>
      <c r="E22" s="5">
        <f>'[2]ByMinerWK (2)'!D237</f>
        <v>3601.09</v>
      </c>
      <c r="F22" s="5">
        <f>'[2]ByMinerWK (2)'!E237</f>
        <v>283.52999999999997</v>
      </c>
      <c r="G22" s="5">
        <f>'[2]ByMinerWK (2)'!F237</f>
        <v>663.54</v>
      </c>
      <c r="H22" s="5">
        <f>'[2]ByMinerWK (2)'!G237</f>
        <v>172.33</v>
      </c>
      <c r="I22" s="5">
        <f>'[2]ByMinerWK (2)'!H237</f>
        <v>1156.1999999999998</v>
      </c>
      <c r="J22" s="5">
        <f>'[2]ByMinerWK (2)'!I237</f>
        <v>1658.66</v>
      </c>
      <c r="K22" s="5">
        <f>'[2]ByMinerWK (2)'!J237</f>
        <v>1985.3200000000002</v>
      </c>
      <c r="L22" s="5">
        <f>'[2]ByMinerWK (2)'!K237</f>
        <v>206.41</v>
      </c>
      <c r="M22" s="5">
        <f>'[2]ByMinerWK (2)'!L237</f>
        <v>2618.3500000000004</v>
      </c>
      <c r="N22" s="5">
        <f>'[2]ByMinerWK (2)'!M237</f>
        <v>2963.3900000000003</v>
      </c>
      <c r="O22" s="5">
        <f>'[2]ByMinerWK (2)'!N237</f>
        <v>0</v>
      </c>
      <c r="P22" s="5">
        <f>'[2]ByMinerWK (2)'!O237</f>
        <v>2720.34</v>
      </c>
      <c r="Q22" s="5">
        <f>'[2]ByMinerWK (2)'!P237</f>
        <v>326.45999999999998</v>
      </c>
      <c r="R22" s="5">
        <f>'[2]ByMinerWK (2)'!Q237</f>
        <v>943.89</v>
      </c>
      <c r="S22" s="5">
        <f>'[2]ByMinerWK (2)'!R237</f>
        <v>633.92000000000007</v>
      </c>
      <c r="T22" s="5">
        <f>'[2]ByMinerWK (2)'!S237</f>
        <v>84.54</v>
      </c>
      <c r="U22" s="5">
        <f>'[2]ByMinerWK (2)'!T237</f>
        <v>127.33000000000001</v>
      </c>
      <c r="V22" s="62">
        <f>'[2]ByMinerWK (2)'!U237</f>
        <v>0</v>
      </c>
      <c r="W22" s="5">
        <f>'[2]ByMinerWK (2)'!V237</f>
        <v>35.83</v>
      </c>
      <c r="X22" s="62">
        <f>'[2]ByMinerWK (2)'!W237</f>
        <v>283.72000000000003</v>
      </c>
      <c r="Y22" s="62">
        <f>'[2]ByMinerWK (2)'!Z237/AE22</f>
        <v>0</v>
      </c>
      <c r="Z22" s="63">
        <f t="shared" si="1"/>
        <v>833.4</v>
      </c>
      <c r="AA22" s="63">
        <f t="shared" si="2"/>
        <v>10647.43</v>
      </c>
      <c r="AB22" s="63">
        <f t="shared" si="3"/>
        <v>4930.13</v>
      </c>
      <c r="AC22" s="63">
        <f t="shared" si="4"/>
        <v>5908.14</v>
      </c>
      <c r="AD22" s="63">
        <f t="shared" si="5"/>
        <v>2413.6800000000003</v>
      </c>
      <c r="AE22" s="17">
        <f>AVERAGE('[2]ByMinerWK (2)'!$AH234:$AH237)</f>
        <v>1</v>
      </c>
      <c r="AG22" s="15">
        <f t="shared" si="12"/>
        <v>43531</v>
      </c>
      <c r="AH22" s="55">
        <v>10</v>
      </c>
      <c r="AI22" s="64" t="e">
        <f t="shared" si="6"/>
        <v>#N/A</v>
      </c>
      <c r="AJ22" s="64" t="e">
        <f t="shared" si="6"/>
        <v>#N/A</v>
      </c>
      <c r="AK22" s="64" t="e">
        <f t="shared" si="6"/>
        <v>#N/A</v>
      </c>
      <c r="AL22" s="64" t="e">
        <f t="shared" si="6"/>
        <v>#N/A</v>
      </c>
      <c r="AO22" s="55">
        <v>10</v>
      </c>
      <c r="AP22" s="57" t="e">
        <f t="shared" si="7"/>
        <v>#N/A</v>
      </c>
      <c r="AQ22" s="57" t="e">
        <f t="shared" si="7"/>
        <v>#N/A</v>
      </c>
      <c r="AR22" s="57" t="e">
        <f t="shared" si="7"/>
        <v>#N/A</v>
      </c>
      <c r="AS22" s="57" t="e">
        <f t="shared" si="7"/>
        <v>#N/A</v>
      </c>
      <c r="AV22" s="55">
        <v>10</v>
      </c>
      <c r="AW22" s="64" t="e">
        <f t="shared" si="8"/>
        <v>#N/A</v>
      </c>
      <c r="AX22" s="64" t="e">
        <f t="shared" si="8"/>
        <v>#N/A</v>
      </c>
      <c r="AY22" s="64" t="e">
        <f t="shared" si="8"/>
        <v>#N/A</v>
      </c>
      <c r="AZ22" s="64" t="e">
        <f t="shared" si="8"/>
        <v>#N/A</v>
      </c>
      <c r="BC22" s="55">
        <v>10</v>
      </c>
      <c r="BD22" s="64" t="e">
        <f t="shared" si="9"/>
        <v>#N/A</v>
      </c>
      <c r="BE22" s="64" t="e">
        <f t="shared" si="9"/>
        <v>#N/A</v>
      </c>
      <c r="BF22" s="64" t="e">
        <f t="shared" si="9"/>
        <v>#N/A</v>
      </c>
      <c r="BG22" s="64" t="e">
        <f t="shared" si="9"/>
        <v>#N/A</v>
      </c>
      <c r="BJ22" s="55">
        <v>10</v>
      </c>
      <c r="BK22" s="57" t="e">
        <f t="shared" si="10"/>
        <v>#N/A</v>
      </c>
      <c r="BL22" s="57" t="e">
        <f t="shared" si="10"/>
        <v>#N/A</v>
      </c>
      <c r="BM22" s="57" t="e">
        <f t="shared" si="10"/>
        <v>#N/A</v>
      </c>
      <c r="BN22" s="57" t="e">
        <f t="shared" si="10"/>
        <v>#N/A</v>
      </c>
      <c r="BQ22" s="55">
        <v>10</v>
      </c>
      <c r="BR22" s="64" t="e">
        <f t="shared" si="11"/>
        <v>#N/A</v>
      </c>
      <c r="BS22" s="64" t="e">
        <f t="shared" si="11"/>
        <v>#N/A</v>
      </c>
      <c r="BT22" s="64" t="e">
        <f t="shared" si="11"/>
        <v>#N/A</v>
      </c>
      <c r="BU22" s="64" t="e">
        <f t="shared" si="11"/>
        <v>#N/A</v>
      </c>
    </row>
    <row r="23" spans="1:73">
      <c r="A23" s="56" t="str">
        <f t="shared" si="0"/>
        <v>19000</v>
      </c>
      <c r="B23" s="15">
        <f>'[2]ByMinerWK (2)'!$AD238</f>
        <v>0</v>
      </c>
      <c r="C23" s="5">
        <f>'[2]ByMinerWK (2)'!B238</f>
        <v>650.88</v>
      </c>
      <c r="D23" s="5">
        <f>'[2]ByMinerWK (2)'!C238</f>
        <v>4372.7800000000007</v>
      </c>
      <c r="E23" s="5">
        <f>'[2]ByMinerWK (2)'!D238</f>
        <v>2865.41</v>
      </c>
      <c r="F23" s="5">
        <f>'[2]ByMinerWK (2)'!E238</f>
        <v>0</v>
      </c>
      <c r="G23" s="5">
        <f>'[2]ByMinerWK (2)'!F238</f>
        <v>456.49</v>
      </c>
      <c r="H23" s="5">
        <f>'[2]ByMinerWK (2)'!G238</f>
        <v>801.7</v>
      </c>
      <c r="I23" s="5">
        <f>'[2]ByMinerWK (2)'!H238</f>
        <v>711.44999999999993</v>
      </c>
      <c r="J23" s="5">
        <f>'[2]ByMinerWK (2)'!I238</f>
        <v>1659.8400000000001</v>
      </c>
      <c r="K23" s="5">
        <f>'[2]ByMinerWK (2)'!J238</f>
        <v>888.88</v>
      </c>
      <c r="L23" s="5">
        <f>'[2]ByMinerWK (2)'!K238</f>
        <v>13.95</v>
      </c>
      <c r="M23" s="5">
        <f>'[2]ByMinerWK (2)'!L238</f>
        <v>2731.68</v>
      </c>
      <c r="N23" s="5">
        <f>'[2]ByMinerWK (2)'!M238</f>
        <v>3098.2199999999993</v>
      </c>
      <c r="O23" s="5">
        <f>'[2]ByMinerWK (2)'!N238</f>
        <v>100</v>
      </c>
      <c r="P23" s="5">
        <f>'[2]ByMinerWK (2)'!O238</f>
        <v>1736.77</v>
      </c>
      <c r="Q23" s="5">
        <f>'[2]ByMinerWK (2)'!P238</f>
        <v>344.95</v>
      </c>
      <c r="R23" s="5">
        <f>'[2]ByMinerWK (2)'!Q238</f>
        <v>1219.3699999999999</v>
      </c>
      <c r="S23" s="5">
        <f>'[2]ByMinerWK (2)'!R238</f>
        <v>603.06999999999994</v>
      </c>
      <c r="T23" s="5">
        <f>'[2]ByMinerWK (2)'!S238</f>
        <v>336.79</v>
      </c>
      <c r="U23" s="5">
        <f>'[2]ByMinerWK (2)'!T238</f>
        <v>0</v>
      </c>
      <c r="V23" s="62">
        <f>'[2]ByMinerWK (2)'!U238</f>
        <v>0</v>
      </c>
      <c r="W23" s="5">
        <f>'[2]ByMinerWK (2)'!V238</f>
        <v>235.44</v>
      </c>
      <c r="X23" s="62">
        <f>'[2]ByMinerWK (2)'!W238</f>
        <v>124.41</v>
      </c>
      <c r="Y23" s="62">
        <f>'[2]ByMinerWK (2)'!Z238/AE23</f>
        <v>0</v>
      </c>
      <c r="Z23" s="63">
        <f t="shared" si="1"/>
        <v>987.67000000000007</v>
      </c>
      <c r="AA23" s="63">
        <f t="shared" si="2"/>
        <v>8425.7999999999993</v>
      </c>
      <c r="AB23" s="63">
        <f t="shared" si="3"/>
        <v>3965.5099999999998</v>
      </c>
      <c r="AC23" s="63">
        <f t="shared" si="4"/>
        <v>6392.4700000000012</v>
      </c>
      <c r="AD23" s="63">
        <f t="shared" si="5"/>
        <v>3180.63</v>
      </c>
      <c r="AE23" s="17">
        <f>AVERAGE('[2]ByMinerWK (2)'!$AH235:$AH238)</f>
        <v>1</v>
      </c>
      <c r="AG23" s="15">
        <f t="shared" si="12"/>
        <v>43538</v>
      </c>
      <c r="AH23" s="55">
        <v>11</v>
      </c>
      <c r="AI23" s="64" t="e">
        <f t="shared" si="6"/>
        <v>#N/A</v>
      </c>
      <c r="AJ23" s="64" t="e">
        <f t="shared" si="6"/>
        <v>#N/A</v>
      </c>
      <c r="AK23" s="64" t="e">
        <f t="shared" si="6"/>
        <v>#N/A</v>
      </c>
      <c r="AL23" s="64" t="e">
        <f t="shared" si="6"/>
        <v>#N/A</v>
      </c>
      <c r="AO23" s="55">
        <v>11</v>
      </c>
      <c r="AP23" s="57" t="e">
        <f t="shared" si="7"/>
        <v>#N/A</v>
      </c>
      <c r="AQ23" s="57" t="e">
        <f t="shared" si="7"/>
        <v>#N/A</v>
      </c>
      <c r="AR23" s="57" t="e">
        <f t="shared" si="7"/>
        <v>#N/A</v>
      </c>
      <c r="AS23" s="57" t="e">
        <f t="shared" si="7"/>
        <v>#N/A</v>
      </c>
      <c r="AV23" s="55">
        <v>11</v>
      </c>
      <c r="AW23" s="64" t="e">
        <f t="shared" si="8"/>
        <v>#N/A</v>
      </c>
      <c r="AX23" s="64" t="e">
        <f t="shared" si="8"/>
        <v>#N/A</v>
      </c>
      <c r="AY23" s="64" t="e">
        <f t="shared" si="8"/>
        <v>#N/A</v>
      </c>
      <c r="AZ23" s="64" t="e">
        <f t="shared" si="8"/>
        <v>#N/A</v>
      </c>
      <c r="BC23" s="55">
        <v>11</v>
      </c>
      <c r="BD23" s="64" t="e">
        <f t="shared" si="9"/>
        <v>#N/A</v>
      </c>
      <c r="BE23" s="64" t="e">
        <f t="shared" si="9"/>
        <v>#N/A</v>
      </c>
      <c r="BF23" s="64" t="e">
        <f t="shared" si="9"/>
        <v>#N/A</v>
      </c>
      <c r="BG23" s="64" t="e">
        <f t="shared" si="9"/>
        <v>#N/A</v>
      </c>
      <c r="BJ23" s="55">
        <v>11</v>
      </c>
      <c r="BK23" s="57" t="e">
        <f t="shared" si="10"/>
        <v>#N/A</v>
      </c>
      <c r="BL23" s="57" t="e">
        <f t="shared" si="10"/>
        <v>#N/A</v>
      </c>
      <c r="BM23" s="57" t="e">
        <f t="shared" si="10"/>
        <v>#N/A</v>
      </c>
      <c r="BN23" s="57" t="e">
        <f t="shared" si="10"/>
        <v>#N/A</v>
      </c>
      <c r="BQ23" s="55">
        <v>11</v>
      </c>
      <c r="BR23" s="64" t="e">
        <f t="shared" si="11"/>
        <v>#N/A</v>
      </c>
      <c r="BS23" s="64" t="e">
        <f t="shared" si="11"/>
        <v>#N/A</v>
      </c>
      <c r="BT23" s="64" t="e">
        <f t="shared" si="11"/>
        <v>#N/A</v>
      </c>
      <c r="BU23" s="64" t="e">
        <f t="shared" si="11"/>
        <v>#N/A</v>
      </c>
    </row>
    <row r="24" spans="1:73">
      <c r="A24" s="56" t="str">
        <f t="shared" si="0"/>
        <v>19000</v>
      </c>
      <c r="B24" s="15">
        <f>'[2]ByMinerWK (2)'!$AD239</f>
        <v>0</v>
      </c>
      <c r="C24" s="5">
        <f>'[2]ByMinerWK (2)'!B239</f>
        <v>420.36</v>
      </c>
      <c r="D24" s="5">
        <f>'[2]ByMinerWK (2)'!C239</f>
        <v>3976.9199999999992</v>
      </c>
      <c r="E24" s="5">
        <f>'[2]ByMinerWK (2)'!D239</f>
        <v>2454.69</v>
      </c>
      <c r="F24" s="5">
        <f>'[2]ByMinerWK (2)'!E239</f>
        <v>492.71999999999997</v>
      </c>
      <c r="G24" s="5">
        <f>'[2]ByMinerWK (2)'!F239</f>
        <v>0</v>
      </c>
      <c r="H24" s="5">
        <f>'[2]ByMinerWK (2)'!G239</f>
        <v>615.06999999999994</v>
      </c>
      <c r="I24" s="5">
        <f>'[2]ByMinerWK (2)'!H239</f>
        <v>772.67</v>
      </c>
      <c r="J24" s="5">
        <f>'[2]ByMinerWK (2)'!I239</f>
        <v>742.28</v>
      </c>
      <c r="K24" s="5">
        <f>'[2]ByMinerWK (2)'!J239</f>
        <v>831.52</v>
      </c>
      <c r="L24" s="5">
        <f>'[2]ByMinerWK (2)'!K239</f>
        <v>0</v>
      </c>
      <c r="M24" s="5">
        <f>'[2]ByMinerWK (2)'!L239</f>
        <v>3260.7900000000004</v>
      </c>
      <c r="N24" s="5">
        <f>'[2]ByMinerWK (2)'!M239</f>
        <v>1458.8400000000004</v>
      </c>
      <c r="O24" s="5">
        <f>'[2]ByMinerWK (2)'!N239</f>
        <v>100</v>
      </c>
      <c r="P24" s="5">
        <f>'[2]ByMinerWK (2)'!O239</f>
        <v>2352.12</v>
      </c>
      <c r="Q24" s="5">
        <f>'[2]ByMinerWK (2)'!P239</f>
        <v>324.51</v>
      </c>
      <c r="R24" s="5">
        <f>'[2]ByMinerWK (2)'!Q239</f>
        <v>1270.6500000000001</v>
      </c>
      <c r="S24" s="5">
        <f>'[2]ByMinerWK (2)'!R239</f>
        <v>518.21</v>
      </c>
      <c r="T24" s="5">
        <f>'[2]ByMinerWK (2)'!S239</f>
        <v>366.05</v>
      </c>
      <c r="U24" s="5">
        <f>'[2]ByMinerWK (2)'!T239</f>
        <v>111.57</v>
      </c>
      <c r="V24" s="62">
        <f>'[2]ByMinerWK (2)'!U239</f>
        <v>0</v>
      </c>
      <c r="W24" s="5">
        <f>'[2]ByMinerWK (2)'!V239</f>
        <v>173.28</v>
      </c>
      <c r="X24" s="62">
        <f>'[2]ByMinerWK (2)'!W239</f>
        <v>133.5</v>
      </c>
      <c r="Y24" s="62">
        <f>'[2]ByMinerWK (2)'!Z239/AE24</f>
        <v>0</v>
      </c>
      <c r="Z24" s="63">
        <f t="shared" si="1"/>
        <v>1390.6999999999998</v>
      </c>
      <c r="AA24" s="63">
        <f t="shared" si="2"/>
        <v>7038.3200000000006</v>
      </c>
      <c r="AB24" s="63">
        <f t="shared" si="3"/>
        <v>4416.8200000000006</v>
      </c>
      <c r="AC24" s="63">
        <f t="shared" si="4"/>
        <v>5025.9799999999996</v>
      </c>
      <c r="AD24" s="63">
        <f t="shared" si="5"/>
        <v>2503.9300000000003</v>
      </c>
      <c r="AE24" s="17">
        <f>AVERAGE('[2]ByMinerWK (2)'!$AH236:$AH239)</f>
        <v>1</v>
      </c>
      <c r="AG24" s="15">
        <f t="shared" si="12"/>
        <v>43545</v>
      </c>
      <c r="AH24" s="55">
        <v>12</v>
      </c>
      <c r="AI24" s="64" t="e">
        <f t="shared" si="6"/>
        <v>#N/A</v>
      </c>
      <c r="AJ24" s="64" t="e">
        <f t="shared" si="6"/>
        <v>#N/A</v>
      </c>
      <c r="AK24" s="64" t="e">
        <f t="shared" si="6"/>
        <v>#N/A</v>
      </c>
      <c r="AL24" s="64" t="e">
        <f t="shared" si="6"/>
        <v>#N/A</v>
      </c>
      <c r="AO24" s="55">
        <v>12</v>
      </c>
      <c r="AP24" s="57" t="e">
        <f t="shared" si="7"/>
        <v>#N/A</v>
      </c>
      <c r="AQ24" s="57" t="e">
        <f t="shared" si="7"/>
        <v>#N/A</v>
      </c>
      <c r="AR24" s="57" t="e">
        <f t="shared" si="7"/>
        <v>#N/A</v>
      </c>
      <c r="AS24" s="57" t="e">
        <f t="shared" si="7"/>
        <v>#N/A</v>
      </c>
      <c r="AV24" s="55">
        <v>12</v>
      </c>
      <c r="AW24" s="64" t="e">
        <f t="shared" si="8"/>
        <v>#N/A</v>
      </c>
      <c r="AX24" s="64" t="e">
        <f t="shared" si="8"/>
        <v>#N/A</v>
      </c>
      <c r="AY24" s="64" t="e">
        <f t="shared" si="8"/>
        <v>#N/A</v>
      </c>
      <c r="AZ24" s="64" t="e">
        <f t="shared" si="8"/>
        <v>#N/A</v>
      </c>
      <c r="BC24" s="55">
        <v>12</v>
      </c>
      <c r="BD24" s="64" t="e">
        <f t="shared" si="9"/>
        <v>#N/A</v>
      </c>
      <c r="BE24" s="64" t="e">
        <f t="shared" si="9"/>
        <v>#N/A</v>
      </c>
      <c r="BF24" s="64" t="e">
        <f t="shared" si="9"/>
        <v>#N/A</v>
      </c>
      <c r="BG24" s="64" t="e">
        <f t="shared" si="9"/>
        <v>#N/A</v>
      </c>
      <c r="BJ24" s="55">
        <v>12</v>
      </c>
      <c r="BK24" s="57" t="e">
        <f t="shared" si="10"/>
        <v>#N/A</v>
      </c>
      <c r="BL24" s="57" t="e">
        <f t="shared" si="10"/>
        <v>#N/A</v>
      </c>
      <c r="BM24" s="57" t="e">
        <f t="shared" si="10"/>
        <v>#N/A</v>
      </c>
      <c r="BN24" s="57" t="e">
        <f t="shared" si="10"/>
        <v>#N/A</v>
      </c>
      <c r="BQ24" s="55">
        <v>12</v>
      </c>
      <c r="BR24" s="64" t="e">
        <f t="shared" si="11"/>
        <v>#N/A</v>
      </c>
      <c r="BS24" s="64" t="e">
        <f t="shared" si="11"/>
        <v>#N/A</v>
      </c>
      <c r="BT24" s="64" t="e">
        <f t="shared" si="11"/>
        <v>#N/A</v>
      </c>
      <c r="BU24" s="64" t="e">
        <f t="shared" si="11"/>
        <v>#N/A</v>
      </c>
    </row>
    <row r="25" spans="1:73">
      <c r="A25" s="56" t="str">
        <f t="shared" si="0"/>
        <v>19000</v>
      </c>
      <c r="B25" s="15">
        <f>'[2]ByMinerWK (2)'!$AD240</f>
        <v>0</v>
      </c>
      <c r="C25" s="5">
        <f>'[2]ByMinerWK (2)'!B240</f>
        <v>817.22</v>
      </c>
      <c r="D25" s="5">
        <f>'[2]ByMinerWK (2)'!C240</f>
        <v>3878.63</v>
      </c>
      <c r="E25" s="5">
        <f>'[2]ByMinerWK (2)'!D240</f>
        <v>1816.69</v>
      </c>
      <c r="F25" s="5">
        <f>'[2]ByMinerWK (2)'!E240</f>
        <v>573.71</v>
      </c>
      <c r="G25" s="5">
        <f>'[2]ByMinerWK (2)'!F240</f>
        <v>911.99</v>
      </c>
      <c r="H25" s="5">
        <f>'[2]ByMinerWK (2)'!G240</f>
        <v>396.65</v>
      </c>
      <c r="I25" s="5">
        <f>'[2]ByMinerWK (2)'!H240</f>
        <v>357.62000000000006</v>
      </c>
      <c r="J25" s="5">
        <f>'[2]ByMinerWK (2)'!I240</f>
        <v>770.63</v>
      </c>
      <c r="K25" s="5">
        <f>'[2]ByMinerWK (2)'!J240</f>
        <v>1472.4099999999999</v>
      </c>
      <c r="L25" s="5">
        <f>'[2]ByMinerWK (2)'!K240</f>
        <v>280.97000000000003</v>
      </c>
      <c r="M25" s="5">
        <f>'[2]ByMinerWK (2)'!L240</f>
        <v>3770.2500000000009</v>
      </c>
      <c r="N25" s="5">
        <f>'[2]ByMinerWK (2)'!M240</f>
        <v>2067.9899999999998</v>
      </c>
      <c r="O25" s="5">
        <f>'[2]ByMinerWK (2)'!N240</f>
        <v>62</v>
      </c>
      <c r="P25" s="5">
        <f>'[2]ByMinerWK (2)'!O240</f>
        <v>1976.1200000000001</v>
      </c>
      <c r="Q25" s="5">
        <f>'[2]ByMinerWK (2)'!P240</f>
        <v>1149.8400000000001</v>
      </c>
      <c r="R25" s="5">
        <f>'[2]ByMinerWK (2)'!Q240</f>
        <v>610.25</v>
      </c>
      <c r="S25" s="5">
        <f>'[2]ByMinerWK (2)'!R240</f>
        <v>583.29</v>
      </c>
      <c r="T25" s="5">
        <f>'[2]ByMinerWK (2)'!S240</f>
        <v>108.37</v>
      </c>
      <c r="U25" s="5">
        <f>'[2]ByMinerWK (2)'!T240</f>
        <v>54.81</v>
      </c>
      <c r="V25" s="62">
        <f>'[2]ByMinerWK (2)'!U240</f>
        <v>163.58999999999997</v>
      </c>
      <c r="W25" s="5">
        <f>'[2]ByMinerWK (2)'!V240</f>
        <v>20.46</v>
      </c>
      <c r="X25" s="62">
        <f>'[2]ByMinerWK (2)'!W240</f>
        <v>215.20999999999998</v>
      </c>
      <c r="Y25" s="62">
        <f>'[2]ByMinerWK (2)'!Z240/AE25</f>
        <v>0</v>
      </c>
      <c r="Z25" s="63">
        <f t="shared" si="1"/>
        <v>1554.1100000000001</v>
      </c>
      <c r="AA25" s="63">
        <f t="shared" si="2"/>
        <v>6499.3899999999994</v>
      </c>
      <c r="AB25" s="63">
        <f t="shared" si="3"/>
        <v>6392.5000000000009</v>
      </c>
      <c r="AC25" s="63">
        <f t="shared" si="4"/>
        <v>5048.5200000000004</v>
      </c>
      <c r="AD25" s="63">
        <f t="shared" si="5"/>
        <v>2564.1799999999998</v>
      </c>
      <c r="AE25" s="17">
        <f>AVERAGE('[2]ByMinerWK (2)'!$AH237:$AH240)</f>
        <v>1</v>
      </c>
      <c r="AG25" s="15">
        <f t="shared" si="12"/>
        <v>43552</v>
      </c>
      <c r="AH25" s="55">
        <v>13</v>
      </c>
      <c r="AI25" s="64" t="e">
        <f t="shared" si="6"/>
        <v>#N/A</v>
      </c>
      <c r="AJ25" s="64" t="e">
        <f t="shared" si="6"/>
        <v>#N/A</v>
      </c>
      <c r="AK25" s="64" t="e">
        <f t="shared" si="6"/>
        <v>#N/A</v>
      </c>
      <c r="AL25" s="64" t="e">
        <f t="shared" si="6"/>
        <v>#N/A</v>
      </c>
      <c r="AO25" s="55">
        <v>13</v>
      </c>
      <c r="AP25" s="57" t="e">
        <f t="shared" si="7"/>
        <v>#N/A</v>
      </c>
      <c r="AQ25" s="57" t="e">
        <f t="shared" si="7"/>
        <v>#N/A</v>
      </c>
      <c r="AR25" s="57" t="e">
        <f t="shared" si="7"/>
        <v>#N/A</v>
      </c>
      <c r="AS25" s="57" t="e">
        <f t="shared" si="7"/>
        <v>#N/A</v>
      </c>
      <c r="AV25" s="55">
        <v>13</v>
      </c>
      <c r="AW25" s="64" t="e">
        <f t="shared" si="8"/>
        <v>#N/A</v>
      </c>
      <c r="AX25" s="64" t="e">
        <f t="shared" si="8"/>
        <v>#N/A</v>
      </c>
      <c r="AY25" s="64" t="e">
        <f t="shared" si="8"/>
        <v>#N/A</v>
      </c>
      <c r="AZ25" s="64" t="e">
        <f t="shared" si="8"/>
        <v>#N/A</v>
      </c>
      <c r="BC25" s="55">
        <v>13</v>
      </c>
      <c r="BD25" s="64" t="e">
        <f t="shared" si="9"/>
        <v>#N/A</v>
      </c>
      <c r="BE25" s="64" t="e">
        <f t="shared" si="9"/>
        <v>#N/A</v>
      </c>
      <c r="BF25" s="64" t="e">
        <f t="shared" si="9"/>
        <v>#N/A</v>
      </c>
      <c r="BG25" s="64" t="e">
        <f t="shared" si="9"/>
        <v>#N/A</v>
      </c>
      <c r="BJ25" s="55">
        <v>13</v>
      </c>
      <c r="BK25" s="57" t="e">
        <f t="shared" si="10"/>
        <v>#N/A</v>
      </c>
      <c r="BL25" s="57" t="e">
        <f t="shared" si="10"/>
        <v>#N/A</v>
      </c>
      <c r="BM25" s="57" t="e">
        <f t="shared" si="10"/>
        <v>#N/A</v>
      </c>
      <c r="BN25" s="57" t="e">
        <f t="shared" si="10"/>
        <v>#N/A</v>
      </c>
      <c r="BQ25" s="55">
        <v>13</v>
      </c>
      <c r="BR25" s="64" t="e">
        <f t="shared" si="11"/>
        <v>#N/A</v>
      </c>
      <c r="BS25" s="64" t="e">
        <f t="shared" si="11"/>
        <v>#N/A</v>
      </c>
      <c r="BT25" s="64" t="e">
        <f t="shared" si="11"/>
        <v>#N/A</v>
      </c>
      <c r="BU25" s="64" t="e">
        <f t="shared" si="11"/>
        <v>#N/A</v>
      </c>
    </row>
    <row r="26" spans="1:73">
      <c r="A26" s="56" t="str">
        <f t="shared" si="0"/>
        <v>19000</v>
      </c>
      <c r="B26" s="15">
        <f>'[2]ByMinerWK (2)'!$AD241</f>
        <v>0</v>
      </c>
      <c r="C26" s="5">
        <f>'[2]ByMinerWK (2)'!B241</f>
        <v>712</v>
      </c>
      <c r="D26" s="5">
        <f>'[2]ByMinerWK (2)'!C241</f>
        <v>3876.41</v>
      </c>
      <c r="E26" s="5">
        <f>'[2]ByMinerWK (2)'!D241</f>
        <v>2279.13</v>
      </c>
      <c r="F26" s="5">
        <f>'[2]ByMinerWK (2)'!E241</f>
        <v>628</v>
      </c>
      <c r="G26" s="5">
        <f>'[2]ByMinerWK (2)'!F241</f>
        <v>1220.2499999999998</v>
      </c>
      <c r="H26" s="5">
        <f>'[2]ByMinerWK (2)'!G241</f>
        <v>164</v>
      </c>
      <c r="I26" s="5">
        <f>'[2]ByMinerWK (2)'!H241</f>
        <v>510.98999999999995</v>
      </c>
      <c r="J26" s="5">
        <f>'[2]ByMinerWK (2)'!I241</f>
        <v>1160.7</v>
      </c>
      <c r="K26" s="5">
        <f>'[2]ByMinerWK (2)'!J241</f>
        <v>1143.67</v>
      </c>
      <c r="L26" s="5">
        <f>'[2]ByMinerWK (2)'!K241</f>
        <v>102.52</v>
      </c>
      <c r="M26" s="5">
        <f>'[2]ByMinerWK (2)'!L241</f>
        <v>3060.9500000000003</v>
      </c>
      <c r="N26" s="5">
        <f>'[2]ByMinerWK (2)'!M241</f>
        <v>2198.9199999999996</v>
      </c>
      <c r="O26" s="5">
        <f>'[2]ByMinerWK (2)'!N241</f>
        <v>55.78</v>
      </c>
      <c r="P26" s="5">
        <f>'[2]ByMinerWK (2)'!O241</f>
        <v>2397.6000000000004</v>
      </c>
      <c r="Q26" s="5">
        <f>'[2]ByMinerWK (2)'!P241</f>
        <v>624.73</v>
      </c>
      <c r="R26" s="5">
        <f>'[2]ByMinerWK (2)'!Q241</f>
        <v>177.58999999999997</v>
      </c>
      <c r="S26" s="5">
        <f>'[2]ByMinerWK (2)'!R241</f>
        <v>353.08</v>
      </c>
      <c r="T26" s="5">
        <f>'[2]ByMinerWK (2)'!S241</f>
        <v>152.96</v>
      </c>
      <c r="U26" s="5">
        <f>'[2]ByMinerWK (2)'!T241</f>
        <v>195.69</v>
      </c>
      <c r="V26" s="62">
        <f>'[2]ByMinerWK (2)'!U241</f>
        <v>144.32999999999998</v>
      </c>
      <c r="W26" s="5">
        <f>'[2]ByMinerWK (2)'!V241</f>
        <v>83.87</v>
      </c>
      <c r="X26" s="62">
        <f>'[2]ByMinerWK (2)'!W241</f>
        <v>259.99</v>
      </c>
      <c r="Y26" s="62">
        <f>'[2]ByMinerWK (2)'!Z241/AE26</f>
        <v>0</v>
      </c>
      <c r="Z26" s="63">
        <f t="shared" si="1"/>
        <v>1688.65</v>
      </c>
      <c r="AA26" s="63">
        <f t="shared" si="2"/>
        <v>7489.16</v>
      </c>
      <c r="AB26" s="63">
        <f t="shared" si="3"/>
        <v>4829.3500000000004</v>
      </c>
      <c r="AC26" s="63">
        <f t="shared" si="4"/>
        <v>5525.3</v>
      </c>
      <c r="AD26" s="63">
        <f t="shared" si="5"/>
        <v>1970.6999999999996</v>
      </c>
      <c r="AE26" s="17">
        <f>AVERAGE('[2]ByMinerWK (2)'!$AH238:$AH241)</f>
        <v>1</v>
      </c>
      <c r="AG26" s="15">
        <f t="shared" si="12"/>
        <v>43559</v>
      </c>
      <c r="AH26" s="55">
        <v>14</v>
      </c>
      <c r="AI26" s="64" t="e">
        <f t="shared" si="6"/>
        <v>#N/A</v>
      </c>
      <c r="AJ26" s="64" t="e">
        <f t="shared" si="6"/>
        <v>#N/A</v>
      </c>
      <c r="AK26" s="64" t="e">
        <f t="shared" si="6"/>
        <v>#N/A</v>
      </c>
      <c r="AL26" s="64" t="e">
        <f t="shared" si="6"/>
        <v>#N/A</v>
      </c>
      <c r="AO26" s="55">
        <v>14</v>
      </c>
      <c r="AP26" s="57" t="e">
        <f t="shared" si="7"/>
        <v>#N/A</v>
      </c>
      <c r="AQ26" s="57" t="e">
        <f t="shared" si="7"/>
        <v>#N/A</v>
      </c>
      <c r="AR26" s="57" t="e">
        <f t="shared" si="7"/>
        <v>#N/A</v>
      </c>
      <c r="AS26" s="57" t="e">
        <f t="shared" si="7"/>
        <v>#N/A</v>
      </c>
      <c r="AV26" s="55">
        <v>14</v>
      </c>
      <c r="AW26" s="64" t="e">
        <f t="shared" si="8"/>
        <v>#N/A</v>
      </c>
      <c r="AX26" s="64" t="e">
        <f t="shared" si="8"/>
        <v>#N/A</v>
      </c>
      <c r="AY26" s="64" t="e">
        <f t="shared" si="8"/>
        <v>#N/A</v>
      </c>
      <c r="AZ26" s="64" t="e">
        <f t="shared" si="8"/>
        <v>#N/A</v>
      </c>
      <c r="BC26" s="55">
        <v>14</v>
      </c>
      <c r="BD26" s="64" t="e">
        <f t="shared" si="9"/>
        <v>#N/A</v>
      </c>
      <c r="BE26" s="64" t="e">
        <f t="shared" si="9"/>
        <v>#N/A</v>
      </c>
      <c r="BF26" s="64" t="e">
        <f t="shared" si="9"/>
        <v>#N/A</v>
      </c>
      <c r="BG26" s="64" t="e">
        <f t="shared" si="9"/>
        <v>#N/A</v>
      </c>
      <c r="BJ26" s="55">
        <v>14</v>
      </c>
      <c r="BK26" s="57" t="e">
        <f t="shared" si="10"/>
        <v>#N/A</v>
      </c>
      <c r="BL26" s="57" t="e">
        <f t="shared" si="10"/>
        <v>#N/A</v>
      </c>
      <c r="BM26" s="57" t="e">
        <f t="shared" si="10"/>
        <v>#N/A</v>
      </c>
      <c r="BN26" s="57" t="e">
        <f t="shared" si="10"/>
        <v>#N/A</v>
      </c>
      <c r="BQ26" s="55">
        <v>14</v>
      </c>
      <c r="BR26" s="64" t="e">
        <f t="shared" si="11"/>
        <v>#N/A</v>
      </c>
      <c r="BS26" s="64" t="e">
        <f t="shared" si="11"/>
        <v>#N/A</v>
      </c>
      <c r="BT26" s="64" t="e">
        <f t="shared" si="11"/>
        <v>#N/A</v>
      </c>
      <c r="BU26" s="64" t="e">
        <f t="shared" si="11"/>
        <v>#N/A</v>
      </c>
    </row>
    <row r="27" spans="1:73">
      <c r="A27" s="56" t="str">
        <f t="shared" si="0"/>
        <v>19000</v>
      </c>
      <c r="B27" s="15">
        <f>'[2]ByMinerWK (2)'!$AD242</f>
        <v>0</v>
      </c>
      <c r="C27" s="5">
        <f>'[2]ByMinerWK (2)'!B242</f>
        <v>436.89</v>
      </c>
      <c r="D27" s="5">
        <f>'[2]ByMinerWK (2)'!C242</f>
        <v>3155.49</v>
      </c>
      <c r="E27" s="5">
        <f>'[2]ByMinerWK (2)'!D242</f>
        <v>2042.77</v>
      </c>
      <c r="F27" s="5">
        <f>'[2]ByMinerWK (2)'!E242</f>
        <v>176.99</v>
      </c>
      <c r="G27" s="5">
        <f>'[2]ByMinerWK (2)'!F242</f>
        <v>1012.8399999999999</v>
      </c>
      <c r="H27" s="5">
        <f>'[2]ByMinerWK (2)'!G242</f>
        <v>1311.2800000000002</v>
      </c>
      <c r="I27" s="5">
        <f>'[2]ByMinerWK (2)'!H242</f>
        <v>308.49</v>
      </c>
      <c r="J27" s="5">
        <f>'[2]ByMinerWK (2)'!I242</f>
        <v>1422</v>
      </c>
      <c r="K27" s="5">
        <f>'[2]ByMinerWK (2)'!J242</f>
        <v>512.33000000000004</v>
      </c>
      <c r="L27" s="5">
        <f>'[2]ByMinerWK (2)'!K242</f>
        <v>45.17</v>
      </c>
      <c r="M27" s="5">
        <f>'[2]ByMinerWK (2)'!L242</f>
        <v>2068.46</v>
      </c>
      <c r="N27" s="5">
        <f>'[2]ByMinerWK (2)'!M242</f>
        <v>2821.7899999999995</v>
      </c>
      <c r="O27" s="5">
        <f>'[2]ByMinerWK (2)'!N242</f>
        <v>90</v>
      </c>
      <c r="P27" s="5">
        <f>'[2]ByMinerWK (2)'!O242</f>
        <v>2439.1699999999996</v>
      </c>
      <c r="Q27" s="5">
        <f>'[2]ByMinerWK (2)'!P242</f>
        <v>603.63000000000011</v>
      </c>
      <c r="R27" s="5">
        <f>'[2]ByMinerWK (2)'!Q242</f>
        <v>998.19</v>
      </c>
      <c r="S27" s="5">
        <f>'[2]ByMinerWK (2)'!R242</f>
        <v>817.63999999999987</v>
      </c>
      <c r="T27" s="5">
        <f>'[2]ByMinerWK (2)'!S242</f>
        <v>538.29000000000008</v>
      </c>
      <c r="U27" s="5">
        <f>'[2]ByMinerWK (2)'!T242</f>
        <v>158.16999999999999</v>
      </c>
      <c r="V27" s="62">
        <f>'[2]ByMinerWK (2)'!U242</f>
        <v>0</v>
      </c>
      <c r="W27" s="5">
        <f>'[2]ByMinerWK (2)'!V242</f>
        <v>121.53</v>
      </c>
      <c r="X27" s="62">
        <f>'[2]ByMinerWK (2)'!W242</f>
        <v>110.81</v>
      </c>
      <c r="Y27" s="62">
        <f>'[2]ByMinerWK (2)'!Z242/AE27</f>
        <v>0</v>
      </c>
      <c r="Z27" s="63">
        <f t="shared" si="1"/>
        <v>1310.3400000000001</v>
      </c>
      <c r="AA27" s="63">
        <f t="shared" si="2"/>
        <v>7657.3899999999994</v>
      </c>
      <c r="AB27" s="63">
        <f t="shared" si="3"/>
        <v>3184.42</v>
      </c>
      <c r="AC27" s="63">
        <f t="shared" si="4"/>
        <v>4809.83</v>
      </c>
      <c r="AD27" s="63">
        <f t="shared" si="5"/>
        <v>4229.95</v>
      </c>
      <c r="AE27" s="17">
        <f>AVERAGE('[2]ByMinerWK (2)'!$AH239:$AH242)</f>
        <v>1</v>
      </c>
      <c r="AG27" s="15">
        <f t="shared" si="12"/>
        <v>43566</v>
      </c>
      <c r="AH27" s="55">
        <v>15</v>
      </c>
      <c r="AI27" s="64" t="e">
        <f t="shared" si="6"/>
        <v>#N/A</v>
      </c>
      <c r="AJ27" s="64" t="e">
        <f t="shared" si="6"/>
        <v>#N/A</v>
      </c>
      <c r="AK27" s="64" t="e">
        <f t="shared" si="6"/>
        <v>#N/A</v>
      </c>
      <c r="AL27" s="64" t="e">
        <f t="shared" si="6"/>
        <v>#N/A</v>
      </c>
      <c r="AO27" s="55">
        <v>15</v>
      </c>
      <c r="AP27" s="57" t="e">
        <f t="shared" si="7"/>
        <v>#N/A</v>
      </c>
      <c r="AQ27" s="57" t="e">
        <f t="shared" si="7"/>
        <v>#N/A</v>
      </c>
      <c r="AR27" s="57" t="e">
        <f t="shared" si="7"/>
        <v>#N/A</v>
      </c>
      <c r="AS27" s="57" t="e">
        <f t="shared" si="7"/>
        <v>#N/A</v>
      </c>
      <c r="AV27" s="55">
        <v>15</v>
      </c>
      <c r="AW27" s="64" t="e">
        <f t="shared" si="8"/>
        <v>#N/A</v>
      </c>
      <c r="AX27" s="64" t="e">
        <f t="shared" si="8"/>
        <v>#N/A</v>
      </c>
      <c r="AY27" s="64" t="e">
        <f t="shared" si="8"/>
        <v>#N/A</v>
      </c>
      <c r="AZ27" s="64" t="e">
        <f t="shared" si="8"/>
        <v>#N/A</v>
      </c>
      <c r="BC27" s="55">
        <v>15</v>
      </c>
      <c r="BD27" s="64" t="e">
        <f t="shared" si="9"/>
        <v>#N/A</v>
      </c>
      <c r="BE27" s="64" t="e">
        <f t="shared" si="9"/>
        <v>#N/A</v>
      </c>
      <c r="BF27" s="64" t="e">
        <f t="shared" si="9"/>
        <v>#N/A</v>
      </c>
      <c r="BG27" s="64" t="e">
        <f t="shared" si="9"/>
        <v>#N/A</v>
      </c>
      <c r="BJ27" s="55">
        <v>15</v>
      </c>
      <c r="BK27" s="57" t="e">
        <f t="shared" si="10"/>
        <v>#N/A</v>
      </c>
      <c r="BL27" s="57" t="e">
        <f t="shared" si="10"/>
        <v>#N/A</v>
      </c>
      <c r="BM27" s="57" t="e">
        <f t="shared" si="10"/>
        <v>#N/A</v>
      </c>
      <c r="BN27" s="57" t="e">
        <f t="shared" si="10"/>
        <v>#N/A</v>
      </c>
      <c r="BQ27" s="55">
        <v>15</v>
      </c>
      <c r="BR27" s="64" t="e">
        <f t="shared" si="11"/>
        <v>#N/A</v>
      </c>
      <c r="BS27" s="64" t="e">
        <f t="shared" si="11"/>
        <v>#N/A</v>
      </c>
      <c r="BT27" s="64" t="e">
        <f t="shared" si="11"/>
        <v>#N/A</v>
      </c>
      <c r="BU27" s="64" t="e">
        <f t="shared" si="11"/>
        <v>#N/A</v>
      </c>
    </row>
    <row r="28" spans="1:73">
      <c r="A28" s="56" t="str">
        <f t="shared" si="0"/>
        <v>19000</v>
      </c>
      <c r="B28" s="15">
        <f>'[2]ByMinerWK (2)'!$AD243</f>
        <v>0</v>
      </c>
      <c r="C28" s="5">
        <f>'[2]ByMinerWK (2)'!B243</f>
        <v>506.96000000000004</v>
      </c>
      <c r="D28" s="5">
        <f>'[2]ByMinerWK (2)'!C243</f>
        <v>3152.9600000000005</v>
      </c>
      <c r="E28" s="5">
        <f>'[2]ByMinerWK (2)'!D243</f>
        <v>2588.6800000000003</v>
      </c>
      <c r="F28" s="5">
        <f>'[2]ByMinerWK (2)'!E243</f>
        <v>553.4</v>
      </c>
      <c r="G28" s="5">
        <f>'[2]ByMinerWK (2)'!F243</f>
        <v>455.01</v>
      </c>
      <c r="H28" s="5">
        <f>'[2]ByMinerWK (2)'!G243</f>
        <v>170</v>
      </c>
      <c r="I28" s="5">
        <f>'[2]ByMinerWK (2)'!H243</f>
        <v>743.9799999999999</v>
      </c>
      <c r="J28" s="5">
        <f>'[2]ByMinerWK (2)'!I243</f>
        <v>1414.22</v>
      </c>
      <c r="K28" s="5">
        <f>'[2]ByMinerWK (2)'!J243</f>
        <v>2036.13</v>
      </c>
      <c r="L28" s="5">
        <f>'[2]ByMinerWK (2)'!K243</f>
        <v>0</v>
      </c>
      <c r="M28" s="5">
        <f>'[2]ByMinerWK (2)'!L243</f>
        <v>3655.43</v>
      </c>
      <c r="N28" s="5">
        <f>'[2]ByMinerWK (2)'!M243</f>
        <v>2546.4700000000003</v>
      </c>
      <c r="O28" s="5">
        <f>'[2]ByMinerWK (2)'!N243</f>
        <v>164.22</v>
      </c>
      <c r="P28" s="5">
        <f>'[2]ByMinerWK (2)'!O243</f>
        <v>1968.35</v>
      </c>
      <c r="Q28" s="5">
        <f>'[2]ByMinerWK (2)'!P243</f>
        <v>912.94999999999993</v>
      </c>
      <c r="R28" s="5">
        <f>'[2]ByMinerWK (2)'!Q243</f>
        <v>1083.3499999999999</v>
      </c>
      <c r="S28" s="5">
        <f>'[2]ByMinerWK (2)'!R243</f>
        <v>599.54</v>
      </c>
      <c r="T28" s="5">
        <f>'[2]ByMinerWK (2)'!S243</f>
        <v>168.94</v>
      </c>
      <c r="U28" s="5">
        <f>'[2]ByMinerWK (2)'!T243</f>
        <v>201.08</v>
      </c>
      <c r="V28" s="62">
        <f>'[2]ByMinerWK (2)'!U243</f>
        <v>191.14999999999998</v>
      </c>
      <c r="W28" s="5">
        <f>'[2]ByMinerWK (2)'!V243</f>
        <v>66.22</v>
      </c>
      <c r="X28" s="62">
        <f>'[2]ByMinerWK (2)'!W243</f>
        <v>312.03000000000003</v>
      </c>
      <c r="Y28" s="62">
        <f>'[2]ByMinerWK (2)'!Z243/AE28</f>
        <v>0</v>
      </c>
      <c r="Z28" s="63">
        <f t="shared" si="1"/>
        <v>1430.38</v>
      </c>
      <c r="AA28" s="63">
        <f t="shared" si="2"/>
        <v>7847.4800000000014</v>
      </c>
      <c r="AB28" s="63">
        <f t="shared" si="3"/>
        <v>6604.5099999999993</v>
      </c>
      <c r="AC28" s="63">
        <f t="shared" si="4"/>
        <v>5136.5800000000008</v>
      </c>
      <c r="AD28" s="63">
        <f t="shared" si="5"/>
        <v>2472.12</v>
      </c>
      <c r="AE28" s="17">
        <f>AVERAGE('[2]ByMinerWK (2)'!$AH240:$AH243)</f>
        <v>1</v>
      </c>
      <c r="AG28" s="15">
        <f t="shared" si="12"/>
        <v>43573</v>
      </c>
      <c r="AH28" s="55">
        <v>16</v>
      </c>
      <c r="AI28" s="64" t="e">
        <f t="shared" si="6"/>
        <v>#N/A</v>
      </c>
      <c r="AJ28" s="64" t="e">
        <f t="shared" si="6"/>
        <v>#N/A</v>
      </c>
      <c r="AK28" s="64" t="e">
        <f t="shared" si="6"/>
        <v>#N/A</v>
      </c>
      <c r="AL28" s="64" t="e">
        <f t="shared" si="6"/>
        <v>#N/A</v>
      </c>
      <c r="AO28" s="55">
        <v>16</v>
      </c>
      <c r="AP28" s="57" t="e">
        <f t="shared" si="7"/>
        <v>#N/A</v>
      </c>
      <c r="AQ28" s="57" t="e">
        <f t="shared" si="7"/>
        <v>#N/A</v>
      </c>
      <c r="AR28" s="57" t="e">
        <f t="shared" si="7"/>
        <v>#N/A</v>
      </c>
      <c r="AS28" s="57" t="e">
        <f t="shared" si="7"/>
        <v>#N/A</v>
      </c>
      <c r="AV28" s="55">
        <v>16</v>
      </c>
      <c r="AW28" s="64" t="e">
        <f t="shared" si="8"/>
        <v>#N/A</v>
      </c>
      <c r="AX28" s="64" t="e">
        <f t="shared" si="8"/>
        <v>#N/A</v>
      </c>
      <c r="AY28" s="64" t="e">
        <f t="shared" si="8"/>
        <v>#N/A</v>
      </c>
      <c r="AZ28" s="64" t="e">
        <f t="shared" si="8"/>
        <v>#N/A</v>
      </c>
      <c r="BC28" s="55">
        <v>16</v>
      </c>
      <c r="BD28" s="64" t="e">
        <f t="shared" si="9"/>
        <v>#N/A</v>
      </c>
      <c r="BE28" s="64" t="e">
        <f t="shared" si="9"/>
        <v>#N/A</v>
      </c>
      <c r="BF28" s="64" t="e">
        <f t="shared" si="9"/>
        <v>#N/A</v>
      </c>
      <c r="BG28" s="64" t="e">
        <f t="shared" si="9"/>
        <v>#N/A</v>
      </c>
      <c r="BJ28" s="55">
        <v>16</v>
      </c>
      <c r="BK28" s="57" t="e">
        <f t="shared" si="10"/>
        <v>#N/A</v>
      </c>
      <c r="BL28" s="57" t="e">
        <f t="shared" si="10"/>
        <v>#N/A</v>
      </c>
      <c r="BM28" s="57" t="e">
        <f t="shared" si="10"/>
        <v>#N/A</v>
      </c>
      <c r="BN28" s="57" t="e">
        <f t="shared" si="10"/>
        <v>#N/A</v>
      </c>
      <c r="BQ28" s="55">
        <v>16</v>
      </c>
      <c r="BR28" s="64" t="e">
        <f t="shared" si="11"/>
        <v>#N/A</v>
      </c>
      <c r="BS28" s="64" t="e">
        <f t="shared" si="11"/>
        <v>#N/A</v>
      </c>
      <c r="BT28" s="64" t="e">
        <f t="shared" si="11"/>
        <v>#N/A</v>
      </c>
      <c r="BU28" s="64" t="e">
        <f t="shared" si="11"/>
        <v>#N/A</v>
      </c>
    </row>
    <row r="29" spans="1:73">
      <c r="A29" s="56" t="str">
        <f t="shared" si="0"/>
        <v>19000</v>
      </c>
      <c r="B29" s="15">
        <f>'[2]ByMinerWK (2)'!$AD244</f>
        <v>0</v>
      </c>
      <c r="C29" s="5">
        <f>'[2]ByMinerWK (2)'!B244</f>
        <v>344.78999999999996</v>
      </c>
      <c r="D29" s="5">
        <f>'[2]ByMinerWK (2)'!C244</f>
        <v>3705.4700000000003</v>
      </c>
      <c r="E29" s="5">
        <f>'[2]ByMinerWK (2)'!D244</f>
        <v>2273.71</v>
      </c>
      <c r="F29" s="5">
        <f>'[2]ByMinerWK (2)'!E244</f>
        <v>0</v>
      </c>
      <c r="G29" s="5">
        <f>'[2]ByMinerWK (2)'!F244</f>
        <v>570</v>
      </c>
      <c r="H29" s="5">
        <f>'[2]ByMinerWK (2)'!G244</f>
        <v>198.19</v>
      </c>
      <c r="I29" s="5">
        <f>'[2]ByMinerWK (2)'!H244</f>
        <v>670.56</v>
      </c>
      <c r="J29" s="5">
        <f>'[2]ByMinerWK (2)'!I244</f>
        <v>2498.79</v>
      </c>
      <c r="K29" s="5">
        <f>'[2]ByMinerWK (2)'!J244</f>
        <v>1691.1999999999998</v>
      </c>
      <c r="L29" s="5">
        <f>'[2]ByMinerWK (2)'!K244</f>
        <v>297.31</v>
      </c>
      <c r="M29" s="5">
        <f>'[2]ByMinerWK (2)'!L244</f>
        <v>3739.24</v>
      </c>
      <c r="N29" s="5">
        <f>'[2]ByMinerWK (2)'!M244</f>
        <v>2959.83</v>
      </c>
      <c r="O29" s="5">
        <f>'[2]ByMinerWK (2)'!N244</f>
        <v>150</v>
      </c>
      <c r="P29" s="5">
        <f>'[2]ByMinerWK (2)'!O244</f>
        <v>2809.22</v>
      </c>
      <c r="Q29" s="5">
        <f>'[2]ByMinerWK (2)'!P244</f>
        <v>807.73</v>
      </c>
      <c r="R29" s="5">
        <f>'[2]ByMinerWK (2)'!Q244</f>
        <v>755.47</v>
      </c>
      <c r="S29" s="5">
        <f>'[2]ByMinerWK (2)'!R244</f>
        <v>794.14</v>
      </c>
      <c r="T29" s="5">
        <f>'[2]ByMinerWK (2)'!S244</f>
        <v>167.2</v>
      </c>
      <c r="U29" s="5">
        <f>'[2]ByMinerWK (2)'!T244</f>
        <v>159.79</v>
      </c>
      <c r="V29" s="62">
        <f>'[2]ByMinerWK (2)'!U244</f>
        <v>71.760000000000005</v>
      </c>
      <c r="W29" s="5">
        <f>'[2]ByMinerWK (2)'!V244</f>
        <v>0</v>
      </c>
      <c r="X29" s="62">
        <f>'[2]ByMinerWK (2)'!W244</f>
        <v>123.68</v>
      </c>
      <c r="Y29" s="62">
        <f>'[2]ByMinerWK (2)'!Z244/AE29</f>
        <v>0</v>
      </c>
      <c r="Z29" s="63">
        <f t="shared" si="1"/>
        <v>671.78</v>
      </c>
      <c r="AA29" s="63">
        <f t="shared" si="2"/>
        <v>9010.6299999999992</v>
      </c>
      <c r="AB29" s="63">
        <f t="shared" si="3"/>
        <v>6238.17</v>
      </c>
      <c r="AC29" s="63">
        <f t="shared" si="4"/>
        <v>6399.7000000000007</v>
      </c>
      <c r="AD29" s="63">
        <f t="shared" si="5"/>
        <v>2467.8000000000002</v>
      </c>
      <c r="AE29" s="17">
        <f>AVERAGE('[2]ByMinerWK (2)'!$AH241:$AH244)</f>
        <v>1</v>
      </c>
      <c r="AG29" s="15">
        <f t="shared" si="12"/>
        <v>43580</v>
      </c>
      <c r="AH29" s="55">
        <v>17</v>
      </c>
      <c r="AI29" s="64" t="e">
        <f t="shared" si="6"/>
        <v>#N/A</v>
      </c>
      <c r="AJ29" s="64" t="e">
        <f t="shared" si="6"/>
        <v>#N/A</v>
      </c>
      <c r="AK29" s="64" t="e">
        <f t="shared" si="6"/>
        <v>#N/A</v>
      </c>
      <c r="AL29" s="64" t="e">
        <f t="shared" si="6"/>
        <v>#N/A</v>
      </c>
      <c r="AO29" s="55">
        <v>17</v>
      </c>
      <c r="AP29" s="57" t="e">
        <f t="shared" si="7"/>
        <v>#N/A</v>
      </c>
      <c r="AQ29" s="57" t="e">
        <f t="shared" si="7"/>
        <v>#N/A</v>
      </c>
      <c r="AR29" s="57" t="e">
        <f t="shared" si="7"/>
        <v>#N/A</v>
      </c>
      <c r="AS29" s="57" t="e">
        <f t="shared" si="7"/>
        <v>#N/A</v>
      </c>
      <c r="AV29" s="55">
        <v>17</v>
      </c>
      <c r="AW29" s="64" t="e">
        <f t="shared" si="8"/>
        <v>#N/A</v>
      </c>
      <c r="AX29" s="64" t="e">
        <f t="shared" si="8"/>
        <v>#N/A</v>
      </c>
      <c r="AY29" s="64" t="e">
        <f t="shared" si="8"/>
        <v>#N/A</v>
      </c>
      <c r="AZ29" s="64" t="e">
        <f t="shared" si="8"/>
        <v>#N/A</v>
      </c>
      <c r="BC29" s="55">
        <v>17</v>
      </c>
      <c r="BD29" s="64" t="e">
        <f t="shared" si="9"/>
        <v>#N/A</v>
      </c>
      <c r="BE29" s="64" t="e">
        <f t="shared" si="9"/>
        <v>#N/A</v>
      </c>
      <c r="BF29" s="64" t="e">
        <f t="shared" si="9"/>
        <v>#N/A</v>
      </c>
      <c r="BG29" s="64" t="e">
        <f t="shared" si="9"/>
        <v>#N/A</v>
      </c>
      <c r="BJ29" s="55">
        <v>17</v>
      </c>
      <c r="BK29" s="57" t="e">
        <f t="shared" si="10"/>
        <v>#N/A</v>
      </c>
      <c r="BL29" s="57" t="e">
        <f t="shared" si="10"/>
        <v>#N/A</v>
      </c>
      <c r="BM29" s="57" t="e">
        <f t="shared" si="10"/>
        <v>#N/A</v>
      </c>
      <c r="BN29" s="57" t="e">
        <f t="shared" si="10"/>
        <v>#N/A</v>
      </c>
      <c r="BQ29" s="55">
        <v>17</v>
      </c>
      <c r="BR29" s="64" t="e">
        <f t="shared" si="11"/>
        <v>#N/A</v>
      </c>
      <c r="BS29" s="64" t="e">
        <f t="shared" si="11"/>
        <v>#N/A</v>
      </c>
      <c r="BT29" s="64" t="e">
        <f t="shared" si="11"/>
        <v>#N/A</v>
      </c>
      <c r="BU29" s="64" t="e">
        <f t="shared" si="11"/>
        <v>#N/A</v>
      </c>
    </row>
    <row r="30" spans="1:73">
      <c r="A30" s="56" t="str">
        <f t="shared" si="0"/>
        <v>19000</v>
      </c>
      <c r="B30" s="15">
        <f>'[2]ByMinerWK (2)'!$AD245</f>
        <v>0</v>
      </c>
      <c r="C30" s="5">
        <f>'[2]ByMinerWK (2)'!B245</f>
        <v>881.75</v>
      </c>
      <c r="D30" s="5">
        <f>'[2]ByMinerWK (2)'!C245</f>
        <v>3525.01</v>
      </c>
      <c r="E30" s="5">
        <f>'[2]ByMinerWK (2)'!D245</f>
        <v>2308.6400000000003</v>
      </c>
      <c r="F30" s="5">
        <f>'[2]ByMinerWK (2)'!E245</f>
        <v>162</v>
      </c>
      <c r="G30" s="5">
        <f>'[2]ByMinerWK (2)'!F245</f>
        <v>1194.5900000000001</v>
      </c>
      <c r="H30" s="5">
        <f>'[2]ByMinerWK (2)'!G245</f>
        <v>531.55999999999995</v>
      </c>
      <c r="I30" s="5">
        <f>'[2]ByMinerWK (2)'!H245</f>
        <v>565.29999999999995</v>
      </c>
      <c r="J30" s="5">
        <f>'[2]ByMinerWK (2)'!I245</f>
        <v>1660.44</v>
      </c>
      <c r="K30" s="5">
        <f>'[2]ByMinerWK (2)'!J245</f>
        <v>1537.62</v>
      </c>
      <c r="L30" s="5">
        <f>'[2]ByMinerWK (2)'!K245</f>
        <v>37.14</v>
      </c>
      <c r="M30" s="5">
        <f>'[2]ByMinerWK (2)'!L245</f>
        <v>3184.5400000000004</v>
      </c>
      <c r="N30" s="5">
        <f>'[2]ByMinerWK (2)'!M245</f>
        <v>2762.65</v>
      </c>
      <c r="O30" s="5">
        <f>'[2]ByMinerWK (2)'!N245</f>
        <v>66.5</v>
      </c>
      <c r="P30" s="5">
        <f>'[2]ByMinerWK (2)'!O245</f>
        <v>2372.41</v>
      </c>
      <c r="Q30" s="5">
        <f>'[2]ByMinerWK (2)'!P245</f>
        <v>184.31</v>
      </c>
      <c r="R30" s="5">
        <f>'[2]ByMinerWK (2)'!Q245</f>
        <v>1099.96</v>
      </c>
      <c r="S30" s="5">
        <f>'[2]ByMinerWK (2)'!R245</f>
        <v>476.47</v>
      </c>
      <c r="T30" s="5">
        <f>'[2]ByMinerWK (2)'!S245</f>
        <v>71.42</v>
      </c>
      <c r="U30" s="5">
        <f>'[2]ByMinerWK (2)'!T245</f>
        <v>140.61000000000001</v>
      </c>
      <c r="V30" s="62">
        <f>'[2]ByMinerWK (2)'!U245</f>
        <v>192.87</v>
      </c>
      <c r="W30" s="5">
        <f>'[2]ByMinerWK (2)'!V245</f>
        <v>55.79</v>
      </c>
      <c r="X30" s="62">
        <f>'[2]ByMinerWK (2)'!W245</f>
        <v>167.78</v>
      </c>
      <c r="Y30" s="62">
        <f>'[2]ByMinerWK (2)'!Z245/AE30</f>
        <v>0</v>
      </c>
      <c r="Z30" s="63">
        <f t="shared" si="1"/>
        <v>1255.78</v>
      </c>
      <c r="AA30" s="63">
        <f t="shared" si="2"/>
        <v>8046.14</v>
      </c>
      <c r="AB30" s="63">
        <f t="shared" si="3"/>
        <v>4906.47</v>
      </c>
      <c r="AC30" s="63">
        <f t="shared" si="4"/>
        <v>5601.89</v>
      </c>
      <c r="AD30" s="63">
        <f t="shared" si="5"/>
        <v>3369.08</v>
      </c>
      <c r="AE30" s="17">
        <f>AVERAGE('[2]ByMinerWK (2)'!$AH242:$AH245)</f>
        <v>1</v>
      </c>
      <c r="AG30" s="15">
        <f t="shared" si="12"/>
        <v>43587</v>
      </c>
      <c r="AH30" s="55">
        <v>18</v>
      </c>
      <c r="AI30" s="64" t="e">
        <f t="shared" si="6"/>
        <v>#N/A</v>
      </c>
      <c r="AJ30" s="64" t="e">
        <f t="shared" si="6"/>
        <v>#N/A</v>
      </c>
      <c r="AK30" s="64" t="e">
        <f t="shared" si="6"/>
        <v>#N/A</v>
      </c>
      <c r="AL30" s="64" t="e">
        <f t="shared" si="6"/>
        <v>#N/A</v>
      </c>
      <c r="AO30" s="55">
        <v>18</v>
      </c>
      <c r="AP30" s="57" t="e">
        <f t="shared" si="7"/>
        <v>#N/A</v>
      </c>
      <c r="AQ30" s="57" t="e">
        <f t="shared" si="7"/>
        <v>#N/A</v>
      </c>
      <c r="AR30" s="57" t="e">
        <f t="shared" si="7"/>
        <v>#N/A</v>
      </c>
      <c r="AS30" s="57" t="e">
        <f t="shared" si="7"/>
        <v>#N/A</v>
      </c>
      <c r="AV30" s="55">
        <v>18</v>
      </c>
      <c r="AW30" s="64" t="e">
        <f t="shared" si="8"/>
        <v>#N/A</v>
      </c>
      <c r="AX30" s="64" t="e">
        <f t="shared" si="8"/>
        <v>#N/A</v>
      </c>
      <c r="AY30" s="64" t="e">
        <f t="shared" si="8"/>
        <v>#N/A</v>
      </c>
      <c r="AZ30" s="64" t="e">
        <f t="shared" si="8"/>
        <v>#N/A</v>
      </c>
      <c r="BC30" s="55">
        <v>18</v>
      </c>
      <c r="BD30" s="64" t="e">
        <f t="shared" si="9"/>
        <v>#N/A</v>
      </c>
      <c r="BE30" s="64" t="e">
        <f t="shared" si="9"/>
        <v>#N/A</v>
      </c>
      <c r="BF30" s="64" t="e">
        <f t="shared" si="9"/>
        <v>#N/A</v>
      </c>
      <c r="BG30" s="64" t="e">
        <f t="shared" si="9"/>
        <v>#N/A</v>
      </c>
      <c r="BJ30" s="55">
        <v>18</v>
      </c>
      <c r="BK30" s="57" t="e">
        <f t="shared" si="10"/>
        <v>#N/A</v>
      </c>
      <c r="BL30" s="57" t="e">
        <f t="shared" si="10"/>
        <v>#N/A</v>
      </c>
      <c r="BM30" s="57" t="e">
        <f t="shared" si="10"/>
        <v>#N/A</v>
      </c>
      <c r="BN30" s="57" t="e">
        <f t="shared" si="10"/>
        <v>#N/A</v>
      </c>
      <c r="BQ30" s="55">
        <v>18</v>
      </c>
      <c r="BR30" s="64" t="e">
        <f t="shared" si="11"/>
        <v>#N/A</v>
      </c>
      <c r="BS30" s="64" t="e">
        <f t="shared" si="11"/>
        <v>#N/A</v>
      </c>
      <c r="BT30" s="64" t="e">
        <f t="shared" si="11"/>
        <v>#N/A</v>
      </c>
      <c r="BU30" s="64" t="e">
        <f t="shared" si="11"/>
        <v>#N/A</v>
      </c>
    </row>
    <row r="31" spans="1:73">
      <c r="A31" s="56" t="str">
        <f t="shared" si="0"/>
        <v>19000</v>
      </c>
      <c r="B31" s="15">
        <f>'[2]ByMinerWK (2)'!$AD246</f>
        <v>0</v>
      </c>
      <c r="C31" s="5">
        <f>'[2]ByMinerWK (2)'!B246</f>
        <v>398</v>
      </c>
      <c r="D31" s="5">
        <f>'[2]ByMinerWK (2)'!C246</f>
        <v>3977.75</v>
      </c>
      <c r="E31" s="5">
        <f>'[2]ByMinerWK (2)'!D246</f>
        <v>1943.44</v>
      </c>
      <c r="F31" s="5">
        <f>'[2]ByMinerWK (2)'!E246</f>
        <v>0</v>
      </c>
      <c r="G31" s="5">
        <f>'[2]ByMinerWK (2)'!F246</f>
        <v>120.3</v>
      </c>
      <c r="H31" s="5">
        <f>'[2]ByMinerWK (2)'!G246</f>
        <v>454.22999999999996</v>
      </c>
      <c r="I31" s="5">
        <f>'[2]ByMinerWK (2)'!H246</f>
        <v>869.24</v>
      </c>
      <c r="J31" s="5">
        <f>'[2]ByMinerWK (2)'!I246</f>
        <v>2075.7599999999998</v>
      </c>
      <c r="K31" s="5">
        <f>'[2]ByMinerWK (2)'!J246</f>
        <v>1357.5900000000001</v>
      </c>
      <c r="L31" s="5">
        <f>'[2]ByMinerWK (2)'!K246</f>
        <v>33.25</v>
      </c>
      <c r="M31" s="5">
        <f>'[2]ByMinerWK (2)'!L246</f>
        <v>3856.9700000000003</v>
      </c>
      <c r="N31" s="5">
        <f>'[2]ByMinerWK (2)'!M246</f>
        <v>2151.9700000000003</v>
      </c>
      <c r="O31" s="5">
        <f>'[2]ByMinerWK (2)'!N246</f>
        <v>0</v>
      </c>
      <c r="P31" s="5">
        <f>'[2]ByMinerWK (2)'!O246</f>
        <v>1777.09</v>
      </c>
      <c r="Q31" s="5">
        <f>'[2]ByMinerWK (2)'!P246</f>
        <v>266.87</v>
      </c>
      <c r="R31" s="5">
        <f>'[2]ByMinerWK (2)'!Q246</f>
        <v>1166.49</v>
      </c>
      <c r="S31" s="5">
        <f>'[2]ByMinerWK (2)'!R246</f>
        <v>633.11999999999989</v>
      </c>
      <c r="T31" s="5">
        <f>'[2]ByMinerWK (2)'!S246</f>
        <v>0</v>
      </c>
      <c r="U31" s="5">
        <f>'[2]ByMinerWK (2)'!T246</f>
        <v>0</v>
      </c>
      <c r="V31" s="62">
        <f>'[2]ByMinerWK (2)'!U246</f>
        <v>70.75</v>
      </c>
      <c r="W31" s="5">
        <f>'[2]ByMinerWK (2)'!V246</f>
        <v>0</v>
      </c>
      <c r="X31" s="62">
        <f>'[2]ByMinerWK (2)'!W246</f>
        <v>98.63</v>
      </c>
      <c r="Y31" s="62">
        <f>'[2]ByMinerWK (2)'!Z246/AE31</f>
        <v>0</v>
      </c>
      <c r="Z31" s="63">
        <f t="shared" si="1"/>
        <v>398</v>
      </c>
      <c r="AA31" s="63">
        <f t="shared" si="2"/>
        <v>6774.9900000000007</v>
      </c>
      <c r="AB31" s="63">
        <f t="shared" si="3"/>
        <v>5481.43</v>
      </c>
      <c r="AC31" s="63">
        <f t="shared" si="4"/>
        <v>6222.8899999999994</v>
      </c>
      <c r="AD31" s="63">
        <f t="shared" si="5"/>
        <v>2374.14</v>
      </c>
      <c r="AE31" s="17">
        <f>AVERAGE('[2]ByMinerWK (2)'!$AH243:$AH246)</f>
        <v>1</v>
      </c>
      <c r="AG31" s="15">
        <f t="shared" si="12"/>
        <v>43594</v>
      </c>
      <c r="AH31" s="55">
        <v>19</v>
      </c>
      <c r="AI31" s="64" t="e">
        <f t="shared" si="6"/>
        <v>#N/A</v>
      </c>
      <c r="AJ31" s="64" t="e">
        <f t="shared" si="6"/>
        <v>#N/A</v>
      </c>
      <c r="AK31" s="64" t="e">
        <f t="shared" si="6"/>
        <v>#N/A</v>
      </c>
      <c r="AL31" s="64" t="e">
        <f t="shared" si="6"/>
        <v>#N/A</v>
      </c>
      <c r="AO31" s="55">
        <v>19</v>
      </c>
      <c r="AP31" s="57" t="e">
        <f t="shared" si="7"/>
        <v>#N/A</v>
      </c>
      <c r="AQ31" s="57" t="e">
        <f t="shared" si="7"/>
        <v>#N/A</v>
      </c>
      <c r="AR31" s="57" t="e">
        <f t="shared" si="7"/>
        <v>#N/A</v>
      </c>
      <c r="AS31" s="57" t="e">
        <f t="shared" si="7"/>
        <v>#N/A</v>
      </c>
      <c r="AV31" s="55">
        <v>19</v>
      </c>
      <c r="AW31" s="64" t="e">
        <f t="shared" si="8"/>
        <v>#N/A</v>
      </c>
      <c r="AX31" s="64" t="e">
        <f t="shared" si="8"/>
        <v>#N/A</v>
      </c>
      <c r="AY31" s="64" t="e">
        <f t="shared" si="8"/>
        <v>#N/A</v>
      </c>
      <c r="AZ31" s="64" t="e">
        <f t="shared" si="8"/>
        <v>#N/A</v>
      </c>
      <c r="BC31" s="55">
        <v>19</v>
      </c>
      <c r="BD31" s="64" t="e">
        <f t="shared" si="9"/>
        <v>#N/A</v>
      </c>
      <c r="BE31" s="64" t="e">
        <f t="shared" si="9"/>
        <v>#N/A</v>
      </c>
      <c r="BF31" s="64" t="e">
        <f t="shared" si="9"/>
        <v>#N/A</v>
      </c>
      <c r="BG31" s="64" t="e">
        <f t="shared" si="9"/>
        <v>#N/A</v>
      </c>
      <c r="BJ31" s="55">
        <v>19</v>
      </c>
      <c r="BK31" s="57" t="e">
        <f t="shared" si="10"/>
        <v>#N/A</v>
      </c>
      <c r="BL31" s="57" t="e">
        <f t="shared" si="10"/>
        <v>#N/A</v>
      </c>
      <c r="BM31" s="57" t="e">
        <f t="shared" si="10"/>
        <v>#N/A</v>
      </c>
      <c r="BN31" s="57" t="e">
        <f t="shared" si="10"/>
        <v>#N/A</v>
      </c>
      <c r="BQ31" s="55">
        <v>19</v>
      </c>
      <c r="BR31" s="64" t="e">
        <f t="shared" si="11"/>
        <v>#N/A</v>
      </c>
      <c r="BS31" s="64" t="e">
        <f t="shared" si="11"/>
        <v>#N/A</v>
      </c>
      <c r="BT31" s="64" t="e">
        <f t="shared" si="11"/>
        <v>#N/A</v>
      </c>
      <c r="BU31" s="64" t="e">
        <f t="shared" si="11"/>
        <v>#N/A</v>
      </c>
    </row>
    <row r="32" spans="1:73">
      <c r="A32" s="56" t="str">
        <f t="shared" si="0"/>
        <v>19000</v>
      </c>
      <c r="B32" s="15">
        <f>'[2]ByMinerWK (2)'!$AD247</f>
        <v>0</v>
      </c>
      <c r="C32" s="5">
        <f>'[2]ByMinerWK (2)'!B247</f>
        <v>608</v>
      </c>
      <c r="D32" s="5">
        <f>'[2]ByMinerWK (2)'!C247</f>
        <v>3996.39</v>
      </c>
      <c r="E32" s="5">
        <f>'[2]ByMinerWK (2)'!D247</f>
        <v>2146.7600000000002</v>
      </c>
      <c r="F32" s="5">
        <f>'[2]ByMinerWK (2)'!E247</f>
        <v>478.35</v>
      </c>
      <c r="G32" s="5">
        <f>'[2]ByMinerWK (2)'!F247</f>
        <v>449</v>
      </c>
      <c r="H32" s="5">
        <f>'[2]ByMinerWK (2)'!G247</f>
        <v>356.14</v>
      </c>
      <c r="I32" s="5">
        <f>'[2]ByMinerWK (2)'!H247</f>
        <v>890.2299999999999</v>
      </c>
      <c r="J32" s="5">
        <f>'[2]ByMinerWK (2)'!I247</f>
        <v>853.68000000000006</v>
      </c>
      <c r="K32" s="5">
        <f>'[2]ByMinerWK (2)'!J247</f>
        <v>1385</v>
      </c>
      <c r="L32" s="5">
        <f>'[2]ByMinerWK (2)'!K247</f>
        <v>197.36</v>
      </c>
      <c r="M32" s="5">
        <f>'[2]ByMinerWK (2)'!L247</f>
        <v>3408.5400000000004</v>
      </c>
      <c r="N32" s="5">
        <f>'[2]ByMinerWK (2)'!M247</f>
        <v>2781.5</v>
      </c>
      <c r="O32" s="5">
        <f>'[2]ByMinerWK (2)'!N247</f>
        <v>167.2</v>
      </c>
      <c r="P32" s="5">
        <f>'[2]ByMinerWK (2)'!O247</f>
        <v>2542.8700000000003</v>
      </c>
      <c r="Q32" s="5">
        <f>'[2]ByMinerWK (2)'!P247</f>
        <v>551.2299999999999</v>
      </c>
      <c r="R32" s="5">
        <f>'[2]ByMinerWK (2)'!Q247</f>
        <v>780.86000000000013</v>
      </c>
      <c r="S32" s="5">
        <f>'[2]ByMinerWK (2)'!R247</f>
        <v>486.33</v>
      </c>
      <c r="T32" s="5">
        <f>'[2]ByMinerWK (2)'!S247</f>
        <v>0</v>
      </c>
      <c r="U32" s="5">
        <f>'[2]ByMinerWK (2)'!T247</f>
        <v>138.94999999999999</v>
      </c>
      <c r="V32" s="62">
        <f>'[2]ByMinerWK (2)'!U247</f>
        <v>54.16</v>
      </c>
      <c r="W32" s="5">
        <f>'[2]ByMinerWK (2)'!V247</f>
        <v>18.809999999999999</v>
      </c>
      <c r="X32" s="62">
        <f>'[2]ByMinerWK (2)'!W247</f>
        <v>311.14</v>
      </c>
      <c r="Y32" s="62">
        <f>'[2]ByMinerWK (2)'!Z247/AE32</f>
        <v>0</v>
      </c>
      <c r="Z32" s="63">
        <f t="shared" si="1"/>
        <v>1225.3</v>
      </c>
      <c r="AA32" s="63">
        <f t="shared" si="2"/>
        <v>8558.7200000000012</v>
      </c>
      <c r="AB32" s="63">
        <f t="shared" si="3"/>
        <v>5344.77</v>
      </c>
      <c r="AC32" s="63">
        <f t="shared" si="4"/>
        <v>5234.18</v>
      </c>
      <c r="AD32" s="63">
        <f t="shared" si="5"/>
        <v>2239.5300000000002</v>
      </c>
      <c r="AE32" s="17">
        <f>AVERAGE('[2]ByMinerWK (2)'!$AH244:$AH247)</f>
        <v>1</v>
      </c>
      <c r="AG32" s="15">
        <f t="shared" si="12"/>
        <v>43601</v>
      </c>
      <c r="AH32" s="55">
        <v>20</v>
      </c>
      <c r="AI32" s="64" t="e">
        <f t="shared" si="6"/>
        <v>#N/A</v>
      </c>
      <c r="AJ32" s="64" t="e">
        <f t="shared" si="6"/>
        <v>#N/A</v>
      </c>
      <c r="AK32" s="64" t="e">
        <f t="shared" si="6"/>
        <v>#N/A</v>
      </c>
      <c r="AL32" s="64" t="e">
        <f t="shared" si="6"/>
        <v>#N/A</v>
      </c>
      <c r="AO32" s="55">
        <v>20</v>
      </c>
      <c r="AP32" s="57" t="e">
        <f t="shared" si="7"/>
        <v>#N/A</v>
      </c>
      <c r="AQ32" s="57" t="e">
        <f t="shared" si="7"/>
        <v>#N/A</v>
      </c>
      <c r="AR32" s="57" t="e">
        <f t="shared" si="7"/>
        <v>#N/A</v>
      </c>
      <c r="AS32" s="57" t="e">
        <f t="shared" si="7"/>
        <v>#N/A</v>
      </c>
      <c r="AV32" s="55">
        <v>20</v>
      </c>
      <c r="AW32" s="64" t="e">
        <f t="shared" si="8"/>
        <v>#N/A</v>
      </c>
      <c r="AX32" s="64" t="e">
        <f t="shared" si="8"/>
        <v>#N/A</v>
      </c>
      <c r="AY32" s="64" t="e">
        <f t="shared" si="8"/>
        <v>#N/A</v>
      </c>
      <c r="AZ32" s="64" t="e">
        <f t="shared" si="8"/>
        <v>#N/A</v>
      </c>
      <c r="BC32" s="55">
        <v>20</v>
      </c>
      <c r="BD32" s="64" t="e">
        <f t="shared" si="9"/>
        <v>#N/A</v>
      </c>
      <c r="BE32" s="64" t="e">
        <f t="shared" si="9"/>
        <v>#N/A</v>
      </c>
      <c r="BF32" s="64" t="e">
        <f t="shared" si="9"/>
        <v>#N/A</v>
      </c>
      <c r="BG32" s="64" t="e">
        <f t="shared" si="9"/>
        <v>#N/A</v>
      </c>
      <c r="BJ32" s="55">
        <v>20</v>
      </c>
      <c r="BK32" s="57" t="e">
        <f t="shared" si="10"/>
        <v>#N/A</v>
      </c>
      <c r="BL32" s="57" t="e">
        <f t="shared" si="10"/>
        <v>#N/A</v>
      </c>
      <c r="BM32" s="57" t="e">
        <f t="shared" si="10"/>
        <v>#N/A</v>
      </c>
      <c r="BN32" s="57" t="e">
        <f t="shared" si="10"/>
        <v>#N/A</v>
      </c>
      <c r="BQ32" s="55">
        <v>20</v>
      </c>
      <c r="BR32" s="64" t="e">
        <f t="shared" si="11"/>
        <v>#N/A</v>
      </c>
      <c r="BS32" s="64" t="e">
        <f t="shared" si="11"/>
        <v>#N/A</v>
      </c>
      <c r="BT32" s="64" t="e">
        <f t="shared" si="11"/>
        <v>#N/A</v>
      </c>
      <c r="BU32" s="64" t="e">
        <f t="shared" si="11"/>
        <v>#N/A</v>
      </c>
    </row>
    <row r="33" spans="1:73">
      <c r="A33" s="56" t="str">
        <f t="shared" si="0"/>
        <v>19000</v>
      </c>
      <c r="B33" s="15">
        <f>'[2]ByMinerWK (2)'!$AD248</f>
        <v>0</v>
      </c>
      <c r="C33" s="5">
        <f>'[2]ByMinerWK (2)'!B248</f>
        <v>795.24</v>
      </c>
      <c r="D33" s="5">
        <f>'[2]ByMinerWK (2)'!C248</f>
        <v>4085.21</v>
      </c>
      <c r="E33" s="5">
        <f>'[2]ByMinerWK (2)'!D248</f>
        <v>2343.7799999999997</v>
      </c>
      <c r="F33" s="5">
        <f>'[2]ByMinerWK (2)'!E248</f>
        <v>578</v>
      </c>
      <c r="G33" s="5">
        <f>'[2]ByMinerWK (2)'!F248</f>
        <v>887.37</v>
      </c>
      <c r="H33" s="5">
        <f>'[2]ByMinerWK (2)'!G248</f>
        <v>384.6</v>
      </c>
      <c r="I33" s="5">
        <f>'[2]ByMinerWK (2)'!H248</f>
        <v>398.58000000000004</v>
      </c>
      <c r="J33" s="5">
        <f>'[2]ByMinerWK (2)'!I248</f>
        <v>630.41999999999996</v>
      </c>
      <c r="K33" s="5">
        <f>'[2]ByMinerWK (2)'!J248</f>
        <v>1280.21</v>
      </c>
      <c r="L33" s="5">
        <f>'[2]ByMinerWK (2)'!K248</f>
        <v>226.32999999999998</v>
      </c>
      <c r="M33" s="5">
        <f>'[2]ByMinerWK (2)'!L248</f>
        <v>4035.2000000000003</v>
      </c>
      <c r="N33" s="5">
        <f>'[2]ByMinerWK (2)'!M248</f>
        <v>1949.8199999999997</v>
      </c>
      <c r="O33" s="5">
        <f>'[2]ByMinerWK (2)'!N248</f>
        <v>0</v>
      </c>
      <c r="P33" s="5">
        <f>'[2]ByMinerWK (2)'!O248</f>
        <v>2655.95</v>
      </c>
      <c r="Q33" s="5">
        <f>'[2]ByMinerWK (2)'!P248</f>
        <v>583.89</v>
      </c>
      <c r="R33" s="5">
        <f>'[2]ByMinerWK (2)'!Q248</f>
        <v>921.31000000000006</v>
      </c>
      <c r="S33" s="5">
        <f>'[2]ByMinerWK (2)'!R248</f>
        <v>341.36</v>
      </c>
      <c r="T33" s="5">
        <f>'[2]ByMinerWK (2)'!S248</f>
        <v>171.03</v>
      </c>
      <c r="U33" s="5">
        <f>'[2]ByMinerWK (2)'!T248</f>
        <v>155.82</v>
      </c>
      <c r="V33" s="62">
        <f>'[2]ByMinerWK (2)'!U248</f>
        <v>162.33000000000001</v>
      </c>
      <c r="W33" s="5">
        <f>'[2]ByMinerWK (2)'!V248</f>
        <v>242.07</v>
      </c>
      <c r="X33" s="62">
        <f>'[2]ByMinerWK (2)'!W248</f>
        <v>296.27</v>
      </c>
      <c r="Y33" s="62">
        <f>'[2]ByMinerWK (2)'!Z248/AE33</f>
        <v>0</v>
      </c>
      <c r="Z33" s="63">
        <f t="shared" si="1"/>
        <v>1700.09</v>
      </c>
      <c r="AA33" s="63">
        <f t="shared" si="2"/>
        <v>7574.4599999999991</v>
      </c>
      <c r="AB33" s="63">
        <f t="shared" si="3"/>
        <v>5899.3</v>
      </c>
      <c r="AC33" s="63">
        <f t="shared" si="4"/>
        <v>5416.3</v>
      </c>
      <c r="AD33" s="63">
        <f t="shared" si="5"/>
        <v>2534.6400000000003</v>
      </c>
      <c r="AE33" s="17">
        <f>AVERAGE('[2]ByMinerWK (2)'!$AH245:$AH248)</f>
        <v>1</v>
      </c>
      <c r="AG33" s="15">
        <f t="shared" si="12"/>
        <v>43608</v>
      </c>
      <c r="AH33" s="55">
        <v>21</v>
      </c>
      <c r="AI33" s="64" t="e">
        <f t="shared" si="6"/>
        <v>#N/A</v>
      </c>
      <c r="AJ33" s="64" t="e">
        <f t="shared" si="6"/>
        <v>#N/A</v>
      </c>
      <c r="AK33" s="64" t="e">
        <f t="shared" si="6"/>
        <v>#N/A</v>
      </c>
      <c r="AL33" s="64" t="e">
        <f t="shared" si="6"/>
        <v>#N/A</v>
      </c>
      <c r="AO33" s="55">
        <v>21</v>
      </c>
      <c r="AP33" s="57" t="e">
        <f t="shared" si="7"/>
        <v>#N/A</v>
      </c>
      <c r="AQ33" s="57" t="e">
        <f t="shared" si="7"/>
        <v>#N/A</v>
      </c>
      <c r="AR33" s="57" t="e">
        <f t="shared" si="7"/>
        <v>#N/A</v>
      </c>
      <c r="AS33" s="57" t="e">
        <f t="shared" si="7"/>
        <v>#N/A</v>
      </c>
      <c r="AV33" s="55">
        <v>21</v>
      </c>
      <c r="AW33" s="64" t="e">
        <f t="shared" si="8"/>
        <v>#N/A</v>
      </c>
      <c r="AX33" s="64" t="e">
        <f t="shared" si="8"/>
        <v>#N/A</v>
      </c>
      <c r="AY33" s="64" t="e">
        <f t="shared" si="8"/>
        <v>#N/A</v>
      </c>
      <c r="AZ33" s="64" t="e">
        <f t="shared" si="8"/>
        <v>#N/A</v>
      </c>
      <c r="BC33" s="55">
        <v>21</v>
      </c>
      <c r="BD33" s="64" t="e">
        <f t="shared" si="9"/>
        <v>#N/A</v>
      </c>
      <c r="BE33" s="64" t="e">
        <f t="shared" si="9"/>
        <v>#N/A</v>
      </c>
      <c r="BF33" s="64" t="e">
        <f t="shared" si="9"/>
        <v>#N/A</v>
      </c>
      <c r="BG33" s="64" t="e">
        <f t="shared" si="9"/>
        <v>#N/A</v>
      </c>
      <c r="BJ33" s="55">
        <v>21</v>
      </c>
      <c r="BK33" s="57" t="e">
        <f t="shared" si="10"/>
        <v>#N/A</v>
      </c>
      <c r="BL33" s="57" t="e">
        <f t="shared" si="10"/>
        <v>#N/A</v>
      </c>
      <c r="BM33" s="57" t="e">
        <f t="shared" si="10"/>
        <v>#N/A</v>
      </c>
      <c r="BN33" s="57" t="e">
        <f t="shared" si="10"/>
        <v>#N/A</v>
      </c>
      <c r="BQ33" s="55">
        <v>21</v>
      </c>
      <c r="BR33" s="64" t="e">
        <f t="shared" si="11"/>
        <v>#N/A</v>
      </c>
      <c r="BS33" s="64" t="e">
        <f t="shared" si="11"/>
        <v>#N/A</v>
      </c>
      <c r="BT33" s="64" t="e">
        <f t="shared" si="11"/>
        <v>#N/A</v>
      </c>
      <c r="BU33" s="64" t="e">
        <f t="shared" si="11"/>
        <v>#N/A</v>
      </c>
    </row>
    <row r="34" spans="1:73">
      <c r="A34" s="56" t="str">
        <f t="shared" si="0"/>
        <v>19000</v>
      </c>
      <c r="B34" s="15">
        <f>'[2]ByMinerWK (2)'!$AD249</f>
        <v>0</v>
      </c>
      <c r="C34" s="5">
        <f>'[2]ByMinerWK (2)'!B249</f>
        <v>217.4</v>
      </c>
      <c r="D34" s="5">
        <f>'[2]ByMinerWK (2)'!C249</f>
        <v>3455.8399999999997</v>
      </c>
      <c r="E34" s="5">
        <f>'[2]ByMinerWK (2)'!D249</f>
        <v>1724.1599999999999</v>
      </c>
      <c r="F34" s="5">
        <f>'[2]ByMinerWK (2)'!E249</f>
        <v>538</v>
      </c>
      <c r="G34" s="5">
        <f>'[2]ByMinerWK (2)'!F249</f>
        <v>624.55999999999995</v>
      </c>
      <c r="H34" s="5">
        <f>'[2]ByMinerWK (2)'!G249</f>
        <v>731.13</v>
      </c>
      <c r="I34" s="5">
        <f>'[2]ByMinerWK (2)'!H249</f>
        <v>571.20000000000005</v>
      </c>
      <c r="J34" s="5">
        <f>'[2]ByMinerWK (2)'!I249</f>
        <v>1185.77</v>
      </c>
      <c r="K34" s="5">
        <f>'[2]ByMinerWK (2)'!J249</f>
        <v>1321.76</v>
      </c>
      <c r="L34" s="5">
        <f>'[2]ByMinerWK (2)'!K249</f>
        <v>45.67</v>
      </c>
      <c r="M34" s="5">
        <f>'[2]ByMinerWK (2)'!L249</f>
        <v>2787.6100000000006</v>
      </c>
      <c r="N34" s="5">
        <f>'[2]ByMinerWK (2)'!M249</f>
        <v>2661.7500000000005</v>
      </c>
      <c r="O34" s="5">
        <f>'[2]ByMinerWK (2)'!N249</f>
        <v>0</v>
      </c>
      <c r="P34" s="5">
        <f>'[2]ByMinerWK (2)'!O249</f>
        <v>2704.17</v>
      </c>
      <c r="Q34" s="5">
        <f>'[2]ByMinerWK (2)'!P249</f>
        <v>819.93000000000006</v>
      </c>
      <c r="R34" s="5">
        <f>'[2]ByMinerWK (2)'!Q249</f>
        <v>494.12</v>
      </c>
      <c r="S34" s="5">
        <f>'[2]ByMinerWK (2)'!R249</f>
        <v>490.08</v>
      </c>
      <c r="T34" s="5">
        <f>'[2]ByMinerWK (2)'!S249</f>
        <v>0</v>
      </c>
      <c r="U34" s="5">
        <f>'[2]ByMinerWK (2)'!T249</f>
        <v>155.44999999999999</v>
      </c>
      <c r="V34" s="62">
        <f>'[2]ByMinerWK (2)'!U249</f>
        <v>193.99</v>
      </c>
      <c r="W34" s="5">
        <f>'[2]ByMinerWK (2)'!V249</f>
        <v>0</v>
      </c>
      <c r="X34" s="62">
        <f>'[2]ByMinerWK (2)'!W249</f>
        <v>260.91999999999996</v>
      </c>
      <c r="Y34" s="62">
        <f>'[2]ByMinerWK (2)'!Z249/AE34</f>
        <v>0</v>
      </c>
      <c r="Z34" s="63">
        <f t="shared" si="1"/>
        <v>910.85</v>
      </c>
      <c r="AA34" s="63">
        <f t="shared" si="2"/>
        <v>7706.9500000000007</v>
      </c>
      <c r="AB34" s="63">
        <f t="shared" si="3"/>
        <v>4929.3000000000011</v>
      </c>
      <c r="AC34" s="63">
        <f t="shared" si="4"/>
        <v>5096.5199999999995</v>
      </c>
      <c r="AD34" s="63">
        <f t="shared" si="5"/>
        <v>2339.89</v>
      </c>
      <c r="AE34" s="17">
        <f>AVERAGE('[2]ByMinerWK (2)'!$AH246:$AH249)</f>
        <v>1</v>
      </c>
      <c r="AG34" s="15">
        <f t="shared" si="12"/>
        <v>43615</v>
      </c>
      <c r="AH34" s="55">
        <v>22</v>
      </c>
      <c r="AI34" s="64" t="e">
        <f t="shared" si="6"/>
        <v>#N/A</v>
      </c>
      <c r="AJ34" s="64" t="e">
        <f t="shared" si="6"/>
        <v>#N/A</v>
      </c>
      <c r="AK34" s="64" t="e">
        <f t="shared" si="6"/>
        <v>#N/A</v>
      </c>
      <c r="AL34" s="64" t="e">
        <f t="shared" si="6"/>
        <v>#N/A</v>
      </c>
      <c r="AO34" s="55">
        <v>22</v>
      </c>
      <c r="AP34" s="57" t="e">
        <f t="shared" si="7"/>
        <v>#N/A</v>
      </c>
      <c r="AQ34" s="57" t="e">
        <f t="shared" si="7"/>
        <v>#N/A</v>
      </c>
      <c r="AR34" s="57" t="e">
        <f t="shared" si="7"/>
        <v>#N/A</v>
      </c>
      <c r="AS34" s="57" t="e">
        <f t="shared" si="7"/>
        <v>#N/A</v>
      </c>
      <c r="AV34" s="55">
        <v>22</v>
      </c>
      <c r="AW34" s="64" t="e">
        <f t="shared" si="8"/>
        <v>#N/A</v>
      </c>
      <c r="AX34" s="64" t="e">
        <f t="shared" si="8"/>
        <v>#N/A</v>
      </c>
      <c r="AY34" s="64" t="e">
        <f t="shared" si="8"/>
        <v>#N/A</v>
      </c>
      <c r="AZ34" s="64" t="e">
        <f t="shared" si="8"/>
        <v>#N/A</v>
      </c>
      <c r="BC34" s="55">
        <v>22</v>
      </c>
      <c r="BD34" s="64" t="e">
        <f t="shared" si="9"/>
        <v>#N/A</v>
      </c>
      <c r="BE34" s="64" t="e">
        <f t="shared" si="9"/>
        <v>#N/A</v>
      </c>
      <c r="BF34" s="64" t="e">
        <f t="shared" si="9"/>
        <v>#N/A</v>
      </c>
      <c r="BG34" s="64" t="e">
        <f t="shared" si="9"/>
        <v>#N/A</v>
      </c>
      <c r="BJ34" s="55">
        <v>22</v>
      </c>
      <c r="BK34" s="57" t="e">
        <f t="shared" si="10"/>
        <v>#N/A</v>
      </c>
      <c r="BL34" s="57" t="e">
        <f t="shared" si="10"/>
        <v>#N/A</v>
      </c>
      <c r="BM34" s="57" t="e">
        <f t="shared" si="10"/>
        <v>#N/A</v>
      </c>
      <c r="BN34" s="57" t="e">
        <f t="shared" si="10"/>
        <v>#N/A</v>
      </c>
      <c r="BQ34" s="55">
        <v>22</v>
      </c>
      <c r="BR34" s="64" t="e">
        <f t="shared" si="11"/>
        <v>#N/A</v>
      </c>
      <c r="BS34" s="64" t="e">
        <f t="shared" si="11"/>
        <v>#N/A</v>
      </c>
      <c r="BT34" s="64" t="e">
        <f t="shared" si="11"/>
        <v>#N/A</v>
      </c>
      <c r="BU34" s="64" t="e">
        <f t="shared" si="11"/>
        <v>#N/A</v>
      </c>
    </row>
    <row r="35" spans="1:73">
      <c r="A35" s="56" t="str">
        <f t="shared" si="0"/>
        <v>19000</v>
      </c>
      <c r="B35" s="15">
        <f>'[2]ByMinerWK (2)'!$AD250</f>
        <v>0</v>
      </c>
      <c r="C35" s="5">
        <f>'[2]ByMinerWK (2)'!B250</f>
        <v>177</v>
      </c>
      <c r="D35" s="5">
        <f>'[2]ByMinerWK (2)'!C250</f>
        <v>3768.1799999999994</v>
      </c>
      <c r="E35" s="5">
        <f>'[2]ByMinerWK (2)'!D250</f>
        <v>1395.69</v>
      </c>
      <c r="F35" s="5">
        <f>'[2]ByMinerWK (2)'!E250</f>
        <v>0</v>
      </c>
      <c r="G35" s="5">
        <f>'[2]ByMinerWK (2)'!F250</f>
        <v>536.05999999999995</v>
      </c>
      <c r="H35" s="5">
        <f>'[2]ByMinerWK (2)'!G250</f>
        <v>633.33000000000004</v>
      </c>
      <c r="I35" s="5">
        <f>'[2]ByMinerWK (2)'!H250</f>
        <v>563.61999999999989</v>
      </c>
      <c r="J35" s="5">
        <f>'[2]ByMinerWK (2)'!I250</f>
        <v>854.4</v>
      </c>
      <c r="K35" s="5">
        <f>'[2]ByMinerWK (2)'!J250</f>
        <v>1352.77</v>
      </c>
      <c r="L35" s="5">
        <f>'[2]ByMinerWK (2)'!K250</f>
        <v>87.2</v>
      </c>
      <c r="M35" s="5">
        <f>'[2]ByMinerWK (2)'!L250</f>
        <v>3525.77</v>
      </c>
      <c r="N35" s="5">
        <f>'[2]ByMinerWK (2)'!M250</f>
        <v>3331.1599999999994</v>
      </c>
      <c r="O35" s="5">
        <f>'[2]ByMinerWK (2)'!N250</f>
        <v>234.37</v>
      </c>
      <c r="P35" s="5">
        <f>'[2]ByMinerWK (2)'!O250</f>
        <v>2704.9800000000005</v>
      </c>
      <c r="Q35" s="5">
        <f>'[2]ByMinerWK (2)'!P250</f>
        <v>222.11</v>
      </c>
      <c r="R35" s="5">
        <f>'[2]ByMinerWK (2)'!Q250</f>
        <v>984.19</v>
      </c>
      <c r="S35" s="5">
        <f>'[2]ByMinerWK (2)'!R250</f>
        <v>504.49</v>
      </c>
      <c r="T35" s="5">
        <f>'[2]ByMinerWK (2)'!S250</f>
        <v>171.15</v>
      </c>
      <c r="U35" s="5">
        <f>'[2]ByMinerWK (2)'!T250</f>
        <v>179.1</v>
      </c>
      <c r="V35" s="62">
        <f>'[2]ByMinerWK (2)'!U250</f>
        <v>73.63</v>
      </c>
      <c r="W35" s="5">
        <f>'[2]ByMinerWK (2)'!V250</f>
        <v>67.8</v>
      </c>
      <c r="X35" s="62">
        <f>'[2]ByMinerWK (2)'!W250</f>
        <v>333.13</v>
      </c>
      <c r="Y35" s="62">
        <f>'[2]ByMinerWK (2)'!Z250/AE35</f>
        <v>0</v>
      </c>
      <c r="Z35" s="63">
        <f t="shared" si="1"/>
        <v>527.25</v>
      </c>
      <c r="AA35" s="63">
        <f t="shared" si="2"/>
        <v>8082.65</v>
      </c>
      <c r="AB35" s="63">
        <f t="shared" si="3"/>
        <v>5100.6499999999996</v>
      </c>
      <c r="AC35" s="63">
        <f t="shared" si="4"/>
        <v>5097.1399999999994</v>
      </c>
      <c r="AD35" s="63">
        <f t="shared" si="5"/>
        <v>2892.4399999999996</v>
      </c>
      <c r="AE35" s="17">
        <f>AVERAGE('[2]ByMinerWK (2)'!$AH247:$AH250)</f>
        <v>1</v>
      </c>
      <c r="AG35" s="15">
        <f t="shared" si="12"/>
        <v>43622</v>
      </c>
      <c r="AH35" s="55">
        <v>23</v>
      </c>
      <c r="AI35" s="64" t="e">
        <f t="shared" si="6"/>
        <v>#N/A</v>
      </c>
      <c r="AJ35" s="64" t="e">
        <f t="shared" si="6"/>
        <v>#N/A</v>
      </c>
      <c r="AK35" s="64" t="e">
        <f t="shared" si="6"/>
        <v>#N/A</v>
      </c>
      <c r="AL35" s="64" t="e">
        <f t="shared" si="6"/>
        <v>#N/A</v>
      </c>
      <c r="AO35" s="55">
        <v>23</v>
      </c>
      <c r="AP35" s="57" t="e">
        <f t="shared" si="7"/>
        <v>#N/A</v>
      </c>
      <c r="AQ35" s="57" t="e">
        <f t="shared" si="7"/>
        <v>#N/A</v>
      </c>
      <c r="AR35" s="57" t="e">
        <f t="shared" si="7"/>
        <v>#N/A</v>
      </c>
      <c r="AS35" s="57" t="e">
        <f t="shared" si="7"/>
        <v>#N/A</v>
      </c>
      <c r="AV35" s="55">
        <v>23</v>
      </c>
      <c r="AW35" s="64" t="e">
        <f t="shared" si="8"/>
        <v>#N/A</v>
      </c>
      <c r="AX35" s="64" t="e">
        <f t="shared" si="8"/>
        <v>#N/A</v>
      </c>
      <c r="AY35" s="64" t="e">
        <f t="shared" si="8"/>
        <v>#N/A</v>
      </c>
      <c r="AZ35" s="64" t="e">
        <f t="shared" si="8"/>
        <v>#N/A</v>
      </c>
      <c r="BC35" s="55">
        <v>23</v>
      </c>
      <c r="BD35" s="64" t="e">
        <f t="shared" si="9"/>
        <v>#N/A</v>
      </c>
      <c r="BE35" s="64" t="e">
        <f t="shared" si="9"/>
        <v>#N/A</v>
      </c>
      <c r="BF35" s="64" t="e">
        <f t="shared" si="9"/>
        <v>#N/A</v>
      </c>
      <c r="BG35" s="64" t="e">
        <f t="shared" si="9"/>
        <v>#N/A</v>
      </c>
      <c r="BJ35" s="55">
        <v>23</v>
      </c>
      <c r="BK35" s="57" t="e">
        <f t="shared" si="10"/>
        <v>#N/A</v>
      </c>
      <c r="BL35" s="57" t="e">
        <f t="shared" si="10"/>
        <v>#N/A</v>
      </c>
      <c r="BM35" s="57" t="e">
        <f t="shared" si="10"/>
        <v>#N/A</v>
      </c>
      <c r="BN35" s="57" t="e">
        <f t="shared" si="10"/>
        <v>#N/A</v>
      </c>
      <c r="BQ35" s="55">
        <v>23</v>
      </c>
      <c r="BR35" s="64" t="e">
        <f t="shared" si="11"/>
        <v>#N/A</v>
      </c>
      <c r="BS35" s="64" t="e">
        <f t="shared" si="11"/>
        <v>#N/A</v>
      </c>
      <c r="BT35" s="64" t="e">
        <f t="shared" si="11"/>
        <v>#N/A</v>
      </c>
      <c r="BU35" s="64" t="e">
        <f t="shared" si="11"/>
        <v>#N/A</v>
      </c>
    </row>
    <row r="36" spans="1:73">
      <c r="A36" s="56" t="str">
        <f t="shared" si="0"/>
        <v>19000</v>
      </c>
      <c r="B36" s="15">
        <f>'[2]ByMinerWK (2)'!$AD251</f>
        <v>0</v>
      </c>
      <c r="C36" s="5">
        <f>'[2]ByMinerWK (2)'!B251</f>
        <v>321.05999999999995</v>
      </c>
      <c r="D36" s="5">
        <f>'[2]ByMinerWK (2)'!C251</f>
        <v>4119.8499999999995</v>
      </c>
      <c r="E36" s="5">
        <f>'[2]ByMinerWK (2)'!D251</f>
        <v>1573.27</v>
      </c>
      <c r="F36" s="5">
        <f>'[2]ByMinerWK (2)'!E251</f>
        <v>168</v>
      </c>
      <c r="G36" s="5">
        <f>'[2]ByMinerWK (2)'!F251</f>
        <v>701.41</v>
      </c>
      <c r="H36" s="5">
        <f>'[2]ByMinerWK (2)'!G251</f>
        <v>557.99</v>
      </c>
      <c r="I36" s="5">
        <f>'[2]ByMinerWK (2)'!H251</f>
        <v>666.72</v>
      </c>
      <c r="J36" s="5">
        <f>'[2]ByMinerWK (2)'!I251</f>
        <v>305.56</v>
      </c>
      <c r="K36" s="5">
        <f>'[2]ByMinerWK (2)'!J251</f>
        <v>1187.3</v>
      </c>
      <c r="L36" s="5">
        <f>'[2]ByMinerWK (2)'!K251</f>
        <v>18</v>
      </c>
      <c r="M36" s="5">
        <f>'[2]ByMinerWK (2)'!L251</f>
        <v>2088.2799999999997</v>
      </c>
      <c r="N36" s="5">
        <f>'[2]ByMinerWK (2)'!M251</f>
        <v>2643.54</v>
      </c>
      <c r="O36" s="5">
        <f>'[2]ByMinerWK (2)'!N251</f>
        <v>197.29</v>
      </c>
      <c r="P36" s="5">
        <f>'[2]ByMinerWK (2)'!O251</f>
        <v>2621.89</v>
      </c>
      <c r="Q36" s="5">
        <f>'[2]ByMinerWK (2)'!P251</f>
        <v>386.15</v>
      </c>
      <c r="R36" s="5">
        <f>'[2]ByMinerWK (2)'!Q251</f>
        <v>1430.4599999999998</v>
      </c>
      <c r="S36" s="5">
        <f>'[2]ByMinerWK (2)'!R251</f>
        <v>499.71999999999991</v>
      </c>
      <c r="T36" s="5">
        <f>'[2]ByMinerWK (2)'!S251</f>
        <v>345.27</v>
      </c>
      <c r="U36" s="5">
        <f>'[2]ByMinerWK (2)'!T251</f>
        <v>140.13</v>
      </c>
      <c r="V36" s="62">
        <f>'[2]ByMinerWK (2)'!U251</f>
        <v>294.93</v>
      </c>
      <c r="W36" s="5">
        <f>'[2]ByMinerWK (2)'!V251</f>
        <v>72.959999999999994</v>
      </c>
      <c r="X36" s="62">
        <f>'[2]ByMinerWK (2)'!W251</f>
        <v>249.21999999999997</v>
      </c>
      <c r="Y36" s="62">
        <f>'[2]ByMinerWK (2)'!Z251/AE36</f>
        <v>0</v>
      </c>
      <c r="Z36" s="63">
        <f t="shared" si="1"/>
        <v>974.45999999999992</v>
      </c>
      <c r="AA36" s="63">
        <f t="shared" si="2"/>
        <v>7523.42</v>
      </c>
      <c r="AB36" s="63">
        <f t="shared" si="3"/>
        <v>3661.73</v>
      </c>
      <c r="AC36" s="63">
        <f t="shared" si="4"/>
        <v>5042.5199999999995</v>
      </c>
      <c r="AD36" s="63">
        <f t="shared" si="5"/>
        <v>3386.8699999999994</v>
      </c>
      <c r="AE36" s="17">
        <f>AVERAGE('[2]ByMinerWK (2)'!$AH248:$AH251)</f>
        <v>1</v>
      </c>
      <c r="AG36" s="15">
        <f t="shared" si="12"/>
        <v>43629</v>
      </c>
      <c r="AH36" s="55">
        <v>24</v>
      </c>
      <c r="AI36" s="64" t="e">
        <f t="shared" si="6"/>
        <v>#N/A</v>
      </c>
      <c r="AJ36" s="64" t="e">
        <f t="shared" si="6"/>
        <v>#N/A</v>
      </c>
      <c r="AK36" s="64" t="e">
        <f t="shared" si="6"/>
        <v>#N/A</v>
      </c>
      <c r="AL36" s="64" t="e">
        <f t="shared" si="6"/>
        <v>#N/A</v>
      </c>
      <c r="AO36" s="55">
        <v>24</v>
      </c>
      <c r="AP36" s="57" t="e">
        <f t="shared" si="7"/>
        <v>#N/A</v>
      </c>
      <c r="AQ36" s="57" t="e">
        <f t="shared" si="7"/>
        <v>#N/A</v>
      </c>
      <c r="AR36" s="57" t="e">
        <f t="shared" si="7"/>
        <v>#N/A</v>
      </c>
      <c r="AS36" s="57" t="e">
        <f t="shared" si="7"/>
        <v>#N/A</v>
      </c>
      <c r="AV36" s="55">
        <v>24</v>
      </c>
      <c r="AW36" s="64" t="e">
        <f t="shared" si="8"/>
        <v>#N/A</v>
      </c>
      <c r="AX36" s="64" t="e">
        <f t="shared" si="8"/>
        <v>#N/A</v>
      </c>
      <c r="AY36" s="64" t="e">
        <f t="shared" si="8"/>
        <v>#N/A</v>
      </c>
      <c r="AZ36" s="64" t="e">
        <f t="shared" si="8"/>
        <v>#N/A</v>
      </c>
      <c r="BC36" s="55">
        <v>24</v>
      </c>
      <c r="BD36" s="64" t="e">
        <f t="shared" si="9"/>
        <v>#N/A</v>
      </c>
      <c r="BE36" s="64" t="e">
        <f t="shared" si="9"/>
        <v>#N/A</v>
      </c>
      <c r="BF36" s="64" t="e">
        <f t="shared" si="9"/>
        <v>#N/A</v>
      </c>
      <c r="BG36" s="64" t="e">
        <f t="shared" si="9"/>
        <v>#N/A</v>
      </c>
      <c r="BJ36" s="55">
        <v>24</v>
      </c>
      <c r="BK36" s="57" t="e">
        <f t="shared" si="10"/>
        <v>#N/A</v>
      </c>
      <c r="BL36" s="57" t="e">
        <f t="shared" si="10"/>
        <v>#N/A</v>
      </c>
      <c r="BM36" s="57" t="e">
        <f t="shared" si="10"/>
        <v>#N/A</v>
      </c>
      <c r="BN36" s="57" t="e">
        <f t="shared" si="10"/>
        <v>#N/A</v>
      </c>
      <c r="BQ36" s="55">
        <v>24</v>
      </c>
      <c r="BR36" s="64" t="e">
        <f t="shared" si="11"/>
        <v>#N/A</v>
      </c>
      <c r="BS36" s="64" t="e">
        <f t="shared" si="11"/>
        <v>#N/A</v>
      </c>
      <c r="BT36" s="64" t="e">
        <f t="shared" si="11"/>
        <v>#N/A</v>
      </c>
      <c r="BU36" s="64" t="e">
        <f t="shared" si="11"/>
        <v>#N/A</v>
      </c>
    </row>
    <row r="37" spans="1:73">
      <c r="A37" s="56" t="str">
        <f t="shared" si="0"/>
        <v>19000</v>
      </c>
      <c r="B37" s="15">
        <f>'[2]ByMinerWK (2)'!$AD252</f>
        <v>0</v>
      </c>
      <c r="C37" s="5">
        <f>'[2]ByMinerWK (2)'!B252</f>
        <v>712</v>
      </c>
      <c r="D37" s="5">
        <f>'[2]ByMinerWK (2)'!C252</f>
        <v>3148.7799999999997</v>
      </c>
      <c r="E37" s="5">
        <f>'[2]ByMinerWK (2)'!D252</f>
        <v>2575.08</v>
      </c>
      <c r="F37" s="5">
        <f>'[2]ByMinerWK (2)'!E252</f>
        <v>536.16</v>
      </c>
      <c r="G37" s="5">
        <f>'[2]ByMinerWK (2)'!F252</f>
        <v>653.03</v>
      </c>
      <c r="H37" s="5">
        <f>'[2]ByMinerWK (2)'!G252</f>
        <v>493.40999999999997</v>
      </c>
      <c r="I37" s="5">
        <f>'[2]ByMinerWK (2)'!H252</f>
        <v>827.54</v>
      </c>
      <c r="J37" s="5">
        <f>'[2]ByMinerWK (2)'!I252</f>
        <v>1235.81</v>
      </c>
      <c r="K37" s="5">
        <f>'[2]ByMinerWK (2)'!J252</f>
        <v>971.54</v>
      </c>
      <c r="L37" s="5">
        <f>'[2]ByMinerWK (2)'!K252</f>
        <v>0</v>
      </c>
      <c r="M37" s="5">
        <f>'[2]ByMinerWK (2)'!L252</f>
        <v>3811.3499999999995</v>
      </c>
      <c r="N37" s="5">
        <f>'[2]ByMinerWK (2)'!M252</f>
        <v>3155.41</v>
      </c>
      <c r="O37" s="5">
        <f>'[2]ByMinerWK (2)'!N252</f>
        <v>11</v>
      </c>
      <c r="P37" s="5">
        <f>'[2]ByMinerWK (2)'!O252</f>
        <v>2650.26</v>
      </c>
      <c r="Q37" s="5">
        <f>'[2]ByMinerWK (2)'!P252</f>
        <v>852.31</v>
      </c>
      <c r="R37" s="5">
        <f>'[2]ByMinerWK (2)'!Q252</f>
        <v>1014.45</v>
      </c>
      <c r="S37" s="5">
        <f>'[2]ByMinerWK (2)'!R252</f>
        <v>560.04</v>
      </c>
      <c r="T37" s="5">
        <f>'[2]ByMinerWK (2)'!S252</f>
        <v>0</v>
      </c>
      <c r="U37" s="5">
        <f>'[2]ByMinerWK (2)'!T252</f>
        <v>118.56</v>
      </c>
      <c r="V37" s="62">
        <f>'[2]ByMinerWK (2)'!U252</f>
        <v>71.289999999999992</v>
      </c>
      <c r="W37" s="5">
        <f>'[2]ByMinerWK (2)'!V252</f>
        <v>90.91</v>
      </c>
      <c r="X37" s="62">
        <f>'[2]ByMinerWK (2)'!W252</f>
        <v>133.76999999999998</v>
      </c>
      <c r="Y37" s="62">
        <f>'[2]ByMinerWK (2)'!Z252/AE37</f>
        <v>0</v>
      </c>
      <c r="Z37" s="63">
        <f t="shared" si="1"/>
        <v>1366.72</v>
      </c>
      <c r="AA37" s="63">
        <f t="shared" si="2"/>
        <v>9208.2900000000009</v>
      </c>
      <c r="AB37" s="63">
        <f t="shared" si="3"/>
        <v>5635.1999999999989</v>
      </c>
      <c r="AC37" s="63">
        <f t="shared" si="4"/>
        <v>4680.5599999999995</v>
      </c>
      <c r="AD37" s="63">
        <f t="shared" si="5"/>
        <v>2731.9300000000003</v>
      </c>
      <c r="AE37" s="17">
        <f>AVERAGE('[2]ByMinerWK (2)'!$AH249:$AH252)</f>
        <v>1</v>
      </c>
      <c r="AG37" s="15">
        <f t="shared" si="12"/>
        <v>43636</v>
      </c>
      <c r="AH37" s="55">
        <v>25</v>
      </c>
      <c r="AI37" s="64" t="e">
        <f t="shared" si="6"/>
        <v>#N/A</v>
      </c>
      <c r="AJ37" s="64" t="e">
        <f t="shared" si="6"/>
        <v>#N/A</v>
      </c>
      <c r="AK37" s="64" t="e">
        <f t="shared" si="6"/>
        <v>#N/A</v>
      </c>
      <c r="AL37" s="64" t="e">
        <f t="shared" si="6"/>
        <v>#N/A</v>
      </c>
      <c r="AO37" s="55">
        <v>25</v>
      </c>
      <c r="AP37" s="57" t="e">
        <f t="shared" si="7"/>
        <v>#N/A</v>
      </c>
      <c r="AQ37" s="57" t="e">
        <f t="shared" si="7"/>
        <v>#N/A</v>
      </c>
      <c r="AR37" s="57" t="e">
        <f t="shared" si="7"/>
        <v>#N/A</v>
      </c>
      <c r="AS37" s="57" t="e">
        <f t="shared" si="7"/>
        <v>#N/A</v>
      </c>
      <c r="AV37" s="55">
        <v>25</v>
      </c>
      <c r="AW37" s="64" t="e">
        <f t="shared" si="8"/>
        <v>#N/A</v>
      </c>
      <c r="AX37" s="64" t="e">
        <f t="shared" si="8"/>
        <v>#N/A</v>
      </c>
      <c r="AY37" s="64" t="e">
        <f t="shared" si="8"/>
        <v>#N/A</v>
      </c>
      <c r="AZ37" s="64" t="e">
        <f t="shared" si="8"/>
        <v>#N/A</v>
      </c>
      <c r="BC37" s="55">
        <v>25</v>
      </c>
      <c r="BD37" s="64" t="e">
        <f t="shared" si="9"/>
        <v>#N/A</v>
      </c>
      <c r="BE37" s="64" t="e">
        <f t="shared" si="9"/>
        <v>#N/A</v>
      </c>
      <c r="BF37" s="64" t="e">
        <f t="shared" si="9"/>
        <v>#N/A</v>
      </c>
      <c r="BG37" s="64" t="e">
        <f t="shared" si="9"/>
        <v>#N/A</v>
      </c>
      <c r="BJ37" s="55">
        <v>25</v>
      </c>
      <c r="BK37" s="57" t="e">
        <f t="shared" si="10"/>
        <v>#N/A</v>
      </c>
      <c r="BL37" s="57" t="e">
        <f t="shared" si="10"/>
        <v>#N/A</v>
      </c>
      <c r="BM37" s="57" t="e">
        <f t="shared" si="10"/>
        <v>#N/A</v>
      </c>
      <c r="BN37" s="57" t="e">
        <f t="shared" si="10"/>
        <v>#N/A</v>
      </c>
      <c r="BQ37" s="55">
        <v>25</v>
      </c>
      <c r="BR37" s="64" t="e">
        <f t="shared" si="11"/>
        <v>#N/A</v>
      </c>
      <c r="BS37" s="64" t="e">
        <f t="shared" si="11"/>
        <v>#N/A</v>
      </c>
      <c r="BT37" s="64" t="e">
        <f t="shared" si="11"/>
        <v>#N/A</v>
      </c>
      <c r="BU37" s="64" t="e">
        <f t="shared" si="11"/>
        <v>#N/A</v>
      </c>
    </row>
    <row r="38" spans="1:73">
      <c r="A38" s="56" t="str">
        <f t="shared" si="0"/>
        <v>19000</v>
      </c>
      <c r="B38" s="15">
        <f>'[2]ByMinerWK (2)'!$AD253</f>
        <v>0</v>
      </c>
      <c r="C38" s="5">
        <f>'[2]ByMinerWK (2)'!B253</f>
        <v>588.34</v>
      </c>
      <c r="D38" s="5">
        <f>'[2]ByMinerWK (2)'!C253</f>
        <v>3996.3699999999994</v>
      </c>
      <c r="E38" s="5">
        <f>'[2]ByMinerWK (2)'!D253</f>
        <v>2269.2200000000003</v>
      </c>
      <c r="F38" s="5">
        <f>'[2]ByMinerWK (2)'!E253</f>
        <v>728</v>
      </c>
      <c r="G38" s="5">
        <f>'[2]ByMinerWK (2)'!F253</f>
        <v>523.24</v>
      </c>
      <c r="H38" s="5">
        <f>'[2]ByMinerWK (2)'!G253</f>
        <v>226.18</v>
      </c>
      <c r="I38" s="5">
        <f>'[2]ByMinerWK (2)'!H253</f>
        <v>761.22</v>
      </c>
      <c r="J38" s="5">
        <f>'[2]ByMinerWK (2)'!I253</f>
        <v>968.7</v>
      </c>
      <c r="K38" s="5">
        <f>'[2]ByMinerWK (2)'!J253</f>
        <v>1642.25</v>
      </c>
      <c r="L38" s="5">
        <f>'[2]ByMinerWK (2)'!K253</f>
        <v>117.57</v>
      </c>
      <c r="M38" s="5">
        <f>'[2]ByMinerWK (2)'!L253</f>
        <v>2120.6800000000003</v>
      </c>
      <c r="N38" s="5">
        <f>'[2]ByMinerWK (2)'!M253</f>
        <v>3005.4100000000003</v>
      </c>
      <c r="O38" s="5">
        <f>'[2]ByMinerWK (2)'!N253</f>
        <v>241.99</v>
      </c>
      <c r="P38" s="5">
        <f>'[2]ByMinerWK (2)'!O253</f>
        <v>2157.0099999999998</v>
      </c>
      <c r="Q38" s="5">
        <f>'[2]ByMinerWK (2)'!P253</f>
        <v>871.81</v>
      </c>
      <c r="R38" s="5">
        <f>'[2]ByMinerWK (2)'!Q253</f>
        <v>590.18000000000006</v>
      </c>
      <c r="S38" s="5">
        <f>'[2]ByMinerWK (2)'!R253</f>
        <v>440.00000000000006</v>
      </c>
      <c r="T38" s="5">
        <f>'[2]ByMinerWK (2)'!S253</f>
        <v>171.19</v>
      </c>
      <c r="U38" s="5">
        <f>'[2]ByMinerWK (2)'!T253</f>
        <v>198.01000000000002</v>
      </c>
      <c r="V38" s="62">
        <f>'[2]ByMinerWK (2)'!U253</f>
        <v>138.78</v>
      </c>
      <c r="W38" s="5">
        <f>'[2]ByMinerWK (2)'!V253</f>
        <v>0</v>
      </c>
      <c r="X38" s="62">
        <f>'[2]ByMinerWK (2)'!W253</f>
        <v>286.69</v>
      </c>
      <c r="Y38" s="62">
        <f>'[2]ByMinerWK (2)'!Z253/AE38</f>
        <v>0</v>
      </c>
      <c r="Z38" s="63">
        <f t="shared" si="1"/>
        <v>1685.54</v>
      </c>
      <c r="AA38" s="63">
        <f t="shared" si="2"/>
        <v>8310.43</v>
      </c>
      <c r="AB38" s="63">
        <f t="shared" si="3"/>
        <v>4634.74</v>
      </c>
      <c r="AC38" s="63">
        <f t="shared" si="4"/>
        <v>5390.5399999999991</v>
      </c>
      <c r="AD38" s="63">
        <f t="shared" si="5"/>
        <v>2021.5900000000001</v>
      </c>
      <c r="AE38" s="17">
        <f>AVERAGE('[2]ByMinerWK (2)'!$AH250:$AH253)</f>
        <v>1</v>
      </c>
      <c r="AG38" s="15">
        <f t="shared" si="12"/>
        <v>43643</v>
      </c>
      <c r="AH38" s="55">
        <v>26</v>
      </c>
      <c r="AI38" s="64" t="e">
        <f t="shared" si="6"/>
        <v>#N/A</v>
      </c>
      <c r="AJ38" s="64" t="e">
        <f t="shared" si="6"/>
        <v>#N/A</v>
      </c>
      <c r="AK38" s="64" t="e">
        <f t="shared" si="6"/>
        <v>#N/A</v>
      </c>
      <c r="AL38" s="64" t="e">
        <f t="shared" si="6"/>
        <v>#N/A</v>
      </c>
      <c r="AO38" s="55">
        <v>26</v>
      </c>
      <c r="AP38" s="57" t="e">
        <f t="shared" si="7"/>
        <v>#N/A</v>
      </c>
      <c r="AQ38" s="57" t="e">
        <f t="shared" si="7"/>
        <v>#N/A</v>
      </c>
      <c r="AR38" s="57" t="e">
        <f t="shared" si="7"/>
        <v>#N/A</v>
      </c>
      <c r="AS38" s="57" t="e">
        <f t="shared" si="7"/>
        <v>#N/A</v>
      </c>
      <c r="AV38" s="55">
        <v>26</v>
      </c>
      <c r="AW38" s="64" t="e">
        <f t="shared" si="8"/>
        <v>#N/A</v>
      </c>
      <c r="AX38" s="64" t="e">
        <f t="shared" si="8"/>
        <v>#N/A</v>
      </c>
      <c r="AY38" s="64" t="e">
        <f t="shared" si="8"/>
        <v>#N/A</v>
      </c>
      <c r="AZ38" s="64" t="e">
        <f t="shared" si="8"/>
        <v>#N/A</v>
      </c>
      <c r="BC38" s="55">
        <v>26</v>
      </c>
      <c r="BD38" s="64" t="e">
        <f t="shared" si="9"/>
        <v>#N/A</v>
      </c>
      <c r="BE38" s="64" t="e">
        <f t="shared" si="9"/>
        <v>#N/A</v>
      </c>
      <c r="BF38" s="64" t="e">
        <f t="shared" si="9"/>
        <v>#N/A</v>
      </c>
      <c r="BG38" s="64" t="e">
        <f t="shared" si="9"/>
        <v>#N/A</v>
      </c>
      <c r="BJ38" s="55">
        <v>26</v>
      </c>
      <c r="BK38" s="57" t="e">
        <f t="shared" si="10"/>
        <v>#N/A</v>
      </c>
      <c r="BL38" s="57" t="e">
        <f t="shared" si="10"/>
        <v>#N/A</v>
      </c>
      <c r="BM38" s="57" t="e">
        <f t="shared" si="10"/>
        <v>#N/A</v>
      </c>
      <c r="BN38" s="57" t="e">
        <f t="shared" si="10"/>
        <v>#N/A</v>
      </c>
      <c r="BQ38" s="55">
        <v>26</v>
      </c>
      <c r="BR38" s="64" t="e">
        <f t="shared" si="11"/>
        <v>#N/A</v>
      </c>
      <c r="BS38" s="64" t="e">
        <f t="shared" si="11"/>
        <v>#N/A</v>
      </c>
      <c r="BT38" s="64" t="e">
        <f t="shared" si="11"/>
        <v>#N/A</v>
      </c>
      <c r="BU38" s="64" t="e">
        <f t="shared" si="11"/>
        <v>#N/A</v>
      </c>
    </row>
    <row r="39" spans="1:73">
      <c r="A39" s="56" t="str">
        <f t="shared" si="0"/>
        <v>19000</v>
      </c>
      <c r="B39" s="15">
        <f>'[2]ByMinerWK (2)'!$AD254</f>
        <v>0</v>
      </c>
      <c r="C39" s="5">
        <f>'[2]ByMinerWK (2)'!B254</f>
        <v>617.24</v>
      </c>
      <c r="D39" s="5">
        <f>'[2]ByMinerWK (2)'!C254</f>
        <v>3104.0399999999995</v>
      </c>
      <c r="E39" s="5">
        <f>'[2]ByMinerWK (2)'!D254</f>
        <v>3343.8100000000004</v>
      </c>
      <c r="F39" s="5">
        <f>'[2]ByMinerWK (2)'!E254</f>
        <v>737.49</v>
      </c>
      <c r="G39" s="5">
        <f>'[2]ByMinerWK (2)'!F254</f>
        <v>729.56</v>
      </c>
      <c r="H39" s="5">
        <f>'[2]ByMinerWK (2)'!G254</f>
        <v>537.44999999999993</v>
      </c>
      <c r="I39" s="5">
        <f>'[2]ByMinerWK (2)'!H254</f>
        <v>330.97</v>
      </c>
      <c r="J39" s="5">
        <f>'[2]ByMinerWK (2)'!I254</f>
        <v>1077.44</v>
      </c>
      <c r="K39" s="5">
        <f>'[2]ByMinerWK (2)'!J254</f>
        <v>1527.94</v>
      </c>
      <c r="L39" s="5">
        <f>'[2]ByMinerWK (2)'!K254</f>
        <v>62.22</v>
      </c>
      <c r="M39" s="5">
        <f>'[2]ByMinerWK (2)'!L254</f>
        <v>1947.8600000000001</v>
      </c>
      <c r="N39" s="5">
        <f>'[2]ByMinerWK (2)'!M254</f>
        <v>3264.6600000000003</v>
      </c>
      <c r="O39" s="5">
        <f>'[2]ByMinerWK (2)'!N254</f>
        <v>0</v>
      </c>
      <c r="P39" s="5">
        <f>'[2]ByMinerWK (2)'!O254</f>
        <v>2809.8599999999997</v>
      </c>
      <c r="Q39" s="5">
        <f>'[2]ByMinerWK (2)'!P254</f>
        <v>442.48</v>
      </c>
      <c r="R39" s="5">
        <f>'[2]ByMinerWK (2)'!Q254</f>
        <v>933.22</v>
      </c>
      <c r="S39" s="5">
        <f>'[2]ByMinerWK (2)'!R254</f>
        <v>1115.69</v>
      </c>
      <c r="T39" s="5">
        <f>'[2]ByMinerWK (2)'!S254</f>
        <v>88.42</v>
      </c>
      <c r="U39" s="5">
        <f>'[2]ByMinerWK (2)'!T254</f>
        <v>233.20000000000002</v>
      </c>
      <c r="V39" s="62">
        <f>'[2]ByMinerWK (2)'!U254</f>
        <v>0</v>
      </c>
      <c r="W39" s="5">
        <f>'[2]ByMinerWK (2)'!V254</f>
        <v>169.16</v>
      </c>
      <c r="X39" s="62">
        <f>'[2]ByMinerWK (2)'!W254</f>
        <v>218.83000000000004</v>
      </c>
      <c r="Y39" s="62">
        <f>'[2]ByMinerWK (2)'!Z254/AE39</f>
        <v>0</v>
      </c>
      <c r="Z39" s="63">
        <f t="shared" si="1"/>
        <v>1676.35</v>
      </c>
      <c r="AA39" s="63">
        <f t="shared" si="2"/>
        <v>9811.52</v>
      </c>
      <c r="AB39" s="63">
        <f t="shared" si="3"/>
        <v>3918.28</v>
      </c>
      <c r="AC39" s="63">
        <f t="shared" si="4"/>
        <v>4569.4699999999993</v>
      </c>
      <c r="AD39" s="63">
        <f t="shared" si="5"/>
        <v>3315.9199999999996</v>
      </c>
      <c r="AE39" s="17">
        <f>AVERAGE('[2]ByMinerWK (2)'!$AH251:$AH254)</f>
        <v>1</v>
      </c>
      <c r="AG39" s="15">
        <f t="shared" si="12"/>
        <v>43650</v>
      </c>
      <c r="AH39" s="55">
        <v>27</v>
      </c>
      <c r="AI39" s="64" t="e">
        <f t="shared" si="6"/>
        <v>#N/A</v>
      </c>
      <c r="AJ39" s="64" t="e">
        <f t="shared" si="6"/>
        <v>#N/A</v>
      </c>
      <c r="AK39" s="64" t="e">
        <f t="shared" si="6"/>
        <v>#N/A</v>
      </c>
      <c r="AL39" s="64" t="e">
        <f t="shared" si="6"/>
        <v>#N/A</v>
      </c>
      <c r="AO39" s="55">
        <v>27</v>
      </c>
      <c r="AP39" s="57" t="e">
        <f t="shared" si="7"/>
        <v>#N/A</v>
      </c>
      <c r="AQ39" s="57" t="e">
        <f t="shared" si="7"/>
        <v>#N/A</v>
      </c>
      <c r="AR39" s="57" t="e">
        <f t="shared" si="7"/>
        <v>#N/A</v>
      </c>
      <c r="AS39" s="57" t="e">
        <f t="shared" si="7"/>
        <v>#N/A</v>
      </c>
      <c r="AV39" s="55">
        <v>27</v>
      </c>
      <c r="AW39" s="64" t="e">
        <f t="shared" si="8"/>
        <v>#N/A</v>
      </c>
      <c r="AX39" s="64" t="e">
        <f t="shared" si="8"/>
        <v>#N/A</v>
      </c>
      <c r="AY39" s="64" t="e">
        <f t="shared" si="8"/>
        <v>#N/A</v>
      </c>
      <c r="AZ39" s="64" t="e">
        <f t="shared" si="8"/>
        <v>#N/A</v>
      </c>
      <c r="BC39" s="55">
        <v>27</v>
      </c>
      <c r="BD39" s="64" t="e">
        <f t="shared" si="9"/>
        <v>#N/A</v>
      </c>
      <c r="BE39" s="64" t="e">
        <f t="shared" si="9"/>
        <v>#N/A</v>
      </c>
      <c r="BF39" s="64" t="e">
        <f t="shared" si="9"/>
        <v>#N/A</v>
      </c>
      <c r="BG39" s="64" t="e">
        <f t="shared" si="9"/>
        <v>#N/A</v>
      </c>
      <c r="BJ39" s="55">
        <v>27</v>
      </c>
      <c r="BK39" s="57" t="e">
        <f t="shared" si="10"/>
        <v>#N/A</v>
      </c>
      <c r="BL39" s="57" t="e">
        <f t="shared" si="10"/>
        <v>#N/A</v>
      </c>
      <c r="BM39" s="57" t="e">
        <f t="shared" si="10"/>
        <v>#N/A</v>
      </c>
      <c r="BN39" s="57" t="e">
        <f t="shared" si="10"/>
        <v>#N/A</v>
      </c>
      <c r="BQ39" s="55">
        <v>27</v>
      </c>
      <c r="BR39" s="64" t="e">
        <f t="shared" si="11"/>
        <v>#N/A</v>
      </c>
      <c r="BS39" s="64" t="e">
        <f t="shared" si="11"/>
        <v>#N/A</v>
      </c>
      <c r="BT39" s="64" t="e">
        <f t="shared" si="11"/>
        <v>#N/A</v>
      </c>
      <c r="BU39" s="64" t="e">
        <f t="shared" si="11"/>
        <v>#N/A</v>
      </c>
    </row>
    <row r="40" spans="1:73">
      <c r="A40" s="56" t="str">
        <f t="shared" si="0"/>
        <v>19000</v>
      </c>
      <c r="B40" s="15">
        <f>'[2]ByMinerWK (2)'!$AD255</f>
        <v>0</v>
      </c>
      <c r="C40" s="5">
        <f>'[2]ByMinerWK (2)'!B255</f>
        <v>830.39</v>
      </c>
      <c r="D40" s="5">
        <f>'[2]ByMinerWK (2)'!C255</f>
        <v>2513.44</v>
      </c>
      <c r="E40" s="5">
        <f>'[2]ByMinerWK (2)'!D255</f>
        <v>2352.2800000000002</v>
      </c>
      <c r="F40" s="5">
        <f>'[2]ByMinerWK (2)'!E255</f>
        <v>59.99</v>
      </c>
      <c r="G40" s="5">
        <f>'[2]ByMinerWK (2)'!F255</f>
        <v>431.17</v>
      </c>
      <c r="H40" s="5">
        <f>'[2]ByMinerWK (2)'!G255</f>
        <v>457.96</v>
      </c>
      <c r="I40" s="5">
        <f>'[2]ByMinerWK (2)'!H255</f>
        <v>287.33999999999997</v>
      </c>
      <c r="J40" s="5">
        <f>'[2]ByMinerWK (2)'!I255</f>
        <v>965.95</v>
      </c>
      <c r="K40" s="5">
        <f>'[2]ByMinerWK (2)'!J255</f>
        <v>1606.0499999999997</v>
      </c>
      <c r="L40" s="5">
        <f>'[2]ByMinerWK (2)'!K255</f>
        <v>71.489999999999995</v>
      </c>
      <c r="M40" s="5">
        <f>'[2]ByMinerWK (2)'!L255</f>
        <v>3112.06</v>
      </c>
      <c r="N40" s="5">
        <f>'[2]ByMinerWK (2)'!M255</f>
        <v>3258.04</v>
      </c>
      <c r="O40" s="5">
        <f>'[2]ByMinerWK (2)'!N255</f>
        <v>61</v>
      </c>
      <c r="P40" s="5">
        <f>'[2]ByMinerWK (2)'!O255</f>
        <v>1804.3399999999997</v>
      </c>
      <c r="Q40" s="5">
        <f>'[2]ByMinerWK (2)'!P255</f>
        <v>465.68</v>
      </c>
      <c r="R40" s="5">
        <f>'[2]ByMinerWK (2)'!Q255</f>
        <v>782.18000000000006</v>
      </c>
      <c r="S40" s="5">
        <f>'[2]ByMinerWK (2)'!R255</f>
        <v>513.91999999999996</v>
      </c>
      <c r="T40" s="5">
        <f>'[2]ByMinerWK (2)'!S255</f>
        <v>66.650000000000006</v>
      </c>
      <c r="U40" s="5">
        <f>'[2]ByMinerWK (2)'!T255</f>
        <v>81.16</v>
      </c>
      <c r="V40" s="62">
        <f>'[2]ByMinerWK (2)'!U255</f>
        <v>107.34</v>
      </c>
      <c r="W40" s="5">
        <f>'[2]ByMinerWK (2)'!V255</f>
        <v>0</v>
      </c>
      <c r="X40" s="62">
        <f>'[2]ByMinerWK (2)'!W255</f>
        <v>323.18</v>
      </c>
      <c r="Y40" s="62">
        <f>'[2]ByMinerWK (2)'!Z255/AE40</f>
        <v>0</v>
      </c>
      <c r="Z40" s="63">
        <f t="shared" si="1"/>
        <v>1038.19</v>
      </c>
      <c r="AA40" s="63">
        <f t="shared" si="2"/>
        <v>7773.49</v>
      </c>
      <c r="AB40" s="63">
        <f t="shared" si="3"/>
        <v>5183.79</v>
      </c>
      <c r="AC40" s="63">
        <f t="shared" si="4"/>
        <v>3909.91</v>
      </c>
      <c r="AD40" s="63">
        <f t="shared" si="5"/>
        <v>2246.23</v>
      </c>
      <c r="AE40" s="17">
        <f>AVERAGE('[2]ByMinerWK (2)'!$AH252:$AH255)</f>
        <v>1</v>
      </c>
      <c r="AG40" s="15">
        <f t="shared" si="12"/>
        <v>43657</v>
      </c>
      <c r="AH40" s="55">
        <v>28</v>
      </c>
      <c r="AI40" s="64" t="e">
        <f t="shared" si="6"/>
        <v>#N/A</v>
      </c>
      <c r="AJ40" s="64" t="e">
        <f t="shared" si="6"/>
        <v>#N/A</v>
      </c>
      <c r="AK40" s="64" t="e">
        <f t="shared" si="6"/>
        <v>#N/A</v>
      </c>
      <c r="AL40" s="64" t="e">
        <f t="shared" si="6"/>
        <v>#N/A</v>
      </c>
      <c r="AO40" s="55">
        <v>28</v>
      </c>
      <c r="AP40" s="57" t="e">
        <f t="shared" si="7"/>
        <v>#N/A</v>
      </c>
      <c r="AQ40" s="57" t="e">
        <f t="shared" si="7"/>
        <v>#N/A</v>
      </c>
      <c r="AR40" s="57" t="e">
        <f t="shared" si="7"/>
        <v>#N/A</v>
      </c>
      <c r="AS40" s="57" t="e">
        <f t="shared" si="7"/>
        <v>#N/A</v>
      </c>
      <c r="AV40" s="55">
        <v>28</v>
      </c>
      <c r="AW40" s="64" t="e">
        <f t="shared" si="8"/>
        <v>#N/A</v>
      </c>
      <c r="AX40" s="64" t="e">
        <f t="shared" si="8"/>
        <v>#N/A</v>
      </c>
      <c r="AY40" s="64" t="e">
        <f t="shared" si="8"/>
        <v>#N/A</v>
      </c>
      <c r="AZ40" s="64" t="e">
        <f t="shared" si="8"/>
        <v>#N/A</v>
      </c>
      <c r="BC40" s="55">
        <v>28</v>
      </c>
      <c r="BD40" s="64" t="e">
        <f t="shared" si="9"/>
        <v>#N/A</v>
      </c>
      <c r="BE40" s="64" t="e">
        <f t="shared" si="9"/>
        <v>#N/A</v>
      </c>
      <c r="BF40" s="64" t="e">
        <f t="shared" si="9"/>
        <v>#N/A</v>
      </c>
      <c r="BG40" s="64" t="e">
        <f t="shared" si="9"/>
        <v>#N/A</v>
      </c>
      <c r="BJ40" s="55">
        <v>28</v>
      </c>
      <c r="BK40" s="57" t="e">
        <f t="shared" si="10"/>
        <v>#N/A</v>
      </c>
      <c r="BL40" s="57" t="e">
        <f t="shared" si="10"/>
        <v>#N/A</v>
      </c>
      <c r="BM40" s="57" t="e">
        <f t="shared" si="10"/>
        <v>#N/A</v>
      </c>
      <c r="BN40" s="57" t="e">
        <f t="shared" si="10"/>
        <v>#N/A</v>
      </c>
      <c r="BQ40" s="55">
        <v>28</v>
      </c>
      <c r="BR40" s="64" t="e">
        <f t="shared" si="11"/>
        <v>#N/A</v>
      </c>
      <c r="BS40" s="64" t="e">
        <f t="shared" si="11"/>
        <v>#N/A</v>
      </c>
      <c r="BT40" s="64" t="e">
        <f t="shared" si="11"/>
        <v>#N/A</v>
      </c>
      <c r="BU40" s="64" t="e">
        <f t="shared" si="11"/>
        <v>#N/A</v>
      </c>
    </row>
    <row r="41" spans="1:73">
      <c r="A41" s="56" t="str">
        <f t="shared" si="0"/>
        <v>19000</v>
      </c>
      <c r="B41" s="15">
        <f>'[2]ByMinerWK (2)'!$AD256</f>
        <v>0</v>
      </c>
      <c r="C41" s="5">
        <f>'[2]ByMinerWK (2)'!B256</f>
        <v>747.82999999999993</v>
      </c>
      <c r="D41" s="5">
        <f>'[2]ByMinerWK (2)'!C256</f>
        <v>5272.49</v>
      </c>
      <c r="E41" s="5">
        <f>'[2]ByMinerWK (2)'!D256</f>
        <v>2955.66</v>
      </c>
      <c r="F41" s="5">
        <f>'[2]ByMinerWK (2)'!E256</f>
        <v>838</v>
      </c>
      <c r="G41" s="5">
        <f>'[2]ByMinerWK (2)'!F256</f>
        <v>772.34</v>
      </c>
      <c r="H41" s="5">
        <f>'[2]ByMinerWK (2)'!G256</f>
        <v>825.82999999999993</v>
      </c>
      <c r="I41" s="5">
        <f>'[2]ByMinerWK (2)'!H256</f>
        <v>351.41</v>
      </c>
      <c r="J41" s="5">
        <f>'[2]ByMinerWK (2)'!I256</f>
        <v>1601.4900000000002</v>
      </c>
      <c r="K41" s="5">
        <f>'[2]ByMinerWK (2)'!J256</f>
        <v>1843.37</v>
      </c>
      <c r="L41" s="5">
        <f>'[2]ByMinerWK (2)'!K256</f>
        <v>168.83</v>
      </c>
      <c r="M41" s="5">
        <f>'[2]ByMinerWK (2)'!L256</f>
        <v>3136.3500000000004</v>
      </c>
      <c r="N41" s="5">
        <f>'[2]ByMinerWK (2)'!M256</f>
        <v>2770.54</v>
      </c>
      <c r="O41" s="5">
        <f>'[2]ByMinerWK (2)'!N256</f>
        <v>171.17</v>
      </c>
      <c r="P41" s="5">
        <f>'[2]ByMinerWK (2)'!O256</f>
        <v>2400.38</v>
      </c>
      <c r="Q41" s="5">
        <f>'[2]ByMinerWK (2)'!P256</f>
        <v>731.62</v>
      </c>
      <c r="R41" s="5">
        <f>'[2]ByMinerWK (2)'!Q256</f>
        <v>1699.7900000000002</v>
      </c>
      <c r="S41" s="5">
        <f>'[2]ByMinerWK (2)'!R256</f>
        <v>399.99</v>
      </c>
      <c r="T41" s="5">
        <f>'[2]ByMinerWK (2)'!S256</f>
        <v>0</v>
      </c>
      <c r="U41" s="5">
        <f>'[2]ByMinerWK (2)'!T256</f>
        <v>114.19</v>
      </c>
      <c r="V41" s="62">
        <f>'[2]ByMinerWK (2)'!U256</f>
        <v>68.02</v>
      </c>
      <c r="W41" s="5">
        <f>'[2]ByMinerWK (2)'!V256</f>
        <v>0</v>
      </c>
      <c r="X41" s="62">
        <f>'[2]ByMinerWK (2)'!W256</f>
        <v>411.5</v>
      </c>
      <c r="Y41" s="62">
        <f>'[2]ByMinerWK (2)'!Z256/AE41</f>
        <v>0</v>
      </c>
      <c r="Z41" s="63">
        <f t="shared" si="1"/>
        <v>1700.02</v>
      </c>
      <c r="AA41" s="63">
        <f t="shared" si="2"/>
        <v>8646.82</v>
      </c>
      <c r="AB41" s="63">
        <f t="shared" si="3"/>
        <v>5711.34</v>
      </c>
      <c r="AC41" s="63">
        <f t="shared" si="4"/>
        <v>7353.5</v>
      </c>
      <c r="AD41" s="63">
        <f t="shared" si="5"/>
        <v>3869.12</v>
      </c>
      <c r="AE41" s="17">
        <f>AVERAGE('[2]ByMinerWK (2)'!$AH253:$AH256)</f>
        <v>1</v>
      </c>
      <c r="AG41" s="15">
        <f t="shared" si="12"/>
        <v>43664</v>
      </c>
      <c r="AH41" s="55">
        <v>29</v>
      </c>
      <c r="AI41" s="64" t="e">
        <f t="shared" si="6"/>
        <v>#N/A</v>
      </c>
      <c r="AJ41" s="64" t="e">
        <f t="shared" si="6"/>
        <v>#N/A</v>
      </c>
      <c r="AK41" s="64" t="e">
        <f t="shared" si="6"/>
        <v>#N/A</v>
      </c>
      <c r="AL41" s="64" t="e">
        <f t="shared" si="6"/>
        <v>#N/A</v>
      </c>
      <c r="AO41" s="55">
        <v>29</v>
      </c>
      <c r="AP41" s="57" t="e">
        <f t="shared" si="7"/>
        <v>#N/A</v>
      </c>
      <c r="AQ41" s="57" t="e">
        <f t="shared" si="7"/>
        <v>#N/A</v>
      </c>
      <c r="AR41" s="57" t="e">
        <f t="shared" si="7"/>
        <v>#N/A</v>
      </c>
      <c r="AS41" s="57" t="e">
        <f t="shared" si="7"/>
        <v>#N/A</v>
      </c>
      <c r="AV41" s="55">
        <v>29</v>
      </c>
      <c r="AW41" s="64" t="e">
        <f t="shared" si="8"/>
        <v>#N/A</v>
      </c>
      <c r="AX41" s="64" t="e">
        <f t="shared" si="8"/>
        <v>#N/A</v>
      </c>
      <c r="AY41" s="64" t="e">
        <f t="shared" si="8"/>
        <v>#N/A</v>
      </c>
      <c r="AZ41" s="64" t="e">
        <f t="shared" si="8"/>
        <v>#N/A</v>
      </c>
      <c r="BC41" s="55">
        <v>29</v>
      </c>
      <c r="BD41" s="64" t="e">
        <f t="shared" si="9"/>
        <v>#N/A</v>
      </c>
      <c r="BE41" s="64" t="e">
        <f t="shared" si="9"/>
        <v>#N/A</v>
      </c>
      <c r="BF41" s="64" t="e">
        <f t="shared" si="9"/>
        <v>#N/A</v>
      </c>
      <c r="BG41" s="64" t="e">
        <f t="shared" si="9"/>
        <v>#N/A</v>
      </c>
      <c r="BJ41" s="55">
        <v>29</v>
      </c>
      <c r="BK41" s="57" t="e">
        <f t="shared" si="10"/>
        <v>#N/A</v>
      </c>
      <c r="BL41" s="57" t="e">
        <f t="shared" si="10"/>
        <v>#N/A</v>
      </c>
      <c r="BM41" s="57" t="e">
        <f t="shared" si="10"/>
        <v>#N/A</v>
      </c>
      <c r="BN41" s="57" t="e">
        <f t="shared" si="10"/>
        <v>#N/A</v>
      </c>
      <c r="BQ41" s="55">
        <v>29</v>
      </c>
      <c r="BR41" s="64" t="e">
        <f t="shared" si="11"/>
        <v>#N/A</v>
      </c>
      <c r="BS41" s="64" t="e">
        <f t="shared" si="11"/>
        <v>#N/A</v>
      </c>
      <c r="BT41" s="64" t="e">
        <f t="shared" si="11"/>
        <v>#N/A</v>
      </c>
      <c r="BU41" s="64" t="e">
        <f t="shared" si="11"/>
        <v>#N/A</v>
      </c>
    </row>
    <row r="42" spans="1:73">
      <c r="A42" s="56" t="str">
        <f t="shared" si="0"/>
        <v>19000</v>
      </c>
      <c r="B42" s="15">
        <f>'[2]ByMinerWK (2)'!$AD257</f>
        <v>0</v>
      </c>
      <c r="C42" s="5">
        <f>'[2]ByMinerWK (2)'!B257</f>
        <v>506.97</v>
      </c>
      <c r="D42" s="5">
        <f>'[2]ByMinerWK (2)'!C257</f>
        <v>3484.25</v>
      </c>
      <c r="E42" s="5">
        <f>'[2]ByMinerWK (2)'!D257</f>
        <v>1317.74</v>
      </c>
      <c r="F42" s="5">
        <f>'[2]ByMinerWK (2)'!E257</f>
        <v>0</v>
      </c>
      <c r="G42" s="5">
        <f>'[2]ByMinerWK (2)'!F257</f>
        <v>1400.22</v>
      </c>
      <c r="H42" s="5">
        <f>'[2]ByMinerWK (2)'!G257</f>
        <v>283.64</v>
      </c>
      <c r="I42" s="5">
        <f>'[2]ByMinerWK (2)'!H257</f>
        <v>810.02</v>
      </c>
      <c r="J42" s="5">
        <f>'[2]ByMinerWK (2)'!I257</f>
        <v>943.19</v>
      </c>
      <c r="K42" s="5">
        <f>'[2]ByMinerWK (2)'!J257</f>
        <v>808.29</v>
      </c>
      <c r="L42" s="5">
        <f>'[2]ByMinerWK (2)'!K257</f>
        <v>45.06</v>
      </c>
      <c r="M42" s="5">
        <f>'[2]ByMinerWK (2)'!L257</f>
        <v>3095.7000000000003</v>
      </c>
      <c r="N42" s="5">
        <f>'[2]ByMinerWK (2)'!M257</f>
        <v>2779.3799999999997</v>
      </c>
      <c r="O42" s="5">
        <f>'[2]ByMinerWK (2)'!N257</f>
        <v>170.3</v>
      </c>
      <c r="P42" s="5">
        <f>'[2]ByMinerWK (2)'!O257</f>
        <v>2161.06</v>
      </c>
      <c r="Q42" s="5">
        <f>'[2]ByMinerWK (2)'!P257</f>
        <v>696.42</v>
      </c>
      <c r="R42" s="5">
        <f>'[2]ByMinerWK (2)'!Q257</f>
        <v>954.3</v>
      </c>
      <c r="S42" s="5">
        <f>'[2]ByMinerWK (2)'!R257</f>
        <v>499.21999999999997</v>
      </c>
      <c r="T42" s="5">
        <f>'[2]ByMinerWK (2)'!S257</f>
        <v>329.07000000000005</v>
      </c>
      <c r="U42" s="5">
        <f>'[2]ByMinerWK (2)'!T257</f>
        <v>352.23</v>
      </c>
      <c r="V42" s="62">
        <f>'[2]ByMinerWK (2)'!U257</f>
        <v>389.62</v>
      </c>
      <c r="W42" s="5">
        <f>'[2]ByMinerWK (2)'!V257</f>
        <v>15.07</v>
      </c>
      <c r="X42" s="62">
        <f>'[2]ByMinerWK (2)'!W257</f>
        <v>409.5</v>
      </c>
      <c r="Y42" s="62">
        <f>'[2]ByMinerWK (2)'!Z257/AE42</f>
        <v>0</v>
      </c>
      <c r="Z42" s="63">
        <f t="shared" si="1"/>
        <v>1188.27</v>
      </c>
      <c r="AA42" s="63">
        <f t="shared" si="2"/>
        <v>7113.26</v>
      </c>
      <c r="AB42" s="63">
        <f t="shared" si="3"/>
        <v>4600.41</v>
      </c>
      <c r="AC42" s="63">
        <f t="shared" si="4"/>
        <v>5241.63</v>
      </c>
      <c r="AD42" s="63">
        <f t="shared" si="5"/>
        <v>3307.68</v>
      </c>
      <c r="AE42" s="17">
        <f>AVERAGE('[2]ByMinerWK (2)'!$AH254:$AH257)</f>
        <v>1</v>
      </c>
      <c r="AG42" s="15">
        <f t="shared" si="12"/>
        <v>43671</v>
      </c>
      <c r="AH42" s="55">
        <v>30</v>
      </c>
      <c r="AI42" s="64" t="e">
        <f t="shared" si="6"/>
        <v>#N/A</v>
      </c>
      <c r="AJ42" s="64" t="e">
        <f t="shared" si="6"/>
        <v>#N/A</v>
      </c>
      <c r="AK42" s="64" t="e">
        <f t="shared" si="6"/>
        <v>#N/A</v>
      </c>
      <c r="AL42" s="64" t="e">
        <f t="shared" si="6"/>
        <v>#N/A</v>
      </c>
      <c r="AO42" s="55">
        <v>30</v>
      </c>
      <c r="AP42" s="57" t="e">
        <f t="shared" si="7"/>
        <v>#N/A</v>
      </c>
      <c r="AQ42" s="57" t="e">
        <f t="shared" si="7"/>
        <v>#N/A</v>
      </c>
      <c r="AR42" s="57" t="e">
        <f t="shared" si="7"/>
        <v>#N/A</v>
      </c>
      <c r="AS42" s="57" t="e">
        <f t="shared" si="7"/>
        <v>#N/A</v>
      </c>
      <c r="AV42" s="55">
        <v>30</v>
      </c>
      <c r="AW42" s="64" t="e">
        <f t="shared" si="8"/>
        <v>#N/A</v>
      </c>
      <c r="AX42" s="64" t="e">
        <f t="shared" si="8"/>
        <v>#N/A</v>
      </c>
      <c r="AY42" s="64" t="e">
        <f t="shared" si="8"/>
        <v>#N/A</v>
      </c>
      <c r="AZ42" s="64" t="e">
        <f t="shared" si="8"/>
        <v>#N/A</v>
      </c>
      <c r="BC42" s="55">
        <v>30</v>
      </c>
      <c r="BD42" s="64" t="e">
        <f t="shared" si="9"/>
        <v>#N/A</v>
      </c>
      <c r="BE42" s="64" t="e">
        <f t="shared" si="9"/>
        <v>#N/A</v>
      </c>
      <c r="BF42" s="64" t="e">
        <f t="shared" si="9"/>
        <v>#N/A</v>
      </c>
      <c r="BG42" s="64" t="e">
        <f t="shared" si="9"/>
        <v>#N/A</v>
      </c>
      <c r="BJ42" s="55">
        <v>30</v>
      </c>
      <c r="BK42" s="57" t="e">
        <f t="shared" si="10"/>
        <v>#N/A</v>
      </c>
      <c r="BL42" s="57" t="e">
        <f t="shared" si="10"/>
        <v>#N/A</v>
      </c>
      <c r="BM42" s="57" t="e">
        <f t="shared" si="10"/>
        <v>#N/A</v>
      </c>
      <c r="BN42" s="57" t="e">
        <f t="shared" si="10"/>
        <v>#N/A</v>
      </c>
      <c r="BQ42" s="55">
        <v>30</v>
      </c>
      <c r="BR42" s="64" t="e">
        <f t="shared" si="11"/>
        <v>#N/A</v>
      </c>
      <c r="BS42" s="64" t="e">
        <f t="shared" si="11"/>
        <v>#N/A</v>
      </c>
      <c r="BT42" s="64" t="e">
        <f t="shared" si="11"/>
        <v>#N/A</v>
      </c>
      <c r="BU42" s="64" t="e">
        <f t="shared" si="11"/>
        <v>#N/A</v>
      </c>
    </row>
    <row r="43" spans="1:73">
      <c r="A43" s="56" t="str">
        <f t="shared" si="0"/>
        <v>19000</v>
      </c>
      <c r="B43" s="15">
        <f>'[2]ByMinerWK (2)'!$AD258</f>
        <v>0</v>
      </c>
      <c r="C43" s="5">
        <f>'[2]ByMinerWK (2)'!B258</f>
        <v>899.72</v>
      </c>
      <c r="D43" s="5">
        <f>'[2]ByMinerWK (2)'!C258</f>
        <v>3870.12</v>
      </c>
      <c r="E43" s="5">
        <f>'[2]ByMinerWK (2)'!D258</f>
        <v>3938.6800000000003</v>
      </c>
      <c r="F43" s="5">
        <f>'[2]ByMinerWK (2)'!E258</f>
        <v>0</v>
      </c>
      <c r="G43" s="5">
        <f>'[2]ByMinerWK (2)'!F258</f>
        <v>363.97</v>
      </c>
      <c r="H43" s="5">
        <f>'[2]ByMinerWK (2)'!G258</f>
        <v>405.97</v>
      </c>
      <c r="I43" s="5">
        <f>'[2]ByMinerWK (2)'!H258</f>
        <v>943.03</v>
      </c>
      <c r="J43" s="5">
        <f>'[2]ByMinerWK (2)'!I258</f>
        <v>108.87</v>
      </c>
      <c r="K43" s="5">
        <f>'[2]ByMinerWK (2)'!J258</f>
        <v>1666.69</v>
      </c>
      <c r="L43" s="5">
        <f>'[2]ByMinerWK (2)'!K258</f>
        <v>161.64999999999998</v>
      </c>
      <c r="M43" s="5">
        <f>'[2]ByMinerWK (2)'!L258</f>
        <v>3011.6699999999996</v>
      </c>
      <c r="N43" s="5">
        <f>'[2]ByMinerWK (2)'!M258</f>
        <v>2483.04</v>
      </c>
      <c r="O43" s="5">
        <f>'[2]ByMinerWK (2)'!N258</f>
        <v>172.45</v>
      </c>
      <c r="P43" s="5">
        <f>'[2]ByMinerWK (2)'!O258</f>
        <v>2232.89</v>
      </c>
      <c r="Q43" s="5">
        <f>'[2]ByMinerWK (2)'!P258</f>
        <v>867.81999999999994</v>
      </c>
      <c r="R43" s="5">
        <f>'[2]ByMinerWK (2)'!Q258</f>
        <v>877.83</v>
      </c>
      <c r="S43" s="5">
        <f>'[2]ByMinerWK (2)'!R258</f>
        <v>641.29</v>
      </c>
      <c r="T43" s="5">
        <f>'[2]ByMinerWK (2)'!S258</f>
        <v>248</v>
      </c>
      <c r="U43" s="5">
        <f>'[2]ByMinerWK (2)'!T258</f>
        <v>116.94</v>
      </c>
      <c r="V43" s="62">
        <f>'[2]ByMinerWK (2)'!U258</f>
        <v>140.79000000000002</v>
      </c>
      <c r="W43" s="5">
        <f>'[2]ByMinerWK (2)'!V258</f>
        <v>0</v>
      </c>
      <c r="X43" s="62">
        <f>'[2]ByMinerWK (2)'!W258</f>
        <v>228.79</v>
      </c>
      <c r="Y43" s="62">
        <f>'[2]ByMinerWK (2)'!Z258/AE43</f>
        <v>0</v>
      </c>
      <c r="Z43" s="63">
        <f t="shared" si="1"/>
        <v>1264.6600000000001</v>
      </c>
      <c r="AA43" s="63">
        <f t="shared" si="2"/>
        <v>9759.2899999999991</v>
      </c>
      <c r="AB43" s="63">
        <f t="shared" si="3"/>
        <v>5546.1799999999994</v>
      </c>
      <c r="AC43" s="63">
        <f t="shared" si="4"/>
        <v>4348.57</v>
      </c>
      <c r="AD43" s="63">
        <f t="shared" si="5"/>
        <v>2461.5100000000002</v>
      </c>
      <c r="AE43" s="17">
        <f>AVERAGE('[2]ByMinerWK (2)'!$AH255:$AH258)</f>
        <v>1</v>
      </c>
      <c r="AG43" s="15">
        <f t="shared" si="12"/>
        <v>43678</v>
      </c>
      <c r="AH43" s="55">
        <v>31</v>
      </c>
      <c r="AI43" s="64" t="e">
        <f t="shared" si="6"/>
        <v>#N/A</v>
      </c>
      <c r="AJ43" s="64" t="e">
        <f t="shared" si="6"/>
        <v>#N/A</v>
      </c>
      <c r="AK43" s="64" t="e">
        <f t="shared" si="6"/>
        <v>#N/A</v>
      </c>
      <c r="AL43" s="64" t="e">
        <f t="shared" si="6"/>
        <v>#N/A</v>
      </c>
      <c r="AO43" s="55">
        <v>31</v>
      </c>
      <c r="AP43" s="57" t="e">
        <f t="shared" si="7"/>
        <v>#N/A</v>
      </c>
      <c r="AQ43" s="57" t="e">
        <f t="shared" si="7"/>
        <v>#N/A</v>
      </c>
      <c r="AR43" s="57" t="e">
        <f t="shared" si="7"/>
        <v>#N/A</v>
      </c>
      <c r="AS43" s="57" t="e">
        <f t="shared" si="7"/>
        <v>#N/A</v>
      </c>
      <c r="AV43" s="55">
        <v>31</v>
      </c>
      <c r="AW43" s="64" t="e">
        <f t="shared" si="8"/>
        <v>#N/A</v>
      </c>
      <c r="AX43" s="64" t="e">
        <f t="shared" si="8"/>
        <v>#N/A</v>
      </c>
      <c r="AY43" s="64" t="e">
        <f t="shared" si="8"/>
        <v>#N/A</v>
      </c>
      <c r="AZ43" s="64" t="e">
        <f t="shared" si="8"/>
        <v>#N/A</v>
      </c>
      <c r="BC43" s="55">
        <v>31</v>
      </c>
      <c r="BD43" s="64" t="e">
        <f t="shared" si="9"/>
        <v>#N/A</v>
      </c>
      <c r="BE43" s="64" t="e">
        <f t="shared" si="9"/>
        <v>#N/A</v>
      </c>
      <c r="BF43" s="64" t="e">
        <f t="shared" si="9"/>
        <v>#N/A</v>
      </c>
      <c r="BG43" s="64" t="e">
        <f t="shared" si="9"/>
        <v>#N/A</v>
      </c>
      <c r="BJ43" s="55">
        <v>31</v>
      </c>
      <c r="BK43" s="57" t="e">
        <f t="shared" si="10"/>
        <v>#N/A</v>
      </c>
      <c r="BL43" s="57" t="e">
        <f t="shared" si="10"/>
        <v>#N/A</v>
      </c>
      <c r="BM43" s="57" t="e">
        <f t="shared" si="10"/>
        <v>#N/A</v>
      </c>
      <c r="BN43" s="57" t="e">
        <f t="shared" si="10"/>
        <v>#N/A</v>
      </c>
      <c r="BQ43" s="55">
        <v>31</v>
      </c>
      <c r="BR43" s="64" t="e">
        <f t="shared" si="11"/>
        <v>#N/A</v>
      </c>
      <c r="BS43" s="64" t="e">
        <f t="shared" si="11"/>
        <v>#N/A</v>
      </c>
      <c r="BT43" s="64" t="e">
        <f t="shared" si="11"/>
        <v>#N/A</v>
      </c>
      <c r="BU43" s="64" t="e">
        <f t="shared" si="11"/>
        <v>#N/A</v>
      </c>
    </row>
    <row r="44" spans="1:73">
      <c r="A44" s="56" t="str">
        <f t="shared" si="0"/>
        <v>19000</v>
      </c>
      <c r="B44" s="15">
        <f>'[2]ByMinerWK (2)'!$AD259</f>
        <v>0</v>
      </c>
      <c r="C44" s="5">
        <f>'[2]ByMinerWK (2)'!B259</f>
        <v>304.01</v>
      </c>
      <c r="D44" s="5">
        <f>'[2]ByMinerWK (2)'!C259</f>
        <v>3708.45</v>
      </c>
      <c r="E44" s="5">
        <f>'[2]ByMinerWK (2)'!D259</f>
        <v>1975.94</v>
      </c>
      <c r="F44" s="5">
        <f>'[2]ByMinerWK (2)'!E259</f>
        <v>342</v>
      </c>
      <c r="G44" s="5">
        <f>'[2]ByMinerWK (2)'!F259</f>
        <v>1041.0700000000002</v>
      </c>
      <c r="H44" s="5">
        <f>'[2]ByMinerWK (2)'!G259</f>
        <v>535.79999999999995</v>
      </c>
      <c r="I44" s="5">
        <f>'[2]ByMinerWK (2)'!H259</f>
        <v>617.54</v>
      </c>
      <c r="J44" s="5">
        <f>'[2]ByMinerWK (2)'!I259</f>
        <v>1488.31</v>
      </c>
      <c r="K44" s="5">
        <f>'[2]ByMinerWK (2)'!J259</f>
        <v>1608.5</v>
      </c>
      <c r="L44" s="5">
        <f>'[2]ByMinerWK (2)'!K259</f>
        <v>0</v>
      </c>
      <c r="M44" s="5">
        <f>'[2]ByMinerWK (2)'!L259</f>
        <v>3611.87</v>
      </c>
      <c r="N44" s="5">
        <f>'[2]ByMinerWK (2)'!M259</f>
        <v>2094.61</v>
      </c>
      <c r="O44" s="5">
        <f>'[2]ByMinerWK (2)'!N259</f>
        <v>133.45999999999998</v>
      </c>
      <c r="P44" s="5">
        <f>'[2]ByMinerWK (2)'!O259</f>
        <v>2039.65</v>
      </c>
      <c r="Q44" s="5">
        <f>'[2]ByMinerWK (2)'!P259</f>
        <v>379.09</v>
      </c>
      <c r="R44" s="5">
        <f>'[2]ByMinerWK (2)'!Q259</f>
        <v>595.71999999999991</v>
      </c>
      <c r="S44" s="5">
        <f>'[2]ByMinerWK (2)'!R259</f>
        <v>233.08999999999997</v>
      </c>
      <c r="T44" s="5">
        <f>'[2]ByMinerWK (2)'!S259</f>
        <v>0</v>
      </c>
      <c r="U44" s="5">
        <f>'[2]ByMinerWK (2)'!T259</f>
        <v>208.94</v>
      </c>
      <c r="V44" s="62">
        <f>'[2]ByMinerWK (2)'!U259</f>
        <v>120.88999999999999</v>
      </c>
      <c r="W44" s="5">
        <f>'[2]ByMinerWK (2)'!V259</f>
        <v>165.52</v>
      </c>
      <c r="X44" s="62">
        <f>'[2]ByMinerWK (2)'!W259</f>
        <v>207.95</v>
      </c>
      <c r="Y44" s="62">
        <f>'[2]ByMinerWK (2)'!Z259/AE44</f>
        <v>0</v>
      </c>
      <c r="Z44" s="63">
        <f t="shared" si="1"/>
        <v>854.95</v>
      </c>
      <c r="AA44" s="63">
        <f t="shared" si="2"/>
        <v>6727.74</v>
      </c>
      <c r="AB44" s="63">
        <f t="shared" si="3"/>
        <v>5599.46</v>
      </c>
      <c r="AC44" s="63">
        <f t="shared" si="4"/>
        <v>5691.12</v>
      </c>
      <c r="AD44" s="63">
        <f t="shared" si="5"/>
        <v>2539.1400000000003</v>
      </c>
      <c r="AE44" s="17">
        <f>AVERAGE('[2]ByMinerWK (2)'!$AH256:$AH259)</f>
        <v>1</v>
      </c>
      <c r="AG44" s="15">
        <f t="shared" si="12"/>
        <v>43685</v>
      </c>
      <c r="AH44" s="55">
        <v>32</v>
      </c>
      <c r="AI44" s="64" t="e">
        <f t="shared" si="6"/>
        <v>#N/A</v>
      </c>
      <c r="AJ44" s="64" t="e">
        <f t="shared" si="6"/>
        <v>#N/A</v>
      </c>
      <c r="AK44" s="64" t="e">
        <f t="shared" si="6"/>
        <v>#N/A</v>
      </c>
      <c r="AL44" s="64" t="e">
        <f t="shared" si="6"/>
        <v>#N/A</v>
      </c>
      <c r="AO44" s="55">
        <v>32</v>
      </c>
      <c r="AP44" s="57" t="e">
        <f t="shared" si="7"/>
        <v>#N/A</v>
      </c>
      <c r="AQ44" s="57" t="e">
        <f t="shared" si="7"/>
        <v>#N/A</v>
      </c>
      <c r="AR44" s="57" t="e">
        <f t="shared" si="7"/>
        <v>#N/A</v>
      </c>
      <c r="AS44" s="57" t="e">
        <f t="shared" si="7"/>
        <v>#N/A</v>
      </c>
      <c r="AV44" s="55">
        <v>32</v>
      </c>
      <c r="AW44" s="64" t="e">
        <f t="shared" si="8"/>
        <v>#N/A</v>
      </c>
      <c r="AX44" s="64" t="e">
        <f t="shared" si="8"/>
        <v>#N/A</v>
      </c>
      <c r="AY44" s="64" t="e">
        <f t="shared" si="8"/>
        <v>#N/A</v>
      </c>
      <c r="AZ44" s="64" t="e">
        <f t="shared" si="8"/>
        <v>#N/A</v>
      </c>
      <c r="BC44" s="55">
        <v>32</v>
      </c>
      <c r="BD44" s="64" t="e">
        <f t="shared" si="9"/>
        <v>#N/A</v>
      </c>
      <c r="BE44" s="64" t="e">
        <f t="shared" si="9"/>
        <v>#N/A</v>
      </c>
      <c r="BF44" s="64" t="e">
        <f t="shared" si="9"/>
        <v>#N/A</v>
      </c>
      <c r="BG44" s="64" t="e">
        <f t="shared" si="9"/>
        <v>#N/A</v>
      </c>
      <c r="BJ44" s="55">
        <v>32</v>
      </c>
      <c r="BK44" s="57" t="e">
        <f t="shared" si="10"/>
        <v>#N/A</v>
      </c>
      <c r="BL44" s="57" t="e">
        <f t="shared" si="10"/>
        <v>#N/A</v>
      </c>
      <c r="BM44" s="57" t="e">
        <f t="shared" si="10"/>
        <v>#N/A</v>
      </c>
      <c r="BN44" s="57" t="e">
        <f t="shared" si="10"/>
        <v>#N/A</v>
      </c>
      <c r="BQ44" s="55">
        <v>32</v>
      </c>
      <c r="BR44" s="64" t="e">
        <f t="shared" si="11"/>
        <v>#N/A</v>
      </c>
      <c r="BS44" s="64" t="e">
        <f t="shared" si="11"/>
        <v>#N/A</v>
      </c>
      <c r="BT44" s="64" t="e">
        <f t="shared" si="11"/>
        <v>#N/A</v>
      </c>
      <c r="BU44" s="64" t="e">
        <f t="shared" si="11"/>
        <v>#N/A</v>
      </c>
    </row>
    <row r="45" spans="1:73">
      <c r="A45" s="56" t="str">
        <f t="shared" si="0"/>
        <v>19000</v>
      </c>
      <c r="B45" s="15">
        <f>'[2]ByMinerWK (2)'!$AD260</f>
        <v>0</v>
      </c>
      <c r="C45" s="5">
        <f>'[2]ByMinerWK (2)'!B260</f>
        <v>644.16</v>
      </c>
      <c r="D45" s="5">
        <f>'[2]ByMinerWK (2)'!C260</f>
        <v>4173.87</v>
      </c>
      <c r="E45" s="5">
        <f>'[2]ByMinerWK (2)'!D260</f>
        <v>3987.2</v>
      </c>
      <c r="F45" s="5">
        <f>'[2]ByMinerWK (2)'!E260</f>
        <v>569</v>
      </c>
      <c r="G45" s="5">
        <f>'[2]ByMinerWK (2)'!F260</f>
        <v>605.81999999999994</v>
      </c>
      <c r="H45" s="5">
        <f>'[2]ByMinerWK (2)'!G260</f>
        <v>474.22</v>
      </c>
      <c r="I45" s="5">
        <f>'[2]ByMinerWK (2)'!H260</f>
        <v>639.97</v>
      </c>
      <c r="J45" s="5">
        <f>'[2]ByMinerWK (2)'!I260</f>
        <v>1041.98</v>
      </c>
      <c r="K45" s="5">
        <f>'[2]ByMinerWK (2)'!J260</f>
        <v>1257.74</v>
      </c>
      <c r="L45" s="5">
        <f>'[2]ByMinerWK (2)'!K260</f>
        <v>128.07</v>
      </c>
      <c r="M45" s="5">
        <f>'[2]ByMinerWK (2)'!L260</f>
        <v>1925.01</v>
      </c>
      <c r="N45" s="5">
        <f>'[2]ByMinerWK (2)'!M260</f>
        <v>2772.22</v>
      </c>
      <c r="O45" s="5">
        <f>'[2]ByMinerWK (2)'!N260</f>
        <v>0</v>
      </c>
      <c r="P45" s="5">
        <f>'[2]ByMinerWK (2)'!O260</f>
        <v>2982.07</v>
      </c>
      <c r="Q45" s="5">
        <f>'[2]ByMinerWK (2)'!P260</f>
        <v>759.06999999999994</v>
      </c>
      <c r="R45" s="5">
        <f>'[2]ByMinerWK (2)'!Q260</f>
        <v>1630.81</v>
      </c>
      <c r="S45" s="5">
        <f>'[2]ByMinerWK (2)'!R260</f>
        <v>783.68999999999994</v>
      </c>
      <c r="T45" s="5">
        <f>'[2]ByMinerWK (2)'!S260</f>
        <v>168.58</v>
      </c>
      <c r="U45" s="5">
        <f>'[2]ByMinerWK (2)'!T260</f>
        <v>15.94</v>
      </c>
      <c r="V45" s="62">
        <f>'[2]ByMinerWK (2)'!U260</f>
        <v>390.75</v>
      </c>
      <c r="W45" s="5">
        <f>'[2]ByMinerWK (2)'!V260</f>
        <v>90.58</v>
      </c>
      <c r="X45" s="62">
        <f>'[2]ByMinerWK (2)'!W260</f>
        <v>289.08000000000004</v>
      </c>
      <c r="Y45" s="62">
        <f>'[2]ByMinerWK (2)'!Z260/AE45</f>
        <v>0</v>
      </c>
      <c r="Z45" s="63">
        <f t="shared" si="1"/>
        <v>1397.68</v>
      </c>
      <c r="AA45" s="63">
        <f t="shared" si="2"/>
        <v>10509.529999999999</v>
      </c>
      <c r="AB45" s="63">
        <f t="shared" si="3"/>
        <v>3941.8199999999997</v>
      </c>
      <c r="AC45" s="63">
        <f t="shared" si="4"/>
        <v>5986.26</v>
      </c>
      <c r="AD45" s="63">
        <f t="shared" si="5"/>
        <v>3494.54</v>
      </c>
      <c r="AE45" s="17">
        <f>AVERAGE('[2]ByMinerWK (2)'!$AH257:$AH260)</f>
        <v>1</v>
      </c>
      <c r="AG45" s="15">
        <f t="shared" si="12"/>
        <v>43692</v>
      </c>
      <c r="AH45" s="55">
        <v>33</v>
      </c>
      <c r="AI45" s="64" t="e">
        <f t="shared" si="6"/>
        <v>#N/A</v>
      </c>
      <c r="AJ45" s="64" t="e">
        <f t="shared" si="6"/>
        <v>#N/A</v>
      </c>
      <c r="AK45" s="64" t="e">
        <f t="shared" si="6"/>
        <v>#N/A</v>
      </c>
      <c r="AL45" s="64" t="e">
        <f t="shared" si="6"/>
        <v>#N/A</v>
      </c>
      <c r="AO45" s="55">
        <v>33</v>
      </c>
      <c r="AP45" s="57" t="e">
        <f t="shared" si="7"/>
        <v>#N/A</v>
      </c>
      <c r="AQ45" s="57" t="e">
        <f t="shared" si="7"/>
        <v>#N/A</v>
      </c>
      <c r="AR45" s="57" t="e">
        <f t="shared" si="7"/>
        <v>#N/A</v>
      </c>
      <c r="AS45" s="57" t="e">
        <f t="shared" si="7"/>
        <v>#N/A</v>
      </c>
      <c r="AV45" s="55">
        <v>33</v>
      </c>
      <c r="AW45" s="64" t="e">
        <f t="shared" si="8"/>
        <v>#N/A</v>
      </c>
      <c r="AX45" s="64" t="e">
        <f t="shared" si="8"/>
        <v>#N/A</v>
      </c>
      <c r="AY45" s="64" t="e">
        <f t="shared" si="8"/>
        <v>#N/A</v>
      </c>
      <c r="AZ45" s="64" t="e">
        <f t="shared" si="8"/>
        <v>#N/A</v>
      </c>
      <c r="BC45" s="55">
        <v>33</v>
      </c>
      <c r="BD45" s="64" t="e">
        <f t="shared" si="9"/>
        <v>#N/A</v>
      </c>
      <c r="BE45" s="64" t="e">
        <f t="shared" si="9"/>
        <v>#N/A</v>
      </c>
      <c r="BF45" s="64" t="e">
        <f t="shared" si="9"/>
        <v>#N/A</v>
      </c>
      <c r="BG45" s="64" t="e">
        <f t="shared" si="9"/>
        <v>#N/A</v>
      </c>
      <c r="BJ45" s="55">
        <v>33</v>
      </c>
      <c r="BK45" s="57" t="e">
        <f t="shared" si="10"/>
        <v>#N/A</v>
      </c>
      <c r="BL45" s="57" t="e">
        <f t="shared" si="10"/>
        <v>#N/A</v>
      </c>
      <c r="BM45" s="57" t="e">
        <f t="shared" si="10"/>
        <v>#N/A</v>
      </c>
      <c r="BN45" s="57" t="e">
        <f t="shared" si="10"/>
        <v>#N/A</v>
      </c>
      <c r="BQ45" s="55">
        <v>33</v>
      </c>
      <c r="BR45" s="64" t="e">
        <f t="shared" si="11"/>
        <v>#N/A</v>
      </c>
      <c r="BS45" s="64" t="e">
        <f t="shared" si="11"/>
        <v>#N/A</v>
      </c>
      <c r="BT45" s="64" t="e">
        <f t="shared" si="11"/>
        <v>#N/A</v>
      </c>
      <c r="BU45" s="64" t="e">
        <f t="shared" si="11"/>
        <v>#N/A</v>
      </c>
    </row>
    <row r="46" spans="1:73">
      <c r="A46" s="56" t="str">
        <f t="shared" si="0"/>
        <v>19000</v>
      </c>
      <c r="B46" s="15">
        <f>'[2]ByMinerWK (2)'!$AD261</f>
        <v>0</v>
      </c>
      <c r="C46" s="5">
        <f>'[2]ByMinerWK (2)'!B261</f>
        <v>75.23</v>
      </c>
      <c r="D46" s="5">
        <f>'[2]ByMinerWK (2)'!C261</f>
        <v>4077.2000000000003</v>
      </c>
      <c r="E46" s="5">
        <f>'[2]ByMinerWK (2)'!D261</f>
        <v>2571.52</v>
      </c>
      <c r="F46" s="5">
        <f>'[2]ByMinerWK (2)'!E261</f>
        <v>0</v>
      </c>
      <c r="G46" s="5">
        <f>'[2]ByMinerWK (2)'!F261</f>
        <v>603.61</v>
      </c>
      <c r="H46" s="5">
        <f>'[2]ByMinerWK (2)'!G261</f>
        <v>543.72</v>
      </c>
      <c r="I46" s="5">
        <f>'[2]ByMinerWK (2)'!H261</f>
        <v>704.27</v>
      </c>
      <c r="J46" s="5">
        <f>'[2]ByMinerWK (2)'!I261</f>
        <v>1486.6699999999998</v>
      </c>
      <c r="K46" s="5">
        <f>'[2]ByMinerWK (2)'!J261</f>
        <v>1269.9099999999999</v>
      </c>
      <c r="L46" s="5">
        <f>'[2]ByMinerWK (2)'!K261</f>
        <v>162.97999999999999</v>
      </c>
      <c r="M46" s="5">
        <f>'[2]ByMinerWK (2)'!L261</f>
        <v>4526.88</v>
      </c>
      <c r="N46" s="5">
        <f>'[2]ByMinerWK (2)'!M261</f>
        <v>2843.71</v>
      </c>
      <c r="O46" s="5">
        <f>'[2]ByMinerWK (2)'!N261</f>
        <v>273.77</v>
      </c>
      <c r="P46" s="5">
        <f>'[2]ByMinerWK (2)'!O261</f>
        <v>2081.66</v>
      </c>
      <c r="Q46" s="5">
        <f>'[2]ByMinerWK (2)'!P261</f>
        <v>481.4</v>
      </c>
      <c r="R46" s="5">
        <f>'[2]ByMinerWK (2)'!Q261</f>
        <v>1446.6399999999999</v>
      </c>
      <c r="S46" s="5">
        <f>'[2]ByMinerWK (2)'!R261</f>
        <v>620.52</v>
      </c>
      <c r="T46" s="5">
        <f>'[2]ByMinerWK (2)'!S261</f>
        <v>195.75</v>
      </c>
      <c r="U46" s="5">
        <f>'[2]ByMinerWK (2)'!T261</f>
        <v>242.63</v>
      </c>
      <c r="V46" s="62">
        <f>'[2]ByMinerWK (2)'!U261</f>
        <v>76.070000000000007</v>
      </c>
      <c r="W46" s="5">
        <f>'[2]ByMinerWK (2)'!V261</f>
        <v>72.8</v>
      </c>
      <c r="X46" s="62">
        <f>'[2]ByMinerWK (2)'!W261</f>
        <v>464.32000000000005</v>
      </c>
      <c r="Y46" s="62">
        <f>'[2]ByMinerWK (2)'!Z261/AE46</f>
        <v>0</v>
      </c>
      <c r="Z46" s="63">
        <f t="shared" si="1"/>
        <v>513.61</v>
      </c>
      <c r="AA46" s="63">
        <f t="shared" si="2"/>
        <v>8364.14</v>
      </c>
      <c r="AB46" s="63">
        <f t="shared" si="3"/>
        <v>6278.19</v>
      </c>
      <c r="AC46" s="63">
        <f t="shared" si="4"/>
        <v>6177.0599999999995</v>
      </c>
      <c r="AD46" s="63">
        <f t="shared" si="5"/>
        <v>3488.2599999999998</v>
      </c>
      <c r="AE46" s="17">
        <f>AVERAGE('[2]ByMinerWK (2)'!$AH258:$AH261)</f>
        <v>1</v>
      </c>
      <c r="AG46" s="15">
        <f t="shared" si="12"/>
        <v>43699</v>
      </c>
      <c r="AH46" s="55">
        <v>34</v>
      </c>
      <c r="AI46" s="64" t="e">
        <f t="shared" si="6"/>
        <v>#N/A</v>
      </c>
      <c r="AJ46" s="64" t="e">
        <f t="shared" si="6"/>
        <v>#N/A</v>
      </c>
      <c r="AK46" s="64" t="e">
        <f t="shared" si="6"/>
        <v>#N/A</v>
      </c>
      <c r="AL46" s="64" t="e">
        <f t="shared" si="6"/>
        <v>#N/A</v>
      </c>
      <c r="AO46" s="55">
        <v>34</v>
      </c>
      <c r="AP46" s="57" t="e">
        <f t="shared" si="7"/>
        <v>#N/A</v>
      </c>
      <c r="AQ46" s="57" t="e">
        <f t="shared" si="7"/>
        <v>#N/A</v>
      </c>
      <c r="AR46" s="57" t="e">
        <f t="shared" si="7"/>
        <v>#N/A</v>
      </c>
      <c r="AS46" s="57" t="e">
        <f t="shared" si="7"/>
        <v>#N/A</v>
      </c>
      <c r="AV46" s="55">
        <v>34</v>
      </c>
      <c r="AW46" s="64" t="e">
        <f t="shared" si="8"/>
        <v>#N/A</v>
      </c>
      <c r="AX46" s="64" t="e">
        <f t="shared" si="8"/>
        <v>#N/A</v>
      </c>
      <c r="AY46" s="64" t="e">
        <f t="shared" si="8"/>
        <v>#N/A</v>
      </c>
      <c r="AZ46" s="64" t="e">
        <f t="shared" si="8"/>
        <v>#N/A</v>
      </c>
      <c r="BC46" s="55">
        <v>34</v>
      </c>
      <c r="BD46" s="64" t="e">
        <f t="shared" si="9"/>
        <v>#N/A</v>
      </c>
      <c r="BE46" s="64" t="e">
        <f t="shared" si="9"/>
        <v>#N/A</v>
      </c>
      <c r="BF46" s="64" t="e">
        <f t="shared" si="9"/>
        <v>#N/A</v>
      </c>
      <c r="BG46" s="64" t="e">
        <f t="shared" si="9"/>
        <v>#N/A</v>
      </c>
      <c r="BJ46" s="55">
        <v>34</v>
      </c>
      <c r="BK46" s="57" t="e">
        <f t="shared" si="10"/>
        <v>#N/A</v>
      </c>
      <c r="BL46" s="57" t="e">
        <f t="shared" si="10"/>
        <v>#N/A</v>
      </c>
      <c r="BM46" s="57" t="e">
        <f t="shared" si="10"/>
        <v>#N/A</v>
      </c>
      <c r="BN46" s="57" t="e">
        <f t="shared" si="10"/>
        <v>#N/A</v>
      </c>
      <c r="BQ46" s="55">
        <v>34</v>
      </c>
      <c r="BR46" s="64" t="e">
        <f t="shared" si="11"/>
        <v>#N/A</v>
      </c>
      <c r="BS46" s="64" t="e">
        <f t="shared" si="11"/>
        <v>#N/A</v>
      </c>
      <c r="BT46" s="64" t="e">
        <f t="shared" si="11"/>
        <v>#N/A</v>
      </c>
      <c r="BU46" s="64" t="e">
        <f t="shared" si="11"/>
        <v>#N/A</v>
      </c>
    </row>
    <row r="47" spans="1:73">
      <c r="A47" s="56" t="str">
        <f t="shared" si="0"/>
        <v>19000</v>
      </c>
      <c r="B47" s="15">
        <f>'[2]ByMinerWK (2)'!$AD262</f>
        <v>0</v>
      </c>
      <c r="C47" s="5">
        <f>'[2]ByMinerWK (2)'!B262</f>
        <v>788.44999999999993</v>
      </c>
      <c r="D47" s="5">
        <f>'[2]ByMinerWK (2)'!C262</f>
        <v>4539.71</v>
      </c>
      <c r="E47" s="5">
        <f>'[2]ByMinerWK (2)'!D262</f>
        <v>3166.0600000000004</v>
      </c>
      <c r="F47" s="5">
        <f>'[2]ByMinerWK (2)'!E262</f>
        <v>0</v>
      </c>
      <c r="G47" s="5">
        <f>'[2]ByMinerWK (2)'!F262</f>
        <v>901.12</v>
      </c>
      <c r="H47" s="5">
        <f>'[2]ByMinerWK (2)'!G262</f>
        <v>449.38</v>
      </c>
      <c r="I47" s="5">
        <f>'[2]ByMinerWK (2)'!H262</f>
        <v>683.5</v>
      </c>
      <c r="J47" s="5">
        <f>'[2]ByMinerWK (2)'!I262</f>
        <v>915.03</v>
      </c>
      <c r="K47" s="5">
        <f>'[2]ByMinerWK (2)'!J262</f>
        <v>978.78</v>
      </c>
      <c r="L47" s="5">
        <f>'[2]ByMinerWK (2)'!K262</f>
        <v>237.39999999999998</v>
      </c>
      <c r="M47" s="5">
        <f>'[2]ByMinerWK (2)'!L262</f>
        <v>2001.17</v>
      </c>
      <c r="N47" s="5">
        <f>'[2]ByMinerWK (2)'!M262</f>
        <v>3301.8400000000006</v>
      </c>
      <c r="O47" s="5">
        <f>'[2]ByMinerWK (2)'!N262</f>
        <v>131.87</v>
      </c>
      <c r="P47" s="5">
        <f>'[2]ByMinerWK (2)'!O262</f>
        <v>2446.04</v>
      </c>
      <c r="Q47" s="5">
        <f>'[2]ByMinerWK (2)'!P262</f>
        <v>443.15999999999997</v>
      </c>
      <c r="R47" s="5">
        <f>'[2]ByMinerWK (2)'!Q262</f>
        <v>1489.12</v>
      </c>
      <c r="S47" s="5">
        <f>'[2]ByMinerWK (2)'!R262</f>
        <v>189.12</v>
      </c>
      <c r="T47" s="5">
        <f>'[2]ByMinerWK (2)'!S262</f>
        <v>221.98999999999998</v>
      </c>
      <c r="U47" s="5">
        <f>'[2]ByMinerWK (2)'!T262</f>
        <v>271.25</v>
      </c>
      <c r="V47" s="62">
        <f>'[2]ByMinerWK (2)'!U262</f>
        <v>329.35</v>
      </c>
      <c r="W47" s="5">
        <f>'[2]ByMinerWK (2)'!V262</f>
        <v>73.31</v>
      </c>
      <c r="X47" s="62">
        <f>'[2]ByMinerWK (2)'!W262</f>
        <v>449.83000000000004</v>
      </c>
      <c r="Y47" s="62">
        <f>'[2]ByMinerWK (2)'!Z262/AE47</f>
        <v>0</v>
      </c>
      <c r="Z47" s="63">
        <f t="shared" si="1"/>
        <v>1281.69</v>
      </c>
      <c r="AA47" s="63">
        <f t="shared" si="2"/>
        <v>9834.84</v>
      </c>
      <c r="AB47" s="63">
        <f t="shared" si="3"/>
        <v>3423.1099999999997</v>
      </c>
      <c r="AC47" s="63">
        <f t="shared" si="4"/>
        <v>6307.23</v>
      </c>
      <c r="AD47" s="63">
        <f t="shared" si="5"/>
        <v>3160.6099999999997</v>
      </c>
      <c r="AE47" s="17">
        <f>AVERAGE('[2]ByMinerWK (2)'!$AH259:$AH262)</f>
        <v>1</v>
      </c>
      <c r="AG47" s="15">
        <f t="shared" si="12"/>
        <v>43706</v>
      </c>
      <c r="AH47" s="55">
        <v>35</v>
      </c>
      <c r="AI47" s="64" t="e">
        <f t="shared" si="6"/>
        <v>#N/A</v>
      </c>
      <c r="AJ47" s="64" t="e">
        <f t="shared" si="6"/>
        <v>#N/A</v>
      </c>
      <c r="AK47" s="64" t="e">
        <f t="shared" si="6"/>
        <v>#N/A</v>
      </c>
      <c r="AL47" s="64" t="e">
        <f t="shared" si="6"/>
        <v>#N/A</v>
      </c>
      <c r="AO47" s="55">
        <v>35</v>
      </c>
      <c r="AP47" s="57" t="e">
        <f t="shared" si="7"/>
        <v>#N/A</v>
      </c>
      <c r="AQ47" s="57" t="e">
        <f t="shared" si="7"/>
        <v>#N/A</v>
      </c>
      <c r="AR47" s="57" t="e">
        <f t="shared" si="7"/>
        <v>#N/A</v>
      </c>
      <c r="AS47" s="57" t="e">
        <f t="shared" si="7"/>
        <v>#N/A</v>
      </c>
      <c r="AV47" s="55">
        <v>35</v>
      </c>
      <c r="AW47" s="64" t="e">
        <f t="shared" si="8"/>
        <v>#N/A</v>
      </c>
      <c r="AX47" s="64" t="e">
        <f t="shared" si="8"/>
        <v>#N/A</v>
      </c>
      <c r="AY47" s="64" t="e">
        <f t="shared" si="8"/>
        <v>#N/A</v>
      </c>
      <c r="AZ47" s="64" t="e">
        <f t="shared" si="8"/>
        <v>#N/A</v>
      </c>
      <c r="BC47" s="55">
        <v>35</v>
      </c>
      <c r="BD47" s="64" t="e">
        <f t="shared" si="9"/>
        <v>#N/A</v>
      </c>
      <c r="BE47" s="64" t="e">
        <f t="shared" si="9"/>
        <v>#N/A</v>
      </c>
      <c r="BF47" s="64" t="e">
        <f t="shared" si="9"/>
        <v>#N/A</v>
      </c>
      <c r="BG47" s="64" t="e">
        <f t="shared" si="9"/>
        <v>#N/A</v>
      </c>
      <c r="BJ47" s="55">
        <v>35</v>
      </c>
      <c r="BK47" s="57" t="e">
        <f t="shared" si="10"/>
        <v>#N/A</v>
      </c>
      <c r="BL47" s="57" t="e">
        <f t="shared" si="10"/>
        <v>#N/A</v>
      </c>
      <c r="BM47" s="57" t="e">
        <f t="shared" si="10"/>
        <v>#N/A</v>
      </c>
      <c r="BN47" s="57" t="e">
        <f t="shared" si="10"/>
        <v>#N/A</v>
      </c>
      <c r="BQ47" s="55">
        <v>35</v>
      </c>
      <c r="BR47" s="64" t="e">
        <f t="shared" si="11"/>
        <v>#N/A</v>
      </c>
      <c r="BS47" s="64" t="e">
        <f t="shared" si="11"/>
        <v>#N/A</v>
      </c>
      <c r="BT47" s="64" t="e">
        <f t="shared" si="11"/>
        <v>#N/A</v>
      </c>
      <c r="BU47" s="64" t="e">
        <f t="shared" si="11"/>
        <v>#N/A</v>
      </c>
    </row>
    <row r="48" spans="1:73">
      <c r="A48" s="56" t="str">
        <f t="shared" si="0"/>
        <v>19000</v>
      </c>
      <c r="B48" s="15">
        <f>'[2]ByMinerWK (2)'!$AD263</f>
        <v>0</v>
      </c>
      <c r="C48" s="5">
        <f>'[2]ByMinerWK (2)'!B263</f>
        <v>776</v>
      </c>
      <c r="D48" s="5">
        <f>'[2]ByMinerWK (2)'!C263</f>
        <v>5207.0999999999995</v>
      </c>
      <c r="E48" s="5">
        <f>'[2]ByMinerWK (2)'!D263</f>
        <v>2247.65</v>
      </c>
      <c r="F48" s="5">
        <f>'[2]ByMinerWK (2)'!E263</f>
        <v>558.03</v>
      </c>
      <c r="G48" s="5">
        <f>'[2]ByMinerWK (2)'!F263</f>
        <v>974.22</v>
      </c>
      <c r="H48" s="5">
        <f>'[2]ByMinerWK (2)'!G263</f>
        <v>581.13</v>
      </c>
      <c r="I48" s="5">
        <f>'[2]ByMinerWK (2)'!H263</f>
        <v>1121.3399999999999</v>
      </c>
      <c r="J48" s="5">
        <f>'[2]ByMinerWK (2)'!I263</f>
        <v>2505.7399999999998</v>
      </c>
      <c r="K48" s="5">
        <f>'[2]ByMinerWK (2)'!J263</f>
        <v>1470.59</v>
      </c>
      <c r="L48" s="5">
        <f>'[2]ByMinerWK (2)'!K263</f>
        <v>231.54000000000002</v>
      </c>
      <c r="M48" s="5">
        <f>'[2]ByMinerWK (2)'!L263</f>
        <v>2586.27</v>
      </c>
      <c r="N48" s="5">
        <f>'[2]ByMinerWK (2)'!M263</f>
        <v>2672.5200000000004</v>
      </c>
      <c r="O48" s="5">
        <f>'[2]ByMinerWK (2)'!N263</f>
        <v>0</v>
      </c>
      <c r="P48" s="5">
        <f>'[2]ByMinerWK (2)'!O263</f>
        <v>2341.9399999999996</v>
      </c>
      <c r="Q48" s="5">
        <f>'[2]ByMinerWK (2)'!P263</f>
        <v>774.07999999999993</v>
      </c>
      <c r="R48" s="5">
        <f>'[2]ByMinerWK (2)'!Q263</f>
        <v>1639.9300000000003</v>
      </c>
      <c r="S48" s="5">
        <f>'[2]ByMinerWK (2)'!R263</f>
        <v>506.28000000000003</v>
      </c>
      <c r="T48" s="5">
        <f>'[2]ByMinerWK (2)'!S263</f>
        <v>386.45000000000005</v>
      </c>
      <c r="U48" s="5">
        <f>'[2]ByMinerWK (2)'!T263</f>
        <v>318.01</v>
      </c>
      <c r="V48" s="62">
        <f>'[2]ByMinerWK (2)'!U263</f>
        <v>463.90999999999997</v>
      </c>
      <c r="W48" s="5">
        <f>'[2]ByMinerWK (2)'!V263</f>
        <v>25</v>
      </c>
      <c r="X48" s="62">
        <f>'[2]ByMinerWK (2)'!W263</f>
        <v>330.6</v>
      </c>
      <c r="Y48" s="62">
        <f>'[2]ByMinerWK (2)'!Z263/AE48</f>
        <v>0</v>
      </c>
      <c r="Z48" s="63">
        <f t="shared" si="1"/>
        <v>2038.49</v>
      </c>
      <c r="AA48" s="63">
        <f t="shared" si="2"/>
        <v>8614.99</v>
      </c>
      <c r="AB48" s="63">
        <f t="shared" si="3"/>
        <v>4830.9399999999996</v>
      </c>
      <c r="AC48" s="63">
        <f t="shared" si="4"/>
        <v>8532.3499999999985</v>
      </c>
      <c r="AD48" s="63">
        <f t="shared" si="5"/>
        <v>3701.5600000000004</v>
      </c>
      <c r="AE48" s="17">
        <f>AVERAGE('[2]ByMinerWK (2)'!$AH260:$AH263)</f>
        <v>1</v>
      </c>
      <c r="AG48" s="15">
        <f t="shared" si="12"/>
        <v>43713</v>
      </c>
      <c r="AH48" s="55">
        <v>36</v>
      </c>
      <c r="AI48" s="64" t="e">
        <f t="shared" si="6"/>
        <v>#N/A</v>
      </c>
      <c r="AJ48" s="64" t="e">
        <f t="shared" si="6"/>
        <v>#N/A</v>
      </c>
      <c r="AK48" s="64" t="e">
        <f t="shared" si="6"/>
        <v>#N/A</v>
      </c>
      <c r="AL48" s="64" t="e">
        <f t="shared" si="6"/>
        <v>#N/A</v>
      </c>
      <c r="AO48" s="55">
        <v>36</v>
      </c>
      <c r="AP48" s="57" t="e">
        <f t="shared" si="7"/>
        <v>#N/A</v>
      </c>
      <c r="AQ48" s="57" t="e">
        <f t="shared" si="7"/>
        <v>#N/A</v>
      </c>
      <c r="AR48" s="57" t="e">
        <f t="shared" si="7"/>
        <v>#N/A</v>
      </c>
      <c r="AS48" s="57" t="e">
        <f t="shared" si="7"/>
        <v>#N/A</v>
      </c>
      <c r="AV48" s="55">
        <v>36</v>
      </c>
      <c r="AW48" s="64" t="e">
        <f t="shared" si="8"/>
        <v>#N/A</v>
      </c>
      <c r="AX48" s="64" t="e">
        <f t="shared" si="8"/>
        <v>#N/A</v>
      </c>
      <c r="AY48" s="64" t="e">
        <f t="shared" si="8"/>
        <v>#N/A</v>
      </c>
      <c r="AZ48" s="64" t="e">
        <f t="shared" si="8"/>
        <v>#N/A</v>
      </c>
      <c r="BC48" s="55">
        <v>36</v>
      </c>
      <c r="BD48" s="64" t="e">
        <f t="shared" si="9"/>
        <v>#N/A</v>
      </c>
      <c r="BE48" s="64" t="e">
        <f t="shared" si="9"/>
        <v>#N/A</v>
      </c>
      <c r="BF48" s="64" t="e">
        <f t="shared" si="9"/>
        <v>#N/A</v>
      </c>
      <c r="BG48" s="64" t="e">
        <f t="shared" si="9"/>
        <v>#N/A</v>
      </c>
      <c r="BJ48" s="55">
        <v>36</v>
      </c>
      <c r="BK48" s="57" t="e">
        <f t="shared" si="10"/>
        <v>#N/A</v>
      </c>
      <c r="BL48" s="57" t="e">
        <f t="shared" si="10"/>
        <v>#N/A</v>
      </c>
      <c r="BM48" s="57" t="e">
        <f t="shared" si="10"/>
        <v>#N/A</v>
      </c>
      <c r="BN48" s="57" t="e">
        <f t="shared" si="10"/>
        <v>#N/A</v>
      </c>
      <c r="BQ48" s="55">
        <v>36</v>
      </c>
      <c r="BR48" s="64" t="e">
        <f t="shared" si="11"/>
        <v>#N/A</v>
      </c>
      <c r="BS48" s="64" t="e">
        <f t="shared" si="11"/>
        <v>#N/A</v>
      </c>
      <c r="BT48" s="64" t="e">
        <f t="shared" si="11"/>
        <v>#N/A</v>
      </c>
      <c r="BU48" s="64" t="e">
        <f t="shared" si="11"/>
        <v>#N/A</v>
      </c>
    </row>
    <row r="49" spans="1:73">
      <c r="A49" s="56" t="str">
        <f t="shared" si="0"/>
        <v>19000</v>
      </c>
      <c r="B49" s="15">
        <f>'[2]ByMinerWK (2)'!$AD264</f>
        <v>0</v>
      </c>
      <c r="C49" s="5">
        <f>'[2]ByMinerWK (2)'!B264</f>
        <v>1017.23</v>
      </c>
      <c r="D49" s="5">
        <f>'[2]ByMinerWK (2)'!C264</f>
        <v>3798.4300000000003</v>
      </c>
      <c r="E49" s="5">
        <f>'[2]ByMinerWK (2)'!D264</f>
        <v>2669.31</v>
      </c>
      <c r="F49" s="5">
        <f>'[2]ByMinerWK (2)'!E264</f>
        <v>975.07999999999993</v>
      </c>
      <c r="G49" s="5">
        <f>'[2]ByMinerWK (2)'!F264</f>
        <v>170.23</v>
      </c>
      <c r="H49" s="5">
        <f>'[2]ByMinerWK (2)'!G264</f>
        <v>228</v>
      </c>
      <c r="I49" s="5">
        <f>'[2]ByMinerWK (2)'!H264</f>
        <v>927.2600000000001</v>
      </c>
      <c r="J49" s="5">
        <f>'[2]ByMinerWK (2)'!I264</f>
        <v>1858.84</v>
      </c>
      <c r="K49" s="5">
        <f>'[2]ByMinerWK (2)'!J264</f>
        <v>1174</v>
      </c>
      <c r="L49" s="5">
        <f>'[2]ByMinerWK (2)'!K264</f>
        <v>0</v>
      </c>
      <c r="M49" s="5">
        <f>'[2]ByMinerWK (2)'!L264</f>
        <v>2251.7399999999998</v>
      </c>
      <c r="N49" s="5">
        <f>'[2]ByMinerWK (2)'!M264</f>
        <v>2803.1700000000005</v>
      </c>
      <c r="O49" s="5">
        <f>'[2]ByMinerWK (2)'!N264</f>
        <v>109.36</v>
      </c>
      <c r="P49" s="5">
        <f>'[2]ByMinerWK (2)'!O264</f>
        <v>2113.7200000000003</v>
      </c>
      <c r="Q49" s="5">
        <f>'[2]ByMinerWK (2)'!P264</f>
        <v>111</v>
      </c>
      <c r="R49" s="5">
        <f>'[2]ByMinerWK (2)'!Q264</f>
        <v>1345.69</v>
      </c>
      <c r="S49" s="5">
        <f>'[2]ByMinerWK (2)'!R264</f>
        <v>650.03</v>
      </c>
      <c r="T49" s="5">
        <f>'[2]ByMinerWK (2)'!S264</f>
        <v>242.48000000000002</v>
      </c>
      <c r="U49" s="5">
        <f>'[2]ByMinerWK (2)'!T264</f>
        <v>109.27000000000001</v>
      </c>
      <c r="V49" s="62">
        <f>'[2]ByMinerWK (2)'!U264</f>
        <v>368.62</v>
      </c>
      <c r="W49" s="5">
        <f>'[2]ByMinerWK (2)'!V264</f>
        <v>0</v>
      </c>
      <c r="X49" s="62">
        <f>'[2]ByMinerWK (2)'!W264</f>
        <v>271.54000000000002</v>
      </c>
      <c r="Y49" s="62">
        <f>'[2]ByMinerWK (2)'!Z264/AE49</f>
        <v>0</v>
      </c>
      <c r="Z49" s="63">
        <f t="shared" si="1"/>
        <v>2344.06</v>
      </c>
      <c r="AA49" s="63">
        <f t="shared" si="2"/>
        <v>8513.4600000000009</v>
      </c>
      <c r="AB49" s="63">
        <f t="shared" si="3"/>
        <v>3536.74</v>
      </c>
      <c r="AC49" s="63">
        <f t="shared" si="4"/>
        <v>6297.43</v>
      </c>
      <c r="AD49" s="63">
        <f t="shared" si="5"/>
        <v>2503.3100000000004</v>
      </c>
      <c r="AE49" s="17">
        <f>AVERAGE('[2]ByMinerWK (2)'!$AH261:$AH264)</f>
        <v>1</v>
      </c>
      <c r="AG49" s="15">
        <f t="shared" si="12"/>
        <v>43720</v>
      </c>
      <c r="AH49" s="55">
        <v>37</v>
      </c>
      <c r="AI49" s="64" t="e">
        <f t="shared" si="6"/>
        <v>#N/A</v>
      </c>
      <c r="AJ49" s="64" t="e">
        <f t="shared" si="6"/>
        <v>#N/A</v>
      </c>
      <c r="AK49" s="64" t="e">
        <f t="shared" si="6"/>
        <v>#N/A</v>
      </c>
      <c r="AL49" s="64" t="e">
        <f t="shared" si="6"/>
        <v>#N/A</v>
      </c>
      <c r="AO49" s="55">
        <v>37</v>
      </c>
      <c r="AP49" s="57" t="e">
        <f t="shared" si="7"/>
        <v>#N/A</v>
      </c>
      <c r="AQ49" s="57" t="e">
        <f t="shared" si="7"/>
        <v>#N/A</v>
      </c>
      <c r="AR49" s="57" t="e">
        <f t="shared" si="7"/>
        <v>#N/A</v>
      </c>
      <c r="AS49" s="57" t="e">
        <f t="shared" si="7"/>
        <v>#N/A</v>
      </c>
      <c r="AV49" s="55">
        <v>37</v>
      </c>
      <c r="AW49" s="64" t="e">
        <f t="shared" si="8"/>
        <v>#N/A</v>
      </c>
      <c r="AX49" s="64" t="e">
        <f t="shared" si="8"/>
        <v>#N/A</v>
      </c>
      <c r="AY49" s="64" t="e">
        <f t="shared" si="8"/>
        <v>#N/A</v>
      </c>
      <c r="AZ49" s="64" t="e">
        <f t="shared" si="8"/>
        <v>#N/A</v>
      </c>
      <c r="BC49" s="55">
        <v>37</v>
      </c>
      <c r="BD49" s="64" t="e">
        <f t="shared" si="9"/>
        <v>#N/A</v>
      </c>
      <c r="BE49" s="64" t="e">
        <f t="shared" si="9"/>
        <v>#N/A</v>
      </c>
      <c r="BF49" s="64" t="e">
        <f t="shared" si="9"/>
        <v>#N/A</v>
      </c>
      <c r="BG49" s="64" t="e">
        <f t="shared" si="9"/>
        <v>#N/A</v>
      </c>
      <c r="BJ49" s="55">
        <v>37</v>
      </c>
      <c r="BK49" s="57" t="e">
        <f t="shared" si="10"/>
        <v>#N/A</v>
      </c>
      <c r="BL49" s="57" t="e">
        <f t="shared" si="10"/>
        <v>#N/A</v>
      </c>
      <c r="BM49" s="57" t="e">
        <f t="shared" si="10"/>
        <v>#N/A</v>
      </c>
      <c r="BN49" s="57" t="e">
        <f t="shared" si="10"/>
        <v>#N/A</v>
      </c>
      <c r="BQ49" s="55">
        <v>37</v>
      </c>
      <c r="BR49" s="64" t="e">
        <f t="shared" si="11"/>
        <v>#N/A</v>
      </c>
      <c r="BS49" s="64" t="e">
        <f t="shared" si="11"/>
        <v>#N/A</v>
      </c>
      <c r="BT49" s="64" t="e">
        <f t="shared" si="11"/>
        <v>#N/A</v>
      </c>
      <c r="BU49" s="64" t="e">
        <f t="shared" si="11"/>
        <v>#N/A</v>
      </c>
    </row>
    <row r="50" spans="1:73">
      <c r="A50" s="56" t="str">
        <f t="shared" si="0"/>
        <v>19000</v>
      </c>
      <c r="B50" s="15">
        <f>'[2]ByMinerWK (2)'!$AD265</f>
        <v>0</v>
      </c>
      <c r="C50" s="5">
        <f>'[2]ByMinerWK (2)'!B265</f>
        <v>647.72</v>
      </c>
      <c r="D50" s="5">
        <f>'[2]ByMinerWK (2)'!C265</f>
        <v>4406.7400000000016</v>
      </c>
      <c r="E50" s="5">
        <f>'[2]ByMinerWK (2)'!D265</f>
        <v>2735</v>
      </c>
      <c r="F50" s="5">
        <f>'[2]ByMinerWK (2)'!E265</f>
        <v>469</v>
      </c>
      <c r="G50" s="5">
        <f>'[2]ByMinerWK (2)'!F265</f>
        <v>364.07</v>
      </c>
      <c r="H50" s="5">
        <f>'[2]ByMinerWK (2)'!G265</f>
        <v>205.72000000000003</v>
      </c>
      <c r="I50" s="5">
        <f>'[2]ByMinerWK (2)'!H265</f>
        <v>869.98</v>
      </c>
      <c r="J50" s="5">
        <f>'[2]ByMinerWK (2)'!I265</f>
        <v>1462.8400000000001</v>
      </c>
      <c r="K50" s="5">
        <f>'[2]ByMinerWK (2)'!J265</f>
        <v>1511.29</v>
      </c>
      <c r="L50" s="5">
        <f>'[2]ByMinerWK (2)'!K265</f>
        <v>80</v>
      </c>
      <c r="M50" s="5">
        <f>'[2]ByMinerWK (2)'!L265</f>
        <v>5035.0999999999995</v>
      </c>
      <c r="N50" s="5">
        <f>'[2]ByMinerWK (2)'!M265</f>
        <v>2923.45</v>
      </c>
      <c r="O50" s="5">
        <f>'[2]ByMinerWK (2)'!N265</f>
        <v>0</v>
      </c>
      <c r="P50" s="5">
        <f>'[2]ByMinerWK (2)'!O265</f>
        <v>2156.1099999999997</v>
      </c>
      <c r="Q50" s="5">
        <f>'[2]ByMinerWK (2)'!P265</f>
        <v>289</v>
      </c>
      <c r="R50" s="5">
        <f>'[2]ByMinerWK (2)'!Q265</f>
        <v>571.70000000000005</v>
      </c>
      <c r="S50" s="5">
        <f>'[2]ByMinerWK (2)'!R265</f>
        <v>545.09</v>
      </c>
      <c r="T50" s="5">
        <f>'[2]ByMinerWK (2)'!S265</f>
        <v>384.41</v>
      </c>
      <c r="U50" s="5">
        <f>'[2]ByMinerWK (2)'!T265</f>
        <v>218.39</v>
      </c>
      <c r="V50" s="62">
        <f>'[2]ByMinerWK (2)'!U265</f>
        <v>441.38999999999993</v>
      </c>
      <c r="W50" s="5">
        <f>'[2]ByMinerWK (2)'!V265</f>
        <v>195.53</v>
      </c>
      <c r="X50" s="62">
        <f>'[2]ByMinerWK (2)'!W265</f>
        <v>264.28999999999996</v>
      </c>
      <c r="Y50" s="62">
        <f>'[2]ByMinerWK (2)'!Z265/AE50</f>
        <v>0</v>
      </c>
      <c r="Z50" s="63">
        <f t="shared" si="1"/>
        <v>1719.5200000000002</v>
      </c>
      <c r="AA50" s="63">
        <f t="shared" si="2"/>
        <v>8764.5400000000009</v>
      </c>
      <c r="AB50" s="63">
        <f t="shared" si="3"/>
        <v>6835.3899999999994</v>
      </c>
      <c r="AC50" s="63">
        <f t="shared" si="4"/>
        <v>6770.7900000000018</v>
      </c>
      <c r="AD50" s="63">
        <f t="shared" si="5"/>
        <v>1686.58</v>
      </c>
      <c r="AE50" s="17">
        <f>AVERAGE('[2]ByMinerWK (2)'!$AH262:$AH265)</f>
        <v>1</v>
      </c>
      <c r="AG50" s="15">
        <f t="shared" si="12"/>
        <v>43727</v>
      </c>
      <c r="AH50" s="55">
        <v>38</v>
      </c>
      <c r="AI50" s="64" t="e">
        <f t="shared" si="6"/>
        <v>#N/A</v>
      </c>
      <c r="AJ50" s="64" t="e">
        <f t="shared" si="6"/>
        <v>#N/A</v>
      </c>
      <c r="AK50" s="64" t="e">
        <f t="shared" si="6"/>
        <v>#N/A</v>
      </c>
      <c r="AL50" s="64" t="e">
        <f t="shared" si="6"/>
        <v>#N/A</v>
      </c>
      <c r="AO50" s="55">
        <v>38</v>
      </c>
      <c r="AP50" s="57" t="e">
        <f t="shared" si="7"/>
        <v>#N/A</v>
      </c>
      <c r="AQ50" s="57" t="e">
        <f t="shared" si="7"/>
        <v>#N/A</v>
      </c>
      <c r="AR50" s="57" t="e">
        <f t="shared" si="7"/>
        <v>#N/A</v>
      </c>
      <c r="AS50" s="57" t="e">
        <f t="shared" si="7"/>
        <v>#N/A</v>
      </c>
      <c r="AV50" s="55">
        <v>38</v>
      </c>
      <c r="AW50" s="64" t="e">
        <f t="shared" si="8"/>
        <v>#N/A</v>
      </c>
      <c r="AX50" s="64" t="e">
        <f t="shared" si="8"/>
        <v>#N/A</v>
      </c>
      <c r="AY50" s="64" t="e">
        <f t="shared" si="8"/>
        <v>#N/A</v>
      </c>
      <c r="AZ50" s="64" t="e">
        <f t="shared" si="8"/>
        <v>#N/A</v>
      </c>
      <c r="BC50" s="55">
        <v>38</v>
      </c>
      <c r="BD50" s="64" t="e">
        <f t="shared" si="9"/>
        <v>#N/A</v>
      </c>
      <c r="BE50" s="64" t="e">
        <f t="shared" si="9"/>
        <v>#N/A</v>
      </c>
      <c r="BF50" s="64" t="e">
        <f t="shared" si="9"/>
        <v>#N/A</v>
      </c>
      <c r="BG50" s="64" t="e">
        <f t="shared" si="9"/>
        <v>#N/A</v>
      </c>
      <c r="BJ50" s="55">
        <v>38</v>
      </c>
      <c r="BK50" s="57" t="e">
        <f t="shared" si="10"/>
        <v>#N/A</v>
      </c>
      <c r="BL50" s="57" t="e">
        <f t="shared" si="10"/>
        <v>#N/A</v>
      </c>
      <c r="BM50" s="57" t="e">
        <f t="shared" si="10"/>
        <v>#N/A</v>
      </c>
      <c r="BN50" s="57" t="e">
        <f t="shared" si="10"/>
        <v>#N/A</v>
      </c>
      <c r="BQ50" s="55">
        <v>38</v>
      </c>
      <c r="BR50" s="64" t="e">
        <f t="shared" si="11"/>
        <v>#N/A</v>
      </c>
      <c r="BS50" s="64" t="e">
        <f t="shared" si="11"/>
        <v>#N/A</v>
      </c>
      <c r="BT50" s="64" t="e">
        <f t="shared" si="11"/>
        <v>#N/A</v>
      </c>
      <c r="BU50" s="64" t="e">
        <f t="shared" si="11"/>
        <v>#N/A</v>
      </c>
    </row>
    <row r="51" spans="1:73">
      <c r="A51" s="56" t="str">
        <f t="shared" si="0"/>
        <v>19000</v>
      </c>
      <c r="B51" s="15">
        <f>'[2]ByMinerWK (2)'!$AD266</f>
        <v>0</v>
      </c>
      <c r="C51" s="5">
        <f>'[2]ByMinerWK (2)'!B266</f>
        <v>720.43000000000006</v>
      </c>
      <c r="D51" s="5">
        <f>'[2]ByMinerWK (2)'!C266</f>
        <v>4513.3900000000003</v>
      </c>
      <c r="E51" s="5">
        <f>'[2]ByMinerWK (2)'!D266</f>
        <v>2465.9</v>
      </c>
      <c r="F51" s="5">
        <f>'[2]ByMinerWK (2)'!E266</f>
        <v>195.2</v>
      </c>
      <c r="G51" s="5">
        <f>'[2]ByMinerWK (2)'!F266</f>
        <v>1533.13</v>
      </c>
      <c r="H51" s="5">
        <f>'[2]ByMinerWK (2)'!G266</f>
        <v>494.33000000000004</v>
      </c>
      <c r="I51" s="5">
        <f>'[2]ByMinerWK (2)'!H266</f>
        <v>478.40000000000003</v>
      </c>
      <c r="J51" s="5">
        <f>'[2]ByMinerWK (2)'!I266</f>
        <v>1931.15</v>
      </c>
      <c r="K51" s="5">
        <f>'[2]ByMinerWK (2)'!J266</f>
        <v>1535.44</v>
      </c>
      <c r="L51" s="5">
        <f>'[2]ByMinerWK (2)'!K266</f>
        <v>118.72999999999999</v>
      </c>
      <c r="M51" s="5">
        <f>'[2]ByMinerWK (2)'!L266</f>
        <v>2352.4700000000003</v>
      </c>
      <c r="N51" s="5">
        <f>'[2]ByMinerWK (2)'!M266</f>
        <v>2853</v>
      </c>
      <c r="O51" s="5">
        <f>'[2]ByMinerWK (2)'!N266</f>
        <v>92.84</v>
      </c>
      <c r="P51" s="5">
        <f>'[2]ByMinerWK (2)'!O266</f>
        <v>2160.58</v>
      </c>
      <c r="Q51" s="5">
        <f>'[2]ByMinerWK (2)'!P266</f>
        <v>755.91000000000008</v>
      </c>
      <c r="R51" s="5">
        <f>'[2]ByMinerWK (2)'!Q266</f>
        <v>754.91000000000008</v>
      </c>
      <c r="S51" s="5">
        <f>'[2]ByMinerWK (2)'!R266</f>
        <v>578.35</v>
      </c>
      <c r="T51" s="5">
        <f>'[2]ByMinerWK (2)'!S266</f>
        <v>83.01</v>
      </c>
      <c r="U51" s="5">
        <f>'[2]ByMinerWK (2)'!T266</f>
        <v>367.5</v>
      </c>
      <c r="V51" s="62">
        <f>'[2]ByMinerWK (2)'!U266</f>
        <v>254.25</v>
      </c>
      <c r="W51" s="5">
        <f>'[2]ByMinerWK (2)'!V266</f>
        <v>0</v>
      </c>
      <c r="X51" s="62">
        <f>'[2]ByMinerWK (2)'!W266</f>
        <v>150.67000000000002</v>
      </c>
      <c r="Y51" s="62">
        <f>'[2]ByMinerWK (2)'!Z266/AE51</f>
        <v>0</v>
      </c>
      <c r="Z51" s="63">
        <f t="shared" si="1"/>
        <v>1366.14</v>
      </c>
      <c r="AA51" s="63">
        <f t="shared" si="2"/>
        <v>8076.6100000000006</v>
      </c>
      <c r="AB51" s="63">
        <f t="shared" si="3"/>
        <v>4643.8200000000006</v>
      </c>
      <c r="AC51" s="63">
        <f t="shared" si="4"/>
        <v>6849.4600000000009</v>
      </c>
      <c r="AD51" s="63">
        <f t="shared" si="5"/>
        <v>3453.56</v>
      </c>
      <c r="AE51" s="17">
        <f>AVERAGE('[2]ByMinerWK (2)'!$AH263:$AH266)</f>
        <v>1</v>
      </c>
      <c r="AG51" s="15">
        <f t="shared" si="12"/>
        <v>43734</v>
      </c>
      <c r="AH51" s="55">
        <v>39</v>
      </c>
      <c r="AI51" s="64" t="e">
        <f t="shared" si="6"/>
        <v>#N/A</v>
      </c>
      <c r="AJ51" s="64" t="e">
        <f t="shared" si="6"/>
        <v>#N/A</v>
      </c>
      <c r="AK51" s="64" t="e">
        <f t="shared" si="6"/>
        <v>#N/A</v>
      </c>
      <c r="AL51" s="64" t="e">
        <f t="shared" si="6"/>
        <v>#N/A</v>
      </c>
      <c r="AO51" s="55">
        <v>39</v>
      </c>
      <c r="AP51" s="57" t="e">
        <f t="shared" si="7"/>
        <v>#N/A</v>
      </c>
      <c r="AQ51" s="57" t="e">
        <f t="shared" si="7"/>
        <v>#N/A</v>
      </c>
      <c r="AR51" s="57" t="e">
        <f t="shared" si="7"/>
        <v>#N/A</v>
      </c>
      <c r="AS51" s="57" t="e">
        <f t="shared" si="7"/>
        <v>#N/A</v>
      </c>
      <c r="AV51" s="55">
        <v>39</v>
      </c>
      <c r="AW51" s="64" t="e">
        <f t="shared" si="8"/>
        <v>#N/A</v>
      </c>
      <c r="AX51" s="64" t="e">
        <f t="shared" si="8"/>
        <v>#N/A</v>
      </c>
      <c r="AY51" s="64" t="e">
        <f t="shared" si="8"/>
        <v>#N/A</v>
      </c>
      <c r="AZ51" s="64" t="e">
        <f t="shared" si="8"/>
        <v>#N/A</v>
      </c>
      <c r="BC51" s="55">
        <v>39</v>
      </c>
      <c r="BD51" s="64" t="e">
        <f t="shared" si="9"/>
        <v>#N/A</v>
      </c>
      <c r="BE51" s="64" t="e">
        <f t="shared" si="9"/>
        <v>#N/A</v>
      </c>
      <c r="BF51" s="64" t="e">
        <f t="shared" si="9"/>
        <v>#N/A</v>
      </c>
      <c r="BG51" s="64" t="e">
        <f t="shared" si="9"/>
        <v>#N/A</v>
      </c>
      <c r="BJ51" s="55">
        <v>39</v>
      </c>
      <c r="BK51" s="57" t="e">
        <f t="shared" si="10"/>
        <v>#N/A</v>
      </c>
      <c r="BL51" s="57" t="e">
        <f t="shared" si="10"/>
        <v>#N/A</v>
      </c>
      <c r="BM51" s="57" t="e">
        <f t="shared" si="10"/>
        <v>#N/A</v>
      </c>
      <c r="BN51" s="57" t="e">
        <f t="shared" si="10"/>
        <v>#N/A</v>
      </c>
      <c r="BQ51" s="55">
        <v>39</v>
      </c>
      <c r="BR51" s="64" t="e">
        <f t="shared" si="11"/>
        <v>#N/A</v>
      </c>
      <c r="BS51" s="64" t="e">
        <f t="shared" si="11"/>
        <v>#N/A</v>
      </c>
      <c r="BT51" s="64" t="e">
        <f t="shared" si="11"/>
        <v>#N/A</v>
      </c>
      <c r="BU51" s="64" t="e">
        <f t="shared" si="11"/>
        <v>#N/A</v>
      </c>
    </row>
    <row r="52" spans="1:73">
      <c r="A52" s="56" t="str">
        <f t="shared" si="0"/>
        <v>19000</v>
      </c>
      <c r="B52" s="15">
        <f>'[2]ByMinerWK (2)'!$AD267</f>
        <v>0</v>
      </c>
      <c r="C52" s="5">
        <f>'[2]ByMinerWK (2)'!B267</f>
        <v>602.92999999999995</v>
      </c>
      <c r="D52" s="5">
        <f>'[2]ByMinerWK (2)'!C267</f>
        <v>3119.59</v>
      </c>
      <c r="E52" s="5">
        <f>'[2]ByMinerWK (2)'!D267</f>
        <v>1729.62</v>
      </c>
      <c r="F52" s="5">
        <f>'[2]ByMinerWK (2)'!E267</f>
        <v>559</v>
      </c>
      <c r="G52" s="5">
        <f>'[2]ByMinerWK (2)'!F267</f>
        <v>618.30999999999995</v>
      </c>
      <c r="H52" s="5">
        <f>'[2]ByMinerWK (2)'!G267</f>
        <v>370.24</v>
      </c>
      <c r="I52" s="5">
        <f>'[2]ByMinerWK (2)'!H267</f>
        <v>566.68999999999994</v>
      </c>
      <c r="J52" s="5">
        <f>'[2]ByMinerWK (2)'!I267</f>
        <v>814.92</v>
      </c>
      <c r="K52" s="5">
        <f>'[2]ByMinerWK (2)'!J267</f>
        <v>2318.1400000000003</v>
      </c>
      <c r="L52" s="5">
        <f>'[2]ByMinerWK (2)'!K267</f>
        <v>212.56</v>
      </c>
      <c r="M52" s="5">
        <f>'[2]ByMinerWK (2)'!L267</f>
        <v>2983.12</v>
      </c>
      <c r="N52" s="5">
        <f>'[2]ByMinerWK (2)'!M267</f>
        <v>2389.1799999999998</v>
      </c>
      <c r="O52" s="5">
        <f>'[2]ByMinerWK (2)'!N267</f>
        <v>170</v>
      </c>
      <c r="P52" s="5">
        <f>'[2]ByMinerWK (2)'!O267</f>
        <v>2223.5100000000002</v>
      </c>
      <c r="Q52" s="5">
        <f>'[2]ByMinerWK (2)'!P267</f>
        <v>348.40999999999997</v>
      </c>
      <c r="R52" s="5">
        <f>'[2]ByMinerWK (2)'!Q267</f>
        <v>865.7</v>
      </c>
      <c r="S52" s="5">
        <f>'[2]ByMinerWK (2)'!R267</f>
        <v>650.29999999999995</v>
      </c>
      <c r="T52" s="5">
        <f>'[2]ByMinerWK (2)'!S267</f>
        <v>227.5</v>
      </c>
      <c r="U52" s="5">
        <f>'[2]ByMinerWK (2)'!T267</f>
        <v>176.16</v>
      </c>
      <c r="V52" s="62">
        <f>'[2]ByMinerWK (2)'!U267</f>
        <v>186.57999999999998</v>
      </c>
      <c r="W52" s="5">
        <f>'[2]ByMinerWK (2)'!V267</f>
        <v>0</v>
      </c>
      <c r="X52" s="62">
        <f>'[2]ByMinerWK (2)'!W267</f>
        <v>394.68</v>
      </c>
      <c r="Y52" s="62">
        <f>'[2]ByMinerWK (2)'!Z267/AE52</f>
        <v>0</v>
      </c>
      <c r="Z52" s="63">
        <f t="shared" si="1"/>
        <v>1565.59</v>
      </c>
      <c r="AA52" s="63">
        <f t="shared" si="2"/>
        <v>7121.5599999999995</v>
      </c>
      <c r="AB52" s="63">
        <f t="shared" si="3"/>
        <v>5649.67</v>
      </c>
      <c r="AC52" s="63">
        <f t="shared" si="4"/>
        <v>4515.7700000000004</v>
      </c>
      <c r="AD52" s="63">
        <f t="shared" si="5"/>
        <v>2674.55</v>
      </c>
      <c r="AE52" s="17">
        <f>AVERAGE('[2]ByMinerWK (2)'!$AH264:$AH267)</f>
        <v>1</v>
      </c>
      <c r="AG52" s="15">
        <f t="shared" si="12"/>
        <v>43741</v>
      </c>
      <c r="AH52" s="55">
        <v>40</v>
      </c>
      <c r="AI52" s="64" t="e">
        <f t="shared" si="6"/>
        <v>#N/A</v>
      </c>
      <c r="AJ52" s="64" t="e">
        <f t="shared" si="6"/>
        <v>#N/A</v>
      </c>
      <c r="AK52" s="64" t="e">
        <f t="shared" si="6"/>
        <v>#N/A</v>
      </c>
      <c r="AL52" s="64" t="e">
        <f t="shared" si="6"/>
        <v>#N/A</v>
      </c>
      <c r="AO52" s="55">
        <v>40</v>
      </c>
      <c r="AP52" s="57" t="e">
        <f t="shared" si="7"/>
        <v>#N/A</v>
      </c>
      <c r="AQ52" s="57" t="e">
        <f t="shared" si="7"/>
        <v>#N/A</v>
      </c>
      <c r="AR52" s="57" t="e">
        <f t="shared" si="7"/>
        <v>#N/A</v>
      </c>
      <c r="AS52" s="57" t="e">
        <f t="shared" si="7"/>
        <v>#N/A</v>
      </c>
      <c r="AV52" s="55">
        <v>40</v>
      </c>
      <c r="AW52" s="64" t="e">
        <f t="shared" si="8"/>
        <v>#N/A</v>
      </c>
      <c r="AX52" s="64" t="e">
        <f t="shared" si="8"/>
        <v>#N/A</v>
      </c>
      <c r="AY52" s="64" t="e">
        <f t="shared" si="8"/>
        <v>#N/A</v>
      </c>
      <c r="AZ52" s="64" t="e">
        <f t="shared" si="8"/>
        <v>#N/A</v>
      </c>
      <c r="BC52" s="55">
        <v>40</v>
      </c>
      <c r="BD52" s="64" t="e">
        <f t="shared" si="9"/>
        <v>#N/A</v>
      </c>
      <c r="BE52" s="64" t="e">
        <f t="shared" si="9"/>
        <v>#N/A</v>
      </c>
      <c r="BF52" s="64" t="e">
        <f t="shared" si="9"/>
        <v>#N/A</v>
      </c>
      <c r="BG52" s="64" t="e">
        <f t="shared" si="9"/>
        <v>#N/A</v>
      </c>
      <c r="BJ52" s="55">
        <v>40</v>
      </c>
      <c r="BK52" s="57" t="e">
        <f t="shared" si="10"/>
        <v>#N/A</v>
      </c>
      <c r="BL52" s="57" t="e">
        <f t="shared" si="10"/>
        <v>#N/A</v>
      </c>
      <c r="BM52" s="57" t="e">
        <f t="shared" si="10"/>
        <v>#N/A</v>
      </c>
      <c r="BN52" s="57" t="e">
        <f t="shared" si="10"/>
        <v>#N/A</v>
      </c>
      <c r="BQ52" s="55">
        <v>40</v>
      </c>
      <c r="BR52" s="64" t="e">
        <f t="shared" si="11"/>
        <v>#N/A</v>
      </c>
      <c r="BS52" s="64" t="e">
        <f t="shared" si="11"/>
        <v>#N/A</v>
      </c>
      <c r="BT52" s="64" t="e">
        <f t="shared" si="11"/>
        <v>#N/A</v>
      </c>
      <c r="BU52" s="64" t="e">
        <f t="shared" si="11"/>
        <v>#N/A</v>
      </c>
    </row>
    <row r="53" spans="1:73">
      <c r="A53" s="56" t="str">
        <f t="shared" si="0"/>
        <v>19000</v>
      </c>
      <c r="B53" s="15">
        <f>'[2]ByMinerWK (2)'!$AD268</f>
        <v>0</v>
      </c>
      <c r="C53" s="5">
        <f>'[2]ByMinerWK (2)'!B268</f>
        <v>556.54999999999995</v>
      </c>
      <c r="D53" s="5">
        <f>'[2]ByMinerWK (2)'!C268</f>
        <v>3825.84</v>
      </c>
      <c r="E53" s="5">
        <f>'[2]ByMinerWK (2)'!D268</f>
        <v>1844.89</v>
      </c>
      <c r="F53" s="5">
        <f>'[2]ByMinerWK (2)'!E268</f>
        <v>177</v>
      </c>
      <c r="G53" s="5">
        <f>'[2]ByMinerWK (2)'!F268</f>
        <v>661.92</v>
      </c>
      <c r="H53" s="5">
        <f>'[2]ByMinerWK (2)'!G268</f>
        <v>364.24</v>
      </c>
      <c r="I53" s="5">
        <f>'[2]ByMinerWK (2)'!H268</f>
        <v>611.20000000000005</v>
      </c>
      <c r="J53" s="5">
        <f>'[2]ByMinerWK (2)'!I268</f>
        <v>946.71</v>
      </c>
      <c r="K53" s="5">
        <f>'[2]ByMinerWK (2)'!J268</f>
        <v>1353.12</v>
      </c>
      <c r="L53" s="5">
        <f>'[2]ByMinerWK (2)'!K268</f>
        <v>54.65</v>
      </c>
      <c r="M53" s="5">
        <f>'[2]ByMinerWK (2)'!L268</f>
        <v>3143.34</v>
      </c>
      <c r="N53" s="5">
        <f>'[2]ByMinerWK (2)'!M268</f>
        <v>1839.56</v>
      </c>
      <c r="O53" s="5">
        <f>'[2]ByMinerWK (2)'!N268</f>
        <v>0</v>
      </c>
      <c r="P53" s="5">
        <f>'[2]ByMinerWK (2)'!O268</f>
        <v>951.61999999999989</v>
      </c>
      <c r="Q53" s="5">
        <f>'[2]ByMinerWK (2)'!P268</f>
        <v>974.95999999999992</v>
      </c>
      <c r="R53" s="5">
        <f>'[2]ByMinerWK (2)'!Q268</f>
        <v>706.82</v>
      </c>
      <c r="S53" s="5">
        <f>'[2]ByMinerWK (2)'!R268</f>
        <v>820.22</v>
      </c>
      <c r="T53" s="5">
        <f>'[2]ByMinerWK (2)'!S268</f>
        <v>90.55</v>
      </c>
      <c r="U53" s="5">
        <f>'[2]ByMinerWK (2)'!T268</f>
        <v>231.45999999999998</v>
      </c>
      <c r="V53" s="62">
        <f>'[2]ByMinerWK (2)'!U268</f>
        <v>223.08</v>
      </c>
      <c r="W53" s="5">
        <f>'[2]ByMinerWK (2)'!V268</f>
        <v>0</v>
      </c>
      <c r="X53" s="62">
        <f>'[2]ByMinerWK (2)'!W268</f>
        <v>206.12</v>
      </c>
      <c r="Y53" s="62">
        <f>'[2]ByMinerWK (2)'!Z268/AE53</f>
        <v>0</v>
      </c>
      <c r="Z53" s="63">
        <f t="shared" si="1"/>
        <v>1055.56</v>
      </c>
      <c r="AA53" s="63">
        <f t="shared" si="2"/>
        <v>5301.92</v>
      </c>
      <c r="AB53" s="63">
        <f t="shared" si="3"/>
        <v>5471.42</v>
      </c>
      <c r="AC53" s="63">
        <f t="shared" si="4"/>
        <v>5201.75</v>
      </c>
      <c r="AD53" s="63">
        <f t="shared" si="5"/>
        <v>2553.1999999999998</v>
      </c>
      <c r="AE53" s="17">
        <f>AVERAGE('[2]ByMinerWK (2)'!$AH265:$AH268)</f>
        <v>1</v>
      </c>
      <c r="AG53" s="15">
        <f t="shared" si="12"/>
        <v>43748</v>
      </c>
      <c r="AH53" s="55">
        <v>41</v>
      </c>
      <c r="AI53" s="64" t="e">
        <f t="shared" si="6"/>
        <v>#N/A</v>
      </c>
      <c r="AJ53" s="64" t="e">
        <f t="shared" si="6"/>
        <v>#N/A</v>
      </c>
      <c r="AK53" s="64" t="e">
        <f t="shared" si="6"/>
        <v>#N/A</v>
      </c>
      <c r="AL53" s="64" t="e">
        <f t="shared" si="6"/>
        <v>#N/A</v>
      </c>
      <c r="AO53" s="55">
        <v>41</v>
      </c>
      <c r="AP53" s="57" t="e">
        <f t="shared" si="7"/>
        <v>#N/A</v>
      </c>
      <c r="AQ53" s="57" t="e">
        <f t="shared" si="7"/>
        <v>#N/A</v>
      </c>
      <c r="AR53" s="57" t="e">
        <f t="shared" si="7"/>
        <v>#N/A</v>
      </c>
      <c r="AS53" s="57" t="e">
        <f t="shared" si="7"/>
        <v>#N/A</v>
      </c>
      <c r="AV53" s="55">
        <v>41</v>
      </c>
      <c r="AW53" s="64" t="e">
        <f t="shared" si="8"/>
        <v>#N/A</v>
      </c>
      <c r="AX53" s="64" t="e">
        <f t="shared" si="8"/>
        <v>#N/A</v>
      </c>
      <c r="AY53" s="64" t="e">
        <f t="shared" si="8"/>
        <v>#N/A</v>
      </c>
      <c r="AZ53" s="64" t="e">
        <f t="shared" si="8"/>
        <v>#N/A</v>
      </c>
      <c r="BC53" s="55">
        <v>41</v>
      </c>
      <c r="BD53" s="64" t="e">
        <f t="shared" si="9"/>
        <v>#N/A</v>
      </c>
      <c r="BE53" s="64" t="e">
        <f t="shared" si="9"/>
        <v>#N/A</v>
      </c>
      <c r="BF53" s="64" t="e">
        <f t="shared" si="9"/>
        <v>#N/A</v>
      </c>
      <c r="BG53" s="64" t="e">
        <f t="shared" si="9"/>
        <v>#N/A</v>
      </c>
      <c r="BJ53" s="55">
        <v>41</v>
      </c>
      <c r="BK53" s="57" t="e">
        <f t="shared" si="10"/>
        <v>#N/A</v>
      </c>
      <c r="BL53" s="57" t="e">
        <f t="shared" si="10"/>
        <v>#N/A</v>
      </c>
      <c r="BM53" s="57" t="e">
        <f t="shared" si="10"/>
        <v>#N/A</v>
      </c>
      <c r="BN53" s="57" t="e">
        <f t="shared" si="10"/>
        <v>#N/A</v>
      </c>
      <c r="BQ53" s="55">
        <v>41</v>
      </c>
      <c r="BR53" s="64" t="e">
        <f t="shared" si="11"/>
        <v>#N/A</v>
      </c>
      <c r="BS53" s="64" t="e">
        <f t="shared" si="11"/>
        <v>#N/A</v>
      </c>
      <c r="BT53" s="64" t="e">
        <f t="shared" si="11"/>
        <v>#N/A</v>
      </c>
      <c r="BU53" s="64" t="e">
        <f t="shared" si="11"/>
        <v>#N/A</v>
      </c>
    </row>
    <row r="54" spans="1:73">
      <c r="A54" s="56" t="str">
        <f t="shared" si="0"/>
        <v>19000</v>
      </c>
      <c r="B54" s="15">
        <f>'[2]ByMinerWK (2)'!$AD269</f>
        <v>0</v>
      </c>
      <c r="C54" s="5">
        <f>'[2]ByMinerWK (2)'!B269</f>
        <v>701</v>
      </c>
      <c r="D54" s="5">
        <f>'[2]ByMinerWK (2)'!C269</f>
        <v>4255.1899999999996</v>
      </c>
      <c r="E54" s="5">
        <f>'[2]ByMinerWK (2)'!D269</f>
        <v>3568.5299999999997</v>
      </c>
      <c r="F54" s="5">
        <f>'[2]ByMinerWK (2)'!E269</f>
        <v>527</v>
      </c>
      <c r="G54" s="5">
        <f>'[2]ByMinerWK (2)'!F269</f>
        <v>684</v>
      </c>
      <c r="H54" s="5">
        <f>'[2]ByMinerWK (2)'!G269</f>
        <v>388.39</v>
      </c>
      <c r="I54" s="5">
        <f>'[2]ByMinerWK (2)'!H269</f>
        <v>1112.4000000000001</v>
      </c>
      <c r="J54" s="5">
        <f>'[2]ByMinerWK (2)'!I269</f>
        <v>1894.96</v>
      </c>
      <c r="K54" s="5">
        <f>'[2]ByMinerWK (2)'!J269</f>
        <v>1737.55</v>
      </c>
      <c r="L54" s="5">
        <f>'[2]ByMinerWK (2)'!K269</f>
        <v>57.33</v>
      </c>
      <c r="M54" s="5">
        <f>'[2]ByMinerWK (2)'!L269</f>
        <v>4293.0300000000007</v>
      </c>
      <c r="N54" s="5">
        <f>'[2]ByMinerWK (2)'!M269</f>
        <v>3354.33</v>
      </c>
      <c r="O54" s="5">
        <f>'[2]ByMinerWK (2)'!N269</f>
        <v>42.95</v>
      </c>
      <c r="P54" s="5">
        <f>'[2]ByMinerWK (2)'!O269</f>
        <v>2168.29</v>
      </c>
      <c r="Q54" s="5">
        <f>'[2]ByMinerWK (2)'!P269</f>
        <v>311.74</v>
      </c>
      <c r="R54" s="5">
        <f>'[2]ByMinerWK (2)'!Q269</f>
        <v>1065.8499999999999</v>
      </c>
      <c r="S54" s="5">
        <f>'[2]ByMinerWK (2)'!R269</f>
        <v>820.6099999999999</v>
      </c>
      <c r="T54" s="5">
        <f>'[2]ByMinerWK (2)'!S269</f>
        <v>290.41999999999996</v>
      </c>
      <c r="U54" s="5">
        <f>'[2]ByMinerWK (2)'!T269</f>
        <v>178.3</v>
      </c>
      <c r="V54" s="62">
        <f>'[2]ByMinerWK (2)'!U269</f>
        <v>394.23</v>
      </c>
      <c r="W54" s="5">
        <f>'[2]ByMinerWK (2)'!V269</f>
        <v>0</v>
      </c>
      <c r="X54" s="62">
        <f>'[2]ByMinerWK (2)'!W269</f>
        <v>349.28</v>
      </c>
      <c r="Y54" s="62">
        <f>'[2]ByMinerWK (2)'!Z269/AE54</f>
        <v>0</v>
      </c>
      <c r="Z54" s="63">
        <f t="shared" si="1"/>
        <v>1696.72</v>
      </c>
      <c r="AA54" s="63">
        <f t="shared" si="2"/>
        <v>10260.880000000001</v>
      </c>
      <c r="AB54" s="63">
        <f t="shared" si="3"/>
        <v>6342.3200000000006</v>
      </c>
      <c r="AC54" s="63">
        <f t="shared" si="4"/>
        <v>6893.66</v>
      </c>
      <c r="AD54" s="63">
        <f t="shared" si="5"/>
        <v>3001.7999999999993</v>
      </c>
      <c r="AE54" s="17">
        <f>AVERAGE('[2]ByMinerWK (2)'!$AH266:$AH269)</f>
        <v>1</v>
      </c>
      <c r="AG54" s="15">
        <f t="shared" si="12"/>
        <v>43755</v>
      </c>
      <c r="AH54" s="55">
        <v>42</v>
      </c>
      <c r="AI54" s="64" t="e">
        <f t="shared" si="6"/>
        <v>#N/A</v>
      </c>
      <c r="AJ54" s="64" t="e">
        <f t="shared" si="6"/>
        <v>#N/A</v>
      </c>
      <c r="AK54" s="64" t="e">
        <f t="shared" si="6"/>
        <v>#N/A</v>
      </c>
      <c r="AL54" s="64" t="e">
        <f t="shared" si="6"/>
        <v>#N/A</v>
      </c>
      <c r="AO54" s="55">
        <v>42</v>
      </c>
      <c r="AP54" s="57" t="e">
        <f t="shared" si="7"/>
        <v>#N/A</v>
      </c>
      <c r="AQ54" s="57" t="e">
        <f t="shared" si="7"/>
        <v>#N/A</v>
      </c>
      <c r="AR54" s="57" t="e">
        <f t="shared" si="7"/>
        <v>#N/A</v>
      </c>
      <c r="AS54" s="57" t="e">
        <f t="shared" si="7"/>
        <v>#N/A</v>
      </c>
      <c r="AV54" s="55">
        <v>42</v>
      </c>
      <c r="AW54" s="64" t="e">
        <f t="shared" si="8"/>
        <v>#N/A</v>
      </c>
      <c r="AX54" s="64" t="e">
        <f t="shared" si="8"/>
        <v>#N/A</v>
      </c>
      <c r="AY54" s="64" t="e">
        <f t="shared" si="8"/>
        <v>#N/A</v>
      </c>
      <c r="AZ54" s="64" t="e">
        <f t="shared" si="8"/>
        <v>#N/A</v>
      </c>
      <c r="BC54" s="55">
        <v>42</v>
      </c>
      <c r="BD54" s="64" t="e">
        <f t="shared" si="9"/>
        <v>#N/A</v>
      </c>
      <c r="BE54" s="64" t="e">
        <f t="shared" si="9"/>
        <v>#N/A</v>
      </c>
      <c r="BF54" s="64" t="e">
        <f t="shared" si="9"/>
        <v>#N/A</v>
      </c>
      <c r="BG54" s="64" t="e">
        <f t="shared" si="9"/>
        <v>#N/A</v>
      </c>
      <c r="BJ54" s="55">
        <v>42</v>
      </c>
      <c r="BK54" s="57" t="e">
        <f t="shared" si="10"/>
        <v>#N/A</v>
      </c>
      <c r="BL54" s="57" t="e">
        <f t="shared" si="10"/>
        <v>#N/A</v>
      </c>
      <c r="BM54" s="57" t="e">
        <f t="shared" si="10"/>
        <v>#N/A</v>
      </c>
      <c r="BN54" s="57" t="e">
        <f t="shared" si="10"/>
        <v>#N/A</v>
      </c>
      <c r="BQ54" s="55">
        <v>42</v>
      </c>
      <c r="BR54" s="64" t="e">
        <f t="shared" si="11"/>
        <v>#N/A</v>
      </c>
      <c r="BS54" s="64" t="e">
        <f t="shared" si="11"/>
        <v>#N/A</v>
      </c>
      <c r="BT54" s="64" t="e">
        <f t="shared" si="11"/>
        <v>#N/A</v>
      </c>
      <c r="BU54" s="64" t="e">
        <f t="shared" si="11"/>
        <v>#N/A</v>
      </c>
    </row>
    <row r="55" spans="1:73">
      <c r="A55" s="56" t="str">
        <f t="shared" si="0"/>
        <v>19000</v>
      </c>
      <c r="B55" s="15">
        <f>'[2]ByMinerWK (2)'!$AD270</f>
        <v>0</v>
      </c>
      <c r="C55" s="5">
        <f>'[2]ByMinerWK (2)'!B270</f>
        <v>563.66</v>
      </c>
      <c r="D55" s="5">
        <f>'[2]ByMinerWK (2)'!C270</f>
        <v>5148.2499999999991</v>
      </c>
      <c r="E55" s="5">
        <f>'[2]ByMinerWK (2)'!D270</f>
        <v>2176.15</v>
      </c>
      <c r="F55" s="5">
        <f>'[2]ByMinerWK (2)'!E270</f>
        <v>704.88</v>
      </c>
      <c r="G55" s="5">
        <f>'[2]ByMinerWK (2)'!F270</f>
        <v>1120.98</v>
      </c>
      <c r="H55" s="5">
        <f>'[2]ByMinerWK (2)'!G270</f>
        <v>515.26</v>
      </c>
      <c r="I55" s="5">
        <f>'[2]ByMinerWK (2)'!H270</f>
        <v>585.09</v>
      </c>
      <c r="J55" s="5">
        <f>'[2]ByMinerWK (2)'!I270</f>
        <v>1186.0999999999999</v>
      </c>
      <c r="K55" s="5">
        <f>'[2]ByMinerWK (2)'!J270</f>
        <v>1001.44</v>
      </c>
      <c r="L55" s="5">
        <f>'[2]ByMinerWK (2)'!K270</f>
        <v>125.36</v>
      </c>
      <c r="M55" s="5">
        <f>'[2]ByMinerWK (2)'!L270</f>
        <v>2435.1999999999998</v>
      </c>
      <c r="N55" s="5">
        <f>'[2]ByMinerWK (2)'!M270</f>
        <v>2315.13</v>
      </c>
      <c r="O55" s="5">
        <f>'[2]ByMinerWK (2)'!N270</f>
        <v>76</v>
      </c>
      <c r="P55" s="5">
        <f>'[2]ByMinerWK (2)'!O270</f>
        <v>1797.67</v>
      </c>
      <c r="Q55" s="5">
        <f>'[2]ByMinerWK (2)'!P270</f>
        <v>576.36</v>
      </c>
      <c r="R55" s="5">
        <f>'[2]ByMinerWK (2)'!Q270</f>
        <v>1271.68</v>
      </c>
      <c r="S55" s="5">
        <f>'[2]ByMinerWK (2)'!R270</f>
        <v>661.00000000000011</v>
      </c>
      <c r="T55" s="5">
        <f>'[2]ByMinerWK (2)'!S270</f>
        <v>196.12</v>
      </c>
      <c r="U55" s="5">
        <f>'[2]ByMinerWK (2)'!T270</f>
        <v>249.58999999999997</v>
      </c>
      <c r="V55" s="62">
        <f>'[2]ByMinerWK (2)'!U270</f>
        <v>0</v>
      </c>
      <c r="W55" s="5">
        <f>'[2]ByMinerWK (2)'!V270</f>
        <v>36.35</v>
      </c>
      <c r="X55" s="62">
        <f>'[2]ByMinerWK (2)'!W270</f>
        <v>388.14</v>
      </c>
      <c r="Y55" s="62">
        <f>'[2]ByMinerWK (2)'!Z270/AE55</f>
        <v>0</v>
      </c>
      <c r="Z55" s="63">
        <f t="shared" si="1"/>
        <v>1714.25</v>
      </c>
      <c r="AA55" s="63">
        <f t="shared" si="2"/>
        <v>6999.4000000000005</v>
      </c>
      <c r="AB55" s="63">
        <f t="shared" si="3"/>
        <v>4013</v>
      </c>
      <c r="AC55" s="63">
        <f t="shared" si="4"/>
        <v>6758.8399999999983</v>
      </c>
      <c r="AD55" s="63">
        <f t="shared" si="5"/>
        <v>3644.92</v>
      </c>
      <c r="AE55" s="17">
        <f>AVERAGE('[2]ByMinerWK (2)'!$AH267:$AH270)</f>
        <v>1</v>
      </c>
      <c r="AG55" s="15">
        <f t="shared" si="12"/>
        <v>43762</v>
      </c>
      <c r="AH55" s="55">
        <v>43</v>
      </c>
      <c r="AI55" s="64" t="e">
        <f t="shared" si="6"/>
        <v>#N/A</v>
      </c>
      <c r="AJ55" s="64" t="e">
        <f t="shared" si="6"/>
        <v>#N/A</v>
      </c>
      <c r="AK55" s="64" t="e">
        <f t="shared" si="6"/>
        <v>#N/A</v>
      </c>
      <c r="AL55" s="64" t="e">
        <f t="shared" si="6"/>
        <v>#N/A</v>
      </c>
      <c r="AO55" s="55">
        <v>43</v>
      </c>
      <c r="AP55" s="57" t="e">
        <f t="shared" si="7"/>
        <v>#N/A</v>
      </c>
      <c r="AQ55" s="57" t="e">
        <f t="shared" si="7"/>
        <v>#N/A</v>
      </c>
      <c r="AR55" s="57" t="e">
        <f t="shared" si="7"/>
        <v>#N/A</v>
      </c>
      <c r="AS55" s="57" t="e">
        <f t="shared" si="7"/>
        <v>#N/A</v>
      </c>
      <c r="AV55" s="55">
        <v>43</v>
      </c>
      <c r="AW55" s="64" t="e">
        <f t="shared" si="8"/>
        <v>#N/A</v>
      </c>
      <c r="AX55" s="64" t="e">
        <f t="shared" si="8"/>
        <v>#N/A</v>
      </c>
      <c r="AY55" s="64" t="e">
        <f t="shared" si="8"/>
        <v>#N/A</v>
      </c>
      <c r="AZ55" s="64" t="e">
        <f t="shared" si="8"/>
        <v>#N/A</v>
      </c>
      <c r="BC55" s="55">
        <v>43</v>
      </c>
      <c r="BD55" s="64" t="e">
        <f t="shared" si="9"/>
        <v>#N/A</v>
      </c>
      <c r="BE55" s="64" t="e">
        <f t="shared" si="9"/>
        <v>#N/A</v>
      </c>
      <c r="BF55" s="64" t="e">
        <f t="shared" si="9"/>
        <v>#N/A</v>
      </c>
      <c r="BG55" s="64" t="e">
        <f t="shared" si="9"/>
        <v>#N/A</v>
      </c>
      <c r="BJ55" s="55">
        <v>43</v>
      </c>
      <c r="BK55" s="57" t="e">
        <f t="shared" si="10"/>
        <v>#N/A</v>
      </c>
      <c r="BL55" s="57" t="e">
        <f t="shared" si="10"/>
        <v>#N/A</v>
      </c>
      <c r="BM55" s="57" t="e">
        <f t="shared" si="10"/>
        <v>#N/A</v>
      </c>
      <c r="BN55" s="57" t="e">
        <f t="shared" si="10"/>
        <v>#N/A</v>
      </c>
      <c r="BQ55" s="55">
        <v>43</v>
      </c>
      <c r="BR55" s="64" t="e">
        <f t="shared" si="11"/>
        <v>#N/A</v>
      </c>
      <c r="BS55" s="64" t="e">
        <f t="shared" si="11"/>
        <v>#N/A</v>
      </c>
      <c r="BT55" s="64" t="e">
        <f t="shared" si="11"/>
        <v>#N/A</v>
      </c>
      <c r="BU55" s="64" t="e">
        <f t="shared" si="11"/>
        <v>#N/A</v>
      </c>
    </row>
    <row r="56" spans="1:73">
      <c r="A56" s="56" t="str">
        <f t="shared" si="0"/>
        <v>19000</v>
      </c>
      <c r="B56" s="15">
        <f>'[2]ByMinerWK (2)'!$AD271</f>
        <v>0</v>
      </c>
      <c r="C56" s="5">
        <f>'[2]ByMinerWK (2)'!B271</f>
        <v>1006.23</v>
      </c>
      <c r="D56" s="5">
        <f>'[2]ByMinerWK (2)'!C271</f>
        <v>4504.2199999999993</v>
      </c>
      <c r="E56" s="5">
        <f>'[2]ByMinerWK (2)'!D271</f>
        <v>3737.83</v>
      </c>
      <c r="F56" s="5">
        <f>'[2]ByMinerWK (2)'!E271</f>
        <v>0</v>
      </c>
      <c r="G56" s="5">
        <f>'[2]ByMinerWK (2)'!F271</f>
        <v>214</v>
      </c>
      <c r="H56" s="5">
        <f>'[2]ByMinerWK (2)'!G271</f>
        <v>81.44</v>
      </c>
      <c r="I56" s="5">
        <f>'[2]ByMinerWK (2)'!H271</f>
        <v>1234.1100000000001</v>
      </c>
      <c r="J56" s="5">
        <f>'[2]ByMinerWK (2)'!I271</f>
        <v>1027.6100000000001</v>
      </c>
      <c r="K56" s="5">
        <f>'[2]ByMinerWK (2)'!J271</f>
        <v>1753.39</v>
      </c>
      <c r="L56" s="5">
        <f>'[2]ByMinerWK (2)'!K271</f>
        <v>171</v>
      </c>
      <c r="M56" s="5">
        <f>'[2]ByMinerWK (2)'!L271</f>
        <v>3787.6899999999996</v>
      </c>
      <c r="N56" s="5">
        <f>'[2]ByMinerWK (2)'!M271</f>
        <v>3345.8500000000004</v>
      </c>
      <c r="O56" s="5">
        <f>'[2]ByMinerWK (2)'!N271</f>
        <v>0</v>
      </c>
      <c r="P56" s="5">
        <f>'[2]ByMinerWK (2)'!O271</f>
        <v>2452.0700000000002</v>
      </c>
      <c r="Q56" s="5">
        <f>'[2]ByMinerWK (2)'!P271</f>
        <v>548.20000000000005</v>
      </c>
      <c r="R56" s="5">
        <f>'[2]ByMinerWK (2)'!Q271</f>
        <v>932.32999999999993</v>
      </c>
      <c r="S56" s="5">
        <f>'[2]ByMinerWK (2)'!R271</f>
        <v>226.35</v>
      </c>
      <c r="T56" s="5">
        <f>'[2]ByMinerWK (2)'!S271</f>
        <v>227.58</v>
      </c>
      <c r="U56" s="5">
        <f>'[2]ByMinerWK (2)'!T271</f>
        <v>243.73999999999998</v>
      </c>
      <c r="V56" s="62">
        <f>'[2]ByMinerWK (2)'!U271</f>
        <v>207.60000000000002</v>
      </c>
      <c r="W56" s="5">
        <f>'[2]ByMinerWK (2)'!V271</f>
        <v>252.62</v>
      </c>
      <c r="X56" s="62">
        <f>'[2]ByMinerWK (2)'!W271</f>
        <v>109.82</v>
      </c>
      <c r="Y56" s="62">
        <f>'[2]ByMinerWK (2)'!Z271/AE56</f>
        <v>0</v>
      </c>
      <c r="Z56" s="63">
        <f t="shared" si="1"/>
        <v>1477.55</v>
      </c>
      <c r="AA56" s="63">
        <f t="shared" si="2"/>
        <v>10940.86</v>
      </c>
      <c r="AB56" s="63">
        <f t="shared" si="3"/>
        <v>6089.28</v>
      </c>
      <c r="AC56" s="63">
        <f t="shared" si="4"/>
        <v>6101.869999999999</v>
      </c>
      <c r="AD56" s="63">
        <f t="shared" si="5"/>
        <v>1454.12</v>
      </c>
      <c r="AE56" s="17">
        <f>AVERAGE('[2]ByMinerWK (2)'!$AH268:$AH271)</f>
        <v>1</v>
      </c>
      <c r="AG56" s="15">
        <f t="shared" si="12"/>
        <v>43769</v>
      </c>
      <c r="AH56" s="55">
        <v>44</v>
      </c>
      <c r="AI56" s="64" t="e">
        <f t="shared" si="6"/>
        <v>#N/A</v>
      </c>
      <c r="AJ56" s="64" t="e">
        <f t="shared" si="6"/>
        <v>#N/A</v>
      </c>
      <c r="AK56" s="64" t="e">
        <f t="shared" si="6"/>
        <v>#N/A</v>
      </c>
      <c r="AL56" s="64" t="e">
        <f t="shared" si="6"/>
        <v>#N/A</v>
      </c>
      <c r="AO56" s="55">
        <v>44</v>
      </c>
      <c r="AP56" s="57" t="e">
        <f t="shared" si="7"/>
        <v>#N/A</v>
      </c>
      <c r="AQ56" s="57" t="e">
        <f t="shared" si="7"/>
        <v>#N/A</v>
      </c>
      <c r="AR56" s="57" t="e">
        <f t="shared" si="7"/>
        <v>#N/A</v>
      </c>
      <c r="AS56" s="57" t="e">
        <f t="shared" si="7"/>
        <v>#N/A</v>
      </c>
      <c r="AV56" s="55">
        <v>44</v>
      </c>
      <c r="AW56" s="64" t="e">
        <f t="shared" si="8"/>
        <v>#N/A</v>
      </c>
      <c r="AX56" s="64" t="e">
        <f t="shared" si="8"/>
        <v>#N/A</v>
      </c>
      <c r="AY56" s="64" t="e">
        <f t="shared" si="8"/>
        <v>#N/A</v>
      </c>
      <c r="AZ56" s="64" t="e">
        <f t="shared" si="8"/>
        <v>#N/A</v>
      </c>
      <c r="BC56" s="55">
        <v>44</v>
      </c>
      <c r="BD56" s="64" t="e">
        <f t="shared" si="9"/>
        <v>#N/A</v>
      </c>
      <c r="BE56" s="64" t="e">
        <f t="shared" si="9"/>
        <v>#N/A</v>
      </c>
      <c r="BF56" s="64" t="e">
        <f t="shared" si="9"/>
        <v>#N/A</v>
      </c>
      <c r="BG56" s="64" t="e">
        <f t="shared" si="9"/>
        <v>#N/A</v>
      </c>
      <c r="BJ56" s="55">
        <v>44</v>
      </c>
      <c r="BK56" s="57" t="e">
        <f t="shared" si="10"/>
        <v>#N/A</v>
      </c>
      <c r="BL56" s="57" t="e">
        <f t="shared" si="10"/>
        <v>#N/A</v>
      </c>
      <c r="BM56" s="57" t="e">
        <f t="shared" si="10"/>
        <v>#N/A</v>
      </c>
      <c r="BN56" s="57" t="e">
        <f t="shared" si="10"/>
        <v>#N/A</v>
      </c>
      <c r="BQ56" s="55">
        <v>44</v>
      </c>
      <c r="BR56" s="64" t="e">
        <f t="shared" si="11"/>
        <v>#N/A</v>
      </c>
      <c r="BS56" s="64" t="e">
        <f t="shared" si="11"/>
        <v>#N/A</v>
      </c>
      <c r="BT56" s="64" t="e">
        <f t="shared" si="11"/>
        <v>#N/A</v>
      </c>
      <c r="BU56" s="64" t="e">
        <f t="shared" si="11"/>
        <v>#N/A</v>
      </c>
    </row>
    <row r="57" spans="1:73">
      <c r="A57" s="56" t="str">
        <f t="shared" si="0"/>
        <v>19000</v>
      </c>
      <c r="B57" s="15">
        <f>'[2]ByMinerWK (2)'!$AD272</f>
        <v>0</v>
      </c>
      <c r="C57" s="5">
        <f>'[2]ByMinerWK (2)'!B272</f>
        <v>711</v>
      </c>
      <c r="D57" s="5">
        <f>'[2]ByMinerWK (2)'!C272</f>
        <v>4267.88</v>
      </c>
      <c r="E57" s="5">
        <f>'[2]ByMinerWK (2)'!D272</f>
        <v>2564.08</v>
      </c>
      <c r="F57" s="5">
        <f>'[2]ByMinerWK (2)'!E272</f>
        <v>0</v>
      </c>
      <c r="G57" s="5">
        <f>'[2]ByMinerWK (2)'!F272</f>
        <v>340.11</v>
      </c>
      <c r="H57" s="5">
        <f>'[2]ByMinerWK (2)'!G272</f>
        <v>536.02</v>
      </c>
      <c r="I57" s="5">
        <f>'[2]ByMinerWK (2)'!H272</f>
        <v>1124.21</v>
      </c>
      <c r="J57" s="5">
        <f>'[2]ByMinerWK (2)'!I272</f>
        <v>1056.51</v>
      </c>
      <c r="K57" s="5">
        <f>'[2]ByMinerWK (2)'!J272</f>
        <v>1007.46</v>
      </c>
      <c r="L57" s="5">
        <f>'[2]ByMinerWK (2)'!K272</f>
        <v>158.51999999999998</v>
      </c>
      <c r="M57" s="5">
        <f>'[2]ByMinerWK (2)'!L272</f>
        <v>2956.61</v>
      </c>
      <c r="N57" s="5">
        <f>'[2]ByMinerWK (2)'!M272</f>
        <v>3257.16</v>
      </c>
      <c r="O57" s="5">
        <f>'[2]ByMinerWK (2)'!N272</f>
        <v>53.93</v>
      </c>
      <c r="P57" s="5">
        <f>'[2]ByMinerWK (2)'!O272</f>
        <v>2494.4500000000003</v>
      </c>
      <c r="Q57" s="5">
        <f>'[2]ByMinerWK (2)'!P272</f>
        <v>705.81999999999994</v>
      </c>
      <c r="R57" s="5">
        <f>'[2]ByMinerWK (2)'!Q272</f>
        <v>1293.57</v>
      </c>
      <c r="S57" s="5">
        <f>'[2]ByMinerWK (2)'!R272</f>
        <v>816.51999999999987</v>
      </c>
      <c r="T57" s="5">
        <f>'[2]ByMinerWK (2)'!S272</f>
        <v>501.16999999999996</v>
      </c>
      <c r="U57" s="5">
        <f>'[2]ByMinerWK (2)'!T272</f>
        <v>198.64</v>
      </c>
      <c r="V57" s="62">
        <f>'[2]ByMinerWK (2)'!U272</f>
        <v>133.41</v>
      </c>
      <c r="W57" s="5">
        <f>'[2]ByMinerWK (2)'!V272</f>
        <v>50.74</v>
      </c>
      <c r="X57" s="62">
        <f>'[2]ByMinerWK (2)'!W272</f>
        <v>110.78</v>
      </c>
      <c r="Y57" s="62">
        <f>'[2]ByMinerWK (2)'!Z272/AE57</f>
        <v>0</v>
      </c>
      <c r="Z57" s="63">
        <f t="shared" si="1"/>
        <v>1410.81</v>
      </c>
      <c r="AA57" s="63">
        <f t="shared" si="2"/>
        <v>9598.42</v>
      </c>
      <c r="AB57" s="63">
        <f t="shared" si="3"/>
        <v>4669.8900000000003</v>
      </c>
      <c r="AC57" s="63">
        <f t="shared" si="4"/>
        <v>5619.32</v>
      </c>
      <c r="AD57" s="63">
        <f t="shared" si="5"/>
        <v>3040.15</v>
      </c>
      <c r="AE57" s="17">
        <f>AVERAGE('[2]ByMinerWK (2)'!$AH269:$AH272)</f>
        <v>1</v>
      </c>
      <c r="AG57" s="15">
        <f t="shared" si="12"/>
        <v>43776</v>
      </c>
      <c r="AH57" s="55">
        <v>45</v>
      </c>
      <c r="AI57" s="64" t="e">
        <f t="shared" si="6"/>
        <v>#N/A</v>
      </c>
      <c r="AJ57" s="64" t="e">
        <f t="shared" si="6"/>
        <v>#N/A</v>
      </c>
      <c r="AK57" s="64" t="e">
        <f t="shared" si="6"/>
        <v>#N/A</v>
      </c>
      <c r="AL57" s="64" t="e">
        <f t="shared" si="6"/>
        <v>#N/A</v>
      </c>
      <c r="AO57" s="55">
        <v>45</v>
      </c>
      <c r="AP57" s="57" t="e">
        <f t="shared" si="7"/>
        <v>#N/A</v>
      </c>
      <c r="AQ57" s="57" t="e">
        <f t="shared" si="7"/>
        <v>#N/A</v>
      </c>
      <c r="AR57" s="57" t="e">
        <f t="shared" si="7"/>
        <v>#N/A</v>
      </c>
      <c r="AS57" s="57" t="e">
        <f t="shared" si="7"/>
        <v>#N/A</v>
      </c>
      <c r="AV57" s="55">
        <v>45</v>
      </c>
      <c r="AW57" s="64" t="e">
        <f t="shared" si="8"/>
        <v>#N/A</v>
      </c>
      <c r="AX57" s="64" t="e">
        <f t="shared" si="8"/>
        <v>#N/A</v>
      </c>
      <c r="AY57" s="64" t="e">
        <f t="shared" si="8"/>
        <v>#N/A</v>
      </c>
      <c r="AZ57" s="64" t="e">
        <f t="shared" si="8"/>
        <v>#N/A</v>
      </c>
      <c r="BC57" s="55">
        <v>45</v>
      </c>
      <c r="BD57" s="64" t="e">
        <f t="shared" si="9"/>
        <v>#N/A</v>
      </c>
      <c r="BE57" s="64" t="e">
        <f t="shared" si="9"/>
        <v>#N/A</v>
      </c>
      <c r="BF57" s="64" t="e">
        <f t="shared" si="9"/>
        <v>#N/A</v>
      </c>
      <c r="BG57" s="64" t="e">
        <f t="shared" si="9"/>
        <v>#N/A</v>
      </c>
      <c r="BJ57" s="55">
        <v>45</v>
      </c>
      <c r="BK57" s="57" t="e">
        <f t="shared" si="10"/>
        <v>#N/A</v>
      </c>
      <c r="BL57" s="57" t="e">
        <f t="shared" si="10"/>
        <v>#N/A</v>
      </c>
      <c r="BM57" s="57" t="e">
        <f t="shared" si="10"/>
        <v>#N/A</v>
      </c>
      <c r="BN57" s="57" t="e">
        <f t="shared" si="10"/>
        <v>#N/A</v>
      </c>
      <c r="BQ57" s="55">
        <v>45</v>
      </c>
      <c r="BR57" s="64" t="e">
        <f t="shared" si="11"/>
        <v>#N/A</v>
      </c>
      <c r="BS57" s="64" t="e">
        <f t="shared" si="11"/>
        <v>#N/A</v>
      </c>
      <c r="BT57" s="64" t="e">
        <f t="shared" si="11"/>
        <v>#N/A</v>
      </c>
      <c r="BU57" s="64" t="e">
        <f t="shared" si="11"/>
        <v>#N/A</v>
      </c>
    </row>
    <row r="58" spans="1:73">
      <c r="A58" s="56" t="str">
        <f t="shared" si="0"/>
        <v>19000</v>
      </c>
      <c r="B58" s="15">
        <f>'[2]ByMinerWK (2)'!$AD273</f>
        <v>0</v>
      </c>
      <c r="C58" s="5">
        <f>'[2]ByMinerWK (2)'!B273</f>
        <v>736</v>
      </c>
      <c r="D58" s="5">
        <f>'[2]ByMinerWK (2)'!C273</f>
        <v>5624.6200000000008</v>
      </c>
      <c r="E58" s="5">
        <f>'[2]ByMinerWK (2)'!D273</f>
        <v>2858.45</v>
      </c>
      <c r="F58" s="5">
        <f>'[2]ByMinerWK (2)'!E273</f>
        <v>148.91</v>
      </c>
      <c r="G58" s="5">
        <f>'[2]ByMinerWK (2)'!F273</f>
        <v>311.68</v>
      </c>
      <c r="H58" s="5">
        <f>'[2]ByMinerWK (2)'!G273</f>
        <v>142.84</v>
      </c>
      <c r="I58" s="5">
        <f>'[2]ByMinerWK (2)'!H273</f>
        <v>924.42</v>
      </c>
      <c r="J58" s="5">
        <f>'[2]ByMinerWK (2)'!I273</f>
        <v>2423.9000000000005</v>
      </c>
      <c r="K58" s="5">
        <f>'[2]ByMinerWK (2)'!J273</f>
        <v>1740.2</v>
      </c>
      <c r="L58" s="5">
        <f>'[2]ByMinerWK (2)'!K273</f>
        <v>138.66999999999999</v>
      </c>
      <c r="M58" s="5">
        <f>'[2]ByMinerWK (2)'!L273</f>
        <v>3270.06</v>
      </c>
      <c r="N58" s="5">
        <f>'[2]ByMinerWK (2)'!M273</f>
        <v>2801.58</v>
      </c>
      <c r="O58" s="5">
        <f>'[2]ByMinerWK (2)'!N273</f>
        <v>44</v>
      </c>
      <c r="P58" s="5">
        <f>'[2]ByMinerWK (2)'!O273</f>
        <v>1863.56</v>
      </c>
      <c r="Q58" s="5">
        <f>'[2]ByMinerWK (2)'!P273</f>
        <v>236.68</v>
      </c>
      <c r="R58" s="5">
        <f>'[2]ByMinerWK (2)'!Q273</f>
        <v>1696.26</v>
      </c>
      <c r="S58" s="5">
        <f>'[2]ByMinerWK (2)'!R273</f>
        <v>356.95</v>
      </c>
      <c r="T58" s="5">
        <f>'[2]ByMinerWK (2)'!S273</f>
        <v>203.26999999999998</v>
      </c>
      <c r="U58" s="5">
        <f>'[2]ByMinerWK (2)'!T273</f>
        <v>192.77</v>
      </c>
      <c r="V58" s="62">
        <f>'[2]ByMinerWK (2)'!U273</f>
        <v>80.16</v>
      </c>
      <c r="W58" s="5">
        <f>'[2]ByMinerWK (2)'!V273</f>
        <v>90.54</v>
      </c>
      <c r="X58" s="62">
        <f>'[2]ByMinerWK (2)'!W273</f>
        <v>319.89000000000004</v>
      </c>
      <c r="Y58" s="62">
        <f>'[2]ByMinerWK (2)'!Z273/AE58</f>
        <v>0</v>
      </c>
      <c r="Z58" s="63">
        <f t="shared" si="1"/>
        <v>1280.9499999999998</v>
      </c>
      <c r="AA58" s="63">
        <f t="shared" si="2"/>
        <v>8586.68</v>
      </c>
      <c r="AB58" s="63">
        <f t="shared" si="3"/>
        <v>5246.9400000000005</v>
      </c>
      <c r="AC58" s="63">
        <f t="shared" si="4"/>
        <v>8539.11</v>
      </c>
      <c r="AD58" s="63">
        <f t="shared" si="5"/>
        <v>2551.7299999999996</v>
      </c>
      <c r="AE58" s="17">
        <f>AVERAGE('[2]ByMinerWK (2)'!$AH270:$AH273)</f>
        <v>1</v>
      </c>
      <c r="AG58" s="15">
        <f t="shared" si="12"/>
        <v>43783</v>
      </c>
      <c r="AH58" s="55">
        <v>46</v>
      </c>
      <c r="AI58" s="64" t="e">
        <f t="shared" si="6"/>
        <v>#N/A</v>
      </c>
      <c r="AJ58" s="64" t="e">
        <f t="shared" si="6"/>
        <v>#N/A</v>
      </c>
      <c r="AK58" s="64" t="e">
        <f t="shared" si="6"/>
        <v>#N/A</v>
      </c>
      <c r="AL58" s="64" t="e">
        <f t="shared" si="6"/>
        <v>#N/A</v>
      </c>
      <c r="AO58" s="55">
        <v>46</v>
      </c>
      <c r="AP58" s="57" t="e">
        <f t="shared" si="7"/>
        <v>#N/A</v>
      </c>
      <c r="AQ58" s="57" t="e">
        <f t="shared" si="7"/>
        <v>#N/A</v>
      </c>
      <c r="AR58" s="57" t="e">
        <f t="shared" si="7"/>
        <v>#N/A</v>
      </c>
      <c r="AS58" s="57" t="e">
        <f t="shared" si="7"/>
        <v>#N/A</v>
      </c>
      <c r="AV58" s="55">
        <v>46</v>
      </c>
      <c r="AW58" s="64" t="e">
        <f t="shared" si="8"/>
        <v>#N/A</v>
      </c>
      <c r="AX58" s="64" t="e">
        <f t="shared" si="8"/>
        <v>#N/A</v>
      </c>
      <c r="AY58" s="64" t="e">
        <f t="shared" si="8"/>
        <v>#N/A</v>
      </c>
      <c r="AZ58" s="64" t="e">
        <f t="shared" si="8"/>
        <v>#N/A</v>
      </c>
      <c r="BC58" s="55">
        <v>46</v>
      </c>
      <c r="BD58" s="64" t="e">
        <f t="shared" si="9"/>
        <v>#N/A</v>
      </c>
      <c r="BE58" s="64" t="e">
        <f t="shared" si="9"/>
        <v>#N/A</v>
      </c>
      <c r="BF58" s="64" t="e">
        <f t="shared" si="9"/>
        <v>#N/A</v>
      </c>
      <c r="BG58" s="64" t="e">
        <f t="shared" si="9"/>
        <v>#N/A</v>
      </c>
      <c r="BJ58" s="55">
        <v>46</v>
      </c>
      <c r="BK58" s="57" t="e">
        <f t="shared" si="10"/>
        <v>#N/A</v>
      </c>
      <c r="BL58" s="57" t="e">
        <f t="shared" si="10"/>
        <v>#N/A</v>
      </c>
      <c r="BM58" s="57" t="e">
        <f t="shared" si="10"/>
        <v>#N/A</v>
      </c>
      <c r="BN58" s="57" t="e">
        <f t="shared" si="10"/>
        <v>#N/A</v>
      </c>
      <c r="BQ58" s="55">
        <v>46</v>
      </c>
      <c r="BR58" s="64" t="e">
        <f t="shared" si="11"/>
        <v>#N/A</v>
      </c>
      <c r="BS58" s="64" t="e">
        <f t="shared" si="11"/>
        <v>#N/A</v>
      </c>
      <c r="BT58" s="64" t="e">
        <f t="shared" si="11"/>
        <v>#N/A</v>
      </c>
      <c r="BU58" s="64" t="e">
        <f t="shared" si="11"/>
        <v>#N/A</v>
      </c>
    </row>
    <row r="59" spans="1:73">
      <c r="A59" s="56" t="str">
        <f t="shared" si="0"/>
        <v>19000</v>
      </c>
      <c r="B59" s="15">
        <f>'[2]ByMinerWK (2)'!$AD274</f>
        <v>0</v>
      </c>
      <c r="C59" s="5">
        <f>'[2]ByMinerWK (2)'!B274</f>
        <v>778.45</v>
      </c>
      <c r="D59" s="5">
        <f>'[2]ByMinerWK (2)'!C274</f>
        <v>3141.1500000000005</v>
      </c>
      <c r="E59" s="5">
        <f>'[2]ByMinerWK (2)'!D274</f>
        <v>2531.3799999999997</v>
      </c>
      <c r="F59" s="5">
        <f>'[2]ByMinerWK (2)'!E274</f>
        <v>552.17999999999995</v>
      </c>
      <c r="G59" s="5">
        <f>'[2]ByMinerWK (2)'!F274</f>
        <v>624.51</v>
      </c>
      <c r="H59" s="5">
        <f>'[2]ByMinerWK (2)'!G274</f>
        <v>698.83</v>
      </c>
      <c r="I59" s="5">
        <f>'[2]ByMinerWK (2)'!H274</f>
        <v>786.82</v>
      </c>
      <c r="J59" s="5">
        <f>'[2]ByMinerWK (2)'!I274</f>
        <v>1259.27</v>
      </c>
      <c r="K59" s="5">
        <f>'[2]ByMinerWK (2)'!J274</f>
        <v>1731.76</v>
      </c>
      <c r="L59" s="5">
        <f>'[2]ByMinerWK (2)'!K274</f>
        <v>125.4</v>
      </c>
      <c r="M59" s="5">
        <f>'[2]ByMinerWK (2)'!L274</f>
        <v>4221.8700000000008</v>
      </c>
      <c r="N59" s="5">
        <f>'[2]ByMinerWK (2)'!M274</f>
        <v>3240.349999999999</v>
      </c>
      <c r="O59" s="5">
        <f>'[2]ByMinerWK (2)'!N274</f>
        <v>173.09</v>
      </c>
      <c r="P59" s="5">
        <f>'[2]ByMinerWK (2)'!O274</f>
        <v>2342.4799999999996</v>
      </c>
      <c r="Q59" s="5">
        <f>'[2]ByMinerWK (2)'!P274</f>
        <v>514.74</v>
      </c>
      <c r="R59" s="5">
        <f>'[2]ByMinerWK (2)'!Q274</f>
        <v>1133.25</v>
      </c>
      <c r="S59" s="5">
        <f>'[2]ByMinerWK (2)'!R274</f>
        <v>584.7299999999999</v>
      </c>
      <c r="T59" s="5">
        <f>'[2]ByMinerWK (2)'!S274</f>
        <v>327.18999999999994</v>
      </c>
      <c r="U59" s="5">
        <f>'[2]ByMinerWK (2)'!T274</f>
        <v>108.22</v>
      </c>
      <c r="V59" s="62">
        <f>'[2]ByMinerWK (2)'!U274</f>
        <v>205.18</v>
      </c>
      <c r="W59" s="5">
        <f>'[2]ByMinerWK (2)'!V274</f>
        <v>168.88</v>
      </c>
      <c r="X59" s="62">
        <f>'[2]ByMinerWK (2)'!W274</f>
        <v>198.46</v>
      </c>
      <c r="Y59" s="62">
        <f>'[2]ByMinerWK (2)'!Z274/AE59</f>
        <v>0</v>
      </c>
      <c r="Z59" s="63">
        <f t="shared" si="1"/>
        <v>1766.04</v>
      </c>
      <c r="AA59" s="63">
        <f t="shared" si="2"/>
        <v>9026.4299999999985</v>
      </c>
      <c r="AB59" s="63">
        <f t="shared" si="3"/>
        <v>6468.3700000000008</v>
      </c>
      <c r="AC59" s="63">
        <f t="shared" si="4"/>
        <v>4972.9400000000005</v>
      </c>
      <c r="AD59" s="63">
        <f t="shared" si="5"/>
        <v>3214.4100000000003</v>
      </c>
      <c r="AE59" s="17">
        <f>AVERAGE('[2]ByMinerWK (2)'!$AH271:$AH274)</f>
        <v>1</v>
      </c>
      <c r="AG59" s="15">
        <f t="shared" si="12"/>
        <v>43790</v>
      </c>
      <c r="AH59" s="55">
        <v>47</v>
      </c>
      <c r="AI59" s="64" t="e">
        <f t="shared" si="6"/>
        <v>#N/A</v>
      </c>
      <c r="AJ59" s="64" t="e">
        <f t="shared" si="6"/>
        <v>#N/A</v>
      </c>
      <c r="AK59" s="64" t="e">
        <f t="shared" si="6"/>
        <v>#N/A</v>
      </c>
      <c r="AL59" s="64" t="e">
        <f t="shared" si="6"/>
        <v>#N/A</v>
      </c>
      <c r="AO59" s="55">
        <v>47</v>
      </c>
      <c r="AP59" s="57" t="e">
        <f t="shared" si="7"/>
        <v>#N/A</v>
      </c>
      <c r="AQ59" s="57" t="e">
        <f t="shared" si="7"/>
        <v>#N/A</v>
      </c>
      <c r="AR59" s="57" t="e">
        <f t="shared" si="7"/>
        <v>#N/A</v>
      </c>
      <c r="AS59" s="57" t="e">
        <f t="shared" si="7"/>
        <v>#N/A</v>
      </c>
      <c r="AV59" s="55">
        <v>47</v>
      </c>
      <c r="AW59" s="64" t="e">
        <f t="shared" si="8"/>
        <v>#N/A</v>
      </c>
      <c r="AX59" s="64" t="e">
        <f t="shared" si="8"/>
        <v>#N/A</v>
      </c>
      <c r="AY59" s="64" t="e">
        <f t="shared" si="8"/>
        <v>#N/A</v>
      </c>
      <c r="AZ59" s="64" t="e">
        <f t="shared" si="8"/>
        <v>#N/A</v>
      </c>
      <c r="BC59" s="55">
        <v>47</v>
      </c>
      <c r="BD59" s="64" t="e">
        <f t="shared" si="9"/>
        <v>#N/A</v>
      </c>
      <c r="BE59" s="64" t="e">
        <f t="shared" si="9"/>
        <v>#N/A</v>
      </c>
      <c r="BF59" s="64" t="e">
        <f t="shared" si="9"/>
        <v>#N/A</v>
      </c>
      <c r="BG59" s="64" t="e">
        <f t="shared" si="9"/>
        <v>#N/A</v>
      </c>
      <c r="BJ59" s="55">
        <v>47</v>
      </c>
      <c r="BK59" s="57" t="e">
        <f t="shared" si="10"/>
        <v>#N/A</v>
      </c>
      <c r="BL59" s="57" t="e">
        <f t="shared" si="10"/>
        <v>#N/A</v>
      </c>
      <c r="BM59" s="57" t="e">
        <f t="shared" si="10"/>
        <v>#N/A</v>
      </c>
      <c r="BN59" s="57" t="e">
        <f t="shared" si="10"/>
        <v>#N/A</v>
      </c>
      <c r="BQ59" s="55">
        <v>47</v>
      </c>
      <c r="BR59" s="64" t="e">
        <f t="shared" si="11"/>
        <v>#N/A</v>
      </c>
      <c r="BS59" s="64" t="e">
        <f t="shared" si="11"/>
        <v>#N/A</v>
      </c>
      <c r="BT59" s="64" t="e">
        <f t="shared" si="11"/>
        <v>#N/A</v>
      </c>
      <c r="BU59" s="64" t="e">
        <f t="shared" si="11"/>
        <v>#N/A</v>
      </c>
    </row>
    <row r="60" spans="1:73">
      <c r="A60" s="56" t="str">
        <f t="shared" si="0"/>
        <v>19000</v>
      </c>
      <c r="B60" s="15">
        <f>'[2]ByMinerWK (2)'!$AD275</f>
        <v>0</v>
      </c>
      <c r="C60" s="5">
        <f>'[2]ByMinerWK (2)'!B275</f>
        <v>991.49</v>
      </c>
      <c r="D60" s="5">
        <f>'[2]ByMinerWK (2)'!C275</f>
        <v>3880.2999999999997</v>
      </c>
      <c r="E60" s="5">
        <f>'[2]ByMinerWK (2)'!D275</f>
        <v>2689.7799999999997</v>
      </c>
      <c r="F60" s="5">
        <f>'[2]ByMinerWK (2)'!E275</f>
        <v>171.29</v>
      </c>
      <c r="G60" s="5">
        <f>'[2]ByMinerWK (2)'!F275</f>
        <v>712.72</v>
      </c>
      <c r="H60" s="5">
        <f>'[2]ByMinerWK (2)'!G275</f>
        <v>0</v>
      </c>
      <c r="I60" s="5">
        <f>'[2]ByMinerWK (2)'!H275</f>
        <v>764.25999999999988</v>
      </c>
      <c r="J60" s="5">
        <f>'[2]ByMinerWK (2)'!I275</f>
        <v>747.25</v>
      </c>
      <c r="K60" s="5">
        <f>'[2]ByMinerWK (2)'!J275</f>
        <v>1531</v>
      </c>
      <c r="L60" s="5">
        <f>'[2]ByMinerWK (2)'!K275</f>
        <v>206.32</v>
      </c>
      <c r="M60" s="5">
        <f>'[2]ByMinerWK (2)'!L275</f>
        <v>3843.4099999999994</v>
      </c>
      <c r="N60" s="5">
        <f>'[2]ByMinerWK (2)'!M275</f>
        <v>3721.31</v>
      </c>
      <c r="O60" s="5">
        <f>'[2]ByMinerWK (2)'!N275</f>
        <v>50.79</v>
      </c>
      <c r="P60" s="5">
        <f>'[2]ByMinerWK (2)'!O275</f>
        <v>2123.58</v>
      </c>
      <c r="Q60" s="5">
        <f>'[2]ByMinerWK (2)'!P275</f>
        <v>429.42999999999995</v>
      </c>
      <c r="R60" s="5">
        <f>'[2]ByMinerWK (2)'!Q275</f>
        <v>806.43000000000006</v>
      </c>
      <c r="S60" s="5">
        <f>'[2]ByMinerWK (2)'!R275</f>
        <v>715.64</v>
      </c>
      <c r="T60" s="5">
        <f>'[2]ByMinerWK (2)'!S275</f>
        <v>167.18</v>
      </c>
      <c r="U60" s="5">
        <f>'[2]ByMinerWK (2)'!T275</f>
        <v>246.02000000000004</v>
      </c>
      <c r="V60" s="62">
        <f>'[2]ByMinerWK (2)'!U275</f>
        <v>0</v>
      </c>
      <c r="W60" s="5">
        <f>'[2]ByMinerWK (2)'!V275</f>
        <v>0</v>
      </c>
      <c r="X60" s="62">
        <f>'[2]ByMinerWK (2)'!W275</f>
        <v>157.94</v>
      </c>
      <c r="Y60" s="62">
        <f>'[2]ByMinerWK (2)'!Z275/AE60</f>
        <v>0</v>
      </c>
      <c r="Z60" s="63">
        <f t="shared" si="1"/>
        <v>1575.98</v>
      </c>
      <c r="AA60" s="63">
        <f t="shared" si="2"/>
        <v>9505.25</v>
      </c>
      <c r="AB60" s="63">
        <f t="shared" si="3"/>
        <v>5803.84</v>
      </c>
      <c r="AC60" s="63">
        <f t="shared" si="4"/>
        <v>4785.49</v>
      </c>
      <c r="AD60" s="63">
        <f t="shared" si="5"/>
        <v>2285.58</v>
      </c>
      <c r="AE60" s="17">
        <f>AVERAGE('[2]ByMinerWK (2)'!$AH272:$AH275)</f>
        <v>1</v>
      </c>
      <c r="AG60" s="15">
        <f t="shared" si="12"/>
        <v>43797</v>
      </c>
      <c r="AH60" s="55">
        <v>48</v>
      </c>
      <c r="AI60" s="64" t="e">
        <f t="shared" si="6"/>
        <v>#N/A</v>
      </c>
      <c r="AJ60" s="64" t="e">
        <f t="shared" si="6"/>
        <v>#N/A</v>
      </c>
      <c r="AK60" s="64" t="e">
        <f t="shared" si="6"/>
        <v>#N/A</v>
      </c>
      <c r="AL60" s="64" t="e">
        <f t="shared" si="6"/>
        <v>#N/A</v>
      </c>
      <c r="AO60" s="55">
        <v>48</v>
      </c>
      <c r="AP60" s="57" t="e">
        <f t="shared" si="7"/>
        <v>#N/A</v>
      </c>
      <c r="AQ60" s="57" t="e">
        <f t="shared" si="7"/>
        <v>#N/A</v>
      </c>
      <c r="AR60" s="57" t="e">
        <f t="shared" si="7"/>
        <v>#N/A</v>
      </c>
      <c r="AS60" s="57" t="e">
        <f t="shared" si="7"/>
        <v>#N/A</v>
      </c>
      <c r="AV60" s="55">
        <v>48</v>
      </c>
      <c r="AW60" s="64" t="e">
        <f t="shared" si="8"/>
        <v>#N/A</v>
      </c>
      <c r="AX60" s="64" t="e">
        <f t="shared" si="8"/>
        <v>#N/A</v>
      </c>
      <c r="AY60" s="64" t="e">
        <f t="shared" si="8"/>
        <v>#N/A</v>
      </c>
      <c r="AZ60" s="64" t="e">
        <f t="shared" si="8"/>
        <v>#N/A</v>
      </c>
      <c r="BC60" s="55">
        <v>48</v>
      </c>
      <c r="BD60" s="64" t="e">
        <f t="shared" si="9"/>
        <v>#N/A</v>
      </c>
      <c r="BE60" s="64" t="e">
        <f t="shared" si="9"/>
        <v>#N/A</v>
      </c>
      <c r="BF60" s="64" t="e">
        <f t="shared" si="9"/>
        <v>#N/A</v>
      </c>
      <c r="BG60" s="64" t="e">
        <f t="shared" si="9"/>
        <v>#N/A</v>
      </c>
      <c r="BJ60" s="55">
        <v>48</v>
      </c>
      <c r="BK60" s="57" t="e">
        <f t="shared" si="10"/>
        <v>#N/A</v>
      </c>
      <c r="BL60" s="57" t="e">
        <f t="shared" si="10"/>
        <v>#N/A</v>
      </c>
      <c r="BM60" s="57" t="e">
        <f t="shared" si="10"/>
        <v>#N/A</v>
      </c>
      <c r="BN60" s="57" t="e">
        <f t="shared" si="10"/>
        <v>#N/A</v>
      </c>
      <c r="BQ60" s="55">
        <v>48</v>
      </c>
      <c r="BR60" s="64" t="e">
        <f t="shared" si="11"/>
        <v>#N/A</v>
      </c>
      <c r="BS60" s="64" t="e">
        <f t="shared" si="11"/>
        <v>#N/A</v>
      </c>
      <c r="BT60" s="64" t="e">
        <f t="shared" si="11"/>
        <v>#N/A</v>
      </c>
      <c r="BU60" s="64" t="e">
        <f t="shared" si="11"/>
        <v>#N/A</v>
      </c>
    </row>
    <row r="61" spans="1:73">
      <c r="A61" s="56" t="str">
        <f t="shared" si="0"/>
        <v>19000</v>
      </c>
      <c r="B61" s="15">
        <f>'[2]ByMinerWK (2)'!$AD276</f>
        <v>0</v>
      </c>
      <c r="C61" s="5">
        <f>'[2]ByMinerWK (2)'!B276</f>
        <v>992.66</v>
      </c>
      <c r="D61" s="5">
        <f>'[2]ByMinerWK (2)'!C276</f>
        <v>4578.63</v>
      </c>
      <c r="E61" s="5">
        <f>'[2]ByMinerWK (2)'!D276</f>
        <v>2280.88</v>
      </c>
      <c r="F61" s="5">
        <f>'[2]ByMinerWK (2)'!E276</f>
        <v>239.24</v>
      </c>
      <c r="G61" s="5">
        <f>'[2]ByMinerWK (2)'!F276</f>
        <v>167</v>
      </c>
      <c r="H61" s="5">
        <f>'[2]ByMinerWK (2)'!G276</f>
        <v>339.92999999999995</v>
      </c>
      <c r="I61" s="5">
        <f>'[2]ByMinerWK (2)'!H276</f>
        <v>346.26</v>
      </c>
      <c r="J61" s="5">
        <f>'[2]ByMinerWK (2)'!I276</f>
        <v>505.72</v>
      </c>
      <c r="K61" s="5">
        <f>'[2]ByMinerWK (2)'!J276</f>
        <v>1278.1200000000001</v>
      </c>
      <c r="L61" s="5">
        <f>'[2]ByMinerWK (2)'!K276</f>
        <v>149.47999999999999</v>
      </c>
      <c r="M61" s="5">
        <f>'[2]ByMinerWK (2)'!L276</f>
        <v>2154.4900000000002</v>
      </c>
      <c r="N61" s="5">
        <f>'[2]ByMinerWK (2)'!M276</f>
        <v>3432.48</v>
      </c>
      <c r="O61" s="5">
        <f>'[2]ByMinerWK (2)'!N276</f>
        <v>0</v>
      </c>
      <c r="P61" s="5">
        <f>'[2]ByMinerWK (2)'!O276</f>
        <v>1555.1</v>
      </c>
      <c r="Q61" s="5">
        <f>'[2]ByMinerWK (2)'!P276</f>
        <v>286.52999999999997</v>
      </c>
      <c r="R61" s="5">
        <f>'[2]ByMinerWK (2)'!Q276</f>
        <v>1414.47</v>
      </c>
      <c r="S61" s="5">
        <f>'[2]ByMinerWK (2)'!R276</f>
        <v>472.32000000000005</v>
      </c>
      <c r="T61" s="5">
        <f>'[2]ByMinerWK (2)'!S276</f>
        <v>77.75</v>
      </c>
      <c r="U61" s="5">
        <f>'[2]ByMinerWK (2)'!T276</f>
        <v>194.26999999999998</v>
      </c>
      <c r="V61" s="62">
        <f>'[2]ByMinerWK (2)'!U276</f>
        <v>174.62</v>
      </c>
      <c r="W61" s="5">
        <f>'[2]ByMinerWK (2)'!V276</f>
        <v>26.98</v>
      </c>
      <c r="X61" s="62">
        <f>'[2]ByMinerWK (2)'!W276</f>
        <v>262.08</v>
      </c>
      <c r="Y61" s="62">
        <f>'[2]ByMinerWK (2)'!Z276/AE61</f>
        <v>0</v>
      </c>
      <c r="Z61" s="63">
        <f t="shared" si="1"/>
        <v>1503.92</v>
      </c>
      <c r="AA61" s="63">
        <f t="shared" si="2"/>
        <v>7764.2000000000007</v>
      </c>
      <c r="AB61" s="63">
        <f t="shared" si="3"/>
        <v>3719.1400000000003</v>
      </c>
      <c r="AC61" s="63">
        <f t="shared" si="4"/>
        <v>5548.0300000000007</v>
      </c>
      <c r="AD61" s="63">
        <f t="shared" si="5"/>
        <v>2393.7200000000003</v>
      </c>
      <c r="AE61" s="17">
        <f>AVERAGE('[2]ByMinerWK (2)'!$AH273:$AH276)</f>
        <v>1</v>
      </c>
      <c r="AG61" s="15">
        <f t="shared" si="12"/>
        <v>43804</v>
      </c>
      <c r="AH61" s="55">
        <v>49</v>
      </c>
      <c r="AI61" s="64" t="e">
        <f t="shared" si="6"/>
        <v>#N/A</v>
      </c>
      <c r="AJ61" s="64" t="e">
        <f t="shared" si="6"/>
        <v>#N/A</v>
      </c>
      <c r="AK61" s="64" t="e">
        <f t="shared" si="6"/>
        <v>#N/A</v>
      </c>
      <c r="AL61" s="64" t="e">
        <f t="shared" si="6"/>
        <v>#N/A</v>
      </c>
      <c r="AO61" s="55">
        <v>49</v>
      </c>
      <c r="AP61" s="57" t="e">
        <f t="shared" si="7"/>
        <v>#N/A</v>
      </c>
      <c r="AQ61" s="57" t="e">
        <f t="shared" si="7"/>
        <v>#N/A</v>
      </c>
      <c r="AR61" s="57" t="e">
        <f t="shared" si="7"/>
        <v>#N/A</v>
      </c>
      <c r="AS61" s="57" t="e">
        <f t="shared" si="7"/>
        <v>#N/A</v>
      </c>
      <c r="AV61" s="55">
        <v>49</v>
      </c>
      <c r="AW61" s="64" t="e">
        <f t="shared" si="8"/>
        <v>#N/A</v>
      </c>
      <c r="AX61" s="64" t="e">
        <f t="shared" si="8"/>
        <v>#N/A</v>
      </c>
      <c r="AY61" s="64" t="e">
        <f t="shared" si="8"/>
        <v>#N/A</v>
      </c>
      <c r="AZ61" s="64" t="e">
        <f t="shared" si="8"/>
        <v>#N/A</v>
      </c>
      <c r="BC61" s="55">
        <v>49</v>
      </c>
      <c r="BD61" s="64" t="e">
        <f t="shared" si="9"/>
        <v>#N/A</v>
      </c>
      <c r="BE61" s="64" t="e">
        <f t="shared" si="9"/>
        <v>#N/A</v>
      </c>
      <c r="BF61" s="64" t="e">
        <f t="shared" si="9"/>
        <v>#N/A</v>
      </c>
      <c r="BG61" s="64" t="e">
        <f t="shared" si="9"/>
        <v>#N/A</v>
      </c>
      <c r="BJ61" s="55">
        <v>49</v>
      </c>
      <c r="BK61" s="57" t="e">
        <f t="shared" si="10"/>
        <v>#N/A</v>
      </c>
      <c r="BL61" s="57" t="e">
        <f t="shared" si="10"/>
        <v>#N/A</v>
      </c>
      <c r="BM61" s="57" t="e">
        <f t="shared" si="10"/>
        <v>#N/A</v>
      </c>
      <c r="BN61" s="57" t="e">
        <f t="shared" si="10"/>
        <v>#N/A</v>
      </c>
      <c r="BQ61" s="55">
        <v>49</v>
      </c>
      <c r="BR61" s="64" t="e">
        <f t="shared" si="11"/>
        <v>#N/A</v>
      </c>
      <c r="BS61" s="64" t="e">
        <f t="shared" si="11"/>
        <v>#N/A</v>
      </c>
      <c r="BT61" s="64" t="e">
        <f t="shared" si="11"/>
        <v>#N/A</v>
      </c>
      <c r="BU61" s="64" t="e">
        <f t="shared" si="11"/>
        <v>#N/A</v>
      </c>
    </row>
    <row r="62" spans="1:73">
      <c r="A62" s="56" t="str">
        <f t="shared" si="0"/>
        <v>19000</v>
      </c>
      <c r="B62" s="15">
        <f>'[2]ByMinerWK (2)'!$AD277</f>
        <v>0</v>
      </c>
      <c r="C62" s="5">
        <f>'[2]ByMinerWK (2)'!B277</f>
        <v>237</v>
      </c>
      <c r="D62" s="5">
        <f>'[2]ByMinerWK (2)'!C277</f>
        <v>4525.54</v>
      </c>
      <c r="E62" s="5">
        <f>'[2]ByMinerWK (2)'!D277</f>
        <v>3147.2</v>
      </c>
      <c r="F62" s="5">
        <f>'[2]ByMinerWK (2)'!E277</f>
        <v>391</v>
      </c>
      <c r="G62" s="5">
        <f>'[2]ByMinerWK (2)'!F277</f>
        <v>242.43</v>
      </c>
      <c r="H62" s="5">
        <f>'[2]ByMinerWK (2)'!G277</f>
        <v>634.64</v>
      </c>
      <c r="I62" s="5">
        <f>'[2]ByMinerWK (2)'!H277</f>
        <v>439.78000000000003</v>
      </c>
      <c r="J62" s="5">
        <f>'[2]ByMinerWK (2)'!I277</f>
        <v>772.39</v>
      </c>
      <c r="K62" s="5">
        <f>'[2]ByMinerWK (2)'!J277</f>
        <v>1146.23</v>
      </c>
      <c r="L62" s="5">
        <f>'[2]ByMinerWK (2)'!K277</f>
        <v>27.77</v>
      </c>
      <c r="M62" s="5">
        <f>'[2]ByMinerWK (2)'!L277</f>
        <v>3321.6400000000003</v>
      </c>
      <c r="N62" s="5">
        <f>'[2]ByMinerWK (2)'!M277</f>
        <v>3093.49</v>
      </c>
      <c r="O62" s="5">
        <f>'[2]ByMinerWK (2)'!N277</f>
        <v>90</v>
      </c>
      <c r="P62" s="5">
        <f>'[2]ByMinerWK (2)'!O277</f>
        <v>2566.64</v>
      </c>
      <c r="Q62" s="5">
        <f>'[2]ByMinerWK (2)'!P277</f>
        <v>1006.6599999999999</v>
      </c>
      <c r="R62" s="5">
        <f>'[2]ByMinerWK (2)'!Q277</f>
        <v>1505.8600000000001</v>
      </c>
      <c r="S62" s="5">
        <f>'[2]ByMinerWK (2)'!R277</f>
        <v>462.12</v>
      </c>
      <c r="T62" s="5">
        <f>'[2]ByMinerWK (2)'!S277</f>
        <v>179.01</v>
      </c>
      <c r="U62" s="5">
        <f>'[2]ByMinerWK (2)'!T277</f>
        <v>152.31</v>
      </c>
      <c r="V62" s="62">
        <f>'[2]ByMinerWK (2)'!U277</f>
        <v>139.49</v>
      </c>
      <c r="W62" s="5">
        <f>'[2]ByMinerWK (2)'!V277</f>
        <v>0</v>
      </c>
      <c r="X62" s="62">
        <f>'[2]ByMinerWK (2)'!W277</f>
        <v>0</v>
      </c>
      <c r="Y62" s="62">
        <f>'[2]ByMinerWK (2)'!Z277/AE62</f>
        <v>0</v>
      </c>
      <c r="Z62" s="63">
        <f t="shared" si="1"/>
        <v>959.31999999999994</v>
      </c>
      <c r="AA62" s="63">
        <f t="shared" si="2"/>
        <v>9274.8799999999992</v>
      </c>
      <c r="AB62" s="63">
        <f t="shared" si="3"/>
        <v>5474.5300000000007</v>
      </c>
      <c r="AC62" s="63">
        <f t="shared" si="4"/>
        <v>5437.42</v>
      </c>
      <c r="AD62" s="63">
        <f t="shared" si="5"/>
        <v>2935.05</v>
      </c>
      <c r="AE62" s="17">
        <f>AVERAGE('[2]ByMinerWK (2)'!$AH274:$AH277)</f>
        <v>1</v>
      </c>
      <c r="AG62" s="15">
        <f t="shared" si="12"/>
        <v>43811</v>
      </c>
      <c r="AH62" s="55">
        <v>50</v>
      </c>
      <c r="AI62" s="64" t="e">
        <f t="shared" si="6"/>
        <v>#N/A</v>
      </c>
      <c r="AJ62" s="64" t="e">
        <f t="shared" si="6"/>
        <v>#N/A</v>
      </c>
      <c r="AK62" s="64" t="e">
        <f t="shared" si="6"/>
        <v>#N/A</v>
      </c>
      <c r="AL62" s="64" t="e">
        <f t="shared" si="6"/>
        <v>#N/A</v>
      </c>
      <c r="AO62" s="55">
        <v>50</v>
      </c>
      <c r="AP62" s="57" t="e">
        <f t="shared" si="7"/>
        <v>#N/A</v>
      </c>
      <c r="AQ62" s="57" t="e">
        <f t="shared" si="7"/>
        <v>#N/A</v>
      </c>
      <c r="AR62" s="57" t="e">
        <f t="shared" si="7"/>
        <v>#N/A</v>
      </c>
      <c r="AS62" s="57" t="e">
        <f t="shared" si="7"/>
        <v>#N/A</v>
      </c>
      <c r="AV62" s="55">
        <v>50</v>
      </c>
      <c r="AW62" s="64" t="e">
        <f t="shared" si="8"/>
        <v>#N/A</v>
      </c>
      <c r="AX62" s="64" t="e">
        <f t="shared" si="8"/>
        <v>#N/A</v>
      </c>
      <c r="AY62" s="64" t="e">
        <f t="shared" si="8"/>
        <v>#N/A</v>
      </c>
      <c r="AZ62" s="64" t="e">
        <f t="shared" si="8"/>
        <v>#N/A</v>
      </c>
      <c r="BC62" s="55">
        <v>50</v>
      </c>
      <c r="BD62" s="64" t="e">
        <f t="shared" si="9"/>
        <v>#N/A</v>
      </c>
      <c r="BE62" s="64" t="e">
        <f t="shared" si="9"/>
        <v>#N/A</v>
      </c>
      <c r="BF62" s="64" t="e">
        <f t="shared" si="9"/>
        <v>#N/A</v>
      </c>
      <c r="BG62" s="64" t="e">
        <f t="shared" si="9"/>
        <v>#N/A</v>
      </c>
      <c r="BJ62" s="55">
        <v>50</v>
      </c>
      <c r="BK62" s="57" t="e">
        <f t="shared" si="10"/>
        <v>#N/A</v>
      </c>
      <c r="BL62" s="57" t="e">
        <f t="shared" si="10"/>
        <v>#N/A</v>
      </c>
      <c r="BM62" s="57" t="e">
        <f t="shared" si="10"/>
        <v>#N/A</v>
      </c>
      <c r="BN62" s="57" t="e">
        <f t="shared" si="10"/>
        <v>#N/A</v>
      </c>
      <c r="BQ62" s="55">
        <v>50</v>
      </c>
      <c r="BR62" s="64" t="e">
        <f t="shared" si="11"/>
        <v>#N/A</v>
      </c>
      <c r="BS62" s="64" t="e">
        <f t="shared" si="11"/>
        <v>#N/A</v>
      </c>
      <c r="BT62" s="64" t="e">
        <f t="shared" si="11"/>
        <v>#N/A</v>
      </c>
      <c r="BU62" s="64" t="e">
        <f t="shared" si="11"/>
        <v>#N/A</v>
      </c>
    </row>
    <row r="63" spans="1:73">
      <c r="A63" s="56" t="str">
        <f t="shared" si="0"/>
        <v>19000</v>
      </c>
      <c r="B63" s="15">
        <f>'[2]ByMinerWK (2)'!$AD278</f>
        <v>0</v>
      </c>
      <c r="C63" s="5">
        <f>'[2]ByMinerWK (2)'!B278</f>
        <v>358</v>
      </c>
      <c r="D63" s="5">
        <f>'[2]ByMinerWK (2)'!C278</f>
        <v>4502.6499999999996</v>
      </c>
      <c r="E63" s="5">
        <f>'[2]ByMinerWK (2)'!D278</f>
        <v>3069.1900000000005</v>
      </c>
      <c r="F63" s="5">
        <f>'[2]ByMinerWK (2)'!E278</f>
        <v>0</v>
      </c>
      <c r="G63" s="5">
        <f>'[2]ByMinerWK (2)'!F278</f>
        <v>317.49</v>
      </c>
      <c r="H63" s="5">
        <f>'[2]ByMinerWK (2)'!G278</f>
        <v>364.80999999999995</v>
      </c>
      <c r="I63" s="5">
        <f>'[2]ByMinerWK (2)'!H278</f>
        <v>591.35</v>
      </c>
      <c r="J63" s="5">
        <f>'[2]ByMinerWK (2)'!I278</f>
        <v>717.2</v>
      </c>
      <c r="K63" s="5">
        <f>'[2]ByMinerWK (2)'!J278</f>
        <v>791</v>
      </c>
      <c r="L63" s="5">
        <f>'[2]ByMinerWK (2)'!K278</f>
        <v>31.74</v>
      </c>
      <c r="M63" s="5">
        <f>'[2]ByMinerWK (2)'!L278</f>
        <v>3321.2400000000002</v>
      </c>
      <c r="N63" s="5">
        <f>'[2]ByMinerWK (2)'!M278</f>
        <v>2600.5600000000004</v>
      </c>
      <c r="O63" s="5">
        <f>'[2]ByMinerWK (2)'!N278</f>
        <v>0</v>
      </c>
      <c r="P63" s="5">
        <f>'[2]ByMinerWK (2)'!O278</f>
        <v>1600.3</v>
      </c>
      <c r="Q63" s="5">
        <f>'[2]ByMinerWK (2)'!P278</f>
        <v>723.7700000000001</v>
      </c>
      <c r="R63" s="5">
        <f>'[2]ByMinerWK (2)'!Q278</f>
        <v>849.48</v>
      </c>
      <c r="S63" s="5">
        <f>'[2]ByMinerWK (2)'!R278</f>
        <v>240.06</v>
      </c>
      <c r="T63" s="5">
        <f>'[2]ByMinerWK (2)'!S278</f>
        <v>342</v>
      </c>
      <c r="U63" s="5">
        <f>'[2]ByMinerWK (2)'!T278</f>
        <v>142.93</v>
      </c>
      <c r="V63" s="62">
        <f>'[2]ByMinerWK (2)'!U278</f>
        <v>151.24</v>
      </c>
      <c r="W63" s="5">
        <f>'[2]ByMinerWK (2)'!V278</f>
        <v>88.33</v>
      </c>
      <c r="X63" s="62">
        <f>'[2]ByMinerWK (2)'!W278</f>
        <v>483.96</v>
      </c>
      <c r="Y63" s="62">
        <f>'[2]ByMinerWK (2)'!Z278/AE63</f>
        <v>0</v>
      </c>
      <c r="Z63" s="63">
        <f t="shared" si="1"/>
        <v>842.93000000000006</v>
      </c>
      <c r="AA63" s="63">
        <f t="shared" si="2"/>
        <v>7893.14</v>
      </c>
      <c r="AB63" s="63">
        <f t="shared" si="3"/>
        <v>4836.01</v>
      </c>
      <c r="AC63" s="63">
        <f t="shared" si="4"/>
        <v>5943.3799999999992</v>
      </c>
      <c r="AD63" s="63">
        <f t="shared" si="5"/>
        <v>1771.84</v>
      </c>
      <c r="AE63" s="17">
        <f>AVERAGE('[2]ByMinerWK (2)'!$AH275:$AH278)</f>
        <v>1</v>
      </c>
      <c r="AG63" s="15">
        <f t="shared" si="12"/>
        <v>43818</v>
      </c>
      <c r="AH63" s="55">
        <v>51</v>
      </c>
      <c r="AI63" s="64" t="e">
        <f t="shared" si="6"/>
        <v>#N/A</v>
      </c>
      <c r="AJ63" s="64" t="e">
        <f t="shared" si="6"/>
        <v>#N/A</v>
      </c>
      <c r="AK63" s="64" t="e">
        <f t="shared" si="6"/>
        <v>#N/A</v>
      </c>
      <c r="AL63" s="64" t="e">
        <f t="shared" si="6"/>
        <v>#N/A</v>
      </c>
      <c r="AO63" s="55">
        <v>51</v>
      </c>
      <c r="AP63" s="57" t="e">
        <f t="shared" si="7"/>
        <v>#N/A</v>
      </c>
      <c r="AQ63" s="57" t="e">
        <f t="shared" si="7"/>
        <v>#N/A</v>
      </c>
      <c r="AR63" s="57" t="e">
        <f t="shared" si="7"/>
        <v>#N/A</v>
      </c>
      <c r="AS63" s="57" t="e">
        <f t="shared" si="7"/>
        <v>#N/A</v>
      </c>
      <c r="AV63" s="55">
        <v>51</v>
      </c>
      <c r="AW63" s="64" t="e">
        <f t="shared" si="8"/>
        <v>#N/A</v>
      </c>
      <c r="AX63" s="64" t="e">
        <f t="shared" si="8"/>
        <v>#N/A</v>
      </c>
      <c r="AY63" s="64" t="e">
        <f t="shared" si="8"/>
        <v>#N/A</v>
      </c>
      <c r="AZ63" s="64" t="e">
        <f t="shared" si="8"/>
        <v>#N/A</v>
      </c>
      <c r="BC63" s="55">
        <v>51</v>
      </c>
      <c r="BD63" s="64" t="e">
        <f t="shared" si="9"/>
        <v>#N/A</v>
      </c>
      <c r="BE63" s="64" t="e">
        <f t="shared" si="9"/>
        <v>#N/A</v>
      </c>
      <c r="BF63" s="64" t="e">
        <f t="shared" si="9"/>
        <v>#N/A</v>
      </c>
      <c r="BG63" s="64" t="e">
        <f t="shared" si="9"/>
        <v>#N/A</v>
      </c>
      <c r="BJ63" s="55">
        <v>51</v>
      </c>
      <c r="BK63" s="57" t="e">
        <f t="shared" si="10"/>
        <v>#N/A</v>
      </c>
      <c r="BL63" s="57" t="e">
        <f t="shared" si="10"/>
        <v>#N/A</v>
      </c>
      <c r="BM63" s="57" t="e">
        <f t="shared" si="10"/>
        <v>#N/A</v>
      </c>
      <c r="BN63" s="57" t="e">
        <f t="shared" si="10"/>
        <v>#N/A</v>
      </c>
      <c r="BQ63" s="55">
        <v>51</v>
      </c>
      <c r="BR63" s="64" t="e">
        <f t="shared" si="11"/>
        <v>#N/A</v>
      </c>
      <c r="BS63" s="64" t="e">
        <f t="shared" si="11"/>
        <v>#N/A</v>
      </c>
      <c r="BT63" s="64" t="e">
        <f t="shared" si="11"/>
        <v>#N/A</v>
      </c>
      <c r="BU63" s="64" t="e">
        <f t="shared" si="11"/>
        <v>#N/A</v>
      </c>
    </row>
    <row r="64" spans="1:73">
      <c r="A64" s="56" t="str">
        <f t="shared" si="0"/>
        <v>19000</v>
      </c>
      <c r="B64" s="15">
        <f>'[2]ByMinerWK (2)'!$AD279</f>
        <v>0</v>
      </c>
      <c r="C64" s="5">
        <f>'[2]ByMinerWK (2)'!B279</f>
        <v>255</v>
      </c>
      <c r="D64" s="5">
        <f>'[2]ByMinerWK (2)'!C279</f>
        <v>4872.0700000000006</v>
      </c>
      <c r="E64" s="5">
        <f>'[2]ByMinerWK (2)'!D279</f>
        <v>2374.87</v>
      </c>
      <c r="F64" s="5">
        <f>'[2]ByMinerWK (2)'!E279</f>
        <v>433</v>
      </c>
      <c r="G64" s="5">
        <f>'[2]ByMinerWK (2)'!F279</f>
        <v>701.71</v>
      </c>
      <c r="H64" s="5">
        <f>'[2]ByMinerWK (2)'!G279</f>
        <v>217.59</v>
      </c>
      <c r="I64" s="5">
        <f>'[2]ByMinerWK (2)'!H279</f>
        <v>746.22</v>
      </c>
      <c r="J64" s="5">
        <f>'[2]ByMinerWK (2)'!I279</f>
        <v>1597</v>
      </c>
      <c r="K64" s="5">
        <f>'[2]ByMinerWK (2)'!J279</f>
        <v>743.23</v>
      </c>
      <c r="L64" s="5">
        <f>'[2]ByMinerWK (2)'!K279</f>
        <v>173.07</v>
      </c>
      <c r="M64" s="5">
        <f>'[2]ByMinerWK (2)'!L279</f>
        <v>3244.5</v>
      </c>
      <c r="N64" s="5">
        <f>'[2]ByMinerWK (2)'!M279</f>
        <v>2771.69</v>
      </c>
      <c r="O64" s="5">
        <f>'[2]ByMinerWK (2)'!N279</f>
        <v>216.94</v>
      </c>
      <c r="P64" s="5">
        <f>'[2]ByMinerWK (2)'!O279</f>
        <v>1331.75</v>
      </c>
      <c r="Q64" s="5">
        <f>'[2]ByMinerWK (2)'!P279</f>
        <v>1073.98</v>
      </c>
      <c r="R64" s="5">
        <f>'[2]ByMinerWK (2)'!Q279</f>
        <v>1446.1</v>
      </c>
      <c r="S64" s="5">
        <f>'[2]ByMinerWK (2)'!R279</f>
        <v>982.56999999999994</v>
      </c>
      <c r="T64" s="5">
        <f>'[2]ByMinerWK (2)'!S279</f>
        <v>231.89999999999998</v>
      </c>
      <c r="U64" s="5">
        <f>'[2]ByMinerWK (2)'!T279</f>
        <v>187.12</v>
      </c>
      <c r="V64" s="62">
        <f>'[2]ByMinerWK (2)'!U279</f>
        <v>126.92</v>
      </c>
      <c r="W64" s="5">
        <f>'[2]ByMinerWK (2)'!V279</f>
        <v>19.39</v>
      </c>
      <c r="X64" s="62">
        <f>'[2]ByMinerWK (2)'!W279</f>
        <v>169.07999999999998</v>
      </c>
      <c r="Y64" s="62">
        <f>'[2]ByMinerWK (2)'!Z279/AE64</f>
        <v>0</v>
      </c>
      <c r="Z64" s="63">
        <f t="shared" si="1"/>
        <v>1107.02</v>
      </c>
      <c r="AA64" s="63">
        <f t="shared" si="2"/>
        <v>7397.6</v>
      </c>
      <c r="AB64" s="63">
        <f t="shared" si="3"/>
        <v>5061.71</v>
      </c>
      <c r="AC64" s="63">
        <f t="shared" si="4"/>
        <v>6784.4600000000009</v>
      </c>
      <c r="AD64" s="63">
        <f t="shared" si="5"/>
        <v>3564.91</v>
      </c>
      <c r="AE64" s="17">
        <f>AVERAGE('[2]ByMinerWK (2)'!$AH276:$AH279)</f>
        <v>1</v>
      </c>
      <c r="AG64" s="15">
        <f t="shared" si="12"/>
        <v>43825</v>
      </c>
      <c r="AH64" s="55">
        <v>52</v>
      </c>
      <c r="AI64" s="64" t="e">
        <f t="shared" si="6"/>
        <v>#N/A</v>
      </c>
      <c r="AJ64" s="64" t="e">
        <f t="shared" si="6"/>
        <v>#N/A</v>
      </c>
      <c r="AK64" s="64" t="e">
        <f t="shared" si="6"/>
        <v>#N/A</v>
      </c>
      <c r="AL64" s="64" t="e">
        <f t="shared" si="6"/>
        <v>#N/A</v>
      </c>
      <c r="AO64" s="55">
        <v>52</v>
      </c>
      <c r="AP64" s="57" t="e">
        <f t="shared" si="7"/>
        <v>#N/A</v>
      </c>
      <c r="AQ64" s="57" t="e">
        <f t="shared" si="7"/>
        <v>#N/A</v>
      </c>
      <c r="AR64" s="57" t="e">
        <f t="shared" si="7"/>
        <v>#N/A</v>
      </c>
      <c r="AS64" s="57" t="e">
        <f t="shared" si="7"/>
        <v>#N/A</v>
      </c>
      <c r="AV64" s="55">
        <v>52</v>
      </c>
      <c r="AW64" s="64" t="e">
        <f t="shared" si="8"/>
        <v>#N/A</v>
      </c>
      <c r="AX64" s="64" t="e">
        <f t="shared" si="8"/>
        <v>#N/A</v>
      </c>
      <c r="AY64" s="64" t="e">
        <f t="shared" si="8"/>
        <v>#N/A</v>
      </c>
      <c r="AZ64" s="64" t="e">
        <f t="shared" si="8"/>
        <v>#N/A</v>
      </c>
      <c r="BC64" s="55">
        <v>52</v>
      </c>
      <c r="BD64" s="64" t="e">
        <f t="shared" si="9"/>
        <v>#N/A</v>
      </c>
      <c r="BE64" s="64" t="e">
        <f t="shared" si="9"/>
        <v>#N/A</v>
      </c>
      <c r="BF64" s="64" t="e">
        <f t="shared" si="9"/>
        <v>#N/A</v>
      </c>
      <c r="BG64" s="64" t="e">
        <f t="shared" si="9"/>
        <v>#N/A</v>
      </c>
      <c r="BJ64" s="55">
        <v>52</v>
      </c>
      <c r="BK64" s="57" t="e">
        <f t="shared" si="10"/>
        <v>#N/A</v>
      </c>
      <c r="BL64" s="57" t="e">
        <f t="shared" si="10"/>
        <v>#N/A</v>
      </c>
      <c r="BM64" s="57" t="e">
        <f t="shared" si="10"/>
        <v>#N/A</v>
      </c>
      <c r="BN64" s="57" t="e">
        <f t="shared" si="10"/>
        <v>#N/A</v>
      </c>
      <c r="BQ64" s="55">
        <v>52</v>
      </c>
      <c r="BR64" s="64" t="e">
        <f t="shared" si="11"/>
        <v>#N/A</v>
      </c>
      <c r="BS64" s="64" t="e">
        <f t="shared" si="11"/>
        <v>#N/A</v>
      </c>
      <c r="BT64" s="64" t="e">
        <f t="shared" si="11"/>
        <v>#N/A</v>
      </c>
      <c r="BU64" s="64" t="e">
        <f t="shared" si="11"/>
        <v>#N/A</v>
      </c>
    </row>
    <row r="65" spans="1:73">
      <c r="A65" s="56" t="str">
        <f t="shared" si="0"/>
        <v>19000</v>
      </c>
      <c r="B65" s="15">
        <f>'[2]ByMinerWK (2)'!$AD280</f>
        <v>0</v>
      </c>
      <c r="C65" s="5">
        <f>'[2]ByMinerWK (2)'!B280</f>
        <v>645.88</v>
      </c>
      <c r="D65" s="5">
        <f>'[2]ByMinerWK (2)'!C280</f>
        <v>2956.8199999999997</v>
      </c>
      <c r="E65" s="5">
        <f>'[2]ByMinerWK (2)'!D280</f>
        <v>2580.92</v>
      </c>
      <c r="F65" s="5">
        <f>'[2]ByMinerWK (2)'!E280</f>
        <v>853</v>
      </c>
      <c r="G65" s="5">
        <f>'[2]ByMinerWK (2)'!F280</f>
        <v>195</v>
      </c>
      <c r="H65" s="5">
        <f>'[2]ByMinerWK (2)'!G280</f>
        <v>683.20999999999992</v>
      </c>
      <c r="I65" s="5">
        <f>'[2]ByMinerWK (2)'!H280</f>
        <v>539.27</v>
      </c>
      <c r="J65" s="5">
        <f>'[2]ByMinerWK (2)'!I280</f>
        <v>336.15</v>
      </c>
      <c r="K65" s="5">
        <f>'[2]ByMinerWK (2)'!J280</f>
        <v>981</v>
      </c>
      <c r="L65" s="5">
        <f>'[2]ByMinerWK (2)'!K280</f>
        <v>0</v>
      </c>
      <c r="M65" s="5">
        <f>'[2]ByMinerWK (2)'!L280</f>
        <v>3872.87</v>
      </c>
      <c r="N65" s="5">
        <f>'[2]ByMinerWK (2)'!M280</f>
        <v>2971.9599999999996</v>
      </c>
      <c r="O65" s="5">
        <f>'[2]ByMinerWK (2)'!N280</f>
        <v>200</v>
      </c>
      <c r="P65" s="5">
        <f>'[2]ByMinerWK (2)'!O280</f>
        <v>1916.94</v>
      </c>
      <c r="Q65" s="5">
        <f>'[2]ByMinerWK (2)'!P280</f>
        <v>985.31999999999994</v>
      </c>
      <c r="R65" s="5">
        <f>'[2]ByMinerWK (2)'!Q280</f>
        <v>1369.5700000000002</v>
      </c>
      <c r="S65" s="5">
        <f>'[2]ByMinerWK (2)'!R280</f>
        <v>677.22</v>
      </c>
      <c r="T65" s="5">
        <f>'[2]ByMinerWK (2)'!S280</f>
        <v>219.07</v>
      </c>
      <c r="U65" s="5">
        <f>'[2]ByMinerWK (2)'!T280</f>
        <v>234.74</v>
      </c>
      <c r="V65" s="62">
        <f>'[2]ByMinerWK (2)'!U280</f>
        <v>203.20999999999998</v>
      </c>
      <c r="W65" s="5">
        <f>'[2]ByMinerWK (2)'!V280</f>
        <v>253.28000000000003</v>
      </c>
      <c r="X65" s="62">
        <f>'[2]ByMinerWK (2)'!W280</f>
        <v>179.01</v>
      </c>
      <c r="Y65" s="62">
        <f>'[2]ByMinerWK (2)'!Z280/AE65</f>
        <v>0</v>
      </c>
      <c r="Z65" s="63">
        <f t="shared" si="1"/>
        <v>1952.69</v>
      </c>
      <c r="AA65" s="63">
        <f t="shared" si="2"/>
        <v>8009.09</v>
      </c>
      <c r="AB65" s="63">
        <f t="shared" si="3"/>
        <v>5839.19</v>
      </c>
      <c r="AC65" s="63">
        <f t="shared" si="4"/>
        <v>3928.47</v>
      </c>
      <c r="AD65" s="63">
        <f t="shared" si="5"/>
        <v>3125</v>
      </c>
      <c r="AE65" s="17">
        <f>AVERAGE('[2]ByMinerWK (2)'!$AH277:$AH280)</f>
        <v>1</v>
      </c>
      <c r="AG65" s="15">
        <f t="shared" si="12"/>
        <v>43832</v>
      </c>
      <c r="AH65" s="55">
        <v>53</v>
      </c>
      <c r="AI65" s="64" t="e">
        <f t="shared" si="6"/>
        <v>#N/A</v>
      </c>
      <c r="AJ65" s="64" t="e">
        <f t="shared" si="6"/>
        <v>#N/A</v>
      </c>
      <c r="AK65" s="64" t="e">
        <f t="shared" si="6"/>
        <v>#N/A</v>
      </c>
      <c r="AL65" s="64" t="e">
        <f t="shared" si="6"/>
        <v>#N/A</v>
      </c>
      <c r="AO65" s="55">
        <v>53</v>
      </c>
      <c r="AP65" s="57" t="e">
        <f t="shared" si="7"/>
        <v>#N/A</v>
      </c>
      <c r="AQ65" s="57" t="e">
        <f t="shared" si="7"/>
        <v>#N/A</v>
      </c>
      <c r="AR65" s="57" t="e">
        <f t="shared" si="7"/>
        <v>#N/A</v>
      </c>
      <c r="AS65" s="57" t="e">
        <f t="shared" si="7"/>
        <v>#N/A</v>
      </c>
      <c r="AV65" s="55">
        <v>53</v>
      </c>
      <c r="AW65" s="64" t="e">
        <f t="shared" si="8"/>
        <v>#N/A</v>
      </c>
      <c r="AX65" s="64" t="e">
        <f t="shared" si="8"/>
        <v>#N/A</v>
      </c>
      <c r="AY65" s="64" t="e">
        <f t="shared" si="8"/>
        <v>#N/A</v>
      </c>
      <c r="AZ65" s="64" t="e">
        <f t="shared" si="8"/>
        <v>#N/A</v>
      </c>
      <c r="BC65" s="55">
        <v>53</v>
      </c>
      <c r="BD65" s="64" t="e">
        <f t="shared" si="9"/>
        <v>#N/A</v>
      </c>
      <c r="BE65" s="64" t="e">
        <f t="shared" si="9"/>
        <v>#N/A</v>
      </c>
      <c r="BF65" s="64" t="e">
        <f t="shared" si="9"/>
        <v>#N/A</v>
      </c>
      <c r="BG65" s="64" t="e">
        <f t="shared" si="9"/>
        <v>#N/A</v>
      </c>
      <c r="BJ65" s="55">
        <v>53</v>
      </c>
      <c r="BK65" s="57" t="e">
        <f t="shared" si="10"/>
        <v>#N/A</v>
      </c>
      <c r="BL65" s="57" t="e">
        <f t="shared" si="10"/>
        <v>#N/A</v>
      </c>
      <c r="BM65" s="57" t="e">
        <f t="shared" si="10"/>
        <v>#N/A</v>
      </c>
      <c r="BN65" s="57" t="e">
        <f t="shared" si="10"/>
        <v>#N/A</v>
      </c>
      <c r="BQ65" s="55">
        <v>53</v>
      </c>
      <c r="BR65" s="64" t="e">
        <f t="shared" si="11"/>
        <v>#N/A</v>
      </c>
      <c r="BS65" s="64" t="e">
        <f t="shared" si="11"/>
        <v>#N/A</v>
      </c>
      <c r="BT65" s="64" t="e">
        <f t="shared" si="11"/>
        <v>#N/A</v>
      </c>
      <c r="BU65" s="64" t="e">
        <f t="shared" si="11"/>
        <v>#N/A</v>
      </c>
    </row>
    <row r="66" spans="1:73">
      <c r="A66" s="56" t="str">
        <f t="shared" si="0"/>
        <v>19000</v>
      </c>
      <c r="B66" s="15">
        <f>'[2]ByMinerWK (2)'!$AD281</f>
        <v>0</v>
      </c>
      <c r="C66" s="5">
        <f>'[2]ByMinerWK (2)'!B281</f>
        <v>1135.58</v>
      </c>
      <c r="D66" s="5">
        <f>'[2]ByMinerWK (2)'!C281</f>
        <v>3625.9399999999996</v>
      </c>
      <c r="E66" s="5">
        <f>'[2]ByMinerWK (2)'!D281</f>
        <v>2732.47</v>
      </c>
      <c r="F66" s="5">
        <f>'[2]ByMinerWK (2)'!E281</f>
        <v>170</v>
      </c>
      <c r="G66" s="5">
        <f>'[2]ByMinerWK (2)'!F281</f>
        <v>681</v>
      </c>
      <c r="H66" s="5">
        <f>'[2]ByMinerWK (2)'!G281</f>
        <v>456.91</v>
      </c>
      <c r="I66" s="5">
        <f>'[2]ByMinerWK (2)'!H281</f>
        <v>589.74</v>
      </c>
      <c r="J66" s="5">
        <f>'[2]ByMinerWK (2)'!I281</f>
        <v>1093.8499999999999</v>
      </c>
      <c r="K66" s="5">
        <f>'[2]ByMinerWK (2)'!J281</f>
        <v>1447.28</v>
      </c>
      <c r="L66" s="5">
        <f>'[2]ByMinerWK (2)'!K281</f>
        <v>50.79</v>
      </c>
      <c r="M66" s="5">
        <f>'[2]ByMinerWK (2)'!L281</f>
        <v>2965.1899999999996</v>
      </c>
      <c r="N66" s="5">
        <f>'[2]ByMinerWK (2)'!M281</f>
        <v>2393.58</v>
      </c>
      <c r="O66" s="5">
        <f>'[2]ByMinerWK (2)'!N281</f>
        <v>25.42</v>
      </c>
      <c r="P66" s="5">
        <f>'[2]ByMinerWK (2)'!O281</f>
        <v>2279.89</v>
      </c>
      <c r="Q66" s="5">
        <f>'[2]ByMinerWK (2)'!P281</f>
        <v>588.62000000000012</v>
      </c>
      <c r="R66" s="5">
        <f>'[2]ByMinerWK (2)'!Q281</f>
        <v>1257.1500000000001</v>
      </c>
      <c r="S66" s="5">
        <f>'[2]ByMinerWK (2)'!R281</f>
        <v>479.2</v>
      </c>
      <c r="T66" s="5">
        <f>'[2]ByMinerWK (2)'!S281</f>
        <v>171.39</v>
      </c>
      <c r="U66" s="5">
        <f>'[2]ByMinerWK (2)'!T281</f>
        <v>91.539999999999992</v>
      </c>
      <c r="V66" s="62">
        <f>'[2]ByMinerWK (2)'!U281</f>
        <v>42.95</v>
      </c>
      <c r="W66" s="5">
        <f>'[2]ByMinerWK (2)'!V281</f>
        <v>0</v>
      </c>
      <c r="X66" s="62">
        <f>'[2]ByMinerWK (2)'!W281</f>
        <v>198.74</v>
      </c>
      <c r="Y66" s="62">
        <f>'[2]ByMinerWK (2)'!Z281/AE66</f>
        <v>0</v>
      </c>
      <c r="Z66" s="63">
        <f t="shared" si="1"/>
        <v>1568.5099999999998</v>
      </c>
      <c r="AA66" s="63">
        <f t="shared" si="2"/>
        <v>8046.4699999999993</v>
      </c>
      <c r="AB66" s="63">
        <f t="shared" si="3"/>
        <v>5001.0899999999992</v>
      </c>
      <c r="AC66" s="63">
        <f t="shared" si="4"/>
        <v>4961.4799999999996</v>
      </c>
      <c r="AD66" s="63">
        <f t="shared" si="5"/>
        <v>2899.6800000000003</v>
      </c>
      <c r="AE66" s="17">
        <f>AVERAGE('[2]ByMinerWK (2)'!$AH278:$AH281)</f>
        <v>1</v>
      </c>
    </row>
    <row r="67" spans="1:73">
      <c r="A67" s="56" t="str">
        <f t="shared" si="0"/>
        <v>19000</v>
      </c>
      <c r="B67" s="15">
        <f>'[2]ByMinerWK (2)'!$AD282</f>
        <v>0</v>
      </c>
      <c r="C67" s="5">
        <f>'[2]ByMinerWK (2)'!B282</f>
        <v>689</v>
      </c>
      <c r="D67" s="5">
        <f>'[2]ByMinerWK (2)'!C282</f>
        <v>4773.1099999999997</v>
      </c>
      <c r="E67" s="5">
        <f>'[2]ByMinerWK (2)'!D282</f>
        <v>2110</v>
      </c>
      <c r="F67" s="5">
        <f>'[2]ByMinerWK (2)'!E282</f>
        <v>524.48</v>
      </c>
      <c r="G67" s="5">
        <f>'[2]ByMinerWK (2)'!F282</f>
        <v>683.91</v>
      </c>
      <c r="H67" s="5">
        <f>'[2]ByMinerWK (2)'!G282</f>
        <v>328.19</v>
      </c>
      <c r="I67" s="5">
        <f>'[2]ByMinerWK (2)'!H282</f>
        <v>1072.03</v>
      </c>
      <c r="J67" s="5">
        <f>'[2]ByMinerWK (2)'!I282</f>
        <v>1298.1799999999998</v>
      </c>
      <c r="K67" s="5">
        <f>'[2]ByMinerWK (2)'!J282</f>
        <v>1079.3399999999999</v>
      </c>
      <c r="L67" s="5">
        <f>'[2]ByMinerWK (2)'!K282</f>
        <v>81.78</v>
      </c>
      <c r="M67" s="5">
        <f>'[2]ByMinerWK (2)'!L282</f>
        <v>5050.5199999999995</v>
      </c>
      <c r="N67" s="5">
        <f>'[2]ByMinerWK (2)'!M282</f>
        <v>2578.1299999999992</v>
      </c>
      <c r="O67" s="5">
        <f>'[2]ByMinerWK (2)'!N282</f>
        <v>70</v>
      </c>
      <c r="P67" s="5">
        <f>'[2]ByMinerWK (2)'!O282</f>
        <v>2056.42</v>
      </c>
      <c r="Q67" s="5">
        <f>'[2]ByMinerWK (2)'!P282</f>
        <v>577.16999999999996</v>
      </c>
      <c r="R67" s="5">
        <f>'[2]ByMinerWK (2)'!Q282</f>
        <v>1352.63</v>
      </c>
      <c r="S67" s="5">
        <f>'[2]ByMinerWK (2)'!R282</f>
        <v>926.75999999999988</v>
      </c>
      <c r="T67" s="5">
        <f>'[2]ByMinerWK (2)'!S282</f>
        <v>109.66</v>
      </c>
      <c r="U67" s="5">
        <f>'[2]ByMinerWK (2)'!T282</f>
        <v>156.88999999999999</v>
      </c>
      <c r="V67" s="62">
        <f>'[2]ByMinerWK (2)'!U282</f>
        <v>125.88</v>
      </c>
      <c r="W67" s="5">
        <f>'[2]ByMinerWK (2)'!V282</f>
        <v>101</v>
      </c>
      <c r="X67" s="62">
        <f>'[2]ByMinerWK (2)'!W282</f>
        <v>234.34</v>
      </c>
      <c r="Y67" s="62">
        <f>'[2]ByMinerWK (2)'!Z282/AE67</f>
        <v>0</v>
      </c>
      <c r="Z67" s="63">
        <f t="shared" si="1"/>
        <v>1480.03</v>
      </c>
      <c r="AA67" s="63">
        <f t="shared" si="2"/>
        <v>7898.3599999999988</v>
      </c>
      <c r="AB67" s="63">
        <f t="shared" si="3"/>
        <v>6707.03</v>
      </c>
      <c r="AC67" s="63">
        <f t="shared" si="4"/>
        <v>6532.5099999999993</v>
      </c>
      <c r="AD67" s="63">
        <f t="shared" si="5"/>
        <v>3361.49</v>
      </c>
      <c r="AE67" s="17">
        <f>AVERAGE('[2]ByMinerWK (2)'!$AH279:$AH282)</f>
        <v>1</v>
      </c>
    </row>
    <row r="68" spans="1:73">
      <c r="A68" s="56" t="str">
        <f t="shared" ref="A68:A131" si="13">YEAR(B68)&amp;WEEKNUM(B68)</f>
        <v>19000</v>
      </c>
      <c r="B68" s="15">
        <f>'[2]ByMinerWK (2)'!$AD283</f>
        <v>0</v>
      </c>
      <c r="C68" s="5">
        <f>'[2]ByMinerWK (2)'!B283</f>
        <v>664.13</v>
      </c>
      <c r="D68" s="5">
        <f>'[2]ByMinerWK (2)'!C283</f>
        <v>4493.58</v>
      </c>
      <c r="E68" s="5">
        <f>'[2]ByMinerWK (2)'!D283</f>
        <v>2634.61</v>
      </c>
      <c r="F68" s="5">
        <f>'[2]ByMinerWK (2)'!E283</f>
        <v>292</v>
      </c>
      <c r="G68" s="5">
        <f>'[2]ByMinerWK (2)'!F283</f>
        <v>611.21</v>
      </c>
      <c r="H68" s="5">
        <f>'[2]ByMinerWK (2)'!G283</f>
        <v>315.32</v>
      </c>
      <c r="I68" s="5">
        <f>'[2]ByMinerWK (2)'!H283</f>
        <v>653.23</v>
      </c>
      <c r="J68" s="5">
        <f>'[2]ByMinerWK (2)'!I283</f>
        <v>903.32999999999993</v>
      </c>
      <c r="K68" s="5">
        <f>'[2]ByMinerWK (2)'!J283</f>
        <v>1014.16</v>
      </c>
      <c r="L68" s="5">
        <f>'[2]ByMinerWK (2)'!K283</f>
        <v>221.21</v>
      </c>
      <c r="M68" s="5">
        <f>'[2]ByMinerWK (2)'!L283</f>
        <v>2731.8599999999997</v>
      </c>
      <c r="N68" s="5">
        <f>'[2]ByMinerWK (2)'!M283</f>
        <v>2233.5899999999997</v>
      </c>
      <c r="O68" s="5">
        <f>'[2]ByMinerWK (2)'!N283</f>
        <v>336.22</v>
      </c>
      <c r="P68" s="5">
        <f>'[2]ByMinerWK (2)'!O283</f>
        <v>2450.4799999999996</v>
      </c>
      <c r="Q68" s="5">
        <f>'[2]ByMinerWK (2)'!P283</f>
        <v>711.36999999999989</v>
      </c>
      <c r="R68" s="5">
        <f>'[2]ByMinerWK (2)'!Q283</f>
        <v>326.02</v>
      </c>
      <c r="S68" s="5">
        <f>'[2]ByMinerWK (2)'!R283</f>
        <v>863.5100000000001</v>
      </c>
      <c r="T68" s="5">
        <f>'[2]ByMinerWK (2)'!S283</f>
        <v>337.55</v>
      </c>
      <c r="U68" s="5">
        <f>'[2]ByMinerWK (2)'!T283</f>
        <v>178.56</v>
      </c>
      <c r="V68" s="62">
        <f>'[2]ByMinerWK (2)'!U283</f>
        <v>197.70000000000002</v>
      </c>
      <c r="W68" s="5">
        <f>'[2]ByMinerWK (2)'!V283</f>
        <v>43.02</v>
      </c>
      <c r="X68" s="62">
        <f>'[2]ByMinerWK (2)'!W283</f>
        <v>154.71</v>
      </c>
      <c r="Y68" s="62">
        <f>'[2]ByMinerWK (2)'!Z283/AE68</f>
        <v>0</v>
      </c>
      <c r="Z68" s="63">
        <f t="shared" ref="Z68:Z131" si="14">SUM(F68,T68,U68,C68)/AE68</f>
        <v>1472.2399999999998</v>
      </c>
      <c r="AA68" s="63">
        <f t="shared" ref="AA68:AA131" si="15">SUM(E68,I68,L68,N68,P68)/AE68</f>
        <v>8193.119999999999</v>
      </c>
      <c r="AB68" s="63">
        <f t="shared" ref="AB68:AB131" si="16">SUM(K68,M68,Q68)/AE68</f>
        <v>4457.3899999999994</v>
      </c>
      <c r="AC68" s="63">
        <f t="shared" ref="AC68:AC131" si="17">SUM(J68,W68,V68,X68,D68)/AE68</f>
        <v>5792.34</v>
      </c>
      <c r="AD68" s="63">
        <f t="shared" ref="AD68:AD131" si="18">SUM(G68,H68,O68,R68,S68)/AE68</f>
        <v>2452.2800000000002</v>
      </c>
      <c r="AE68" s="17">
        <f>AVERAGE('[2]ByMinerWK (2)'!$AH280:$AH283)</f>
        <v>1</v>
      </c>
    </row>
    <row r="69" spans="1:73">
      <c r="A69" s="56" t="str">
        <f t="shared" si="13"/>
        <v>19000</v>
      </c>
      <c r="B69" s="15">
        <f>'[2]ByMinerWK (2)'!$AD284</f>
        <v>0</v>
      </c>
      <c r="C69" s="5">
        <f>'[2]ByMinerWK (2)'!B284</f>
        <v>660.27</v>
      </c>
      <c r="D69" s="5">
        <f>'[2]ByMinerWK (2)'!C284</f>
        <v>5386.9500000000007</v>
      </c>
      <c r="E69" s="5">
        <f>'[2]ByMinerWK (2)'!D284</f>
        <v>3276.2499999999995</v>
      </c>
      <c r="F69" s="5">
        <f>'[2]ByMinerWK (2)'!E284</f>
        <v>727</v>
      </c>
      <c r="G69" s="5">
        <f>'[2]ByMinerWK (2)'!F284</f>
        <v>1113.43</v>
      </c>
      <c r="H69" s="5">
        <f>'[2]ByMinerWK (2)'!G284</f>
        <v>499.22</v>
      </c>
      <c r="I69" s="5">
        <f>'[2]ByMinerWK (2)'!H284</f>
        <v>1385.3999999999999</v>
      </c>
      <c r="J69" s="5">
        <f>'[2]ByMinerWK (2)'!I284</f>
        <v>558.27</v>
      </c>
      <c r="K69" s="5">
        <f>'[2]ByMinerWK (2)'!J284</f>
        <v>1419.89</v>
      </c>
      <c r="L69" s="5">
        <f>'[2]ByMinerWK (2)'!K284</f>
        <v>25.63</v>
      </c>
      <c r="M69" s="5">
        <f>'[2]ByMinerWK (2)'!L284</f>
        <v>2352.08</v>
      </c>
      <c r="N69" s="5">
        <f>'[2]ByMinerWK (2)'!M284</f>
        <v>2751.53</v>
      </c>
      <c r="O69" s="5">
        <f>'[2]ByMinerWK (2)'!N284</f>
        <v>0</v>
      </c>
      <c r="P69" s="5">
        <f>'[2]ByMinerWK (2)'!O284</f>
        <v>1640.75</v>
      </c>
      <c r="Q69" s="5">
        <f>'[2]ByMinerWK (2)'!P284</f>
        <v>692.81999999999994</v>
      </c>
      <c r="R69" s="5">
        <f>'[2]ByMinerWK (2)'!Q284</f>
        <v>1252.72</v>
      </c>
      <c r="S69" s="5">
        <f>'[2]ByMinerWK (2)'!R284</f>
        <v>867.74000000000012</v>
      </c>
      <c r="T69" s="5">
        <f>'[2]ByMinerWK (2)'!S284</f>
        <v>479.11999999999995</v>
      </c>
      <c r="U69" s="5">
        <f>'[2]ByMinerWK (2)'!T284</f>
        <v>153.42000000000002</v>
      </c>
      <c r="V69" s="62">
        <f>'[2]ByMinerWK (2)'!U284</f>
        <v>121.50999999999999</v>
      </c>
      <c r="W69" s="5">
        <f>'[2]ByMinerWK (2)'!V284</f>
        <v>22.4</v>
      </c>
      <c r="X69" s="62">
        <f>'[2]ByMinerWK (2)'!W284</f>
        <v>323.08</v>
      </c>
      <c r="Y69" s="62">
        <f>'[2]ByMinerWK (2)'!Z284/AE69</f>
        <v>0</v>
      </c>
      <c r="Z69" s="63">
        <f t="shared" si="14"/>
        <v>2019.81</v>
      </c>
      <c r="AA69" s="63">
        <f t="shared" si="15"/>
        <v>9079.56</v>
      </c>
      <c r="AB69" s="63">
        <f t="shared" si="16"/>
        <v>4464.79</v>
      </c>
      <c r="AC69" s="63">
        <f t="shared" si="17"/>
        <v>6412.2100000000009</v>
      </c>
      <c r="AD69" s="63">
        <f t="shared" si="18"/>
        <v>3733.11</v>
      </c>
      <c r="AE69" s="17">
        <f>AVERAGE('[2]ByMinerWK (2)'!$AH281:$AH284)</f>
        <v>1</v>
      </c>
    </row>
    <row r="70" spans="1:73">
      <c r="A70" s="56" t="str">
        <f t="shared" si="13"/>
        <v>19000</v>
      </c>
      <c r="B70" s="15">
        <f>'[2]ByMinerWK (2)'!$AD285</f>
        <v>0</v>
      </c>
      <c r="C70" s="5">
        <f>'[2]ByMinerWK (2)'!B285</f>
        <v>556</v>
      </c>
      <c r="D70" s="5">
        <f>'[2]ByMinerWK (2)'!C285</f>
        <v>2954.6</v>
      </c>
      <c r="E70" s="5">
        <f>'[2]ByMinerWK (2)'!D285</f>
        <v>2597.7099999999996</v>
      </c>
      <c r="F70" s="5">
        <f>'[2]ByMinerWK (2)'!E285</f>
        <v>652.95000000000005</v>
      </c>
      <c r="G70" s="5">
        <f>'[2]ByMinerWK (2)'!F285</f>
        <v>310.90999999999997</v>
      </c>
      <c r="H70" s="5">
        <f>'[2]ByMinerWK (2)'!G285</f>
        <v>395.91999999999996</v>
      </c>
      <c r="I70" s="5">
        <f>'[2]ByMinerWK (2)'!H285</f>
        <v>1034.67</v>
      </c>
      <c r="J70" s="5">
        <f>'[2]ByMinerWK (2)'!I285</f>
        <v>864.61999999999989</v>
      </c>
      <c r="K70" s="5">
        <f>'[2]ByMinerWK (2)'!J285</f>
        <v>1137.26</v>
      </c>
      <c r="L70" s="5">
        <f>'[2]ByMinerWK (2)'!K285</f>
        <v>69.2</v>
      </c>
      <c r="M70" s="5">
        <f>'[2]ByMinerWK (2)'!L285</f>
        <v>1902.1</v>
      </c>
      <c r="N70" s="5">
        <f>'[2]ByMinerWK (2)'!M285</f>
        <v>2267.9700000000003</v>
      </c>
      <c r="O70" s="5">
        <f>'[2]ByMinerWK (2)'!N285</f>
        <v>65</v>
      </c>
      <c r="P70" s="5">
        <f>'[2]ByMinerWK (2)'!O285</f>
        <v>2540.16</v>
      </c>
      <c r="Q70" s="5">
        <f>'[2]ByMinerWK (2)'!P285</f>
        <v>1001.08</v>
      </c>
      <c r="R70" s="5">
        <f>'[2]ByMinerWK (2)'!Q285</f>
        <v>1073.99</v>
      </c>
      <c r="S70" s="5">
        <f>'[2]ByMinerWK (2)'!R285</f>
        <v>586.41999999999996</v>
      </c>
      <c r="T70" s="5">
        <f>'[2]ByMinerWK (2)'!S285</f>
        <v>171.19</v>
      </c>
      <c r="U70" s="5">
        <f>'[2]ByMinerWK (2)'!T285</f>
        <v>191.23999999999998</v>
      </c>
      <c r="V70" s="62">
        <f>'[2]ByMinerWK (2)'!U285</f>
        <v>331.06</v>
      </c>
      <c r="W70" s="5">
        <f>'[2]ByMinerWK (2)'!V285</f>
        <v>0</v>
      </c>
      <c r="X70" s="62">
        <f>'[2]ByMinerWK (2)'!W285</f>
        <v>126.36000000000001</v>
      </c>
      <c r="Y70" s="62">
        <f>'[2]ByMinerWK (2)'!Z285/AE70</f>
        <v>0</v>
      </c>
      <c r="Z70" s="63">
        <f t="shared" si="14"/>
        <v>1571.38</v>
      </c>
      <c r="AA70" s="63">
        <f t="shared" si="15"/>
        <v>8509.7099999999991</v>
      </c>
      <c r="AB70" s="63">
        <f t="shared" si="16"/>
        <v>4040.4399999999996</v>
      </c>
      <c r="AC70" s="63">
        <f t="shared" si="17"/>
        <v>4276.6399999999994</v>
      </c>
      <c r="AD70" s="63">
        <f t="shared" si="18"/>
        <v>2432.2399999999998</v>
      </c>
      <c r="AE70" s="17">
        <f>AVERAGE('[2]ByMinerWK (2)'!$AH282:$AH285)</f>
        <v>1</v>
      </c>
    </row>
    <row r="71" spans="1:73">
      <c r="A71" s="56" t="str">
        <f t="shared" si="13"/>
        <v>19000</v>
      </c>
      <c r="B71" s="15">
        <f>'[2]ByMinerWK (2)'!$AD286</f>
        <v>0</v>
      </c>
      <c r="C71" s="5">
        <f>'[2]ByMinerWK (2)'!B286</f>
        <v>608.28</v>
      </c>
      <c r="D71" s="5">
        <f>'[2]ByMinerWK (2)'!C286</f>
        <v>5755.67</v>
      </c>
      <c r="E71" s="5">
        <f>'[2]ByMinerWK (2)'!D286</f>
        <v>3069.9400000000005</v>
      </c>
      <c r="F71" s="5">
        <f>'[2]ByMinerWK (2)'!E286</f>
        <v>511.13</v>
      </c>
      <c r="G71" s="5">
        <f>'[2]ByMinerWK (2)'!F286</f>
        <v>752.22</v>
      </c>
      <c r="H71" s="5">
        <f>'[2]ByMinerWK (2)'!G286</f>
        <v>645.42999999999995</v>
      </c>
      <c r="I71" s="5">
        <f>'[2]ByMinerWK (2)'!H286</f>
        <v>959.08999999999992</v>
      </c>
      <c r="J71" s="5">
        <f>'[2]ByMinerWK (2)'!I286</f>
        <v>918.7</v>
      </c>
      <c r="K71" s="5">
        <f>'[2]ByMinerWK (2)'!J286</f>
        <v>917</v>
      </c>
      <c r="L71" s="5">
        <f>'[2]ByMinerWK (2)'!K286</f>
        <v>223.38</v>
      </c>
      <c r="M71" s="5">
        <f>'[2]ByMinerWK (2)'!L286</f>
        <v>4184.34</v>
      </c>
      <c r="N71" s="5">
        <f>'[2]ByMinerWK (2)'!M286</f>
        <v>2880.5099999999998</v>
      </c>
      <c r="O71" s="5">
        <f>'[2]ByMinerWK (2)'!N286</f>
        <v>0</v>
      </c>
      <c r="P71" s="5">
        <f>'[2]ByMinerWK (2)'!O286</f>
        <v>2120.1999999999998</v>
      </c>
      <c r="Q71" s="5">
        <f>'[2]ByMinerWK (2)'!P286</f>
        <v>896.4</v>
      </c>
      <c r="R71" s="5">
        <f>'[2]ByMinerWK (2)'!Q286</f>
        <v>394.68</v>
      </c>
      <c r="S71" s="5">
        <f>'[2]ByMinerWK (2)'!R286</f>
        <v>715.8</v>
      </c>
      <c r="T71" s="5">
        <f>'[2]ByMinerWK (2)'!S286</f>
        <v>70.209999999999994</v>
      </c>
      <c r="U71" s="5">
        <f>'[2]ByMinerWK (2)'!T286</f>
        <v>273.47000000000003</v>
      </c>
      <c r="V71" s="62">
        <f>'[2]ByMinerWK (2)'!U286</f>
        <v>162.43</v>
      </c>
      <c r="W71" s="5">
        <f>'[2]ByMinerWK (2)'!V286</f>
        <v>0</v>
      </c>
      <c r="X71" s="62">
        <f>'[2]ByMinerWK (2)'!W286</f>
        <v>209.67</v>
      </c>
      <c r="Y71" s="62">
        <f>'[2]ByMinerWK (2)'!Z286/AE71</f>
        <v>0</v>
      </c>
      <c r="Z71" s="63">
        <f t="shared" si="14"/>
        <v>1463.0900000000001</v>
      </c>
      <c r="AA71" s="63">
        <f t="shared" si="15"/>
        <v>9253.119999999999</v>
      </c>
      <c r="AB71" s="63">
        <f t="shared" si="16"/>
        <v>5997.74</v>
      </c>
      <c r="AC71" s="63">
        <f t="shared" si="17"/>
        <v>7046.47</v>
      </c>
      <c r="AD71" s="63">
        <f t="shared" si="18"/>
        <v>2508.13</v>
      </c>
      <c r="AE71" s="17">
        <f>AVERAGE('[2]ByMinerWK (2)'!$AH283:$AH286)</f>
        <v>1</v>
      </c>
    </row>
    <row r="72" spans="1:73">
      <c r="A72" s="56" t="str">
        <f t="shared" si="13"/>
        <v>19000</v>
      </c>
      <c r="B72" s="15">
        <f>'[2]ByMinerWK (2)'!$AD287</f>
        <v>0</v>
      </c>
      <c r="C72" s="5">
        <f>'[2]ByMinerWK (2)'!B287</f>
        <v>985.15</v>
      </c>
      <c r="D72" s="5">
        <f>'[2]ByMinerWK (2)'!C287</f>
        <v>4604.0199999999995</v>
      </c>
      <c r="E72" s="5">
        <f>'[2]ByMinerWK (2)'!D287</f>
        <v>2574.2799999999997</v>
      </c>
      <c r="F72" s="5">
        <f>'[2]ByMinerWK (2)'!E287</f>
        <v>548.75</v>
      </c>
      <c r="G72" s="5">
        <f>'[2]ByMinerWK (2)'!F287</f>
        <v>1551.38</v>
      </c>
      <c r="H72" s="5">
        <f>'[2]ByMinerWK (2)'!G287</f>
        <v>591.45000000000005</v>
      </c>
      <c r="I72" s="5">
        <f>'[2]ByMinerWK (2)'!H287</f>
        <v>881.19999999999993</v>
      </c>
      <c r="J72" s="5">
        <f>'[2]ByMinerWK (2)'!I287</f>
        <v>1239.1099999999999</v>
      </c>
      <c r="K72" s="5">
        <f>'[2]ByMinerWK (2)'!J287</f>
        <v>1471.7</v>
      </c>
      <c r="L72" s="5">
        <f>'[2]ByMinerWK (2)'!K287</f>
        <v>0</v>
      </c>
      <c r="M72" s="5">
        <f>'[2]ByMinerWK (2)'!L287</f>
        <v>3161.79</v>
      </c>
      <c r="N72" s="5">
        <f>'[2]ByMinerWK (2)'!M287</f>
        <v>3232.48</v>
      </c>
      <c r="O72" s="5">
        <f>'[2]ByMinerWK (2)'!N287</f>
        <v>0</v>
      </c>
      <c r="P72" s="5">
        <f>'[2]ByMinerWK (2)'!O287</f>
        <v>2503.81</v>
      </c>
      <c r="Q72" s="5">
        <f>'[2]ByMinerWK (2)'!P287</f>
        <v>1109.4299999999998</v>
      </c>
      <c r="R72" s="5">
        <f>'[2]ByMinerWK (2)'!Q287</f>
        <v>1077.6400000000001</v>
      </c>
      <c r="S72" s="5">
        <f>'[2]ByMinerWK (2)'!R287</f>
        <v>558.87</v>
      </c>
      <c r="T72" s="5">
        <f>'[2]ByMinerWK (2)'!S287</f>
        <v>0</v>
      </c>
      <c r="U72" s="5">
        <f>'[2]ByMinerWK (2)'!T287</f>
        <v>176.42000000000002</v>
      </c>
      <c r="V72" s="62">
        <f>'[2]ByMinerWK (2)'!U287</f>
        <v>237.67000000000002</v>
      </c>
      <c r="W72" s="5">
        <f>'[2]ByMinerWK (2)'!V287</f>
        <v>160.57999999999998</v>
      </c>
      <c r="X72" s="62">
        <f>'[2]ByMinerWK (2)'!W287</f>
        <v>121.42999999999999</v>
      </c>
      <c r="Y72" s="62">
        <f>'[2]ByMinerWK (2)'!Z287/AE72</f>
        <v>0</v>
      </c>
      <c r="Z72" s="63">
        <f t="shared" si="14"/>
        <v>1710.3200000000002</v>
      </c>
      <c r="AA72" s="63">
        <f t="shared" si="15"/>
        <v>9191.7699999999986</v>
      </c>
      <c r="AB72" s="63">
        <f t="shared" si="16"/>
        <v>5742.92</v>
      </c>
      <c r="AC72" s="63">
        <f t="shared" si="17"/>
        <v>6362.8099999999995</v>
      </c>
      <c r="AD72" s="63">
        <f t="shared" si="18"/>
        <v>3779.34</v>
      </c>
      <c r="AE72" s="17">
        <f>AVERAGE('[2]ByMinerWK (2)'!$AH284:$AH287)</f>
        <v>1</v>
      </c>
    </row>
    <row r="73" spans="1:73">
      <c r="A73" s="56" t="str">
        <f t="shared" si="13"/>
        <v>19000</v>
      </c>
      <c r="B73" s="15">
        <f>'[2]ByMinerWK (2)'!$AD288</f>
        <v>0</v>
      </c>
      <c r="C73" s="5">
        <f>'[2]ByMinerWK (2)'!B288</f>
        <v>671.88</v>
      </c>
      <c r="D73" s="5">
        <f>'[2]ByMinerWK (2)'!C288</f>
        <v>4083.1800000000007</v>
      </c>
      <c r="E73" s="5">
        <f>'[2]ByMinerWK (2)'!D288</f>
        <v>3048.42</v>
      </c>
      <c r="F73" s="5">
        <f>'[2]ByMinerWK (2)'!E288</f>
        <v>344</v>
      </c>
      <c r="G73" s="5">
        <f>'[2]ByMinerWK (2)'!F288</f>
        <v>834.04</v>
      </c>
      <c r="H73" s="5">
        <f>'[2]ByMinerWK (2)'!G288</f>
        <v>423.21</v>
      </c>
      <c r="I73" s="5">
        <f>'[2]ByMinerWK (2)'!H288</f>
        <v>1126.3399999999999</v>
      </c>
      <c r="J73" s="5">
        <f>'[2]ByMinerWK (2)'!I288</f>
        <v>1296.72</v>
      </c>
      <c r="K73" s="5">
        <f>'[2]ByMinerWK (2)'!J288</f>
        <v>1541.41</v>
      </c>
      <c r="L73" s="5">
        <f>'[2]ByMinerWK (2)'!K288</f>
        <v>15.12</v>
      </c>
      <c r="M73" s="5">
        <f>'[2]ByMinerWK (2)'!L288</f>
        <v>2941.08</v>
      </c>
      <c r="N73" s="5">
        <f>'[2]ByMinerWK (2)'!M288</f>
        <v>3178.8500000000008</v>
      </c>
      <c r="O73" s="5">
        <f>'[2]ByMinerWK (2)'!N288</f>
        <v>108</v>
      </c>
      <c r="P73" s="5">
        <f>'[2]ByMinerWK (2)'!O288</f>
        <v>1477.95</v>
      </c>
      <c r="Q73" s="5">
        <f>'[2]ByMinerWK (2)'!P288</f>
        <v>693.22</v>
      </c>
      <c r="R73" s="5">
        <f>'[2]ByMinerWK (2)'!Q288</f>
        <v>745.27999999999986</v>
      </c>
      <c r="S73" s="5">
        <f>'[2]ByMinerWK (2)'!R288</f>
        <v>984.4799999999999</v>
      </c>
      <c r="T73" s="5">
        <f>'[2]ByMinerWK (2)'!S288</f>
        <v>249.45</v>
      </c>
      <c r="U73" s="5">
        <f>'[2]ByMinerWK (2)'!T288</f>
        <v>107.02000000000001</v>
      </c>
      <c r="V73" s="62">
        <f>'[2]ByMinerWK (2)'!U288</f>
        <v>187.05</v>
      </c>
      <c r="W73" s="5">
        <f>'[2]ByMinerWK (2)'!V288</f>
        <v>0</v>
      </c>
      <c r="X73" s="62">
        <f>'[2]ByMinerWK (2)'!W288</f>
        <v>390.26</v>
      </c>
      <c r="Y73" s="62">
        <f>'[2]ByMinerWK (2)'!Z288/AE73</f>
        <v>0</v>
      </c>
      <c r="Z73" s="63">
        <f t="shared" si="14"/>
        <v>1372.35</v>
      </c>
      <c r="AA73" s="63">
        <f t="shared" si="15"/>
        <v>8846.6800000000021</v>
      </c>
      <c r="AB73" s="63">
        <f t="shared" si="16"/>
        <v>5175.71</v>
      </c>
      <c r="AC73" s="63">
        <f t="shared" si="17"/>
        <v>5957.2100000000009</v>
      </c>
      <c r="AD73" s="63">
        <f t="shared" si="18"/>
        <v>3095.0099999999998</v>
      </c>
      <c r="AE73" s="17">
        <f>AVERAGE('[2]ByMinerWK (2)'!$AH285:$AH288)</f>
        <v>1</v>
      </c>
    </row>
    <row r="74" spans="1:73">
      <c r="A74" s="56" t="str">
        <f t="shared" si="13"/>
        <v>19000</v>
      </c>
      <c r="B74" s="15">
        <f>'[2]ByMinerWK (2)'!$AD289</f>
        <v>0</v>
      </c>
      <c r="C74" s="5">
        <f>'[2]ByMinerWK (2)'!B289</f>
        <v>786.22</v>
      </c>
      <c r="D74" s="5">
        <f>'[2]ByMinerWK (2)'!C289</f>
        <v>4142.43</v>
      </c>
      <c r="E74" s="5">
        <f>'[2]ByMinerWK (2)'!D289</f>
        <v>2118.87</v>
      </c>
      <c r="F74" s="5">
        <f>'[2]ByMinerWK (2)'!E289</f>
        <v>367.01</v>
      </c>
      <c r="G74" s="5">
        <f>'[2]ByMinerWK (2)'!F289</f>
        <v>555.68000000000006</v>
      </c>
      <c r="H74" s="5">
        <f>'[2]ByMinerWK (2)'!G289</f>
        <v>535.14</v>
      </c>
      <c r="I74" s="5">
        <f>'[2]ByMinerWK (2)'!H289</f>
        <v>974.43999999999983</v>
      </c>
      <c r="J74" s="5">
        <f>'[2]ByMinerWK (2)'!I289</f>
        <v>1113.47</v>
      </c>
      <c r="K74" s="5">
        <f>'[2]ByMinerWK (2)'!J289</f>
        <v>1073</v>
      </c>
      <c r="L74" s="5">
        <f>'[2]ByMinerWK (2)'!K289</f>
        <v>17.91</v>
      </c>
      <c r="M74" s="5">
        <f>'[2]ByMinerWK (2)'!L289</f>
        <v>3618.5</v>
      </c>
      <c r="N74" s="5">
        <f>'[2]ByMinerWK (2)'!M289</f>
        <v>2497.38</v>
      </c>
      <c r="O74" s="5">
        <f>'[2]ByMinerWK (2)'!N289</f>
        <v>113</v>
      </c>
      <c r="P74" s="5">
        <f>'[2]ByMinerWK (2)'!O289</f>
        <v>1466.91</v>
      </c>
      <c r="Q74" s="5">
        <f>'[2]ByMinerWK (2)'!P289</f>
        <v>927.72</v>
      </c>
      <c r="R74" s="5">
        <f>'[2]ByMinerWK (2)'!Q289</f>
        <v>706.15</v>
      </c>
      <c r="S74" s="5">
        <f>'[2]ByMinerWK (2)'!R289</f>
        <v>1055.0699999999997</v>
      </c>
      <c r="T74" s="5">
        <f>'[2]ByMinerWK (2)'!S289</f>
        <v>79.44</v>
      </c>
      <c r="U74" s="5">
        <f>'[2]ByMinerWK (2)'!T289</f>
        <v>162.70999999999998</v>
      </c>
      <c r="V74" s="62">
        <f>'[2]ByMinerWK (2)'!U289</f>
        <v>534.97</v>
      </c>
      <c r="W74" s="5">
        <f>'[2]ByMinerWK (2)'!V289</f>
        <v>0</v>
      </c>
      <c r="X74" s="62">
        <f>'[2]ByMinerWK (2)'!W289</f>
        <v>367.5</v>
      </c>
      <c r="Y74" s="62">
        <f>'[2]ByMinerWK (2)'!Z289/AE74</f>
        <v>0</v>
      </c>
      <c r="Z74" s="63">
        <f t="shared" si="14"/>
        <v>1395.38</v>
      </c>
      <c r="AA74" s="63">
        <f t="shared" si="15"/>
        <v>7075.5099999999993</v>
      </c>
      <c r="AB74" s="63">
        <f t="shared" si="16"/>
        <v>5619.22</v>
      </c>
      <c r="AC74" s="63">
        <f t="shared" si="17"/>
        <v>6158.3700000000008</v>
      </c>
      <c r="AD74" s="63">
        <f t="shared" si="18"/>
        <v>2965.04</v>
      </c>
      <c r="AE74" s="17">
        <f>AVERAGE('[2]ByMinerWK (2)'!$AH286:$AH289)</f>
        <v>1</v>
      </c>
    </row>
    <row r="75" spans="1:73">
      <c r="A75" s="56" t="str">
        <f t="shared" si="13"/>
        <v>19000</v>
      </c>
      <c r="B75" s="15">
        <f>'[2]ByMinerWK (2)'!$AD290</f>
        <v>0</v>
      </c>
      <c r="C75" s="5">
        <f>'[2]ByMinerWK (2)'!B290</f>
        <v>917.71</v>
      </c>
      <c r="D75" s="5">
        <f>'[2]ByMinerWK (2)'!C290</f>
        <v>4708.05</v>
      </c>
      <c r="E75" s="5">
        <f>'[2]ByMinerWK (2)'!D290</f>
        <v>2352.58</v>
      </c>
      <c r="F75" s="5">
        <f>'[2]ByMinerWK (2)'!E290</f>
        <v>445.28</v>
      </c>
      <c r="G75" s="5">
        <f>'[2]ByMinerWK (2)'!F290</f>
        <v>966.95999999999992</v>
      </c>
      <c r="H75" s="5">
        <f>'[2]ByMinerWK (2)'!G290</f>
        <v>349.4</v>
      </c>
      <c r="I75" s="5">
        <f>'[2]ByMinerWK (2)'!H290</f>
        <v>1433.9499999999998</v>
      </c>
      <c r="J75" s="5">
        <f>'[2]ByMinerWK (2)'!I290</f>
        <v>688.91000000000008</v>
      </c>
      <c r="K75" s="5">
        <f>'[2]ByMinerWK (2)'!J290</f>
        <v>1146.03</v>
      </c>
      <c r="L75" s="5">
        <f>'[2]ByMinerWK (2)'!K290</f>
        <v>164.65</v>
      </c>
      <c r="M75" s="5">
        <f>'[2]ByMinerWK (2)'!L290</f>
        <v>3463.3000000000006</v>
      </c>
      <c r="N75" s="5">
        <f>'[2]ByMinerWK (2)'!M290</f>
        <v>2369.14</v>
      </c>
      <c r="O75" s="5">
        <f>'[2]ByMinerWK (2)'!N290</f>
        <v>0</v>
      </c>
      <c r="P75" s="5">
        <f>'[2]ByMinerWK (2)'!O290</f>
        <v>1249.06</v>
      </c>
      <c r="Q75" s="5">
        <f>'[2]ByMinerWK (2)'!P290</f>
        <v>1276.51</v>
      </c>
      <c r="R75" s="5">
        <f>'[2]ByMinerWK (2)'!Q290</f>
        <v>822.15</v>
      </c>
      <c r="S75" s="5">
        <f>'[2]ByMinerWK (2)'!R290</f>
        <v>958.30000000000007</v>
      </c>
      <c r="T75" s="5">
        <f>'[2]ByMinerWK (2)'!S290</f>
        <v>679.38999999999987</v>
      </c>
      <c r="U75" s="5">
        <f>'[2]ByMinerWK (2)'!T290</f>
        <v>107.03</v>
      </c>
      <c r="V75" s="62">
        <f>'[2]ByMinerWK (2)'!U290</f>
        <v>222.22</v>
      </c>
      <c r="W75" s="5">
        <f>'[2]ByMinerWK (2)'!V290</f>
        <v>0</v>
      </c>
      <c r="X75" s="62">
        <f>'[2]ByMinerWK (2)'!W290</f>
        <v>80.5</v>
      </c>
      <c r="Y75" s="62">
        <f>'[2]ByMinerWK (2)'!Z290/AE75</f>
        <v>0</v>
      </c>
      <c r="Z75" s="63">
        <f t="shared" si="14"/>
        <v>2149.41</v>
      </c>
      <c r="AA75" s="63">
        <f t="shared" si="15"/>
        <v>7569.3799999999992</v>
      </c>
      <c r="AB75" s="63">
        <f t="shared" si="16"/>
        <v>5885.8400000000011</v>
      </c>
      <c r="AC75" s="63">
        <f t="shared" si="17"/>
        <v>5699.68</v>
      </c>
      <c r="AD75" s="63">
        <f t="shared" si="18"/>
        <v>3096.81</v>
      </c>
      <c r="AE75" s="17">
        <f>AVERAGE('[2]ByMinerWK (2)'!$AH287:$AH290)</f>
        <v>1</v>
      </c>
    </row>
    <row r="76" spans="1:73">
      <c r="A76" s="56" t="str">
        <f t="shared" si="13"/>
        <v>19000</v>
      </c>
      <c r="B76" s="15">
        <f>'[2]ByMinerWK (2)'!$AD291</f>
        <v>0</v>
      </c>
      <c r="C76" s="5">
        <f>'[2]ByMinerWK (2)'!B291</f>
        <v>533.97</v>
      </c>
      <c r="D76" s="5">
        <f>'[2]ByMinerWK (2)'!C291</f>
        <v>4864.7199999999993</v>
      </c>
      <c r="E76" s="5">
        <f>'[2]ByMinerWK (2)'!D291</f>
        <v>4108.26</v>
      </c>
      <c r="F76" s="5">
        <f>'[2]ByMinerWK (2)'!E291</f>
        <v>496.39</v>
      </c>
      <c r="G76" s="5">
        <f>'[2]ByMinerWK (2)'!F291</f>
        <v>882.52</v>
      </c>
      <c r="H76" s="5">
        <f>'[2]ByMinerWK (2)'!G291</f>
        <v>107.26</v>
      </c>
      <c r="I76" s="5">
        <f>'[2]ByMinerWK (2)'!H291</f>
        <v>1333.61</v>
      </c>
      <c r="J76" s="5">
        <f>'[2]ByMinerWK (2)'!I291</f>
        <v>653.85</v>
      </c>
      <c r="K76" s="5">
        <f>'[2]ByMinerWK (2)'!J291</f>
        <v>1399.17</v>
      </c>
      <c r="L76" s="5">
        <f>'[2]ByMinerWK (2)'!K291</f>
        <v>0</v>
      </c>
      <c r="M76" s="5">
        <f>'[2]ByMinerWK (2)'!L291</f>
        <v>3828.1099999999997</v>
      </c>
      <c r="N76" s="5">
        <f>'[2]ByMinerWK (2)'!M291</f>
        <v>2764.5899999999997</v>
      </c>
      <c r="O76" s="5">
        <f>'[2]ByMinerWK (2)'!N291</f>
        <v>128</v>
      </c>
      <c r="P76" s="5">
        <f>'[2]ByMinerWK (2)'!O291</f>
        <v>1449.08</v>
      </c>
      <c r="Q76" s="5">
        <f>'[2]ByMinerWK (2)'!P291</f>
        <v>693.91000000000008</v>
      </c>
      <c r="R76" s="5">
        <f>'[2]ByMinerWK (2)'!Q291</f>
        <v>826.55</v>
      </c>
      <c r="S76" s="5">
        <f>'[2]ByMinerWK (2)'!R291</f>
        <v>1018.1100000000001</v>
      </c>
      <c r="T76" s="5">
        <f>'[2]ByMinerWK (2)'!S291</f>
        <v>32.25</v>
      </c>
      <c r="U76" s="5">
        <f>'[2]ByMinerWK (2)'!T291</f>
        <v>138.41</v>
      </c>
      <c r="V76" s="62">
        <f>'[2]ByMinerWK (2)'!U291</f>
        <v>273.60000000000002</v>
      </c>
      <c r="W76" s="5">
        <f>'[2]ByMinerWK (2)'!V291</f>
        <v>90.79</v>
      </c>
      <c r="X76" s="62">
        <f>'[2]ByMinerWK (2)'!W291</f>
        <v>141.1</v>
      </c>
      <c r="Y76" s="62">
        <f>'[2]ByMinerWK (2)'!Z291/AE76</f>
        <v>0</v>
      </c>
      <c r="Z76" s="63">
        <f t="shared" si="14"/>
        <v>1201.02</v>
      </c>
      <c r="AA76" s="63">
        <f t="shared" si="15"/>
        <v>9655.5399999999991</v>
      </c>
      <c r="AB76" s="63">
        <f t="shared" si="16"/>
        <v>5921.19</v>
      </c>
      <c r="AC76" s="63">
        <f t="shared" si="17"/>
        <v>6024.0599999999995</v>
      </c>
      <c r="AD76" s="63">
        <f t="shared" si="18"/>
        <v>2962.44</v>
      </c>
      <c r="AE76" s="17">
        <f>AVERAGE('[2]ByMinerWK (2)'!$AH288:$AH291)</f>
        <v>1</v>
      </c>
    </row>
    <row r="77" spans="1:73">
      <c r="A77" s="56" t="str">
        <f t="shared" si="13"/>
        <v>19000</v>
      </c>
      <c r="B77" s="15">
        <f>'[2]ByMinerWK (2)'!$AD292</f>
        <v>0</v>
      </c>
      <c r="C77" s="5">
        <f>'[2]ByMinerWK (2)'!B292</f>
        <v>501.68</v>
      </c>
      <c r="D77" s="5">
        <f>'[2]ByMinerWK (2)'!C292</f>
        <v>4354.93</v>
      </c>
      <c r="E77" s="5">
        <f>'[2]ByMinerWK (2)'!D292</f>
        <v>3343.6800000000003</v>
      </c>
      <c r="F77" s="5">
        <f>'[2]ByMinerWK (2)'!E292</f>
        <v>0</v>
      </c>
      <c r="G77" s="5">
        <f>'[2]ByMinerWK (2)'!F292</f>
        <v>578.43000000000006</v>
      </c>
      <c r="H77" s="5">
        <f>'[2]ByMinerWK (2)'!G292</f>
        <v>442.87</v>
      </c>
      <c r="I77" s="5">
        <f>'[2]ByMinerWK (2)'!H292</f>
        <v>1237.08</v>
      </c>
      <c r="J77" s="5">
        <f>'[2]ByMinerWK (2)'!I292</f>
        <v>879.7</v>
      </c>
      <c r="K77" s="5">
        <f>'[2]ByMinerWK (2)'!J292</f>
        <v>1828.9500000000003</v>
      </c>
      <c r="L77" s="5">
        <f>'[2]ByMinerWK (2)'!K292</f>
        <v>380.01</v>
      </c>
      <c r="M77" s="5">
        <f>'[2]ByMinerWK (2)'!L292</f>
        <v>3183</v>
      </c>
      <c r="N77" s="5">
        <f>'[2]ByMinerWK (2)'!M292</f>
        <v>2868.83</v>
      </c>
      <c r="O77" s="5">
        <f>'[2]ByMinerWK (2)'!N292</f>
        <v>115.54</v>
      </c>
      <c r="P77" s="5">
        <f>'[2]ByMinerWK (2)'!O292</f>
        <v>858.63</v>
      </c>
      <c r="Q77" s="5">
        <f>'[2]ByMinerWK (2)'!P292</f>
        <v>1444.4699999999998</v>
      </c>
      <c r="R77" s="5">
        <f>'[2]ByMinerWK (2)'!Q292</f>
        <v>873.93</v>
      </c>
      <c r="S77" s="5">
        <f>'[2]ByMinerWK (2)'!R292</f>
        <v>757.68000000000006</v>
      </c>
      <c r="T77" s="5">
        <f>'[2]ByMinerWK (2)'!S292</f>
        <v>309.18</v>
      </c>
      <c r="U77" s="5">
        <f>'[2]ByMinerWK (2)'!T292</f>
        <v>227.26000000000002</v>
      </c>
      <c r="V77" s="62">
        <f>'[2]ByMinerWK (2)'!U292</f>
        <v>163.80000000000001</v>
      </c>
      <c r="W77" s="5">
        <f>'[2]ByMinerWK (2)'!V292</f>
        <v>0</v>
      </c>
      <c r="X77" s="62">
        <f>'[2]ByMinerWK (2)'!W292</f>
        <v>451.44</v>
      </c>
      <c r="Y77" s="62">
        <f>'[2]ByMinerWK (2)'!Z292/AE77</f>
        <v>0</v>
      </c>
      <c r="Z77" s="63">
        <f t="shared" si="14"/>
        <v>1038.1200000000001</v>
      </c>
      <c r="AA77" s="63">
        <f t="shared" si="15"/>
        <v>8688.23</v>
      </c>
      <c r="AB77" s="63">
        <f t="shared" si="16"/>
        <v>6456.42</v>
      </c>
      <c r="AC77" s="63">
        <f t="shared" si="17"/>
        <v>5849.8700000000008</v>
      </c>
      <c r="AD77" s="63">
        <f t="shared" si="18"/>
        <v>2768.45</v>
      </c>
      <c r="AE77" s="17">
        <f>AVERAGE('[2]ByMinerWK (2)'!$AH289:$AH292)</f>
        <v>1</v>
      </c>
    </row>
    <row r="78" spans="1:73">
      <c r="A78" s="56" t="str">
        <f t="shared" si="13"/>
        <v>19000</v>
      </c>
      <c r="B78" s="15">
        <f>'[2]ByMinerWK (2)'!$AD293</f>
        <v>0</v>
      </c>
      <c r="C78" s="5">
        <f>'[2]ByMinerWK (2)'!B293</f>
        <v>793.42000000000007</v>
      </c>
      <c r="D78" s="5">
        <f>'[2]ByMinerWK (2)'!C293</f>
        <v>5458.38</v>
      </c>
      <c r="E78" s="5">
        <f>'[2]ByMinerWK (2)'!D293</f>
        <v>2447.33</v>
      </c>
      <c r="F78" s="5">
        <f>'[2]ByMinerWK (2)'!E293</f>
        <v>562</v>
      </c>
      <c r="G78" s="5">
        <f>'[2]ByMinerWK (2)'!F293</f>
        <v>835.46</v>
      </c>
      <c r="H78" s="5">
        <f>'[2]ByMinerWK (2)'!G293</f>
        <v>715.64</v>
      </c>
      <c r="I78" s="5">
        <f>'[2]ByMinerWK (2)'!H293</f>
        <v>796.43000000000006</v>
      </c>
      <c r="J78" s="5">
        <f>'[2]ByMinerWK (2)'!I293</f>
        <v>625.25</v>
      </c>
      <c r="K78" s="5">
        <f>'[2]ByMinerWK (2)'!J293</f>
        <v>1654.9199999999998</v>
      </c>
      <c r="L78" s="5">
        <f>'[2]ByMinerWK (2)'!K293</f>
        <v>111.05000000000001</v>
      </c>
      <c r="M78" s="5">
        <f>'[2]ByMinerWK (2)'!L293</f>
        <v>4353.42</v>
      </c>
      <c r="N78" s="5">
        <f>'[2]ByMinerWK (2)'!M293</f>
        <v>2722.3100000000004</v>
      </c>
      <c r="O78" s="5">
        <f>'[2]ByMinerWK (2)'!N293</f>
        <v>80</v>
      </c>
      <c r="P78" s="5">
        <f>'[2]ByMinerWK (2)'!O293</f>
        <v>978.52</v>
      </c>
      <c r="Q78" s="5">
        <f>'[2]ByMinerWK (2)'!P293</f>
        <v>1477.6299999999999</v>
      </c>
      <c r="R78" s="5">
        <f>'[2]ByMinerWK (2)'!Q293</f>
        <v>866.82999999999993</v>
      </c>
      <c r="S78" s="5">
        <f>'[2]ByMinerWK (2)'!R293</f>
        <v>1096.27</v>
      </c>
      <c r="T78" s="5">
        <f>'[2]ByMinerWK (2)'!S293</f>
        <v>88.02</v>
      </c>
      <c r="U78" s="5">
        <f>'[2]ByMinerWK (2)'!T293</f>
        <v>190.37</v>
      </c>
      <c r="V78" s="62">
        <f>'[2]ByMinerWK (2)'!U293</f>
        <v>104.81</v>
      </c>
      <c r="W78" s="5">
        <f>'[2]ByMinerWK (2)'!V293</f>
        <v>162.93</v>
      </c>
      <c r="X78" s="62">
        <f>'[2]ByMinerWK (2)'!W293</f>
        <v>383.83</v>
      </c>
      <c r="Y78" s="62">
        <f>'[2]ByMinerWK (2)'!Z293/AE78</f>
        <v>0</v>
      </c>
      <c r="Z78" s="63">
        <f t="shared" si="14"/>
        <v>1633.81</v>
      </c>
      <c r="AA78" s="63">
        <f t="shared" si="15"/>
        <v>7055.6400000000012</v>
      </c>
      <c r="AB78" s="63">
        <f t="shared" si="16"/>
        <v>7485.97</v>
      </c>
      <c r="AC78" s="63">
        <f t="shared" si="17"/>
        <v>6735.2</v>
      </c>
      <c r="AD78" s="63">
        <f t="shared" si="18"/>
        <v>3594.2</v>
      </c>
      <c r="AE78" s="17">
        <f>AVERAGE('[2]ByMinerWK (2)'!$AH290:$AH293)</f>
        <v>1</v>
      </c>
    </row>
    <row r="79" spans="1:73">
      <c r="A79" s="56" t="str">
        <f t="shared" si="13"/>
        <v>19000</v>
      </c>
      <c r="B79" s="15">
        <f>'[2]ByMinerWK (2)'!$AD294</f>
        <v>0</v>
      </c>
      <c r="C79" s="5">
        <f>'[2]ByMinerWK (2)'!B294</f>
        <v>786</v>
      </c>
      <c r="D79" s="5">
        <f>'[2]ByMinerWK (2)'!C294</f>
        <v>4485.5400000000009</v>
      </c>
      <c r="E79" s="5">
        <f>'[2]ByMinerWK (2)'!D294</f>
        <v>3587.02</v>
      </c>
      <c r="F79" s="5">
        <f>'[2]ByMinerWK (2)'!E294</f>
        <v>224</v>
      </c>
      <c r="G79" s="5">
        <f>'[2]ByMinerWK (2)'!F294</f>
        <v>278</v>
      </c>
      <c r="H79" s="5">
        <f>'[2]ByMinerWK (2)'!G294</f>
        <v>536.61</v>
      </c>
      <c r="I79" s="5">
        <f>'[2]ByMinerWK (2)'!H294</f>
        <v>982.69999999999993</v>
      </c>
      <c r="J79" s="5">
        <f>'[2]ByMinerWK (2)'!I294</f>
        <v>1164.6399999999999</v>
      </c>
      <c r="K79" s="5">
        <f>'[2]ByMinerWK (2)'!J294</f>
        <v>693</v>
      </c>
      <c r="L79" s="5">
        <f>'[2]ByMinerWK (2)'!K294</f>
        <v>171.09</v>
      </c>
      <c r="M79" s="5">
        <f>'[2]ByMinerWK (2)'!L294</f>
        <v>2038.8500000000001</v>
      </c>
      <c r="N79" s="5">
        <f>'[2]ByMinerWK (2)'!M294</f>
        <v>3330.0499999999993</v>
      </c>
      <c r="O79" s="5">
        <f>'[2]ByMinerWK (2)'!N294</f>
        <v>34.71</v>
      </c>
      <c r="P79" s="5">
        <f>'[2]ByMinerWK (2)'!O294</f>
        <v>1166.98</v>
      </c>
      <c r="Q79" s="5">
        <f>'[2]ByMinerWK (2)'!P294</f>
        <v>475.47</v>
      </c>
      <c r="R79" s="5">
        <f>'[2]ByMinerWK (2)'!Q294</f>
        <v>1315.8</v>
      </c>
      <c r="S79" s="5">
        <f>'[2]ByMinerWK (2)'!R294</f>
        <v>523.63</v>
      </c>
      <c r="T79" s="5">
        <f>'[2]ByMinerWK (2)'!S294</f>
        <v>21.08</v>
      </c>
      <c r="U79" s="5">
        <f>'[2]ByMinerWK (2)'!T294</f>
        <v>0</v>
      </c>
      <c r="V79" s="62">
        <f>'[2]ByMinerWK (2)'!U294</f>
        <v>253.09</v>
      </c>
      <c r="W79" s="5">
        <f>'[2]ByMinerWK (2)'!V294</f>
        <v>21.96</v>
      </c>
      <c r="X79" s="62">
        <f>'[2]ByMinerWK (2)'!W294</f>
        <v>113</v>
      </c>
      <c r="Y79" s="62">
        <f>'[2]ByMinerWK (2)'!Z294/AE79</f>
        <v>0</v>
      </c>
      <c r="Z79" s="63">
        <f t="shared" si="14"/>
        <v>1031.08</v>
      </c>
      <c r="AA79" s="63">
        <f t="shared" si="15"/>
        <v>9237.84</v>
      </c>
      <c r="AB79" s="63">
        <f t="shared" si="16"/>
        <v>3207.3200000000006</v>
      </c>
      <c r="AC79" s="63">
        <f t="shared" si="17"/>
        <v>6038.2300000000005</v>
      </c>
      <c r="AD79" s="63">
        <f t="shared" si="18"/>
        <v>2688.75</v>
      </c>
      <c r="AE79" s="17">
        <f>AVERAGE('[2]ByMinerWK (2)'!$AH291:$AH294)</f>
        <v>1</v>
      </c>
    </row>
    <row r="80" spans="1:73">
      <c r="A80" s="56" t="str">
        <f t="shared" si="13"/>
        <v>19000</v>
      </c>
      <c r="B80" s="15">
        <f>'[2]ByMinerWK (2)'!$AD295</f>
        <v>0</v>
      </c>
      <c r="C80" s="5">
        <f>'[2]ByMinerWK (2)'!B295</f>
        <v>509</v>
      </c>
      <c r="D80" s="5">
        <f>'[2]ByMinerWK (2)'!C295</f>
        <v>4839.79</v>
      </c>
      <c r="E80" s="5">
        <f>'[2]ByMinerWK (2)'!D295</f>
        <v>2824.1200000000003</v>
      </c>
      <c r="F80" s="5">
        <f>'[2]ByMinerWK (2)'!E295</f>
        <v>560</v>
      </c>
      <c r="G80" s="5">
        <f>'[2]ByMinerWK (2)'!F295</f>
        <v>429.76</v>
      </c>
      <c r="H80" s="5">
        <f>'[2]ByMinerWK (2)'!G295</f>
        <v>587.09</v>
      </c>
      <c r="I80" s="5">
        <f>'[2]ByMinerWK (2)'!H295</f>
        <v>677.7</v>
      </c>
      <c r="J80" s="5">
        <f>'[2]ByMinerWK (2)'!I295</f>
        <v>320.99</v>
      </c>
      <c r="K80" s="5">
        <f>'[2]ByMinerWK (2)'!J295</f>
        <v>1365.48</v>
      </c>
      <c r="L80" s="5">
        <f>'[2]ByMinerWK (2)'!K295</f>
        <v>166.7</v>
      </c>
      <c r="M80" s="5">
        <f>'[2]ByMinerWK (2)'!L295</f>
        <v>2976.0699999999997</v>
      </c>
      <c r="N80" s="5">
        <f>'[2]ByMinerWK (2)'!M295</f>
        <v>2651.06</v>
      </c>
      <c r="O80" s="5">
        <f>'[2]ByMinerWK (2)'!N295</f>
        <v>0</v>
      </c>
      <c r="P80" s="5">
        <f>'[2]ByMinerWK (2)'!O295</f>
        <v>2172.09</v>
      </c>
      <c r="Q80" s="5">
        <f>'[2]ByMinerWK (2)'!P295</f>
        <v>552.09</v>
      </c>
      <c r="R80" s="5">
        <f>'[2]ByMinerWK (2)'!Q295</f>
        <v>989.35</v>
      </c>
      <c r="S80" s="5">
        <f>'[2]ByMinerWK (2)'!R295</f>
        <v>706.83000000000015</v>
      </c>
      <c r="T80" s="5">
        <f>'[2]ByMinerWK (2)'!S295</f>
        <v>172.4</v>
      </c>
      <c r="U80" s="5">
        <f>'[2]ByMinerWK (2)'!T295</f>
        <v>84.39</v>
      </c>
      <c r="V80" s="62">
        <f>'[2]ByMinerWK (2)'!U295</f>
        <v>227.60000000000002</v>
      </c>
      <c r="W80" s="5">
        <f>'[2]ByMinerWK (2)'!V295</f>
        <v>0</v>
      </c>
      <c r="X80" s="62">
        <f>'[2]ByMinerWK (2)'!W295</f>
        <v>295.45999999999998</v>
      </c>
      <c r="Y80" s="62">
        <f>'[2]ByMinerWK (2)'!Z295/AE80</f>
        <v>0</v>
      </c>
      <c r="Z80" s="63">
        <f t="shared" si="14"/>
        <v>1325.79</v>
      </c>
      <c r="AA80" s="63">
        <f t="shared" si="15"/>
        <v>8491.67</v>
      </c>
      <c r="AB80" s="63">
        <f t="shared" si="16"/>
        <v>4893.6399999999994</v>
      </c>
      <c r="AC80" s="63">
        <f t="shared" si="17"/>
        <v>5683.84</v>
      </c>
      <c r="AD80" s="63">
        <f t="shared" si="18"/>
        <v>2713.03</v>
      </c>
      <c r="AE80" s="17">
        <f>AVERAGE('[2]ByMinerWK (2)'!$AH292:$AH295)</f>
        <v>1</v>
      </c>
    </row>
    <row r="81" spans="1:40">
      <c r="A81" s="56" t="str">
        <f t="shared" si="13"/>
        <v>19000</v>
      </c>
      <c r="B81" s="15">
        <f>'[2]ByMinerWK (2)'!$AD296</f>
        <v>0</v>
      </c>
      <c r="C81" s="5">
        <f>'[2]ByMinerWK (2)'!B296</f>
        <v>780</v>
      </c>
      <c r="D81" s="5">
        <f>'[2]ByMinerWK (2)'!C296</f>
        <v>3411.9800000000005</v>
      </c>
      <c r="E81" s="5">
        <f>'[2]ByMinerWK (2)'!D296</f>
        <v>2673.38</v>
      </c>
      <c r="F81" s="5">
        <f>'[2]ByMinerWK (2)'!E296</f>
        <v>310.39</v>
      </c>
      <c r="G81" s="5">
        <f>'[2]ByMinerWK (2)'!F296</f>
        <v>624.47</v>
      </c>
      <c r="H81" s="5">
        <f>'[2]ByMinerWK (2)'!G296</f>
        <v>284.84000000000003</v>
      </c>
      <c r="I81" s="5">
        <f>'[2]ByMinerWK (2)'!H296</f>
        <v>1111.44</v>
      </c>
      <c r="J81" s="5">
        <f>'[2]ByMinerWK (2)'!I296</f>
        <v>1034.78</v>
      </c>
      <c r="K81" s="5">
        <f>'[2]ByMinerWK (2)'!J296</f>
        <v>682.73</v>
      </c>
      <c r="L81" s="5">
        <f>'[2]ByMinerWK (2)'!K296</f>
        <v>0</v>
      </c>
      <c r="M81" s="5">
        <f>'[2]ByMinerWK (2)'!L296</f>
        <v>2377.94</v>
      </c>
      <c r="N81" s="5">
        <f>'[2]ByMinerWK (2)'!M296</f>
        <v>2321.19</v>
      </c>
      <c r="O81" s="5">
        <f>'[2]ByMinerWK (2)'!N296</f>
        <v>0</v>
      </c>
      <c r="P81" s="5">
        <f>'[2]ByMinerWK (2)'!O296</f>
        <v>1881.51</v>
      </c>
      <c r="Q81" s="5">
        <f>'[2]ByMinerWK (2)'!P296</f>
        <v>337.45</v>
      </c>
      <c r="R81" s="5">
        <f>'[2]ByMinerWK (2)'!Q296</f>
        <v>265.78999999999996</v>
      </c>
      <c r="S81" s="5">
        <f>'[2]ByMinerWK (2)'!R296</f>
        <v>911.28</v>
      </c>
      <c r="T81" s="5">
        <f>'[2]ByMinerWK (2)'!S296</f>
        <v>185.23</v>
      </c>
      <c r="U81" s="5">
        <f>'[2]ByMinerWK (2)'!T296</f>
        <v>53.73</v>
      </c>
      <c r="V81" s="62">
        <f>'[2]ByMinerWK (2)'!U296</f>
        <v>108.89</v>
      </c>
      <c r="W81" s="5">
        <f>'[2]ByMinerWK (2)'!V296</f>
        <v>0</v>
      </c>
      <c r="X81" s="62">
        <f>'[2]ByMinerWK (2)'!W296</f>
        <v>303.96999999999997</v>
      </c>
      <c r="Y81" s="62">
        <f>'[2]ByMinerWK (2)'!Z296/AE81</f>
        <v>0</v>
      </c>
      <c r="Z81" s="63">
        <f t="shared" si="14"/>
        <v>1329.35</v>
      </c>
      <c r="AA81" s="63">
        <f t="shared" si="15"/>
        <v>7987.52</v>
      </c>
      <c r="AB81" s="63">
        <f t="shared" si="16"/>
        <v>3398.12</v>
      </c>
      <c r="AC81" s="63">
        <f t="shared" si="17"/>
        <v>4859.6200000000008</v>
      </c>
      <c r="AD81" s="63">
        <f t="shared" si="18"/>
        <v>2086.38</v>
      </c>
      <c r="AE81" s="17">
        <f>AVERAGE('[2]ByMinerWK (2)'!$AH293:$AH296)</f>
        <v>1</v>
      </c>
    </row>
    <row r="82" spans="1:40">
      <c r="A82" s="56" t="str">
        <f t="shared" si="13"/>
        <v>19000</v>
      </c>
      <c r="B82" s="15">
        <f>'[2]ByMinerWK (2)'!$AD297</f>
        <v>0</v>
      </c>
      <c r="C82" s="5">
        <f>'[2]ByMinerWK (2)'!B297</f>
        <v>571</v>
      </c>
      <c r="D82" s="5">
        <f>'[2]ByMinerWK (2)'!C297</f>
        <v>3775.38</v>
      </c>
      <c r="E82" s="5">
        <f>'[2]ByMinerWK (2)'!D297</f>
        <v>3296.5299999999997</v>
      </c>
      <c r="F82" s="5">
        <f>'[2]ByMinerWK (2)'!E297</f>
        <v>556.68000000000006</v>
      </c>
      <c r="G82" s="5">
        <f>'[2]ByMinerWK (2)'!F297</f>
        <v>876.54</v>
      </c>
      <c r="H82" s="5">
        <f>'[2]ByMinerWK (2)'!G297</f>
        <v>516.02</v>
      </c>
      <c r="I82" s="5">
        <f>'[2]ByMinerWK (2)'!H297</f>
        <v>1468.5400000000002</v>
      </c>
      <c r="J82" s="5">
        <f>'[2]ByMinerWK (2)'!I297</f>
        <v>1949.0700000000002</v>
      </c>
      <c r="K82" s="5">
        <f>'[2]ByMinerWK (2)'!J297</f>
        <v>1470.95</v>
      </c>
      <c r="L82" s="5">
        <f>'[2]ByMinerWK (2)'!K297</f>
        <v>109.01</v>
      </c>
      <c r="M82" s="5">
        <f>'[2]ByMinerWK (2)'!L297</f>
        <v>3659.6300000000006</v>
      </c>
      <c r="N82" s="5">
        <f>'[2]ByMinerWK (2)'!M297</f>
        <v>2538.98</v>
      </c>
      <c r="O82" s="5">
        <f>'[2]ByMinerWK (2)'!N297</f>
        <v>0</v>
      </c>
      <c r="P82" s="5">
        <f>'[2]ByMinerWK (2)'!O297</f>
        <v>2161.1</v>
      </c>
      <c r="Q82" s="5">
        <f>'[2]ByMinerWK (2)'!P297</f>
        <v>183.41000000000003</v>
      </c>
      <c r="R82" s="5">
        <f>'[2]ByMinerWK (2)'!Q297</f>
        <v>799.01</v>
      </c>
      <c r="S82" s="5">
        <f>'[2]ByMinerWK (2)'!R297</f>
        <v>832.36</v>
      </c>
      <c r="T82" s="5">
        <f>'[2]ByMinerWK (2)'!S297</f>
        <v>161.15</v>
      </c>
      <c r="U82" s="5">
        <f>'[2]ByMinerWK (2)'!T297</f>
        <v>235.17000000000002</v>
      </c>
      <c r="V82" s="62">
        <f>'[2]ByMinerWK (2)'!U297</f>
        <v>42.980000000000004</v>
      </c>
      <c r="W82" s="5">
        <f>'[2]ByMinerWK (2)'!V297</f>
        <v>0</v>
      </c>
      <c r="X82" s="62">
        <f>'[2]ByMinerWK (2)'!W297</f>
        <v>408.29999999999995</v>
      </c>
      <c r="Y82" s="62">
        <f>'[2]ByMinerWK (2)'!Z297/AE82</f>
        <v>0</v>
      </c>
      <c r="Z82" s="63">
        <f t="shared" si="14"/>
        <v>1524</v>
      </c>
      <c r="AA82" s="63">
        <f t="shared" si="15"/>
        <v>9574.16</v>
      </c>
      <c r="AB82" s="63">
        <f t="shared" si="16"/>
        <v>5313.9900000000007</v>
      </c>
      <c r="AC82" s="63">
        <f t="shared" si="17"/>
        <v>6175.7300000000005</v>
      </c>
      <c r="AD82" s="63">
        <f t="shared" si="18"/>
        <v>3023.93</v>
      </c>
      <c r="AE82" s="17">
        <f>AVERAGE('[2]ByMinerWK (2)'!$AH294:$AH297)</f>
        <v>1</v>
      </c>
    </row>
    <row r="83" spans="1:40">
      <c r="A83" s="56" t="str">
        <f t="shared" si="13"/>
        <v>19000</v>
      </c>
      <c r="B83" s="15">
        <f>'[2]ByMinerWK (2)'!$AD298</f>
        <v>0</v>
      </c>
      <c r="C83" s="5">
        <f>'[2]ByMinerWK (2)'!B298</f>
        <v>622.79</v>
      </c>
      <c r="D83" s="5">
        <f>'[2]ByMinerWK (2)'!C298</f>
        <v>3438.2000000000003</v>
      </c>
      <c r="E83" s="5">
        <f>'[2]ByMinerWK (2)'!D298</f>
        <v>3015.8599999999997</v>
      </c>
      <c r="F83" s="5">
        <f>'[2]ByMinerWK (2)'!E298</f>
        <v>541</v>
      </c>
      <c r="G83" s="5">
        <f>'[2]ByMinerWK (2)'!F298</f>
        <v>709.66</v>
      </c>
      <c r="H83" s="5">
        <f>'[2]ByMinerWK (2)'!G298</f>
        <v>606.04999999999995</v>
      </c>
      <c r="I83" s="5">
        <f>'[2]ByMinerWK (2)'!H298</f>
        <v>699.04</v>
      </c>
      <c r="J83" s="5">
        <f>'[2]ByMinerWK (2)'!I298</f>
        <v>1218.0899999999999</v>
      </c>
      <c r="K83" s="5">
        <f>'[2]ByMinerWK (2)'!J298</f>
        <v>1078.3899999999999</v>
      </c>
      <c r="L83" s="5">
        <f>'[2]ByMinerWK (2)'!K298</f>
        <v>69.400000000000006</v>
      </c>
      <c r="M83" s="5">
        <f>'[2]ByMinerWK (2)'!L298</f>
        <v>2765.5600000000004</v>
      </c>
      <c r="N83" s="5">
        <f>'[2]ByMinerWK (2)'!M298</f>
        <v>3107.65</v>
      </c>
      <c r="O83" s="5">
        <f>'[2]ByMinerWK (2)'!N298</f>
        <v>0</v>
      </c>
      <c r="P83" s="5">
        <f>'[2]ByMinerWK (2)'!O298</f>
        <v>2145.12</v>
      </c>
      <c r="Q83" s="5">
        <f>'[2]ByMinerWK (2)'!P298</f>
        <v>87.88</v>
      </c>
      <c r="R83" s="5">
        <f>'[2]ByMinerWK (2)'!Q298</f>
        <v>901.75</v>
      </c>
      <c r="S83" s="5">
        <f>'[2]ByMinerWK (2)'!R298</f>
        <v>568.68999999999994</v>
      </c>
      <c r="T83" s="5">
        <f>'[2]ByMinerWK (2)'!S298</f>
        <v>273.58</v>
      </c>
      <c r="U83" s="5">
        <f>'[2]ByMinerWK (2)'!T298</f>
        <v>54.35</v>
      </c>
      <c r="V83" s="62">
        <f>'[2]ByMinerWK (2)'!U298</f>
        <v>76.319999999999993</v>
      </c>
      <c r="W83" s="5">
        <f>'[2]ByMinerWK (2)'!V298</f>
        <v>0</v>
      </c>
      <c r="X83" s="62">
        <f>'[2]ByMinerWK (2)'!W298</f>
        <v>245.06000000000003</v>
      </c>
      <c r="Y83" s="62">
        <f>'[2]ByMinerWK (2)'!Z298/AE83</f>
        <v>0</v>
      </c>
      <c r="Z83" s="63">
        <f t="shared" si="14"/>
        <v>1491.7199999999998</v>
      </c>
      <c r="AA83" s="63">
        <f t="shared" si="15"/>
        <v>9037.07</v>
      </c>
      <c r="AB83" s="63">
        <f t="shared" si="16"/>
        <v>3931.8300000000004</v>
      </c>
      <c r="AC83" s="63">
        <f t="shared" si="17"/>
        <v>4977.67</v>
      </c>
      <c r="AD83" s="63">
        <f t="shared" si="18"/>
        <v>2786.15</v>
      </c>
      <c r="AE83" s="17">
        <f>AVERAGE('[2]ByMinerWK (2)'!$AH295:$AH298)</f>
        <v>1</v>
      </c>
    </row>
    <row r="84" spans="1:40">
      <c r="A84" s="56" t="str">
        <f t="shared" si="13"/>
        <v>19000</v>
      </c>
      <c r="B84" s="15">
        <f>'[2]ByMinerWK (2)'!$AD299</f>
        <v>0</v>
      </c>
      <c r="C84" s="5">
        <f>'[2]ByMinerWK (2)'!B299</f>
        <v>759</v>
      </c>
      <c r="D84" s="5">
        <f>'[2]ByMinerWK (2)'!C299</f>
        <v>3796.6500000000005</v>
      </c>
      <c r="E84" s="5">
        <f>'[2]ByMinerWK (2)'!D299</f>
        <v>2517.06</v>
      </c>
      <c r="F84" s="5">
        <f>'[2]ByMinerWK (2)'!E299</f>
        <v>893.93000000000006</v>
      </c>
      <c r="G84" s="5">
        <f>'[2]ByMinerWK (2)'!F299</f>
        <v>1156.07</v>
      </c>
      <c r="H84" s="5">
        <f>'[2]ByMinerWK (2)'!G299</f>
        <v>431.11</v>
      </c>
      <c r="I84" s="5">
        <f>'[2]ByMinerWK (2)'!H299</f>
        <v>1159.6899999999998</v>
      </c>
      <c r="J84" s="5">
        <f>'[2]ByMinerWK (2)'!I299</f>
        <v>1445.29</v>
      </c>
      <c r="K84" s="5">
        <f>'[2]ByMinerWK (2)'!J299</f>
        <v>574</v>
      </c>
      <c r="L84" s="5">
        <f>'[2]ByMinerWK (2)'!K299</f>
        <v>54.15</v>
      </c>
      <c r="M84" s="5">
        <f>'[2]ByMinerWK (2)'!L299</f>
        <v>2277.3000000000002</v>
      </c>
      <c r="N84" s="5">
        <f>'[2]ByMinerWK (2)'!M299</f>
        <v>2429.9300000000003</v>
      </c>
      <c r="O84" s="5">
        <f>'[2]ByMinerWK (2)'!N299</f>
        <v>0</v>
      </c>
      <c r="P84" s="5">
        <f>'[2]ByMinerWK (2)'!O299</f>
        <v>2092.33</v>
      </c>
      <c r="Q84" s="5">
        <f>'[2]ByMinerWK (2)'!P299</f>
        <v>77.12</v>
      </c>
      <c r="R84" s="5">
        <f>'[2]ByMinerWK (2)'!Q299</f>
        <v>828.75</v>
      </c>
      <c r="S84" s="5">
        <f>'[2]ByMinerWK (2)'!R299</f>
        <v>689.34</v>
      </c>
      <c r="T84" s="5">
        <f>'[2]ByMinerWK (2)'!S299</f>
        <v>338.28</v>
      </c>
      <c r="U84" s="5">
        <f>'[2]ByMinerWK (2)'!T299</f>
        <v>114.71000000000001</v>
      </c>
      <c r="V84" s="62">
        <f>'[2]ByMinerWK (2)'!U299</f>
        <v>0</v>
      </c>
      <c r="W84" s="5">
        <f>'[2]ByMinerWK (2)'!V299</f>
        <v>27.58</v>
      </c>
      <c r="X84" s="62">
        <f>'[2]ByMinerWK (2)'!W299</f>
        <v>456.82</v>
      </c>
      <c r="Y84" s="62">
        <f>'[2]ByMinerWK (2)'!Z299/AE84</f>
        <v>0</v>
      </c>
      <c r="Z84" s="63">
        <f t="shared" si="14"/>
        <v>2105.92</v>
      </c>
      <c r="AA84" s="63">
        <f t="shared" si="15"/>
        <v>8253.16</v>
      </c>
      <c r="AB84" s="63">
        <f t="shared" si="16"/>
        <v>2928.42</v>
      </c>
      <c r="AC84" s="63">
        <f t="shared" si="17"/>
        <v>5726.34</v>
      </c>
      <c r="AD84" s="63">
        <f t="shared" si="18"/>
        <v>3105.27</v>
      </c>
      <c r="AE84" s="17">
        <f>AVERAGE('[2]ByMinerWK (2)'!$AH296:$AH299)</f>
        <v>1</v>
      </c>
    </row>
    <row r="85" spans="1:40">
      <c r="A85" s="56" t="str">
        <f t="shared" si="13"/>
        <v>19000</v>
      </c>
      <c r="B85" s="15">
        <f>'[2]ByMinerWK (2)'!$AD300</f>
        <v>0</v>
      </c>
      <c r="C85" s="5">
        <f>'[2]ByMinerWK (2)'!B300</f>
        <v>771.44</v>
      </c>
      <c r="D85" s="5">
        <f>'[2]ByMinerWK (2)'!C300</f>
        <v>3244.1800000000003</v>
      </c>
      <c r="E85" s="5">
        <f>'[2]ByMinerWK (2)'!D300</f>
        <v>863.4</v>
      </c>
      <c r="F85" s="5">
        <f>'[2]ByMinerWK (2)'!E300</f>
        <v>169</v>
      </c>
      <c r="G85" s="5">
        <f>'[2]ByMinerWK (2)'!F300</f>
        <v>956.22</v>
      </c>
      <c r="H85" s="5">
        <f>'[2]ByMinerWK (2)'!G300</f>
        <v>226.21</v>
      </c>
      <c r="I85" s="5">
        <f>'[2]ByMinerWK (2)'!H300</f>
        <v>919.65000000000009</v>
      </c>
      <c r="J85" s="5">
        <f>'[2]ByMinerWK (2)'!I300</f>
        <v>989.3900000000001</v>
      </c>
      <c r="K85" s="5">
        <f>'[2]ByMinerWK (2)'!J300</f>
        <v>743.16</v>
      </c>
      <c r="L85" s="5">
        <f>'[2]ByMinerWK (2)'!K300</f>
        <v>216.32999999999998</v>
      </c>
      <c r="M85" s="5">
        <f>'[2]ByMinerWK (2)'!L300</f>
        <v>3336.01</v>
      </c>
      <c r="N85" s="5">
        <f>'[2]ByMinerWK (2)'!M300</f>
        <v>2152.25</v>
      </c>
      <c r="O85" s="5">
        <f>'[2]ByMinerWK (2)'!N300</f>
        <v>0</v>
      </c>
      <c r="P85" s="5">
        <f>'[2]ByMinerWK (2)'!O300</f>
        <v>1700.23</v>
      </c>
      <c r="Q85" s="5">
        <f>'[2]ByMinerWK (2)'!P300</f>
        <v>6.49</v>
      </c>
      <c r="R85" s="5">
        <f>'[2]ByMinerWK (2)'!Q300</f>
        <v>1545.3700000000001</v>
      </c>
      <c r="S85" s="5">
        <f>'[2]ByMinerWK (2)'!R300</f>
        <v>496.89000000000004</v>
      </c>
      <c r="T85" s="5">
        <f>'[2]ByMinerWK (2)'!S300</f>
        <v>71.83</v>
      </c>
      <c r="U85" s="5">
        <f>'[2]ByMinerWK (2)'!T300</f>
        <v>205.35000000000002</v>
      </c>
      <c r="V85" s="62">
        <f>'[2]ByMinerWK (2)'!U300</f>
        <v>0</v>
      </c>
      <c r="W85" s="5">
        <f>'[2]ByMinerWK (2)'!V300</f>
        <v>0</v>
      </c>
      <c r="X85" s="62">
        <f>'[2]ByMinerWK (2)'!W300</f>
        <v>441.39000000000004</v>
      </c>
      <c r="Y85" s="62">
        <f>'[2]ByMinerWK (2)'!Z300/AE85</f>
        <v>0</v>
      </c>
      <c r="Z85" s="63">
        <f t="shared" si="14"/>
        <v>1217.6200000000001</v>
      </c>
      <c r="AA85" s="63">
        <f t="shared" si="15"/>
        <v>5851.8600000000006</v>
      </c>
      <c r="AB85" s="63">
        <f t="shared" si="16"/>
        <v>4085.66</v>
      </c>
      <c r="AC85" s="63">
        <f t="shared" si="17"/>
        <v>4674.9600000000009</v>
      </c>
      <c r="AD85" s="63">
        <f t="shared" si="18"/>
        <v>3224.69</v>
      </c>
      <c r="AE85" s="17">
        <f>AVERAGE('[2]ByMinerWK (2)'!$AH297:$AH300)</f>
        <v>1</v>
      </c>
    </row>
    <row r="86" spans="1:40">
      <c r="A86" s="56" t="str">
        <f t="shared" si="13"/>
        <v>19000</v>
      </c>
      <c r="B86" s="15">
        <f>'[2]ByMinerWK (2)'!$AD301</f>
        <v>0</v>
      </c>
      <c r="C86" s="5">
        <f>'[2]ByMinerWK (2)'!B301</f>
        <v>747.46</v>
      </c>
      <c r="D86" s="5">
        <f>'[2]ByMinerWK (2)'!C301</f>
        <v>4631.1899999999987</v>
      </c>
      <c r="E86" s="5">
        <f>'[2]ByMinerWK (2)'!D301</f>
        <v>3132.66</v>
      </c>
      <c r="F86" s="5">
        <f>'[2]ByMinerWK (2)'!E301</f>
        <v>287</v>
      </c>
      <c r="G86" s="5">
        <f>'[2]ByMinerWK (2)'!F301</f>
        <v>899.09999999999991</v>
      </c>
      <c r="H86" s="5">
        <f>'[2]ByMinerWK (2)'!G301</f>
        <v>175.52</v>
      </c>
      <c r="I86" s="5">
        <f>'[2]ByMinerWK (2)'!H301</f>
        <v>860.39</v>
      </c>
      <c r="J86" s="5">
        <f>'[2]ByMinerWK (2)'!I301</f>
        <v>797.52</v>
      </c>
      <c r="K86" s="5">
        <f>'[2]ByMinerWK (2)'!J301</f>
        <v>846.64</v>
      </c>
      <c r="L86" s="5">
        <f>'[2]ByMinerWK (2)'!K301</f>
        <v>105.63</v>
      </c>
      <c r="M86" s="5">
        <f>'[2]ByMinerWK (2)'!L301</f>
        <v>2920.15</v>
      </c>
      <c r="N86" s="5">
        <f>'[2]ByMinerWK (2)'!M301</f>
        <v>2243.48</v>
      </c>
      <c r="O86" s="5">
        <f>'[2]ByMinerWK (2)'!N301</f>
        <v>0</v>
      </c>
      <c r="P86" s="5">
        <f>'[2]ByMinerWK (2)'!O301</f>
        <v>1880.63</v>
      </c>
      <c r="Q86" s="5">
        <f>'[2]ByMinerWK (2)'!P301</f>
        <v>336.76</v>
      </c>
      <c r="R86" s="5">
        <f>'[2]ByMinerWK (2)'!Q301</f>
        <v>1024.6500000000001</v>
      </c>
      <c r="S86" s="5">
        <f>'[2]ByMinerWK (2)'!R301</f>
        <v>631.23</v>
      </c>
      <c r="T86" s="5">
        <f>'[2]ByMinerWK (2)'!S301</f>
        <v>75.430000000000007</v>
      </c>
      <c r="U86" s="5">
        <f>'[2]ByMinerWK (2)'!T301</f>
        <v>267.31</v>
      </c>
      <c r="V86" s="62">
        <f>'[2]ByMinerWK (2)'!U301</f>
        <v>0</v>
      </c>
      <c r="W86" s="5">
        <f>'[2]ByMinerWK (2)'!V301</f>
        <v>88.63</v>
      </c>
      <c r="X86" s="62">
        <f>'[2]ByMinerWK (2)'!W301</f>
        <v>437.97</v>
      </c>
      <c r="Y86" s="62">
        <f>'[2]ByMinerWK (2)'!Z301/AE86</f>
        <v>0</v>
      </c>
      <c r="Z86" s="63">
        <f t="shared" si="14"/>
        <v>1377.2</v>
      </c>
      <c r="AA86" s="63">
        <f t="shared" si="15"/>
        <v>8222.7900000000009</v>
      </c>
      <c r="AB86" s="63">
        <f t="shared" si="16"/>
        <v>4103.55</v>
      </c>
      <c r="AC86" s="63">
        <f t="shared" si="17"/>
        <v>5955.3099999999986</v>
      </c>
      <c r="AD86" s="63">
        <f t="shared" si="18"/>
        <v>2730.5</v>
      </c>
      <c r="AE86" s="17">
        <f>AVERAGE('[2]ByMinerWK (2)'!$AH298:$AH301)</f>
        <v>1</v>
      </c>
    </row>
    <row r="87" spans="1:40">
      <c r="A87" s="56" t="str">
        <f t="shared" si="13"/>
        <v>19000</v>
      </c>
      <c r="B87" s="15">
        <f>'[2]ByMinerWK (2)'!$AD302</f>
        <v>0</v>
      </c>
      <c r="C87" s="5">
        <f>'[2]ByMinerWK (2)'!B302</f>
        <v>905</v>
      </c>
      <c r="D87" s="5">
        <f>'[2]ByMinerWK (2)'!C302</f>
        <v>4834.7700000000004</v>
      </c>
      <c r="E87" s="5">
        <f>'[2]ByMinerWK (2)'!D302</f>
        <v>1914.2800000000002</v>
      </c>
      <c r="F87" s="5">
        <f>'[2]ByMinerWK (2)'!E302</f>
        <v>80</v>
      </c>
      <c r="G87" s="5">
        <f>'[2]ByMinerWK (2)'!F302</f>
        <v>188.02</v>
      </c>
      <c r="H87" s="5">
        <f>'[2]ByMinerWK (2)'!G302</f>
        <v>246.35999999999999</v>
      </c>
      <c r="I87" s="5">
        <f>'[2]ByMinerWK (2)'!H302</f>
        <v>727.53000000000009</v>
      </c>
      <c r="J87" s="5">
        <f>'[2]ByMinerWK (2)'!I302</f>
        <v>1033.6500000000001</v>
      </c>
      <c r="K87" s="5">
        <f>'[2]ByMinerWK (2)'!J302</f>
        <v>1266.3600000000001</v>
      </c>
      <c r="L87" s="5">
        <f>'[2]ByMinerWK (2)'!K302</f>
        <v>246.32999999999998</v>
      </c>
      <c r="M87" s="5">
        <f>'[2]ByMinerWK (2)'!L302</f>
        <v>3316.77</v>
      </c>
      <c r="N87" s="5">
        <f>'[2]ByMinerWK (2)'!M302</f>
        <v>1373.48</v>
      </c>
      <c r="O87" s="5">
        <f>'[2]ByMinerWK (2)'!N302</f>
        <v>72</v>
      </c>
      <c r="P87" s="5">
        <f>'[2]ByMinerWK (2)'!O302</f>
        <v>2127.34</v>
      </c>
      <c r="Q87" s="5">
        <f>'[2]ByMinerWK (2)'!P302</f>
        <v>82.76</v>
      </c>
      <c r="R87" s="5">
        <f>'[2]ByMinerWK (2)'!Q302</f>
        <v>898.78</v>
      </c>
      <c r="S87" s="5">
        <f>'[2]ByMinerWK (2)'!R302</f>
        <v>281.33</v>
      </c>
      <c r="T87" s="5">
        <f>'[2]ByMinerWK (2)'!S302</f>
        <v>161.5</v>
      </c>
      <c r="U87" s="5">
        <f>'[2]ByMinerWK (2)'!T302</f>
        <v>178.7</v>
      </c>
      <c r="V87" s="62">
        <f>'[2]ByMinerWK (2)'!U302</f>
        <v>54.12</v>
      </c>
      <c r="W87" s="5">
        <f>'[2]ByMinerWK (2)'!V302</f>
        <v>0</v>
      </c>
      <c r="X87" s="62">
        <f>'[2]ByMinerWK (2)'!W302</f>
        <v>320.33000000000004</v>
      </c>
      <c r="Y87" s="62">
        <f>'[2]ByMinerWK (2)'!Z302/AE87</f>
        <v>0</v>
      </c>
      <c r="Z87" s="63">
        <f t="shared" si="14"/>
        <v>1325.2</v>
      </c>
      <c r="AA87" s="63">
        <f t="shared" si="15"/>
        <v>6388.9600000000009</v>
      </c>
      <c r="AB87" s="63">
        <f t="shared" si="16"/>
        <v>4665.8900000000003</v>
      </c>
      <c r="AC87" s="63">
        <f t="shared" si="17"/>
        <v>6242.8700000000008</v>
      </c>
      <c r="AD87" s="63">
        <f t="shared" si="18"/>
        <v>1686.4899999999998</v>
      </c>
      <c r="AE87" s="17">
        <f>AVERAGE('[2]ByMinerWK (2)'!$AH299:$AH302)</f>
        <v>1</v>
      </c>
    </row>
    <row r="88" spans="1:40">
      <c r="A88" s="56" t="str">
        <f t="shared" si="13"/>
        <v>19000</v>
      </c>
      <c r="B88" s="15">
        <f>'[2]ByMinerWK (2)'!$AD303</f>
        <v>0</v>
      </c>
      <c r="C88" s="5">
        <f>'[2]ByMinerWK (2)'!B303</f>
        <v>925.42000000000007</v>
      </c>
      <c r="D88" s="5">
        <f>'[2]ByMinerWK (2)'!C303</f>
        <v>2814.4</v>
      </c>
      <c r="E88" s="5">
        <f>'[2]ByMinerWK (2)'!D303</f>
        <v>2804.63</v>
      </c>
      <c r="F88" s="5">
        <f>'[2]ByMinerWK (2)'!E303</f>
        <v>0</v>
      </c>
      <c r="G88" s="5">
        <f>'[2]ByMinerWK (2)'!F303</f>
        <v>1126.49</v>
      </c>
      <c r="H88" s="5">
        <f>'[2]ByMinerWK (2)'!G303</f>
        <v>179.01</v>
      </c>
      <c r="I88" s="5">
        <f>'[2]ByMinerWK (2)'!H303</f>
        <v>1141.0500000000002</v>
      </c>
      <c r="J88" s="5">
        <f>'[2]ByMinerWK (2)'!I303</f>
        <v>1844.88</v>
      </c>
      <c r="K88" s="5">
        <f>'[2]ByMinerWK (2)'!J303</f>
        <v>1692.78</v>
      </c>
      <c r="L88" s="5">
        <f>'[2]ByMinerWK (2)'!K303</f>
        <v>190.76</v>
      </c>
      <c r="M88" s="5">
        <f>'[2]ByMinerWK (2)'!L303</f>
        <v>2913.3</v>
      </c>
      <c r="N88" s="5">
        <f>'[2]ByMinerWK (2)'!M303</f>
        <v>2808.4300000000003</v>
      </c>
      <c r="O88" s="5">
        <f>'[2]ByMinerWK (2)'!N303</f>
        <v>0</v>
      </c>
      <c r="P88" s="5">
        <f>'[2]ByMinerWK (2)'!O303</f>
        <v>1631.38</v>
      </c>
      <c r="Q88" s="5">
        <f>'[2]ByMinerWK (2)'!P303</f>
        <v>437.5</v>
      </c>
      <c r="R88" s="5">
        <f>'[2]ByMinerWK (2)'!Q303</f>
        <v>940.18</v>
      </c>
      <c r="S88" s="5">
        <f>'[2]ByMinerWK (2)'!R303</f>
        <v>432.43</v>
      </c>
      <c r="T88" s="5">
        <f>'[2]ByMinerWK (2)'!S303</f>
        <v>431.42999999999995</v>
      </c>
      <c r="U88" s="5">
        <f>'[2]ByMinerWK (2)'!T303</f>
        <v>83.07</v>
      </c>
      <c r="V88" s="62">
        <f>'[2]ByMinerWK (2)'!U303</f>
        <v>104.44</v>
      </c>
      <c r="W88" s="5">
        <f>'[2]ByMinerWK (2)'!V303</f>
        <v>0</v>
      </c>
      <c r="X88" s="62">
        <f>'[2]ByMinerWK (2)'!W303</f>
        <v>208.96999999999997</v>
      </c>
      <c r="Y88" s="62">
        <f>'[2]ByMinerWK (2)'!Z303/AE88</f>
        <v>0</v>
      </c>
      <c r="Z88" s="63">
        <f t="shared" si="14"/>
        <v>1439.92</v>
      </c>
      <c r="AA88" s="63">
        <f t="shared" si="15"/>
        <v>8576.25</v>
      </c>
      <c r="AB88" s="63">
        <f t="shared" si="16"/>
        <v>5043.58</v>
      </c>
      <c r="AC88" s="63">
        <f t="shared" si="17"/>
        <v>4972.6900000000005</v>
      </c>
      <c r="AD88" s="63">
        <f t="shared" si="18"/>
        <v>2678.1099999999997</v>
      </c>
      <c r="AE88" s="17">
        <f>AVERAGE('[2]ByMinerWK (2)'!$AH300:$AH303)</f>
        <v>1</v>
      </c>
    </row>
    <row r="89" spans="1:40">
      <c r="A89" s="56" t="str">
        <f t="shared" si="13"/>
        <v>19000</v>
      </c>
      <c r="B89" s="15">
        <f>'[2]ByMinerWK (2)'!$AD304</f>
        <v>0</v>
      </c>
      <c r="C89" s="5">
        <f>'[2]ByMinerWK (2)'!B304</f>
        <v>489.28999999999996</v>
      </c>
      <c r="D89" s="5">
        <f>'[2]ByMinerWK (2)'!C304</f>
        <v>5641.38</v>
      </c>
      <c r="E89" s="5">
        <f>'[2]ByMinerWK (2)'!D304</f>
        <v>2569.9100000000003</v>
      </c>
      <c r="F89" s="5">
        <f>'[2]ByMinerWK (2)'!E304</f>
        <v>573.34</v>
      </c>
      <c r="G89" s="5">
        <f>'[2]ByMinerWK (2)'!F304</f>
        <v>1131.0899999999999</v>
      </c>
      <c r="H89" s="5">
        <f>'[2]ByMinerWK (2)'!G304</f>
        <v>415.15</v>
      </c>
      <c r="I89" s="5">
        <f>'[2]ByMinerWK (2)'!H304</f>
        <v>1333.91</v>
      </c>
      <c r="J89" s="5">
        <f>'[2]ByMinerWK (2)'!I304</f>
        <v>1712.43</v>
      </c>
      <c r="K89" s="5">
        <f>'[2]ByMinerWK (2)'!J304</f>
        <v>813</v>
      </c>
      <c r="L89" s="5">
        <f>'[2]ByMinerWK (2)'!K304</f>
        <v>222.72</v>
      </c>
      <c r="M89" s="5">
        <f>'[2]ByMinerWK (2)'!L304</f>
        <v>2344.3399999999997</v>
      </c>
      <c r="N89" s="5">
        <f>'[2]ByMinerWK (2)'!M304</f>
        <v>1708.92</v>
      </c>
      <c r="O89" s="5">
        <f>'[2]ByMinerWK (2)'!N304</f>
        <v>110</v>
      </c>
      <c r="P89" s="5">
        <f>'[2]ByMinerWK (2)'!O304</f>
        <v>1736.35</v>
      </c>
      <c r="Q89" s="5">
        <f>'[2]ByMinerWK (2)'!P304</f>
        <v>196.31</v>
      </c>
      <c r="R89" s="5">
        <f>'[2]ByMinerWK (2)'!Q304</f>
        <v>1088.98</v>
      </c>
      <c r="S89" s="5">
        <f>'[2]ByMinerWK (2)'!R304</f>
        <v>620.77</v>
      </c>
      <c r="T89" s="5">
        <f>'[2]ByMinerWK (2)'!S304</f>
        <v>529.24</v>
      </c>
      <c r="U89" s="5">
        <f>'[2]ByMinerWK (2)'!T304</f>
        <v>73.180000000000007</v>
      </c>
      <c r="V89" s="62">
        <f>'[2]ByMinerWK (2)'!U304</f>
        <v>54.28</v>
      </c>
      <c r="W89" s="5">
        <f>'[2]ByMinerWK (2)'!V304</f>
        <v>0</v>
      </c>
      <c r="X89" s="62">
        <f>'[2]ByMinerWK (2)'!W304</f>
        <v>538.8900000000001</v>
      </c>
      <c r="Y89" s="62">
        <f>'[2]ByMinerWK (2)'!Z304/AE89</f>
        <v>0</v>
      </c>
      <c r="Z89" s="63">
        <f t="shared" si="14"/>
        <v>1665.05</v>
      </c>
      <c r="AA89" s="63">
        <f t="shared" si="15"/>
        <v>7571.8100000000013</v>
      </c>
      <c r="AB89" s="63">
        <f t="shared" si="16"/>
        <v>3353.6499999999996</v>
      </c>
      <c r="AC89" s="63">
        <f t="shared" si="17"/>
        <v>7946.9800000000005</v>
      </c>
      <c r="AD89" s="63">
        <f t="shared" si="18"/>
        <v>3365.99</v>
      </c>
      <c r="AE89" s="17">
        <f>AVERAGE('[2]ByMinerWK (2)'!$AH301:$AH304)</f>
        <v>1</v>
      </c>
    </row>
    <row r="90" spans="1:40">
      <c r="A90" s="56" t="str">
        <f t="shared" si="13"/>
        <v>19000</v>
      </c>
      <c r="B90" s="15">
        <f>'[2]ByMinerWK (2)'!$AD305</f>
        <v>0</v>
      </c>
      <c r="C90" s="5">
        <f>'[2]ByMinerWK (2)'!B305</f>
        <v>917</v>
      </c>
      <c r="D90" s="5">
        <f>'[2]ByMinerWK (2)'!C305</f>
        <v>4011.29</v>
      </c>
      <c r="E90" s="5">
        <f>'[2]ByMinerWK (2)'!D305</f>
        <v>2775.95</v>
      </c>
      <c r="F90" s="5">
        <f>'[2]ByMinerWK (2)'!E305</f>
        <v>366</v>
      </c>
      <c r="G90" s="5">
        <f>'[2]ByMinerWK (2)'!F305</f>
        <v>424.32</v>
      </c>
      <c r="H90" s="5">
        <f>'[2]ByMinerWK (2)'!G305</f>
        <v>145</v>
      </c>
      <c r="I90" s="5">
        <f>'[2]ByMinerWK (2)'!H305</f>
        <v>1581.1</v>
      </c>
      <c r="J90" s="5">
        <f>'[2]ByMinerWK (2)'!I305</f>
        <v>1146.58</v>
      </c>
      <c r="K90" s="5">
        <f>'[2]ByMinerWK (2)'!J305</f>
        <v>1430</v>
      </c>
      <c r="L90" s="5">
        <f>'[2]ByMinerWK (2)'!K305</f>
        <v>172.34</v>
      </c>
      <c r="M90" s="5">
        <f>'[2]ByMinerWK (2)'!L305</f>
        <v>2429.19</v>
      </c>
      <c r="N90" s="5">
        <f>'[2]ByMinerWK (2)'!M305</f>
        <v>2805.7899999999995</v>
      </c>
      <c r="O90" s="5">
        <f>'[2]ByMinerWK (2)'!N305</f>
        <v>160</v>
      </c>
      <c r="P90" s="5">
        <f>'[2]ByMinerWK (2)'!O305</f>
        <v>911.87</v>
      </c>
      <c r="Q90" s="5">
        <f>'[2]ByMinerWK (2)'!P305</f>
        <v>407</v>
      </c>
      <c r="R90" s="5">
        <f>'[2]ByMinerWK (2)'!Q305</f>
        <v>1354.46</v>
      </c>
      <c r="S90" s="5">
        <f>'[2]ByMinerWK (2)'!R305</f>
        <v>500</v>
      </c>
      <c r="T90" s="5">
        <f>'[2]ByMinerWK (2)'!S305</f>
        <v>314.97000000000003</v>
      </c>
      <c r="U90" s="5">
        <f>'[2]ByMinerWK (2)'!T305</f>
        <v>71.64</v>
      </c>
      <c r="V90" s="62">
        <f>'[2]ByMinerWK (2)'!U305</f>
        <v>25.38</v>
      </c>
      <c r="W90" s="5">
        <f>'[2]ByMinerWK (2)'!V305</f>
        <v>107.7</v>
      </c>
      <c r="X90" s="62">
        <f>'[2]ByMinerWK (2)'!W305</f>
        <v>376.66</v>
      </c>
      <c r="Y90" s="62">
        <f>'[2]ByMinerWK (2)'!Z305/AE90</f>
        <v>0</v>
      </c>
      <c r="Z90" s="63">
        <f t="shared" si="14"/>
        <v>1669.6100000000001</v>
      </c>
      <c r="AA90" s="63">
        <f t="shared" si="15"/>
        <v>8247.0499999999993</v>
      </c>
      <c r="AB90" s="63">
        <f t="shared" si="16"/>
        <v>4266.1900000000005</v>
      </c>
      <c r="AC90" s="63">
        <f t="shared" si="17"/>
        <v>5667.6100000000006</v>
      </c>
      <c r="AD90" s="63">
        <f t="shared" si="18"/>
        <v>2583.7799999999997</v>
      </c>
      <c r="AE90" s="17">
        <f>AVERAGE('[2]ByMinerWK (2)'!$AH302:$AH305)</f>
        <v>1</v>
      </c>
    </row>
    <row r="91" spans="1:40">
      <c r="A91" s="56" t="str">
        <f t="shared" si="13"/>
        <v>19000</v>
      </c>
      <c r="B91" s="15">
        <f>'[2]ByMinerWK (2)'!$AD306</f>
        <v>0</v>
      </c>
      <c r="C91" s="5">
        <f>'[2]ByMinerWK (2)'!B306</f>
        <v>498</v>
      </c>
      <c r="D91" s="5">
        <f>'[2]ByMinerWK (2)'!C306</f>
        <v>2859.38</v>
      </c>
      <c r="E91" s="5">
        <f>'[2]ByMinerWK (2)'!D306</f>
        <v>2985.73</v>
      </c>
      <c r="F91" s="5">
        <f>'[2]ByMinerWK (2)'!E306</f>
        <v>390</v>
      </c>
      <c r="G91" s="5">
        <f>'[2]ByMinerWK (2)'!F306</f>
        <v>1151</v>
      </c>
      <c r="H91" s="5">
        <f>'[2]ByMinerWK (2)'!G306</f>
        <v>328.7</v>
      </c>
      <c r="I91" s="5">
        <f>'[2]ByMinerWK (2)'!H306</f>
        <v>738.62</v>
      </c>
      <c r="J91" s="5">
        <f>'[2]ByMinerWK (2)'!I306</f>
        <v>1130.67</v>
      </c>
      <c r="K91" s="5">
        <f>'[2]ByMinerWK (2)'!J306</f>
        <v>813</v>
      </c>
      <c r="L91" s="5">
        <f>'[2]ByMinerWK (2)'!K306</f>
        <v>15.49</v>
      </c>
      <c r="M91" s="5">
        <f>'[2]ByMinerWK (2)'!L306</f>
        <v>2704.09</v>
      </c>
      <c r="N91" s="5">
        <f>'[2]ByMinerWK (2)'!M306</f>
        <v>2847.3100000000004</v>
      </c>
      <c r="O91" s="5">
        <f>'[2]ByMinerWK (2)'!N306</f>
        <v>110</v>
      </c>
      <c r="P91" s="5">
        <f>'[2]ByMinerWK (2)'!O306</f>
        <v>1692.83</v>
      </c>
      <c r="Q91" s="5">
        <f>'[2]ByMinerWK (2)'!P306</f>
        <v>170.42000000000002</v>
      </c>
      <c r="R91" s="5">
        <f>'[2]ByMinerWK (2)'!Q306</f>
        <v>852.04</v>
      </c>
      <c r="S91" s="5">
        <f>'[2]ByMinerWK (2)'!R306</f>
        <v>735.24999999999989</v>
      </c>
      <c r="T91" s="5">
        <f>'[2]ByMinerWK (2)'!S306</f>
        <v>0</v>
      </c>
      <c r="U91" s="5">
        <f>'[2]ByMinerWK (2)'!T306</f>
        <v>50.85</v>
      </c>
      <c r="V91" s="62">
        <f>'[2]ByMinerWK (2)'!U306</f>
        <v>166.35999999999999</v>
      </c>
      <c r="W91" s="5">
        <f>'[2]ByMinerWK (2)'!V306</f>
        <v>86.87</v>
      </c>
      <c r="X91" s="62">
        <f>'[2]ByMinerWK (2)'!W306</f>
        <v>150.68</v>
      </c>
      <c r="Y91" s="62">
        <f>'[2]ByMinerWK (2)'!Z306/AE91</f>
        <v>0</v>
      </c>
      <c r="Z91" s="63">
        <f t="shared" si="14"/>
        <v>938.85</v>
      </c>
      <c r="AA91" s="63">
        <f t="shared" si="15"/>
        <v>8279.98</v>
      </c>
      <c r="AB91" s="63">
        <f t="shared" si="16"/>
        <v>3687.51</v>
      </c>
      <c r="AC91" s="63">
        <f t="shared" si="17"/>
        <v>4393.96</v>
      </c>
      <c r="AD91" s="63">
        <f t="shared" si="18"/>
        <v>3176.99</v>
      </c>
      <c r="AE91" s="17">
        <f>AVERAGE('[2]ByMinerWK (2)'!$AH303:$AH306)</f>
        <v>1</v>
      </c>
    </row>
    <row r="92" spans="1:40" ht="15.75" thickBot="1">
      <c r="A92" s="56" t="str">
        <f t="shared" si="13"/>
        <v>19000</v>
      </c>
      <c r="B92" s="15">
        <f>'[2]ByMinerWK (2)'!$AD307</f>
        <v>0</v>
      </c>
      <c r="C92" s="5">
        <f>'[2]ByMinerWK (2)'!B307</f>
        <v>551</v>
      </c>
      <c r="D92" s="5">
        <f>'[2]ByMinerWK (2)'!C307</f>
        <v>3328.8100000000004</v>
      </c>
      <c r="E92" s="5">
        <f>'[2]ByMinerWK (2)'!D307</f>
        <v>3426.5600000000004</v>
      </c>
      <c r="F92" s="5">
        <f>'[2]ByMinerWK (2)'!E307</f>
        <v>445.34000000000003</v>
      </c>
      <c r="G92" s="5">
        <f>'[2]ByMinerWK (2)'!F307</f>
        <v>1049.83</v>
      </c>
      <c r="H92" s="5">
        <f>'[2]ByMinerWK (2)'!G307</f>
        <v>252</v>
      </c>
      <c r="I92" s="5">
        <f>'[2]ByMinerWK (2)'!H307</f>
        <v>1032.2800000000002</v>
      </c>
      <c r="J92" s="5">
        <f>'[2]ByMinerWK (2)'!I307</f>
        <v>777.05</v>
      </c>
      <c r="K92" s="5">
        <f>'[2]ByMinerWK (2)'!J307</f>
        <v>1117</v>
      </c>
      <c r="L92" s="5">
        <f>'[2]ByMinerWK (2)'!K307</f>
        <v>13</v>
      </c>
      <c r="M92" s="5">
        <f>'[2]ByMinerWK (2)'!L307</f>
        <v>2862.13</v>
      </c>
      <c r="N92" s="5">
        <f>'[2]ByMinerWK (2)'!M307</f>
        <v>1890.77</v>
      </c>
      <c r="O92" s="5">
        <f>'[2]ByMinerWK (2)'!N307</f>
        <v>108</v>
      </c>
      <c r="P92" s="5">
        <f>'[2]ByMinerWK (2)'!O307</f>
        <v>1675.4599999999998</v>
      </c>
      <c r="Q92" s="5">
        <f>'[2]ByMinerWK (2)'!P307</f>
        <v>335.97</v>
      </c>
      <c r="R92" s="5">
        <f>'[2]ByMinerWK (2)'!Q307</f>
        <v>1108.67</v>
      </c>
      <c r="S92" s="5">
        <f>'[2]ByMinerWK (2)'!R307</f>
        <v>353.1</v>
      </c>
      <c r="T92" s="5">
        <f>'[2]ByMinerWK (2)'!S307</f>
        <v>76.3</v>
      </c>
      <c r="U92" s="5">
        <f>'[2]ByMinerWK (2)'!T307</f>
        <v>50.79</v>
      </c>
      <c r="V92" s="62">
        <f>'[2]ByMinerWK (2)'!U307</f>
        <v>27.18</v>
      </c>
      <c r="W92" s="5">
        <f>'[2]ByMinerWK (2)'!V307</f>
        <v>87.34</v>
      </c>
      <c r="X92" s="62">
        <f>'[2]ByMinerWK (2)'!W307</f>
        <v>279.08999999999997</v>
      </c>
      <c r="Y92" s="62">
        <f>'[2]ByMinerWK (2)'!Z307/AE92</f>
        <v>0</v>
      </c>
      <c r="Z92" s="63">
        <f t="shared" si="14"/>
        <v>1123.4299999999998</v>
      </c>
      <c r="AA92" s="63">
        <f t="shared" si="15"/>
        <v>8038.0700000000006</v>
      </c>
      <c r="AB92" s="63">
        <f t="shared" si="16"/>
        <v>4315.1000000000004</v>
      </c>
      <c r="AC92" s="63">
        <f t="shared" si="17"/>
        <v>4499.47</v>
      </c>
      <c r="AD92" s="63">
        <f t="shared" si="18"/>
        <v>2871.6</v>
      </c>
      <c r="AE92" s="17">
        <f>AVERAGE('[2]ByMinerWK (2)'!$AH304:$AH307)</f>
        <v>1</v>
      </c>
    </row>
    <row r="93" spans="1:40" ht="15.75" thickBot="1">
      <c r="A93" s="56" t="str">
        <f t="shared" si="13"/>
        <v>19000</v>
      </c>
      <c r="B93" s="15">
        <f>'[2]ByMinerWK (2)'!$AD308</f>
        <v>0</v>
      </c>
      <c r="C93" s="5">
        <f>'[2]ByMinerWK (2)'!B308</f>
        <v>404</v>
      </c>
      <c r="D93" s="5">
        <f>'[2]ByMinerWK (2)'!C308</f>
        <v>5487.1500000000005</v>
      </c>
      <c r="E93" s="5">
        <f>'[2]ByMinerWK (2)'!D308</f>
        <v>2924.43</v>
      </c>
      <c r="F93" s="5">
        <f>'[2]ByMinerWK (2)'!E308</f>
        <v>173</v>
      </c>
      <c r="G93" s="5">
        <f>'[2]ByMinerWK (2)'!F308</f>
        <v>617.38</v>
      </c>
      <c r="H93" s="5">
        <f>'[2]ByMinerWK (2)'!G308</f>
        <v>0</v>
      </c>
      <c r="I93" s="5">
        <f>'[2]ByMinerWK (2)'!H308</f>
        <v>853.17</v>
      </c>
      <c r="J93" s="5">
        <f>'[2]ByMinerWK (2)'!I308</f>
        <v>2139.9299999999998</v>
      </c>
      <c r="K93" s="5">
        <f>'[2]ByMinerWK (2)'!J308</f>
        <v>1114.8800000000001</v>
      </c>
      <c r="L93" s="5">
        <f>'[2]ByMinerWK (2)'!K308</f>
        <v>273.33</v>
      </c>
      <c r="M93" s="5">
        <f>'[2]ByMinerWK (2)'!L308</f>
        <v>2927.0499999999997</v>
      </c>
      <c r="N93" s="5">
        <f>'[2]ByMinerWK (2)'!M308</f>
        <v>2759.6699999999996</v>
      </c>
      <c r="O93" s="5">
        <f>'[2]ByMinerWK (2)'!N308</f>
        <v>85.15</v>
      </c>
      <c r="P93" s="5">
        <f>'[2]ByMinerWK (2)'!O308</f>
        <v>1827.7700000000002</v>
      </c>
      <c r="Q93" s="5">
        <f>'[2]ByMinerWK (2)'!P308</f>
        <v>497</v>
      </c>
      <c r="R93" s="5">
        <f>'[2]ByMinerWK (2)'!Q308</f>
        <v>1017.8399999999999</v>
      </c>
      <c r="S93" s="5">
        <f>'[2]ByMinerWK (2)'!R308</f>
        <v>699.48</v>
      </c>
      <c r="T93" s="5">
        <f>'[2]ByMinerWK (2)'!S308</f>
        <v>461.25</v>
      </c>
      <c r="U93" s="5">
        <f>'[2]ByMinerWK (2)'!T308</f>
        <v>101.69</v>
      </c>
      <c r="V93" s="62">
        <f>'[2]ByMinerWK (2)'!U308</f>
        <v>0</v>
      </c>
      <c r="W93" s="5">
        <f>'[2]ByMinerWK (2)'!V308</f>
        <v>258.05</v>
      </c>
      <c r="X93" s="62">
        <f>'[2]ByMinerWK (2)'!W308</f>
        <v>346.26</v>
      </c>
      <c r="Y93" s="62">
        <f>'[2]ByMinerWK (2)'!Z308/AE93</f>
        <v>0</v>
      </c>
      <c r="Z93" s="63">
        <f t="shared" si="14"/>
        <v>1139.94</v>
      </c>
      <c r="AA93" s="63">
        <f t="shared" si="15"/>
        <v>8638.369999999999</v>
      </c>
      <c r="AB93" s="63">
        <f t="shared" si="16"/>
        <v>4538.93</v>
      </c>
      <c r="AC93" s="63">
        <f t="shared" si="17"/>
        <v>8231.39</v>
      </c>
      <c r="AD93" s="63">
        <f t="shared" si="18"/>
        <v>2419.85</v>
      </c>
      <c r="AE93" s="17">
        <f>AVERAGE('[2]ByMinerWK (2)'!$AH305:$AH308)</f>
        <v>1</v>
      </c>
      <c r="AH93" s="279" t="s">
        <v>126</v>
      </c>
      <c r="AI93" s="280"/>
      <c r="AJ93" s="280"/>
      <c r="AK93" s="280"/>
      <c r="AL93" s="280"/>
      <c r="AM93" s="280"/>
      <c r="AN93" s="281"/>
    </row>
    <row r="94" spans="1:40">
      <c r="A94" s="56" t="str">
        <f t="shared" si="13"/>
        <v>19000</v>
      </c>
      <c r="B94" s="15">
        <f>'[2]ByMinerWK (2)'!$AD309</f>
        <v>0</v>
      </c>
      <c r="C94" s="5">
        <f>'[2]ByMinerWK (2)'!B309</f>
        <v>364</v>
      </c>
      <c r="D94" s="5">
        <f>'[2]ByMinerWK (2)'!C309</f>
        <v>3239.43</v>
      </c>
      <c r="E94" s="5">
        <f>'[2]ByMinerWK (2)'!D309</f>
        <v>2302.33</v>
      </c>
      <c r="F94" s="5">
        <f>'[2]ByMinerWK (2)'!E309</f>
        <v>310</v>
      </c>
      <c r="G94" s="5">
        <f>'[2]ByMinerWK (2)'!F309</f>
        <v>758.25</v>
      </c>
      <c r="H94" s="5">
        <f>'[2]ByMinerWK (2)'!G309</f>
        <v>375.67</v>
      </c>
      <c r="I94" s="5">
        <f>'[2]ByMinerWK (2)'!H309</f>
        <v>732.53999999999985</v>
      </c>
      <c r="J94" s="5">
        <f>'[2]ByMinerWK (2)'!I309</f>
        <v>373.09000000000003</v>
      </c>
      <c r="K94" s="5">
        <f>'[2]ByMinerWK (2)'!J309</f>
        <v>880.48</v>
      </c>
      <c r="L94" s="5">
        <f>'[2]ByMinerWK (2)'!K309</f>
        <v>174.81</v>
      </c>
      <c r="M94" s="5">
        <f>'[2]ByMinerWK (2)'!L309</f>
        <v>2936.86</v>
      </c>
      <c r="N94" s="5">
        <f>'[2]ByMinerWK (2)'!M309</f>
        <v>2626.5799999999995</v>
      </c>
      <c r="O94" s="5">
        <f>'[2]ByMinerWK (2)'!N309</f>
        <v>170.3</v>
      </c>
      <c r="P94" s="5">
        <f>'[2]ByMinerWK (2)'!O309</f>
        <v>1711.29</v>
      </c>
      <c r="Q94" s="5">
        <f>'[2]ByMinerWK (2)'!P309</f>
        <v>274.86</v>
      </c>
      <c r="R94" s="5">
        <f>'[2]ByMinerWK (2)'!Q309</f>
        <v>1170.74</v>
      </c>
      <c r="S94" s="5">
        <f>'[2]ByMinerWK (2)'!R309</f>
        <v>383.93</v>
      </c>
      <c r="T94" s="5">
        <f>'[2]ByMinerWK (2)'!S309</f>
        <v>53.31</v>
      </c>
      <c r="U94" s="5">
        <f>'[2]ByMinerWK (2)'!T309</f>
        <v>267.48</v>
      </c>
      <c r="V94" s="62">
        <f>'[2]ByMinerWK (2)'!U309</f>
        <v>45.89</v>
      </c>
      <c r="W94" s="5">
        <f>'[2]ByMinerWK (2)'!V309</f>
        <v>84.86</v>
      </c>
      <c r="X94" s="62">
        <f>'[2]ByMinerWK (2)'!W309</f>
        <v>291.8</v>
      </c>
      <c r="Y94" s="62">
        <f>'[2]ByMinerWK (2)'!Z309/AE94</f>
        <v>0</v>
      </c>
      <c r="Z94" s="63">
        <f t="shared" si="14"/>
        <v>994.79</v>
      </c>
      <c r="AA94" s="63">
        <f t="shared" si="15"/>
        <v>7547.5499999999993</v>
      </c>
      <c r="AB94" s="63">
        <f t="shared" si="16"/>
        <v>4092.2000000000003</v>
      </c>
      <c r="AC94" s="63">
        <f t="shared" si="17"/>
        <v>4035.0699999999997</v>
      </c>
      <c r="AD94" s="63">
        <f t="shared" si="18"/>
        <v>2858.89</v>
      </c>
      <c r="AE94" s="17">
        <f>AVERAGE('[2]ByMinerWK (2)'!$AH306:$AH309)</f>
        <v>1</v>
      </c>
      <c r="AH94" s="72" t="s">
        <v>123</v>
      </c>
      <c r="AI94" s="73" t="s">
        <v>124</v>
      </c>
      <c r="AJ94" s="73" t="s">
        <v>118</v>
      </c>
      <c r="AK94" s="73" t="s">
        <v>119</v>
      </c>
      <c r="AL94" s="73" t="s">
        <v>120</v>
      </c>
      <c r="AM94" s="74" t="s">
        <v>121</v>
      </c>
      <c r="AN94" s="75" t="s">
        <v>122</v>
      </c>
    </row>
    <row r="95" spans="1:40">
      <c r="A95" s="56" t="str">
        <f t="shared" si="13"/>
        <v>19000</v>
      </c>
      <c r="B95" s="15">
        <f>'[2]ByMinerWK (2)'!$AD310</f>
        <v>0</v>
      </c>
      <c r="C95" s="5">
        <f>'[2]ByMinerWK (2)'!B310</f>
        <v>542.24</v>
      </c>
      <c r="D95" s="5">
        <f>'[2]ByMinerWK (2)'!C310</f>
        <v>3565.0100000000007</v>
      </c>
      <c r="E95" s="5">
        <f>'[2]ByMinerWK (2)'!D310</f>
        <v>1901.22</v>
      </c>
      <c r="F95" s="5">
        <f>'[2]ByMinerWK (2)'!E310</f>
        <v>617</v>
      </c>
      <c r="G95" s="5">
        <f>'[2]ByMinerWK (2)'!F310</f>
        <v>464.32000000000005</v>
      </c>
      <c r="H95" s="5">
        <f>'[2]ByMinerWK (2)'!G310</f>
        <v>452.83</v>
      </c>
      <c r="I95" s="5">
        <f>'[2]ByMinerWK (2)'!H310</f>
        <v>475.18</v>
      </c>
      <c r="J95" s="5">
        <f>'[2]ByMinerWK (2)'!I310</f>
        <v>1491.9</v>
      </c>
      <c r="K95" s="5">
        <f>'[2]ByMinerWK (2)'!J310</f>
        <v>1291.6000000000001</v>
      </c>
      <c r="L95" s="5">
        <f>'[2]ByMinerWK (2)'!K310</f>
        <v>113.31</v>
      </c>
      <c r="M95" s="5">
        <f>'[2]ByMinerWK (2)'!L310</f>
        <v>3101.2</v>
      </c>
      <c r="N95" s="5">
        <f>'[2]ByMinerWK (2)'!M310</f>
        <v>2347.56</v>
      </c>
      <c r="O95" s="5">
        <f>'[2]ByMinerWK (2)'!N310</f>
        <v>102</v>
      </c>
      <c r="P95" s="5">
        <f>'[2]ByMinerWK (2)'!O310</f>
        <v>1330.56</v>
      </c>
      <c r="Q95" s="5">
        <f>'[2]ByMinerWK (2)'!P310</f>
        <v>249</v>
      </c>
      <c r="R95" s="5">
        <f>'[2]ByMinerWK (2)'!Q310</f>
        <v>420.88</v>
      </c>
      <c r="S95" s="5">
        <f>'[2]ByMinerWK (2)'!R310</f>
        <v>413.02</v>
      </c>
      <c r="T95" s="5">
        <f>'[2]ByMinerWK (2)'!S310</f>
        <v>338.93</v>
      </c>
      <c r="U95" s="5">
        <f>'[2]ByMinerWK (2)'!T310</f>
        <v>121.48</v>
      </c>
      <c r="V95" s="62">
        <f>'[2]ByMinerWK (2)'!U310</f>
        <v>0</v>
      </c>
      <c r="W95" s="5">
        <f>'[2]ByMinerWK (2)'!V310</f>
        <v>54.72</v>
      </c>
      <c r="X95" s="62">
        <f>'[2]ByMinerWK (2)'!W310</f>
        <v>369.02</v>
      </c>
      <c r="Y95" s="62">
        <f>'[2]ByMinerWK (2)'!Z310/AE95</f>
        <v>0</v>
      </c>
      <c r="Z95" s="63">
        <f t="shared" si="14"/>
        <v>1619.65</v>
      </c>
      <c r="AA95" s="63">
        <f t="shared" si="15"/>
        <v>6167.83</v>
      </c>
      <c r="AB95" s="63">
        <f t="shared" si="16"/>
        <v>4641.8</v>
      </c>
      <c r="AC95" s="63">
        <f t="shared" si="17"/>
        <v>5480.6500000000005</v>
      </c>
      <c r="AD95" s="63">
        <f t="shared" si="18"/>
        <v>1853.0500000000002</v>
      </c>
      <c r="AE95" s="17">
        <f>AVERAGE('[2]ByMinerWK (2)'!$AH307:$AH310)</f>
        <v>1</v>
      </c>
      <c r="AH95" s="66">
        <f>MAX(B:B)</f>
        <v>1</v>
      </c>
      <c r="AI95" s="67">
        <f>VLOOKUP($AH95,$B:$AD,24,FALSE)/1000</f>
        <v>2.4E-2</v>
      </c>
      <c r="AJ95" s="67">
        <f>VLOOKUP($AH95,$B:$AD,25,FALSE)/1000</f>
        <v>2.5000000000000001E-2</v>
      </c>
      <c r="AK95" s="67">
        <f>VLOOKUP($AH95,$B:$AD,26,FALSE)/1000</f>
        <v>2.5999999999999999E-2</v>
      </c>
      <c r="AL95" s="67">
        <f>VLOOKUP($AH95,$B:$AD,27,FALSE)/1000</f>
        <v>2.7E-2</v>
      </c>
      <c r="AM95" s="67">
        <f>VLOOKUP($AH95,$B:$AD,28,FALSE)/1000</f>
        <v>2.8000000000000001E-2</v>
      </c>
      <c r="AN95" s="68">
        <f>VLOOKUP($AH95,$B:$AD,29,FALSE)/1000</f>
        <v>2.9000000000000001E-2</v>
      </c>
    </row>
    <row r="96" spans="1:40">
      <c r="A96" s="56" t="str">
        <f t="shared" si="13"/>
        <v>19000</v>
      </c>
      <c r="B96" s="15">
        <f>'[2]ByMinerWK (2)'!$AD311</f>
        <v>0</v>
      </c>
      <c r="C96" s="5">
        <f>'[2]ByMinerWK (2)'!B311</f>
        <v>269</v>
      </c>
      <c r="D96" s="5">
        <f>'[2]ByMinerWK (2)'!C311</f>
        <v>3120.47</v>
      </c>
      <c r="E96" s="5">
        <f>'[2]ByMinerWK (2)'!D311</f>
        <v>3167.65</v>
      </c>
      <c r="F96" s="5">
        <f>'[2]ByMinerWK (2)'!E311</f>
        <v>335.78</v>
      </c>
      <c r="G96" s="5">
        <f>'[2]ByMinerWK (2)'!F311</f>
        <v>542.44999999999993</v>
      </c>
      <c r="H96" s="5">
        <f>'[2]ByMinerWK (2)'!G311</f>
        <v>329.26</v>
      </c>
      <c r="I96" s="5">
        <f>'[2]ByMinerWK (2)'!H311</f>
        <v>1348.0199999999998</v>
      </c>
      <c r="J96" s="5">
        <f>'[2]ByMinerWK (2)'!I311</f>
        <v>2007.5</v>
      </c>
      <c r="K96" s="5">
        <f>'[2]ByMinerWK (2)'!J311</f>
        <v>1073.92</v>
      </c>
      <c r="L96" s="5">
        <f>'[2]ByMinerWK (2)'!K311</f>
        <v>109.64</v>
      </c>
      <c r="M96" s="5">
        <f>'[2]ByMinerWK (2)'!L311</f>
        <v>3894.0899999999997</v>
      </c>
      <c r="N96" s="5">
        <f>'[2]ByMinerWK (2)'!M311</f>
        <v>3349.4599999999996</v>
      </c>
      <c r="O96" s="5">
        <f>'[2]ByMinerWK (2)'!N311</f>
        <v>54.42</v>
      </c>
      <c r="P96" s="5">
        <f>'[2]ByMinerWK (2)'!O311</f>
        <v>2550.0500000000002</v>
      </c>
      <c r="Q96" s="5">
        <f>'[2]ByMinerWK (2)'!P311</f>
        <v>520.28</v>
      </c>
      <c r="R96" s="5">
        <f>'[2]ByMinerWK (2)'!Q311</f>
        <v>1202.3800000000001</v>
      </c>
      <c r="S96" s="5">
        <f>'[2]ByMinerWK (2)'!R311</f>
        <v>394.23999999999995</v>
      </c>
      <c r="T96" s="5">
        <f>'[2]ByMinerWK (2)'!S311</f>
        <v>656.32</v>
      </c>
      <c r="U96" s="5">
        <f>'[2]ByMinerWK (2)'!T311</f>
        <v>125.75999999999999</v>
      </c>
      <c r="V96" s="62">
        <f>'[2]ByMinerWK (2)'!U311</f>
        <v>0</v>
      </c>
      <c r="W96" s="5">
        <f>'[2]ByMinerWK (2)'!V311</f>
        <v>181.47000000000003</v>
      </c>
      <c r="X96" s="62">
        <f>'[2]ByMinerWK (2)'!W311</f>
        <v>402.83</v>
      </c>
      <c r="Y96" s="62">
        <f>'[2]ByMinerWK (2)'!Z311/AE96</f>
        <v>0</v>
      </c>
      <c r="Z96" s="63">
        <f t="shared" si="14"/>
        <v>1386.8600000000001</v>
      </c>
      <c r="AA96" s="63">
        <f t="shared" si="15"/>
        <v>10524.82</v>
      </c>
      <c r="AB96" s="63">
        <f t="shared" si="16"/>
        <v>5488.29</v>
      </c>
      <c r="AC96" s="63">
        <f t="shared" si="17"/>
        <v>5712.27</v>
      </c>
      <c r="AD96" s="63">
        <f t="shared" si="18"/>
        <v>2522.75</v>
      </c>
      <c r="AE96" s="17">
        <f>AVERAGE('[2]ByMinerWK (2)'!$AH308:$AH311)</f>
        <v>1</v>
      </c>
      <c r="AH96" s="66">
        <f>AH95-7</f>
        <v>-6</v>
      </c>
      <c r="AI96" s="67" t="e">
        <f>VLOOKUP($AH96,$B:$AD,24,FALSE)/1000</f>
        <v>#N/A</v>
      </c>
      <c r="AJ96" s="67" t="e">
        <f>VLOOKUP($AH96,$B:$AD,25,FALSE)/1000</f>
        <v>#N/A</v>
      </c>
      <c r="AK96" s="67" t="e">
        <f>VLOOKUP($AH96,$B:$AD,26,FALSE)/1000</f>
        <v>#N/A</v>
      </c>
      <c r="AL96" s="67" t="e">
        <f>VLOOKUP($AH96,$B:$AD,27,FALSE)/1000</f>
        <v>#N/A</v>
      </c>
      <c r="AM96" s="67" t="e">
        <f>VLOOKUP($AH96,$B:$AD,28,FALSE)/1000</f>
        <v>#N/A</v>
      </c>
      <c r="AN96" s="68" t="e">
        <f>VLOOKUP($AH96,$B:$AD,29,FALSE)/1000</f>
        <v>#N/A</v>
      </c>
    </row>
    <row r="97" spans="1:40">
      <c r="A97" s="56" t="str">
        <f t="shared" si="13"/>
        <v>19000</v>
      </c>
      <c r="B97" s="15">
        <f>'[2]ByMinerWK (2)'!$AD312</f>
        <v>0</v>
      </c>
      <c r="C97" s="5">
        <f>'[2]ByMinerWK (2)'!B312</f>
        <v>514</v>
      </c>
      <c r="D97" s="5">
        <f>'[2]ByMinerWK (2)'!C312</f>
        <v>2260.83</v>
      </c>
      <c r="E97" s="5">
        <f>'[2]ByMinerWK (2)'!D312</f>
        <v>2106.5299999999997</v>
      </c>
      <c r="F97" s="5">
        <f>'[2]ByMinerWK (2)'!E312</f>
        <v>684</v>
      </c>
      <c r="G97" s="5">
        <f>'[2]ByMinerWK (2)'!F312</f>
        <v>743</v>
      </c>
      <c r="H97" s="5">
        <f>'[2]ByMinerWK (2)'!G312</f>
        <v>763.31999999999994</v>
      </c>
      <c r="I97" s="5">
        <f>'[2]ByMinerWK (2)'!H312</f>
        <v>833.66</v>
      </c>
      <c r="J97" s="5">
        <f>'[2]ByMinerWK (2)'!I312</f>
        <v>1371.8</v>
      </c>
      <c r="K97" s="5">
        <f>'[2]ByMinerWK (2)'!J312</f>
        <v>908.68000000000006</v>
      </c>
      <c r="L97" s="5">
        <f>'[2]ByMinerWK (2)'!K312</f>
        <v>0</v>
      </c>
      <c r="M97" s="5">
        <f>'[2]ByMinerWK (2)'!L312</f>
        <v>3956.4399999999996</v>
      </c>
      <c r="N97" s="5">
        <f>'[2]ByMinerWK (2)'!M312</f>
        <v>2626.64</v>
      </c>
      <c r="O97" s="5">
        <f>'[2]ByMinerWK (2)'!N312</f>
        <v>201</v>
      </c>
      <c r="P97" s="5">
        <f>'[2]ByMinerWK (2)'!O312</f>
        <v>1924.23</v>
      </c>
      <c r="Q97" s="5">
        <f>'[2]ByMinerWK (2)'!P312</f>
        <v>314.3</v>
      </c>
      <c r="R97" s="5">
        <f>'[2]ByMinerWK (2)'!Q312</f>
        <v>1022.58</v>
      </c>
      <c r="S97" s="5">
        <f>'[2]ByMinerWK (2)'!R312</f>
        <v>485.57</v>
      </c>
      <c r="T97" s="5">
        <f>'[2]ByMinerWK (2)'!S312</f>
        <v>147.57</v>
      </c>
      <c r="U97" s="5">
        <f>'[2]ByMinerWK (2)'!T312</f>
        <v>203.89</v>
      </c>
      <c r="V97" s="62">
        <f>'[2]ByMinerWK (2)'!U312</f>
        <v>0</v>
      </c>
      <c r="W97" s="5">
        <f>'[2]ByMinerWK (2)'!V312</f>
        <v>144.78</v>
      </c>
      <c r="X97" s="62">
        <f>'[2]ByMinerWK (2)'!W312</f>
        <v>233.8</v>
      </c>
      <c r="Y97" s="62">
        <f>'[2]ByMinerWK (2)'!Z312/AE97</f>
        <v>0</v>
      </c>
      <c r="Z97" s="63">
        <f t="shared" si="14"/>
        <v>1549.46</v>
      </c>
      <c r="AA97" s="63">
        <f t="shared" si="15"/>
        <v>7491.0599999999995</v>
      </c>
      <c r="AB97" s="63">
        <f t="shared" si="16"/>
        <v>5179.42</v>
      </c>
      <c r="AC97" s="63">
        <f t="shared" si="17"/>
        <v>4011.21</v>
      </c>
      <c r="AD97" s="63">
        <f t="shared" si="18"/>
        <v>3215.4700000000003</v>
      </c>
      <c r="AE97" s="17">
        <f>AVERAGE('[2]ByMinerWK (2)'!$AH309:$AH312)</f>
        <v>1</v>
      </c>
      <c r="AH97" s="66">
        <f>AH96-7</f>
        <v>-13</v>
      </c>
      <c r="AI97" s="67" t="e">
        <f>VLOOKUP($AH97,$B:$AD,24,FALSE)/1000</f>
        <v>#N/A</v>
      </c>
      <c r="AJ97" s="67" t="e">
        <f>VLOOKUP($AH97,$B:$AD,25,FALSE)/1000</f>
        <v>#N/A</v>
      </c>
      <c r="AK97" s="67" t="e">
        <f>VLOOKUP($AH97,$B:$AD,26,FALSE)/1000</f>
        <v>#N/A</v>
      </c>
      <c r="AL97" s="67" t="e">
        <f>VLOOKUP($AH97,$B:$AD,27,FALSE)/1000</f>
        <v>#N/A</v>
      </c>
      <c r="AM97" s="67" t="e">
        <f>VLOOKUP($AH97,$B:$AD,28,FALSE)/1000</f>
        <v>#N/A</v>
      </c>
      <c r="AN97" s="68" t="e">
        <f>VLOOKUP($AH97,$B:$AD,29,FALSE)/1000</f>
        <v>#N/A</v>
      </c>
    </row>
    <row r="98" spans="1:40">
      <c r="A98" s="56" t="str">
        <f t="shared" si="13"/>
        <v>19000</v>
      </c>
      <c r="B98" s="15">
        <f>'[2]ByMinerWK (2)'!$AD313</f>
        <v>0</v>
      </c>
      <c r="C98" s="5">
        <f>'[2]ByMinerWK (2)'!B313</f>
        <v>780</v>
      </c>
      <c r="D98" s="5">
        <f>'[2]ByMinerWK (2)'!C313</f>
        <v>4339.28</v>
      </c>
      <c r="E98" s="5">
        <f>'[2]ByMinerWK (2)'!D313</f>
        <v>3459.28</v>
      </c>
      <c r="F98" s="5">
        <f>'[2]ByMinerWK (2)'!E313</f>
        <v>529</v>
      </c>
      <c r="G98" s="5">
        <f>'[2]ByMinerWK (2)'!F313</f>
        <v>814.49</v>
      </c>
      <c r="H98" s="5">
        <f>'[2]ByMinerWK (2)'!G313</f>
        <v>418.15999999999997</v>
      </c>
      <c r="I98" s="5">
        <f>'[2]ByMinerWK (2)'!H313</f>
        <v>1188.6199999999999</v>
      </c>
      <c r="J98" s="5">
        <f>'[2]ByMinerWK (2)'!I313</f>
        <v>1197.3499999999999</v>
      </c>
      <c r="K98" s="5">
        <f>'[2]ByMinerWK (2)'!J313</f>
        <v>805</v>
      </c>
      <c r="L98" s="5">
        <f>'[2]ByMinerWK (2)'!K313</f>
        <v>190.48</v>
      </c>
      <c r="M98" s="5">
        <f>'[2]ByMinerWK (2)'!L313</f>
        <v>3031.13</v>
      </c>
      <c r="N98" s="5">
        <f>'[2]ByMinerWK (2)'!M313</f>
        <v>3151.2300000000005</v>
      </c>
      <c r="O98" s="5">
        <f>'[2]ByMinerWK (2)'!N313</f>
        <v>0</v>
      </c>
      <c r="P98" s="5">
        <f>'[2]ByMinerWK (2)'!O313</f>
        <v>1066.22</v>
      </c>
      <c r="Q98" s="5">
        <f>'[2]ByMinerWK (2)'!P313</f>
        <v>469</v>
      </c>
      <c r="R98" s="5">
        <f>'[2]ByMinerWK (2)'!Q313</f>
        <v>1327.01</v>
      </c>
      <c r="S98" s="5">
        <f>'[2]ByMinerWK (2)'!R313</f>
        <v>495.56</v>
      </c>
      <c r="T98" s="5">
        <f>'[2]ByMinerWK (2)'!S313</f>
        <v>188.69</v>
      </c>
      <c r="U98" s="5">
        <f>'[2]ByMinerWK (2)'!T313</f>
        <v>191.54000000000002</v>
      </c>
      <c r="V98" s="62">
        <f>'[2]ByMinerWK (2)'!U313</f>
        <v>71.73</v>
      </c>
      <c r="W98" s="5">
        <f>'[2]ByMinerWK (2)'!V313</f>
        <v>127.24000000000001</v>
      </c>
      <c r="X98" s="62">
        <f>'[2]ByMinerWK (2)'!W313</f>
        <v>191.54</v>
      </c>
      <c r="Y98" s="62">
        <f>'[2]ByMinerWK (2)'!Z313/AE98</f>
        <v>0</v>
      </c>
      <c r="Z98" s="63">
        <f t="shared" si="14"/>
        <v>1689.23</v>
      </c>
      <c r="AA98" s="63">
        <f t="shared" si="15"/>
        <v>9055.83</v>
      </c>
      <c r="AB98" s="63">
        <f t="shared" si="16"/>
        <v>4305.13</v>
      </c>
      <c r="AC98" s="63">
        <f t="shared" si="17"/>
        <v>5927.1399999999994</v>
      </c>
      <c r="AD98" s="63">
        <f t="shared" si="18"/>
        <v>3055.22</v>
      </c>
      <c r="AE98" s="17">
        <f>AVERAGE('[2]ByMinerWK (2)'!$AH310:$AH313)</f>
        <v>1</v>
      </c>
      <c r="AH98" s="66">
        <f>AH97-7</f>
        <v>-20</v>
      </c>
      <c r="AI98" s="67" t="e">
        <f>VLOOKUP($AH98,$B:$AD,24,FALSE)/1000</f>
        <v>#N/A</v>
      </c>
      <c r="AJ98" s="67" t="e">
        <f>VLOOKUP($AH98,$B:$AD,25,FALSE)/1000</f>
        <v>#N/A</v>
      </c>
      <c r="AK98" s="67" t="e">
        <f>VLOOKUP($AH98,$B:$AD,26,FALSE)/1000</f>
        <v>#N/A</v>
      </c>
      <c r="AL98" s="67" t="e">
        <f>VLOOKUP($AH98,$B:$AD,27,FALSE)/1000</f>
        <v>#N/A</v>
      </c>
      <c r="AM98" s="67" t="e">
        <f>VLOOKUP($AH98,$B:$AD,28,FALSE)/1000</f>
        <v>#N/A</v>
      </c>
      <c r="AN98" s="68" t="e">
        <f>VLOOKUP($AH98,$B:$AD,29,FALSE)/1000</f>
        <v>#N/A</v>
      </c>
    </row>
    <row r="99" spans="1:40" ht="15.75" thickBot="1">
      <c r="A99" s="56" t="str">
        <f t="shared" si="13"/>
        <v>19000</v>
      </c>
      <c r="B99" s="15">
        <f>'[2]ByMinerWK (2)'!$AD314</f>
        <v>0</v>
      </c>
      <c r="C99" s="5">
        <f>'[2]ByMinerWK (2)'!B314</f>
        <v>331.05</v>
      </c>
      <c r="D99" s="5">
        <f>'[2]ByMinerWK (2)'!C314</f>
        <v>4867.2000000000007</v>
      </c>
      <c r="E99" s="5">
        <f>'[2]ByMinerWK (2)'!D314</f>
        <v>1235.19</v>
      </c>
      <c r="F99" s="5">
        <f>'[2]ByMinerWK (2)'!E314</f>
        <v>505</v>
      </c>
      <c r="G99" s="5">
        <f>'[2]ByMinerWK (2)'!F314</f>
        <v>840.25</v>
      </c>
      <c r="H99" s="5">
        <f>'[2]ByMinerWK (2)'!G314</f>
        <v>170.72</v>
      </c>
      <c r="I99" s="5">
        <f>'[2]ByMinerWK (2)'!H314</f>
        <v>865.27</v>
      </c>
      <c r="J99" s="5">
        <f>'[2]ByMinerWK (2)'!I314</f>
        <v>813.66</v>
      </c>
      <c r="K99" s="5">
        <f>'[2]ByMinerWK (2)'!J314</f>
        <v>1671</v>
      </c>
      <c r="L99" s="5">
        <f>'[2]ByMinerWK (2)'!K314</f>
        <v>308.27</v>
      </c>
      <c r="M99" s="5">
        <f>'[2]ByMinerWK (2)'!L314</f>
        <v>3258.34</v>
      </c>
      <c r="N99" s="5">
        <f>'[2]ByMinerWK (2)'!M314</f>
        <v>2243.31</v>
      </c>
      <c r="O99" s="5">
        <f>'[2]ByMinerWK (2)'!N314</f>
        <v>91</v>
      </c>
      <c r="P99" s="5">
        <f>'[2]ByMinerWK (2)'!O314</f>
        <v>711.23</v>
      </c>
      <c r="Q99" s="5">
        <f>'[2]ByMinerWK (2)'!P314</f>
        <v>32.1</v>
      </c>
      <c r="R99" s="5">
        <f>'[2]ByMinerWK (2)'!Q314</f>
        <v>1397.7</v>
      </c>
      <c r="S99" s="5">
        <f>'[2]ByMinerWK (2)'!R314</f>
        <v>329.10999999999996</v>
      </c>
      <c r="T99" s="5">
        <f>'[2]ByMinerWK (2)'!S314</f>
        <v>236.56</v>
      </c>
      <c r="U99" s="5">
        <f>'[2]ByMinerWK (2)'!T314</f>
        <v>96.289999999999992</v>
      </c>
      <c r="V99" s="62">
        <f>'[2]ByMinerWK (2)'!U314</f>
        <v>0</v>
      </c>
      <c r="W99" s="5">
        <f>'[2]ByMinerWK (2)'!V314</f>
        <v>170.26</v>
      </c>
      <c r="X99" s="62">
        <f>'[2]ByMinerWK (2)'!W314</f>
        <v>332.77</v>
      </c>
      <c r="Y99" s="62">
        <f>'[2]ByMinerWK (2)'!Z314/AE99</f>
        <v>0</v>
      </c>
      <c r="Z99" s="63">
        <f t="shared" si="14"/>
        <v>1168.8999999999999</v>
      </c>
      <c r="AA99" s="63">
        <f t="shared" si="15"/>
        <v>5363.27</v>
      </c>
      <c r="AB99" s="63">
        <f t="shared" si="16"/>
        <v>4961.4400000000005</v>
      </c>
      <c r="AC99" s="63">
        <f t="shared" si="17"/>
        <v>6183.8900000000012</v>
      </c>
      <c r="AD99" s="63">
        <f t="shared" si="18"/>
        <v>2828.78</v>
      </c>
      <c r="AE99" s="17">
        <f>AVERAGE('[2]ByMinerWK (2)'!$AH311:$AH314)</f>
        <v>1</v>
      </c>
      <c r="AH99" s="69">
        <f>AH98-7</f>
        <v>-27</v>
      </c>
      <c r="AI99" s="70" t="e">
        <f>VLOOKUP($AH99,$B:$AD,24,FALSE)/1000</f>
        <v>#N/A</v>
      </c>
      <c r="AJ99" s="70" t="e">
        <f>VLOOKUP($AH99,$B:$AD,25,FALSE)/1000</f>
        <v>#N/A</v>
      </c>
      <c r="AK99" s="70" t="e">
        <f>VLOOKUP($AH99,$B:$AD,26,FALSE)/1000</f>
        <v>#N/A</v>
      </c>
      <c r="AL99" s="70" t="e">
        <f>VLOOKUP($AH99,$B:$AD,27,FALSE)/1000</f>
        <v>#N/A</v>
      </c>
      <c r="AM99" s="70" t="e">
        <f>VLOOKUP($AH99,$B:$AD,28,FALSE)/1000</f>
        <v>#N/A</v>
      </c>
      <c r="AN99" s="71" t="e">
        <f>VLOOKUP($AH99,$B:$AD,29,FALSE)/1000</f>
        <v>#N/A</v>
      </c>
    </row>
    <row r="100" spans="1:40">
      <c r="A100" s="56" t="str">
        <f t="shared" si="13"/>
        <v>19000</v>
      </c>
      <c r="B100" s="15">
        <f>'[2]ByMinerWK (2)'!$AD315</f>
        <v>0</v>
      </c>
      <c r="C100" s="5">
        <f>'[2]ByMinerWK (2)'!B315</f>
        <v>662.93000000000006</v>
      </c>
      <c r="D100" s="5">
        <f>'[2]ByMinerWK (2)'!C315</f>
        <v>5183.3900000000003</v>
      </c>
      <c r="E100" s="5">
        <f>'[2]ByMinerWK (2)'!D315</f>
        <v>2267</v>
      </c>
      <c r="F100" s="5">
        <f>'[2]ByMinerWK (2)'!E315</f>
        <v>394</v>
      </c>
      <c r="G100" s="5">
        <f>'[2]ByMinerWK (2)'!F315</f>
        <v>653.49</v>
      </c>
      <c r="H100" s="5">
        <f>'[2]ByMinerWK (2)'!G315</f>
        <v>0</v>
      </c>
      <c r="I100" s="5">
        <f>'[2]ByMinerWK (2)'!H315</f>
        <v>220.82999999999998</v>
      </c>
      <c r="J100" s="5">
        <f>'[2]ByMinerWK (2)'!I315</f>
        <v>1292.26</v>
      </c>
      <c r="K100" s="5">
        <f>'[2]ByMinerWK (2)'!J315</f>
        <v>1339</v>
      </c>
      <c r="L100" s="5">
        <f>'[2]ByMinerWK (2)'!K315</f>
        <v>291.57</v>
      </c>
      <c r="M100" s="5">
        <f>'[2]ByMinerWK (2)'!L315</f>
        <v>3664.37</v>
      </c>
      <c r="N100" s="5">
        <f>'[2]ByMinerWK (2)'!M315</f>
        <v>1523.1399999999999</v>
      </c>
      <c r="O100" s="5">
        <f>'[2]ByMinerWK (2)'!N315</f>
        <v>0</v>
      </c>
      <c r="P100" s="5">
        <f>'[2]ByMinerWK (2)'!O315</f>
        <v>2249.6400000000003</v>
      </c>
      <c r="Q100" s="5">
        <f>'[2]ByMinerWK (2)'!P315</f>
        <v>0</v>
      </c>
      <c r="R100" s="5">
        <f>'[2]ByMinerWK (2)'!Q315</f>
        <v>855.62</v>
      </c>
      <c r="S100" s="5">
        <f>'[2]ByMinerWK (2)'!R315</f>
        <v>785.13</v>
      </c>
      <c r="T100" s="5">
        <f>'[2]ByMinerWK (2)'!S315</f>
        <v>0</v>
      </c>
      <c r="U100" s="5">
        <f>'[2]ByMinerWK (2)'!T315</f>
        <v>108.21000000000001</v>
      </c>
      <c r="V100" s="62">
        <f>'[2]ByMinerWK (2)'!U315</f>
        <v>71.36</v>
      </c>
      <c r="W100" s="5">
        <f>'[2]ByMinerWK (2)'!V315</f>
        <v>167.21</v>
      </c>
      <c r="X100" s="62">
        <f>'[2]ByMinerWK (2)'!W315</f>
        <v>73</v>
      </c>
      <c r="Y100" s="62">
        <f>'[2]ByMinerWK (2)'!Z315/AE100</f>
        <v>0</v>
      </c>
      <c r="Z100" s="63">
        <f t="shared" si="14"/>
        <v>1165.1400000000001</v>
      </c>
      <c r="AA100" s="63">
        <f t="shared" si="15"/>
        <v>6552.18</v>
      </c>
      <c r="AB100" s="63">
        <f t="shared" si="16"/>
        <v>5003.37</v>
      </c>
      <c r="AC100" s="63">
        <f t="shared" si="17"/>
        <v>6787.22</v>
      </c>
      <c r="AD100" s="63">
        <f t="shared" si="18"/>
        <v>2294.2400000000002</v>
      </c>
      <c r="AE100" s="17">
        <f>AVERAGE('[2]ByMinerWK (2)'!$AH312:$AH315)</f>
        <v>1</v>
      </c>
    </row>
    <row r="101" spans="1:40">
      <c r="A101" s="56" t="str">
        <f t="shared" si="13"/>
        <v>19000</v>
      </c>
      <c r="B101" s="15">
        <f>'[2]ByMinerWK (2)'!$AD316</f>
        <v>0</v>
      </c>
      <c r="C101" s="5">
        <f>'[2]ByMinerWK (2)'!B316</f>
        <v>836.02</v>
      </c>
      <c r="D101" s="5">
        <f>'[2]ByMinerWK (2)'!C316</f>
        <v>4364.8099999999995</v>
      </c>
      <c r="E101" s="5">
        <f>'[2]ByMinerWK (2)'!D316</f>
        <v>439</v>
      </c>
      <c r="F101" s="5">
        <f>'[2]ByMinerWK (2)'!E316</f>
        <v>385</v>
      </c>
      <c r="G101" s="5">
        <f>'[2]ByMinerWK (2)'!F316</f>
        <v>1015.16</v>
      </c>
      <c r="H101" s="5">
        <f>'[2]ByMinerWK (2)'!G316</f>
        <v>0</v>
      </c>
      <c r="I101" s="5">
        <f>'[2]ByMinerWK (2)'!H316</f>
        <v>695.48</v>
      </c>
      <c r="J101" s="5">
        <f>'[2]ByMinerWK (2)'!I316</f>
        <v>2015.85</v>
      </c>
      <c r="K101" s="5">
        <f>'[2]ByMinerWK (2)'!J316</f>
        <v>381</v>
      </c>
      <c r="L101" s="5">
        <f>'[2]ByMinerWK (2)'!K316</f>
        <v>109.33</v>
      </c>
      <c r="M101" s="5">
        <f>'[2]ByMinerWK (2)'!L316</f>
        <v>3121.5</v>
      </c>
      <c r="N101" s="5">
        <f>'[2]ByMinerWK (2)'!M316</f>
        <v>1165.3800000000001</v>
      </c>
      <c r="O101" s="5">
        <f>'[2]ByMinerWK (2)'!N316</f>
        <v>85.27</v>
      </c>
      <c r="P101" s="5">
        <f>'[2]ByMinerWK (2)'!O316</f>
        <v>1413.95</v>
      </c>
      <c r="Q101" s="5">
        <f>'[2]ByMinerWK (2)'!P316</f>
        <v>520.41</v>
      </c>
      <c r="R101" s="5">
        <f>'[2]ByMinerWK (2)'!Q316</f>
        <v>1478.67</v>
      </c>
      <c r="S101" s="5">
        <f>'[2]ByMinerWK (2)'!R316</f>
        <v>606.73</v>
      </c>
      <c r="T101" s="5">
        <f>'[2]ByMinerWK (2)'!S316</f>
        <v>432</v>
      </c>
      <c r="U101" s="5">
        <f>'[2]ByMinerWK (2)'!T316</f>
        <v>266.96999999999997</v>
      </c>
      <c r="V101" s="62">
        <f>'[2]ByMinerWK (2)'!U316</f>
        <v>0</v>
      </c>
      <c r="W101" s="5">
        <f>'[2]ByMinerWK (2)'!V316</f>
        <v>54.15</v>
      </c>
      <c r="X101" s="62">
        <f>'[2]ByMinerWK (2)'!W316</f>
        <v>399.20000000000005</v>
      </c>
      <c r="Y101" s="62">
        <f>'[2]ByMinerWK (2)'!Z316/AE101</f>
        <v>0</v>
      </c>
      <c r="Z101" s="63">
        <f t="shared" si="14"/>
        <v>1919.99</v>
      </c>
      <c r="AA101" s="63">
        <f t="shared" si="15"/>
        <v>3823.1400000000003</v>
      </c>
      <c r="AB101" s="63">
        <f t="shared" si="16"/>
        <v>4022.91</v>
      </c>
      <c r="AC101" s="63">
        <f t="shared" si="17"/>
        <v>6834.0099999999993</v>
      </c>
      <c r="AD101" s="63">
        <f t="shared" si="18"/>
        <v>3185.8300000000004</v>
      </c>
      <c r="AE101" s="17">
        <f>AVERAGE('[2]ByMinerWK (2)'!$AH313:$AH316)</f>
        <v>1</v>
      </c>
    </row>
    <row r="102" spans="1:40">
      <c r="A102" s="56" t="str">
        <f t="shared" si="13"/>
        <v>19000</v>
      </c>
      <c r="B102" s="15">
        <f>'[2]ByMinerWK (2)'!$AD317</f>
        <v>0</v>
      </c>
      <c r="C102" s="5">
        <f>'[2]ByMinerWK (2)'!B317</f>
        <v>843</v>
      </c>
      <c r="D102" s="5">
        <f>'[2]ByMinerWK (2)'!C317</f>
        <v>5069.2399999999989</v>
      </c>
      <c r="E102" s="5">
        <f>'[2]ByMinerWK (2)'!D317</f>
        <v>1911.8600000000001</v>
      </c>
      <c r="F102" s="5">
        <f>'[2]ByMinerWK (2)'!E317</f>
        <v>185</v>
      </c>
      <c r="G102" s="5">
        <f>'[2]ByMinerWK (2)'!F317</f>
        <v>1187.0999999999999</v>
      </c>
      <c r="H102" s="5">
        <f>'[2]ByMinerWK (2)'!G317</f>
        <v>410.53999999999996</v>
      </c>
      <c r="I102" s="5">
        <f>'[2]ByMinerWK (2)'!H317</f>
        <v>812.31000000000006</v>
      </c>
      <c r="J102" s="5">
        <f>'[2]ByMinerWK (2)'!I317</f>
        <v>895.91</v>
      </c>
      <c r="K102" s="5">
        <f>'[2]ByMinerWK (2)'!J317</f>
        <v>1329</v>
      </c>
      <c r="L102" s="5">
        <f>'[2]ByMinerWK (2)'!K317</f>
        <v>292.19</v>
      </c>
      <c r="M102" s="5">
        <f>'[2]ByMinerWK (2)'!L317</f>
        <v>3763.3399999999997</v>
      </c>
      <c r="N102" s="5">
        <f>'[2]ByMinerWK (2)'!M317</f>
        <v>1473.92</v>
      </c>
      <c r="O102" s="5">
        <f>'[2]ByMinerWK (2)'!N317</f>
        <v>80</v>
      </c>
      <c r="P102" s="5">
        <f>'[2]ByMinerWK (2)'!O317</f>
        <v>1042.73</v>
      </c>
      <c r="Q102" s="5">
        <f>'[2]ByMinerWK (2)'!P317</f>
        <v>367.55</v>
      </c>
      <c r="R102" s="5">
        <f>'[2]ByMinerWK (2)'!Q317</f>
        <v>978.87</v>
      </c>
      <c r="S102" s="5">
        <f>'[2]ByMinerWK (2)'!R317</f>
        <v>288.88</v>
      </c>
      <c r="T102" s="5">
        <f>'[2]ByMinerWK (2)'!S317</f>
        <v>309.73</v>
      </c>
      <c r="U102" s="5">
        <f>'[2]ByMinerWK (2)'!T317</f>
        <v>204.51999999999998</v>
      </c>
      <c r="V102" s="62">
        <f>'[2]ByMinerWK (2)'!U317</f>
        <v>71.039999999999992</v>
      </c>
      <c r="W102" s="5">
        <f>'[2]ByMinerWK (2)'!V317</f>
        <v>90.98</v>
      </c>
      <c r="X102" s="62">
        <f>'[2]ByMinerWK (2)'!W317</f>
        <v>450.79</v>
      </c>
      <c r="Y102" s="62">
        <f>'[2]ByMinerWK (2)'!Z317/AE102</f>
        <v>0</v>
      </c>
      <c r="Z102" s="63">
        <f t="shared" si="14"/>
        <v>1542.25</v>
      </c>
      <c r="AA102" s="63">
        <f t="shared" si="15"/>
        <v>5533.01</v>
      </c>
      <c r="AB102" s="63">
        <f t="shared" si="16"/>
        <v>5459.89</v>
      </c>
      <c r="AC102" s="63">
        <f t="shared" si="17"/>
        <v>6577.9599999999991</v>
      </c>
      <c r="AD102" s="63">
        <f t="shared" si="18"/>
        <v>2945.39</v>
      </c>
      <c r="AE102" s="17">
        <f>AVERAGE('[2]ByMinerWK (2)'!$AH314:$AH317)</f>
        <v>1</v>
      </c>
    </row>
    <row r="103" spans="1:40">
      <c r="A103" s="56" t="str">
        <f t="shared" si="13"/>
        <v>19000</v>
      </c>
      <c r="B103" s="15">
        <f>'[2]ByMinerWK (2)'!$AD318</f>
        <v>0</v>
      </c>
      <c r="C103" s="5">
        <f>'[2]ByMinerWK (2)'!B318</f>
        <v>991</v>
      </c>
      <c r="D103" s="5">
        <f>'[2]ByMinerWK (2)'!C318</f>
        <v>4011.9500000000003</v>
      </c>
      <c r="E103" s="5">
        <f>'[2]ByMinerWK (2)'!D318</f>
        <v>1480.8</v>
      </c>
      <c r="F103" s="5">
        <f>'[2]ByMinerWK (2)'!E318</f>
        <v>200</v>
      </c>
      <c r="G103" s="5">
        <f>'[2]ByMinerWK (2)'!F318</f>
        <v>1385.94</v>
      </c>
      <c r="H103" s="5">
        <f>'[2]ByMinerWK (2)'!G318</f>
        <v>160.61000000000001</v>
      </c>
      <c r="I103" s="5">
        <f>'[2]ByMinerWK (2)'!H318</f>
        <v>343</v>
      </c>
      <c r="J103" s="5">
        <f>'[2]ByMinerWK (2)'!I318</f>
        <v>1507.5100000000002</v>
      </c>
      <c r="K103" s="5">
        <f>'[2]ByMinerWK (2)'!J318</f>
        <v>1186</v>
      </c>
      <c r="L103" s="5">
        <f>'[2]ByMinerWK (2)'!K318</f>
        <v>55.28</v>
      </c>
      <c r="M103" s="5">
        <f>'[2]ByMinerWK (2)'!L318</f>
        <v>2679.24</v>
      </c>
      <c r="N103" s="5">
        <f>'[2]ByMinerWK (2)'!M318</f>
        <v>703.68</v>
      </c>
      <c r="O103" s="5">
        <f>'[2]ByMinerWK (2)'!N318</f>
        <v>145.61000000000001</v>
      </c>
      <c r="P103" s="5">
        <f>'[2]ByMinerWK (2)'!O318</f>
        <v>992.37</v>
      </c>
      <c r="Q103" s="5">
        <f>'[2]ByMinerWK (2)'!P318</f>
        <v>367.28</v>
      </c>
      <c r="R103" s="5">
        <f>'[2]ByMinerWK (2)'!Q318</f>
        <v>1664.8600000000001</v>
      </c>
      <c r="S103" s="5">
        <f>'[2]ByMinerWK (2)'!R318</f>
        <v>879.63</v>
      </c>
      <c r="T103" s="5">
        <f>'[2]ByMinerWK (2)'!S318</f>
        <v>281.46000000000004</v>
      </c>
      <c r="U103" s="5">
        <f>'[2]ByMinerWK (2)'!T318</f>
        <v>164.62</v>
      </c>
      <c r="V103" s="62">
        <f>'[2]ByMinerWK (2)'!U318</f>
        <v>0</v>
      </c>
      <c r="W103" s="5">
        <f>'[2]ByMinerWK (2)'!V318</f>
        <v>0</v>
      </c>
      <c r="X103" s="62">
        <f>'[2]ByMinerWK (2)'!W318</f>
        <v>320.14999999999998</v>
      </c>
      <c r="Y103" s="62">
        <f>'[2]ByMinerWK (2)'!Z318/AE103</f>
        <v>0</v>
      </c>
      <c r="Z103" s="63">
        <f t="shared" si="14"/>
        <v>1637.08</v>
      </c>
      <c r="AA103" s="63">
        <f t="shared" si="15"/>
        <v>3575.1299999999997</v>
      </c>
      <c r="AB103" s="63">
        <f t="shared" si="16"/>
        <v>4232.5199999999995</v>
      </c>
      <c r="AC103" s="63">
        <f t="shared" si="17"/>
        <v>5839.6100000000006</v>
      </c>
      <c r="AD103" s="63">
        <f t="shared" si="18"/>
        <v>4236.6500000000005</v>
      </c>
      <c r="AE103" s="17">
        <f>AVERAGE('[2]ByMinerWK (2)'!$AH315:$AH318)</f>
        <v>1</v>
      </c>
    </row>
    <row r="104" spans="1:40">
      <c r="A104" s="56" t="str">
        <f t="shared" si="13"/>
        <v>19000</v>
      </c>
      <c r="B104" s="15">
        <f>'[2]ByMinerWK (2)'!$AD319</f>
        <v>0</v>
      </c>
      <c r="C104" s="5">
        <f>'[2]ByMinerWK (2)'!B319</f>
        <v>1013</v>
      </c>
      <c r="D104" s="5">
        <f>'[2]ByMinerWK (2)'!C319</f>
        <v>5731.8</v>
      </c>
      <c r="E104" s="5">
        <f>'[2]ByMinerWK (2)'!D319</f>
        <v>880.94</v>
      </c>
      <c r="F104" s="5">
        <f>'[2]ByMinerWK (2)'!E319</f>
        <v>555</v>
      </c>
      <c r="G104" s="5">
        <f>'[2]ByMinerWK (2)'!F319</f>
        <v>885.87</v>
      </c>
      <c r="H104" s="5">
        <f>'[2]ByMinerWK (2)'!G319</f>
        <v>358</v>
      </c>
      <c r="I104" s="5">
        <f>'[2]ByMinerWK (2)'!H319</f>
        <v>167</v>
      </c>
      <c r="J104" s="5">
        <f>'[2]ByMinerWK (2)'!I319</f>
        <v>1672.86</v>
      </c>
      <c r="K104" s="5">
        <f>'[2]ByMinerWK (2)'!J319</f>
        <v>800</v>
      </c>
      <c r="L104" s="5">
        <f>'[2]ByMinerWK (2)'!K319</f>
        <v>101.33</v>
      </c>
      <c r="M104" s="5">
        <f>'[2]ByMinerWK (2)'!L319</f>
        <v>3199.13</v>
      </c>
      <c r="N104" s="5">
        <f>'[2]ByMinerWK (2)'!M319</f>
        <v>551.67999999999995</v>
      </c>
      <c r="O104" s="5">
        <f>'[2]ByMinerWK (2)'!N319</f>
        <v>160.85</v>
      </c>
      <c r="P104" s="5">
        <f>'[2]ByMinerWK (2)'!O319</f>
        <v>1085.06</v>
      </c>
      <c r="Q104" s="5">
        <f>'[2]ByMinerWK (2)'!P319</f>
        <v>244.92</v>
      </c>
      <c r="R104" s="5">
        <f>'[2]ByMinerWK (2)'!Q319</f>
        <v>850.52</v>
      </c>
      <c r="S104" s="5">
        <f>'[2]ByMinerWK (2)'!R319</f>
        <v>610.98</v>
      </c>
      <c r="T104" s="5">
        <f>'[2]ByMinerWK (2)'!S319</f>
        <v>108.99</v>
      </c>
      <c r="U104" s="5">
        <f>'[2]ByMinerWK (2)'!T319</f>
        <v>138.51</v>
      </c>
      <c r="V104" s="62">
        <f>'[2]ByMinerWK (2)'!U319</f>
        <v>0</v>
      </c>
      <c r="W104" s="5">
        <f>'[2]ByMinerWK (2)'!V319</f>
        <v>166.4</v>
      </c>
      <c r="X104" s="62">
        <f>'[2]ByMinerWK (2)'!W319</f>
        <v>348.58</v>
      </c>
      <c r="Y104" s="62">
        <f>'[2]ByMinerWK (2)'!Z319/AE104</f>
        <v>0</v>
      </c>
      <c r="Z104" s="63">
        <f t="shared" si="14"/>
        <v>1815.5</v>
      </c>
      <c r="AA104" s="63">
        <f t="shared" si="15"/>
        <v>2786.0099999999998</v>
      </c>
      <c r="AB104" s="63">
        <f t="shared" si="16"/>
        <v>4244.05</v>
      </c>
      <c r="AC104" s="63">
        <f t="shared" si="17"/>
        <v>7919.64</v>
      </c>
      <c r="AD104" s="63">
        <f t="shared" si="18"/>
        <v>2866.22</v>
      </c>
      <c r="AE104" s="17">
        <f>AVERAGE('[2]ByMinerWK (2)'!$AH316:$AH319)</f>
        <v>1</v>
      </c>
    </row>
    <row r="105" spans="1:40">
      <c r="A105" s="56" t="str">
        <f t="shared" si="13"/>
        <v>19000</v>
      </c>
      <c r="B105" s="15">
        <f>'[2]ByMinerWK (2)'!$AD320</f>
        <v>0</v>
      </c>
      <c r="C105" s="5">
        <f>'[2]ByMinerWK (2)'!B320</f>
        <v>1057</v>
      </c>
      <c r="D105" s="5">
        <f>'[2]ByMinerWK (2)'!C320</f>
        <v>5913.16</v>
      </c>
      <c r="E105" s="5">
        <f>'[2]ByMinerWK (2)'!D320</f>
        <v>2755.85</v>
      </c>
      <c r="F105" s="5">
        <f>'[2]ByMinerWK (2)'!E320</f>
        <v>569</v>
      </c>
      <c r="G105" s="5">
        <f>'[2]ByMinerWK (2)'!F320</f>
        <v>966.14</v>
      </c>
      <c r="H105" s="5">
        <f>'[2]ByMinerWK (2)'!G320</f>
        <v>90</v>
      </c>
      <c r="I105" s="5">
        <f>'[2]ByMinerWK (2)'!H320</f>
        <v>468.99</v>
      </c>
      <c r="J105" s="5">
        <f>'[2]ByMinerWK (2)'!I320</f>
        <v>1287.6499999999999</v>
      </c>
      <c r="K105" s="5">
        <f>'[2]ByMinerWK (2)'!J320</f>
        <v>1371</v>
      </c>
      <c r="L105" s="5">
        <f>'[2]ByMinerWK (2)'!K320</f>
        <v>163.69</v>
      </c>
      <c r="M105" s="5">
        <f>'[2]ByMinerWK (2)'!L320</f>
        <v>3457.4700000000003</v>
      </c>
      <c r="N105" s="5">
        <f>'[2]ByMinerWK (2)'!M320</f>
        <v>1910.72</v>
      </c>
      <c r="O105" s="5">
        <f>'[2]ByMinerWK (2)'!N320</f>
        <v>225.54000000000002</v>
      </c>
      <c r="P105" s="5">
        <f>'[2]ByMinerWK (2)'!O320</f>
        <v>1383.0900000000001</v>
      </c>
      <c r="Q105" s="5">
        <f>'[2]ByMinerWK (2)'!P320</f>
        <v>146</v>
      </c>
      <c r="R105" s="5">
        <f>'[2]ByMinerWK (2)'!Q320</f>
        <v>1181.6399999999999</v>
      </c>
      <c r="S105" s="5">
        <f>'[2]ByMinerWK (2)'!R320</f>
        <v>404.90000000000003</v>
      </c>
      <c r="T105" s="5">
        <f>'[2]ByMinerWK (2)'!S320</f>
        <v>88.38</v>
      </c>
      <c r="U105" s="5">
        <f>'[2]ByMinerWK (2)'!T320</f>
        <v>69.08</v>
      </c>
      <c r="V105" s="62">
        <f>'[2]ByMinerWK (2)'!U320</f>
        <v>0</v>
      </c>
      <c r="W105" s="5">
        <f>'[2]ByMinerWK (2)'!V320</f>
        <v>0</v>
      </c>
      <c r="X105" s="62">
        <f>'[2]ByMinerWK (2)'!W320</f>
        <v>377.49</v>
      </c>
      <c r="Y105" s="62">
        <f>'[2]ByMinerWK (2)'!Z320/AE105</f>
        <v>0</v>
      </c>
      <c r="Z105" s="63">
        <f t="shared" si="14"/>
        <v>1783.46</v>
      </c>
      <c r="AA105" s="63">
        <f t="shared" si="15"/>
        <v>6682.34</v>
      </c>
      <c r="AB105" s="63">
        <f t="shared" si="16"/>
        <v>4974.47</v>
      </c>
      <c r="AC105" s="63">
        <f t="shared" si="17"/>
        <v>7578.2999999999993</v>
      </c>
      <c r="AD105" s="63">
        <f t="shared" si="18"/>
        <v>2868.22</v>
      </c>
      <c r="AE105" s="17">
        <f>AVERAGE('[2]ByMinerWK (2)'!$AH317:$AH320)</f>
        <v>1</v>
      </c>
    </row>
    <row r="106" spans="1:40">
      <c r="A106" s="56" t="str">
        <f t="shared" si="13"/>
        <v>19000</v>
      </c>
      <c r="B106" s="15">
        <f>'[2]ByMinerWK (2)'!$AD321</f>
        <v>0</v>
      </c>
      <c r="C106" s="5">
        <f>'[2]ByMinerWK (2)'!B321</f>
        <v>1085</v>
      </c>
      <c r="D106" s="5">
        <f>'[2]ByMinerWK (2)'!C321</f>
        <v>4214.3600000000006</v>
      </c>
      <c r="E106" s="5">
        <f>'[2]ByMinerWK (2)'!D321</f>
        <v>2164.6000000000004</v>
      </c>
      <c r="F106" s="5">
        <f>'[2]ByMinerWK (2)'!E321</f>
        <v>525</v>
      </c>
      <c r="G106" s="5">
        <f>'[2]ByMinerWK (2)'!F321</f>
        <v>1035.29</v>
      </c>
      <c r="H106" s="5">
        <f>'[2]ByMinerWK (2)'!G321</f>
        <v>242.56</v>
      </c>
      <c r="I106" s="5">
        <f>'[2]ByMinerWK (2)'!H321</f>
        <v>499.62</v>
      </c>
      <c r="J106" s="5">
        <f>'[2]ByMinerWK (2)'!I321</f>
        <v>1590.93</v>
      </c>
      <c r="K106" s="5">
        <f>'[2]ByMinerWK (2)'!J321</f>
        <v>986.81</v>
      </c>
      <c r="L106" s="5">
        <f>'[2]ByMinerWK (2)'!K321</f>
        <v>112.61</v>
      </c>
      <c r="M106" s="5">
        <f>'[2]ByMinerWK (2)'!L321</f>
        <v>2922.56</v>
      </c>
      <c r="N106" s="5">
        <f>'[2]ByMinerWK (2)'!M321</f>
        <v>3038.3100000000004</v>
      </c>
      <c r="O106" s="5">
        <f>'[2]ByMinerWK (2)'!N321</f>
        <v>81</v>
      </c>
      <c r="P106" s="5">
        <f>'[2]ByMinerWK (2)'!O321</f>
        <v>1261.92</v>
      </c>
      <c r="Q106" s="5">
        <f>'[2]ByMinerWK (2)'!P321</f>
        <v>78.099999999999994</v>
      </c>
      <c r="R106" s="5">
        <f>'[2]ByMinerWK (2)'!Q321</f>
        <v>1549.31</v>
      </c>
      <c r="S106" s="5">
        <f>'[2]ByMinerWK (2)'!R321</f>
        <v>938.79000000000019</v>
      </c>
      <c r="T106" s="5">
        <f>'[2]ByMinerWK (2)'!S321</f>
        <v>277.71000000000004</v>
      </c>
      <c r="U106" s="5">
        <f>'[2]ByMinerWK (2)'!T321</f>
        <v>262.58000000000004</v>
      </c>
      <c r="V106" s="62">
        <f>'[2]ByMinerWK (2)'!U321</f>
        <v>71.760000000000005</v>
      </c>
      <c r="W106" s="5">
        <f>'[2]ByMinerWK (2)'!V321</f>
        <v>43.24</v>
      </c>
      <c r="X106" s="62">
        <f>'[2]ByMinerWK (2)'!W321</f>
        <v>344.65</v>
      </c>
      <c r="Y106" s="62">
        <f>'[2]ByMinerWK (2)'!Z321/AE106</f>
        <v>0</v>
      </c>
      <c r="Z106" s="63">
        <f t="shared" si="14"/>
        <v>2150.29</v>
      </c>
      <c r="AA106" s="63">
        <f t="shared" si="15"/>
        <v>7077.0600000000013</v>
      </c>
      <c r="AB106" s="63">
        <f t="shared" si="16"/>
        <v>3987.47</v>
      </c>
      <c r="AC106" s="63">
        <f t="shared" si="17"/>
        <v>6264.9400000000005</v>
      </c>
      <c r="AD106" s="63">
        <f t="shared" si="18"/>
        <v>3846.95</v>
      </c>
      <c r="AE106" s="17">
        <f>AVERAGE('[2]ByMinerWK (2)'!$AH318:$AH321)</f>
        <v>1</v>
      </c>
    </row>
    <row r="107" spans="1:40">
      <c r="A107" s="56" t="str">
        <f t="shared" si="13"/>
        <v>19000</v>
      </c>
      <c r="B107" s="15">
        <f>'[2]ByMinerWK (2)'!$AD322</f>
        <v>0</v>
      </c>
      <c r="C107" s="5">
        <f>'[2]ByMinerWK (2)'!B322</f>
        <v>744</v>
      </c>
      <c r="D107" s="5">
        <f>'[2]ByMinerWK (2)'!C322</f>
        <v>3297.06</v>
      </c>
      <c r="E107" s="5">
        <f>'[2]ByMinerWK (2)'!D322</f>
        <v>1228.17</v>
      </c>
      <c r="F107" s="5">
        <f>'[2]ByMinerWK (2)'!E322</f>
        <v>467.98</v>
      </c>
      <c r="G107" s="5">
        <f>'[2]ByMinerWK (2)'!F322</f>
        <v>284</v>
      </c>
      <c r="H107" s="5">
        <f>'[2]ByMinerWK (2)'!G322</f>
        <v>638.34999999999991</v>
      </c>
      <c r="I107" s="5">
        <f>'[2]ByMinerWK (2)'!H322</f>
        <v>438</v>
      </c>
      <c r="J107" s="5">
        <f>'[2]ByMinerWK (2)'!I322</f>
        <v>1889.51</v>
      </c>
      <c r="K107" s="5">
        <f>'[2]ByMinerWK (2)'!J322</f>
        <v>1086</v>
      </c>
      <c r="L107" s="5">
        <f>'[2]ByMinerWK (2)'!K322</f>
        <v>80</v>
      </c>
      <c r="M107" s="5">
        <f>'[2]ByMinerWK (2)'!L322</f>
        <v>3146.72</v>
      </c>
      <c r="N107" s="5">
        <f>'[2]ByMinerWK (2)'!M322</f>
        <v>2660.2099999999996</v>
      </c>
      <c r="O107" s="5">
        <f>'[2]ByMinerWK (2)'!N322</f>
        <v>0</v>
      </c>
      <c r="P107" s="5">
        <f>'[2]ByMinerWK (2)'!O322</f>
        <v>1852.6899999999998</v>
      </c>
      <c r="Q107" s="5">
        <f>'[2]ByMinerWK (2)'!P322</f>
        <v>553</v>
      </c>
      <c r="R107" s="5">
        <f>'[2]ByMinerWK (2)'!Q322</f>
        <v>563.70000000000005</v>
      </c>
      <c r="S107" s="5">
        <f>'[2]ByMinerWK (2)'!R322</f>
        <v>512.6400000000001</v>
      </c>
      <c r="T107" s="5">
        <f>'[2]ByMinerWK (2)'!S322</f>
        <v>343.91</v>
      </c>
      <c r="U107" s="5">
        <f>'[2]ByMinerWK (2)'!T322</f>
        <v>124.38</v>
      </c>
      <c r="V107" s="62">
        <f>'[2]ByMinerWK (2)'!U322</f>
        <v>209.42000000000002</v>
      </c>
      <c r="W107" s="5">
        <f>'[2]ByMinerWK (2)'!V322</f>
        <v>0</v>
      </c>
      <c r="X107" s="62">
        <f>'[2]ByMinerWK (2)'!W322</f>
        <v>656.50999999999988</v>
      </c>
      <c r="Y107" s="62">
        <f>'[2]ByMinerWK (2)'!Z322/AE107</f>
        <v>0</v>
      </c>
      <c r="Z107" s="63">
        <f t="shared" si="14"/>
        <v>1680.27</v>
      </c>
      <c r="AA107" s="63">
        <f t="shared" si="15"/>
        <v>6259.0699999999988</v>
      </c>
      <c r="AB107" s="63">
        <f t="shared" si="16"/>
        <v>4785.7199999999993</v>
      </c>
      <c r="AC107" s="63">
        <f t="shared" si="17"/>
        <v>6052.5</v>
      </c>
      <c r="AD107" s="63">
        <f t="shared" si="18"/>
        <v>1998.69</v>
      </c>
      <c r="AE107" s="17">
        <f>AVERAGE('[2]ByMinerWK (2)'!$AH319:$AH322)</f>
        <v>1</v>
      </c>
    </row>
    <row r="108" spans="1:40">
      <c r="A108" s="56" t="str">
        <f t="shared" si="13"/>
        <v>19000</v>
      </c>
      <c r="B108" s="15">
        <f>'[2]ByMinerWK (2)'!$AD323</f>
        <v>0</v>
      </c>
      <c r="C108" s="5">
        <f>'[2]ByMinerWK (2)'!B323</f>
        <v>893.13</v>
      </c>
      <c r="D108" s="5">
        <f>'[2]ByMinerWK (2)'!C323</f>
        <v>2376.23</v>
      </c>
      <c r="E108" s="5">
        <f>'[2]ByMinerWK (2)'!D323</f>
        <v>2291.13</v>
      </c>
      <c r="F108" s="5">
        <f>'[2]ByMinerWK (2)'!E323</f>
        <v>875</v>
      </c>
      <c r="G108" s="5">
        <f>'[2]ByMinerWK (2)'!F323</f>
        <v>916.52</v>
      </c>
      <c r="H108" s="5">
        <f>'[2]ByMinerWK (2)'!G323</f>
        <v>78</v>
      </c>
      <c r="I108" s="5">
        <f>'[2]ByMinerWK (2)'!H323</f>
        <v>793.4</v>
      </c>
      <c r="J108" s="5">
        <f>'[2]ByMinerWK (2)'!I323</f>
        <v>2075.59</v>
      </c>
      <c r="K108" s="5">
        <f>'[2]ByMinerWK (2)'!J323</f>
        <v>597</v>
      </c>
      <c r="L108" s="5">
        <f>'[2]ByMinerWK (2)'!K323</f>
        <v>88.83</v>
      </c>
      <c r="M108" s="5">
        <f>'[2]ByMinerWK (2)'!L323</f>
        <v>2742.77</v>
      </c>
      <c r="N108" s="5">
        <f>'[2]ByMinerWK (2)'!M323</f>
        <v>1641.65</v>
      </c>
      <c r="O108" s="5">
        <f>'[2]ByMinerWK (2)'!N323</f>
        <v>160</v>
      </c>
      <c r="P108" s="5">
        <f>'[2]ByMinerWK (2)'!O323</f>
        <v>1706.9299999999998</v>
      </c>
      <c r="Q108" s="5">
        <f>'[2]ByMinerWK (2)'!P323</f>
        <v>0</v>
      </c>
      <c r="R108" s="5">
        <f>'[2]ByMinerWK (2)'!Q323</f>
        <v>1785.8</v>
      </c>
      <c r="S108" s="5">
        <f>'[2]ByMinerWK (2)'!R323</f>
        <v>659.7</v>
      </c>
      <c r="T108" s="5">
        <f>'[2]ByMinerWK (2)'!S323</f>
        <v>427.63</v>
      </c>
      <c r="U108" s="5">
        <f>'[2]ByMinerWK (2)'!T323</f>
        <v>216.37</v>
      </c>
      <c r="V108" s="62">
        <f>'[2]ByMinerWK (2)'!U323</f>
        <v>170.49</v>
      </c>
      <c r="W108" s="5">
        <f>'[2]ByMinerWK (2)'!V323</f>
        <v>52.59</v>
      </c>
      <c r="X108" s="62">
        <f>'[2]ByMinerWK (2)'!W323</f>
        <v>493.85</v>
      </c>
      <c r="Y108" s="62">
        <f>'[2]ByMinerWK (2)'!Z323/AE108</f>
        <v>0</v>
      </c>
      <c r="Z108" s="63">
        <f t="shared" si="14"/>
        <v>2412.13</v>
      </c>
      <c r="AA108" s="63">
        <f t="shared" si="15"/>
        <v>6521.9400000000005</v>
      </c>
      <c r="AB108" s="63">
        <f t="shared" si="16"/>
        <v>3339.77</v>
      </c>
      <c r="AC108" s="63">
        <f t="shared" si="17"/>
        <v>5168.75</v>
      </c>
      <c r="AD108" s="63">
        <f t="shared" si="18"/>
        <v>3600.0199999999995</v>
      </c>
      <c r="AE108" s="17">
        <f>AVERAGE('[2]ByMinerWK (2)'!$AH320:$AH323)</f>
        <v>1</v>
      </c>
    </row>
    <row r="109" spans="1:40">
      <c r="A109" s="56" t="str">
        <f t="shared" si="13"/>
        <v>19000</v>
      </c>
      <c r="B109" s="15">
        <f>'[2]ByMinerWK (2)'!$AD324</f>
        <v>0</v>
      </c>
      <c r="C109" s="5">
        <f>'[2]ByMinerWK (2)'!B324</f>
        <v>1018</v>
      </c>
      <c r="D109" s="5">
        <f>'[2]ByMinerWK (2)'!C324</f>
        <v>2905.81</v>
      </c>
      <c r="E109" s="5">
        <f>'[2]ByMinerWK (2)'!D324</f>
        <v>2772.65</v>
      </c>
      <c r="F109" s="5">
        <f>'[2]ByMinerWK (2)'!E324</f>
        <v>715</v>
      </c>
      <c r="G109" s="5">
        <f>'[2]ByMinerWK (2)'!F324</f>
        <v>744.70999999999992</v>
      </c>
      <c r="H109" s="5">
        <f>'[2]ByMinerWK (2)'!G324</f>
        <v>545.07999999999993</v>
      </c>
      <c r="I109" s="5">
        <f>'[2]ByMinerWK (2)'!H324</f>
        <v>609.18000000000006</v>
      </c>
      <c r="J109" s="5">
        <f>'[2]ByMinerWK (2)'!I324</f>
        <v>1793.21</v>
      </c>
      <c r="K109" s="5">
        <f>'[2]ByMinerWK (2)'!J324</f>
        <v>819.04</v>
      </c>
      <c r="L109" s="5">
        <f>'[2]ByMinerWK (2)'!K324</f>
        <v>341.36</v>
      </c>
      <c r="M109" s="5">
        <f>'[2]ByMinerWK (2)'!L324</f>
        <v>2584.59</v>
      </c>
      <c r="N109" s="5">
        <f>'[2]ByMinerWK (2)'!M324</f>
        <v>2232.73</v>
      </c>
      <c r="O109" s="5">
        <f>'[2]ByMinerWK (2)'!N324</f>
        <v>163</v>
      </c>
      <c r="P109" s="5">
        <f>'[2]ByMinerWK (2)'!O324</f>
        <v>2217.2200000000003</v>
      </c>
      <c r="Q109" s="5">
        <f>'[2]ByMinerWK (2)'!P324</f>
        <v>337.1</v>
      </c>
      <c r="R109" s="5">
        <f>'[2]ByMinerWK (2)'!Q324</f>
        <v>1428.5</v>
      </c>
      <c r="S109" s="5">
        <f>'[2]ByMinerWK (2)'!R324</f>
        <v>588.13</v>
      </c>
      <c r="T109" s="5">
        <f>'[2]ByMinerWK (2)'!S324</f>
        <v>505.98</v>
      </c>
      <c r="U109" s="5">
        <f>'[2]ByMinerWK (2)'!T324</f>
        <v>148.24</v>
      </c>
      <c r="V109" s="62">
        <f>'[2]ByMinerWK (2)'!U324</f>
        <v>183.45</v>
      </c>
      <c r="W109" s="5">
        <f>'[2]ByMinerWK (2)'!V324</f>
        <v>0</v>
      </c>
      <c r="X109" s="62">
        <f>'[2]ByMinerWK (2)'!W324</f>
        <v>420.25</v>
      </c>
      <c r="Y109" s="62">
        <f>'[2]ByMinerWK (2)'!Z324/AE109</f>
        <v>0</v>
      </c>
      <c r="Z109" s="63">
        <f t="shared" si="14"/>
        <v>2387.2200000000003</v>
      </c>
      <c r="AA109" s="63">
        <f t="shared" si="15"/>
        <v>8173.14</v>
      </c>
      <c r="AB109" s="63">
        <f t="shared" si="16"/>
        <v>3740.73</v>
      </c>
      <c r="AC109" s="63">
        <f t="shared" si="17"/>
        <v>5302.7199999999993</v>
      </c>
      <c r="AD109" s="63">
        <f t="shared" si="18"/>
        <v>3469.42</v>
      </c>
      <c r="AE109" s="17">
        <f>AVERAGE('[2]ByMinerWK (2)'!$AH321:$AH324)</f>
        <v>1</v>
      </c>
    </row>
    <row r="110" spans="1:40">
      <c r="A110" s="56" t="str">
        <f t="shared" si="13"/>
        <v>19000</v>
      </c>
      <c r="B110" s="15">
        <f>'[2]ByMinerWK (2)'!$AD325</f>
        <v>0</v>
      </c>
      <c r="C110" s="5">
        <f>'[2]ByMinerWK (2)'!B325</f>
        <v>932.42</v>
      </c>
      <c r="D110" s="5">
        <f>'[2]ByMinerWK (2)'!C325</f>
        <v>4161.42</v>
      </c>
      <c r="E110" s="5">
        <f>'[2]ByMinerWK (2)'!D325</f>
        <v>2083.84</v>
      </c>
      <c r="F110" s="5">
        <f>'[2]ByMinerWK (2)'!E325</f>
        <v>370</v>
      </c>
      <c r="G110" s="5">
        <f>'[2]ByMinerWK (2)'!F325</f>
        <v>1419.73</v>
      </c>
      <c r="H110" s="5">
        <f>'[2]ByMinerWK (2)'!G325</f>
        <v>245.89</v>
      </c>
      <c r="I110" s="5">
        <f>'[2]ByMinerWK (2)'!H325</f>
        <v>760.48</v>
      </c>
      <c r="J110" s="5">
        <f>'[2]ByMinerWK (2)'!I325</f>
        <v>1219.6399999999999</v>
      </c>
      <c r="K110" s="5">
        <f>'[2]ByMinerWK (2)'!J325</f>
        <v>468</v>
      </c>
      <c r="L110" s="5">
        <f>'[2]ByMinerWK (2)'!K325</f>
        <v>0</v>
      </c>
      <c r="M110" s="5">
        <f>'[2]ByMinerWK (2)'!L325</f>
        <v>2768.4900000000002</v>
      </c>
      <c r="N110" s="5">
        <f>'[2]ByMinerWK (2)'!M325</f>
        <v>2582.6099999999997</v>
      </c>
      <c r="O110" s="5">
        <f>'[2]ByMinerWK (2)'!N325</f>
        <v>90</v>
      </c>
      <c r="P110" s="5">
        <f>'[2]ByMinerWK (2)'!O325</f>
        <v>1992.96</v>
      </c>
      <c r="Q110" s="5">
        <f>'[2]ByMinerWK (2)'!P325</f>
        <v>177</v>
      </c>
      <c r="R110" s="5">
        <f>'[2]ByMinerWK (2)'!Q325</f>
        <v>779.38</v>
      </c>
      <c r="S110" s="5">
        <f>'[2]ByMinerWK (2)'!R325</f>
        <v>864.95999999999981</v>
      </c>
      <c r="T110" s="5">
        <f>'[2]ByMinerWK (2)'!S325</f>
        <v>58.31</v>
      </c>
      <c r="U110" s="5">
        <f>'[2]ByMinerWK (2)'!T325</f>
        <v>151.97</v>
      </c>
      <c r="V110" s="62">
        <f>'[2]ByMinerWK (2)'!U325</f>
        <v>71.55</v>
      </c>
      <c r="W110" s="5">
        <f>'[2]ByMinerWK (2)'!V325</f>
        <v>22.44</v>
      </c>
      <c r="X110" s="62">
        <f>'[2]ByMinerWK (2)'!W325</f>
        <v>352.45</v>
      </c>
      <c r="Y110" s="62">
        <f>'[2]ByMinerWK (2)'!Z325/AE110</f>
        <v>0</v>
      </c>
      <c r="Z110" s="63">
        <f t="shared" si="14"/>
        <v>1512.6999999999998</v>
      </c>
      <c r="AA110" s="63">
        <f t="shared" si="15"/>
        <v>7419.89</v>
      </c>
      <c r="AB110" s="63">
        <f t="shared" si="16"/>
        <v>3413.4900000000002</v>
      </c>
      <c r="AC110" s="63">
        <f t="shared" si="17"/>
        <v>5827.5</v>
      </c>
      <c r="AD110" s="63">
        <f t="shared" si="18"/>
        <v>3399.96</v>
      </c>
      <c r="AE110" s="17">
        <f>AVERAGE('[2]ByMinerWK (2)'!$AH322:$AH325)</f>
        <v>1</v>
      </c>
    </row>
    <row r="111" spans="1:40">
      <c r="A111" s="56" t="str">
        <f t="shared" si="13"/>
        <v>19000</v>
      </c>
      <c r="B111" s="15">
        <f>'[2]ByMinerWK (2)'!$AD326</f>
        <v>0</v>
      </c>
      <c r="C111" s="5">
        <f>'[2]ByMinerWK (2)'!B326</f>
        <v>1040</v>
      </c>
      <c r="D111" s="5">
        <f>'[2]ByMinerWK (2)'!C326</f>
        <v>3772.44</v>
      </c>
      <c r="E111" s="5">
        <f>'[2]ByMinerWK (2)'!D326</f>
        <v>3150.18</v>
      </c>
      <c r="F111" s="5">
        <f>'[2]ByMinerWK (2)'!E326</f>
        <v>573.93000000000006</v>
      </c>
      <c r="G111" s="5">
        <f>'[2]ByMinerWK (2)'!F326</f>
        <v>280.59000000000003</v>
      </c>
      <c r="H111" s="5">
        <f>'[2]ByMinerWK (2)'!G326</f>
        <v>944.25</v>
      </c>
      <c r="I111" s="5">
        <f>'[2]ByMinerWK (2)'!H326</f>
        <v>1086.4100000000001</v>
      </c>
      <c r="J111" s="5">
        <f>'[2]ByMinerWK (2)'!I326</f>
        <v>1064.2199999999998</v>
      </c>
      <c r="K111" s="5">
        <f>'[2]ByMinerWK (2)'!J326</f>
        <v>772.89</v>
      </c>
      <c r="L111" s="5">
        <f>'[2]ByMinerWK (2)'!K326</f>
        <v>146.36000000000001</v>
      </c>
      <c r="M111" s="5">
        <f>'[2]ByMinerWK (2)'!L326</f>
        <v>3385.96</v>
      </c>
      <c r="N111" s="5">
        <f>'[2]ByMinerWK (2)'!M326</f>
        <v>3208.5099999999998</v>
      </c>
      <c r="O111" s="5">
        <f>'[2]ByMinerWK (2)'!N326</f>
        <v>135.56</v>
      </c>
      <c r="P111" s="5">
        <f>'[2]ByMinerWK (2)'!O326</f>
        <v>1097.17</v>
      </c>
      <c r="Q111" s="5">
        <f>'[2]ByMinerWK (2)'!P326</f>
        <v>112</v>
      </c>
      <c r="R111" s="5">
        <f>'[2]ByMinerWK (2)'!Q326</f>
        <v>770.0200000000001</v>
      </c>
      <c r="S111" s="5">
        <f>'[2]ByMinerWK (2)'!R326</f>
        <v>544.32000000000005</v>
      </c>
      <c r="T111" s="5">
        <f>'[2]ByMinerWK (2)'!S326</f>
        <v>0</v>
      </c>
      <c r="U111" s="5">
        <f>'[2]ByMinerWK (2)'!T326</f>
        <v>50.74</v>
      </c>
      <c r="V111" s="62">
        <f>'[2]ByMinerWK (2)'!U326</f>
        <v>295.86</v>
      </c>
      <c r="W111" s="5">
        <f>'[2]ByMinerWK (2)'!V326</f>
        <v>54.76</v>
      </c>
      <c r="X111" s="62">
        <f>'[2]ByMinerWK (2)'!W326</f>
        <v>362.08000000000004</v>
      </c>
      <c r="Y111" s="62">
        <f>'[2]ByMinerWK (2)'!Z326/AE111</f>
        <v>0</v>
      </c>
      <c r="Z111" s="63">
        <f t="shared" si="14"/>
        <v>1664.67</v>
      </c>
      <c r="AA111" s="63">
        <f t="shared" si="15"/>
        <v>8688.6299999999992</v>
      </c>
      <c r="AB111" s="63">
        <f t="shared" si="16"/>
        <v>4270.8500000000004</v>
      </c>
      <c r="AC111" s="63">
        <f t="shared" si="17"/>
        <v>5549.36</v>
      </c>
      <c r="AD111" s="63">
        <f t="shared" si="18"/>
        <v>2674.7400000000002</v>
      </c>
      <c r="AE111" s="17">
        <f>AVERAGE('[2]ByMinerWK (2)'!$AH323:$AH326)</f>
        <v>1</v>
      </c>
    </row>
    <row r="112" spans="1:40">
      <c r="A112" s="56" t="str">
        <f t="shared" si="13"/>
        <v>19000</v>
      </c>
      <c r="B112" s="15">
        <f>'[2]ByMinerWK (2)'!$AD327</f>
        <v>0</v>
      </c>
      <c r="C112" s="5">
        <f>'[2]ByMinerWK (2)'!B327</f>
        <v>1416.3899999999999</v>
      </c>
      <c r="D112" s="5">
        <f>'[2]ByMinerWK (2)'!C327</f>
        <v>3822.2400000000007</v>
      </c>
      <c r="E112" s="5">
        <f>'[2]ByMinerWK (2)'!D327</f>
        <v>3258.9300000000003</v>
      </c>
      <c r="F112" s="5">
        <f>'[2]ByMinerWK (2)'!E327</f>
        <v>0</v>
      </c>
      <c r="G112" s="5">
        <f>'[2]ByMinerWK (2)'!F327</f>
        <v>950.8</v>
      </c>
      <c r="H112" s="5">
        <f>'[2]ByMinerWK (2)'!G327</f>
        <v>334.65</v>
      </c>
      <c r="I112" s="5">
        <f>'[2]ByMinerWK (2)'!H327</f>
        <v>987.1400000000001</v>
      </c>
      <c r="J112" s="5">
        <f>'[2]ByMinerWK (2)'!I327</f>
        <v>1258.9000000000001</v>
      </c>
      <c r="K112" s="5">
        <f>'[2]ByMinerWK (2)'!J327</f>
        <v>1039.81</v>
      </c>
      <c r="L112" s="5">
        <f>'[2]ByMinerWK (2)'!K327</f>
        <v>77</v>
      </c>
      <c r="M112" s="5">
        <f>'[2]ByMinerWK (2)'!L327</f>
        <v>2881.29</v>
      </c>
      <c r="N112" s="5">
        <f>'[2]ByMinerWK (2)'!M327</f>
        <v>2548.16</v>
      </c>
      <c r="O112" s="5">
        <f>'[2]ByMinerWK (2)'!N327</f>
        <v>69.56</v>
      </c>
      <c r="P112" s="5">
        <f>'[2]ByMinerWK (2)'!O327</f>
        <v>1629.2</v>
      </c>
      <c r="Q112" s="5">
        <f>'[2]ByMinerWK (2)'!P327</f>
        <v>160.69</v>
      </c>
      <c r="R112" s="5">
        <f>'[2]ByMinerWK (2)'!Q327</f>
        <v>1314.32</v>
      </c>
      <c r="S112" s="5">
        <f>'[2]ByMinerWK (2)'!R327</f>
        <v>558.78</v>
      </c>
      <c r="T112" s="5">
        <f>'[2]ByMinerWK (2)'!S327</f>
        <v>250.01</v>
      </c>
      <c r="U112" s="5">
        <f>'[2]ByMinerWK (2)'!T327</f>
        <v>161.98000000000002</v>
      </c>
      <c r="V112" s="62">
        <f>'[2]ByMinerWK (2)'!U327</f>
        <v>389.37999999999994</v>
      </c>
      <c r="W112" s="5">
        <f>'[2]ByMinerWK (2)'!V327</f>
        <v>108.17</v>
      </c>
      <c r="X112" s="62">
        <f>'[2]ByMinerWK (2)'!W327</f>
        <v>667.73</v>
      </c>
      <c r="Y112" s="62">
        <f>'[2]ByMinerWK (2)'!Z327/AE112</f>
        <v>0</v>
      </c>
      <c r="Z112" s="63">
        <f t="shared" si="14"/>
        <v>1828.3799999999999</v>
      </c>
      <c r="AA112" s="63">
        <f t="shared" si="15"/>
        <v>8500.43</v>
      </c>
      <c r="AB112" s="63">
        <f t="shared" si="16"/>
        <v>4081.79</v>
      </c>
      <c r="AC112" s="63">
        <f t="shared" si="17"/>
        <v>6246.420000000001</v>
      </c>
      <c r="AD112" s="63">
        <f t="shared" si="18"/>
        <v>3228.1099999999997</v>
      </c>
      <c r="AE112" s="17">
        <f>AVERAGE('[2]ByMinerWK (2)'!$AH324:$AH327)</f>
        <v>1</v>
      </c>
    </row>
    <row r="113" spans="1:31">
      <c r="A113" s="56" t="str">
        <f t="shared" si="13"/>
        <v>19000</v>
      </c>
      <c r="B113" s="15">
        <f>'[2]ByMinerWK (2)'!$AD328</f>
        <v>0</v>
      </c>
      <c r="C113" s="5">
        <f>'[2]ByMinerWK (2)'!B328</f>
        <v>971.04</v>
      </c>
      <c r="D113" s="5">
        <f>'[2]ByMinerWK (2)'!C328</f>
        <v>5385.48</v>
      </c>
      <c r="E113" s="5">
        <f>'[2]ByMinerWK (2)'!D328</f>
        <v>1789.8200000000002</v>
      </c>
      <c r="F113" s="5">
        <f>'[2]ByMinerWK (2)'!E328</f>
        <v>444.90999999999997</v>
      </c>
      <c r="G113" s="5">
        <f>'[2]ByMinerWK (2)'!F328</f>
        <v>499.39</v>
      </c>
      <c r="H113" s="5">
        <f>'[2]ByMinerWK (2)'!G328</f>
        <v>142.25</v>
      </c>
      <c r="I113" s="5">
        <f>'[2]ByMinerWK (2)'!H328</f>
        <v>840.01</v>
      </c>
      <c r="J113" s="5">
        <f>'[2]ByMinerWK (2)'!I328</f>
        <v>1888.6499999999996</v>
      </c>
      <c r="K113" s="5">
        <f>'[2]ByMinerWK (2)'!J328</f>
        <v>1088</v>
      </c>
      <c r="L113" s="5">
        <f>'[2]ByMinerWK (2)'!K328</f>
        <v>110</v>
      </c>
      <c r="M113" s="5">
        <f>'[2]ByMinerWK (2)'!L328</f>
        <v>3251.27</v>
      </c>
      <c r="N113" s="5">
        <f>'[2]ByMinerWK (2)'!M328</f>
        <v>2115.52</v>
      </c>
      <c r="O113" s="5">
        <f>'[2]ByMinerWK (2)'!N328</f>
        <v>237.4</v>
      </c>
      <c r="P113" s="5">
        <f>'[2]ByMinerWK (2)'!O328</f>
        <v>1286.76</v>
      </c>
      <c r="Q113" s="5">
        <f>'[2]ByMinerWK (2)'!P328</f>
        <v>195</v>
      </c>
      <c r="R113" s="5">
        <f>'[2]ByMinerWK (2)'!Q328</f>
        <v>1535.77</v>
      </c>
      <c r="S113" s="5">
        <f>'[2]ByMinerWK (2)'!R328</f>
        <v>812.63000000000011</v>
      </c>
      <c r="T113" s="5">
        <f>'[2]ByMinerWK (2)'!S328</f>
        <v>335.5</v>
      </c>
      <c r="U113" s="5">
        <f>'[2]ByMinerWK (2)'!T328</f>
        <v>255.59</v>
      </c>
      <c r="V113" s="62">
        <f>'[2]ByMinerWK (2)'!U328</f>
        <v>262.83</v>
      </c>
      <c r="W113" s="5">
        <f>'[2]ByMinerWK (2)'!V328</f>
        <v>0</v>
      </c>
      <c r="X113" s="62">
        <f>'[2]ByMinerWK (2)'!W328</f>
        <v>240.92</v>
      </c>
      <c r="Y113" s="62">
        <f>'[2]ByMinerWK (2)'!Z328/AE113</f>
        <v>0</v>
      </c>
      <c r="Z113" s="63">
        <f t="shared" si="14"/>
        <v>2007.04</v>
      </c>
      <c r="AA113" s="63">
        <f t="shared" si="15"/>
        <v>6142.1100000000006</v>
      </c>
      <c r="AB113" s="63">
        <f t="shared" si="16"/>
        <v>4534.2700000000004</v>
      </c>
      <c r="AC113" s="63">
        <f t="shared" si="17"/>
        <v>7777.8799999999992</v>
      </c>
      <c r="AD113" s="63">
        <f t="shared" si="18"/>
        <v>3227.44</v>
      </c>
      <c r="AE113" s="17">
        <f>AVERAGE('[2]ByMinerWK (2)'!$AH325:$AH328)</f>
        <v>1</v>
      </c>
    </row>
    <row r="114" spans="1:31">
      <c r="A114" s="56" t="str">
        <f t="shared" si="13"/>
        <v>19000</v>
      </c>
      <c r="B114" s="15">
        <f>'[2]ByMinerWK (2)'!$AD329</f>
        <v>0</v>
      </c>
      <c r="C114" s="5">
        <f>'[2]ByMinerWK (2)'!B329</f>
        <v>959</v>
      </c>
      <c r="D114" s="5">
        <f>'[2]ByMinerWK (2)'!C329</f>
        <v>4014.2600000000007</v>
      </c>
      <c r="E114" s="5">
        <f>'[2]ByMinerWK (2)'!D329</f>
        <v>2740.0599999999995</v>
      </c>
      <c r="F114" s="5">
        <f>'[2]ByMinerWK (2)'!E329</f>
        <v>85.15</v>
      </c>
      <c r="G114" s="5">
        <f>'[2]ByMinerWK (2)'!F329</f>
        <v>371</v>
      </c>
      <c r="H114" s="5">
        <f>'[2]ByMinerWK (2)'!G329</f>
        <v>897.57</v>
      </c>
      <c r="I114" s="5">
        <f>'[2]ByMinerWK (2)'!H329</f>
        <v>766.93999999999994</v>
      </c>
      <c r="J114" s="5">
        <f>'[2]ByMinerWK (2)'!I329</f>
        <v>1525.6</v>
      </c>
      <c r="K114" s="5">
        <f>'[2]ByMinerWK (2)'!J329</f>
        <v>616</v>
      </c>
      <c r="L114" s="5">
        <f>'[2]ByMinerWK (2)'!K329</f>
        <v>0</v>
      </c>
      <c r="M114" s="5">
        <f>'[2]ByMinerWK (2)'!L329</f>
        <v>3731.6499999999996</v>
      </c>
      <c r="N114" s="5">
        <f>'[2]ByMinerWK (2)'!M329</f>
        <v>2221.0500000000002</v>
      </c>
      <c r="O114" s="5">
        <f>'[2]ByMinerWK (2)'!N329</f>
        <v>0</v>
      </c>
      <c r="P114" s="5">
        <f>'[2]ByMinerWK (2)'!O329</f>
        <v>1709.34</v>
      </c>
      <c r="Q114" s="5">
        <f>'[2]ByMinerWK (2)'!P329</f>
        <v>0</v>
      </c>
      <c r="R114" s="5">
        <f>'[2]ByMinerWK (2)'!Q329</f>
        <v>990.12000000000012</v>
      </c>
      <c r="S114" s="5">
        <f>'[2]ByMinerWK (2)'!R329</f>
        <v>761.37000000000012</v>
      </c>
      <c r="T114" s="5">
        <f>'[2]ByMinerWK (2)'!S329</f>
        <v>178.11</v>
      </c>
      <c r="U114" s="5">
        <f>'[2]ByMinerWK (2)'!T329</f>
        <v>110.49</v>
      </c>
      <c r="V114" s="62">
        <f>'[2]ByMinerWK (2)'!U329</f>
        <v>321.42999999999995</v>
      </c>
      <c r="W114" s="5">
        <f>'[2]ByMinerWK (2)'!V329</f>
        <v>88.9</v>
      </c>
      <c r="X114" s="62">
        <f>'[2]ByMinerWK (2)'!W329</f>
        <v>440.38</v>
      </c>
      <c r="Y114" s="62">
        <f>'[2]ByMinerWK (2)'!Z329/AE114</f>
        <v>0</v>
      </c>
      <c r="Z114" s="63">
        <f t="shared" si="14"/>
        <v>1332.75</v>
      </c>
      <c r="AA114" s="63">
        <f t="shared" si="15"/>
        <v>7437.3899999999994</v>
      </c>
      <c r="AB114" s="63">
        <f t="shared" si="16"/>
        <v>4347.6499999999996</v>
      </c>
      <c r="AC114" s="63">
        <f t="shared" si="17"/>
        <v>6390.5700000000006</v>
      </c>
      <c r="AD114" s="63">
        <f t="shared" si="18"/>
        <v>3020.0600000000004</v>
      </c>
      <c r="AE114" s="17">
        <f>AVERAGE('[2]ByMinerWK (2)'!$AH326:$AH329)</f>
        <v>1</v>
      </c>
    </row>
    <row r="115" spans="1:31">
      <c r="A115" s="56" t="str">
        <f t="shared" si="13"/>
        <v>19000</v>
      </c>
      <c r="B115" s="15">
        <f>'[2]ByMinerWK (2)'!$AD330</f>
        <v>0</v>
      </c>
      <c r="C115" s="5">
        <f>'[2]ByMinerWK (2)'!B330</f>
        <v>1183</v>
      </c>
      <c r="D115" s="5">
        <f>'[2]ByMinerWK (2)'!C330</f>
        <v>4343.4799999999996</v>
      </c>
      <c r="E115" s="5">
        <f>'[2]ByMinerWK (2)'!D330</f>
        <v>2204.17</v>
      </c>
      <c r="F115" s="5">
        <f>'[2]ByMinerWK (2)'!E330</f>
        <v>554</v>
      </c>
      <c r="G115" s="5">
        <f>'[2]ByMinerWK (2)'!F330</f>
        <v>482</v>
      </c>
      <c r="H115" s="5">
        <f>'[2]ByMinerWK (2)'!G330</f>
        <v>201.20999999999998</v>
      </c>
      <c r="I115" s="5">
        <f>'[2]ByMinerWK (2)'!H330</f>
        <v>651</v>
      </c>
      <c r="J115" s="5">
        <f>'[2]ByMinerWK (2)'!I330</f>
        <v>527.62</v>
      </c>
      <c r="K115" s="5">
        <f>'[2]ByMinerWK (2)'!J330</f>
        <v>1128.1100000000001</v>
      </c>
      <c r="L115" s="5">
        <f>'[2]ByMinerWK (2)'!K330</f>
        <v>170.85</v>
      </c>
      <c r="M115" s="5">
        <f>'[2]ByMinerWK (2)'!L330</f>
        <v>4262.4599999999991</v>
      </c>
      <c r="N115" s="5">
        <f>'[2]ByMinerWK (2)'!M330</f>
        <v>2422.2200000000003</v>
      </c>
      <c r="O115" s="5">
        <f>'[2]ByMinerWK (2)'!N330</f>
        <v>0</v>
      </c>
      <c r="P115" s="5">
        <f>'[2]ByMinerWK (2)'!O330</f>
        <v>1585.91</v>
      </c>
      <c r="Q115" s="5">
        <f>'[2]ByMinerWK (2)'!P330</f>
        <v>0</v>
      </c>
      <c r="R115" s="5">
        <f>'[2]ByMinerWK (2)'!Q330</f>
        <v>1230.71</v>
      </c>
      <c r="S115" s="5">
        <f>'[2]ByMinerWK (2)'!R330</f>
        <v>890.15000000000009</v>
      </c>
      <c r="T115" s="5">
        <f>'[2]ByMinerWK (2)'!S330</f>
        <v>195.18</v>
      </c>
      <c r="U115" s="5">
        <f>'[2]ByMinerWK (2)'!T330</f>
        <v>113.5</v>
      </c>
      <c r="V115" s="62">
        <f>'[2]ByMinerWK (2)'!U330</f>
        <v>188.66000000000003</v>
      </c>
      <c r="W115" s="5">
        <f>'[2]ByMinerWK (2)'!V330</f>
        <v>256.63</v>
      </c>
      <c r="X115" s="62">
        <f>'[2]ByMinerWK (2)'!W330</f>
        <v>351.73</v>
      </c>
      <c r="Y115" s="62">
        <f>'[2]ByMinerWK (2)'!Z330/AE115</f>
        <v>0</v>
      </c>
      <c r="Z115" s="63">
        <f t="shared" si="14"/>
        <v>2045.68</v>
      </c>
      <c r="AA115" s="63">
        <f t="shared" si="15"/>
        <v>7034.15</v>
      </c>
      <c r="AB115" s="63">
        <f t="shared" si="16"/>
        <v>5390.57</v>
      </c>
      <c r="AC115" s="63">
        <f t="shared" si="17"/>
        <v>5668.12</v>
      </c>
      <c r="AD115" s="63">
        <f t="shared" si="18"/>
        <v>2804.07</v>
      </c>
      <c r="AE115" s="17">
        <f>AVERAGE('[2]ByMinerWK (2)'!$AH327:$AH330)</f>
        <v>1</v>
      </c>
    </row>
    <row r="116" spans="1:31">
      <c r="A116" s="56" t="str">
        <f t="shared" si="13"/>
        <v>19000</v>
      </c>
      <c r="B116" s="15">
        <f>'[2]ByMinerWK (2)'!$AD331</f>
        <v>0</v>
      </c>
      <c r="C116" s="5">
        <f>'[2]ByMinerWK (2)'!B331</f>
        <v>903.49</v>
      </c>
      <c r="D116" s="5">
        <f>'[2]ByMinerWK (2)'!C331</f>
        <v>3241.7800000000007</v>
      </c>
      <c r="E116" s="5">
        <f>'[2]ByMinerWK (2)'!D331</f>
        <v>1757.01</v>
      </c>
      <c r="F116" s="5">
        <f>'[2]ByMinerWK (2)'!E331</f>
        <v>530</v>
      </c>
      <c r="G116" s="5">
        <f>'[2]ByMinerWK (2)'!F331</f>
        <v>216</v>
      </c>
      <c r="H116" s="5">
        <f>'[2]ByMinerWK (2)'!G331</f>
        <v>462.4</v>
      </c>
      <c r="I116" s="5">
        <f>'[2]ByMinerWK (2)'!H331</f>
        <v>839.97</v>
      </c>
      <c r="J116" s="5">
        <f>'[2]ByMinerWK (2)'!I331</f>
        <v>1359.45</v>
      </c>
      <c r="K116" s="5">
        <f>'[2]ByMinerWK (2)'!J331</f>
        <v>1238</v>
      </c>
      <c r="L116" s="5">
        <f>'[2]ByMinerWK (2)'!K331</f>
        <v>136.69999999999999</v>
      </c>
      <c r="M116" s="5">
        <f>'[2]ByMinerWK (2)'!L331</f>
        <v>3074.5899999999997</v>
      </c>
      <c r="N116" s="5">
        <f>'[2]ByMinerWK (2)'!M331</f>
        <v>1973.26</v>
      </c>
      <c r="O116" s="5">
        <f>'[2]ByMinerWK (2)'!N331</f>
        <v>80</v>
      </c>
      <c r="P116" s="5">
        <f>'[2]ByMinerWK (2)'!O331</f>
        <v>1349.02</v>
      </c>
      <c r="Q116" s="5">
        <f>'[2]ByMinerWK (2)'!P331</f>
        <v>165.91</v>
      </c>
      <c r="R116" s="5">
        <f>'[2]ByMinerWK (2)'!Q331</f>
        <v>1415.19</v>
      </c>
      <c r="S116" s="5">
        <f>'[2]ByMinerWK (2)'!R331</f>
        <v>486.42</v>
      </c>
      <c r="T116" s="5">
        <f>'[2]ByMinerWK (2)'!S331</f>
        <v>54.47</v>
      </c>
      <c r="U116" s="5">
        <f>'[2]ByMinerWK (2)'!T331</f>
        <v>218.76</v>
      </c>
      <c r="V116" s="62">
        <f>'[2]ByMinerWK (2)'!U331</f>
        <v>216.85999999999999</v>
      </c>
      <c r="W116" s="5">
        <f>'[2]ByMinerWK (2)'!V331</f>
        <v>0</v>
      </c>
      <c r="X116" s="62">
        <f>'[2]ByMinerWK (2)'!W331</f>
        <v>194.18</v>
      </c>
      <c r="Y116" s="62">
        <f>'[2]ByMinerWK (2)'!Z331/AE116</f>
        <v>0</v>
      </c>
      <c r="Z116" s="63">
        <f t="shared" si="14"/>
        <v>1706.72</v>
      </c>
      <c r="AA116" s="63">
        <f t="shared" si="15"/>
        <v>6055.9599999999991</v>
      </c>
      <c r="AB116" s="63">
        <f t="shared" si="16"/>
        <v>4478.5</v>
      </c>
      <c r="AC116" s="63">
        <f t="shared" si="17"/>
        <v>5012.2700000000004</v>
      </c>
      <c r="AD116" s="63">
        <f t="shared" si="18"/>
        <v>2660.01</v>
      </c>
      <c r="AE116" s="17">
        <f>AVERAGE('[2]ByMinerWK (2)'!$AH328:$AH331)</f>
        <v>1</v>
      </c>
    </row>
    <row r="117" spans="1:31">
      <c r="A117" s="56" t="str">
        <f t="shared" si="13"/>
        <v>19000</v>
      </c>
      <c r="B117" s="15">
        <f>'[2]ByMinerWK (2)'!$AD332</f>
        <v>0</v>
      </c>
      <c r="C117" s="5">
        <f>'[2]ByMinerWK (2)'!B332</f>
        <v>912</v>
      </c>
      <c r="D117" s="5">
        <f>'[2]ByMinerWK (2)'!C332</f>
        <v>4546.5700000000006</v>
      </c>
      <c r="E117" s="5">
        <f>'[2]ByMinerWK (2)'!D332</f>
        <v>2106.9499999999998</v>
      </c>
      <c r="F117" s="5">
        <f>'[2]ByMinerWK (2)'!E332</f>
        <v>165</v>
      </c>
      <c r="G117" s="5">
        <f>'[2]ByMinerWK (2)'!F332</f>
        <v>418.71</v>
      </c>
      <c r="H117" s="5">
        <f>'[2]ByMinerWK (2)'!G332</f>
        <v>320.52999999999997</v>
      </c>
      <c r="I117" s="5">
        <f>'[2]ByMinerWK (2)'!H332</f>
        <v>1217.6199999999999</v>
      </c>
      <c r="J117" s="5">
        <f>'[2]ByMinerWK (2)'!I332</f>
        <v>1348.31</v>
      </c>
      <c r="K117" s="5">
        <f>'[2]ByMinerWK (2)'!J332</f>
        <v>1040</v>
      </c>
      <c r="L117" s="5">
        <f>'[2]ByMinerWK (2)'!K332</f>
        <v>0</v>
      </c>
      <c r="M117" s="5">
        <f>'[2]ByMinerWK (2)'!L332</f>
        <v>2235.37</v>
      </c>
      <c r="N117" s="5">
        <f>'[2]ByMinerWK (2)'!M332</f>
        <v>1210.46</v>
      </c>
      <c r="O117" s="5">
        <f>'[2]ByMinerWK (2)'!N332</f>
        <v>0</v>
      </c>
      <c r="P117" s="5">
        <f>'[2]ByMinerWK (2)'!O332</f>
        <v>2036.21</v>
      </c>
      <c r="Q117" s="5">
        <f>'[2]ByMinerWK (2)'!P332</f>
        <v>368.22</v>
      </c>
      <c r="R117" s="5">
        <f>'[2]ByMinerWK (2)'!Q332</f>
        <v>1174.8600000000001</v>
      </c>
      <c r="S117" s="5">
        <f>'[2]ByMinerWK (2)'!R332</f>
        <v>817.77</v>
      </c>
      <c r="T117" s="5">
        <f>'[2]ByMinerWK (2)'!S332</f>
        <v>0</v>
      </c>
      <c r="U117" s="5">
        <f>'[2]ByMinerWK (2)'!T332</f>
        <v>0</v>
      </c>
      <c r="V117" s="62">
        <f>'[2]ByMinerWK (2)'!U332</f>
        <v>425.3</v>
      </c>
      <c r="W117" s="5">
        <f>'[2]ByMinerWK (2)'!V332</f>
        <v>186.94</v>
      </c>
      <c r="X117" s="62">
        <f>'[2]ByMinerWK (2)'!W332</f>
        <v>337.14</v>
      </c>
      <c r="Y117" s="62">
        <f>'[2]ByMinerWK (2)'!Z332/AE117</f>
        <v>0</v>
      </c>
      <c r="Z117" s="63">
        <f t="shared" si="14"/>
        <v>1077</v>
      </c>
      <c r="AA117" s="63">
        <f t="shared" si="15"/>
        <v>6571.24</v>
      </c>
      <c r="AB117" s="63">
        <f t="shared" si="16"/>
        <v>3643.59</v>
      </c>
      <c r="AC117" s="63">
        <f t="shared" si="17"/>
        <v>6844.26</v>
      </c>
      <c r="AD117" s="63">
        <f t="shared" si="18"/>
        <v>2731.87</v>
      </c>
      <c r="AE117" s="17">
        <f>AVERAGE('[2]ByMinerWK (2)'!$AH329:$AH332)</f>
        <v>1</v>
      </c>
    </row>
    <row r="118" spans="1:31">
      <c r="A118" s="56" t="str">
        <f t="shared" si="13"/>
        <v>19000</v>
      </c>
      <c r="B118" s="15">
        <f>'[2]ByMinerWK (2)'!$AD333</f>
        <v>0</v>
      </c>
      <c r="C118" s="5">
        <f>'[2]ByMinerWK (2)'!B333</f>
        <v>1113.6599999999999</v>
      </c>
      <c r="D118" s="5">
        <f>'[2]ByMinerWK (2)'!C333</f>
        <v>4116.51</v>
      </c>
      <c r="E118" s="5">
        <f>'[2]ByMinerWK (2)'!D333</f>
        <v>2032.26</v>
      </c>
      <c r="F118" s="5">
        <f>'[2]ByMinerWK (2)'!E333</f>
        <v>617</v>
      </c>
      <c r="G118" s="5">
        <f>'[2]ByMinerWK (2)'!F333</f>
        <v>780.14</v>
      </c>
      <c r="H118" s="5">
        <f>'[2]ByMinerWK (2)'!G333</f>
        <v>521.6</v>
      </c>
      <c r="I118" s="5">
        <f>'[2]ByMinerWK (2)'!H333</f>
        <v>835.83</v>
      </c>
      <c r="J118" s="5">
        <f>'[2]ByMinerWK (2)'!I333</f>
        <v>644.76</v>
      </c>
      <c r="K118" s="5">
        <f>'[2]ByMinerWK (2)'!J333</f>
        <v>808</v>
      </c>
      <c r="L118" s="5">
        <f>'[2]ByMinerWK (2)'!K333</f>
        <v>50.35</v>
      </c>
      <c r="M118" s="5">
        <f>'[2]ByMinerWK (2)'!L333</f>
        <v>3870.38</v>
      </c>
      <c r="N118" s="5">
        <f>'[2]ByMinerWK (2)'!M333</f>
        <v>2053.0700000000002</v>
      </c>
      <c r="O118" s="5">
        <f>'[2]ByMinerWK (2)'!N333</f>
        <v>215</v>
      </c>
      <c r="P118" s="5">
        <f>'[2]ByMinerWK (2)'!O333</f>
        <v>1333.5700000000002</v>
      </c>
      <c r="Q118" s="5">
        <f>'[2]ByMinerWK (2)'!P333</f>
        <v>0</v>
      </c>
      <c r="R118" s="5">
        <f>'[2]ByMinerWK (2)'!Q333</f>
        <v>1457.5</v>
      </c>
      <c r="S118" s="5">
        <f>'[2]ByMinerWK (2)'!R333</f>
        <v>913.16000000000008</v>
      </c>
      <c r="T118" s="5">
        <f>'[2]ByMinerWK (2)'!S333</f>
        <v>486.90999999999997</v>
      </c>
      <c r="U118" s="5">
        <f>'[2]ByMinerWK (2)'!T333</f>
        <v>121.85</v>
      </c>
      <c r="V118" s="62">
        <f>'[2]ByMinerWK (2)'!U333</f>
        <v>344.37</v>
      </c>
      <c r="W118" s="5">
        <f>'[2]ByMinerWK (2)'!V333</f>
        <v>88.42</v>
      </c>
      <c r="X118" s="62">
        <f>'[2]ByMinerWK (2)'!W333</f>
        <v>270.39999999999998</v>
      </c>
      <c r="Y118" s="62">
        <f>'[2]ByMinerWK (2)'!Z333/AE118</f>
        <v>0</v>
      </c>
      <c r="Z118" s="63">
        <f t="shared" si="14"/>
        <v>2339.4199999999996</v>
      </c>
      <c r="AA118" s="63">
        <f t="shared" si="15"/>
        <v>6305.08</v>
      </c>
      <c r="AB118" s="63">
        <f t="shared" si="16"/>
        <v>4678.38</v>
      </c>
      <c r="AC118" s="63">
        <f t="shared" si="17"/>
        <v>5464.46</v>
      </c>
      <c r="AD118" s="63">
        <f t="shared" si="18"/>
        <v>3887.3999999999996</v>
      </c>
      <c r="AE118" s="17">
        <f>AVERAGE('[2]ByMinerWK (2)'!$AH330:$AH333)</f>
        <v>1</v>
      </c>
    </row>
    <row r="119" spans="1:31">
      <c r="A119" s="56" t="str">
        <f t="shared" si="13"/>
        <v>19000</v>
      </c>
      <c r="B119" s="15">
        <f>'[2]ByMinerWK (2)'!$AD334</f>
        <v>0</v>
      </c>
      <c r="C119" s="5">
        <f>'[2]ByMinerWK (2)'!B334</f>
        <v>747.01</v>
      </c>
      <c r="D119" s="5">
        <f>'[2]ByMinerWK (2)'!C334</f>
        <v>2243.88</v>
      </c>
      <c r="E119" s="5">
        <f>'[2]ByMinerWK (2)'!D334</f>
        <v>1953.86</v>
      </c>
      <c r="F119" s="5">
        <f>'[2]ByMinerWK (2)'!E334</f>
        <v>545</v>
      </c>
      <c r="G119" s="5">
        <f>'[2]ByMinerWK (2)'!F334</f>
        <v>911.95</v>
      </c>
      <c r="H119" s="5">
        <f>'[2]ByMinerWK (2)'!G334</f>
        <v>221.56</v>
      </c>
      <c r="I119" s="5">
        <f>'[2]ByMinerWK (2)'!H334</f>
        <v>444.71</v>
      </c>
      <c r="J119" s="5">
        <f>'[2]ByMinerWK (2)'!I334</f>
        <v>981.06999999999994</v>
      </c>
      <c r="K119" s="5">
        <f>'[2]ByMinerWK (2)'!J334</f>
        <v>689.96</v>
      </c>
      <c r="L119" s="5">
        <f>'[2]ByMinerWK (2)'!K334</f>
        <v>113.31</v>
      </c>
      <c r="M119" s="5">
        <f>'[2]ByMinerWK (2)'!L334</f>
        <v>3654.08</v>
      </c>
      <c r="N119" s="5">
        <f>'[2]ByMinerWK (2)'!M334</f>
        <v>2559.6099999999997</v>
      </c>
      <c r="O119" s="5">
        <f>'[2]ByMinerWK (2)'!N334</f>
        <v>0</v>
      </c>
      <c r="P119" s="5">
        <f>'[2]ByMinerWK (2)'!O334</f>
        <v>1055.98</v>
      </c>
      <c r="Q119" s="5">
        <f>'[2]ByMinerWK (2)'!P334</f>
        <v>0</v>
      </c>
      <c r="R119" s="5">
        <f>'[2]ByMinerWK (2)'!Q334</f>
        <v>838.01</v>
      </c>
      <c r="S119" s="5">
        <f>'[2]ByMinerWK (2)'!R334</f>
        <v>766.6</v>
      </c>
      <c r="T119" s="5">
        <f>'[2]ByMinerWK (2)'!S334</f>
        <v>430.16000000000008</v>
      </c>
      <c r="U119" s="5">
        <f>'[2]ByMinerWK (2)'!T334</f>
        <v>114.19999999999999</v>
      </c>
      <c r="V119" s="62">
        <f>'[2]ByMinerWK (2)'!U334</f>
        <v>53.87</v>
      </c>
      <c r="W119" s="5">
        <f>'[2]ByMinerWK (2)'!V334</f>
        <v>70.89</v>
      </c>
      <c r="X119" s="62">
        <f>'[2]ByMinerWK (2)'!W334</f>
        <v>424.14</v>
      </c>
      <c r="Y119" s="62">
        <f>'[2]ByMinerWK (2)'!Z334/AE119</f>
        <v>0</v>
      </c>
      <c r="Z119" s="63">
        <f t="shared" si="14"/>
        <v>1836.3700000000001</v>
      </c>
      <c r="AA119" s="63">
        <f t="shared" si="15"/>
        <v>6127.4699999999993</v>
      </c>
      <c r="AB119" s="63">
        <f t="shared" si="16"/>
        <v>4344.04</v>
      </c>
      <c r="AC119" s="63">
        <f t="shared" si="17"/>
        <v>3773.85</v>
      </c>
      <c r="AD119" s="63">
        <f t="shared" si="18"/>
        <v>2738.12</v>
      </c>
      <c r="AE119" s="17">
        <f>AVERAGE('[2]ByMinerWK (2)'!$AH331:$AH334)</f>
        <v>1</v>
      </c>
    </row>
    <row r="120" spans="1:31">
      <c r="A120" s="56" t="str">
        <f t="shared" si="13"/>
        <v>19000</v>
      </c>
      <c r="B120" s="15">
        <f>'[2]ByMinerWK (2)'!$AD335</f>
        <v>0</v>
      </c>
      <c r="C120" s="5">
        <f>'[2]ByMinerWK (2)'!B335</f>
        <v>834.36</v>
      </c>
      <c r="D120" s="5">
        <f>'[2]ByMinerWK (2)'!C335</f>
        <v>4233.3700000000008</v>
      </c>
      <c r="E120" s="5">
        <f>'[2]ByMinerWK (2)'!D335</f>
        <v>1758.73</v>
      </c>
      <c r="F120" s="5">
        <f>'[2]ByMinerWK (2)'!E335</f>
        <v>242</v>
      </c>
      <c r="G120" s="5">
        <f>'[2]ByMinerWK (2)'!F335</f>
        <v>414.28</v>
      </c>
      <c r="H120" s="5">
        <f>'[2]ByMinerWK (2)'!G335</f>
        <v>645.35</v>
      </c>
      <c r="I120" s="5">
        <f>'[2]ByMinerWK (2)'!H335</f>
        <v>490.91999999999996</v>
      </c>
      <c r="J120" s="5">
        <f>'[2]ByMinerWK (2)'!I335</f>
        <v>636.20000000000005</v>
      </c>
      <c r="K120" s="5">
        <f>'[2]ByMinerWK (2)'!J335</f>
        <v>708.88000000000011</v>
      </c>
      <c r="L120" s="5">
        <f>'[2]ByMinerWK (2)'!K335</f>
        <v>109.54</v>
      </c>
      <c r="M120" s="5">
        <f>'[2]ByMinerWK (2)'!L335</f>
        <v>1931.8600000000001</v>
      </c>
      <c r="N120" s="5">
        <f>'[2]ByMinerWK (2)'!M335</f>
        <v>662.92</v>
      </c>
      <c r="O120" s="5">
        <f>'[2]ByMinerWK (2)'!N335</f>
        <v>79</v>
      </c>
      <c r="P120" s="5">
        <f>'[2]ByMinerWK (2)'!O335</f>
        <v>1367.24</v>
      </c>
      <c r="Q120" s="5">
        <f>'[2]ByMinerWK (2)'!P335</f>
        <v>247</v>
      </c>
      <c r="R120" s="5">
        <f>'[2]ByMinerWK (2)'!Q335</f>
        <v>1104.8899999999999</v>
      </c>
      <c r="S120" s="5">
        <f>'[2]ByMinerWK (2)'!R335</f>
        <v>765.88000000000011</v>
      </c>
      <c r="T120" s="5">
        <f>'[2]ByMinerWK (2)'!S335</f>
        <v>513.58999999999992</v>
      </c>
      <c r="U120" s="5">
        <f>'[2]ByMinerWK (2)'!T335</f>
        <v>156.13999999999999</v>
      </c>
      <c r="V120" s="62">
        <f>'[2]ByMinerWK (2)'!U335</f>
        <v>21.07</v>
      </c>
      <c r="W120" s="5">
        <f>'[2]ByMinerWK (2)'!V335</f>
        <v>90.92</v>
      </c>
      <c r="X120" s="62">
        <f>'[2]ByMinerWK (2)'!W335</f>
        <v>184.70999999999998</v>
      </c>
      <c r="Y120" s="62">
        <f>'[2]ByMinerWK (2)'!Z335/AE120</f>
        <v>0</v>
      </c>
      <c r="Z120" s="63">
        <f t="shared" si="14"/>
        <v>1746.09</v>
      </c>
      <c r="AA120" s="63">
        <f t="shared" si="15"/>
        <v>4389.3500000000004</v>
      </c>
      <c r="AB120" s="63">
        <f t="shared" si="16"/>
        <v>2887.7400000000002</v>
      </c>
      <c r="AC120" s="63">
        <f t="shared" si="17"/>
        <v>5166.2700000000004</v>
      </c>
      <c r="AD120" s="63">
        <f t="shared" si="18"/>
        <v>3009.4</v>
      </c>
      <c r="AE120" s="17">
        <f>AVERAGE('[2]ByMinerWK (2)'!$AH332:$AH335)</f>
        <v>1</v>
      </c>
    </row>
    <row r="121" spans="1:31">
      <c r="A121" s="56" t="str">
        <f t="shared" si="13"/>
        <v>19000</v>
      </c>
      <c r="B121" s="15">
        <f>'[2]ByMinerWK (2)'!$AD336</f>
        <v>0</v>
      </c>
      <c r="C121" s="5">
        <f>'[2]ByMinerWK (2)'!B336</f>
        <v>680.03</v>
      </c>
      <c r="D121" s="5">
        <f>'[2]ByMinerWK (2)'!C336</f>
        <v>4974.37</v>
      </c>
      <c r="E121" s="5">
        <f>'[2]ByMinerWK (2)'!D336</f>
        <v>1686.8300000000002</v>
      </c>
      <c r="F121" s="5">
        <f>'[2]ByMinerWK (2)'!E336</f>
        <v>557</v>
      </c>
      <c r="G121" s="5">
        <f>'[2]ByMinerWK (2)'!F336</f>
        <v>439.81</v>
      </c>
      <c r="H121" s="5">
        <f>'[2]ByMinerWK (2)'!G336</f>
        <v>427.34000000000003</v>
      </c>
      <c r="I121" s="5">
        <f>'[2]ByMinerWK (2)'!H336</f>
        <v>999.05</v>
      </c>
      <c r="J121" s="5">
        <f>'[2]ByMinerWK (2)'!I336</f>
        <v>1959.8700000000001</v>
      </c>
      <c r="K121" s="5">
        <f>'[2]ByMinerWK (2)'!J336</f>
        <v>1057.02</v>
      </c>
      <c r="L121" s="5">
        <f>'[2]ByMinerWK (2)'!K336</f>
        <v>53.65</v>
      </c>
      <c r="M121" s="5">
        <f>'[2]ByMinerWK (2)'!L336</f>
        <v>3764.14</v>
      </c>
      <c r="N121" s="5">
        <f>'[2]ByMinerWK (2)'!M336</f>
        <v>2581.84</v>
      </c>
      <c r="O121" s="5">
        <f>'[2]ByMinerWK (2)'!N336</f>
        <v>82</v>
      </c>
      <c r="P121" s="5">
        <f>'[2]ByMinerWK (2)'!O336</f>
        <v>1481.8300000000002</v>
      </c>
      <c r="Q121" s="5">
        <f>'[2]ByMinerWK (2)'!P336</f>
        <v>308.14999999999998</v>
      </c>
      <c r="R121" s="5">
        <f>'[2]ByMinerWK (2)'!Q336</f>
        <v>1605.35</v>
      </c>
      <c r="S121" s="5">
        <f>'[2]ByMinerWK (2)'!R336</f>
        <v>661.15</v>
      </c>
      <c r="T121" s="5">
        <f>'[2]ByMinerWK (2)'!S336</f>
        <v>35.69</v>
      </c>
      <c r="U121" s="5">
        <f>'[2]ByMinerWK (2)'!T336</f>
        <v>248.12</v>
      </c>
      <c r="V121" s="62">
        <f>'[2]ByMinerWK (2)'!U336</f>
        <v>165.53</v>
      </c>
      <c r="W121" s="5">
        <f>'[2]ByMinerWK (2)'!V336</f>
        <v>169.98</v>
      </c>
      <c r="X121" s="62">
        <f>'[2]ByMinerWK (2)'!W336</f>
        <v>322.64999999999998</v>
      </c>
      <c r="Y121" s="62">
        <f>'[2]ByMinerWK (2)'!Z336/AE121</f>
        <v>0</v>
      </c>
      <c r="Z121" s="63">
        <f t="shared" si="14"/>
        <v>1520.8400000000001</v>
      </c>
      <c r="AA121" s="63">
        <f t="shared" si="15"/>
        <v>6803.2000000000007</v>
      </c>
      <c r="AB121" s="63">
        <f t="shared" si="16"/>
        <v>5129.3099999999995</v>
      </c>
      <c r="AC121" s="63">
        <f t="shared" si="17"/>
        <v>7592.4</v>
      </c>
      <c r="AD121" s="63">
        <f t="shared" si="18"/>
        <v>3215.65</v>
      </c>
      <c r="AE121" s="17">
        <f>AVERAGE('[2]ByMinerWK (2)'!$AH333:$AH336)</f>
        <v>1</v>
      </c>
    </row>
    <row r="122" spans="1:31">
      <c r="A122" s="56" t="str">
        <f t="shared" si="13"/>
        <v>19000</v>
      </c>
      <c r="B122" s="15">
        <f>'[2]ByMinerWK (2)'!$AD337</f>
        <v>0</v>
      </c>
      <c r="C122" s="5">
        <f>'[2]ByMinerWK (2)'!B337</f>
        <v>715.63999999999987</v>
      </c>
      <c r="D122" s="5">
        <f>'[2]ByMinerWK (2)'!C337</f>
        <v>4669.7999999999993</v>
      </c>
      <c r="E122" s="5">
        <f>'[2]ByMinerWK (2)'!D337</f>
        <v>2967.49</v>
      </c>
      <c r="F122" s="5">
        <f>'[2]ByMinerWK (2)'!E337</f>
        <v>604</v>
      </c>
      <c r="G122" s="5">
        <f>'[2]ByMinerWK (2)'!F337</f>
        <v>581</v>
      </c>
      <c r="H122" s="5">
        <f>'[2]ByMinerWK (2)'!G337</f>
        <v>573.48</v>
      </c>
      <c r="I122" s="5">
        <f>'[2]ByMinerWK (2)'!H337</f>
        <v>732.12</v>
      </c>
      <c r="J122" s="5">
        <f>'[2]ByMinerWK (2)'!I337</f>
        <v>1175.53</v>
      </c>
      <c r="K122" s="5">
        <f>'[2]ByMinerWK (2)'!J337</f>
        <v>168</v>
      </c>
      <c r="L122" s="5">
        <f>'[2]ByMinerWK (2)'!K337</f>
        <v>101.46000000000001</v>
      </c>
      <c r="M122" s="5">
        <f>'[2]ByMinerWK (2)'!L337</f>
        <v>3190.14</v>
      </c>
      <c r="N122" s="5">
        <f>'[2]ByMinerWK (2)'!M337</f>
        <v>2153.23</v>
      </c>
      <c r="O122" s="5">
        <f>'[2]ByMinerWK (2)'!N337</f>
        <v>75</v>
      </c>
      <c r="P122" s="5">
        <f>'[2]ByMinerWK (2)'!O337</f>
        <v>1329.0600000000002</v>
      </c>
      <c r="Q122" s="5">
        <f>'[2]ByMinerWK (2)'!P337</f>
        <v>0</v>
      </c>
      <c r="R122" s="5">
        <f>'[2]ByMinerWK (2)'!Q337</f>
        <v>352.19</v>
      </c>
      <c r="S122" s="5">
        <f>'[2]ByMinerWK (2)'!R337</f>
        <v>689.32</v>
      </c>
      <c r="T122" s="5">
        <f>'[2]ByMinerWK (2)'!S337</f>
        <v>155.31</v>
      </c>
      <c r="U122" s="5">
        <f>'[2]ByMinerWK (2)'!T337</f>
        <v>239.66</v>
      </c>
      <c r="V122" s="62">
        <f>'[2]ByMinerWK (2)'!U337</f>
        <v>70.58</v>
      </c>
      <c r="W122" s="5">
        <f>'[2]ByMinerWK (2)'!V337</f>
        <v>13</v>
      </c>
      <c r="X122" s="62">
        <f>'[2]ByMinerWK (2)'!W337</f>
        <v>486.72</v>
      </c>
      <c r="Y122" s="62">
        <f>'[2]ByMinerWK (2)'!Z337/AE122</f>
        <v>0</v>
      </c>
      <c r="Z122" s="63">
        <f t="shared" si="14"/>
        <v>1714.6099999999997</v>
      </c>
      <c r="AA122" s="63">
        <f t="shared" si="15"/>
        <v>7283.36</v>
      </c>
      <c r="AB122" s="63">
        <f t="shared" si="16"/>
        <v>3358.14</v>
      </c>
      <c r="AC122" s="63">
        <f t="shared" si="17"/>
        <v>6415.6299999999992</v>
      </c>
      <c r="AD122" s="63">
        <f t="shared" si="18"/>
        <v>2270.9900000000002</v>
      </c>
      <c r="AE122" s="17">
        <f>AVERAGE('[2]ByMinerWK (2)'!$AH334:$AH337)</f>
        <v>1</v>
      </c>
    </row>
    <row r="123" spans="1:31">
      <c r="A123" s="56" t="str">
        <f t="shared" si="13"/>
        <v>19000</v>
      </c>
      <c r="B123" s="15">
        <f>'[2]ByMinerWK (2)'!$AD338</f>
        <v>0</v>
      </c>
      <c r="C123" s="5">
        <f>'[2]ByMinerWK (2)'!B338</f>
        <v>981</v>
      </c>
      <c r="D123" s="5">
        <f>'[2]ByMinerWK (2)'!C338</f>
        <v>3886.9000000000005</v>
      </c>
      <c r="E123" s="5">
        <f>'[2]ByMinerWK (2)'!D338</f>
        <v>2138.1400000000003</v>
      </c>
      <c r="F123" s="5">
        <f>'[2]ByMinerWK (2)'!E338</f>
        <v>394</v>
      </c>
      <c r="G123" s="5">
        <f>'[2]ByMinerWK (2)'!F338</f>
        <v>1059</v>
      </c>
      <c r="H123" s="5">
        <f>'[2]ByMinerWK (2)'!G338</f>
        <v>597.02</v>
      </c>
      <c r="I123" s="5">
        <f>'[2]ByMinerWK (2)'!H338</f>
        <v>163.23000000000002</v>
      </c>
      <c r="J123" s="5">
        <f>'[2]ByMinerWK (2)'!I338</f>
        <v>820.65000000000009</v>
      </c>
      <c r="K123" s="5">
        <f>'[2]ByMinerWK (2)'!J338</f>
        <v>1525.82</v>
      </c>
      <c r="L123" s="5">
        <f>'[2]ByMinerWK (2)'!K338</f>
        <v>0</v>
      </c>
      <c r="M123" s="5">
        <f>'[2]ByMinerWK (2)'!L338</f>
        <v>5120.53</v>
      </c>
      <c r="N123" s="5">
        <f>'[2]ByMinerWK (2)'!M338</f>
        <v>2973.69</v>
      </c>
      <c r="O123" s="5">
        <f>'[2]ByMinerWK (2)'!N338</f>
        <v>0</v>
      </c>
      <c r="P123" s="5">
        <f>'[2]ByMinerWK (2)'!O338</f>
        <v>939.65000000000009</v>
      </c>
      <c r="Q123" s="5">
        <f>'[2]ByMinerWK (2)'!P338</f>
        <v>713.9</v>
      </c>
      <c r="R123" s="5">
        <f>'[2]ByMinerWK (2)'!Q338</f>
        <v>925.85</v>
      </c>
      <c r="S123" s="5">
        <f>'[2]ByMinerWK (2)'!R338</f>
        <v>687.6400000000001</v>
      </c>
      <c r="T123" s="5">
        <f>'[2]ByMinerWK (2)'!S338</f>
        <v>184.85</v>
      </c>
      <c r="U123" s="5">
        <f>'[2]ByMinerWK (2)'!T338</f>
        <v>238.7</v>
      </c>
      <c r="V123" s="62">
        <f>'[2]ByMinerWK (2)'!U338</f>
        <v>123.55000000000001</v>
      </c>
      <c r="W123" s="5">
        <f>'[2]ByMinerWK (2)'!V338</f>
        <v>72.959999999999994</v>
      </c>
      <c r="X123" s="62">
        <f>'[2]ByMinerWK (2)'!W338</f>
        <v>224.69</v>
      </c>
      <c r="Y123" s="62">
        <f>'[2]ByMinerWK (2)'!Z338/AE123</f>
        <v>0</v>
      </c>
      <c r="Z123" s="63">
        <f t="shared" si="14"/>
        <v>1798.55</v>
      </c>
      <c r="AA123" s="63">
        <f t="shared" si="15"/>
        <v>6214.7100000000009</v>
      </c>
      <c r="AB123" s="63">
        <f t="shared" si="16"/>
        <v>7360.2499999999991</v>
      </c>
      <c r="AC123" s="63">
        <f t="shared" si="17"/>
        <v>5128.7500000000009</v>
      </c>
      <c r="AD123" s="63">
        <f t="shared" si="18"/>
        <v>3269.51</v>
      </c>
      <c r="AE123" s="17">
        <f>AVERAGE('[2]ByMinerWK (2)'!$AH335:$AH338)</f>
        <v>1</v>
      </c>
    </row>
    <row r="124" spans="1:31">
      <c r="A124" s="56" t="str">
        <f t="shared" si="13"/>
        <v>19000</v>
      </c>
      <c r="B124" s="15">
        <f>'[2]ByMinerWK (2)'!$AD339</f>
        <v>0</v>
      </c>
      <c r="C124" s="5">
        <f>'[2]ByMinerWK (2)'!B339</f>
        <v>607.44000000000005</v>
      </c>
      <c r="D124" s="5">
        <f>'[2]ByMinerWK (2)'!C339</f>
        <v>4142.3100000000004</v>
      </c>
      <c r="E124" s="5">
        <f>'[2]ByMinerWK (2)'!D339</f>
        <v>3024.81</v>
      </c>
      <c r="F124" s="5">
        <f>'[2]ByMinerWK (2)'!E339</f>
        <v>546.27</v>
      </c>
      <c r="G124" s="5">
        <f>'[2]ByMinerWK (2)'!F339</f>
        <v>1318.44</v>
      </c>
      <c r="H124" s="5">
        <f>'[2]ByMinerWK (2)'!G339</f>
        <v>256.95999999999998</v>
      </c>
      <c r="I124" s="5">
        <f>'[2]ByMinerWK (2)'!H339</f>
        <v>758.87</v>
      </c>
      <c r="J124" s="5">
        <f>'[2]ByMinerWK (2)'!I339</f>
        <v>658.2</v>
      </c>
      <c r="K124" s="5">
        <f>'[2]ByMinerWK (2)'!J339</f>
        <v>454</v>
      </c>
      <c r="L124" s="5">
        <f>'[2]ByMinerWK (2)'!K339</f>
        <v>103</v>
      </c>
      <c r="M124" s="5">
        <f>'[2]ByMinerWK (2)'!L339</f>
        <v>2838.3700000000003</v>
      </c>
      <c r="N124" s="5">
        <f>'[2]ByMinerWK (2)'!M339</f>
        <v>2400.6700000000005</v>
      </c>
      <c r="O124" s="5">
        <f>'[2]ByMinerWK (2)'!N339</f>
        <v>0</v>
      </c>
      <c r="P124" s="5">
        <f>'[2]ByMinerWK (2)'!O339</f>
        <v>1350.9400000000003</v>
      </c>
      <c r="Q124" s="5">
        <f>'[2]ByMinerWK (2)'!P339</f>
        <v>897.81</v>
      </c>
      <c r="R124" s="5">
        <f>'[2]ByMinerWK (2)'!Q339</f>
        <v>970.6</v>
      </c>
      <c r="S124" s="5">
        <f>'[2]ByMinerWK (2)'!R339</f>
        <v>670.58</v>
      </c>
      <c r="T124" s="5">
        <f>'[2]ByMinerWK (2)'!S339</f>
        <v>335.48</v>
      </c>
      <c r="U124" s="5">
        <f>'[2]ByMinerWK (2)'!T339</f>
        <v>0</v>
      </c>
      <c r="V124" s="62">
        <f>'[2]ByMinerWK (2)'!U339</f>
        <v>92.95</v>
      </c>
      <c r="W124" s="5">
        <f>'[2]ByMinerWK (2)'!V339</f>
        <v>53.92</v>
      </c>
      <c r="X124" s="62">
        <f>'[2]ByMinerWK (2)'!W339</f>
        <v>337.19</v>
      </c>
      <c r="Y124" s="62">
        <f>'[2]ByMinerWK (2)'!Z339/AE124</f>
        <v>0</v>
      </c>
      <c r="Z124" s="63">
        <f t="shared" si="14"/>
        <v>1489.19</v>
      </c>
      <c r="AA124" s="63">
        <f t="shared" si="15"/>
        <v>7638.2900000000009</v>
      </c>
      <c r="AB124" s="63">
        <f t="shared" si="16"/>
        <v>4190.18</v>
      </c>
      <c r="AC124" s="63">
        <f t="shared" si="17"/>
        <v>5284.5700000000006</v>
      </c>
      <c r="AD124" s="63">
        <f t="shared" si="18"/>
        <v>3216.58</v>
      </c>
      <c r="AE124" s="17">
        <f>AVERAGE('[2]ByMinerWK (2)'!$AH336:$AH339)</f>
        <v>1</v>
      </c>
    </row>
    <row r="125" spans="1:31">
      <c r="A125" s="56" t="str">
        <f t="shared" si="13"/>
        <v>19000</v>
      </c>
      <c r="B125" s="15">
        <f>'[2]ByMinerWK (2)'!$AD340</f>
        <v>0</v>
      </c>
      <c r="C125" s="5">
        <f>'[2]ByMinerWK (2)'!B340</f>
        <v>856.3</v>
      </c>
      <c r="D125" s="5">
        <f>'[2]ByMinerWK (2)'!C340</f>
        <v>5076.84</v>
      </c>
      <c r="E125" s="5">
        <f>'[2]ByMinerWK (2)'!D340</f>
        <v>1664.63</v>
      </c>
      <c r="F125" s="5">
        <f>'[2]ByMinerWK (2)'!E340</f>
        <v>577.6</v>
      </c>
      <c r="G125" s="5">
        <f>'[2]ByMinerWK (2)'!F340</f>
        <v>340.12</v>
      </c>
      <c r="H125" s="5">
        <f>'[2]ByMinerWK (2)'!G340</f>
        <v>217.07</v>
      </c>
      <c r="I125" s="5">
        <f>'[2]ByMinerWK (2)'!H340</f>
        <v>642.29000000000008</v>
      </c>
      <c r="J125" s="5">
        <f>'[2]ByMinerWK (2)'!I340</f>
        <v>1160.23</v>
      </c>
      <c r="K125" s="5">
        <f>'[2]ByMinerWK (2)'!J340</f>
        <v>976.40000000000009</v>
      </c>
      <c r="L125" s="5">
        <f>'[2]ByMinerWK (2)'!K340</f>
        <v>0</v>
      </c>
      <c r="M125" s="5">
        <f>'[2]ByMinerWK (2)'!L340</f>
        <v>2882.26</v>
      </c>
      <c r="N125" s="5">
        <f>'[2]ByMinerWK (2)'!M340</f>
        <v>2315.69</v>
      </c>
      <c r="O125" s="5">
        <f>'[2]ByMinerWK (2)'!N340</f>
        <v>0</v>
      </c>
      <c r="P125" s="5">
        <f>'[2]ByMinerWK (2)'!O340</f>
        <v>2144.38</v>
      </c>
      <c r="Q125" s="5">
        <f>'[2]ByMinerWK (2)'!P340</f>
        <v>171.83</v>
      </c>
      <c r="R125" s="5">
        <f>'[2]ByMinerWK (2)'!Q340</f>
        <v>428.09000000000003</v>
      </c>
      <c r="S125" s="5">
        <f>'[2]ByMinerWK (2)'!R340</f>
        <v>310.99</v>
      </c>
      <c r="T125" s="5">
        <f>'[2]ByMinerWK (2)'!S340</f>
        <v>439.82000000000005</v>
      </c>
      <c r="U125" s="5">
        <f>'[2]ByMinerWK (2)'!T340</f>
        <v>294.8</v>
      </c>
      <c r="V125" s="62">
        <f>'[2]ByMinerWK (2)'!U340</f>
        <v>213.26000000000002</v>
      </c>
      <c r="W125" s="5">
        <f>'[2]ByMinerWK (2)'!V340</f>
        <v>65.16</v>
      </c>
      <c r="X125" s="62">
        <f>'[2]ByMinerWK (2)'!W340</f>
        <v>389.72</v>
      </c>
      <c r="Y125" s="62">
        <f>'[2]ByMinerWK (2)'!Z340/AE125</f>
        <v>0</v>
      </c>
      <c r="Z125" s="63">
        <f t="shared" si="14"/>
        <v>2168.52</v>
      </c>
      <c r="AA125" s="63">
        <f t="shared" si="15"/>
        <v>6766.9900000000007</v>
      </c>
      <c r="AB125" s="63">
        <f t="shared" si="16"/>
        <v>4030.4900000000002</v>
      </c>
      <c r="AC125" s="63">
        <f t="shared" si="17"/>
        <v>6905.21</v>
      </c>
      <c r="AD125" s="63">
        <f t="shared" si="18"/>
        <v>1296.27</v>
      </c>
      <c r="AE125" s="17">
        <f>AVERAGE('[2]ByMinerWK (2)'!$AH337:$AH340)</f>
        <v>1</v>
      </c>
    </row>
    <row r="126" spans="1:31">
      <c r="A126" s="56" t="str">
        <f t="shared" si="13"/>
        <v>19000</v>
      </c>
      <c r="B126" s="15">
        <f>'[2]ByMinerWK (2)'!$AD341</f>
        <v>0</v>
      </c>
      <c r="C126" s="5">
        <f>'[2]ByMinerWK (2)'!B341</f>
        <v>703.18000000000006</v>
      </c>
      <c r="D126" s="5">
        <f>'[2]ByMinerWK (2)'!C341</f>
        <v>3918.25</v>
      </c>
      <c r="E126" s="5">
        <f>'[2]ByMinerWK (2)'!D341</f>
        <v>2086.7200000000003</v>
      </c>
      <c r="F126" s="5">
        <f>'[2]ByMinerWK (2)'!E341</f>
        <v>383.45</v>
      </c>
      <c r="G126" s="5">
        <f>'[2]ByMinerWK (2)'!F341</f>
        <v>1586</v>
      </c>
      <c r="H126" s="5">
        <f>'[2]ByMinerWK (2)'!G341</f>
        <v>702.32</v>
      </c>
      <c r="I126" s="5">
        <f>'[2]ByMinerWK (2)'!H341</f>
        <v>1048.43</v>
      </c>
      <c r="J126" s="5">
        <f>'[2]ByMinerWK (2)'!I341</f>
        <v>490.09999999999997</v>
      </c>
      <c r="K126" s="5">
        <f>'[2]ByMinerWK (2)'!J341</f>
        <v>570</v>
      </c>
      <c r="L126" s="5">
        <f>'[2]ByMinerWK (2)'!K341</f>
        <v>0</v>
      </c>
      <c r="M126" s="5">
        <f>'[2]ByMinerWK (2)'!L341</f>
        <v>3474</v>
      </c>
      <c r="N126" s="5">
        <f>'[2]ByMinerWK (2)'!M341</f>
        <v>2195.9800000000005</v>
      </c>
      <c r="O126" s="5">
        <f>'[2]ByMinerWK (2)'!N341</f>
        <v>0</v>
      </c>
      <c r="P126" s="5">
        <f>'[2]ByMinerWK (2)'!O341</f>
        <v>1808.02</v>
      </c>
      <c r="Q126" s="5">
        <f>'[2]ByMinerWK (2)'!P341</f>
        <v>366.94</v>
      </c>
      <c r="R126" s="5">
        <f>'[2]ByMinerWK (2)'!Q341</f>
        <v>1428.6699999999998</v>
      </c>
      <c r="S126" s="5">
        <f>'[2]ByMinerWK (2)'!R341</f>
        <v>870.47000000000014</v>
      </c>
      <c r="T126" s="5">
        <f>'[2]ByMinerWK (2)'!S341</f>
        <v>240.48000000000002</v>
      </c>
      <c r="U126" s="5">
        <f>'[2]ByMinerWK (2)'!T341</f>
        <v>250.07</v>
      </c>
      <c r="V126" s="62">
        <f>'[2]ByMinerWK (2)'!U341</f>
        <v>0</v>
      </c>
      <c r="W126" s="5">
        <f>'[2]ByMinerWK (2)'!V341</f>
        <v>126.28</v>
      </c>
      <c r="X126" s="62">
        <f>'[2]ByMinerWK (2)'!W341</f>
        <v>363.41</v>
      </c>
      <c r="Y126" s="62">
        <f>'[2]ByMinerWK (2)'!Z341/AE126</f>
        <v>0</v>
      </c>
      <c r="Z126" s="63">
        <f t="shared" si="14"/>
        <v>1577.18</v>
      </c>
      <c r="AA126" s="63">
        <f t="shared" si="15"/>
        <v>7139.1500000000015</v>
      </c>
      <c r="AB126" s="63">
        <f t="shared" si="16"/>
        <v>4410.9399999999996</v>
      </c>
      <c r="AC126" s="63">
        <f t="shared" si="17"/>
        <v>4898.04</v>
      </c>
      <c r="AD126" s="63">
        <f t="shared" si="18"/>
        <v>4587.46</v>
      </c>
      <c r="AE126" s="17">
        <f>AVERAGE('[2]ByMinerWK (2)'!$AH338:$AH341)</f>
        <v>1</v>
      </c>
    </row>
    <row r="127" spans="1:31">
      <c r="A127" s="56" t="str">
        <f t="shared" si="13"/>
        <v>19000</v>
      </c>
      <c r="B127" s="15">
        <f>'[2]ByMinerWK (2)'!$AD342</f>
        <v>0</v>
      </c>
      <c r="C127" s="5">
        <f>'[2]ByMinerWK (2)'!B342</f>
        <v>554</v>
      </c>
      <c r="D127" s="5">
        <f>'[2]ByMinerWK (2)'!C342</f>
        <v>4706.2900000000009</v>
      </c>
      <c r="E127" s="5">
        <f>'[2]ByMinerWK (2)'!D342</f>
        <v>1853.75</v>
      </c>
      <c r="F127" s="5">
        <f>'[2]ByMinerWK (2)'!E342</f>
        <v>749</v>
      </c>
      <c r="G127" s="5">
        <f>'[2]ByMinerWK (2)'!F342</f>
        <v>760.04</v>
      </c>
      <c r="H127" s="5">
        <f>'[2]ByMinerWK (2)'!G342</f>
        <v>395</v>
      </c>
      <c r="I127" s="5">
        <f>'[2]ByMinerWK (2)'!H342</f>
        <v>802.28</v>
      </c>
      <c r="J127" s="5">
        <f>'[2]ByMinerWK (2)'!I342</f>
        <v>732.40000000000009</v>
      </c>
      <c r="K127" s="5">
        <f>'[2]ByMinerWK (2)'!J342</f>
        <v>1149.56</v>
      </c>
      <c r="L127" s="5">
        <f>'[2]ByMinerWK (2)'!K342</f>
        <v>0</v>
      </c>
      <c r="M127" s="5">
        <f>'[2]ByMinerWK (2)'!L342</f>
        <v>3869.18</v>
      </c>
      <c r="N127" s="5">
        <f>'[2]ByMinerWK (2)'!M342</f>
        <v>2887.27</v>
      </c>
      <c r="O127" s="5">
        <f>'[2]ByMinerWK (2)'!N342</f>
        <v>0</v>
      </c>
      <c r="P127" s="5">
        <f>'[2]ByMinerWK (2)'!O342</f>
        <v>1533.1699999999998</v>
      </c>
      <c r="Q127" s="5">
        <f>'[2]ByMinerWK (2)'!P342</f>
        <v>265</v>
      </c>
      <c r="R127" s="5">
        <f>'[2]ByMinerWK (2)'!Q342</f>
        <v>975.06000000000006</v>
      </c>
      <c r="S127" s="5">
        <f>'[2]ByMinerWK (2)'!R342</f>
        <v>691.29</v>
      </c>
      <c r="T127" s="5">
        <f>'[2]ByMinerWK (2)'!S342</f>
        <v>364.34</v>
      </c>
      <c r="U127" s="5">
        <f>'[2]ByMinerWK (2)'!T342</f>
        <v>97.87</v>
      </c>
      <c r="V127" s="62">
        <f>'[2]ByMinerWK (2)'!U342</f>
        <v>0</v>
      </c>
      <c r="W127" s="5">
        <f>'[2]ByMinerWK (2)'!V342</f>
        <v>55.97</v>
      </c>
      <c r="X127" s="62">
        <f>'[2]ByMinerWK (2)'!W342</f>
        <v>486.47</v>
      </c>
      <c r="Y127" s="62">
        <f>'[2]ByMinerWK (2)'!Z342/AE127</f>
        <v>0</v>
      </c>
      <c r="Z127" s="63">
        <f t="shared" si="14"/>
        <v>1765.21</v>
      </c>
      <c r="AA127" s="63">
        <f t="shared" si="15"/>
        <v>7076.4699999999993</v>
      </c>
      <c r="AB127" s="63">
        <f t="shared" si="16"/>
        <v>5283.74</v>
      </c>
      <c r="AC127" s="63">
        <f t="shared" si="17"/>
        <v>5981.130000000001</v>
      </c>
      <c r="AD127" s="63">
        <f t="shared" si="18"/>
        <v>2821.39</v>
      </c>
      <c r="AE127" s="17">
        <f>AVERAGE('[2]ByMinerWK (2)'!$AH339:$AH342)</f>
        <v>1</v>
      </c>
    </row>
    <row r="128" spans="1:31">
      <c r="A128" s="56" t="str">
        <f t="shared" si="13"/>
        <v>19000</v>
      </c>
      <c r="B128" s="15">
        <f>'[2]ByMinerWK (2)'!$AD343</f>
        <v>0</v>
      </c>
      <c r="C128" s="5">
        <f>'[2]ByMinerWK (2)'!B343</f>
        <v>749</v>
      </c>
      <c r="D128" s="5">
        <f>'[2]ByMinerWK (2)'!C343</f>
        <v>5315.0800000000008</v>
      </c>
      <c r="E128" s="5">
        <f>'[2]ByMinerWK (2)'!D343</f>
        <v>2009.9100000000003</v>
      </c>
      <c r="F128" s="5">
        <f>'[2]ByMinerWK (2)'!E343</f>
        <v>0</v>
      </c>
      <c r="G128" s="5">
        <f>'[2]ByMinerWK (2)'!F343</f>
        <v>182</v>
      </c>
      <c r="H128" s="5">
        <f>'[2]ByMinerWK (2)'!G343</f>
        <v>407</v>
      </c>
      <c r="I128" s="5">
        <f>'[2]ByMinerWK (2)'!H343</f>
        <v>1406.0400000000002</v>
      </c>
      <c r="J128" s="5">
        <f>'[2]ByMinerWK (2)'!I343</f>
        <v>1912.79</v>
      </c>
      <c r="K128" s="5">
        <f>'[2]ByMinerWK (2)'!J343</f>
        <v>972</v>
      </c>
      <c r="L128" s="5">
        <f>'[2]ByMinerWK (2)'!K343</f>
        <v>0</v>
      </c>
      <c r="M128" s="5">
        <f>'[2]ByMinerWK (2)'!L343</f>
        <v>3293.1400000000003</v>
      </c>
      <c r="N128" s="5">
        <f>'[2]ByMinerWK (2)'!M343</f>
        <v>2568.41</v>
      </c>
      <c r="O128" s="5">
        <f>'[2]ByMinerWK (2)'!N343</f>
        <v>0</v>
      </c>
      <c r="P128" s="5">
        <f>'[2]ByMinerWK (2)'!O343</f>
        <v>1546.01</v>
      </c>
      <c r="Q128" s="5">
        <f>'[2]ByMinerWK (2)'!P343</f>
        <v>455.69</v>
      </c>
      <c r="R128" s="5">
        <f>'[2]ByMinerWK (2)'!Q343</f>
        <v>932.68000000000006</v>
      </c>
      <c r="S128" s="5">
        <f>'[2]ByMinerWK (2)'!R343</f>
        <v>423.27</v>
      </c>
      <c r="T128" s="5">
        <f>'[2]ByMinerWK (2)'!S343</f>
        <v>440.18</v>
      </c>
      <c r="U128" s="5">
        <f>'[2]ByMinerWK (2)'!T343</f>
        <v>197.25000000000003</v>
      </c>
      <c r="V128" s="62">
        <f>'[2]ByMinerWK (2)'!U343</f>
        <v>250.68</v>
      </c>
      <c r="W128" s="5">
        <f>'[2]ByMinerWK (2)'!V343</f>
        <v>0</v>
      </c>
      <c r="X128" s="62">
        <f>'[2]ByMinerWK (2)'!W343</f>
        <v>427.23</v>
      </c>
      <c r="Y128" s="62">
        <f>'[2]ByMinerWK (2)'!Z343/AE128</f>
        <v>0</v>
      </c>
      <c r="Z128" s="63">
        <f t="shared" si="14"/>
        <v>1386.43</v>
      </c>
      <c r="AA128" s="63">
        <f t="shared" si="15"/>
        <v>7530.3700000000008</v>
      </c>
      <c r="AB128" s="63">
        <f t="shared" si="16"/>
        <v>4720.83</v>
      </c>
      <c r="AC128" s="63">
        <f t="shared" si="17"/>
        <v>7905.7800000000007</v>
      </c>
      <c r="AD128" s="63">
        <f t="shared" si="18"/>
        <v>1944.95</v>
      </c>
      <c r="AE128" s="17">
        <f>AVERAGE('[2]ByMinerWK (2)'!$AH340:$AH343)</f>
        <v>1</v>
      </c>
    </row>
    <row r="129" spans="1:31">
      <c r="A129" s="56" t="str">
        <f t="shared" si="13"/>
        <v>19000</v>
      </c>
      <c r="B129" s="15">
        <f>'[2]ByMinerWK (2)'!$AD344</f>
        <v>0</v>
      </c>
      <c r="C129" s="5">
        <f>'[2]ByMinerWK (2)'!B344</f>
        <v>753</v>
      </c>
      <c r="D129" s="5">
        <f>'[2]ByMinerWK (2)'!C344</f>
        <v>3714.880000000001</v>
      </c>
      <c r="E129" s="5">
        <f>'[2]ByMinerWK (2)'!D344</f>
        <v>2784.0699999999997</v>
      </c>
      <c r="F129" s="5">
        <f>'[2]ByMinerWK (2)'!E344</f>
        <v>0</v>
      </c>
      <c r="G129" s="5">
        <f>'[2]ByMinerWK (2)'!F344</f>
        <v>931.4</v>
      </c>
      <c r="H129" s="5">
        <f>'[2]ByMinerWK (2)'!G344</f>
        <v>953</v>
      </c>
      <c r="I129" s="5">
        <f>'[2]ByMinerWK (2)'!H344</f>
        <v>655</v>
      </c>
      <c r="J129" s="5">
        <f>'[2]ByMinerWK (2)'!I344</f>
        <v>896.4</v>
      </c>
      <c r="K129" s="5">
        <f>'[2]ByMinerWK (2)'!J344</f>
        <v>1034.46</v>
      </c>
      <c r="L129" s="5">
        <f>'[2]ByMinerWK (2)'!K344</f>
        <v>0</v>
      </c>
      <c r="M129" s="5">
        <f>'[2]ByMinerWK (2)'!L344</f>
        <v>3087.49</v>
      </c>
      <c r="N129" s="5">
        <f>'[2]ByMinerWK (2)'!M344</f>
        <v>2394.7000000000003</v>
      </c>
      <c r="O129" s="5">
        <f>'[2]ByMinerWK (2)'!N344</f>
        <v>90</v>
      </c>
      <c r="P129" s="5">
        <f>'[2]ByMinerWK (2)'!O344</f>
        <v>1600.3899999999999</v>
      </c>
      <c r="Q129" s="5">
        <f>'[2]ByMinerWK (2)'!P344</f>
        <v>80</v>
      </c>
      <c r="R129" s="5">
        <f>'[2]ByMinerWK (2)'!Q344</f>
        <v>622.17000000000007</v>
      </c>
      <c r="S129" s="5">
        <f>'[2]ByMinerWK (2)'!R344</f>
        <v>600.02</v>
      </c>
      <c r="T129" s="5">
        <f>'[2]ByMinerWK (2)'!S344</f>
        <v>60.11</v>
      </c>
      <c r="U129" s="5">
        <f>'[2]ByMinerWK (2)'!T344</f>
        <v>220.26</v>
      </c>
      <c r="V129" s="62">
        <f>'[2]ByMinerWK (2)'!U344</f>
        <v>232.45</v>
      </c>
      <c r="W129" s="5">
        <f>'[2]ByMinerWK (2)'!V344</f>
        <v>93.77</v>
      </c>
      <c r="X129" s="62">
        <f>'[2]ByMinerWK (2)'!W344</f>
        <v>563.56999999999994</v>
      </c>
      <c r="Y129" s="62">
        <f>'[2]ByMinerWK (2)'!Z344/AE129</f>
        <v>0</v>
      </c>
      <c r="Z129" s="63">
        <f t="shared" si="14"/>
        <v>1033.3699999999999</v>
      </c>
      <c r="AA129" s="63">
        <f t="shared" si="15"/>
        <v>7434.16</v>
      </c>
      <c r="AB129" s="63">
        <f t="shared" si="16"/>
        <v>4201.95</v>
      </c>
      <c r="AC129" s="63">
        <f t="shared" si="17"/>
        <v>5501.0700000000006</v>
      </c>
      <c r="AD129" s="63">
        <f t="shared" si="18"/>
        <v>3196.59</v>
      </c>
      <c r="AE129" s="17">
        <f>AVERAGE('[2]ByMinerWK (2)'!$AH341:$AH344)</f>
        <v>1</v>
      </c>
    </row>
    <row r="130" spans="1:31">
      <c r="A130" s="56" t="str">
        <f t="shared" si="13"/>
        <v>19000</v>
      </c>
      <c r="B130" s="15">
        <f>'[2]ByMinerWK (2)'!$AD345</f>
        <v>0</v>
      </c>
      <c r="C130" s="5">
        <f>'[2]ByMinerWK (2)'!B345</f>
        <v>743</v>
      </c>
      <c r="D130" s="5">
        <f>'[2]ByMinerWK (2)'!C345</f>
        <v>4525.71</v>
      </c>
      <c r="E130" s="5">
        <f>'[2]ByMinerWK (2)'!D345</f>
        <v>2275.59</v>
      </c>
      <c r="F130" s="5">
        <f>'[2]ByMinerWK (2)'!E345</f>
        <v>549</v>
      </c>
      <c r="G130" s="5">
        <f>'[2]ByMinerWK (2)'!F345</f>
        <v>431.34000000000003</v>
      </c>
      <c r="H130" s="5">
        <f>'[2]ByMinerWK (2)'!G345</f>
        <v>330.61</v>
      </c>
      <c r="I130" s="5">
        <f>'[2]ByMinerWK (2)'!H345</f>
        <v>850.3</v>
      </c>
      <c r="J130" s="5">
        <f>'[2]ByMinerWK (2)'!I345</f>
        <v>1222.6599999999999</v>
      </c>
      <c r="K130" s="5">
        <f>'[2]ByMinerWK (2)'!J345</f>
        <v>613</v>
      </c>
      <c r="L130" s="5">
        <f>'[2]ByMinerWK (2)'!K345</f>
        <v>0</v>
      </c>
      <c r="M130" s="5">
        <f>'[2]ByMinerWK (2)'!L345</f>
        <v>3784.62</v>
      </c>
      <c r="N130" s="5">
        <f>'[2]ByMinerWK (2)'!M345</f>
        <v>2714.7599999999998</v>
      </c>
      <c r="O130" s="5">
        <f>'[2]ByMinerWK (2)'!N345</f>
        <v>0</v>
      </c>
      <c r="P130" s="5">
        <f>'[2]ByMinerWK (2)'!O345</f>
        <v>1394.8400000000001</v>
      </c>
      <c r="Q130" s="5">
        <f>'[2]ByMinerWK (2)'!P345</f>
        <v>0</v>
      </c>
      <c r="R130" s="5">
        <f>'[2]ByMinerWK (2)'!Q345</f>
        <v>1107.48</v>
      </c>
      <c r="S130" s="5">
        <f>'[2]ByMinerWK (2)'!R345</f>
        <v>430.70000000000005</v>
      </c>
      <c r="T130" s="5">
        <f>'[2]ByMinerWK (2)'!S345</f>
        <v>71.37</v>
      </c>
      <c r="U130" s="5">
        <f>'[2]ByMinerWK (2)'!T345</f>
        <v>0</v>
      </c>
      <c r="V130" s="62">
        <f>'[2]ByMinerWK (2)'!U345</f>
        <v>55.18</v>
      </c>
      <c r="W130" s="5">
        <f>'[2]ByMinerWK (2)'!V345</f>
        <v>38.44</v>
      </c>
      <c r="X130" s="62">
        <f>'[2]ByMinerWK (2)'!W345</f>
        <v>382.25</v>
      </c>
      <c r="Y130" s="62">
        <f>'[2]ByMinerWK (2)'!Z345/AE130</f>
        <v>0</v>
      </c>
      <c r="Z130" s="63">
        <f t="shared" si="14"/>
        <v>1363.37</v>
      </c>
      <c r="AA130" s="63">
        <f t="shared" si="15"/>
        <v>7235.49</v>
      </c>
      <c r="AB130" s="63">
        <f t="shared" si="16"/>
        <v>4397.62</v>
      </c>
      <c r="AC130" s="63">
        <f t="shared" si="17"/>
        <v>6224.24</v>
      </c>
      <c r="AD130" s="63">
        <f t="shared" si="18"/>
        <v>2300.13</v>
      </c>
      <c r="AE130" s="17">
        <f>AVERAGE('[2]ByMinerWK (2)'!$AH342:$AH345)</f>
        <v>1</v>
      </c>
    </row>
    <row r="131" spans="1:31">
      <c r="A131" s="56" t="str">
        <f t="shared" si="13"/>
        <v>19000</v>
      </c>
      <c r="B131" s="15">
        <f>'[2]ByMinerWK (2)'!$AD346</f>
        <v>0</v>
      </c>
      <c r="C131" s="5">
        <f>'[2]ByMinerWK (2)'!B346</f>
        <v>704.39</v>
      </c>
      <c r="D131" s="5">
        <f>'[2]ByMinerWK (2)'!C346</f>
        <v>5443.82</v>
      </c>
      <c r="E131" s="5">
        <f>'[2]ByMinerWK (2)'!D346</f>
        <v>2280.9700000000003</v>
      </c>
      <c r="F131" s="5">
        <f>'[2]ByMinerWK (2)'!E346</f>
        <v>427</v>
      </c>
      <c r="G131" s="5">
        <f>'[2]ByMinerWK (2)'!F346</f>
        <v>972</v>
      </c>
      <c r="H131" s="5">
        <f>'[2]ByMinerWK (2)'!G346</f>
        <v>185.68</v>
      </c>
      <c r="I131" s="5">
        <f>'[2]ByMinerWK (2)'!H346</f>
        <v>1317.28</v>
      </c>
      <c r="J131" s="5">
        <f>'[2]ByMinerWK (2)'!I346</f>
        <v>1463.35</v>
      </c>
      <c r="K131" s="5">
        <f>'[2]ByMinerWK (2)'!J346</f>
        <v>1352.5900000000001</v>
      </c>
      <c r="L131" s="5">
        <f>'[2]ByMinerWK (2)'!K346</f>
        <v>0</v>
      </c>
      <c r="M131" s="5">
        <f>'[2]ByMinerWK (2)'!L346</f>
        <v>4083.3699999999994</v>
      </c>
      <c r="N131" s="5">
        <f>'[2]ByMinerWK (2)'!M346</f>
        <v>1714.1</v>
      </c>
      <c r="O131" s="5">
        <f>'[2]ByMinerWK (2)'!N346</f>
        <v>0</v>
      </c>
      <c r="P131" s="5">
        <f>'[2]ByMinerWK (2)'!O346</f>
        <v>1586.24</v>
      </c>
      <c r="Q131" s="5">
        <f>'[2]ByMinerWK (2)'!P346</f>
        <v>494.69</v>
      </c>
      <c r="R131" s="5">
        <f>'[2]ByMinerWK (2)'!Q346</f>
        <v>1319.75</v>
      </c>
      <c r="S131" s="5">
        <f>'[2]ByMinerWK (2)'!R346</f>
        <v>984.95999999999992</v>
      </c>
      <c r="T131" s="5">
        <f>'[2]ByMinerWK (2)'!S346</f>
        <v>192.93</v>
      </c>
      <c r="U131" s="5">
        <f>'[2]ByMinerWK (2)'!T346</f>
        <v>160.56</v>
      </c>
      <c r="V131" s="62">
        <f>'[2]ByMinerWK (2)'!U346</f>
        <v>71.760000000000005</v>
      </c>
      <c r="W131" s="5">
        <f>'[2]ByMinerWK (2)'!V346</f>
        <v>53.92</v>
      </c>
      <c r="X131" s="62">
        <f>'[2]ByMinerWK (2)'!W346</f>
        <v>506.56</v>
      </c>
      <c r="Y131" s="62">
        <f>'[2]ByMinerWK (2)'!Z346/AE131</f>
        <v>0</v>
      </c>
      <c r="Z131" s="63">
        <f t="shared" si="14"/>
        <v>1484.88</v>
      </c>
      <c r="AA131" s="63">
        <f t="shared" si="15"/>
        <v>6898.59</v>
      </c>
      <c r="AB131" s="63">
        <f t="shared" si="16"/>
        <v>5930.6499999999987</v>
      </c>
      <c r="AC131" s="63">
        <f t="shared" si="17"/>
        <v>7539.41</v>
      </c>
      <c r="AD131" s="63">
        <f t="shared" si="18"/>
        <v>3462.3900000000003</v>
      </c>
      <c r="AE131" s="17">
        <f>AVERAGE('[2]ByMinerWK (2)'!$AH343:$AH346)</f>
        <v>1</v>
      </c>
    </row>
    <row r="132" spans="1:31">
      <c r="A132" s="56" t="str">
        <f t="shared" ref="A132:A159" si="19">YEAR(B132)&amp;WEEKNUM(B132)</f>
        <v>19000</v>
      </c>
      <c r="B132" s="15">
        <f>'[2]ByMinerWK (2)'!$AD347</f>
        <v>0</v>
      </c>
      <c r="C132" s="5">
        <f>'[2]ByMinerWK (2)'!B347</f>
        <v>774</v>
      </c>
      <c r="D132" s="5">
        <f>'[2]ByMinerWK (2)'!C347</f>
        <v>5025.119999999999</v>
      </c>
      <c r="E132" s="5">
        <f>'[2]ByMinerWK (2)'!D347</f>
        <v>2846.54</v>
      </c>
      <c r="F132" s="5">
        <f>'[2]ByMinerWK (2)'!E347</f>
        <v>391.4</v>
      </c>
      <c r="G132" s="5">
        <f>'[2]ByMinerWK (2)'!F347</f>
        <v>824.66</v>
      </c>
      <c r="H132" s="5">
        <f>'[2]ByMinerWK (2)'!G347</f>
        <v>596.48</v>
      </c>
      <c r="I132" s="5">
        <f>'[2]ByMinerWK (2)'!H347</f>
        <v>891.16</v>
      </c>
      <c r="J132" s="5">
        <f>'[2]ByMinerWK (2)'!I347</f>
        <v>1227.8499999999999</v>
      </c>
      <c r="K132" s="5">
        <f>'[2]ByMinerWK (2)'!J347</f>
        <v>1010.6</v>
      </c>
      <c r="L132" s="5">
        <f>'[2]ByMinerWK (2)'!K347</f>
        <v>0</v>
      </c>
      <c r="M132" s="5">
        <f>'[2]ByMinerWK (2)'!L347</f>
        <v>4009.22</v>
      </c>
      <c r="N132" s="5">
        <f>'[2]ByMinerWK (2)'!M347</f>
        <v>2556.63</v>
      </c>
      <c r="O132" s="5">
        <f>'[2]ByMinerWK (2)'!N347</f>
        <v>0</v>
      </c>
      <c r="P132" s="5">
        <f>'[2]ByMinerWK (2)'!O347</f>
        <v>1651.3499999999997</v>
      </c>
      <c r="Q132" s="5">
        <f>'[2]ByMinerWK (2)'!P347</f>
        <v>247</v>
      </c>
      <c r="R132" s="5">
        <f>'[2]ByMinerWK (2)'!Q347</f>
        <v>798.81000000000006</v>
      </c>
      <c r="S132" s="5">
        <f>'[2]ByMinerWK (2)'!R347</f>
        <v>893.69</v>
      </c>
      <c r="T132" s="5">
        <f>'[2]ByMinerWK (2)'!S347</f>
        <v>486.96000000000004</v>
      </c>
      <c r="U132" s="5">
        <f>'[2]ByMinerWK (2)'!T347</f>
        <v>186.58999999999997</v>
      </c>
      <c r="V132" s="62">
        <f>'[2]ByMinerWK (2)'!U347</f>
        <v>54.15</v>
      </c>
      <c r="W132" s="5">
        <f>'[2]ByMinerWK (2)'!V347</f>
        <v>129.39999999999998</v>
      </c>
      <c r="X132" s="62">
        <f>'[2]ByMinerWK (2)'!W347</f>
        <v>419.07</v>
      </c>
      <c r="Y132" s="62">
        <f>'[2]ByMinerWK (2)'!Z347/AE132</f>
        <v>0</v>
      </c>
      <c r="Z132" s="63">
        <f t="shared" ref="Z132:Z159" si="20">SUM(F132,T132,U132,C132)/AE132</f>
        <v>1838.95</v>
      </c>
      <c r="AA132" s="63">
        <f t="shared" ref="AA132:AA159" si="21">SUM(E132,I132,L132,N132,P132)/AE132</f>
        <v>7945.6799999999994</v>
      </c>
      <c r="AB132" s="63">
        <f t="shared" ref="AB132:AB159" si="22">SUM(K132,M132,Q132)/AE132</f>
        <v>5266.82</v>
      </c>
      <c r="AC132" s="63">
        <f t="shared" ref="AC132:AC159" si="23">SUM(J132,W132,V132,X132,D132)/AE132</f>
        <v>6855.5899999999992</v>
      </c>
      <c r="AD132" s="63">
        <f t="shared" ref="AD132:AD159" si="24">SUM(G132,H132,O132,R132,S132)/AE132</f>
        <v>3113.64</v>
      </c>
      <c r="AE132" s="17">
        <f>AVERAGE('[2]ByMinerWK (2)'!$AH344:$AH347)</f>
        <v>1</v>
      </c>
    </row>
    <row r="133" spans="1:31">
      <c r="A133" s="56" t="str">
        <f t="shared" si="19"/>
        <v>19000</v>
      </c>
      <c r="B133" s="15">
        <f>'[2]ByMinerWK (2)'!$AD348</f>
        <v>0</v>
      </c>
      <c r="C133" s="5">
        <f>'[2]ByMinerWK (2)'!B348</f>
        <v>980.44</v>
      </c>
      <c r="D133" s="5">
        <f>'[2]ByMinerWK (2)'!C348</f>
        <v>4464.68</v>
      </c>
      <c r="E133" s="5">
        <f>'[2]ByMinerWK (2)'!D348</f>
        <v>2064.69</v>
      </c>
      <c r="F133" s="5">
        <f>'[2]ByMinerWK (2)'!E348</f>
        <v>738</v>
      </c>
      <c r="G133" s="5">
        <f>'[2]ByMinerWK (2)'!F348</f>
        <v>780.25</v>
      </c>
      <c r="H133" s="5">
        <f>'[2]ByMinerWK (2)'!G348</f>
        <v>502.92</v>
      </c>
      <c r="I133" s="5">
        <f>'[2]ByMinerWK (2)'!H348</f>
        <v>1021.99</v>
      </c>
      <c r="J133" s="5">
        <f>'[2]ByMinerWK (2)'!I348</f>
        <v>480.8</v>
      </c>
      <c r="K133" s="5">
        <f>'[2]ByMinerWK (2)'!J348</f>
        <v>969</v>
      </c>
      <c r="L133" s="5">
        <f>'[2]ByMinerWK (2)'!K348</f>
        <v>0</v>
      </c>
      <c r="M133" s="5">
        <f>'[2]ByMinerWK (2)'!L348</f>
        <v>2385.9699999999998</v>
      </c>
      <c r="N133" s="5">
        <f>'[2]ByMinerWK (2)'!M348</f>
        <v>2565.0699999999997</v>
      </c>
      <c r="O133" s="5">
        <f>'[2]ByMinerWK (2)'!N348</f>
        <v>79</v>
      </c>
      <c r="P133" s="5">
        <f>'[2]ByMinerWK (2)'!O348</f>
        <v>1742.5400000000002</v>
      </c>
      <c r="Q133" s="5">
        <f>'[2]ByMinerWK (2)'!P348</f>
        <v>0</v>
      </c>
      <c r="R133" s="5">
        <f>'[2]ByMinerWK (2)'!Q348</f>
        <v>1220.98</v>
      </c>
      <c r="S133" s="5">
        <f>'[2]ByMinerWK (2)'!R348</f>
        <v>705.81</v>
      </c>
      <c r="T133" s="5">
        <f>'[2]ByMinerWK (2)'!S348</f>
        <v>332.15999999999997</v>
      </c>
      <c r="U133" s="5">
        <f>'[2]ByMinerWK (2)'!T348</f>
        <v>114.36</v>
      </c>
      <c r="V133" s="62">
        <f>'[2]ByMinerWK (2)'!U348</f>
        <v>188.18</v>
      </c>
      <c r="W133" s="5">
        <f>'[2]ByMinerWK (2)'!V348</f>
        <v>165.25</v>
      </c>
      <c r="X133" s="62">
        <f>'[2]ByMinerWK (2)'!W348</f>
        <v>260.84000000000003</v>
      </c>
      <c r="Y133" s="62">
        <f>'[2]ByMinerWK (2)'!Z348/AE133</f>
        <v>0</v>
      </c>
      <c r="Z133" s="63">
        <f t="shared" si="20"/>
        <v>2164.96</v>
      </c>
      <c r="AA133" s="63">
        <f t="shared" si="21"/>
        <v>7394.29</v>
      </c>
      <c r="AB133" s="63">
        <f t="shared" si="22"/>
        <v>3354.97</v>
      </c>
      <c r="AC133" s="63">
        <f t="shared" si="23"/>
        <v>5559.75</v>
      </c>
      <c r="AD133" s="63">
        <f t="shared" si="24"/>
        <v>3288.96</v>
      </c>
      <c r="AE133" s="17">
        <f>AVERAGE('[2]ByMinerWK (2)'!$AH345:$AH348)</f>
        <v>1</v>
      </c>
    </row>
    <row r="134" spans="1:31">
      <c r="A134" s="56" t="str">
        <f t="shared" si="19"/>
        <v>19000</v>
      </c>
      <c r="B134" s="15">
        <f>'[2]ByMinerWK (2)'!$AD349</f>
        <v>0</v>
      </c>
      <c r="C134" s="5">
        <f>'[2]ByMinerWK (2)'!B349</f>
        <v>520</v>
      </c>
      <c r="D134" s="5">
        <f>'[2]ByMinerWK (2)'!C349</f>
        <v>4337.08</v>
      </c>
      <c r="E134" s="5">
        <f>'[2]ByMinerWK (2)'!D349</f>
        <v>2203.6999999999998</v>
      </c>
      <c r="F134" s="5">
        <f>'[2]ByMinerWK (2)'!E349</f>
        <v>278</v>
      </c>
      <c r="G134" s="5">
        <f>'[2]ByMinerWK (2)'!F349</f>
        <v>1114</v>
      </c>
      <c r="H134" s="5">
        <f>'[2]ByMinerWK (2)'!G349</f>
        <v>345</v>
      </c>
      <c r="I134" s="5">
        <f>'[2]ByMinerWK (2)'!H349</f>
        <v>696.22</v>
      </c>
      <c r="J134" s="5">
        <f>'[2]ByMinerWK (2)'!I349</f>
        <v>1029.78</v>
      </c>
      <c r="K134" s="5">
        <f>'[2]ByMinerWK (2)'!J349</f>
        <v>1230.03</v>
      </c>
      <c r="L134" s="5">
        <f>'[2]ByMinerWK (2)'!K349</f>
        <v>0</v>
      </c>
      <c r="M134" s="5">
        <f>'[2]ByMinerWK (2)'!L349</f>
        <v>3282.76</v>
      </c>
      <c r="N134" s="5">
        <f>'[2]ByMinerWK (2)'!M349</f>
        <v>2229.75</v>
      </c>
      <c r="O134" s="5">
        <f>'[2]ByMinerWK (2)'!N349</f>
        <v>0</v>
      </c>
      <c r="P134" s="5">
        <f>'[2]ByMinerWK (2)'!O349</f>
        <v>1980.92</v>
      </c>
      <c r="Q134" s="5">
        <f>'[2]ByMinerWK (2)'!P349</f>
        <v>296</v>
      </c>
      <c r="R134" s="5">
        <f>'[2]ByMinerWK (2)'!Q349</f>
        <v>923.79000000000008</v>
      </c>
      <c r="S134" s="5">
        <f>'[2]ByMinerWK (2)'!R349</f>
        <v>571.04</v>
      </c>
      <c r="T134" s="5">
        <f>'[2]ByMinerWK (2)'!S349</f>
        <v>515.5</v>
      </c>
      <c r="U134" s="5">
        <f>'[2]ByMinerWK (2)'!T349</f>
        <v>140.26</v>
      </c>
      <c r="V134" s="62">
        <f>'[2]ByMinerWK (2)'!U349</f>
        <v>0</v>
      </c>
      <c r="W134" s="5">
        <f>'[2]ByMinerWK (2)'!V349</f>
        <v>0</v>
      </c>
      <c r="X134" s="62">
        <f>'[2]ByMinerWK (2)'!W349</f>
        <v>386.33</v>
      </c>
      <c r="Y134" s="62">
        <f>'[2]ByMinerWK (2)'!Z349/AE134</f>
        <v>0</v>
      </c>
      <c r="Z134" s="63">
        <f t="shared" si="20"/>
        <v>1453.76</v>
      </c>
      <c r="AA134" s="63">
        <f t="shared" si="21"/>
        <v>7110.59</v>
      </c>
      <c r="AB134" s="63">
        <f t="shared" si="22"/>
        <v>4808.79</v>
      </c>
      <c r="AC134" s="63">
        <f t="shared" si="23"/>
        <v>5753.19</v>
      </c>
      <c r="AD134" s="63">
        <f t="shared" si="24"/>
        <v>2953.83</v>
      </c>
      <c r="AE134" s="17">
        <f>AVERAGE('[2]ByMinerWK (2)'!$AH346:$AH349)</f>
        <v>1</v>
      </c>
    </row>
    <row r="135" spans="1:31">
      <c r="A135" s="56" t="str">
        <f t="shared" si="19"/>
        <v>19000</v>
      </c>
      <c r="B135" s="15">
        <f>'[2]ByMinerWK (2)'!$AD350</f>
        <v>0</v>
      </c>
      <c r="C135" s="5">
        <f>'[2]ByMinerWK (2)'!B350</f>
        <v>988</v>
      </c>
      <c r="D135" s="5">
        <f>'[2]ByMinerWK (2)'!C350</f>
        <v>6131.44</v>
      </c>
      <c r="E135" s="5">
        <f>'[2]ByMinerWK (2)'!D350</f>
        <v>2432.33</v>
      </c>
      <c r="F135" s="5">
        <f>'[2]ByMinerWK (2)'!E350</f>
        <v>852</v>
      </c>
      <c r="G135" s="5">
        <f>'[2]ByMinerWK (2)'!F350</f>
        <v>617.98</v>
      </c>
      <c r="H135" s="5">
        <f>'[2]ByMinerWK (2)'!G350</f>
        <v>696</v>
      </c>
      <c r="I135" s="5">
        <f>'[2]ByMinerWK (2)'!H350</f>
        <v>471</v>
      </c>
      <c r="J135" s="5">
        <f>'[2]ByMinerWK (2)'!I350</f>
        <v>1028.02</v>
      </c>
      <c r="K135" s="5">
        <f>'[2]ByMinerWK (2)'!J350</f>
        <v>964.8</v>
      </c>
      <c r="L135" s="5">
        <f>'[2]ByMinerWK (2)'!K350</f>
        <v>0</v>
      </c>
      <c r="M135" s="5">
        <f>'[2]ByMinerWK (2)'!L350</f>
        <v>3379.26</v>
      </c>
      <c r="N135" s="5">
        <f>'[2]ByMinerWK (2)'!M350</f>
        <v>2430.8799999999997</v>
      </c>
      <c r="O135" s="5">
        <f>'[2]ByMinerWK (2)'!N350</f>
        <v>138</v>
      </c>
      <c r="P135" s="5">
        <f>'[2]ByMinerWK (2)'!O350</f>
        <v>2220.41</v>
      </c>
      <c r="Q135" s="5">
        <f>'[2]ByMinerWK (2)'!P350</f>
        <v>366.83</v>
      </c>
      <c r="R135" s="5">
        <f>'[2]ByMinerWK (2)'!Q350</f>
        <v>838.23</v>
      </c>
      <c r="S135" s="5">
        <f>'[2]ByMinerWK (2)'!R350</f>
        <v>399.84</v>
      </c>
      <c r="T135" s="5">
        <f>'[2]ByMinerWK (2)'!S350</f>
        <v>419.54</v>
      </c>
      <c r="U135" s="5">
        <f>'[2]ByMinerWK (2)'!T350</f>
        <v>96.34</v>
      </c>
      <c r="V135" s="62">
        <f>'[2]ByMinerWK (2)'!U350</f>
        <v>15.63</v>
      </c>
      <c r="W135" s="5">
        <f>'[2]ByMinerWK (2)'!V350</f>
        <v>146.86000000000001</v>
      </c>
      <c r="X135" s="62">
        <f>'[2]ByMinerWK (2)'!W350</f>
        <v>387.59999999999997</v>
      </c>
      <c r="Y135" s="62">
        <f>'[2]ByMinerWK (2)'!Z350/AE135</f>
        <v>0</v>
      </c>
      <c r="Z135" s="63">
        <f t="shared" si="20"/>
        <v>2355.88</v>
      </c>
      <c r="AA135" s="63">
        <f t="shared" si="21"/>
        <v>7554.619999999999</v>
      </c>
      <c r="AB135" s="63">
        <f t="shared" si="22"/>
        <v>4710.8900000000003</v>
      </c>
      <c r="AC135" s="63">
        <f t="shared" si="23"/>
        <v>7709.5499999999993</v>
      </c>
      <c r="AD135" s="63">
        <f t="shared" si="24"/>
        <v>2690.05</v>
      </c>
      <c r="AE135" s="17">
        <f>AVERAGE('[2]ByMinerWK (2)'!$AH347:$AH350)</f>
        <v>1</v>
      </c>
    </row>
    <row r="136" spans="1:31">
      <c r="A136" s="56" t="str">
        <f t="shared" si="19"/>
        <v>19000</v>
      </c>
      <c r="B136" s="15">
        <f>'[2]ByMinerWK (2)'!$AD351</f>
        <v>0</v>
      </c>
      <c r="C136" s="5">
        <f>'[2]ByMinerWK (2)'!B351</f>
        <v>787</v>
      </c>
      <c r="D136" s="5">
        <f>'[2]ByMinerWK (2)'!C351</f>
        <v>4866.55</v>
      </c>
      <c r="E136" s="5">
        <f>'[2]ByMinerWK (2)'!D351</f>
        <v>2407.5</v>
      </c>
      <c r="F136" s="5">
        <f>'[2]ByMinerWK (2)'!E351</f>
        <v>171.13</v>
      </c>
      <c r="G136" s="5">
        <f>'[2]ByMinerWK (2)'!F351</f>
        <v>1153.4000000000001</v>
      </c>
      <c r="H136" s="5">
        <f>'[2]ByMinerWK (2)'!G351</f>
        <v>367.58</v>
      </c>
      <c r="I136" s="5">
        <f>'[2]ByMinerWK (2)'!H351</f>
        <v>751.2</v>
      </c>
      <c r="J136" s="5">
        <f>'[2]ByMinerWK (2)'!I351</f>
        <v>1169.0899999999999</v>
      </c>
      <c r="K136" s="5">
        <f>'[2]ByMinerWK (2)'!J351</f>
        <v>344</v>
      </c>
      <c r="L136" s="5">
        <f>'[2]ByMinerWK (2)'!K351</f>
        <v>0</v>
      </c>
      <c r="M136" s="5">
        <f>'[2]ByMinerWK (2)'!L351</f>
        <v>3027.8999999999996</v>
      </c>
      <c r="N136" s="5">
        <f>'[2]ByMinerWK (2)'!M351</f>
        <v>1768.36</v>
      </c>
      <c r="O136" s="5">
        <f>'[2]ByMinerWK (2)'!N351</f>
        <v>87.88</v>
      </c>
      <c r="P136" s="5">
        <f>'[2]ByMinerWK (2)'!O351</f>
        <v>2146</v>
      </c>
      <c r="Q136" s="5">
        <f>'[2]ByMinerWK (2)'!P351</f>
        <v>284.85000000000002</v>
      </c>
      <c r="R136" s="5">
        <f>'[2]ByMinerWK (2)'!Q351</f>
        <v>1257.56</v>
      </c>
      <c r="S136" s="5">
        <f>'[2]ByMinerWK (2)'!R351</f>
        <v>536.60000000000014</v>
      </c>
      <c r="T136" s="5">
        <f>'[2]ByMinerWK (2)'!S351</f>
        <v>279.04000000000002</v>
      </c>
      <c r="U136" s="5">
        <f>'[2]ByMinerWK (2)'!T351</f>
        <v>228.91000000000003</v>
      </c>
      <c r="V136" s="62">
        <f>'[2]ByMinerWK (2)'!U351</f>
        <v>96.13</v>
      </c>
      <c r="W136" s="5">
        <f>'[2]ByMinerWK (2)'!V351</f>
        <v>104.24000000000001</v>
      </c>
      <c r="X136" s="62">
        <f>'[2]ByMinerWK (2)'!W351</f>
        <v>312.25</v>
      </c>
      <c r="Y136" s="62">
        <f>'[2]ByMinerWK (2)'!Z351/AE136</f>
        <v>0</v>
      </c>
      <c r="Z136" s="63">
        <f t="shared" si="20"/>
        <v>1466.08</v>
      </c>
      <c r="AA136" s="63">
        <f t="shared" si="21"/>
        <v>7073.0599999999995</v>
      </c>
      <c r="AB136" s="63">
        <f t="shared" si="22"/>
        <v>3656.7499999999995</v>
      </c>
      <c r="AC136" s="63">
        <f t="shared" si="23"/>
        <v>6548.26</v>
      </c>
      <c r="AD136" s="63">
        <f t="shared" si="24"/>
        <v>3403.0200000000004</v>
      </c>
      <c r="AE136" s="17">
        <f>AVERAGE('[2]ByMinerWK (2)'!$AH348:$AH351)</f>
        <v>1</v>
      </c>
    </row>
    <row r="137" spans="1:31">
      <c r="A137" s="56" t="str">
        <f t="shared" si="19"/>
        <v>19000</v>
      </c>
      <c r="B137" s="15">
        <f>'[2]ByMinerWK (2)'!$AD352</f>
        <v>0</v>
      </c>
      <c r="C137" s="5">
        <f>'[2]ByMinerWK (2)'!B352</f>
        <v>803.32999999999993</v>
      </c>
      <c r="D137" s="5">
        <f>'[2]ByMinerWK (2)'!C352</f>
        <v>4934.32</v>
      </c>
      <c r="E137" s="5">
        <f>'[2]ByMinerWK (2)'!D352</f>
        <v>1280.5899999999999</v>
      </c>
      <c r="F137" s="5">
        <f>'[2]ByMinerWK (2)'!E352</f>
        <v>391</v>
      </c>
      <c r="G137" s="5">
        <f>'[2]ByMinerWK (2)'!F352</f>
        <v>710</v>
      </c>
      <c r="H137" s="5">
        <f>'[2]ByMinerWK (2)'!G352</f>
        <v>677</v>
      </c>
      <c r="I137" s="5">
        <f>'[2]ByMinerWK (2)'!H352</f>
        <v>527.36</v>
      </c>
      <c r="J137" s="5">
        <f>'[2]ByMinerWK (2)'!I352</f>
        <v>694.45</v>
      </c>
      <c r="K137" s="5">
        <f>'[2]ByMinerWK (2)'!J352</f>
        <v>758</v>
      </c>
      <c r="L137" s="5">
        <f>'[2]ByMinerWK (2)'!K352</f>
        <v>0</v>
      </c>
      <c r="M137" s="5">
        <f>'[2]ByMinerWK (2)'!L352</f>
        <v>3075.7200000000003</v>
      </c>
      <c r="N137" s="5">
        <f>'[2]ByMinerWK (2)'!M352</f>
        <v>1977.3100000000002</v>
      </c>
      <c r="O137" s="5">
        <f>'[2]ByMinerWK (2)'!N352</f>
        <v>92</v>
      </c>
      <c r="P137" s="5">
        <f>'[2]ByMinerWK (2)'!O352</f>
        <v>1950.46</v>
      </c>
      <c r="Q137" s="5">
        <f>'[2]ByMinerWK (2)'!P352</f>
        <v>74</v>
      </c>
      <c r="R137" s="5">
        <f>'[2]ByMinerWK (2)'!Q352</f>
        <v>1346.23</v>
      </c>
      <c r="S137" s="5">
        <f>'[2]ByMinerWK (2)'!R352</f>
        <v>867.32999999999993</v>
      </c>
      <c r="T137" s="5">
        <f>'[2]ByMinerWK (2)'!S352</f>
        <v>346.09000000000003</v>
      </c>
      <c r="U137" s="5">
        <f>'[2]ByMinerWK (2)'!T352</f>
        <v>233.51999999999998</v>
      </c>
      <c r="V137" s="62">
        <f>'[2]ByMinerWK (2)'!U352</f>
        <v>214.52</v>
      </c>
      <c r="W137" s="5">
        <f>'[2]ByMinerWK (2)'!V352</f>
        <v>267.38</v>
      </c>
      <c r="X137" s="62">
        <f>'[2]ByMinerWK (2)'!W352</f>
        <v>375.16</v>
      </c>
      <c r="Y137" s="62">
        <f>'[2]ByMinerWK (2)'!Z352/AE137</f>
        <v>0</v>
      </c>
      <c r="Z137" s="63">
        <f t="shared" si="20"/>
        <v>1773.94</v>
      </c>
      <c r="AA137" s="63">
        <f t="shared" si="21"/>
        <v>5735.72</v>
      </c>
      <c r="AB137" s="63">
        <f t="shared" si="22"/>
        <v>3907.7200000000003</v>
      </c>
      <c r="AC137" s="63">
        <f t="shared" si="23"/>
        <v>6485.83</v>
      </c>
      <c r="AD137" s="63">
        <f t="shared" si="24"/>
        <v>3692.56</v>
      </c>
      <c r="AE137" s="17">
        <f>AVERAGE('[2]ByMinerWK (2)'!$AH349:$AH352)</f>
        <v>1</v>
      </c>
    </row>
    <row r="138" spans="1:31">
      <c r="A138" s="56" t="str">
        <f t="shared" si="19"/>
        <v>19000</v>
      </c>
      <c r="B138" s="15">
        <f>'[2]ByMinerWK (2)'!$AD353</f>
        <v>0</v>
      </c>
      <c r="C138" s="5">
        <f>'[2]ByMinerWK (2)'!B353</f>
        <v>797.81</v>
      </c>
      <c r="D138" s="5">
        <f>'[2]ByMinerWK (2)'!C353</f>
        <v>7139.4499999999989</v>
      </c>
      <c r="E138" s="5">
        <f>'[2]ByMinerWK (2)'!D353</f>
        <v>1792</v>
      </c>
      <c r="F138" s="5">
        <f>'[2]ByMinerWK (2)'!E353</f>
        <v>644</v>
      </c>
      <c r="G138" s="5">
        <f>'[2]ByMinerWK (2)'!F353</f>
        <v>783.02</v>
      </c>
      <c r="H138" s="5">
        <f>'[2]ByMinerWK (2)'!G353</f>
        <v>505.86</v>
      </c>
      <c r="I138" s="5">
        <f>'[2]ByMinerWK (2)'!H353</f>
        <v>920.69999999999993</v>
      </c>
      <c r="J138" s="5">
        <f>'[2]ByMinerWK (2)'!I353</f>
        <v>1366.35</v>
      </c>
      <c r="K138" s="5">
        <f>'[2]ByMinerWK (2)'!J353</f>
        <v>879.53</v>
      </c>
      <c r="L138" s="5">
        <f>'[2]ByMinerWK (2)'!K353</f>
        <v>0</v>
      </c>
      <c r="M138" s="5">
        <f>'[2]ByMinerWK (2)'!L353</f>
        <v>3750.3500000000004</v>
      </c>
      <c r="N138" s="5">
        <f>'[2]ByMinerWK (2)'!M353</f>
        <v>2275.0100000000002</v>
      </c>
      <c r="O138" s="5">
        <f>'[2]ByMinerWK (2)'!N353</f>
        <v>0</v>
      </c>
      <c r="P138" s="5">
        <f>'[2]ByMinerWK (2)'!O353</f>
        <v>1882.0500000000002</v>
      </c>
      <c r="Q138" s="5">
        <f>'[2]ByMinerWK (2)'!P353</f>
        <v>255.31</v>
      </c>
      <c r="R138" s="5">
        <f>'[2]ByMinerWK (2)'!Q353</f>
        <v>1209.23</v>
      </c>
      <c r="S138" s="5">
        <f>'[2]ByMinerWK (2)'!R353</f>
        <v>580.8599999999999</v>
      </c>
      <c r="T138" s="5">
        <f>'[2]ByMinerWK (2)'!S353</f>
        <v>313.39999999999998</v>
      </c>
      <c r="U138" s="5">
        <f>'[2]ByMinerWK (2)'!T353</f>
        <v>161.07999999999998</v>
      </c>
      <c r="V138" s="62">
        <f>'[2]ByMinerWK (2)'!U353</f>
        <v>52.87</v>
      </c>
      <c r="W138" s="5">
        <f>'[2]ByMinerWK (2)'!V353</f>
        <v>77.75</v>
      </c>
      <c r="X138" s="62">
        <f>'[2]ByMinerWK (2)'!W353</f>
        <v>297.01</v>
      </c>
      <c r="Y138" s="62">
        <f>'[2]ByMinerWK (2)'!Z353/AE138</f>
        <v>0</v>
      </c>
      <c r="Z138" s="63">
        <f t="shared" si="20"/>
        <v>1916.29</v>
      </c>
      <c r="AA138" s="63">
        <f t="shared" si="21"/>
        <v>6869.76</v>
      </c>
      <c r="AB138" s="63">
        <f t="shared" si="22"/>
        <v>4885.1900000000005</v>
      </c>
      <c r="AC138" s="63">
        <f t="shared" si="23"/>
        <v>8933.4299999999985</v>
      </c>
      <c r="AD138" s="63">
        <f t="shared" si="24"/>
        <v>3078.9700000000003</v>
      </c>
      <c r="AE138" s="17">
        <f>AVERAGE('[2]ByMinerWK (2)'!$AH350:$AH353)</f>
        <v>1</v>
      </c>
    </row>
    <row r="139" spans="1:31">
      <c r="A139" s="56" t="str">
        <f t="shared" si="19"/>
        <v>19000</v>
      </c>
      <c r="B139" s="15">
        <f>'[2]ByMinerWK (2)'!$AD354</f>
        <v>0</v>
      </c>
      <c r="C139" s="5">
        <f>'[2]ByMinerWK (2)'!B354</f>
        <v>559</v>
      </c>
      <c r="D139" s="5">
        <f>'[2]ByMinerWK (2)'!C354</f>
        <v>3656.6600000000003</v>
      </c>
      <c r="E139" s="5">
        <f>'[2]ByMinerWK (2)'!D354</f>
        <v>1849.26</v>
      </c>
      <c r="F139" s="5">
        <f>'[2]ByMinerWK (2)'!E354</f>
        <v>210</v>
      </c>
      <c r="G139" s="5">
        <f>'[2]ByMinerWK (2)'!F354</f>
        <v>817.23</v>
      </c>
      <c r="H139" s="5">
        <f>'[2]ByMinerWK (2)'!G354</f>
        <v>613.35</v>
      </c>
      <c r="I139" s="5">
        <f>'[2]ByMinerWK (2)'!H354</f>
        <v>937.33</v>
      </c>
      <c r="J139" s="5">
        <f>'[2]ByMinerWK (2)'!I354</f>
        <v>563.70999999999992</v>
      </c>
      <c r="K139" s="5">
        <f>'[2]ByMinerWK (2)'!J354</f>
        <v>1218.76</v>
      </c>
      <c r="L139" s="5">
        <f>'[2]ByMinerWK (2)'!K354</f>
        <v>0</v>
      </c>
      <c r="M139" s="5">
        <f>'[2]ByMinerWK (2)'!L354</f>
        <v>2106.8199999999997</v>
      </c>
      <c r="N139" s="5">
        <f>'[2]ByMinerWK (2)'!M354</f>
        <v>1142.71</v>
      </c>
      <c r="O139" s="5">
        <f>'[2]ByMinerWK (2)'!N354</f>
        <v>85</v>
      </c>
      <c r="P139" s="5">
        <f>'[2]ByMinerWK (2)'!O354</f>
        <v>1800.42</v>
      </c>
      <c r="Q139" s="5">
        <f>'[2]ByMinerWK (2)'!P354</f>
        <v>99</v>
      </c>
      <c r="R139" s="5">
        <f>'[2]ByMinerWK (2)'!Q354</f>
        <v>994</v>
      </c>
      <c r="S139" s="5">
        <f>'[2]ByMinerWK (2)'!R354</f>
        <v>443.25</v>
      </c>
      <c r="T139" s="5">
        <f>'[2]ByMinerWK (2)'!S354</f>
        <v>246.12</v>
      </c>
      <c r="U139" s="5">
        <f>'[2]ByMinerWK (2)'!T354</f>
        <v>113.28</v>
      </c>
      <c r="V139" s="62">
        <f>'[2]ByMinerWK (2)'!U354</f>
        <v>92.830000000000013</v>
      </c>
      <c r="W139" s="5">
        <f>'[2]ByMinerWK (2)'!V354</f>
        <v>171.99</v>
      </c>
      <c r="X139" s="62">
        <f>'[2]ByMinerWK (2)'!W354</f>
        <v>342.16999999999996</v>
      </c>
      <c r="Y139" s="62">
        <f>'[2]ByMinerWK (2)'!Z354/AE139</f>
        <v>0</v>
      </c>
      <c r="Z139" s="63">
        <f t="shared" si="20"/>
        <v>1128.4000000000001</v>
      </c>
      <c r="AA139" s="63">
        <f t="shared" si="21"/>
        <v>5729.72</v>
      </c>
      <c r="AB139" s="63">
        <f t="shared" si="22"/>
        <v>3424.58</v>
      </c>
      <c r="AC139" s="63">
        <f t="shared" si="23"/>
        <v>4827.3600000000006</v>
      </c>
      <c r="AD139" s="63">
        <f t="shared" si="24"/>
        <v>2952.83</v>
      </c>
      <c r="AE139" s="17">
        <f>AVERAGE('[2]ByMinerWK (2)'!$AH351:$AH354)</f>
        <v>1</v>
      </c>
    </row>
    <row r="140" spans="1:31">
      <c r="A140" s="56" t="str">
        <f t="shared" si="19"/>
        <v>19000</v>
      </c>
      <c r="B140" s="15">
        <f>'[2]ByMinerWK (2)'!$AD355</f>
        <v>0</v>
      </c>
      <c r="C140" s="5">
        <f>'[2]ByMinerWK (2)'!B355</f>
        <v>917.89</v>
      </c>
      <c r="D140" s="5">
        <f>'[2]ByMinerWK (2)'!C355</f>
        <v>5599.2899999999991</v>
      </c>
      <c r="E140" s="5">
        <f>'[2]ByMinerWK (2)'!D355</f>
        <v>1633.73</v>
      </c>
      <c r="F140" s="5">
        <f>'[2]ByMinerWK (2)'!E355</f>
        <v>0</v>
      </c>
      <c r="G140" s="5">
        <f>'[2]ByMinerWK (2)'!F355</f>
        <v>890</v>
      </c>
      <c r="H140" s="5">
        <f>'[2]ByMinerWK (2)'!G355</f>
        <v>515.36</v>
      </c>
      <c r="I140" s="5">
        <f>'[2]ByMinerWK (2)'!H355</f>
        <v>689.2</v>
      </c>
      <c r="J140" s="5">
        <f>'[2]ByMinerWK (2)'!I355</f>
        <v>2508.91</v>
      </c>
      <c r="K140" s="5">
        <f>'[2]ByMinerWK (2)'!J355</f>
        <v>308.60000000000002</v>
      </c>
      <c r="L140" s="5">
        <f>'[2]ByMinerWK (2)'!K355</f>
        <v>0</v>
      </c>
      <c r="M140" s="5">
        <f>'[2]ByMinerWK (2)'!L355</f>
        <v>2109.1799999999998</v>
      </c>
      <c r="N140" s="5">
        <f>'[2]ByMinerWK (2)'!M355</f>
        <v>1988.99</v>
      </c>
      <c r="O140" s="5">
        <f>'[2]ByMinerWK (2)'!N355</f>
        <v>0</v>
      </c>
      <c r="P140" s="5">
        <f>'[2]ByMinerWK (2)'!O355</f>
        <v>2166.36</v>
      </c>
      <c r="Q140" s="5">
        <f>'[2]ByMinerWK (2)'!P355</f>
        <v>502.96000000000004</v>
      </c>
      <c r="R140" s="5">
        <f>'[2]ByMinerWK (2)'!Q355</f>
        <v>843.46</v>
      </c>
      <c r="S140" s="5">
        <f>'[2]ByMinerWK (2)'!R355</f>
        <v>689.41000000000008</v>
      </c>
      <c r="T140" s="5">
        <f>'[2]ByMinerWK (2)'!S355</f>
        <v>510.55</v>
      </c>
      <c r="U140" s="5">
        <f>'[2]ByMinerWK (2)'!T355</f>
        <v>192.26</v>
      </c>
      <c r="V140" s="62">
        <f>'[2]ByMinerWK (2)'!U355</f>
        <v>72.22</v>
      </c>
      <c r="W140" s="5">
        <f>'[2]ByMinerWK (2)'!V355</f>
        <v>181.24</v>
      </c>
      <c r="X140" s="62">
        <f>'[2]ByMinerWK (2)'!W355</f>
        <v>496.62</v>
      </c>
      <c r="Y140" s="62">
        <f>'[2]ByMinerWK (2)'!Z355/AE140</f>
        <v>0</v>
      </c>
      <c r="Z140" s="63">
        <f t="shared" si="20"/>
        <v>1620.6999999999998</v>
      </c>
      <c r="AA140" s="63">
        <f t="shared" si="21"/>
        <v>6478.2800000000007</v>
      </c>
      <c r="AB140" s="63">
        <f t="shared" si="22"/>
        <v>2920.74</v>
      </c>
      <c r="AC140" s="63">
        <f t="shared" si="23"/>
        <v>8858.2799999999988</v>
      </c>
      <c r="AD140" s="63">
        <f t="shared" si="24"/>
        <v>2938.2300000000005</v>
      </c>
      <c r="AE140" s="17">
        <f>AVERAGE('[2]ByMinerWK (2)'!$AH352:$AH355)</f>
        <v>1</v>
      </c>
    </row>
    <row r="141" spans="1:31">
      <c r="A141" s="56" t="str">
        <f t="shared" si="19"/>
        <v>19000</v>
      </c>
      <c r="B141" s="15">
        <f>'[2]ByMinerWK (2)'!$AD356</f>
        <v>0</v>
      </c>
      <c r="C141" s="5">
        <f>'[2]ByMinerWK (2)'!B356</f>
        <v>492.28999999999996</v>
      </c>
      <c r="D141" s="5">
        <f>'[2]ByMinerWK (2)'!C356</f>
        <v>6419.920000000001</v>
      </c>
      <c r="E141" s="5">
        <f>'[2]ByMinerWK (2)'!D356</f>
        <v>2313.42</v>
      </c>
      <c r="F141" s="5">
        <f>'[2]ByMinerWK (2)'!E356</f>
        <v>982</v>
      </c>
      <c r="G141" s="5">
        <f>'[2]ByMinerWK (2)'!F356</f>
        <v>880.28</v>
      </c>
      <c r="H141" s="5">
        <f>'[2]ByMinerWK (2)'!G356</f>
        <v>589.58000000000004</v>
      </c>
      <c r="I141" s="5">
        <f>'[2]ByMinerWK (2)'!H356</f>
        <v>827.49</v>
      </c>
      <c r="J141" s="5">
        <f>'[2]ByMinerWK (2)'!I356</f>
        <v>1818.42</v>
      </c>
      <c r="K141" s="5">
        <f>'[2]ByMinerWK (2)'!J356</f>
        <v>1393.0900000000001</v>
      </c>
      <c r="L141" s="5">
        <f>'[2]ByMinerWK (2)'!K356</f>
        <v>0</v>
      </c>
      <c r="M141" s="5">
        <f>'[2]ByMinerWK (2)'!L356</f>
        <v>4567.2299999999996</v>
      </c>
      <c r="N141" s="5">
        <f>'[2]ByMinerWK (2)'!M356</f>
        <v>2310.4499999999998</v>
      </c>
      <c r="O141" s="5">
        <f>'[2]ByMinerWK (2)'!N356</f>
        <v>0</v>
      </c>
      <c r="P141" s="5">
        <f>'[2]ByMinerWK (2)'!O356</f>
        <v>1591.17</v>
      </c>
      <c r="Q141" s="5">
        <f>'[2]ByMinerWK (2)'!P356</f>
        <v>283</v>
      </c>
      <c r="R141" s="5">
        <f>'[2]ByMinerWK (2)'!Q356</f>
        <v>1172.68</v>
      </c>
      <c r="S141" s="5">
        <f>'[2]ByMinerWK (2)'!R356</f>
        <v>569.41000000000008</v>
      </c>
      <c r="T141" s="5">
        <f>'[2]ByMinerWK (2)'!S356</f>
        <v>487.80999999999995</v>
      </c>
      <c r="U141" s="5">
        <f>'[2]ByMinerWK (2)'!T356</f>
        <v>293.21999999999997</v>
      </c>
      <c r="V141" s="62">
        <f>'[2]ByMinerWK (2)'!U356</f>
        <v>330.39</v>
      </c>
      <c r="W141" s="5">
        <f>'[2]ByMinerWK (2)'!V356</f>
        <v>132.24</v>
      </c>
      <c r="X141" s="62">
        <f>'[2]ByMinerWK (2)'!W356</f>
        <v>432.02</v>
      </c>
      <c r="Y141" s="62">
        <f>'[2]ByMinerWK (2)'!Z356/AE141</f>
        <v>0</v>
      </c>
      <c r="Z141" s="63">
        <f t="shared" si="20"/>
        <v>2255.3199999999997</v>
      </c>
      <c r="AA141" s="63">
        <f t="shared" si="21"/>
        <v>7042.53</v>
      </c>
      <c r="AB141" s="63">
        <f t="shared" si="22"/>
        <v>6243.32</v>
      </c>
      <c r="AC141" s="63">
        <f t="shared" si="23"/>
        <v>9132.9900000000016</v>
      </c>
      <c r="AD141" s="63">
        <f t="shared" si="24"/>
        <v>3211.95</v>
      </c>
      <c r="AE141" s="17">
        <f>AVERAGE('[2]ByMinerWK (2)'!$AH353:$AH356)</f>
        <v>1</v>
      </c>
    </row>
    <row r="142" spans="1:31">
      <c r="A142" s="56" t="str">
        <f t="shared" si="19"/>
        <v>19000</v>
      </c>
      <c r="B142" s="15">
        <f>'[2]ByMinerWK (2)'!$AD357</f>
        <v>0</v>
      </c>
      <c r="C142" s="5">
        <f>'[2]ByMinerWK (2)'!B357</f>
        <v>740</v>
      </c>
      <c r="D142" s="5">
        <f>'[2]ByMinerWK (2)'!C357</f>
        <v>7190.8399999999983</v>
      </c>
      <c r="E142" s="5">
        <f>'[2]ByMinerWK (2)'!D357</f>
        <v>2383.2600000000002</v>
      </c>
      <c r="F142" s="5">
        <f>'[2]ByMinerWK (2)'!E357</f>
        <v>1016</v>
      </c>
      <c r="G142" s="5">
        <f>'[2]ByMinerWK (2)'!F357</f>
        <v>667.35</v>
      </c>
      <c r="H142" s="5">
        <f>'[2]ByMinerWK (2)'!G357</f>
        <v>925</v>
      </c>
      <c r="I142" s="5">
        <f>'[2]ByMinerWK (2)'!H357</f>
        <v>1058.1400000000001</v>
      </c>
      <c r="J142" s="5">
        <f>'[2]ByMinerWK (2)'!I357</f>
        <v>1149.6099999999999</v>
      </c>
      <c r="K142" s="5">
        <f>'[2]ByMinerWK (2)'!J357</f>
        <v>1183</v>
      </c>
      <c r="L142" s="5">
        <f>'[2]ByMinerWK (2)'!K357</f>
        <v>0</v>
      </c>
      <c r="M142" s="5">
        <f>'[2]ByMinerWK (2)'!L357</f>
        <v>2846.4</v>
      </c>
      <c r="N142" s="5">
        <f>'[2]ByMinerWK (2)'!M357</f>
        <v>2101.56</v>
      </c>
      <c r="O142" s="5">
        <f>'[2]ByMinerWK (2)'!N357</f>
        <v>121</v>
      </c>
      <c r="P142" s="5">
        <f>'[2]ByMinerWK (2)'!O357</f>
        <v>2238.9900000000002</v>
      </c>
      <c r="Q142" s="5">
        <f>'[2]ByMinerWK (2)'!P357</f>
        <v>342.1</v>
      </c>
      <c r="R142" s="5">
        <f>'[2]ByMinerWK (2)'!Q357</f>
        <v>811.66</v>
      </c>
      <c r="S142" s="5">
        <f>'[2]ByMinerWK (2)'!R357</f>
        <v>504.99999999999994</v>
      </c>
      <c r="T142" s="5">
        <f>'[2]ByMinerWK (2)'!S357</f>
        <v>21.8</v>
      </c>
      <c r="U142" s="5">
        <f>'[2]ByMinerWK (2)'!T357</f>
        <v>219.3</v>
      </c>
      <c r="V142" s="62">
        <f>'[2]ByMinerWK (2)'!U357</f>
        <v>0</v>
      </c>
      <c r="W142" s="5">
        <f>'[2]ByMinerWK (2)'!V357</f>
        <v>145.88999999999999</v>
      </c>
      <c r="X142" s="62">
        <f>'[2]ByMinerWK (2)'!W357</f>
        <v>345.70000000000005</v>
      </c>
      <c r="Y142" s="62">
        <f>'[2]ByMinerWK (2)'!Z357/AE142</f>
        <v>0</v>
      </c>
      <c r="Z142" s="63">
        <f t="shared" si="20"/>
        <v>1997.1</v>
      </c>
      <c r="AA142" s="63">
        <f t="shared" si="21"/>
        <v>7781.9500000000007</v>
      </c>
      <c r="AB142" s="63">
        <f t="shared" si="22"/>
        <v>4371.5</v>
      </c>
      <c r="AC142" s="63">
        <f t="shared" si="23"/>
        <v>8832.0399999999991</v>
      </c>
      <c r="AD142" s="63">
        <f t="shared" si="24"/>
        <v>3030.0099999999998</v>
      </c>
      <c r="AE142" s="17">
        <f>AVERAGE('[2]ByMinerWK (2)'!$AH354:$AH357)</f>
        <v>1</v>
      </c>
    </row>
    <row r="143" spans="1:31">
      <c r="A143" s="56" t="str">
        <f t="shared" si="19"/>
        <v>19000</v>
      </c>
      <c r="B143" s="15">
        <f>'[2]ByMinerWK (2)'!$AD358</f>
        <v>0</v>
      </c>
      <c r="C143" s="5">
        <f>'[2]ByMinerWK (2)'!B358</f>
        <v>808.28</v>
      </c>
      <c r="D143" s="5">
        <f>'[2]ByMinerWK (2)'!C358</f>
        <v>6323.27</v>
      </c>
      <c r="E143" s="5">
        <f>'[2]ByMinerWK (2)'!D358</f>
        <v>3248.43</v>
      </c>
      <c r="F143" s="5">
        <f>'[2]ByMinerWK (2)'!E358</f>
        <v>792</v>
      </c>
      <c r="G143" s="5">
        <f>'[2]ByMinerWK (2)'!F358</f>
        <v>887.63000000000011</v>
      </c>
      <c r="H143" s="5">
        <f>'[2]ByMinerWK (2)'!G358</f>
        <v>545.91</v>
      </c>
      <c r="I143" s="5">
        <f>'[2]ByMinerWK (2)'!H358</f>
        <v>1070.3400000000001</v>
      </c>
      <c r="J143" s="5">
        <f>'[2]ByMinerWK (2)'!I358</f>
        <v>1222.3799999999999</v>
      </c>
      <c r="K143" s="5">
        <f>'[2]ByMinerWK (2)'!J358</f>
        <v>975.46</v>
      </c>
      <c r="L143" s="5">
        <f>'[2]ByMinerWK (2)'!K358</f>
        <v>0</v>
      </c>
      <c r="M143" s="5">
        <f>'[2]ByMinerWK (2)'!L358</f>
        <v>3546.8300000000004</v>
      </c>
      <c r="N143" s="5">
        <f>'[2]ByMinerWK (2)'!M358</f>
        <v>1559.26</v>
      </c>
      <c r="O143" s="5">
        <f>'[2]ByMinerWK (2)'!N358</f>
        <v>76.010000000000005</v>
      </c>
      <c r="P143" s="5">
        <f>'[2]ByMinerWK (2)'!O358</f>
        <v>1587.58</v>
      </c>
      <c r="Q143" s="5">
        <f>'[2]ByMinerWK (2)'!P358</f>
        <v>363</v>
      </c>
      <c r="R143" s="5">
        <f>'[2]ByMinerWK (2)'!Q358</f>
        <v>1075.78</v>
      </c>
      <c r="S143" s="5">
        <f>'[2]ByMinerWK (2)'!R358</f>
        <v>571.91</v>
      </c>
      <c r="T143" s="5">
        <f>'[2]ByMinerWK (2)'!S358</f>
        <v>435.31</v>
      </c>
      <c r="U143" s="5">
        <f>'[2]ByMinerWK (2)'!T358</f>
        <v>65.7</v>
      </c>
      <c r="V143" s="62">
        <f>'[2]ByMinerWK (2)'!U358</f>
        <v>140.56</v>
      </c>
      <c r="W143" s="5">
        <f>'[2]ByMinerWK (2)'!V358</f>
        <v>0</v>
      </c>
      <c r="X143" s="62">
        <f>'[2]ByMinerWK (2)'!W358</f>
        <v>429.27000000000004</v>
      </c>
      <c r="Y143" s="62">
        <f>'[2]ByMinerWK (2)'!Z358/AE143</f>
        <v>0</v>
      </c>
      <c r="Z143" s="63">
        <f t="shared" si="20"/>
        <v>2101.29</v>
      </c>
      <c r="AA143" s="63">
        <f t="shared" si="21"/>
        <v>7465.6100000000006</v>
      </c>
      <c r="AB143" s="63">
        <f t="shared" si="22"/>
        <v>4885.2900000000009</v>
      </c>
      <c r="AC143" s="63">
        <f t="shared" si="23"/>
        <v>8115.4800000000005</v>
      </c>
      <c r="AD143" s="63">
        <f t="shared" si="24"/>
        <v>3157.24</v>
      </c>
      <c r="AE143" s="17">
        <f>AVERAGE('[2]ByMinerWK (2)'!$AH355:$AH358)</f>
        <v>1</v>
      </c>
    </row>
    <row r="144" spans="1:31">
      <c r="A144" s="56" t="str">
        <f t="shared" si="19"/>
        <v>19000</v>
      </c>
      <c r="B144" s="15">
        <f>'[2]ByMinerWK (2)'!$AD359</f>
        <v>0</v>
      </c>
      <c r="C144" s="5">
        <f>'[2]ByMinerWK (2)'!B359</f>
        <v>612</v>
      </c>
      <c r="D144" s="5">
        <f>'[2]ByMinerWK (2)'!C359</f>
        <v>4293.42</v>
      </c>
      <c r="E144" s="5">
        <f>'[2]ByMinerWK (2)'!D359</f>
        <v>3384.9799999999996</v>
      </c>
      <c r="F144" s="5">
        <f>'[2]ByMinerWK (2)'!E359</f>
        <v>929</v>
      </c>
      <c r="G144" s="5">
        <f>'[2]ByMinerWK (2)'!F359</f>
        <v>495.42</v>
      </c>
      <c r="H144" s="5">
        <f>'[2]ByMinerWK (2)'!G359</f>
        <v>127.92</v>
      </c>
      <c r="I144" s="5">
        <f>'[2]ByMinerWK (2)'!H359</f>
        <v>849.78</v>
      </c>
      <c r="J144" s="5">
        <f>'[2]ByMinerWK (2)'!I359</f>
        <v>556.32000000000005</v>
      </c>
      <c r="K144" s="5">
        <f>'[2]ByMinerWK (2)'!J359</f>
        <v>654</v>
      </c>
      <c r="L144" s="5">
        <f>'[2]ByMinerWK (2)'!K359</f>
        <v>0</v>
      </c>
      <c r="M144" s="5">
        <f>'[2]ByMinerWK (2)'!L359</f>
        <v>2525.7200000000003</v>
      </c>
      <c r="N144" s="5">
        <f>'[2]ByMinerWK (2)'!M359</f>
        <v>1918.47</v>
      </c>
      <c r="O144" s="5">
        <f>'[2]ByMinerWK (2)'!N359</f>
        <v>109</v>
      </c>
      <c r="P144" s="5">
        <f>'[2]ByMinerWK (2)'!O359</f>
        <v>1254.73</v>
      </c>
      <c r="Q144" s="5">
        <f>'[2]ByMinerWK (2)'!P359</f>
        <v>283.03000000000003</v>
      </c>
      <c r="R144" s="5">
        <f>'[2]ByMinerWK (2)'!Q359</f>
        <v>993.71999999999991</v>
      </c>
      <c r="S144" s="5">
        <f>'[2]ByMinerWK (2)'!R359</f>
        <v>613.79</v>
      </c>
      <c r="T144" s="5">
        <f>'[2]ByMinerWK (2)'!S359</f>
        <v>656.34</v>
      </c>
      <c r="U144" s="5">
        <f>'[2]ByMinerWK (2)'!T359</f>
        <v>249.70000000000002</v>
      </c>
      <c r="V144" s="62">
        <f>'[2]ByMinerWK (2)'!U359</f>
        <v>109.88</v>
      </c>
      <c r="W144" s="5">
        <f>'[2]ByMinerWK (2)'!V359</f>
        <v>0</v>
      </c>
      <c r="X144" s="62">
        <f>'[2]ByMinerWK (2)'!W359</f>
        <v>278.11</v>
      </c>
      <c r="Y144" s="62">
        <f>'[2]ByMinerWK (2)'!Z359/AE144</f>
        <v>17</v>
      </c>
      <c r="Z144" s="63">
        <f t="shared" si="20"/>
        <v>2447.04</v>
      </c>
      <c r="AA144" s="63">
        <f t="shared" si="21"/>
        <v>7407.9599999999991</v>
      </c>
      <c r="AB144" s="63">
        <f t="shared" si="22"/>
        <v>3462.7500000000005</v>
      </c>
      <c r="AC144" s="63">
        <f t="shared" si="23"/>
        <v>5237.7300000000005</v>
      </c>
      <c r="AD144" s="63">
        <f t="shared" si="24"/>
        <v>2339.85</v>
      </c>
      <c r="AE144" s="17">
        <f>AVERAGE('[2]ByMinerWK (2)'!$AH356:$AH359)</f>
        <v>1</v>
      </c>
    </row>
    <row r="145" spans="1:31">
      <c r="A145" s="56" t="str">
        <f t="shared" si="19"/>
        <v>19000</v>
      </c>
      <c r="B145" s="15">
        <f>'[2]ByMinerWK (2)'!$AD360</f>
        <v>0</v>
      </c>
      <c r="C145" s="5">
        <f>'[2]ByMinerWK (2)'!B360</f>
        <v>313.92</v>
      </c>
      <c r="D145" s="5">
        <f>'[2]ByMinerWK (2)'!C360</f>
        <v>5154.5700000000006</v>
      </c>
      <c r="E145" s="5">
        <f>'[2]ByMinerWK (2)'!D360</f>
        <v>2890.23</v>
      </c>
      <c r="F145" s="5">
        <f>'[2]ByMinerWK (2)'!E360</f>
        <v>692</v>
      </c>
      <c r="G145" s="5">
        <f>'[2]ByMinerWK (2)'!F360</f>
        <v>717.79</v>
      </c>
      <c r="H145" s="5">
        <f>'[2]ByMinerWK (2)'!G360</f>
        <v>391.08000000000004</v>
      </c>
      <c r="I145" s="5">
        <f>'[2]ByMinerWK (2)'!H360</f>
        <v>934.01</v>
      </c>
      <c r="J145" s="5">
        <f>'[2]ByMinerWK (2)'!I360</f>
        <v>1801.75</v>
      </c>
      <c r="K145" s="5">
        <f>'[2]ByMinerWK (2)'!J360</f>
        <v>1171.5</v>
      </c>
      <c r="L145" s="5">
        <f>'[2]ByMinerWK (2)'!K360</f>
        <v>0</v>
      </c>
      <c r="M145" s="5">
        <f>'[2]ByMinerWK (2)'!L360</f>
        <v>2890.45</v>
      </c>
      <c r="N145" s="5">
        <f>'[2]ByMinerWK (2)'!M360</f>
        <v>1865.48</v>
      </c>
      <c r="O145" s="5">
        <f>'[2]ByMinerWK (2)'!N360</f>
        <v>0</v>
      </c>
      <c r="P145" s="5">
        <f>'[2]ByMinerWK (2)'!O360</f>
        <v>1832.35</v>
      </c>
      <c r="Q145" s="5">
        <f>'[2]ByMinerWK (2)'!P360</f>
        <v>617.69000000000005</v>
      </c>
      <c r="R145" s="5">
        <f>'[2]ByMinerWK (2)'!Q360</f>
        <v>1485.77</v>
      </c>
      <c r="S145" s="5">
        <f>'[2]ByMinerWK (2)'!R360</f>
        <v>913.49</v>
      </c>
      <c r="T145" s="5">
        <f>'[2]ByMinerWK (2)'!S360</f>
        <v>618.99999999999989</v>
      </c>
      <c r="U145" s="5">
        <f>'[2]ByMinerWK (2)'!T360</f>
        <v>183.7</v>
      </c>
      <c r="V145" s="62">
        <f>'[2]ByMinerWK (2)'!U360</f>
        <v>372.40999999999997</v>
      </c>
      <c r="W145" s="5">
        <f>'[2]ByMinerWK (2)'!V360</f>
        <v>57.46</v>
      </c>
      <c r="X145" s="62">
        <f>'[2]ByMinerWK (2)'!W360</f>
        <v>170.81</v>
      </c>
      <c r="Y145" s="62">
        <f>'[2]ByMinerWK (2)'!Z360/AE145</f>
        <v>0</v>
      </c>
      <c r="Z145" s="63">
        <f t="shared" si="20"/>
        <v>1808.6200000000001</v>
      </c>
      <c r="AA145" s="63">
        <f t="shared" si="21"/>
        <v>7522.07</v>
      </c>
      <c r="AB145" s="63">
        <f t="shared" si="22"/>
        <v>4679.6399999999994</v>
      </c>
      <c r="AC145" s="63">
        <f t="shared" si="23"/>
        <v>7557</v>
      </c>
      <c r="AD145" s="63">
        <f t="shared" si="24"/>
        <v>3508.13</v>
      </c>
      <c r="AE145" s="17">
        <f>AVERAGE('[2]ByMinerWK (2)'!$AH357:$AH360)</f>
        <v>1</v>
      </c>
    </row>
    <row r="146" spans="1:31">
      <c r="A146" s="56" t="str">
        <f t="shared" si="19"/>
        <v>19000</v>
      </c>
      <c r="B146" s="15">
        <f>'[2]ByMinerWK (2)'!$AD361</f>
        <v>0</v>
      </c>
      <c r="C146" s="5">
        <f>'[2]ByMinerWK (2)'!B361</f>
        <v>734.32999999999993</v>
      </c>
      <c r="D146" s="5">
        <f>'[2]ByMinerWK (2)'!C361</f>
        <v>3182.3199999999997</v>
      </c>
      <c r="E146" s="5">
        <f>'[2]ByMinerWK (2)'!D361</f>
        <v>1945.56</v>
      </c>
      <c r="F146" s="5">
        <f>'[2]ByMinerWK (2)'!E361</f>
        <v>569</v>
      </c>
      <c r="G146" s="5">
        <f>'[2]ByMinerWK (2)'!F361</f>
        <v>1333.79</v>
      </c>
      <c r="H146" s="5">
        <f>'[2]ByMinerWK (2)'!G361</f>
        <v>482.67999999999995</v>
      </c>
      <c r="I146" s="5">
        <f>'[2]ByMinerWK (2)'!H361</f>
        <v>729.42000000000007</v>
      </c>
      <c r="J146" s="5">
        <f>'[2]ByMinerWK (2)'!I361</f>
        <v>2094.73</v>
      </c>
      <c r="K146" s="5">
        <f>'[2]ByMinerWK (2)'!J361</f>
        <v>535.69000000000005</v>
      </c>
      <c r="L146" s="5">
        <f>'[2]ByMinerWK (2)'!K361</f>
        <v>0</v>
      </c>
      <c r="M146" s="5">
        <f>'[2]ByMinerWK (2)'!L361</f>
        <v>1240.3899999999999</v>
      </c>
      <c r="N146" s="5">
        <f>'[2]ByMinerWK (2)'!M361</f>
        <v>2233.6</v>
      </c>
      <c r="O146" s="5">
        <f>'[2]ByMinerWK (2)'!N361</f>
        <v>196.23000000000002</v>
      </c>
      <c r="P146" s="5">
        <f>'[2]ByMinerWK (2)'!O361</f>
        <v>1953.98</v>
      </c>
      <c r="Q146" s="5">
        <f>'[2]ByMinerWK (2)'!P361</f>
        <v>352.78</v>
      </c>
      <c r="R146" s="5">
        <f>'[2]ByMinerWK (2)'!Q361</f>
        <v>1689.9199999999998</v>
      </c>
      <c r="S146" s="5">
        <f>'[2]ByMinerWK (2)'!R361</f>
        <v>1132.29</v>
      </c>
      <c r="T146" s="5">
        <f>'[2]ByMinerWK (2)'!S361</f>
        <v>243.18</v>
      </c>
      <c r="U146" s="5">
        <f>'[2]ByMinerWK (2)'!T361</f>
        <v>263.08999999999997</v>
      </c>
      <c r="V146" s="62">
        <f>'[2]ByMinerWK (2)'!U361</f>
        <v>251.74</v>
      </c>
      <c r="W146" s="5">
        <f>'[2]ByMinerWK (2)'!V361</f>
        <v>50.51</v>
      </c>
      <c r="X146" s="62">
        <f>'[2]ByMinerWK (2)'!W361</f>
        <v>226.26</v>
      </c>
      <c r="Y146" s="62">
        <f>'[2]ByMinerWK (2)'!Z361/AE146</f>
        <v>0</v>
      </c>
      <c r="Z146" s="63">
        <f t="shared" si="20"/>
        <v>1809.6</v>
      </c>
      <c r="AA146" s="63">
        <f t="shared" si="21"/>
        <v>6862.5599999999995</v>
      </c>
      <c r="AB146" s="63">
        <f t="shared" si="22"/>
        <v>2128.8599999999997</v>
      </c>
      <c r="AC146" s="63">
        <f t="shared" si="23"/>
        <v>5805.56</v>
      </c>
      <c r="AD146" s="63">
        <f t="shared" si="24"/>
        <v>4834.91</v>
      </c>
      <c r="AE146" s="17">
        <f>AVERAGE('[2]ByMinerWK (2)'!$AH358:$AH361)</f>
        <v>1</v>
      </c>
    </row>
    <row r="147" spans="1:31">
      <c r="A147" s="56" t="str">
        <f t="shared" si="19"/>
        <v>19000</v>
      </c>
      <c r="B147" s="15">
        <f>'[2]ByMinerWK (2)'!$AD362</f>
        <v>0</v>
      </c>
      <c r="C147" s="5">
        <f>'[2]ByMinerWK (2)'!B362</f>
        <v>1068.82</v>
      </c>
      <c r="D147" s="5">
        <f>'[2]ByMinerWK (2)'!C362</f>
        <v>5424.670000000001</v>
      </c>
      <c r="E147" s="5">
        <f>'[2]ByMinerWK (2)'!D362</f>
        <v>3037.57</v>
      </c>
      <c r="F147" s="5">
        <f>'[2]ByMinerWK (2)'!E362</f>
        <v>539</v>
      </c>
      <c r="G147" s="5">
        <f>'[2]ByMinerWK (2)'!F362</f>
        <v>774.52</v>
      </c>
      <c r="H147" s="5">
        <f>'[2]ByMinerWK (2)'!G362</f>
        <v>713.38</v>
      </c>
      <c r="I147" s="5">
        <f>'[2]ByMinerWK (2)'!H362</f>
        <v>785.63000000000011</v>
      </c>
      <c r="J147" s="5">
        <f>'[2]ByMinerWK (2)'!I362</f>
        <v>437.46000000000004</v>
      </c>
      <c r="K147" s="5">
        <f>'[2]ByMinerWK (2)'!J362</f>
        <v>988</v>
      </c>
      <c r="L147" s="5">
        <f>'[2]ByMinerWK (2)'!K362</f>
        <v>0</v>
      </c>
      <c r="M147" s="5">
        <f>'[2]ByMinerWK (2)'!L362</f>
        <v>3157.81</v>
      </c>
      <c r="N147" s="5">
        <f>'[2]ByMinerWK (2)'!M362</f>
        <v>1633.34</v>
      </c>
      <c r="O147" s="5">
        <f>'[2]ByMinerWK (2)'!N362</f>
        <v>0</v>
      </c>
      <c r="P147" s="5">
        <f>'[2]ByMinerWK (2)'!O362</f>
        <v>1878.56</v>
      </c>
      <c r="Q147" s="5">
        <f>'[2]ByMinerWK (2)'!P362</f>
        <v>312</v>
      </c>
      <c r="R147" s="5">
        <f>'[2]ByMinerWK (2)'!Q362</f>
        <v>1115.7799999999997</v>
      </c>
      <c r="S147" s="5">
        <f>'[2]ByMinerWK (2)'!R362</f>
        <v>729.94999999999993</v>
      </c>
      <c r="T147" s="5">
        <f>'[2]ByMinerWK (2)'!S362</f>
        <v>601.55000000000007</v>
      </c>
      <c r="U147" s="5">
        <f>'[2]ByMinerWK (2)'!T362</f>
        <v>171.04</v>
      </c>
      <c r="V147" s="62">
        <f>'[2]ByMinerWK (2)'!U362</f>
        <v>0</v>
      </c>
      <c r="W147" s="5">
        <f>'[2]ByMinerWK (2)'!V362</f>
        <v>0</v>
      </c>
      <c r="X147" s="62">
        <f>'[2]ByMinerWK (2)'!W362</f>
        <v>602.74</v>
      </c>
      <c r="Y147" s="62">
        <f>'[2]ByMinerWK (2)'!Z362/AE147</f>
        <v>0</v>
      </c>
      <c r="Z147" s="63">
        <f t="shared" si="20"/>
        <v>2380.41</v>
      </c>
      <c r="AA147" s="63">
        <f t="shared" si="21"/>
        <v>7335.1</v>
      </c>
      <c r="AB147" s="63">
        <f t="shared" si="22"/>
        <v>4457.8099999999995</v>
      </c>
      <c r="AC147" s="63">
        <f t="shared" si="23"/>
        <v>6464.8700000000008</v>
      </c>
      <c r="AD147" s="63">
        <f t="shared" si="24"/>
        <v>3333.6299999999997</v>
      </c>
      <c r="AE147" s="17">
        <f>AVERAGE('[2]ByMinerWK (2)'!$AH359:$AH362)</f>
        <v>1</v>
      </c>
    </row>
    <row r="148" spans="1:31">
      <c r="A148" s="56" t="str">
        <f t="shared" si="19"/>
        <v>19000</v>
      </c>
      <c r="B148" s="15">
        <f>'[2]ByMinerWK (2)'!$AD363</f>
        <v>0</v>
      </c>
      <c r="C148" s="5">
        <f>'[2]ByMinerWK (2)'!B363</f>
        <v>1167.47</v>
      </c>
      <c r="D148" s="5">
        <f>'[2]ByMinerWK (2)'!C363</f>
        <v>7334.9299999999985</v>
      </c>
      <c r="E148" s="5">
        <f>'[2]ByMinerWK (2)'!D363</f>
        <v>2079.5</v>
      </c>
      <c r="F148" s="5">
        <f>'[2]ByMinerWK (2)'!E363</f>
        <v>878.38</v>
      </c>
      <c r="G148" s="5">
        <f>'[2]ByMinerWK (2)'!F363</f>
        <v>1097.76</v>
      </c>
      <c r="H148" s="5">
        <f>'[2]ByMinerWK (2)'!G363</f>
        <v>795.47</v>
      </c>
      <c r="I148" s="5">
        <f>'[2]ByMinerWK (2)'!H363</f>
        <v>957.25000000000011</v>
      </c>
      <c r="J148" s="5">
        <f>'[2]ByMinerWK (2)'!I363</f>
        <v>1454.27</v>
      </c>
      <c r="K148" s="5">
        <f>'[2]ByMinerWK (2)'!J363</f>
        <v>913</v>
      </c>
      <c r="L148" s="5">
        <f>'[2]ByMinerWK (2)'!K363</f>
        <v>0</v>
      </c>
      <c r="M148" s="5">
        <f>'[2]ByMinerWK (2)'!L363</f>
        <v>3995.2400000000002</v>
      </c>
      <c r="N148" s="5">
        <f>'[2]ByMinerWK (2)'!M363</f>
        <v>2893.8100000000004</v>
      </c>
      <c r="O148" s="5">
        <f>'[2]ByMinerWK (2)'!N363</f>
        <v>0</v>
      </c>
      <c r="P148" s="5">
        <f>'[2]ByMinerWK (2)'!O363</f>
        <v>1947.8600000000001</v>
      </c>
      <c r="Q148" s="5">
        <f>'[2]ByMinerWK (2)'!P363</f>
        <v>436</v>
      </c>
      <c r="R148" s="5">
        <f>'[2]ByMinerWK (2)'!Q363</f>
        <v>395.55</v>
      </c>
      <c r="S148" s="5">
        <f>'[2]ByMinerWK (2)'!R363</f>
        <v>717.0200000000001</v>
      </c>
      <c r="T148" s="5">
        <f>'[2]ByMinerWK (2)'!S363</f>
        <v>404.34</v>
      </c>
      <c r="U148" s="5">
        <f>'[2]ByMinerWK (2)'!T363</f>
        <v>278.81</v>
      </c>
      <c r="V148" s="62">
        <f>'[2]ByMinerWK (2)'!U363</f>
        <v>39.020000000000003</v>
      </c>
      <c r="W148" s="5">
        <f>'[2]ByMinerWK (2)'!V363</f>
        <v>0</v>
      </c>
      <c r="X148" s="62">
        <f>'[2]ByMinerWK (2)'!W363</f>
        <v>629.52</v>
      </c>
      <c r="Y148" s="62">
        <f>'[2]ByMinerWK (2)'!Z363/AE148</f>
        <v>0</v>
      </c>
      <c r="Z148" s="63">
        <f t="shared" si="20"/>
        <v>2729</v>
      </c>
      <c r="AA148" s="63">
        <f t="shared" si="21"/>
        <v>7878.42</v>
      </c>
      <c r="AB148" s="63">
        <f t="shared" si="22"/>
        <v>5344.24</v>
      </c>
      <c r="AC148" s="63">
        <f t="shared" si="23"/>
        <v>9457.739999999998</v>
      </c>
      <c r="AD148" s="63">
        <f t="shared" si="24"/>
        <v>3005.8</v>
      </c>
      <c r="AE148" s="17">
        <f>AVERAGE('[2]ByMinerWK (2)'!$AH360:$AH363)</f>
        <v>1</v>
      </c>
    </row>
    <row r="149" spans="1:31">
      <c r="A149" s="56" t="str">
        <f t="shared" si="19"/>
        <v>19000</v>
      </c>
      <c r="B149" s="15">
        <f>'[2]ByMinerWK (2)'!$AD364</f>
        <v>0</v>
      </c>
      <c r="C149" s="5">
        <f>'[2]ByMinerWK (2)'!B364</f>
        <v>694.09999999999991</v>
      </c>
      <c r="D149" s="5">
        <f>'[2]ByMinerWK (2)'!C364</f>
        <v>5368.6699999999992</v>
      </c>
      <c r="E149" s="5">
        <f>'[2]ByMinerWK (2)'!D364</f>
        <v>1418.5900000000001</v>
      </c>
      <c r="F149" s="5">
        <f>'[2]ByMinerWK (2)'!E364</f>
        <v>341</v>
      </c>
      <c r="G149" s="5">
        <f>'[2]ByMinerWK (2)'!F364</f>
        <v>1366.04</v>
      </c>
      <c r="H149" s="5">
        <f>'[2]ByMinerWK (2)'!G364</f>
        <v>312</v>
      </c>
      <c r="I149" s="5">
        <f>'[2]ByMinerWK (2)'!H364</f>
        <v>1502.4999999999998</v>
      </c>
      <c r="J149" s="5">
        <f>'[2]ByMinerWK (2)'!I364</f>
        <v>1391.15</v>
      </c>
      <c r="K149" s="5">
        <f>'[2]ByMinerWK (2)'!J364</f>
        <v>863.3</v>
      </c>
      <c r="L149" s="5">
        <f>'[2]ByMinerWK (2)'!K364</f>
        <v>0</v>
      </c>
      <c r="M149" s="5">
        <f>'[2]ByMinerWK (2)'!L364</f>
        <v>3032.1599999999994</v>
      </c>
      <c r="N149" s="5">
        <f>'[2]ByMinerWK (2)'!M364</f>
        <v>2125.25</v>
      </c>
      <c r="O149" s="5">
        <f>'[2]ByMinerWK (2)'!N364</f>
        <v>364</v>
      </c>
      <c r="P149" s="5">
        <f>'[2]ByMinerWK (2)'!O364</f>
        <v>2096.3000000000002</v>
      </c>
      <c r="Q149" s="5">
        <f>'[2]ByMinerWK (2)'!P364</f>
        <v>0</v>
      </c>
      <c r="R149" s="5">
        <f>'[2]ByMinerWK (2)'!Q364</f>
        <v>797.55</v>
      </c>
      <c r="S149" s="5">
        <f>'[2]ByMinerWK (2)'!R364</f>
        <v>722.16000000000008</v>
      </c>
      <c r="T149" s="5">
        <f>'[2]ByMinerWK (2)'!S364</f>
        <v>318.43</v>
      </c>
      <c r="U149" s="5">
        <f>'[2]ByMinerWK (2)'!T364</f>
        <v>202.51999999999998</v>
      </c>
      <c r="V149" s="62">
        <f>'[2]ByMinerWK (2)'!U364</f>
        <v>547.71</v>
      </c>
      <c r="W149" s="5">
        <f>'[2]ByMinerWK (2)'!V364</f>
        <v>88.57</v>
      </c>
      <c r="X149" s="62">
        <f>'[2]ByMinerWK (2)'!W364</f>
        <v>215.77</v>
      </c>
      <c r="Y149" s="62">
        <f>'[2]ByMinerWK (2)'!Z364/AE149</f>
        <v>0</v>
      </c>
      <c r="Z149" s="63">
        <f t="shared" si="20"/>
        <v>1556.05</v>
      </c>
      <c r="AA149" s="63">
        <f t="shared" si="21"/>
        <v>7142.64</v>
      </c>
      <c r="AB149" s="63">
        <f t="shared" si="22"/>
        <v>3895.4599999999991</v>
      </c>
      <c r="AC149" s="63">
        <f t="shared" si="23"/>
        <v>7611.869999999999</v>
      </c>
      <c r="AD149" s="63">
        <f t="shared" si="24"/>
        <v>3561.75</v>
      </c>
      <c r="AE149" s="17">
        <f>AVERAGE('[2]ByMinerWK (2)'!$AH361:$AH364)</f>
        <v>1</v>
      </c>
    </row>
    <row r="150" spans="1:31">
      <c r="A150" s="56" t="str">
        <f t="shared" si="19"/>
        <v>19000</v>
      </c>
      <c r="B150" s="15">
        <f>'[2]ByMinerWK (2)'!$AD365</f>
        <v>0</v>
      </c>
      <c r="C150" s="5">
        <f>'[2]ByMinerWK (2)'!B365</f>
        <v>640.79</v>
      </c>
      <c r="D150" s="5">
        <f>'[2]ByMinerWK (2)'!C365</f>
        <v>5012.3499999999995</v>
      </c>
      <c r="E150" s="5">
        <f>'[2]ByMinerWK (2)'!D365</f>
        <v>3029.57</v>
      </c>
      <c r="F150" s="5">
        <f>'[2]ByMinerWK (2)'!E365</f>
        <v>569</v>
      </c>
      <c r="G150" s="5">
        <f>'[2]ByMinerWK (2)'!F365</f>
        <v>650.13000000000011</v>
      </c>
      <c r="H150" s="5">
        <f>'[2]ByMinerWK (2)'!G365</f>
        <v>253.02</v>
      </c>
      <c r="I150" s="5">
        <f>'[2]ByMinerWK (2)'!H365</f>
        <v>1273.08</v>
      </c>
      <c r="J150" s="5">
        <f>'[2]ByMinerWK (2)'!I365</f>
        <v>1253.5</v>
      </c>
      <c r="K150" s="5">
        <f>'[2]ByMinerWK (2)'!J365</f>
        <v>794.52</v>
      </c>
      <c r="L150" s="5">
        <f>'[2]ByMinerWK (2)'!K365</f>
        <v>0</v>
      </c>
      <c r="M150" s="5">
        <f>'[2]ByMinerWK (2)'!L365</f>
        <v>3284.81</v>
      </c>
      <c r="N150" s="5">
        <f>'[2]ByMinerWK (2)'!M365</f>
        <v>2386.15</v>
      </c>
      <c r="O150" s="5">
        <f>'[2]ByMinerWK (2)'!N365</f>
        <v>0</v>
      </c>
      <c r="P150" s="5">
        <f>'[2]ByMinerWK (2)'!O365</f>
        <v>2087.67</v>
      </c>
      <c r="Q150" s="5">
        <f>'[2]ByMinerWK (2)'!P365</f>
        <v>0</v>
      </c>
      <c r="R150" s="5">
        <f>'[2]ByMinerWK (2)'!Q365</f>
        <v>1753.2</v>
      </c>
      <c r="S150" s="5">
        <f>'[2]ByMinerWK (2)'!R365</f>
        <v>636.66</v>
      </c>
      <c r="T150" s="5">
        <f>'[2]ByMinerWK (2)'!S365</f>
        <v>737.49</v>
      </c>
      <c r="U150" s="5">
        <f>'[2]ByMinerWK (2)'!T365</f>
        <v>223.42000000000002</v>
      </c>
      <c r="V150" s="62">
        <f>'[2]ByMinerWK (2)'!U365</f>
        <v>50.44</v>
      </c>
      <c r="W150" s="5">
        <f>'[2]ByMinerWK (2)'!V365</f>
        <v>238.13</v>
      </c>
      <c r="X150" s="62">
        <f>'[2]ByMinerWK (2)'!W365</f>
        <v>475.22</v>
      </c>
      <c r="Y150" s="62">
        <f>'[2]ByMinerWK (2)'!Z365/AE150</f>
        <v>0</v>
      </c>
      <c r="Z150" s="63">
        <f t="shared" si="20"/>
        <v>2170.6999999999998</v>
      </c>
      <c r="AA150" s="63">
        <f t="shared" si="21"/>
        <v>8776.4699999999993</v>
      </c>
      <c r="AB150" s="63">
        <f t="shared" si="22"/>
        <v>4079.33</v>
      </c>
      <c r="AC150" s="63">
        <f t="shared" si="23"/>
        <v>7029.6399999999994</v>
      </c>
      <c r="AD150" s="63">
        <f t="shared" si="24"/>
        <v>3293.01</v>
      </c>
      <c r="AE150" s="17">
        <f>AVERAGE('[2]ByMinerWK (2)'!$AH362:$AH365)</f>
        <v>1</v>
      </c>
    </row>
    <row r="151" spans="1:31">
      <c r="A151" s="56" t="str">
        <f t="shared" si="19"/>
        <v>19000</v>
      </c>
      <c r="B151" s="15">
        <f>'[2]ByMinerWK (2)'!$AD366</f>
        <v>0</v>
      </c>
      <c r="C151" s="5">
        <f>'[2]ByMinerWK (2)'!B366</f>
        <v>637</v>
      </c>
      <c r="D151" s="5">
        <f>'[2]ByMinerWK (2)'!C366</f>
        <v>3222.74</v>
      </c>
      <c r="E151" s="5">
        <f>'[2]ByMinerWK (2)'!D366</f>
        <v>1919.61</v>
      </c>
      <c r="F151" s="5">
        <f>'[2]ByMinerWK (2)'!E366</f>
        <v>503.64</v>
      </c>
      <c r="G151" s="5">
        <f>'[2]ByMinerWK (2)'!F366</f>
        <v>226</v>
      </c>
      <c r="H151" s="5">
        <f>'[2]ByMinerWK (2)'!G366</f>
        <v>433.81</v>
      </c>
      <c r="I151" s="5">
        <f>'[2]ByMinerWK (2)'!H366</f>
        <v>1277.7600000000002</v>
      </c>
      <c r="J151" s="5">
        <f>'[2]ByMinerWK (2)'!I366</f>
        <v>1888.6299999999999</v>
      </c>
      <c r="K151" s="5">
        <f>'[2]ByMinerWK (2)'!J366</f>
        <v>563.41</v>
      </c>
      <c r="L151" s="5">
        <f>'[2]ByMinerWK (2)'!K366</f>
        <v>0</v>
      </c>
      <c r="M151" s="5">
        <f>'[2]ByMinerWK (2)'!L366</f>
        <v>2819.69</v>
      </c>
      <c r="N151" s="5">
        <f>'[2]ByMinerWK (2)'!M366</f>
        <v>1873.83</v>
      </c>
      <c r="O151" s="5">
        <f>'[2]ByMinerWK (2)'!N366</f>
        <v>0</v>
      </c>
      <c r="P151" s="5">
        <f>'[2]ByMinerWK (2)'!O366</f>
        <v>1819.8</v>
      </c>
      <c r="Q151" s="5">
        <f>'[2]ByMinerWK (2)'!P366</f>
        <v>335.46000000000004</v>
      </c>
      <c r="R151" s="5">
        <f>'[2]ByMinerWK (2)'!Q366</f>
        <v>1034.27</v>
      </c>
      <c r="S151" s="5">
        <f>'[2]ByMinerWK (2)'!R366</f>
        <v>622.02</v>
      </c>
      <c r="T151" s="5">
        <f>'[2]ByMinerWK (2)'!S366</f>
        <v>642.89</v>
      </c>
      <c r="U151" s="5">
        <f>'[2]ByMinerWK (2)'!T366</f>
        <v>285.33000000000004</v>
      </c>
      <c r="V151" s="62">
        <f>'[2]ByMinerWK (2)'!U366</f>
        <v>71.55</v>
      </c>
      <c r="W151" s="5">
        <f>'[2]ByMinerWK (2)'!V366</f>
        <v>133.66</v>
      </c>
      <c r="X151" s="62">
        <f>'[2]ByMinerWK (2)'!W366</f>
        <v>389.92999999999995</v>
      </c>
      <c r="Y151" s="62">
        <f>'[2]ByMinerWK (2)'!Z366/AE151</f>
        <v>0</v>
      </c>
      <c r="Z151" s="63">
        <f t="shared" si="20"/>
        <v>2068.86</v>
      </c>
      <c r="AA151" s="63">
        <f t="shared" si="21"/>
        <v>6891</v>
      </c>
      <c r="AB151" s="63">
        <f t="shared" si="22"/>
        <v>3718.56</v>
      </c>
      <c r="AC151" s="63">
        <f t="shared" si="23"/>
        <v>5706.51</v>
      </c>
      <c r="AD151" s="63">
        <f t="shared" si="24"/>
        <v>2316.1</v>
      </c>
      <c r="AE151" s="17">
        <f>AVERAGE('[2]ByMinerWK (2)'!$AH363:$AH366)</f>
        <v>1</v>
      </c>
    </row>
    <row r="152" spans="1:31">
      <c r="A152" s="56" t="str">
        <f t="shared" si="19"/>
        <v>19000</v>
      </c>
      <c r="B152" s="15">
        <f>'[2]ByMinerWK (2)'!$AD367</f>
        <v>0</v>
      </c>
      <c r="C152" s="5">
        <f>'[2]ByMinerWK (2)'!B367</f>
        <v>753.03000000000009</v>
      </c>
      <c r="D152" s="5">
        <f>'[2]ByMinerWK (2)'!C367</f>
        <v>3564.3800000000006</v>
      </c>
      <c r="E152" s="5">
        <f>'[2]ByMinerWK (2)'!D367</f>
        <v>2252.38</v>
      </c>
      <c r="F152" s="5">
        <f>'[2]ByMinerWK (2)'!E367</f>
        <v>664</v>
      </c>
      <c r="G152" s="5">
        <f>'[2]ByMinerWK (2)'!F367</f>
        <v>772.15</v>
      </c>
      <c r="H152" s="5">
        <f>'[2]ByMinerWK (2)'!G367</f>
        <v>559.22</v>
      </c>
      <c r="I152" s="5">
        <f>'[2]ByMinerWK (2)'!H367</f>
        <v>1105.0700000000002</v>
      </c>
      <c r="J152" s="5">
        <f>'[2]ByMinerWK (2)'!I367</f>
        <v>855.77</v>
      </c>
      <c r="K152" s="5">
        <f>'[2]ByMinerWK (2)'!J367</f>
        <v>719</v>
      </c>
      <c r="L152" s="5">
        <f>'[2]ByMinerWK (2)'!K367</f>
        <v>0</v>
      </c>
      <c r="M152" s="5">
        <f>'[2]ByMinerWK (2)'!L367</f>
        <v>3025.45</v>
      </c>
      <c r="N152" s="5">
        <f>'[2]ByMinerWK (2)'!M367</f>
        <v>2613.64</v>
      </c>
      <c r="O152" s="5">
        <f>'[2]ByMinerWK (2)'!N367</f>
        <v>70</v>
      </c>
      <c r="P152" s="5">
        <f>'[2]ByMinerWK (2)'!O367</f>
        <v>2023.7</v>
      </c>
      <c r="Q152" s="5">
        <f>'[2]ByMinerWK (2)'!P367</f>
        <v>82.79</v>
      </c>
      <c r="R152" s="5">
        <f>'[2]ByMinerWK (2)'!Q367</f>
        <v>1328.0600000000002</v>
      </c>
      <c r="S152" s="5">
        <f>'[2]ByMinerWK (2)'!R367</f>
        <v>591.72</v>
      </c>
      <c r="T152" s="5">
        <f>'[2]ByMinerWK (2)'!S367</f>
        <v>691.68000000000006</v>
      </c>
      <c r="U152" s="5">
        <f>'[2]ByMinerWK (2)'!T367</f>
        <v>309.80999999999995</v>
      </c>
      <c r="V152" s="62">
        <f>'[2]ByMinerWK (2)'!U367</f>
        <v>167.20999999999998</v>
      </c>
      <c r="W152" s="5">
        <f>'[2]ByMinerWK (2)'!V367</f>
        <v>83.07</v>
      </c>
      <c r="X152" s="62">
        <f>'[2]ByMinerWK (2)'!W367</f>
        <v>657.31</v>
      </c>
      <c r="Y152" s="62">
        <f>'[2]ByMinerWK (2)'!Z367/AE152</f>
        <v>0</v>
      </c>
      <c r="Z152" s="63">
        <f t="shared" si="20"/>
        <v>2418.52</v>
      </c>
      <c r="AA152" s="63">
        <f t="shared" si="21"/>
        <v>7994.79</v>
      </c>
      <c r="AB152" s="63">
        <f t="shared" si="22"/>
        <v>3827.24</v>
      </c>
      <c r="AC152" s="63">
        <f t="shared" si="23"/>
        <v>5327.7400000000007</v>
      </c>
      <c r="AD152" s="63">
        <f t="shared" si="24"/>
        <v>3321.1500000000005</v>
      </c>
      <c r="AE152" s="17">
        <f>AVERAGE('[2]ByMinerWK (2)'!$AH364:$AH367)</f>
        <v>1</v>
      </c>
    </row>
    <row r="153" spans="1:31">
      <c r="A153" s="56" t="str">
        <f t="shared" si="19"/>
        <v>19000</v>
      </c>
      <c r="B153" s="15">
        <f>'[2]ByMinerWK (2)'!$AD368</f>
        <v>0</v>
      </c>
      <c r="C153" s="5">
        <f>'[2]ByMinerWK (2)'!B368</f>
        <v>981.04</v>
      </c>
      <c r="D153" s="5">
        <f>'[2]ByMinerWK (2)'!C368</f>
        <v>5510.5900000000011</v>
      </c>
      <c r="E153" s="5">
        <f>'[2]ByMinerWK (2)'!D368</f>
        <v>2602.02</v>
      </c>
      <c r="F153" s="5">
        <f>'[2]ByMinerWK (2)'!E368</f>
        <v>595</v>
      </c>
      <c r="G153" s="5">
        <f>'[2]ByMinerWK (2)'!F368</f>
        <v>796.69</v>
      </c>
      <c r="H153" s="5">
        <f>'[2]ByMinerWK (2)'!G368</f>
        <v>132</v>
      </c>
      <c r="I153" s="5">
        <f>'[2]ByMinerWK (2)'!H368</f>
        <v>1164.44</v>
      </c>
      <c r="J153" s="5">
        <f>'[2]ByMinerWK (2)'!I368</f>
        <v>1129.0800000000002</v>
      </c>
      <c r="K153" s="5">
        <f>'[2]ByMinerWK (2)'!J368</f>
        <v>729.74</v>
      </c>
      <c r="L153" s="5">
        <f>'[2]ByMinerWK (2)'!K368</f>
        <v>0</v>
      </c>
      <c r="M153" s="5">
        <f>'[2]ByMinerWK (2)'!L368</f>
        <v>2933</v>
      </c>
      <c r="N153" s="5">
        <f>'[2]ByMinerWK (2)'!M368</f>
        <v>2379.2799999999997</v>
      </c>
      <c r="O153" s="5">
        <f>'[2]ByMinerWK (2)'!N368</f>
        <v>21.85</v>
      </c>
      <c r="P153" s="5">
        <f>'[2]ByMinerWK (2)'!O368</f>
        <v>1719.4</v>
      </c>
      <c r="Q153" s="5">
        <f>'[2]ByMinerWK (2)'!P368</f>
        <v>507.23</v>
      </c>
      <c r="R153" s="5">
        <f>'[2]ByMinerWK (2)'!Q368</f>
        <v>1213.3499999999999</v>
      </c>
      <c r="S153" s="5">
        <f>'[2]ByMinerWK (2)'!R368</f>
        <v>789.95999999999981</v>
      </c>
      <c r="T153" s="5">
        <f>'[2]ByMinerWK (2)'!S368</f>
        <v>765.56000000000006</v>
      </c>
      <c r="U153" s="5">
        <f>'[2]ByMinerWK (2)'!T368</f>
        <v>294.15000000000003</v>
      </c>
      <c r="V153" s="62">
        <f>'[2]ByMinerWK (2)'!U368</f>
        <v>0</v>
      </c>
      <c r="W153" s="5">
        <f>'[2]ByMinerWK (2)'!V368</f>
        <v>0</v>
      </c>
      <c r="X153" s="62">
        <f>'[2]ByMinerWK (2)'!W368</f>
        <v>288.22000000000003</v>
      </c>
      <c r="Y153" s="62">
        <f>'[2]ByMinerWK (2)'!Z368/AE153</f>
        <v>0</v>
      </c>
      <c r="Z153" s="63">
        <f t="shared" si="20"/>
        <v>2635.75</v>
      </c>
      <c r="AA153" s="63">
        <f t="shared" si="21"/>
        <v>7865.1399999999994</v>
      </c>
      <c r="AB153" s="63">
        <f t="shared" si="22"/>
        <v>4169.9699999999993</v>
      </c>
      <c r="AC153" s="63">
        <f t="shared" si="23"/>
        <v>6927.8900000000012</v>
      </c>
      <c r="AD153" s="63">
        <f t="shared" si="24"/>
        <v>2953.8499999999995</v>
      </c>
      <c r="AE153" s="17">
        <f>AVERAGE('[2]ByMinerWK (2)'!$AH365:$AH368)</f>
        <v>1</v>
      </c>
    </row>
    <row r="154" spans="1:31">
      <c r="A154" s="56" t="str">
        <f t="shared" si="19"/>
        <v>19000</v>
      </c>
      <c r="B154" s="15">
        <f>'[2]ByMinerWK (2)'!$AD369</f>
        <v>0</v>
      </c>
      <c r="C154" s="5">
        <f>'[2]ByMinerWK (2)'!B369</f>
        <v>815.22</v>
      </c>
      <c r="D154" s="5">
        <f>'[2]ByMinerWK (2)'!C369</f>
        <v>3992.44</v>
      </c>
      <c r="E154" s="5">
        <f>'[2]ByMinerWK (2)'!D369</f>
        <v>1355.15</v>
      </c>
      <c r="F154" s="5">
        <f>'[2]ByMinerWK (2)'!E369</f>
        <v>390</v>
      </c>
      <c r="G154" s="5">
        <f>'[2]ByMinerWK (2)'!F369</f>
        <v>954.52</v>
      </c>
      <c r="H154" s="5">
        <f>'[2]ByMinerWK (2)'!G369</f>
        <v>166</v>
      </c>
      <c r="I154" s="5">
        <f>'[2]ByMinerWK (2)'!H369</f>
        <v>1052.53</v>
      </c>
      <c r="J154" s="5">
        <f>'[2]ByMinerWK (2)'!I369</f>
        <v>1122.3899999999999</v>
      </c>
      <c r="K154" s="5">
        <f>'[2]ByMinerWK (2)'!J369</f>
        <v>1087</v>
      </c>
      <c r="L154" s="5">
        <f>'[2]ByMinerWK (2)'!K369</f>
        <v>0</v>
      </c>
      <c r="M154" s="5">
        <f>'[2]ByMinerWK (2)'!L369</f>
        <v>2418.7299999999996</v>
      </c>
      <c r="N154" s="5">
        <f>'[2]ByMinerWK (2)'!M369</f>
        <v>1567.71</v>
      </c>
      <c r="O154" s="5">
        <f>'[2]ByMinerWK (2)'!N369</f>
        <v>71.7</v>
      </c>
      <c r="P154" s="5">
        <f>'[2]ByMinerWK (2)'!O369</f>
        <v>1415.67</v>
      </c>
      <c r="Q154" s="5">
        <f>'[2]ByMinerWK (2)'!P369</f>
        <v>623</v>
      </c>
      <c r="R154" s="5">
        <f>'[2]ByMinerWK (2)'!Q369</f>
        <v>1180.96</v>
      </c>
      <c r="S154" s="5">
        <f>'[2]ByMinerWK (2)'!R369</f>
        <v>605.54</v>
      </c>
      <c r="T154" s="5">
        <f>'[2]ByMinerWK (2)'!S369</f>
        <v>613.35</v>
      </c>
      <c r="U154" s="5">
        <f>'[2]ByMinerWK (2)'!T369</f>
        <v>272.81</v>
      </c>
      <c r="V154" s="62">
        <f>'[2]ByMinerWK (2)'!U369</f>
        <v>339.09000000000003</v>
      </c>
      <c r="W154" s="5">
        <f>'[2]ByMinerWK (2)'!V369</f>
        <v>247.73000000000002</v>
      </c>
      <c r="X154" s="62">
        <f>'[2]ByMinerWK (2)'!W369</f>
        <v>596.70000000000005</v>
      </c>
      <c r="Y154" s="62">
        <f>'[2]ByMinerWK (2)'!Z369/AE154</f>
        <v>0</v>
      </c>
      <c r="Z154" s="63">
        <f t="shared" si="20"/>
        <v>2091.38</v>
      </c>
      <c r="AA154" s="63">
        <f t="shared" si="21"/>
        <v>5391.06</v>
      </c>
      <c r="AB154" s="63">
        <f t="shared" si="22"/>
        <v>4128.7299999999996</v>
      </c>
      <c r="AC154" s="63">
        <f t="shared" si="23"/>
        <v>6298.35</v>
      </c>
      <c r="AD154" s="63">
        <f t="shared" si="24"/>
        <v>2978.7200000000003</v>
      </c>
      <c r="AE154" s="17">
        <f>AVERAGE('[2]ByMinerWK (2)'!$AH366:$AH369)</f>
        <v>1</v>
      </c>
    </row>
    <row r="155" spans="1:31">
      <c r="A155" s="56" t="str">
        <f t="shared" si="19"/>
        <v>19000</v>
      </c>
      <c r="B155" s="15">
        <f>'[2]ByMinerWK (2)'!$AD370</f>
        <v>0</v>
      </c>
      <c r="C155" s="5">
        <f>'[2]ByMinerWK (2)'!B370</f>
        <v>848</v>
      </c>
      <c r="D155" s="5">
        <f>'[2]ByMinerWK (2)'!C370</f>
        <v>3575.85</v>
      </c>
      <c r="E155" s="5">
        <f>'[2]ByMinerWK (2)'!D370</f>
        <v>1864.65</v>
      </c>
      <c r="F155" s="5">
        <f>'[2]ByMinerWK (2)'!E370</f>
        <v>613</v>
      </c>
      <c r="G155" s="5">
        <f>'[2]ByMinerWK (2)'!F370</f>
        <v>854</v>
      </c>
      <c r="H155" s="5">
        <f>'[2]ByMinerWK (2)'!G370</f>
        <v>597.22</v>
      </c>
      <c r="I155" s="5">
        <f>'[2]ByMinerWK (2)'!H370</f>
        <v>452</v>
      </c>
      <c r="J155" s="5">
        <f>'[2]ByMinerWK (2)'!I370</f>
        <v>1152.74</v>
      </c>
      <c r="K155" s="5">
        <f>'[2]ByMinerWK (2)'!J370</f>
        <v>1041.72</v>
      </c>
      <c r="L155" s="5">
        <f>'[2]ByMinerWK (2)'!K370</f>
        <v>0</v>
      </c>
      <c r="M155" s="5">
        <f>'[2]ByMinerWK (2)'!L370</f>
        <v>3042.21</v>
      </c>
      <c r="N155" s="5">
        <f>'[2]ByMinerWK (2)'!M370</f>
        <v>2764.23</v>
      </c>
      <c r="O155" s="5">
        <f>'[2]ByMinerWK (2)'!N370</f>
        <v>0</v>
      </c>
      <c r="P155" s="5">
        <f>'[2]ByMinerWK (2)'!O370</f>
        <v>987.76</v>
      </c>
      <c r="Q155" s="5">
        <f>'[2]ByMinerWK (2)'!P370</f>
        <v>118.9</v>
      </c>
      <c r="R155" s="5">
        <f>'[2]ByMinerWK (2)'!Q370</f>
        <v>1200.2800000000002</v>
      </c>
      <c r="S155" s="5">
        <f>'[2]ByMinerWK (2)'!R370</f>
        <v>492.00999999999993</v>
      </c>
      <c r="T155" s="5">
        <f>'[2]ByMinerWK (2)'!S370</f>
        <v>309.03999999999996</v>
      </c>
      <c r="U155" s="5">
        <f>'[2]ByMinerWK (2)'!T370</f>
        <v>181.78000000000003</v>
      </c>
      <c r="V155" s="62">
        <f>'[2]ByMinerWK (2)'!U370</f>
        <v>170.83</v>
      </c>
      <c r="W155" s="5">
        <f>'[2]ByMinerWK (2)'!V370</f>
        <v>31.8</v>
      </c>
      <c r="X155" s="62">
        <f>'[2]ByMinerWK (2)'!W370</f>
        <v>375.40999999999997</v>
      </c>
      <c r="Y155" s="62">
        <f>'[2]ByMinerWK (2)'!Z370/AE155</f>
        <v>0</v>
      </c>
      <c r="Z155" s="63">
        <f t="shared" si="20"/>
        <v>1951.82</v>
      </c>
      <c r="AA155" s="63">
        <f t="shared" si="21"/>
        <v>6068.64</v>
      </c>
      <c r="AB155" s="63">
        <f t="shared" si="22"/>
        <v>4202.83</v>
      </c>
      <c r="AC155" s="63">
        <f t="shared" si="23"/>
        <v>5306.6299999999992</v>
      </c>
      <c r="AD155" s="63">
        <f t="shared" si="24"/>
        <v>3143.5099999999998</v>
      </c>
      <c r="AE155" s="17">
        <f>AVERAGE('[2]ByMinerWK (2)'!$AH367:$AH370)</f>
        <v>1</v>
      </c>
    </row>
    <row r="156" spans="1:31">
      <c r="A156" s="56" t="str">
        <f t="shared" si="19"/>
        <v>19000</v>
      </c>
      <c r="B156" s="15">
        <f>'[2]ByMinerWK (2)'!$AD371</f>
        <v>0</v>
      </c>
      <c r="C156" s="5">
        <f>'[2]ByMinerWK (2)'!B371</f>
        <v>845</v>
      </c>
      <c r="D156" s="5">
        <f>'[2]ByMinerWK (2)'!C371</f>
        <v>4920.07</v>
      </c>
      <c r="E156" s="5">
        <f>'[2]ByMinerWK (2)'!D371</f>
        <v>1822.37</v>
      </c>
      <c r="F156" s="5">
        <f>'[2]ByMinerWK (2)'!E371</f>
        <v>458.4</v>
      </c>
      <c r="G156" s="5">
        <f>'[2]ByMinerWK (2)'!F371</f>
        <v>295.81</v>
      </c>
      <c r="H156" s="5">
        <f>'[2]ByMinerWK (2)'!G371</f>
        <v>188.34</v>
      </c>
      <c r="I156" s="5">
        <f>'[2]ByMinerWK (2)'!H371</f>
        <v>974</v>
      </c>
      <c r="J156" s="5">
        <f>'[2]ByMinerWK (2)'!I371</f>
        <v>1547.1000000000001</v>
      </c>
      <c r="K156" s="5">
        <f>'[2]ByMinerWK (2)'!J371</f>
        <v>1448</v>
      </c>
      <c r="L156" s="5">
        <f>'[2]ByMinerWK (2)'!K371</f>
        <v>0</v>
      </c>
      <c r="M156" s="5">
        <f>'[2]ByMinerWK (2)'!L371</f>
        <v>2938.54</v>
      </c>
      <c r="N156" s="5">
        <f>'[2]ByMinerWK (2)'!M371</f>
        <v>2211.1800000000003</v>
      </c>
      <c r="O156" s="5">
        <f>'[2]ByMinerWK (2)'!N371</f>
        <v>0</v>
      </c>
      <c r="P156" s="5">
        <f>'[2]ByMinerWK (2)'!O371</f>
        <v>1342.1399999999999</v>
      </c>
      <c r="Q156" s="5">
        <f>'[2]ByMinerWK (2)'!P371</f>
        <v>315.27999999999997</v>
      </c>
      <c r="R156" s="5">
        <f>'[2]ByMinerWK (2)'!Q371</f>
        <v>1534.33</v>
      </c>
      <c r="S156" s="5">
        <f>'[2]ByMinerWK (2)'!R371</f>
        <v>339.42999999999995</v>
      </c>
      <c r="T156" s="5">
        <f>'[2]ByMinerWK (2)'!S371</f>
        <v>556.9</v>
      </c>
      <c r="U156" s="5">
        <f>'[2]ByMinerWK (2)'!T371</f>
        <v>294.71999999999997</v>
      </c>
      <c r="V156" s="62">
        <f>'[2]ByMinerWK (2)'!U371</f>
        <v>0</v>
      </c>
      <c r="W156" s="5">
        <f>'[2]ByMinerWK (2)'!V371</f>
        <v>0</v>
      </c>
      <c r="X156" s="62">
        <f>'[2]ByMinerWK (2)'!W371</f>
        <v>708.28</v>
      </c>
      <c r="Y156" s="62">
        <f>'[2]ByMinerWK (2)'!Z371/AE156</f>
        <v>0</v>
      </c>
      <c r="Z156" s="63">
        <f t="shared" si="20"/>
        <v>2155.02</v>
      </c>
      <c r="AA156" s="63">
        <f t="shared" si="21"/>
        <v>6349.6900000000005</v>
      </c>
      <c r="AB156" s="63">
        <f t="shared" si="22"/>
        <v>4701.82</v>
      </c>
      <c r="AC156" s="63">
        <f t="shared" si="23"/>
        <v>7175.45</v>
      </c>
      <c r="AD156" s="63">
        <f t="shared" si="24"/>
        <v>2357.91</v>
      </c>
      <c r="AE156" s="17">
        <f>AVERAGE('[2]ByMinerWK (2)'!$AH368:$AH371)</f>
        <v>1</v>
      </c>
    </row>
    <row r="157" spans="1:31">
      <c r="A157" s="56" t="str">
        <f t="shared" si="19"/>
        <v>19000</v>
      </c>
      <c r="B157" s="15">
        <f>'[2]ByMinerWK (2)'!$AD372</f>
        <v>0</v>
      </c>
      <c r="C157" s="5">
        <f>'[2]ByMinerWK (2)'!B372</f>
        <v>757.23</v>
      </c>
      <c r="D157" s="5">
        <f>'[2]ByMinerWK (2)'!C372</f>
        <v>5845.0300000000016</v>
      </c>
      <c r="E157" s="5">
        <f>'[2]ByMinerWK (2)'!D372</f>
        <v>1607.68</v>
      </c>
      <c r="F157" s="5">
        <f>'[2]ByMinerWK (2)'!E372</f>
        <v>657.02</v>
      </c>
      <c r="G157" s="5">
        <f>'[2]ByMinerWK (2)'!F372</f>
        <v>1752.1699999999998</v>
      </c>
      <c r="H157" s="5">
        <f>'[2]ByMinerWK (2)'!G372</f>
        <v>623.64</v>
      </c>
      <c r="I157" s="5">
        <f>'[2]ByMinerWK (2)'!H372</f>
        <v>984.95</v>
      </c>
      <c r="J157" s="5">
        <f>'[2]ByMinerWK (2)'!I372</f>
        <v>1248.49</v>
      </c>
      <c r="K157" s="5">
        <f>'[2]ByMinerWK (2)'!J372</f>
        <v>1425.75</v>
      </c>
      <c r="L157" s="5">
        <f>'[2]ByMinerWK (2)'!K372</f>
        <v>0</v>
      </c>
      <c r="M157" s="5">
        <f>'[2]ByMinerWK (2)'!L372</f>
        <v>2985.2200000000003</v>
      </c>
      <c r="N157" s="5">
        <f>'[2]ByMinerWK (2)'!M372</f>
        <v>1867.49</v>
      </c>
      <c r="O157" s="5">
        <f>'[2]ByMinerWK (2)'!N372</f>
        <v>0</v>
      </c>
      <c r="P157" s="5">
        <f>'[2]ByMinerWK (2)'!O372</f>
        <v>754.51</v>
      </c>
      <c r="Q157" s="5">
        <f>'[2]ByMinerWK (2)'!P372</f>
        <v>896.72</v>
      </c>
      <c r="R157" s="5">
        <f>'[2]ByMinerWK (2)'!Q372</f>
        <v>1029.8499999999999</v>
      </c>
      <c r="S157" s="5">
        <f>'[2]ByMinerWK (2)'!R372</f>
        <v>432.42999999999995</v>
      </c>
      <c r="T157" s="5">
        <f>'[2]ByMinerWK (2)'!S372</f>
        <v>161.30000000000001</v>
      </c>
      <c r="U157" s="5">
        <f>'[2]ByMinerWK (2)'!T372</f>
        <v>245.19</v>
      </c>
      <c r="V157" s="62">
        <f>'[2]ByMinerWK (2)'!U372</f>
        <v>239.09</v>
      </c>
      <c r="W157" s="5">
        <f>'[2]ByMinerWK (2)'!V372</f>
        <v>65.849999999999994</v>
      </c>
      <c r="X157" s="62">
        <f>'[2]ByMinerWK (2)'!W372</f>
        <v>591.91</v>
      </c>
      <c r="Y157" s="62">
        <f>'[2]ByMinerWK (2)'!Z372/AE157</f>
        <v>0</v>
      </c>
      <c r="Z157" s="63">
        <f t="shared" si="20"/>
        <v>1820.74</v>
      </c>
      <c r="AA157" s="63">
        <f t="shared" si="21"/>
        <v>5214.63</v>
      </c>
      <c r="AB157" s="63">
        <f t="shared" si="22"/>
        <v>5307.6900000000005</v>
      </c>
      <c r="AC157" s="63">
        <f t="shared" si="23"/>
        <v>7990.3700000000008</v>
      </c>
      <c r="AD157" s="63">
        <f t="shared" si="24"/>
        <v>3838.0899999999997</v>
      </c>
      <c r="AE157" s="17">
        <f>AVERAGE('[2]ByMinerWK (2)'!$AH369:$AH372)</f>
        <v>1</v>
      </c>
    </row>
    <row r="158" spans="1:31">
      <c r="A158" s="56" t="str">
        <f t="shared" si="19"/>
        <v>19000</v>
      </c>
      <c r="B158" s="15">
        <f>'[2]ByMinerWK (2)'!$AD373</f>
        <v>0</v>
      </c>
      <c r="C158" s="5">
        <f>'[2]ByMinerWK (2)'!B373</f>
        <v>823.37000000000012</v>
      </c>
      <c r="D158" s="5">
        <f>'[2]ByMinerWK (2)'!C373</f>
        <v>3797.62</v>
      </c>
      <c r="E158" s="5">
        <f>'[2]ByMinerWK (2)'!D373</f>
        <v>2263.58</v>
      </c>
      <c r="F158" s="5">
        <f>'[2]ByMinerWK (2)'!E373</f>
        <v>858</v>
      </c>
      <c r="G158" s="5">
        <f>'[2]ByMinerWK (2)'!F373</f>
        <v>657.56999999999994</v>
      </c>
      <c r="H158" s="5">
        <f>'[2]ByMinerWK (2)'!G373</f>
        <v>408.37</v>
      </c>
      <c r="I158" s="5">
        <f>'[2]ByMinerWK (2)'!H373</f>
        <v>778.49</v>
      </c>
      <c r="J158" s="5">
        <f>'[2]ByMinerWK (2)'!I373</f>
        <v>1677.13</v>
      </c>
      <c r="K158" s="5">
        <f>'[2]ByMinerWK (2)'!J373</f>
        <v>544.13</v>
      </c>
      <c r="L158" s="5">
        <f>'[2]ByMinerWK (2)'!K373</f>
        <v>0</v>
      </c>
      <c r="M158" s="5">
        <f>'[2]ByMinerWK (2)'!L373</f>
        <v>3035.37</v>
      </c>
      <c r="N158" s="5">
        <f>'[2]ByMinerWK (2)'!M373</f>
        <v>2436.4499999999998</v>
      </c>
      <c r="O158" s="5">
        <f>'[2]ByMinerWK (2)'!N373</f>
        <v>77</v>
      </c>
      <c r="P158" s="5">
        <f>'[2]ByMinerWK (2)'!O373</f>
        <v>1095.54</v>
      </c>
      <c r="Q158" s="5">
        <f>'[2]ByMinerWK (2)'!P373</f>
        <v>498.4</v>
      </c>
      <c r="R158" s="5">
        <f>'[2]ByMinerWK (2)'!Q373</f>
        <v>1436.73</v>
      </c>
      <c r="S158" s="5">
        <f>'[2]ByMinerWK (2)'!R373</f>
        <v>681.64</v>
      </c>
      <c r="T158" s="5">
        <f>'[2]ByMinerWK (2)'!S373</f>
        <v>430.96000000000004</v>
      </c>
      <c r="U158" s="5">
        <f>'[2]ByMinerWK (2)'!T373</f>
        <v>199.15</v>
      </c>
      <c r="V158" s="62">
        <f>'[2]ByMinerWK (2)'!U373</f>
        <v>0</v>
      </c>
      <c r="W158" s="5">
        <f>'[2]ByMinerWK (2)'!V373</f>
        <v>71.73</v>
      </c>
      <c r="X158" s="62">
        <f>'[2]ByMinerWK (2)'!W373</f>
        <v>387.15</v>
      </c>
      <c r="Y158" s="62">
        <f>'[2]ByMinerWK (2)'!Z373/AE158</f>
        <v>0</v>
      </c>
      <c r="Z158" s="63">
        <f t="shared" si="20"/>
        <v>2311.4800000000005</v>
      </c>
      <c r="AA158" s="63">
        <f t="shared" si="21"/>
        <v>6574.0599999999995</v>
      </c>
      <c r="AB158" s="63">
        <f t="shared" si="22"/>
        <v>4077.9</v>
      </c>
      <c r="AC158" s="63">
        <f t="shared" si="23"/>
        <v>5933.63</v>
      </c>
      <c r="AD158" s="63">
        <f t="shared" si="24"/>
        <v>3261.31</v>
      </c>
      <c r="AE158" s="17">
        <f>AVERAGE('[2]ByMinerWK (2)'!$AH370:$AH373)</f>
        <v>1</v>
      </c>
    </row>
    <row r="159" spans="1:31">
      <c r="A159" s="56" t="str">
        <f t="shared" si="19"/>
        <v>19000</v>
      </c>
      <c r="B159" s="15">
        <f>'[2]ByMinerWK (2)'!$AD374</f>
        <v>0</v>
      </c>
      <c r="C159" s="5">
        <f>'[2]ByMinerWK (2)'!B374</f>
        <v>969</v>
      </c>
      <c r="D159" s="5">
        <f>'[2]ByMinerWK (2)'!C374</f>
        <v>5167.4899999999989</v>
      </c>
      <c r="E159" s="5">
        <f>'[2]ByMinerWK (2)'!D374</f>
        <v>1169.29</v>
      </c>
      <c r="F159" s="5">
        <f>'[2]ByMinerWK (2)'!E374</f>
        <v>621</v>
      </c>
      <c r="G159" s="5">
        <f>'[2]ByMinerWK (2)'!F374</f>
        <v>315.77999999999997</v>
      </c>
      <c r="H159" s="5">
        <f>'[2]ByMinerWK (2)'!G374</f>
        <v>674.79</v>
      </c>
      <c r="I159" s="5">
        <f>'[2]ByMinerWK (2)'!H374</f>
        <v>1290.4099999999999</v>
      </c>
      <c r="J159" s="5">
        <f>'[2]ByMinerWK (2)'!I374</f>
        <v>1053.3699999999999</v>
      </c>
      <c r="K159" s="5">
        <f>'[2]ByMinerWK (2)'!J374</f>
        <v>1312.74</v>
      </c>
      <c r="L159" s="5">
        <f>'[2]ByMinerWK (2)'!K374</f>
        <v>0</v>
      </c>
      <c r="M159" s="5">
        <f>'[2]ByMinerWK (2)'!L374</f>
        <v>3845.88</v>
      </c>
      <c r="N159" s="5">
        <f>'[2]ByMinerWK (2)'!M374</f>
        <v>2814.46</v>
      </c>
      <c r="O159" s="5">
        <f>'[2]ByMinerWK (2)'!N374</f>
        <v>0</v>
      </c>
      <c r="P159" s="5">
        <f>'[2]ByMinerWK (2)'!O374</f>
        <v>1662.8600000000001</v>
      </c>
      <c r="Q159" s="5">
        <f>'[2]ByMinerWK (2)'!P374</f>
        <v>48.790000000000006</v>
      </c>
      <c r="R159" s="5">
        <f>'[2]ByMinerWK (2)'!Q374</f>
        <v>1868.3499999999997</v>
      </c>
      <c r="S159" s="5">
        <f>'[2]ByMinerWK (2)'!R374</f>
        <v>565.04999999999995</v>
      </c>
      <c r="T159" s="5">
        <f>'[2]ByMinerWK (2)'!S374</f>
        <v>231.24</v>
      </c>
      <c r="U159" s="5">
        <f>'[2]ByMinerWK (2)'!T374</f>
        <v>204.37</v>
      </c>
      <c r="V159" s="62">
        <f>'[2]ByMinerWK (2)'!U374</f>
        <v>419.02</v>
      </c>
      <c r="W159" s="5">
        <f>'[2]ByMinerWK (2)'!V374</f>
        <v>0</v>
      </c>
      <c r="X159" s="62">
        <f>'[2]ByMinerWK (2)'!W374</f>
        <v>416.31</v>
      </c>
      <c r="Y159" s="62">
        <f>'[2]ByMinerWK (2)'!Z374/AE159</f>
        <v>70</v>
      </c>
      <c r="Z159" s="63">
        <f t="shared" si="20"/>
        <v>2025.6100000000001</v>
      </c>
      <c r="AA159" s="63">
        <f t="shared" si="21"/>
        <v>6937.02</v>
      </c>
      <c r="AB159" s="63">
        <f t="shared" si="22"/>
        <v>5207.41</v>
      </c>
      <c r="AC159" s="63">
        <f t="shared" si="23"/>
        <v>7056.1899999999987</v>
      </c>
      <c r="AD159" s="63">
        <f t="shared" si="24"/>
        <v>3423.9699999999993</v>
      </c>
      <c r="AE159" s="17">
        <f>AVERAGE('[2]ByMinerWK (2)'!$AH371:$AH374)</f>
        <v>1</v>
      </c>
    </row>
    <row r="160" spans="1:31">
      <c r="A160" s="56" t="str">
        <f t="shared" ref="A160:A165" si="25">YEAR(B160)&amp;WEEKNUM(B160)</f>
        <v>19000</v>
      </c>
      <c r="B160" s="15">
        <f>'[2]ByMinerWK (2)'!$AD375</f>
        <v>0</v>
      </c>
      <c r="C160" s="5">
        <f>'[2]ByMinerWK (2)'!B375</f>
        <v>622.57999999999993</v>
      </c>
      <c r="D160" s="5">
        <f>'[2]ByMinerWK (2)'!C375</f>
        <v>5309.0700000000006</v>
      </c>
      <c r="E160" s="5">
        <f>'[2]ByMinerWK (2)'!D375</f>
        <v>1438.87</v>
      </c>
      <c r="F160" s="5">
        <f>'[2]ByMinerWK (2)'!E375</f>
        <v>498</v>
      </c>
      <c r="G160" s="5">
        <f>'[2]ByMinerWK (2)'!F375</f>
        <v>1190.2</v>
      </c>
      <c r="H160" s="5">
        <f>'[2]ByMinerWK (2)'!G375</f>
        <v>601</v>
      </c>
      <c r="I160" s="5">
        <f>'[2]ByMinerWK (2)'!H375</f>
        <v>598.76</v>
      </c>
      <c r="J160" s="5">
        <f>'[2]ByMinerWK (2)'!I375</f>
        <v>1419.65</v>
      </c>
      <c r="K160" s="5">
        <f>'[2]ByMinerWK (2)'!J375</f>
        <v>540.54</v>
      </c>
      <c r="L160" s="5">
        <f>'[2]ByMinerWK (2)'!K375</f>
        <v>0</v>
      </c>
      <c r="M160" s="5">
        <f>'[2]ByMinerWK (2)'!L375</f>
        <v>3563.7700000000004</v>
      </c>
      <c r="N160" s="5">
        <f>'[2]ByMinerWK (2)'!M375</f>
        <v>1685.73</v>
      </c>
      <c r="O160" s="5">
        <f>'[2]ByMinerWK (2)'!N375</f>
        <v>0</v>
      </c>
      <c r="P160" s="5">
        <f>'[2]ByMinerWK (2)'!O375</f>
        <v>743.45</v>
      </c>
      <c r="Q160" s="5">
        <f>'[2]ByMinerWK (2)'!P375</f>
        <v>296</v>
      </c>
      <c r="R160" s="5">
        <f>'[2]ByMinerWK (2)'!Q375</f>
        <v>1585.42</v>
      </c>
      <c r="S160" s="5">
        <f>'[2]ByMinerWK (2)'!R375</f>
        <v>313.76</v>
      </c>
      <c r="T160" s="5">
        <f>'[2]ByMinerWK (2)'!S375</f>
        <v>231.29000000000002</v>
      </c>
      <c r="U160" s="5">
        <f>'[2]ByMinerWK (2)'!T375</f>
        <v>275.14000000000004</v>
      </c>
      <c r="V160" s="62">
        <f>'[2]ByMinerWK (2)'!U375</f>
        <v>0</v>
      </c>
      <c r="W160" s="5">
        <f>'[2]ByMinerWK (2)'!V375</f>
        <v>0</v>
      </c>
      <c r="X160" s="62">
        <f>'[2]ByMinerWK (2)'!W375</f>
        <v>396.21999999999997</v>
      </c>
      <c r="Y160" s="62">
        <f>'[2]ByMinerWK (2)'!Z375/AE160</f>
        <v>0</v>
      </c>
      <c r="Z160" s="63">
        <f t="shared" ref="Z160:Z165" si="26">SUM(F160,T160,U160,C160)/AE160</f>
        <v>1627.01</v>
      </c>
      <c r="AA160" s="63">
        <f t="shared" ref="AA160:AA165" si="27">SUM(E160,I160,L160,N160,P160)/AE160</f>
        <v>4466.8099999999995</v>
      </c>
      <c r="AB160" s="63">
        <f t="shared" ref="AB160:AB165" si="28">SUM(K160,M160,Q160)/AE160</f>
        <v>4400.3100000000004</v>
      </c>
      <c r="AC160" s="63">
        <f t="shared" ref="AC160:AC165" si="29">SUM(J160,W160,V160,X160,D160)/AE160</f>
        <v>7124.9400000000005</v>
      </c>
      <c r="AD160" s="63">
        <f t="shared" ref="AD160:AD165" si="30">SUM(G160,H160,O160,R160,S160)/AE160</f>
        <v>3690.38</v>
      </c>
      <c r="AE160" s="17">
        <f>AVERAGE('[2]ByMinerWK (2)'!$AH372:$AH375)</f>
        <v>1</v>
      </c>
    </row>
    <row r="161" spans="1:31">
      <c r="A161" s="56" t="str">
        <f t="shared" si="25"/>
        <v>19000</v>
      </c>
      <c r="B161" s="15">
        <f>'[2]ByMinerWK (2)'!$AD376</f>
        <v>0</v>
      </c>
      <c r="C161" s="5">
        <f>'[2]ByMinerWK (2)'!B376</f>
        <v>932.03</v>
      </c>
      <c r="D161" s="5">
        <f>'[2]ByMinerWK (2)'!C376</f>
        <v>6150.53</v>
      </c>
      <c r="E161" s="5">
        <f>'[2]ByMinerWK (2)'!D376</f>
        <v>1797.81</v>
      </c>
      <c r="F161" s="5">
        <f>'[2]ByMinerWK (2)'!E376</f>
        <v>171</v>
      </c>
      <c r="G161" s="5">
        <f>'[2]ByMinerWK (2)'!F376</f>
        <v>747.31</v>
      </c>
      <c r="H161" s="5">
        <f>'[2]ByMinerWK (2)'!G376</f>
        <v>597</v>
      </c>
      <c r="I161" s="5">
        <f>'[2]ByMinerWK (2)'!H376</f>
        <v>689.88</v>
      </c>
      <c r="J161" s="5">
        <f>'[2]ByMinerWK (2)'!I376</f>
        <v>1731.96</v>
      </c>
      <c r="K161" s="5">
        <f>'[2]ByMinerWK (2)'!J376</f>
        <v>887.4</v>
      </c>
      <c r="L161" s="5">
        <f>'[2]ByMinerWK (2)'!K376</f>
        <v>0</v>
      </c>
      <c r="M161" s="5">
        <f>'[2]ByMinerWK (2)'!L376</f>
        <v>4361.34</v>
      </c>
      <c r="N161" s="5">
        <f>'[2]ByMinerWK (2)'!M376</f>
        <v>2583.39</v>
      </c>
      <c r="O161" s="5">
        <f>'[2]ByMinerWK (2)'!N376</f>
        <v>0</v>
      </c>
      <c r="P161" s="5">
        <f>'[2]ByMinerWK (2)'!O376</f>
        <v>1700.42</v>
      </c>
      <c r="Q161" s="5">
        <f>'[2]ByMinerWK (2)'!P376</f>
        <v>626</v>
      </c>
      <c r="R161" s="5">
        <f>'[2]ByMinerWK (2)'!Q376</f>
        <v>930.54000000000008</v>
      </c>
      <c r="S161" s="5">
        <f>'[2]ByMinerWK (2)'!R376</f>
        <v>571.79</v>
      </c>
      <c r="T161" s="5">
        <f>'[2]ByMinerWK (2)'!S376</f>
        <v>674.06</v>
      </c>
      <c r="U161" s="5">
        <f>'[2]ByMinerWK (2)'!T376</f>
        <v>108.22</v>
      </c>
      <c r="V161" s="62">
        <f>'[2]ByMinerWK (2)'!U376</f>
        <v>366.66999999999996</v>
      </c>
      <c r="W161" s="5">
        <f>'[2]ByMinerWK (2)'!V376</f>
        <v>0</v>
      </c>
      <c r="X161" s="62">
        <f>'[2]ByMinerWK (2)'!W376</f>
        <v>236.61</v>
      </c>
      <c r="Y161" s="62">
        <f>'[2]ByMinerWK (2)'!Z376/AE161</f>
        <v>0</v>
      </c>
      <c r="Z161" s="63">
        <f t="shared" si="26"/>
        <v>1885.31</v>
      </c>
      <c r="AA161" s="63">
        <f t="shared" si="27"/>
        <v>6771.5</v>
      </c>
      <c r="AB161" s="63">
        <f t="shared" si="28"/>
        <v>5874.74</v>
      </c>
      <c r="AC161" s="63">
        <f t="shared" si="29"/>
        <v>8485.77</v>
      </c>
      <c r="AD161" s="63">
        <f t="shared" si="30"/>
        <v>2846.64</v>
      </c>
      <c r="AE161" s="17">
        <f>AVERAGE('[2]ByMinerWK (2)'!$AH373:$AH376)</f>
        <v>1</v>
      </c>
    </row>
    <row r="162" spans="1:31">
      <c r="A162" s="56" t="str">
        <f t="shared" si="25"/>
        <v>19000</v>
      </c>
      <c r="B162" s="15">
        <f>'[2]ByMinerWK (2)'!$AD377</f>
        <v>0</v>
      </c>
      <c r="C162" s="5">
        <f>'[2]ByMinerWK (2)'!B377</f>
        <v>742.9</v>
      </c>
      <c r="D162" s="5">
        <f>'[2]ByMinerWK (2)'!C377</f>
        <v>4993.93</v>
      </c>
      <c r="E162" s="5">
        <f>'[2]ByMinerWK (2)'!D377</f>
        <v>2817.98</v>
      </c>
      <c r="F162" s="5">
        <f>'[2]ByMinerWK (2)'!E377</f>
        <v>80</v>
      </c>
      <c r="G162" s="5">
        <f>'[2]ByMinerWK (2)'!F377</f>
        <v>811</v>
      </c>
      <c r="H162" s="5">
        <f>'[2]ByMinerWK (2)'!G377</f>
        <v>640.29</v>
      </c>
      <c r="I162" s="5">
        <f>'[2]ByMinerWK (2)'!H377</f>
        <v>1394.57</v>
      </c>
      <c r="J162" s="5">
        <f>'[2]ByMinerWK (2)'!I377</f>
        <v>745.1</v>
      </c>
      <c r="K162" s="5">
        <f>'[2]ByMinerWK (2)'!J377</f>
        <v>871.56</v>
      </c>
      <c r="L162" s="5">
        <f>'[2]ByMinerWK (2)'!K377</f>
        <v>54.3</v>
      </c>
      <c r="M162" s="5">
        <f>'[2]ByMinerWK (2)'!L377</f>
        <v>3696.36</v>
      </c>
      <c r="N162" s="5">
        <f>'[2]ByMinerWK (2)'!M377</f>
        <v>2960.0800000000004</v>
      </c>
      <c r="O162" s="5">
        <f>'[2]ByMinerWK (2)'!N377</f>
        <v>195</v>
      </c>
      <c r="P162" s="5">
        <f>'[2]ByMinerWK (2)'!O377</f>
        <v>2005.1999999999998</v>
      </c>
      <c r="Q162" s="5">
        <f>'[2]ByMinerWK (2)'!P377</f>
        <v>406.86</v>
      </c>
      <c r="R162" s="5">
        <f>'[2]ByMinerWK (2)'!Q377</f>
        <v>614.68000000000006</v>
      </c>
      <c r="S162" s="5">
        <f>'[2]ByMinerWK (2)'!R377</f>
        <v>502.46</v>
      </c>
      <c r="T162" s="5">
        <f>'[2]ByMinerWK (2)'!S377</f>
        <v>233.5</v>
      </c>
      <c r="U162" s="5">
        <f>'[2]ByMinerWK (2)'!T377</f>
        <v>216.05</v>
      </c>
      <c r="V162" s="62">
        <f>'[2]ByMinerWK (2)'!U377</f>
        <v>0</v>
      </c>
      <c r="W162" s="5">
        <f>'[2]ByMinerWK (2)'!V377</f>
        <v>0</v>
      </c>
      <c r="X162" s="62">
        <f>'[2]ByMinerWK (2)'!W377</f>
        <v>597.6</v>
      </c>
      <c r="Y162" s="62">
        <f>'[2]ByMinerWK (2)'!Z377/AE162</f>
        <v>0</v>
      </c>
      <c r="Z162" s="63">
        <f t="shared" si="26"/>
        <v>1272.4499999999998</v>
      </c>
      <c r="AA162" s="63">
        <f t="shared" si="27"/>
        <v>9232.130000000001</v>
      </c>
      <c r="AB162" s="63">
        <f t="shared" si="28"/>
        <v>4974.78</v>
      </c>
      <c r="AC162" s="63">
        <f t="shared" si="29"/>
        <v>6336.63</v>
      </c>
      <c r="AD162" s="63">
        <f t="shared" si="30"/>
        <v>2763.4300000000003</v>
      </c>
      <c r="AE162" s="17">
        <f>AVERAGE('[2]ByMinerWK (2)'!$AH374:$AH377)</f>
        <v>1</v>
      </c>
    </row>
    <row r="163" spans="1:31">
      <c r="A163" s="56" t="str">
        <f t="shared" si="25"/>
        <v>19000</v>
      </c>
      <c r="B163" s="15">
        <f>'[2]ByMinerWK (2)'!$AD378</f>
        <v>0</v>
      </c>
      <c r="C163" s="5">
        <f>'[2]ByMinerWK (2)'!B378</f>
        <v>665.65</v>
      </c>
      <c r="D163" s="5">
        <f>'[2]ByMinerWK (2)'!C378</f>
        <v>5773.4</v>
      </c>
      <c r="E163" s="5">
        <f>'[2]ByMinerWK (2)'!D378</f>
        <v>1942</v>
      </c>
      <c r="F163" s="5">
        <f>'[2]ByMinerWK (2)'!E378</f>
        <v>556</v>
      </c>
      <c r="G163" s="5">
        <f>'[2]ByMinerWK (2)'!F378</f>
        <v>839.2</v>
      </c>
      <c r="H163" s="5">
        <f>'[2]ByMinerWK (2)'!G378</f>
        <v>505.65999999999997</v>
      </c>
      <c r="I163" s="5">
        <f>'[2]ByMinerWK (2)'!H378</f>
        <v>1115.0500000000002</v>
      </c>
      <c r="J163" s="5">
        <f>'[2]ByMinerWK (2)'!I378</f>
        <v>966.81000000000006</v>
      </c>
      <c r="K163" s="5">
        <f>'[2]ByMinerWK (2)'!J378</f>
        <v>1085</v>
      </c>
      <c r="L163" s="5">
        <f>'[2]ByMinerWK (2)'!K378</f>
        <v>0</v>
      </c>
      <c r="M163" s="5">
        <f>'[2]ByMinerWK (2)'!L378</f>
        <v>3862.41</v>
      </c>
      <c r="N163" s="5">
        <f>'[2]ByMinerWK (2)'!M378</f>
        <v>3053.7400000000002</v>
      </c>
      <c r="O163" s="5">
        <f>'[2]ByMinerWK (2)'!N378</f>
        <v>189</v>
      </c>
      <c r="P163" s="5">
        <f>'[2]ByMinerWK (2)'!O378</f>
        <v>1074.6999999999998</v>
      </c>
      <c r="Q163" s="5">
        <f>'[2]ByMinerWK (2)'!P378</f>
        <v>247.12</v>
      </c>
      <c r="R163" s="5">
        <f>'[2]ByMinerWK (2)'!Q378</f>
        <v>1514.13</v>
      </c>
      <c r="S163" s="5">
        <f>'[2]ByMinerWK (2)'!R378</f>
        <v>837.25</v>
      </c>
      <c r="T163" s="5">
        <f>'[2]ByMinerWK (2)'!S378</f>
        <v>595.6099999999999</v>
      </c>
      <c r="U163" s="5">
        <f>'[2]ByMinerWK (2)'!T378</f>
        <v>146</v>
      </c>
      <c r="V163" s="62">
        <f>'[2]ByMinerWK (2)'!U378</f>
        <v>294.03999999999996</v>
      </c>
      <c r="W163" s="5">
        <f>'[2]ByMinerWK (2)'!V378</f>
        <v>0</v>
      </c>
      <c r="X163" s="62">
        <f>'[2]ByMinerWK (2)'!W378</f>
        <v>343.28999999999996</v>
      </c>
      <c r="Y163" s="62">
        <f>'[2]ByMinerWK (2)'!Z378/AE163</f>
        <v>0</v>
      </c>
      <c r="Z163" s="63">
        <f t="shared" si="26"/>
        <v>1963.2599999999998</v>
      </c>
      <c r="AA163" s="63">
        <f t="shared" si="27"/>
        <v>7185.4900000000007</v>
      </c>
      <c r="AB163" s="63">
        <f t="shared" si="28"/>
        <v>5194.53</v>
      </c>
      <c r="AC163" s="63">
        <f t="shared" si="29"/>
        <v>7377.5399999999991</v>
      </c>
      <c r="AD163" s="63">
        <f t="shared" si="30"/>
        <v>3885.2400000000002</v>
      </c>
      <c r="AE163" s="17">
        <f>AVERAGE('[2]ByMinerWK (2)'!$AH375:$AH378)</f>
        <v>1</v>
      </c>
    </row>
    <row r="164" spans="1:31">
      <c r="A164" s="56" t="str">
        <f t="shared" si="25"/>
        <v>19000</v>
      </c>
      <c r="B164" s="15">
        <f>'[2]ByMinerWK (2)'!$AD379</f>
        <v>0</v>
      </c>
      <c r="C164" s="5">
        <f>'[2]ByMinerWK (2)'!B379</f>
        <v>936.06</v>
      </c>
      <c r="D164" s="5">
        <f>'[2]ByMinerWK (2)'!C379</f>
        <v>5869.9100000000017</v>
      </c>
      <c r="E164" s="5">
        <f>'[2]ByMinerWK (2)'!D379</f>
        <v>1715.33</v>
      </c>
      <c r="F164" s="5">
        <f>'[2]ByMinerWK (2)'!E379</f>
        <v>953</v>
      </c>
      <c r="G164" s="5">
        <f>'[2]ByMinerWK (2)'!F379</f>
        <v>267.12</v>
      </c>
      <c r="H164" s="5">
        <f>'[2]ByMinerWK (2)'!G379</f>
        <v>411.27</v>
      </c>
      <c r="I164" s="5">
        <f>'[2]ByMinerWK (2)'!H379</f>
        <v>618.52</v>
      </c>
      <c r="J164" s="5">
        <f>'[2]ByMinerWK (2)'!I379</f>
        <v>2053.27</v>
      </c>
      <c r="K164" s="5">
        <f>'[2]ByMinerWK (2)'!J379</f>
        <v>669.58</v>
      </c>
      <c r="L164" s="5">
        <f>'[2]ByMinerWK (2)'!K379</f>
        <v>0</v>
      </c>
      <c r="M164" s="5">
        <f>'[2]ByMinerWK (2)'!L379</f>
        <v>2749.23</v>
      </c>
      <c r="N164" s="5">
        <f>'[2]ByMinerWK (2)'!M379</f>
        <v>2189.8199999999997</v>
      </c>
      <c r="O164" s="5">
        <f>'[2]ByMinerWK (2)'!N379</f>
        <v>112</v>
      </c>
      <c r="P164" s="5">
        <f>'[2]ByMinerWK (2)'!O379</f>
        <v>1418.4099999999999</v>
      </c>
      <c r="Q164" s="5">
        <f>'[2]ByMinerWK (2)'!P379</f>
        <v>315</v>
      </c>
      <c r="R164" s="5">
        <f>'[2]ByMinerWK (2)'!Q379</f>
        <v>1156.51</v>
      </c>
      <c r="S164" s="5">
        <f>'[2]ByMinerWK (2)'!R379</f>
        <v>851.2199999999998</v>
      </c>
      <c r="T164" s="5">
        <f>'[2]ByMinerWK (2)'!S379</f>
        <v>131.54000000000002</v>
      </c>
      <c r="U164" s="5">
        <f>'[2]ByMinerWK (2)'!T379</f>
        <v>291.77</v>
      </c>
      <c r="V164" s="62">
        <f>'[2]ByMinerWK (2)'!U379</f>
        <v>249.94</v>
      </c>
      <c r="W164" s="5">
        <f>'[2]ByMinerWK (2)'!V379</f>
        <v>0</v>
      </c>
      <c r="X164" s="62">
        <f>'[2]ByMinerWK (2)'!W379</f>
        <v>416.78999999999996</v>
      </c>
      <c r="Y164" s="62">
        <f>'[2]ByMinerWK (2)'!Z379/AE164</f>
        <v>0</v>
      </c>
      <c r="Z164" s="63">
        <f t="shared" si="26"/>
        <v>2312.37</v>
      </c>
      <c r="AA164" s="63">
        <f t="shared" si="27"/>
        <v>5942.08</v>
      </c>
      <c r="AB164" s="63">
        <f t="shared" si="28"/>
        <v>3733.81</v>
      </c>
      <c r="AC164" s="63">
        <f t="shared" si="29"/>
        <v>8589.9100000000017</v>
      </c>
      <c r="AD164" s="63">
        <f t="shared" si="30"/>
        <v>2798.12</v>
      </c>
      <c r="AE164" s="17">
        <f>AVERAGE('[2]ByMinerWK (2)'!$AH376:$AH379)</f>
        <v>1</v>
      </c>
    </row>
    <row r="165" spans="1:31">
      <c r="A165" s="56" t="str">
        <f t="shared" si="25"/>
        <v>19000</v>
      </c>
      <c r="B165" s="15">
        <f>'[2]ByMinerWK (2)'!$AD380</f>
        <v>0</v>
      </c>
      <c r="C165" s="5">
        <f>'[2]ByMinerWK (2)'!B380</f>
        <v>963.71</v>
      </c>
      <c r="D165" s="5">
        <f>'[2]ByMinerWK (2)'!C380</f>
        <v>5623.8799999999992</v>
      </c>
      <c r="E165" s="5">
        <f>'[2]ByMinerWK (2)'!D380</f>
        <v>2867.05</v>
      </c>
      <c r="F165" s="5">
        <f>'[2]ByMinerWK (2)'!E380</f>
        <v>242</v>
      </c>
      <c r="G165" s="5">
        <f>'[2]ByMinerWK (2)'!F380</f>
        <v>713.06</v>
      </c>
      <c r="H165" s="5">
        <f>'[2]ByMinerWK (2)'!G380</f>
        <v>301.68</v>
      </c>
      <c r="I165" s="5">
        <f>'[2]ByMinerWK (2)'!H380</f>
        <v>705.37000000000012</v>
      </c>
      <c r="J165" s="5">
        <f>'[2]ByMinerWK (2)'!I380</f>
        <v>933.73</v>
      </c>
      <c r="K165" s="5">
        <f>'[2]ByMinerWK (2)'!J380</f>
        <v>177</v>
      </c>
      <c r="L165" s="5">
        <f>'[2]ByMinerWK (2)'!K380</f>
        <v>0</v>
      </c>
      <c r="M165" s="5">
        <f>'[2]ByMinerWK (2)'!L380</f>
        <v>4380.4699999999993</v>
      </c>
      <c r="N165" s="5">
        <f>'[2]ByMinerWK (2)'!M380</f>
        <v>2212.67</v>
      </c>
      <c r="O165" s="5">
        <f>'[2]ByMinerWK (2)'!N380</f>
        <v>143</v>
      </c>
      <c r="P165" s="5">
        <f>'[2]ByMinerWK (2)'!O380</f>
        <v>688.49</v>
      </c>
      <c r="Q165" s="5">
        <f>'[2]ByMinerWK (2)'!P380</f>
        <v>470.94</v>
      </c>
      <c r="R165" s="5">
        <f>'[2]ByMinerWK (2)'!Q380</f>
        <v>1684.5900000000001</v>
      </c>
      <c r="S165" s="5">
        <f>'[2]ByMinerWK (2)'!R380</f>
        <v>617.70999999999992</v>
      </c>
      <c r="T165" s="5">
        <f>'[2]ByMinerWK (2)'!S380</f>
        <v>336.57</v>
      </c>
      <c r="U165" s="5">
        <f>'[2]ByMinerWK (2)'!T380</f>
        <v>201.51999999999998</v>
      </c>
      <c r="V165" s="62">
        <f>'[2]ByMinerWK (2)'!U380</f>
        <v>399.79999999999995</v>
      </c>
      <c r="W165" s="5">
        <f>'[2]ByMinerWK (2)'!V380</f>
        <v>0</v>
      </c>
      <c r="X165" s="62">
        <f>'[2]ByMinerWK (2)'!W380</f>
        <v>460.63</v>
      </c>
      <c r="Y165" s="62">
        <f>'[2]ByMinerWK (2)'!Z380/AE165</f>
        <v>0</v>
      </c>
      <c r="Z165" s="63">
        <f t="shared" si="26"/>
        <v>1743.8</v>
      </c>
      <c r="AA165" s="63">
        <f t="shared" si="27"/>
        <v>6473.58</v>
      </c>
      <c r="AB165" s="63">
        <f t="shared" si="28"/>
        <v>5028.4099999999989</v>
      </c>
      <c r="AC165" s="63">
        <f t="shared" si="29"/>
        <v>7418.0399999999991</v>
      </c>
      <c r="AD165" s="63">
        <f t="shared" si="30"/>
        <v>3460.04</v>
      </c>
      <c r="AE165" s="17">
        <f>AVERAGE('[2]ByMinerWK (2)'!$AH377:$AH380)</f>
        <v>1</v>
      </c>
    </row>
    <row r="166" spans="1:31">
      <c r="A166" s="56" t="str">
        <f t="shared" ref="A166:A178" si="31">YEAR(B166)&amp;WEEKNUM(B166)</f>
        <v>19000</v>
      </c>
      <c r="B166" s="15">
        <f>'[2]ByMinerWK (2)'!$AD381</f>
        <v>0</v>
      </c>
      <c r="C166" s="5">
        <f>'[2]ByMinerWK (2)'!B381</f>
        <v>679.14</v>
      </c>
      <c r="D166" s="5">
        <f>'[2]ByMinerWK (2)'!C381</f>
        <v>4923.2400000000007</v>
      </c>
      <c r="E166" s="5">
        <f>'[2]ByMinerWK (2)'!D381</f>
        <v>2682.27</v>
      </c>
      <c r="F166" s="5">
        <f>'[2]ByMinerWK (2)'!E381</f>
        <v>0</v>
      </c>
      <c r="G166" s="5">
        <f>'[2]ByMinerWK (2)'!F381</f>
        <v>187</v>
      </c>
      <c r="H166" s="5">
        <f>'[2]ByMinerWK (2)'!G381</f>
        <v>243.13</v>
      </c>
      <c r="I166" s="5">
        <f>'[2]ByMinerWK (2)'!H381</f>
        <v>968.24</v>
      </c>
      <c r="J166" s="5">
        <f>'[2]ByMinerWK (2)'!I381</f>
        <v>1745.94</v>
      </c>
      <c r="K166" s="5">
        <f>'[2]ByMinerWK (2)'!J381</f>
        <v>1481.52</v>
      </c>
      <c r="L166" s="5">
        <f>'[2]ByMinerWK (2)'!K381</f>
        <v>0</v>
      </c>
      <c r="M166" s="5">
        <f>'[2]ByMinerWK (2)'!L381</f>
        <v>4638.880000000001</v>
      </c>
      <c r="N166" s="5">
        <f>'[2]ByMinerWK (2)'!M381</f>
        <v>3189.68</v>
      </c>
      <c r="O166" s="5">
        <f>'[2]ByMinerWK (2)'!N381</f>
        <v>0</v>
      </c>
      <c r="P166" s="5">
        <f>'[2]ByMinerWK (2)'!O381</f>
        <v>1383.22</v>
      </c>
      <c r="Q166" s="5">
        <f>'[2]ByMinerWK (2)'!P381</f>
        <v>531</v>
      </c>
      <c r="R166" s="5">
        <f>'[2]ByMinerWK (2)'!Q381</f>
        <v>627.76</v>
      </c>
      <c r="S166" s="5">
        <f>'[2]ByMinerWK (2)'!R381</f>
        <v>451.61000000000007</v>
      </c>
      <c r="T166" s="5">
        <f>'[2]ByMinerWK (2)'!S381</f>
        <v>295.18</v>
      </c>
      <c r="U166" s="5">
        <f>'[2]ByMinerWK (2)'!T381</f>
        <v>174.8</v>
      </c>
      <c r="V166" s="62">
        <f>'[2]ByMinerWK (2)'!U381</f>
        <v>392.47999999999996</v>
      </c>
      <c r="W166" s="5">
        <f>'[2]ByMinerWK (2)'!V381</f>
        <v>0</v>
      </c>
      <c r="X166" s="62">
        <f>'[2]ByMinerWK (2)'!W381</f>
        <v>378.26</v>
      </c>
      <c r="Y166" s="62">
        <f>'[2]ByMinerWK (2)'!Z381/AE166</f>
        <v>0</v>
      </c>
      <c r="Z166" s="63">
        <f t="shared" ref="Z166:Z178" si="32">SUM(F166,T166,U166,C166)/AE166</f>
        <v>1149.1199999999999</v>
      </c>
      <c r="AA166" s="63">
        <f t="shared" ref="AA166:AA178" si="33">SUM(E166,I166,L166,N166,P166)/AE166</f>
        <v>8223.41</v>
      </c>
      <c r="AB166" s="63">
        <f t="shared" ref="AB166:AB178" si="34">SUM(K166,M166,Q166)/AE166</f>
        <v>6651.4000000000015</v>
      </c>
      <c r="AC166" s="63">
        <f t="shared" ref="AC166:AC178" si="35">SUM(J166,W166,V166,X166,D166)/AE166</f>
        <v>7439.920000000001</v>
      </c>
      <c r="AD166" s="63">
        <f t="shared" ref="AD166:AD178" si="36">SUM(G166,H166,O166,R166,S166)/AE166</f>
        <v>1509.5</v>
      </c>
      <c r="AE166" s="17">
        <f>AVERAGE('[2]ByMinerWK (2)'!$AH378:$AH381)</f>
        <v>1</v>
      </c>
    </row>
    <row r="167" spans="1:31">
      <c r="A167" s="56" t="str">
        <f t="shared" si="31"/>
        <v>19000</v>
      </c>
      <c r="B167" s="15">
        <f>'[2]ByMinerWK (2)'!$AD382</f>
        <v>0</v>
      </c>
      <c r="C167" s="5">
        <f>'[2]ByMinerWK (2)'!B382</f>
        <v>953.02</v>
      </c>
      <c r="D167" s="5">
        <f>'[2]ByMinerWK (2)'!C382</f>
        <v>5261.4900000000007</v>
      </c>
      <c r="E167" s="5">
        <f>'[2]ByMinerWK (2)'!D382</f>
        <v>2504.81</v>
      </c>
      <c r="F167" s="5">
        <f>'[2]ByMinerWK (2)'!E382</f>
        <v>779</v>
      </c>
      <c r="G167" s="5">
        <f>'[2]ByMinerWK (2)'!F382</f>
        <v>1084.26</v>
      </c>
      <c r="H167" s="5">
        <f>'[2]ByMinerWK (2)'!G382</f>
        <v>243.70000000000002</v>
      </c>
      <c r="I167" s="5">
        <f>'[2]ByMinerWK (2)'!H382</f>
        <v>1299.02</v>
      </c>
      <c r="J167" s="5">
        <f>'[2]ByMinerWK (2)'!I382</f>
        <v>1985.81</v>
      </c>
      <c r="K167" s="5">
        <f>'[2]ByMinerWK (2)'!J382</f>
        <v>828.55</v>
      </c>
      <c r="L167" s="5">
        <f>'[2]ByMinerWK (2)'!K382</f>
        <v>0</v>
      </c>
      <c r="M167" s="5">
        <f>'[2]ByMinerWK (2)'!L382</f>
        <v>3898.0299999999997</v>
      </c>
      <c r="N167" s="5">
        <f>'[2]ByMinerWK (2)'!M382</f>
        <v>2912.7599999999998</v>
      </c>
      <c r="O167" s="5">
        <f>'[2]ByMinerWK (2)'!N382</f>
        <v>0</v>
      </c>
      <c r="P167" s="5">
        <f>'[2]ByMinerWK (2)'!O382</f>
        <v>1522.99</v>
      </c>
      <c r="Q167" s="5">
        <f>'[2]ByMinerWK (2)'!P382</f>
        <v>337.93</v>
      </c>
      <c r="R167" s="5">
        <f>'[2]ByMinerWK (2)'!Q382</f>
        <v>1010.4100000000001</v>
      </c>
      <c r="S167" s="5">
        <f>'[2]ByMinerWK (2)'!R382</f>
        <v>261.12</v>
      </c>
      <c r="T167" s="5">
        <f>'[2]ByMinerWK (2)'!S382</f>
        <v>729.42</v>
      </c>
      <c r="U167" s="5">
        <f>'[2]ByMinerWK (2)'!T382</f>
        <v>60.27</v>
      </c>
      <c r="V167" s="62">
        <f>'[2]ByMinerWK (2)'!U382</f>
        <v>148</v>
      </c>
      <c r="W167" s="5">
        <f>'[2]ByMinerWK (2)'!V382</f>
        <v>194.02</v>
      </c>
      <c r="X167" s="62">
        <f>'[2]ByMinerWK (2)'!W382</f>
        <v>483.35999999999996</v>
      </c>
      <c r="Y167" s="62">
        <f>'[2]ByMinerWK (2)'!Z382/AE167</f>
        <v>0</v>
      </c>
      <c r="Z167" s="63">
        <f t="shared" si="32"/>
        <v>2521.71</v>
      </c>
      <c r="AA167" s="63">
        <f t="shared" si="33"/>
        <v>8239.58</v>
      </c>
      <c r="AB167" s="63">
        <f t="shared" si="34"/>
        <v>5064.51</v>
      </c>
      <c r="AC167" s="63">
        <f t="shared" si="35"/>
        <v>8072.68</v>
      </c>
      <c r="AD167" s="63">
        <f t="shared" si="36"/>
        <v>2599.4899999999998</v>
      </c>
      <c r="AE167" s="17">
        <f>AVERAGE('[2]ByMinerWK (2)'!$AH379:$AH382)</f>
        <v>1</v>
      </c>
    </row>
    <row r="168" spans="1:31">
      <c r="A168" s="56" t="str">
        <f t="shared" si="31"/>
        <v>19000</v>
      </c>
      <c r="B168" s="15">
        <f>'[2]ByMinerWK (2)'!$AD383</f>
        <v>0</v>
      </c>
      <c r="C168" s="5">
        <f>'[2]ByMinerWK (2)'!B383</f>
        <v>733</v>
      </c>
      <c r="D168" s="5">
        <f>'[2]ByMinerWK (2)'!C383</f>
        <v>5716.4</v>
      </c>
      <c r="E168" s="5">
        <f>'[2]ByMinerWK (2)'!D383</f>
        <v>2919.76</v>
      </c>
      <c r="F168" s="5">
        <f>'[2]ByMinerWK (2)'!E383</f>
        <v>393</v>
      </c>
      <c r="G168" s="5">
        <f>'[2]ByMinerWK (2)'!F383</f>
        <v>384.17999999999995</v>
      </c>
      <c r="H168" s="5">
        <f>'[2]ByMinerWK (2)'!G383</f>
        <v>564.84</v>
      </c>
      <c r="I168" s="5">
        <f>'[2]ByMinerWK (2)'!H383</f>
        <v>920.05000000000007</v>
      </c>
      <c r="J168" s="5">
        <f>'[2]ByMinerWK (2)'!I383</f>
        <v>1714.79</v>
      </c>
      <c r="K168" s="5">
        <f>'[2]ByMinerWK (2)'!J383</f>
        <v>553.01</v>
      </c>
      <c r="L168" s="5">
        <f>'[2]ByMinerWK (2)'!K383</f>
        <v>0</v>
      </c>
      <c r="M168" s="5">
        <f>'[2]ByMinerWK (2)'!L383</f>
        <v>2678.42</v>
      </c>
      <c r="N168" s="5">
        <f>'[2]ByMinerWK (2)'!M383</f>
        <v>2527.6800000000003</v>
      </c>
      <c r="O168" s="5">
        <f>'[2]ByMinerWK (2)'!N383</f>
        <v>0</v>
      </c>
      <c r="P168" s="5">
        <f>'[2]ByMinerWK (2)'!O383</f>
        <v>690.64</v>
      </c>
      <c r="Q168" s="5">
        <f>'[2]ByMinerWK (2)'!P383</f>
        <v>422</v>
      </c>
      <c r="R168" s="5">
        <f>'[2]ByMinerWK (2)'!Q383</f>
        <v>1147.2</v>
      </c>
      <c r="S168" s="5">
        <f>'[2]ByMinerWK (2)'!R383</f>
        <v>799.06000000000017</v>
      </c>
      <c r="T168" s="5">
        <f>'[2]ByMinerWK (2)'!S383</f>
        <v>0</v>
      </c>
      <c r="U168" s="5">
        <f>'[2]ByMinerWK (2)'!T383</f>
        <v>159</v>
      </c>
      <c r="V168" s="62">
        <f>'[2]ByMinerWK (2)'!U383</f>
        <v>480.22</v>
      </c>
      <c r="W168" s="5">
        <f>'[2]ByMinerWK (2)'!V383</f>
        <v>0</v>
      </c>
      <c r="X168" s="62">
        <f>'[2]ByMinerWK (2)'!W383</f>
        <v>637.57000000000005</v>
      </c>
      <c r="Y168" s="62">
        <f>'[2]ByMinerWK (2)'!Z383/AE168</f>
        <v>0</v>
      </c>
      <c r="Z168" s="63">
        <f t="shared" si="32"/>
        <v>1285</v>
      </c>
      <c r="AA168" s="63">
        <f t="shared" si="33"/>
        <v>7058.130000000001</v>
      </c>
      <c r="AB168" s="63">
        <f t="shared" si="34"/>
        <v>3653.4300000000003</v>
      </c>
      <c r="AC168" s="63">
        <f t="shared" si="35"/>
        <v>8548.98</v>
      </c>
      <c r="AD168" s="63">
        <f t="shared" si="36"/>
        <v>2895.2800000000007</v>
      </c>
      <c r="AE168" s="17">
        <f>AVERAGE('[2]ByMinerWK (2)'!$AH380:$AH383)</f>
        <v>1</v>
      </c>
    </row>
    <row r="169" spans="1:31">
      <c r="A169" s="56" t="str">
        <f t="shared" si="31"/>
        <v>19000</v>
      </c>
      <c r="B169" s="15">
        <f>'[2]ByMinerWK (2)'!$AD384</f>
        <v>0</v>
      </c>
      <c r="C169" s="5">
        <f>'[2]ByMinerWK (2)'!B384</f>
        <v>849</v>
      </c>
      <c r="D169" s="5">
        <f>'[2]ByMinerWK (2)'!C384</f>
        <v>5339.89</v>
      </c>
      <c r="E169" s="5">
        <f>'[2]ByMinerWK (2)'!D384</f>
        <v>2846.0299999999997</v>
      </c>
      <c r="F169" s="5">
        <f>'[2]ByMinerWK (2)'!E384</f>
        <v>479.19</v>
      </c>
      <c r="G169" s="5">
        <f>'[2]ByMinerWK (2)'!F384</f>
        <v>510.63</v>
      </c>
      <c r="H169" s="5">
        <f>'[2]ByMinerWK (2)'!G384</f>
        <v>519.20000000000005</v>
      </c>
      <c r="I169" s="5">
        <f>'[2]ByMinerWK (2)'!H384</f>
        <v>628.95000000000005</v>
      </c>
      <c r="J169" s="5">
        <f>'[2]ByMinerWK (2)'!I384</f>
        <v>1312.92</v>
      </c>
      <c r="K169" s="5">
        <f>'[2]ByMinerWK (2)'!J384</f>
        <v>942.59</v>
      </c>
      <c r="L169" s="5">
        <f>'[2]ByMinerWK (2)'!K384</f>
        <v>0</v>
      </c>
      <c r="M169" s="5">
        <f>'[2]ByMinerWK (2)'!L384</f>
        <v>3419.47</v>
      </c>
      <c r="N169" s="5">
        <f>'[2]ByMinerWK (2)'!M384</f>
        <v>2634.5899999999997</v>
      </c>
      <c r="O169" s="5">
        <f>'[2]ByMinerWK (2)'!N384</f>
        <v>0</v>
      </c>
      <c r="P169" s="5">
        <f>'[2]ByMinerWK (2)'!O384</f>
        <v>601.62000000000012</v>
      </c>
      <c r="Q169" s="5">
        <f>'[2]ByMinerWK (2)'!P384</f>
        <v>330</v>
      </c>
      <c r="R169" s="5">
        <f>'[2]ByMinerWK (2)'!Q384</f>
        <v>1094.44</v>
      </c>
      <c r="S169" s="5">
        <f>'[2]ByMinerWK (2)'!R384</f>
        <v>400.1</v>
      </c>
      <c r="T169" s="5">
        <f>'[2]ByMinerWK (2)'!S384</f>
        <v>79.63</v>
      </c>
      <c r="U169" s="5">
        <f>'[2]ByMinerWK (2)'!T384</f>
        <v>204.27999999999997</v>
      </c>
      <c r="V169" s="62">
        <f>'[2]ByMinerWK (2)'!U384</f>
        <v>323.92</v>
      </c>
      <c r="W169" s="5">
        <f>'[2]ByMinerWK (2)'!V384</f>
        <v>0</v>
      </c>
      <c r="X169" s="62">
        <f>'[2]ByMinerWK (2)'!W384</f>
        <v>498.16999999999996</v>
      </c>
      <c r="Y169" s="62">
        <f>'[2]ByMinerWK (2)'!Z384/AE169</f>
        <v>0</v>
      </c>
      <c r="Z169" s="63">
        <f t="shared" si="32"/>
        <v>1612.1</v>
      </c>
      <c r="AA169" s="63">
        <f t="shared" si="33"/>
        <v>6711.19</v>
      </c>
      <c r="AB169" s="63">
        <f t="shared" si="34"/>
        <v>4692.0599999999995</v>
      </c>
      <c r="AC169" s="63">
        <f t="shared" si="35"/>
        <v>7474.9000000000005</v>
      </c>
      <c r="AD169" s="63">
        <f t="shared" si="36"/>
        <v>2524.37</v>
      </c>
      <c r="AE169" s="17">
        <f>AVERAGE('[2]ByMinerWK (2)'!$AH381:$AH384)</f>
        <v>1</v>
      </c>
    </row>
    <row r="170" spans="1:31">
      <c r="A170" s="56" t="str">
        <f t="shared" si="31"/>
        <v>19000</v>
      </c>
      <c r="B170" s="15">
        <f>'[2]ByMinerWK (2)'!$AD385</f>
        <v>0</v>
      </c>
      <c r="C170" s="5">
        <f>'[2]ByMinerWK (2)'!B385</f>
        <v>462.96000000000004</v>
      </c>
      <c r="D170" s="5">
        <f>'[2]ByMinerWK (2)'!C385</f>
        <v>3629.83</v>
      </c>
      <c r="E170" s="5">
        <f>'[2]ByMinerWK (2)'!D385</f>
        <v>2164.2199999999998</v>
      </c>
      <c r="F170" s="5">
        <f>'[2]ByMinerWK (2)'!E385</f>
        <v>374</v>
      </c>
      <c r="G170" s="5">
        <f>'[2]ByMinerWK (2)'!F385</f>
        <v>825.53</v>
      </c>
      <c r="H170" s="5">
        <f>'[2]ByMinerWK (2)'!G385</f>
        <v>241</v>
      </c>
      <c r="I170" s="5">
        <f>'[2]ByMinerWK (2)'!H385</f>
        <v>736.36</v>
      </c>
      <c r="J170" s="5">
        <f>'[2]ByMinerWK (2)'!I385</f>
        <v>1035.8600000000001</v>
      </c>
      <c r="K170" s="5">
        <f>'[2]ByMinerWK (2)'!J385</f>
        <v>634.23</v>
      </c>
      <c r="L170" s="5">
        <f>'[2]ByMinerWK (2)'!K385</f>
        <v>0</v>
      </c>
      <c r="M170" s="5">
        <f>'[2]ByMinerWK (2)'!L385</f>
        <v>2428.23</v>
      </c>
      <c r="N170" s="5">
        <f>'[2]ByMinerWK (2)'!M385</f>
        <v>2537.9300000000003</v>
      </c>
      <c r="O170" s="5">
        <f>'[2]ByMinerWK (2)'!N385</f>
        <v>0</v>
      </c>
      <c r="P170" s="5">
        <f>'[2]ByMinerWK (2)'!O385</f>
        <v>1077.1399999999999</v>
      </c>
      <c r="Q170" s="5">
        <f>'[2]ByMinerWK (2)'!P385</f>
        <v>350.53999999999996</v>
      </c>
      <c r="R170" s="5">
        <f>'[2]ByMinerWK (2)'!Q385</f>
        <v>802.18</v>
      </c>
      <c r="S170" s="5">
        <f>'[2]ByMinerWK (2)'!R385</f>
        <v>320.69</v>
      </c>
      <c r="T170" s="5">
        <f>'[2]ByMinerWK (2)'!S385</f>
        <v>361</v>
      </c>
      <c r="U170" s="5">
        <f>'[2]ByMinerWK (2)'!T385</f>
        <v>287.45999999999998</v>
      </c>
      <c r="V170" s="62">
        <f>'[2]ByMinerWK (2)'!U385</f>
        <v>658.99</v>
      </c>
      <c r="W170" s="5">
        <f>'[2]ByMinerWK (2)'!V385</f>
        <v>87.47</v>
      </c>
      <c r="X170" s="62">
        <f>'[2]ByMinerWK (2)'!W385</f>
        <v>615.29</v>
      </c>
      <c r="Y170" s="62">
        <f>'[2]ByMinerWK (2)'!Z385/AE170</f>
        <v>0</v>
      </c>
      <c r="Z170" s="63">
        <f t="shared" si="32"/>
        <v>1485.42</v>
      </c>
      <c r="AA170" s="63">
        <f t="shared" si="33"/>
        <v>6515.65</v>
      </c>
      <c r="AB170" s="63">
        <f t="shared" si="34"/>
        <v>3413</v>
      </c>
      <c r="AC170" s="63">
        <f t="shared" si="35"/>
        <v>6027.4400000000005</v>
      </c>
      <c r="AD170" s="63">
        <f t="shared" si="36"/>
        <v>2189.4</v>
      </c>
      <c r="AE170" s="17">
        <f>AVERAGE('[2]ByMinerWK (2)'!$AH382:$AH385)</f>
        <v>1</v>
      </c>
    </row>
    <row r="171" spans="1:31">
      <c r="A171" s="56" t="str">
        <f t="shared" si="31"/>
        <v>19000</v>
      </c>
      <c r="B171" s="15">
        <f>'[2]ByMinerWK (2)'!$AD386</f>
        <v>0</v>
      </c>
      <c r="C171" s="5">
        <f>'[2]ByMinerWK (2)'!B386</f>
        <v>560.33999999999992</v>
      </c>
      <c r="D171" s="5">
        <f>'[2]ByMinerWK (2)'!C386</f>
        <v>5108.93</v>
      </c>
      <c r="E171" s="5">
        <f>'[2]ByMinerWK (2)'!D386</f>
        <v>2108.63</v>
      </c>
      <c r="F171" s="5">
        <f>'[2]ByMinerWK (2)'!E386</f>
        <v>195.7</v>
      </c>
      <c r="G171" s="5">
        <f>'[2]ByMinerWK (2)'!F386</f>
        <v>1221.97</v>
      </c>
      <c r="H171" s="5">
        <f>'[2]ByMinerWK (2)'!G386</f>
        <v>667</v>
      </c>
      <c r="I171" s="5">
        <f>'[2]ByMinerWK (2)'!H386</f>
        <v>756.13000000000011</v>
      </c>
      <c r="J171" s="5">
        <f>'[2]ByMinerWK (2)'!I386</f>
        <v>1024.55</v>
      </c>
      <c r="K171" s="5">
        <f>'[2]ByMinerWK (2)'!J386</f>
        <v>623</v>
      </c>
      <c r="L171" s="5">
        <f>'[2]ByMinerWK (2)'!K386</f>
        <v>0</v>
      </c>
      <c r="M171" s="5">
        <f>'[2]ByMinerWK (2)'!L386</f>
        <v>2950.28</v>
      </c>
      <c r="N171" s="5">
        <f>'[2]ByMinerWK (2)'!M386</f>
        <v>2343.4899999999998</v>
      </c>
      <c r="O171" s="5">
        <f>'[2]ByMinerWK (2)'!N386</f>
        <v>81.06</v>
      </c>
      <c r="P171" s="5">
        <f>'[2]ByMinerWK (2)'!O386</f>
        <v>1895.56</v>
      </c>
      <c r="Q171" s="5">
        <f>'[2]ByMinerWK (2)'!P386</f>
        <v>282</v>
      </c>
      <c r="R171" s="5">
        <f>'[2]ByMinerWK (2)'!Q386</f>
        <v>1753.9</v>
      </c>
      <c r="S171" s="5">
        <f>'[2]ByMinerWK (2)'!R386</f>
        <v>478.46000000000004</v>
      </c>
      <c r="T171" s="5">
        <f>'[2]ByMinerWK (2)'!S386</f>
        <v>71.88</v>
      </c>
      <c r="U171" s="5">
        <f>'[2]ByMinerWK (2)'!T386</f>
        <v>95.36</v>
      </c>
      <c r="V171" s="62">
        <f>'[2]ByMinerWK (2)'!U386</f>
        <v>458.28</v>
      </c>
      <c r="W171" s="5">
        <f>'[2]ByMinerWK (2)'!V386</f>
        <v>0</v>
      </c>
      <c r="X171" s="62">
        <f>'[2]ByMinerWK (2)'!W386</f>
        <v>401.65</v>
      </c>
      <c r="Y171" s="62">
        <f>'[2]ByMinerWK (2)'!Z386/AE171</f>
        <v>0</v>
      </c>
      <c r="Z171" s="63">
        <f t="shared" si="32"/>
        <v>923.28</v>
      </c>
      <c r="AA171" s="63">
        <f t="shared" si="33"/>
        <v>7103.8099999999995</v>
      </c>
      <c r="AB171" s="63">
        <f t="shared" si="34"/>
        <v>3855.28</v>
      </c>
      <c r="AC171" s="63">
        <f t="shared" si="35"/>
        <v>6993.41</v>
      </c>
      <c r="AD171" s="63">
        <f t="shared" si="36"/>
        <v>4202.3900000000003</v>
      </c>
      <c r="AE171" s="17">
        <f>AVERAGE('[2]ByMinerWK (2)'!$AH383:$AH386)</f>
        <v>1</v>
      </c>
    </row>
    <row r="172" spans="1:31">
      <c r="A172" s="56" t="str">
        <f t="shared" si="31"/>
        <v>19000</v>
      </c>
      <c r="B172" s="15">
        <f>'[2]ByMinerWK (2)'!$AD387</f>
        <v>0</v>
      </c>
      <c r="C172" s="5">
        <f>'[2]ByMinerWK (2)'!B387</f>
        <v>1108.25</v>
      </c>
      <c r="D172" s="5">
        <f>'[2]ByMinerWK (2)'!C387</f>
        <v>5203.9600000000009</v>
      </c>
      <c r="E172" s="5">
        <f>'[2]ByMinerWK (2)'!D387</f>
        <v>2672.51</v>
      </c>
      <c r="F172" s="5">
        <f>'[2]ByMinerWK (2)'!E387</f>
        <v>758.68000000000006</v>
      </c>
      <c r="G172" s="5">
        <f>'[2]ByMinerWK (2)'!F387</f>
        <v>770.06999999999994</v>
      </c>
      <c r="H172" s="5">
        <f>'[2]ByMinerWK (2)'!G387</f>
        <v>166.57999999999998</v>
      </c>
      <c r="I172" s="5">
        <f>'[2]ByMinerWK (2)'!H387</f>
        <v>576.96</v>
      </c>
      <c r="J172" s="5">
        <f>'[2]ByMinerWK (2)'!I387</f>
        <v>1478.27</v>
      </c>
      <c r="K172" s="5">
        <f>'[2]ByMinerWK (2)'!J387</f>
        <v>1286.98</v>
      </c>
      <c r="L172" s="5">
        <f>'[2]ByMinerWK (2)'!K387</f>
        <v>0</v>
      </c>
      <c r="M172" s="5">
        <f>'[2]ByMinerWK (2)'!L387</f>
        <v>3847.670000000001</v>
      </c>
      <c r="N172" s="5">
        <f>'[2]ByMinerWK (2)'!M387</f>
        <v>2252.77</v>
      </c>
      <c r="O172" s="5">
        <f>'[2]ByMinerWK (2)'!N387</f>
        <v>279.89999999999998</v>
      </c>
      <c r="P172" s="5">
        <f>'[2]ByMinerWK (2)'!O387</f>
        <v>1746.9400000000003</v>
      </c>
      <c r="Q172" s="5">
        <f>'[2]ByMinerWK (2)'!P387</f>
        <v>243.43</v>
      </c>
      <c r="R172" s="5">
        <f>'[2]ByMinerWK (2)'!Q387</f>
        <v>970.86999999999989</v>
      </c>
      <c r="S172" s="5">
        <f>'[2]ByMinerWK (2)'!R387</f>
        <v>877.94999999999993</v>
      </c>
      <c r="T172" s="5">
        <f>'[2]ByMinerWK (2)'!S387</f>
        <v>608.41000000000008</v>
      </c>
      <c r="U172" s="5">
        <f>'[2]ByMinerWK (2)'!T387</f>
        <v>208.82</v>
      </c>
      <c r="V172" s="62">
        <f>'[2]ByMinerWK (2)'!U387</f>
        <v>137.88999999999999</v>
      </c>
      <c r="W172" s="5">
        <f>'[2]ByMinerWK (2)'!V387</f>
        <v>0</v>
      </c>
      <c r="X172" s="62">
        <f>'[2]ByMinerWK (2)'!W387</f>
        <v>754.6</v>
      </c>
      <c r="Y172" s="62">
        <f>'[2]ByMinerWK (2)'!Z387/AE172</f>
        <v>0</v>
      </c>
      <c r="Z172" s="63">
        <f t="shared" si="32"/>
        <v>2684.16</v>
      </c>
      <c r="AA172" s="63">
        <f t="shared" si="33"/>
        <v>7249.18</v>
      </c>
      <c r="AB172" s="63">
        <f t="shared" si="34"/>
        <v>5378.0800000000017</v>
      </c>
      <c r="AC172" s="63">
        <f t="shared" si="35"/>
        <v>7574.7200000000012</v>
      </c>
      <c r="AD172" s="63">
        <f t="shared" si="36"/>
        <v>3065.3699999999994</v>
      </c>
      <c r="AE172" s="17">
        <f>AVERAGE('[2]ByMinerWK (2)'!$AH384:$AH387)</f>
        <v>1</v>
      </c>
    </row>
    <row r="173" spans="1:31">
      <c r="A173" s="56" t="str">
        <f t="shared" si="31"/>
        <v>19000</v>
      </c>
      <c r="B173" s="15">
        <f>'[2]ByMinerWK (2)'!$AD388</f>
        <v>0</v>
      </c>
      <c r="C173" s="5">
        <f>'[2]ByMinerWK (2)'!B388</f>
        <v>940.71</v>
      </c>
      <c r="D173" s="5">
        <f>'[2]ByMinerWK (2)'!C388</f>
        <v>2289.8199999999997</v>
      </c>
      <c r="E173" s="5">
        <f>'[2]ByMinerWK (2)'!D388</f>
        <v>1675</v>
      </c>
      <c r="F173" s="5">
        <f>'[2]ByMinerWK (2)'!E388</f>
        <v>190</v>
      </c>
      <c r="G173" s="5">
        <f>'[2]ByMinerWK (2)'!F388</f>
        <v>444.12</v>
      </c>
      <c r="H173" s="5">
        <f>'[2]ByMinerWK (2)'!G388</f>
        <v>295.76</v>
      </c>
      <c r="I173" s="5">
        <f>'[2]ByMinerWK (2)'!H388</f>
        <v>430.76</v>
      </c>
      <c r="J173" s="5">
        <f>'[2]ByMinerWK (2)'!I388</f>
        <v>744.45</v>
      </c>
      <c r="K173" s="5">
        <f>'[2]ByMinerWK (2)'!J388</f>
        <v>0</v>
      </c>
      <c r="L173" s="5">
        <f>'[2]ByMinerWK (2)'!K388</f>
        <v>0</v>
      </c>
      <c r="M173" s="5">
        <f>'[2]ByMinerWK (2)'!L388</f>
        <v>2928.99</v>
      </c>
      <c r="N173" s="5">
        <f>'[2]ByMinerWK (2)'!M388</f>
        <v>1700.54</v>
      </c>
      <c r="O173" s="5">
        <f>'[2]ByMinerWK (2)'!N388</f>
        <v>80.7</v>
      </c>
      <c r="P173" s="5">
        <f>'[2]ByMinerWK (2)'!O388</f>
        <v>1378.39</v>
      </c>
      <c r="Q173" s="5">
        <f>'[2]ByMinerWK (2)'!P388</f>
        <v>172</v>
      </c>
      <c r="R173" s="5">
        <f>'[2]ByMinerWK (2)'!Q388</f>
        <v>1113.48</v>
      </c>
      <c r="S173" s="5">
        <f>'[2]ByMinerWK (2)'!R388</f>
        <v>244.92000000000002</v>
      </c>
      <c r="T173" s="5">
        <f>'[2]ByMinerWK (2)'!S388</f>
        <v>162.26999999999998</v>
      </c>
      <c r="U173" s="5">
        <f>'[2]ByMinerWK (2)'!T388</f>
        <v>175.46</v>
      </c>
      <c r="V173" s="62">
        <f>'[2]ByMinerWK (2)'!U388</f>
        <v>497.72</v>
      </c>
      <c r="W173" s="5">
        <f>'[2]ByMinerWK (2)'!V388</f>
        <v>0</v>
      </c>
      <c r="X173" s="62">
        <f>'[2]ByMinerWK (2)'!W388</f>
        <v>458.65999999999997</v>
      </c>
      <c r="Y173" s="62">
        <f>'[2]ByMinerWK (2)'!Z388/AE173</f>
        <v>0</v>
      </c>
      <c r="Z173" s="63">
        <f t="shared" si="32"/>
        <v>1468.44</v>
      </c>
      <c r="AA173" s="63">
        <f t="shared" si="33"/>
        <v>5184.6900000000005</v>
      </c>
      <c r="AB173" s="63">
        <f t="shared" si="34"/>
        <v>3100.99</v>
      </c>
      <c r="AC173" s="63">
        <f t="shared" si="35"/>
        <v>3990.6499999999996</v>
      </c>
      <c r="AD173" s="63">
        <f t="shared" si="36"/>
        <v>2178.98</v>
      </c>
      <c r="AE173" s="17">
        <f>AVERAGE('[2]ByMinerWK (2)'!$AH385:$AH388)</f>
        <v>1</v>
      </c>
    </row>
    <row r="174" spans="1:31">
      <c r="A174" s="56" t="str">
        <f t="shared" si="31"/>
        <v>19000</v>
      </c>
      <c r="B174" s="15">
        <f>'[2]ByMinerWK (2)'!$AD389</f>
        <v>0</v>
      </c>
      <c r="C174" s="5">
        <f>'[2]ByMinerWK (2)'!B389</f>
        <v>693</v>
      </c>
      <c r="D174" s="5">
        <f>'[2]ByMinerWK (2)'!C389</f>
        <v>3920.5600000000004</v>
      </c>
      <c r="E174" s="5">
        <f>'[2]ByMinerWK (2)'!D389</f>
        <v>1799.2</v>
      </c>
      <c r="F174" s="5">
        <f>'[2]ByMinerWK (2)'!E389</f>
        <v>89.35</v>
      </c>
      <c r="G174" s="5">
        <f>'[2]ByMinerWK (2)'!F389</f>
        <v>1224.48</v>
      </c>
      <c r="H174" s="5">
        <f>'[2]ByMinerWK (2)'!G389</f>
        <v>557.98</v>
      </c>
      <c r="I174" s="5">
        <f>'[2]ByMinerWK (2)'!H389</f>
        <v>674.95</v>
      </c>
      <c r="J174" s="5">
        <f>'[2]ByMinerWK (2)'!I389</f>
        <v>1380.2200000000003</v>
      </c>
      <c r="K174" s="5">
        <f>'[2]ByMinerWK (2)'!J389</f>
        <v>791.74</v>
      </c>
      <c r="L174" s="5">
        <f>'[2]ByMinerWK (2)'!K389</f>
        <v>0</v>
      </c>
      <c r="M174" s="5">
        <f>'[2]ByMinerWK (2)'!L389</f>
        <v>2867.94</v>
      </c>
      <c r="N174" s="5">
        <f>'[2]ByMinerWK (2)'!M389</f>
        <v>1337.1399999999999</v>
      </c>
      <c r="O174" s="5">
        <f>'[2]ByMinerWK (2)'!N389</f>
        <v>0</v>
      </c>
      <c r="P174" s="5">
        <f>'[2]ByMinerWK (2)'!O389</f>
        <v>979.84</v>
      </c>
      <c r="Q174" s="5">
        <f>'[2]ByMinerWK (2)'!P389</f>
        <v>180</v>
      </c>
      <c r="R174" s="5">
        <f>'[2]ByMinerWK (2)'!Q389</f>
        <v>630.25</v>
      </c>
      <c r="S174" s="5">
        <f>'[2]ByMinerWK (2)'!R389</f>
        <v>846.58999999999992</v>
      </c>
      <c r="T174" s="5">
        <f>'[2]ByMinerWK (2)'!S389</f>
        <v>0</v>
      </c>
      <c r="U174" s="5">
        <f>'[2]ByMinerWK (2)'!T389</f>
        <v>108.46000000000001</v>
      </c>
      <c r="V174" s="62">
        <f>'[2]ByMinerWK (2)'!U389</f>
        <v>173.82</v>
      </c>
      <c r="W174" s="5">
        <f>'[2]ByMinerWK (2)'!V389</f>
        <v>0</v>
      </c>
      <c r="X174" s="62">
        <f>'[2]ByMinerWK (2)'!W389</f>
        <v>534.76</v>
      </c>
      <c r="Y174" s="62">
        <f>'[2]ByMinerWK (2)'!Z389/AE174</f>
        <v>0</v>
      </c>
      <c r="Z174" s="63">
        <f t="shared" si="32"/>
        <v>890.81</v>
      </c>
      <c r="AA174" s="63">
        <f t="shared" si="33"/>
        <v>4791.13</v>
      </c>
      <c r="AB174" s="63">
        <f t="shared" si="34"/>
        <v>3839.6800000000003</v>
      </c>
      <c r="AC174" s="63">
        <f t="shared" si="35"/>
        <v>6009.3600000000006</v>
      </c>
      <c r="AD174" s="63">
        <f t="shared" si="36"/>
        <v>3259.3</v>
      </c>
      <c r="AE174" s="17">
        <f>AVERAGE('[2]ByMinerWK (2)'!$AH386:$AH389)</f>
        <v>1</v>
      </c>
    </row>
    <row r="175" spans="1:31">
      <c r="A175" s="56" t="str">
        <f t="shared" si="31"/>
        <v>19000</v>
      </c>
      <c r="B175" s="15">
        <f>'[2]ByMinerWK (2)'!$AD390</f>
        <v>0</v>
      </c>
      <c r="C175" s="5">
        <f>'[2]ByMinerWK (2)'!B390</f>
        <v>819.38</v>
      </c>
      <c r="D175" s="5">
        <f>'[2]ByMinerWK (2)'!C390</f>
        <v>3271.26</v>
      </c>
      <c r="E175" s="5">
        <f>'[2]ByMinerWK (2)'!D390</f>
        <v>1722</v>
      </c>
      <c r="F175" s="5">
        <f>'[2]ByMinerWK (2)'!E390</f>
        <v>350</v>
      </c>
      <c r="G175" s="5">
        <f>'[2]ByMinerWK (2)'!F390</f>
        <v>753.86</v>
      </c>
      <c r="H175" s="5">
        <f>'[2]ByMinerWK (2)'!G390</f>
        <v>495.64000000000004</v>
      </c>
      <c r="I175" s="5">
        <f>'[2]ByMinerWK (2)'!H390</f>
        <v>430.54</v>
      </c>
      <c r="J175" s="5">
        <f>'[2]ByMinerWK (2)'!I390</f>
        <v>935.25</v>
      </c>
      <c r="K175" s="5">
        <f>'[2]ByMinerWK (2)'!J390</f>
        <v>613</v>
      </c>
      <c r="L175" s="5">
        <f>'[2]ByMinerWK (2)'!K390</f>
        <v>0</v>
      </c>
      <c r="M175" s="5">
        <f>'[2]ByMinerWK (2)'!L390</f>
        <v>1642.17</v>
      </c>
      <c r="N175" s="5">
        <f>'[2]ByMinerWK (2)'!M390</f>
        <v>1021.22</v>
      </c>
      <c r="O175" s="5">
        <f>'[2]ByMinerWK (2)'!N390</f>
        <v>0</v>
      </c>
      <c r="P175" s="5">
        <f>'[2]ByMinerWK (2)'!O390</f>
        <v>1289.0999999999999</v>
      </c>
      <c r="Q175" s="5">
        <f>'[2]ByMinerWK (2)'!P390</f>
        <v>409.26</v>
      </c>
      <c r="R175" s="5">
        <f>'[2]ByMinerWK (2)'!Q390</f>
        <v>1007.73</v>
      </c>
      <c r="S175" s="5">
        <f>'[2]ByMinerWK (2)'!R390</f>
        <v>606.13</v>
      </c>
      <c r="T175" s="5">
        <f>'[2]ByMinerWK (2)'!S390</f>
        <v>242.72</v>
      </c>
      <c r="U175" s="5">
        <f>'[2]ByMinerWK (2)'!T390</f>
        <v>313.85999999999996</v>
      </c>
      <c r="V175" s="62">
        <f>'[2]ByMinerWK (2)'!U390</f>
        <v>218.43</v>
      </c>
      <c r="W175" s="5">
        <f>'[2]ByMinerWK (2)'!V390</f>
        <v>88.45</v>
      </c>
      <c r="X175" s="62">
        <f>'[2]ByMinerWK (2)'!W390</f>
        <v>676.12</v>
      </c>
      <c r="Y175" s="62">
        <f>'[2]ByMinerWK (2)'!Z390/AE175</f>
        <v>0</v>
      </c>
      <c r="Z175" s="63">
        <f t="shared" si="32"/>
        <v>1725.96</v>
      </c>
      <c r="AA175" s="63">
        <f t="shared" si="33"/>
        <v>4462.8600000000006</v>
      </c>
      <c r="AB175" s="63">
        <f t="shared" si="34"/>
        <v>2664.4300000000003</v>
      </c>
      <c r="AC175" s="63">
        <f t="shared" si="35"/>
        <v>5189.51</v>
      </c>
      <c r="AD175" s="63">
        <f t="shared" si="36"/>
        <v>2863.36</v>
      </c>
      <c r="AE175" s="17">
        <f>AVERAGE('[2]ByMinerWK (2)'!$AH387:$AH390)</f>
        <v>1</v>
      </c>
    </row>
    <row r="176" spans="1:31">
      <c r="A176" s="56" t="str">
        <f t="shared" si="31"/>
        <v>19000</v>
      </c>
      <c r="B176" s="15">
        <f>'[2]ByMinerWK (2)'!$AD391</f>
        <v>0</v>
      </c>
      <c r="C176" s="5">
        <f>'[2]ByMinerWK (2)'!B391</f>
        <v>1087.7</v>
      </c>
      <c r="D176" s="5">
        <f>'[2]ByMinerWK (2)'!C391</f>
        <v>4732.01</v>
      </c>
      <c r="E176" s="5">
        <f>'[2]ByMinerWK (2)'!D391</f>
        <v>3795.3</v>
      </c>
      <c r="F176" s="5">
        <f>'[2]ByMinerWK (2)'!E391</f>
        <v>479</v>
      </c>
      <c r="G176" s="5">
        <f>'[2]ByMinerWK (2)'!F391</f>
        <v>1085.51</v>
      </c>
      <c r="H176" s="5">
        <f>'[2]ByMinerWK (2)'!G391</f>
        <v>398.17</v>
      </c>
      <c r="I176" s="5">
        <f>'[2]ByMinerWK (2)'!H391</f>
        <v>1651.72</v>
      </c>
      <c r="J176" s="5">
        <f>'[2]ByMinerWK (2)'!I391</f>
        <v>937.31</v>
      </c>
      <c r="K176" s="5">
        <f>'[2]ByMinerWK (2)'!J391</f>
        <v>950</v>
      </c>
      <c r="L176" s="5">
        <f>'[2]ByMinerWK (2)'!K391</f>
        <v>0</v>
      </c>
      <c r="M176" s="5">
        <f>'[2]ByMinerWK (2)'!L391</f>
        <v>3770.18</v>
      </c>
      <c r="N176" s="5">
        <f>'[2]ByMinerWK (2)'!M391</f>
        <v>2200.9900000000002</v>
      </c>
      <c r="O176" s="5">
        <f>'[2]ByMinerWK (2)'!N391</f>
        <v>0</v>
      </c>
      <c r="P176" s="5">
        <f>'[2]ByMinerWK (2)'!O391</f>
        <v>2060.17</v>
      </c>
      <c r="Q176" s="5">
        <f>'[2]ByMinerWK (2)'!P391</f>
        <v>664.78</v>
      </c>
      <c r="R176" s="5">
        <f>'[2]ByMinerWK (2)'!Q391</f>
        <v>558.57999999999993</v>
      </c>
      <c r="S176" s="5">
        <f>'[2]ByMinerWK (2)'!R391</f>
        <v>426.5</v>
      </c>
      <c r="T176" s="5">
        <f>'[2]ByMinerWK (2)'!S391</f>
        <v>454.48999999999995</v>
      </c>
      <c r="U176" s="5">
        <f>'[2]ByMinerWK (2)'!T391</f>
        <v>282.05</v>
      </c>
      <c r="V176" s="62">
        <f>'[2]ByMinerWK (2)'!U391</f>
        <v>405.08000000000004</v>
      </c>
      <c r="W176" s="5">
        <f>'[2]ByMinerWK (2)'!V391</f>
        <v>0</v>
      </c>
      <c r="X176" s="62">
        <f>'[2]ByMinerWK (2)'!W391</f>
        <v>699.26</v>
      </c>
      <c r="Y176" s="62">
        <f>'[2]ByMinerWK (2)'!Z391/AE176</f>
        <v>0</v>
      </c>
      <c r="Z176" s="63">
        <f t="shared" si="32"/>
        <v>2303.2399999999998</v>
      </c>
      <c r="AA176" s="63">
        <f t="shared" si="33"/>
        <v>9708.18</v>
      </c>
      <c r="AB176" s="63">
        <f t="shared" si="34"/>
        <v>5384.96</v>
      </c>
      <c r="AC176" s="63">
        <f t="shared" si="35"/>
        <v>6773.66</v>
      </c>
      <c r="AD176" s="63">
        <f t="shared" si="36"/>
        <v>2468.7600000000002</v>
      </c>
      <c r="AE176" s="17">
        <f>AVERAGE('[2]ByMinerWK (2)'!$AH388:$AH391)</f>
        <v>1</v>
      </c>
    </row>
    <row r="177" spans="1:31">
      <c r="A177" s="56" t="str">
        <f t="shared" si="31"/>
        <v>19000</v>
      </c>
      <c r="B177" s="15">
        <f>'[2]ByMinerWK (2)'!$AD392</f>
        <v>0</v>
      </c>
      <c r="C177" s="5">
        <f>'[2]ByMinerWK (2)'!B392</f>
        <v>894.18000000000006</v>
      </c>
      <c r="D177" s="5">
        <f>'[2]ByMinerWK (2)'!C392</f>
        <v>4233.7700000000004</v>
      </c>
      <c r="E177" s="5">
        <f>'[2]ByMinerWK (2)'!D392</f>
        <v>2839.96</v>
      </c>
      <c r="F177" s="5">
        <f>'[2]ByMinerWK (2)'!E392</f>
        <v>588</v>
      </c>
      <c r="G177" s="5">
        <f>'[2]ByMinerWK (2)'!F392</f>
        <v>910.12</v>
      </c>
      <c r="H177" s="5">
        <f>'[2]ByMinerWK (2)'!G392</f>
        <v>767.55</v>
      </c>
      <c r="I177" s="5">
        <f>'[2]ByMinerWK (2)'!H392</f>
        <v>756.64</v>
      </c>
      <c r="J177" s="5">
        <f>'[2]ByMinerWK (2)'!I392</f>
        <v>1329.57</v>
      </c>
      <c r="K177" s="5">
        <f>'[2]ByMinerWK (2)'!J392</f>
        <v>1190</v>
      </c>
      <c r="L177" s="5">
        <f>'[2]ByMinerWK (2)'!K392</f>
        <v>0</v>
      </c>
      <c r="M177" s="5">
        <f>'[2]ByMinerWK (2)'!L392</f>
        <v>2397.39</v>
      </c>
      <c r="N177" s="5">
        <f>'[2]ByMinerWK (2)'!M392</f>
        <v>2689.1600000000003</v>
      </c>
      <c r="O177" s="5">
        <f>'[2]ByMinerWK (2)'!N392</f>
        <v>0</v>
      </c>
      <c r="P177" s="5">
        <f>'[2]ByMinerWK (2)'!O392</f>
        <v>1530.1899999999998</v>
      </c>
      <c r="Q177" s="5">
        <f>'[2]ByMinerWK (2)'!P392</f>
        <v>313.01000000000005</v>
      </c>
      <c r="R177" s="5">
        <f>'[2]ByMinerWK (2)'!Q392</f>
        <v>1060.9000000000001</v>
      </c>
      <c r="S177" s="5">
        <f>'[2]ByMinerWK (2)'!R392</f>
        <v>526.29</v>
      </c>
      <c r="T177" s="5">
        <f>'[2]ByMinerWK (2)'!S392</f>
        <v>411.75</v>
      </c>
      <c r="U177" s="5">
        <f>'[2]ByMinerWK (2)'!T392</f>
        <v>199.70999999999998</v>
      </c>
      <c r="V177" s="62">
        <f>'[2]ByMinerWK (2)'!U392</f>
        <v>142.26</v>
      </c>
      <c r="W177" s="5">
        <f>'[2]ByMinerWK (2)'!V392</f>
        <v>78.06</v>
      </c>
      <c r="X177" s="62">
        <f>'[2]ByMinerWK (2)'!W392</f>
        <v>444.15999999999997</v>
      </c>
      <c r="Y177" s="62">
        <f>'[2]ByMinerWK (2)'!Z392/AE177</f>
        <v>0</v>
      </c>
      <c r="Z177" s="63">
        <f t="shared" si="32"/>
        <v>2093.6400000000003</v>
      </c>
      <c r="AA177" s="63">
        <f t="shared" si="33"/>
        <v>7815.95</v>
      </c>
      <c r="AB177" s="63">
        <f t="shared" si="34"/>
        <v>3900.4</v>
      </c>
      <c r="AC177" s="63">
        <f t="shared" si="35"/>
        <v>6227.82</v>
      </c>
      <c r="AD177" s="63">
        <f t="shared" si="36"/>
        <v>3264.86</v>
      </c>
      <c r="AE177" s="17">
        <f>AVERAGE('[2]ByMinerWK (2)'!$AH389:$AH392)</f>
        <v>1</v>
      </c>
    </row>
    <row r="178" spans="1:31">
      <c r="A178" s="56" t="str">
        <f t="shared" si="31"/>
        <v>19000</v>
      </c>
      <c r="B178" s="15">
        <f>'[2]ByMinerWK (2)'!$AD393</f>
        <v>0</v>
      </c>
      <c r="C178" s="5">
        <f>'[2]ByMinerWK (2)'!B393</f>
        <v>732.28000000000009</v>
      </c>
      <c r="D178" s="5">
        <f>'[2]ByMinerWK (2)'!C393</f>
        <v>3259.66</v>
      </c>
      <c r="E178" s="5">
        <f>'[2]ByMinerWK (2)'!D393</f>
        <v>2004.5000000000002</v>
      </c>
      <c r="F178" s="5">
        <f>'[2]ByMinerWK (2)'!E393</f>
        <v>627.54</v>
      </c>
      <c r="G178" s="5">
        <f>'[2]ByMinerWK (2)'!F393</f>
        <v>470.84</v>
      </c>
      <c r="H178" s="5">
        <f>'[2]ByMinerWK (2)'!G393</f>
        <v>582.71</v>
      </c>
      <c r="I178" s="5">
        <f>'[2]ByMinerWK (2)'!H393</f>
        <v>1582.75</v>
      </c>
      <c r="J178" s="5">
        <f>'[2]ByMinerWK (2)'!I393</f>
        <v>1063.8000000000002</v>
      </c>
      <c r="K178" s="5">
        <f>'[2]ByMinerWK (2)'!J393</f>
        <v>972</v>
      </c>
      <c r="L178" s="5">
        <f>'[2]ByMinerWK (2)'!K393</f>
        <v>0</v>
      </c>
      <c r="M178" s="5">
        <f>'[2]ByMinerWK (2)'!L393</f>
        <v>2711.6600000000003</v>
      </c>
      <c r="N178" s="5">
        <f>'[2]ByMinerWK (2)'!M393</f>
        <v>2297.4499999999998</v>
      </c>
      <c r="O178" s="5">
        <f>'[2]ByMinerWK (2)'!N393</f>
        <v>0</v>
      </c>
      <c r="P178" s="5">
        <f>'[2]ByMinerWK (2)'!O393</f>
        <v>1858.26</v>
      </c>
      <c r="Q178" s="5">
        <f>'[2]ByMinerWK (2)'!P393</f>
        <v>198.01</v>
      </c>
      <c r="R178" s="5">
        <f>'[2]ByMinerWK (2)'!Q393</f>
        <v>810.5</v>
      </c>
      <c r="S178" s="5">
        <f>'[2]ByMinerWK (2)'!R393</f>
        <v>856.99000000000012</v>
      </c>
      <c r="T178" s="5">
        <f>'[2]ByMinerWK (2)'!S393</f>
        <v>170.3</v>
      </c>
      <c r="U178" s="5">
        <f>'[2]ByMinerWK (2)'!T393</f>
        <v>239.07</v>
      </c>
      <c r="V178" s="62">
        <f>'[2]ByMinerWK (2)'!U393</f>
        <v>108.34</v>
      </c>
      <c r="W178" s="5">
        <f>'[2]ByMinerWK (2)'!V393</f>
        <v>0</v>
      </c>
      <c r="X178" s="62">
        <f>'[2]ByMinerWK (2)'!W393</f>
        <v>613.39</v>
      </c>
      <c r="Y178" s="62">
        <f>'[2]ByMinerWK (2)'!Z393/AE178</f>
        <v>0</v>
      </c>
      <c r="Z178" s="63">
        <f t="shared" si="32"/>
        <v>1769.19</v>
      </c>
      <c r="AA178" s="63">
        <f t="shared" si="33"/>
        <v>7742.96</v>
      </c>
      <c r="AB178" s="63">
        <f t="shared" si="34"/>
        <v>3881.67</v>
      </c>
      <c r="AC178" s="63">
        <f t="shared" si="35"/>
        <v>5045.1900000000005</v>
      </c>
      <c r="AD178" s="63">
        <f t="shared" si="36"/>
        <v>2721.04</v>
      </c>
      <c r="AE178" s="17">
        <f>AVERAGE('[2]ByMinerWK (2)'!$AH390:$AH393)</f>
        <v>1</v>
      </c>
    </row>
  </sheetData>
  <mergeCells count="1">
    <mergeCell ref="AH93:AN9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6404-4610-414F-8A0A-015B69BFED8D}">
  <sheetPr codeName="Sheet4"/>
  <dimension ref="A1:BV278"/>
  <sheetViews>
    <sheetView zoomScale="110" zoomScaleNormal="110" workbookViewId="0">
      <pane xSplit="2" ySplit="2" topLeftCell="V147" activePane="bottomRight" state="frozen"/>
      <selection pane="topRight" activeCell="B1" sqref="B1"/>
      <selection pane="bottomLeft" activeCell="A3" sqref="A3"/>
      <selection pane="bottomRight" activeCell="AA161" sqref="AA161"/>
    </sheetView>
  </sheetViews>
  <sheetFormatPr defaultColWidth="9" defaultRowHeight="15"/>
  <cols>
    <col min="1" max="1" width="9" style="24"/>
    <col min="2" max="2" width="10.7109375" style="41" bestFit="1" customWidth="1"/>
    <col min="3" max="3" width="9.28515625" style="41" bestFit="1" customWidth="1"/>
    <col min="4" max="4" width="8.7109375" style="41" bestFit="1" customWidth="1"/>
    <col min="5" max="5" width="6.42578125" style="41" bestFit="1" customWidth="1"/>
    <col min="6" max="7" width="9.42578125" style="41" bestFit="1" customWidth="1"/>
    <col min="8" max="8" width="8.140625" style="41" bestFit="1" customWidth="1"/>
    <col min="9" max="9" width="6.42578125" style="41" bestFit="1" customWidth="1"/>
    <col min="10" max="10" width="12.140625" style="41" bestFit="1" customWidth="1"/>
    <col min="11" max="11" width="6.42578125" style="41" bestFit="1" customWidth="1"/>
    <col min="12" max="12" width="8.140625" style="24" bestFit="1" customWidth="1"/>
    <col min="13" max="13" width="6.7109375" style="24" bestFit="1" customWidth="1"/>
    <col min="14" max="14" width="11.42578125" style="24" bestFit="1" customWidth="1"/>
    <col min="15" max="15" width="9" style="24" bestFit="1" customWidth="1"/>
    <col min="16" max="16" width="6.28515625" style="24" bestFit="1" customWidth="1"/>
    <col min="17" max="17" width="9" style="24" bestFit="1" customWidth="1"/>
    <col min="18" max="18" width="8.85546875" style="24" bestFit="1" customWidth="1"/>
    <col min="19" max="19" width="7" style="24" bestFit="1" customWidth="1"/>
    <col min="20" max="20" width="9.42578125" style="24" bestFit="1" customWidth="1"/>
    <col min="21" max="21" width="7.42578125" style="24" bestFit="1" customWidth="1"/>
    <col min="22" max="22" width="10.28515625" style="24" bestFit="1" customWidth="1"/>
    <col min="23" max="23" width="6.85546875" style="24" bestFit="1" customWidth="1"/>
    <col min="24" max="24" width="9" style="24" bestFit="1" customWidth="1"/>
    <col min="25" max="25" width="10" style="24" bestFit="1" customWidth="1"/>
    <col min="26" max="26" width="11.28515625" style="24" bestFit="1" customWidth="1"/>
    <col min="27" max="27" width="10.85546875" style="42" bestFit="1" customWidth="1"/>
    <col min="28" max="28" width="14.42578125" style="24" bestFit="1" customWidth="1"/>
    <col min="29" max="29" width="11.140625" style="24" bestFit="1" customWidth="1"/>
    <col min="30" max="31" width="9" style="24"/>
    <col min="32" max="32" width="11.140625" style="24" bestFit="1" customWidth="1"/>
    <col min="33" max="39" width="9" style="24"/>
    <col min="40" max="40" width="21.7109375" style="3" bestFit="1" customWidth="1"/>
    <col min="41" max="43" width="5.28515625" style="3" bestFit="1" customWidth="1"/>
    <col min="44" max="44" width="6.140625" style="3" bestFit="1" customWidth="1"/>
    <col min="45" max="46" width="9" style="24"/>
    <col min="47" max="47" width="12.140625" style="3" bestFit="1" customWidth="1"/>
    <col min="48" max="50" width="5.28515625" style="3" bestFit="1" customWidth="1"/>
    <col min="51" max="51" width="6.140625" style="3" bestFit="1" customWidth="1"/>
    <col min="52" max="53" width="9" style="24"/>
    <col min="54" max="54" width="12.140625" style="3" bestFit="1" customWidth="1"/>
    <col min="55" max="57" width="5.28515625" style="3" bestFit="1" customWidth="1"/>
    <col min="58" max="58" width="6.140625" style="3" bestFit="1" customWidth="1"/>
    <col min="59" max="61" width="9" style="24"/>
    <col min="62" max="62" width="12.140625" style="3" bestFit="1" customWidth="1"/>
    <col min="63" max="65" width="5.28515625" style="3" bestFit="1" customWidth="1"/>
    <col min="66" max="66" width="6.140625" style="3" bestFit="1" customWidth="1"/>
    <col min="67" max="69" width="9" style="24"/>
    <col min="70" max="70" width="12.140625" style="3" bestFit="1" customWidth="1"/>
    <col min="71" max="73" width="5.28515625" style="3" bestFit="1" customWidth="1"/>
    <col min="74" max="74" width="6.140625" style="3" bestFit="1" customWidth="1"/>
    <col min="75" max="16384" width="9" style="24"/>
  </cols>
  <sheetData>
    <row r="1" spans="1:74" ht="22.5" customHeight="1">
      <c r="B1" s="289" t="s">
        <v>51</v>
      </c>
      <c r="C1" s="284" t="s">
        <v>52</v>
      </c>
      <c r="D1" s="285"/>
      <c r="E1" s="285"/>
      <c r="F1" s="284" t="s">
        <v>53</v>
      </c>
      <c r="G1" s="285"/>
      <c r="H1" s="285"/>
      <c r="I1" s="285"/>
      <c r="J1" s="286"/>
      <c r="K1" s="284" t="s">
        <v>54</v>
      </c>
      <c r="L1" s="285"/>
      <c r="M1" s="286"/>
      <c r="N1" s="22" t="s">
        <v>55</v>
      </c>
      <c r="O1" s="22" t="s">
        <v>56</v>
      </c>
      <c r="P1" s="284" t="s">
        <v>57</v>
      </c>
      <c r="Q1" s="285"/>
      <c r="R1" s="286"/>
      <c r="S1" s="284" t="s">
        <v>58</v>
      </c>
      <c r="T1" s="285"/>
      <c r="U1" s="285"/>
      <c r="V1" s="284" t="s">
        <v>59</v>
      </c>
      <c r="W1" s="285"/>
      <c r="X1" s="286"/>
      <c r="Y1" s="23" t="s">
        <v>60</v>
      </c>
      <c r="Z1" s="23" t="s">
        <v>61</v>
      </c>
      <c r="AA1" s="287" t="s">
        <v>62</v>
      </c>
      <c r="AB1" s="282" t="s">
        <v>96</v>
      </c>
      <c r="AC1" s="283" t="s">
        <v>97</v>
      </c>
      <c r="AD1" s="283" t="s">
        <v>98</v>
      </c>
      <c r="AE1" s="283" t="s">
        <v>99</v>
      </c>
      <c r="AF1" s="283" t="s">
        <v>100</v>
      </c>
    </row>
    <row r="2" spans="1:74" ht="20.45" customHeight="1">
      <c r="B2" s="290"/>
      <c r="C2" s="25" t="s">
        <v>63</v>
      </c>
      <c r="D2" s="25" t="s">
        <v>64</v>
      </c>
      <c r="E2" s="26" t="s">
        <v>65</v>
      </c>
      <c r="F2" s="25" t="s">
        <v>66</v>
      </c>
      <c r="G2" s="25" t="s">
        <v>67</v>
      </c>
      <c r="H2" s="25" t="s">
        <v>68</v>
      </c>
      <c r="I2" s="25" t="s">
        <v>69</v>
      </c>
      <c r="J2" s="26" t="s">
        <v>70</v>
      </c>
      <c r="K2" s="25" t="s">
        <v>71</v>
      </c>
      <c r="L2" s="25" t="s">
        <v>72</v>
      </c>
      <c r="M2" s="26" t="s">
        <v>73</v>
      </c>
      <c r="N2" s="26" t="s">
        <v>74</v>
      </c>
      <c r="O2" s="25" t="s">
        <v>75</v>
      </c>
      <c r="P2" s="25" t="s">
        <v>76</v>
      </c>
      <c r="Q2" s="25" t="s">
        <v>77</v>
      </c>
      <c r="R2" s="26" t="s">
        <v>78</v>
      </c>
      <c r="S2" s="25" t="s">
        <v>79</v>
      </c>
      <c r="T2" s="25" t="s">
        <v>80</v>
      </c>
      <c r="U2" s="26" t="s">
        <v>81</v>
      </c>
      <c r="V2" s="25" t="s">
        <v>82</v>
      </c>
      <c r="W2" s="25" t="s">
        <v>83</v>
      </c>
      <c r="X2" s="26" t="s">
        <v>84</v>
      </c>
      <c r="Y2" s="27" t="s">
        <v>85</v>
      </c>
      <c r="Z2" s="27" t="s">
        <v>86</v>
      </c>
      <c r="AA2" s="288"/>
      <c r="AB2" s="282"/>
      <c r="AC2" s="283"/>
      <c r="AD2" s="283"/>
      <c r="AE2" s="283"/>
      <c r="AF2" s="283"/>
    </row>
    <row r="3" spans="1:74">
      <c r="A3" s="56" t="str">
        <f>YEAR(B3)&amp;WEEKNUM(B3)</f>
        <v>20161</v>
      </c>
      <c r="B3" s="28">
        <f>'[3]Weekly by Disport'!A3</f>
        <v>42370</v>
      </c>
      <c r="C3" s="29">
        <f>'[3]Weekly by Disport'!B3</f>
        <v>0.177979</v>
      </c>
      <c r="D3" s="30" t="str">
        <f>'[3]Weekly by Disport'!C3</f>
        <v/>
      </c>
      <c r="E3" s="31" t="str">
        <f>'[3]Weekly by Disport'!D3</f>
        <v/>
      </c>
      <c r="F3" s="29">
        <f>'[3]Weekly by Disport'!E3</f>
        <v>1.2824770000000001</v>
      </c>
      <c r="G3" s="30" t="str">
        <f>'[3]Weekly by Disport'!F3</f>
        <v/>
      </c>
      <c r="H3" s="30">
        <f>'[3]Weekly by Disport'!G3</f>
        <v>1.7743180000000001</v>
      </c>
      <c r="I3" s="30">
        <f>'[3]Weekly by Disport'!H3</f>
        <v>1.5107199999999998</v>
      </c>
      <c r="J3" s="31" t="str">
        <f>'[3]Weekly by Disport'!I3</f>
        <v/>
      </c>
      <c r="K3" s="29">
        <f>'[3]Weekly by Disport'!J3</f>
        <v>0.206007</v>
      </c>
      <c r="L3" s="30">
        <f>'[3]Weekly by Disport'!K3</f>
        <v>0.34512500000000002</v>
      </c>
      <c r="M3" s="31">
        <f>'[3]Weekly by Disport'!L3</f>
        <v>1.6945019999999997</v>
      </c>
      <c r="N3" s="32">
        <f>'[3]Weekly by Disport'!M3</f>
        <v>0.613927</v>
      </c>
      <c r="O3" s="29" t="str">
        <f>'[3]Weekly by Disport'!N3</f>
        <v/>
      </c>
      <c r="P3" s="29">
        <f>'[3]Weekly by Disport'!O3</f>
        <v>2.588975</v>
      </c>
      <c r="Q3" s="30" t="str">
        <f>'[3]Weekly by Disport'!P3</f>
        <v/>
      </c>
      <c r="R3" s="31" t="str">
        <f>'[3]Weekly by Disport'!Q3</f>
        <v/>
      </c>
      <c r="S3" s="29" t="str">
        <f>'[3]Weekly by Disport'!R3</f>
        <v/>
      </c>
      <c r="T3" s="30" t="str">
        <f>'[3]Weekly by Disport'!S3</f>
        <v/>
      </c>
      <c r="U3" s="31" t="str">
        <f>'[3]Weekly by Disport'!T3</f>
        <v/>
      </c>
      <c r="V3" s="33" t="str">
        <f>'[3]Weekly by Disport'!U3</f>
        <v/>
      </c>
      <c r="W3" s="30" t="str">
        <f>'[3]Weekly by Disport'!V3</f>
        <v/>
      </c>
      <c r="X3" s="31" t="str">
        <f>'[3]Weekly by Disport'!W3</f>
        <v/>
      </c>
      <c r="Y3" s="31" t="str">
        <f>'[3]Weekly by Disport'!X3</f>
        <v/>
      </c>
      <c r="Z3" s="31" t="str">
        <f>'[3]Weekly by Disport'!Y3</f>
        <v/>
      </c>
      <c r="AA3" s="34">
        <f>'[3]Weekly by Disport'!Z3</f>
        <v>10.19403</v>
      </c>
      <c r="AB3" s="53">
        <f>SUM(C3:E3)</f>
        <v>0.177979</v>
      </c>
      <c r="AC3" s="53">
        <f>SUM(F3:J3)</f>
        <v>4.5675150000000002</v>
      </c>
      <c r="AD3" s="53">
        <f>SUM(K3:M3)</f>
        <v>2.2456339999999999</v>
      </c>
      <c r="AE3" s="53">
        <f>SUM(P3:R3)</f>
        <v>2.588975</v>
      </c>
      <c r="AF3" s="53">
        <f>SUM(S3:Y3)</f>
        <v>0</v>
      </c>
    </row>
    <row r="4" spans="1:74">
      <c r="A4" s="56" t="str">
        <f t="shared" ref="A4:A67" si="0">YEAR(B4)&amp;WEEKNUM(B4)</f>
        <v>20162</v>
      </c>
      <c r="B4" s="28">
        <f>'[3]Weekly by Disport'!A4</f>
        <v>42377</v>
      </c>
      <c r="C4" s="29">
        <f>'[3]Weekly by Disport'!B4</f>
        <v>0.73518499999999998</v>
      </c>
      <c r="D4" s="30" t="str">
        <f>'[3]Weekly by Disport'!C4</f>
        <v/>
      </c>
      <c r="E4" s="31" t="str">
        <f>'[3]Weekly by Disport'!D4</f>
        <v/>
      </c>
      <c r="F4" s="29">
        <f>'[3]Weekly by Disport'!E4</f>
        <v>2.6002249999999996</v>
      </c>
      <c r="G4" s="30" t="str">
        <f>'[3]Weekly by Disport'!F4</f>
        <v/>
      </c>
      <c r="H4" s="30">
        <f>'[3]Weekly by Disport'!G4</f>
        <v>2.131475</v>
      </c>
      <c r="I4" s="30">
        <f>'[3]Weekly by Disport'!H4</f>
        <v>2.0376600000000002</v>
      </c>
      <c r="J4" s="31" t="str">
        <f>'[3]Weekly by Disport'!I4</f>
        <v/>
      </c>
      <c r="K4" s="29">
        <f>'[3]Weekly by Disport'!J4</f>
        <v>0.17793100000000001</v>
      </c>
      <c r="L4" s="30" t="str">
        <f>'[3]Weekly by Disport'!K4</f>
        <v/>
      </c>
      <c r="M4" s="31">
        <f>'[3]Weekly by Disport'!L4</f>
        <v>1.9754169999999998</v>
      </c>
      <c r="N4" s="32">
        <f>'[3]Weekly by Disport'!M4</f>
        <v>0.17585799999999999</v>
      </c>
      <c r="O4" s="29" t="str">
        <f>'[3]Weekly by Disport'!N4</f>
        <v/>
      </c>
      <c r="P4" s="29">
        <f>'[3]Weekly by Disport'!O4</f>
        <v>2.9703259999999996</v>
      </c>
      <c r="Q4" s="30" t="str">
        <f>'[3]Weekly by Disport'!P4</f>
        <v/>
      </c>
      <c r="R4" s="31" t="str">
        <f>'[3]Weekly by Disport'!Q4</f>
        <v/>
      </c>
      <c r="S4" s="29" t="str">
        <f>'[3]Weekly by Disport'!R4</f>
        <v/>
      </c>
      <c r="T4" s="30" t="str">
        <f>'[3]Weekly by Disport'!S4</f>
        <v/>
      </c>
      <c r="U4" s="31">
        <f>'[3]Weekly by Disport'!T4</f>
        <v>0.17646899999999999</v>
      </c>
      <c r="V4" s="29">
        <f>'[3]Weekly by Disport'!U4</f>
        <v>0.178978</v>
      </c>
      <c r="W4" s="30" t="str">
        <f>'[3]Weekly by Disport'!V4</f>
        <v/>
      </c>
      <c r="X4" s="31">
        <f>'[3]Weekly by Disport'!W4</f>
        <v>0.42835599999999996</v>
      </c>
      <c r="Y4" s="31">
        <f>'[3]Weekly by Disport'!X4</f>
        <v>0.178929</v>
      </c>
      <c r="Z4" s="31" t="str">
        <f>'[3]Weekly by Disport'!Y4</f>
        <v/>
      </c>
      <c r="AA4" s="34">
        <f>'[3]Weekly by Disport'!Z4</f>
        <v>13.766809000000002</v>
      </c>
      <c r="AB4" s="53">
        <f t="shared" ref="AB4:AB67" si="1">SUM(C4:E4)</f>
        <v>0.73518499999999998</v>
      </c>
      <c r="AC4" s="53">
        <f t="shared" ref="AC4:AC67" si="2">SUM(F4:J4)</f>
        <v>6.7693600000000007</v>
      </c>
      <c r="AD4" s="53">
        <f t="shared" ref="AD4:AD67" si="3">SUM(K4:M4)</f>
        <v>2.1533479999999998</v>
      </c>
      <c r="AE4" s="53">
        <f t="shared" ref="AE4:AE67" si="4">SUM(P4:R4)</f>
        <v>2.9703259999999996</v>
      </c>
      <c r="AF4" s="53">
        <f t="shared" ref="AF4:AF67" si="5">SUM(S4:Y4)</f>
        <v>0.96273199999999992</v>
      </c>
    </row>
    <row r="5" spans="1:74">
      <c r="A5" s="56" t="str">
        <f t="shared" si="0"/>
        <v>20163</v>
      </c>
      <c r="B5" s="28">
        <f>'[3]Weekly by Disport'!A5</f>
        <v>42384</v>
      </c>
      <c r="C5" s="29">
        <f>'[3]Weekly by Disport'!B5</f>
        <v>0.60786000000000007</v>
      </c>
      <c r="D5" s="30">
        <f>'[3]Weekly by Disport'!C5</f>
        <v>0.17798700000000001</v>
      </c>
      <c r="E5" s="31" t="str">
        <f>'[3]Weekly by Disport'!D5</f>
        <v/>
      </c>
      <c r="F5" s="29">
        <f>'[3]Weekly by Disport'!E5</f>
        <v>1.1557850000000001</v>
      </c>
      <c r="G5" s="30">
        <f>'[3]Weekly by Disport'!F5</f>
        <v>0.18206</v>
      </c>
      <c r="H5" s="30">
        <f>'[3]Weekly by Disport'!G5</f>
        <v>1.6683400000000002</v>
      </c>
      <c r="I5" s="30">
        <f>'[3]Weekly by Disport'!H5</f>
        <v>1.525981</v>
      </c>
      <c r="J5" s="31" t="str">
        <f>'[3]Weekly by Disport'!I5</f>
        <v/>
      </c>
      <c r="K5" s="29">
        <f>'[3]Weekly by Disport'!J5</f>
        <v>0.18019299999999999</v>
      </c>
      <c r="L5" s="30">
        <f>'[3]Weekly by Disport'!K5</f>
        <v>0.29708800000000002</v>
      </c>
      <c r="M5" s="31">
        <f>'[3]Weekly by Disport'!L5</f>
        <v>2.3707269999999996</v>
      </c>
      <c r="N5" s="32">
        <f>'[3]Weekly by Disport'!M5</f>
        <v>0.36176799999999998</v>
      </c>
      <c r="O5" s="29" t="str">
        <f>'[3]Weekly by Disport'!N5</f>
        <v/>
      </c>
      <c r="P5" s="29">
        <f>'[3]Weekly by Disport'!O5</f>
        <v>2.6986350000000008</v>
      </c>
      <c r="Q5" s="30" t="str">
        <f>'[3]Weekly by Disport'!P5</f>
        <v/>
      </c>
      <c r="R5" s="31" t="str">
        <f>'[3]Weekly by Disport'!Q5</f>
        <v/>
      </c>
      <c r="S5" s="29" t="str">
        <f>'[3]Weekly by Disport'!R5</f>
        <v/>
      </c>
      <c r="T5" s="30" t="str">
        <f>'[3]Weekly by Disport'!S5</f>
        <v/>
      </c>
      <c r="U5" s="31">
        <f>'[3]Weekly by Disport'!T5</f>
        <v>0.175009</v>
      </c>
      <c r="V5" s="29" t="str">
        <f>'[3]Weekly by Disport'!U5</f>
        <v/>
      </c>
      <c r="W5" s="30" t="str">
        <f>'[3]Weekly by Disport'!V5</f>
        <v/>
      </c>
      <c r="X5" s="31">
        <f>'[3]Weekly by Disport'!W5</f>
        <v>0.17433299999999999</v>
      </c>
      <c r="Y5" s="31">
        <f>'[3]Weekly by Disport'!X5</f>
        <v>0.17041500000000001</v>
      </c>
      <c r="Z5" s="31" t="str">
        <f>'[3]Weekly by Disport'!Y5</f>
        <v/>
      </c>
      <c r="AA5" s="34">
        <f>'[3]Weekly by Disport'!Z5</f>
        <v>11.746181000000002</v>
      </c>
      <c r="AB5" s="53">
        <f t="shared" si="1"/>
        <v>0.78584700000000007</v>
      </c>
      <c r="AC5" s="53">
        <f t="shared" si="2"/>
        <v>4.5321660000000001</v>
      </c>
      <c r="AD5" s="53">
        <f t="shared" si="3"/>
        <v>2.8480079999999997</v>
      </c>
      <c r="AE5" s="53">
        <f t="shared" si="4"/>
        <v>2.6986350000000008</v>
      </c>
      <c r="AF5" s="53">
        <f t="shared" si="5"/>
        <v>0.51975700000000002</v>
      </c>
    </row>
    <row r="6" spans="1:74">
      <c r="A6" s="56" t="str">
        <f t="shared" si="0"/>
        <v>20164</v>
      </c>
      <c r="B6" s="28">
        <f>'[3]Weekly by Disport'!A6</f>
        <v>42391</v>
      </c>
      <c r="C6" s="29">
        <f>'[3]Weekly by Disport'!B6</f>
        <v>0.181399</v>
      </c>
      <c r="D6" s="30">
        <f>'[3]Weekly by Disport'!C6</f>
        <v>0.180171</v>
      </c>
      <c r="E6" s="31" t="str">
        <f>'[3]Weekly by Disport'!D6</f>
        <v/>
      </c>
      <c r="F6" s="29">
        <f>'[3]Weekly by Disport'!E6</f>
        <v>1.494346</v>
      </c>
      <c r="G6" s="30">
        <f>'[3]Weekly by Disport'!F6</f>
        <v>0.737008</v>
      </c>
      <c r="H6" s="30">
        <f>'[3]Weekly by Disport'!G6</f>
        <v>1.363723</v>
      </c>
      <c r="I6" s="30">
        <f>'[3]Weekly by Disport'!H6</f>
        <v>1.0671539999999999</v>
      </c>
      <c r="J6" s="31">
        <f>'[3]Weekly by Disport'!I6</f>
        <v>0.25885900000000001</v>
      </c>
      <c r="K6" s="29" t="str">
        <f>'[3]Weekly by Disport'!J6</f>
        <v/>
      </c>
      <c r="L6" s="30">
        <f>'[3]Weekly by Disport'!K6</f>
        <v>0.34995999999999999</v>
      </c>
      <c r="M6" s="31">
        <f>'[3]Weekly by Disport'!L6</f>
        <v>1.6047170000000002</v>
      </c>
      <c r="N6" s="32">
        <f>'[3]Weekly by Disport'!M6</f>
        <v>0.150393</v>
      </c>
      <c r="O6" s="29" t="str">
        <f>'[3]Weekly by Disport'!N6</f>
        <v/>
      </c>
      <c r="P6" s="29">
        <f>'[3]Weekly by Disport'!O6</f>
        <v>1.8537150000000002</v>
      </c>
      <c r="Q6" s="30" t="str">
        <f>'[3]Weekly by Disport'!P6</f>
        <v/>
      </c>
      <c r="R6" s="31" t="str">
        <f>'[3]Weekly by Disport'!Q6</f>
        <v/>
      </c>
      <c r="S6" s="29" t="str">
        <f>'[3]Weekly by Disport'!R6</f>
        <v/>
      </c>
      <c r="T6" s="30" t="str">
        <f>'[3]Weekly by Disport'!S6</f>
        <v/>
      </c>
      <c r="U6" s="31">
        <f>'[3]Weekly by Disport'!T6</f>
        <v>0.17521900000000001</v>
      </c>
      <c r="V6" s="29" t="str">
        <f>'[3]Weekly by Disport'!U6</f>
        <v/>
      </c>
      <c r="W6" s="30" t="str">
        <f>'[3]Weekly by Disport'!V6</f>
        <v/>
      </c>
      <c r="X6" s="31">
        <f>'[3]Weekly by Disport'!W6</f>
        <v>0.20633099999999999</v>
      </c>
      <c r="Y6" s="31">
        <f>'[3]Weekly by Disport'!X6</f>
        <v>0.38334599999999996</v>
      </c>
      <c r="Z6" s="31" t="str">
        <f>'[3]Weekly by Disport'!Y6</f>
        <v/>
      </c>
      <c r="AA6" s="34">
        <f>'[3]Weekly by Disport'!Z6</f>
        <v>10.006341000000003</v>
      </c>
      <c r="AB6" s="53">
        <f t="shared" si="1"/>
        <v>0.36157</v>
      </c>
      <c r="AC6" s="53">
        <f t="shared" si="2"/>
        <v>4.9210900000000004</v>
      </c>
      <c r="AD6" s="53">
        <f t="shared" si="3"/>
        <v>1.9546770000000002</v>
      </c>
      <c r="AE6" s="53">
        <f t="shared" si="4"/>
        <v>1.8537150000000002</v>
      </c>
      <c r="AF6" s="53">
        <f t="shared" si="5"/>
        <v>0.76489600000000002</v>
      </c>
    </row>
    <row r="7" spans="1:74">
      <c r="A7" s="56" t="str">
        <f t="shared" si="0"/>
        <v>20165</v>
      </c>
      <c r="B7" s="28">
        <f>'[3]Weekly by Disport'!A7</f>
        <v>42398</v>
      </c>
      <c r="C7" s="29">
        <f>'[3]Weekly by Disport'!B7</f>
        <v>0.73617699999999997</v>
      </c>
      <c r="D7" s="30">
        <f>'[3]Weekly by Disport'!C7</f>
        <v>0.17177899999999999</v>
      </c>
      <c r="E7" s="31" t="str">
        <f>'[3]Weekly by Disport'!D7</f>
        <v/>
      </c>
      <c r="F7" s="29">
        <f>'[3]Weekly by Disport'!E7</f>
        <v>2.0749810000000002</v>
      </c>
      <c r="G7" s="30">
        <f>'[3]Weekly by Disport'!F7</f>
        <v>0.52531000000000005</v>
      </c>
      <c r="H7" s="30">
        <f>'[3]Weekly by Disport'!G7</f>
        <v>2.2223120000000001</v>
      </c>
      <c r="I7" s="30">
        <f>'[3]Weekly by Disport'!H7</f>
        <v>1.3799519999999998</v>
      </c>
      <c r="J7" s="31" t="str">
        <f>'[3]Weekly by Disport'!I7</f>
        <v/>
      </c>
      <c r="K7" s="29" t="str">
        <f>'[3]Weekly by Disport'!J7</f>
        <v/>
      </c>
      <c r="L7" s="30">
        <f>'[3]Weekly by Disport'!K7</f>
        <v>1.003768</v>
      </c>
      <c r="M7" s="31">
        <f>'[3]Weekly by Disport'!L7</f>
        <v>1.7934760000000001</v>
      </c>
      <c r="N7" s="32">
        <f>'[3]Weekly by Disport'!M7</f>
        <v>0.58572099999999994</v>
      </c>
      <c r="O7" s="29" t="str">
        <f>'[3]Weekly by Disport'!N7</f>
        <v/>
      </c>
      <c r="P7" s="29">
        <f>'[3]Weekly by Disport'!O7</f>
        <v>3.3418239999999999</v>
      </c>
      <c r="Q7" s="30" t="str">
        <f>'[3]Weekly by Disport'!P7</f>
        <v/>
      </c>
      <c r="R7" s="31" t="str">
        <f>'[3]Weekly by Disport'!Q7</f>
        <v/>
      </c>
      <c r="S7" s="29">
        <f>'[3]Weekly by Disport'!R7</f>
        <v>0.35941899999999999</v>
      </c>
      <c r="T7" s="30" t="str">
        <f>'[3]Weekly by Disport'!S7</f>
        <v/>
      </c>
      <c r="U7" s="31">
        <f>'[3]Weekly by Disport'!T7</f>
        <v>0.17466699999999999</v>
      </c>
      <c r="V7" s="29" t="str">
        <f>'[3]Weekly by Disport'!U7</f>
        <v/>
      </c>
      <c r="W7" s="30" t="str">
        <f>'[3]Weekly by Disport'!V7</f>
        <v/>
      </c>
      <c r="X7" s="31">
        <f>'[3]Weekly by Disport'!W7</f>
        <v>0.26564700000000002</v>
      </c>
      <c r="Y7" s="31">
        <f>'[3]Weekly by Disport'!X7</f>
        <v>0.35819000000000001</v>
      </c>
      <c r="Z7" s="31" t="str">
        <f>'[3]Weekly by Disport'!Y7</f>
        <v/>
      </c>
      <c r="AA7" s="34">
        <f>'[3]Weekly by Disport'!Z7</f>
        <v>14.993223</v>
      </c>
      <c r="AB7" s="53">
        <f t="shared" si="1"/>
        <v>0.90795599999999999</v>
      </c>
      <c r="AC7" s="53">
        <f t="shared" si="2"/>
        <v>6.2025550000000003</v>
      </c>
      <c r="AD7" s="53">
        <f t="shared" si="3"/>
        <v>2.7972440000000001</v>
      </c>
      <c r="AE7" s="53">
        <f t="shared" si="4"/>
        <v>3.3418239999999999</v>
      </c>
      <c r="AF7" s="53">
        <f t="shared" si="5"/>
        <v>1.157923</v>
      </c>
    </row>
    <row r="8" spans="1:74">
      <c r="A8" s="56" t="str">
        <f t="shared" si="0"/>
        <v>20166</v>
      </c>
      <c r="B8" s="28">
        <f>'[3]Weekly by Disport'!A8</f>
        <v>42405</v>
      </c>
      <c r="C8" s="29">
        <f>'[3]Weekly by Disport'!B8</f>
        <v>0.40832599999999997</v>
      </c>
      <c r="D8" s="30" t="str">
        <f>'[3]Weekly by Disport'!C8</f>
        <v/>
      </c>
      <c r="E8" s="31">
        <f>'[3]Weekly by Disport'!D8</f>
        <v>0.16913800000000001</v>
      </c>
      <c r="F8" s="29">
        <f>'[3]Weekly by Disport'!E8</f>
        <v>1.9142669999999999</v>
      </c>
      <c r="G8" s="30">
        <f>'[3]Weekly by Disport'!F8</f>
        <v>0.17588599999999999</v>
      </c>
      <c r="H8" s="30">
        <f>'[3]Weekly by Disport'!G8</f>
        <v>1.897465</v>
      </c>
      <c r="I8" s="30">
        <f>'[3]Weekly by Disport'!H8</f>
        <v>1.14419</v>
      </c>
      <c r="J8" s="31">
        <f>'[3]Weekly by Disport'!I8</f>
        <v>0.18023</v>
      </c>
      <c r="K8" s="29">
        <f>'[3]Weekly by Disport'!J8</f>
        <v>0.17598</v>
      </c>
      <c r="L8" s="30">
        <f>'[3]Weekly by Disport'!K8</f>
        <v>0.99008599999999991</v>
      </c>
      <c r="M8" s="31">
        <f>'[3]Weekly by Disport'!L8</f>
        <v>2.2901660000000001</v>
      </c>
      <c r="N8" s="32">
        <f>'[3]Weekly by Disport'!M8</f>
        <v>0.72107900000000003</v>
      </c>
      <c r="O8" s="29" t="str">
        <f>'[3]Weekly by Disport'!N8</f>
        <v/>
      </c>
      <c r="P8" s="29">
        <f>'[3]Weekly by Disport'!O8</f>
        <v>3.9089389999999997</v>
      </c>
      <c r="Q8" s="30" t="str">
        <f>'[3]Weekly by Disport'!P8</f>
        <v/>
      </c>
      <c r="R8" s="31" t="str">
        <f>'[3]Weekly by Disport'!Q8</f>
        <v/>
      </c>
      <c r="S8" s="29">
        <f>'[3]Weekly by Disport'!R8</f>
        <v>0.17599999999999999</v>
      </c>
      <c r="T8" s="30" t="str">
        <f>'[3]Weekly by Disport'!S8</f>
        <v/>
      </c>
      <c r="U8" s="31">
        <f>'[3]Weekly by Disport'!T8</f>
        <v>0.17599999999999999</v>
      </c>
      <c r="V8" s="29" t="str">
        <f>'[3]Weekly by Disport'!U8</f>
        <v/>
      </c>
      <c r="W8" s="30" t="str">
        <f>'[3]Weekly by Disport'!V8</f>
        <v/>
      </c>
      <c r="X8" s="31">
        <f>'[3]Weekly by Disport'!W8</f>
        <v>0.29743000000000003</v>
      </c>
      <c r="Y8" s="31">
        <f>'[3]Weekly by Disport'!X8</f>
        <v>0.38434099999999999</v>
      </c>
      <c r="Z8" s="31" t="str">
        <f>'[3]Weekly by Disport'!Y8</f>
        <v/>
      </c>
      <c r="AA8" s="34">
        <f>'[3]Weekly by Disport'!Z8</f>
        <v>15.009523</v>
      </c>
      <c r="AB8" s="53">
        <f t="shared" si="1"/>
        <v>0.57746399999999998</v>
      </c>
      <c r="AC8" s="53">
        <f t="shared" si="2"/>
        <v>5.3120379999999994</v>
      </c>
      <c r="AD8" s="53">
        <f t="shared" si="3"/>
        <v>3.456232</v>
      </c>
      <c r="AE8" s="53">
        <f t="shared" si="4"/>
        <v>3.9089389999999997</v>
      </c>
      <c r="AF8" s="53">
        <f t="shared" si="5"/>
        <v>1.033771</v>
      </c>
    </row>
    <row r="9" spans="1:74">
      <c r="A9" s="56" t="str">
        <f t="shared" si="0"/>
        <v>20167</v>
      </c>
      <c r="B9" s="28">
        <f>'[3]Weekly by Disport'!A9</f>
        <v>42412</v>
      </c>
      <c r="C9" s="29">
        <f>'[3]Weekly by Disport'!B9</f>
        <v>0.35666100000000001</v>
      </c>
      <c r="D9" s="30" t="str">
        <f>'[3]Weekly by Disport'!C9</f>
        <v/>
      </c>
      <c r="E9" s="31">
        <f>'[3]Weekly by Disport'!D9</f>
        <v>0.18065200000000001</v>
      </c>
      <c r="F9" s="29">
        <f>'[3]Weekly by Disport'!E9</f>
        <v>2.1215040000000003</v>
      </c>
      <c r="G9" s="30">
        <f>'[3]Weekly by Disport'!F9</f>
        <v>0.34896499999999997</v>
      </c>
      <c r="H9" s="30">
        <f>'[3]Weekly by Disport'!G9</f>
        <v>2.472315</v>
      </c>
      <c r="I9" s="30">
        <f>'[3]Weekly by Disport'!H9</f>
        <v>1.9719790000000001</v>
      </c>
      <c r="J9" s="31" t="str">
        <f>'[3]Weekly by Disport'!I9</f>
        <v/>
      </c>
      <c r="K9" s="29" t="str">
        <f>'[3]Weekly by Disport'!J9</f>
        <v/>
      </c>
      <c r="L9" s="30">
        <f>'[3]Weekly by Disport'!K9</f>
        <v>0.26206200000000002</v>
      </c>
      <c r="M9" s="31">
        <f>'[3]Weekly by Disport'!L9</f>
        <v>1.9867720000000002</v>
      </c>
      <c r="N9" s="32">
        <f>'[3]Weekly by Disport'!M9</f>
        <v>0.47740199999999999</v>
      </c>
      <c r="O9" s="29" t="str">
        <f>'[3]Weekly by Disport'!N9</f>
        <v/>
      </c>
      <c r="P9" s="29">
        <f>'[3]Weekly by Disport'!O9</f>
        <v>3.4523320000000002</v>
      </c>
      <c r="Q9" s="30" t="str">
        <f>'[3]Weekly by Disport'!P9</f>
        <v/>
      </c>
      <c r="R9" s="31" t="str">
        <f>'[3]Weekly by Disport'!Q9</f>
        <v/>
      </c>
      <c r="S9" s="29">
        <f>'[3]Weekly by Disport'!R9</f>
        <v>0.38189699999999999</v>
      </c>
      <c r="T9" s="30" t="str">
        <f>'[3]Weekly by Disport'!S9</f>
        <v/>
      </c>
      <c r="U9" s="31" t="str">
        <f>'[3]Weekly by Disport'!T9</f>
        <v/>
      </c>
      <c r="V9" s="29" t="str">
        <f>'[3]Weekly by Disport'!U9</f>
        <v/>
      </c>
      <c r="W9" s="30" t="str">
        <f>'[3]Weekly by Disport'!V9</f>
        <v/>
      </c>
      <c r="X9" s="31">
        <f>'[3]Weekly by Disport'!W9</f>
        <v>0.43946799999999997</v>
      </c>
      <c r="Y9" s="31" t="str">
        <f>'[3]Weekly by Disport'!X9</f>
        <v/>
      </c>
      <c r="Z9" s="31" t="str">
        <f>'[3]Weekly by Disport'!Y9</f>
        <v/>
      </c>
      <c r="AA9" s="34">
        <f>'[3]Weekly by Disport'!Z9</f>
        <v>14.452009</v>
      </c>
      <c r="AB9" s="53">
        <f t="shared" si="1"/>
        <v>0.53731300000000004</v>
      </c>
      <c r="AC9" s="53">
        <f t="shared" si="2"/>
        <v>6.9147630000000007</v>
      </c>
      <c r="AD9" s="53">
        <f t="shared" si="3"/>
        <v>2.2488340000000004</v>
      </c>
      <c r="AE9" s="53">
        <f t="shared" si="4"/>
        <v>3.4523320000000002</v>
      </c>
      <c r="AF9" s="53">
        <f t="shared" si="5"/>
        <v>0.8213649999999999</v>
      </c>
    </row>
    <row r="10" spans="1:74">
      <c r="A10" s="56" t="str">
        <f t="shared" si="0"/>
        <v>20168</v>
      </c>
      <c r="B10" s="28">
        <f>'[3]Weekly by Disport'!A10</f>
        <v>42419</v>
      </c>
      <c r="C10" s="29">
        <f>'[3]Weekly by Disport'!B10</f>
        <v>0.38304700000000003</v>
      </c>
      <c r="D10" s="30" t="str">
        <f>'[3]Weekly by Disport'!C10</f>
        <v/>
      </c>
      <c r="E10" s="31">
        <f>'[3]Weekly by Disport'!D10</f>
        <v>0.538435</v>
      </c>
      <c r="F10" s="29">
        <f>'[3]Weekly by Disport'!E10</f>
        <v>2.5672760000000001</v>
      </c>
      <c r="G10" s="30">
        <f>'[3]Weekly by Disport'!F10</f>
        <v>0.177477</v>
      </c>
      <c r="H10" s="30">
        <f>'[3]Weekly by Disport'!G10</f>
        <v>3.2041470000000003</v>
      </c>
      <c r="I10" s="30">
        <f>'[3]Weekly by Disport'!H10</f>
        <v>1.9407700000000001</v>
      </c>
      <c r="J10" s="31" t="str">
        <f>'[3]Weekly by Disport'!I10</f>
        <v/>
      </c>
      <c r="K10" s="29">
        <f>'[3]Weekly by Disport'!J10</f>
        <v>0.297738</v>
      </c>
      <c r="L10" s="30">
        <f>'[3]Weekly by Disport'!K10</f>
        <v>0.71641599999999994</v>
      </c>
      <c r="M10" s="31">
        <f>'[3]Weekly by Disport'!L10</f>
        <v>1.6533370000000001</v>
      </c>
      <c r="N10" s="32">
        <f>'[3]Weekly by Disport'!M10</f>
        <v>0.57675199999999993</v>
      </c>
      <c r="O10" s="29" t="str">
        <f>'[3]Weekly by Disport'!N10</f>
        <v/>
      </c>
      <c r="P10" s="29">
        <f>'[3]Weekly by Disport'!O10</f>
        <v>3.0195150000000002</v>
      </c>
      <c r="Q10" s="30" t="str">
        <f>'[3]Weekly by Disport'!P10</f>
        <v/>
      </c>
      <c r="R10" s="31" t="str">
        <f>'[3]Weekly by Disport'!Q10</f>
        <v/>
      </c>
      <c r="S10" s="29" t="str">
        <f>'[3]Weekly by Disport'!R10</f>
        <v/>
      </c>
      <c r="T10" s="30" t="str">
        <f>'[3]Weekly by Disport'!S10</f>
        <v/>
      </c>
      <c r="U10" s="31" t="str">
        <f>'[3]Weekly by Disport'!T10</f>
        <v/>
      </c>
      <c r="V10" s="29" t="str">
        <f>'[3]Weekly by Disport'!U10</f>
        <v/>
      </c>
      <c r="W10" s="30" t="str">
        <f>'[3]Weekly by Disport'!V10</f>
        <v/>
      </c>
      <c r="X10" s="31">
        <f>'[3]Weekly by Disport'!W10</f>
        <v>0.51108799999999999</v>
      </c>
      <c r="Y10" s="31" t="str">
        <f>'[3]Weekly by Disport'!X10</f>
        <v/>
      </c>
      <c r="Z10" s="31" t="str">
        <f>'[3]Weekly by Disport'!Y10</f>
        <v/>
      </c>
      <c r="AA10" s="34">
        <f>'[3]Weekly by Disport'!Z10</f>
        <v>15.585998000000004</v>
      </c>
      <c r="AB10" s="53">
        <f t="shared" si="1"/>
        <v>0.92148200000000002</v>
      </c>
      <c r="AC10" s="53">
        <f t="shared" si="2"/>
        <v>7.8896700000000006</v>
      </c>
      <c r="AD10" s="53">
        <f t="shared" si="3"/>
        <v>2.6674910000000001</v>
      </c>
      <c r="AE10" s="53">
        <f t="shared" si="4"/>
        <v>3.0195150000000002</v>
      </c>
      <c r="AF10" s="53">
        <f t="shared" si="5"/>
        <v>0.51108799999999999</v>
      </c>
      <c r="AN10" s="3" t="s">
        <v>101</v>
      </c>
      <c r="AU10" s="3" t="s">
        <v>102</v>
      </c>
      <c r="BB10" s="3" t="s">
        <v>103</v>
      </c>
      <c r="BJ10" s="3" t="s">
        <v>104</v>
      </c>
      <c r="BR10" s="3" t="s">
        <v>105</v>
      </c>
    </row>
    <row r="11" spans="1:74">
      <c r="A11" s="56" t="str">
        <f t="shared" si="0"/>
        <v>20169</v>
      </c>
      <c r="B11" s="28">
        <f>'[3]Weekly by Disport'!A11</f>
        <v>42426</v>
      </c>
      <c r="C11" s="29">
        <f>'[3]Weekly by Disport'!B11</f>
        <v>0.60519900000000004</v>
      </c>
      <c r="D11" s="30" t="str">
        <f>'[3]Weekly by Disport'!C11</f>
        <v/>
      </c>
      <c r="E11" s="31" t="str">
        <f>'[3]Weekly by Disport'!D11</f>
        <v/>
      </c>
      <c r="F11" s="29">
        <f>'[3]Weekly by Disport'!E11</f>
        <v>3.3168499999999996</v>
      </c>
      <c r="G11" s="30">
        <f>'[3]Weekly by Disport'!F11</f>
        <v>0.73735299999999993</v>
      </c>
      <c r="H11" s="30">
        <f>'[3]Weekly by Disport'!G11</f>
        <v>2.1498749999999998</v>
      </c>
      <c r="I11" s="30">
        <f>'[3]Weekly by Disport'!H11</f>
        <v>1.5217160000000001</v>
      </c>
      <c r="J11" s="31">
        <f>'[3]Weekly by Disport'!I11</f>
        <v>0.377114</v>
      </c>
      <c r="K11" s="29" t="str">
        <f>'[3]Weekly by Disport'!J11</f>
        <v/>
      </c>
      <c r="L11" s="30">
        <f>'[3]Weekly by Disport'!K11</f>
        <v>0.61254900000000001</v>
      </c>
      <c r="M11" s="31">
        <f>'[3]Weekly by Disport'!L11</f>
        <v>1.858114</v>
      </c>
      <c r="N11" s="32">
        <f>'[3]Weekly by Disport'!M11</f>
        <v>0.86111300000000002</v>
      </c>
      <c r="O11" s="29" t="str">
        <f>'[3]Weekly by Disport'!N11</f>
        <v/>
      </c>
      <c r="P11" s="29">
        <f>'[3]Weekly by Disport'!O11</f>
        <v>3.4272690000000008</v>
      </c>
      <c r="Q11" s="30" t="str">
        <f>'[3]Weekly by Disport'!P11</f>
        <v/>
      </c>
      <c r="R11" s="31" t="str">
        <f>'[3]Weekly by Disport'!Q11</f>
        <v/>
      </c>
      <c r="S11" s="29" t="str">
        <f>'[3]Weekly by Disport'!R11</f>
        <v/>
      </c>
      <c r="T11" s="30" t="str">
        <f>'[3]Weekly by Disport'!S11</f>
        <v/>
      </c>
      <c r="U11" s="31">
        <f>'[3]Weekly by Disport'!T11</f>
        <v>0.20800299999999999</v>
      </c>
      <c r="V11" s="29">
        <f>'[3]Weekly by Disport'!U11</f>
        <v>0.17097399999999999</v>
      </c>
      <c r="W11" s="30" t="str">
        <f>'[3]Weekly by Disport'!V11</f>
        <v/>
      </c>
      <c r="X11" s="31">
        <f>'[3]Weekly by Disport'!W11</f>
        <v>0.35575400000000001</v>
      </c>
      <c r="Y11" s="31" t="str">
        <f>'[3]Weekly by Disport'!X11</f>
        <v/>
      </c>
      <c r="Z11" s="31" t="str">
        <f>'[3]Weekly by Disport'!Y11</f>
        <v/>
      </c>
      <c r="AA11" s="34">
        <f>'[3]Weekly by Disport'!Z11</f>
        <v>16.201882999999999</v>
      </c>
      <c r="AB11" s="53">
        <f t="shared" si="1"/>
        <v>0.60519900000000004</v>
      </c>
      <c r="AC11" s="53">
        <f t="shared" si="2"/>
        <v>8.1029079999999993</v>
      </c>
      <c r="AD11" s="53">
        <f t="shared" si="3"/>
        <v>2.4706630000000001</v>
      </c>
      <c r="AE11" s="53">
        <f t="shared" si="4"/>
        <v>3.4272690000000008</v>
      </c>
      <c r="AF11" s="53">
        <f t="shared" si="5"/>
        <v>0.73473100000000002</v>
      </c>
      <c r="AN11" s="14"/>
      <c r="AO11" s="54">
        <v>2016</v>
      </c>
      <c r="AP11" s="54">
        <f>AO11+1</f>
        <v>2017</v>
      </c>
      <c r="AQ11" s="54">
        <f>AP11+1</f>
        <v>2018</v>
      </c>
      <c r="AR11" s="54">
        <f>AQ11+1</f>
        <v>2019</v>
      </c>
      <c r="AU11" s="14"/>
      <c r="AV11" s="54">
        <v>2016</v>
      </c>
      <c r="AW11" s="54">
        <f>AV11+1</f>
        <v>2017</v>
      </c>
      <c r="AX11" s="54">
        <f>AW11+1</f>
        <v>2018</v>
      </c>
      <c r="AY11" s="54">
        <f>AX11+1</f>
        <v>2019</v>
      </c>
      <c r="BB11" s="14"/>
      <c r="BC11" s="54">
        <v>2016</v>
      </c>
      <c r="BD11" s="54">
        <f>BC11+1</f>
        <v>2017</v>
      </c>
      <c r="BE11" s="54">
        <f>BD11+1</f>
        <v>2018</v>
      </c>
      <c r="BF11" s="54">
        <f>BE11+1</f>
        <v>2019</v>
      </c>
      <c r="BJ11" s="14"/>
      <c r="BK11" s="54">
        <v>2016</v>
      </c>
      <c r="BL11" s="54">
        <f>BK11+1</f>
        <v>2017</v>
      </c>
      <c r="BM11" s="54">
        <f>BL11+1</f>
        <v>2018</v>
      </c>
      <c r="BN11" s="54">
        <f>BM11+1</f>
        <v>2019</v>
      </c>
      <c r="BR11" s="14"/>
      <c r="BS11" s="54">
        <v>2016</v>
      </c>
      <c r="BT11" s="54">
        <f>BS11+1</f>
        <v>2017</v>
      </c>
      <c r="BU11" s="54">
        <f>BT11+1</f>
        <v>2018</v>
      </c>
      <c r="BV11" s="54">
        <f>BU11+1</f>
        <v>2019</v>
      </c>
    </row>
    <row r="12" spans="1:74">
      <c r="A12" s="56" t="str">
        <f t="shared" si="0"/>
        <v>201610</v>
      </c>
      <c r="B12" s="28">
        <f>'[3]Weekly by Disport'!A12</f>
        <v>42433</v>
      </c>
      <c r="C12" s="29">
        <f>'[3]Weekly by Disport'!B12</f>
        <v>0.38822899999999999</v>
      </c>
      <c r="D12" s="30" t="str">
        <f>'[3]Weekly by Disport'!C12</f>
        <v/>
      </c>
      <c r="E12" s="31">
        <f>'[3]Weekly by Disport'!D12</f>
        <v>0.38455799999999996</v>
      </c>
      <c r="F12" s="29">
        <f>'[3]Weekly by Disport'!E12</f>
        <v>2.0520460000000003</v>
      </c>
      <c r="G12" s="30">
        <f>'[3]Weekly by Disport'!F12</f>
        <v>0.53723399999999999</v>
      </c>
      <c r="H12" s="30">
        <f>'[3]Weekly by Disport'!G12</f>
        <v>1.9545770000000002</v>
      </c>
      <c r="I12" s="30">
        <f>'[3]Weekly by Disport'!H12</f>
        <v>1.6602139999999999</v>
      </c>
      <c r="J12" s="31" t="str">
        <f>'[3]Weekly by Disport'!I12</f>
        <v/>
      </c>
      <c r="K12" s="29">
        <f>'[3]Weekly by Disport'!J12</f>
        <v>0.58135700000000001</v>
      </c>
      <c r="L12" s="30">
        <f>'[3]Weekly by Disport'!K12</f>
        <v>0.77454099999999992</v>
      </c>
      <c r="M12" s="31">
        <f>'[3]Weekly by Disport'!L12</f>
        <v>2.2102860000000004</v>
      </c>
      <c r="N12" s="32">
        <f>'[3]Weekly by Disport'!M12</f>
        <v>1.089086</v>
      </c>
      <c r="O12" s="29" t="str">
        <f>'[3]Weekly by Disport'!N12</f>
        <v/>
      </c>
      <c r="P12" s="29">
        <f>'[3]Weekly by Disport'!O12</f>
        <v>1.7947650000000002</v>
      </c>
      <c r="Q12" s="30" t="str">
        <f>'[3]Weekly by Disport'!P12</f>
        <v/>
      </c>
      <c r="R12" s="31">
        <f>'[3]Weekly by Disport'!Q12</f>
        <v>0.18148</v>
      </c>
      <c r="S12" s="29">
        <f>'[3]Weekly by Disport'!R12</f>
        <v>0.31069799999999997</v>
      </c>
      <c r="T12" s="30" t="str">
        <f>'[3]Weekly by Disport'!S12</f>
        <v/>
      </c>
      <c r="U12" s="31">
        <f>'[3]Weekly by Disport'!T12</f>
        <v>0.17882000000000001</v>
      </c>
      <c r="V12" s="29">
        <f>'[3]Weekly by Disport'!U12</f>
        <v>0.172565</v>
      </c>
      <c r="W12" s="30">
        <f>'[3]Weekly by Disport'!V12</f>
        <v>0.17779800000000001</v>
      </c>
      <c r="X12" s="31" t="str">
        <f>'[3]Weekly by Disport'!W12</f>
        <v/>
      </c>
      <c r="Y12" s="31">
        <f>'[3]Weekly by Disport'!X12</f>
        <v>0.38514999999999999</v>
      </c>
      <c r="Z12" s="31" t="str">
        <f>'[3]Weekly by Disport'!Y12</f>
        <v/>
      </c>
      <c r="AA12" s="34">
        <f>'[3]Weekly by Disport'!Z12</f>
        <v>14.833404</v>
      </c>
      <c r="AB12" s="53">
        <f t="shared" si="1"/>
        <v>0.77278699999999989</v>
      </c>
      <c r="AC12" s="53">
        <f t="shared" si="2"/>
        <v>6.2040710000000008</v>
      </c>
      <c r="AD12" s="53">
        <f t="shared" si="3"/>
        <v>3.5661840000000002</v>
      </c>
      <c r="AE12" s="53">
        <f t="shared" si="4"/>
        <v>1.9762450000000003</v>
      </c>
      <c r="AF12" s="53">
        <f t="shared" si="5"/>
        <v>1.225031</v>
      </c>
      <c r="AN12" s="55">
        <v>52</v>
      </c>
      <c r="AO12" s="57"/>
      <c r="AP12" s="57">
        <f>AO64</f>
        <v>1.0149429999999999</v>
      </c>
      <c r="AQ12" s="57">
        <f>AP64</f>
        <v>1.8454640000000002</v>
      </c>
      <c r="AR12" s="57">
        <f>AQ64</f>
        <v>1.7332620000000001</v>
      </c>
      <c r="AU12" s="55">
        <v>52</v>
      </c>
      <c r="AV12" s="57"/>
      <c r="AW12" s="57">
        <f>AV64</f>
        <v>8.179862</v>
      </c>
      <c r="AX12" s="57">
        <f>AW64</f>
        <v>7.9695010000000002</v>
      </c>
      <c r="AY12" s="57">
        <f>AX64</f>
        <v>6.7001229999999996</v>
      </c>
      <c r="BB12" s="55">
        <v>52</v>
      </c>
      <c r="BC12" s="57"/>
      <c r="BD12" s="57">
        <f>BC64</f>
        <v>4.079294</v>
      </c>
      <c r="BE12" s="57">
        <f>BD64</f>
        <v>4.2959119999999995</v>
      </c>
      <c r="BF12" s="57">
        <f>BE64</f>
        <v>6.3345070000000003</v>
      </c>
      <c r="BJ12" s="55">
        <v>52</v>
      </c>
      <c r="BK12" s="57"/>
      <c r="BL12" s="57">
        <f>BK64</f>
        <v>2.834203</v>
      </c>
      <c r="BM12" s="57">
        <f>BL64</f>
        <v>4.9960139999999997</v>
      </c>
      <c r="BN12" s="57">
        <f>BM64</f>
        <v>3.8851089999999999</v>
      </c>
      <c r="BR12" s="55">
        <v>52</v>
      </c>
      <c r="BS12" s="57"/>
      <c r="BT12" s="57">
        <f>BS64</f>
        <v>1.377515</v>
      </c>
      <c r="BU12" s="57">
        <f>BT64</f>
        <v>3.2547800000000002</v>
      </c>
      <c r="BV12" s="57">
        <f>BU64</f>
        <v>2.4732749999999997</v>
      </c>
    </row>
    <row r="13" spans="1:74">
      <c r="A13" s="56" t="str">
        <f t="shared" si="0"/>
        <v>201611</v>
      </c>
      <c r="B13" s="28">
        <f>'[3]Weekly by Disport'!A13</f>
        <v>42440</v>
      </c>
      <c r="C13" s="29">
        <f>'[3]Weekly by Disport'!B13</f>
        <v>0.82744400000000007</v>
      </c>
      <c r="D13" s="30">
        <f>'[3]Weekly by Disport'!C13</f>
        <v>0.207422</v>
      </c>
      <c r="E13" s="31">
        <f>'[3]Weekly by Disport'!D13</f>
        <v>0.40378399999999998</v>
      </c>
      <c r="F13" s="29">
        <f>'[3]Weekly by Disport'!E13</f>
        <v>2.8142400000000003</v>
      </c>
      <c r="G13" s="30">
        <f>'[3]Weekly by Disport'!F13</f>
        <v>0.71393499999999988</v>
      </c>
      <c r="H13" s="30">
        <f>'[3]Weekly by Disport'!G13</f>
        <v>1.673343</v>
      </c>
      <c r="I13" s="30">
        <f>'[3]Weekly by Disport'!H13</f>
        <v>1.8760240000000001</v>
      </c>
      <c r="J13" s="31">
        <f>'[3]Weekly by Disport'!I13</f>
        <v>0.18018000000000001</v>
      </c>
      <c r="K13" s="29" t="str">
        <f>'[3]Weekly by Disport'!J13</f>
        <v/>
      </c>
      <c r="L13" s="30">
        <f>'[3]Weekly by Disport'!K13</f>
        <v>0.91551800000000005</v>
      </c>
      <c r="M13" s="31">
        <f>'[3]Weekly by Disport'!L13</f>
        <v>1.2527080000000002</v>
      </c>
      <c r="N13" s="32">
        <f>'[3]Weekly by Disport'!M13</f>
        <v>0.58843500000000004</v>
      </c>
      <c r="O13" s="29" t="str">
        <f>'[3]Weekly by Disport'!N13</f>
        <v/>
      </c>
      <c r="P13" s="29">
        <f>'[3]Weekly by Disport'!O13</f>
        <v>5.0648470000000003</v>
      </c>
      <c r="Q13" s="30" t="str">
        <f>'[3]Weekly by Disport'!P13</f>
        <v/>
      </c>
      <c r="R13" s="31" t="str">
        <f>'[3]Weekly by Disport'!Q13</f>
        <v/>
      </c>
      <c r="S13" s="29">
        <f>'[3]Weekly by Disport'!R13</f>
        <v>0.18069399999999999</v>
      </c>
      <c r="T13" s="30" t="str">
        <f>'[3]Weekly by Disport'!S13</f>
        <v/>
      </c>
      <c r="U13" s="31">
        <f>'[3]Weekly by Disport'!T13</f>
        <v>0.17132</v>
      </c>
      <c r="V13" s="29">
        <f>'[3]Weekly by Disport'!U13</f>
        <v>0.18040700000000001</v>
      </c>
      <c r="W13" s="30" t="str">
        <f>'[3]Weekly by Disport'!V13</f>
        <v/>
      </c>
      <c r="X13" s="31">
        <f>'[3]Weekly by Disport'!W13</f>
        <v>0.35519600000000001</v>
      </c>
      <c r="Y13" s="31">
        <f>'[3]Weekly by Disport'!X13</f>
        <v>0.72185999999999995</v>
      </c>
      <c r="Z13" s="31" t="str">
        <f>'[3]Weekly by Disport'!Y13</f>
        <v/>
      </c>
      <c r="AA13" s="34">
        <f>'[3]Weekly by Disport'!Z13</f>
        <v>18.127357</v>
      </c>
      <c r="AB13" s="53">
        <f t="shared" si="1"/>
        <v>1.43865</v>
      </c>
      <c r="AC13" s="53">
        <f t="shared" si="2"/>
        <v>7.2577220000000002</v>
      </c>
      <c r="AD13" s="53">
        <f t="shared" si="3"/>
        <v>2.1682260000000002</v>
      </c>
      <c r="AE13" s="53">
        <f t="shared" si="4"/>
        <v>5.0648470000000003</v>
      </c>
      <c r="AF13" s="53">
        <f t="shared" si="5"/>
        <v>1.609477</v>
      </c>
      <c r="AN13" s="55">
        <v>1</v>
      </c>
      <c r="AO13" s="57">
        <f t="shared" ref="AO13:AQ52" si="6">VLOOKUP(AO$11&amp;$AN13,$A$3:$AF$363,28,0)</f>
        <v>0.177979</v>
      </c>
      <c r="AP13" s="57">
        <f t="shared" si="6"/>
        <v>0.359788</v>
      </c>
      <c r="AQ13" s="57">
        <f t="shared" si="6"/>
        <v>0.93440899999999993</v>
      </c>
      <c r="AR13" s="57">
        <f>VLOOKUP(AR$11&amp;$AN13,$A$3:$AF$363,28,0)</f>
        <v>1.09446</v>
      </c>
      <c r="AU13" s="55">
        <v>1</v>
      </c>
      <c r="AV13" s="57">
        <f>VLOOKUP(AV$11&amp;$AN13,$A$3:$AF$363,29,0)</f>
        <v>4.5675150000000002</v>
      </c>
      <c r="AW13" s="57">
        <f>VLOOKUP(AW$11&amp;$AN13,$A$3:$AF$363,29,0)</f>
        <v>7.0027200000000001</v>
      </c>
      <c r="AX13" s="57">
        <f>VLOOKUP(AX$11&amp;$AN13,$A$3:$AF$363,29,0)</f>
        <v>2.4455070000000001</v>
      </c>
      <c r="AY13" s="57">
        <f>VLOOKUP(AY$11&amp;$AN13,$A$3:$AF$363,29,0)</f>
        <v>5.8696609999999998</v>
      </c>
      <c r="BB13" s="55">
        <v>1</v>
      </c>
      <c r="BC13" s="57">
        <f>VLOOKUP(BC$11&amp;$AN13,$A$3:$AF$363,30,0)</f>
        <v>2.2456339999999999</v>
      </c>
      <c r="BD13" s="57">
        <f>VLOOKUP(BD$11&amp;$AN13,$A$3:$AF$363,30,0)</f>
        <v>3.9373040000000001</v>
      </c>
      <c r="BE13" s="57">
        <f>VLOOKUP(BE$11&amp;$AN13,$A$3:$AF$363,30,0)</f>
        <v>2.6340479999999999</v>
      </c>
      <c r="BF13" s="57">
        <f>VLOOKUP(BF$11&amp;$AN13,$A$3:$AF$363,30,0)</f>
        <v>4.6220020000000011</v>
      </c>
      <c r="BJ13" s="55">
        <v>1</v>
      </c>
      <c r="BK13" s="57">
        <f>VLOOKUP(BK$11&amp;$AN13,$A$3:$AF$363,31,0)</f>
        <v>2.588975</v>
      </c>
      <c r="BL13" s="57">
        <f>VLOOKUP(BL$11&amp;$AN13,$A$3:$AF$363,31,0)</f>
        <v>4.7550739999999996</v>
      </c>
      <c r="BM13" s="57">
        <f>VLOOKUP(BM$11&amp;$AN13,$A$3:$AF$363,31,0)</f>
        <v>2.7163700000000004</v>
      </c>
      <c r="BN13" s="57">
        <f>VLOOKUP(BN$11&amp;$AN13,$A$3:$AF$363,31,0)</f>
        <v>4.2651469999999998</v>
      </c>
      <c r="BR13" s="55">
        <v>1</v>
      </c>
      <c r="BS13" s="57">
        <f>VLOOKUP(BS$11&amp;$AN13,$A$3:$AF$363,32,0)</f>
        <v>0</v>
      </c>
      <c r="BT13" s="57">
        <f>VLOOKUP(BT$11&amp;$AN13,$A$3:$AF$363,32,0)</f>
        <v>0.70835899999999996</v>
      </c>
      <c r="BU13" s="57">
        <f>VLOOKUP(BU$11&amp;$AN13,$A$3:$AF$363,32,0)</f>
        <v>1.7016979999999999</v>
      </c>
      <c r="BV13" s="57">
        <f>VLOOKUP(BV$11&amp;$AN13,$A$3:$AF$363,32,0)</f>
        <v>3.8191310000000001</v>
      </c>
    </row>
    <row r="14" spans="1:74">
      <c r="A14" s="56" t="str">
        <f t="shared" si="0"/>
        <v>201612</v>
      </c>
      <c r="B14" s="28">
        <f>'[3]Weekly by Disport'!A14</f>
        <v>42447</v>
      </c>
      <c r="C14" s="29">
        <f>'[3]Weekly by Disport'!B14</f>
        <v>0.95332600000000001</v>
      </c>
      <c r="D14" s="30" t="str">
        <f>'[3]Weekly by Disport'!C14</f>
        <v/>
      </c>
      <c r="E14" s="31">
        <f>'[3]Weekly by Disport'!D14</f>
        <v>0.174788</v>
      </c>
      <c r="F14" s="29">
        <f>'[3]Weekly by Disport'!E14</f>
        <v>1.8798840000000001</v>
      </c>
      <c r="G14" s="30">
        <f>'[3]Weekly by Disport'!F14</f>
        <v>0.74517500000000003</v>
      </c>
      <c r="H14" s="30">
        <f>'[3]Weekly by Disport'!G14</f>
        <v>3.0091290000000006</v>
      </c>
      <c r="I14" s="30">
        <f>'[3]Weekly by Disport'!H14</f>
        <v>1.3117209999999999</v>
      </c>
      <c r="J14" s="31">
        <f>'[3]Weekly by Disport'!I14</f>
        <v>0.18063000000000001</v>
      </c>
      <c r="K14" s="29" t="str">
        <f>'[3]Weekly by Disport'!J14</f>
        <v/>
      </c>
      <c r="L14" s="30">
        <f>'[3]Weekly by Disport'!K14</f>
        <v>0.36080500000000004</v>
      </c>
      <c r="M14" s="31">
        <f>'[3]Weekly by Disport'!L14</f>
        <v>3.4256030000000006</v>
      </c>
      <c r="N14" s="32">
        <f>'[3]Weekly by Disport'!M14</f>
        <v>0.91737999999999997</v>
      </c>
      <c r="O14" s="29" t="str">
        <f>'[3]Weekly by Disport'!N14</f>
        <v/>
      </c>
      <c r="P14" s="29">
        <f>'[3]Weekly by Disport'!O14</f>
        <v>3.5409760000000006</v>
      </c>
      <c r="Q14" s="30" t="str">
        <f>'[3]Weekly by Disport'!P14</f>
        <v/>
      </c>
      <c r="R14" s="31" t="str">
        <f>'[3]Weekly by Disport'!Q14</f>
        <v/>
      </c>
      <c r="S14" s="29">
        <f>'[3]Weekly by Disport'!R14</f>
        <v>0.31506299999999998</v>
      </c>
      <c r="T14" s="30" t="str">
        <f>'[3]Weekly by Disport'!S14</f>
        <v/>
      </c>
      <c r="U14" s="31">
        <f>'[3]Weekly by Disport'!T14</f>
        <v>0.180199</v>
      </c>
      <c r="V14" s="29">
        <f>'[3]Weekly by Disport'!U14</f>
        <v>0.18222099999999999</v>
      </c>
      <c r="W14" s="30" t="str">
        <f>'[3]Weekly by Disport'!V14</f>
        <v/>
      </c>
      <c r="X14" s="31" t="str">
        <f>'[3]Weekly by Disport'!W14</f>
        <v/>
      </c>
      <c r="Y14" s="31" t="str">
        <f>'[3]Weekly by Disport'!X14</f>
        <v/>
      </c>
      <c r="Z14" s="31" t="str">
        <f>'[3]Weekly by Disport'!Y14</f>
        <v/>
      </c>
      <c r="AA14" s="34">
        <f>'[3]Weekly by Disport'!Z14</f>
        <v>17.176899999999996</v>
      </c>
      <c r="AB14" s="53">
        <f t="shared" si="1"/>
        <v>1.1281140000000001</v>
      </c>
      <c r="AC14" s="53">
        <f t="shared" si="2"/>
        <v>7.1265390000000002</v>
      </c>
      <c r="AD14" s="53">
        <f t="shared" si="3"/>
        <v>3.7864080000000007</v>
      </c>
      <c r="AE14" s="53">
        <f t="shared" si="4"/>
        <v>3.5409760000000006</v>
      </c>
      <c r="AF14" s="53">
        <f t="shared" si="5"/>
        <v>0.67748299999999995</v>
      </c>
      <c r="AN14" s="55">
        <v>2</v>
      </c>
      <c r="AO14" s="57">
        <f t="shared" si="6"/>
        <v>0.73518499999999998</v>
      </c>
      <c r="AP14" s="57">
        <f t="shared" si="6"/>
        <v>1.0518609999999999</v>
      </c>
      <c r="AQ14" s="57">
        <f t="shared" si="6"/>
        <v>1.8740970000000001</v>
      </c>
      <c r="AR14" s="57"/>
      <c r="AU14" s="55">
        <v>2</v>
      </c>
      <c r="AV14" s="57">
        <f t="shared" ref="AV14:AX65" si="7">VLOOKUP(AV$11&amp;$AN14,$A$3:$AF$363,29,0)</f>
        <v>6.7693600000000007</v>
      </c>
      <c r="AW14" s="57">
        <f t="shared" si="7"/>
        <v>7.8446739999999995</v>
      </c>
      <c r="AX14" s="57">
        <f t="shared" si="7"/>
        <v>6.9504419999999998</v>
      </c>
      <c r="AY14" s="57"/>
      <c r="BB14" s="55">
        <v>2</v>
      </c>
      <c r="BC14" s="57">
        <f t="shared" ref="BC14:BE65" si="8">VLOOKUP(BC$11&amp;$AN14,$A$3:$AF$363,30,0)</f>
        <v>2.1533479999999998</v>
      </c>
      <c r="BD14" s="57">
        <f t="shared" si="8"/>
        <v>2.2024509999999999</v>
      </c>
      <c r="BE14" s="57">
        <f t="shared" si="8"/>
        <v>2.868277</v>
      </c>
      <c r="BF14" s="57"/>
      <c r="BJ14" s="55">
        <v>2</v>
      </c>
      <c r="BK14" s="57">
        <f t="shared" ref="BK14:BM65" si="9">VLOOKUP(BK$11&amp;$AN14,$A$3:$AF$363,31,0)</f>
        <v>2.9703259999999996</v>
      </c>
      <c r="BL14" s="57">
        <f t="shared" si="9"/>
        <v>5.5682560000000008</v>
      </c>
      <c r="BM14" s="57">
        <f t="shared" si="9"/>
        <v>3.3068980000000008</v>
      </c>
      <c r="BN14" s="57"/>
      <c r="BR14" s="55">
        <v>2</v>
      </c>
      <c r="BS14" s="57">
        <f t="shared" ref="BS14:BU65" si="10">VLOOKUP(BS$11&amp;$AN14,$A$3:$AF$363,32,0)</f>
        <v>0.96273199999999992</v>
      </c>
      <c r="BT14" s="57">
        <f t="shared" si="10"/>
        <v>1.9069039999999999</v>
      </c>
      <c r="BU14" s="57">
        <f t="shared" si="10"/>
        <v>1.3654979999999999</v>
      </c>
      <c r="BV14" s="57"/>
    </row>
    <row r="15" spans="1:74">
      <c r="A15" s="56" t="str">
        <f t="shared" si="0"/>
        <v>201613</v>
      </c>
      <c r="B15" s="28">
        <f>'[3]Weekly by Disport'!A15</f>
        <v>42454</v>
      </c>
      <c r="C15" s="29">
        <f>'[3]Weekly by Disport'!B15</f>
        <v>0.56044899999999997</v>
      </c>
      <c r="D15" s="30">
        <f>'[3]Weekly by Disport'!C15</f>
        <v>0.18274099999999999</v>
      </c>
      <c r="E15" s="31">
        <f>'[3]Weekly by Disport'!D15</f>
        <v>0.21646099999999999</v>
      </c>
      <c r="F15" s="29">
        <f>'[3]Weekly by Disport'!E15</f>
        <v>1.8974229999999999</v>
      </c>
      <c r="G15" s="30">
        <f>'[3]Weekly by Disport'!F15</f>
        <v>0.34634500000000001</v>
      </c>
      <c r="H15" s="30">
        <f>'[3]Weekly by Disport'!G15</f>
        <v>3.101064</v>
      </c>
      <c r="I15" s="30">
        <f>'[3]Weekly by Disport'!H15</f>
        <v>0.65334499999999995</v>
      </c>
      <c r="J15" s="31" t="str">
        <f>'[3]Weekly by Disport'!I15</f>
        <v/>
      </c>
      <c r="K15" s="29">
        <f>'[3]Weekly by Disport'!J15</f>
        <v>0.17632999999999999</v>
      </c>
      <c r="L15" s="30">
        <f>'[3]Weekly by Disport'!K15</f>
        <v>1.3407979999999999</v>
      </c>
      <c r="M15" s="31">
        <f>'[3]Weekly by Disport'!L15</f>
        <v>4.0581299999999993</v>
      </c>
      <c r="N15" s="32">
        <f>'[3]Weekly by Disport'!M15</f>
        <v>1.3537309999999998</v>
      </c>
      <c r="O15" s="29" t="str">
        <f>'[3]Weekly by Disport'!N15</f>
        <v/>
      </c>
      <c r="P15" s="29">
        <f>'[3]Weekly by Disport'!O15</f>
        <v>4.3208270000000013</v>
      </c>
      <c r="Q15" s="30" t="str">
        <f>'[3]Weekly by Disport'!P15</f>
        <v/>
      </c>
      <c r="R15" s="31" t="str">
        <f>'[3]Weekly by Disport'!Q15</f>
        <v/>
      </c>
      <c r="S15" s="29">
        <f>'[3]Weekly by Disport'!R15</f>
        <v>0.20766399999999999</v>
      </c>
      <c r="T15" s="30" t="str">
        <f>'[3]Weekly by Disport'!S15</f>
        <v/>
      </c>
      <c r="U15" s="31" t="str">
        <f>'[3]Weekly by Disport'!T15</f>
        <v/>
      </c>
      <c r="V15" s="29" t="str">
        <f>'[3]Weekly by Disport'!U15</f>
        <v/>
      </c>
      <c r="W15" s="30">
        <f>'[3]Weekly by Disport'!V15</f>
        <v>0.36116700000000002</v>
      </c>
      <c r="X15" s="31" t="str">
        <f>'[3]Weekly by Disport'!W15</f>
        <v/>
      </c>
      <c r="Y15" s="31">
        <f>'[3]Weekly by Disport'!X15</f>
        <v>0.17922099999999999</v>
      </c>
      <c r="Z15" s="31" t="str">
        <f>'[3]Weekly by Disport'!Y15</f>
        <v/>
      </c>
      <c r="AA15" s="34">
        <f>'[3]Weekly by Disport'!Z15</f>
        <v>18.955695999999996</v>
      </c>
      <c r="AB15" s="53">
        <f t="shared" si="1"/>
        <v>0.95965100000000003</v>
      </c>
      <c r="AC15" s="53">
        <f t="shared" si="2"/>
        <v>5.9981770000000001</v>
      </c>
      <c r="AD15" s="53">
        <f t="shared" si="3"/>
        <v>5.5752579999999998</v>
      </c>
      <c r="AE15" s="53">
        <f t="shared" si="4"/>
        <v>4.3208270000000013</v>
      </c>
      <c r="AF15" s="53">
        <f t="shared" si="5"/>
        <v>0.74805199999999994</v>
      </c>
      <c r="AN15" s="55">
        <v>3</v>
      </c>
      <c r="AO15" s="57">
        <f t="shared" si="6"/>
        <v>0.78584700000000007</v>
      </c>
      <c r="AP15" s="57">
        <f t="shared" si="6"/>
        <v>0.55774900000000005</v>
      </c>
      <c r="AQ15" s="57">
        <f t="shared" si="6"/>
        <v>1.6364740000000002</v>
      </c>
      <c r="AR15" s="57"/>
      <c r="AU15" s="55">
        <v>3</v>
      </c>
      <c r="AV15" s="57">
        <f t="shared" si="7"/>
        <v>4.5321660000000001</v>
      </c>
      <c r="AW15" s="57">
        <f t="shared" si="7"/>
        <v>7.7848420000000011</v>
      </c>
      <c r="AX15" s="57">
        <f t="shared" si="7"/>
        <v>5.4561630000000001</v>
      </c>
      <c r="AY15" s="57"/>
      <c r="BB15" s="55">
        <v>3</v>
      </c>
      <c r="BC15" s="57">
        <f t="shared" si="8"/>
        <v>2.8480079999999997</v>
      </c>
      <c r="BD15" s="57">
        <f t="shared" si="8"/>
        <v>4.1968579999999998</v>
      </c>
      <c r="BE15" s="57">
        <f t="shared" si="8"/>
        <v>2.4749530000000002</v>
      </c>
      <c r="BF15" s="57"/>
      <c r="BJ15" s="55">
        <v>3</v>
      </c>
      <c r="BK15" s="57">
        <f t="shared" si="9"/>
        <v>2.6986350000000008</v>
      </c>
      <c r="BL15" s="57">
        <f t="shared" si="9"/>
        <v>5.964068000000001</v>
      </c>
      <c r="BM15" s="57">
        <f t="shared" si="9"/>
        <v>4.799701999999999</v>
      </c>
      <c r="BN15" s="57"/>
      <c r="BR15" s="55">
        <v>3</v>
      </c>
      <c r="BS15" s="57">
        <f t="shared" si="10"/>
        <v>0.51975700000000002</v>
      </c>
      <c r="BT15" s="57">
        <f t="shared" si="10"/>
        <v>1.3288229999999999</v>
      </c>
      <c r="BU15" s="57">
        <f t="shared" si="10"/>
        <v>1.9561029999999997</v>
      </c>
      <c r="BV15" s="57"/>
    </row>
    <row r="16" spans="1:74">
      <c r="A16" s="56" t="str">
        <f t="shared" si="0"/>
        <v>201614</v>
      </c>
      <c r="B16" s="28">
        <f>'[3]Weekly by Disport'!A16</f>
        <v>42461</v>
      </c>
      <c r="C16" s="29">
        <f>'[3]Weekly by Disport'!B16</f>
        <v>0.45888799999999996</v>
      </c>
      <c r="D16" s="30" t="str">
        <f>'[3]Weekly by Disport'!C16</f>
        <v/>
      </c>
      <c r="E16" s="31" t="str">
        <f>'[3]Weekly by Disport'!D16</f>
        <v/>
      </c>
      <c r="F16" s="29">
        <f>'[3]Weekly by Disport'!E16</f>
        <v>1.809955</v>
      </c>
      <c r="G16" s="30">
        <f>'[3]Weekly by Disport'!F16</f>
        <v>0.52253799999999995</v>
      </c>
      <c r="H16" s="30">
        <f>'[3]Weekly by Disport'!G16</f>
        <v>2.3826700000000001</v>
      </c>
      <c r="I16" s="30">
        <f>'[3]Weekly by Disport'!H16</f>
        <v>1.505698</v>
      </c>
      <c r="J16" s="31" t="str">
        <f>'[3]Weekly by Disport'!I16</f>
        <v/>
      </c>
      <c r="K16" s="29" t="str">
        <f>'[3]Weekly by Disport'!J16</f>
        <v/>
      </c>
      <c r="L16" s="30">
        <f>'[3]Weekly by Disport'!K16</f>
        <v>0.91989999999999994</v>
      </c>
      <c r="M16" s="31">
        <f>'[3]Weekly by Disport'!L16</f>
        <v>1.6618809999999999</v>
      </c>
      <c r="N16" s="32">
        <f>'[3]Weekly by Disport'!M16</f>
        <v>0.90757099999999991</v>
      </c>
      <c r="O16" s="29" t="str">
        <f>'[3]Weekly by Disport'!N16</f>
        <v/>
      </c>
      <c r="P16" s="29">
        <f>'[3]Weekly by Disport'!O16</f>
        <v>3.9537369999999994</v>
      </c>
      <c r="Q16" s="30" t="str">
        <f>'[3]Weekly by Disport'!P16</f>
        <v/>
      </c>
      <c r="R16" s="31" t="str">
        <f>'[3]Weekly by Disport'!Q16</f>
        <v/>
      </c>
      <c r="S16" s="29">
        <f>'[3]Weekly by Disport'!R16</f>
        <v>0.30154199999999998</v>
      </c>
      <c r="T16" s="30" t="str">
        <f>'[3]Weekly by Disport'!S16</f>
        <v/>
      </c>
      <c r="U16" s="31" t="str">
        <f>'[3]Weekly by Disport'!T16</f>
        <v/>
      </c>
      <c r="V16" s="29" t="str">
        <f>'[3]Weekly by Disport'!U16</f>
        <v/>
      </c>
      <c r="W16" s="30" t="str">
        <f>'[3]Weekly by Disport'!V16</f>
        <v/>
      </c>
      <c r="X16" s="31">
        <f>'[3]Weekly by Disport'!W16</f>
        <v>0.29699999999999999</v>
      </c>
      <c r="Y16" s="31">
        <f>'[3]Weekly by Disport'!X16</f>
        <v>0.206312</v>
      </c>
      <c r="Z16" s="31" t="str">
        <f>'[3]Weekly by Disport'!Y16</f>
        <v/>
      </c>
      <c r="AA16" s="34">
        <f>'[3]Weekly by Disport'!Z16</f>
        <v>14.927692000000002</v>
      </c>
      <c r="AB16" s="53">
        <f t="shared" si="1"/>
        <v>0.45888799999999996</v>
      </c>
      <c r="AC16" s="53">
        <f t="shared" si="2"/>
        <v>6.2208610000000002</v>
      </c>
      <c r="AD16" s="53">
        <f t="shared" si="3"/>
        <v>2.5817809999999999</v>
      </c>
      <c r="AE16" s="53">
        <f t="shared" si="4"/>
        <v>3.9537369999999994</v>
      </c>
      <c r="AF16" s="53">
        <f t="shared" si="5"/>
        <v>0.80485399999999996</v>
      </c>
      <c r="AN16" s="55">
        <v>4</v>
      </c>
      <c r="AO16" s="57">
        <f t="shared" si="6"/>
        <v>0.36157</v>
      </c>
      <c r="AP16" s="57">
        <f t="shared" si="6"/>
        <v>0.992031</v>
      </c>
      <c r="AQ16" s="57">
        <f t="shared" si="6"/>
        <v>1.0752839999999999</v>
      </c>
      <c r="AR16" s="57"/>
      <c r="AU16" s="55">
        <v>4</v>
      </c>
      <c r="AV16" s="57">
        <f t="shared" si="7"/>
        <v>4.9210900000000004</v>
      </c>
      <c r="AW16" s="57">
        <f t="shared" si="7"/>
        <v>7.5172190000000016</v>
      </c>
      <c r="AX16" s="57">
        <f t="shared" si="7"/>
        <v>7.8225129999999998</v>
      </c>
      <c r="AY16" s="57"/>
      <c r="BB16" s="55">
        <v>4</v>
      </c>
      <c r="BC16" s="57">
        <f t="shared" si="8"/>
        <v>1.9546770000000002</v>
      </c>
      <c r="BD16" s="57">
        <f t="shared" si="8"/>
        <v>4.309024</v>
      </c>
      <c r="BE16" s="57">
        <f t="shared" si="8"/>
        <v>3.5424920000000002</v>
      </c>
      <c r="BF16" s="57"/>
      <c r="BJ16" s="55">
        <v>4</v>
      </c>
      <c r="BK16" s="57">
        <f t="shared" si="9"/>
        <v>1.8537150000000002</v>
      </c>
      <c r="BL16" s="57">
        <f t="shared" si="9"/>
        <v>3.2562310000000001</v>
      </c>
      <c r="BM16" s="57">
        <f t="shared" si="9"/>
        <v>3.4882660000000003</v>
      </c>
      <c r="BN16" s="57"/>
      <c r="BR16" s="55">
        <v>4</v>
      </c>
      <c r="BS16" s="57">
        <f t="shared" si="10"/>
        <v>0.76489600000000002</v>
      </c>
      <c r="BT16" s="57">
        <f t="shared" si="10"/>
        <v>1.0050490000000001</v>
      </c>
      <c r="BU16" s="57">
        <f t="shared" si="10"/>
        <v>0.7363019999999999</v>
      </c>
      <c r="BV16" s="57"/>
    </row>
    <row r="17" spans="1:74">
      <c r="A17" s="56" t="str">
        <f t="shared" si="0"/>
        <v>201615</v>
      </c>
      <c r="B17" s="28">
        <f>'[3]Weekly by Disport'!A17</f>
        <v>42468</v>
      </c>
      <c r="C17" s="29">
        <f>'[3]Weekly by Disport'!B17</f>
        <v>0.68518600000000007</v>
      </c>
      <c r="D17" s="30">
        <f>'[3]Weekly by Disport'!C17</f>
        <v>0.18002499999999999</v>
      </c>
      <c r="E17" s="31">
        <f>'[3]Weekly by Disport'!D17</f>
        <v>0.17696700000000001</v>
      </c>
      <c r="F17" s="29">
        <f>'[3]Weekly by Disport'!E17</f>
        <v>1.7804819999999999</v>
      </c>
      <c r="G17" s="30">
        <f>'[3]Weekly by Disport'!F17</f>
        <v>0.55373099999999997</v>
      </c>
      <c r="H17" s="30">
        <f>'[3]Weekly by Disport'!G17</f>
        <v>2.9902220000000002</v>
      </c>
      <c r="I17" s="30">
        <f>'[3]Weekly by Disport'!H17</f>
        <v>0.95356099999999988</v>
      </c>
      <c r="J17" s="31" t="str">
        <f>'[3]Weekly by Disport'!I17</f>
        <v/>
      </c>
      <c r="K17" s="29" t="str">
        <f>'[3]Weekly by Disport'!J17</f>
        <v/>
      </c>
      <c r="L17" s="30">
        <f>'[3]Weekly by Disport'!K17</f>
        <v>0.38619300000000001</v>
      </c>
      <c r="M17" s="31">
        <f>'[3]Weekly by Disport'!L17</f>
        <v>2.1084860000000001</v>
      </c>
      <c r="N17" s="32">
        <f>'[3]Weekly by Disport'!M17</f>
        <v>0.63650699999999993</v>
      </c>
      <c r="O17" s="29" t="str">
        <f>'[3]Weekly by Disport'!N17</f>
        <v/>
      </c>
      <c r="P17" s="29">
        <f>'[3]Weekly by Disport'!O17</f>
        <v>1.7450769999999998</v>
      </c>
      <c r="Q17" s="30" t="str">
        <f>'[3]Weekly by Disport'!P17</f>
        <v/>
      </c>
      <c r="R17" s="31" t="str">
        <f>'[3]Weekly by Disport'!Q17</f>
        <v/>
      </c>
      <c r="S17" s="29">
        <f>'[3]Weekly by Disport'!R17</f>
        <v>0.50930900000000001</v>
      </c>
      <c r="T17" s="30" t="str">
        <f>'[3]Weekly by Disport'!S17</f>
        <v/>
      </c>
      <c r="U17" s="31" t="str">
        <f>'[3]Weekly by Disport'!T17</f>
        <v/>
      </c>
      <c r="V17" s="29">
        <f>'[3]Weekly by Disport'!U17</f>
        <v>0.34780800000000001</v>
      </c>
      <c r="W17" s="30" t="str">
        <f>'[3]Weekly by Disport'!V17</f>
        <v/>
      </c>
      <c r="X17" s="31">
        <f>'[3]Weekly by Disport'!W17</f>
        <v>0.171877</v>
      </c>
      <c r="Y17" s="31">
        <f>'[3]Weekly by Disport'!X17</f>
        <v>0.179258</v>
      </c>
      <c r="Z17" s="31" t="str">
        <f>'[3]Weekly by Disport'!Y17</f>
        <v/>
      </c>
      <c r="AA17" s="34">
        <f>'[3]Weekly by Disport'!Z17</f>
        <v>13.404689000000001</v>
      </c>
      <c r="AB17" s="53">
        <f t="shared" si="1"/>
        <v>1.042178</v>
      </c>
      <c r="AC17" s="53">
        <f t="shared" si="2"/>
        <v>6.2779959999999999</v>
      </c>
      <c r="AD17" s="53">
        <f t="shared" si="3"/>
        <v>2.4946790000000001</v>
      </c>
      <c r="AE17" s="53">
        <f t="shared" si="4"/>
        <v>1.7450769999999998</v>
      </c>
      <c r="AF17" s="53">
        <f t="shared" si="5"/>
        <v>1.2082519999999999</v>
      </c>
      <c r="AN17" s="55">
        <v>5</v>
      </c>
      <c r="AO17" s="57">
        <f t="shared" si="6"/>
        <v>0.90795599999999999</v>
      </c>
      <c r="AP17" s="57">
        <f t="shared" si="6"/>
        <v>1.595383</v>
      </c>
      <c r="AQ17" s="57">
        <f t="shared" si="6"/>
        <v>1.2401410000000002</v>
      </c>
      <c r="AR17" s="57"/>
      <c r="AU17" s="55">
        <v>5</v>
      </c>
      <c r="AV17" s="57">
        <f t="shared" si="7"/>
        <v>6.2025550000000003</v>
      </c>
      <c r="AW17" s="57">
        <f t="shared" si="7"/>
        <v>5.9791570000000007</v>
      </c>
      <c r="AX17" s="57">
        <f t="shared" si="7"/>
        <v>7.9062289999999997</v>
      </c>
      <c r="AY17" s="57"/>
      <c r="BB17" s="55">
        <v>5</v>
      </c>
      <c r="BC17" s="57">
        <f t="shared" si="8"/>
        <v>2.7972440000000001</v>
      </c>
      <c r="BD17" s="57">
        <f t="shared" si="8"/>
        <v>3.9052930000000003</v>
      </c>
      <c r="BE17" s="57">
        <f t="shared" si="8"/>
        <v>4.8997159999999997</v>
      </c>
      <c r="BF17" s="57"/>
      <c r="BJ17" s="55">
        <v>5</v>
      </c>
      <c r="BK17" s="57">
        <f t="shared" si="9"/>
        <v>3.3418239999999999</v>
      </c>
      <c r="BL17" s="57">
        <f t="shared" si="9"/>
        <v>3.0588510000000002</v>
      </c>
      <c r="BM17" s="57">
        <f t="shared" si="9"/>
        <v>4.9986059999999997</v>
      </c>
      <c r="BN17" s="57"/>
      <c r="BR17" s="55">
        <v>5</v>
      </c>
      <c r="BS17" s="57">
        <f t="shared" si="10"/>
        <v>1.157923</v>
      </c>
      <c r="BT17" s="57">
        <f t="shared" si="10"/>
        <v>0.95388899999999988</v>
      </c>
      <c r="BU17" s="57">
        <f t="shared" si="10"/>
        <v>0.92270099999999999</v>
      </c>
      <c r="BV17" s="57"/>
    </row>
    <row r="18" spans="1:74">
      <c r="A18" s="56" t="str">
        <f t="shared" si="0"/>
        <v>201616</v>
      </c>
      <c r="B18" s="28">
        <f>'[3]Weekly by Disport'!A18</f>
        <v>42475</v>
      </c>
      <c r="C18" s="29">
        <f>'[3]Weekly by Disport'!B18</f>
        <v>0.75653899999999996</v>
      </c>
      <c r="D18" s="30">
        <f>'[3]Weekly by Disport'!C18</f>
        <v>0.34889900000000001</v>
      </c>
      <c r="E18" s="31" t="str">
        <f>'[3]Weekly by Disport'!D18</f>
        <v/>
      </c>
      <c r="F18" s="29">
        <f>'[3]Weekly by Disport'!E18</f>
        <v>2.4586890000000001</v>
      </c>
      <c r="G18" s="30">
        <f>'[3]Weekly by Disport'!F18</f>
        <v>0.43248200000000003</v>
      </c>
      <c r="H18" s="30">
        <f>'[3]Weekly by Disport'!G18</f>
        <v>2.4538569999999997</v>
      </c>
      <c r="I18" s="30">
        <f>'[3]Weekly by Disport'!H18</f>
        <v>1.5177850000000002</v>
      </c>
      <c r="J18" s="31" t="str">
        <f>'[3]Weekly by Disport'!I18</f>
        <v/>
      </c>
      <c r="K18" s="29" t="str">
        <f>'[3]Weekly by Disport'!J18</f>
        <v/>
      </c>
      <c r="L18" s="30">
        <f>'[3]Weekly by Disport'!K18</f>
        <v>1.126706</v>
      </c>
      <c r="M18" s="31">
        <f>'[3]Weekly by Disport'!L18</f>
        <v>2.5232630000000005</v>
      </c>
      <c r="N18" s="32">
        <f>'[3]Weekly by Disport'!M18</f>
        <v>0.99576399999999998</v>
      </c>
      <c r="O18" s="29" t="str">
        <f>'[3]Weekly by Disport'!N18</f>
        <v/>
      </c>
      <c r="P18" s="29">
        <f>'[3]Weekly by Disport'!O18</f>
        <v>3.9104020000000008</v>
      </c>
      <c r="Q18" s="30" t="str">
        <f>'[3]Weekly by Disport'!P18</f>
        <v/>
      </c>
      <c r="R18" s="31" t="str">
        <f>'[3]Weekly by Disport'!Q18</f>
        <v/>
      </c>
      <c r="S18" s="29">
        <f>'[3]Weekly by Disport'!R18</f>
        <v>0.29880600000000002</v>
      </c>
      <c r="T18" s="30" t="str">
        <f>'[3]Weekly by Disport'!S18</f>
        <v/>
      </c>
      <c r="U18" s="31">
        <f>'[3]Weekly by Disport'!T18</f>
        <v>0.35779499999999997</v>
      </c>
      <c r="V18" s="29">
        <f>'[3]Weekly by Disport'!U18</f>
        <v>0.18015600000000001</v>
      </c>
      <c r="W18" s="30" t="str">
        <f>'[3]Weekly by Disport'!V18</f>
        <v/>
      </c>
      <c r="X18" s="31">
        <f>'[3]Weekly by Disport'!W18</f>
        <v>0.182619</v>
      </c>
      <c r="Y18" s="31">
        <f>'[3]Weekly by Disport'!X18</f>
        <v>0.36010700000000001</v>
      </c>
      <c r="Z18" s="31" t="str">
        <f>'[3]Weekly by Disport'!Y18</f>
        <v/>
      </c>
      <c r="AA18" s="34">
        <f>'[3]Weekly by Disport'!Z18</f>
        <v>17.903868999999997</v>
      </c>
      <c r="AB18" s="53">
        <f t="shared" si="1"/>
        <v>1.1054379999999999</v>
      </c>
      <c r="AC18" s="53">
        <f t="shared" si="2"/>
        <v>6.8628129999999992</v>
      </c>
      <c r="AD18" s="53">
        <f t="shared" si="3"/>
        <v>3.6499690000000005</v>
      </c>
      <c r="AE18" s="53">
        <f t="shared" si="4"/>
        <v>3.9104020000000008</v>
      </c>
      <c r="AF18" s="53">
        <f t="shared" si="5"/>
        <v>1.379483</v>
      </c>
      <c r="AN18" s="55">
        <v>6</v>
      </c>
      <c r="AO18" s="57">
        <f t="shared" si="6"/>
        <v>0.57746399999999998</v>
      </c>
      <c r="AP18" s="57">
        <f t="shared" si="6"/>
        <v>0.649841</v>
      </c>
      <c r="AQ18" s="57">
        <f t="shared" si="6"/>
        <v>1.5111289999999999</v>
      </c>
      <c r="AR18" s="57"/>
      <c r="AU18" s="55">
        <v>6</v>
      </c>
      <c r="AV18" s="57">
        <f t="shared" si="7"/>
        <v>5.3120379999999994</v>
      </c>
      <c r="AW18" s="57">
        <f t="shared" si="7"/>
        <v>8.3770129999999998</v>
      </c>
      <c r="AX18" s="57">
        <f t="shared" si="7"/>
        <v>5.9125310000000004</v>
      </c>
      <c r="AY18" s="57"/>
      <c r="BB18" s="55">
        <v>6</v>
      </c>
      <c r="BC18" s="57">
        <f t="shared" si="8"/>
        <v>3.456232</v>
      </c>
      <c r="BD18" s="57">
        <f t="shared" si="8"/>
        <v>2.2419009999999999</v>
      </c>
      <c r="BE18" s="57">
        <f t="shared" si="8"/>
        <v>4.0432949999999996</v>
      </c>
      <c r="BF18" s="57"/>
      <c r="BJ18" s="55">
        <v>6</v>
      </c>
      <c r="BK18" s="57">
        <f t="shared" si="9"/>
        <v>3.9089389999999997</v>
      </c>
      <c r="BL18" s="57">
        <f t="shared" si="9"/>
        <v>4.9454219999999989</v>
      </c>
      <c r="BM18" s="57">
        <f t="shared" si="9"/>
        <v>6.6096479999999982</v>
      </c>
      <c r="BN18" s="57"/>
      <c r="BR18" s="55">
        <v>6</v>
      </c>
      <c r="BS18" s="57">
        <f t="shared" si="10"/>
        <v>1.033771</v>
      </c>
      <c r="BT18" s="57">
        <f t="shared" si="10"/>
        <v>1.1862159999999999</v>
      </c>
      <c r="BU18" s="57">
        <f t="shared" si="10"/>
        <v>1.306764</v>
      </c>
      <c r="BV18" s="57"/>
    </row>
    <row r="19" spans="1:74">
      <c r="A19" s="56" t="str">
        <f t="shared" si="0"/>
        <v>201617</v>
      </c>
      <c r="B19" s="28">
        <f>'[3]Weekly by Disport'!A19</f>
        <v>42482</v>
      </c>
      <c r="C19" s="29">
        <f>'[3]Weekly by Disport'!B19</f>
        <v>0.55817000000000005</v>
      </c>
      <c r="D19" s="30">
        <f>'[3]Weekly by Disport'!C19</f>
        <v>0.17910000000000001</v>
      </c>
      <c r="E19" s="31">
        <f>'[3]Weekly by Disport'!D19</f>
        <v>0.289331</v>
      </c>
      <c r="F19" s="29">
        <f>'[3]Weekly by Disport'!E19</f>
        <v>2.3000310000000002</v>
      </c>
      <c r="G19" s="30">
        <f>'[3]Weekly by Disport'!F19</f>
        <v>0.38435399999999997</v>
      </c>
      <c r="H19" s="30">
        <f>'[3]Weekly by Disport'!G19</f>
        <v>3.4913650000000005</v>
      </c>
      <c r="I19" s="30">
        <f>'[3]Weekly by Disport'!H19</f>
        <v>2.1488260000000001</v>
      </c>
      <c r="J19" s="31">
        <f>'[3]Weekly by Disport'!I19</f>
        <v>0.386154</v>
      </c>
      <c r="K19" s="29" t="str">
        <f>'[3]Weekly by Disport'!J19</f>
        <v/>
      </c>
      <c r="L19" s="30">
        <f>'[3]Weekly by Disport'!K19</f>
        <v>0.83270299999999997</v>
      </c>
      <c r="M19" s="31">
        <f>'[3]Weekly by Disport'!L19</f>
        <v>2.517544</v>
      </c>
      <c r="N19" s="32">
        <f>'[3]Weekly by Disport'!M19</f>
        <v>1.398865</v>
      </c>
      <c r="O19" s="29" t="str">
        <f>'[3]Weekly by Disport'!N19</f>
        <v/>
      </c>
      <c r="P19" s="29">
        <f>'[3]Weekly by Disport'!O19</f>
        <v>4.7056179999999994</v>
      </c>
      <c r="Q19" s="30" t="str">
        <f>'[3]Weekly by Disport'!P19</f>
        <v/>
      </c>
      <c r="R19" s="31" t="str">
        <f>'[3]Weekly by Disport'!Q19</f>
        <v/>
      </c>
      <c r="S19" s="29">
        <f>'[3]Weekly by Disport'!R19</f>
        <v>0.18</v>
      </c>
      <c r="T19" s="30" t="str">
        <f>'[3]Weekly by Disport'!S19</f>
        <v/>
      </c>
      <c r="U19" s="31" t="str">
        <f>'[3]Weekly by Disport'!T19</f>
        <v/>
      </c>
      <c r="V19" s="29" t="str">
        <f>'[3]Weekly by Disport'!U19</f>
        <v/>
      </c>
      <c r="W19" s="30" t="str">
        <f>'[3]Weekly by Disport'!V19</f>
        <v/>
      </c>
      <c r="X19" s="31">
        <f>'[3]Weekly by Disport'!W19</f>
        <v>0.18145800000000001</v>
      </c>
      <c r="Y19" s="31">
        <f>'[3]Weekly by Disport'!X19</f>
        <v>0.34594599999999998</v>
      </c>
      <c r="Z19" s="31" t="str">
        <f>'[3]Weekly by Disport'!Y19</f>
        <v/>
      </c>
      <c r="AA19" s="34">
        <f>'[3]Weekly by Disport'!Z19</f>
        <v>19.899465000000003</v>
      </c>
      <c r="AB19" s="53">
        <f t="shared" si="1"/>
        <v>1.0266010000000001</v>
      </c>
      <c r="AC19" s="53">
        <f t="shared" si="2"/>
        <v>8.7107299999999999</v>
      </c>
      <c r="AD19" s="53">
        <f t="shared" si="3"/>
        <v>3.350247</v>
      </c>
      <c r="AE19" s="53">
        <f t="shared" si="4"/>
        <v>4.7056179999999994</v>
      </c>
      <c r="AF19" s="53">
        <f t="shared" si="5"/>
        <v>0.70740399999999992</v>
      </c>
      <c r="AN19" s="55">
        <v>7</v>
      </c>
      <c r="AO19" s="57">
        <f t="shared" si="6"/>
        <v>0.53731300000000004</v>
      </c>
      <c r="AP19" s="57">
        <f t="shared" si="6"/>
        <v>0</v>
      </c>
      <c r="AQ19" s="57">
        <f t="shared" si="6"/>
        <v>0.75053099999999995</v>
      </c>
      <c r="AR19" s="57"/>
      <c r="AU19" s="55">
        <v>7</v>
      </c>
      <c r="AV19" s="57">
        <f t="shared" si="7"/>
        <v>6.9147630000000007</v>
      </c>
      <c r="AW19" s="57">
        <f t="shared" si="7"/>
        <v>7.2844629999999988</v>
      </c>
      <c r="AX19" s="57">
        <f t="shared" si="7"/>
        <v>7.5442750000000007</v>
      </c>
      <c r="AY19" s="57"/>
      <c r="BB19" s="55">
        <v>7</v>
      </c>
      <c r="BC19" s="57">
        <f t="shared" si="8"/>
        <v>2.2488340000000004</v>
      </c>
      <c r="BD19" s="57">
        <f t="shared" si="8"/>
        <v>2.9973290000000001</v>
      </c>
      <c r="BE19" s="57">
        <f t="shared" si="8"/>
        <v>3.7093929999999999</v>
      </c>
      <c r="BF19" s="57"/>
      <c r="BJ19" s="55">
        <v>7</v>
      </c>
      <c r="BK19" s="57">
        <f t="shared" si="9"/>
        <v>3.4523320000000002</v>
      </c>
      <c r="BL19" s="57">
        <f t="shared" si="9"/>
        <v>3.1816909999999998</v>
      </c>
      <c r="BM19" s="57">
        <f t="shared" si="9"/>
        <v>4.6334889999999991</v>
      </c>
      <c r="BN19" s="57"/>
      <c r="BR19" s="55">
        <v>7</v>
      </c>
      <c r="BS19" s="57">
        <f t="shared" si="10"/>
        <v>0.8213649999999999</v>
      </c>
      <c r="BT19" s="57">
        <f t="shared" si="10"/>
        <v>1.4509460000000001</v>
      </c>
      <c r="BU19" s="57">
        <f t="shared" si="10"/>
        <v>1.1978599999999999</v>
      </c>
      <c r="BV19" s="57"/>
    </row>
    <row r="20" spans="1:74">
      <c r="A20" s="56" t="str">
        <f t="shared" si="0"/>
        <v>201618</v>
      </c>
      <c r="B20" s="28">
        <f>'[3]Weekly by Disport'!A20</f>
        <v>42489</v>
      </c>
      <c r="C20" s="29">
        <f>'[3]Weekly by Disport'!B20</f>
        <v>0.40193099999999998</v>
      </c>
      <c r="D20" s="30">
        <f>'[3]Weekly by Disport'!C20</f>
        <v>0.349271</v>
      </c>
      <c r="E20" s="31">
        <f>'[3]Weekly by Disport'!D20</f>
        <v>0.48386899999999999</v>
      </c>
      <c r="F20" s="29">
        <f>'[3]Weekly by Disport'!E20</f>
        <v>2.189489</v>
      </c>
      <c r="G20" s="30">
        <f>'[3]Weekly by Disport'!F20</f>
        <v>0.179147</v>
      </c>
      <c r="H20" s="30">
        <f>'[3]Weekly by Disport'!G20</f>
        <v>1.9086879999999999</v>
      </c>
      <c r="I20" s="30">
        <f>'[3]Weekly by Disport'!H20</f>
        <v>1.766853</v>
      </c>
      <c r="J20" s="31">
        <f>'[3]Weekly by Disport'!I20</f>
        <v>0.26802500000000001</v>
      </c>
      <c r="K20" s="29">
        <f>'[3]Weekly by Disport'!J20</f>
        <v>0.35957800000000001</v>
      </c>
      <c r="L20" s="30">
        <f>'[3]Weekly by Disport'!K20</f>
        <v>0.96979499999999996</v>
      </c>
      <c r="M20" s="31">
        <f>'[3]Weekly by Disport'!L20</f>
        <v>1.952623</v>
      </c>
      <c r="N20" s="32">
        <f>'[3]Weekly by Disport'!M20</f>
        <v>1.4014010000000001</v>
      </c>
      <c r="O20" s="29" t="str">
        <f>'[3]Weekly by Disport'!N20</f>
        <v/>
      </c>
      <c r="P20" s="29">
        <f>'[3]Weekly by Disport'!O20</f>
        <v>4.3904490000000003</v>
      </c>
      <c r="Q20" s="30" t="str">
        <f>'[3]Weekly by Disport'!P20</f>
        <v/>
      </c>
      <c r="R20" s="31" t="str">
        <f>'[3]Weekly by Disport'!Q20</f>
        <v/>
      </c>
      <c r="S20" s="29">
        <f>'[3]Weekly by Disport'!R20</f>
        <v>0.181336</v>
      </c>
      <c r="T20" s="30" t="str">
        <f>'[3]Weekly by Disport'!S20</f>
        <v/>
      </c>
      <c r="U20" s="31" t="str">
        <f>'[3]Weekly by Disport'!T20</f>
        <v/>
      </c>
      <c r="V20" s="29" t="str">
        <f>'[3]Weekly by Disport'!U20</f>
        <v/>
      </c>
      <c r="W20" s="30">
        <f>'[3]Weekly by Disport'!V20</f>
        <v>0.17783499999999999</v>
      </c>
      <c r="X20" s="31">
        <f>'[3]Weekly by Disport'!W20</f>
        <v>0.25034499999999998</v>
      </c>
      <c r="Y20" s="31">
        <f>'[3]Weekly by Disport'!X20</f>
        <v>0.18115999999999999</v>
      </c>
      <c r="Z20" s="31" t="str">
        <f>'[3]Weekly by Disport'!Y20</f>
        <v/>
      </c>
      <c r="AA20" s="34">
        <f>'[3]Weekly by Disport'!Z20</f>
        <v>17.411795000000001</v>
      </c>
      <c r="AB20" s="53">
        <f t="shared" si="1"/>
        <v>1.235071</v>
      </c>
      <c r="AC20" s="53">
        <f t="shared" si="2"/>
        <v>6.3122020000000001</v>
      </c>
      <c r="AD20" s="53">
        <f t="shared" si="3"/>
        <v>3.2819959999999999</v>
      </c>
      <c r="AE20" s="53">
        <f t="shared" si="4"/>
        <v>4.3904490000000003</v>
      </c>
      <c r="AF20" s="53">
        <f t="shared" si="5"/>
        <v>0.79067599999999993</v>
      </c>
      <c r="AN20" s="55">
        <v>8</v>
      </c>
      <c r="AO20" s="57">
        <f t="shared" si="6"/>
        <v>0.92148200000000002</v>
      </c>
      <c r="AP20" s="57">
        <f t="shared" si="6"/>
        <v>0.54357699999999998</v>
      </c>
      <c r="AQ20" s="57">
        <f t="shared" si="6"/>
        <v>1.480261</v>
      </c>
      <c r="AR20" s="57"/>
      <c r="AU20" s="55">
        <v>8</v>
      </c>
      <c r="AV20" s="57">
        <f t="shared" si="7"/>
        <v>7.8896700000000006</v>
      </c>
      <c r="AW20" s="57">
        <f t="shared" si="7"/>
        <v>7.9294180000000001</v>
      </c>
      <c r="AX20" s="57">
        <f t="shared" si="7"/>
        <v>4.3478069999999995</v>
      </c>
      <c r="AY20" s="57"/>
      <c r="BB20" s="55">
        <v>8</v>
      </c>
      <c r="BC20" s="57">
        <f t="shared" si="8"/>
        <v>2.6674910000000001</v>
      </c>
      <c r="BD20" s="57">
        <f t="shared" si="8"/>
        <v>2.9696340000000001</v>
      </c>
      <c r="BE20" s="57">
        <f t="shared" si="8"/>
        <v>3.9727010000000003</v>
      </c>
      <c r="BF20" s="57"/>
      <c r="BJ20" s="55">
        <v>8</v>
      </c>
      <c r="BK20" s="57">
        <f t="shared" si="9"/>
        <v>3.0195150000000002</v>
      </c>
      <c r="BL20" s="57">
        <f t="shared" si="9"/>
        <v>4.696556000000002</v>
      </c>
      <c r="BM20" s="57">
        <f t="shared" si="9"/>
        <v>6.0277949999999993</v>
      </c>
      <c r="BN20" s="57"/>
      <c r="BR20" s="55">
        <v>8</v>
      </c>
      <c r="BS20" s="57">
        <f t="shared" si="10"/>
        <v>0.51108799999999999</v>
      </c>
      <c r="BT20" s="57">
        <f t="shared" si="10"/>
        <v>1.376787</v>
      </c>
      <c r="BU20" s="57">
        <f t="shared" si="10"/>
        <v>1.5382340000000001</v>
      </c>
      <c r="BV20" s="57"/>
    </row>
    <row r="21" spans="1:74">
      <c r="A21" s="56" t="str">
        <f t="shared" si="0"/>
        <v>201619</v>
      </c>
      <c r="B21" s="28">
        <f>'[3]Weekly by Disport'!A21</f>
        <v>42496</v>
      </c>
      <c r="C21" s="29">
        <f>'[3]Weekly by Disport'!B21</f>
        <v>1.0821750000000001</v>
      </c>
      <c r="D21" s="30" t="str">
        <f>'[3]Weekly by Disport'!C21</f>
        <v/>
      </c>
      <c r="E21" s="31" t="str">
        <f>'[3]Weekly by Disport'!D21</f>
        <v/>
      </c>
      <c r="F21" s="29">
        <f>'[3]Weekly by Disport'!E21</f>
        <v>2.6753239999999998</v>
      </c>
      <c r="G21" s="30">
        <f>'[3]Weekly by Disport'!F21</f>
        <v>0.175125</v>
      </c>
      <c r="H21" s="30">
        <f>'[3]Weekly by Disport'!G21</f>
        <v>2.4160010000000001</v>
      </c>
      <c r="I21" s="30">
        <f>'[3]Weekly by Disport'!H21</f>
        <v>1.4877090000000002</v>
      </c>
      <c r="J21" s="31">
        <f>'[3]Weekly by Disport'!I21</f>
        <v>0.17591799999999999</v>
      </c>
      <c r="K21" s="29" t="str">
        <f>'[3]Weekly by Disport'!J21</f>
        <v/>
      </c>
      <c r="L21" s="30">
        <f>'[3]Weekly by Disport'!K21</f>
        <v>0.55962800000000001</v>
      </c>
      <c r="M21" s="31">
        <f>'[3]Weekly by Disport'!L21</f>
        <v>2.2623069999999998</v>
      </c>
      <c r="N21" s="32">
        <f>'[3]Weekly by Disport'!M21</f>
        <v>1.5978609999999998</v>
      </c>
      <c r="O21" s="29" t="str">
        <f>'[3]Weekly by Disport'!N21</f>
        <v/>
      </c>
      <c r="P21" s="29">
        <f>'[3]Weekly by Disport'!O21</f>
        <v>4.3491460000000002</v>
      </c>
      <c r="Q21" s="30" t="str">
        <f>'[3]Weekly by Disport'!P21</f>
        <v/>
      </c>
      <c r="R21" s="31" t="str">
        <f>'[3]Weekly by Disport'!Q21</f>
        <v/>
      </c>
      <c r="S21" s="29" t="str">
        <f>'[3]Weekly by Disport'!R21</f>
        <v/>
      </c>
      <c r="T21" s="30" t="str">
        <f>'[3]Weekly by Disport'!S21</f>
        <v/>
      </c>
      <c r="U21" s="31">
        <f>'[3]Weekly by Disport'!T21</f>
        <v>0.17515700000000001</v>
      </c>
      <c r="V21" s="29">
        <f>'[3]Weekly by Disport'!U21</f>
        <v>0.17249900000000001</v>
      </c>
      <c r="W21" s="30">
        <f>'[3]Weekly by Disport'!V21</f>
        <v>0.35579499999999997</v>
      </c>
      <c r="X21" s="31">
        <f>'[3]Weekly by Disport'!W21</f>
        <v>0.209817</v>
      </c>
      <c r="Y21" s="31">
        <f>'[3]Weekly by Disport'!X21</f>
        <v>0.205097</v>
      </c>
      <c r="Z21" s="31" t="str">
        <f>'[3]Weekly by Disport'!Y21</f>
        <v/>
      </c>
      <c r="AA21" s="34">
        <f>'[3]Weekly by Disport'!Z21</f>
        <v>17.899558999999996</v>
      </c>
      <c r="AB21" s="53">
        <f t="shared" si="1"/>
        <v>1.0821750000000001</v>
      </c>
      <c r="AC21" s="53">
        <f t="shared" si="2"/>
        <v>6.9300769999999998</v>
      </c>
      <c r="AD21" s="53">
        <f t="shared" si="3"/>
        <v>2.8219349999999999</v>
      </c>
      <c r="AE21" s="53">
        <f t="shared" si="4"/>
        <v>4.3491460000000002</v>
      </c>
      <c r="AF21" s="53">
        <f t="shared" si="5"/>
        <v>1.1183650000000001</v>
      </c>
      <c r="AN21" s="55">
        <v>9</v>
      </c>
      <c r="AO21" s="57">
        <f t="shared" si="6"/>
        <v>0.60519900000000004</v>
      </c>
      <c r="AP21" s="57">
        <f t="shared" si="6"/>
        <v>0.34728199999999998</v>
      </c>
      <c r="AQ21" s="57">
        <f t="shared" si="6"/>
        <v>0.77622100000000005</v>
      </c>
      <c r="AR21" s="57"/>
      <c r="AU21" s="55">
        <v>9</v>
      </c>
      <c r="AV21" s="57">
        <f t="shared" si="7"/>
        <v>8.1029079999999993</v>
      </c>
      <c r="AW21" s="57">
        <f t="shared" si="7"/>
        <v>5.5824580000000008</v>
      </c>
      <c r="AX21" s="57">
        <f t="shared" si="7"/>
        <v>5.7559020000000007</v>
      </c>
      <c r="AY21" s="57"/>
      <c r="BB21" s="55">
        <v>9</v>
      </c>
      <c r="BC21" s="57">
        <f t="shared" si="8"/>
        <v>2.4706630000000001</v>
      </c>
      <c r="BD21" s="57">
        <f t="shared" si="8"/>
        <v>4.2128579999999998</v>
      </c>
      <c r="BE21" s="57">
        <f t="shared" si="8"/>
        <v>3.4012369999999996</v>
      </c>
      <c r="BF21" s="57"/>
      <c r="BJ21" s="55">
        <v>9</v>
      </c>
      <c r="BK21" s="57">
        <f t="shared" si="9"/>
        <v>3.4272690000000008</v>
      </c>
      <c r="BL21" s="57">
        <f t="shared" si="9"/>
        <v>3.8029590000000004</v>
      </c>
      <c r="BM21" s="57">
        <f t="shared" si="9"/>
        <v>2.3019290000000003</v>
      </c>
      <c r="BN21" s="57"/>
      <c r="BR21" s="55">
        <v>9</v>
      </c>
      <c r="BS21" s="57">
        <f t="shared" si="10"/>
        <v>0.73473100000000002</v>
      </c>
      <c r="BT21" s="57">
        <f t="shared" si="10"/>
        <v>1.078255</v>
      </c>
      <c r="BU21" s="57">
        <f t="shared" si="10"/>
        <v>0.91354800000000003</v>
      </c>
      <c r="BV21" s="57"/>
    </row>
    <row r="22" spans="1:74">
      <c r="A22" s="56" t="str">
        <f t="shared" si="0"/>
        <v>201620</v>
      </c>
      <c r="B22" s="28">
        <f>'[3]Weekly by Disport'!A22</f>
        <v>42503</v>
      </c>
      <c r="C22" s="29">
        <f>'[3]Weekly by Disport'!B22</f>
        <v>0.35779899999999998</v>
      </c>
      <c r="D22" s="30" t="str">
        <f>'[3]Weekly by Disport'!C22</f>
        <v/>
      </c>
      <c r="E22" s="31" t="str">
        <f>'[3]Weekly by Disport'!D22</f>
        <v/>
      </c>
      <c r="F22" s="29">
        <f>'[3]Weekly by Disport'!E22</f>
        <v>2.5936060000000003</v>
      </c>
      <c r="G22" s="30">
        <f>'[3]Weekly by Disport'!F22</f>
        <v>0.44104900000000002</v>
      </c>
      <c r="H22" s="30">
        <f>'[3]Weekly by Disport'!G22</f>
        <v>3.1723620000000006</v>
      </c>
      <c r="I22" s="30">
        <f>'[3]Weekly by Disport'!H22</f>
        <v>1.316964</v>
      </c>
      <c r="J22" s="31" t="str">
        <f>'[3]Weekly by Disport'!I22</f>
        <v/>
      </c>
      <c r="K22" s="29" t="str">
        <f>'[3]Weekly by Disport'!J22</f>
        <v/>
      </c>
      <c r="L22" s="30">
        <f>'[3]Weekly by Disport'!K22</f>
        <v>1.3402689999999999</v>
      </c>
      <c r="M22" s="31">
        <f>'[3]Weekly by Disport'!L22</f>
        <v>3.6437369999999993</v>
      </c>
      <c r="N22" s="32">
        <f>'[3]Weekly by Disport'!M22</f>
        <v>0.61917699999999998</v>
      </c>
      <c r="O22" s="29" t="str">
        <f>'[3]Weekly by Disport'!N22</f>
        <v/>
      </c>
      <c r="P22" s="29">
        <f>'[3]Weekly by Disport'!O22</f>
        <v>3.9435540000000002</v>
      </c>
      <c r="Q22" s="30" t="str">
        <f>'[3]Weekly by Disport'!P22</f>
        <v/>
      </c>
      <c r="R22" s="31" t="str">
        <f>'[3]Weekly by Disport'!Q22</f>
        <v/>
      </c>
      <c r="S22" s="29">
        <f>'[3]Weekly by Disport'!R22</f>
        <v>0.18121399999999999</v>
      </c>
      <c r="T22" s="30" t="str">
        <f>'[3]Weekly by Disport'!S22</f>
        <v/>
      </c>
      <c r="U22" s="31">
        <f>'[3]Weekly by Disport'!T22</f>
        <v>0.178342</v>
      </c>
      <c r="V22" s="29" t="str">
        <f>'[3]Weekly by Disport'!U22</f>
        <v/>
      </c>
      <c r="W22" s="30" t="str">
        <f>'[3]Weekly by Disport'!V22</f>
        <v/>
      </c>
      <c r="X22" s="31">
        <f>'[3]Weekly by Disport'!W22</f>
        <v>0.17624699999999999</v>
      </c>
      <c r="Y22" s="31">
        <f>'[3]Weekly by Disport'!X22</f>
        <v>0.36543599999999998</v>
      </c>
      <c r="Z22" s="31" t="str">
        <f>'[3]Weekly by Disport'!Y22</f>
        <v/>
      </c>
      <c r="AA22" s="34">
        <f>'[3]Weekly by Disport'!Z22</f>
        <v>18.329756</v>
      </c>
      <c r="AB22" s="53">
        <f t="shared" si="1"/>
        <v>0.35779899999999998</v>
      </c>
      <c r="AC22" s="53">
        <f t="shared" si="2"/>
        <v>7.5239810000000009</v>
      </c>
      <c r="AD22" s="53">
        <f t="shared" si="3"/>
        <v>4.984005999999999</v>
      </c>
      <c r="AE22" s="53">
        <f t="shared" si="4"/>
        <v>3.9435540000000002</v>
      </c>
      <c r="AF22" s="53">
        <f t="shared" si="5"/>
        <v>0.90123900000000001</v>
      </c>
      <c r="AN22" s="55">
        <v>10</v>
      </c>
      <c r="AO22" s="57">
        <f t="shared" si="6"/>
        <v>0.77278699999999989</v>
      </c>
      <c r="AP22" s="57">
        <f t="shared" si="6"/>
        <v>0.766988</v>
      </c>
      <c r="AQ22" s="57">
        <f t="shared" si="6"/>
        <v>1.0465059999999999</v>
      </c>
      <c r="AR22" s="57"/>
      <c r="AU22" s="55">
        <v>10</v>
      </c>
      <c r="AV22" s="57">
        <f t="shared" si="7"/>
        <v>6.2040710000000008</v>
      </c>
      <c r="AW22" s="57">
        <f t="shared" si="7"/>
        <v>7.3852500000000001</v>
      </c>
      <c r="AX22" s="57">
        <f t="shared" si="7"/>
        <v>5.338152</v>
      </c>
      <c r="AY22" s="57"/>
      <c r="BB22" s="55">
        <v>10</v>
      </c>
      <c r="BC22" s="57">
        <f t="shared" si="8"/>
        <v>3.5661840000000002</v>
      </c>
      <c r="BD22" s="57">
        <f t="shared" si="8"/>
        <v>3.859648</v>
      </c>
      <c r="BE22" s="57">
        <f t="shared" si="8"/>
        <v>3.812087</v>
      </c>
      <c r="BF22" s="57"/>
      <c r="BJ22" s="55">
        <v>10</v>
      </c>
      <c r="BK22" s="57">
        <f t="shared" si="9"/>
        <v>1.9762450000000003</v>
      </c>
      <c r="BL22" s="57">
        <f t="shared" si="9"/>
        <v>3.3184820000000004</v>
      </c>
      <c r="BM22" s="57">
        <f t="shared" si="9"/>
        <v>4.8167450000000009</v>
      </c>
      <c r="BN22" s="57"/>
      <c r="BR22" s="55">
        <v>10</v>
      </c>
      <c r="BS22" s="57">
        <f t="shared" si="10"/>
        <v>1.225031</v>
      </c>
      <c r="BT22" s="57">
        <f t="shared" si="10"/>
        <v>2.8901660000000002</v>
      </c>
      <c r="BU22" s="57">
        <f t="shared" si="10"/>
        <v>0.94345699999999999</v>
      </c>
      <c r="BV22" s="57"/>
    </row>
    <row r="23" spans="1:74">
      <c r="A23" s="56" t="str">
        <f t="shared" si="0"/>
        <v>201621</v>
      </c>
      <c r="B23" s="28">
        <f>'[3]Weekly by Disport'!A23</f>
        <v>42510</v>
      </c>
      <c r="C23" s="29">
        <f>'[3]Weekly by Disport'!B23</f>
        <v>0.20800299999999999</v>
      </c>
      <c r="D23" s="30">
        <f>'[3]Weekly by Disport'!C23</f>
        <v>0.17508899999999999</v>
      </c>
      <c r="E23" s="31" t="str">
        <f>'[3]Weekly by Disport'!D23</f>
        <v/>
      </c>
      <c r="F23" s="29">
        <f>'[3]Weekly by Disport'!E23</f>
        <v>2.248167</v>
      </c>
      <c r="G23" s="30">
        <f>'[3]Weekly by Disport'!F23</f>
        <v>0.71008000000000004</v>
      </c>
      <c r="H23" s="30">
        <f>'[3]Weekly by Disport'!G23</f>
        <v>1.8298349999999999</v>
      </c>
      <c r="I23" s="30">
        <f>'[3]Weekly by Disport'!H23</f>
        <v>1.312767</v>
      </c>
      <c r="J23" s="31" t="str">
        <f>'[3]Weekly by Disport'!I23</f>
        <v/>
      </c>
      <c r="K23" s="29">
        <f>'[3]Weekly by Disport'!J23</f>
        <v>0.207562</v>
      </c>
      <c r="L23" s="30">
        <f>'[3]Weekly by Disport'!K23</f>
        <v>1.5682410000000002</v>
      </c>
      <c r="M23" s="31">
        <f>'[3]Weekly by Disport'!L23</f>
        <v>1.722054</v>
      </c>
      <c r="N23" s="32">
        <f>'[3]Weekly by Disport'!M23</f>
        <v>1.5604849999999999</v>
      </c>
      <c r="O23" s="29" t="str">
        <f>'[3]Weekly by Disport'!N23</f>
        <v/>
      </c>
      <c r="P23" s="29">
        <f>'[3]Weekly by Disport'!O23</f>
        <v>4.0704320000000003</v>
      </c>
      <c r="Q23" s="30" t="str">
        <f>'[3]Weekly by Disport'!P23</f>
        <v/>
      </c>
      <c r="R23" s="31" t="str">
        <f>'[3]Weekly by Disport'!Q23</f>
        <v/>
      </c>
      <c r="S23" s="29">
        <f>'[3]Weekly by Disport'!R23</f>
        <v>0.31506299999999998</v>
      </c>
      <c r="T23" s="30" t="str">
        <f>'[3]Weekly by Disport'!S23</f>
        <v/>
      </c>
      <c r="U23" s="31" t="str">
        <f>'[3]Weekly by Disport'!T23</f>
        <v/>
      </c>
      <c r="V23" s="29">
        <f>'[3]Weekly by Disport'!U23</f>
        <v>0.46248800000000001</v>
      </c>
      <c r="W23" s="30">
        <f>'[3]Weekly by Disport'!V23</f>
        <v>0.181062</v>
      </c>
      <c r="X23" s="31">
        <f>'[3]Weekly by Disport'!W23</f>
        <v>0.20588799999999999</v>
      </c>
      <c r="Y23" s="31">
        <f>'[3]Weekly by Disport'!X23</f>
        <v>0.38549100000000003</v>
      </c>
      <c r="Z23" s="31" t="str">
        <f>'[3]Weekly by Disport'!Y23</f>
        <v/>
      </c>
      <c r="AA23" s="34">
        <f>'[3]Weekly by Disport'!Z23</f>
        <v>17.162707000000005</v>
      </c>
      <c r="AB23" s="53">
        <f t="shared" si="1"/>
        <v>0.38309199999999999</v>
      </c>
      <c r="AC23" s="53">
        <f t="shared" si="2"/>
        <v>6.1008490000000002</v>
      </c>
      <c r="AD23" s="53">
        <f t="shared" si="3"/>
        <v>3.4978570000000002</v>
      </c>
      <c r="AE23" s="53">
        <f t="shared" si="4"/>
        <v>4.0704320000000003</v>
      </c>
      <c r="AF23" s="53">
        <f t="shared" si="5"/>
        <v>1.549992</v>
      </c>
      <c r="AN23" s="55">
        <v>11</v>
      </c>
      <c r="AO23" s="57">
        <f t="shared" si="6"/>
        <v>1.43865</v>
      </c>
      <c r="AP23" s="57">
        <f t="shared" si="6"/>
        <v>1.5969500000000001</v>
      </c>
      <c r="AQ23" s="57">
        <f t="shared" si="6"/>
        <v>1.291442</v>
      </c>
      <c r="AR23" s="57"/>
      <c r="AU23" s="55">
        <v>11</v>
      </c>
      <c r="AV23" s="57">
        <f t="shared" si="7"/>
        <v>7.2577220000000002</v>
      </c>
      <c r="AW23" s="57">
        <f t="shared" si="7"/>
        <v>7.4472500000000004</v>
      </c>
      <c r="AX23" s="57">
        <f t="shared" si="7"/>
        <v>6.1600359999999998</v>
      </c>
      <c r="AY23" s="57"/>
      <c r="BB23" s="55">
        <v>11</v>
      </c>
      <c r="BC23" s="57">
        <f t="shared" si="8"/>
        <v>2.1682260000000002</v>
      </c>
      <c r="BD23" s="57">
        <f t="shared" si="8"/>
        <v>3.3509349999999998</v>
      </c>
      <c r="BE23" s="57">
        <f t="shared" si="8"/>
        <v>3.3225839999999991</v>
      </c>
      <c r="BF23" s="57"/>
      <c r="BJ23" s="55">
        <v>11</v>
      </c>
      <c r="BK23" s="57">
        <f t="shared" si="9"/>
        <v>5.0648470000000003</v>
      </c>
      <c r="BL23" s="57">
        <f t="shared" si="9"/>
        <v>3.870352</v>
      </c>
      <c r="BM23" s="57">
        <f t="shared" si="9"/>
        <v>4.4104850000000004</v>
      </c>
      <c r="BN23" s="57"/>
      <c r="BR23" s="55">
        <v>11</v>
      </c>
      <c r="BS23" s="57">
        <f t="shared" si="10"/>
        <v>1.609477</v>
      </c>
      <c r="BT23" s="57">
        <f t="shared" si="10"/>
        <v>2.4758640000000001</v>
      </c>
      <c r="BU23" s="57">
        <f t="shared" si="10"/>
        <v>1.7114060000000002</v>
      </c>
      <c r="BV23" s="57"/>
    </row>
    <row r="24" spans="1:74">
      <c r="A24" s="56" t="str">
        <f t="shared" si="0"/>
        <v>201622</v>
      </c>
      <c r="B24" s="28">
        <f>'[3]Weekly by Disport'!A24</f>
        <v>42517</v>
      </c>
      <c r="C24" s="29">
        <f>'[3]Weekly by Disport'!B24</f>
        <v>0.853711</v>
      </c>
      <c r="D24" s="30">
        <f>'[3]Weekly by Disport'!C24</f>
        <v>0.38531100000000001</v>
      </c>
      <c r="E24" s="31">
        <f>'[3]Weekly by Disport'!D24</f>
        <v>0.20947199999999999</v>
      </c>
      <c r="F24" s="29">
        <f>'[3]Weekly by Disport'!E24</f>
        <v>1.6779799999999998</v>
      </c>
      <c r="G24" s="30">
        <f>'[3]Weekly by Disport'!F24</f>
        <v>0.37817599999999996</v>
      </c>
      <c r="H24" s="30">
        <f>'[3]Weekly by Disport'!G24</f>
        <v>1.9283230000000002</v>
      </c>
      <c r="I24" s="30">
        <f>'[3]Weekly by Disport'!H24</f>
        <v>1.533849</v>
      </c>
      <c r="J24" s="31">
        <f>'[3]Weekly by Disport'!I24</f>
        <v>0.35646699999999998</v>
      </c>
      <c r="K24" s="29">
        <f>'[3]Weekly by Disport'!J24</f>
        <v>0.171015</v>
      </c>
      <c r="L24" s="30">
        <f>'[3]Weekly by Disport'!K24</f>
        <v>0.52297700000000003</v>
      </c>
      <c r="M24" s="31">
        <f>'[3]Weekly by Disport'!L24</f>
        <v>1.8088680000000001</v>
      </c>
      <c r="N24" s="32">
        <f>'[3]Weekly by Disport'!M24</f>
        <v>0.84056800000000009</v>
      </c>
      <c r="O24" s="29" t="str">
        <f>'[3]Weekly by Disport'!N24</f>
        <v/>
      </c>
      <c r="P24" s="29">
        <f>'[3]Weekly by Disport'!O24</f>
        <v>3.4666010000000003</v>
      </c>
      <c r="Q24" s="30" t="str">
        <f>'[3]Weekly by Disport'!P24</f>
        <v/>
      </c>
      <c r="R24" s="31" t="str">
        <f>'[3]Weekly by Disport'!Q24</f>
        <v/>
      </c>
      <c r="S24" s="29" t="str">
        <f>'[3]Weekly by Disport'!R24</f>
        <v/>
      </c>
      <c r="T24" s="30" t="str">
        <f>'[3]Weekly by Disport'!S24</f>
        <v/>
      </c>
      <c r="U24" s="31">
        <f>'[3]Weekly by Disport'!T24</f>
        <v>0.35735799999999995</v>
      </c>
      <c r="V24" s="29">
        <f>'[3]Weekly by Disport'!U24</f>
        <v>0.177536</v>
      </c>
      <c r="W24" s="30">
        <f>'[3]Weekly by Disport'!V24</f>
        <v>0.34750900000000001</v>
      </c>
      <c r="X24" s="31" t="str">
        <f>'[3]Weekly by Disport'!W24</f>
        <v/>
      </c>
      <c r="Y24" s="31" t="str">
        <f>'[3]Weekly by Disport'!X24</f>
        <v/>
      </c>
      <c r="Z24" s="31" t="str">
        <f>'[3]Weekly by Disport'!Y24</f>
        <v/>
      </c>
      <c r="AA24" s="34">
        <f>'[3]Weekly by Disport'!Z24</f>
        <v>15.015721000000001</v>
      </c>
      <c r="AB24" s="53">
        <f t="shared" si="1"/>
        <v>1.4484940000000002</v>
      </c>
      <c r="AC24" s="53">
        <f t="shared" si="2"/>
        <v>5.8747950000000007</v>
      </c>
      <c r="AD24" s="53">
        <f t="shared" si="3"/>
        <v>2.5028600000000001</v>
      </c>
      <c r="AE24" s="53">
        <f t="shared" si="4"/>
        <v>3.4666010000000003</v>
      </c>
      <c r="AF24" s="53">
        <f t="shared" si="5"/>
        <v>0.88240300000000005</v>
      </c>
      <c r="AN24" s="55">
        <v>12</v>
      </c>
      <c r="AO24" s="57">
        <f t="shared" si="6"/>
        <v>1.1281140000000001</v>
      </c>
      <c r="AP24" s="57">
        <f t="shared" si="6"/>
        <v>1.068827</v>
      </c>
      <c r="AQ24" s="57">
        <f t="shared" si="6"/>
        <v>1.3905409999999998</v>
      </c>
      <c r="AR24" s="57"/>
      <c r="AU24" s="55">
        <v>12</v>
      </c>
      <c r="AV24" s="57">
        <f t="shared" si="7"/>
        <v>7.1265390000000002</v>
      </c>
      <c r="AW24" s="57">
        <f t="shared" si="7"/>
        <v>6.8450299999999995</v>
      </c>
      <c r="AX24" s="57">
        <f t="shared" si="7"/>
        <v>5.6611260000000003</v>
      </c>
      <c r="AY24" s="57"/>
      <c r="BB24" s="55">
        <v>12</v>
      </c>
      <c r="BC24" s="57">
        <f t="shared" si="8"/>
        <v>3.7864080000000007</v>
      </c>
      <c r="BD24" s="57">
        <f t="shared" si="8"/>
        <v>3.340741</v>
      </c>
      <c r="BE24" s="57">
        <f t="shared" si="8"/>
        <v>3.8331490000000006</v>
      </c>
      <c r="BF24" s="57"/>
      <c r="BJ24" s="55">
        <v>12</v>
      </c>
      <c r="BK24" s="57">
        <f t="shared" si="9"/>
        <v>3.5409760000000006</v>
      </c>
      <c r="BL24" s="57">
        <f t="shared" si="9"/>
        <v>4.7171770000000013</v>
      </c>
      <c r="BM24" s="57">
        <f t="shared" si="9"/>
        <v>5.4754969999999998</v>
      </c>
      <c r="BN24" s="57"/>
      <c r="BR24" s="55">
        <v>12</v>
      </c>
      <c r="BS24" s="57">
        <f t="shared" si="10"/>
        <v>0.67748299999999995</v>
      </c>
      <c r="BT24" s="57">
        <f t="shared" si="10"/>
        <v>0.52585099999999996</v>
      </c>
      <c r="BU24" s="57">
        <f t="shared" si="10"/>
        <v>1.6613850000000001</v>
      </c>
      <c r="BV24" s="57"/>
    </row>
    <row r="25" spans="1:74">
      <c r="A25" s="56" t="str">
        <f t="shared" si="0"/>
        <v>201623</v>
      </c>
      <c r="B25" s="28">
        <f>'[3]Weekly by Disport'!A25</f>
        <v>42524</v>
      </c>
      <c r="C25" s="29">
        <f>'[3]Weekly by Disport'!B25</f>
        <v>0.74411700000000003</v>
      </c>
      <c r="D25" s="30" t="str">
        <f>'[3]Weekly by Disport'!C25</f>
        <v/>
      </c>
      <c r="E25" s="31">
        <f>'[3]Weekly by Disport'!D25</f>
        <v>0.59506000000000003</v>
      </c>
      <c r="F25" s="29">
        <f>'[3]Weekly by Disport'!E25</f>
        <v>1.6497390000000003</v>
      </c>
      <c r="G25" s="30">
        <f>'[3]Weekly by Disport'!F25</f>
        <v>0.35623899999999997</v>
      </c>
      <c r="H25" s="30">
        <f>'[3]Weekly by Disport'!G25</f>
        <v>1.5613159999999999</v>
      </c>
      <c r="I25" s="30">
        <f>'[3]Weekly by Disport'!H25</f>
        <v>1.6607150000000002</v>
      </c>
      <c r="J25" s="31">
        <f>'[3]Weekly by Disport'!I25</f>
        <v>0.17394899999999999</v>
      </c>
      <c r="K25" s="29">
        <f>'[3]Weekly by Disport'!J25</f>
        <v>0.25890000000000002</v>
      </c>
      <c r="L25" s="30">
        <f>'[3]Weekly by Disport'!K25</f>
        <v>1.091985</v>
      </c>
      <c r="M25" s="31">
        <f>'[3]Weekly by Disport'!L25</f>
        <v>2.3049540000000004</v>
      </c>
      <c r="N25" s="32">
        <f>'[3]Weekly by Disport'!M25</f>
        <v>0.44102399999999997</v>
      </c>
      <c r="O25" s="29" t="str">
        <f>'[3]Weekly by Disport'!N25</f>
        <v/>
      </c>
      <c r="P25" s="29">
        <f>'[3]Weekly by Disport'!O25</f>
        <v>2.9263750000000002</v>
      </c>
      <c r="Q25" s="30" t="str">
        <f>'[3]Weekly by Disport'!P25</f>
        <v/>
      </c>
      <c r="R25" s="31" t="str">
        <f>'[3]Weekly by Disport'!Q25</f>
        <v/>
      </c>
      <c r="S25" s="29" t="str">
        <f>'[3]Weekly by Disport'!R25</f>
        <v/>
      </c>
      <c r="T25" s="30" t="str">
        <f>'[3]Weekly by Disport'!S25</f>
        <v/>
      </c>
      <c r="U25" s="31">
        <f>'[3]Weekly by Disport'!T25</f>
        <v>0.33611199999999997</v>
      </c>
      <c r="V25" s="29">
        <f>'[3]Weekly by Disport'!U25</f>
        <v>0.1797</v>
      </c>
      <c r="W25" s="30" t="str">
        <f>'[3]Weekly by Disport'!V25</f>
        <v/>
      </c>
      <c r="X25" s="31">
        <f>'[3]Weekly by Disport'!W25</f>
        <v>0.43289500000000003</v>
      </c>
      <c r="Y25" s="31">
        <f>'[3]Weekly by Disport'!X25</f>
        <v>0.38357600000000003</v>
      </c>
      <c r="Z25" s="31">
        <f>'[3]Weekly by Disport'!Y25</f>
        <v>0.174766</v>
      </c>
      <c r="AA25" s="34">
        <f>'[3]Weekly by Disport'!Z25</f>
        <v>15.271422000000003</v>
      </c>
      <c r="AB25" s="53">
        <f t="shared" si="1"/>
        <v>1.3391770000000001</v>
      </c>
      <c r="AC25" s="53">
        <f t="shared" si="2"/>
        <v>5.4019580000000005</v>
      </c>
      <c r="AD25" s="53">
        <f t="shared" si="3"/>
        <v>3.6558390000000003</v>
      </c>
      <c r="AE25" s="53">
        <f t="shared" si="4"/>
        <v>2.9263750000000002</v>
      </c>
      <c r="AF25" s="53">
        <f t="shared" si="5"/>
        <v>1.3322829999999999</v>
      </c>
      <c r="AN25" s="55">
        <v>13</v>
      </c>
      <c r="AO25" s="57">
        <f t="shared" si="6"/>
        <v>0.95965100000000003</v>
      </c>
      <c r="AP25" s="57">
        <f t="shared" si="6"/>
        <v>0.65761700000000001</v>
      </c>
      <c r="AQ25" s="57">
        <f t="shared" si="6"/>
        <v>1.2590330000000001</v>
      </c>
      <c r="AR25" s="57"/>
      <c r="AU25" s="55">
        <v>13</v>
      </c>
      <c r="AV25" s="57">
        <f t="shared" si="7"/>
        <v>5.9981770000000001</v>
      </c>
      <c r="AW25" s="57">
        <f t="shared" si="7"/>
        <v>5.1419259999999998</v>
      </c>
      <c r="AX25" s="57">
        <f t="shared" si="7"/>
        <v>4.3234010000000005</v>
      </c>
      <c r="AY25" s="57"/>
      <c r="BB25" s="55">
        <v>13</v>
      </c>
      <c r="BC25" s="57">
        <f t="shared" si="8"/>
        <v>5.5752579999999998</v>
      </c>
      <c r="BD25" s="57">
        <f t="shared" si="8"/>
        <v>3.0487419999999998</v>
      </c>
      <c r="BE25" s="57">
        <f t="shared" si="8"/>
        <v>2.8443450000000001</v>
      </c>
      <c r="BF25" s="57"/>
      <c r="BJ25" s="55">
        <v>13</v>
      </c>
      <c r="BK25" s="57">
        <f t="shared" si="9"/>
        <v>4.3208270000000013</v>
      </c>
      <c r="BL25" s="57">
        <f t="shared" si="9"/>
        <v>3.9827600000000003</v>
      </c>
      <c r="BM25" s="57">
        <f t="shared" si="9"/>
        <v>4.1458630000000003</v>
      </c>
      <c r="BN25" s="57"/>
      <c r="BR25" s="55">
        <v>13</v>
      </c>
      <c r="BS25" s="57">
        <f t="shared" si="10"/>
        <v>0.74805199999999994</v>
      </c>
      <c r="BT25" s="57">
        <f t="shared" si="10"/>
        <v>0.35773500000000003</v>
      </c>
      <c r="BU25" s="57">
        <f t="shared" si="10"/>
        <v>0.88566400000000001</v>
      </c>
      <c r="BV25" s="57"/>
    </row>
    <row r="26" spans="1:74">
      <c r="A26" s="56" t="str">
        <f t="shared" si="0"/>
        <v>201624</v>
      </c>
      <c r="B26" s="28">
        <f>'[3]Weekly by Disport'!A26</f>
        <v>42531</v>
      </c>
      <c r="C26" s="29">
        <f>'[3]Weekly by Disport'!B26</f>
        <v>0.71122399999999997</v>
      </c>
      <c r="D26" s="30" t="str">
        <f>'[3]Weekly by Disport'!C26</f>
        <v/>
      </c>
      <c r="E26" s="31">
        <f>'[3]Weekly by Disport'!D26</f>
        <v>0.4</v>
      </c>
      <c r="F26" s="29">
        <f>'[3]Weekly by Disport'!E26</f>
        <v>1.4365190000000001</v>
      </c>
      <c r="G26" s="30">
        <f>'[3]Weekly by Disport'!F26</f>
        <v>0.38171299999999997</v>
      </c>
      <c r="H26" s="30">
        <f>'[3]Weekly by Disport'!G26</f>
        <v>2.0657170000000002</v>
      </c>
      <c r="I26" s="30">
        <f>'[3]Weekly by Disport'!H26</f>
        <v>1.4994480000000001</v>
      </c>
      <c r="J26" s="31" t="str">
        <f>'[3]Weekly by Disport'!I26</f>
        <v/>
      </c>
      <c r="K26" s="29">
        <f>'[3]Weekly by Disport'!J26</f>
        <v>0.59494999999999998</v>
      </c>
      <c r="L26" s="30">
        <f>'[3]Weekly by Disport'!K26</f>
        <v>0.35420700000000005</v>
      </c>
      <c r="M26" s="31">
        <f>'[3]Weekly by Disport'!L26</f>
        <v>2.4225110000000001</v>
      </c>
      <c r="N26" s="32">
        <f>'[3]Weekly by Disport'!M26</f>
        <v>1.1763319999999999</v>
      </c>
      <c r="O26" s="29" t="str">
        <f>'[3]Weekly by Disport'!N26</f>
        <v/>
      </c>
      <c r="P26" s="29">
        <f>'[3]Weekly by Disport'!O26</f>
        <v>3.0554589999999999</v>
      </c>
      <c r="Q26" s="30" t="str">
        <f>'[3]Weekly by Disport'!P26</f>
        <v/>
      </c>
      <c r="R26" s="31" t="str">
        <f>'[3]Weekly by Disport'!Q26</f>
        <v/>
      </c>
      <c r="S26" s="29">
        <f>'[3]Weekly by Disport'!R26</f>
        <v>0.57742399999999994</v>
      </c>
      <c r="T26" s="30" t="str">
        <f>'[3]Weekly by Disport'!S26</f>
        <v/>
      </c>
      <c r="U26" s="31">
        <f>'[3]Weekly by Disport'!T26</f>
        <v>0.362178</v>
      </c>
      <c r="V26" s="29" t="str">
        <f>'[3]Weekly by Disport'!U26</f>
        <v/>
      </c>
      <c r="W26" s="30" t="str">
        <f>'[3]Weekly by Disport'!V26</f>
        <v/>
      </c>
      <c r="X26" s="31">
        <f>'[3]Weekly by Disport'!W26</f>
        <v>0.20782600000000001</v>
      </c>
      <c r="Y26" s="31">
        <f>'[3]Weekly by Disport'!X26</f>
        <v>0.39200499999999999</v>
      </c>
      <c r="Z26" s="31" t="str">
        <f>'[3]Weekly by Disport'!Y26</f>
        <v/>
      </c>
      <c r="AA26" s="34">
        <f>'[3]Weekly by Disport'!Z26</f>
        <v>15.637513</v>
      </c>
      <c r="AB26" s="53">
        <f t="shared" si="1"/>
        <v>1.111224</v>
      </c>
      <c r="AC26" s="53">
        <f t="shared" si="2"/>
        <v>5.3833970000000004</v>
      </c>
      <c r="AD26" s="53">
        <f t="shared" si="3"/>
        <v>3.3716680000000001</v>
      </c>
      <c r="AE26" s="53">
        <f t="shared" si="4"/>
        <v>3.0554589999999999</v>
      </c>
      <c r="AF26" s="53">
        <f t="shared" si="5"/>
        <v>1.5394329999999998</v>
      </c>
      <c r="AN26" s="55">
        <v>14</v>
      </c>
      <c r="AO26" s="57">
        <f t="shared" si="6"/>
        <v>0.45888799999999996</v>
      </c>
      <c r="AP26" s="57">
        <f t="shared" si="6"/>
        <v>1.3931210000000001</v>
      </c>
      <c r="AQ26" s="57">
        <f t="shared" si="6"/>
        <v>1.5208460000000001</v>
      </c>
      <c r="AR26" s="57"/>
      <c r="AU26" s="55">
        <v>14</v>
      </c>
      <c r="AV26" s="57">
        <f t="shared" si="7"/>
        <v>6.2208610000000002</v>
      </c>
      <c r="AW26" s="57">
        <f t="shared" si="7"/>
        <v>6.6433350000000004</v>
      </c>
      <c r="AX26" s="57">
        <f t="shared" si="7"/>
        <v>5.5682880000000008</v>
      </c>
      <c r="AY26" s="57"/>
      <c r="BB26" s="55">
        <v>14</v>
      </c>
      <c r="BC26" s="57">
        <f t="shared" si="8"/>
        <v>2.5817809999999999</v>
      </c>
      <c r="BD26" s="57">
        <f t="shared" si="8"/>
        <v>1.8350519999999997</v>
      </c>
      <c r="BE26" s="57">
        <f t="shared" si="8"/>
        <v>3.6372230000000001</v>
      </c>
      <c r="BF26" s="57"/>
      <c r="BJ26" s="55">
        <v>14</v>
      </c>
      <c r="BK26" s="57">
        <f t="shared" si="9"/>
        <v>3.9537369999999994</v>
      </c>
      <c r="BL26" s="57">
        <f t="shared" si="9"/>
        <v>5.2148900000000014</v>
      </c>
      <c r="BM26" s="57">
        <f t="shared" si="9"/>
        <v>6.1687960000000004</v>
      </c>
      <c r="BN26" s="57"/>
      <c r="BR26" s="55">
        <v>14</v>
      </c>
      <c r="BS26" s="57">
        <f t="shared" si="10"/>
        <v>0.80485399999999996</v>
      </c>
      <c r="BT26" s="57">
        <f t="shared" si="10"/>
        <v>1.2039360000000001</v>
      </c>
      <c r="BU26" s="57">
        <f t="shared" si="10"/>
        <v>0.72059499999999999</v>
      </c>
      <c r="BV26" s="57"/>
    </row>
    <row r="27" spans="1:74">
      <c r="A27" s="56" t="str">
        <f t="shared" si="0"/>
        <v>201625</v>
      </c>
      <c r="B27" s="28">
        <f>'[3]Weekly by Disport'!A27</f>
        <v>42538</v>
      </c>
      <c r="C27" s="29">
        <f>'[3]Weekly by Disport'!B27</f>
        <v>0.38553499999999996</v>
      </c>
      <c r="D27" s="30">
        <f>'[3]Weekly by Disport'!C27</f>
        <v>0.38625900000000002</v>
      </c>
      <c r="E27" s="31">
        <f>'[3]Weekly by Disport'!D27</f>
        <v>0.43705899999999998</v>
      </c>
      <c r="F27" s="29">
        <f>'[3]Weekly by Disport'!E27</f>
        <v>1.8570359999999999</v>
      </c>
      <c r="G27" s="30">
        <f>'[3]Weekly by Disport'!F27</f>
        <v>0.36132399999999998</v>
      </c>
      <c r="H27" s="30">
        <f>'[3]Weekly by Disport'!G27</f>
        <v>1.8771789999999999</v>
      </c>
      <c r="I27" s="30">
        <f>'[3]Weekly by Disport'!H27</f>
        <v>2.0960750000000004</v>
      </c>
      <c r="J27" s="31">
        <f>'[3]Weekly by Disport'!I27</f>
        <v>0.18019299999999999</v>
      </c>
      <c r="K27" s="29">
        <f>'[3]Weekly by Disport'!J27</f>
        <v>0.38364299999999996</v>
      </c>
      <c r="L27" s="30">
        <f>'[3]Weekly by Disport'!K27</f>
        <v>0.654613</v>
      </c>
      <c r="M27" s="31">
        <f>'[3]Weekly by Disport'!L27</f>
        <v>1.874536</v>
      </c>
      <c r="N27" s="32">
        <f>'[3]Weekly by Disport'!M27</f>
        <v>0.60939900000000002</v>
      </c>
      <c r="O27" s="29" t="str">
        <f>'[3]Weekly by Disport'!N27</f>
        <v/>
      </c>
      <c r="P27" s="29">
        <f>'[3]Weekly by Disport'!O27</f>
        <v>2.4023329999999996</v>
      </c>
      <c r="Q27" s="30" t="str">
        <f>'[3]Weekly by Disport'!P27</f>
        <v/>
      </c>
      <c r="R27" s="31" t="str">
        <f>'[3]Weekly by Disport'!Q27</f>
        <v/>
      </c>
      <c r="S27" s="29">
        <f>'[3]Weekly by Disport'!R27</f>
        <v>0.388123</v>
      </c>
      <c r="T27" s="30" t="str">
        <f>'[3]Weekly by Disport'!S27</f>
        <v/>
      </c>
      <c r="U27" s="31">
        <f>'[3]Weekly by Disport'!T27</f>
        <v>0.172565</v>
      </c>
      <c r="V27" s="29">
        <f>'[3]Weekly by Disport'!U27</f>
        <v>0.18009</v>
      </c>
      <c r="W27" s="30">
        <f>'[3]Weekly by Disport'!V27</f>
        <v>0.182534</v>
      </c>
      <c r="X27" s="31">
        <f>'[3]Weekly by Disport'!W27</f>
        <v>0.60747200000000001</v>
      </c>
      <c r="Y27" s="31">
        <f>'[3]Weekly by Disport'!X27</f>
        <v>0.56342199999999998</v>
      </c>
      <c r="Z27" s="31" t="str">
        <f>'[3]Weekly by Disport'!Y27</f>
        <v/>
      </c>
      <c r="AA27" s="34">
        <f>'[3]Weekly by Disport'!Z27</f>
        <v>15.59939</v>
      </c>
      <c r="AB27" s="53">
        <f t="shared" si="1"/>
        <v>1.208853</v>
      </c>
      <c r="AC27" s="53">
        <f t="shared" si="2"/>
        <v>6.3718069999999996</v>
      </c>
      <c r="AD27" s="53">
        <f t="shared" si="3"/>
        <v>2.912792</v>
      </c>
      <c r="AE27" s="53">
        <f t="shared" si="4"/>
        <v>2.4023329999999996</v>
      </c>
      <c r="AF27" s="53">
        <f t="shared" si="5"/>
        <v>2.0942059999999998</v>
      </c>
      <c r="AN27" s="55">
        <v>15</v>
      </c>
      <c r="AO27" s="57">
        <f t="shared" si="6"/>
        <v>1.042178</v>
      </c>
      <c r="AP27" s="57">
        <f t="shared" si="6"/>
        <v>1.527911</v>
      </c>
      <c r="AQ27" s="57">
        <f t="shared" si="6"/>
        <v>1.036478</v>
      </c>
      <c r="AR27" s="57"/>
      <c r="AU27" s="55">
        <v>15</v>
      </c>
      <c r="AV27" s="57">
        <f t="shared" si="7"/>
        <v>6.2779959999999999</v>
      </c>
      <c r="AW27" s="57">
        <f t="shared" si="7"/>
        <v>5.6914629999999997</v>
      </c>
      <c r="AX27" s="57">
        <f t="shared" si="7"/>
        <v>7.3688170000000008</v>
      </c>
      <c r="AY27" s="57"/>
      <c r="BB27" s="55">
        <v>15</v>
      </c>
      <c r="BC27" s="57">
        <f t="shared" si="8"/>
        <v>2.4946790000000001</v>
      </c>
      <c r="BD27" s="57">
        <f t="shared" si="8"/>
        <v>3.7672440000000003</v>
      </c>
      <c r="BE27" s="57">
        <f t="shared" si="8"/>
        <v>3.8659340000000002</v>
      </c>
      <c r="BF27" s="57"/>
      <c r="BJ27" s="55">
        <v>15</v>
      </c>
      <c r="BK27" s="57">
        <f t="shared" si="9"/>
        <v>1.7450769999999998</v>
      </c>
      <c r="BL27" s="57">
        <f t="shared" si="9"/>
        <v>4.1569060000000002</v>
      </c>
      <c r="BM27" s="57">
        <f t="shared" si="9"/>
        <v>5.1702539999999999</v>
      </c>
      <c r="BN27" s="57"/>
      <c r="BR27" s="55">
        <v>15</v>
      </c>
      <c r="BS27" s="57">
        <f t="shared" si="10"/>
        <v>1.2082519999999999</v>
      </c>
      <c r="BT27" s="57">
        <f t="shared" si="10"/>
        <v>1.2728629999999999</v>
      </c>
      <c r="BU27" s="57">
        <f t="shared" si="10"/>
        <v>1.4007700000000001</v>
      </c>
      <c r="BV27" s="57"/>
    </row>
    <row r="28" spans="1:74">
      <c r="A28" s="56" t="str">
        <f t="shared" si="0"/>
        <v>201626</v>
      </c>
      <c r="B28" s="28">
        <f>'[3]Weekly by Disport'!A28</f>
        <v>42545</v>
      </c>
      <c r="C28" s="29">
        <f>'[3]Weekly by Disport'!B28</f>
        <v>0.77879699999999996</v>
      </c>
      <c r="D28" s="30">
        <f>'[3]Weekly by Disport'!C28</f>
        <v>0.18036099999999999</v>
      </c>
      <c r="E28" s="31">
        <f>'[3]Weekly by Disport'!D28</f>
        <v>0.57827600000000001</v>
      </c>
      <c r="F28" s="29">
        <f>'[3]Weekly by Disport'!E28</f>
        <v>2.8133530000000002</v>
      </c>
      <c r="G28" s="30">
        <f>'[3]Weekly by Disport'!F28</f>
        <v>0.59457699999999991</v>
      </c>
      <c r="H28" s="30">
        <f>'[3]Weekly by Disport'!G28</f>
        <v>2.9365219999999996</v>
      </c>
      <c r="I28" s="30">
        <f>'[3]Weekly by Disport'!H28</f>
        <v>1.1502730000000001</v>
      </c>
      <c r="J28" s="31">
        <f>'[3]Weekly by Disport'!I28</f>
        <v>0.17985100000000001</v>
      </c>
      <c r="K28" s="29" t="str">
        <f>'[3]Weekly by Disport'!J28</f>
        <v/>
      </c>
      <c r="L28" s="30">
        <f>'[3]Weekly by Disport'!K28</f>
        <v>0.58958700000000008</v>
      </c>
      <c r="M28" s="31">
        <f>'[3]Weekly by Disport'!L28</f>
        <v>3.2320179999999996</v>
      </c>
      <c r="N28" s="32">
        <f>'[3]Weekly by Disport'!M28</f>
        <v>0.35170299999999999</v>
      </c>
      <c r="O28" s="29" t="str">
        <f>'[3]Weekly by Disport'!N28</f>
        <v/>
      </c>
      <c r="P28" s="29">
        <f>'[3]Weekly by Disport'!O28</f>
        <v>3.1419380000000001</v>
      </c>
      <c r="Q28" s="30" t="str">
        <f>'[3]Weekly by Disport'!P28</f>
        <v/>
      </c>
      <c r="R28" s="31" t="str">
        <f>'[3]Weekly by Disport'!Q28</f>
        <v/>
      </c>
      <c r="S28" s="29" t="str">
        <f>'[3]Weekly by Disport'!R28</f>
        <v/>
      </c>
      <c r="T28" s="30" t="str">
        <f>'[3]Weekly by Disport'!S28</f>
        <v/>
      </c>
      <c r="U28" s="31">
        <f>'[3]Weekly by Disport'!T28</f>
        <v>0.38380899999999996</v>
      </c>
      <c r="V28" s="29">
        <f>'[3]Weekly by Disport'!U28</f>
        <v>0.171015</v>
      </c>
      <c r="W28" s="30" t="str">
        <f>'[3]Weekly by Disport'!V28</f>
        <v/>
      </c>
      <c r="X28" s="31">
        <f>'[3]Weekly by Disport'!W28</f>
        <v>0.62760499999999997</v>
      </c>
      <c r="Y28" s="31">
        <f>'[3]Weekly by Disport'!X28</f>
        <v>0.527783</v>
      </c>
      <c r="Z28" s="31" t="str">
        <f>'[3]Weekly by Disport'!Y28</f>
        <v/>
      </c>
      <c r="AA28" s="34">
        <f>'[3]Weekly by Disport'!Z28</f>
        <v>18.237468</v>
      </c>
      <c r="AB28" s="53">
        <f t="shared" si="1"/>
        <v>1.537434</v>
      </c>
      <c r="AC28" s="53">
        <f t="shared" si="2"/>
        <v>7.674576000000001</v>
      </c>
      <c r="AD28" s="53">
        <f t="shared" si="3"/>
        <v>3.8216049999999999</v>
      </c>
      <c r="AE28" s="53">
        <f t="shared" si="4"/>
        <v>3.1419380000000001</v>
      </c>
      <c r="AF28" s="53">
        <f t="shared" si="5"/>
        <v>1.7102119999999998</v>
      </c>
      <c r="AN28" s="55">
        <v>16</v>
      </c>
      <c r="AO28" s="57">
        <f t="shared" si="6"/>
        <v>1.1054379999999999</v>
      </c>
      <c r="AP28" s="57">
        <f t="shared" si="6"/>
        <v>1.0391560000000002</v>
      </c>
      <c r="AQ28" s="57">
        <f t="shared" si="6"/>
        <v>1.5079670000000001</v>
      </c>
      <c r="AR28" s="57"/>
      <c r="AU28" s="55">
        <v>16</v>
      </c>
      <c r="AV28" s="57">
        <f t="shared" si="7"/>
        <v>6.8628129999999992</v>
      </c>
      <c r="AW28" s="57">
        <f t="shared" si="7"/>
        <v>7.4498919999999993</v>
      </c>
      <c r="AX28" s="57">
        <f t="shared" si="7"/>
        <v>4.7541159999999998</v>
      </c>
      <c r="AY28" s="57"/>
      <c r="BB28" s="55">
        <v>16</v>
      </c>
      <c r="BC28" s="57">
        <f t="shared" si="8"/>
        <v>3.6499690000000005</v>
      </c>
      <c r="BD28" s="57">
        <f t="shared" si="8"/>
        <v>3.762486</v>
      </c>
      <c r="BE28" s="57">
        <f t="shared" si="8"/>
        <v>4.3633049999999995</v>
      </c>
      <c r="BF28" s="57"/>
      <c r="BJ28" s="55">
        <v>16</v>
      </c>
      <c r="BK28" s="57">
        <f t="shared" si="9"/>
        <v>3.9104020000000008</v>
      </c>
      <c r="BL28" s="57">
        <f t="shared" si="9"/>
        <v>5.0938369999999997</v>
      </c>
      <c r="BM28" s="57">
        <f t="shared" si="9"/>
        <v>5.259049000000001</v>
      </c>
      <c r="BN28" s="57"/>
      <c r="BR28" s="55">
        <v>16</v>
      </c>
      <c r="BS28" s="57">
        <f t="shared" si="10"/>
        <v>1.379483</v>
      </c>
      <c r="BT28" s="57">
        <f t="shared" si="10"/>
        <v>1.268875</v>
      </c>
      <c r="BU28" s="57">
        <f t="shared" si="10"/>
        <v>2.485106</v>
      </c>
      <c r="BV28" s="57"/>
    </row>
    <row r="29" spans="1:74">
      <c r="A29" s="56" t="str">
        <f t="shared" si="0"/>
        <v>201627</v>
      </c>
      <c r="B29" s="28">
        <f>'[3]Weekly by Disport'!A29</f>
        <v>42552</v>
      </c>
      <c r="C29" s="29">
        <f>'[3]Weekly by Disport'!B29</f>
        <v>0.87147999999999992</v>
      </c>
      <c r="D29" s="30">
        <f>'[3]Weekly by Disport'!C29</f>
        <v>0.17599999999999999</v>
      </c>
      <c r="E29" s="31" t="str">
        <f>'[3]Weekly by Disport'!D29</f>
        <v/>
      </c>
      <c r="F29" s="29">
        <f>'[3]Weekly by Disport'!E29</f>
        <v>2.1025080000000003</v>
      </c>
      <c r="G29" s="30">
        <f>'[3]Weekly by Disport'!F29</f>
        <v>0.20593800000000001</v>
      </c>
      <c r="H29" s="30">
        <f>'[3]Weekly by Disport'!G29</f>
        <v>3.2318670000000003</v>
      </c>
      <c r="I29" s="30">
        <f>'[3]Weekly by Disport'!H29</f>
        <v>0.98532700000000006</v>
      </c>
      <c r="J29" s="31" t="str">
        <f>'[3]Weekly by Disport'!I29</f>
        <v/>
      </c>
      <c r="K29" s="29">
        <f>'[3]Weekly by Disport'!J29</f>
        <v>0.49092500000000006</v>
      </c>
      <c r="L29" s="30">
        <f>'[3]Weekly by Disport'!K29</f>
        <v>1.2204350000000002</v>
      </c>
      <c r="M29" s="31">
        <f>'[3]Weekly by Disport'!L29</f>
        <v>1.3575090000000001</v>
      </c>
      <c r="N29" s="32">
        <f>'[3]Weekly by Disport'!M29</f>
        <v>2.2985550000000003</v>
      </c>
      <c r="O29" s="29" t="str">
        <f>'[3]Weekly by Disport'!N29</f>
        <v/>
      </c>
      <c r="P29" s="29">
        <f>'[3]Weekly by Disport'!O29</f>
        <v>3.7297500000000001</v>
      </c>
      <c r="Q29" s="30">
        <f>'[3]Weekly by Disport'!P29</f>
        <v>0.17591100000000001</v>
      </c>
      <c r="R29" s="31" t="str">
        <f>'[3]Weekly by Disport'!Q29</f>
        <v/>
      </c>
      <c r="S29" s="29" t="str">
        <f>'[3]Weekly by Disport'!R29</f>
        <v/>
      </c>
      <c r="T29" s="30" t="str">
        <f>'[3]Weekly by Disport'!S29</f>
        <v/>
      </c>
      <c r="U29" s="31">
        <f>'[3]Weekly by Disport'!T29</f>
        <v>0.17646899999999999</v>
      </c>
      <c r="V29" s="29">
        <f>'[3]Weekly by Disport'!U29</f>
        <v>0.174096</v>
      </c>
      <c r="W29" s="30">
        <f>'[3]Weekly by Disport'!V29</f>
        <v>0.18106</v>
      </c>
      <c r="X29" s="31">
        <f>'[3]Weekly by Disport'!W29</f>
        <v>0.35871600000000003</v>
      </c>
      <c r="Y29" s="31">
        <f>'[3]Weekly by Disport'!X29</f>
        <v>0.20606099999999999</v>
      </c>
      <c r="Z29" s="31" t="str">
        <f>'[3]Weekly by Disport'!Y29</f>
        <v/>
      </c>
      <c r="AA29" s="34">
        <f>'[3]Weekly by Disport'!Z29</f>
        <v>17.942606999999999</v>
      </c>
      <c r="AB29" s="53">
        <f t="shared" si="1"/>
        <v>1.04748</v>
      </c>
      <c r="AC29" s="53">
        <f t="shared" si="2"/>
        <v>6.525640000000001</v>
      </c>
      <c r="AD29" s="53">
        <f t="shared" si="3"/>
        <v>3.0688690000000003</v>
      </c>
      <c r="AE29" s="53">
        <f t="shared" si="4"/>
        <v>3.9056610000000003</v>
      </c>
      <c r="AF29" s="53">
        <f t="shared" si="5"/>
        <v>1.0964020000000001</v>
      </c>
      <c r="AN29" s="55">
        <v>17</v>
      </c>
      <c r="AO29" s="57">
        <f t="shared" si="6"/>
        <v>1.0266010000000001</v>
      </c>
      <c r="AP29" s="57">
        <f t="shared" si="6"/>
        <v>0.97393099999999988</v>
      </c>
      <c r="AQ29" s="57">
        <f t="shared" si="6"/>
        <v>1.539112</v>
      </c>
      <c r="AR29" s="57"/>
      <c r="AU29" s="55">
        <v>17</v>
      </c>
      <c r="AV29" s="57">
        <f t="shared" si="7"/>
        <v>8.7107299999999999</v>
      </c>
      <c r="AW29" s="57">
        <f t="shared" si="7"/>
        <v>6.6840919999999997</v>
      </c>
      <c r="AX29" s="57">
        <f t="shared" si="7"/>
        <v>8.0397069999999999</v>
      </c>
      <c r="AY29" s="57"/>
      <c r="BB29" s="55">
        <v>17</v>
      </c>
      <c r="BC29" s="57">
        <f t="shared" si="8"/>
        <v>3.350247</v>
      </c>
      <c r="BD29" s="57">
        <f t="shared" si="8"/>
        <v>2.7574500000000004</v>
      </c>
      <c r="BE29" s="57">
        <f t="shared" si="8"/>
        <v>3.8829639999999999</v>
      </c>
      <c r="BF29" s="57"/>
      <c r="BJ29" s="55">
        <v>17</v>
      </c>
      <c r="BK29" s="57">
        <f t="shared" si="9"/>
        <v>4.7056179999999994</v>
      </c>
      <c r="BL29" s="57">
        <f t="shared" si="9"/>
        <v>4.8980519999999999</v>
      </c>
      <c r="BM29" s="57">
        <f t="shared" si="9"/>
        <v>5.0486810000000011</v>
      </c>
      <c r="BN29" s="57"/>
      <c r="BR29" s="55">
        <v>17</v>
      </c>
      <c r="BS29" s="57">
        <f t="shared" si="10"/>
        <v>0.70740399999999992</v>
      </c>
      <c r="BT29" s="57">
        <f t="shared" si="10"/>
        <v>0.89601200000000003</v>
      </c>
      <c r="BU29" s="57">
        <f t="shared" si="10"/>
        <v>1.657985</v>
      </c>
      <c r="BV29" s="57"/>
    </row>
    <row r="30" spans="1:74">
      <c r="A30" s="56" t="str">
        <f t="shared" si="0"/>
        <v>201628</v>
      </c>
      <c r="B30" s="28">
        <f>'[3]Weekly by Disport'!A30</f>
        <v>42559</v>
      </c>
      <c r="C30" s="29">
        <f>'[3]Weekly by Disport'!B30</f>
        <v>0.56658699999999995</v>
      </c>
      <c r="D30" s="30" t="str">
        <f>'[3]Weekly by Disport'!C30</f>
        <v/>
      </c>
      <c r="E30" s="31">
        <f>'[3]Weekly by Disport'!D30</f>
        <v>0.16977</v>
      </c>
      <c r="F30" s="29">
        <f>'[3]Weekly by Disport'!E30</f>
        <v>1.3209179999999998</v>
      </c>
      <c r="G30" s="30" t="str">
        <f>'[3]Weekly by Disport'!F30</f>
        <v/>
      </c>
      <c r="H30" s="30">
        <f>'[3]Weekly by Disport'!G30</f>
        <v>2.042932</v>
      </c>
      <c r="I30" s="30">
        <f>'[3]Weekly by Disport'!H30</f>
        <v>1.6411070000000003</v>
      </c>
      <c r="J30" s="31" t="str">
        <f>'[3]Weekly by Disport'!I30</f>
        <v/>
      </c>
      <c r="K30" s="29" t="str">
        <f>'[3]Weekly by Disport'!J30</f>
        <v/>
      </c>
      <c r="L30" s="30">
        <f>'[3]Weekly by Disport'!K30</f>
        <v>1.271333</v>
      </c>
      <c r="M30" s="31">
        <f>'[3]Weekly by Disport'!L30</f>
        <v>2.2654160000000001</v>
      </c>
      <c r="N30" s="32">
        <f>'[3]Weekly by Disport'!M30</f>
        <v>1.8397080000000001</v>
      </c>
      <c r="O30" s="29" t="str">
        <f>'[3]Weekly by Disport'!N30</f>
        <v/>
      </c>
      <c r="P30" s="29">
        <f>'[3]Weekly by Disport'!O30</f>
        <v>1.820092</v>
      </c>
      <c r="Q30" s="30" t="str">
        <f>'[3]Weekly by Disport'!P30</f>
        <v/>
      </c>
      <c r="R30" s="31" t="str">
        <f>'[3]Weekly by Disport'!Q30</f>
        <v/>
      </c>
      <c r="S30" s="29" t="str">
        <f>'[3]Weekly by Disport'!R30</f>
        <v/>
      </c>
      <c r="T30" s="30" t="str">
        <f>'[3]Weekly by Disport'!S30</f>
        <v/>
      </c>
      <c r="U30" s="31" t="str">
        <f>'[3]Weekly by Disport'!T30</f>
        <v/>
      </c>
      <c r="V30" s="29">
        <f>'[3]Weekly by Disport'!U30</f>
        <v>0.443048</v>
      </c>
      <c r="W30" s="30" t="str">
        <f>'[3]Weekly by Disport'!V30</f>
        <v/>
      </c>
      <c r="X30" s="31">
        <f>'[3]Weekly by Disport'!W30</f>
        <v>0.47700999999999999</v>
      </c>
      <c r="Y30" s="31">
        <f>'[3]Weekly by Disport'!X30</f>
        <v>0.70477599999999996</v>
      </c>
      <c r="Z30" s="31" t="str">
        <f>'[3]Weekly by Disport'!Y30</f>
        <v/>
      </c>
      <c r="AA30" s="34">
        <f>'[3]Weekly by Disport'!Z30</f>
        <v>14.562697</v>
      </c>
      <c r="AB30" s="53">
        <f t="shared" si="1"/>
        <v>0.73635699999999993</v>
      </c>
      <c r="AC30" s="53">
        <f t="shared" si="2"/>
        <v>5.0049570000000001</v>
      </c>
      <c r="AD30" s="53">
        <f t="shared" si="3"/>
        <v>3.5367490000000004</v>
      </c>
      <c r="AE30" s="53">
        <f t="shared" si="4"/>
        <v>1.820092</v>
      </c>
      <c r="AF30" s="53">
        <f t="shared" si="5"/>
        <v>1.6248339999999999</v>
      </c>
      <c r="AN30" s="55">
        <v>18</v>
      </c>
      <c r="AO30" s="57">
        <f t="shared" si="6"/>
        <v>1.235071</v>
      </c>
      <c r="AP30" s="57">
        <f t="shared" si="6"/>
        <v>1.7363499999999998</v>
      </c>
      <c r="AQ30" s="57">
        <f t="shared" si="6"/>
        <v>1.35242</v>
      </c>
      <c r="AR30" s="57"/>
      <c r="AU30" s="55">
        <v>18</v>
      </c>
      <c r="AV30" s="57">
        <f t="shared" si="7"/>
        <v>6.3122020000000001</v>
      </c>
      <c r="AW30" s="57">
        <f t="shared" si="7"/>
        <v>7.9636139999999997</v>
      </c>
      <c r="AX30" s="57">
        <f t="shared" si="7"/>
        <v>7.3525710000000002</v>
      </c>
      <c r="AY30" s="57"/>
      <c r="BB30" s="55">
        <v>18</v>
      </c>
      <c r="BC30" s="57">
        <f t="shared" si="8"/>
        <v>3.2819959999999999</v>
      </c>
      <c r="BD30" s="57">
        <f t="shared" si="8"/>
        <v>1.5322529999999999</v>
      </c>
      <c r="BE30" s="57">
        <f t="shared" si="8"/>
        <v>3.6395980000000003</v>
      </c>
      <c r="BF30" s="57"/>
      <c r="BJ30" s="55">
        <v>18</v>
      </c>
      <c r="BK30" s="57">
        <f t="shared" si="9"/>
        <v>4.3904490000000003</v>
      </c>
      <c r="BL30" s="57">
        <f t="shared" si="9"/>
        <v>2.8447839999999998</v>
      </c>
      <c r="BM30" s="57">
        <f t="shared" si="9"/>
        <v>4.6676519999999995</v>
      </c>
      <c r="BN30" s="57"/>
      <c r="BR30" s="55">
        <v>18</v>
      </c>
      <c r="BS30" s="57">
        <f t="shared" si="10"/>
        <v>0.79067599999999993</v>
      </c>
      <c r="BT30" s="57">
        <f t="shared" si="10"/>
        <v>1.8286929999999999</v>
      </c>
      <c r="BU30" s="57">
        <f t="shared" si="10"/>
        <v>1.0187140000000001</v>
      </c>
      <c r="BV30" s="57"/>
    </row>
    <row r="31" spans="1:74">
      <c r="A31" s="56" t="str">
        <f t="shared" si="0"/>
        <v>201629</v>
      </c>
      <c r="B31" s="28">
        <f>'[3]Weekly by Disport'!A31</f>
        <v>42566</v>
      </c>
      <c r="C31" s="29">
        <f>'[3]Weekly by Disport'!B31</f>
        <v>0.82496900000000006</v>
      </c>
      <c r="D31" s="30" t="str">
        <f>'[3]Weekly by Disport'!C31</f>
        <v/>
      </c>
      <c r="E31" s="31" t="str">
        <f>'[3]Weekly by Disport'!D31</f>
        <v/>
      </c>
      <c r="F31" s="29">
        <f>'[3]Weekly by Disport'!E31</f>
        <v>1.6461209999999999</v>
      </c>
      <c r="G31" s="30">
        <f>'[3]Weekly by Disport'!F31</f>
        <v>0.20350799999999999</v>
      </c>
      <c r="H31" s="30">
        <f>'[3]Weekly by Disport'!G31</f>
        <v>1.9536159999999998</v>
      </c>
      <c r="I31" s="30">
        <f>'[3]Weekly by Disport'!H31</f>
        <v>0.92050700000000008</v>
      </c>
      <c r="J31" s="31" t="str">
        <f>'[3]Weekly by Disport'!I31</f>
        <v/>
      </c>
      <c r="K31" s="29" t="str">
        <f>'[3]Weekly by Disport'!J31</f>
        <v/>
      </c>
      <c r="L31" s="30">
        <f>'[3]Weekly by Disport'!K31</f>
        <v>1.495611</v>
      </c>
      <c r="M31" s="31">
        <f>'[3]Weekly by Disport'!L31</f>
        <v>4.1350960000000008</v>
      </c>
      <c r="N31" s="32">
        <f>'[3]Weekly by Disport'!M31</f>
        <v>1.276151</v>
      </c>
      <c r="O31" s="29">
        <f>'[3]Weekly by Disport'!N31</f>
        <v>0.17946899999999999</v>
      </c>
      <c r="P31" s="29">
        <f>'[3]Weekly by Disport'!O31</f>
        <v>4.880224000000001</v>
      </c>
      <c r="Q31" s="30" t="str">
        <f>'[3]Weekly by Disport'!P31</f>
        <v/>
      </c>
      <c r="R31" s="31" t="str">
        <f>'[3]Weekly by Disport'!Q31</f>
        <v/>
      </c>
      <c r="S31" s="29">
        <f>'[3]Weekly by Disport'!R31</f>
        <v>0.22891500000000001</v>
      </c>
      <c r="T31" s="30" t="str">
        <f>'[3]Weekly by Disport'!S31</f>
        <v/>
      </c>
      <c r="U31" s="31">
        <f>'[3]Weekly by Disport'!T31</f>
        <v>0.17301800000000001</v>
      </c>
      <c r="V31" s="29" t="str">
        <f>'[3]Weekly by Disport'!U31</f>
        <v/>
      </c>
      <c r="W31" s="30">
        <f>'[3]Weekly by Disport'!V31</f>
        <v>0.17639099999999999</v>
      </c>
      <c r="X31" s="31" t="str">
        <f>'[3]Weekly by Disport'!W31</f>
        <v/>
      </c>
      <c r="Y31" s="31">
        <f>'[3]Weekly by Disport'!X31</f>
        <v>0.17926300000000001</v>
      </c>
      <c r="Z31" s="31" t="str">
        <f>'[3]Weekly by Disport'!Y31</f>
        <v/>
      </c>
      <c r="AA31" s="34">
        <f>'[3]Weekly by Disport'!Z31</f>
        <v>18.272859</v>
      </c>
      <c r="AB31" s="53">
        <f t="shared" si="1"/>
        <v>0.82496900000000006</v>
      </c>
      <c r="AC31" s="53">
        <f t="shared" si="2"/>
        <v>4.7237519999999993</v>
      </c>
      <c r="AD31" s="53">
        <f t="shared" si="3"/>
        <v>5.630707000000001</v>
      </c>
      <c r="AE31" s="53">
        <f t="shared" si="4"/>
        <v>4.880224000000001</v>
      </c>
      <c r="AF31" s="53">
        <f t="shared" si="5"/>
        <v>0.75758700000000001</v>
      </c>
      <c r="AN31" s="55">
        <v>19</v>
      </c>
      <c r="AO31" s="57">
        <f t="shared" si="6"/>
        <v>1.0821750000000001</v>
      </c>
      <c r="AP31" s="57">
        <f t="shared" si="6"/>
        <v>0.68184599999999995</v>
      </c>
      <c r="AQ31" s="57">
        <f t="shared" si="6"/>
        <v>0.92313500000000004</v>
      </c>
      <c r="AR31" s="57"/>
      <c r="AU31" s="55">
        <v>19</v>
      </c>
      <c r="AV31" s="57">
        <f t="shared" si="7"/>
        <v>6.9300769999999998</v>
      </c>
      <c r="AW31" s="57">
        <f t="shared" si="7"/>
        <v>6.3527360000000002</v>
      </c>
      <c r="AX31" s="57">
        <f t="shared" si="7"/>
        <v>7.0825180000000003</v>
      </c>
      <c r="AY31" s="57"/>
      <c r="BB31" s="55">
        <v>19</v>
      </c>
      <c r="BC31" s="57">
        <f t="shared" si="8"/>
        <v>2.8219349999999999</v>
      </c>
      <c r="BD31" s="57">
        <f t="shared" si="8"/>
        <v>4.0321369999999996</v>
      </c>
      <c r="BE31" s="57">
        <f t="shared" si="8"/>
        <v>3.4512770000000002</v>
      </c>
      <c r="BF31" s="57"/>
      <c r="BJ31" s="55">
        <v>19</v>
      </c>
      <c r="BK31" s="57">
        <f t="shared" si="9"/>
        <v>4.3491460000000002</v>
      </c>
      <c r="BL31" s="57">
        <f t="shared" si="9"/>
        <v>4.0341549999999993</v>
      </c>
      <c r="BM31" s="57">
        <f t="shared" si="9"/>
        <v>6.183787999999999</v>
      </c>
      <c r="BN31" s="57"/>
      <c r="BR31" s="55">
        <v>19</v>
      </c>
      <c r="BS31" s="57">
        <f t="shared" si="10"/>
        <v>1.1183650000000001</v>
      </c>
      <c r="BT31" s="57">
        <f t="shared" si="10"/>
        <v>1.8287390000000001</v>
      </c>
      <c r="BU31" s="57">
        <f t="shared" si="10"/>
        <v>1.233679</v>
      </c>
      <c r="BV31" s="57"/>
    </row>
    <row r="32" spans="1:74">
      <c r="A32" s="56" t="str">
        <f t="shared" si="0"/>
        <v>201630</v>
      </c>
      <c r="B32" s="28">
        <f>'[3]Weekly by Disport'!A32</f>
        <v>42573</v>
      </c>
      <c r="C32" s="29">
        <f>'[3]Weekly by Disport'!B32</f>
        <v>0.35588200000000003</v>
      </c>
      <c r="D32" s="30" t="str">
        <f>'[3]Weekly by Disport'!C32</f>
        <v/>
      </c>
      <c r="E32" s="31">
        <f>'[3]Weekly by Disport'!D32</f>
        <v>0.400032</v>
      </c>
      <c r="F32" s="29">
        <f>'[3]Weekly by Disport'!E32</f>
        <v>1.9772280000000002</v>
      </c>
      <c r="G32" s="30">
        <f>'[3]Weekly by Disport'!F32</f>
        <v>0.35736599999999996</v>
      </c>
      <c r="H32" s="30">
        <f>'[3]Weekly by Disport'!G32</f>
        <v>2.4347439999999998</v>
      </c>
      <c r="I32" s="30">
        <f>'[3]Weekly by Disport'!H32</f>
        <v>1.739932</v>
      </c>
      <c r="J32" s="31" t="str">
        <f>'[3]Weekly by Disport'!I32</f>
        <v/>
      </c>
      <c r="K32" s="29" t="str">
        <f>'[3]Weekly by Disport'!J32</f>
        <v/>
      </c>
      <c r="L32" s="30">
        <f>'[3]Weekly by Disport'!K32</f>
        <v>0.86072599999999999</v>
      </c>
      <c r="M32" s="31">
        <f>'[3]Weekly by Disport'!L32</f>
        <v>3.6468270000000005</v>
      </c>
      <c r="N32" s="32">
        <f>'[3]Weekly by Disport'!M32</f>
        <v>0.74342999999999992</v>
      </c>
      <c r="O32" s="29" t="str">
        <f>'[3]Weekly by Disport'!N32</f>
        <v/>
      </c>
      <c r="P32" s="29">
        <f>'[3]Weekly by Disport'!O32</f>
        <v>4.6333349999999989</v>
      </c>
      <c r="Q32" s="30" t="str">
        <f>'[3]Weekly by Disport'!P32</f>
        <v/>
      </c>
      <c r="R32" s="31" t="str">
        <f>'[3]Weekly by Disport'!Q32</f>
        <v/>
      </c>
      <c r="S32" s="29" t="str">
        <f>'[3]Weekly by Disport'!R32</f>
        <v/>
      </c>
      <c r="T32" s="30" t="str">
        <f>'[3]Weekly by Disport'!S32</f>
        <v/>
      </c>
      <c r="U32" s="31" t="str">
        <f>'[3]Weekly by Disport'!T32</f>
        <v/>
      </c>
      <c r="V32" s="29" t="str">
        <f>'[3]Weekly by Disport'!U32</f>
        <v/>
      </c>
      <c r="W32" s="30">
        <f>'[3]Weekly by Disport'!V32</f>
        <v>0.179754</v>
      </c>
      <c r="X32" s="31" t="str">
        <f>'[3]Weekly by Disport'!W32</f>
        <v/>
      </c>
      <c r="Y32" s="31">
        <f>'[3]Weekly by Disport'!X32</f>
        <v>0.17919399999999999</v>
      </c>
      <c r="Z32" s="31" t="str">
        <f>'[3]Weekly by Disport'!Y32</f>
        <v/>
      </c>
      <c r="AA32" s="34">
        <f>'[3]Weekly by Disport'!Z32</f>
        <v>17.508449999999996</v>
      </c>
      <c r="AB32" s="53">
        <f t="shared" si="1"/>
        <v>0.75591399999999997</v>
      </c>
      <c r="AC32" s="53">
        <f t="shared" si="2"/>
        <v>6.509269999999999</v>
      </c>
      <c r="AD32" s="53">
        <f t="shared" si="3"/>
        <v>4.5075530000000006</v>
      </c>
      <c r="AE32" s="53">
        <f t="shared" si="4"/>
        <v>4.6333349999999989</v>
      </c>
      <c r="AF32" s="53">
        <f t="shared" si="5"/>
        <v>0.35894799999999999</v>
      </c>
      <c r="AN32" s="55">
        <v>20</v>
      </c>
      <c r="AO32" s="57">
        <f t="shared" si="6"/>
        <v>0.35779899999999998</v>
      </c>
      <c r="AP32" s="57">
        <f t="shared" si="6"/>
        <v>0.96635099999999996</v>
      </c>
      <c r="AQ32" s="57">
        <f t="shared" si="6"/>
        <v>1.1377169999999999</v>
      </c>
      <c r="AR32" s="57"/>
      <c r="AU32" s="55">
        <v>20</v>
      </c>
      <c r="AV32" s="57">
        <f t="shared" si="7"/>
        <v>7.5239810000000009</v>
      </c>
      <c r="AW32" s="57">
        <f t="shared" si="7"/>
        <v>5.2240849999999996</v>
      </c>
      <c r="AX32" s="57">
        <f t="shared" si="7"/>
        <v>7.126428999999999</v>
      </c>
      <c r="AY32" s="57"/>
      <c r="BB32" s="55">
        <v>20</v>
      </c>
      <c r="BC32" s="57">
        <f t="shared" si="8"/>
        <v>4.984005999999999</v>
      </c>
      <c r="BD32" s="57">
        <f t="shared" si="8"/>
        <v>3.7085249999999998</v>
      </c>
      <c r="BE32" s="57">
        <f t="shared" si="8"/>
        <v>4.3453010000000001</v>
      </c>
      <c r="BF32" s="57"/>
      <c r="BJ32" s="55">
        <v>20</v>
      </c>
      <c r="BK32" s="57">
        <f t="shared" si="9"/>
        <v>3.9435540000000002</v>
      </c>
      <c r="BL32" s="57">
        <f t="shared" si="9"/>
        <v>4.1489919999999998</v>
      </c>
      <c r="BM32" s="57">
        <f t="shared" si="9"/>
        <v>4.6452879999999999</v>
      </c>
      <c r="BN32" s="57"/>
      <c r="BR32" s="55">
        <v>20</v>
      </c>
      <c r="BS32" s="57">
        <f t="shared" si="10"/>
        <v>0.90123900000000001</v>
      </c>
      <c r="BT32" s="57">
        <f t="shared" si="10"/>
        <v>1.9060199999999998</v>
      </c>
      <c r="BU32" s="57">
        <f t="shared" si="10"/>
        <v>1.710636</v>
      </c>
      <c r="BV32" s="57"/>
    </row>
    <row r="33" spans="1:74">
      <c r="A33" s="56" t="str">
        <f t="shared" si="0"/>
        <v>201631</v>
      </c>
      <c r="B33" s="28">
        <f>'[3]Weekly by Disport'!A33</f>
        <v>42580</v>
      </c>
      <c r="C33" s="29">
        <f>'[3]Weekly by Disport'!B33</f>
        <v>0.73626399999999992</v>
      </c>
      <c r="D33" s="30">
        <f>'[3]Weekly by Disport'!C33</f>
        <v>0.180032</v>
      </c>
      <c r="E33" s="31">
        <f>'[3]Weekly by Disport'!D33</f>
        <v>0.65470600000000001</v>
      </c>
      <c r="F33" s="29">
        <f>'[3]Weekly by Disport'!E33</f>
        <v>1.803442</v>
      </c>
      <c r="G33" s="30">
        <f>'[3]Weekly by Disport'!F33</f>
        <v>0.362516</v>
      </c>
      <c r="H33" s="30">
        <f>'[3]Weekly by Disport'!G33</f>
        <v>1.7960170000000002</v>
      </c>
      <c r="I33" s="30">
        <f>'[3]Weekly by Disport'!H33</f>
        <v>1.4394659999999999</v>
      </c>
      <c r="J33" s="31">
        <f>'[3]Weekly by Disport'!I33</f>
        <v>0.34948500000000005</v>
      </c>
      <c r="K33" s="29" t="str">
        <f>'[3]Weekly by Disport'!J33</f>
        <v/>
      </c>
      <c r="L33" s="30">
        <f>'[3]Weekly by Disport'!K33</f>
        <v>1.3131880000000002</v>
      </c>
      <c r="M33" s="31">
        <f>'[3]Weekly by Disport'!L33</f>
        <v>3.7480800000000003</v>
      </c>
      <c r="N33" s="32">
        <f>'[3]Weekly by Disport'!M33</f>
        <v>0.47068699999999997</v>
      </c>
      <c r="O33" s="29" t="str">
        <f>'[3]Weekly by Disport'!N33</f>
        <v/>
      </c>
      <c r="P33" s="29">
        <f>'[3]Weekly by Disport'!O33</f>
        <v>4.2420959999999992</v>
      </c>
      <c r="Q33" s="30" t="str">
        <f>'[3]Weekly by Disport'!P33</f>
        <v/>
      </c>
      <c r="R33" s="31" t="str">
        <f>'[3]Weekly by Disport'!Q33</f>
        <v/>
      </c>
      <c r="S33" s="29" t="str">
        <f>'[3]Weekly by Disport'!R33</f>
        <v/>
      </c>
      <c r="T33" s="30" t="str">
        <f>'[3]Weekly by Disport'!S33</f>
        <v/>
      </c>
      <c r="U33" s="31" t="str">
        <f>'[3]Weekly by Disport'!T33</f>
        <v/>
      </c>
      <c r="V33" s="29" t="str">
        <f>'[3]Weekly by Disport'!U33</f>
        <v/>
      </c>
      <c r="W33" s="30" t="str">
        <f>'[3]Weekly by Disport'!V33</f>
        <v/>
      </c>
      <c r="X33" s="31">
        <f>'[3]Weekly by Disport'!W33</f>
        <v>0.22852700000000001</v>
      </c>
      <c r="Y33" s="31">
        <f>'[3]Weekly by Disport'!X33</f>
        <v>0.20319799999999999</v>
      </c>
      <c r="Z33" s="31" t="str">
        <f>'[3]Weekly by Disport'!Y33</f>
        <v/>
      </c>
      <c r="AA33" s="34">
        <f>'[3]Weekly by Disport'!Z33</f>
        <v>17.527704</v>
      </c>
      <c r="AB33" s="53">
        <f t="shared" si="1"/>
        <v>1.571002</v>
      </c>
      <c r="AC33" s="53">
        <f t="shared" si="2"/>
        <v>5.7509259999999998</v>
      </c>
      <c r="AD33" s="53">
        <f t="shared" si="3"/>
        <v>5.0612680000000001</v>
      </c>
      <c r="AE33" s="53">
        <f t="shared" si="4"/>
        <v>4.2420959999999992</v>
      </c>
      <c r="AF33" s="53">
        <f t="shared" si="5"/>
        <v>0.43172500000000003</v>
      </c>
      <c r="AN33" s="55">
        <v>21</v>
      </c>
      <c r="AO33" s="57">
        <f t="shared" si="6"/>
        <v>0.38309199999999999</v>
      </c>
      <c r="AP33" s="57">
        <f t="shared" si="6"/>
        <v>0.77691099999999991</v>
      </c>
      <c r="AQ33" s="57">
        <f t="shared" si="6"/>
        <v>0.9479280000000001</v>
      </c>
      <c r="AR33" s="57"/>
      <c r="AU33" s="55">
        <v>21</v>
      </c>
      <c r="AV33" s="57">
        <f t="shared" si="7"/>
        <v>6.1008490000000002</v>
      </c>
      <c r="AW33" s="57">
        <f t="shared" si="7"/>
        <v>7.0431100000000004</v>
      </c>
      <c r="AX33" s="57">
        <f t="shared" si="7"/>
        <v>7.4390579999999993</v>
      </c>
      <c r="AY33" s="57"/>
      <c r="BB33" s="55">
        <v>21</v>
      </c>
      <c r="BC33" s="57">
        <f t="shared" si="8"/>
        <v>3.4978570000000002</v>
      </c>
      <c r="BD33" s="57">
        <f t="shared" si="8"/>
        <v>3.3341180000000001</v>
      </c>
      <c r="BE33" s="57">
        <f t="shared" si="8"/>
        <v>4.8299260000000004</v>
      </c>
      <c r="BF33" s="57"/>
      <c r="BJ33" s="55">
        <v>21</v>
      </c>
      <c r="BK33" s="57">
        <f t="shared" si="9"/>
        <v>4.0704320000000003</v>
      </c>
      <c r="BL33" s="57">
        <f t="shared" si="9"/>
        <v>5.8058840000000016</v>
      </c>
      <c r="BM33" s="57">
        <f t="shared" si="9"/>
        <v>4.9559490000000004</v>
      </c>
      <c r="BN33" s="57"/>
      <c r="BR33" s="55">
        <v>21</v>
      </c>
      <c r="BS33" s="57">
        <f t="shared" si="10"/>
        <v>1.549992</v>
      </c>
      <c r="BT33" s="57">
        <f t="shared" si="10"/>
        <v>1.5282529999999999</v>
      </c>
      <c r="BU33" s="57">
        <f t="shared" si="10"/>
        <v>1.152533</v>
      </c>
      <c r="BV33" s="57"/>
    </row>
    <row r="34" spans="1:74">
      <c r="A34" s="56" t="str">
        <f t="shared" si="0"/>
        <v>201632</v>
      </c>
      <c r="B34" s="28">
        <f>'[3]Weekly by Disport'!A34</f>
        <v>42587</v>
      </c>
      <c r="C34" s="29">
        <f>'[3]Weekly by Disport'!B34</f>
        <v>0.38811399999999996</v>
      </c>
      <c r="D34" s="30" t="str">
        <f>'[3]Weekly by Disport'!C34</f>
        <v/>
      </c>
      <c r="E34" s="31">
        <f>'[3]Weekly by Disport'!D34</f>
        <v>0.84050800000000003</v>
      </c>
      <c r="F34" s="29">
        <f>'[3]Weekly by Disport'!E34</f>
        <v>1.5020720000000001</v>
      </c>
      <c r="G34" s="30">
        <f>'[3]Weekly by Disport'!F34</f>
        <v>0.179481</v>
      </c>
      <c r="H34" s="30">
        <f>'[3]Weekly by Disport'!G34</f>
        <v>1.676266</v>
      </c>
      <c r="I34" s="30">
        <f>'[3]Weekly by Disport'!H34</f>
        <v>2.1694570000000004</v>
      </c>
      <c r="J34" s="31">
        <f>'[3]Weekly by Disport'!I34</f>
        <v>0.179147</v>
      </c>
      <c r="K34" s="29" t="str">
        <f>'[3]Weekly by Disport'!J34</f>
        <v/>
      </c>
      <c r="L34" s="30">
        <f>'[3]Weekly by Disport'!K34</f>
        <v>1.384998</v>
      </c>
      <c r="M34" s="31">
        <f>'[3]Weekly by Disport'!L34</f>
        <v>1.774329</v>
      </c>
      <c r="N34" s="32">
        <f>'[3]Weekly by Disport'!M34</f>
        <v>0.18049100000000001</v>
      </c>
      <c r="O34" s="29" t="str">
        <f>'[3]Weekly by Disport'!N34</f>
        <v/>
      </c>
      <c r="P34" s="29">
        <f>'[3]Weekly by Disport'!O34</f>
        <v>4.2061899999999994</v>
      </c>
      <c r="Q34" s="30" t="str">
        <f>'[3]Weekly by Disport'!P34</f>
        <v/>
      </c>
      <c r="R34" s="31">
        <f>'[3]Weekly by Disport'!Q34</f>
        <v>0.17910000000000001</v>
      </c>
      <c r="S34" s="29">
        <f>'[3]Weekly by Disport'!R34</f>
        <v>0.48607499999999998</v>
      </c>
      <c r="T34" s="30" t="str">
        <f>'[3]Weekly by Disport'!S34</f>
        <v/>
      </c>
      <c r="U34" s="31">
        <f>'[3]Weekly by Disport'!T34</f>
        <v>0.203185</v>
      </c>
      <c r="V34" s="29">
        <f>'[3]Weekly by Disport'!U34</f>
        <v>0.17418700000000001</v>
      </c>
      <c r="W34" s="30">
        <f>'[3]Weekly by Disport'!V34</f>
        <v>0.35949500000000001</v>
      </c>
      <c r="X34" s="31">
        <f>'[3]Weekly by Disport'!W34</f>
        <v>0.26564700000000002</v>
      </c>
      <c r="Y34" s="31">
        <f>'[3]Weekly by Disport'!X34</f>
        <v>0.35957</v>
      </c>
      <c r="Z34" s="31" t="str">
        <f>'[3]Weekly by Disport'!Y34</f>
        <v/>
      </c>
      <c r="AA34" s="34">
        <f>'[3]Weekly by Disport'!Z34</f>
        <v>16.508312000000004</v>
      </c>
      <c r="AB34" s="53">
        <f t="shared" si="1"/>
        <v>1.2286220000000001</v>
      </c>
      <c r="AC34" s="53">
        <f t="shared" si="2"/>
        <v>5.7064230000000009</v>
      </c>
      <c r="AD34" s="53">
        <f t="shared" si="3"/>
        <v>3.1593270000000002</v>
      </c>
      <c r="AE34" s="53">
        <f t="shared" si="4"/>
        <v>4.3852899999999995</v>
      </c>
      <c r="AF34" s="53">
        <f t="shared" si="5"/>
        <v>1.8481589999999999</v>
      </c>
      <c r="AN34" s="55">
        <v>22</v>
      </c>
      <c r="AO34" s="57">
        <f t="shared" si="6"/>
        <v>1.4484940000000002</v>
      </c>
      <c r="AP34" s="57">
        <f t="shared" si="6"/>
        <v>0.59400700000000006</v>
      </c>
      <c r="AQ34" s="57">
        <f t="shared" si="6"/>
        <v>0.611958</v>
      </c>
      <c r="AR34" s="57"/>
      <c r="AU34" s="55">
        <v>22</v>
      </c>
      <c r="AV34" s="57">
        <f t="shared" si="7"/>
        <v>5.8747950000000007</v>
      </c>
      <c r="AW34" s="57">
        <f t="shared" si="7"/>
        <v>6.751506</v>
      </c>
      <c r="AX34" s="57">
        <f t="shared" si="7"/>
        <v>5.4763150000000005</v>
      </c>
      <c r="AY34" s="57"/>
      <c r="BB34" s="55">
        <v>22</v>
      </c>
      <c r="BC34" s="57">
        <f t="shared" si="8"/>
        <v>2.5028600000000001</v>
      </c>
      <c r="BD34" s="57">
        <f t="shared" si="8"/>
        <v>3.2380739999999997</v>
      </c>
      <c r="BE34" s="57">
        <f t="shared" si="8"/>
        <v>2.7851859999999999</v>
      </c>
      <c r="BF34" s="57"/>
      <c r="BJ34" s="55">
        <v>22</v>
      </c>
      <c r="BK34" s="57">
        <f t="shared" si="9"/>
        <v>3.4666010000000003</v>
      </c>
      <c r="BL34" s="57">
        <f t="shared" si="9"/>
        <v>4.914994000000001</v>
      </c>
      <c r="BM34" s="57">
        <f t="shared" si="9"/>
        <v>4.5486089999999999</v>
      </c>
      <c r="BN34" s="57"/>
      <c r="BR34" s="55">
        <v>22</v>
      </c>
      <c r="BS34" s="57">
        <f t="shared" si="10"/>
        <v>0.88240300000000005</v>
      </c>
      <c r="BT34" s="57">
        <f t="shared" si="10"/>
        <v>0.75065399999999993</v>
      </c>
      <c r="BU34" s="57">
        <f t="shared" si="10"/>
        <v>1.1329359999999999</v>
      </c>
      <c r="BV34" s="57"/>
    </row>
    <row r="35" spans="1:74">
      <c r="A35" s="56" t="str">
        <f t="shared" si="0"/>
        <v>201633</v>
      </c>
      <c r="B35" s="28">
        <f>'[3]Weekly by Disport'!A35</f>
        <v>42594</v>
      </c>
      <c r="C35" s="29">
        <f>'[3]Weekly by Disport'!B35</f>
        <v>0.49602499999999999</v>
      </c>
      <c r="D35" s="30">
        <f>'[3]Weekly by Disport'!C35</f>
        <v>0.16914699999999999</v>
      </c>
      <c r="E35" s="31">
        <f>'[3]Weekly by Disport'!D35</f>
        <v>0.180202</v>
      </c>
      <c r="F35" s="29">
        <f>'[3]Weekly by Disport'!E35</f>
        <v>2.023552</v>
      </c>
      <c r="G35" s="30">
        <f>'[3]Weekly by Disport'!F35</f>
        <v>0.179842</v>
      </c>
      <c r="H35" s="30">
        <f>'[3]Weekly by Disport'!G35</f>
        <v>3.6501910000000004</v>
      </c>
      <c r="I35" s="30">
        <f>'[3]Weekly by Disport'!H35</f>
        <v>2.5247839999999999</v>
      </c>
      <c r="J35" s="31" t="str">
        <f>'[3]Weekly by Disport'!I35</f>
        <v/>
      </c>
      <c r="K35" s="29" t="str">
        <f>'[3]Weekly by Disport'!J35</f>
        <v/>
      </c>
      <c r="L35" s="30">
        <f>'[3]Weekly by Disport'!K35</f>
        <v>1.455659</v>
      </c>
      <c r="M35" s="31">
        <f>'[3]Weekly by Disport'!L35</f>
        <v>2.4310140000000002</v>
      </c>
      <c r="N35" s="32">
        <f>'[3]Weekly by Disport'!M35</f>
        <v>1.0075240000000001</v>
      </c>
      <c r="O35" s="29" t="str">
        <f>'[3]Weekly by Disport'!N35</f>
        <v/>
      </c>
      <c r="P35" s="29">
        <f>'[3]Weekly by Disport'!O35</f>
        <v>4.1395750000000007</v>
      </c>
      <c r="Q35" s="30" t="str">
        <f>'[3]Weekly by Disport'!P35</f>
        <v/>
      </c>
      <c r="R35" s="31" t="str">
        <f>'[3]Weekly by Disport'!Q35</f>
        <v/>
      </c>
      <c r="S35" s="29">
        <f>'[3]Weekly by Disport'!R35</f>
        <v>0.20588799999999999</v>
      </c>
      <c r="T35" s="30" t="str">
        <f>'[3]Weekly by Disport'!S35</f>
        <v/>
      </c>
      <c r="U35" s="31">
        <f>'[3]Weekly by Disport'!T35</f>
        <v>0.2031</v>
      </c>
      <c r="V35" s="29">
        <f>'[3]Weekly by Disport'!U35</f>
        <v>0.17952299999999999</v>
      </c>
      <c r="W35" s="30" t="str">
        <f>'[3]Weekly by Disport'!V35</f>
        <v/>
      </c>
      <c r="X35" s="31">
        <f>'[3]Weekly by Disport'!W35</f>
        <v>0.56705300000000003</v>
      </c>
      <c r="Y35" s="31">
        <f>'[3]Weekly by Disport'!X35</f>
        <v>0.367367</v>
      </c>
      <c r="Z35" s="31" t="str">
        <f>'[3]Weekly by Disport'!Y35</f>
        <v/>
      </c>
      <c r="AA35" s="34">
        <f>'[3]Weekly by Disport'!Z35</f>
        <v>19.780446000000005</v>
      </c>
      <c r="AB35" s="53">
        <f t="shared" si="1"/>
        <v>0.84537399999999996</v>
      </c>
      <c r="AC35" s="53">
        <f t="shared" si="2"/>
        <v>8.3783690000000011</v>
      </c>
      <c r="AD35" s="53">
        <f t="shared" si="3"/>
        <v>3.886673</v>
      </c>
      <c r="AE35" s="53">
        <f t="shared" si="4"/>
        <v>4.1395750000000007</v>
      </c>
      <c r="AF35" s="53">
        <f t="shared" si="5"/>
        <v>1.522931</v>
      </c>
      <c r="AN35" s="55">
        <v>23</v>
      </c>
      <c r="AO35" s="57">
        <f t="shared" si="6"/>
        <v>1.3391770000000001</v>
      </c>
      <c r="AP35" s="57">
        <f t="shared" si="6"/>
        <v>0.911721</v>
      </c>
      <c r="AQ35" s="57">
        <f t="shared" si="6"/>
        <v>1.132287</v>
      </c>
      <c r="AR35" s="57"/>
      <c r="AU35" s="55">
        <v>23</v>
      </c>
      <c r="AV35" s="57">
        <f t="shared" si="7"/>
        <v>5.4019580000000005</v>
      </c>
      <c r="AW35" s="57">
        <f t="shared" si="7"/>
        <v>6.6619260000000011</v>
      </c>
      <c r="AX35" s="57">
        <f t="shared" si="7"/>
        <v>6.3885519999999998</v>
      </c>
      <c r="AY35" s="57"/>
      <c r="BB35" s="55">
        <v>23</v>
      </c>
      <c r="BC35" s="57">
        <f t="shared" si="8"/>
        <v>3.6558390000000003</v>
      </c>
      <c r="BD35" s="57">
        <f t="shared" si="8"/>
        <v>4.6839910000000007</v>
      </c>
      <c r="BE35" s="57">
        <f t="shared" si="8"/>
        <v>2.8372109999999999</v>
      </c>
      <c r="BF35" s="57"/>
      <c r="BJ35" s="55">
        <v>23</v>
      </c>
      <c r="BK35" s="57">
        <f t="shared" si="9"/>
        <v>2.9263750000000002</v>
      </c>
      <c r="BL35" s="57">
        <f t="shared" si="9"/>
        <v>4.018052</v>
      </c>
      <c r="BM35" s="57">
        <f t="shared" si="9"/>
        <v>4.9141159999999999</v>
      </c>
      <c r="BN35" s="57"/>
      <c r="BR35" s="55">
        <v>23</v>
      </c>
      <c r="BS35" s="57">
        <f t="shared" si="10"/>
        <v>1.3322829999999999</v>
      </c>
      <c r="BT35" s="57">
        <f t="shared" si="10"/>
        <v>1.294797</v>
      </c>
      <c r="BU35" s="57">
        <f t="shared" si="10"/>
        <v>1.45543</v>
      </c>
      <c r="BV35" s="57"/>
    </row>
    <row r="36" spans="1:74">
      <c r="A36" s="56" t="str">
        <f t="shared" si="0"/>
        <v>201634</v>
      </c>
      <c r="B36" s="28">
        <f>'[3]Weekly by Disport'!A36</f>
        <v>42601</v>
      </c>
      <c r="C36" s="29" t="str">
        <f>'[3]Weekly by Disport'!B36</f>
        <v/>
      </c>
      <c r="D36" s="30">
        <f>'[3]Weekly by Disport'!C36</f>
        <v>0.179067</v>
      </c>
      <c r="E36" s="31">
        <f>'[3]Weekly by Disport'!D36</f>
        <v>0.17005000000000001</v>
      </c>
      <c r="F36" s="29">
        <f>'[3]Weekly by Disport'!E36</f>
        <v>0.97382199999999997</v>
      </c>
      <c r="G36" s="30">
        <f>'[3]Weekly by Disport'!F36</f>
        <v>0.349437</v>
      </c>
      <c r="H36" s="30">
        <f>'[3]Weekly by Disport'!G36</f>
        <v>2.832195</v>
      </c>
      <c r="I36" s="30">
        <f>'[3]Weekly by Disport'!H36</f>
        <v>2.133448</v>
      </c>
      <c r="J36" s="31" t="str">
        <f>'[3]Weekly by Disport'!I36</f>
        <v/>
      </c>
      <c r="K36" s="29" t="str">
        <f>'[3]Weekly by Disport'!J36</f>
        <v/>
      </c>
      <c r="L36" s="30">
        <f>'[3]Weekly by Disport'!K36</f>
        <v>0.404387</v>
      </c>
      <c r="M36" s="31">
        <f>'[3]Weekly by Disport'!L36</f>
        <v>1.7634750000000003</v>
      </c>
      <c r="N36" s="32">
        <f>'[3]Weekly by Disport'!M36</f>
        <v>0.180727</v>
      </c>
      <c r="O36" s="29" t="str">
        <f>'[3]Weekly by Disport'!N36</f>
        <v/>
      </c>
      <c r="P36" s="29">
        <f>'[3]Weekly by Disport'!O36</f>
        <v>3.6080919999999996</v>
      </c>
      <c r="Q36" s="30" t="str">
        <f>'[3]Weekly by Disport'!P36</f>
        <v/>
      </c>
      <c r="R36" s="31">
        <f>'[3]Weekly by Disport'!Q36</f>
        <v>0.17380599999999999</v>
      </c>
      <c r="S36" s="29">
        <f>'[3]Weekly by Disport'!R36</f>
        <v>0.35867700000000002</v>
      </c>
      <c r="T36" s="30" t="str">
        <f>'[3]Weekly by Disport'!S36</f>
        <v/>
      </c>
      <c r="U36" s="31">
        <f>'[3]Weekly by Disport'!T36</f>
        <v>0.176346</v>
      </c>
      <c r="V36" s="29">
        <f>'[3]Weekly by Disport'!U36</f>
        <v>0.16905899999999999</v>
      </c>
      <c r="W36" s="30">
        <f>'[3]Weekly by Disport'!V36</f>
        <v>0.18215000000000001</v>
      </c>
      <c r="X36" s="31">
        <f>'[3]Weekly by Disport'!W36</f>
        <v>0.47851100000000002</v>
      </c>
      <c r="Y36" s="31">
        <f>'[3]Weekly by Disport'!X36</f>
        <v>0.172515</v>
      </c>
      <c r="Z36" s="31" t="str">
        <f>'[3]Weekly by Disport'!Y36</f>
        <v/>
      </c>
      <c r="AA36" s="34">
        <f>'[3]Weekly by Disport'!Z36</f>
        <v>14.305764</v>
      </c>
      <c r="AB36" s="53">
        <f t="shared" si="1"/>
        <v>0.34911700000000001</v>
      </c>
      <c r="AC36" s="53">
        <f t="shared" si="2"/>
        <v>6.2889020000000002</v>
      </c>
      <c r="AD36" s="53">
        <f t="shared" si="3"/>
        <v>2.1678620000000004</v>
      </c>
      <c r="AE36" s="53">
        <f t="shared" si="4"/>
        <v>3.7818979999999995</v>
      </c>
      <c r="AF36" s="53">
        <f t="shared" si="5"/>
        <v>1.537258</v>
      </c>
      <c r="AN36" s="55">
        <v>24</v>
      </c>
      <c r="AO36" s="57">
        <f t="shared" si="6"/>
        <v>1.111224</v>
      </c>
      <c r="AP36" s="57">
        <f t="shared" si="6"/>
        <v>0.88656400000000002</v>
      </c>
      <c r="AQ36" s="57">
        <f t="shared" si="6"/>
        <v>0.585642</v>
      </c>
      <c r="AR36" s="57"/>
      <c r="AU36" s="55">
        <v>24</v>
      </c>
      <c r="AV36" s="57">
        <f t="shared" si="7"/>
        <v>5.3833970000000004</v>
      </c>
      <c r="AW36" s="57">
        <f t="shared" si="7"/>
        <v>7.2721289999999996</v>
      </c>
      <c r="AX36" s="57">
        <f t="shared" si="7"/>
        <v>6.1412230000000001</v>
      </c>
      <c r="AY36" s="57"/>
      <c r="BB36" s="55">
        <v>24</v>
      </c>
      <c r="BC36" s="57">
        <f t="shared" si="8"/>
        <v>3.3716680000000001</v>
      </c>
      <c r="BD36" s="57">
        <f t="shared" si="8"/>
        <v>2.6849470000000002</v>
      </c>
      <c r="BE36" s="57">
        <f t="shared" si="8"/>
        <v>5.2026680000000001</v>
      </c>
      <c r="BF36" s="57"/>
      <c r="BJ36" s="55">
        <v>24</v>
      </c>
      <c r="BK36" s="57">
        <f t="shared" si="9"/>
        <v>3.0554589999999999</v>
      </c>
      <c r="BL36" s="57">
        <f t="shared" si="9"/>
        <v>4.921507000000001</v>
      </c>
      <c r="BM36" s="57">
        <f t="shared" si="9"/>
        <v>6.2396319999999994</v>
      </c>
      <c r="BN36" s="57"/>
      <c r="BR36" s="55">
        <v>24</v>
      </c>
      <c r="BS36" s="57">
        <f t="shared" si="10"/>
        <v>1.5394329999999998</v>
      </c>
      <c r="BT36" s="57">
        <f t="shared" si="10"/>
        <v>0.94089699999999998</v>
      </c>
      <c r="BU36" s="57">
        <f t="shared" si="10"/>
        <v>2.096714</v>
      </c>
      <c r="BV36" s="57"/>
    </row>
    <row r="37" spans="1:74">
      <c r="A37" s="56" t="str">
        <f t="shared" si="0"/>
        <v>201635</v>
      </c>
      <c r="B37" s="28">
        <f>'[3]Weekly by Disport'!A37</f>
        <v>42608</v>
      </c>
      <c r="C37" s="29">
        <f>'[3]Weekly by Disport'!B37</f>
        <v>0.38188</v>
      </c>
      <c r="D37" s="30" t="str">
        <f>'[3]Weekly by Disport'!C37</f>
        <v/>
      </c>
      <c r="E37" s="31" t="str">
        <f>'[3]Weekly by Disport'!D37</f>
        <v/>
      </c>
      <c r="F37" s="29">
        <f>'[3]Weekly by Disport'!E37</f>
        <v>1.7253690000000002</v>
      </c>
      <c r="G37" s="30">
        <f>'[3]Weekly by Disport'!F37</f>
        <v>0.55963700000000005</v>
      </c>
      <c r="H37" s="30">
        <f>'[3]Weekly by Disport'!G37</f>
        <v>2.5494720000000006</v>
      </c>
      <c r="I37" s="30">
        <f>'[3]Weekly by Disport'!H37</f>
        <v>1.9938829999999998</v>
      </c>
      <c r="J37" s="31">
        <f>'[3]Weekly by Disport'!I37</f>
        <v>0.44100200000000001</v>
      </c>
      <c r="K37" s="29">
        <f>'[3]Weekly by Disport'!J37</f>
        <v>0.35588200000000003</v>
      </c>
      <c r="L37" s="30">
        <f>'[3]Weekly by Disport'!K37</f>
        <v>1.3579739999999998</v>
      </c>
      <c r="M37" s="31">
        <f>'[3]Weekly by Disport'!L37</f>
        <v>1.9896049999999998</v>
      </c>
      <c r="N37" s="32">
        <f>'[3]Weekly by Disport'!M37</f>
        <v>0.67904300000000006</v>
      </c>
      <c r="O37" s="29" t="str">
        <f>'[3]Weekly by Disport'!N37</f>
        <v/>
      </c>
      <c r="P37" s="29">
        <f>'[3]Weekly by Disport'!O37</f>
        <v>3.0790800000000003</v>
      </c>
      <c r="Q37" s="30" t="str">
        <f>'[3]Weekly by Disport'!P37</f>
        <v/>
      </c>
      <c r="R37" s="31" t="str">
        <f>'[3]Weekly by Disport'!Q37</f>
        <v/>
      </c>
      <c r="S37" s="29">
        <f>'[3]Weekly by Disport'!R37</f>
        <v>0.203067</v>
      </c>
      <c r="T37" s="30" t="str">
        <f>'[3]Weekly by Disport'!S37</f>
        <v/>
      </c>
      <c r="U37" s="31">
        <f>'[3]Weekly by Disport'!T37</f>
        <v>0.207709</v>
      </c>
      <c r="V37" s="29">
        <f>'[3]Weekly by Disport'!U37</f>
        <v>0.18</v>
      </c>
      <c r="W37" s="30">
        <f>'[3]Weekly by Disport'!V37</f>
        <v>0.35461799999999999</v>
      </c>
      <c r="X37" s="31">
        <f>'[3]Weekly by Disport'!W37</f>
        <v>0.477935</v>
      </c>
      <c r="Y37" s="31">
        <f>'[3]Weekly by Disport'!X37</f>
        <v>0.18096000000000001</v>
      </c>
      <c r="Z37" s="31" t="str">
        <f>'[3]Weekly by Disport'!Y37</f>
        <v/>
      </c>
      <c r="AA37" s="34">
        <f>'[3]Weekly by Disport'!Z37</f>
        <v>16.717116000000001</v>
      </c>
      <c r="AB37" s="53">
        <f t="shared" si="1"/>
        <v>0.38188</v>
      </c>
      <c r="AC37" s="53">
        <f t="shared" si="2"/>
        <v>7.2693630000000011</v>
      </c>
      <c r="AD37" s="53">
        <f t="shared" si="3"/>
        <v>3.7034609999999999</v>
      </c>
      <c r="AE37" s="53">
        <f t="shared" si="4"/>
        <v>3.0790800000000003</v>
      </c>
      <c r="AF37" s="53">
        <f t="shared" si="5"/>
        <v>1.6042889999999999</v>
      </c>
      <c r="AN37" s="55">
        <v>25</v>
      </c>
      <c r="AO37" s="57">
        <f t="shared" si="6"/>
        <v>1.208853</v>
      </c>
      <c r="AP37" s="57">
        <f t="shared" si="6"/>
        <v>1.2786309999999999</v>
      </c>
      <c r="AQ37" s="57">
        <f t="shared" si="6"/>
        <v>1.66676</v>
      </c>
      <c r="AR37" s="57"/>
      <c r="AU37" s="55">
        <v>25</v>
      </c>
      <c r="AV37" s="57">
        <f t="shared" si="7"/>
        <v>6.3718069999999996</v>
      </c>
      <c r="AW37" s="57">
        <f t="shared" si="7"/>
        <v>7.1608959999999993</v>
      </c>
      <c r="AX37" s="57">
        <f t="shared" si="7"/>
        <v>7.3981539999999999</v>
      </c>
      <c r="AY37" s="57"/>
      <c r="BB37" s="55">
        <v>25</v>
      </c>
      <c r="BC37" s="57">
        <f t="shared" si="8"/>
        <v>2.912792</v>
      </c>
      <c r="BD37" s="57">
        <f t="shared" si="8"/>
        <v>3.1525299999999996</v>
      </c>
      <c r="BE37" s="57">
        <f t="shared" si="8"/>
        <v>3.2462650000000002</v>
      </c>
      <c r="BF37" s="57"/>
      <c r="BJ37" s="55">
        <v>25</v>
      </c>
      <c r="BK37" s="57">
        <f t="shared" si="9"/>
        <v>2.4023329999999996</v>
      </c>
      <c r="BL37" s="57">
        <f t="shared" si="9"/>
        <v>4.6657749999999982</v>
      </c>
      <c r="BM37" s="57">
        <f t="shared" si="9"/>
        <v>4.6387910000000012</v>
      </c>
      <c r="BN37" s="57"/>
      <c r="BR37" s="55">
        <v>25</v>
      </c>
      <c r="BS37" s="57">
        <f t="shared" si="10"/>
        <v>2.0942059999999998</v>
      </c>
      <c r="BT37" s="57">
        <f t="shared" si="10"/>
        <v>1.2728280000000001</v>
      </c>
      <c r="BU37" s="57">
        <f t="shared" si="10"/>
        <v>1.2114280000000002</v>
      </c>
      <c r="BV37" s="57"/>
    </row>
    <row r="38" spans="1:74">
      <c r="A38" s="56" t="str">
        <f t="shared" si="0"/>
        <v>201636</v>
      </c>
      <c r="B38" s="28">
        <f>'[3]Weekly by Disport'!A38</f>
        <v>42615</v>
      </c>
      <c r="C38" s="29">
        <f>'[3]Weekly by Disport'!B38</f>
        <v>0.47775699999999999</v>
      </c>
      <c r="D38" s="30">
        <f>'[3]Weekly by Disport'!C38</f>
        <v>0.180201</v>
      </c>
      <c r="E38" s="31">
        <f>'[3]Weekly by Disport'!D38</f>
        <v>0.76483100000000004</v>
      </c>
      <c r="F38" s="29">
        <f>'[3]Weekly by Disport'!E38</f>
        <v>2.424086</v>
      </c>
      <c r="G38" s="30">
        <f>'[3]Weekly by Disport'!F38</f>
        <v>0.46028800000000003</v>
      </c>
      <c r="H38" s="30">
        <f>'[3]Weekly by Disport'!G38</f>
        <v>2.5767169999999999</v>
      </c>
      <c r="I38" s="30">
        <f>'[3]Weekly by Disport'!H38</f>
        <v>1.657591</v>
      </c>
      <c r="J38" s="31" t="str">
        <f>'[3]Weekly by Disport'!I38</f>
        <v/>
      </c>
      <c r="K38" s="29">
        <f>'[3]Weekly by Disport'!J38</f>
        <v>0.35789099999999996</v>
      </c>
      <c r="L38" s="30">
        <f>'[3]Weekly by Disport'!K38</f>
        <v>0.881915</v>
      </c>
      <c r="M38" s="31">
        <f>'[3]Weekly by Disport'!L38</f>
        <v>2.1997990000000001</v>
      </c>
      <c r="N38" s="32">
        <f>'[3]Weekly by Disport'!M38</f>
        <v>0.8732120000000001</v>
      </c>
      <c r="O38" s="29" t="str">
        <f>'[3]Weekly by Disport'!N38</f>
        <v/>
      </c>
      <c r="P38" s="29">
        <f>'[3]Weekly by Disport'!O38</f>
        <v>3.9524889999999999</v>
      </c>
      <c r="Q38" s="30" t="str">
        <f>'[3]Weekly by Disport'!P38</f>
        <v/>
      </c>
      <c r="R38" s="31" t="str">
        <f>'[3]Weekly by Disport'!Q38</f>
        <v/>
      </c>
      <c r="S38" s="29">
        <f>'[3]Weekly by Disport'!R38</f>
        <v>0.20782600000000001</v>
      </c>
      <c r="T38" s="30" t="str">
        <f>'[3]Weekly by Disport'!S38</f>
        <v/>
      </c>
      <c r="U38" s="31" t="str">
        <f>'[3]Weekly by Disport'!T38</f>
        <v/>
      </c>
      <c r="V38" s="29" t="str">
        <f>'[3]Weekly by Disport'!U38</f>
        <v/>
      </c>
      <c r="W38" s="30" t="str">
        <f>'[3]Weekly by Disport'!V38</f>
        <v/>
      </c>
      <c r="X38" s="31" t="str">
        <f>'[3]Weekly by Disport'!W38</f>
        <v/>
      </c>
      <c r="Y38" s="31">
        <f>'[3]Weekly by Disport'!X38</f>
        <v>0.17100899999999999</v>
      </c>
      <c r="Z38" s="31" t="str">
        <f>'[3]Weekly by Disport'!Y38</f>
        <v/>
      </c>
      <c r="AA38" s="34">
        <f>'[3]Weekly by Disport'!Z38</f>
        <v>17.185612000000003</v>
      </c>
      <c r="AB38" s="53">
        <f t="shared" si="1"/>
        <v>1.4227890000000001</v>
      </c>
      <c r="AC38" s="53">
        <f t="shared" si="2"/>
        <v>7.1186819999999997</v>
      </c>
      <c r="AD38" s="53">
        <f t="shared" si="3"/>
        <v>3.4396050000000002</v>
      </c>
      <c r="AE38" s="53">
        <f t="shared" si="4"/>
        <v>3.9524889999999999</v>
      </c>
      <c r="AF38" s="53">
        <f t="shared" si="5"/>
        <v>0.37883500000000003</v>
      </c>
      <c r="AN38" s="55">
        <v>26</v>
      </c>
      <c r="AO38" s="57">
        <f t="shared" si="6"/>
        <v>1.537434</v>
      </c>
      <c r="AP38" s="57">
        <f t="shared" si="6"/>
        <v>0.53094299999999994</v>
      </c>
      <c r="AQ38" s="57">
        <f t="shared" si="6"/>
        <v>1.5560240000000001</v>
      </c>
      <c r="AR38" s="57"/>
      <c r="AU38" s="55">
        <v>26</v>
      </c>
      <c r="AV38" s="57">
        <f t="shared" si="7"/>
        <v>7.674576000000001</v>
      </c>
      <c r="AW38" s="57">
        <f t="shared" si="7"/>
        <v>8.4408519999999996</v>
      </c>
      <c r="AX38" s="57">
        <f t="shared" si="7"/>
        <v>5.7062650000000001</v>
      </c>
      <c r="AY38" s="57"/>
      <c r="BB38" s="55">
        <v>26</v>
      </c>
      <c r="BC38" s="57">
        <f t="shared" si="8"/>
        <v>3.8216049999999999</v>
      </c>
      <c r="BD38" s="57">
        <f t="shared" si="8"/>
        <v>2.882015</v>
      </c>
      <c r="BE38" s="57">
        <f t="shared" si="8"/>
        <v>3.5857830000000002</v>
      </c>
      <c r="BF38" s="57"/>
      <c r="BJ38" s="55">
        <v>26</v>
      </c>
      <c r="BK38" s="57">
        <f t="shared" si="9"/>
        <v>3.1419380000000001</v>
      </c>
      <c r="BL38" s="57">
        <f t="shared" si="9"/>
        <v>3.2662279999999999</v>
      </c>
      <c r="BM38" s="57">
        <f t="shared" si="9"/>
        <v>5.0599609999999995</v>
      </c>
      <c r="BN38" s="57"/>
      <c r="BR38" s="55">
        <v>26</v>
      </c>
      <c r="BS38" s="57">
        <f t="shared" si="10"/>
        <v>1.7102119999999998</v>
      </c>
      <c r="BT38" s="57">
        <f t="shared" si="10"/>
        <v>0.94746900000000001</v>
      </c>
      <c r="BU38" s="57">
        <f t="shared" si="10"/>
        <v>1.6168529999999999</v>
      </c>
      <c r="BV38" s="57"/>
    </row>
    <row r="39" spans="1:74">
      <c r="A39" s="56" t="str">
        <f t="shared" si="0"/>
        <v>201637</v>
      </c>
      <c r="B39" s="28">
        <f>'[3]Weekly by Disport'!A39</f>
        <v>42622</v>
      </c>
      <c r="C39" s="29">
        <f>'[3]Weekly by Disport'!B39</f>
        <v>0.35380900000000004</v>
      </c>
      <c r="D39" s="30" t="str">
        <f>'[3]Weekly by Disport'!C39</f>
        <v/>
      </c>
      <c r="E39" s="31">
        <f>'[3]Weekly by Disport'!D39</f>
        <v>0.97889800000000005</v>
      </c>
      <c r="F39" s="29">
        <f>'[3]Weekly by Disport'!E39</f>
        <v>2.360735</v>
      </c>
      <c r="G39" s="30">
        <f>'[3]Weekly by Disport'!F39</f>
        <v>0.364116</v>
      </c>
      <c r="H39" s="30">
        <f>'[3]Weekly by Disport'!G39</f>
        <v>2.9005860000000001</v>
      </c>
      <c r="I39" s="30">
        <f>'[3]Weekly by Disport'!H39</f>
        <v>1.8447310000000001</v>
      </c>
      <c r="J39" s="31">
        <f>'[3]Weekly by Disport'!I39</f>
        <v>0.17588200000000001</v>
      </c>
      <c r="K39" s="29">
        <f>'[3]Weekly by Disport'!J39</f>
        <v>0.43332000000000004</v>
      </c>
      <c r="L39" s="30">
        <f>'[3]Weekly by Disport'!K39</f>
        <v>0.83814799999999989</v>
      </c>
      <c r="M39" s="31">
        <f>'[3]Weekly by Disport'!L39</f>
        <v>1.387899</v>
      </c>
      <c r="N39" s="32">
        <f>'[3]Weekly by Disport'!M39</f>
        <v>1.0426489999999999</v>
      </c>
      <c r="O39" s="29" t="str">
        <f>'[3]Weekly by Disport'!N39</f>
        <v/>
      </c>
      <c r="P39" s="29">
        <f>'[3]Weekly by Disport'!O39</f>
        <v>4.1521470000000011</v>
      </c>
      <c r="Q39" s="30" t="str">
        <f>'[3]Weekly by Disport'!P39</f>
        <v/>
      </c>
      <c r="R39" s="31">
        <f>'[3]Weekly by Disport'!Q39</f>
        <v>0.178064</v>
      </c>
      <c r="S39" s="29" t="str">
        <f>'[3]Weekly by Disport'!R39</f>
        <v/>
      </c>
      <c r="T39" s="30" t="str">
        <f>'[3]Weekly by Disport'!S39</f>
        <v/>
      </c>
      <c r="U39" s="31">
        <f>'[3]Weekly by Disport'!T39</f>
        <v>0.18629999999999999</v>
      </c>
      <c r="V39" s="29" t="str">
        <f>'[3]Weekly by Disport'!U39</f>
        <v/>
      </c>
      <c r="W39" s="30">
        <f>'[3]Weekly by Disport'!V39</f>
        <v>0.18138899999999999</v>
      </c>
      <c r="X39" s="31">
        <f>'[3]Weekly by Disport'!W39</f>
        <v>0.44335999999999998</v>
      </c>
      <c r="Y39" s="31">
        <f>'[3]Weekly by Disport'!X39</f>
        <v>0.58694800000000003</v>
      </c>
      <c r="Z39" s="31" t="str">
        <f>'[3]Weekly by Disport'!Y39</f>
        <v/>
      </c>
      <c r="AA39" s="34">
        <f>'[3]Weekly by Disport'!Z39</f>
        <v>18.408980999999997</v>
      </c>
      <c r="AB39" s="53">
        <f t="shared" si="1"/>
        <v>1.3327070000000001</v>
      </c>
      <c r="AC39" s="53">
        <f t="shared" si="2"/>
        <v>7.6460499999999998</v>
      </c>
      <c r="AD39" s="53">
        <f t="shared" si="3"/>
        <v>2.659367</v>
      </c>
      <c r="AE39" s="53">
        <f t="shared" si="4"/>
        <v>4.3302110000000011</v>
      </c>
      <c r="AF39" s="53">
        <f t="shared" si="5"/>
        <v>1.3979969999999999</v>
      </c>
      <c r="AN39" s="55">
        <v>27</v>
      </c>
      <c r="AO39" s="57">
        <f t="shared" si="6"/>
        <v>1.04748</v>
      </c>
      <c r="AP39" s="57">
        <f t="shared" si="6"/>
        <v>0.96239400000000008</v>
      </c>
      <c r="AQ39" s="57">
        <f t="shared" si="6"/>
        <v>1.658744</v>
      </c>
      <c r="AR39" s="57"/>
      <c r="AU39" s="55">
        <v>27</v>
      </c>
      <c r="AV39" s="57">
        <f t="shared" si="7"/>
        <v>6.525640000000001</v>
      </c>
      <c r="AW39" s="57">
        <f t="shared" si="7"/>
        <v>8.4441069999999989</v>
      </c>
      <c r="AX39" s="57">
        <f t="shared" si="7"/>
        <v>7.025129999999999</v>
      </c>
      <c r="AY39" s="57"/>
      <c r="BB39" s="55">
        <v>27</v>
      </c>
      <c r="BC39" s="57">
        <f t="shared" si="8"/>
        <v>3.0688690000000003</v>
      </c>
      <c r="BD39" s="57">
        <f t="shared" si="8"/>
        <v>2.2142930000000001</v>
      </c>
      <c r="BE39" s="57">
        <f t="shared" si="8"/>
        <v>3.9110999999999994</v>
      </c>
      <c r="BF39" s="57"/>
      <c r="BJ39" s="55">
        <v>27</v>
      </c>
      <c r="BK39" s="57">
        <f t="shared" si="9"/>
        <v>3.9056610000000003</v>
      </c>
      <c r="BL39" s="57">
        <f t="shared" si="9"/>
        <v>2.9162460000000001</v>
      </c>
      <c r="BM39" s="57">
        <f t="shared" si="9"/>
        <v>4.8687890000000005</v>
      </c>
      <c r="BN39" s="57"/>
      <c r="BR39" s="55">
        <v>27</v>
      </c>
      <c r="BS39" s="57">
        <f t="shared" si="10"/>
        <v>1.0964020000000001</v>
      </c>
      <c r="BT39" s="57">
        <f t="shared" si="10"/>
        <v>2.726213</v>
      </c>
      <c r="BU39" s="57">
        <f t="shared" si="10"/>
        <v>2.2936329999999998</v>
      </c>
      <c r="BV39" s="57"/>
    </row>
    <row r="40" spans="1:74">
      <c r="A40" s="56" t="str">
        <f t="shared" si="0"/>
        <v>201638</v>
      </c>
      <c r="B40" s="28">
        <f>'[3]Weekly by Disport'!A40</f>
        <v>42629</v>
      </c>
      <c r="C40" s="29">
        <f>'[3]Weekly by Disport'!B40</f>
        <v>0.71316500000000005</v>
      </c>
      <c r="D40" s="30" t="str">
        <f>'[3]Weekly by Disport'!C40</f>
        <v/>
      </c>
      <c r="E40" s="31" t="str">
        <f>'[3]Weekly by Disport'!D40</f>
        <v/>
      </c>
      <c r="F40" s="29">
        <f>'[3]Weekly by Disport'!E40</f>
        <v>2.2850470000000001</v>
      </c>
      <c r="G40" s="30">
        <f>'[3]Weekly by Disport'!F40</f>
        <v>0.71869700000000003</v>
      </c>
      <c r="H40" s="30">
        <f>'[3]Weekly by Disport'!G40</f>
        <v>2.174334</v>
      </c>
      <c r="I40" s="30">
        <f>'[3]Weekly by Disport'!H40</f>
        <v>1.129443</v>
      </c>
      <c r="J40" s="31" t="str">
        <f>'[3]Weekly by Disport'!I40</f>
        <v/>
      </c>
      <c r="K40" s="29" t="str">
        <f>'[3]Weekly by Disport'!J40</f>
        <v/>
      </c>
      <c r="L40" s="30">
        <f>'[3]Weekly by Disport'!K40</f>
        <v>0.74476100000000001</v>
      </c>
      <c r="M40" s="31">
        <f>'[3]Weekly by Disport'!L40</f>
        <v>1.702639</v>
      </c>
      <c r="N40" s="32">
        <f>'[3]Weekly by Disport'!M40</f>
        <v>0.56853700000000007</v>
      </c>
      <c r="O40" s="29" t="str">
        <f>'[3]Weekly by Disport'!N40</f>
        <v/>
      </c>
      <c r="P40" s="29">
        <f>'[3]Weekly by Disport'!O40</f>
        <v>1.7483239999999998</v>
      </c>
      <c r="Q40" s="30" t="str">
        <f>'[3]Weekly by Disport'!P40</f>
        <v/>
      </c>
      <c r="R40" s="31" t="str">
        <f>'[3]Weekly by Disport'!Q40</f>
        <v/>
      </c>
      <c r="S40" s="29">
        <f>'[3]Weekly by Disport'!R40</f>
        <v>0.63785000000000003</v>
      </c>
      <c r="T40" s="30" t="str">
        <f>'[3]Weekly by Disport'!S40</f>
        <v/>
      </c>
      <c r="U40" s="31">
        <f>'[3]Weekly by Disport'!T40</f>
        <v>0.17598</v>
      </c>
      <c r="V40" s="29">
        <f>'[3]Weekly by Disport'!U40</f>
        <v>0.34418700000000002</v>
      </c>
      <c r="W40" s="30" t="str">
        <f>'[3]Weekly by Disport'!V40</f>
        <v/>
      </c>
      <c r="X40" s="31">
        <f>'[3]Weekly by Disport'!W40</f>
        <v>0.534721</v>
      </c>
      <c r="Y40" s="31">
        <f>'[3]Weekly by Disport'!X40</f>
        <v>0.18013299999999999</v>
      </c>
      <c r="Z40" s="31" t="str">
        <f>'[3]Weekly by Disport'!Y40</f>
        <v/>
      </c>
      <c r="AA40" s="34">
        <f>'[3]Weekly by Disport'!Z40</f>
        <v>13.657817999999997</v>
      </c>
      <c r="AB40" s="53">
        <f t="shared" si="1"/>
        <v>0.71316500000000005</v>
      </c>
      <c r="AC40" s="53">
        <f t="shared" si="2"/>
        <v>6.3075210000000004</v>
      </c>
      <c r="AD40" s="53">
        <f t="shared" si="3"/>
        <v>2.4474</v>
      </c>
      <c r="AE40" s="53">
        <f t="shared" si="4"/>
        <v>1.7483239999999998</v>
      </c>
      <c r="AF40" s="53">
        <f t="shared" si="5"/>
        <v>1.872871</v>
      </c>
      <c r="AN40" s="55">
        <v>28</v>
      </c>
      <c r="AO40" s="57">
        <f t="shared" si="6"/>
        <v>0.73635699999999993</v>
      </c>
      <c r="AP40" s="57">
        <f t="shared" si="6"/>
        <v>1.1134330000000001</v>
      </c>
      <c r="AQ40" s="57">
        <f t="shared" si="6"/>
        <v>1.535785</v>
      </c>
      <c r="AR40" s="57"/>
      <c r="AU40" s="55">
        <v>28</v>
      </c>
      <c r="AV40" s="57">
        <f t="shared" si="7"/>
        <v>5.0049570000000001</v>
      </c>
      <c r="AW40" s="57">
        <f t="shared" si="7"/>
        <v>8.2848419999999994</v>
      </c>
      <c r="AX40" s="57">
        <f t="shared" si="7"/>
        <v>6.2865289999999998</v>
      </c>
      <c r="AY40" s="57"/>
      <c r="BB40" s="55">
        <v>28</v>
      </c>
      <c r="BC40" s="57">
        <f t="shared" si="8"/>
        <v>3.5367490000000004</v>
      </c>
      <c r="BD40" s="57">
        <f t="shared" si="8"/>
        <v>3.2136800000000001</v>
      </c>
      <c r="BE40" s="57">
        <f t="shared" si="8"/>
        <v>4.0778180000000006</v>
      </c>
      <c r="BF40" s="57"/>
      <c r="BJ40" s="55">
        <v>28</v>
      </c>
      <c r="BK40" s="57">
        <f t="shared" si="9"/>
        <v>1.820092</v>
      </c>
      <c r="BL40" s="57">
        <f t="shared" si="9"/>
        <v>3.464817</v>
      </c>
      <c r="BM40" s="57">
        <f t="shared" si="9"/>
        <v>4.4924369999999998</v>
      </c>
      <c r="BN40" s="57"/>
      <c r="BR40" s="55">
        <v>28</v>
      </c>
      <c r="BS40" s="57">
        <f t="shared" si="10"/>
        <v>1.6248339999999999</v>
      </c>
      <c r="BT40" s="57">
        <f t="shared" si="10"/>
        <v>1.1826509999999999</v>
      </c>
      <c r="BU40" s="57">
        <f t="shared" si="10"/>
        <v>1.5387789999999999</v>
      </c>
      <c r="BV40" s="57"/>
    </row>
    <row r="41" spans="1:74">
      <c r="A41" s="56" t="str">
        <f t="shared" si="0"/>
        <v>201639</v>
      </c>
      <c r="B41" s="28">
        <f>'[3]Weekly by Disport'!A41</f>
        <v>42636</v>
      </c>
      <c r="C41" s="29">
        <f>'[3]Weekly by Disport'!B41</f>
        <v>0.53503999999999996</v>
      </c>
      <c r="D41" s="30" t="str">
        <f>'[3]Weekly by Disport'!C41</f>
        <v/>
      </c>
      <c r="E41" s="31">
        <f>'[3]Weekly by Disport'!D41</f>
        <v>0.45733099999999993</v>
      </c>
      <c r="F41" s="29">
        <f>'[3]Weekly by Disport'!E41</f>
        <v>2.024953</v>
      </c>
      <c r="G41" s="30" t="str">
        <f>'[3]Weekly by Disport'!F41</f>
        <v/>
      </c>
      <c r="H41" s="30">
        <f>'[3]Weekly by Disport'!G41</f>
        <v>3.3270820000000003</v>
      </c>
      <c r="I41" s="30">
        <f>'[3]Weekly by Disport'!H41</f>
        <v>1.659</v>
      </c>
      <c r="J41" s="31">
        <f>'[3]Weekly by Disport'!I41</f>
        <v>0.17771999999999999</v>
      </c>
      <c r="K41" s="29">
        <f>'[3]Weekly by Disport'!J41</f>
        <v>0.36285100000000003</v>
      </c>
      <c r="L41" s="30">
        <f>'[3]Weekly by Disport'!K41</f>
        <v>1.2947840000000002</v>
      </c>
      <c r="M41" s="31">
        <f>'[3]Weekly by Disport'!L41</f>
        <v>1.7340070000000001</v>
      </c>
      <c r="N41" s="32">
        <f>'[3]Weekly by Disport'!M41</f>
        <v>0.79874600000000007</v>
      </c>
      <c r="O41" s="29" t="str">
        <f>'[3]Weekly by Disport'!N41</f>
        <v/>
      </c>
      <c r="P41" s="29">
        <f>'[3]Weekly by Disport'!O41</f>
        <v>5.2303579999999998</v>
      </c>
      <c r="Q41" s="30" t="str">
        <f>'[3]Weekly by Disport'!P41</f>
        <v/>
      </c>
      <c r="R41" s="31" t="str">
        <f>'[3]Weekly by Disport'!Q41</f>
        <v/>
      </c>
      <c r="S41" s="29">
        <f>'[3]Weekly by Disport'!R41</f>
        <v>0.177899</v>
      </c>
      <c r="T41" s="30" t="str">
        <f>'[3]Weekly by Disport'!S41</f>
        <v/>
      </c>
      <c r="U41" s="31">
        <f>'[3]Weekly by Disport'!T41</f>
        <v>0.18018400000000001</v>
      </c>
      <c r="V41" s="29" t="str">
        <f>'[3]Weekly by Disport'!U41</f>
        <v/>
      </c>
      <c r="W41" s="30" t="str">
        <f>'[3]Weekly by Disport'!V41</f>
        <v/>
      </c>
      <c r="X41" s="31">
        <f>'[3]Weekly by Disport'!W41</f>
        <v>0.36135300000000004</v>
      </c>
      <c r="Y41" s="31">
        <f>'[3]Weekly by Disport'!X41</f>
        <v>0.62590000000000001</v>
      </c>
      <c r="Z41" s="31" t="str">
        <f>'[3]Weekly by Disport'!Y41</f>
        <v/>
      </c>
      <c r="AA41" s="34">
        <f>'[3]Weekly by Disport'!Z41</f>
        <v>18.947208000000003</v>
      </c>
      <c r="AB41" s="53">
        <f t="shared" si="1"/>
        <v>0.99237099999999989</v>
      </c>
      <c r="AC41" s="53">
        <f t="shared" si="2"/>
        <v>7.1887550000000005</v>
      </c>
      <c r="AD41" s="53">
        <f t="shared" si="3"/>
        <v>3.391642</v>
      </c>
      <c r="AE41" s="53">
        <f t="shared" si="4"/>
        <v>5.2303579999999998</v>
      </c>
      <c r="AF41" s="53">
        <f t="shared" si="5"/>
        <v>1.3453360000000001</v>
      </c>
      <c r="AN41" s="55">
        <v>29</v>
      </c>
      <c r="AO41" s="57">
        <f t="shared" si="6"/>
        <v>0.82496900000000006</v>
      </c>
      <c r="AP41" s="57">
        <f t="shared" si="6"/>
        <v>0.98382700000000001</v>
      </c>
      <c r="AQ41" s="57">
        <f t="shared" si="6"/>
        <v>0.89736799999999994</v>
      </c>
      <c r="AR41" s="57"/>
      <c r="AU41" s="55">
        <v>29</v>
      </c>
      <c r="AV41" s="57">
        <f t="shared" si="7"/>
        <v>4.7237519999999993</v>
      </c>
      <c r="AW41" s="57">
        <f t="shared" si="7"/>
        <v>6.7352229999999995</v>
      </c>
      <c r="AX41" s="57">
        <f t="shared" si="7"/>
        <v>5.1177820000000001</v>
      </c>
      <c r="AY41" s="57"/>
      <c r="BB41" s="55">
        <v>29</v>
      </c>
      <c r="BC41" s="57">
        <f t="shared" si="8"/>
        <v>5.630707000000001</v>
      </c>
      <c r="BD41" s="57">
        <f t="shared" si="8"/>
        <v>3.5131139999999998</v>
      </c>
      <c r="BE41" s="57">
        <f t="shared" si="8"/>
        <v>1.712647</v>
      </c>
      <c r="BF41" s="57"/>
      <c r="BJ41" s="55">
        <v>29</v>
      </c>
      <c r="BK41" s="57">
        <f t="shared" si="9"/>
        <v>4.880224000000001</v>
      </c>
      <c r="BL41" s="57">
        <f t="shared" si="9"/>
        <v>4.1248260000000005</v>
      </c>
      <c r="BM41" s="57">
        <f t="shared" si="9"/>
        <v>3.6749080000000003</v>
      </c>
      <c r="BN41" s="57"/>
      <c r="BR41" s="55">
        <v>29</v>
      </c>
      <c r="BS41" s="57">
        <f t="shared" si="10"/>
        <v>0.75758700000000001</v>
      </c>
      <c r="BT41" s="57">
        <f t="shared" si="10"/>
        <v>1.213328</v>
      </c>
      <c r="BU41" s="57">
        <f t="shared" si="10"/>
        <v>0.533586</v>
      </c>
      <c r="BV41" s="57"/>
    </row>
    <row r="42" spans="1:74">
      <c r="A42" s="56" t="str">
        <f t="shared" si="0"/>
        <v>201640</v>
      </c>
      <c r="B42" s="28">
        <f>'[3]Weekly by Disport'!A42</f>
        <v>42643</v>
      </c>
      <c r="C42" s="29">
        <f>'[3]Weekly by Disport'!B42</f>
        <v>0.86027100000000001</v>
      </c>
      <c r="D42" s="30" t="str">
        <f>'[3]Weekly by Disport'!C42</f>
        <v/>
      </c>
      <c r="E42" s="31" t="str">
        <f>'[3]Weekly by Disport'!D42</f>
        <v/>
      </c>
      <c r="F42" s="29">
        <f>'[3]Weekly by Disport'!E42</f>
        <v>1.2261140000000001</v>
      </c>
      <c r="G42" s="30">
        <f>'[3]Weekly by Disport'!F42</f>
        <v>0.35056999999999999</v>
      </c>
      <c r="H42" s="30">
        <f>'[3]Weekly by Disport'!G42</f>
        <v>3.2932810000000003</v>
      </c>
      <c r="I42" s="30">
        <f>'[3]Weekly by Disport'!H42</f>
        <v>2.209489</v>
      </c>
      <c r="J42" s="31">
        <f>'[3]Weekly by Disport'!I42</f>
        <v>0.17807600000000001</v>
      </c>
      <c r="K42" s="29" t="str">
        <f>'[3]Weekly by Disport'!J42</f>
        <v/>
      </c>
      <c r="L42" s="30">
        <f>'[3]Weekly by Disport'!K42</f>
        <v>1.7945739999999999</v>
      </c>
      <c r="M42" s="31">
        <f>'[3]Weekly by Disport'!L42</f>
        <v>2.4895400000000003</v>
      </c>
      <c r="N42" s="32">
        <f>'[3]Weekly by Disport'!M42</f>
        <v>0.92887099999999989</v>
      </c>
      <c r="O42" s="29" t="str">
        <f>'[3]Weekly by Disport'!N42</f>
        <v/>
      </c>
      <c r="P42" s="29">
        <f>'[3]Weekly by Disport'!O42</f>
        <v>3.1423730000000001</v>
      </c>
      <c r="Q42" s="30" t="str">
        <f>'[3]Weekly by Disport'!P42</f>
        <v/>
      </c>
      <c r="R42" s="31" t="str">
        <f>'[3]Weekly by Disport'!Q42</f>
        <v/>
      </c>
      <c r="S42" s="29" t="str">
        <f>'[3]Weekly by Disport'!R42</f>
        <v/>
      </c>
      <c r="T42" s="30" t="str">
        <f>'[3]Weekly by Disport'!S42</f>
        <v/>
      </c>
      <c r="U42" s="31">
        <f>'[3]Weekly by Disport'!T42</f>
        <v>0.17813200000000001</v>
      </c>
      <c r="V42" s="29">
        <f>'[3]Weekly by Disport'!U42</f>
        <v>0.170761</v>
      </c>
      <c r="W42" s="30">
        <f>'[3]Weekly by Disport'!V42</f>
        <v>0.171015</v>
      </c>
      <c r="X42" s="31">
        <f>'[3]Weekly by Disport'!W42</f>
        <v>0.76910199999999995</v>
      </c>
      <c r="Y42" s="31">
        <f>'[3]Weekly by Disport'!X42</f>
        <v>1.1782699999999999</v>
      </c>
      <c r="Z42" s="31" t="str">
        <f>'[3]Weekly by Disport'!Y42</f>
        <v/>
      </c>
      <c r="AA42" s="34">
        <f>'[3]Weekly by Disport'!Z42</f>
        <v>18.940439000000001</v>
      </c>
      <c r="AB42" s="53">
        <f t="shared" si="1"/>
        <v>0.86027100000000001</v>
      </c>
      <c r="AC42" s="53">
        <f t="shared" si="2"/>
        <v>7.25753</v>
      </c>
      <c r="AD42" s="53">
        <f t="shared" si="3"/>
        <v>4.2841140000000006</v>
      </c>
      <c r="AE42" s="53">
        <f t="shared" si="4"/>
        <v>3.1423730000000001</v>
      </c>
      <c r="AF42" s="53">
        <f t="shared" si="5"/>
        <v>2.4672799999999997</v>
      </c>
      <c r="AN42" s="55">
        <v>30</v>
      </c>
      <c r="AO42" s="57">
        <f t="shared" si="6"/>
        <v>0.75591399999999997</v>
      </c>
      <c r="AP42" s="57">
        <f t="shared" si="6"/>
        <v>1.2376070000000001</v>
      </c>
      <c r="AQ42" s="57">
        <f t="shared" si="6"/>
        <v>1.520432</v>
      </c>
      <c r="AR42" s="57"/>
      <c r="AU42" s="55">
        <v>30</v>
      </c>
      <c r="AV42" s="57">
        <f t="shared" si="7"/>
        <v>6.509269999999999</v>
      </c>
      <c r="AW42" s="57">
        <f t="shared" si="7"/>
        <v>6.0130370000000006</v>
      </c>
      <c r="AX42" s="57">
        <f t="shared" si="7"/>
        <v>5.7890280000000001</v>
      </c>
      <c r="AY42" s="57"/>
      <c r="BB42" s="55">
        <v>30</v>
      </c>
      <c r="BC42" s="57">
        <f t="shared" si="8"/>
        <v>4.5075530000000006</v>
      </c>
      <c r="BD42" s="57">
        <f t="shared" si="8"/>
        <v>3.3130110000000004</v>
      </c>
      <c r="BE42" s="57">
        <f t="shared" si="8"/>
        <v>4.4808829999999995</v>
      </c>
      <c r="BF42" s="57"/>
      <c r="BJ42" s="55">
        <v>30</v>
      </c>
      <c r="BK42" s="57">
        <f t="shared" si="9"/>
        <v>4.6333349999999989</v>
      </c>
      <c r="BL42" s="57">
        <f t="shared" si="9"/>
        <v>2.6818489999999997</v>
      </c>
      <c r="BM42" s="57">
        <f t="shared" si="9"/>
        <v>5.3837950000000001</v>
      </c>
      <c r="BN42" s="57"/>
      <c r="BR42" s="55">
        <v>30</v>
      </c>
      <c r="BS42" s="57">
        <f t="shared" si="10"/>
        <v>0.35894799999999999</v>
      </c>
      <c r="BT42" s="57">
        <f t="shared" si="10"/>
        <v>1.5090940000000002</v>
      </c>
      <c r="BU42" s="57">
        <f t="shared" si="10"/>
        <v>1.8295569999999999</v>
      </c>
      <c r="BV42" s="57"/>
    </row>
    <row r="43" spans="1:74">
      <c r="A43" s="56" t="str">
        <f t="shared" si="0"/>
        <v>201641</v>
      </c>
      <c r="B43" s="28">
        <f>'[3]Weekly by Disport'!A43</f>
        <v>42650</v>
      </c>
      <c r="C43" s="29">
        <f>'[3]Weekly by Disport'!B43</f>
        <v>0.71981300000000004</v>
      </c>
      <c r="D43" s="30">
        <f>'[3]Weekly by Disport'!C43</f>
        <v>0.179816</v>
      </c>
      <c r="E43" s="31" t="str">
        <f>'[3]Weekly by Disport'!D43</f>
        <v/>
      </c>
      <c r="F43" s="29">
        <f>'[3]Weekly by Disport'!E43</f>
        <v>2.0019840000000002</v>
      </c>
      <c r="G43" s="30" t="str">
        <f>'[3]Weekly by Disport'!F43</f>
        <v/>
      </c>
      <c r="H43" s="30">
        <f>'[3]Weekly by Disport'!G43</f>
        <v>1.5600609999999999</v>
      </c>
      <c r="I43" s="30">
        <f>'[3]Weekly by Disport'!H43</f>
        <v>1.578562</v>
      </c>
      <c r="J43" s="31">
        <f>'[3]Weekly by Disport'!I43</f>
        <v>0.18</v>
      </c>
      <c r="K43" s="29" t="str">
        <f>'[3]Weekly by Disport'!J43</f>
        <v/>
      </c>
      <c r="L43" s="30">
        <f>'[3]Weekly by Disport'!K43</f>
        <v>1.082541</v>
      </c>
      <c r="M43" s="31">
        <f>'[3]Weekly by Disport'!L43</f>
        <v>2.0984590000000001</v>
      </c>
      <c r="N43" s="32">
        <f>'[3]Weekly by Disport'!M43</f>
        <v>0.49699799999999994</v>
      </c>
      <c r="O43" s="29" t="str">
        <f>'[3]Weekly by Disport'!N43</f>
        <v/>
      </c>
      <c r="P43" s="29">
        <f>'[3]Weekly by Disport'!O43</f>
        <v>4.4890239999999997</v>
      </c>
      <c r="Q43" s="30" t="str">
        <f>'[3]Weekly by Disport'!P43</f>
        <v/>
      </c>
      <c r="R43" s="31" t="str">
        <f>'[3]Weekly by Disport'!Q43</f>
        <v/>
      </c>
      <c r="S43" s="29">
        <f>'[3]Weekly by Disport'!R43</f>
        <v>0.17630299999999999</v>
      </c>
      <c r="T43" s="30" t="str">
        <f>'[3]Weekly by Disport'!S43</f>
        <v/>
      </c>
      <c r="U43" s="31">
        <f>'[3]Weekly by Disport'!T43</f>
        <v>0.17929899999999999</v>
      </c>
      <c r="V43" s="29" t="str">
        <f>'[3]Weekly by Disport'!U43</f>
        <v/>
      </c>
      <c r="W43" s="30" t="str">
        <f>'[3]Weekly by Disport'!V43</f>
        <v/>
      </c>
      <c r="X43" s="31">
        <f>'[3]Weekly by Disport'!W43</f>
        <v>0.50392300000000001</v>
      </c>
      <c r="Y43" s="31">
        <f>'[3]Weekly by Disport'!X43</f>
        <v>0.81865799999999989</v>
      </c>
      <c r="Z43" s="31" t="str">
        <f>'[3]Weekly by Disport'!Y43</f>
        <v/>
      </c>
      <c r="AA43" s="34">
        <f>'[3]Weekly by Disport'!Z43</f>
        <v>16.065441</v>
      </c>
      <c r="AB43" s="53">
        <f t="shared" si="1"/>
        <v>0.89962900000000001</v>
      </c>
      <c r="AC43" s="53">
        <f t="shared" si="2"/>
        <v>5.3206069999999999</v>
      </c>
      <c r="AD43" s="53">
        <f t="shared" si="3"/>
        <v>3.181</v>
      </c>
      <c r="AE43" s="53">
        <f t="shared" si="4"/>
        <v>4.4890239999999997</v>
      </c>
      <c r="AF43" s="53">
        <f t="shared" si="5"/>
        <v>1.6781829999999998</v>
      </c>
      <c r="AN43" s="55">
        <v>31</v>
      </c>
      <c r="AO43" s="57">
        <f t="shared" si="6"/>
        <v>1.571002</v>
      </c>
      <c r="AP43" s="57">
        <f t="shared" si="6"/>
        <v>0.82594800000000002</v>
      </c>
      <c r="AQ43" s="57">
        <f t="shared" si="6"/>
        <v>1.3265829999999998</v>
      </c>
      <c r="AR43" s="57"/>
      <c r="AU43" s="55">
        <v>31</v>
      </c>
      <c r="AV43" s="57">
        <f t="shared" si="7"/>
        <v>5.7509259999999998</v>
      </c>
      <c r="AW43" s="57">
        <f t="shared" si="7"/>
        <v>6.6997809999999998</v>
      </c>
      <c r="AX43" s="57">
        <f t="shared" si="7"/>
        <v>5.7665369999999996</v>
      </c>
      <c r="AY43" s="57"/>
      <c r="BB43" s="55">
        <v>31</v>
      </c>
      <c r="BC43" s="57">
        <f t="shared" si="8"/>
        <v>5.0612680000000001</v>
      </c>
      <c r="BD43" s="57">
        <f t="shared" si="8"/>
        <v>3.068063</v>
      </c>
      <c r="BE43" s="57">
        <f t="shared" si="8"/>
        <v>4.5209690000000009</v>
      </c>
      <c r="BF43" s="57"/>
      <c r="BJ43" s="55">
        <v>31</v>
      </c>
      <c r="BK43" s="57">
        <f t="shared" si="9"/>
        <v>4.2420959999999992</v>
      </c>
      <c r="BL43" s="57">
        <f t="shared" si="9"/>
        <v>4.0765320000000003</v>
      </c>
      <c r="BM43" s="57">
        <f t="shared" si="9"/>
        <v>6.1310970000000005</v>
      </c>
      <c r="BN43" s="57"/>
      <c r="BR43" s="55">
        <v>31</v>
      </c>
      <c r="BS43" s="57">
        <f t="shared" si="10"/>
        <v>0.43172500000000003</v>
      </c>
      <c r="BT43" s="57">
        <f t="shared" si="10"/>
        <v>1.510651</v>
      </c>
      <c r="BU43" s="57">
        <f t="shared" si="10"/>
        <v>1.6325540000000001</v>
      </c>
      <c r="BV43" s="57"/>
    </row>
    <row r="44" spans="1:74">
      <c r="A44" s="56" t="str">
        <f t="shared" si="0"/>
        <v>201642</v>
      </c>
      <c r="B44" s="28">
        <f>'[3]Weekly by Disport'!A44</f>
        <v>42657</v>
      </c>
      <c r="C44" s="29">
        <f>'[3]Weekly by Disport'!B44</f>
        <v>0.38830300000000001</v>
      </c>
      <c r="D44" s="30">
        <f>'[3]Weekly by Disport'!C44</f>
        <v>0.18034600000000001</v>
      </c>
      <c r="E44" s="31">
        <f>'[3]Weekly by Disport'!D44</f>
        <v>0.17041500000000001</v>
      </c>
      <c r="F44" s="29">
        <f>'[3]Weekly by Disport'!E44</f>
        <v>2.3789549999999999</v>
      </c>
      <c r="G44" s="30">
        <f>'[3]Weekly by Disport'!F44</f>
        <v>0.617954</v>
      </c>
      <c r="H44" s="30">
        <f>'[3]Weekly by Disport'!G44</f>
        <v>3.039256</v>
      </c>
      <c r="I44" s="30">
        <f>'[3]Weekly by Disport'!H44</f>
        <v>1.8806590000000001</v>
      </c>
      <c r="J44" s="31">
        <f>'[3]Weekly by Disport'!I44</f>
        <v>0.176508</v>
      </c>
      <c r="K44" s="29" t="str">
        <f>'[3]Weekly by Disport'!J44</f>
        <v/>
      </c>
      <c r="L44" s="30">
        <f>'[3]Weekly by Disport'!K44</f>
        <v>1.1039479999999999</v>
      </c>
      <c r="M44" s="31">
        <f>'[3]Weekly by Disport'!L44</f>
        <v>3.0492470000000003</v>
      </c>
      <c r="N44" s="32">
        <f>'[3]Weekly by Disport'!M44</f>
        <v>0.73292900000000005</v>
      </c>
      <c r="O44" s="29" t="str">
        <f>'[3]Weekly by Disport'!N44</f>
        <v/>
      </c>
      <c r="P44" s="29">
        <f>'[3]Weekly by Disport'!O44</f>
        <v>4.3933600000000004</v>
      </c>
      <c r="Q44" s="30" t="str">
        <f>'[3]Weekly by Disport'!P44</f>
        <v/>
      </c>
      <c r="R44" s="31" t="str">
        <f>'[3]Weekly by Disport'!Q44</f>
        <v/>
      </c>
      <c r="S44" s="29">
        <f>'[3]Weekly by Disport'!R44</f>
        <v>0.20636599999999999</v>
      </c>
      <c r="T44" s="30" t="str">
        <f>'[3]Weekly by Disport'!S44</f>
        <v/>
      </c>
      <c r="U44" s="31" t="str">
        <f>'[3]Weekly by Disport'!T44</f>
        <v/>
      </c>
      <c r="V44" s="29">
        <f>'[3]Weekly by Disport'!U44</f>
        <v>0.17508599999999999</v>
      </c>
      <c r="W44" s="30">
        <f>'[3]Weekly by Disport'!V44</f>
        <v>0.18032899999999999</v>
      </c>
      <c r="X44" s="31">
        <f>'[3]Weekly by Disport'!W44</f>
        <v>0.18023</v>
      </c>
      <c r="Y44" s="31">
        <f>'[3]Weekly by Disport'!X44</f>
        <v>0.20794099999999999</v>
      </c>
      <c r="Z44" s="31" t="str">
        <f>'[3]Weekly by Disport'!Y44</f>
        <v/>
      </c>
      <c r="AA44" s="34">
        <f>'[3]Weekly by Disport'!Z44</f>
        <v>19.061832000000003</v>
      </c>
      <c r="AB44" s="53">
        <f t="shared" si="1"/>
        <v>0.73906399999999994</v>
      </c>
      <c r="AC44" s="53">
        <f t="shared" si="2"/>
        <v>8.0933320000000002</v>
      </c>
      <c r="AD44" s="53">
        <f t="shared" si="3"/>
        <v>4.1531950000000002</v>
      </c>
      <c r="AE44" s="53">
        <f t="shared" si="4"/>
        <v>4.3933600000000004</v>
      </c>
      <c r="AF44" s="53">
        <f t="shared" si="5"/>
        <v>0.94995199999999991</v>
      </c>
      <c r="AN44" s="55">
        <v>32</v>
      </c>
      <c r="AO44" s="57">
        <f t="shared" si="6"/>
        <v>1.2286220000000001</v>
      </c>
      <c r="AP44" s="57">
        <f t="shared" si="6"/>
        <v>0.942581</v>
      </c>
      <c r="AQ44" s="57">
        <f t="shared" si="6"/>
        <v>1.277272</v>
      </c>
      <c r="AR44" s="57"/>
      <c r="AU44" s="55">
        <v>32</v>
      </c>
      <c r="AV44" s="57">
        <f t="shared" si="7"/>
        <v>5.7064230000000009</v>
      </c>
      <c r="AW44" s="57">
        <f t="shared" si="7"/>
        <v>7.4131100000000005</v>
      </c>
      <c r="AX44" s="57">
        <f t="shared" si="7"/>
        <v>6.0436560000000004</v>
      </c>
      <c r="AY44" s="57"/>
      <c r="BB44" s="55">
        <v>32</v>
      </c>
      <c r="BC44" s="57">
        <f t="shared" si="8"/>
        <v>3.1593270000000002</v>
      </c>
      <c r="BD44" s="57">
        <f t="shared" si="8"/>
        <v>3.2467569999999997</v>
      </c>
      <c r="BE44" s="57">
        <f t="shared" si="8"/>
        <v>3.5144460000000004</v>
      </c>
      <c r="BF44" s="57"/>
      <c r="BJ44" s="55">
        <v>32</v>
      </c>
      <c r="BK44" s="57">
        <f t="shared" si="9"/>
        <v>4.3852899999999995</v>
      </c>
      <c r="BL44" s="57">
        <f t="shared" si="9"/>
        <v>4.3588060000000004</v>
      </c>
      <c r="BM44" s="57">
        <f t="shared" si="9"/>
        <v>3.6713819999999999</v>
      </c>
      <c r="BN44" s="57"/>
      <c r="BR44" s="55">
        <v>32</v>
      </c>
      <c r="BS44" s="57">
        <f t="shared" si="10"/>
        <v>1.8481589999999999</v>
      </c>
      <c r="BT44" s="57">
        <f t="shared" si="10"/>
        <v>0.83238699999999999</v>
      </c>
      <c r="BU44" s="57">
        <f t="shared" si="10"/>
        <v>1.5319319999999998</v>
      </c>
      <c r="BV44" s="57"/>
    </row>
    <row r="45" spans="1:74">
      <c r="A45" s="56" t="str">
        <f t="shared" si="0"/>
        <v>201643</v>
      </c>
      <c r="B45" s="28">
        <f>'[3]Weekly by Disport'!A45</f>
        <v>42664</v>
      </c>
      <c r="C45" s="29">
        <f>'[3]Weekly by Disport'!B45</f>
        <v>0.18093999999999999</v>
      </c>
      <c r="D45" s="30">
        <f>'[3]Weekly by Disport'!C45</f>
        <v>0.177456</v>
      </c>
      <c r="E45" s="31">
        <f>'[3]Weekly by Disport'!D45</f>
        <v>0.76452300000000006</v>
      </c>
      <c r="F45" s="29">
        <f>'[3]Weekly by Disport'!E45</f>
        <v>3.2498079999999998</v>
      </c>
      <c r="G45" s="30" t="str">
        <f>'[3]Weekly by Disport'!F45</f>
        <v/>
      </c>
      <c r="H45" s="30">
        <f>'[3]Weekly by Disport'!G45</f>
        <v>2.7584780000000002</v>
      </c>
      <c r="I45" s="30">
        <f>'[3]Weekly by Disport'!H45</f>
        <v>2.0099990000000001</v>
      </c>
      <c r="J45" s="31" t="str">
        <f>'[3]Weekly by Disport'!I45</f>
        <v/>
      </c>
      <c r="K45" s="29">
        <f>'[3]Weekly by Disport'!J45</f>
        <v>0.17824200000000001</v>
      </c>
      <c r="L45" s="30">
        <f>'[3]Weekly by Disport'!K45</f>
        <v>0.35524100000000003</v>
      </c>
      <c r="M45" s="31">
        <f>'[3]Weekly by Disport'!L45</f>
        <v>1.6664430000000001</v>
      </c>
      <c r="N45" s="32">
        <f>'[3]Weekly by Disport'!M45</f>
        <v>0.69072899999999993</v>
      </c>
      <c r="O45" s="29" t="str">
        <f>'[3]Weekly by Disport'!N45</f>
        <v/>
      </c>
      <c r="P45" s="29">
        <f>'[3]Weekly by Disport'!O45</f>
        <v>3.4590000000000005</v>
      </c>
      <c r="Q45" s="30" t="str">
        <f>'[3]Weekly by Disport'!P45</f>
        <v/>
      </c>
      <c r="R45" s="31" t="str">
        <f>'[3]Weekly by Disport'!Q45</f>
        <v/>
      </c>
      <c r="S45" s="29">
        <f>'[3]Weekly by Disport'!R45</f>
        <v>0.17694299999999999</v>
      </c>
      <c r="T45" s="30" t="str">
        <f>'[3]Weekly by Disport'!S45</f>
        <v/>
      </c>
      <c r="U45" s="31" t="str">
        <f>'[3]Weekly by Disport'!T45</f>
        <v/>
      </c>
      <c r="V45" s="29" t="str">
        <f>'[3]Weekly by Disport'!U45</f>
        <v/>
      </c>
      <c r="W45" s="30" t="str">
        <f>'[3]Weekly by Disport'!V45</f>
        <v/>
      </c>
      <c r="X45" s="31">
        <f>'[3]Weekly by Disport'!W45</f>
        <v>0.83118899999999996</v>
      </c>
      <c r="Y45" s="31">
        <f>'[3]Weekly by Disport'!X45</f>
        <v>0.56332500000000008</v>
      </c>
      <c r="Z45" s="31" t="str">
        <f>'[3]Weekly by Disport'!Y45</f>
        <v/>
      </c>
      <c r="AA45" s="34">
        <f>'[3]Weekly by Disport'!Z45</f>
        <v>17.062315999999999</v>
      </c>
      <c r="AB45" s="53">
        <f t="shared" si="1"/>
        <v>1.122919</v>
      </c>
      <c r="AC45" s="53">
        <f t="shared" si="2"/>
        <v>8.0182850000000006</v>
      </c>
      <c r="AD45" s="53">
        <f t="shared" si="3"/>
        <v>2.199926</v>
      </c>
      <c r="AE45" s="53">
        <f t="shared" si="4"/>
        <v>3.4590000000000005</v>
      </c>
      <c r="AF45" s="53">
        <f t="shared" si="5"/>
        <v>1.5714570000000001</v>
      </c>
      <c r="AN45" s="55">
        <v>33</v>
      </c>
      <c r="AO45" s="57">
        <f t="shared" si="6"/>
        <v>0.84537399999999996</v>
      </c>
      <c r="AP45" s="57">
        <f t="shared" si="6"/>
        <v>1.6371609999999999</v>
      </c>
      <c r="AQ45" s="57">
        <f t="shared" si="6"/>
        <v>0.89776000000000011</v>
      </c>
      <c r="AR45" s="57"/>
      <c r="AU45" s="55">
        <v>33</v>
      </c>
      <c r="AV45" s="57">
        <f t="shared" si="7"/>
        <v>8.3783690000000011</v>
      </c>
      <c r="AW45" s="57">
        <f t="shared" si="7"/>
        <v>6.6689869999999996</v>
      </c>
      <c r="AX45" s="57">
        <f t="shared" si="7"/>
        <v>5.4051900000000002</v>
      </c>
      <c r="AY45" s="57"/>
      <c r="BB45" s="55">
        <v>33</v>
      </c>
      <c r="BC45" s="57">
        <f t="shared" si="8"/>
        <v>3.886673</v>
      </c>
      <c r="BD45" s="57">
        <f t="shared" si="8"/>
        <v>3.053388</v>
      </c>
      <c r="BE45" s="57">
        <f t="shared" si="8"/>
        <v>1.4627829999999999</v>
      </c>
      <c r="BF45" s="57"/>
      <c r="BJ45" s="55">
        <v>33</v>
      </c>
      <c r="BK45" s="57">
        <f t="shared" si="9"/>
        <v>4.1395750000000007</v>
      </c>
      <c r="BL45" s="57">
        <f t="shared" si="9"/>
        <v>6.0377120000000017</v>
      </c>
      <c r="BM45" s="57">
        <f t="shared" si="9"/>
        <v>3.7118400000000005</v>
      </c>
      <c r="BN45" s="57"/>
      <c r="BR45" s="55">
        <v>33</v>
      </c>
      <c r="BS45" s="57">
        <f t="shared" si="10"/>
        <v>1.522931</v>
      </c>
      <c r="BT45" s="57">
        <f t="shared" si="10"/>
        <v>1.0319389999999999</v>
      </c>
      <c r="BU45" s="57">
        <f t="shared" si="10"/>
        <v>2.6875979999999999</v>
      </c>
      <c r="BV45" s="57"/>
    </row>
    <row r="46" spans="1:74">
      <c r="A46" s="56" t="str">
        <f t="shared" si="0"/>
        <v>201644</v>
      </c>
      <c r="B46" s="28">
        <f>'[3]Weekly by Disport'!A46</f>
        <v>42671</v>
      </c>
      <c r="C46" s="29" t="str">
        <f>'[3]Weekly by Disport'!B46</f>
        <v/>
      </c>
      <c r="D46" s="30" t="str">
        <f>'[3]Weekly by Disport'!C46</f>
        <v/>
      </c>
      <c r="E46" s="31" t="str">
        <f>'[3]Weekly by Disport'!D46</f>
        <v/>
      </c>
      <c r="F46" s="29">
        <f>'[3]Weekly by Disport'!E46</f>
        <v>2.8859150000000007</v>
      </c>
      <c r="G46" s="30">
        <f>'[3]Weekly by Disport'!F46</f>
        <v>0.358545</v>
      </c>
      <c r="H46" s="30">
        <f>'[3]Weekly by Disport'!G46</f>
        <v>3.0121180000000005</v>
      </c>
      <c r="I46" s="30">
        <f>'[3]Weekly by Disport'!H46</f>
        <v>1.4684740000000001</v>
      </c>
      <c r="J46" s="31">
        <f>'[3]Weekly by Disport'!I46</f>
        <v>0.17921300000000001</v>
      </c>
      <c r="K46" s="29">
        <f>'[3]Weekly by Disport'!J46</f>
        <v>0.26130999999999999</v>
      </c>
      <c r="L46" s="30">
        <f>'[3]Weekly by Disport'!K46</f>
        <v>0.54157900000000003</v>
      </c>
      <c r="M46" s="31">
        <f>'[3]Weekly by Disport'!L46</f>
        <v>2.4927210000000004</v>
      </c>
      <c r="N46" s="32">
        <f>'[3]Weekly by Disport'!M46</f>
        <v>1.0701989999999999</v>
      </c>
      <c r="O46" s="29" t="str">
        <f>'[3]Weekly by Disport'!N46</f>
        <v/>
      </c>
      <c r="P46" s="29">
        <f>'[3]Weekly by Disport'!O46</f>
        <v>3.604419</v>
      </c>
      <c r="Q46" s="30" t="str">
        <f>'[3]Weekly by Disport'!P46</f>
        <v/>
      </c>
      <c r="R46" s="31" t="str">
        <f>'[3]Weekly by Disport'!Q46</f>
        <v/>
      </c>
      <c r="S46" s="29">
        <f>'[3]Weekly by Disport'!R46</f>
        <v>0.40817199999999998</v>
      </c>
      <c r="T46" s="30" t="str">
        <f>'[3]Weekly by Disport'!S46</f>
        <v/>
      </c>
      <c r="U46" s="31">
        <f>'[3]Weekly by Disport'!T46</f>
        <v>0.18126500000000001</v>
      </c>
      <c r="V46" s="29">
        <f>'[3]Weekly by Disport'!U46</f>
        <v>0.17301800000000001</v>
      </c>
      <c r="W46" s="30">
        <f>'[3]Weekly by Disport'!V46</f>
        <v>0.18206</v>
      </c>
      <c r="X46" s="31">
        <f>'[3]Weekly by Disport'!W46</f>
        <v>1.039245</v>
      </c>
      <c r="Y46" s="31" t="str">
        <f>'[3]Weekly by Disport'!X46</f>
        <v/>
      </c>
      <c r="Z46" s="31" t="str">
        <f>'[3]Weekly by Disport'!Y46</f>
        <v/>
      </c>
      <c r="AA46" s="34">
        <f>'[3]Weekly by Disport'!Z46</f>
        <v>17.858253000000001</v>
      </c>
      <c r="AB46" s="53">
        <f t="shared" si="1"/>
        <v>0</v>
      </c>
      <c r="AC46" s="53">
        <f t="shared" si="2"/>
        <v>7.9042650000000014</v>
      </c>
      <c r="AD46" s="53">
        <f t="shared" si="3"/>
        <v>3.2956100000000004</v>
      </c>
      <c r="AE46" s="53">
        <f t="shared" si="4"/>
        <v>3.604419</v>
      </c>
      <c r="AF46" s="53">
        <f t="shared" si="5"/>
        <v>1.98376</v>
      </c>
      <c r="AN46" s="55">
        <v>34</v>
      </c>
      <c r="AO46" s="57">
        <f t="shared" si="6"/>
        <v>0.34911700000000001</v>
      </c>
      <c r="AP46" s="57">
        <f t="shared" si="6"/>
        <v>1.2094019999999999</v>
      </c>
      <c r="AQ46" s="57">
        <f t="shared" si="6"/>
        <v>1.3775040000000001</v>
      </c>
      <c r="AR46" s="57"/>
      <c r="AU46" s="55">
        <v>34</v>
      </c>
      <c r="AV46" s="57">
        <f t="shared" si="7"/>
        <v>6.2889020000000002</v>
      </c>
      <c r="AW46" s="57">
        <f t="shared" si="7"/>
        <v>7.2979570000000002</v>
      </c>
      <c r="AX46" s="57">
        <f t="shared" si="7"/>
        <v>6.0072890000000001</v>
      </c>
      <c r="AY46" s="57"/>
      <c r="BB46" s="55">
        <v>34</v>
      </c>
      <c r="BC46" s="57">
        <f t="shared" si="8"/>
        <v>2.1678620000000004</v>
      </c>
      <c r="BD46" s="57">
        <f t="shared" si="8"/>
        <v>3.4887609999999998</v>
      </c>
      <c r="BE46" s="57">
        <f t="shared" si="8"/>
        <v>4.0384510000000002</v>
      </c>
      <c r="BF46" s="57"/>
      <c r="BJ46" s="55">
        <v>34</v>
      </c>
      <c r="BK46" s="57">
        <f t="shared" si="9"/>
        <v>3.7818979999999995</v>
      </c>
      <c r="BL46" s="57">
        <f t="shared" si="9"/>
        <v>5.6395359999999988</v>
      </c>
      <c r="BM46" s="57">
        <f t="shared" si="9"/>
        <v>6.102714999999999</v>
      </c>
      <c r="BN46" s="57"/>
      <c r="BR46" s="55">
        <v>34</v>
      </c>
      <c r="BS46" s="57">
        <f t="shared" si="10"/>
        <v>1.537258</v>
      </c>
      <c r="BT46" s="57">
        <f t="shared" si="10"/>
        <v>2.1404649999999998</v>
      </c>
      <c r="BU46" s="57">
        <f t="shared" si="10"/>
        <v>1.5461379999999998</v>
      </c>
      <c r="BV46" s="57"/>
    </row>
    <row r="47" spans="1:74">
      <c r="A47" s="56" t="str">
        <f t="shared" si="0"/>
        <v>201645</v>
      </c>
      <c r="B47" s="28">
        <f>'[3]Weekly by Disport'!A47</f>
        <v>42678</v>
      </c>
      <c r="C47" s="29">
        <f>'[3]Weekly by Disport'!B47</f>
        <v>0.93067999999999995</v>
      </c>
      <c r="D47" s="30">
        <f>'[3]Weekly by Disport'!C47</f>
        <v>0.38622400000000001</v>
      </c>
      <c r="E47" s="31" t="str">
        <f>'[3]Weekly by Disport'!D47</f>
        <v/>
      </c>
      <c r="F47" s="29">
        <f>'[3]Weekly by Disport'!E47</f>
        <v>1.8937189999999999</v>
      </c>
      <c r="G47" s="30">
        <f>'[3]Weekly by Disport'!F47</f>
        <v>0.20585500000000001</v>
      </c>
      <c r="H47" s="30">
        <f>'[3]Weekly by Disport'!G47</f>
        <v>1.9154390000000001</v>
      </c>
      <c r="I47" s="30">
        <f>'[3]Weekly by Disport'!H47</f>
        <v>1.3443609999999999</v>
      </c>
      <c r="J47" s="31" t="str">
        <f>'[3]Weekly by Disport'!I47</f>
        <v/>
      </c>
      <c r="K47" s="29" t="str">
        <f>'[3]Weekly by Disport'!J47</f>
        <v/>
      </c>
      <c r="L47" s="30">
        <f>'[3]Weekly by Disport'!K47</f>
        <v>0.88437600000000005</v>
      </c>
      <c r="M47" s="31">
        <f>'[3]Weekly by Disport'!L47</f>
        <v>1.149024</v>
      </c>
      <c r="N47" s="32">
        <f>'[3]Weekly by Disport'!M47</f>
        <v>0.64231400000000005</v>
      </c>
      <c r="O47" s="29" t="str">
        <f>'[3]Weekly by Disport'!N47</f>
        <v/>
      </c>
      <c r="P47" s="29">
        <f>'[3]Weekly by Disport'!O47</f>
        <v>4.0034230000000006</v>
      </c>
      <c r="Q47" s="30" t="str">
        <f>'[3]Weekly by Disport'!P47</f>
        <v/>
      </c>
      <c r="R47" s="31" t="str">
        <f>'[3]Weekly by Disport'!Q47</f>
        <v/>
      </c>
      <c r="S47" s="29">
        <f>'[3]Weekly by Disport'!R47</f>
        <v>0.171015</v>
      </c>
      <c r="T47" s="30" t="str">
        <f>'[3]Weekly by Disport'!S47</f>
        <v/>
      </c>
      <c r="U47" s="31">
        <f>'[3]Weekly by Disport'!T47</f>
        <v>0.38527599999999995</v>
      </c>
      <c r="V47" s="29">
        <f>'[3]Weekly by Disport'!U47</f>
        <v>0.46462100000000001</v>
      </c>
      <c r="W47" s="30">
        <f>'[3]Weekly by Disport'!V47</f>
        <v>0.35789300000000002</v>
      </c>
      <c r="X47" s="31">
        <f>'[3]Weekly by Disport'!W47</f>
        <v>0.91891600000000007</v>
      </c>
      <c r="Y47" s="31">
        <f>'[3]Weekly by Disport'!X47</f>
        <v>0.205236</v>
      </c>
      <c r="Z47" s="31" t="str">
        <f>'[3]Weekly by Disport'!Y47</f>
        <v/>
      </c>
      <c r="AA47" s="34">
        <f>'[3]Weekly by Disport'!Z47</f>
        <v>15.858372000000003</v>
      </c>
      <c r="AB47" s="53">
        <f t="shared" si="1"/>
        <v>1.3169040000000001</v>
      </c>
      <c r="AC47" s="53">
        <f t="shared" si="2"/>
        <v>5.3593739999999999</v>
      </c>
      <c r="AD47" s="53">
        <f t="shared" si="3"/>
        <v>2.0334000000000003</v>
      </c>
      <c r="AE47" s="53">
        <f t="shared" si="4"/>
        <v>4.0034230000000006</v>
      </c>
      <c r="AF47" s="53">
        <f t="shared" si="5"/>
        <v>2.5029570000000003</v>
      </c>
      <c r="AN47" s="55">
        <v>35</v>
      </c>
      <c r="AO47" s="57">
        <f t="shared" si="6"/>
        <v>0.38188</v>
      </c>
      <c r="AP47" s="57">
        <f t="shared" si="6"/>
        <v>0.80283800000000016</v>
      </c>
      <c r="AQ47" s="57">
        <f t="shared" si="6"/>
        <v>1.567437</v>
      </c>
      <c r="AR47" s="57"/>
      <c r="AU47" s="55">
        <v>35</v>
      </c>
      <c r="AV47" s="57">
        <f t="shared" si="7"/>
        <v>7.2693630000000011</v>
      </c>
      <c r="AW47" s="57">
        <f t="shared" si="7"/>
        <v>6.4108350000000005</v>
      </c>
      <c r="AX47" s="57">
        <f t="shared" si="7"/>
        <v>7.3665190000000003</v>
      </c>
      <c r="AY47" s="57"/>
      <c r="BB47" s="55">
        <v>35</v>
      </c>
      <c r="BC47" s="57">
        <f t="shared" si="8"/>
        <v>3.7034609999999999</v>
      </c>
      <c r="BD47" s="57">
        <f t="shared" si="8"/>
        <v>4.151859</v>
      </c>
      <c r="BE47" s="57">
        <f t="shared" si="8"/>
        <v>4.0575849999999996</v>
      </c>
      <c r="BF47" s="57"/>
      <c r="BJ47" s="55">
        <v>35</v>
      </c>
      <c r="BK47" s="57">
        <f t="shared" si="9"/>
        <v>3.0790800000000003</v>
      </c>
      <c r="BL47" s="57">
        <f t="shared" si="9"/>
        <v>5.3671790000000001</v>
      </c>
      <c r="BM47" s="57">
        <f t="shared" si="9"/>
        <v>5.8148440000000008</v>
      </c>
      <c r="BN47" s="57"/>
      <c r="BR47" s="55">
        <v>35</v>
      </c>
      <c r="BS47" s="57">
        <f t="shared" si="10"/>
        <v>1.6042889999999999</v>
      </c>
      <c r="BT47" s="57">
        <f t="shared" si="10"/>
        <v>1.5127610000000002</v>
      </c>
      <c r="BU47" s="57">
        <f t="shared" si="10"/>
        <v>1.1300759999999999</v>
      </c>
      <c r="BV47" s="57"/>
    </row>
    <row r="48" spans="1:74">
      <c r="A48" s="56" t="str">
        <f t="shared" si="0"/>
        <v>201646</v>
      </c>
      <c r="B48" s="28">
        <f>'[3]Weekly by Disport'!A48</f>
        <v>42685</v>
      </c>
      <c r="C48" s="29">
        <f>'[3]Weekly by Disport'!B48</f>
        <v>0.83660099999999993</v>
      </c>
      <c r="D48" s="30">
        <f>'[3]Weekly by Disport'!C48</f>
        <v>0.25034499999999998</v>
      </c>
      <c r="E48" s="31">
        <f>'[3]Weekly by Disport'!D48</f>
        <v>0.55948799999999999</v>
      </c>
      <c r="F48" s="29">
        <f>'[3]Weekly by Disport'!E48</f>
        <v>3.3580700000000006</v>
      </c>
      <c r="G48" s="30">
        <f>'[3]Weekly by Disport'!F48</f>
        <v>0.52971100000000004</v>
      </c>
      <c r="H48" s="30">
        <f>'[3]Weekly by Disport'!G48</f>
        <v>2.8490190000000002</v>
      </c>
      <c r="I48" s="30">
        <f>'[3]Weekly by Disport'!H48</f>
        <v>1.871756</v>
      </c>
      <c r="J48" s="31" t="str">
        <f>'[3]Weekly by Disport'!I48</f>
        <v/>
      </c>
      <c r="K48" s="29">
        <f>'[3]Weekly by Disport'!J48</f>
        <v>0.86328199999999999</v>
      </c>
      <c r="L48" s="30">
        <f>'[3]Weekly by Disport'!K48</f>
        <v>1.2970619999999999</v>
      </c>
      <c r="M48" s="31">
        <f>'[3]Weekly by Disport'!L48</f>
        <v>1.9854719999999999</v>
      </c>
      <c r="N48" s="32">
        <f>'[3]Weekly by Disport'!M48</f>
        <v>1.151743</v>
      </c>
      <c r="O48" s="29" t="str">
        <f>'[3]Weekly by Disport'!N48</f>
        <v/>
      </c>
      <c r="P48" s="29">
        <f>'[3]Weekly by Disport'!O48</f>
        <v>4.5763829999999999</v>
      </c>
      <c r="Q48" s="30" t="str">
        <f>'[3]Weekly by Disport'!P48</f>
        <v/>
      </c>
      <c r="R48" s="31" t="str">
        <f>'[3]Weekly by Disport'!Q48</f>
        <v/>
      </c>
      <c r="S48" s="29" t="str">
        <f>'[3]Weekly by Disport'!R48</f>
        <v/>
      </c>
      <c r="T48" s="30" t="str">
        <f>'[3]Weekly by Disport'!S48</f>
        <v/>
      </c>
      <c r="U48" s="31">
        <f>'[3]Weekly by Disport'!T48</f>
        <v>0.36880299999999999</v>
      </c>
      <c r="V48" s="29" t="str">
        <f>'[3]Weekly by Disport'!U48</f>
        <v/>
      </c>
      <c r="W48" s="30" t="str">
        <f>'[3]Weekly by Disport'!V48</f>
        <v/>
      </c>
      <c r="X48" s="31">
        <f>'[3]Weekly by Disport'!W48</f>
        <v>0.18023</v>
      </c>
      <c r="Y48" s="31">
        <f>'[3]Weekly by Disport'!X48</f>
        <v>0.36622900000000003</v>
      </c>
      <c r="Z48" s="31" t="str">
        <f>'[3]Weekly by Disport'!Y48</f>
        <v/>
      </c>
      <c r="AA48" s="34">
        <f>'[3]Weekly by Disport'!Z48</f>
        <v>21.044194000000001</v>
      </c>
      <c r="AB48" s="53">
        <f t="shared" si="1"/>
        <v>1.646434</v>
      </c>
      <c r="AC48" s="53">
        <f t="shared" si="2"/>
        <v>8.6085560000000001</v>
      </c>
      <c r="AD48" s="53">
        <f t="shared" si="3"/>
        <v>4.1458159999999999</v>
      </c>
      <c r="AE48" s="53">
        <f t="shared" si="4"/>
        <v>4.5763829999999999</v>
      </c>
      <c r="AF48" s="53">
        <f t="shared" si="5"/>
        <v>0.91526200000000002</v>
      </c>
      <c r="AN48" s="55">
        <v>36</v>
      </c>
      <c r="AO48" s="57">
        <f t="shared" si="6"/>
        <v>1.4227890000000001</v>
      </c>
      <c r="AP48" s="57">
        <f t="shared" si="6"/>
        <v>1.0638209999999999</v>
      </c>
      <c r="AQ48" s="57">
        <f t="shared" si="6"/>
        <v>1.992915</v>
      </c>
      <c r="AR48" s="57"/>
      <c r="AU48" s="55">
        <v>36</v>
      </c>
      <c r="AV48" s="57">
        <f t="shared" si="7"/>
        <v>7.1186819999999997</v>
      </c>
      <c r="AW48" s="57">
        <f t="shared" si="7"/>
        <v>8.1409190000000002</v>
      </c>
      <c r="AX48" s="57">
        <f t="shared" si="7"/>
        <v>8.0679780000000001</v>
      </c>
      <c r="AY48" s="57"/>
      <c r="BB48" s="55">
        <v>36</v>
      </c>
      <c r="BC48" s="57">
        <f t="shared" si="8"/>
        <v>3.4396050000000002</v>
      </c>
      <c r="BD48" s="57">
        <f t="shared" si="8"/>
        <v>3.8645200000000002</v>
      </c>
      <c r="BE48" s="57">
        <f t="shared" si="8"/>
        <v>4.3413510000000004</v>
      </c>
      <c r="BF48" s="57"/>
      <c r="BJ48" s="55">
        <v>36</v>
      </c>
      <c r="BK48" s="57">
        <f t="shared" si="9"/>
        <v>3.9524889999999999</v>
      </c>
      <c r="BL48" s="57">
        <f t="shared" si="9"/>
        <v>3.356255</v>
      </c>
      <c r="BM48" s="57">
        <f t="shared" si="9"/>
        <v>6.4917559999999987</v>
      </c>
      <c r="BN48" s="57"/>
      <c r="BR48" s="55">
        <v>36</v>
      </c>
      <c r="BS48" s="57">
        <f t="shared" si="10"/>
        <v>0.37883500000000003</v>
      </c>
      <c r="BT48" s="57">
        <f t="shared" si="10"/>
        <v>1.647445</v>
      </c>
      <c r="BU48" s="57">
        <f t="shared" si="10"/>
        <v>2.019749</v>
      </c>
      <c r="BV48" s="57"/>
    </row>
    <row r="49" spans="1:74">
      <c r="A49" s="56" t="str">
        <f t="shared" si="0"/>
        <v>201647</v>
      </c>
      <c r="B49" s="28">
        <f>'[3]Weekly by Disport'!A49</f>
        <v>42692</v>
      </c>
      <c r="C49" s="29">
        <f>'[3]Weekly by Disport'!B49</f>
        <v>0.53151499999999996</v>
      </c>
      <c r="D49" s="30" t="str">
        <f>'[3]Weekly by Disport'!C49</f>
        <v/>
      </c>
      <c r="E49" s="31" t="str">
        <f>'[3]Weekly by Disport'!D49</f>
        <v/>
      </c>
      <c r="F49" s="29">
        <f>'[3]Weekly by Disport'!E49</f>
        <v>1.9614720000000001</v>
      </c>
      <c r="G49" s="30">
        <f>'[3]Weekly by Disport'!F49</f>
        <v>0.35998399999999997</v>
      </c>
      <c r="H49" s="30">
        <f>'[3]Weekly by Disport'!G49</f>
        <v>2.8831129999999998</v>
      </c>
      <c r="I49" s="30">
        <f>'[3]Weekly by Disport'!H49</f>
        <v>1.5556829999999999</v>
      </c>
      <c r="J49" s="31" t="str">
        <f>'[3]Weekly by Disport'!I49</f>
        <v/>
      </c>
      <c r="K49" s="29" t="str">
        <f>'[3]Weekly by Disport'!J49</f>
        <v/>
      </c>
      <c r="L49" s="30">
        <f>'[3]Weekly by Disport'!K49</f>
        <v>1.3367169999999999</v>
      </c>
      <c r="M49" s="31">
        <f>'[3]Weekly by Disport'!L49</f>
        <v>1.572311</v>
      </c>
      <c r="N49" s="32">
        <f>'[3]Weekly by Disport'!M49</f>
        <v>1.4444699999999999</v>
      </c>
      <c r="O49" s="29" t="str">
        <f>'[3]Weekly by Disport'!N49</f>
        <v/>
      </c>
      <c r="P49" s="29">
        <f>'[3]Weekly by Disport'!O49</f>
        <v>5.0389990000000013</v>
      </c>
      <c r="Q49" s="30" t="str">
        <f>'[3]Weekly by Disport'!P49</f>
        <v/>
      </c>
      <c r="R49" s="31">
        <f>'[3]Weekly by Disport'!Q49</f>
        <v>0.17629600000000001</v>
      </c>
      <c r="S49" s="29">
        <f>'[3]Weekly by Disport'!R49</f>
        <v>0.182674</v>
      </c>
      <c r="T49" s="30" t="str">
        <f>'[3]Weekly by Disport'!S49</f>
        <v/>
      </c>
      <c r="U49" s="31" t="str">
        <f>'[3]Weekly by Disport'!T49</f>
        <v/>
      </c>
      <c r="V49" s="29" t="str">
        <f>'[3]Weekly by Disport'!U49</f>
        <v/>
      </c>
      <c r="W49" s="30">
        <f>'[3]Weekly by Disport'!V49</f>
        <v>0.36426599999999998</v>
      </c>
      <c r="X49" s="31">
        <f>'[3]Weekly by Disport'!W49</f>
        <v>0.38197499999999995</v>
      </c>
      <c r="Y49" s="31" t="str">
        <f>'[3]Weekly by Disport'!X49</f>
        <v/>
      </c>
      <c r="Z49" s="31" t="str">
        <f>'[3]Weekly by Disport'!Y49</f>
        <v/>
      </c>
      <c r="AA49" s="34">
        <f>'[3]Weekly by Disport'!Z49</f>
        <v>17.789474999999999</v>
      </c>
      <c r="AB49" s="53">
        <f t="shared" si="1"/>
        <v>0.53151499999999996</v>
      </c>
      <c r="AC49" s="53">
        <f t="shared" si="2"/>
        <v>6.7602519999999995</v>
      </c>
      <c r="AD49" s="53">
        <f t="shared" si="3"/>
        <v>2.9090280000000002</v>
      </c>
      <c r="AE49" s="53">
        <f t="shared" si="4"/>
        <v>5.2152950000000011</v>
      </c>
      <c r="AF49" s="53">
        <f t="shared" si="5"/>
        <v>0.92891499999999994</v>
      </c>
      <c r="AN49" s="55">
        <v>37</v>
      </c>
      <c r="AO49" s="57">
        <f t="shared" si="6"/>
        <v>1.3327070000000001</v>
      </c>
      <c r="AP49" s="57">
        <f t="shared" si="6"/>
        <v>0.46945700000000001</v>
      </c>
      <c r="AQ49" s="57">
        <f t="shared" si="6"/>
        <v>1.5113829999999999</v>
      </c>
      <c r="AR49" s="57"/>
      <c r="AU49" s="55">
        <v>37</v>
      </c>
      <c r="AV49" s="57">
        <f t="shared" si="7"/>
        <v>7.6460499999999998</v>
      </c>
      <c r="AW49" s="57">
        <f t="shared" si="7"/>
        <v>6.3474650000000006</v>
      </c>
      <c r="AX49" s="57">
        <f t="shared" si="7"/>
        <v>6.7112020000000001</v>
      </c>
      <c r="AY49" s="57"/>
      <c r="BB49" s="55">
        <v>37</v>
      </c>
      <c r="BC49" s="57">
        <f t="shared" si="8"/>
        <v>2.659367</v>
      </c>
      <c r="BD49" s="57">
        <f t="shared" si="8"/>
        <v>3.645661</v>
      </c>
      <c r="BE49" s="57">
        <f t="shared" si="8"/>
        <v>4.1710839999999996</v>
      </c>
      <c r="BF49" s="57"/>
      <c r="BJ49" s="55">
        <v>37</v>
      </c>
      <c r="BK49" s="57">
        <f t="shared" si="9"/>
        <v>4.3302110000000011</v>
      </c>
      <c r="BL49" s="57">
        <f t="shared" si="9"/>
        <v>3.7079309999999994</v>
      </c>
      <c r="BM49" s="57">
        <f t="shared" si="9"/>
        <v>4.0332249999999998</v>
      </c>
      <c r="BN49" s="57"/>
      <c r="BR49" s="55">
        <v>37</v>
      </c>
      <c r="BS49" s="57">
        <f t="shared" si="10"/>
        <v>1.3979969999999999</v>
      </c>
      <c r="BT49" s="57">
        <f t="shared" si="10"/>
        <v>1.4480629999999999</v>
      </c>
      <c r="BU49" s="57">
        <f t="shared" si="10"/>
        <v>1.561218</v>
      </c>
      <c r="BV49" s="57"/>
    </row>
    <row r="50" spans="1:74">
      <c r="A50" s="56" t="str">
        <f t="shared" si="0"/>
        <v>201648</v>
      </c>
      <c r="B50" s="28">
        <f>'[3]Weekly by Disport'!A50</f>
        <v>42699</v>
      </c>
      <c r="C50" s="29">
        <f>'[3]Weekly by Disport'!B50</f>
        <v>0.74880600000000008</v>
      </c>
      <c r="D50" s="30" t="str">
        <f>'[3]Weekly by Disport'!C50</f>
        <v/>
      </c>
      <c r="E50" s="31">
        <f>'[3]Weekly by Disport'!D50</f>
        <v>0.649146</v>
      </c>
      <c r="F50" s="29">
        <f>'[3]Weekly by Disport'!E50</f>
        <v>3.633181</v>
      </c>
      <c r="G50" s="30">
        <f>'[3]Weekly by Disport'!F50</f>
        <v>0.738541</v>
      </c>
      <c r="H50" s="30">
        <f>'[3]Weekly by Disport'!G50</f>
        <v>2.9392650000000007</v>
      </c>
      <c r="I50" s="30">
        <f>'[3]Weekly by Disport'!H50</f>
        <v>1.6065200000000002</v>
      </c>
      <c r="J50" s="31">
        <f>'[3]Weekly by Disport'!I50</f>
        <v>0.175401</v>
      </c>
      <c r="K50" s="29">
        <f>'[3]Weekly by Disport'!J50</f>
        <v>0.20893100000000001</v>
      </c>
      <c r="L50" s="30">
        <f>'[3]Weekly by Disport'!K50</f>
        <v>1.4240190000000001</v>
      </c>
      <c r="M50" s="31">
        <f>'[3]Weekly by Disport'!L50</f>
        <v>1.9082159999999999</v>
      </c>
      <c r="N50" s="32">
        <f>'[3]Weekly by Disport'!M50</f>
        <v>0.93221799999999988</v>
      </c>
      <c r="O50" s="29" t="str">
        <f>'[3]Weekly by Disport'!N50</f>
        <v/>
      </c>
      <c r="P50" s="29">
        <f>'[3]Weekly by Disport'!O50</f>
        <v>3.951676</v>
      </c>
      <c r="Q50" s="30" t="str">
        <f>'[3]Weekly by Disport'!P50</f>
        <v/>
      </c>
      <c r="R50" s="31">
        <f>'[3]Weekly by Disport'!Q50</f>
        <v>0.17910000000000001</v>
      </c>
      <c r="S50" s="29" t="str">
        <f>'[3]Weekly by Disport'!R50</f>
        <v/>
      </c>
      <c r="T50" s="30" t="str">
        <f>'[3]Weekly by Disport'!S50</f>
        <v/>
      </c>
      <c r="U50" s="31">
        <f>'[3]Weekly by Disport'!T50</f>
        <v>0.179033</v>
      </c>
      <c r="V50" s="29" t="str">
        <f>'[3]Weekly by Disport'!U50</f>
        <v/>
      </c>
      <c r="W50" s="30">
        <f>'[3]Weekly by Disport'!V50</f>
        <v>0.18</v>
      </c>
      <c r="X50" s="31">
        <f>'[3]Weekly by Disport'!W50</f>
        <v>0.36076200000000003</v>
      </c>
      <c r="Y50" s="31">
        <f>'[3]Weekly by Disport'!X50</f>
        <v>0.383274</v>
      </c>
      <c r="Z50" s="31" t="str">
        <f>'[3]Weekly by Disport'!Y50</f>
        <v/>
      </c>
      <c r="AA50" s="34">
        <f>'[3]Weekly by Disport'!Z50</f>
        <v>20.198089</v>
      </c>
      <c r="AB50" s="53">
        <f t="shared" si="1"/>
        <v>1.3979520000000001</v>
      </c>
      <c r="AC50" s="53">
        <f t="shared" si="2"/>
        <v>9.0929080000000013</v>
      </c>
      <c r="AD50" s="53">
        <f t="shared" si="3"/>
        <v>3.541166</v>
      </c>
      <c r="AE50" s="53">
        <f t="shared" si="4"/>
        <v>4.130776</v>
      </c>
      <c r="AF50" s="53">
        <f t="shared" si="5"/>
        <v>1.1030690000000001</v>
      </c>
      <c r="AN50" s="55">
        <v>38</v>
      </c>
      <c r="AO50" s="57">
        <f t="shared" si="6"/>
        <v>0.71316500000000005</v>
      </c>
      <c r="AP50" s="57">
        <f t="shared" si="6"/>
        <v>1.7592500000000002</v>
      </c>
      <c r="AQ50" s="57">
        <f t="shared" si="6"/>
        <v>1.2611129999999999</v>
      </c>
      <c r="AR50" s="57"/>
      <c r="AU50" s="55">
        <v>38</v>
      </c>
      <c r="AV50" s="57">
        <f t="shared" si="7"/>
        <v>6.3075210000000004</v>
      </c>
      <c r="AW50" s="57">
        <f t="shared" si="7"/>
        <v>7.407527</v>
      </c>
      <c r="AX50" s="57">
        <f t="shared" si="7"/>
        <v>6.8494799999999998</v>
      </c>
      <c r="AY50" s="57"/>
      <c r="BB50" s="55">
        <v>38</v>
      </c>
      <c r="BC50" s="57">
        <f t="shared" si="8"/>
        <v>2.4474</v>
      </c>
      <c r="BD50" s="57">
        <f t="shared" si="8"/>
        <v>2.7668749999999998</v>
      </c>
      <c r="BE50" s="57">
        <f t="shared" si="8"/>
        <v>3.5569579999999998</v>
      </c>
      <c r="BF50" s="57"/>
      <c r="BJ50" s="55">
        <v>38</v>
      </c>
      <c r="BK50" s="57">
        <f t="shared" si="9"/>
        <v>1.7483239999999998</v>
      </c>
      <c r="BL50" s="57">
        <f t="shared" si="9"/>
        <v>5.4684259999999991</v>
      </c>
      <c r="BM50" s="57">
        <f t="shared" si="9"/>
        <v>5.3940600000000005</v>
      </c>
      <c r="BN50" s="57"/>
      <c r="BR50" s="55">
        <v>38</v>
      </c>
      <c r="BS50" s="57">
        <f t="shared" si="10"/>
        <v>1.872871</v>
      </c>
      <c r="BT50" s="57">
        <f t="shared" si="10"/>
        <v>1.575078</v>
      </c>
      <c r="BU50" s="57">
        <f t="shared" si="10"/>
        <v>2.8304929999999997</v>
      </c>
      <c r="BV50" s="57"/>
    </row>
    <row r="51" spans="1:74">
      <c r="A51" s="56" t="str">
        <f t="shared" si="0"/>
        <v>201649</v>
      </c>
      <c r="B51" s="28">
        <f>'[3]Weekly by Disport'!A51</f>
        <v>42706</v>
      </c>
      <c r="C51" s="29">
        <f>'[3]Weekly by Disport'!B51</f>
        <v>0.67668299999999992</v>
      </c>
      <c r="D51" s="30" t="str">
        <f>'[3]Weekly by Disport'!C51</f>
        <v/>
      </c>
      <c r="E51" s="31" t="str">
        <f>'[3]Weekly by Disport'!D51</f>
        <v/>
      </c>
      <c r="F51" s="29">
        <f>'[3]Weekly by Disport'!E51</f>
        <v>1.114034</v>
      </c>
      <c r="G51" s="30" t="str">
        <f>'[3]Weekly by Disport'!F51</f>
        <v/>
      </c>
      <c r="H51" s="30">
        <f>'[3]Weekly by Disport'!G51</f>
        <v>2.8629849999999992</v>
      </c>
      <c r="I51" s="30">
        <f>'[3]Weekly by Disport'!H51</f>
        <v>1.2845420000000001</v>
      </c>
      <c r="J51" s="31" t="str">
        <f>'[3]Weekly by Disport'!I51</f>
        <v/>
      </c>
      <c r="K51" s="29">
        <f>'[3]Weekly by Disport'!J51</f>
        <v>0.29738100000000001</v>
      </c>
      <c r="L51" s="30">
        <f>'[3]Weekly by Disport'!K51</f>
        <v>1.4302759999999999</v>
      </c>
      <c r="M51" s="31">
        <f>'[3]Weekly by Disport'!L51</f>
        <v>2.2080529999999996</v>
      </c>
      <c r="N51" s="32">
        <f>'[3]Weekly by Disport'!M51</f>
        <v>1.407527</v>
      </c>
      <c r="O51" s="29" t="str">
        <f>'[3]Weekly by Disport'!N51</f>
        <v/>
      </c>
      <c r="P51" s="29">
        <f>'[3]Weekly by Disport'!O51</f>
        <v>5.4535869999999997</v>
      </c>
      <c r="Q51" s="30" t="str">
        <f>'[3]Weekly by Disport'!P51</f>
        <v/>
      </c>
      <c r="R51" s="31" t="str">
        <f>'[3]Weekly by Disport'!Q51</f>
        <v/>
      </c>
      <c r="S51" s="29">
        <f>'[3]Weekly by Disport'!R51</f>
        <v>0.29756700000000003</v>
      </c>
      <c r="T51" s="30" t="str">
        <f>'[3]Weekly by Disport'!S51</f>
        <v/>
      </c>
      <c r="U51" s="31" t="str">
        <f>'[3]Weekly by Disport'!T51</f>
        <v/>
      </c>
      <c r="V51" s="29">
        <f>'[3]Weekly by Disport'!U51</f>
        <v>0.173044</v>
      </c>
      <c r="W51" s="30">
        <f>'[3]Weekly by Disport'!V51</f>
        <v>0.171015</v>
      </c>
      <c r="X51" s="31">
        <f>'[3]Weekly by Disport'!W51</f>
        <v>0.1802</v>
      </c>
      <c r="Y51" s="31">
        <f>'[3]Weekly by Disport'!X51</f>
        <v>0.75367499999999998</v>
      </c>
      <c r="Z51" s="31" t="str">
        <f>'[3]Weekly by Disport'!Y51</f>
        <v/>
      </c>
      <c r="AA51" s="34">
        <f>'[3]Weekly by Disport'!Z51</f>
        <v>18.310569000000001</v>
      </c>
      <c r="AB51" s="53">
        <f t="shared" si="1"/>
        <v>0.67668299999999992</v>
      </c>
      <c r="AC51" s="53">
        <f t="shared" si="2"/>
        <v>5.2615609999999995</v>
      </c>
      <c r="AD51" s="53">
        <f t="shared" si="3"/>
        <v>3.9357099999999994</v>
      </c>
      <c r="AE51" s="53">
        <f t="shared" si="4"/>
        <v>5.4535869999999997</v>
      </c>
      <c r="AF51" s="53">
        <f t="shared" si="5"/>
        <v>1.575501</v>
      </c>
      <c r="AN51" s="55">
        <v>39</v>
      </c>
      <c r="AO51" s="57">
        <f t="shared" si="6"/>
        <v>0.99237099999999989</v>
      </c>
      <c r="AP51" s="57">
        <f t="shared" si="6"/>
        <v>0.34855199999999997</v>
      </c>
      <c r="AQ51" s="57">
        <f t="shared" si="6"/>
        <v>1.7568860000000002</v>
      </c>
      <c r="AR51" s="57"/>
      <c r="AU51" s="55">
        <v>39</v>
      </c>
      <c r="AV51" s="57">
        <f t="shared" si="7"/>
        <v>7.1887550000000005</v>
      </c>
      <c r="AW51" s="57">
        <f t="shared" si="7"/>
        <v>7.6060100000000004</v>
      </c>
      <c r="AX51" s="57">
        <f t="shared" si="7"/>
        <v>6.0361010000000004</v>
      </c>
      <c r="AY51" s="57"/>
      <c r="BB51" s="55">
        <v>39</v>
      </c>
      <c r="BC51" s="57">
        <f t="shared" si="8"/>
        <v>3.391642</v>
      </c>
      <c r="BD51" s="57">
        <f t="shared" si="8"/>
        <v>2.6326399999999999</v>
      </c>
      <c r="BE51" s="57">
        <f t="shared" si="8"/>
        <v>2.895807</v>
      </c>
      <c r="BF51" s="57"/>
      <c r="BJ51" s="55">
        <v>39</v>
      </c>
      <c r="BK51" s="57">
        <f t="shared" si="9"/>
        <v>5.2303579999999998</v>
      </c>
      <c r="BL51" s="57">
        <f t="shared" si="9"/>
        <v>5.3592940000000002</v>
      </c>
      <c r="BM51" s="57">
        <f t="shared" si="9"/>
        <v>2.7916279999999998</v>
      </c>
      <c r="BN51" s="57"/>
      <c r="BR51" s="55">
        <v>39</v>
      </c>
      <c r="BS51" s="57">
        <f t="shared" si="10"/>
        <v>1.3453360000000001</v>
      </c>
      <c r="BT51" s="57">
        <f t="shared" si="10"/>
        <v>1.9047840000000003</v>
      </c>
      <c r="BU51" s="57">
        <f t="shared" si="10"/>
        <v>2.2300870000000002</v>
      </c>
      <c r="BV51" s="57"/>
    </row>
    <row r="52" spans="1:74">
      <c r="A52" s="56" t="str">
        <f t="shared" si="0"/>
        <v>201650</v>
      </c>
      <c r="B52" s="28">
        <f>'[3]Weekly by Disport'!A52</f>
        <v>42713</v>
      </c>
      <c r="C52" s="29">
        <f>'[3]Weekly by Disport'!B52</f>
        <v>0.56353600000000004</v>
      </c>
      <c r="D52" s="30">
        <f>'[3]Weekly by Disport'!C52</f>
        <v>0.34821199999999997</v>
      </c>
      <c r="E52" s="31">
        <f>'[3]Weekly by Disport'!D52</f>
        <v>0.57884499999999994</v>
      </c>
      <c r="F52" s="29">
        <f>'[3]Weekly by Disport'!E52</f>
        <v>2.3020019999999999</v>
      </c>
      <c r="G52" s="30">
        <f>'[3]Weekly by Disport'!F52</f>
        <v>0.20547099999999999</v>
      </c>
      <c r="H52" s="30">
        <f>'[3]Weekly by Disport'!G52</f>
        <v>1.7149309999999998</v>
      </c>
      <c r="I52" s="30">
        <f>'[3]Weekly by Disport'!H52</f>
        <v>1.4843620000000002</v>
      </c>
      <c r="J52" s="31">
        <f>'[3]Weekly by Disport'!I52</f>
        <v>0.180643</v>
      </c>
      <c r="K52" s="29" t="str">
        <f>'[3]Weekly by Disport'!J52</f>
        <v/>
      </c>
      <c r="L52" s="30">
        <f>'[3]Weekly by Disport'!K52</f>
        <v>1.740785</v>
      </c>
      <c r="M52" s="31">
        <f>'[3]Weekly by Disport'!L52</f>
        <v>2.188663</v>
      </c>
      <c r="N52" s="32">
        <f>'[3]Weekly by Disport'!M52</f>
        <v>0.96917699999999996</v>
      </c>
      <c r="O52" s="29" t="str">
        <f>'[3]Weekly by Disport'!N52</f>
        <v/>
      </c>
      <c r="P52" s="29">
        <f>'[3]Weekly by Disport'!O52</f>
        <v>3.5267930000000005</v>
      </c>
      <c r="Q52" s="30" t="str">
        <f>'[3]Weekly by Disport'!P52</f>
        <v/>
      </c>
      <c r="R52" s="31" t="str">
        <f>'[3]Weekly by Disport'!Q52</f>
        <v/>
      </c>
      <c r="S52" s="29">
        <f>'[3]Weekly by Disport'!R52</f>
        <v>0.18221100000000001</v>
      </c>
      <c r="T52" s="30" t="str">
        <f>'[3]Weekly by Disport'!S52</f>
        <v/>
      </c>
      <c r="U52" s="31">
        <f>'[3]Weekly by Disport'!T52</f>
        <v>0.17927599999999999</v>
      </c>
      <c r="V52" s="29" t="str">
        <f>'[3]Weekly by Disport'!U52</f>
        <v/>
      </c>
      <c r="W52" s="30">
        <f>'[3]Weekly by Disport'!V52</f>
        <v>0.35676600000000003</v>
      </c>
      <c r="X52" s="31">
        <f>'[3]Weekly by Disport'!W52</f>
        <v>0.410242</v>
      </c>
      <c r="Y52" s="31">
        <f>'[3]Weekly by Disport'!X52</f>
        <v>0.174234</v>
      </c>
      <c r="Z52" s="31" t="str">
        <f>'[3]Weekly by Disport'!Y52</f>
        <v/>
      </c>
      <c r="AA52" s="34">
        <f>'[3]Weekly by Disport'!Z52</f>
        <v>17.106148999999998</v>
      </c>
      <c r="AB52" s="53">
        <f t="shared" si="1"/>
        <v>1.4905930000000001</v>
      </c>
      <c r="AC52" s="53">
        <f t="shared" si="2"/>
        <v>5.8874089999999999</v>
      </c>
      <c r="AD52" s="53">
        <f t="shared" si="3"/>
        <v>3.9294479999999998</v>
      </c>
      <c r="AE52" s="53">
        <f t="shared" si="4"/>
        <v>3.5267930000000005</v>
      </c>
      <c r="AF52" s="53">
        <f t="shared" si="5"/>
        <v>1.302729</v>
      </c>
      <c r="AN52" s="55">
        <v>40</v>
      </c>
      <c r="AO52" s="57">
        <f t="shared" si="6"/>
        <v>0.86027100000000001</v>
      </c>
      <c r="AP52" s="57">
        <f t="shared" si="6"/>
        <v>1.4979349999999998</v>
      </c>
      <c r="AQ52" s="57">
        <f t="shared" si="6"/>
        <v>1.4162690000000002</v>
      </c>
      <c r="AR52" s="57"/>
      <c r="AU52" s="55">
        <v>40</v>
      </c>
      <c r="AV52" s="57">
        <f t="shared" si="7"/>
        <v>7.25753</v>
      </c>
      <c r="AW52" s="57">
        <f t="shared" si="7"/>
        <v>6.5388780000000004</v>
      </c>
      <c r="AX52" s="57">
        <f t="shared" si="7"/>
        <v>6.4515950000000011</v>
      </c>
      <c r="AY52" s="57"/>
      <c r="BB52" s="55">
        <v>40</v>
      </c>
      <c r="BC52" s="57">
        <f t="shared" si="8"/>
        <v>4.2841140000000006</v>
      </c>
      <c r="BD52" s="57">
        <f t="shared" si="8"/>
        <v>3.8142849999999999</v>
      </c>
      <c r="BE52" s="57">
        <f t="shared" si="8"/>
        <v>3.306794</v>
      </c>
      <c r="BF52" s="57"/>
      <c r="BJ52" s="55">
        <v>40</v>
      </c>
      <c r="BK52" s="57">
        <f t="shared" si="9"/>
        <v>3.1423730000000001</v>
      </c>
      <c r="BL52" s="57">
        <f t="shared" si="9"/>
        <v>3.5963080000000001</v>
      </c>
      <c r="BM52" s="57">
        <f t="shared" si="9"/>
        <v>4.4190749999999994</v>
      </c>
      <c r="BN52" s="57"/>
      <c r="BR52" s="55">
        <v>40</v>
      </c>
      <c r="BS52" s="57">
        <f t="shared" si="10"/>
        <v>2.4672799999999997</v>
      </c>
      <c r="BT52" s="57">
        <f t="shared" si="10"/>
        <v>0.78973000000000004</v>
      </c>
      <c r="BU52" s="57">
        <f t="shared" si="10"/>
        <v>1.8223319999999998</v>
      </c>
      <c r="BV52" s="57"/>
    </row>
    <row r="53" spans="1:74">
      <c r="A53" s="56" t="str">
        <f t="shared" si="0"/>
        <v>201651</v>
      </c>
      <c r="B53" s="28">
        <f>'[3]Weekly by Disport'!A53</f>
        <v>42720</v>
      </c>
      <c r="C53" s="29">
        <f>'[3]Weekly by Disport'!B53</f>
        <v>0.354487</v>
      </c>
      <c r="D53" s="30" t="str">
        <f>'[3]Weekly by Disport'!C53</f>
        <v/>
      </c>
      <c r="E53" s="31">
        <f>'[3]Weekly by Disport'!D53</f>
        <v>0.55647000000000002</v>
      </c>
      <c r="F53" s="29">
        <f>'[3]Weekly by Disport'!E53</f>
        <v>0.741008</v>
      </c>
      <c r="G53" s="30">
        <f>'[3]Weekly by Disport'!F53</f>
        <v>0.39129999999999998</v>
      </c>
      <c r="H53" s="30">
        <f>'[3]Weekly by Disport'!G53</f>
        <v>2.2783220000000002</v>
      </c>
      <c r="I53" s="30">
        <f>'[3]Weekly by Disport'!H53</f>
        <v>0.61115000000000008</v>
      </c>
      <c r="J53" s="31">
        <f>'[3]Weekly by Disport'!I53</f>
        <v>0.17597099999999999</v>
      </c>
      <c r="K53" s="29">
        <f>'[3]Weekly by Disport'!J53</f>
        <v>0.17924999999999999</v>
      </c>
      <c r="L53" s="30">
        <f>'[3]Weekly by Disport'!K53</f>
        <v>1.1349609999999999</v>
      </c>
      <c r="M53" s="31">
        <f>'[3]Weekly by Disport'!L53</f>
        <v>1.8163710000000002</v>
      </c>
      <c r="N53" s="32" t="str">
        <f>'[3]Weekly by Disport'!M53</f>
        <v/>
      </c>
      <c r="O53" s="29" t="str">
        <f>'[3]Weekly by Disport'!N53</f>
        <v/>
      </c>
      <c r="P53" s="29">
        <f>'[3]Weekly by Disport'!O53</f>
        <v>4.0895510000000002</v>
      </c>
      <c r="Q53" s="30" t="str">
        <f>'[3]Weekly by Disport'!P53</f>
        <v/>
      </c>
      <c r="R53" s="31" t="str">
        <f>'[3]Weekly by Disport'!Q53</f>
        <v/>
      </c>
      <c r="S53" s="29" t="str">
        <f>'[3]Weekly by Disport'!R53</f>
        <v/>
      </c>
      <c r="T53" s="30" t="str">
        <f>'[3]Weekly by Disport'!S53</f>
        <v/>
      </c>
      <c r="U53" s="31">
        <f>'[3]Weekly by Disport'!T53</f>
        <v>0.20766399999999999</v>
      </c>
      <c r="V53" s="29">
        <f>'[3]Weekly by Disport'!U53</f>
        <v>0.174732</v>
      </c>
      <c r="W53" s="30">
        <f>'[3]Weekly by Disport'!V53</f>
        <v>0.17946899999999999</v>
      </c>
      <c r="X53" s="31" t="str">
        <f>'[3]Weekly by Disport'!W53</f>
        <v/>
      </c>
      <c r="Y53" s="31">
        <f>'[3]Weekly by Disport'!X53</f>
        <v>0.17996500000000001</v>
      </c>
      <c r="Z53" s="31" t="str">
        <f>'[3]Weekly by Disport'!Y53</f>
        <v/>
      </c>
      <c r="AA53" s="34">
        <f>'[3]Weekly by Disport'!Z53</f>
        <v>13.070670999999999</v>
      </c>
      <c r="AB53" s="53">
        <f t="shared" si="1"/>
        <v>0.91095700000000002</v>
      </c>
      <c r="AC53" s="53">
        <f t="shared" si="2"/>
        <v>4.1977510000000002</v>
      </c>
      <c r="AD53" s="53">
        <f t="shared" si="3"/>
        <v>3.130582</v>
      </c>
      <c r="AE53" s="53">
        <f t="shared" si="4"/>
        <v>4.0895510000000002</v>
      </c>
      <c r="AF53" s="53">
        <f t="shared" si="5"/>
        <v>0.74182999999999999</v>
      </c>
      <c r="AN53" s="55">
        <v>41</v>
      </c>
      <c r="AO53" s="57">
        <f t="shared" ref="AO53:AQ65" si="11">VLOOKUP(AO$11&amp;$AN53,$A$3:$AF$363,28,0)</f>
        <v>0.89962900000000001</v>
      </c>
      <c r="AP53" s="57">
        <f t="shared" si="11"/>
        <v>1.0354789999999998</v>
      </c>
      <c r="AQ53" s="57">
        <f t="shared" si="11"/>
        <v>1.6037569999999999</v>
      </c>
      <c r="AR53" s="57"/>
      <c r="AU53" s="55">
        <v>41</v>
      </c>
      <c r="AV53" s="57">
        <f t="shared" si="7"/>
        <v>5.3206069999999999</v>
      </c>
      <c r="AW53" s="57">
        <f t="shared" si="7"/>
        <v>7.0480410000000004</v>
      </c>
      <c r="AX53" s="57">
        <f t="shared" si="7"/>
        <v>7.9211919999999996</v>
      </c>
      <c r="AY53" s="57"/>
      <c r="BB53" s="55">
        <v>41</v>
      </c>
      <c r="BC53" s="57">
        <f t="shared" si="8"/>
        <v>3.181</v>
      </c>
      <c r="BD53" s="57">
        <f t="shared" si="8"/>
        <v>4.4245409999999996</v>
      </c>
      <c r="BE53" s="57">
        <f t="shared" si="8"/>
        <v>5.725498</v>
      </c>
      <c r="BF53" s="57"/>
      <c r="BJ53" s="55">
        <v>41</v>
      </c>
      <c r="BK53" s="57">
        <f t="shared" si="9"/>
        <v>4.4890239999999997</v>
      </c>
      <c r="BL53" s="57">
        <f t="shared" si="9"/>
        <v>1.9279220000000001</v>
      </c>
      <c r="BM53" s="57">
        <f t="shared" si="9"/>
        <v>5.5571330000000012</v>
      </c>
      <c r="BN53" s="57"/>
      <c r="BR53" s="55">
        <v>41</v>
      </c>
      <c r="BS53" s="57">
        <f t="shared" si="10"/>
        <v>1.6781829999999998</v>
      </c>
      <c r="BT53" s="57">
        <f t="shared" si="10"/>
        <v>0.17929400000000001</v>
      </c>
      <c r="BU53" s="57">
        <f t="shared" si="10"/>
        <v>1.6529089999999997</v>
      </c>
      <c r="BV53" s="57"/>
    </row>
    <row r="54" spans="1:74">
      <c r="A54" s="56" t="str">
        <f t="shared" si="0"/>
        <v>201652</v>
      </c>
      <c r="B54" s="28">
        <f>'[3]Weekly by Disport'!A54</f>
        <v>42727</v>
      </c>
      <c r="C54" s="29">
        <f>'[3]Weekly by Disport'!B54</f>
        <v>0.74498500000000001</v>
      </c>
      <c r="D54" s="30" t="str">
        <f>'[3]Weekly by Disport'!C54</f>
        <v/>
      </c>
      <c r="E54" s="31">
        <f>'[3]Weekly by Disport'!D54</f>
        <v>0.26995799999999998</v>
      </c>
      <c r="F54" s="29">
        <f>'[3]Weekly by Disport'!E54</f>
        <v>2.2271120000000004</v>
      </c>
      <c r="G54" s="30">
        <f>'[3]Weekly by Disport'!F54</f>
        <v>0.357381</v>
      </c>
      <c r="H54" s="30">
        <f>'[3]Weekly by Disport'!G54</f>
        <v>3.388026</v>
      </c>
      <c r="I54" s="30">
        <f>'[3]Weekly by Disport'!H54</f>
        <v>2.2073429999999998</v>
      </c>
      <c r="J54" s="31" t="str">
        <f>'[3]Weekly by Disport'!I54</f>
        <v/>
      </c>
      <c r="K54" s="29" t="str">
        <f>'[3]Weekly by Disport'!J54</f>
        <v/>
      </c>
      <c r="L54" s="30">
        <f>'[3]Weekly by Disport'!K54</f>
        <v>1.3843190000000001</v>
      </c>
      <c r="M54" s="31">
        <f>'[3]Weekly by Disport'!L54</f>
        <v>2.6949749999999999</v>
      </c>
      <c r="N54" s="32">
        <f>'[3]Weekly by Disport'!M54</f>
        <v>1.492604</v>
      </c>
      <c r="O54" s="29" t="str">
        <f>'[3]Weekly by Disport'!N54</f>
        <v/>
      </c>
      <c r="P54" s="29">
        <f>'[3]Weekly by Disport'!O54</f>
        <v>2.834203</v>
      </c>
      <c r="Q54" s="30" t="str">
        <f>'[3]Weekly by Disport'!P54</f>
        <v/>
      </c>
      <c r="R54" s="31" t="str">
        <f>'[3]Weekly by Disport'!Q54</f>
        <v/>
      </c>
      <c r="S54" s="29">
        <f>'[3]Weekly by Disport'!R54</f>
        <v>0.17779800000000001</v>
      </c>
      <c r="T54" s="30" t="str">
        <f>'[3]Weekly by Disport'!S54</f>
        <v/>
      </c>
      <c r="U54" s="31" t="str">
        <f>'[3]Weekly by Disport'!T54</f>
        <v/>
      </c>
      <c r="V54" s="29">
        <f>'[3]Weekly by Disport'!U54</f>
        <v>0.18074000000000001</v>
      </c>
      <c r="W54" s="30" t="str">
        <f>'[3]Weekly by Disport'!V54</f>
        <v/>
      </c>
      <c r="X54" s="31">
        <f>'[3]Weekly by Disport'!W54</f>
        <v>0.66209300000000004</v>
      </c>
      <c r="Y54" s="31">
        <f>'[3]Weekly by Disport'!X54</f>
        <v>0.35688399999999998</v>
      </c>
      <c r="Z54" s="31" t="str">
        <f>'[3]Weekly by Disport'!Y54</f>
        <v/>
      </c>
      <c r="AA54" s="34">
        <f>'[3]Weekly by Disport'!Z54</f>
        <v>18.978420999999997</v>
      </c>
      <c r="AB54" s="53">
        <f t="shared" si="1"/>
        <v>1.0149429999999999</v>
      </c>
      <c r="AC54" s="53">
        <f t="shared" si="2"/>
        <v>8.179862</v>
      </c>
      <c r="AD54" s="53">
        <f t="shared" si="3"/>
        <v>4.079294</v>
      </c>
      <c r="AE54" s="53">
        <f t="shared" si="4"/>
        <v>2.834203</v>
      </c>
      <c r="AF54" s="53">
        <f t="shared" si="5"/>
        <v>1.377515</v>
      </c>
      <c r="AN54" s="55">
        <v>42</v>
      </c>
      <c r="AO54" s="57">
        <f t="shared" si="11"/>
        <v>0.73906399999999994</v>
      </c>
      <c r="AP54" s="57">
        <f t="shared" si="11"/>
        <v>0.35989400000000005</v>
      </c>
      <c r="AQ54" s="57">
        <f t="shared" si="11"/>
        <v>1.3101430000000001</v>
      </c>
      <c r="AR54" s="57"/>
      <c r="AU54" s="55">
        <v>42</v>
      </c>
      <c r="AV54" s="57">
        <f t="shared" si="7"/>
        <v>8.0933320000000002</v>
      </c>
      <c r="AW54" s="57">
        <f t="shared" si="7"/>
        <v>7.5350499999999991</v>
      </c>
      <c r="AX54" s="57">
        <f t="shared" si="7"/>
        <v>6.9220130000000006</v>
      </c>
      <c r="AY54" s="57"/>
      <c r="BB54" s="55">
        <v>42</v>
      </c>
      <c r="BC54" s="57">
        <f t="shared" si="8"/>
        <v>4.1531950000000002</v>
      </c>
      <c r="BD54" s="57">
        <f t="shared" si="8"/>
        <v>5.5989960000000005</v>
      </c>
      <c r="BE54" s="57">
        <f t="shared" si="8"/>
        <v>3.8123640000000001</v>
      </c>
      <c r="BF54" s="57"/>
      <c r="BJ54" s="55">
        <v>42</v>
      </c>
      <c r="BK54" s="57">
        <f t="shared" si="9"/>
        <v>4.3933600000000004</v>
      </c>
      <c r="BL54" s="57">
        <f t="shared" si="9"/>
        <v>4.2309829999999993</v>
      </c>
      <c r="BM54" s="57">
        <f t="shared" si="9"/>
        <v>6.6903460000000026</v>
      </c>
      <c r="BN54" s="57"/>
      <c r="BR54" s="55">
        <v>42</v>
      </c>
      <c r="BS54" s="57">
        <f t="shared" si="10"/>
        <v>0.94995199999999991</v>
      </c>
      <c r="BT54" s="57">
        <f t="shared" si="10"/>
        <v>1.4007209999999999</v>
      </c>
      <c r="BU54" s="57">
        <f t="shared" si="10"/>
        <v>1.48685</v>
      </c>
      <c r="BV54" s="57"/>
    </row>
    <row r="55" spans="1:74">
      <c r="A55" s="56" t="str">
        <f t="shared" si="0"/>
        <v>201653</v>
      </c>
      <c r="B55" s="28">
        <f>'[3]Weekly by Disport'!A55</f>
        <v>42734</v>
      </c>
      <c r="C55" s="29" t="str">
        <f>'[3]Weekly by Disport'!B55</f>
        <v/>
      </c>
      <c r="D55" s="30">
        <f>'[3]Weekly by Disport'!C55</f>
        <v>0.180008</v>
      </c>
      <c r="E55" s="31">
        <f>'[3]Weekly by Disport'!D55</f>
        <v>0.732599</v>
      </c>
      <c r="F55" s="29">
        <f>'[3]Weekly by Disport'!E55</f>
        <v>2.1137100000000002</v>
      </c>
      <c r="G55" s="30">
        <f>'[3]Weekly by Disport'!F55</f>
        <v>0.429956</v>
      </c>
      <c r="H55" s="30">
        <f>'[3]Weekly by Disport'!G55</f>
        <v>2.3058490000000003</v>
      </c>
      <c r="I55" s="30">
        <f>'[3]Weekly by Disport'!H55</f>
        <v>0.96391800000000005</v>
      </c>
      <c r="J55" s="31" t="str">
        <f>'[3]Weekly by Disport'!I55</f>
        <v/>
      </c>
      <c r="K55" s="29" t="str">
        <f>'[3]Weekly by Disport'!J55</f>
        <v/>
      </c>
      <c r="L55" s="30">
        <f>'[3]Weekly by Disport'!K55</f>
        <v>0.42105599999999999</v>
      </c>
      <c r="M55" s="31">
        <f>'[3]Weekly by Disport'!L55</f>
        <v>2.4452630000000002</v>
      </c>
      <c r="N55" s="32">
        <f>'[3]Weekly by Disport'!M55</f>
        <v>0.94489499999999993</v>
      </c>
      <c r="O55" s="29" t="str">
        <f>'[3]Weekly by Disport'!N55</f>
        <v/>
      </c>
      <c r="P55" s="29">
        <f>'[3]Weekly by Disport'!O55</f>
        <v>5.3622609999999984</v>
      </c>
      <c r="Q55" s="30" t="str">
        <f>'[3]Weekly by Disport'!P55</f>
        <v/>
      </c>
      <c r="R55" s="31" t="str">
        <f>'[3]Weekly by Disport'!Q55</f>
        <v/>
      </c>
      <c r="S55" s="29">
        <f>'[3]Weekly by Disport'!R55</f>
        <v>0.35530399999999995</v>
      </c>
      <c r="T55" s="30" t="str">
        <f>'[3]Weekly by Disport'!S55</f>
        <v/>
      </c>
      <c r="U55" s="31">
        <f>'[3]Weekly by Disport'!T55</f>
        <v>0.38640099999999999</v>
      </c>
      <c r="V55" s="29">
        <f>'[3]Weekly by Disport'!U55</f>
        <v>0.511772</v>
      </c>
      <c r="W55" s="30">
        <f>'[3]Weekly by Disport'!V55</f>
        <v>0.17380000000000001</v>
      </c>
      <c r="X55" s="31">
        <f>'[3]Weekly by Disport'!W55</f>
        <v>0.50390400000000002</v>
      </c>
      <c r="Y55" s="31">
        <f>'[3]Weekly by Disport'!X55</f>
        <v>0.58707200000000004</v>
      </c>
      <c r="Z55" s="31" t="str">
        <f>'[3]Weekly by Disport'!Y55</f>
        <v/>
      </c>
      <c r="AA55" s="34">
        <f>'[3]Weekly by Disport'!Z55</f>
        <v>18.417767999999999</v>
      </c>
      <c r="AB55" s="53">
        <f t="shared" si="1"/>
        <v>0.91260699999999995</v>
      </c>
      <c r="AC55" s="53">
        <f t="shared" si="2"/>
        <v>5.8134329999999999</v>
      </c>
      <c r="AD55" s="53">
        <f t="shared" si="3"/>
        <v>2.8663190000000003</v>
      </c>
      <c r="AE55" s="53">
        <f t="shared" si="4"/>
        <v>5.3622609999999984</v>
      </c>
      <c r="AF55" s="53">
        <f t="shared" si="5"/>
        <v>2.5182530000000001</v>
      </c>
      <c r="AN55" s="55">
        <v>43</v>
      </c>
      <c r="AO55" s="57">
        <f t="shared" si="11"/>
        <v>1.122919</v>
      </c>
      <c r="AP55" s="57">
        <f t="shared" si="11"/>
        <v>0.96679700000000002</v>
      </c>
      <c r="AQ55" s="57">
        <f t="shared" si="11"/>
        <v>1.739554</v>
      </c>
      <c r="AR55" s="57"/>
      <c r="AU55" s="55">
        <v>43</v>
      </c>
      <c r="AV55" s="57">
        <f t="shared" si="7"/>
        <v>8.0182850000000006</v>
      </c>
      <c r="AW55" s="57">
        <f t="shared" si="7"/>
        <v>6.7947389999999999</v>
      </c>
      <c r="AX55" s="57">
        <f t="shared" si="7"/>
        <v>6.9613459999999989</v>
      </c>
      <c r="AY55" s="57"/>
      <c r="BB55" s="55">
        <v>43</v>
      </c>
      <c r="BC55" s="57">
        <f t="shared" si="8"/>
        <v>2.199926</v>
      </c>
      <c r="BD55" s="57">
        <f t="shared" si="8"/>
        <v>3.9487130000000001</v>
      </c>
      <c r="BE55" s="57">
        <f t="shared" si="8"/>
        <v>1.7690859999999999</v>
      </c>
      <c r="BF55" s="57"/>
      <c r="BJ55" s="55">
        <v>43</v>
      </c>
      <c r="BK55" s="57">
        <f t="shared" si="9"/>
        <v>3.4590000000000005</v>
      </c>
      <c r="BL55" s="57">
        <f t="shared" si="9"/>
        <v>5.9847330000000003</v>
      </c>
      <c r="BM55" s="57">
        <f t="shared" si="9"/>
        <v>4.3820170000000003</v>
      </c>
      <c r="BN55" s="57"/>
      <c r="BR55" s="55">
        <v>43</v>
      </c>
      <c r="BS55" s="57">
        <f t="shared" si="10"/>
        <v>1.5714570000000001</v>
      </c>
      <c r="BT55" s="57">
        <f t="shared" si="10"/>
        <v>1.4088859999999999</v>
      </c>
      <c r="BU55" s="57">
        <f t="shared" si="10"/>
        <v>2.1850579999999997</v>
      </c>
      <c r="BV55" s="57"/>
    </row>
    <row r="56" spans="1:74">
      <c r="A56" s="56" t="str">
        <f t="shared" si="0"/>
        <v>20171</v>
      </c>
      <c r="B56" s="28">
        <f>'[3]Weekly by Disport'!A56</f>
        <v>42741</v>
      </c>
      <c r="C56" s="29">
        <f>'[3]Weekly by Disport'!B56</f>
        <v>0.359788</v>
      </c>
      <c r="D56" s="30" t="str">
        <f>'[3]Weekly by Disport'!C56</f>
        <v/>
      </c>
      <c r="E56" s="31" t="str">
        <f>'[3]Weekly by Disport'!D56</f>
        <v/>
      </c>
      <c r="F56" s="29">
        <f>'[3]Weekly by Disport'!E56</f>
        <v>2.653314</v>
      </c>
      <c r="G56" s="30">
        <f>'[3]Weekly by Disport'!F56</f>
        <v>0.38689400000000002</v>
      </c>
      <c r="H56" s="30">
        <f>'[3]Weekly by Disport'!G56</f>
        <v>1.9592339999999999</v>
      </c>
      <c r="I56" s="30">
        <f>'[3]Weekly by Disport'!H56</f>
        <v>1.823278</v>
      </c>
      <c r="J56" s="31">
        <f>'[3]Weekly by Disport'!I56</f>
        <v>0.18</v>
      </c>
      <c r="K56" s="29">
        <f>'[3]Weekly by Disport'!J56</f>
        <v>0.18140800000000001</v>
      </c>
      <c r="L56" s="30">
        <f>'[3]Weekly by Disport'!K56</f>
        <v>1.0879480000000001</v>
      </c>
      <c r="M56" s="31">
        <f>'[3]Weekly by Disport'!L56</f>
        <v>2.667948</v>
      </c>
      <c r="N56" s="32">
        <f>'[3]Weekly by Disport'!M56</f>
        <v>0.44227899999999998</v>
      </c>
      <c r="O56" s="29" t="str">
        <f>'[3]Weekly by Disport'!N56</f>
        <v/>
      </c>
      <c r="P56" s="29">
        <f>'[3]Weekly by Disport'!O56</f>
        <v>4.7550739999999996</v>
      </c>
      <c r="Q56" s="30" t="str">
        <f>'[3]Weekly by Disport'!P56</f>
        <v/>
      </c>
      <c r="R56" s="31" t="str">
        <f>'[3]Weekly by Disport'!Q56</f>
        <v/>
      </c>
      <c r="S56" s="29" t="str">
        <f>'[3]Weekly by Disport'!R56</f>
        <v/>
      </c>
      <c r="T56" s="30" t="str">
        <f>'[3]Weekly by Disport'!S56</f>
        <v/>
      </c>
      <c r="U56" s="31">
        <f>'[3]Weekly by Disport'!T56</f>
        <v>0.18126500000000001</v>
      </c>
      <c r="V56" s="29" t="str">
        <f>'[3]Weekly by Disport'!U56</f>
        <v/>
      </c>
      <c r="W56" s="30">
        <f>'[3]Weekly by Disport'!V56</f>
        <v>0.16939100000000001</v>
      </c>
      <c r="X56" s="31">
        <f>'[3]Weekly by Disport'!W56</f>
        <v>0.35770299999999999</v>
      </c>
      <c r="Y56" s="31" t="str">
        <f>'[3]Weekly by Disport'!X56</f>
        <v/>
      </c>
      <c r="Z56" s="31" t="str">
        <f>'[3]Weekly by Disport'!Y56</f>
        <v/>
      </c>
      <c r="AA56" s="34">
        <f>'[3]Weekly by Disport'!Z56</f>
        <v>17.205524</v>
      </c>
      <c r="AB56" s="53">
        <f t="shared" si="1"/>
        <v>0.359788</v>
      </c>
      <c r="AC56" s="53">
        <f t="shared" si="2"/>
        <v>7.0027200000000001</v>
      </c>
      <c r="AD56" s="53">
        <f t="shared" si="3"/>
        <v>3.9373040000000001</v>
      </c>
      <c r="AE56" s="53">
        <f t="shared" si="4"/>
        <v>4.7550739999999996</v>
      </c>
      <c r="AF56" s="53">
        <f t="shared" si="5"/>
        <v>0.70835899999999996</v>
      </c>
      <c r="AN56" s="55">
        <v>44</v>
      </c>
      <c r="AO56" s="57">
        <f t="shared" si="11"/>
        <v>0</v>
      </c>
      <c r="AP56" s="57">
        <f t="shared" si="11"/>
        <v>1.8923030000000001</v>
      </c>
      <c r="AQ56" s="57">
        <f t="shared" si="11"/>
        <v>1.514105</v>
      </c>
      <c r="AR56" s="57"/>
      <c r="AU56" s="55">
        <v>44</v>
      </c>
      <c r="AV56" s="57">
        <f t="shared" si="7"/>
        <v>7.9042650000000014</v>
      </c>
      <c r="AW56" s="57">
        <f t="shared" si="7"/>
        <v>7.7258629999999995</v>
      </c>
      <c r="AX56" s="57">
        <f t="shared" si="7"/>
        <v>7.2671720000000004</v>
      </c>
      <c r="AY56" s="57"/>
      <c r="BB56" s="55">
        <v>44</v>
      </c>
      <c r="BC56" s="57">
        <f t="shared" si="8"/>
        <v>3.2956100000000004</v>
      </c>
      <c r="BD56" s="57">
        <f t="shared" si="8"/>
        <v>6.6829140000000002</v>
      </c>
      <c r="BE56" s="57">
        <f t="shared" si="8"/>
        <v>2.9408970000000005</v>
      </c>
      <c r="BF56" s="57"/>
      <c r="BJ56" s="55">
        <v>44</v>
      </c>
      <c r="BK56" s="57">
        <f t="shared" si="9"/>
        <v>3.604419</v>
      </c>
      <c r="BL56" s="57">
        <f t="shared" si="9"/>
        <v>7.5682849999999995</v>
      </c>
      <c r="BM56" s="57">
        <f t="shared" si="9"/>
        <v>4.4126770000000004</v>
      </c>
      <c r="BN56" s="57"/>
      <c r="BR56" s="55">
        <v>44</v>
      </c>
      <c r="BS56" s="57">
        <f t="shared" si="10"/>
        <v>1.98376</v>
      </c>
      <c r="BT56" s="57">
        <f t="shared" si="10"/>
        <v>1.7009409999999998</v>
      </c>
      <c r="BU56" s="57">
        <f t="shared" si="10"/>
        <v>0.74024000000000012</v>
      </c>
      <c r="BV56" s="57"/>
    </row>
    <row r="57" spans="1:74">
      <c r="A57" s="56" t="str">
        <f t="shared" si="0"/>
        <v>20172</v>
      </c>
      <c r="B57" s="28">
        <f>'[3]Weekly by Disport'!A57</f>
        <v>42748</v>
      </c>
      <c r="C57" s="29">
        <f>'[3]Weekly by Disport'!B57</f>
        <v>0.70650499999999994</v>
      </c>
      <c r="D57" s="30">
        <f>'[3]Weekly by Disport'!C57</f>
        <v>0.345356</v>
      </c>
      <c r="E57" s="31" t="str">
        <f>'[3]Weekly by Disport'!D57</f>
        <v/>
      </c>
      <c r="F57" s="29">
        <f>'[3]Weekly by Disport'!E57</f>
        <v>2.2816110000000003</v>
      </c>
      <c r="G57" s="30">
        <f>'[3]Weekly by Disport'!F57</f>
        <v>0.55415599999999998</v>
      </c>
      <c r="H57" s="30">
        <f>'[3]Weekly by Disport'!G57</f>
        <v>3.4569509999999997</v>
      </c>
      <c r="I57" s="30">
        <f>'[3]Weekly by Disport'!H57</f>
        <v>1.5519559999999999</v>
      </c>
      <c r="J57" s="31" t="str">
        <f>'[3]Weekly by Disport'!I57</f>
        <v/>
      </c>
      <c r="K57" s="29" t="str">
        <f>'[3]Weekly by Disport'!J57</f>
        <v/>
      </c>
      <c r="L57" s="30">
        <f>'[3]Weekly by Disport'!K57</f>
        <v>0.36163600000000001</v>
      </c>
      <c r="M57" s="31">
        <f>'[3]Weekly by Disport'!L57</f>
        <v>1.8408149999999999</v>
      </c>
      <c r="N57" s="32">
        <f>'[3]Weekly by Disport'!M57</f>
        <v>0.83651500000000001</v>
      </c>
      <c r="O57" s="29" t="str">
        <f>'[3]Weekly by Disport'!N57</f>
        <v/>
      </c>
      <c r="P57" s="29">
        <f>'[3]Weekly by Disport'!O57</f>
        <v>5.219780000000001</v>
      </c>
      <c r="Q57" s="30">
        <f>'[3]Weekly by Disport'!P57</f>
        <v>0.17591100000000001</v>
      </c>
      <c r="R57" s="31">
        <f>'[3]Weekly by Disport'!Q57</f>
        <v>0.172565</v>
      </c>
      <c r="S57" s="29">
        <f>'[3]Weekly by Disport'!R57</f>
        <v>0.205236</v>
      </c>
      <c r="T57" s="30" t="str">
        <f>'[3]Weekly by Disport'!S57</f>
        <v/>
      </c>
      <c r="U57" s="31">
        <f>'[3]Weekly by Disport'!T57</f>
        <v>0.37447200000000003</v>
      </c>
      <c r="V57" s="29">
        <f>'[3]Weekly by Disport'!U57</f>
        <v>0.171101</v>
      </c>
      <c r="W57" s="30">
        <f>'[3]Weekly by Disport'!V57</f>
        <v>0.36074000000000001</v>
      </c>
      <c r="X57" s="31">
        <f>'[3]Weekly by Disport'!W57</f>
        <v>0.43695899999999999</v>
      </c>
      <c r="Y57" s="31">
        <f>'[3]Weekly by Disport'!X57</f>
        <v>0.35839599999999999</v>
      </c>
      <c r="Z57" s="31" t="str">
        <f>'[3]Weekly by Disport'!Y57</f>
        <v/>
      </c>
      <c r="AA57" s="34">
        <f>'[3]Weekly by Disport'!Z57</f>
        <v>19.410661000000001</v>
      </c>
      <c r="AB57" s="53">
        <f t="shared" si="1"/>
        <v>1.0518609999999999</v>
      </c>
      <c r="AC57" s="53">
        <f t="shared" si="2"/>
        <v>7.8446739999999995</v>
      </c>
      <c r="AD57" s="53">
        <f t="shared" si="3"/>
        <v>2.2024509999999999</v>
      </c>
      <c r="AE57" s="53">
        <f t="shared" si="4"/>
        <v>5.5682560000000008</v>
      </c>
      <c r="AF57" s="53">
        <f t="shared" si="5"/>
        <v>1.9069039999999999</v>
      </c>
      <c r="AN57" s="55">
        <v>45</v>
      </c>
      <c r="AO57" s="57">
        <f t="shared" si="11"/>
        <v>1.3169040000000001</v>
      </c>
      <c r="AP57" s="57">
        <f t="shared" si="11"/>
        <v>0.71187</v>
      </c>
      <c r="AQ57" s="57">
        <f t="shared" si="11"/>
        <v>1.062211</v>
      </c>
      <c r="AR57" s="57"/>
      <c r="AU57" s="55">
        <v>45</v>
      </c>
      <c r="AV57" s="57">
        <f t="shared" si="7"/>
        <v>5.3593739999999999</v>
      </c>
      <c r="AW57" s="57">
        <f t="shared" si="7"/>
        <v>5.0808880000000007</v>
      </c>
      <c r="AX57" s="57">
        <f t="shared" si="7"/>
        <v>7.1246279999999995</v>
      </c>
      <c r="AY57" s="57"/>
      <c r="BB57" s="55">
        <v>45</v>
      </c>
      <c r="BC57" s="57">
        <f t="shared" si="8"/>
        <v>2.0334000000000003</v>
      </c>
      <c r="BD57" s="57">
        <f t="shared" si="8"/>
        <v>3.9617769999999997</v>
      </c>
      <c r="BE57" s="57">
        <f t="shared" si="8"/>
        <v>3.4729070000000002</v>
      </c>
      <c r="BF57" s="57"/>
      <c r="BJ57" s="55">
        <v>45</v>
      </c>
      <c r="BK57" s="57">
        <f t="shared" si="9"/>
        <v>4.0034230000000006</v>
      </c>
      <c r="BL57" s="57">
        <f t="shared" si="9"/>
        <v>5.9752580000000002</v>
      </c>
      <c r="BM57" s="57">
        <f t="shared" si="9"/>
        <v>4.030894</v>
      </c>
      <c r="BN57" s="57"/>
      <c r="BR57" s="55">
        <v>45</v>
      </c>
      <c r="BS57" s="57">
        <f t="shared" si="10"/>
        <v>2.5029570000000003</v>
      </c>
      <c r="BT57" s="57">
        <f t="shared" si="10"/>
        <v>1.8677830000000002</v>
      </c>
      <c r="BU57" s="57">
        <f t="shared" si="10"/>
        <v>1.1878070000000001</v>
      </c>
      <c r="BV57" s="57"/>
    </row>
    <row r="58" spans="1:74">
      <c r="A58" s="56" t="str">
        <f t="shared" si="0"/>
        <v>20173</v>
      </c>
      <c r="B58" s="28">
        <f>'[3]Weekly by Disport'!A58</f>
        <v>42755</v>
      </c>
      <c r="C58" s="29">
        <f>'[3]Weekly by Disport'!B58</f>
        <v>0.55774900000000005</v>
      </c>
      <c r="D58" s="30" t="str">
        <f>'[3]Weekly by Disport'!C58</f>
        <v/>
      </c>
      <c r="E58" s="31" t="str">
        <f>'[3]Weekly by Disport'!D58</f>
        <v/>
      </c>
      <c r="F58" s="29">
        <f>'[3]Weekly by Disport'!E58</f>
        <v>2.188428</v>
      </c>
      <c r="G58" s="30">
        <f>'[3]Weekly by Disport'!F58</f>
        <v>0.77978400000000003</v>
      </c>
      <c r="H58" s="30">
        <f>'[3]Weekly by Disport'!G58</f>
        <v>3.5309700000000008</v>
      </c>
      <c r="I58" s="30">
        <f>'[3]Weekly by Disport'!H58</f>
        <v>1.28566</v>
      </c>
      <c r="J58" s="31" t="str">
        <f>'[3]Weekly by Disport'!I58</f>
        <v/>
      </c>
      <c r="K58" s="29">
        <f>'[3]Weekly by Disport'!J58</f>
        <v>0.17119899999999999</v>
      </c>
      <c r="L58" s="30">
        <f>'[3]Weekly by Disport'!K58</f>
        <v>1.03267</v>
      </c>
      <c r="M58" s="31">
        <f>'[3]Weekly by Disport'!L58</f>
        <v>2.9929889999999997</v>
      </c>
      <c r="N58" s="32">
        <f>'[3]Weekly by Disport'!M58</f>
        <v>1.5331450000000002</v>
      </c>
      <c r="O58" s="29" t="str">
        <f>'[3]Weekly by Disport'!N58</f>
        <v/>
      </c>
      <c r="P58" s="29">
        <f>'[3]Weekly by Disport'!O58</f>
        <v>5.964068000000001</v>
      </c>
      <c r="Q58" s="30" t="str">
        <f>'[3]Weekly by Disport'!P58</f>
        <v/>
      </c>
      <c r="R58" s="31" t="str">
        <f>'[3]Weekly by Disport'!Q58</f>
        <v/>
      </c>
      <c r="S58" s="29" t="str">
        <f>'[3]Weekly by Disport'!R58</f>
        <v/>
      </c>
      <c r="T58" s="30" t="str">
        <f>'[3]Weekly by Disport'!S58</f>
        <v/>
      </c>
      <c r="U58" s="31">
        <f>'[3]Weekly by Disport'!T58</f>
        <v>0.35626800000000003</v>
      </c>
      <c r="V58" s="29" t="str">
        <f>'[3]Weekly by Disport'!U58</f>
        <v/>
      </c>
      <c r="W58" s="30" t="str">
        <f>'[3]Weekly by Disport'!V58</f>
        <v/>
      </c>
      <c r="X58" s="31">
        <f>'[3]Weekly by Disport'!W58</f>
        <v>0.79283599999999999</v>
      </c>
      <c r="Y58" s="31">
        <f>'[3]Weekly by Disport'!X58</f>
        <v>0.17971899999999999</v>
      </c>
      <c r="Z58" s="31" t="str">
        <f>'[3]Weekly by Disport'!Y58</f>
        <v/>
      </c>
      <c r="AA58" s="34">
        <f>'[3]Weekly by Disport'!Z58</f>
        <v>21.365485000000003</v>
      </c>
      <c r="AB58" s="53">
        <f t="shared" si="1"/>
        <v>0.55774900000000005</v>
      </c>
      <c r="AC58" s="53">
        <f t="shared" si="2"/>
        <v>7.7848420000000011</v>
      </c>
      <c r="AD58" s="53">
        <f t="shared" si="3"/>
        <v>4.1968579999999998</v>
      </c>
      <c r="AE58" s="53">
        <f t="shared" si="4"/>
        <v>5.964068000000001</v>
      </c>
      <c r="AF58" s="53">
        <f t="shared" si="5"/>
        <v>1.3288229999999999</v>
      </c>
      <c r="AN58" s="55">
        <v>46</v>
      </c>
      <c r="AO58" s="57">
        <f t="shared" si="11"/>
        <v>1.646434</v>
      </c>
      <c r="AP58" s="57">
        <f t="shared" si="11"/>
        <v>1.2354179999999999</v>
      </c>
      <c r="AQ58" s="57">
        <f t="shared" si="11"/>
        <v>2.2953869999999998</v>
      </c>
      <c r="AR58" s="57"/>
      <c r="AU58" s="55">
        <v>46</v>
      </c>
      <c r="AV58" s="57">
        <f t="shared" si="7"/>
        <v>8.6085560000000001</v>
      </c>
      <c r="AW58" s="57">
        <f t="shared" si="7"/>
        <v>4.0190839999999994</v>
      </c>
      <c r="AX58" s="57">
        <f t="shared" si="7"/>
        <v>7.5353130000000004</v>
      </c>
      <c r="AY58" s="57"/>
      <c r="BB58" s="55">
        <v>46</v>
      </c>
      <c r="BC58" s="57">
        <f t="shared" si="8"/>
        <v>4.1458159999999999</v>
      </c>
      <c r="BD58" s="57">
        <f t="shared" si="8"/>
        <v>2.3728799999999999</v>
      </c>
      <c r="BE58" s="57">
        <f t="shared" si="8"/>
        <v>3.2709380000000001</v>
      </c>
      <c r="BF58" s="57"/>
      <c r="BJ58" s="55">
        <v>46</v>
      </c>
      <c r="BK58" s="57">
        <f t="shared" si="9"/>
        <v>4.5763829999999999</v>
      </c>
      <c r="BL58" s="57">
        <f t="shared" si="9"/>
        <v>5.701293999999999</v>
      </c>
      <c r="BM58" s="57">
        <f t="shared" si="9"/>
        <v>3.7210300000000003</v>
      </c>
      <c r="BN58" s="57"/>
      <c r="BR58" s="55">
        <v>46</v>
      </c>
      <c r="BS58" s="57">
        <f t="shared" si="10"/>
        <v>0.91526200000000002</v>
      </c>
      <c r="BT58" s="57">
        <f t="shared" si="10"/>
        <v>1.7501640000000001</v>
      </c>
      <c r="BU58" s="57">
        <f t="shared" si="10"/>
        <v>1.6871500000000001</v>
      </c>
      <c r="BV58" s="57"/>
    </row>
    <row r="59" spans="1:74">
      <c r="A59" s="56" t="str">
        <f t="shared" si="0"/>
        <v>20174</v>
      </c>
      <c r="B59" s="28">
        <f>'[3]Weekly by Disport'!A59</f>
        <v>42762</v>
      </c>
      <c r="C59" s="29">
        <f>'[3]Weekly by Disport'!B59</f>
        <v>0.81132599999999999</v>
      </c>
      <c r="D59" s="30" t="str">
        <f>'[3]Weekly by Disport'!C59</f>
        <v/>
      </c>
      <c r="E59" s="31">
        <f>'[3]Weekly by Disport'!D59</f>
        <v>0.180705</v>
      </c>
      <c r="F59" s="29">
        <f>'[3]Weekly by Disport'!E59</f>
        <v>2.3967520000000002</v>
      </c>
      <c r="G59" s="30">
        <f>'[3]Weekly by Disport'!F59</f>
        <v>0.17916499999999999</v>
      </c>
      <c r="H59" s="30">
        <f>'[3]Weekly by Disport'!G59</f>
        <v>3.0634750000000004</v>
      </c>
      <c r="I59" s="30">
        <f>'[3]Weekly by Disport'!H59</f>
        <v>1.6986930000000002</v>
      </c>
      <c r="J59" s="31">
        <f>'[3]Weekly by Disport'!I59</f>
        <v>0.17913399999999999</v>
      </c>
      <c r="K59" s="29" t="str">
        <f>'[3]Weekly by Disport'!J59</f>
        <v/>
      </c>
      <c r="L59" s="30">
        <f>'[3]Weekly by Disport'!K59</f>
        <v>1.0275999999999998</v>
      </c>
      <c r="M59" s="31">
        <f>'[3]Weekly by Disport'!L59</f>
        <v>3.2814239999999999</v>
      </c>
      <c r="N59" s="32">
        <f>'[3]Weekly by Disport'!M59</f>
        <v>1.1312420000000001</v>
      </c>
      <c r="O59" s="29" t="str">
        <f>'[3]Weekly by Disport'!N59</f>
        <v/>
      </c>
      <c r="P59" s="29">
        <f>'[3]Weekly by Disport'!O59</f>
        <v>3.0784579999999999</v>
      </c>
      <c r="Q59" s="30" t="str">
        <f>'[3]Weekly by Disport'!P59</f>
        <v/>
      </c>
      <c r="R59" s="31">
        <f>'[3]Weekly by Disport'!Q59</f>
        <v>0.17777299999999999</v>
      </c>
      <c r="S59" s="29" t="str">
        <f>'[3]Weekly by Disport'!R59</f>
        <v/>
      </c>
      <c r="T59" s="30" t="str">
        <f>'[3]Weekly by Disport'!S59</f>
        <v/>
      </c>
      <c r="U59" s="31">
        <f>'[3]Weekly by Disport'!T59</f>
        <v>0.182199</v>
      </c>
      <c r="V59" s="29" t="str">
        <f>'[3]Weekly by Disport'!U59</f>
        <v/>
      </c>
      <c r="W59" s="30" t="str">
        <f>'[3]Weekly by Disport'!V59</f>
        <v/>
      </c>
      <c r="X59" s="31">
        <f>'[3]Weekly by Disport'!W59</f>
        <v>0.29743000000000003</v>
      </c>
      <c r="Y59" s="31">
        <f>'[3]Weekly by Disport'!X59</f>
        <v>0.52542</v>
      </c>
      <c r="Z59" s="31" t="str">
        <f>'[3]Weekly by Disport'!Y59</f>
        <v/>
      </c>
      <c r="AA59" s="34">
        <f>'[3]Weekly by Disport'!Z59</f>
        <v>18.210795999999998</v>
      </c>
      <c r="AB59" s="53">
        <f t="shared" si="1"/>
        <v>0.992031</v>
      </c>
      <c r="AC59" s="53">
        <f t="shared" si="2"/>
        <v>7.5172190000000016</v>
      </c>
      <c r="AD59" s="53">
        <f t="shared" si="3"/>
        <v>4.309024</v>
      </c>
      <c r="AE59" s="53">
        <f t="shared" si="4"/>
        <v>3.2562310000000001</v>
      </c>
      <c r="AF59" s="53">
        <f t="shared" si="5"/>
        <v>1.0050490000000001</v>
      </c>
      <c r="AN59" s="55">
        <v>47</v>
      </c>
      <c r="AO59" s="57">
        <f t="shared" si="11"/>
        <v>0.53151499999999996</v>
      </c>
      <c r="AP59" s="57">
        <f t="shared" si="11"/>
        <v>0.87777299999999991</v>
      </c>
      <c r="AQ59" s="57">
        <f t="shared" si="11"/>
        <v>1.8977719999999998</v>
      </c>
      <c r="AR59" s="57"/>
      <c r="AU59" s="55">
        <v>47</v>
      </c>
      <c r="AV59" s="57">
        <f t="shared" si="7"/>
        <v>6.7602519999999995</v>
      </c>
      <c r="AW59" s="57">
        <f t="shared" si="7"/>
        <v>4.9049860000000001</v>
      </c>
      <c r="AX59" s="57">
        <f t="shared" si="7"/>
        <v>6.2176019999999994</v>
      </c>
      <c r="AY59" s="57"/>
      <c r="BB59" s="55">
        <v>47</v>
      </c>
      <c r="BC59" s="57">
        <f t="shared" si="8"/>
        <v>2.9090280000000002</v>
      </c>
      <c r="BD59" s="57">
        <f t="shared" si="8"/>
        <v>4.0585810000000002</v>
      </c>
      <c r="BE59" s="57">
        <f t="shared" si="8"/>
        <v>3.6846519999999998</v>
      </c>
      <c r="BF59" s="57"/>
      <c r="BJ59" s="55">
        <v>47</v>
      </c>
      <c r="BK59" s="57">
        <f t="shared" si="9"/>
        <v>5.2152950000000011</v>
      </c>
      <c r="BL59" s="57">
        <f t="shared" si="9"/>
        <v>4.8814519999999995</v>
      </c>
      <c r="BM59" s="57">
        <f t="shared" si="9"/>
        <v>4.0214240000000006</v>
      </c>
      <c r="BN59" s="57"/>
      <c r="BR59" s="55">
        <v>47</v>
      </c>
      <c r="BS59" s="57">
        <f t="shared" si="10"/>
        <v>0.92891499999999994</v>
      </c>
      <c r="BT59" s="57">
        <f t="shared" si="10"/>
        <v>0.89758300000000002</v>
      </c>
      <c r="BU59" s="57">
        <f t="shared" si="10"/>
        <v>1.4385219999999999</v>
      </c>
      <c r="BV59" s="57"/>
    </row>
    <row r="60" spans="1:74">
      <c r="A60" s="56" t="str">
        <f t="shared" si="0"/>
        <v>20175</v>
      </c>
      <c r="B60" s="28">
        <f>'[3]Weekly by Disport'!A60</f>
        <v>42769</v>
      </c>
      <c r="C60" s="29">
        <f>'[3]Weekly by Disport'!B60</f>
        <v>0.83513099999999996</v>
      </c>
      <c r="D60" s="30">
        <f>'[3]Weekly by Disport'!C60</f>
        <v>0.17940700000000001</v>
      </c>
      <c r="E60" s="31">
        <f>'[3]Weekly by Disport'!D60</f>
        <v>0.58084499999999994</v>
      </c>
      <c r="F60" s="29">
        <f>'[3]Weekly by Disport'!E60</f>
        <v>1.640954</v>
      </c>
      <c r="G60" s="30">
        <f>'[3]Weekly by Disport'!F60</f>
        <v>0.42231300000000005</v>
      </c>
      <c r="H60" s="30">
        <f>'[3]Weekly by Disport'!G60</f>
        <v>1.9091819999999999</v>
      </c>
      <c r="I60" s="30">
        <f>'[3]Weekly by Disport'!H60</f>
        <v>1.826195</v>
      </c>
      <c r="J60" s="31">
        <f>'[3]Weekly by Disport'!I60</f>
        <v>0.18051300000000001</v>
      </c>
      <c r="K60" s="29" t="str">
        <f>'[3]Weekly by Disport'!J60</f>
        <v/>
      </c>
      <c r="L60" s="30">
        <f>'[3]Weekly by Disport'!K60</f>
        <v>1.253638</v>
      </c>
      <c r="M60" s="31">
        <f>'[3]Weekly by Disport'!L60</f>
        <v>2.6516550000000003</v>
      </c>
      <c r="N60" s="32">
        <f>'[3]Weekly by Disport'!M60</f>
        <v>0.18151300000000001</v>
      </c>
      <c r="O60" s="29" t="str">
        <f>'[3]Weekly by Disport'!N60</f>
        <v/>
      </c>
      <c r="P60" s="29">
        <f>'[3]Weekly by Disport'!O60</f>
        <v>3.0588510000000002</v>
      </c>
      <c r="Q60" s="30" t="str">
        <f>'[3]Weekly by Disport'!P60</f>
        <v/>
      </c>
      <c r="R60" s="31" t="str">
        <f>'[3]Weekly by Disport'!Q60</f>
        <v/>
      </c>
      <c r="S60" s="29" t="str">
        <f>'[3]Weekly by Disport'!R60</f>
        <v/>
      </c>
      <c r="T60" s="30" t="str">
        <f>'[3]Weekly by Disport'!S60</f>
        <v/>
      </c>
      <c r="U60" s="31">
        <f>'[3]Weekly by Disport'!T60</f>
        <v>0.39261199999999996</v>
      </c>
      <c r="V60" s="29">
        <f>'[3]Weekly by Disport'!U60</f>
        <v>0.17380000000000001</v>
      </c>
      <c r="W60" s="30" t="str">
        <f>'[3]Weekly by Disport'!V60</f>
        <v/>
      </c>
      <c r="X60" s="31">
        <f>'[3]Weekly by Disport'!W60</f>
        <v>0.38747699999999996</v>
      </c>
      <c r="Y60" s="31" t="str">
        <f>'[3]Weekly by Disport'!X60</f>
        <v/>
      </c>
      <c r="Z60" s="31" t="str">
        <f>'[3]Weekly by Disport'!Y60</f>
        <v/>
      </c>
      <c r="AA60" s="34">
        <f>'[3]Weekly by Disport'!Z60</f>
        <v>15.674086000000001</v>
      </c>
      <c r="AB60" s="53">
        <f t="shared" si="1"/>
        <v>1.595383</v>
      </c>
      <c r="AC60" s="53">
        <f t="shared" si="2"/>
        <v>5.9791570000000007</v>
      </c>
      <c r="AD60" s="53">
        <f t="shared" si="3"/>
        <v>3.9052930000000003</v>
      </c>
      <c r="AE60" s="53">
        <f t="shared" si="4"/>
        <v>3.0588510000000002</v>
      </c>
      <c r="AF60" s="53">
        <f t="shared" si="5"/>
        <v>0.95388899999999988</v>
      </c>
      <c r="AN60" s="55">
        <v>48</v>
      </c>
      <c r="AO60" s="57">
        <f t="shared" si="11"/>
        <v>1.3979520000000001</v>
      </c>
      <c r="AP60" s="57">
        <f t="shared" si="11"/>
        <v>1.1736949999999999</v>
      </c>
      <c r="AQ60" s="57">
        <f t="shared" si="11"/>
        <v>1.4030300000000002</v>
      </c>
      <c r="AR60" s="57"/>
      <c r="AU60" s="55">
        <v>48</v>
      </c>
      <c r="AV60" s="57">
        <f t="shared" si="7"/>
        <v>9.0929080000000013</v>
      </c>
      <c r="AW60" s="57">
        <f t="shared" si="7"/>
        <v>4.8314019999999998</v>
      </c>
      <c r="AX60" s="57">
        <f t="shared" si="7"/>
        <v>5.6303580000000002</v>
      </c>
      <c r="AY60" s="57"/>
      <c r="BB60" s="55">
        <v>48</v>
      </c>
      <c r="BC60" s="57">
        <f t="shared" si="8"/>
        <v>3.541166</v>
      </c>
      <c r="BD60" s="57">
        <f t="shared" si="8"/>
        <v>4.5932350000000008</v>
      </c>
      <c r="BE60" s="57">
        <f t="shared" si="8"/>
        <v>3.7363379999999999</v>
      </c>
      <c r="BF60" s="57"/>
      <c r="BJ60" s="55">
        <v>48</v>
      </c>
      <c r="BK60" s="57">
        <f t="shared" si="9"/>
        <v>4.130776</v>
      </c>
      <c r="BL60" s="57">
        <f t="shared" si="9"/>
        <v>5.0605609999999999</v>
      </c>
      <c r="BM60" s="57">
        <f t="shared" si="9"/>
        <v>2.448118</v>
      </c>
      <c r="BN60" s="57"/>
      <c r="BR60" s="55">
        <v>48</v>
      </c>
      <c r="BS60" s="57">
        <f t="shared" si="10"/>
        <v>1.1030690000000001</v>
      </c>
      <c r="BT60" s="57">
        <f t="shared" si="10"/>
        <v>3.1400250000000001</v>
      </c>
      <c r="BU60" s="57">
        <f t="shared" si="10"/>
        <v>2.5763190000000002</v>
      </c>
      <c r="BV60" s="57"/>
    </row>
    <row r="61" spans="1:74">
      <c r="A61" s="56" t="str">
        <f t="shared" si="0"/>
        <v>20176</v>
      </c>
      <c r="B61" s="28">
        <f>'[3]Weekly by Disport'!A61</f>
        <v>42776</v>
      </c>
      <c r="C61" s="29">
        <f>'[3]Weekly by Disport'!B61</f>
        <v>0.47386099999999998</v>
      </c>
      <c r="D61" s="30">
        <f>'[3]Weekly by Disport'!C61</f>
        <v>0.17598</v>
      </c>
      <c r="E61" s="31" t="str">
        <f>'[3]Weekly by Disport'!D61</f>
        <v/>
      </c>
      <c r="F61" s="29">
        <f>'[3]Weekly by Disport'!E61</f>
        <v>2.5263100000000001</v>
      </c>
      <c r="G61" s="30">
        <f>'[3]Weekly by Disport'!F61</f>
        <v>0.73444000000000009</v>
      </c>
      <c r="H61" s="30">
        <f>'[3]Weekly by Disport'!G61</f>
        <v>3.1226419999999999</v>
      </c>
      <c r="I61" s="30">
        <f>'[3]Weekly by Disport'!H61</f>
        <v>1.643799</v>
      </c>
      <c r="J61" s="31">
        <f>'[3]Weekly by Disport'!I61</f>
        <v>0.34982200000000002</v>
      </c>
      <c r="K61" s="29" t="str">
        <f>'[3]Weekly by Disport'!J61</f>
        <v/>
      </c>
      <c r="L61" s="30">
        <f>'[3]Weekly by Disport'!K61</f>
        <v>1.249735</v>
      </c>
      <c r="M61" s="31">
        <f>'[3]Weekly by Disport'!L61</f>
        <v>0.99216599999999988</v>
      </c>
      <c r="N61" s="32">
        <f>'[3]Weekly by Disport'!M61</f>
        <v>0.43916199999999994</v>
      </c>
      <c r="O61" s="29" t="str">
        <f>'[3]Weekly by Disport'!N61</f>
        <v/>
      </c>
      <c r="P61" s="29">
        <f>'[3]Weekly by Disport'!O61</f>
        <v>4.764778999999999</v>
      </c>
      <c r="Q61" s="30" t="str">
        <f>'[3]Weekly by Disport'!P61</f>
        <v/>
      </c>
      <c r="R61" s="31">
        <f>'[3]Weekly by Disport'!Q61</f>
        <v>0.180643</v>
      </c>
      <c r="S61" s="29">
        <f>'[3]Weekly by Disport'!R61</f>
        <v>0.35146500000000003</v>
      </c>
      <c r="T61" s="30" t="str">
        <f>'[3]Weekly by Disport'!S61</f>
        <v/>
      </c>
      <c r="U61" s="31">
        <f>'[3]Weekly by Disport'!T61</f>
        <v>0.177477</v>
      </c>
      <c r="V61" s="29" t="str">
        <f>'[3]Weekly by Disport'!U61</f>
        <v/>
      </c>
      <c r="W61" s="30" t="str">
        <f>'[3]Weekly by Disport'!V61</f>
        <v/>
      </c>
      <c r="X61" s="31">
        <f>'[3]Weekly by Disport'!W61</f>
        <v>0.47659099999999999</v>
      </c>
      <c r="Y61" s="31">
        <f>'[3]Weekly by Disport'!X61</f>
        <v>0.18068300000000001</v>
      </c>
      <c r="Z61" s="31" t="str">
        <f>'[3]Weekly by Disport'!Y61</f>
        <v/>
      </c>
      <c r="AA61" s="34">
        <f>'[3]Weekly by Disport'!Z61</f>
        <v>17.839554999999997</v>
      </c>
      <c r="AB61" s="53">
        <f t="shared" si="1"/>
        <v>0.649841</v>
      </c>
      <c r="AC61" s="53">
        <f t="shared" si="2"/>
        <v>8.3770129999999998</v>
      </c>
      <c r="AD61" s="53">
        <f t="shared" si="3"/>
        <v>2.2419009999999999</v>
      </c>
      <c r="AE61" s="53">
        <f t="shared" si="4"/>
        <v>4.9454219999999989</v>
      </c>
      <c r="AF61" s="53">
        <f t="shared" si="5"/>
        <v>1.1862159999999999</v>
      </c>
      <c r="AN61" s="55">
        <v>49</v>
      </c>
      <c r="AO61" s="57">
        <f t="shared" si="11"/>
        <v>0.67668299999999992</v>
      </c>
      <c r="AP61" s="57">
        <f t="shared" si="11"/>
        <v>1.2027729999999999</v>
      </c>
      <c r="AQ61" s="57">
        <f t="shared" si="11"/>
        <v>1.3252059999999999</v>
      </c>
      <c r="AR61" s="57"/>
      <c r="AU61" s="55">
        <v>49</v>
      </c>
      <c r="AV61" s="57">
        <f t="shared" si="7"/>
        <v>5.2615609999999995</v>
      </c>
      <c r="AW61" s="57">
        <f t="shared" si="7"/>
        <v>2.9409039999999997</v>
      </c>
      <c r="AX61" s="57">
        <f t="shared" si="7"/>
        <v>6.4210450000000003</v>
      </c>
      <c r="AY61" s="57"/>
      <c r="BB61" s="55">
        <v>49</v>
      </c>
      <c r="BC61" s="57">
        <f t="shared" si="8"/>
        <v>3.9357099999999994</v>
      </c>
      <c r="BD61" s="57">
        <f t="shared" si="8"/>
        <v>3.9381589999999997</v>
      </c>
      <c r="BE61" s="57">
        <f t="shared" si="8"/>
        <v>5.0404629999999999</v>
      </c>
      <c r="BF61" s="57"/>
      <c r="BJ61" s="55">
        <v>49</v>
      </c>
      <c r="BK61" s="57">
        <f t="shared" si="9"/>
        <v>5.4535869999999997</v>
      </c>
      <c r="BL61" s="57">
        <f t="shared" si="9"/>
        <v>6.1595119999999994</v>
      </c>
      <c r="BM61" s="57">
        <f t="shared" si="9"/>
        <v>2.3053459999999997</v>
      </c>
      <c r="BN61" s="57"/>
      <c r="BR61" s="55">
        <v>49</v>
      </c>
      <c r="BS61" s="57">
        <f t="shared" si="10"/>
        <v>1.575501</v>
      </c>
      <c r="BT61" s="57">
        <f t="shared" si="10"/>
        <v>1.1194389999999999</v>
      </c>
      <c r="BU61" s="57">
        <f t="shared" si="10"/>
        <v>1.719848</v>
      </c>
      <c r="BV61" s="57"/>
    </row>
    <row r="62" spans="1:74">
      <c r="A62" s="56" t="str">
        <f t="shared" si="0"/>
        <v>20177</v>
      </c>
      <c r="B62" s="28">
        <f>'[3]Weekly by Disport'!A62</f>
        <v>42783</v>
      </c>
      <c r="C62" s="29" t="str">
        <f>'[3]Weekly by Disport'!B62</f>
        <v/>
      </c>
      <c r="D62" s="30" t="str">
        <f>'[3]Weekly by Disport'!C62</f>
        <v/>
      </c>
      <c r="E62" s="31" t="str">
        <f>'[3]Weekly by Disport'!D62</f>
        <v/>
      </c>
      <c r="F62" s="29">
        <f>'[3]Weekly by Disport'!E62</f>
        <v>2.2132459999999998</v>
      </c>
      <c r="G62" s="30" t="str">
        <f>'[3]Weekly by Disport'!F62</f>
        <v/>
      </c>
      <c r="H62" s="30">
        <f>'[3]Weekly by Disport'!G62</f>
        <v>3.1375759999999997</v>
      </c>
      <c r="I62" s="30">
        <f>'[3]Weekly by Disport'!H62</f>
        <v>1.7512720000000002</v>
      </c>
      <c r="J62" s="31">
        <f>'[3]Weekly by Disport'!I62</f>
        <v>0.182369</v>
      </c>
      <c r="K62" s="29">
        <f>'[3]Weekly by Disport'!J62</f>
        <v>0.18228</v>
      </c>
      <c r="L62" s="30">
        <f>'[3]Weekly by Disport'!K62</f>
        <v>0.43684599999999996</v>
      </c>
      <c r="M62" s="31">
        <f>'[3]Weekly by Disport'!L62</f>
        <v>2.3782030000000001</v>
      </c>
      <c r="N62" s="32">
        <f>'[3]Weekly by Disport'!M62</f>
        <v>0.82517300000000005</v>
      </c>
      <c r="O62" s="29">
        <f>'[3]Weekly by Disport'!N62</f>
        <v>0.18212800000000001</v>
      </c>
      <c r="P62" s="29">
        <f>'[3]Weekly by Disport'!O62</f>
        <v>3.1816909999999998</v>
      </c>
      <c r="Q62" s="30" t="str">
        <f>'[3]Weekly by Disport'!P62</f>
        <v/>
      </c>
      <c r="R62" s="31" t="str">
        <f>'[3]Weekly by Disport'!Q62</f>
        <v/>
      </c>
      <c r="S62" s="29">
        <f>'[3]Weekly by Disport'!R62</f>
        <v>0.45722599999999997</v>
      </c>
      <c r="T62" s="30" t="str">
        <f>'[3]Weekly by Disport'!S62</f>
        <v/>
      </c>
      <c r="U62" s="31">
        <f>'[3]Weekly by Disport'!T62</f>
        <v>0.35841299999999998</v>
      </c>
      <c r="V62" s="29" t="str">
        <f>'[3]Weekly by Disport'!U62</f>
        <v/>
      </c>
      <c r="W62" s="30" t="str">
        <f>'[3]Weekly by Disport'!V62</f>
        <v/>
      </c>
      <c r="X62" s="31">
        <f>'[3]Weekly by Disport'!W62</f>
        <v>0.63530700000000007</v>
      </c>
      <c r="Y62" s="31" t="str">
        <f>'[3]Weekly by Disport'!X62</f>
        <v/>
      </c>
      <c r="Z62" s="31" t="str">
        <f>'[3]Weekly by Disport'!Y62</f>
        <v/>
      </c>
      <c r="AA62" s="34">
        <f>'[3]Weekly by Disport'!Z62</f>
        <v>15.92173</v>
      </c>
      <c r="AB62" s="53">
        <f t="shared" si="1"/>
        <v>0</v>
      </c>
      <c r="AC62" s="53">
        <f t="shared" si="2"/>
        <v>7.2844629999999988</v>
      </c>
      <c r="AD62" s="53">
        <f t="shared" si="3"/>
        <v>2.9973290000000001</v>
      </c>
      <c r="AE62" s="53">
        <f t="shared" si="4"/>
        <v>3.1816909999999998</v>
      </c>
      <c r="AF62" s="53">
        <f t="shared" si="5"/>
        <v>1.4509460000000001</v>
      </c>
      <c r="AN62" s="55">
        <v>50</v>
      </c>
      <c r="AO62" s="57">
        <f t="shared" si="11"/>
        <v>1.4905930000000001</v>
      </c>
      <c r="AP62" s="57">
        <f t="shared" si="11"/>
        <v>1.9057109999999999</v>
      </c>
      <c r="AQ62" s="57">
        <f t="shared" si="11"/>
        <v>1.5490089999999999</v>
      </c>
      <c r="AR62" s="57"/>
      <c r="AU62" s="55">
        <v>50</v>
      </c>
      <c r="AV62" s="57">
        <f t="shared" si="7"/>
        <v>5.8874089999999999</v>
      </c>
      <c r="AW62" s="57">
        <f t="shared" si="7"/>
        <v>5.9250910000000001</v>
      </c>
      <c r="AX62" s="57">
        <f t="shared" si="7"/>
        <v>5.5432700000000006</v>
      </c>
      <c r="AY62" s="57"/>
      <c r="BB62" s="55">
        <v>50</v>
      </c>
      <c r="BC62" s="57">
        <f t="shared" si="8"/>
        <v>3.9294479999999998</v>
      </c>
      <c r="BD62" s="57">
        <f t="shared" si="8"/>
        <v>3.3942380000000001</v>
      </c>
      <c r="BE62" s="57">
        <f t="shared" si="8"/>
        <v>5.2245340000000002</v>
      </c>
      <c r="BF62" s="57"/>
      <c r="BJ62" s="55">
        <v>50</v>
      </c>
      <c r="BK62" s="57">
        <f t="shared" si="9"/>
        <v>3.5267930000000005</v>
      </c>
      <c r="BL62" s="57">
        <f t="shared" si="9"/>
        <v>5.4549429999999992</v>
      </c>
      <c r="BM62" s="57">
        <f t="shared" si="9"/>
        <v>5.8739169999999987</v>
      </c>
      <c r="BN62" s="57"/>
      <c r="BR62" s="55">
        <v>50</v>
      </c>
      <c r="BS62" s="57">
        <f t="shared" si="10"/>
        <v>1.302729</v>
      </c>
      <c r="BT62" s="57">
        <f t="shared" si="10"/>
        <v>1.7061860000000002</v>
      </c>
      <c r="BU62" s="57">
        <f t="shared" si="10"/>
        <v>2.1195149999999998</v>
      </c>
      <c r="BV62" s="57"/>
    </row>
    <row r="63" spans="1:74">
      <c r="A63" s="56" t="str">
        <f t="shared" si="0"/>
        <v>20178</v>
      </c>
      <c r="B63" s="28">
        <f>'[3]Weekly by Disport'!A63</f>
        <v>42790</v>
      </c>
      <c r="C63" s="29">
        <f>'[3]Weekly by Disport'!B63</f>
        <v>0.367703</v>
      </c>
      <c r="D63" s="30" t="str">
        <f>'[3]Weekly by Disport'!C63</f>
        <v/>
      </c>
      <c r="E63" s="31">
        <f>'[3]Weekly by Disport'!D63</f>
        <v>0.175874</v>
      </c>
      <c r="F63" s="29">
        <f>'[3]Weekly by Disport'!E63</f>
        <v>2.3266430000000002</v>
      </c>
      <c r="G63" s="30">
        <f>'[3]Weekly by Disport'!F63</f>
        <v>0.69813199999999997</v>
      </c>
      <c r="H63" s="30">
        <f>'[3]Weekly by Disport'!G63</f>
        <v>2.8871130000000003</v>
      </c>
      <c r="I63" s="30">
        <f>'[3]Weekly by Disport'!H63</f>
        <v>1.8371389999999996</v>
      </c>
      <c r="J63" s="31">
        <f>'[3]Weekly by Disport'!I63</f>
        <v>0.180391</v>
      </c>
      <c r="K63" s="29">
        <f>'[3]Weekly by Disport'!J63</f>
        <v>0.35983300000000001</v>
      </c>
      <c r="L63" s="30">
        <f>'[3]Weekly by Disport'!K63</f>
        <v>0.61452799999999996</v>
      </c>
      <c r="M63" s="31">
        <f>'[3]Weekly by Disport'!L63</f>
        <v>1.9952730000000001</v>
      </c>
      <c r="N63" s="32">
        <f>'[3]Weekly by Disport'!M63</f>
        <v>1.2307429999999999</v>
      </c>
      <c r="O63" s="29" t="str">
        <f>'[3]Weekly by Disport'!N63</f>
        <v/>
      </c>
      <c r="P63" s="29">
        <f>'[3]Weekly by Disport'!O63</f>
        <v>4.696556000000002</v>
      </c>
      <c r="Q63" s="30" t="str">
        <f>'[3]Weekly by Disport'!P63</f>
        <v/>
      </c>
      <c r="R63" s="31" t="str">
        <f>'[3]Weekly by Disport'!Q63</f>
        <v/>
      </c>
      <c r="S63" s="29" t="str">
        <f>'[3]Weekly by Disport'!R63</f>
        <v/>
      </c>
      <c r="T63" s="30" t="str">
        <f>'[3]Weekly by Disport'!S63</f>
        <v/>
      </c>
      <c r="U63" s="31">
        <f>'[3]Weekly by Disport'!T63</f>
        <v>0.187888</v>
      </c>
      <c r="V63" s="29" t="str">
        <f>'[3]Weekly by Disport'!U63</f>
        <v/>
      </c>
      <c r="W63" s="30">
        <f>'[3]Weekly by Disport'!V63</f>
        <v>0.18122099999999999</v>
      </c>
      <c r="X63" s="31">
        <f>'[3]Weekly by Disport'!W63</f>
        <v>0.61821300000000001</v>
      </c>
      <c r="Y63" s="31">
        <f>'[3]Weekly by Disport'!X63</f>
        <v>0.38946500000000001</v>
      </c>
      <c r="Z63" s="31" t="str">
        <f>'[3]Weekly by Disport'!Y63</f>
        <v/>
      </c>
      <c r="AA63" s="34">
        <f>'[3]Weekly by Disport'!Z63</f>
        <v>18.746715000000005</v>
      </c>
      <c r="AB63" s="53">
        <f t="shared" si="1"/>
        <v>0.54357699999999998</v>
      </c>
      <c r="AC63" s="53">
        <f t="shared" si="2"/>
        <v>7.9294180000000001</v>
      </c>
      <c r="AD63" s="53">
        <f t="shared" si="3"/>
        <v>2.9696340000000001</v>
      </c>
      <c r="AE63" s="53">
        <f t="shared" si="4"/>
        <v>4.696556000000002</v>
      </c>
      <c r="AF63" s="53">
        <f t="shared" si="5"/>
        <v>1.376787</v>
      </c>
      <c r="AN63" s="55">
        <v>51</v>
      </c>
      <c r="AO63" s="57">
        <f t="shared" si="11"/>
        <v>0.91095700000000002</v>
      </c>
      <c r="AP63" s="57">
        <f t="shared" si="11"/>
        <v>1.5231790000000001</v>
      </c>
      <c r="AQ63" s="57">
        <f t="shared" si="11"/>
        <v>1.7053480000000001</v>
      </c>
      <c r="AR63" s="57"/>
      <c r="AU63" s="55">
        <v>51</v>
      </c>
      <c r="AV63" s="57">
        <f t="shared" si="7"/>
        <v>4.1977510000000002</v>
      </c>
      <c r="AW63" s="57">
        <f t="shared" si="7"/>
        <v>5.2949189999999993</v>
      </c>
      <c r="AX63" s="57">
        <f t="shared" si="7"/>
        <v>4.4065699999999994</v>
      </c>
      <c r="AY63" s="57"/>
      <c r="BB63" s="55">
        <v>51</v>
      </c>
      <c r="BC63" s="57">
        <f t="shared" si="8"/>
        <v>3.130582</v>
      </c>
      <c r="BD63" s="57">
        <f t="shared" si="8"/>
        <v>4.0773019999999995</v>
      </c>
      <c r="BE63" s="57">
        <f t="shared" si="8"/>
        <v>3.5615249999999996</v>
      </c>
      <c r="BF63" s="57"/>
      <c r="BJ63" s="55">
        <v>51</v>
      </c>
      <c r="BK63" s="57">
        <f t="shared" si="9"/>
        <v>4.0895510000000002</v>
      </c>
      <c r="BL63" s="57">
        <f t="shared" si="9"/>
        <v>4.2580919999999995</v>
      </c>
      <c r="BM63" s="57">
        <f t="shared" si="9"/>
        <v>3.1975789999999997</v>
      </c>
      <c r="BN63" s="57"/>
      <c r="BR63" s="55">
        <v>51</v>
      </c>
      <c r="BS63" s="57">
        <f t="shared" si="10"/>
        <v>0.74182999999999999</v>
      </c>
      <c r="BT63" s="57">
        <f t="shared" si="10"/>
        <v>1.3416049999999999</v>
      </c>
      <c r="BU63" s="57">
        <f t="shared" si="10"/>
        <v>2.6354859999999998</v>
      </c>
      <c r="BV63" s="57"/>
    </row>
    <row r="64" spans="1:74">
      <c r="A64" s="56" t="str">
        <f t="shared" si="0"/>
        <v>20179</v>
      </c>
      <c r="B64" s="28">
        <f>'[3]Weekly by Disport'!A64</f>
        <v>42797</v>
      </c>
      <c r="C64" s="29">
        <f>'[3]Weekly by Disport'!B64</f>
        <v>0.177173</v>
      </c>
      <c r="D64" s="30">
        <f>'[3]Weekly by Disport'!C64</f>
        <v>0.17010900000000001</v>
      </c>
      <c r="E64" s="31" t="str">
        <f>'[3]Weekly by Disport'!D64</f>
        <v/>
      </c>
      <c r="F64" s="29">
        <f>'[3]Weekly by Disport'!E64</f>
        <v>1.4975639999999999</v>
      </c>
      <c r="G64" s="30">
        <f>'[3]Weekly by Disport'!F64</f>
        <v>0.630915</v>
      </c>
      <c r="H64" s="30">
        <f>'[3]Weekly by Disport'!G64</f>
        <v>2.8713490000000004</v>
      </c>
      <c r="I64" s="30">
        <f>'[3]Weekly by Disport'!H64</f>
        <v>0.58262999999999998</v>
      </c>
      <c r="J64" s="31" t="str">
        <f>'[3]Weekly by Disport'!I64</f>
        <v/>
      </c>
      <c r="K64" s="29">
        <f>'[3]Weekly by Disport'!J64</f>
        <v>0.29808499999999999</v>
      </c>
      <c r="L64" s="30">
        <f>'[3]Weekly by Disport'!K64</f>
        <v>0.61168400000000001</v>
      </c>
      <c r="M64" s="31">
        <f>'[3]Weekly by Disport'!L64</f>
        <v>3.3030889999999999</v>
      </c>
      <c r="N64" s="32">
        <f>'[3]Weekly by Disport'!M64</f>
        <v>0.81628600000000007</v>
      </c>
      <c r="O64" s="29" t="str">
        <f>'[3]Weekly by Disport'!N64</f>
        <v/>
      </c>
      <c r="P64" s="29">
        <f>'[3]Weekly by Disport'!O64</f>
        <v>3.8029590000000004</v>
      </c>
      <c r="Q64" s="30" t="str">
        <f>'[3]Weekly by Disport'!P64</f>
        <v/>
      </c>
      <c r="R64" s="31" t="str">
        <f>'[3]Weekly by Disport'!Q64</f>
        <v/>
      </c>
      <c r="S64" s="29" t="str">
        <f>'[3]Weekly by Disport'!R64</f>
        <v/>
      </c>
      <c r="T64" s="30" t="str">
        <f>'[3]Weekly by Disport'!S64</f>
        <v/>
      </c>
      <c r="U64" s="31">
        <f>'[3]Weekly by Disport'!T64</f>
        <v>0.35745100000000002</v>
      </c>
      <c r="V64" s="29">
        <f>'[3]Weekly by Disport'!U64</f>
        <v>0.180144</v>
      </c>
      <c r="W64" s="30">
        <f>'[3]Weekly by Disport'!V64</f>
        <v>0.36155999999999999</v>
      </c>
      <c r="X64" s="31" t="str">
        <f>'[3]Weekly by Disport'!W64</f>
        <v/>
      </c>
      <c r="Y64" s="31">
        <f>'[3]Weekly by Disport'!X64</f>
        <v>0.17910000000000001</v>
      </c>
      <c r="Z64" s="31" t="str">
        <f>'[3]Weekly by Disport'!Y64</f>
        <v/>
      </c>
      <c r="AA64" s="34">
        <f>'[3]Weekly by Disport'!Z64</f>
        <v>15.840098000000003</v>
      </c>
      <c r="AB64" s="53">
        <f t="shared" si="1"/>
        <v>0.34728199999999998</v>
      </c>
      <c r="AC64" s="53">
        <f t="shared" si="2"/>
        <v>5.5824580000000008</v>
      </c>
      <c r="AD64" s="53">
        <f t="shared" si="3"/>
        <v>4.2128579999999998</v>
      </c>
      <c r="AE64" s="53">
        <f t="shared" si="4"/>
        <v>3.8029590000000004</v>
      </c>
      <c r="AF64" s="53">
        <f t="shared" si="5"/>
        <v>1.078255</v>
      </c>
      <c r="AN64" s="55">
        <v>52</v>
      </c>
      <c r="AO64" s="57">
        <f t="shared" si="11"/>
        <v>1.0149429999999999</v>
      </c>
      <c r="AP64" s="57">
        <f t="shared" si="11"/>
        <v>1.8454640000000002</v>
      </c>
      <c r="AQ64" s="57">
        <f t="shared" si="11"/>
        <v>1.7332620000000001</v>
      </c>
      <c r="AR64" s="57"/>
      <c r="AU64" s="55">
        <v>52</v>
      </c>
      <c r="AV64" s="57">
        <f t="shared" si="7"/>
        <v>8.179862</v>
      </c>
      <c r="AW64" s="57">
        <f t="shared" si="7"/>
        <v>7.9695010000000002</v>
      </c>
      <c r="AX64" s="57">
        <f t="shared" si="7"/>
        <v>6.7001229999999996</v>
      </c>
      <c r="AY64" s="57"/>
      <c r="BB64" s="55">
        <v>52</v>
      </c>
      <c r="BC64" s="57">
        <f t="shared" si="8"/>
        <v>4.079294</v>
      </c>
      <c r="BD64" s="57">
        <f t="shared" si="8"/>
        <v>4.2959119999999995</v>
      </c>
      <c r="BE64" s="57">
        <f t="shared" si="8"/>
        <v>6.3345070000000003</v>
      </c>
      <c r="BF64" s="57"/>
      <c r="BJ64" s="55">
        <v>52</v>
      </c>
      <c r="BK64" s="57">
        <f t="shared" si="9"/>
        <v>2.834203</v>
      </c>
      <c r="BL64" s="57">
        <f t="shared" si="9"/>
        <v>4.9960139999999997</v>
      </c>
      <c r="BM64" s="57">
        <f t="shared" si="9"/>
        <v>3.8851089999999999</v>
      </c>
      <c r="BN64" s="57"/>
      <c r="BR64" s="55">
        <v>52</v>
      </c>
      <c r="BS64" s="57">
        <f t="shared" si="10"/>
        <v>1.377515</v>
      </c>
      <c r="BT64" s="57">
        <f t="shared" si="10"/>
        <v>3.2547800000000002</v>
      </c>
      <c r="BU64" s="57">
        <f t="shared" si="10"/>
        <v>2.4732749999999997</v>
      </c>
      <c r="BV64" s="57"/>
    </row>
    <row r="65" spans="1:74">
      <c r="A65" s="56" t="str">
        <f t="shared" si="0"/>
        <v>201710</v>
      </c>
      <c r="B65" s="28">
        <f>'[3]Weekly by Disport'!A65</f>
        <v>42804</v>
      </c>
      <c r="C65" s="29">
        <f>'[3]Weekly by Disport'!B65</f>
        <v>0.46942099999999998</v>
      </c>
      <c r="D65" s="30" t="str">
        <f>'[3]Weekly by Disport'!C65</f>
        <v/>
      </c>
      <c r="E65" s="31">
        <f>'[3]Weekly by Disport'!D65</f>
        <v>0.29756700000000003</v>
      </c>
      <c r="F65" s="29">
        <f>'[3]Weekly by Disport'!E65</f>
        <v>2.4381559999999998</v>
      </c>
      <c r="G65" s="30">
        <f>'[3]Weekly by Disport'!F65</f>
        <v>0.67480999999999991</v>
      </c>
      <c r="H65" s="30">
        <f>'[3]Weekly by Disport'!G65</f>
        <v>2.6070390000000003</v>
      </c>
      <c r="I65" s="30">
        <f>'[3]Weekly by Disport'!H65</f>
        <v>1.4902529999999998</v>
      </c>
      <c r="J65" s="31">
        <f>'[3]Weekly by Disport'!I65</f>
        <v>0.17499200000000001</v>
      </c>
      <c r="K65" s="29">
        <f>'[3]Weekly by Disport'!J65</f>
        <v>0.58558699999999997</v>
      </c>
      <c r="L65" s="30">
        <f>'[3]Weekly by Disport'!K65</f>
        <v>0.99285999999999996</v>
      </c>
      <c r="M65" s="31">
        <f>'[3]Weekly by Disport'!L65</f>
        <v>2.2812009999999998</v>
      </c>
      <c r="N65" s="32">
        <f>'[3]Weekly by Disport'!M65</f>
        <v>0.64160899999999998</v>
      </c>
      <c r="O65" s="29" t="str">
        <f>'[3]Weekly by Disport'!N65</f>
        <v/>
      </c>
      <c r="P65" s="29">
        <f>'[3]Weekly by Disport'!O65</f>
        <v>3.1449410000000002</v>
      </c>
      <c r="Q65" s="30" t="str">
        <f>'[3]Weekly by Disport'!P65</f>
        <v/>
      </c>
      <c r="R65" s="31">
        <f>'[3]Weekly by Disport'!Q65</f>
        <v>0.173541</v>
      </c>
      <c r="S65" s="29">
        <f>'[3]Weekly by Disport'!R65</f>
        <v>0.75443400000000005</v>
      </c>
      <c r="T65" s="30" t="str">
        <f>'[3]Weekly by Disport'!S65</f>
        <v/>
      </c>
      <c r="U65" s="31">
        <f>'[3]Weekly by Disport'!T65</f>
        <v>0.17582</v>
      </c>
      <c r="V65" s="29">
        <f>'[3]Weekly by Disport'!U65</f>
        <v>0.47885699999999998</v>
      </c>
      <c r="W65" s="30">
        <f>'[3]Weekly by Disport'!V65</f>
        <v>0.18105499999999999</v>
      </c>
      <c r="X65" s="31">
        <f>'[3]Weekly by Disport'!W65</f>
        <v>0.91427599999999998</v>
      </c>
      <c r="Y65" s="31">
        <f>'[3]Weekly by Disport'!X65</f>
        <v>0.38572400000000001</v>
      </c>
      <c r="Z65" s="31" t="str">
        <f>'[3]Weekly by Disport'!Y65</f>
        <v/>
      </c>
      <c r="AA65" s="34">
        <f>'[3]Weekly by Disport'!Z65</f>
        <v>18.862143000000007</v>
      </c>
      <c r="AB65" s="53">
        <f t="shared" si="1"/>
        <v>0.766988</v>
      </c>
      <c r="AC65" s="53">
        <f t="shared" si="2"/>
        <v>7.3852500000000001</v>
      </c>
      <c r="AD65" s="53">
        <f t="shared" si="3"/>
        <v>3.859648</v>
      </c>
      <c r="AE65" s="53">
        <f t="shared" si="4"/>
        <v>3.3184820000000004</v>
      </c>
      <c r="AF65" s="53">
        <f t="shared" si="5"/>
        <v>2.8901660000000002</v>
      </c>
      <c r="AN65" s="55">
        <v>53</v>
      </c>
      <c r="AO65" s="57">
        <f t="shared" si="11"/>
        <v>0.91260699999999995</v>
      </c>
      <c r="AP65" s="57" t="e">
        <f t="shared" si="11"/>
        <v>#N/A</v>
      </c>
      <c r="AQ65" s="57" t="e">
        <f t="shared" si="11"/>
        <v>#N/A</v>
      </c>
      <c r="AR65" s="57"/>
      <c r="AU65" s="55">
        <v>53</v>
      </c>
      <c r="AV65" s="57">
        <f t="shared" si="7"/>
        <v>5.8134329999999999</v>
      </c>
      <c r="AW65" s="57" t="e">
        <f t="shared" si="7"/>
        <v>#N/A</v>
      </c>
      <c r="AX65" s="57" t="e">
        <f t="shared" si="7"/>
        <v>#N/A</v>
      </c>
      <c r="AY65" s="57"/>
      <c r="BB65" s="55">
        <v>53</v>
      </c>
      <c r="BC65" s="57">
        <f t="shared" si="8"/>
        <v>2.8663190000000003</v>
      </c>
      <c r="BD65" s="57" t="e">
        <f t="shared" si="8"/>
        <v>#N/A</v>
      </c>
      <c r="BE65" s="57" t="e">
        <f t="shared" si="8"/>
        <v>#N/A</v>
      </c>
      <c r="BF65" s="57"/>
      <c r="BJ65" s="55">
        <v>53</v>
      </c>
      <c r="BK65" s="57">
        <f t="shared" si="9"/>
        <v>5.3622609999999984</v>
      </c>
      <c r="BL65" s="57" t="e">
        <f t="shared" si="9"/>
        <v>#N/A</v>
      </c>
      <c r="BM65" s="57" t="e">
        <f t="shared" si="9"/>
        <v>#N/A</v>
      </c>
      <c r="BN65" s="57"/>
      <c r="BR65" s="55">
        <v>53</v>
      </c>
      <c r="BS65" s="57">
        <f t="shared" si="10"/>
        <v>2.5182530000000001</v>
      </c>
      <c r="BT65" s="57" t="e">
        <f t="shared" si="10"/>
        <v>#N/A</v>
      </c>
      <c r="BU65" s="57" t="e">
        <f t="shared" si="10"/>
        <v>#N/A</v>
      </c>
      <c r="BV65" s="57"/>
    </row>
    <row r="66" spans="1:74">
      <c r="A66" s="56" t="str">
        <f t="shared" si="0"/>
        <v>201711</v>
      </c>
      <c r="B66" s="28">
        <f>'[3]Weekly by Disport'!A66</f>
        <v>42811</v>
      </c>
      <c r="C66" s="29">
        <f>'[3]Weekly by Disport'!B66</f>
        <v>0.65751300000000001</v>
      </c>
      <c r="D66" s="30">
        <f>'[3]Weekly by Disport'!C66</f>
        <v>0.18036099999999999</v>
      </c>
      <c r="E66" s="31">
        <f>'[3]Weekly by Disport'!D66</f>
        <v>0.75907599999999997</v>
      </c>
      <c r="F66" s="29">
        <f>'[3]Weekly by Disport'!E66</f>
        <v>1.5361600000000002</v>
      </c>
      <c r="G66" s="30">
        <f>'[3]Weekly by Disport'!F66</f>
        <v>0.734039</v>
      </c>
      <c r="H66" s="30">
        <f>'[3]Weekly by Disport'!G66</f>
        <v>3.1717660000000003</v>
      </c>
      <c r="I66" s="30">
        <f>'[3]Weekly by Disport'!H66</f>
        <v>1.6464719999999999</v>
      </c>
      <c r="J66" s="31">
        <f>'[3]Weekly by Disport'!I66</f>
        <v>0.35881300000000005</v>
      </c>
      <c r="K66" s="29" t="str">
        <f>'[3]Weekly by Disport'!J66</f>
        <v/>
      </c>
      <c r="L66" s="30">
        <f>'[3]Weekly by Disport'!K66</f>
        <v>0.9561289999999999</v>
      </c>
      <c r="M66" s="31">
        <f>'[3]Weekly by Disport'!L66</f>
        <v>2.394806</v>
      </c>
      <c r="N66" s="32">
        <f>'[3]Weekly by Disport'!M66</f>
        <v>0.38618399999999997</v>
      </c>
      <c r="O66" s="29" t="str">
        <f>'[3]Weekly by Disport'!N66</f>
        <v/>
      </c>
      <c r="P66" s="29">
        <f>'[3]Weekly by Disport'!O66</f>
        <v>3.870352</v>
      </c>
      <c r="Q66" s="30" t="str">
        <f>'[3]Weekly by Disport'!P66</f>
        <v/>
      </c>
      <c r="R66" s="31" t="str">
        <f>'[3]Weekly by Disport'!Q66</f>
        <v/>
      </c>
      <c r="S66" s="29">
        <f>'[3]Weekly by Disport'!R66</f>
        <v>0.590503</v>
      </c>
      <c r="T66" s="30" t="str">
        <f>'[3]Weekly by Disport'!S66</f>
        <v/>
      </c>
      <c r="U66" s="31">
        <f>'[3]Weekly by Disport'!T66</f>
        <v>0.17783499999999999</v>
      </c>
      <c r="V66" s="29">
        <f>'[3]Weekly by Disport'!U66</f>
        <v>0.68847700000000001</v>
      </c>
      <c r="W66" s="30" t="str">
        <f>'[3]Weekly by Disport'!V66</f>
        <v/>
      </c>
      <c r="X66" s="31">
        <f>'[3]Weekly by Disport'!W66</f>
        <v>0.66273599999999999</v>
      </c>
      <c r="Y66" s="31">
        <f>'[3]Weekly by Disport'!X66</f>
        <v>0.35631299999999999</v>
      </c>
      <c r="Z66" s="31" t="str">
        <f>'[3]Weekly by Disport'!Y66</f>
        <v/>
      </c>
      <c r="AA66" s="34">
        <f>'[3]Weekly by Disport'!Z66</f>
        <v>19.127534999999998</v>
      </c>
      <c r="AB66" s="53">
        <f t="shared" si="1"/>
        <v>1.5969500000000001</v>
      </c>
      <c r="AC66" s="53">
        <f t="shared" si="2"/>
        <v>7.4472500000000004</v>
      </c>
      <c r="AD66" s="53">
        <f t="shared" si="3"/>
        <v>3.3509349999999998</v>
      </c>
      <c r="AE66" s="53">
        <f t="shared" si="4"/>
        <v>3.870352</v>
      </c>
      <c r="AF66" s="53">
        <f t="shared" si="5"/>
        <v>2.4758640000000001</v>
      </c>
    </row>
    <row r="67" spans="1:74">
      <c r="A67" s="56" t="str">
        <f t="shared" si="0"/>
        <v>201712</v>
      </c>
      <c r="B67" s="28">
        <f>'[3]Weekly by Disport'!A67</f>
        <v>42818</v>
      </c>
      <c r="C67" s="29">
        <f>'[3]Weekly by Disport'!B67</f>
        <v>0.174234</v>
      </c>
      <c r="D67" s="30">
        <f>'[3]Weekly by Disport'!C67</f>
        <v>0.17599999999999999</v>
      </c>
      <c r="E67" s="31">
        <f>'[3]Weekly by Disport'!D67</f>
        <v>0.71859300000000004</v>
      </c>
      <c r="F67" s="29">
        <f>'[3]Weekly by Disport'!E67</f>
        <v>1.522138</v>
      </c>
      <c r="G67" s="30">
        <f>'[3]Weekly by Disport'!F67</f>
        <v>0.75837300000000007</v>
      </c>
      <c r="H67" s="30">
        <f>'[3]Weekly by Disport'!G67</f>
        <v>2.4261509999999999</v>
      </c>
      <c r="I67" s="30">
        <f>'[3]Weekly by Disport'!H67</f>
        <v>1.7781579999999999</v>
      </c>
      <c r="J67" s="31">
        <f>'[3]Weekly by Disport'!I67</f>
        <v>0.36021000000000003</v>
      </c>
      <c r="K67" s="29" t="str">
        <f>'[3]Weekly by Disport'!J67</f>
        <v/>
      </c>
      <c r="L67" s="30">
        <f>'[3]Weekly by Disport'!K67</f>
        <v>0.99688900000000003</v>
      </c>
      <c r="M67" s="31">
        <f>'[3]Weekly by Disport'!L67</f>
        <v>2.343852</v>
      </c>
      <c r="N67" s="32">
        <f>'[3]Weekly by Disport'!M67</f>
        <v>0.47606599999999999</v>
      </c>
      <c r="O67" s="29" t="str">
        <f>'[3]Weekly by Disport'!N67</f>
        <v/>
      </c>
      <c r="P67" s="29">
        <f>'[3]Weekly by Disport'!O67</f>
        <v>4.7171770000000013</v>
      </c>
      <c r="Q67" s="30" t="str">
        <f>'[3]Weekly by Disport'!P67</f>
        <v/>
      </c>
      <c r="R67" s="31" t="str">
        <f>'[3]Weekly by Disport'!Q67</f>
        <v/>
      </c>
      <c r="S67" s="29" t="str">
        <f>'[3]Weekly by Disport'!R67</f>
        <v/>
      </c>
      <c r="T67" s="30" t="str">
        <f>'[3]Weekly by Disport'!S67</f>
        <v/>
      </c>
      <c r="U67" s="31" t="str">
        <f>'[3]Weekly by Disport'!T67</f>
        <v/>
      </c>
      <c r="V67" s="29">
        <f>'[3]Weekly by Disport'!U67</f>
        <v>0.17355499999999999</v>
      </c>
      <c r="W67" s="30" t="str">
        <f>'[3]Weekly by Disport'!V67</f>
        <v/>
      </c>
      <c r="X67" s="31" t="str">
        <f>'[3]Weekly by Disport'!W67</f>
        <v/>
      </c>
      <c r="Y67" s="31">
        <f>'[3]Weekly by Disport'!X67</f>
        <v>0.352296</v>
      </c>
      <c r="Z67" s="31" t="str">
        <f>'[3]Weekly by Disport'!Y67</f>
        <v/>
      </c>
      <c r="AA67" s="34">
        <f>'[3]Weekly by Disport'!Z67</f>
        <v>16.973692</v>
      </c>
      <c r="AB67" s="53">
        <f t="shared" si="1"/>
        <v>1.068827</v>
      </c>
      <c r="AC67" s="53">
        <f t="shared" si="2"/>
        <v>6.8450299999999995</v>
      </c>
      <c r="AD67" s="53">
        <f t="shared" si="3"/>
        <v>3.340741</v>
      </c>
      <c r="AE67" s="53">
        <f t="shared" si="4"/>
        <v>4.7171770000000013</v>
      </c>
      <c r="AF67" s="53">
        <f t="shared" si="5"/>
        <v>0.52585099999999996</v>
      </c>
    </row>
    <row r="68" spans="1:74">
      <c r="A68" s="56" t="str">
        <f t="shared" ref="A68:A131" si="12">YEAR(B68)&amp;WEEKNUM(B68)</f>
        <v>201713</v>
      </c>
      <c r="B68" s="28">
        <f>'[3]Weekly by Disport'!A68</f>
        <v>42825</v>
      </c>
      <c r="C68" s="29">
        <f>'[3]Weekly by Disport'!B68</f>
        <v>0.35985800000000001</v>
      </c>
      <c r="D68" s="30" t="str">
        <f>'[3]Weekly by Disport'!C68</f>
        <v/>
      </c>
      <c r="E68" s="31">
        <f>'[3]Weekly by Disport'!D68</f>
        <v>0.297759</v>
      </c>
      <c r="F68" s="29">
        <f>'[3]Weekly by Disport'!E68</f>
        <v>1.318746</v>
      </c>
      <c r="G68" s="30">
        <f>'[3]Weekly by Disport'!F68</f>
        <v>0.533555</v>
      </c>
      <c r="H68" s="30">
        <f>'[3]Weekly by Disport'!G68</f>
        <v>1.9665890000000001</v>
      </c>
      <c r="I68" s="30">
        <f>'[3]Weekly by Disport'!H68</f>
        <v>1.3230360000000001</v>
      </c>
      <c r="J68" s="31" t="str">
        <f>'[3]Weekly by Disport'!I68</f>
        <v/>
      </c>
      <c r="K68" s="29" t="str">
        <f>'[3]Weekly by Disport'!J68</f>
        <v/>
      </c>
      <c r="L68" s="30">
        <f>'[3]Weekly by Disport'!K68</f>
        <v>0.97222500000000012</v>
      </c>
      <c r="M68" s="31">
        <f>'[3]Weekly by Disport'!L68</f>
        <v>2.0765169999999999</v>
      </c>
      <c r="N68" s="32">
        <f>'[3]Weekly by Disport'!M68</f>
        <v>0.43023900000000004</v>
      </c>
      <c r="O68" s="29" t="str">
        <f>'[3]Weekly by Disport'!N68</f>
        <v/>
      </c>
      <c r="P68" s="29">
        <f>'[3]Weekly by Disport'!O68</f>
        <v>3.9827600000000003</v>
      </c>
      <c r="Q68" s="30" t="str">
        <f>'[3]Weekly by Disport'!P68</f>
        <v/>
      </c>
      <c r="R68" s="31" t="str">
        <f>'[3]Weekly by Disport'!Q68</f>
        <v/>
      </c>
      <c r="S68" s="29" t="str">
        <f>'[3]Weekly by Disport'!R68</f>
        <v/>
      </c>
      <c r="T68" s="30" t="str">
        <f>'[3]Weekly by Disport'!S68</f>
        <v/>
      </c>
      <c r="U68" s="31" t="str">
        <f>'[3]Weekly by Disport'!T68</f>
        <v/>
      </c>
      <c r="V68" s="29" t="str">
        <f>'[3]Weekly by Disport'!U68</f>
        <v/>
      </c>
      <c r="W68" s="30" t="str">
        <f>'[3]Weekly by Disport'!V68</f>
        <v/>
      </c>
      <c r="X68" s="31" t="str">
        <f>'[3]Weekly by Disport'!W68</f>
        <v/>
      </c>
      <c r="Y68" s="31">
        <f>'[3]Weekly by Disport'!X68</f>
        <v>0.35773500000000003</v>
      </c>
      <c r="Z68" s="31" t="str">
        <f>'[3]Weekly by Disport'!Y68</f>
        <v/>
      </c>
      <c r="AA68" s="34">
        <f>'[3]Weekly by Disport'!Z68</f>
        <v>13.619019000000002</v>
      </c>
      <c r="AB68" s="53">
        <f t="shared" ref="AB68:AB131" si="13">SUM(C68:E68)</f>
        <v>0.65761700000000001</v>
      </c>
      <c r="AC68" s="53">
        <f t="shared" ref="AC68:AC131" si="14">SUM(F68:J68)</f>
        <v>5.1419259999999998</v>
      </c>
      <c r="AD68" s="53">
        <f t="shared" ref="AD68:AD131" si="15">SUM(K68:M68)</f>
        <v>3.0487419999999998</v>
      </c>
      <c r="AE68" s="53">
        <f t="shared" ref="AE68:AE131" si="16">SUM(P68:R68)</f>
        <v>3.9827600000000003</v>
      </c>
      <c r="AF68" s="53">
        <f t="shared" ref="AF68:AF131" si="17">SUM(S68:Y68)</f>
        <v>0.35773500000000003</v>
      </c>
    </row>
    <row r="69" spans="1:74">
      <c r="A69" s="56" t="str">
        <f t="shared" si="12"/>
        <v>201714</v>
      </c>
      <c r="B69" s="28">
        <f>'[3]Weekly by Disport'!A69</f>
        <v>42832</v>
      </c>
      <c r="C69" s="29">
        <f>'[3]Weekly by Disport'!B69</f>
        <v>0.45726800000000001</v>
      </c>
      <c r="D69" s="30">
        <f>'[3]Weekly by Disport'!C69</f>
        <v>0.356626</v>
      </c>
      <c r="E69" s="31">
        <f>'[3]Weekly by Disport'!D69</f>
        <v>0.57922700000000005</v>
      </c>
      <c r="F69" s="29">
        <f>'[3]Weekly by Disport'!E69</f>
        <v>2.3165079999999998</v>
      </c>
      <c r="G69" s="30">
        <f>'[3]Weekly by Disport'!F69</f>
        <v>0.56898199999999999</v>
      </c>
      <c r="H69" s="30">
        <f>'[3]Weekly by Disport'!G69</f>
        <v>2.6027039999999997</v>
      </c>
      <c r="I69" s="30">
        <f>'[3]Weekly by Disport'!H69</f>
        <v>1.155141</v>
      </c>
      <c r="J69" s="31" t="str">
        <f>'[3]Weekly by Disport'!I69</f>
        <v/>
      </c>
      <c r="K69" s="29" t="str">
        <f>'[3]Weekly by Disport'!J69</f>
        <v/>
      </c>
      <c r="L69" s="30">
        <f>'[3]Weekly by Disport'!K69</f>
        <v>0.622699</v>
      </c>
      <c r="M69" s="31">
        <f>'[3]Weekly by Disport'!L69</f>
        <v>1.2123529999999998</v>
      </c>
      <c r="N69" s="32">
        <f>'[3]Weekly by Disport'!M69</f>
        <v>0.34798099999999998</v>
      </c>
      <c r="O69" s="29" t="str">
        <f>'[3]Weekly by Disport'!N69</f>
        <v/>
      </c>
      <c r="P69" s="29">
        <f>'[3]Weekly by Disport'!O69</f>
        <v>5.2148900000000014</v>
      </c>
      <c r="Q69" s="30" t="str">
        <f>'[3]Weekly by Disport'!P69</f>
        <v/>
      </c>
      <c r="R69" s="31" t="str">
        <f>'[3]Weekly by Disport'!Q69</f>
        <v/>
      </c>
      <c r="S69" s="29">
        <f>'[3]Weekly by Disport'!R69</f>
        <v>0.38659900000000003</v>
      </c>
      <c r="T69" s="30" t="str">
        <f>'[3]Weekly by Disport'!S69</f>
        <v/>
      </c>
      <c r="U69" s="31">
        <f>'[3]Weekly by Disport'!T69</f>
        <v>0.17793300000000001</v>
      </c>
      <c r="V69" s="29" t="str">
        <f>'[3]Weekly by Disport'!U69</f>
        <v/>
      </c>
      <c r="W69" s="30" t="str">
        <f>'[3]Weekly by Disport'!V69</f>
        <v/>
      </c>
      <c r="X69" s="31">
        <f>'[3]Weekly by Disport'!W69</f>
        <v>0.458005</v>
      </c>
      <c r="Y69" s="31">
        <f>'[3]Weekly by Disport'!X69</f>
        <v>0.181399</v>
      </c>
      <c r="Z69" s="31" t="str">
        <f>'[3]Weekly by Disport'!Y69</f>
        <v/>
      </c>
      <c r="AA69" s="34">
        <f>'[3]Weekly by Disport'!Z69</f>
        <v>16.638315000000002</v>
      </c>
      <c r="AB69" s="53">
        <f t="shared" si="13"/>
        <v>1.3931210000000001</v>
      </c>
      <c r="AC69" s="53">
        <f t="shared" si="14"/>
        <v>6.6433350000000004</v>
      </c>
      <c r="AD69" s="53">
        <f t="shared" si="15"/>
        <v>1.8350519999999997</v>
      </c>
      <c r="AE69" s="53">
        <f t="shared" si="16"/>
        <v>5.2148900000000014</v>
      </c>
      <c r="AF69" s="53">
        <f t="shared" si="17"/>
        <v>1.2039360000000001</v>
      </c>
    </row>
    <row r="70" spans="1:74">
      <c r="A70" s="56" t="str">
        <f t="shared" si="12"/>
        <v>201715</v>
      </c>
      <c r="B70" s="28">
        <f>'[3]Weekly by Disport'!A70</f>
        <v>42839</v>
      </c>
      <c r="C70" s="29">
        <f>'[3]Weekly by Disport'!B70</f>
        <v>0.65412899999999996</v>
      </c>
      <c r="D70" s="30">
        <f>'[3]Weekly by Disport'!C70</f>
        <v>0.180199</v>
      </c>
      <c r="E70" s="31">
        <f>'[3]Weekly by Disport'!D70</f>
        <v>0.69358300000000006</v>
      </c>
      <c r="F70" s="29">
        <f>'[3]Weekly by Disport'!E70</f>
        <v>1.366136</v>
      </c>
      <c r="G70" s="30">
        <f>'[3]Weekly by Disport'!F70</f>
        <v>0.61779399999999995</v>
      </c>
      <c r="H70" s="30">
        <f>'[3]Weekly by Disport'!G70</f>
        <v>1.7784009999999997</v>
      </c>
      <c r="I70" s="30">
        <f>'[3]Weekly by Disport'!H70</f>
        <v>1.9291320000000001</v>
      </c>
      <c r="J70" s="31" t="str">
        <f>'[3]Weekly by Disport'!I70</f>
        <v/>
      </c>
      <c r="K70" s="29" t="str">
        <f>'[3]Weekly by Disport'!J70</f>
        <v/>
      </c>
      <c r="L70" s="30">
        <f>'[3]Weekly by Disport'!K70</f>
        <v>1.4467639999999999</v>
      </c>
      <c r="M70" s="31">
        <f>'[3]Weekly by Disport'!L70</f>
        <v>2.3204800000000003</v>
      </c>
      <c r="N70" s="32">
        <f>'[3]Weekly by Disport'!M70</f>
        <v>0.63388500000000003</v>
      </c>
      <c r="O70" s="29" t="str">
        <f>'[3]Weekly by Disport'!N70</f>
        <v/>
      </c>
      <c r="P70" s="29">
        <f>'[3]Weekly by Disport'!O70</f>
        <v>4.1569060000000002</v>
      </c>
      <c r="Q70" s="30" t="str">
        <f>'[3]Weekly by Disport'!P70</f>
        <v/>
      </c>
      <c r="R70" s="31" t="str">
        <f>'[3]Weekly by Disport'!Q70</f>
        <v/>
      </c>
      <c r="S70" s="29">
        <f>'[3]Weekly by Disport'!R70</f>
        <v>0.20780499999999999</v>
      </c>
      <c r="T70" s="30" t="str">
        <f>'[3]Weekly by Disport'!S70</f>
        <v/>
      </c>
      <c r="U70" s="31">
        <f>'[3]Weekly by Disport'!T70</f>
        <v>0.351352</v>
      </c>
      <c r="V70" s="29">
        <f>'[3]Weekly by Disport'!U70</f>
        <v>0.174757</v>
      </c>
      <c r="W70" s="30">
        <f>'[3]Weekly by Disport'!V70</f>
        <v>0.18248600000000001</v>
      </c>
      <c r="X70" s="31">
        <f>'[3]Weekly by Disport'!W70</f>
        <v>0.18027399999999999</v>
      </c>
      <c r="Y70" s="31">
        <f>'[3]Weekly by Disport'!X70</f>
        <v>0.17618900000000001</v>
      </c>
      <c r="Z70" s="31" t="str">
        <f>'[3]Weekly by Disport'!Y70</f>
        <v/>
      </c>
      <c r="AA70" s="34">
        <f>'[3]Weekly by Disport'!Z70</f>
        <v>17.050272</v>
      </c>
      <c r="AB70" s="53">
        <f t="shared" si="13"/>
        <v>1.527911</v>
      </c>
      <c r="AC70" s="53">
        <f t="shared" si="14"/>
        <v>5.6914629999999997</v>
      </c>
      <c r="AD70" s="53">
        <f t="shared" si="15"/>
        <v>3.7672440000000003</v>
      </c>
      <c r="AE70" s="53">
        <f t="shared" si="16"/>
        <v>4.1569060000000002</v>
      </c>
      <c r="AF70" s="53">
        <f t="shared" si="17"/>
        <v>1.2728629999999999</v>
      </c>
    </row>
    <row r="71" spans="1:74">
      <c r="A71" s="56" t="str">
        <f t="shared" si="12"/>
        <v>201716</v>
      </c>
      <c r="B71" s="28">
        <f>'[3]Weekly by Disport'!A71</f>
        <v>42846</v>
      </c>
      <c r="C71" s="29">
        <f>'[3]Weekly by Disport'!B71</f>
        <v>0.38800100000000004</v>
      </c>
      <c r="D71" s="30">
        <f>'[3]Weekly by Disport'!C71</f>
        <v>0.17702899999999999</v>
      </c>
      <c r="E71" s="31">
        <f>'[3]Weekly by Disport'!D71</f>
        <v>0.47412600000000005</v>
      </c>
      <c r="F71" s="29">
        <f>'[3]Weekly by Disport'!E71</f>
        <v>1.5685079999999998</v>
      </c>
      <c r="G71" s="30">
        <f>'[3]Weekly by Disport'!F71</f>
        <v>0.35266500000000001</v>
      </c>
      <c r="H71" s="30">
        <f>'[3]Weekly by Disport'!G71</f>
        <v>3.1740709999999996</v>
      </c>
      <c r="I71" s="30">
        <f>'[3]Weekly by Disport'!H71</f>
        <v>1.8251639999999998</v>
      </c>
      <c r="J71" s="31">
        <f>'[3]Weekly by Disport'!I71</f>
        <v>0.52948400000000007</v>
      </c>
      <c r="K71" s="29">
        <f>'[3]Weekly by Disport'!J71</f>
        <v>0.47779699999999997</v>
      </c>
      <c r="L71" s="30">
        <f>'[3]Weekly by Disport'!K71</f>
        <v>1.396738</v>
      </c>
      <c r="M71" s="31">
        <f>'[3]Weekly by Disport'!L71</f>
        <v>1.8879510000000002</v>
      </c>
      <c r="N71" s="32">
        <f>'[3]Weekly by Disport'!M71</f>
        <v>0.41357200000000005</v>
      </c>
      <c r="O71" s="29" t="str">
        <f>'[3]Weekly by Disport'!N71</f>
        <v/>
      </c>
      <c r="P71" s="29">
        <f>'[3]Weekly by Disport'!O71</f>
        <v>5.0938369999999997</v>
      </c>
      <c r="Q71" s="30" t="str">
        <f>'[3]Weekly by Disport'!P71</f>
        <v/>
      </c>
      <c r="R71" s="31" t="str">
        <f>'[3]Weekly by Disport'!Q71</f>
        <v/>
      </c>
      <c r="S71" s="29" t="str">
        <f>'[3]Weekly by Disport'!R71</f>
        <v/>
      </c>
      <c r="T71" s="30" t="str">
        <f>'[3]Weekly by Disport'!S71</f>
        <v/>
      </c>
      <c r="U71" s="31">
        <f>'[3]Weekly by Disport'!T71</f>
        <v>0.20636599999999999</v>
      </c>
      <c r="V71" s="29" t="str">
        <f>'[3]Weekly by Disport'!U71</f>
        <v/>
      </c>
      <c r="W71" s="30" t="str">
        <f>'[3]Weekly by Disport'!V71</f>
        <v/>
      </c>
      <c r="X71" s="31">
        <f>'[3]Weekly by Disport'!W71</f>
        <v>0.35069400000000001</v>
      </c>
      <c r="Y71" s="31">
        <f>'[3]Weekly by Disport'!X71</f>
        <v>0.71181500000000009</v>
      </c>
      <c r="Z71" s="31" t="str">
        <f>'[3]Weekly by Disport'!Y71</f>
        <v/>
      </c>
      <c r="AA71" s="34">
        <f>'[3]Weekly by Disport'!Z71</f>
        <v>19.027818000000003</v>
      </c>
      <c r="AB71" s="53">
        <f t="shared" si="13"/>
        <v>1.0391560000000002</v>
      </c>
      <c r="AC71" s="53">
        <f t="shared" si="14"/>
        <v>7.4498919999999993</v>
      </c>
      <c r="AD71" s="53">
        <f t="shared" si="15"/>
        <v>3.762486</v>
      </c>
      <c r="AE71" s="53">
        <f t="shared" si="16"/>
        <v>5.0938369999999997</v>
      </c>
      <c r="AF71" s="53">
        <f t="shared" si="17"/>
        <v>1.268875</v>
      </c>
    </row>
    <row r="72" spans="1:74">
      <c r="A72" s="56" t="str">
        <f t="shared" si="12"/>
        <v>201717</v>
      </c>
      <c r="B72" s="28">
        <f>'[3]Weekly by Disport'!A72</f>
        <v>42853</v>
      </c>
      <c r="C72" s="29">
        <f>'[3]Weekly by Disport'!B72</f>
        <v>0.67327099999999995</v>
      </c>
      <c r="D72" s="30" t="str">
        <f>'[3]Weekly by Disport'!C72</f>
        <v/>
      </c>
      <c r="E72" s="31">
        <f>'[3]Weekly by Disport'!D72</f>
        <v>0.30065999999999998</v>
      </c>
      <c r="F72" s="29">
        <f>'[3]Weekly by Disport'!E72</f>
        <v>2.3847969999999998</v>
      </c>
      <c r="G72" s="30">
        <f>'[3]Weekly by Disport'!F72</f>
        <v>0.35594199999999998</v>
      </c>
      <c r="H72" s="30">
        <f>'[3]Weekly by Disport'!G72</f>
        <v>2.1660080000000002</v>
      </c>
      <c r="I72" s="30">
        <f>'[3]Weekly by Disport'!H72</f>
        <v>1.591045</v>
      </c>
      <c r="J72" s="31">
        <f>'[3]Weekly by Disport'!I72</f>
        <v>0.18629999999999999</v>
      </c>
      <c r="K72" s="29" t="str">
        <f>'[3]Weekly by Disport'!J72</f>
        <v/>
      </c>
      <c r="L72" s="30">
        <f>'[3]Weekly by Disport'!K72</f>
        <v>0.54271099999999994</v>
      </c>
      <c r="M72" s="31">
        <f>'[3]Weekly by Disport'!L72</f>
        <v>2.2147390000000002</v>
      </c>
      <c r="N72" s="32">
        <f>'[3]Weekly by Disport'!M72</f>
        <v>0.73923800000000006</v>
      </c>
      <c r="O72" s="29" t="str">
        <f>'[3]Weekly by Disport'!N72</f>
        <v/>
      </c>
      <c r="P72" s="29">
        <f>'[3]Weekly by Disport'!O72</f>
        <v>4.8980519999999999</v>
      </c>
      <c r="Q72" s="30" t="str">
        <f>'[3]Weekly by Disport'!P72</f>
        <v/>
      </c>
      <c r="R72" s="31" t="str">
        <f>'[3]Weekly by Disport'!Q72</f>
        <v/>
      </c>
      <c r="S72" s="29" t="str">
        <f>'[3]Weekly by Disport'!R72</f>
        <v/>
      </c>
      <c r="T72" s="30" t="str">
        <f>'[3]Weekly by Disport'!S72</f>
        <v/>
      </c>
      <c r="U72" s="31">
        <f>'[3]Weekly by Disport'!T72</f>
        <v>0.181501</v>
      </c>
      <c r="V72" s="29" t="str">
        <f>'[3]Weekly by Disport'!U72</f>
        <v/>
      </c>
      <c r="W72" s="30">
        <f>'[3]Weekly by Disport'!V72</f>
        <v>0.171015</v>
      </c>
      <c r="X72" s="31">
        <f>'[3]Weekly by Disport'!W72</f>
        <v>0.18105499999999999</v>
      </c>
      <c r="Y72" s="31">
        <f>'[3]Weekly by Disport'!X72</f>
        <v>0.36244100000000001</v>
      </c>
      <c r="Z72" s="31" t="str">
        <f>'[3]Weekly by Disport'!Y72</f>
        <v/>
      </c>
      <c r="AA72" s="34">
        <f>'[3]Weekly by Disport'!Z72</f>
        <v>16.948775000000001</v>
      </c>
      <c r="AB72" s="53">
        <f t="shared" si="13"/>
        <v>0.97393099999999988</v>
      </c>
      <c r="AC72" s="53">
        <f t="shared" si="14"/>
        <v>6.6840919999999997</v>
      </c>
      <c r="AD72" s="53">
        <f t="shared" si="15"/>
        <v>2.7574500000000004</v>
      </c>
      <c r="AE72" s="53">
        <f t="shared" si="16"/>
        <v>4.8980519999999999</v>
      </c>
      <c r="AF72" s="53">
        <f t="shared" si="17"/>
        <v>0.89601200000000003</v>
      </c>
    </row>
    <row r="73" spans="1:74">
      <c r="A73" s="56" t="str">
        <f t="shared" si="12"/>
        <v>201718</v>
      </c>
      <c r="B73" s="28">
        <f>'[3]Weekly by Disport'!A73</f>
        <v>42860</v>
      </c>
      <c r="C73" s="29">
        <f>'[3]Weekly by Disport'!B73</f>
        <v>0.41097499999999998</v>
      </c>
      <c r="D73" s="30">
        <f>'[3]Weekly by Disport'!C73</f>
        <v>0.443745</v>
      </c>
      <c r="E73" s="31">
        <f>'[3]Weekly by Disport'!D73</f>
        <v>0.88163000000000002</v>
      </c>
      <c r="F73" s="29">
        <f>'[3]Weekly by Disport'!E73</f>
        <v>2.5980550000000004</v>
      </c>
      <c r="G73" s="30">
        <f>'[3]Weekly by Disport'!F73</f>
        <v>0.74686600000000003</v>
      </c>
      <c r="H73" s="30">
        <f>'[3]Weekly by Disport'!G73</f>
        <v>3.0156960000000002</v>
      </c>
      <c r="I73" s="30">
        <f>'[3]Weekly by Disport'!H73</f>
        <v>1.2479299999999998</v>
      </c>
      <c r="J73" s="31">
        <f>'[3]Weekly by Disport'!I73</f>
        <v>0.35506700000000002</v>
      </c>
      <c r="K73" s="29" t="str">
        <f>'[3]Weekly by Disport'!J73</f>
        <v/>
      </c>
      <c r="L73" s="30">
        <f>'[3]Weekly by Disport'!K73</f>
        <v>0.39032600000000001</v>
      </c>
      <c r="M73" s="31">
        <f>'[3]Weekly by Disport'!L73</f>
        <v>1.1419269999999999</v>
      </c>
      <c r="N73" s="32">
        <f>'[3]Weekly by Disport'!M73</f>
        <v>1.2822789999999999</v>
      </c>
      <c r="O73" s="29" t="str">
        <f>'[3]Weekly by Disport'!N73</f>
        <v/>
      </c>
      <c r="P73" s="29">
        <f>'[3]Weekly by Disport'!O73</f>
        <v>2.8447839999999998</v>
      </c>
      <c r="Q73" s="30" t="str">
        <f>'[3]Weekly by Disport'!P73</f>
        <v/>
      </c>
      <c r="R73" s="31" t="str">
        <f>'[3]Weekly by Disport'!Q73</f>
        <v/>
      </c>
      <c r="S73" s="29">
        <f>'[3]Weekly by Disport'!R73</f>
        <v>0.475491</v>
      </c>
      <c r="T73" s="30" t="str">
        <f>'[3]Weekly by Disport'!S73</f>
        <v/>
      </c>
      <c r="U73" s="31" t="str">
        <f>'[3]Weekly by Disport'!T73</f>
        <v/>
      </c>
      <c r="V73" s="29">
        <f>'[3]Weekly by Disport'!U73</f>
        <v>0.17732700000000001</v>
      </c>
      <c r="W73" s="30">
        <f>'[3]Weekly by Disport'!V73</f>
        <v>0.18145800000000001</v>
      </c>
      <c r="X73" s="31">
        <f>'[3]Weekly by Disport'!W73</f>
        <v>0.60703599999999991</v>
      </c>
      <c r="Y73" s="31">
        <f>'[3]Weekly by Disport'!X73</f>
        <v>0.38738099999999998</v>
      </c>
      <c r="Z73" s="31" t="str">
        <f>'[3]Weekly by Disport'!Y73</f>
        <v/>
      </c>
      <c r="AA73" s="34">
        <f>'[3]Weekly by Disport'!Z73</f>
        <v>17.187973</v>
      </c>
      <c r="AB73" s="53">
        <f t="shared" si="13"/>
        <v>1.7363499999999998</v>
      </c>
      <c r="AC73" s="53">
        <f t="shared" si="14"/>
        <v>7.9636139999999997</v>
      </c>
      <c r="AD73" s="53">
        <f t="shared" si="15"/>
        <v>1.5322529999999999</v>
      </c>
      <c r="AE73" s="53">
        <f t="shared" si="16"/>
        <v>2.8447839999999998</v>
      </c>
      <c r="AF73" s="53">
        <f t="shared" si="17"/>
        <v>1.8286929999999999</v>
      </c>
    </row>
    <row r="74" spans="1:74">
      <c r="A74" s="56" t="str">
        <f t="shared" si="12"/>
        <v>201719</v>
      </c>
      <c r="B74" s="28">
        <f>'[3]Weekly by Disport'!A74</f>
        <v>42867</v>
      </c>
      <c r="C74" s="29">
        <f>'[3]Weekly by Disport'!B74</f>
        <v>0.20599999999999999</v>
      </c>
      <c r="D74" s="30" t="str">
        <f>'[3]Weekly by Disport'!C74</f>
        <v/>
      </c>
      <c r="E74" s="31">
        <f>'[3]Weekly by Disport'!D74</f>
        <v>0.47584599999999999</v>
      </c>
      <c r="F74" s="29">
        <f>'[3]Weekly by Disport'!E74</f>
        <v>1.9092450000000001</v>
      </c>
      <c r="G74" s="30" t="str">
        <f>'[3]Weekly by Disport'!F74</f>
        <v/>
      </c>
      <c r="H74" s="30">
        <f>'[3]Weekly by Disport'!G74</f>
        <v>3.375267</v>
      </c>
      <c r="I74" s="30">
        <f>'[3]Weekly by Disport'!H74</f>
        <v>1.0682240000000001</v>
      </c>
      <c r="J74" s="31" t="str">
        <f>'[3]Weekly by Disport'!I74</f>
        <v/>
      </c>
      <c r="K74" s="29" t="str">
        <f>'[3]Weekly by Disport'!J74</f>
        <v/>
      </c>
      <c r="L74" s="30">
        <f>'[3]Weekly by Disport'!K74</f>
        <v>1.475803</v>
      </c>
      <c r="M74" s="31">
        <f>'[3]Weekly by Disport'!L74</f>
        <v>2.5563339999999997</v>
      </c>
      <c r="N74" s="32">
        <f>'[3]Weekly by Disport'!M74</f>
        <v>0.52315299999999998</v>
      </c>
      <c r="O74" s="29" t="str">
        <f>'[3]Weekly by Disport'!N74</f>
        <v/>
      </c>
      <c r="P74" s="29">
        <f>'[3]Weekly by Disport'!O74</f>
        <v>4.0341549999999993</v>
      </c>
      <c r="Q74" s="30" t="str">
        <f>'[3]Weekly by Disport'!P74</f>
        <v/>
      </c>
      <c r="R74" s="31" t="str">
        <f>'[3]Weekly by Disport'!Q74</f>
        <v/>
      </c>
      <c r="S74" s="29">
        <f>'[3]Weekly by Disport'!R74</f>
        <v>0.57533400000000001</v>
      </c>
      <c r="T74" s="30" t="str">
        <f>'[3]Weekly by Disport'!S74</f>
        <v/>
      </c>
      <c r="U74" s="31">
        <f>'[3]Weekly by Disport'!T74</f>
        <v>0.17646899999999999</v>
      </c>
      <c r="V74" s="29" t="str">
        <f>'[3]Weekly by Disport'!U74</f>
        <v/>
      </c>
      <c r="W74" s="30">
        <f>'[3]Weekly by Disport'!V74</f>
        <v>0.54029799999999994</v>
      </c>
      <c r="X74" s="31" t="str">
        <f>'[3]Weekly by Disport'!W74</f>
        <v/>
      </c>
      <c r="Y74" s="31">
        <f>'[3]Weekly by Disport'!X74</f>
        <v>0.53663800000000006</v>
      </c>
      <c r="Z74" s="31" t="str">
        <f>'[3]Weekly by Disport'!Y74</f>
        <v/>
      </c>
      <c r="AA74" s="34">
        <f>'[3]Weekly by Disport'!Z74</f>
        <v>17.452766</v>
      </c>
      <c r="AB74" s="53">
        <f t="shared" si="13"/>
        <v>0.68184599999999995</v>
      </c>
      <c r="AC74" s="53">
        <f t="shared" si="14"/>
        <v>6.3527360000000002</v>
      </c>
      <c r="AD74" s="53">
        <f t="shared" si="15"/>
        <v>4.0321369999999996</v>
      </c>
      <c r="AE74" s="53">
        <f t="shared" si="16"/>
        <v>4.0341549999999993</v>
      </c>
      <c r="AF74" s="53">
        <f t="shared" si="17"/>
        <v>1.8287390000000001</v>
      </c>
    </row>
    <row r="75" spans="1:74">
      <c r="A75" s="56" t="str">
        <f t="shared" si="12"/>
        <v>201720</v>
      </c>
      <c r="B75" s="28">
        <f>'[3]Weekly by Disport'!A75</f>
        <v>42874</v>
      </c>
      <c r="C75" s="29">
        <f>'[3]Weekly by Disport'!B75</f>
        <v>0.60729900000000003</v>
      </c>
      <c r="D75" s="30">
        <f>'[3]Weekly by Disport'!C75</f>
        <v>0.178623</v>
      </c>
      <c r="E75" s="31">
        <f>'[3]Weekly by Disport'!D75</f>
        <v>0.18042900000000001</v>
      </c>
      <c r="F75" s="29">
        <f>'[3]Weekly by Disport'!E75</f>
        <v>0.85897000000000001</v>
      </c>
      <c r="G75" s="30">
        <f>'[3]Weekly by Disport'!F75</f>
        <v>0.60301000000000005</v>
      </c>
      <c r="H75" s="30">
        <f>'[3]Weekly by Disport'!G75</f>
        <v>2.9692619999999996</v>
      </c>
      <c r="I75" s="30">
        <f>'[3]Weekly by Disport'!H75</f>
        <v>0.61491700000000005</v>
      </c>
      <c r="J75" s="31">
        <f>'[3]Weekly by Disport'!I75</f>
        <v>0.177926</v>
      </c>
      <c r="K75" s="29" t="str">
        <f>'[3]Weekly by Disport'!J75</f>
        <v/>
      </c>
      <c r="L75" s="30">
        <f>'[3]Weekly by Disport'!K75</f>
        <v>0.82824399999999998</v>
      </c>
      <c r="M75" s="31">
        <f>'[3]Weekly by Disport'!L75</f>
        <v>2.8802810000000001</v>
      </c>
      <c r="N75" s="32">
        <f>'[3]Weekly by Disport'!M75</f>
        <v>0.38374200000000003</v>
      </c>
      <c r="O75" s="29" t="str">
        <f>'[3]Weekly by Disport'!N75</f>
        <v/>
      </c>
      <c r="P75" s="29">
        <f>'[3]Weekly by Disport'!O75</f>
        <v>4.1489919999999998</v>
      </c>
      <c r="Q75" s="30" t="str">
        <f>'[3]Weekly by Disport'!P75</f>
        <v/>
      </c>
      <c r="R75" s="31" t="str">
        <f>'[3]Weekly by Disport'!Q75</f>
        <v/>
      </c>
      <c r="S75" s="29">
        <f>'[3]Weekly by Disport'!R75</f>
        <v>0.386735</v>
      </c>
      <c r="T75" s="30" t="str">
        <f>'[3]Weekly by Disport'!S75</f>
        <v/>
      </c>
      <c r="U75" s="31">
        <f>'[3]Weekly by Disport'!T75</f>
        <v>0.17721600000000001</v>
      </c>
      <c r="V75" s="29">
        <f>'[3]Weekly by Disport'!U75</f>
        <v>0.16977</v>
      </c>
      <c r="W75" s="30" t="str">
        <f>'[3]Weekly by Disport'!V75</f>
        <v/>
      </c>
      <c r="X75" s="31">
        <f>'[3]Weekly by Disport'!W75</f>
        <v>0.64457300000000006</v>
      </c>
      <c r="Y75" s="31">
        <f>'[3]Weekly by Disport'!X75</f>
        <v>0.52772599999999992</v>
      </c>
      <c r="Z75" s="31" t="str">
        <f>'[3]Weekly by Disport'!Y75</f>
        <v/>
      </c>
      <c r="AA75" s="34">
        <f>'[3]Weekly by Disport'!Z75</f>
        <v>16.337714999999999</v>
      </c>
      <c r="AB75" s="53">
        <f t="shared" si="13"/>
        <v>0.96635099999999996</v>
      </c>
      <c r="AC75" s="53">
        <f t="shared" si="14"/>
        <v>5.2240849999999996</v>
      </c>
      <c r="AD75" s="53">
        <f t="shared" si="15"/>
        <v>3.7085249999999998</v>
      </c>
      <c r="AE75" s="53">
        <f t="shared" si="16"/>
        <v>4.1489919999999998</v>
      </c>
      <c r="AF75" s="53">
        <f t="shared" si="17"/>
        <v>1.9060199999999998</v>
      </c>
    </row>
    <row r="76" spans="1:74">
      <c r="A76" s="56" t="str">
        <f t="shared" si="12"/>
        <v>201721</v>
      </c>
      <c r="B76" s="28">
        <f>'[3]Weekly by Disport'!A76</f>
        <v>42881</v>
      </c>
      <c r="C76" s="29">
        <f>'[3]Weekly by Disport'!B76</f>
        <v>0.38755699999999998</v>
      </c>
      <c r="D76" s="30" t="str">
        <f>'[3]Weekly by Disport'!C76</f>
        <v/>
      </c>
      <c r="E76" s="31">
        <f>'[3]Weekly by Disport'!D76</f>
        <v>0.38935399999999998</v>
      </c>
      <c r="F76" s="29">
        <f>'[3]Weekly by Disport'!E76</f>
        <v>2.7796730000000007</v>
      </c>
      <c r="G76" s="30">
        <f>'[3]Weekly by Disport'!F76</f>
        <v>0.74837700000000007</v>
      </c>
      <c r="H76" s="30">
        <f>'[3]Weekly by Disport'!G76</f>
        <v>2.9478789999999999</v>
      </c>
      <c r="I76" s="30">
        <f>'[3]Weekly by Disport'!H76</f>
        <v>0.56718100000000005</v>
      </c>
      <c r="J76" s="31" t="str">
        <f>'[3]Weekly by Disport'!I76</f>
        <v/>
      </c>
      <c r="K76" s="29" t="str">
        <f>'[3]Weekly by Disport'!J76</f>
        <v/>
      </c>
      <c r="L76" s="30">
        <f>'[3]Weekly by Disport'!K76</f>
        <v>1.2551909999999999</v>
      </c>
      <c r="M76" s="31">
        <f>'[3]Weekly by Disport'!L76</f>
        <v>2.0789270000000002</v>
      </c>
      <c r="N76" s="32">
        <f>'[3]Weekly by Disport'!M76</f>
        <v>0.73755500000000007</v>
      </c>
      <c r="O76" s="29" t="str">
        <f>'[3]Weekly by Disport'!N76</f>
        <v/>
      </c>
      <c r="P76" s="29">
        <f>'[3]Weekly by Disport'!O76</f>
        <v>5.8058840000000016</v>
      </c>
      <c r="Q76" s="30" t="str">
        <f>'[3]Weekly by Disport'!P76</f>
        <v/>
      </c>
      <c r="R76" s="31" t="str">
        <f>'[3]Weekly by Disport'!Q76</f>
        <v/>
      </c>
      <c r="S76" s="29">
        <f>'[3]Weekly by Disport'!R76</f>
        <v>0.205097</v>
      </c>
      <c r="T76" s="30" t="str">
        <f>'[3]Weekly by Disport'!S76</f>
        <v/>
      </c>
      <c r="U76" s="31">
        <f>'[3]Weekly by Disport'!T76</f>
        <v>0.20599999999999999</v>
      </c>
      <c r="V76" s="29">
        <f>'[3]Weekly by Disport'!U76</f>
        <v>0.171015</v>
      </c>
      <c r="W76" s="30">
        <f>'[3]Weekly by Disport'!V76</f>
        <v>0.17583699999999999</v>
      </c>
      <c r="X76" s="31">
        <f>'[3]Weekly by Disport'!W76</f>
        <v>0.180032</v>
      </c>
      <c r="Y76" s="31">
        <f>'[3]Weekly by Disport'!X76</f>
        <v>0.59027200000000002</v>
      </c>
      <c r="Z76" s="31" t="str">
        <f>'[3]Weekly by Disport'!Y76</f>
        <v/>
      </c>
      <c r="AA76" s="34">
        <f>'[3]Weekly by Disport'!Z76</f>
        <v>19.225831000000003</v>
      </c>
      <c r="AB76" s="53">
        <f t="shared" si="13"/>
        <v>0.77691099999999991</v>
      </c>
      <c r="AC76" s="53">
        <f t="shared" si="14"/>
        <v>7.0431100000000004</v>
      </c>
      <c r="AD76" s="53">
        <f t="shared" si="15"/>
        <v>3.3341180000000001</v>
      </c>
      <c r="AE76" s="53">
        <f t="shared" si="16"/>
        <v>5.8058840000000016</v>
      </c>
      <c r="AF76" s="53">
        <f t="shared" si="17"/>
        <v>1.5282529999999999</v>
      </c>
    </row>
    <row r="77" spans="1:74">
      <c r="A77" s="56" t="str">
        <f t="shared" si="12"/>
        <v>201722</v>
      </c>
      <c r="B77" s="28">
        <f>'[3]Weekly by Disport'!A77</f>
        <v>42888</v>
      </c>
      <c r="C77" s="29">
        <f>'[3]Weekly by Disport'!B77</f>
        <v>0.38646000000000003</v>
      </c>
      <c r="D77" s="30" t="str">
        <f>'[3]Weekly by Disport'!C77</f>
        <v/>
      </c>
      <c r="E77" s="31">
        <f>'[3]Weekly by Disport'!D77</f>
        <v>0.20754700000000001</v>
      </c>
      <c r="F77" s="29">
        <f>'[3]Weekly by Disport'!E77</f>
        <v>2.8076730000000003</v>
      </c>
      <c r="G77" s="30">
        <f>'[3]Weekly by Disport'!F77</f>
        <v>0.17424000000000001</v>
      </c>
      <c r="H77" s="30">
        <f>'[3]Weekly by Disport'!G77</f>
        <v>2.8017860000000003</v>
      </c>
      <c r="I77" s="30">
        <f>'[3]Weekly by Disport'!H77</f>
        <v>0.78574699999999997</v>
      </c>
      <c r="J77" s="31">
        <f>'[3]Weekly by Disport'!I77</f>
        <v>0.18206</v>
      </c>
      <c r="K77" s="29">
        <f>'[3]Weekly by Disport'!J77</f>
        <v>0.26277899999999998</v>
      </c>
      <c r="L77" s="30">
        <f>'[3]Weekly by Disport'!K77</f>
        <v>0.588924</v>
      </c>
      <c r="M77" s="31">
        <f>'[3]Weekly by Disport'!L77</f>
        <v>2.3863709999999996</v>
      </c>
      <c r="N77" s="32" t="str">
        <f>'[3]Weekly by Disport'!M77</f>
        <v/>
      </c>
      <c r="O77" s="29">
        <f>'[3]Weekly by Disport'!N77</f>
        <v>0.29763299999999998</v>
      </c>
      <c r="P77" s="29">
        <f>'[3]Weekly by Disport'!O77</f>
        <v>4.914994000000001</v>
      </c>
      <c r="Q77" s="30" t="str">
        <f>'[3]Weekly by Disport'!P77</f>
        <v/>
      </c>
      <c r="R77" s="31" t="str">
        <f>'[3]Weekly by Disport'!Q77</f>
        <v/>
      </c>
      <c r="S77" s="29">
        <f>'[3]Weekly by Disport'!R77</f>
        <v>0.361591</v>
      </c>
      <c r="T77" s="30" t="str">
        <f>'[3]Weekly by Disport'!S77</f>
        <v/>
      </c>
      <c r="U77" s="31" t="str">
        <f>'[3]Weekly by Disport'!T77</f>
        <v/>
      </c>
      <c r="V77" s="29" t="str">
        <f>'[3]Weekly by Disport'!U77</f>
        <v/>
      </c>
      <c r="W77" s="30" t="str">
        <f>'[3]Weekly by Disport'!V77</f>
        <v/>
      </c>
      <c r="X77" s="31">
        <f>'[3]Weekly by Disport'!W77</f>
        <v>0.207842</v>
      </c>
      <c r="Y77" s="31">
        <f>'[3]Weekly by Disport'!X77</f>
        <v>0.18122099999999999</v>
      </c>
      <c r="Z77" s="31" t="str">
        <f>'[3]Weekly by Disport'!Y77</f>
        <v/>
      </c>
      <c r="AA77" s="34">
        <f>'[3]Weekly by Disport'!Z77</f>
        <v>16.546868000000003</v>
      </c>
      <c r="AB77" s="53">
        <f t="shared" si="13"/>
        <v>0.59400700000000006</v>
      </c>
      <c r="AC77" s="53">
        <f t="shared" si="14"/>
        <v>6.751506</v>
      </c>
      <c r="AD77" s="53">
        <f t="shared" si="15"/>
        <v>3.2380739999999997</v>
      </c>
      <c r="AE77" s="53">
        <f t="shared" si="16"/>
        <v>4.914994000000001</v>
      </c>
      <c r="AF77" s="53">
        <f t="shared" si="17"/>
        <v>0.75065399999999993</v>
      </c>
    </row>
    <row r="78" spans="1:74">
      <c r="A78" s="56" t="str">
        <f t="shared" si="12"/>
        <v>201723</v>
      </c>
      <c r="B78" s="28">
        <f>'[3]Weekly by Disport'!A78</f>
        <v>42895</v>
      </c>
      <c r="C78" s="29">
        <f>'[3]Weekly by Disport'!B78</f>
        <v>0.73584300000000002</v>
      </c>
      <c r="D78" s="30">
        <f>'[3]Weekly by Disport'!C78</f>
        <v>0.17587800000000001</v>
      </c>
      <c r="E78" s="31" t="str">
        <f>'[3]Weekly by Disport'!D78</f>
        <v/>
      </c>
      <c r="F78" s="29">
        <f>'[3]Weekly by Disport'!E78</f>
        <v>1.6824919999999999</v>
      </c>
      <c r="G78" s="30">
        <f>'[3]Weekly by Disport'!F78</f>
        <v>0.591499</v>
      </c>
      <c r="H78" s="30">
        <f>'[3]Weekly by Disport'!G78</f>
        <v>3.1082950000000005</v>
      </c>
      <c r="I78" s="30">
        <f>'[3]Weekly by Disport'!H78</f>
        <v>0.79779900000000004</v>
      </c>
      <c r="J78" s="31">
        <f>'[3]Weekly by Disport'!I78</f>
        <v>0.48184099999999996</v>
      </c>
      <c r="K78" s="29" t="str">
        <f>'[3]Weekly by Disport'!J78</f>
        <v/>
      </c>
      <c r="L78" s="30">
        <f>'[3]Weekly by Disport'!K78</f>
        <v>1.3168920000000002</v>
      </c>
      <c r="M78" s="31">
        <f>'[3]Weekly by Disport'!L78</f>
        <v>3.3670990000000005</v>
      </c>
      <c r="N78" s="32">
        <f>'[3]Weekly by Disport'!M78</f>
        <v>0.63472299999999993</v>
      </c>
      <c r="O78" s="29" t="str">
        <f>'[3]Weekly by Disport'!N78</f>
        <v/>
      </c>
      <c r="P78" s="29">
        <f>'[3]Weekly by Disport'!O78</f>
        <v>4.018052</v>
      </c>
      <c r="Q78" s="30" t="str">
        <f>'[3]Weekly by Disport'!P78</f>
        <v/>
      </c>
      <c r="R78" s="31" t="str">
        <f>'[3]Weekly by Disport'!Q78</f>
        <v/>
      </c>
      <c r="S78" s="29">
        <f>'[3]Weekly by Disport'!R78</f>
        <v>0.58471699999999993</v>
      </c>
      <c r="T78" s="30" t="str">
        <f>'[3]Weekly by Disport'!S78</f>
        <v/>
      </c>
      <c r="U78" s="31">
        <f>'[3]Weekly by Disport'!T78</f>
        <v>0.181008</v>
      </c>
      <c r="V78" s="29">
        <f>'[3]Weekly by Disport'!U78</f>
        <v>0.179033</v>
      </c>
      <c r="W78" s="30" t="str">
        <f>'[3]Weekly by Disport'!V78</f>
        <v/>
      </c>
      <c r="X78" s="31" t="str">
        <f>'[3]Weekly by Disport'!W78</f>
        <v/>
      </c>
      <c r="Y78" s="31">
        <f>'[3]Weekly by Disport'!X78</f>
        <v>0.35003899999999999</v>
      </c>
      <c r="Z78" s="31" t="str">
        <f>'[3]Weekly by Disport'!Y78</f>
        <v/>
      </c>
      <c r="AA78" s="34">
        <f>'[3]Weekly by Disport'!Z78</f>
        <v>18.205209999999997</v>
      </c>
      <c r="AB78" s="53">
        <f t="shared" si="13"/>
        <v>0.911721</v>
      </c>
      <c r="AC78" s="53">
        <f t="shared" si="14"/>
        <v>6.6619260000000011</v>
      </c>
      <c r="AD78" s="53">
        <f t="shared" si="15"/>
        <v>4.6839910000000007</v>
      </c>
      <c r="AE78" s="53">
        <f t="shared" si="16"/>
        <v>4.018052</v>
      </c>
      <c r="AF78" s="53">
        <f t="shared" si="17"/>
        <v>1.294797</v>
      </c>
    </row>
    <row r="79" spans="1:74">
      <c r="A79" s="56" t="str">
        <f t="shared" si="12"/>
        <v>201724</v>
      </c>
      <c r="B79" s="28">
        <f>'[3]Weekly by Disport'!A79</f>
        <v>42902</v>
      </c>
      <c r="C79" s="29">
        <f>'[3]Weekly by Disport'!B79</f>
        <v>0.70514900000000003</v>
      </c>
      <c r="D79" s="30" t="str">
        <f>'[3]Weekly by Disport'!C79</f>
        <v/>
      </c>
      <c r="E79" s="31">
        <f>'[3]Weekly by Disport'!D79</f>
        <v>0.18141499999999999</v>
      </c>
      <c r="F79" s="29">
        <f>'[3]Weekly by Disport'!E79</f>
        <v>2.7840709999999995</v>
      </c>
      <c r="G79" s="30">
        <f>'[3]Weekly by Disport'!F79</f>
        <v>0.53178999999999998</v>
      </c>
      <c r="H79" s="30">
        <f>'[3]Weekly by Disport'!G79</f>
        <v>2.7564490000000004</v>
      </c>
      <c r="I79" s="30">
        <f>'[3]Weekly by Disport'!H79</f>
        <v>0.65742899999999993</v>
      </c>
      <c r="J79" s="31">
        <f>'[3]Weekly by Disport'!I79</f>
        <v>0.54238999999999993</v>
      </c>
      <c r="K79" s="29" t="str">
        <f>'[3]Weekly by Disport'!J79</f>
        <v/>
      </c>
      <c r="L79" s="30">
        <f>'[3]Weekly by Disport'!K79</f>
        <v>1.080508</v>
      </c>
      <c r="M79" s="31">
        <f>'[3]Weekly by Disport'!L79</f>
        <v>1.6044390000000002</v>
      </c>
      <c r="N79" s="32">
        <f>'[3]Weekly by Disport'!M79</f>
        <v>0.59311899999999995</v>
      </c>
      <c r="O79" s="29" t="str">
        <f>'[3]Weekly by Disport'!N79</f>
        <v/>
      </c>
      <c r="P79" s="29">
        <f>'[3]Weekly by Disport'!O79</f>
        <v>4.921507000000001</v>
      </c>
      <c r="Q79" s="30" t="str">
        <f>'[3]Weekly by Disport'!P79</f>
        <v/>
      </c>
      <c r="R79" s="31" t="str">
        <f>'[3]Weekly by Disport'!Q79</f>
        <v/>
      </c>
      <c r="S79" s="29" t="str">
        <f>'[3]Weekly by Disport'!R79</f>
        <v/>
      </c>
      <c r="T79" s="30" t="str">
        <f>'[3]Weekly by Disport'!S79</f>
        <v/>
      </c>
      <c r="U79" s="31" t="str">
        <f>'[3]Weekly by Disport'!T79</f>
        <v/>
      </c>
      <c r="V79" s="29">
        <f>'[3]Weekly by Disport'!U79</f>
        <v>0.28947000000000001</v>
      </c>
      <c r="W79" s="30" t="str">
        <f>'[3]Weekly by Disport'!V79</f>
        <v/>
      </c>
      <c r="X79" s="31">
        <f>'[3]Weekly by Disport'!W79</f>
        <v>0.65142699999999998</v>
      </c>
      <c r="Y79" s="31" t="str">
        <f>'[3]Weekly by Disport'!X79</f>
        <v/>
      </c>
      <c r="Z79" s="31" t="str">
        <f>'[3]Weekly by Disport'!Y79</f>
        <v/>
      </c>
      <c r="AA79" s="34">
        <f>'[3]Weekly by Disport'!Z79</f>
        <v>17.299163</v>
      </c>
      <c r="AB79" s="53">
        <f t="shared" si="13"/>
        <v>0.88656400000000002</v>
      </c>
      <c r="AC79" s="53">
        <f t="shared" si="14"/>
        <v>7.2721289999999996</v>
      </c>
      <c r="AD79" s="53">
        <f t="shared" si="15"/>
        <v>2.6849470000000002</v>
      </c>
      <c r="AE79" s="53">
        <f t="shared" si="16"/>
        <v>4.921507000000001</v>
      </c>
      <c r="AF79" s="53">
        <f t="shared" si="17"/>
        <v>0.94089699999999998</v>
      </c>
    </row>
    <row r="80" spans="1:74">
      <c r="A80" s="56" t="str">
        <f t="shared" si="12"/>
        <v>201725</v>
      </c>
      <c r="B80" s="28">
        <f>'[3]Weekly by Disport'!A80</f>
        <v>42909</v>
      </c>
      <c r="C80" s="29">
        <f>'[3]Weekly by Disport'!B80</f>
        <v>0.52021200000000001</v>
      </c>
      <c r="D80" s="30">
        <f>'[3]Weekly by Disport'!C80</f>
        <v>0.18146899999999999</v>
      </c>
      <c r="E80" s="31">
        <f>'[3]Weekly by Disport'!D80</f>
        <v>0.57694999999999996</v>
      </c>
      <c r="F80" s="29">
        <f>'[3]Weekly by Disport'!E80</f>
        <v>2.2398950000000002</v>
      </c>
      <c r="G80" s="30">
        <f>'[3]Weekly by Disport'!F80</f>
        <v>0.61076799999999998</v>
      </c>
      <c r="H80" s="30">
        <f>'[3]Weekly by Disport'!G80</f>
        <v>3.1398689999999996</v>
      </c>
      <c r="I80" s="30">
        <f>'[3]Weekly by Disport'!H80</f>
        <v>1.000594</v>
      </c>
      <c r="J80" s="31">
        <f>'[3]Weekly by Disport'!I80</f>
        <v>0.16977</v>
      </c>
      <c r="K80" s="29" t="str">
        <f>'[3]Weekly by Disport'!J80</f>
        <v/>
      </c>
      <c r="L80" s="30">
        <f>'[3]Weekly by Disport'!K80</f>
        <v>0.73728700000000003</v>
      </c>
      <c r="M80" s="31">
        <f>'[3]Weekly by Disport'!L80</f>
        <v>2.4152429999999998</v>
      </c>
      <c r="N80" s="32">
        <f>'[3]Weekly by Disport'!M80</f>
        <v>0.54196500000000003</v>
      </c>
      <c r="O80" s="29">
        <f>'[3]Weekly by Disport'!N80</f>
        <v>0.206396</v>
      </c>
      <c r="P80" s="29">
        <f>'[3]Weekly by Disport'!O80</f>
        <v>4.6657749999999982</v>
      </c>
      <c r="Q80" s="30" t="str">
        <f>'[3]Weekly by Disport'!P80</f>
        <v/>
      </c>
      <c r="R80" s="31" t="str">
        <f>'[3]Weekly by Disport'!Q80</f>
        <v/>
      </c>
      <c r="S80" s="29">
        <f>'[3]Weekly by Disport'!R80</f>
        <v>0.17005000000000001</v>
      </c>
      <c r="T80" s="30" t="str">
        <f>'[3]Weekly by Disport'!S80</f>
        <v/>
      </c>
      <c r="U80" s="31">
        <f>'[3]Weekly by Disport'!T80</f>
        <v>0.18024699999999999</v>
      </c>
      <c r="V80" s="29">
        <f>'[3]Weekly by Disport'!U80</f>
        <v>0.17355499999999999</v>
      </c>
      <c r="W80" s="30">
        <f>'[3]Weekly by Disport'!V80</f>
        <v>0.18209700000000001</v>
      </c>
      <c r="X80" s="31">
        <f>'[3]Weekly by Disport'!W80</f>
        <v>0.56687900000000002</v>
      </c>
      <c r="Y80" s="31" t="str">
        <f>'[3]Weekly by Disport'!X80</f>
        <v/>
      </c>
      <c r="Z80" s="31" t="str">
        <f>'[3]Weekly by Disport'!Y80</f>
        <v/>
      </c>
      <c r="AA80" s="34">
        <f>'[3]Weekly by Disport'!Z80</f>
        <v>18.279020999999997</v>
      </c>
      <c r="AB80" s="53">
        <f t="shared" si="13"/>
        <v>1.2786309999999999</v>
      </c>
      <c r="AC80" s="53">
        <f t="shared" si="14"/>
        <v>7.1608959999999993</v>
      </c>
      <c r="AD80" s="53">
        <f t="shared" si="15"/>
        <v>3.1525299999999996</v>
      </c>
      <c r="AE80" s="53">
        <f t="shared" si="16"/>
        <v>4.6657749999999982</v>
      </c>
      <c r="AF80" s="53">
        <f t="shared" si="17"/>
        <v>1.2728280000000001</v>
      </c>
    </row>
    <row r="81" spans="1:32">
      <c r="A81" s="56" t="str">
        <f t="shared" si="12"/>
        <v>201726</v>
      </c>
      <c r="B81" s="28">
        <f>'[3]Weekly by Disport'!A81</f>
        <v>42916</v>
      </c>
      <c r="C81" s="29">
        <f>'[3]Weekly by Disport'!B81</f>
        <v>0.35494300000000001</v>
      </c>
      <c r="D81" s="30">
        <f>'[3]Weekly by Disport'!C81</f>
        <v>0.17599999999999999</v>
      </c>
      <c r="E81" s="31" t="str">
        <f>'[3]Weekly by Disport'!D81</f>
        <v/>
      </c>
      <c r="F81" s="29">
        <f>'[3]Weekly by Disport'!E81</f>
        <v>3.0552160000000002</v>
      </c>
      <c r="G81" s="30">
        <f>'[3]Weekly by Disport'!F81</f>
        <v>1.3635269999999999</v>
      </c>
      <c r="H81" s="30">
        <f>'[3]Weekly by Disport'!G81</f>
        <v>2.8215870000000001</v>
      </c>
      <c r="I81" s="30">
        <f>'[3]Weekly by Disport'!H81</f>
        <v>1.014222</v>
      </c>
      <c r="J81" s="31">
        <f>'[3]Weekly by Disport'!I81</f>
        <v>0.18629999999999999</v>
      </c>
      <c r="K81" s="29">
        <f>'[3]Weekly by Disport'!J81</f>
        <v>0.18629999999999999</v>
      </c>
      <c r="L81" s="30">
        <f>'[3]Weekly by Disport'!K81</f>
        <v>0.83308599999999999</v>
      </c>
      <c r="M81" s="31">
        <f>'[3]Weekly by Disport'!L81</f>
        <v>1.8626290000000001</v>
      </c>
      <c r="N81" s="32">
        <f>'[3]Weekly by Disport'!M81</f>
        <v>0.82529799999999998</v>
      </c>
      <c r="O81" s="29" t="str">
        <f>'[3]Weekly by Disport'!N81</f>
        <v/>
      </c>
      <c r="P81" s="29">
        <f>'[3]Weekly by Disport'!O81</f>
        <v>3.2662279999999999</v>
      </c>
      <c r="Q81" s="30" t="str">
        <f>'[3]Weekly by Disport'!P81</f>
        <v/>
      </c>
      <c r="R81" s="31" t="str">
        <f>'[3]Weekly by Disport'!Q81</f>
        <v/>
      </c>
      <c r="S81" s="29">
        <f>'[3]Weekly by Disport'!R81</f>
        <v>0.20933099999999999</v>
      </c>
      <c r="T81" s="30" t="str">
        <f>'[3]Weekly by Disport'!S81</f>
        <v/>
      </c>
      <c r="U81" s="31">
        <f>'[3]Weekly by Disport'!T81</f>
        <v>0.38813500000000001</v>
      </c>
      <c r="V81" s="29" t="str">
        <f>'[3]Weekly by Disport'!U81</f>
        <v/>
      </c>
      <c r="W81" s="30">
        <f>'[3]Weekly by Disport'!V81</f>
        <v>0.17585799999999999</v>
      </c>
      <c r="X81" s="31">
        <f>'[3]Weekly by Disport'!W81</f>
        <v>0.17414499999999999</v>
      </c>
      <c r="Y81" s="31" t="str">
        <f>'[3]Weekly by Disport'!X81</f>
        <v/>
      </c>
      <c r="Z81" s="31" t="str">
        <f>'[3]Weekly by Disport'!Y81</f>
        <v/>
      </c>
      <c r="AA81" s="34">
        <f>'[3]Weekly by Disport'!Z81</f>
        <v>16.892804999999996</v>
      </c>
      <c r="AB81" s="53">
        <f t="shared" si="13"/>
        <v>0.53094299999999994</v>
      </c>
      <c r="AC81" s="53">
        <f t="shared" si="14"/>
        <v>8.4408519999999996</v>
      </c>
      <c r="AD81" s="53">
        <f t="shared" si="15"/>
        <v>2.882015</v>
      </c>
      <c r="AE81" s="53">
        <f t="shared" si="16"/>
        <v>3.2662279999999999</v>
      </c>
      <c r="AF81" s="53">
        <f t="shared" si="17"/>
        <v>0.94746900000000001</v>
      </c>
    </row>
    <row r="82" spans="1:32">
      <c r="A82" s="56" t="str">
        <f t="shared" si="12"/>
        <v>201727</v>
      </c>
      <c r="B82" s="28">
        <f>'[3]Weekly by Disport'!A82</f>
        <v>42923</v>
      </c>
      <c r="C82" s="29">
        <f>'[3]Weekly by Disport'!B82</f>
        <v>0.56239400000000006</v>
      </c>
      <c r="D82" s="30" t="str">
        <f>'[3]Weekly by Disport'!C82</f>
        <v/>
      </c>
      <c r="E82" s="31">
        <f>'[3]Weekly by Disport'!D82</f>
        <v>0.4</v>
      </c>
      <c r="F82" s="29">
        <f>'[3]Weekly by Disport'!E82</f>
        <v>3.4641030000000006</v>
      </c>
      <c r="G82" s="30">
        <f>'[3]Weekly by Disport'!F82</f>
        <v>0.71116599999999996</v>
      </c>
      <c r="H82" s="30">
        <f>'[3]Weekly by Disport'!G82</f>
        <v>2.8835859999999998</v>
      </c>
      <c r="I82" s="30">
        <f>'[3]Weekly by Disport'!H82</f>
        <v>1.3852520000000001</v>
      </c>
      <c r="J82" s="31" t="str">
        <f>'[3]Weekly by Disport'!I82</f>
        <v/>
      </c>
      <c r="K82" s="29">
        <f>'[3]Weekly by Disport'!J82</f>
        <v>0.1777</v>
      </c>
      <c r="L82" s="30">
        <f>'[3]Weekly by Disport'!K82</f>
        <v>0.45723399999999997</v>
      </c>
      <c r="M82" s="31">
        <f>'[3]Weekly by Disport'!L82</f>
        <v>1.579359</v>
      </c>
      <c r="N82" s="32">
        <f>'[3]Weekly by Disport'!M82</f>
        <v>1.1473279999999999</v>
      </c>
      <c r="O82" s="29" t="str">
        <f>'[3]Weekly by Disport'!N82</f>
        <v/>
      </c>
      <c r="P82" s="29">
        <f>'[3]Weekly by Disport'!O82</f>
        <v>2.9162460000000001</v>
      </c>
      <c r="Q82" s="30" t="str">
        <f>'[3]Weekly by Disport'!P82</f>
        <v/>
      </c>
      <c r="R82" s="31" t="str">
        <f>'[3]Weekly by Disport'!Q82</f>
        <v/>
      </c>
      <c r="S82" s="29">
        <f>'[3]Weekly by Disport'!R82</f>
        <v>0.47964699999999999</v>
      </c>
      <c r="T82" s="30" t="str">
        <f>'[3]Weekly by Disport'!S82</f>
        <v/>
      </c>
      <c r="U82" s="31">
        <f>'[3]Weekly by Disport'!T82</f>
        <v>0.180398</v>
      </c>
      <c r="V82" s="29">
        <f>'[3]Weekly by Disport'!U82</f>
        <v>0.174732</v>
      </c>
      <c r="W82" s="30">
        <f>'[3]Weekly by Disport'!V82</f>
        <v>0.35848800000000003</v>
      </c>
      <c r="X82" s="31">
        <f>'[3]Weekly by Disport'!W82</f>
        <v>0.65043700000000004</v>
      </c>
      <c r="Y82" s="31">
        <f>'[3]Weekly by Disport'!X82</f>
        <v>0.88251100000000005</v>
      </c>
      <c r="Z82" s="31" t="str">
        <f>'[3]Weekly by Disport'!Y82</f>
        <v/>
      </c>
      <c r="AA82" s="34">
        <f>'[3]Weekly by Disport'!Z82</f>
        <v>18.410581000000001</v>
      </c>
      <c r="AB82" s="53">
        <f t="shared" si="13"/>
        <v>0.96239400000000008</v>
      </c>
      <c r="AC82" s="53">
        <f t="shared" si="14"/>
        <v>8.4441069999999989</v>
      </c>
      <c r="AD82" s="53">
        <f t="shared" si="15"/>
        <v>2.2142930000000001</v>
      </c>
      <c r="AE82" s="53">
        <f t="shared" si="16"/>
        <v>2.9162460000000001</v>
      </c>
      <c r="AF82" s="53">
        <f t="shared" si="17"/>
        <v>2.726213</v>
      </c>
    </row>
    <row r="83" spans="1:32">
      <c r="A83" s="56" t="str">
        <f t="shared" si="12"/>
        <v>201728</v>
      </c>
      <c r="B83" s="28">
        <f>'[3]Weekly by Disport'!A83</f>
        <v>42930</v>
      </c>
      <c r="C83" s="29">
        <f>'[3]Weekly by Disport'!B83</f>
        <v>0.58456399999999997</v>
      </c>
      <c r="D83" s="30">
        <f>'[3]Weekly by Disport'!C83</f>
        <v>0.177173</v>
      </c>
      <c r="E83" s="31">
        <f>'[3]Weekly by Disport'!D83</f>
        <v>0.35169600000000001</v>
      </c>
      <c r="F83" s="29">
        <f>'[3]Weekly by Disport'!E83</f>
        <v>2.5156810000000003</v>
      </c>
      <c r="G83" s="30">
        <f>'[3]Weekly by Disport'!F83</f>
        <v>0.94327700000000003</v>
      </c>
      <c r="H83" s="30">
        <f>'[3]Weekly by Disport'!G83</f>
        <v>3.3277729999999996</v>
      </c>
      <c r="I83" s="30">
        <f>'[3]Weekly by Disport'!H83</f>
        <v>1.498111</v>
      </c>
      <c r="J83" s="31" t="str">
        <f>'[3]Weekly by Disport'!I83</f>
        <v/>
      </c>
      <c r="K83" s="29" t="str">
        <f>'[3]Weekly by Disport'!J83</f>
        <v/>
      </c>
      <c r="L83" s="30">
        <f>'[3]Weekly by Disport'!K83</f>
        <v>1.1300859999999999</v>
      </c>
      <c r="M83" s="31">
        <f>'[3]Weekly by Disport'!L83</f>
        <v>2.0835940000000002</v>
      </c>
      <c r="N83" s="32">
        <f>'[3]Weekly by Disport'!M83</f>
        <v>0.60157700000000003</v>
      </c>
      <c r="O83" s="29" t="str">
        <f>'[3]Weekly by Disport'!N83</f>
        <v/>
      </c>
      <c r="P83" s="29">
        <f>'[3]Weekly by Disport'!O83</f>
        <v>3.464817</v>
      </c>
      <c r="Q83" s="30" t="str">
        <f>'[3]Weekly by Disport'!P83</f>
        <v/>
      </c>
      <c r="R83" s="31" t="str">
        <f>'[3]Weekly by Disport'!Q83</f>
        <v/>
      </c>
      <c r="S83" s="29" t="str">
        <f>'[3]Weekly by Disport'!R83</f>
        <v/>
      </c>
      <c r="T83" s="30" t="str">
        <f>'[3]Weekly by Disport'!S83</f>
        <v/>
      </c>
      <c r="U83" s="31">
        <f>'[3]Weekly by Disport'!T83</f>
        <v>0.20794699999999999</v>
      </c>
      <c r="V83" s="29">
        <f>'[3]Weekly by Disport'!U83</f>
        <v>0.17203599999999999</v>
      </c>
      <c r="W83" s="30" t="str">
        <f>'[3]Weekly by Disport'!V83</f>
        <v/>
      </c>
      <c r="X83" s="31">
        <f>'[3]Weekly by Disport'!W83</f>
        <v>0.22911699999999999</v>
      </c>
      <c r="Y83" s="31">
        <f>'[3]Weekly by Disport'!X83</f>
        <v>0.57355100000000003</v>
      </c>
      <c r="Z83" s="31" t="str">
        <f>'[3]Weekly by Disport'!Y83</f>
        <v/>
      </c>
      <c r="AA83" s="34">
        <f>'[3]Weekly by Disport'!Z83</f>
        <v>17.860999999999997</v>
      </c>
      <c r="AB83" s="53">
        <f t="shared" si="13"/>
        <v>1.1134330000000001</v>
      </c>
      <c r="AC83" s="53">
        <f t="shared" si="14"/>
        <v>8.2848419999999994</v>
      </c>
      <c r="AD83" s="53">
        <f t="shared" si="15"/>
        <v>3.2136800000000001</v>
      </c>
      <c r="AE83" s="53">
        <f t="shared" si="16"/>
        <v>3.464817</v>
      </c>
      <c r="AF83" s="53">
        <f t="shared" si="17"/>
        <v>1.1826509999999999</v>
      </c>
    </row>
    <row r="84" spans="1:32">
      <c r="A84" s="56" t="str">
        <f t="shared" si="12"/>
        <v>201729</v>
      </c>
      <c r="B84" s="28">
        <f>'[3]Weekly by Disport'!A84</f>
        <v>42937</v>
      </c>
      <c r="C84" s="29">
        <f>'[3]Weekly by Disport'!B84</f>
        <v>0.355574</v>
      </c>
      <c r="D84" s="30">
        <f>'[3]Weekly by Disport'!C84</f>
        <v>0.17693900000000001</v>
      </c>
      <c r="E84" s="31">
        <f>'[3]Weekly by Disport'!D84</f>
        <v>0.45131399999999999</v>
      </c>
      <c r="F84" s="29">
        <f>'[3]Weekly by Disport'!E84</f>
        <v>2.2141329999999999</v>
      </c>
      <c r="G84" s="30">
        <f>'[3]Weekly by Disport'!F84</f>
        <v>0.69389599999999996</v>
      </c>
      <c r="H84" s="30">
        <f>'[3]Weekly by Disport'!G84</f>
        <v>2.1642439999999996</v>
      </c>
      <c r="I84" s="30">
        <f>'[3]Weekly by Disport'!H84</f>
        <v>1.4818899999999999</v>
      </c>
      <c r="J84" s="31">
        <f>'[3]Weekly by Disport'!I84</f>
        <v>0.18106</v>
      </c>
      <c r="K84" s="29" t="str">
        <f>'[3]Weekly by Disport'!J84</f>
        <v/>
      </c>
      <c r="L84" s="30">
        <f>'[3]Weekly by Disport'!K84</f>
        <v>0.57047899999999996</v>
      </c>
      <c r="M84" s="31">
        <f>'[3]Weekly by Disport'!L84</f>
        <v>2.9426349999999997</v>
      </c>
      <c r="N84" s="32">
        <f>'[3]Weekly by Disport'!M84</f>
        <v>0.87697000000000003</v>
      </c>
      <c r="O84" s="29" t="str">
        <f>'[3]Weekly by Disport'!N84</f>
        <v/>
      </c>
      <c r="P84" s="29">
        <f>'[3]Weekly by Disport'!O84</f>
        <v>4.1248260000000005</v>
      </c>
      <c r="Q84" s="30" t="str">
        <f>'[3]Weekly by Disport'!P84</f>
        <v/>
      </c>
      <c r="R84" s="31" t="str">
        <f>'[3]Weekly by Disport'!Q84</f>
        <v/>
      </c>
      <c r="S84" s="29">
        <f>'[3]Weekly by Disport'!R84</f>
        <v>0.38954299999999997</v>
      </c>
      <c r="T84" s="30" t="str">
        <f>'[3]Weekly by Disport'!S84</f>
        <v/>
      </c>
      <c r="U84" s="31" t="str">
        <f>'[3]Weekly by Disport'!T84</f>
        <v/>
      </c>
      <c r="V84" s="29" t="str">
        <f>'[3]Weekly by Disport'!U84</f>
        <v/>
      </c>
      <c r="W84" s="30" t="str">
        <f>'[3]Weekly by Disport'!V84</f>
        <v/>
      </c>
      <c r="X84" s="31">
        <f>'[3]Weekly by Disport'!W84</f>
        <v>0.43585299999999999</v>
      </c>
      <c r="Y84" s="31">
        <f>'[3]Weekly by Disport'!X84</f>
        <v>0.387932</v>
      </c>
      <c r="Z84" s="31" t="str">
        <f>'[3]Weekly by Disport'!Y84</f>
        <v/>
      </c>
      <c r="AA84" s="34">
        <f>'[3]Weekly by Disport'!Z84</f>
        <v>17.447288</v>
      </c>
      <c r="AB84" s="53">
        <f t="shared" si="13"/>
        <v>0.98382700000000001</v>
      </c>
      <c r="AC84" s="53">
        <f t="shared" si="14"/>
        <v>6.7352229999999995</v>
      </c>
      <c r="AD84" s="53">
        <f t="shared" si="15"/>
        <v>3.5131139999999998</v>
      </c>
      <c r="AE84" s="53">
        <f t="shared" si="16"/>
        <v>4.1248260000000005</v>
      </c>
      <c r="AF84" s="53">
        <f t="shared" si="17"/>
        <v>1.213328</v>
      </c>
    </row>
    <row r="85" spans="1:32">
      <c r="A85" s="56" t="str">
        <f t="shared" si="12"/>
        <v>201730</v>
      </c>
      <c r="B85" s="28">
        <f>'[3]Weekly by Disport'!A85</f>
        <v>42944</v>
      </c>
      <c r="C85" s="29">
        <f>'[3]Weekly by Disport'!B85</f>
        <v>0.65826499999999999</v>
      </c>
      <c r="D85" s="30" t="str">
        <f>'[3]Weekly by Disport'!C85</f>
        <v/>
      </c>
      <c r="E85" s="31">
        <f>'[3]Weekly by Disport'!D85</f>
        <v>0.57934200000000002</v>
      </c>
      <c r="F85" s="29">
        <f>'[3]Weekly by Disport'!E85</f>
        <v>0.860433</v>
      </c>
      <c r="G85" s="30">
        <f>'[3]Weekly by Disport'!F85</f>
        <v>1.093002</v>
      </c>
      <c r="H85" s="30">
        <f>'[3]Weekly by Disport'!G85</f>
        <v>1.8431060000000001</v>
      </c>
      <c r="I85" s="30">
        <f>'[3]Weekly by Disport'!H85</f>
        <v>2.2164960000000002</v>
      </c>
      <c r="J85" s="31" t="str">
        <f>'[3]Weekly by Disport'!I85</f>
        <v/>
      </c>
      <c r="K85" s="29">
        <f>'[3]Weekly by Disport'!J85</f>
        <v>0.17591100000000001</v>
      </c>
      <c r="L85" s="30">
        <f>'[3]Weekly by Disport'!K85</f>
        <v>0.60289000000000004</v>
      </c>
      <c r="M85" s="31">
        <f>'[3]Weekly by Disport'!L85</f>
        <v>2.5342100000000003</v>
      </c>
      <c r="N85" s="32">
        <f>'[3]Weekly by Disport'!M85</f>
        <v>0.53614499999999998</v>
      </c>
      <c r="O85" s="29" t="str">
        <f>'[3]Weekly by Disport'!N85</f>
        <v/>
      </c>
      <c r="P85" s="29">
        <f>'[3]Weekly by Disport'!O85</f>
        <v>2.6818489999999997</v>
      </c>
      <c r="Q85" s="30" t="str">
        <f>'[3]Weekly by Disport'!P85</f>
        <v/>
      </c>
      <c r="R85" s="31" t="str">
        <f>'[3]Weekly by Disport'!Q85</f>
        <v/>
      </c>
      <c r="S85" s="29" t="str">
        <f>'[3]Weekly by Disport'!R85</f>
        <v/>
      </c>
      <c r="T85" s="30" t="str">
        <f>'[3]Weekly by Disport'!S85</f>
        <v/>
      </c>
      <c r="U85" s="31">
        <f>'[3]Weekly by Disport'!T85</f>
        <v>0.18206</v>
      </c>
      <c r="V85" s="29" t="str">
        <f>'[3]Weekly by Disport'!U85</f>
        <v/>
      </c>
      <c r="W85" s="30">
        <f>'[3]Weekly by Disport'!V85</f>
        <v>0.18101999999999999</v>
      </c>
      <c r="X85" s="31">
        <f>'[3]Weekly by Disport'!W85</f>
        <v>0.80389599999999994</v>
      </c>
      <c r="Y85" s="31">
        <f>'[3]Weekly by Disport'!X85</f>
        <v>0.34211800000000003</v>
      </c>
      <c r="Z85" s="31" t="str">
        <f>'[3]Weekly by Disport'!Y85</f>
        <v/>
      </c>
      <c r="AA85" s="34">
        <f>'[3]Weekly by Disport'!Z85</f>
        <v>15.290742999999999</v>
      </c>
      <c r="AB85" s="53">
        <f t="shared" si="13"/>
        <v>1.2376070000000001</v>
      </c>
      <c r="AC85" s="53">
        <f t="shared" si="14"/>
        <v>6.0130370000000006</v>
      </c>
      <c r="AD85" s="53">
        <f t="shared" si="15"/>
        <v>3.3130110000000004</v>
      </c>
      <c r="AE85" s="53">
        <f t="shared" si="16"/>
        <v>2.6818489999999997</v>
      </c>
      <c r="AF85" s="53">
        <f t="shared" si="17"/>
        <v>1.5090940000000002</v>
      </c>
    </row>
    <row r="86" spans="1:32">
      <c r="A86" s="56" t="str">
        <f t="shared" si="12"/>
        <v>201731</v>
      </c>
      <c r="B86" s="28">
        <f>'[3]Weekly by Disport'!A86</f>
        <v>42951</v>
      </c>
      <c r="C86" s="29">
        <f>'[3]Weekly by Disport'!B86</f>
        <v>0.82594800000000002</v>
      </c>
      <c r="D86" s="30" t="str">
        <f>'[3]Weekly by Disport'!C86</f>
        <v/>
      </c>
      <c r="E86" s="31" t="str">
        <f>'[3]Weekly by Disport'!D86</f>
        <v/>
      </c>
      <c r="F86" s="29">
        <f>'[3]Weekly by Disport'!E86</f>
        <v>2.4867030000000003</v>
      </c>
      <c r="G86" s="30">
        <f>'[3]Weekly by Disport'!F86</f>
        <v>0.56152199999999997</v>
      </c>
      <c r="H86" s="30">
        <f>'[3]Weekly by Disport'!G86</f>
        <v>2.663532</v>
      </c>
      <c r="I86" s="30">
        <f>'[3]Weekly by Disport'!H86</f>
        <v>0.80766299999999991</v>
      </c>
      <c r="J86" s="31">
        <f>'[3]Weekly by Disport'!I86</f>
        <v>0.18036099999999999</v>
      </c>
      <c r="K86" s="29" t="str">
        <f>'[3]Weekly by Disport'!J86</f>
        <v/>
      </c>
      <c r="L86" s="30">
        <f>'[3]Weekly by Disport'!K86</f>
        <v>0.38811099999999998</v>
      </c>
      <c r="M86" s="31">
        <f>'[3]Weekly by Disport'!L86</f>
        <v>2.6799520000000001</v>
      </c>
      <c r="N86" s="32">
        <f>'[3]Weekly by Disport'!M86</f>
        <v>0.79915899999999995</v>
      </c>
      <c r="O86" s="29" t="str">
        <f>'[3]Weekly by Disport'!N86</f>
        <v/>
      </c>
      <c r="P86" s="29">
        <f>'[3]Weekly by Disport'!O86</f>
        <v>4.0765320000000003</v>
      </c>
      <c r="Q86" s="30" t="str">
        <f>'[3]Weekly by Disport'!P86</f>
        <v/>
      </c>
      <c r="R86" s="31" t="str">
        <f>'[3]Weekly by Disport'!Q86</f>
        <v/>
      </c>
      <c r="S86" s="29">
        <f>'[3]Weekly by Disport'!R86</f>
        <v>0.18001200000000001</v>
      </c>
      <c r="T86" s="30" t="str">
        <f>'[3]Weekly by Disport'!S86</f>
        <v/>
      </c>
      <c r="U86" s="31">
        <f>'[3]Weekly by Disport'!T86</f>
        <v>0.18035499999999999</v>
      </c>
      <c r="V86" s="29">
        <f>'[3]Weekly by Disport'!U86</f>
        <v>0.18009</v>
      </c>
      <c r="W86" s="30" t="str">
        <f>'[3]Weekly by Disport'!V86</f>
        <v/>
      </c>
      <c r="X86" s="31">
        <f>'[3]Weekly by Disport'!W86</f>
        <v>0.43239899999999998</v>
      </c>
      <c r="Y86" s="31">
        <f>'[3]Weekly by Disport'!X86</f>
        <v>0.53779500000000002</v>
      </c>
      <c r="Z86" s="31" t="str">
        <f>'[3]Weekly by Disport'!Y86</f>
        <v/>
      </c>
      <c r="AA86" s="34">
        <f>'[3]Weekly by Disport'!Z86</f>
        <v>16.980134</v>
      </c>
      <c r="AB86" s="53">
        <f t="shared" si="13"/>
        <v>0.82594800000000002</v>
      </c>
      <c r="AC86" s="53">
        <f t="shared" si="14"/>
        <v>6.6997809999999998</v>
      </c>
      <c r="AD86" s="53">
        <f t="shared" si="15"/>
        <v>3.068063</v>
      </c>
      <c r="AE86" s="53">
        <f t="shared" si="16"/>
        <v>4.0765320000000003</v>
      </c>
      <c r="AF86" s="53">
        <f t="shared" si="17"/>
        <v>1.510651</v>
      </c>
    </row>
    <row r="87" spans="1:32">
      <c r="A87" s="56" t="str">
        <f t="shared" si="12"/>
        <v>201732</v>
      </c>
      <c r="B87" s="28">
        <f>'[3]Weekly by Disport'!A87</f>
        <v>42958</v>
      </c>
      <c r="C87" s="29">
        <f>'[3]Weekly by Disport'!B87</f>
        <v>0.942581</v>
      </c>
      <c r="D87" s="30" t="str">
        <f>'[3]Weekly by Disport'!C87</f>
        <v/>
      </c>
      <c r="E87" s="31" t="str">
        <f>'[3]Weekly by Disport'!D87</f>
        <v/>
      </c>
      <c r="F87" s="29">
        <f>'[3]Weekly by Disport'!E87</f>
        <v>1.8917920000000004</v>
      </c>
      <c r="G87" s="30">
        <f>'[3]Weekly by Disport'!F87</f>
        <v>0.55981099999999995</v>
      </c>
      <c r="H87" s="30">
        <f>'[3]Weekly by Disport'!G87</f>
        <v>2.7481269999999993</v>
      </c>
      <c r="I87" s="30">
        <f>'[3]Weekly by Disport'!H87</f>
        <v>1.8622570000000003</v>
      </c>
      <c r="J87" s="31">
        <f>'[3]Weekly by Disport'!I87</f>
        <v>0.35112299999999996</v>
      </c>
      <c r="K87" s="29">
        <f>'[3]Weekly by Disport'!J87</f>
        <v>0.28122599999999998</v>
      </c>
      <c r="L87" s="30">
        <f>'[3]Weekly by Disport'!K87</f>
        <v>0.99543699999999991</v>
      </c>
      <c r="M87" s="31">
        <f>'[3]Weekly by Disport'!L87</f>
        <v>1.970094</v>
      </c>
      <c r="N87" s="32">
        <f>'[3]Weekly by Disport'!M87</f>
        <v>0.76831000000000005</v>
      </c>
      <c r="O87" s="29" t="str">
        <f>'[3]Weekly by Disport'!N87</f>
        <v/>
      </c>
      <c r="P87" s="29">
        <f>'[3]Weekly by Disport'!O87</f>
        <v>4.3588060000000004</v>
      </c>
      <c r="Q87" s="30" t="str">
        <f>'[3]Weekly by Disport'!P87</f>
        <v/>
      </c>
      <c r="R87" s="31" t="str">
        <f>'[3]Weekly by Disport'!Q87</f>
        <v/>
      </c>
      <c r="S87" s="29">
        <f>'[3]Weekly by Disport'!R87</f>
        <v>0.17591799999999999</v>
      </c>
      <c r="T87" s="30" t="str">
        <f>'[3]Weekly by Disport'!S87</f>
        <v/>
      </c>
      <c r="U87" s="31">
        <f>'[3]Weekly by Disport'!T87</f>
        <v>0.18156900000000001</v>
      </c>
      <c r="V87" s="29" t="str">
        <f>'[3]Weekly by Disport'!U87</f>
        <v/>
      </c>
      <c r="W87" s="30" t="str">
        <f>'[3]Weekly by Disport'!V87</f>
        <v/>
      </c>
      <c r="X87" s="31">
        <f>'[3]Weekly by Disport'!W87</f>
        <v>0.47489999999999999</v>
      </c>
      <c r="Y87" s="31" t="str">
        <f>'[3]Weekly by Disport'!X87</f>
        <v/>
      </c>
      <c r="Z87" s="31" t="str">
        <f>'[3]Weekly by Disport'!Y87</f>
        <v/>
      </c>
      <c r="AA87" s="34">
        <f>'[3]Weekly by Disport'!Z87</f>
        <v>17.561951000000001</v>
      </c>
      <c r="AB87" s="53">
        <f t="shared" si="13"/>
        <v>0.942581</v>
      </c>
      <c r="AC87" s="53">
        <f t="shared" si="14"/>
        <v>7.4131100000000005</v>
      </c>
      <c r="AD87" s="53">
        <f t="shared" si="15"/>
        <v>3.2467569999999997</v>
      </c>
      <c r="AE87" s="53">
        <f t="shared" si="16"/>
        <v>4.3588060000000004</v>
      </c>
      <c r="AF87" s="53">
        <f t="shared" si="17"/>
        <v>0.83238699999999999</v>
      </c>
    </row>
    <row r="88" spans="1:32">
      <c r="A88" s="56" t="str">
        <f t="shared" si="12"/>
        <v>201733</v>
      </c>
      <c r="B88" s="28">
        <f>'[3]Weekly by Disport'!A88</f>
        <v>42965</v>
      </c>
      <c r="C88" s="29">
        <f>'[3]Weekly by Disport'!B88</f>
        <v>1.0690739999999999</v>
      </c>
      <c r="D88" s="30">
        <f>'[3]Weekly by Disport'!C88</f>
        <v>0.180008</v>
      </c>
      <c r="E88" s="31">
        <f>'[3]Weekly by Disport'!D88</f>
        <v>0.38807900000000001</v>
      </c>
      <c r="F88" s="29">
        <f>'[3]Weekly by Disport'!E88</f>
        <v>2.0844219999999996</v>
      </c>
      <c r="G88" s="30">
        <f>'[3]Weekly by Disport'!F88</f>
        <v>0.38653800000000005</v>
      </c>
      <c r="H88" s="30">
        <f>'[3]Weekly by Disport'!G88</f>
        <v>2.7891349999999999</v>
      </c>
      <c r="I88" s="30">
        <f>'[3]Weekly by Disport'!H88</f>
        <v>1.4088919999999998</v>
      </c>
      <c r="J88" s="31" t="str">
        <f>'[3]Weekly by Disport'!I88</f>
        <v/>
      </c>
      <c r="K88" s="29" t="str">
        <f>'[3]Weekly by Disport'!J88</f>
        <v/>
      </c>
      <c r="L88" s="30">
        <f>'[3]Weekly by Disport'!K88</f>
        <v>0.80443600000000004</v>
      </c>
      <c r="M88" s="31">
        <f>'[3]Weekly by Disport'!L88</f>
        <v>2.2489520000000001</v>
      </c>
      <c r="N88" s="32">
        <f>'[3]Weekly by Disport'!M88</f>
        <v>0.805033</v>
      </c>
      <c r="O88" s="29" t="str">
        <f>'[3]Weekly by Disport'!N88</f>
        <v/>
      </c>
      <c r="P88" s="29">
        <f>'[3]Weekly by Disport'!O88</f>
        <v>6.0377120000000017</v>
      </c>
      <c r="Q88" s="30" t="str">
        <f>'[3]Weekly by Disport'!P88</f>
        <v/>
      </c>
      <c r="R88" s="31" t="str">
        <f>'[3]Weekly by Disport'!Q88</f>
        <v/>
      </c>
      <c r="S88" s="29">
        <f>'[3]Weekly by Disport'!R88</f>
        <v>0.26564700000000002</v>
      </c>
      <c r="T88" s="30" t="str">
        <f>'[3]Weekly by Disport'!S88</f>
        <v/>
      </c>
      <c r="U88" s="31" t="str">
        <f>'[3]Weekly by Disport'!T88</f>
        <v/>
      </c>
      <c r="V88" s="29" t="str">
        <f>'[3]Weekly by Disport'!U88</f>
        <v/>
      </c>
      <c r="W88" s="30" t="str">
        <f>'[3]Weekly by Disport'!V88</f>
        <v/>
      </c>
      <c r="X88" s="31">
        <f>'[3]Weekly by Disport'!W88</f>
        <v>0.37806800000000002</v>
      </c>
      <c r="Y88" s="31">
        <f>'[3]Weekly by Disport'!X88</f>
        <v>0.38822400000000001</v>
      </c>
      <c r="Z88" s="31" t="str">
        <f>'[3]Weekly by Disport'!Y88</f>
        <v/>
      </c>
      <c r="AA88" s="34">
        <f>'[3]Weekly by Disport'!Z88</f>
        <v>19.234220000000004</v>
      </c>
      <c r="AB88" s="53">
        <f t="shared" si="13"/>
        <v>1.6371609999999999</v>
      </c>
      <c r="AC88" s="53">
        <f t="shared" si="14"/>
        <v>6.6689869999999996</v>
      </c>
      <c r="AD88" s="53">
        <f t="shared" si="15"/>
        <v>3.053388</v>
      </c>
      <c r="AE88" s="53">
        <f t="shared" si="16"/>
        <v>6.0377120000000017</v>
      </c>
      <c r="AF88" s="53">
        <f t="shared" si="17"/>
        <v>1.0319389999999999</v>
      </c>
    </row>
    <row r="89" spans="1:32">
      <c r="A89" s="56" t="str">
        <f t="shared" si="12"/>
        <v>201734</v>
      </c>
      <c r="B89" s="28">
        <f>'[3]Weekly by Disport'!A89</f>
        <v>42972</v>
      </c>
      <c r="C89" s="29">
        <f>'[3]Weekly by Disport'!B89</f>
        <v>0.63435900000000001</v>
      </c>
      <c r="D89" s="30">
        <f>'[3]Weekly by Disport'!C89</f>
        <v>0.175043</v>
      </c>
      <c r="E89" s="31">
        <f>'[3]Weekly by Disport'!D89</f>
        <v>0.4</v>
      </c>
      <c r="F89" s="29">
        <f>'[3]Weekly by Disport'!E89</f>
        <v>1.8023720000000001</v>
      </c>
      <c r="G89" s="30">
        <f>'[3]Weekly by Disport'!F89</f>
        <v>0.92417199999999999</v>
      </c>
      <c r="H89" s="30">
        <f>'[3]Weekly by Disport'!G89</f>
        <v>2.6684540000000001</v>
      </c>
      <c r="I89" s="30">
        <f>'[3]Weekly by Disport'!H89</f>
        <v>1.9029589999999998</v>
      </c>
      <c r="J89" s="31" t="str">
        <f>'[3]Weekly by Disport'!I89</f>
        <v/>
      </c>
      <c r="K89" s="29">
        <f>'[3]Weekly by Disport'!J89</f>
        <v>0.44871899999999998</v>
      </c>
      <c r="L89" s="30">
        <f>'[3]Weekly by Disport'!K89</f>
        <v>0.44014199999999998</v>
      </c>
      <c r="M89" s="31">
        <f>'[3]Weekly by Disport'!L89</f>
        <v>2.5998999999999999</v>
      </c>
      <c r="N89" s="32">
        <f>'[3]Weekly by Disport'!M89</f>
        <v>0.87794700000000003</v>
      </c>
      <c r="O89" s="29" t="str">
        <f>'[3]Weekly by Disport'!N89</f>
        <v/>
      </c>
      <c r="P89" s="29">
        <f>'[3]Weekly by Disport'!O89</f>
        <v>5.6395359999999988</v>
      </c>
      <c r="Q89" s="30" t="str">
        <f>'[3]Weekly by Disport'!P89</f>
        <v/>
      </c>
      <c r="R89" s="31" t="str">
        <f>'[3]Weekly by Disport'!Q89</f>
        <v/>
      </c>
      <c r="S89" s="29">
        <f>'[3]Weekly by Disport'!R89</f>
        <v>0.38254699999999997</v>
      </c>
      <c r="T89" s="30" t="str">
        <f>'[3]Weekly by Disport'!S89</f>
        <v/>
      </c>
      <c r="U89" s="31">
        <f>'[3]Weekly by Disport'!T89</f>
        <v>0.21665599999999999</v>
      </c>
      <c r="V89" s="29">
        <f>'[3]Weekly by Disport'!U89</f>
        <v>0.178929</v>
      </c>
      <c r="W89" s="30" t="str">
        <f>'[3]Weekly by Disport'!V89</f>
        <v/>
      </c>
      <c r="X89" s="31">
        <f>'[3]Weekly by Disport'!W89</f>
        <v>0.65642600000000006</v>
      </c>
      <c r="Y89" s="31">
        <f>'[3]Weekly by Disport'!X89</f>
        <v>0.70590699999999995</v>
      </c>
      <c r="Z89" s="31" t="str">
        <f>'[3]Weekly by Disport'!Y89</f>
        <v/>
      </c>
      <c r="AA89" s="34">
        <f>'[3]Weekly by Disport'!Z89</f>
        <v>20.654067999999999</v>
      </c>
      <c r="AB89" s="53">
        <f t="shared" si="13"/>
        <v>1.2094019999999999</v>
      </c>
      <c r="AC89" s="53">
        <f t="shared" si="14"/>
        <v>7.2979570000000002</v>
      </c>
      <c r="AD89" s="53">
        <f t="shared" si="15"/>
        <v>3.4887609999999998</v>
      </c>
      <c r="AE89" s="53">
        <f t="shared" si="16"/>
        <v>5.6395359999999988</v>
      </c>
      <c r="AF89" s="53">
        <f t="shared" si="17"/>
        <v>2.1404649999999998</v>
      </c>
    </row>
    <row r="90" spans="1:32">
      <c r="A90" s="56" t="str">
        <f t="shared" si="12"/>
        <v>201735</v>
      </c>
      <c r="B90" s="28">
        <f>'[3]Weekly by Disport'!A90</f>
        <v>42979</v>
      </c>
      <c r="C90" s="29">
        <f>'[3]Weekly by Disport'!B90</f>
        <v>0.62808100000000011</v>
      </c>
      <c r="D90" s="30" t="str">
        <f>'[3]Weekly by Disport'!C90</f>
        <v/>
      </c>
      <c r="E90" s="31">
        <f>'[3]Weekly by Disport'!D90</f>
        <v>0.174757</v>
      </c>
      <c r="F90" s="29">
        <f>'[3]Weekly by Disport'!E90</f>
        <v>2.205292</v>
      </c>
      <c r="G90" s="30">
        <f>'[3]Weekly by Disport'!F90</f>
        <v>0.83087599999999995</v>
      </c>
      <c r="H90" s="30">
        <f>'[3]Weekly by Disport'!G90</f>
        <v>2.600867</v>
      </c>
      <c r="I90" s="30">
        <f>'[3]Weekly by Disport'!H90</f>
        <v>0.77380000000000004</v>
      </c>
      <c r="J90" s="31" t="str">
        <f>'[3]Weekly by Disport'!I90</f>
        <v/>
      </c>
      <c r="K90" s="29">
        <f>'[3]Weekly by Disport'!J90</f>
        <v>0.30584600000000001</v>
      </c>
      <c r="L90" s="30">
        <f>'[3]Weekly by Disport'!K90</f>
        <v>1.5402019999999998</v>
      </c>
      <c r="M90" s="31">
        <f>'[3]Weekly by Disport'!L90</f>
        <v>2.3058110000000003</v>
      </c>
      <c r="N90" s="32">
        <f>'[3]Weekly by Disport'!M90</f>
        <v>0.56645199999999996</v>
      </c>
      <c r="O90" s="29" t="str">
        <f>'[3]Weekly by Disport'!N90</f>
        <v/>
      </c>
      <c r="P90" s="29">
        <f>'[3]Weekly by Disport'!O90</f>
        <v>5.3671790000000001</v>
      </c>
      <c r="Q90" s="30" t="str">
        <f>'[3]Weekly by Disport'!P90</f>
        <v/>
      </c>
      <c r="R90" s="31" t="str">
        <f>'[3]Weekly by Disport'!Q90</f>
        <v/>
      </c>
      <c r="S90" s="29" t="str">
        <f>'[3]Weekly by Disport'!R90</f>
        <v/>
      </c>
      <c r="T90" s="30" t="str">
        <f>'[3]Weekly by Disport'!S90</f>
        <v/>
      </c>
      <c r="U90" s="31">
        <f>'[3]Weekly by Disport'!T90</f>
        <v>0.17951</v>
      </c>
      <c r="V90" s="29" t="str">
        <f>'[3]Weekly by Disport'!U90</f>
        <v/>
      </c>
      <c r="W90" s="30" t="str">
        <f>'[3]Weekly by Disport'!V90</f>
        <v/>
      </c>
      <c r="X90" s="31">
        <f>'[3]Weekly by Disport'!W90</f>
        <v>0.61555300000000002</v>
      </c>
      <c r="Y90" s="31">
        <f>'[3]Weekly by Disport'!X90</f>
        <v>0.71769800000000006</v>
      </c>
      <c r="Z90" s="31" t="str">
        <f>'[3]Weekly by Disport'!Y90</f>
        <v/>
      </c>
      <c r="AA90" s="34">
        <f>'[3]Weekly by Disport'!Z90</f>
        <v>18.811923999999998</v>
      </c>
      <c r="AB90" s="53">
        <f t="shared" si="13"/>
        <v>0.80283800000000016</v>
      </c>
      <c r="AC90" s="53">
        <f t="shared" si="14"/>
        <v>6.4108350000000005</v>
      </c>
      <c r="AD90" s="53">
        <f t="shared" si="15"/>
        <v>4.151859</v>
      </c>
      <c r="AE90" s="53">
        <f t="shared" si="16"/>
        <v>5.3671790000000001</v>
      </c>
      <c r="AF90" s="53">
        <f t="shared" si="17"/>
        <v>1.5127610000000002</v>
      </c>
    </row>
    <row r="91" spans="1:32">
      <c r="A91" s="56" t="str">
        <f t="shared" si="12"/>
        <v>201736</v>
      </c>
      <c r="B91" s="28">
        <f>'[3]Weekly by Disport'!A91</f>
        <v>42986</v>
      </c>
      <c r="C91" s="29">
        <f>'[3]Weekly by Disport'!B91</f>
        <v>0.66350699999999996</v>
      </c>
      <c r="D91" s="30" t="str">
        <f>'[3]Weekly by Disport'!C91</f>
        <v/>
      </c>
      <c r="E91" s="31">
        <f>'[3]Weekly by Disport'!D91</f>
        <v>0.400314</v>
      </c>
      <c r="F91" s="29">
        <f>'[3]Weekly by Disport'!E91</f>
        <v>2.6531660000000006</v>
      </c>
      <c r="G91" s="30">
        <f>'[3]Weekly by Disport'!F91</f>
        <v>0.35182599999999997</v>
      </c>
      <c r="H91" s="30">
        <f>'[3]Weekly by Disport'!G91</f>
        <v>3.4792520000000007</v>
      </c>
      <c r="I91" s="30">
        <f>'[3]Weekly by Disport'!H91</f>
        <v>1.47526</v>
      </c>
      <c r="J91" s="31">
        <f>'[3]Weekly by Disport'!I91</f>
        <v>0.18141499999999999</v>
      </c>
      <c r="K91" s="29" t="str">
        <f>'[3]Weekly by Disport'!J91</f>
        <v/>
      </c>
      <c r="L91" s="30">
        <f>'[3]Weekly by Disport'!K91</f>
        <v>0.74204100000000006</v>
      </c>
      <c r="M91" s="31">
        <f>'[3]Weekly by Disport'!L91</f>
        <v>3.1224790000000002</v>
      </c>
      <c r="N91" s="32">
        <f>'[3]Weekly by Disport'!M91</f>
        <v>1.048532</v>
      </c>
      <c r="O91" s="29" t="str">
        <f>'[3]Weekly by Disport'!N91</f>
        <v/>
      </c>
      <c r="P91" s="29">
        <f>'[3]Weekly by Disport'!O91</f>
        <v>3.356255</v>
      </c>
      <c r="Q91" s="30" t="str">
        <f>'[3]Weekly by Disport'!P91</f>
        <v/>
      </c>
      <c r="R91" s="31" t="str">
        <f>'[3]Weekly by Disport'!Q91</f>
        <v/>
      </c>
      <c r="S91" s="29">
        <f>'[3]Weekly by Disport'!R91</f>
        <v>0.171015</v>
      </c>
      <c r="T91" s="30" t="str">
        <f>'[3]Weekly by Disport'!S91</f>
        <v/>
      </c>
      <c r="U91" s="31">
        <f>'[3]Weekly by Disport'!T91</f>
        <v>0.176423</v>
      </c>
      <c r="V91" s="29" t="str">
        <f>'[3]Weekly by Disport'!U91</f>
        <v/>
      </c>
      <c r="W91" s="30">
        <f>'[3]Weekly by Disport'!V91</f>
        <v>0.35910699999999995</v>
      </c>
      <c r="X91" s="31">
        <f>'[3]Weekly by Disport'!W91</f>
        <v>0.58575700000000008</v>
      </c>
      <c r="Y91" s="31">
        <f>'[3]Weekly by Disport'!X91</f>
        <v>0.35514299999999999</v>
      </c>
      <c r="Z91" s="31" t="str">
        <f>'[3]Weekly by Disport'!Y91</f>
        <v/>
      </c>
      <c r="AA91" s="34">
        <f>'[3]Weekly by Disport'!Z91</f>
        <v>19.121492000000003</v>
      </c>
      <c r="AB91" s="53">
        <f t="shared" si="13"/>
        <v>1.0638209999999999</v>
      </c>
      <c r="AC91" s="53">
        <f t="shared" si="14"/>
        <v>8.1409190000000002</v>
      </c>
      <c r="AD91" s="53">
        <f t="shared" si="15"/>
        <v>3.8645200000000002</v>
      </c>
      <c r="AE91" s="53">
        <f t="shared" si="16"/>
        <v>3.356255</v>
      </c>
      <c r="AF91" s="53">
        <f t="shared" si="17"/>
        <v>1.647445</v>
      </c>
    </row>
    <row r="92" spans="1:32">
      <c r="A92" s="56" t="str">
        <f t="shared" si="12"/>
        <v>201737</v>
      </c>
      <c r="B92" s="28">
        <f>'[3]Weekly by Disport'!A92</f>
        <v>42993</v>
      </c>
      <c r="C92" s="29">
        <f>'[3]Weekly by Disport'!B92</f>
        <v>0.16905899999999999</v>
      </c>
      <c r="D92" s="30" t="str">
        <f>'[3]Weekly by Disport'!C92</f>
        <v/>
      </c>
      <c r="E92" s="31">
        <f>'[3]Weekly by Disport'!D92</f>
        <v>0.300398</v>
      </c>
      <c r="F92" s="29">
        <f>'[3]Weekly by Disport'!E92</f>
        <v>2.5647050000000009</v>
      </c>
      <c r="G92" s="30">
        <f>'[3]Weekly by Disport'!F92</f>
        <v>0.182644</v>
      </c>
      <c r="H92" s="30">
        <f>'[3]Weekly by Disport'!G92</f>
        <v>1.9361210000000002</v>
      </c>
      <c r="I92" s="30">
        <f>'[3]Weekly by Disport'!H92</f>
        <v>1.4898849999999999</v>
      </c>
      <c r="J92" s="31">
        <f>'[3]Weekly by Disport'!I92</f>
        <v>0.17410999999999999</v>
      </c>
      <c r="K92" s="29" t="str">
        <f>'[3]Weekly by Disport'!J92</f>
        <v/>
      </c>
      <c r="L92" s="30">
        <f>'[3]Weekly by Disport'!K92</f>
        <v>0.78649800000000003</v>
      </c>
      <c r="M92" s="31">
        <f>'[3]Weekly by Disport'!L92</f>
        <v>2.8591630000000001</v>
      </c>
      <c r="N92" s="32">
        <f>'[3]Weekly by Disport'!M92</f>
        <v>0.346252</v>
      </c>
      <c r="O92" s="29" t="str">
        <f>'[3]Weekly by Disport'!N92</f>
        <v/>
      </c>
      <c r="P92" s="29">
        <f>'[3]Weekly by Disport'!O92</f>
        <v>3.7079309999999994</v>
      </c>
      <c r="Q92" s="30" t="str">
        <f>'[3]Weekly by Disport'!P92</f>
        <v/>
      </c>
      <c r="R92" s="31" t="str">
        <f>'[3]Weekly by Disport'!Q92</f>
        <v/>
      </c>
      <c r="S92" s="29" t="str">
        <f>'[3]Weekly by Disport'!R92</f>
        <v/>
      </c>
      <c r="T92" s="30" t="str">
        <f>'[3]Weekly by Disport'!S92</f>
        <v/>
      </c>
      <c r="U92" s="31">
        <f>'[3]Weekly by Disport'!T92</f>
        <v>0.20752000000000001</v>
      </c>
      <c r="V92" s="29">
        <f>'[3]Weekly by Disport'!U92</f>
        <v>0.26800800000000002</v>
      </c>
      <c r="W92" s="30" t="str">
        <f>'[3]Weekly by Disport'!V92</f>
        <v/>
      </c>
      <c r="X92" s="31">
        <f>'[3]Weekly by Disport'!W92</f>
        <v>0.40643399999999996</v>
      </c>
      <c r="Y92" s="31">
        <f>'[3]Weekly by Disport'!X92</f>
        <v>0.56610099999999997</v>
      </c>
      <c r="Z92" s="31" t="str">
        <f>'[3]Weekly by Disport'!Y92</f>
        <v/>
      </c>
      <c r="AA92" s="34">
        <f>'[3]Weekly by Disport'!Z92</f>
        <v>15.964829000000002</v>
      </c>
      <c r="AB92" s="53">
        <f t="shared" si="13"/>
        <v>0.46945700000000001</v>
      </c>
      <c r="AC92" s="53">
        <f t="shared" si="14"/>
        <v>6.3474650000000006</v>
      </c>
      <c r="AD92" s="53">
        <f t="shared" si="15"/>
        <v>3.645661</v>
      </c>
      <c r="AE92" s="53">
        <f t="shared" si="16"/>
        <v>3.7079309999999994</v>
      </c>
      <c r="AF92" s="53">
        <f t="shared" si="17"/>
        <v>1.4480629999999999</v>
      </c>
    </row>
    <row r="93" spans="1:32">
      <c r="A93" s="56" t="str">
        <f t="shared" si="12"/>
        <v>201738</v>
      </c>
      <c r="B93" s="28">
        <f>'[3]Weekly by Disport'!A93</f>
        <v>43000</v>
      </c>
      <c r="C93" s="29">
        <f>'[3]Weekly by Disport'!B93</f>
        <v>0.35141</v>
      </c>
      <c r="D93" s="30">
        <f>'[3]Weekly by Disport'!C93</f>
        <v>0.17932899999999999</v>
      </c>
      <c r="E93" s="31">
        <f>'[3]Weekly by Disport'!D93</f>
        <v>1.2285110000000001</v>
      </c>
      <c r="F93" s="29">
        <f>'[3]Weekly by Disport'!E93</f>
        <v>3.156771</v>
      </c>
      <c r="G93" s="30">
        <f>'[3]Weekly by Disport'!F93</f>
        <v>0.7543970000000001</v>
      </c>
      <c r="H93" s="30">
        <f>'[3]Weekly by Disport'!G93</f>
        <v>3.1380650000000001</v>
      </c>
      <c r="I93" s="30">
        <f>'[3]Weekly by Disport'!H93</f>
        <v>0.358294</v>
      </c>
      <c r="J93" s="31" t="str">
        <f>'[3]Weekly by Disport'!I93</f>
        <v/>
      </c>
      <c r="K93" s="29">
        <f>'[3]Weekly by Disport'!J93</f>
        <v>0.29844999999999999</v>
      </c>
      <c r="L93" s="30">
        <f>'[3]Weekly by Disport'!K93</f>
        <v>0.70013700000000001</v>
      </c>
      <c r="M93" s="31">
        <f>'[3]Weekly by Disport'!L93</f>
        <v>1.7682879999999999</v>
      </c>
      <c r="N93" s="32">
        <f>'[3]Weekly by Disport'!M93</f>
        <v>1.199819</v>
      </c>
      <c r="O93" s="29" t="str">
        <f>'[3]Weekly by Disport'!N93</f>
        <v/>
      </c>
      <c r="P93" s="29">
        <f>'[3]Weekly by Disport'!O93</f>
        <v>5.4684259999999991</v>
      </c>
      <c r="Q93" s="30" t="str">
        <f>'[3]Weekly by Disport'!P93</f>
        <v/>
      </c>
      <c r="R93" s="31" t="str">
        <f>'[3]Weekly by Disport'!Q93</f>
        <v/>
      </c>
      <c r="S93" s="29" t="str">
        <f>'[3]Weekly by Disport'!R93</f>
        <v/>
      </c>
      <c r="T93" s="30" t="str">
        <f>'[3]Weekly by Disport'!S93</f>
        <v/>
      </c>
      <c r="U93" s="31">
        <f>'[3]Weekly by Disport'!T93</f>
        <v>0.379409</v>
      </c>
      <c r="V93" s="29" t="str">
        <f>'[3]Weekly by Disport'!U93</f>
        <v/>
      </c>
      <c r="W93" s="30">
        <f>'[3]Weekly by Disport'!V93</f>
        <v>0.178978</v>
      </c>
      <c r="X93" s="31">
        <f>'[3]Weekly by Disport'!W93</f>
        <v>0.66104399999999996</v>
      </c>
      <c r="Y93" s="31">
        <f>'[3]Weekly by Disport'!X93</f>
        <v>0.35564699999999999</v>
      </c>
      <c r="Z93" s="31" t="str">
        <f>'[3]Weekly by Disport'!Y93</f>
        <v/>
      </c>
      <c r="AA93" s="34">
        <f>'[3]Weekly by Disport'!Z93</f>
        <v>20.176975000000002</v>
      </c>
      <c r="AB93" s="53">
        <f t="shared" si="13"/>
        <v>1.7592500000000002</v>
      </c>
      <c r="AC93" s="53">
        <f t="shared" si="14"/>
        <v>7.407527</v>
      </c>
      <c r="AD93" s="53">
        <f t="shared" si="15"/>
        <v>2.7668749999999998</v>
      </c>
      <c r="AE93" s="53">
        <f t="shared" si="16"/>
        <v>5.4684259999999991</v>
      </c>
      <c r="AF93" s="53">
        <f t="shared" si="17"/>
        <v>1.575078</v>
      </c>
    </row>
    <row r="94" spans="1:32">
      <c r="A94" s="56" t="str">
        <f t="shared" si="12"/>
        <v>201739</v>
      </c>
      <c r="B94" s="28">
        <f>'[3]Weekly by Disport'!A94</f>
        <v>43007</v>
      </c>
      <c r="C94" s="29">
        <f>'[3]Weekly by Disport'!B94</f>
        <v>0.34855199999999997</v>
      </c>
      <c r="D94" s="30" t="str">
        <f>'[3]Weekly by Disport'!C94</f>
        <v/>
      </c>
      <c r="E94" s="31" t="str">
        <f>'[3]Weekly by Disport'!D94</f>
        <v/>
      </c>
      <c r="F94" s="29">
        <f>'[3]Weekly by Disport'!E94</f>
        <v>1.439562</v>
      </c>
      <c r="G94" s="30">
        <f>'[3]Weekly by Disport'!F94</f>
        <v>0.73862899999999998</v>
      </c>
      <c r="H94" s="30">
        <f>'[3]Weekly by Disport'!G94</f>
        <v>3.2813689999999998</v>
      </c>
      <c r="I94" s="30">
        <f>'[3]Weekly by Disport'!H94</f>
        <v>1.3777050000000002</v>
      </c>
      <c r="J94" s="31">
        <f>'[3]Weekly by Disport'!I94</f>
        <v>0.76874500000000001</v>
      </c>
      <c r="K94" s="29">
        <f>'[3]Weekly by Disport'!J94</f>
        <v>0.20911299999999999</v>
      </c>
      <c r="L94" s="30">
        <f>'[3]Weekly by Disport'!K94</f>
        <v>0.358572</v>
      </c>
      <c r="M94" s="31">
        <f>'[3]Weekly by Disport'!L94</f>
        <v>2.0649549999999999</v>
      </c>
      <c r="N94" s="32">
        <f>'[3]Weekly by Disport'!M94</f>
        <v>0.88277399999999995</v>
      </c>
      <c r="O94" s="29" t="str">
        <f>'[3]Weekly by Disport'!N94</f>
        <v/>
      </c>
      <c r="P94" s="29">
        <f>'[3]Weekly by Disport'!O94</f>
        <v>5.1834199999999999</v>
      </c>
      <c r="Q94" s="30" t="str">
        <f>'[3]Weekly by Disport'!P94</f>
        <v/>
      </c>
      <c r="R94" s="31">
        <f>'[3]Weekly by Disport'!Q94</f>
        <v>0.175874</v>
      </c>
      <c r="S94" s="29">
        <f>'[3]Weekly by Disport'!R94</f>
        <v>0.28827199999999997</v>
      </c>
      <c r="T94" s="30" t="str">
        <f>'[3]Weekly by Disport'!S94</f>
        <v/>
      </c>
      <c r="U94" s="31">
        <f>'[3]Weekly by Disport'!T94</f>
        <v>0.17926600000000001</v>
      </c>
      <c r="V94" s="29">
        <f>'[3]Weekly by Disport'!U94</f>
        <v>0.179397</v>
      </c>
      <c r="W94" s="30">
        <f>'[3]Weekly by Disport'!V94</f>
        <v>0.357047</v>
      </c>
      <c r="X94" s="31">
        <f>'[3]Weekly by Disport'!W94</f>
        <v>0.52075899999999997</v>
      </c>
      <c r="Y94" s="31">
        <f>'[3]Weekly by Disport'!X94</f>
        <v>0.38004300000000002</v>
      </c>
      <c r="Z94" s="31" t="str">
        <f>'[3]Weekly by Disport'!Y94</f>
        <v/>
      </c>
      <c r="AA94" s="34">
        <f>'[3]Weekly by Disport'!Z94</f>
        <v>18.734054</v>
      </c>
      <c r="AB94" s="53">
        <f t="shared" si="13"/>
        <v>0.34855199999999997</v>
      </c>
      <c r="AC94" s="53">
        <f t="shared" si="14"/>
        <v>7.6060100000000004</v>
      </c>
      <c r="AD94" s="53">
        <f t="shared" si="15"/>
        <v>2.6326399999999999</v>
      </c>
      <c r="AE94" s="53">
        <f t="shared" si="16"/>
        <v>5.3592940000000002</v>
      </c>
      <c r="AF94" s="53">
        <f t="shared" si="17"/>
        <v>1.9047840000000003</v>
      </c>
    </row>
    <row r="95" spans="1:32">
      <c r="A95" s="56" t="str">
        <f t="shared" si="12"/>
        <v>201740</v>
      </c>
      <c r="B95" s="28">
        <f>'[3]Weekly by Disport'!A95</f>
        <v>43014</v>
      </c>
      <c r="C95" s="29">
        <f>'[3]Weekly by Disport'!B95</f>
        <v>0.42246099999999998</v>
      </c>
      <c r="D95" s="30">
        <f>'[3]Weekly by Disport'!C95</f>
        <v>0.177066</v>
      </c>
      <c r="E95" s="31">
        <f>'[3]Weekly by Disport'!D95</f>
        <v>0.89840799999999987</v>
      </c>
      <c r="F95" s="29">
        <f>'[3]Weekly by Disport'!E95</f>
        <v>2.155767</v>
      </c>
      <c r="G95" s="30">
        <f>'[3]Weekly by Disport'!F95</f>
        <v>0.35944500000000001</v>
      </c>
      <c r="H95" s="30">
        <f>'[3]Weekly by Disport'!G95</f>
        <v>2.7737410000000002</v>
      </c>
      <c r="I95" s="30">
        <f>'[3]Weekly by Disport'!H95</f>
        <v>1.0721209999999999</v>
      </c>
      <c r="J95" s="31">
        <f>'[3]Weekly by Disport'!I95</f>
        <v>0.17780399999999999</v>
      </c>
      <c r="K95" s="29" t="str">
        <f>'[3]Weekly by Disport'!J95</f>
        <v/>
      </c>
      <c r="L95" s="30">
        <f>'[3]Weekly by Disport'!K95</f>
        <v>1.2408160000000001</v>
      </c>
      <c r="M95" s="31">
        <f>'[3]Weekly by Disport'!L95</f>
        <v>2.5734689999999998</v>
      </c>
      <c r="N95" s="32">
        <f>'[3]Weekly by Disport'!M95</f>
        <v>0.93987500000000002</v>
      </c>
      <c r="O95" s="29" t="str">
        <f>'[3]Weekly by Disport'!N95</f>
        <v/>
      </c>
      <c r="P95" s="29">
        <f>'[3]Weekly by Disport'!O95</f>
        <v>3.5963080000000001</v>
      </c>
      <c r="Q95" s="30" t="str">
        <f>'[3]Weekly by Disport'!P95</f>
        <v/>
      </c>
      <c r="R95" s="31" t="str">
        <f>'[3]Weekly by Disport'!Q95</f>
        <v/>
      </c>
      <c r="S95" s="29">
        <f>'[3]Weekly by Disport'!R95</f>
        <v>0.37612000000000001</v>
      </c>
      <c r="T95" s="30" t="str">
        <f>'[3]Weekly by Disport'!S95</f>
        <v/>
      </c>
      <c r="U95" s="31">
        <f>'[3]Weekly by Disport'!T95</f>
        <v>0.20604800000000001</v>
      </c>
      <c r="V95" s="29" t="str">
        <f>'[3]Weekly by Disport'!U95</f>
        <v/>
      </c>
      <c r="W95" s="30" t="str">
        <f>'[3]Weekly by Disport'!V95</f>
        <v/>
      </c>
      <c r="X95" s="31" t="str">
        <f>'[3]Weekly by Disport'!W95</f>
        <v/>
      </c>
      <c r="Y95" s="31">
        <f>'[3]Weekly by Disport'!X95</f>
        <v>0.207562</v>
      </c>
      <c r="Z95" s="31" t="str">
        <f>'[3]Weekly by Disport'!Y95</f>
        <v/>
      </c>
      <c r="AA95" s="34">
        <f>'[3]Weekly by Disport'!Z95</f>
        <v>17.177011</v>
      </c>
      <c r="AB95" s="53">
        <f t="shared" si="13"/>
        <v>1.4979349999999998</v>
      </c>
      <c r="AC95" s="53">
        <f t="shared" si="14"/>
        <v>6.5388780000000004</v>
      </c>
      <c r="AD95" s="53">
        <f t="shared" si="15"/>
        <v>3.8142849999999999</v>
      </c>
      <c r="AE95" s="53">
        <f t="shared" si="16"/>
        <v>3.5963080000000001</v>
      </c>
      <c r="AF95" s="53">
        <f t="shared" si="17"/>
        <v>0.78973000000000004</v>
      </c>
    </row>
    <row r="96" spans="1:32">
      <c r="A96" s="56" t="str">
        <f t="shared" si="12"/>
        <v>201741</v>
      </c>
      <c r="B96" s="28">
        <f>'[3]Weekly by Disport'!A96</f>
        <v>43021</v>
      </c>
      <c r="C96" s="29">
        <f>'[3]Weekly by Disport'!B96</f>
        <v>0.47985699999999998</v>
      </c>
      <c r="D96" s="30">
        <f>'[3]Weekly by Disport'!C96</f>
        <v>0.37637199999999998</v>
      </c>
      <c r="E96" s="31">
        <f>'[3]Weekly by Disport'!D96</f>
        <v>0.17924999999999999</v>
      </c>
      <c r="F96" s="29">
        <f>'[3]Weekly by Disport'!E96</f>
        <v>2.054951</v>
      </c>
      <c r="G96" s="30">
        <f>'[3]Weekly by Disport'!F96</f>
        <v>0.74013899999999999</v>
      </c>
      <c r="H96" s="30">
        <f>'[3]Weekly by Disport'!G96</f>
        <v>2.1621739999999998</v>
      </c>
      <c r="I96" s="30">
        <f>'[3]Weekly by Disport'!H96</f>
        <v>1.8319179999999997</v>
      </c>
      <c r="J96" s="31">
        <f>'[3]Weekly by Disport'!I96</f>
        <v>0.25885900000000001</v>
      </c>
      <c r="K96" s="29">
        <f>'[3]Weekly by Disport'!J96</f>
        <v>0.75110800000000011</v>
      </c>
      <c r="L96" s="30">
        <f>'[3]Weekly by Disport'!K96</f>
        <v>0.73223800000000006</v>
      </c>
      <c r="M96" s="31">
        <f>'[3]Weekly by Disport'!L96</f>
        <v>2.941195</v>
      </c>
      <c r="N96" s="32">
        <f>'[3]Weekly by Disport'!M96</f>
        <v>1.1144320000000001</v>
      </c>
      <c r="O96" s="29" t="str">
        <f>'[3]Weekly by Disport'!N96</f>
        <v/>
      </c>
      <c r="P96" s="29">
        <f>'[3]Weekly by Disport'!O96</f>
        <v>1.9279220000000001</v>
      </c>
      <c r="Q96" s="30" t="str">
        <f>'[3]Weekly by Disport'!P96</f>
        <v/>
      </c>
      <c r="R96" s="31" t="str">
        <f>'[3]Weekly by Disport'!Q96</f>
        <v/>
      </c>
      <c r="S96" s="29" t="str">
        <f>'[3]Weekly by Disport'!R96</f>
        <v/>
      </c>
      <c r="T96" s="30" t="str">
        <f>'[3]Weekly by Disport'!S96</f>
        <v/>
      </c>
      <c r="U96" s="31" t="str">
        <f>'[3]Weekly by Disport'!T96</f>
        <v/>
      </c>
      <c r="V96" s="29" t="str">
        <f>'[3]Weekly by Disport'!U96</f>
        <v/>
      </c>
      <c r="W96" s="30" t="str">
        <f>'[3]Weekly by Disport'!V96</f>
        <v/>
      </c>
      <c r="X96" s="31" t="str">
        <f>'[3]Weekly by Disport'!W96</f>
        <v/>
      </c>
      <c r="Y96" s="31">
        <f>'[3]Weekly by Disport'!X96</f>
        <v>0.17929400000000001</v>
      </c>
      <c r="Z96" s="31" t="str">
        <f>'[3]Weekly by Disport'!Y96</f>
        <v/>
      </c>
      <c r="AA96" s="34">
        <f>'[3]Weekly by Disport'!Z96</f>
        <v>15.729709000000001</v>
      </c>
      <c r="AB96" s="53">
        <f t="shared" si="13"/>
        <v>1.0354789999999998</v>
      </c>
      <c r="AC96" s="53">
        <f t="shared" si="14"/>
        <v>7.0480410000000004</v>
      </c>
      <c r="AD96" s="53">
        <f t="shared" si="15"/>
        <v>4.4245409999999996</v>
      </c>
      <c r="AE96" s="53">
        <f t="shared" si="16"/>
        <v>1.9279220000000001</v>
      </c>
      <c r="AF96" s="53">
        <f t="shared" si="17"/>
        <v>0.17929400000000001</v>
      </c>
    </row>
    <row r="97" spans="1:32">
      <c r="A97" s="56" t="str">
        <f t="shared" si="12"/>
        <v>201742</v>
      </c>
      <c r="B97" s="28">
        <f>'[3]Weekly by Disport'!A97</f>
        <v>43028</v>
      </c>
      <c r="C97" s="29">
        <f>'[3]Weekly by Disport'!B97</f>
        <v>0.35989400000000005</v>
      </c>
      <c r="D97" s="30" t="str">
        <f>'[3]Weekly by Disport'!C97</f>
        <v/>
      </c>
      <c r="E97" s="31" t="str">
        <f>'[3]Weekly by Disport'!D97</f>
        <v/>
      </c>
      <c r="F97" s="29">
        <f>'[3]Weekly by Disport'!E97</f>
        <v>1.5048810000000001</v>
      </c>
      <c r="G97" s="30">
        <f>'[3]Weekly by Disport'!F97</f>
        <v>1.1320209999999999</v>
      </c>
      <c r="H97" s="30">
        <f>'[3]Weekly by Disport'!G97</f>
        <v>2.8802459999999996</v>
      </c>
      <c r="I97" s="30">
        <f>'[3]Weekly by Disport'!H97</f>
        <v>1.6616549999999999</v>
      </c>
      <c r="J97" s="31">
        <f>'[3]Weekly by Disport'!I97</f>
        <v>0.35624699999999998</v>
      </c>
      <c r="K97" s="29">
        <f>'[3]Weekly by Disport'!J97</f>
        <v>0.2031</v>
      </c>
      <c r="L97" s="30">
        <f>'[3]Weekly by Disport'!K97</f>
        <v>1.212423</v>
      </c>
      <c r="M97" s="31">
        <f>'[3]Weekly by Disport'!L97</f>
        <v>4.1834730000000002</v>
      </c>
      <c r="N97" s="32">
        <f>'[3]Weekly by Disport'!M97</f>
        <v>0.38583400000000001</v>
      </c>
      <c r="O97" s="29" t="str">
        <f>'[3]Weekly by Disport'!N97</f>
        <v/>
      </c>
      <c r="P97" s="29">
        <f>'[3]Weekly by Disport'!O97</f>
        <v>4.2309829999999993</v>
      </c>
      <c r="Q97" s="30" t="str">
        <f>'[3]Weekly by Disport'!P97</f>
        <v/>
      </c>
      <c r="R97" s="31" t="str">
        <f>'[3]Weekly by Disport'!Q97</f>
        <v/>
      </c>
      <c r="S97" s="29">
        <f>'[3]Weekly by Disport'!R97</f>
        <v>0.17971899999999999</v>
      </c>
      <c r="T97" s="30" t="str">
        <f>'[3]Weekly by Disport'!S97</f>
        <v/>
      </c>
      <c r="U97" s="31" t="str">
        <f>'[3]Weekly by Disport'!T97</f>
        <v/>
      </c>
      <c r="V97" s="29" t="str">
        <f>'[3]Weekly by Disport'!U97</f>
        <v/>
      </c>
      <c r="W97" s="30" t="str">
        <f>'[3]Weekly by Disport'!V97</f>
        <v/>
      </c>
      <c r="X97" s="31">
        <f>'[3]Weekly by Disport'!W97</f>
        <v>0.65579900000000002</v>
      </c>
      <c r="Y97" s="31">
        <f>'[3]Weekly by Disport'!X97</f>
        <v>0.56520300000000001</v>
      </c>
      <c r="Z97" s="31" t="str">
        <f>'[3]Weekly by Disport'!Y97</f>
        <v/>
      </c>
      <c r="AA97" s="34">
        <f>'[3]Weekly by Disport'!Z97</f>
        <v>19.511477999999993</v>
      </c>
      <c r="AB97" s="53">
        <f t="shared" si="13"/>
        <v>0.35989400000000005</v>
      </c>
      <c r="AC97" s="53">
        <f t="shared" si="14"/>
        <v>7.5350499999999991</v>
      </c>
      <c r="AD97" s="53">
        <f t="shared" si="15"/>
        <v>5.5989960000000005</v>
      </c>
      <c r="AE97" s="53">
        <f t="shared" si="16"/>
        <v>4.2309829999999993</v>
      </c>
      <c r="AF97" s="53">
        <f t="shared" si="17"/>
        <v>1.4007209999999999</v>
      </c>
    </row>
    <row r="98" spans="1:32">
      <c r="A98" s="56" t="str">
        <f t="shared" si="12"/>
        <v>201743</v>
      </c>
      <c r="B98" s="28">
        <f>'[3]Weekly by Disport'!A98</f>
        <v>43035</v>
      </c>
      <c r="C98" s="29">
        <f>'[3]Weekly by Disport'!B98</f>
        <v>0.38707800000000003</v>
      </c>
      <c r="D98" s="30" t="str">
        <f>'[3]Weekly by Disport'!C98</f>
        <v/>
      </c>
      <c r="E98" s="31">
        <f>'[3]Weekly by Disport'!D98</f>
        <v>0.57971899999999998</v>
      </c>
      <c r="F98" s="29">
        <f>'[3]Weekly by Disport'!E98</f>
        <v>2.015568</v>
      </c>
      <c r="G98" s="30">
        <f>'[3]Weekly by Disport'!F98</f>
        <v>0.54043099999999999</v>
      </c>
      <c r="H98" s="30">
        <f>'[3]Weekly by Disport'!G98</f>
        <v>2.9375989999999996</v>
      </c>
      <c r="I98" s="30">
        <f>'[3]Weekly by Disport'!H98</f>
        <v>1.118716</v>
      </c>
      <c r="J98" s="31">
        <f>'[3]Weekly by Disport'!I98</f>
        <v>0.182425</v>
      </c>
      <c r="K98" s="29" t="str">
        <f>'[3]Weekly by Disport'!J98</f>
        <v/>
      </c>
      <c r="L98" s="30">
        <f>'[3]Weekly by Disport'!K98</f>
        <v>0.85407600000000006</v>
      </c>
      <c r="M98" s="31">
        <f>'[3]Weekly by Disport'!L98</f>
        <v>3.0946370000000001</v>
      </c>
      <c r="N98" s="32">
        <f>'[3]Weekly by Disport'!M98</f>
        <v>0.619695</v>
      </c>
      <c r="O98" s="29" t="str">
        <f>'[3]Weekly by Disport'!N98</f>
        <v/>
      </c>
      <c r="P98" s="29">
        <f>'[3]Weekly by Disport'!O98</f>
        <v>5.7076770000000003</v>
      </c>
      <c r="Q98" s="30">
        <f>'[3]Weekly by Disport'!P98</f>
        <v>0.27705600000000002</v>
      </c>
      <c r="R98" s="31" t="str">
        <f>'[3]Weekly by Disport'!Q98</f>
        <v/>
      </c>
      <c r="S98" s="29">
        <f>'[3]Weekly by Disport'!R98</f>
        <v>0.2079</v>
      </c>
      <c r="T98" s="30" t="str">
        <f>'[3]Weekly by Disport'!S98</f>
        <v/>
      </c>
      <c r="U98" s="31" t="str">
        <f>'[3]Weekly by Disport'!T98</f>
        <v/>
      </c>
      <c r="V98" s="29" t="str">
        <f>'[3]Weekly by Disport'!U98</f>
        <v/>
      </c>
      <c r="W98" s="30">
        <f>'[3]Weekly by Disport'!V98</f>
        <v>0.35395100000000002</v>
      </c>
      <c r="X98" s="31">
        <f>'[3]Weekly by Disport'!W98</f>
        <v>0.67160699999999995</v>
      </c>
      <c r="Y98" s="31">
        <f>'[3]Weekly by Disport'!X98</f>
        <v>0.175428</v>
      </c>
      <c r="Z98" s="31" t="str">
        <f>'[3]Weekly by Disport'!Y98</f>
        <v/>
      </c>
      <c r="AA98" s="34">
        <f>'[3]Weekly by Disport'!Z98</f>
        <v>19.723563000000002</v>
      </c>
      <c r="AB98" s="53">
        <f t="shared" si="13"/>
        <v>0.96679700000000002</v>
      </c>
      <c r="AC98" s="53">
        <f t="shared" si="14"/>
        <v>6.7947389999999999</v>
      </c>
      <c r="AD98" s="53">
        <f t="shared" si="15"/>
        <v>3.9487130000000001</v>
      </c>
      <c r="AE98" s="53">
        <f t="shared" si="16"/>
        <v>5.9847330000000003</v>
      </c>
      <c r="AF98" s="53">
        <f t="shared" si="17"/>
        <v>1.4088859999999999</v>
      </c>
    </row>
    <row r="99" spans="1:32">
      <c r="A99" s="56" t="str">
        <f t="shared" si="12"/>
        <v>201744</v>
      </c>
      <c r="B99" s="28">
        <f>'[3]Weekly by Disport'!A99</f>
        <v>43042</v>
      </c>
      <c r="C99" s="29">
        <f>'[3]Weekly by Disport'!B99</f>
        <v>1.24149</v>
      </c>
      <c r="D99" s="30" t="str">
        <f>'[3]Weekly by Disport'!C99</f>
        <v/>
      </c>
      <c r="E99" s="31">
        <f>'[3]Weekly by Disport'!D99</f>
        <v>0.65081300000000009</v>
      </c>
      <c r="F99" s="29">
        <f>'[3]Weekly by Disport'!E99</f>
        <v>1.5970610000000001</v>
      </c>
      <c r="G99" s="30">
        <f>'[3]Weekly by Disport'!F99</f>
        <v>0.7690729999999999</v>
      </c>
      <c r="H99" s="30">
        <f>'[3]Weekly by Disport'!G99</f>
        <v>4.3405740000000002</v>
      </c>
      <c r="I99" s="30">
        <f>'[3]Weekly by Disport'!H99</f>
        <v>0.35296899999999998</v>
      </c>
      <c r="J99" s="31">
        <f>'[3]Weekly by Disport'!I99</f>
        <v>0.66618600000000006</v>
      </c>
      <c r="K99" s="29">
        <f>'[3]Weekly by Disport'!J99</f>
        <v>0.179505</v>
      </c>
      <c r="L99" s="30">
        <f>'[3]Weekly by Disport'!K99</f>
        <v>1.8991220000000002</v>
      </c>
      <c r="M99" s="31">
        <f>'[3]Weekly by Disport'!L99</f>
        <v>4.6042870000000002</v>
      </c>
      <c r="N99" s="32">
        <f>'[3]Weekly by Disport'!M99</f>
        <v>0.18030099999999999</v>
      </c>
      <c r="O99" s="29" t="str">
        <f>'[3]Weekly by Disport'!N99</f>
        <v/>
      </c>
      <c r="P99" s="29">
        <f>'[3]Weekly by Disport'!O99</f>
        <v>7.3890669999999998</v>
      </c>
      <c r="Q99" s="30" t="str">
        <f>'[3]Weekly by Disport'!P99</f>
        <v/>
      </c>
      <c r="R99" s="31">
        <f>'[3]Weekly by Disport'!Q99</f>
        <v>0.17921799999999999</v>
      </c>
      <c r="S99" s="29">
        <f>'[3]Weekly by Disport'!R99</f>
        <v>0.53516399999999997</v>
      </c>
      <c r="T99" s="30" t="str">
        <f>'[3]Weekly by Disport'!S99</f>
        <v/>
      </c>
      <c r="U99" s="31" t="str">
        <f>'[3]Weekly by Disport'!T99</f>
        <v/>
      </c>
      <c r="V99" s="29">
        <f>'[3]Weekly by Disport'!U99</f>
        <v>0.177533</v>
      </c>
      <c r="W99" s="30">
        <f>'[3]Weekly by Disport'!V99</f>
        <v>0.17638699999999999</v>
      </c>
      <c r="X99" s="31">
        <f>'[3]Weekly by Disport'!W99</f>
        <v>0.27704699999999999</v>
      </c>
      <c r="Y99" s="31">
        <f>'[3]Weekly by Disport'!X99</f>
        <v>0.53481000000000001</v>
      </c>
      <c r="Z99" s="31" t="str">
        <f>'[3]Weekly by Disport'!Y99</f>
        <v/>
      </c>
      <c r="AA99" s="34">
        <f>'[3]Weekly by Disport'!Z99</f>
        <v>25.750607000000002</v>
      </c>
      <c r="AB99" s="53">
        <f t="shared" si="13"/>
        <v>1.8923030000000001</v>
      </c>
      <c r="AC99" s="53">
        <f t="shared" si="14"/>
        <v>7.7258629999999995</v>
      </c>
      <c r="AD99" s="53">
        <f t="shared" si="15"/>
        <v>6.6829140000000002</v>
      </c>
      <c r="AE99" s="53">
        <f t="shared" si="16"/>
        <v>7.5682849999999995</v>
      </c>
      <c r="AF99" s="53">
        <f t="shared" si="17"/>
        <v>1.7009409999999998</v>
      </c>
    </row>
    <row r="100" spans="1:32">
      <c r="A100" s="56" t="str">
        <f t="shared" si="12"/>
        <v>201745</v>
      </c>
      <c r="B100" s="28">
        <f>'[3]Weekly by Disport'!A100</f>
        <v>43049</v>
      </c>
      <c r="C100" s="29">
        <f>'[3]Weekly by Disport'!B100</f>
        <v>0.54210000000000003</v>
      </c>
      <c r="D100" s="30" t="str">
        <f>'[3]Weekly by Disport'!C100</f>
        <v/>
      </c>
      <c r="E100" s="31">
        <f>'[3]Weekly by Disport'!D100</f>
        <v>0.16977</v>
      </c>
      <c r="F100" s="29">
        <f>'[3]Weekly by Disport'!E100</f>
        <v>0.85638300000000012</v>
      </c>
      <c r="G100" s="30" t="str">
        <f>'[3]Weekly by Disport'!F100</f>
        <v/>
      </c>
      <c r="H100" s="30">
        <f>'[3]Weekly by Disport'!G100</f>
        <v>2.1325970000000005</v>
      </c>
      <c r="I100" s="30">
        <f>'[3]Weekly by Disport'!H100</f>
        <v>2.0919080000000001</v>
      </c>
      <c r="J100" s="31" t="str">
        <f>'[3]Weekly by Disport'!I100</f>
        <v/>
      </c>
      <c r="K100" s="29">
        <f>'[3]Weekly by Disport'!J100</f>
        <v>0.26206200000000002</v>
      </c>
      <c r="L100" s="30">
        <f>'[3]Weekly by Disport'!K100</f>
        <v>1.0428519999999999</v>
      </c>
      <c r="M100" s="31">
        <f>'[3]Weekly by Disport'!L100</f>
        <v>2.656863</v>
      </c>
      <c r="N100" s="32">
        <f>'[3]Weekly by Disport'!M100</f>
        <v>0.44522399999999995</v>
      </c>
      <c r="O100" s="29" t="str">
        <f>'[3]Weekly by Disport'!N100</f>
        <v/>
      </c>
      <c r="P100" s="29">
        <f>'[3]Weekly by Disport'!O100</f>
        <v>5.9752580000000002</v>
      </c>
      <c r="Q100" s="30" t="str">
        <f>'[3]Weekly by Disport'!P100</f>
        <v/>
      </c>
      <c r="R100" s="31" t="str">
        <f>'[3]Weekly by Disport'!Q100</f>
        <v/>
      </c>
      <c r="S100" s="29" t="str">
        <f>'[3]Weekly by Disport'!R100</f>
        <v/>
      </c>
      <c r="T100" s="30" t="str">
        <f>'[3]Weekly by Disport'!S100</f>
        <v/>
      </c>
      <c r="U100" s="31">
        <f>'[3]Weekly by Disport'!T100</f>
        <v>0.35848800000000003</v>
      </c>
      <c r="V100" s="29" t="str">
        <f>'[3]Weekly by Disport'!U100</f>
        <v/>
      </c>
      <c r="W100" s="30">
        <f>'[3]Weekly by Disport'!V100</f>
        <v>0.170018</v>
      </c>
      <c r="X100" s="31">
        <f>'[3]Weekly by Disport'!W100</f>
        <v>0.41114000000000001</v>
      </c>
      <c r="Y100" s="31">
        <f>'[3]Weekly by Disport'!X100</f>
        <v>0.9281370000000001</v>
      </c>
      <c r="Z100" s="31" t="str">
        <f>'[3]Weekly by Disport'!Y100</f>
        <v/>
      </c>
      <c r="AA100" s="34">
        <f>'[3]Weekly by Disport'!Z100</f>
        <v>18.0428</v>
      </c>
      <c r="AB100" s="53">
        <f t="shared" si="13"/>
        <v>0.71187</v>
      </c>
      <c r="AC100" s="53">
        <f t="shared" si="14"/>
        <v>5.0808880000000007</v>
      </c>
      <c r="AD100" s="53">
        <f t="shared" si="15"/>
        <v>3.9617769999999997</v>
      </c>
      <c r="AE100" s="53">
        <f t="shared" si="16"/>
        <v>5.9752580000000002</v>
      </c>
      <c r="AF100" s="53">
        <f t="shared" si="17"/>
        <v>1.8677830000000002</v>
      </c>
    </row>
    <row r="101" spans="1:32">
      <c r="A101" s="56" t="str">
        <f t="shared" si="12"/>
        <v>201746</v>
      </c>
      <c r="B101" s="28">
        <f>'[3]Weekly by Disport'!A101</f>
        <v>43056</v>
      </c>
      <c r="C101" s="29">
        <f>'[3]Weekly by Disport'!B101</f>
        <v>1.027898</v>
      </c>
      <c r="D101" s="30">
        <f>'[3]Weekly by Disport'!C101</f>
        <v>0.20752000000000001</v>
      </c>
      <c r="E101" s="31" t="str">
        <f>'[3]Weekly by Disport'!D101</f>
        <v/>
      </c>
      <c r="F101" s="29">
        <f>'[3]Weekly by Disport'!E101</f>
        <v>0.61146800000000001</v>
      </c>
      <c r="G101" s="30">
        <f>'[3]Weekly by Disport'!F101</f>
        <v>0.18038899999999999</v>
      </c>
      <c r="H101" s="30">
        <f>'[3]Weekly by Disport'!G101</f>
        <v>1.514985</v>
      </c>
      <c r="I101" s="30">
        <f>'[3]Weekly by Disport'!H101</f>
        <v>1.536716</v>
      </c>
      <c r="J101" s="31">
        <f>'[3]Weekly by Disport'!I101</f>
        <v>0.17552599999999999</v>
      </c>
      <c r="K101" s="29">
        <f>'[3]Weekly by Disport'!J101</f>
        <v>0.17927599999999999</v>
      </c>
      <c r="L101" s="30">
        <f>'[3]Weekly by Disport'!K101</f>
        <v>0.25086799999999998</v>
      </c>
      <c r="M101" s="31">
        <f>'[3]Weekly by Disport'!L101</f>
        <v>1.942736</v>
      </c>
      <c r="N101" s="32">
        <f>'[3]Weekly by Disport'!M101</f>
        <v>1.5828280000000001</v>
      </c>
      <c r="O101" s="29" t="str">
        <f>'[3]Weekly by Disport'!N101</f>
        <v/>
      </c>
      <c r="P101" s="29">
        <f>'[3]Weekly by Disport'!O101</f>
        <v>5.701293999999999</v>
      </c>
      <c r="Q101" s="30" t="str">
        <f>'[3]Weekly by Disport'!P101</f>
        <v/>
      </c>
      <c r="R101" s="31" t="str">
        <f>'[3]Weekly by Disport'!Q101</f>
        <v/>
      </c>
      <c r="S101" s="29" t="str">
        <f>'[3]Weekly by Disport'!R101</f>
        <v/>
      </c>
      <c r="T101" s="30" t="str">
        <f>'[3]Weekly by Disport'!S101</f>
        <v/>
      </c>
      <c r="U101" s="31">
        <f>'[3]Weekly by Disport'!T101</f>
        <v>0.169044</v>
      </c>
      <c r="V101" s="29" t="str">
        <f>'[3]Weekly by Disport'!U101</f>
        <v/>
      </c>
      <c r="W101" s="30">
        <f>'[3]Weekly by Disport'!V101</f>
        <v>0.17932200000000001</v>
      </c>
      <c r="X101" s="31">
        <f>'[3]Weekly by Disport'!W101</f>
        <v>0.67097099999999998</v>
      </c>
      <c r="Y101" s="31">
        <f>'[3]Weekly by Disport'!X101</f>
        <v>0.73082700000000012</v>
      </c>
      <c r="Z101" s="31" t="str">
        <f>'[3]Weekly by Disport'!Y101</f>
        <v/>
      </c>
      <c r="AA101" s="34">
        <f>'[3]Weekly by Disport'!Z101</f>
        <v>16.661667999999999</v>
      </c>
      <c r="AB101" s="53">
        <f t="shared" si="13"/>
        <v>1.2354179999999999</v>
      </c>
      <c r="AC101" s="53">
        <f t="shared" si="14"/>
        <v>4.0190839999999994</v>
      </c>
      <c r="AD101" s="53">
        <f t="shared" si="15"/>
        <v>2.3728799999999999</v>
      </c>
      <c r="AE101" s="53">
        <f t="shared" si="16"/>
        <v>5.701293999999999</v>
      </c>
      <c r="AF101" s="53">
        <f t="shared" si="17"/>
        <v>1.7501640000000001</v>
      </c>
    </row>
    <row r="102" spans="1:32">
      <c r="A102" s="56" t="str">
        <f t="shared" si="12"/>
        <v>201747</v>
      </c>
      <c r="B102" s="28">
        <f>'[3]Weekly by Disport'!A102</f>
        <v>43063</v>
      </c>
      <c r="C102" s="29">
        <f>'[3]Weekly by Disport'!B102</f>
        <v>0.69776499999999997</v>
      </c>
      <c r="D102" s="30">
        <f>'[3]Weekly by Disport'!C102</f>
        <v>0.180008</v>
      </c>
      <c r="E102" s="31" t="str">
        <f>'[3]Weekly by Disport'!D102</f>
        <v/>
      </c>
      <c r="F102" s="29">
        <f>'[3]Weekly by Disport'!E102</f>
        <v>1.1701159999999999</v>
      </c>
      <c r="G102" s="30">
        <f>'[3]Weekly by Disport'!F102</f>
        <v>0.55766099999999996</v>
      </c>
      <c r="H102" s="30">
        <f>'[3]Weekly by Disport'!G102</f>
        <v>2.1131740000000003</v>
      </c>
      <c r="I102" s="30">
        <f>'[3]Weekly by Disport'!H102</f>
        <v>0.88519700000000001</v>
      </c>
      <c r="J102" s="31">
        <f>'[3]Weekly by Disport'!I102</f>
        <v>0.178838</v>
      </c>
      <c r="K102" s="29">
        <f>'[3]Weekly by Disport'!J102</f>
        <v>0.17414199999999999</v>
      </c>
      <c r="L102" s="30">
        <f>'[3]Weekly by Disport'!K102</f>
        <v>1.2446409999999999</v>
      </c>
      <c r="M102" s="31">
        <f>'[3]Weekly by Disport'!L102</f>
        <v>2.6397979999999999</v>
      </c>
      <c r="N102" s="32">
        <f>'[3]Weekly by Disport'!M102</f>
        <v>0.44587699999999997</v>
      </c>
      <c r="O102" s="29" t="str">
        <f>'[3]Weekly by Disport'!N102</f>
        <v/>
      </c>
      <c r="P102" s="29">
        <f>'[3]Weekly by Disport'!O102</f>
        <v>4.8814519999999995</v>
      </c>
      <c r="Q102" s="30" t="str">
        <f>'[3]Weekly by Disport'!P102</f>
        <v/>
      </c>
      <c r="R102" s="31" t="str">
        <f>'[3]Weekly by Disport'!Q102</f>
        <v/>
      </c>
      <c r="S102" s="29">
        <f>'[3]Weekly by Disport'!R102</f>
        <v>0.16922499999999999</v>
      </c>
      <c r="T102" s="30" t="str">
        <f>'[3]Weekly by Disport'!S102</f>
        <v/>
      </c>
      <c r="U102" s="31" t="str">
        <f>'[3]Weekly by Disport'!T102</f>
        <v/>
      </c>
      <c r="V102" s="29" t="str">
        <f>'[3]Weekly by Disport'!U102</f>
        <v/>
      </c>
      <c r="W102" s="30" t="str">
        <f>'[3]Weekly by Disport'!V102</f>
        <v/>
      </c>
      <c r="X102" s="31">
        <f>'[3]Weekly by Disport'!W102</f>
        <v>0.18629999999999999</v>
      </c>
      <c r="Y102" s="31">
        <f>'[3]Weekly by Disport'!X102</f>
        <v>0.54205800000000004</v>
      </c>
      <c r="Z102" s="31" t="str">
        <f>'[3]Weekly by Disport'!Y102</f>
        <v/>
      </c>
      <c r="AA102" s="34">
        <f>'[3]Weekly by Disport'!Z102</f>
        <v>16.066251999999999</v>
      </c>
      <c r="AB102" s="53">
        <f t="shared" si="13"/>
        <v>0.87777299999999991</v>
      </c>
      <c r="AC102" s="53">
        <f t="shared" si="14"/>
        <v>4.9049860000000001</v>
      </c>
      <c r="AD102" s="53">
        <f t="shared" si="15"/>
        <v>4.0585810000000002</v>
      </c>
      <c r="AE102" s="53">
        <f t="shared" si="16"/>
        <v>4.8814519999999995</v>
      </c>
      <c r="AF102" s="53">
        <f t="shared" si="17"/>
        <v>0.89758300000000002</v>
      </c>
    </row>
    <row r="103" spans="1:32">
      <c r="A103" s="56" t="str">
        <f t="shared" si="12"/>
        <v>201748</v>
      </c>
      <c r="B103" s="28">
        <f>'[3]Weekly by Disport'!A103</f>
        <v>43070</v>
      </c>
      <c r="C103" s="29">
        <f>'[3]Weekly by Disport'!B103</f>
        <v>0.47296799999999994</v>
      </c>
      <c r="D103" s="30" t="str">
        <f>'[3]Weekly by Disport'!C103</f>
        <v/>
      </c>
      <c r="E103" s="31">
        <f>'[3]Weekly by Disport'!D103</f>
        <v>0.70072699999999999</v>
      </c>
      <c r="F103" s="29">
        <f>'[3]Weekly by Disport'!E103</f>
        <v>1.721905</v>
      </c>
      <c r="G103" s="30">
        <f>'[3]Weekly by Disport'!F103</f>
        <v>0.54773300000000003</v>
      </c>
      <c r="H103" s="30">
        <f>'[3]Weekly by Disport'!G103</f>
        <v>1.715724</v>
      </c>
      <c r="I103" s="30">
        <f>'[3]Weekly by Disport'!H103</f>
        <v>0.673481</v>
      </c>
      <c r="J103" s="31">
        <f>'[3]Weekly by Disport'!I103</f>
        <v>0.17255899999999999</v>
      </c>
      <c r="K103" s="29">
        <f>'[3]Weekly by Disport'!J103</f>
        <v>0.50271100000000002</v>
      </c>
      <c r="L103" s="30">
        <f>'[3]Weekly by Disport'!K103</f>
        <v>0.25</v>
      </c>
      <c r="M103" s="31">
        <f>'[3]Weekly by Disport'!L103</f>
        <v>3.8405240000000007</v>
      </c>
      <c r="N103" s="32">
        <f>'[3]Weekly by Disport'!M103</f>
        <v>1.2644139999999999</v>
      </c>
      <c r="O103" s="29" t="str">
        <f>'[3]Weekly by Disport'!N103</f>
        <v/>
      </c>
      <c r="P103" s="29">
        <f>'[3]Weekly by Disport'!O103</f>
        <v>5.0605609999999999</v>
      </c>
      <c r="Q103" s="30" t="str">
        <f>'[3]Weekly by Disport'!P103</f>
        <v/>
      </c>
      <c r="R103" s="31" t="str">
        <f>'[3]Weekly by Disport'!Q103</f>
        <v/>
      </c>
      <c r="S103" s="29">
        <f>'[3]Weekly by Disport'!R103</f>
        <v>0.73024</v>
      </c>
      <c r="T103" s="30" t="str">
        <f>'[3]Weekly by Disport'!S103</f>
        <v/>
      </c>
      <c r="U103" s="31" t="str">
        <f>'[3]Weekly by Disport'!T103</f>
        <v/>
      </c>
      <c r="V103" s="29">
        <f>'[3]Weekly by Disport'!U103</f>
        <v>0.38807900000000001</v>
      </c>
      <c r="W103" s="30">
        <f>'[3]Weekly by Disport'!V103</f>
        <v>0.36008400000000002</v>
      </c>
      <c r="X103" s="31">
        <f>'[3]Weekly by Disport'!W103</f>
        <v>1.0833059999999999</v>
      </c>
      <c r="Y103" s="31">
        <f>'[3]Weekly by Disport'!X103</f>
        <v>0.57831600000000005</v>
      </c>
      <c r="Z103" s="31" t="str">
        <f>'[3]Weekly by Disport'!Y103</f>
        <v/>
      </c>
      <c r="AA103" s="34">
        <f>'[3]Weekly by Disport'!Z103</f>
        <v>20.063332000000003</v>
      </c>
      <c r="AB103" s="53">
        <f t="shared" si="13"/>
        <v>1.1736949999999999</v>
      </c>
      <c r="AC103" s="53">
        <f t="shared" si="14"/>
        <v>4.8314019999999998</v>
      </c>
      <c r="AD103" s="53">
        <f t="shared" si="15"/>
        <v>4.5932350000000008</v>
      </c>
      <c r="AE103" s="53">
        <f t="shared" si="16"/>
        <v>5.0605609999999999</v>
      </c>
      <c r="AF103" s="53">
        <f t="shared" si="17"/>
        <v>3.1400250000000001</v>
      </c>
    </row>
    <row r="104" spans="1:32">
      <c r="A104" s="56" t="str">
        <f t="shared" si="12"/>
        <v>201749</v>
      </c>
      <c r="B104" s="28">
        <f>'[3]Weekly by Disport'!A104</f>
        <v>43077</v>
      </c>
      <c r="C104" s="29">
        <f>'[3]Weekly by Disport'!B104</f>
        <v>0.80048699999999995</v>
      </c>
      <c r="D104" s="30" t="str">
        <f>'[3]Weekly by Disport'!C104</f>
        <v/>
      </c>
      <c r="E104" s="31">
        <f>'[3]Weekly by Disport'!D104</f>
        <v>0.40228599999999998</v>
      </c>
      <c r="F104" s="29">
        <f>'[3]Weekly by Disport'!E104</f>
        <v>0.75716300000000003</v>
      </c>
      <c r="G104" s="30" t="str">
        <f>'[3]Weekly by Disport'!F104</f>
        <v/>
      </c>
      <c r="H104" s="30">
        <f>'[3]Weekly by Disport'!G104</f>
        <v>1.8291439999999999</v>
      </c>
      <c r="I104" s="30">
        <f>'[3]Weekly by Disport'!H104</f>
        <v>0.354597</v>
      </c>
      <c r="J104" s="31" t="str">
        <f>'[3]Weekly by Disport'!I104</f>
        <v/>
      </c>
      <c r="K104" s="29">
        <f>'[3]Weekly by Disport'!J104</f>
        <v>0.179255</v>
      </c>
      <c r="L104" s="30">
        <f>'[3]Weekly by Disport'!K104</f>
        <v>0.94739799999999996</v>
      </c>
      <c r="M104" s="31">
        <f>'[3]Weekly by Disport'!L104</f>
        <v>2.8115059999999996</v>
      </c>
      <c r="N104" s="32">
        <f>'[3]Weekly by Disport'!M104</f>
        <v>0.927562</v>
      </c>
      <c r="O104" s="29" t="str">
        <f>'[3]Weekly by Disport'!N104</f>
        <v/>
      </c>
      <c r="P104" s="29">
        <f>'[3]Weekly by Disport'!O104</f>
        <v>5.9843549999999999</v>
      </c>
      <c r="Q104" s="30" t="str">
        <f>'[3]Weekly by Disport'!P104</f>
        <v/>
      </c>
      <c r="R104" s="31">
        <f>'[3]Weekly by Disport'!Q104</f>
        <v>0.17515700000000001</v>
      </c>
      <c r="S104" s="29" t="str">
        <f>'[3]Weekly by Disport'!R104</f>
        <v/>
      </c>
      <c r="T104" s="30" t="str">
        <f>'[3]Weekly by Disport'!S104</f>
        <v/>
      </c>
      <c r="U104" s="31" t="str">
        <f>'[3]Weekly by Disport'!T104</f>
        <v/>
      </c>
      <c r="V104" s="29" t="str">
        <f>'[3]Weekly by Disport'!U104</f>
        <v/>
      </c>
      <c r="W104" s="30" t="str">
        <f>'[3]Weekly by Disport'!V104</f>
        <v/>
      </c>
      <c r="X104" s="31">
        <f>'[3]Weekly by Disport'!W104</f>
        <v>0.56248699999999996</v>
      </c>
      <c r="Y104" s="31">
        <f>'[3]Weekly by Disport'!X104</f>
        <v>0.55695199999999989</v>
      </c>
      <c r="Z104" s="31" t="str">
        <f>'[3]Weekly by Disport'!Y104</f>
        <v/>
      </c>
      <c r="AA104" s="34">
        <f>'[3]Weekly by Disport'!Z104</f>
        <v>16.288348999999997</v>
      </c>
      <c r="AB104" s="53">
        <f t="shared" si="13"/>
        <v>1.2027729999999999</v>
      </c>
      <c r="AC104" s="53">
        <f t="shared" si="14"/>
        <v>2.9409039999999997</v>
      </c>
      <c r="AD104" s="53">
        <f t="shared" si="15"/>
        <v>3.9381589999999997</v>
      </c>
      <c r="AE104" s="53">
        <f t="shared" si="16"/>
        <v>6.1595119999999994</v>
      </c>
      <c r="AF104" s="53">
        <f t="shared" si="17"/>
        <v>1.1194389999999999</v>
      </c>
    </row>
    <row r="105" spans="1:32">
      <c r="A105" s="56" t="str">
        <f t="shared" si="12"/>
        <v>201750</v>
      </c>
      <c r="B105" s="28">
        <f>'[3]Weekly by Disport'!A105</f>
        <v>43084</v>
      </c>
      <c r="C105" s="29">
        <f>'[3]Weekly by Disport'!B105</f>
        <v>1.326498</v>
      </c>
      <c r="D105" s="30" t="str">
        <f>'[3]Weekly by Disport'!C105</f>
        <v/>
      </c>
      <c r="E105" s="31">
        <f>'[3]Weekly by Disport'!D105</f>
        <v>0.57921299999999998</v>
      </c>
      <c r="F105" s="29">
        <f>'[3]Weekly by Disport'!E105</f>
        <v>2.0629200000000001</v>
      </c>
      <c r="G105" s="30">
        <f>'[3]Weekly by Disport'!F105</f>
        <v>0.35624599999999995</v>
      </c>
      <c r="H105" s="30">
        <f>'[3]Weekly by Disport'!G105</f>
        <v>2.7788710000000001</v>
      </c>
      <c r="I105" s="30">
        <f>'[3]Weekly by Disport'!H105</f>
        <v>0.72705399999999998</v>
      </c>
      <c r="J105" s="31" t="str">
        <f>'[3]Weekly by Disport'!I105</f>
        <v/>
      </c>
      <c r="K105" s="29" t="str">
        <f>'[3]Weekly by Disport'!J105</f>
        <v/>
      </c>
      <c r="L105" s="30">
        <f>'[3]Weekly by Disport'!K105</f>
        <v>1.37338</v>
      </c>
      <c r="M105" s="31">
        <f>'[3]Weekly by Disport'!L105</f>
        <v>2.020858</v>
      </c>
      <c r="N105" s="32">
        <f>'[3]Weekly by Disport'!M105</f>
        <v>0.52575000000000005</v>
      </c>
      <c r="O105" s="29" t="str">
        <f>'[3]Weekly by Disport'!N105</f>
        <v/>
      </c>
      <c r="P105" s="29">
        <f>'[3]Weekly by Disport'!O105</f>
        <v>5.4549429999999992</v>
      </c>
      <c r="Q105" s="30" t="str">
        <f>'[3]Weekly by Disport'!P105</f>
        <v/>
      </c>
      <c r="R105" s="31" t="str">
        <f>'[3]Weekly by Disport'!Q105</f>
        <v/>
      </c>
      <c r="S105" s="29" t="str">
        <f>'[3]Weekly by Disport'!R105</f>
        <v/>
      </c>
      <c r="T105" s="30" t="str">
        <f>'[3]Weekly by Disport'!S105</f>
        <v/>
      </c>
      <c r="U105" s="31">
        <f>'[3]Weekly by Disport'!T105</f>
        <v>0.18101999999999999</v>
      </c>
      <c r="V105" s="29">
        <f>'[3]Weekly by Disport'!U105</f>
        <v>0.18013299999999999</v>
      </c>
      <c r="W105" s="30">
        <f>'[3]Weekly by Disport'!V105</f>
        <v>0.17935400000000001</v>
      </c>
      <c r="X105" s="31">
        <f>'[3]Weekly by Disport'!W105</f>
        <v>0.77485300000000001</v>
      </c>
      <c r="Y105" s="31">
        <f>'[3]Weekly by Disport'!X105</f>
        <v>0.39082600000000001</v>
      </c>
      <c r="Z105" s="31" t="str">
        <f>'[3]Weekly by Disport'!Y105</f>
        <v/>
      </c>
      <c r="AA105" s="34">
        <f>'[3]Weekly by Disport'!Z105</f>
        <v>18.911919000000001</v>
      </c>
      <c r="AB105" s="53">
        <f t="shared" si="13"/>
        <v>1.9057109999999999</v>
      </c>
      <c r="AC105" s="53">
        <f t="shared" si="14"/>
        <v>5.9250910000000001</v>
      </c>
      <c r="AD105" s="53">
        <f t="shared" si="15"/>
        <v>3.3942380000000001</v>
      </c>
      <c r="AE105" s="53">
        <f t="shared" si="16"/>
        <v>5.4549429999999992</v>
      </c>
      <c r="AF105" s="53">
        <f t="shared" si="17"/>
        <v>1.7061860000000002</v>
      </c>
    </row>
    <row r="106" spans="1:32">
      <c r="A106" s="56" t="str">
        <f t="shared" si="12"/>
        <v>201751</v>
      </c>
      <c r="B106" s="28">
        <f>'[3]Weekly by Disport'!A106</f>
        <v>43091</v>
      </c>
      <c r="C106" s="29">
        <f>'[3]Weekly by Disport'!B106</f>
        <v>0.98231599999999997</v>
      </c>
      <c r="D106" s="30">
        <f>'[3]Weekly by Disport'!C106</f>
        <v>0.181399</v>
      </c>
      <c r="E106" s="31">
        <f>'[3]Weekly by Disport'!D106</f>
        <v>0.35946400000000001</v>
      </c>
      <c r="F106" s="29">
        <f>'[3]Weekly by Disport'!E106</f>
        <v>1.515941</v>
      </c>
      <c r="G106" s="30">
        <f>'[3]Weekly by Disport'!F106</f>
        <v>0.72213899999999998</v>
      </c>
      <c r="H106" s="30">
        <f>'[3]Weekly by Disport'!G106</f>
        <v>2.4961249999999997</v>
      </c>
      <c r="I106" s="30">
        <f>'[3]Weekly by Disport'!H106</f>
        <v>0.56071399999999993</v>
      </c>
      <c r="J106" s="31" t="str">
        <f>'[3]Weekly by Disport'!I106</f>
        <v/>
      </c>
      <c r="K106" s="29" t="str">
        <f>'[3]Weekly by Disport'!J106</f>
        <v/>
      </c>
      <c r="L106" s="30">
        <f>'[3]Weekly by Disport'!K106</f>
        <v>0.6811290000000001</v>
      </c>
      <c r="M106" s="31">
        <f>'[3]Weekly by Disport'!L106</f>
        <v>3.3961729999999997</v>
      </c>
      <c r="N106" s="32">
        <f>'[3]Weekly by Disport'!M106</f>
        <v>0.72575400000000001</v>
      </c>
      <c r="O106" s="29" t="str">
        <f>'[3]Weekly by Disport'!N106</f>
        <v/>
      </c>
      <c r="P106" s="29">
        <f>'[3]Weekly by Disport'!O106</f>
        <v>4.2580919999999995</v>
      </c>
      <c r="Q106" s="30" t="str">
        <f>'[3]Weekly by Disport'!P106</f>
        <v/>
      </c>
      <c r="R106" s="31" t="str">
        <f>'[3]Weekly by Disport'!Q106</f>
        <v/>
      </c>
      <c r="S106" s="29">
        <f>'[3]Weekly by Disport'!R106</f>
        <v>0.18002199999999999</v>
      </c>
      <c r="T106" s="30" t="str">
        <f>'[3]Weekly by Disport'!S106</f>
        <v/>
      </c>
      <c r="U106" s="31" t="str">
        <f>'[3]Weekly by Disport'!T106</f>
        <v/>
      </c>
      <c r="V106" s="29" t="str">
        <f>'[3]Weekly by Disport'!U106</f>
        <v/>
      </c>
      <c r="W106" s="30">
        <f>'[3]Weekly by Disport'!V106</f>
        <v>0.35843000000000003</v>
      </c>
      <c r="X106" s="31">
        <f>'[3]Weekly by Disport'!W106</f>
        <v>0.44070399999999998</v>
      </c>
      <c r="Y106" s="31">
        <f>'[3]Weekly by Disport'!X106</f>
        <v>0.36244900000000002</v>
      </c>
      <c r="Z106" s="31" t="str">
        <f>'[3]Weekly by Disport'!Y106</f>
        <v/>
      </c>
      <c r="AA106" s="34">
        <f>'[3]Weekly by Disport'!Z106</f>
        <v>17.220851</v>
      </c>
      <c r="AB106" s="53">
        <f t="shared" si="13"/>
        <v>1.5231790000000001</v>
      </c>
      <c r="AC106" s="53">
        <f t="shared" si="14"/>
        <v>5.2949189999999993</v>
      </c>
      <c r="AD106" s="53">
        <f t="shared" si="15"/>
        <v>4.0773019999999995</v>
      </c>
      <c r="AE106" s="53">
        <f t="shared" si="16"/>
        <v>4.2580919999999995</v>
      </c>
      <c r="AF106" s="53">
        <f t="shared" si="17"/>
        <v>1.3416049999999999</v>
      </c>
    </row>
    <row r="107" spans="1:32">
      <c r="A107" s="56" t="str">
        <f t="shared" si="12"/>
        <v>201752</v>
      </c>
      <c r="B107" s="28">
        <f>'[3]Weekly by Disport'!A107</f>
        <v>43098</v>
      </c>
      <c r="C107" s="29">
        <f>'[3]Weekly by Disport'!B107</f>
        <v>1.1046880000000001</v>
      </c>
      <c r="D107" s="30">
        <f>'[3]Weekly by Disport'!C107</f>
        <v>0.179842</v>
      </c>
      <c r="E107" s="31">
        <f>'[3]Weekly by Disport'!D107</f>
        <v>0.56093400000000004</v>
      </c>
      <c r="F107" s="29">
        <f>'[3]Weekly by Disport'!E107</f>
        <v>1.541226</v>
      </c>
      <c r="G107" s="30">
        <f>'[3]Weekly by Disport'!F107</f>
        <v>1.022284</v>
      </c>
      <c r="H107" s="30">
        <f>'[3]Weekly by Disport'!G107</f>
        <v>3.982348</v>
      </c>
      <c r="I107" s="30">
        <f>'[3]Weekly by Disport'!H107</f>
        <v>1.423643</v>
      </c>
      <c r="J107" s="31" t="str">
        <f>'[3]Weekly by Disport'!I107</f>
        <v/>
      </c>
      <c r="K107" s="29">
        <f>'[3]Weekly by Disport'!J107</f>
        <v>0.18629999999999999</v>
      </c>
      <c r="L107" s="30">
        <f>'[3]Weekly by Disport'!K107</f>
        <v>1.103899</v>
      </c>
      <c r="M107" s="31">
        <f>'[3]Weekly by Disport'!L107</f>
        <v>3.0057129999999996</v>
      </c>
      <c r="N107" s="32">
        <f>'[3]Weekly by Disport'!M107</f>
        <v>1.7138549999999999</v>
      </c>
      <c r="O107" s="29" t="str">
        <f>'[3]Weekly by Disport'!N107</f>
        <v/>
      </c>
      <c r="P107" s="29">
        <f>'[3]Weekly by Disport'!O107</f>
        <v>4.817882</v>
      </c>
      <c r="Q107" s="30" t="str">
        <f>'[3]Weekly by Disport'!P107</f>
        <v/>
      </c>
      <c r="R107" s="31">
        <f>'[3]Weekly by Disport'!Q107</f>
        <v>0.17813200000000001</v>
      </c>
      <c r="S107" s="29">
        <f>'[3]Weekly by Disport'!R107</f>
        <v>0.59613300000000002</v>
      </c>
      <c r="T107" s="30" t="str">
        <f>'[3]Weekly by Disport'!S107</f>
        <v/>
      </c>
      <c r="U107" s="31">
        <f>'[3]Weekly by Disport'!T107</f>
        <v>0.18262500000000001</v>
      </c>
      <c r="V107" s="29">
        <f>'[3]Weekly by Disport'!U107</f>
        <v>0.17249200000000001</v>
      </c>
      <c r="W107" s="30">
        <f>'[3]Weekly by Disport'!V107</f>
        <v>0.35447200000000001</v>
      </c>
      <c r="X107" s="31">
        <f>'[3]Weekly by Disport'!W107</f>
        <v>1.058263</v>
      </c>
      <c r="Y107" s="31">
        <f>'[3]Weekly by Disport'!X107</f>
        <v>0.890795</v>
      </c>
      <c r="Z107" s="31" t="str">
        <f>'[3]Weekly by Disport'!Y107</f>
        <v/>
      </c>
      <c r="AA107" s="34">
        <f>'[3]Weekly by Disport'!Z107</f>
        <v>24.075526000000004</v>
      </c>
      <c r="AB107" s="53">
        <f t="shared" si="13"/>
        <v>1.8454640000000002</v>
      </c>
      <c r="AC107" s="53">
        <f t="shared" si="14"/>
        <v>7.9695010000000002</v>
      </c>
      <c r="AD107" s="53">
        <f t="shared" si="15"/>
        <v>4.2959119999999995</v>
      </c>
      <c r="AE107" s="53">
        <f t="shared" si="16"/>
        <v>4.9960139999999997</v>
      </c>
      <c r="AF107" s="53">
        <f t="shared" si="17"/>
        <v>3.2547800000000002</v>
      </c>
    </row>
    <row r="108" spans="1:32">
      <c r="A108" s="56" t="str">
        <f t="shared" si="12"/>
        <v>20181</v>
      </c>
      <c r="B108" s="28">
        <f>'[3]Weekly by Disport'!A108</f>
        <v>43105</v>
      </c>
      <c r="C108" s="29">
        <f>'[3]Weekly by Disport'!B108</f>
        <v>0.176292</v>
      </c>
      <c r="D108" s="30">
        <f>'[3]Weekly by Disport'!C108</f>
        <v>0.177036</v>
      </c>
      <c r="E108" s="31">
        <f>'[3]Weekly by Disport'!D108</f>
        <v>0.58108099999999996</v>
      </c>
      <c r="F108" s="29">
        <f>'[3]Weekly by Disport'!E108</f>
        <v>0.84982800000000003</v>
      </c>
      <c r="G108" s="30">
        <f>'[3]Weekly by Disport'!F108</f>
        <v>0.18629999999999999</v>
      </c>
      <c r="H108" s="30">
        <f>'[3]Weekly by Disport'!G108</f>
        <v>0.79236299999999993</v>
      </c>
      <c r="I108" s="30">
        <f>'[3]Weekly by Disport'!H108</f>
        <v>0.43803700000000001</v>
      </c>
      <c r="J108" s="31">
        <f>'[3]Weekly by Disport'!I108</f>
        <v>0.178979</v>
      </c>
      <c r="K108" s="29">
        <f>'[3]Weekly by Disport'!J108</f>
        <v>0.17940700000000001</v>
      </c>
      <c r="L108" s="30">
        <f>'[3]Weekly by Disport'!K108</f>
        <v>0.35532900000000001</v>
      </c>
      <c r="M108" s="31">
        <f>'[3]Weekly by Disport'!L108</f>
        <v>2.0993119999999998</v>
      </c>
      <c r="N108" s="32">
        <f>'[3]Weekly by Disport'!M108</f>
        <v>0.611626</v>
      </c>
      <c r="O108" s="29" t="str">
        <f>'[3]Weekly by Disport'!N108</f>
        <v/>
      </c>
      <c r="P108" s="29">
        <f>'[3]Weekly by Disport'!O108</f>
        <v>2.7163700000000004</v>
      </c>
      <c r="Q108" s="30" t="str">
        <f>'[3]Weekly by Disport'!P108</f>
        <v/>
      </c>
      <c r="R108" s="31" t="str">
        <f>'[3]Weekly by Disport'!Q108</f>
        <v/>
      </c>
      <c r="S108" s="29" t="str">
        <f>'[3]Weekly by Disport'!R108</f>
        <v/>
      </c>
      <c r="T108" s="30" t="str">
        <f>'[3]Weekly by Disport'!S108</f>
        <v/>
      </c>
      <c r="U108" s="31">
        <f>'[3]Weekly by Disport'!T108</f>
        <v>0.35572000000000004</v>
      </c>
      <c r="V108" s="29">
        <f>'[3]Weekly by Disport'!U108</f>
        <v>0.174732</v>
      </c>
      <c r="W108" s="30" t="str">
        <f>'[3]Weekly by Disport'!V108</f>
        <v/>
      </c>
      <c r="X108" s="31">
        <f>'[3]Weekly by Disport'!W108</f>
        <v>0.45947099999999996</v>
      </c>
      <c r="Y108" s="31">
        <f>'[3]Weekly by Disport'!X108</f>
        <v>0.71177499999999994</v>
      </c>
      <c r="Z108" s="31" t="str">
        <f>'[3]Weekly by Disport'!Y108</f>
        <v/>
      </c>
      <c r="AA108" s="34">
        <f>'[3]Weekly by Disport'!Z108</f>
        <v>11.043658000000001</v>
      </c>
      <c r="AB108" s="53">
        <f t="shared" si="13"/>
        <v>0.93440899999999993</v>
      </c>
      <c r="AC108" s="53">
        <f t="shared" si="14"/>
        <v>2.4455070000000001</v>
      </c>
      <c r="AD108" s="53">
        <f t="shared" si="15"/>
        <v>2.6340479999999999</v>
      </c>
      <c r="AE108" s="53">
        <f t="shared" si="16"/>
        <v>2.7163700000000004</v>
      </c>
      <c r="AF108" s="53">
        <f t="shared" si="17"/>
        <v>1.7016979999999999</v>
      </c>
    </row>
    <row r="109" spans="1:32">
      <c r="A109" s="56" t="str">
        <f t="shared" si="12"/>
        <v>20182</v>
      </c>
      <c r="B109" s="28">
        <f>'[3]Weekly by Disport'!A109</f>
        <v>43112</v>
      </c>
      <c r="C109" s="29">
        <f>'[3]Weekly by Disport'!B109</f>
        <v>1.1293150000000001</v>
      </c>
      <c r="D109" s="30">
        <f>'[3]Weekly by Disport'!C109</f>
        <v>0.17929400000000001</v>
      </c>
      <c r="E109" s="31">
        <f>'[3]Weekly by Disport'!D109</f>
        <v>0.56548799999999999</v>
      </c>
      <c r="F109" s="29">
        <f>'[3]Weekly by Disport'!E109</f>
        <v>2.093099</v>
      </c>
      <c r="G109" s="30">
        <f>'[3]Weekly by Disport'!F109</f>
        <v>0.81708399999999992</v>
      </c>
      <c r="H109" s="30">
        <f>'[3]Weekly by Disport'!G109</f>
        <v>2.1654979999999999</v>
      </c>
      <c r="I109" s="30">
        <f>'[3]Weekly by Disport'!H109</f>
        <v>1.703633</v>
      </c>
      <c r="J109" s="31">
        <f>'[3]Weekly by Disport'!I109</f>
        <v>0.171128</v>
      </c>
      <c r="K109" s="29">
        <f>'[3]Weekly by Disport'!J109</f>
        <v>0.17700299999999999</v>
      </c>
      <c r="L109" s="30">
        <f>'[3]Weekly by Disport'!K109</f>
        <v>0.70342100000000007</v>
      </c>
      <c r="M109" s="31">
        <f>'[3]Weekly by Disport'!L109</f>
        <v>1.9878529999999999</v>
      </c>
      <c r="N109" s="32">
        <f>'[3]Weekly by Disport'!M109</f>
        <v>1.5218060000000002</v>
      </c>
      <c r="O109" s="29" t="str">
        <f>'[3]Weekly by Disport'!N109</f>
        <v/>
      </c>
      <c r="P109" s="29">
        <f>'[3]Weekly by Disport'!O109</f>
        <v>3.3068980000000008</v>
      </c>
      <c r="Q109" s="30" t="str">
        <f>'[3]Weekly by Disport'!P109</f>
        <v/>
      </c>
      <c r="R109" s="31" t="str">
        <f>'[3]Weekly by Disport'!Q109</f>
        <v/>
      </c>
      <c r="S109" s="29">
        <f>'[3]Weekly by Disport'!R109</f>
        <v>0.47502199999999994</v>
      </c>
      <c r="T109" s="30" t="str">
        <f>'[3]Weekly by Disport'!S109</f>
        <v/>
      </c>
      <c r="U109" s="31">
        <f>'[3]Weekly by Disport'!T109</f>
        <v>0.17937600000000001</v>
      </c>
      <c r="V109" s="29">
        <f>'[3]Weekly by Disport'!U109</f>
        <v>0.180145</v>
      </c>
      <c r="W109" s="30">
        <f>'[3]Weekly by Disport'!V109</f>
        <v>0.174757</v>
      </c>
      <c r="X109" s="31">
        <f>'[3]Weekly by Disport'!W109</f>
        <v>0.17694299999999999</v>
      </c>
      <c r="Y109" s="31">
        <f>'[3]Weekly by Disport'!X109</f>
        <v>0.179255</v>
      </c>
      <c r="Z109" s="31" t="str">
        <f>'[3]Weekly by Disport'!Y109</f>
        <v/>
      </c>
      <c r="AA109" s="34">
        <f>'[3]Weekly by Disport'!Z109</f>
        <v>17.887018000000001</v>
      </c>
      <c r="AB109" s="53">
        <f t="shared" si="13"/>
        <v>1.8740970000000001</v>
      </c>
      <c r="AC109" s="53">
        <f t="shared" si="14"/>
        <v>6.9504419999999998</v>
      </c>
      <c r="AD109" s="53">
        <f t="shared" si="15"/>
        <v>2.868277</v>
      </c>
      <c r="AE109" s="53">
        <f t="shared" si="16"/>
        <v>3.3068980000000008</v>
      </c>
      <c r="AF109" s="53">
        <f t="shared" si="17"/>
        <v>1.3654979999999999</v>
      </c>
    </row>
    <row r="110" spans="1:32">
      <c r="A110" s="56" t="str">
        <f t="shared" si="12"/>
        <v>20183</v>
      </c>
      <c r="B110" s="28">
        <f>'[3]Weekly by Disport'!A110</f>
        <v>43119</v>
      </c>
      <c r="C110" s="29">
        <f>'[3]Weekly by Disport'!B110</f>
        <v>0.76203200000000004</v>
      </c>
      <c r="D110" s="30">
        <f>'[3]Weekly by Disport'!C110</f>
        <v>0.17355499999999999</v>
      </c>
      <c r="E110" s="31">
        <f>'[3]Weekly by Disport'!D110</f>
        <v>0.70088700000000004</v>
      </c>
      <c r="F110" s="29">
        <f>'[3]Weekly by Disport'!E110</f>
        <v>1.930199</v>
      </c>
      <c r="G110" s="30">
        <f>'[3]Weekly by Disport'!F110</f>
        <v>0.37857600000000002</v>
      </c>
      <c r="H110" s="30">
        <f>'[3]Weekly by Disport'!G110</f>
        <v>1.7817449999999999</v>
      </c>
      <c r="I110" s="30">
        <f>'[3]Weekly by Disport'!H110</f>
        <v>1.3656429999999999</v>
      </c>
      <c r="J110" s="31" t="str">
        <f>'[3]Weekly by Disport'!I110</f>
        <v/>
      </c>
      <c r="K110" s="29" t="str">
        <f>'[3]Weekly by Disport'!J110</f>
        <v/>
      </c>
      <c r="L110" s="30">
        <f>'[3]Weekly by Disport'!K110</f>
        <v>0.171681</v>
      </c>
      <c r="M110" s="31">
        <f>'[3]Weekly by Disport'!L110</f>
        <v>2.3032720000000002</v>
      </c>
      <c r="N110" s="32">
        <f>'[3]Weekly by Disport'!M110</f>
        <v>0.41506100000000001</v>
      </c>
      <c r="O110" s="29" t="str">
        <f>'[3]Weekly by Disport'!N110</f>
        <v/>
      </c>
      <c r="P110" s="29">
        <f>'[3]Weekly by Disport'!O110</f>
        <v>4.799701999999999</v>
      </c>
      <c r="Q110" s="30" t="str">
        <f>'[3]Weekly by Disport'!P110</f>
        <v/>
      </c>
      <c r="R110" s="31" t="str">
        <f>'[3]Weekly by Disport'!Q110</f>
        <v/>
      </c>
      <c r="S110" s="29">
        <f>'[3]Weekly by Disport'!R110</f>
        <v>0.17558799999999999</v>
      </c>
      <c r="T110" s="30" t="str">
        <f>'[3]Weekly by Disport'!S110</f>
        <v/>
      </c>
      <c r="U110" s="31">
        <f>'[3]Weekly by Disport'!T110</f>
        <v>0.17699999999999999</v>
      </c>
      <c r="V110" s="29" t="str">
        <f>'[3]Weekly by Disport'!U110</f>
        <v/>
      </c>
      <c r="W110" s="30" t="str">
        <f>'[3]Weekly by Disport'!V110</f>
        <v/>
      </c>
      <c r="X110" s="31">
        <f>'[3]Weekly by Disport'!W110</f>
        <v>0.29797800000000002</v>
      </c>
      <c r="Y110" s="31">
        <f>'[3]Weekly by Disport'!X110</f>
        <v>1.3055369999999997</v>
      </c>
      <c r="Z110" s="31" t="str">
        <f>'[3]Weekly by Disport'!Y110</f>
        <v/>
      </c>
      <c r="AA110" s="34">
        <f>'[3]Weekly by Disport'!Z110</f>
        <v>16.738455999999999</v>
      </c>
      <c r="AB110" s="53">
        <f t="shared" si="13"/>
        <v>1.6364740000000002</v>
      </c>
      <c r="AC110" s="53">
        <f t="shared" si="14"/>
        <v>5.4561630000000001</v>
      </c>
      <c r="AD110" s="53">
        <f t="shared" si="15"/>
        <v>2.4749530000000002</v>
      </c>
      <c r="AE110" s="53">
        <f t="shared" si="16"/>
        <v>4.799701999999999</v>
      </c>
      <c r="AF110" s="53">
        <f t="shared" si="17"/>
        <v>1.9561029999999997</v>
      </c>
    </row>
    <row r="111" spans="1:32">
      <c r="A111" s="56" t="str">
        <f t="shared" si="12"/>
        <v>20184</v>
      </c>
      <c r="B111" s="28">
        <f>'[3]Weekly by Disport'!A111</f>
        <v>43126</v>
      </c>
      <c r="C111" s="29">
        <f>'[3]Weekly by Disport'!B111</f>
        <v>0.71616999999999997</v>
      </c>
      <c r="D111" s="30" t="str">
        <f>'[3]Weekly by Disport'!C111</f>
        <v/>
      </c>
      <c r="E111" s="31">
        <f>'[3]Weekly by Disport'!D111</f>
        <v>0.35911400000000004</v>
      </c>
      <c r="F111" s="29">
        <f>'[3]Weekly by Disport'!E111</f>
        <v>3.0089129999999997</v>
      </c>
      <c r="G111" s="30">
        <f>'[3]Weekly by Disport'!F111</f>
        <v>0.56391199999999997</v>
      </c>
      <c r="H111" s="30">
        <f>'[3]Weekly by Disport'!G111</f>
        <v>3.456413</v>
      </c>
      <c r="I111" s="30">
        <f>'[3]Weekly by Disport'!H111</f>
        <v>0.79327500000000006</v>
      </c>
      <c r="J111" s="31" t="str">
        <f>'[3]Weekly by Disport'!I111</f>
        <v/>
      </c>
      <c r="K111" s="29">
        <f>'[3]Weekly by Disport'!J111</f>
        <v>0.180201</v>
      </c>
      <c r="L111" s="30">
        <f>'[3]Weekly by Disport'!K111</f>
        <v>0.56149000000000004</v>
      </c>
      <c r="M111" s="31">
        <f>'[3]Weekly by Disport'!L111</f>
        <v>2.8008009999999999</v>
      </c>
      <c r="N111" s="32">
        <f>'[3]Weekly by Disport'!M111</f>
        <v>0.73083999999999993</v>
      </c>
      <c r="O111" s="29" t="str">
        <f>'[3]Weekly by Disport'!N111</f>
        <v/>
      </c>
      <c r="P111" s="29">
        <f>'[3]Weekly by Disport'!O111</f>
        <v>3.4882660000000003</v>
      </c>
      <c r="Q111" s="30" t="str">
        <f>'[3]Weekly by Disport'!P111</f>
        <v/>
      </c>
      <c r="R111" s="31" t="str">
        <f>'[3]Weekly by Disport'!Q111</f>
        <v/>
      </c>
      <c r="S111" s="29">
        <f>'[3]Weekly by Disport'!R111</f>
        <v>0.18031</v>
      </c>
      <c r="T111" s="30" t="str">
        <f>'[3]Weekly by Disport'!S111</f>
        <v/>
      </c>
      <c r="U111" s="31" t="str">
        <f>'[3]Weekly by Disport'!T111</f>
        <v/>
      </c>
      <c r="V111" s="29" t="str">
        <f>'[3]Weekly by Disport'!U111</f>
        <v/>
      </c>
      <c r="W111" s="30">
        <f>'[3]Weekly by Disport'!V111</f>
        <v>0.34646299999999997</v>
      </c>
      <c r="X111" s="31">
        <f>'[3]Weekly by Disport'!W111</f>
        <v>0.20952899999999999</v>
      </c>
      <c r="Y111" s="31" t="str">
        <f>'[3]Weekly by Disport'!X111</f>
        <v/>
      </c>
      <c r="Z111" s="31" t="str">
        <f>'[3]Weekly by Disport'!Y111</f>
        <v/>
      </c>
      <c r="AA111" s="34">
        <f>'[3]Weekly by Disport'!Z111</f>
        <v>17.395696999999998</v>
      </c>
      <c r="AB111" s="53">
        <f t="shared" si="13"/>
        <v>1.0752839999999999</v>
      </c>
      <c r="AC111" s="53">
        <f t="shared" si="14"/>
        <v>7.8225129999999998</v>
      </c>
      <c r="AD111" s="53">
        <f t="shared" si="15"/>
        <v>3.5424920000000002</v>
      </c>
      <c r="AE111" s="53">
        <f t="shared" si="16"/>
        <v>3.4882660000000003</v>
      </c>
      <c r="AF111" s="53">
        <f t="shared" si="17"/>
        <v>0.7363019999999999</v>
      </c>
    </row>
    <row r="112" spans="1:32">
      <c r="A112" s="56" t="str">
        <f t="shared" si="12"/>
        <v>20185</v>
      </c>
      <c r="B112" s="28">
        <f>'[3]Weekly by Disport'!A112</f>
        <v>43133</v>
      </c>
      <c r="C112" s="29">
        <f>'[3]Weekly by Disport'!B112</f>
        <v>0.74328100000000008</v>
      </c>
      <c r="D112" s="30">
        <f>'[3]Weekly by Disport'!C112</f>
        <v>0.26316600000000001</v>
      </c>
      <c r="E112" s="31">
        <f>'[3]Weekly by Disport'!D112</f>
        <v>0.23369400000000001</v>
      </c>
      <c r="F112" s="29">
        <f>'[3]Weekly by Disport'!E112</f>
        <v>3.2518569999999998</v>
      </c>
      <c r="G112" s="30">
        <f>'[3]Weekly by Disport'!F112</f>
        <v>0.72287699999999999</v>
      </c>
      <c r="H112" s="30">
        <f>'[3]Weekly by Disport'!G112</f>
        <v>2.9918660000000004</v>
      </c>
      <c r="I112" s="30">
        <f>'[3]Weekly by Disport'!H112</f>
        <v>0.93962900000000005</v>
      </c>
      <c r="J112" s="31" t="str">
        <f>'[3]Weekly by Disport'!I112</f>
        <v/>
      </c>
      <c r="K112" s="29" t="str">
        <f>'[3]Weekly by Disport'!J112</f>
        <v/>
      </c>
      <c r="L112" s="30">
        <f>'[3]Weekly by Disport'!K112</f>
        <v>1.3994759999999999</v>
      </c>
      <c r="M112" s="31">
        <f>'[3]Weekly by Disport'!L112</f>
        <v>3.5002400000000002</v>
      </c>
      <c r="N112" s="32">
        <f>'[3]Weekly by Disport'!M112</f>
        <v>0.61786099999999999</v>
      </c>
      <c r="O112" s="29" t="str">
        <f>'[3]Weekly by Disport'!N112</f>
        <v/>
      </c>
      <c r="P112" s="29">
        <f>'[3]Weekly by Disport'!O112</f>
        <v>4.9986059999999997</v>
      </c>
      <c r="Q112" s="30" t="str">
        <f>'[3]Weekly by Disport'!P112</f>
        <v/>
      </c>
      <c r="R112" s="31" t="str">
        <f>'[3]Weekly by Disport'!Q112</f>
        <v/>
      </c>
      <c r="S112" s="29">
        <f>'[3]Weekly by Disport'!R112</f>
        <v>0.35839399999999999</v>
      </c>
      <c r="T112" s="30" t="str">
        <f>'[3]Weekly by Disport'!S112</f>
        <v/>
      </c>
      <c r="U112" s="31" t="str">
        <f>'[3]Weekly by Disport'!T112</f>
        <v/>
      </c>
      <c r="V112" s="29" t="str">
        <f>'[3]Weekly by Disport'!U112</f>
        <v/>
      </c>
      <c r="W112" s="30" t="str">
        <f>'[3]Weekly by Disport'!V112</f>
        <v/>
      </c>
      <c r="X112" s="31">
        <f>'[3]Weekly by Disport'!W112</f>
        <v>0.180199</v>
      </c>
      <c r="Y112" s="31">
        <f>'[3]Weekly by Disport'!X112</f>
        <v>0.384108</v>
      </c>
      <c r="Z112" s="31" t="str">
        <f>'[3]Weekly by Disport'!Y112</f>
        <v/>
      </c>
      <c r="AA112" s="34">
        <f>'[3]Weekly by Disport'!Z112</f>
        <v>20.585254000000003</v>
      </c>
      <c r="AB112" s="53">
        <f t="shared" si="13"/>
        <v>1.2401410000000002</v>
      </c>
      <c r="AC112" s="53">
        <f t="shared" si="14"/>
        <v>7.9062289999999997</v>
      </c>
      <c r="AD112" s="53">
        <f t="shared" si="15"/>
        <v>4.8997159999999997</v>
      </c>
      <c r="AE112" s="53">
        <f t="shared" si="16"/>
        <v>4.9986059999999997</v>
      </c>
      <c r="AF112" s="53">
        <f t="shared" si="17"/>
        <v>0.92270099999999999</v>
      </c>
    </row>
    <row r="113" spans="1:32">
      <c r="A113" s="56" t="str">
        <f t="shared" si="12"/>
        <v>20186</v>
      </c>
      <c r="B113" s="28">
        <f>'[3]Weekly by Disport'!A113</f>
        <v>43140</v>
      </c>
      <c r="C113" s="29">
        <f>'[3]Weekly by Disport'!B113</f>
        <v>1.158256</v>
      </c>
      <c r="D113" s="30">
        <f>'[3]Weekly by Disport'!C113</f>
        <v>0.172572</v>
      </c>
      <c r="E113" s="31">
        <f>'[3]Weekly by Disport'!D113</f>
        <v>0.18030099999999999</v>
      </c>
      <c r="F113" s="29">
        <f>'[3]Weekly by Disport'!E113</f>
        <v>1.3052080000000001</v>
      </c>
      <c r="G113" s="30">
        <f>'[3]Weekly by Disport'!F113</f>
        <v>0.736097</v>
      </c>
      <c r="H113" s="30">
        <f>'[3]Weekly by Disport'!G113</f>
        <v>3.0621000000000005</v>
      </c>
      <c r="I113" s="30">
        <f>'[3]Weekly by Disport'!H113</f>
        <v>0.63326499999999997</v>
      </c>
      <c r="J113" s="31">
        <f>'[3]Weekly by Disport'!I113</f>
        <v>0.17586099999999999</v>
      </c>
      <c r="K113" s="29" t="str">
        <f>'[3]Weekly by Disport'!J113</f>
        <v/>
      </c>
      <c r="L113" s="30">
        <f>'[3]Weekly by Disport'!K113</f>
        <v>1.4149259999999999</v>
      </c>
      <c r="M113" s="31">
        <f>'[3]Weekly by Disport'!L113</f>
        <v>2.6283689999999997</v>
      </c>
      <c r="N113" s="32">
        <f>'[3]Weekly by Disport'!M113</f>
        <v>0.76727100000000004</v>
      </c>
      <c r="O113" s="29" t="str">
        <f>'[3]Weekly by Disport'!N113</f>
        <v/>
      </c>
      <c r="P113" s="29">
        <f>'[3]Weekly by Disport'!O113</f>
        <v>6.6096479999999982</v>
      </c>
      <c r="Q113" s="30" t="str">
        <f>'[3]Weekly by Disport'!P113</f>
        <v/>
      </c>
      <c r="R113" s="31" t="str">
        <f>'[3]Weekly by Disport'!Q113</f>
        <v/>
      </c>
      <c r="S113" s="29">
        <f>'[3]Weekly by Disport'!R113</f>
        <v>0.18629999999999999</v>
      </c>
      <c r="T113" s="30" t="str">
        <f>'[3]Weekly by Disport'!S113</f>
        <v/>
      </c>
      <c r="U113" s="31" t="str">
        <f>'[3]Weekly by Disport'!T113</f>
        <v/>
      </c>
      <c r="V113" s="29">
        <f>'[3]Weekly by Disport'!U113</f>
        <v>0.17580000000000001</v>
      </c>
      <c r="W113" s="30">
        <f>'[3]Weekly by Disport'!V113</f>
        <v>0.18212900000000001</v>
      </c>
      <c r="X113" s="31">
        <f>'[3]Weekly by Disport'!W113</f>
        <v>0.55458200000000002</v>
      </c>
      <c r="Y113" s="31">
        <f>'[3]Weekly by Disport'!X113</f>
        <v>0.207953</v>
      </c>
      <c r="Z113" s="31" t="str">
        <f>'[3]Weekly by Disport'!Y113</f>
        <v/>
      </c>
      <c r="AA113" s="34">
        <f>'[3]Weekly by Disport'!Z113</f>
        <v>20.150637999999997</v>
      </c>
      <c r="AB113" s="53">
        <f t="shared" si="13"/>
        <v>1.5111289999999999</v>
      </c>
      <c r="AC113" s="53">
        <f t="shared" si="14"/>
        <v>5.9125310000000004</v>
      </c>
      <c r="AD113" s="53">
        <f t="shared" si="15"/>
        <v>4.0432949999999996</v>
      </c>
      <c r="AE113" s="53">
        <f t="shared" si="16"/>
        <v>6.6096479999999982</v>
      </c>
      <c r="AF113" s="53">
        <f t="shared" si="17"/>
        <v>1.306764</v>
      </c>
    </row>
    <row r="114" spans="1:32">
      <c r="A114" s="56" t="str">
        <f t="shared" si="12"/>
        <v>20187</v>
      </c>
      <c r="B114" s="28">
        <f>'[3]Weekly by Disport'!A114</f>
        <v>43147</v>
      </c>
      <c r="C114" s="29">
        <f>'[3]Weekly by Disport'!B114</f>
        <v>0.75053099999999995</v>
      </c>
      <c r="D114" s="30" t="str">
        <f>'[3]Weekly by Disport'!C114</f>
        <v/>
      </c>
      <c r="E114" s="31" t="str">
        <f>'[3]Weekly by Disport'!D114</f>
        <v/>
      </c>
      <c r="F114" s="29">
        <f>'[3]Weekly by Disport'!E114</f>
        <v>2.0618110000000001</v>
      </c>
      <c r="G114" s="30">
        <f>'[3]Weekly by Disport'!F114</f>
        <v>0.55917499999999998</v>
      </c>
      <c r="H114" s="30">
        <f>'[3]Weekly by Disport'!G114</f>
        <v>3.1950090000000002</v>
      </c>
      <c r="I114" s="30">
        <f>'[3]Weekly by Disport'!H114</f>
        <v>1.7282800000000003</v>
      </c>
      <c r="J114" s="31" t="str">
        <f>'[3]Weekly by Disport'!I114</f>
        <v/>
      </c>
      <c r="K114" s="29" t="str">
        <f>'[3]Weekly by Disport'!J114</f>
        <v/>
      </c>
      <c r="L114" s="30">
        <f>'[3]Weekly by Disport'!K114</f>
        <v>0.53135500000000002</v>
      </c>
      <c r="M114" s="31">
        <f>'[3]Weekly by Disport'!L114</f>
        <v>3.1780379999999999</v>
      </c>
      <c r="N114" s="32">
        <f>'[3]Weekly by Disport'!M114</f>
        <v>1.2596610000000001</v>
      </c>
      <c r="O114" s="29" t="str">
        <f>'[3]Weekly by Disport'!N114</f>
        <v/>
      </c>
      <c r="P114" s="29">
        <f>'[3]Weekly by Disport'!O114</f>
        <v>4.6334889999999991</v>
      </c>
      <c r="Q114" s="30" t="str">
        <f>'[3]Weekly by Disport'!P114</f>
        <v/>
      </c>
      <c r="R114" s="31" t="str">
        <f>'[3]Weekly by Disport'!Q114</f>
        <v/>
      </c>
      <c r="S114" s="29">
        <f>'[3]Weekly by Disport'!R114</f>
        <v>0.35660500000000001</v>
      </c>
      <c r="T114" s="30" t="str">
        <f>'[3]Weekly by Disport'!S114</f>
        <v/>
      </c>
      <c r="U114" s="31" t="str">
        <f>'[3]Weekly by Disport'!T114</f>
        <v/>
      </c>
      <c r="V114" s="29">
        <f>'[3]Weekly by Disport'!U114</f>
        <v>0.17641899999999999</v>
      </c>
      <c r="W114" s="30" t="str">
        <f>'[3]Weekly by Disport'!V114</f>
        <v/>
      </c>
      <c r="X114" s="31">
        <f>'[3]Weekly by Disport'!W114</f>
        <v>0.28122599999999998</v>
      </c>
      <c r="Y114" s="31">
        <f>'[3]Weekly by Disport'!X114</f>
        <v>0.38361000000000001</v>
      </c>
      <c r="Z114" s="31" t="str">
        <f>'[3]Weekly by Disport'!Y114</f>
        <v/>
      </c>
      <c r="AA114" s="34">
        <f>'[3]Weekly by Disport'!Z114</f>
        <v>19.095208999999997</v>
      </c>
      <c r="AB114" s="53">
        <f t="shared" si="13"/>
        <v>0.75053099999999995</v>
      </c>
      <c r="AC114" s="53">
        <f t="shared" si="14"/>
        <v>7.5442750000000007</v>
      </c>
      <c r="AD114" s="53">
        <f t="shared" si="15"/>
        <v>3.7093929999999999</v>
      </c>
      <c r="AE114" s="53">
        <f t="shared" si="16"/>
        <v>4.6334889999999991</v>
      </c>
      <c r="AF114" s="53">
        <f t="shared" si="17"/>
        <v>1.1978599999999999</v>
      </c>
    </row>
    <row r="115" spans="1:32">
      <c r="A115" s="56" t="str">
        <f t="shared" si="12"/>
        <v>20188</v>
      </c>
      <c r="B115" s="28">
        <f>'[3]Weekly by Disport'!A115</f>
        <v>43154</v>
      </c>
      <c r="C115" s="29">
        <f>'[3]Weekly by Disport'!B115</f>
        <v>0.91724099999999997</v>
      </c>
      <c r="D115" s="30">
        <f>'[3]Weekly by Disport'!C115</f>
        <v>0.20544899999999999</v>
      </c>
      <c r="E115" s="31">
        <f>'[3]Weekly by Disport'!D115</f>
        <v>0.35757099999999997</v>
      </c>
      <c r="F115" s="29">
        <f>'[3]Weekly by Disport'!E115</f>
        <v>1.0849979999999999</v>
      </c>
      <c r="G115" s="30">
        <f>'[3]Weekly by Disport'!F115</f>
        <v>0.54171000000000002</v>
      </c>
      <c r="H115" s="30">
        <f>'[3]Weekly by Disport'!G115</f>
        <v>2.0148729999999997</v>
      </c>
      <c r="I115" s="30">
        <f>'[3]Weekly by Disport'!H115</f>
        <v>0.52638399999999996</v>
      </c>
      <c r="J115" s="31">
        <f>'[3]Weekly by Disport'!I115</f>
        <v>0.179842</v>
      </c>
      <c r="K115" s="29" t="str">
        <f>'[3]Weekly by Disport'!J115</f>
        <v/>
      </c>
      <c r="L115" s="30">
        <f>'[3]Weekly by Disport'!K115</f>
        <v>0.90031300000000003</v>
      </c>
      <c r="M115" s="31">
        <f>'[3]Weekly by Disport'!L115</f>
        <v>3.0723880000000001</v>
      </c>
      <c r="N115" s="32">
        <f>'[3]Weekly by Disport'!M115</f>
        <v>0.56755699999999998</v>
      </c>
      <c r="O115" s="29" t="str">
        <f>'[3]Weekly by Disport'!N115</f>
        <v/>
      </c>
      <c r="P115" s="29">
        <f>'[3]Weekly by Disport'!O115</f>
        <v>5.8563469999999995</v>
      </c>
      <c r="Q115" s="30" t="str">
        <f>'[3]Weekly by Disport'!P115</f>
        <v/>
      </c>
      <c r="R115" s="31">
        <f>'[3]Weekly by Disport'!Q115</f>
        <v>0.17144799999999999</v>
      </c>
      <c r="S115" s="29">
        <f>'[3]Weekly by Disport'!R115</f>
        <v>0.496643</v>
      </c>
      <c r="T115" s="30" t="str">
        <f>'[3]Weekly by Disport'!S115</f>
        <v/>
      </c>
      <c r="U115" s="31" t="str">
        <f>'[3]Weekly by Disport'!T115</f>
        <v/>
      </c>
      <c r="V115" s="29">
        <f>'[3]Weekly by Disport'!U115</f>
        <v>0.17203599999999999</v>
      </c>
      <c r="W115" s="30">
        <f>'[3]Weekly by Disport'!V115</f>
        <v>0.17418700000000001</v>
      </c>
      <c r="X115" s="31">
        <f>'[3]Weekly by Disport'!W115</f>
        <v>0.69536799999999999</v>
      </c>
      <c r="Y115" s="31" t="str">
        <f>'[3]Weekly by Disport'!X115</f>
        <v/>
      </c>
      <c r="Z115" s="31" t="str">
        <f>'[3]Weekly by Disport'!Y115</f>
        <v/>
      </c>
      <c r="AA115" s="34">
        <f>'[3]Weekly by Disport'!Z115</f>
        <v>17.934354999999996</v>
      </c>
      <c r="AB115" s="53">
        <f t="shared" si="13"/>
        <v>1.480261</v>
      </c>
      <c r="AC115" s="53">
        <f t="shared" si="14"/>
        <v>4.3478069999999995</v>
      </c>
      <c r="AD115" s="53">
        <f t="shared" si="15"/>
        <v>3.9727010000000003</v>
      </c>
      <c r="AE115" s="53">
        <f t="shared" si="16"/>
        <v>6.0277949999999993</v>
      </c>
      <c r="AF115" s="53">
        <f t="shared" si="17"/>
        <v>1.5382340000000001</v>
      </c>
    </row>
    <row r="116" spans="1:32">
      <c r="A116" s="56" t="str">
        <f t="shared" si="12"/>
        <v>20189</v>
      </c>
      <c r="B116" s="28">
        <f>'[3]Weekly by Disport'!A116</f>
        <v>43161</v>
      </c>
      <c r="C116" s="29">
        <f>'[3]Weekly by Disport'!B116</f>
        <v>0.38814199999999999</v>
      </c>
      <c r="D116" s="30" t="str">
        <f>'[3]Weekly by Disport'!C116</f>
        <v/>
      </c>
      <c r="E116" s="31">
        <f>'[3]Weekly by Disport'!D116</f>
        <v>0.38807900000000001</v>
      </c>
      <c r="F116" s="29">
        <f>'[3]Weekly by Disport'!E116</f>
        <v>1.2226860000000002</v>
      </c>
      <c r="G116" s="30">
        <f>'[3]Weekly by Disport'!F116</f>
        <v>1.1223069999999999</v>
      </c>
      <c r="H116" s="30">
        <f>'[3]Weekly by Disport'!G116</f>
        <v>1.8505420000000001</v>
      </c>
      <c r="I116" s="30">
        <f>'[3]Weekly by Disport'!H116</f>
        <v>1.211203</v>
      </c>
      <c r="J116" s="31">
        <f>'[3]Weekly by Disport'!I116</f>
        <v>0.34916399999999997</v>
      </c>
      <c r="K116" s="29" t="str">
        <f>'[3]Weekly by Disport'!J116</f>
        <v/>
      </c>
      <c r="L116" s="30">
        <f>'[3]Weekly by Disport'!K116</f>
        <v>0.60547899999999999</v>
      </c>
      <c r="M116" s="31">
        <f>'[3]Weekly by Disport'!L116</f>
        <v>2.7957579999999997</v>
      </c>
      <c r="N116" s="32">
        <f>'[3]Weekly by Disport'!M116</f>
        <v>0.89264699999999997</v>
      </c>
      <c r="O116" s="29" t="str">
        <f>'[3]Weekly by Disport'!N116</f>
        <v/>
      </c>
      <c r="P116" s="29">
        <f>'[3]Weekly by Disport'!O116</f>
        <v>2.3019290000000003</v>
      </c>
      <c r="Q116" s="30" t="str">
        <f>'[3]Weekly by Disport'!P116</f>
        <v/>
      </c>
      <c r="R116" s="31" t="str">
        <f>'[3]Weekly by Disport'!Q116</f>
        <v/>
      </c>
      <c r="S116" s="29">
        <f>'[3]Weekly by Disport'!R116</f>
        <v>0.206312</v>
      </c>
      <c r="T116" s="30" t="str">
        <f>'[3]Weekly by Disport'!S116</f>
        <v/>
      </c>
      <c r="U116" s="31" t="str">
        <f>'[3]Weekly by Disport'!T116</f>
        <v/>
      </c>
      <c r="V116" s="29" t="str">
        <f>'[3]Weekly by Disport'!U116</f>
        <v/>
      </c>
      <c r="W116" s="30" t="str">
        <f>'[3]Weekly by Disport'!V116</f>
        <v/>
      </c>
      <c r="X116" s="31">
        <f>'[3]Weekly by Disport'!W116</f>
        <v>0.70723599999999998</v>
      </c>
      <c r="Y116" s="31" t="str">
        <f>'[3]Weekly by Disport'!X116</f>
        <v/>
      </c>
      <c r="Z116" s="31" t="str">
        <f>'[3]Weekly by Disport'!Y116</f>
        <v/>
      </c>
      <c r="AA116" s="34">
        <f>'[3]Weekly by Disport'!Z116</f>
        <v>14.041484000000002</v>
      </c>
      <c r="AB116" s="53">
        <f t="shared" si="13"/>
        <v>0.77622100000000005</v>
      </c>
      <c r="AC116" s="53">
        <f t="shared" si="14"/>
        <v>5.7559020000000007</v>
      </c>
      <c r="AD116" s="53">
        <f t="shared" si="15"/>
        <v>3.4012369999999996</v>
      </c>
      <c r="AE116" s="53">
        <f t="shared" si="16"/>
        <v>2.3019290000000003</v>
      </c>
      <c r="AF116" s="53">
        <f t="shared" si="17"/>
        <v>0.91354800000000003</v>
      </c>
    </row>
    <row r="117" spans="1:32">
      <c r="A117" s="56" t="str">
        <f t="shared" si="12"/>
        <v>201810</v>
      </c>
      <c r="B117" s="28">
        <f>'[3]Weekly by Disport'!A117</f>
        <v>43168</v>
      </c>
      <c r="C117" s="29">
        <f>'[3]Weekly by Disport'!B117</f>
        <v>0.74878699999999998</v>
      </c>
      <c r="D117" s="30" t="str">
        <f>'[3]Weekly by Disport'!C117</f>
        <v/>
      </c>
      <c r="E117" s="31">
        <f>'[3]Weekly by Disport'!D117</f>
        <v>0.29771900000000001</v>
      </c>
      <c r="F117" s="29">
        <f>'[3]Weekly by Disport'!E117</f>
        <v>0.89541099999999996</v>
      </c>
      <c r="G117" s="30">
        <f>'[3]Weekly by Disport'!F117</f>
        <v>0.77507499999999996</v>
      </c>
      <c r="H117" s="30">
        <f>'[3]Weekly by Disport'!G117</f>
        <v>1.7233609999999997</v>
      </c>
      <c r="I117" s="30">
        <f>'[3]Weekly by Disport'!H117</f>
        <v>1.7742659999999999</v>
      </c>
      <c r="J117" s="31">
        <f>'[3]Weekly by Disport'!I117</f>
        <v>0.170039</v>
      </c>
      <c r="K117" s="29">
        <f>'[3]Weekly by Disport'!J117</f>
        <v>0.46929799999999999</v>
      </c>
      <c r="L117" s="30">
        <f>'[3]Weekly by Disport'!K117</f>
        <v>1.4012760000000002</v>
      </c>
      <c r="M117" s="31">
        <f>'[3]Weekly by Disport'!L117</f>
        <v>1.941513</v>
      </c>
      <c r="N117" s="32">
        <f>'[3]Weekly by Disport'!M117</f>
        <v>1.303825</v>
      </c>
      <c r="O117" s="29" t="str">
        <f>'[3]Weekly by Disport'!N117</f>
        <v/>
      </c>
      <c r="P117" s="29">
        <f>'[3]Weekly by Disport'!O117</f>
        <v>4.6427450000000006</v>
      </c>
      <c r="Q117" s="30" t="str">
        <f>'[3]Weekly by Disport'!P117</f>
        <v/>
      </c>
      <c r="R117" s="31">
        <f>'[3]Weekly by Disport'!Q117</f>
        <v>0.17399999999999999</v>
      </c>
      <c r="S117" s="29" t="str">
        <f>'[3]Weekly by Disport'!R117</f>
        <v/>
      </c>
      <c r="T117" s="30" t="str">
        <f>'[3]Weekly by Disport'!S117</f>
        <v/>
      </c>
      <c r="U117" s="31" t="str">
        <f>'[3]Weekly by Disport'!T117</f>
        <v/>
      </c>
      <c r="V117" s="29" t="str">
        <f>'[3]Weekly by Disport'!U117</f>
        <v/>
      </c>
      <c r="W117" s="30" t="str">
        <f>'[3]Weekly by Disport'!V117</f>
        <v/>
      </c>
      <c r="X117" s="31">
        <f>'[3]Weekly by Disport'!W117</f>
        <v>0.40884300000000001</v>
      </c>
      <c r="Y117" s="31">
        <f>'[3]Weekly by Disport'!X117</f>
        <v>0.53461400000000003</v>
      </c>
      <c r="Z117" s="31" t="str">
        <f>'[3]Weekly by Disport'!Y117</f>
        <v/>
      </c>
      <c r="AA117" s="34">
        <f>'[3]Weekly by Disport'!Z117</f>
        <v>17.260772000000003</v>
      </c>
      <c r="AB117" s="53">
        <f t="shared" si="13"/>
        <v>1.0465059999999999</v>
      </c>
      <c r="AC117" s="53">
        <f t="shared" si="14"/>
        <v>5.338152</v>
      </c>
      <c r="AD117" s="53">
        <f t="shared" si="15"/>
        <v>3.812087</v>
      </c>
      <c r="AE117" s="53">
        <f t="shared" si="16"/>
        <v>4.8167450000000009</v>
      </c>
      <c r="AF117" s="53">
        <f t="shared" si="17"/>
        <v>0.94345699999999999</v>
      </c>
    </row>
    <row r="118" spans="1:32">
      <c r="A118" s="56" t="str">
        <f t="shared" si="12"/>
        <v>201811</v>
      </c>
      <c r="B118" s="28">
        <f>'[3]Weekly by Disport'!A118</f>
        <v>43175</v>
      </c>
      <c r="C118" s="29">
        <f>'[3]Weekly by Disport'!B118</f>
        <v>0.70789800000000003</v>
      </c>
      <c r="D118" s="30">
        <f>'[3]Weekly by Disport'!C118</f>
        <v>0.35714400000000002</v>
      </c>
      <c r="E118" s="31">
        <f>'[3]Weekly by Disport'!D118</f>
        <v>0.22639999999999999</v>
      </c>
      <c r="F118" s="29">
        <f>'[3]Weekly by Disport'!E118</f>
        <v>1.7299960000000001</v>
      </c>
      <c r="G118" s="30">
        <f>'[3]Weekly by Disport'!F118</f>
        <v>0.69391000000000003</v>
      </c>
      <c r="H118" s="30">
        <f>'[3]Weekly by Disport'!G118</f>
        <v>2.2642250000000002</v>
      </c>
      <c r="I118" s="30">
        <f>'[3]Weekly by Disport'!H118</f>
        <v>1.289706</v>
      </c>
      <c r="J118" s="31">
        <f>'[3]Weekly by Disport'!I118</f>
        <v>0.182199</v>
      </c>
      <c r="K118" s="29" t="str">
        <f>'[3]Weekly by Disport'!J118</f>
        <v/>
      </c>
      <c r="L118" s="30">
        <f>'[3]Weekly by Disport'!K118</f>
        <v>0.5347869999999999</v>
      </c>
      <c r="M118" s="31">
        <f>'[3]Weekly by Disport'!L118</f>
        <v>2.7877969999999994</v>
      </c>
      <c r="N118" s="32">
        <f>'[3]Weekly by Disport'!M118</f>
        <v>0.26350200000000001</v>
      </c>
      <c r="O118" s="29" t="str">
        <f>'[3]Weekly by Disport'!N118</f>
        <v/>
      </c>
      <c r="P118" s="29">
        <f>'[3]Weekly by Disport'!O118</f>
        <v>4.2320230000000008</v>
      </c>
      <c r="Q118" s="30">
        <f>'[3]Weekly by Disport'!P118</f>
        <v>0.17846200000000001</v>
      </c>
      <c r="R118" s="31" t="str">
        <f>'[3]Weekly by Disport'!Q118</f>
        <v/>
      </c>
      <c r="S118" s="29">
        <f>'[3]Weekly by Disport'!R118</f>
        <v>0.47115700000000005</v>
      </c>
      <c r="T118" s="30" t="str">
        <f>'[3]Weekly by Disport'!S118</f>
        <v/>
      </c>
      <c r="U118" s="31" t="str">
        <f>'[3]Weekly by Disport'!T118</f>
        <v/>
      </c>
      <c r="V118" s="29" t="str">
        <f>'[3]Weekly by Disport'!U118</f>
        <v/>
      </c>
      <c r="W118" s="30">
        <f>'[3]Weekly by Disport'!V118</f>
        <v>0.17524700000000001</v>
      </c>
      <c r="X118" s="31">
        <f>'[3]Weekly by Disport'!W118</f>
        <v>0.88596900000000001</v>
      </c>
      <c r="Y118" s="31">
        <f>'[3]Weekly by Disport'!X118</f>
        <v>0.179033</v>
      </c>
      <c r="Z118" s="31" t="str">
        <f>'[3]Weekly by Disport'!Y118</f>
        <v/>
      </c>
      <c r="AA118" s="34">
        <f>'[3]Weekly by Disport'!Z118</f>
        <v>17.159455000000001</v>
      </c>
      <c r="AB118" s="53">
        <f t="shared" si="13"/>
        <v>1.291442</v>
      </c>
      <c r="AC118" s="53">
        <f t="shared" si="14"/>
        <v>6.1600359999999998</v>
      </c>
      <c r="AD118" s="53">
        <f t="shared" si="15"/>
        <v>3.3225839999999991</v>
      </c>
      <c r="AE118" s="53">
        <f t="shared" si="16"/>
        <v>4.4104850000000004</v>
      </c>
      <c r="AF118" s="53">
        <f t="shared" si="17"/>
        <v>1.7114060000000002</v>
      </c>
    </row>
    <row r="119" spans="1:32">
      <c r="A119" s="56" t="str">
        <f t="shared" si="12"/>
        <v>201812</v>
      </c>
      <c r="B119" s="28">
        <f>'[3]Weekly by Disport'!A119</f>
        <v>43182</v>
      </c>
      <c r="C119" s="29">
        <f>'[3]Weekly by Disport'!B119</f>
        <v>0.74701499999999998</v>
      </c>
      <c r="D119" s="30">
        <f>'[3]Weekly by Disport'!C119</f>
        <v>0.34595900000000002</v>
      </c>
      <c r="E119" s="31">
        <f>'[3]Weekly by Disport'!D119</f>
        <v>0.29756700000000003</v>
      </c>
      <c r="F119" s="29">
        <f>'[3]Weekly by Disport'!E119</f>
        <v>1.5179610000000001</v>
      </c>
      <c r="G119" s="30">
        <f>'[3]Weekly by Disport'!F119</f>
        <v>0.69422300000000003</v>
      </c>
      <c r="H119" s="30">
        <f>'[3]Weekly by Disport'!G119</f>
        <v>2.6698149999999998</v>
      </c>
      <c r="I119" s="30">
        <f>'[3]Weekly by Disport'!H119</f>
        <v>0.59699300000000011</v>
      </c>
      <c r="J119" s="31">
        <f>'[3]Weekly by Disport'!I119</f>
        <v>0.18213399999999999</v>
      </c>
      <c r="K119" s="29" t="str">
        <f>'[3]Weekly by Disport'!J119</f>
        <v/>
      </c>
      <c r="L119" s="30">
        <f>'[3]Weekly by Disport'!K119</f>
        <v>0.18013299999999999</v>
      </c>
      <c r="M119" s="31">
        <f>'[3]Weekly by Disport'!L119</f>
        <v>3.6530160000000005</v>
      </c>
      <c r="N119" s="32">
        <f>'[3]Weekly by Disport'!M119</f>
        <v>0.385382</v>
      </c>
      <c r="O119" s="29" t="str">
        <f>'[3]Weekly by Disport'!N119</f>
        <v/>
      </c>
      <c r="P119" s="29">
        <f>'[3]Weekly by Disport'!O119</f>
        <v>5.4754969999999998</v>
      </c>
      <c r="Q119" s="30" t="str">
        <f>'[3]Weekly by Disport'!P119</f>
        <v/>
      </c>
      <c r="R119" s="31" t="str">
        <f>'[3]Weekly by Disport'!Q119</f>
        <v/>
      </c>
      <c r="S119" s="29">
        <f>'[3]Weekly by Disport'!R119</f>
        <v>0.205123</v>
      </c>
      <c r="T119" s="30" t="str">
        <f>'[3]Weekly by Disport'!S119</f>
        <v/>
      </c>
      <c r="U119" s="31" t="str">
        <f>'[3]Weekly by Disport'!T119</f>
        <v/>
      </c>
      <c r="V119" s="29">
        <f>'[3]Weekly by Disport'!U119</f>
        <v>0.44097299999999995</v>
      </c>
      <c r="W119" s="30">
        <f>'[3]Weekly by Disport'!V119</f>
        <v>0.177173</v>
      </c>
      <c r="X119" s="31">
        <f>'[3]Weekly by Disport'!W119</f>
        <v>0.45671</v>
      </c>
      <c r="Y119" s="31">
        <f>'[3]Weekly by Disport'!X119</f>
        <v>0.38140600000000002</v>
      </c>
      <c r="Z119" s="31" t="str">
        <f>'[3]Weekly by Disport'!Y119</f>
        <v/>
      </c>
      <c r="AA119" s="34">
        <f>'[3]Weekly by Disport'!Z119</f>
        <v>18.407079999999997</v>
      </c>
      <c r="AB119" s="53">
        <f t="shared" si="13"/>
        <v>1.3905409999999998</v>
      </c>
      <c r="AC119" s="53">
        <f t="shared" si="14"/>
        <v>5.6611260000000003</v>
      </c>
      <c r="AD119" s="53">
        <f t="shared" si="15"/>
        <v>3.8331490000000006</v>
      </c>
      <c r="AE119" s="53">
        <f t="shared" si="16"/>
        <v>5.4754969999999998</v>
      </c>
      <c r="AF119" s="53">
        <f t="shared" si="17"/>
        <v>1.6613850000000001</v>
      </c>
    </row>
    <row r="120" spans="1:32">
      <c r="A120" s="56" t="str">
        <f t="shared" si="12"/>
        <v>201813</v>
      </c>
      <c r="B120" s="28">
        <f>'[3]Weekly by Disport'!A120</f>
        <v>43189</v>
      </c>
      <c r="C120" s="29">
        <f>'[3]Weekly by Disport'!B120</f>
        <v>0.44231399999999998</v>
      </c>
      <c r="D120" s="30">
        <f>'[3]Weekly by Disport'!C120</f>
        <v>0.17921799999999999</v>
      </c>
      <c r="E120" s="31">
        <f>'[3]Weekly by Disport'!D120</f>
        <v>0.63750099999999998</v>
      </c>
      <c r="F120" s="29">
        <f>'[3]Weekly by Disport'!E120</f>
        <v>1.3557030000000001</v>
      </c>
      <c r="G120" s="30">
        <f>'[3]Weekly by Disport'!F120</f>
        <v>0.377695</v>
      </c>
      <c r="H120" s="30">
        <f>'[3]Weekly by Disport'!G120</f>
        <v>1.487128</v>
      </c>
      <c r="I120" s="30">
        <f>'[3]Weekly by Disport'!H120</f>
        <v>1.102875</v>
      </c>
      <c r="J120" s="31" t="str">
        <f>'[3]Weekly by Disport'!I120</f>
        <v/>
      </c>
      <c r="K120" s="29" t="str">
        <f>'[3]Weekly by Disport'!J120</f>
        <v/>
      </c>
      <c r="L120" s="30">
        <f>'[3]Weekly by Disport'!K120</f>
        <v>0.35889199999999999</v>
      </c>
      <c r="M120" s="31">
        <f>'[3]Weekly by Disport'!L120</f>
        <v>2.4854530000000001</v>
      </c>
      <c r="N120" s="32">
        <f>'[3]Weekly by Disport'!M120</f>
        <v>1.1416820000000001</v>
      </c>
      <c r="O120" s="29" t="str">
        <f>'[3]Weekly by Disport'!N120</f>
        <v/>
      </c>
      <c r="P120" s="29">
        <f>'[3]Weekly by Disport'!O120</f>
        <v>4.1458630000000003</v>
      </c>
      <c r="Q120" s="30" t="str">
        <f>'[3]Weekly by Disport'!P120</f>
        <v/>
      </c>
      <c r="R120" s="31" t="str">
        <f>'[3]Weekly by Disport'!Q120</f>
        <v/>
      </c>
      <c r="S120" s="29" t="str">
        <f>'[3]Weekly by Disport'!R120</f>
        <v/>
      </c>
      <c r="T120" s="30" t="str">
        <f>'[3]Weekly by Disport'!S120</f>
        <v/>
      </c>
      <c r="U120" s="31">
        <f>'[3]Weekly by Disport'!T120</f>
        <v>0.171012</v>
      </c>
      <c r="V120" s="29" t="str">
        <f>'[3]Weekly by Disport'!U120</f>
        <v/>
      </c>
      <c r="W120" s="30">
        <f>'[3]Weekly by Disport'!V120</f>
        <v>0.17785500000000001</v>
      </c>
      <c r="X120" s="31">
        <f>'[3]Weekly by Disport'!W120</f>
        <v>0.358792</v>
      </c>
      <c r="Y120" s="31">
        <f>'[3]Weekly by Disport'!X120</f>
        <v>0.178005</v>
      </c>
      <c r="Z120" s="31" t="str">
        <f>'[3]Weekly by Disport'!Y120</f>
        <v/>
      </c>
      <c r="AA120" s="34">
        <f>'[3]Weekly by Disport'!Z120</f>
        <v>14.599987999999998</v>
      </c>
      <c r="AB120" s="53">
        <f t="shared" si="13"/>
        <v>1.2590330000000001</v>
      </c>
      <c r="AC120" s="53">
        <f t="shared" si="14"/>
        <v>4.3234010000000005</v>
      </c>
      <c r="AD120" s="53">
        <f t="shared" si="15"/>
        <v>2.8443450000000001</v>
      </c>
      <c r="AE120" s="53">
        <f t="shared" si="16"/>
        <v>4.1458630000000003</v>
      </c>
      <c r="AF120" s="53">
        <f t="shared" si="17"/>
        <v>0.88566400000000001</v>
      </c>
    </row>
    <row r="121" spans="1:32">
      <c r="A121" s="56" t="str">
        <f t="shared" si="12"/>
        <v>201814</v>
      </c>
      <c r="B121" s="28">
        <f>'[3]Weekly by Disport'!A121</f>
        <v>43196</v>
      </c>
      <c r="C121" s="29">
        <f>'[3]Weekly by Disport'!B121</f>
        <v>0.77064900000000003</v>
      </c>
      <c r="D121" s="30" t="str">
        <f>'[3]Weekly by Disport'!C121</f>
        <v/>
      </c>
      <c r="E121" s="31">
        <f>'[3]Weekly by Disport'!D121</f>
        <v>0.750197</v>
      </c>
      <c r="F121" s="29">
        <f>'[3]Weekly by Disport'!E121</f>
        <v>1.2788290000000002</v>
      </c>
      <c r="G121" s="30">
        <f>'[3]Weekly by Disport'!F121</f>
        <v>0.53639000000000003</v>
      </c>
      <c r="H121" s="30">
        <f>'[3]Weekly by Disport'!G121</f>
        <v>2.873132</v>
      </c>
      <c r="I121" s="30">
        <f>'[3]Weekly by Disport'!H121</f>
        <v>0.41115800000000002</v>
      </c>
      <c r="J121" s="31">
        <f>'[3]Weekly by Disport'!I121</f>
        <v>0.46877899999999995</v>
      </c>
      <c r="K121" s="29">
        <f>'[3]Weekly by Disport'!J121</f>
        <v>0.25075900000000001</v>
      </c>
      <c r="L121" s="30">
        <f>'[3]Weekly by Disport'!K121</f>
        <v>1.3188360000000001</v>
      </c>
      <c r="M121" s="31">
        <f>'[3]Weekly by Disport'!L121</f>
        <v>2.067628</v>
      </c>
      <c r="N121" s="32">
        <f>'[3]Weekly by Disport'!M121</f>
        <v>1.0572620000000001</v>
      </c>
      <c r="O121" s="29" t="str">
        <f>'[3]Weekly by Disport'!N121</f>
        <v/>
      </c>
      <c r="P121" s="29">
        <f>'[3]Weekly by Disport'!O121</f>
        <v>5.7819950000000002</v>
      </c>
      <c r="Q121" s="30">
        <f>'[3]Weekly by Disport'!P121</f>
        <v>0.207872</v>
      </c>
      <c r="R121" s="31">
        <f>'[3]Weekly by Disport'!Q121</f>
        <v>0.178929</v>
      </c>
      <c r="S121" s="29">
        <f>'[3]Weekly by Disport'!R121</f>
        <v>0.38347199999999998</v>
      </c>
      <c r="T121" s="30" t="str">
        <f>'[3]Weekly by Disport'!S121</f>
        <v/>
      </c>
      <c r="U121" s="31" t="str">
        <f>'[3]Weekly by Disport'!T121</f>
        <v/>
      </c>
      <c r="V121" s="29" t="str">
        <f>'[3]Weekly by Disport'!U121</f>
        <v/>
      </c>
      <c r="W121" s="30" t="str">
        <f>'[3]Weekly by Disport'!V121</f>
        <v/>
      </c>
      <c r="X121" s="31">
        <f>'[3]Weekly by Disport'!W121</f>
        <v>0.33712300000000001</v>
      </c>
      <c r="Y121" s="31" t="str">
        <f>'[3]Weekly by Disport'!X121</f>
        <v/>
      </c>
      <c r="Z121" s="31" t="str">
        <f>'[3]Weekly by Disport'!Y121</f>
        <v/>
      </c>
      <c r="AA121" s="34">
        <f>'[3]Weekly by Disport'!Z121</f>
        <v>18.673009999999998</v>
      </c>
      <c r="AB121" s="53">
        <f t="shared" si="13"/>
        <v>1.5208460000000001</v>
      </c>
      <c r="AC121" s="53">
        <f t="shared" si="14"/>
        <v>5.5682880000000008</v>
      </c>
      <c r="AD121" s="53">
        <f t="shared" si="15"/>
        <v>3.6372230000000001</v>
      </c>
      <c r="AE121" s="53">
        <f t="shared" si="16"/>
        <v>6.1687960000000004</v>
      </c>
      <c r="AF121" s="53">
        <f t="shared" si="17"/>
        <v>0.72059499999999999</v>
      </c>
    </row>
    <row r="122" spans="1:32">
      <c r="A122" s="56" t="str">
        <f t="shared" si="12"/>
        <v>201815</v>
      </c>
      <c r="B122" s="28">
        <f>'[3]Weekly by Disport'!A122</f>
        <v>43203</v>
      </c>
      <c r="C122" s="29">
        <f>'[3]Weekly by Disport'!B122</f>
        <v>0.40949099999999999</v>
      </c>
      <c r="D122" s="30" t="str">
        <f>'[3]Weekly by Disport'!C122</f>
        <v/>
      </c>
      <c r="E122" s="31">
        <f>'[3]Weekly by Disport'!D122</f>
        <v>0.62698699999999996</v>
      </c>
      <c r="F122" s="29">
        <f>'[3]Weekly by Disport'!E122</f>
        <v>2.8431690000000005</v>
      </c>
      <c r="G122" s="30">
        <f>'[3]Weekly by Disport'!F122</f>
        <v>0.20596</v>
      </c>
      <c r="H122" s="30">
        <f>'[3]Weekly by Disport'!G122</f>
        <v>2.7693819999999998</v>
      </c>
      <c r="I122" s="30">
        <f>'[3]Weekly by Disport'!H122</f>
        <v>1.1664099999999999</v>
      </c>
      <c r="J122" s="31">
        <f>'[3]Weekly by Disport'!I122</f>
        <v>0.38389600000000002</v>
      </c>
      <c r="K122" s="29" t="str">
        <f>'[3]Weekly by Disport'!J122</f>
        <v/>
      </c>
      <c r="L122" s="30">
        <f>'[3]Weekly by Disport'!K122</f>
        <v>0.55636799999999997</v>
      </c>
      <c r="M122" s="31">
        <f>'[3]Weekly by Disport'!L122</f>
        <v>3.3095660000000002</v>
      </c>
      <c r="N122" s="32">
        <f>'[3]Weekly by Disport'!M122</f>
        <v>1.0383909999999998</v>
      </c>
      <c r="O122" s="29" t="str">
        <f>'[3]Weekly by Disport'!N122</f>
        <v/>
      </c>
      <c r="P122" s="29">
        <f>'[3]Weekly by Disport'!O122</f>
        <v>5.1702539999999999</v>
      </c>
      <c r="Q122" s="30" t="str">
        <f>'[3]Weekly by Disport'!P122</f>
        <v/>
      </c>
      <c r="R122" s="31" t="str">
        <f>'[3]Weekly by Disport'!Q122</f>
        <v/>
      </c>
      <c r="S122" s="29">
        <f>'[3]Weekly by Disport'!R122</f>
        <v>0.33981</v>
      </c>
      <c r="T122" s="30" t="str">
        <f>'[3]Weekly by Disport'!S122</f>
        <v/>
      </c>
      <c r="U122" s="31" t="str">
        <f>'[3]Weekly by Disport'!T122</f>
        <v/>
      </c>
      <c r="V122" s="29" t="str">
        <f>'[3]Weekly by Disport'!U122</f>
        <v/>
      </c>
      <c r="W122" s="30">
        <f>'[3]Weekly by Disport'!V122</f>
        <v>0.171876</v>
      </c>
      <c r="X122" s="31">
        <f>'[3]Weekly by Disport'!W122</f>
        <v>0.35975199999999996</v>
      </c>
      <c r="Y122" s="31">
        <f>'[3]Weekly by Disport'!X122</f>
        <v>0.52933200000000002</v>
      </c>
      <c r="Z122" s="31" t="str">
        <f>'[3]Weekly by Disport'!Y122</f>
        <v/>
      </c>
      <c r="AA122" s="34">
        <f>'[3]Weekly by Disport'!Z122</f>
        <v>19.880644</v>
      </c>
      <c r="AB122" s="53">
        <f t="shared" si="13"/>
        <v>1.036478</v>
      </c>
      <c r="AC122" s="53">
        <f t="shared" si="14"/>
        <v>7.3688170000000008</v>
      </c>
      <c r="AD122" s="53">
        <f t="shared" si="15"/>
        <v>3.8659340000000002</v>
      </c>
      <c r="AE122" s="53">
        <f t="shared" si="16"/>
        <v>5.1702539999999999</v>
      </c>
      <c r="AF122" s="53">
        <f t="shared" si="17"/>
        <v>1.4007700000000001</v>
      </c>
    </row>
    <row r="123" spans="1:32">
      <c r="A123" s="56" t="str">
        <f t="shared" si="12"/>
        <v>201816</v>
      </c>
      <c r="B123" s="28">
        <f>'[3]Weekly by Disport'!A123</f>
        <v>43210</v>
      </c>
      <c r="C123" s="29">
        <f>'[3]Weekly by Disport'!B123</f>
        <v>0.74939100000000003</v>
      </c>
      <c r="D123" s="30">
        <f>'[3]Weekly by Disport'!C123</f>
        <v>0.17546300000000001</v>
      </c>
      <c r="E123" s="31">
        <f>'[3]Weekly by Disport'!D123</f>
        <v>0.58311299999999999</v>
      </c>
      <c r="F123" s="29">
        <f>'[3]Weekly by Disport'!E123</f>
        <v>1.1674770000000001</v>
      </c>
      <c r="G123" s="30">
        <f>'[3]Weekly by Disport'!F123</f>
        <v>0.41566500000000001</v>
      </c>
      <c r="H123" s="30">
        <f>'[3]Weekly by Disport'!G123</f>
        <v>1.97909</v>
      </c>
      <c r="I123" s="30">
        <f>'[3]Weekly by Disport'!H123</f>
        <v>1.0175620000000001</v>
      </c>
      <c r="J123" s="31">
        <f>'[3]Weekly by Disport'!I123</f>
        <v>0.174322</v>
      </c>
      <c r="K123" s="29">
        <f>'[3]Weekly by Disport'!J123</f>
        <v>0.35867599999999999</v>
      </c>
      <c r="L123" s="30">
        <f>'[3]Weekly by Disport'!K123</f>
        <v>0.72220700000000004</v>
      </c>
      <c r="M123" s="31">
        <f>'[3]Weekly by Disport'!L123</f>
        <v>3.2824219999999995</v>
      </c>
      <c r="N123" s="32" t="str">
        <f>'[3]Weekly by Disport'!M123</f>
        <v/>
      </c>
      <c r="O123" s="29" t="str">
        <f>'[3]Weekly by Disport'!N123</f>
        <v/>
      </c>
      <c r="P123" s="29">
        <f>'[3]Weekly by Disport'!O123</f>
        <v>5.259049000000001</v>
      </c>
      <c r="Q123" s="30" t="str">
        <f>'[3]Weekly by Disport'!P123</f>
        <v/>
      </c>
      <c r="R123" s="31" t="str">
        <f>'[3]Weekly by Disport'!Q123</f>
        <v/>
      </c>
      <c r="S123" s="29">
        <f>'[3]Weekly by Disport'!R123</f>
        <v>1.1925360000000003</v>
      </c>
      <c r="T123" s="30" t="str">
        <f>'[3]Weekly by Disport'!S123</f>
        <v/>
      </c>
      <c r="U123" s="31">
        <f>'[3]Weekly by Disport'!T123</f>
        <v>0.17649100000000001</v>
      </c>
      <c r="V123" s="29" t="str">
        <f>'[3]Weekly by Disport'!U123</f>
        <v/>
      </c>
      <c r="W123" s="30" t="str">
        <f>'[3]Weekly by Disport'!V123</f>
        <v/>
      </c>
      <c r="X123" s="31">
        <f>'[3]Weekly by Disport'!W123</f>
        <v>0.35072400000000004</v>
      </c>
      <c r="Y123" s="31">
        <f>'[3]Weekly by Disport'!X123</f>
        <v>0.76535500000000001</v>
      </c>
      <c r="Z123" s="31" t="str">
        <f>'[3]Weekly by Disport'!Y123</f>
        <v/>
      </c>
      <c r="AA123" s="34">
        <f>'[3]Weekly by Disport'!Z123</f>
        <v>18.369543</v>
      </c>
      <c r="AB123" s="53">
        <f t="shared" si="13"/>
        <v>1.5079670000000001</v>
      </c>
      <c r="AC123" s="53">
        <f t="shared" si="14"/>
        <v>4.7541159999999998</v>
      </c>
      <c r="AD123" s="53">
        <f t="shared" si="15"/>
        <v>4.3633049999999995</v>
      </c>
      <c r="AE123" s="53">
        <f t="shared" si="16"/>
        <v>5.259049000000001</v>
      </c>
      <c r="AF123" s="53">
        <f t="shared" si="17"/>
        <v>2.485106</v>
      </c>
    </row>
    <row r="124" spans="1:32">
      <c r="A124" s="56" t="str">
        <f t="shared" si="12"/>
        <v>201817</v>
      </c>
      <c r="B124" s="28">
        <f>'[3]Weekly by Disport'!A124</f>
        <v>43217</v>
      </c>
      <c r="C124" s="29">
        <f>'[3]Weekly by Disport'!B124</f>
        <v>0.89419800000000005</v>
      </c>
      <c r="D124" s="30">
        <f>'[3]Weekly by Disport'!C124</f>
        <v>0.17801</v>
      </c>
      <c r="E124" s="31">
        <f>'[3]Weekly by Disport'!D124</f>
        <v>0.46690399999999999</v>
      </c>
      <c r="F124" s="29">
        <f>'[3]Weekly by Disport'!E124</f>
        <v>2.6316680000000003</v>
      </c>
      <c r="G124" s="30">
        <f>'[3]Weekly by Disport'!F124</f>
        <v>0.54141799999999995</v>
      </c>
      <c r="H124" s="30">
        <f>'[3]Weekly by Disport'!G124</f>
        <v>4.1307179999999999</v>
      </c>
      <c r="I124" s="30">
        <f>'[3]Weekly by Disport'!H124</f>
        <v>0.73590299999999997</v>
      </c>
      <c r="J124" s="31" t="str">
        <f>'[3]Weekly by Disport'!I124</f>
        <v/>
      </c>
      <c r="K124" s="29">
        <f>'[3]Weekly by Disport'!J124</f>
        <v>0.47775600000000001</v>
      </c>
      <c r="L124" s="30">
        <f>'[3]Weekly by Disport'!K124</f>
        <v>0.76799300000000004</v>
      </c>
      <c r="M124" s="31">
        <f>'[3]Weekly by Disport'!L124</f>
        <v>2.6372149999999999</v>
      </c>
      <c r="N124" s="32">
        <f>'[3]Weekly by Disport'!M124</f>
        <v>0.44850500000000004</v>
      </c>
      <c r="O124" s="29" t="str">
        <f>'[3]Weekly by Disport'!N124</f>
        <v/>
      </c>
      <c r="P124" s="29">
        <f>'[3]Weekly by Disport'!O124</f>
        <v>5.0486810000000011</v>
      </c>
      <c r="Q124" s="30" t="str">
        <f>'[3]Weekly by Disport'!P124</f>
        <v/>
      </c>
      <c r="R124" s="31" t="str">
        <f>'[3]Weekly by Disport'!Q124</f>
        <v/>
      </c>
      <c r="S124" s="29">
        <f>'[3]Weekly by Disport'!R124</f>
        <v>0.56785999999999992</v>
      </c>
      <c r="T124" s="30" t="str">
        <f>'[3]Weekly by Disport'!S124</f>
        <v/>
      </c>
      <c r="U124" s="31" t="str">
        <f>'[3]Weekly by Disport'!T124</f>
        <v/>
      </c>
      <c r="V124" s="29">
        <f>'[3]Weekly by Disport'!U124</f>
        <v>0.18031</v>
      </c>
      <c r="W124" s="30" t="str">
        <f>'[3]Weekly by Disport'!V124</f>
        <v/>
      </c>
      <c r="X124" s="31">
        <f>'[3]Weekly by Disport'!W124</f>
        <v>0.180423</v>
      </c>
      <c r="Y124" s="31">
        <f>'[3]Weekly by Disport'!X124</f>
        <v>0.72939200000000004</v>
      </c>
      <c r="Z124" s="31" t="str">
        <f>'[3]Weekly by Disport'!Y124</f>
        <v/>
      </c>
      <c r="AA124" s="34">
        <f>'[3]Weekly by Disport'!Z124</f>
        <v>20.616954000000003</v>
      </c>
      <c r="AB124" s="53">
        <f t="shared" si="13"/>
        <v>1.539112</v>
      </c>
      <c r="AC124" s="53">
        <f t="shared" si="14"/>
        <v>8.0397069999999999</v>
      </c>
      <c r="AD124" s="53">
        <f t="shared" si="15"/>
        <v>3.8829639999999999</v>
      </c>
      <c r="AE124" s="53">
        <f t="shared" si="16"/>
        <v>5.0486810000000011</v>
      </c>
      <c r="AF124" s="53">
        <f t="shared" si="17"/>
        <v>1.657985</v>
      </c>
    </row>
    <row r="125" spans="1:32">
      <c r="A125" s="56" t="str">
        <f t="shared" si="12"/>
        <v>201818</v>
      </c>
      <c r="B125" s="28">
        <f>'[3]Weekly by Disport'!A125</f>
        <v>43224</v>
      </c>
      <c r="C125" s="29">
        <f>'[3]Weekly by Disport'!B125</f>
        <v>0.95231899999999992</v>
      </c>
      <c r="D125" s="30" t="str">
        <f>'[3]Weekly by Disport'!C125</f>
        <v/>
      </c>
      <c r="E125" s="31">
        <f>'[3]Weekly by Disport'!D125</f>
        <v>0.40010099999999998</v>
      </c>
      <c r="F125" s="29">
        <f>'[3]Weekly by Disport'!E125</f>
        <v>1.1934390000000001</v>
      </c>
      <c r="G125" s="30">
        <f>'[3]Weekly by Disport'!F125</f>
        <v>0.92486100000000004</v>
      </c>
      <c r="H125" s="30">
        <f>'[3]Weekly by Disport'!G125</f>
        <v>3.1629419999999997</v>
      </c>
      <c r="I125" s="30">
        <f>'[3]Weekly by Disport'!H125</f>
        <v>1.6862499999999998</v>
      </c>
      <c r="J125" s="31">
        <f>'[3]Weekly by Disport'!I125</f>
        <v>0.385079</v>
      </c>
      <c r="K125" s="29">
        <f>'[3]Weekly by Disport'!J125</f>
        <v>0.17938499999999999</v>
      </c>
      <c r="L125" s="30">
        <f>'[3]Weekly by Disport'!K125</f>
        <v>0.18022299999999999</v>
      </c>
      <c r="M125" s="31">
        <f>'[3]Weekly by Disport'!L125</f>
        <v>3.2799900000000002</v>
      </c>
      <c r="N125" s="32">
        <f>'[3]Weekly by Disport'!M125</f>
        <v>0.65488500000000005</v>
      </c>
      <c r="O125" s="29" t="str">
        <f>'[3]Weekly by Disport'!N125</f>
        <v/>
      </c>
      <c r="P125" s="29">
        <f>'[3]Weekly by Disport'!O125</f>
        <v>4.6676519999999995</v>
      </c>
      <c r="Q125" s="30" t="str">
        <f>'[3]Weekly by Disport'!P125</f>
        <v/>
      </c>
      <c r="R125" s="31" t="str">
        <f>'[3]Weekly by Disport'!Q125</f>
        <v/>
      </c>
      <c r="S125" s="29">
        <f>'[3]Weekly by Disport'!R125</f>
        <v>0.354491</v>
      </c>
      <c r="T125" s="30" t="str">
        <f>'[3]Weekly by Disport'!S125</f>
        <v/>
      </c>
      <c r="U125" s="31" t="str">
        <f>'[3]Weekly by Disport'!T125</f>
        <v/>
      </c>
      <c r="V125" s="29" t="str">
        <f>'[3]Weekly by Disport'!U125</f>
        <v/>
      </c>
      <c r="W125" s="30">
        <f>'[3]Weekly by Disport'!V125</f>
        <v>0.17008100000000001</v>
      </c>
      <c r="X125" s="31">
        <f>'[3]Weekly by Disport'!W125</f>
        <v>0.31504199999999999</v>
      </c>
      <c r="Y125" s="31">
        <f>'[3]Weekly by Disport'!X125</f>
        <v>0.17910000000000001</v>
      </c>
      <c r="Z125" s="31" t="str">
        <f>'[3]Weekly by Disport'!Y125</f>
        <v/>
      </c>
      <c r="AA125" s="34">
        <f>'[3]Weekly by Disport'!Z125</f>
        <v>18.685839999999992</v>
      </c>
      <c r="AB125" s="53">
        <f t="shared" si="13"/>
        <v>1.35242</v>
      </c>
      <c r="AC125" s="53">
        <f t="shared" si="14"/>
        <v>7.3525710000000002</v>
      </c>
      <c r="AD125" s="53">
        <f t="shared" si="15"/>
        <v>3.6395980000000003</v>
      </c>
      <c r="AE125" s="53">
        <f t="shared" si="16"/>
        <v>4.6676519999999995</v>
      </c>
      <c r="AF125" s="53">
        <f t="shared" si="17"/>
        <v>1.0187140000000001</v>
      </c>
    </row>
    <row r="126" spans="1:32">
      <c r="A126" s="56" t="str">
        <f t="shared" si="12"/>
        <v>201819</v>
      </c>
      <c r="B126" s="28">
        <f>'[3]Weekly by Disport'!A126</f>
        <v>43231</v>
      </c>
      <c r="C126" s="29">
        <f>'[3]Weekly by Disport'!B126</f>
        <v>0.53516200000000003</v>
      </c>
      <c r="D126" s="30">
        <f>'[3]Weekly by Disport'!C126</f>
        <v>0.18008199999999999</v>
      </c>
      <c r="E126" s="31">
        <f>'[3]Weekly by Disport'!D126</f>
        <v>0.20789099999999999</v>
      </c>
      <c r="F126" s="29">
        <f>'[3]Weekly by Disport'!E126</f>
        <v>2.3435790000000001</v>
      </c>
      <c r="G126" s="30">
        <f>'[3]Weekly by Disport'!F126</f>
        <v>0.91891199999999995</v>
      </c>
      <c r="H126" s="30">
        <f>'[3]Weekly by Disport'!G126</f>
        <v>2.3775330000000001</v>
      </c>
      <c r="I126" s="30">
        <f>'[3]Weekly by Disport'!H126</f>
        <v>1.261779</v>
      </c>
      <c r="J126" s="31">
        <f>'[3]Weekly by Disport'!I126</f>
        <v>0.18071499999999999</v>
      </c>
      <c r="K126" s="29">
        <f>'[3]Weekly by Disport'!J126</f>
        <v>0.36302400000000001</v>
      </c>
      <c r="L126" s="30">
        <f>'[3]Weekly by Disport'!K126</f>
        <v>0.47739600000000004</v>
      </c>
      <c r="M126" s="31">
        <f>'[3]Weekly by Disport'!L126</f>
        <v>2.6108570000000002</v>
      </c>
      <c r="N126" s="32">
        <f>'[3]Weekly by Disport'!M126</f>
        <v>0.74020200000000003</v>
      </c>
      <c r="O126" s="29" t="str">
        <f>'[3]Weekly by Disport'!N126</f>
        <v/>
      </c>
      <c r="P126" s="29">
        <f>'[3]Weekly by Disport'!O126</f>
        <v>6.183787999999999</v>
      </c>
      <c r="Q126" s="30" t="str">
        <f>'[3]Weekly by Disport'!P126</f>
        <v/>
      </c>
      <c r="R126" s="31" t="str">
        <f>'[3]Weekly by Disport'!Q126</f>
        <v/>
      </c>
      <c r="S126" s="29">
        <f>'[3]Weekly by Disport'!R126</f>
        <v>0.28988900000000001</v>
      </c>
      <c r="T126" s="30" t="str">
        <f>'[3]Weekly by Disport'!S126</f>
        <v/>
      </c>
      <c r="U126" s="31" t="str">
        <f>'[3]Weekly by Disport'!T126</f>
        <v/>
      </c>
      <c r="V126" s="29" t="str">
        <f>'[3]Weekly by Disport'!U126</f>
        <v/>
      </c>
      <c r="W126" s="30" t="str">
        <f>'[3]Weekly by Disport'!V126</f>
        <v/>
      </c>
      <c r="X126" s="31">
        <f>'[3]Weekly by Disport'!W126</f>
        <v>0.29735099999999998</v>
      </c>
      <c r="Y126" s="31">
        <f>'[3]Weekly by Disport'!X126</f>
        <v>0.64643899999999999</v>
      </c>
      <c r="Z126" s="31" t="str">
        <f>'[3]Weekly by Disport'!Y126</f>
        <v/>
      </c>
      <c r="AA126" s="34">
        <f>'[3]Weekly by Disport'!Z126</f>
        <v>19.614598999999998</v>
      </c>
      <c r="AB126" s="53">
        <f t="shared" si="13"/>
        <v>0.92313500000000004</v>
      </c>
      <c r="AC126" s="53">
        <f t="shared" si="14"/>
        <v>7.0825180000000003</v>
      </c>
      <c r="AD126" s="53">
        <f t="shared" si="15"/>
        <v>3.4512770000000002</v>
      </c>
      <c r="AE126" s="53">
        <f t="shared" si="16"/>
        <v>6.183787999999999</v>
      </c>
      <c r="AF126" s="53">
        <f t="shared" si="17"/>
        <v>1.233679</v>
      </c>
    </row>
    <row r="127" spans="1:32">
      <c r="A127" s="56" t="str">
        <f t="shared" si="12"/>
        <v>201820</v>
      </c>
      <c r="B127" s="28">
        <f>'[3]Weekly by Disport'!A127</f>
        <v>43238</v>
      </c>
      <c r="C127" s="29">
        <f>'[3]Weekly by Disport'!B127</f>
        <v>0.59222299999999994</v>
      </c>
      <c r="D127" s="30" t="str">
        <f>'[3]Weekly by Disport'!C127</f>
        <v/>
      </c>
      <c r="E127" s="31">
        <f>'[3]Weekly by Disport'!D127</f>
        <v>0.54549400000000003</v>
      </c>
      <c r="F127" s="29">
        <f>'[3]Weekly by Disport'!E127</f>
        <v>2.5155629999999998</v>
      </c>
      <c r="G127" s="30">
        <f>'[3]Weekly by Disport'!F127</f>
        <v>0.38631199999999999</v>
      </c>
      <c r="H127" s="30">
        <f>'[3]Weekly by Disport'!G127</f>
        <v>3.0689150000000001</v>
      </c>
      <c r="I127" s="30">
        <f>'[3]Weekly by Disport'!H127</f>
        <v>1.1556390000000001</v>
      </c>
      <c r="J127" s="31" t="str">
        <f>'[3]Weekly by Disport'!I127</f>
        <v/>
      </c>
      <c r="K127" s="29" t="str">
        <f>'[3]Weekly by Disport'!J127</f>
        <v/>
      </c>
      <c r="L127" s="30">
        <f>'[3]Weekly by Disport'!K127</f>
        <v>0.91435699999999998</v>
      </c>
      <c r="M127" s="31">
        <f>'[3]Weekly by Disport'!L127</f>
        <v>3.4309440000000002</v>
      </c>
      <c r="N127" s="32">
        <f>'[3]Weekly by Disport'!M127</f>
        <v>0.31941799999999998</v>
      </c>
      <c r="O127" s="29" t="str">
        <f>'[3]Weekly by Disport'!N127</f>
        <v/>
      </c>
      <c r="P127" s="29">
        <f>'[3]Weekly by Disport'!O127</f>
        <v>4.6452879999999999</v>
      </c>
      <c r="Q127" s="30" t="str">
        <f>'[3]Weekly by Disport'!P127</f>
        <v/>
      </c>
      <c r="R127" s="31" t="str">
        <f>'[3]Weekly by Disport'!Q127</f>
        <v/>
      </c>
      <c r="S127" s="29">
        <f>'[3]Weekly by Disport'!R127</f>
        <v>0.35519999999999996</v>
      </c>
      <c r="T127" s="30" t="str">
        <f>'[3]Weekly by Disport'!S127</f>
        <v/>
      </c>
      <c r="U127" s="31" t="str">
        <f>'[3]Weekly by Disport'!T127</f>
        <v/>
      </c>
      <c r="V127" s="29" t="str">
        <f>'[3]Weekly by Disport'!U127</f>
        <v/>
      </c>
      <c r="W127" s="30">
        <f>'[3]Weekly by Disport'!V127</f>
        <v>0.34736</v>
      </c>
      <c r="X127" s="31">
        <f>'[3]Weekly by Disport'!W127</f>
        <v>0.46078399999999997</v>
      </c>
      <c r="Y127" s="31">
        <f>'[3]Weekly by Disport'!X127</f>
        <v>0.547292</v>
      </c>
      <c r="Z127" s="31" t="str">
        <f>'[3]Weekly by Disport'!Y127</f>
        <v/>
      </c>
      <c r="AA127" s="34">
        <f>'[3]Weekly by Disport'!Z127</f>
        <v>19.284789</v>
      </c>
      <c r="AB127" s="53">
        <f t="shared" si="13"/>
        <v>1.1377169999999999</v>
      </c>
      <c r="AC127" s="53">
        <f t="shared" si="14"/>
        <v>7.126428999999999</v>
      </c>
      <c r="AD127" s="53">
        <f t="shared" si="15"/>
        <v>4.3453010000000001</v>
      </c>
      <c r="AE127" s="53">
        <f t="shared" si="16"/>
        <v>4.6452879999999999</v>
      </c>
      <c r="AF127" s="53">
        <f t="shared" si="17"/>
        <v>1.710636</v>
      </c>
    </row>
    <row r="128" spans="1:32">
      <c r="A128" s="56" t="str">
        <f t="shared" si="12"/>
        <v>201821</v>
      </c>
      <c r="B128" s="28">
        <f>'[3]Weekly by Disport'!A128</f>
        <v>43245</v>
      </c>
      <c r="C128" s="29">
        <f>'[3]Weekly by Disport'!B128</f>
        <v>0.59390500000000002</v>
      </c>
      <c r="D128" s="30">
        <f>'[3]Weekly by Disport'!C128</f>
        <v>0.17599999999999999</v>
      </c>
      <c r="E128" s="31">
        <f>'[3]Weekly by Disport'!D128</f>
        <v>0.17802299999999999</v>
      </c>
      <c r="F128" s="29">
        <f>'[3]Weekly by Disport'!E128</f>
        <v>1.8416570000000001</v>
      </c>
      <c r="G128" s="30">
        <f>'[3]Weekly by Disport'!F128</f>
        <v>0.53125200000000006</v>
      </c>
      <c r="H128" s="30">
        <f>'[3]Weekly by Disport'!G128</f>
        <v>3.5032639999999997</v>
      </c>
      <c r="I128" s="30">
        <f>'[3]Weekly by Disport'!H128</f>
        <v>1.3796550000000001</v>
      </c>
      <c r="J128" s="31">
        <f>'[3]Weekly by Disport'!I128</f>
        <v>0.18323</v>
      </c>
      <c r="K128" s="29">
        <f>'[3]Weekly by Disport'!J128</f>
        <v>0.65794399999999997</v>
      </c>
      <c r="L128" s="30">
        <f>'[3]Weekly by Disport'!K128</f>
        <v>1.316681</v>
      </c>
      <c r="M128" s="31">
        <f>'[3]Weekly by Disport'!L128</f>
        <v>2.8553009999999999</v>
      </c>
      <c r="N128" s="32">
        <f>'[3]Weekly by Disport'!M128</f>
        <v>0.60613399999999995</v>
      </c>
      <c r="O128" s="29" t="str">
        <f>'[3]Weekly by Disport'!N128</f>
        <v/>
      </c>
      <c r="P128" s="29">
        <f>'[3]Weekly by Disport'!O128</f>
        <v>4.9559490000000004</v>
      </c>
      <c r="Q128" s="30" t="str">
        <f>'[3]Weekly by Disport'!P128</f>
        <v/>
      </c>
      <c r="R128" s="31" t="str">
        <f>'[3]Weekly by Disport'!Q128</f>
        <v/>
      </c>
      <c r="S128" s="29" t="str">
        <f>'[3]Weekly by Disport'!R128</f>
        <v/>
      </c>
      <c r="T128" s="30" t="str">
        <f>'[3]Weekly by Disport'!S128</f>
        <v/>
      </c>
      <c r="U128" s="31">
        <f>'[3]Weekly by Disport'!T128</f>
        <v>0.17738000000000001</v>
      </c>
      <c r="V128" s="29" t="str">
        <f>'[3]Weekly by Disport'!U128</f>
        <v/>
      </c>
      <c r="W128" s="30">
        <f>'[3]Weekly by Disport'!V128</f>
        <v>0.17944499999999999</v>
      </c>
      <c r="X128" s="31">
        <f>'[3]Weekly by Disport'!W128</f>
        <v>0.79570799999999997</v>
      </c>
      <c r="Y128" s="31" t="str">
        <f>'[3]Weekly by Disport'!X128</f>
        <v/>
      </c>
      <c r="Z128" s="31" t="str">
        <f>'[3]Weekly by Disport'!Y128</f>
        <v/>
      </c>
      <c r="AA128" s="34">
        <f>'[3]Weekly by Disport'!Z128</f>
        <v>19.931528000000004</v>
      </c>
      <c r="AB128" s="53">
        <f t="shared" si="13"/>
        <v>0.9479280000000001</v>
      </c>
      <c r="AC128" s="53">
        <f t="shared" si="14"/>
        <v>7.4390579999999993</v>
      </c>
      <c r="AD128" s="53">
        <f t="shared" si="15"/>
        <v>4.8299260000000004</v>
      </c>
      <c r="AE128" s="53">
        <f t="shared" si="16"/>
        <v>4.9559490000000004</v>
      </c>
      <c r="AF128" s="53">
        <f t="shared" si="17"/>
        <v>1.152533</v>
      </c>
    </row>
    <row r="129" spans="1:32">
      <c r="A129" s="56" t="str">
        <f t="shared" si="12"/>
        <v>201822</v>
      </c>
      <c r="B129" s="28">
        <f>'[3]Weekly by Disport'!A129</f>
        <v>43252</v>
      </c>
      <c r="C129" s="29">
        <f>'[3]Weekly by Disport'!B129</f>
        <v>0.38555799999999996</v>
      </c>
      <c r="D129" s="30">
        <f>'[3]Weekly by Disport'!C129</f>
        <v>0.22639999999999999</v>
      </c>
      <c r="E129" s="31" t="str">
        <f>'[3]Weekly by Disport'!D129</f>
        <v/>
      </c>
      <c r="F129" s="29">
        <f>'[3]Weekly by Disport'!E129</f>
        <v>1.4372310000000001</v>
      </c>
      <c r="G129" s="30">
        <f>'[3]Weekly by Disport'!F129</f>
        <v>0.92650500000000002</v>
      </c>
      <c r="H129" s="30">
        <f>'[3]Weekly by Disport'!G129</f>
        <v>2.0243720000000001</v>
      </c>
      <c r="I129" s="30">
        <f>'[3]Weekly by Disport'!H129</f>
        <v>1.0882069999999999</v>
      </c>
      <c r="J129" s="31" t="str">
        <f>'[3]Weekly by Disport'!I129</f>
        <v/>
      </c>
      <c r="K129" s="29" t="str">
        <f>'[3]Weekly by Disport'!J129</f>
        <v/>
      </c>
      <c r="L129" s="30">
        <f>'[3]Weekly by Disport'!K129</f>
        <v>0.46806999999999999</v>
      </c>
      <c r="M129" s="31">
        <f>'[3]Weekly by Disport'!L129</f>
        <v>2.317116</v>
      </c>
      <c r="N129" s="32">
        <f>'[3]Weekly by Disport'!M129</f>
        <v>0.63952399999999998</v>
      </c>
      <c r="O129" s="29" t="str">
        <f>'[3]Weekly by Disport'!N129</f>
        <v/>
      </c>
      <c r="P129" s="29">
        <f>'[3]Weekly by Disport'!O129</f>
        <v>4.5486089999999999</v>
      </c>
      <c r="Q129" s="30" t="str">
        <f>'[3]Weekly by Disport'!P129</f>
        <v/>
      </c>
      <c r="R129" s="31" t="str">
        <f>'[3]Weekly by Disport'!Q129</f>
        <v/>
      </c>
      <c r="S129" s="29">
        <f>'[3]Weekly by Disport'!R129</f>
        <v>0.26564700000000002</v>
      </c>
      <c r="T129" s="30" t="str">
        <f>'[3]Weekly by Disport'!S129</f>
        <v/>
      </c>
      <c r="U129" s="31" t="str">
        <f>'[3]Weekly by Disport'!T129</f>
        <v/>
      </c>
      <c r="V129" s="29" t="str">
        <f>'[3]Weekly by Disport'!U129</f>
        <v/>
      </c>
      <c r="W129" s="30" t="str">
        <f>'[3]Weekly by Disport'!V129</f>
        <v/>
      </c>
      <c r="X129" s="31">
        <f>'[3]Weekly by Disport'!W129</f>
        <v>0.29763299999999998</v>
      </c>
      <c r="Y129" s="31">
        <f>'[3]Weekly by Disport'!X129</f>
        <v>0.56965599999999994</v>
      </c>
      <c r="Z129" s="31" t="str">
        <f>'[3]Weekly by Disport'!Y129</f>
        <v/>
      </c>
      <c r="AA129" s="34">
        <f>'[3]Weekly by Disport'!Z129</f>
        <v>15.194528</v>
      </c>
      <c r="AB129" s="53">
        <f t="shared" si="13"/>
        <v>0.611958</v>
      </c>
      <c r="AC129" s="53">
        <f t="shared" si="14"/>
        <v>5.4763150000000005</v>
      </c>
      <c r="AD129" s="53">
        <f t="shared" si="15"/>
        <v>2.7851859999999999</v>
      </c>
      <c r="AE129" s="53">
        <f t="shared" si="16"/>
        <v>4.5486089999999999</v>
      </c>
      <c r="AF129" s="53">
        <f t="shared" si="17"/>
        <v>1.1329359999999999</v>
      </c>
    </row>
    <row r="130" spans="1:32">
      <c r="A130" s="56" t="str">
        <f t="shared" si="12"/>
        <v>201823</v>
      </c>
      <c r="B130" s="28">
        <f>'[3]Weekly by Disport'!A130</f>
        <v>43259</v>
      </c>
      <c r="C130" s="29">
        <f>'[3]Weekly by Disport'!B130</f>
        <v>0.83456799999999998</v>
      </c>
      <c r="D130" s="30" t="str">
        <f>'[3]Weekly by Disport'!C130</f>
        <v/>
      </c>
      <c r="E130" s="31">
        <f>'[3]Weekly by Disport'!D130</f>
        <v>0.29771900000000001</v>
      </c>
      <c r="F130" s="29">
        <f>'[3]Weekly by Disport'!E130</f>
        <v>1.7946169999999999</v>
      </c>
      <c r="G130" s="30">
        <f>'[3]Weekly by Disport'!F130</f>
        <v>1.075124</v>
      </c>
      <c r="H130" s="30">
        <f>'[3]Weekly by Disport'!G130</f>
        <v>2.7794989999999999</v>
      </c>
      <c r="I130" s="30">
        <f>'[3]Weekly by Disport'!H130</f>
        <v>0.56516999999999995</v>
      </c>
      <c r="J130" s="31">
        <f>'[3]Weekly by Disport'!I130</f>
        <v>0.17414199999999999</v>
      </c>
      <c r="K130" s="29" t="str">
        <f>'[3]Weekly by Disport'!J130</f>
        <v/>
      </c>
      <c r="L130" s="30">
        <f>'[3]Weekly by Disport'!K130</f>
        <v>0.76343600000000011</v>
      </c>
      <c r="M130" s="31">
        <f>'[3]Weekly by Disport'!L130</f>
        <v>2.0737749999999999</v>
      </c>
      <c r="N130" s="32">
        <f>'[3]Weekly by Disport'!M130</f>
        <v>0.68422400000000005</v>
      </c>
      <c r="O130" s="29" t="str">
        <f>'[3]Weekly by Disport'!N130</f>
        <v/>
      </c>
      <c r="P130" s="29">
        <f>'[3]Weekly by Disport'!O130</f>
        <v>4.9141159999999999</v>
      </c>
      <c r="Q130" s="30" t="str">
        <f>'[3]Weekly by Disport'!P130</f>
        <v/>
      </c>
      <c r="R130" s="31" t="str">
        <f>'[3]Weekly by Disport'!Q130</f>
        <v/>
      </c>
      <c r="S130" s="29">
        <f>'[3]Weekly by Disport'!R130</f>
        <v>0.17255899999999999</v>
      </c>
      <c r="T130" s="30" t="str">
        <f>'[3]Weekly by Disport'!S130</f>
        <v/>
      </c>
      <c r="U130" s="31">
        <f>'[3]Weekly by Disport'!T130</f>
        <v>0.39068799999999998</v>
      </c>
      <c r="V130" s="29">
        <f>'[3]Weekly by Disport'!U130</f>
        <v>0.18087400000000001</v>
      </c>
      <c r="W130" s="30">
        <f>'[3]Weekly by Disport'!V130</f>
        <v>0.171012</v>
      </c>
      <c r="X130" s="31">
        <f>'[3]Weekly by Disport'!W130</f>
        <v>0.54029700000000003</v>
      </c>
      <c r="Y130" s="31" t="str">
        <f>'[3]Weekly by Disport'!X130</f>
        <v/>
      </c>
      <c r="Z130" s="31" t="str">
        <f>'[3]Weekly by Disport'!Y130</f>
        <v/>
      </c>
      <c r="AA130" s="34">
        <f>'[3]Weekly by Disport'!Z130</f>
        <v>17.411820000000002</v>
      </c>
      <c r="AB130" s="53">
        <f t="shared" si="13"/>
        <v>1.132287</v>
      </c>
      <c r="AC130" s="53">
        <f t="shared" si="14"/>
        <v>6.3885519999999998</v>
      </c>
      <c r="AD130" s="53">
        <f t="shared" si="15"/>
        <v>2.8372109999999999</v>
      </c>
      <c r="AE130" s="53">
        <f t="shared" si="16"/>
        <v>4.9141159999999999</v>
      </c>
      <c r="AF130" s="53">
        <f t="shared" si="17"/>
        <v>1.45543</v>
      </c>
    </row>
    <row r="131" spans="1:32">
      <c r="A131" s="56" t="str">
        <f t="shared" si="12"/>
        <v>201824</v>
      </c>
      <c r="B131" s="28">
        <f>'[3]Weekly by Disport'!A131</f>
        <v>43266</v>
      </c>
      <c r="C131" s="29">
        <f>'[3]Weekly by Disport'!B131</f>
        <v>0.585642</v>
      </c>
      <c r="D131" s="30" t="str">
        <f>'[3]Weekly by Disport'!C131</f>
        <v/>
      </c>
      <c r="E131" s="31" t="str">
        <f>'[3]Weekly by Disport'!D131</f>
        <v/>
      </c>
      <c r="F131" s="29">
        <f>'[3]Weekly by Disport'!E131</f>
        <v>2.0448879999999998</v>
      </c>
      <c r="G131" s="30">
        <f>'[3]Weekly by Disport'!F131</f>
        <v>0.35279099999999997</v>
      </c>
      <c r="H131" s="30">
        <f>'[3]Weekly by Disport'!G131</f>
        <v>2.5717780000000001</v>
      </c>
      <c r="I131" s="30">
        <f>'[3]Weekly by Disport'!H131</f>
        <v>0.99647400000000008</v>
      </c>
      <c r="J131" s="31">
        <f>'[3]Weekly by Disport'!I131</f>
        <v>0.175292</v>
      </c>
      <c r="K131" s="29">
        <f>'[3]Weekly by Disport'!J131</f>
        <v>0.548844</v>
      </c>
      <c r="L131" s="30">
        <f>'[3]Weekly by Disport'!K131</f>
        <v>1.7387859999999999</v>
      </c>
      <c r="M131" s="31">
        <f>'[3]Weekly by Disport'!L131</f>
        <v>2.915038</v>
      </c>
      <c r="N131" s="32">
        <f>'[3]Weekly by Disport'!M131</f>
        <v>0.85063099999999991</v>
      </c>
      <c r="O131" s="29" t="str">
        <f>'[3]Weekly by Disport'!N131</f>
        <v/>
      </c>
      <c r="P131" s="29">
        <f>'[3]Weekly by Disport'!O131</f>
        <v>6.2396319999999994</v>
      </c>
      <c r="Q131" s="30" t="str">
        <f>'[3]Weekly by Disport'!P131</f>
        <v/>
      </c>
      <c r="R131" s="31" t="str">
        <f>'[3]Weekly by Disport'!Q131</f>
        <v/>
      </c>
      <c r="S131" s="29">
        <f>'[3]Weekly by Disport'!R131</f>
        <v>0.172569</v>
      </c>
      <c r="T131" s="30" t="str">
        <f>'[3]Weekly by Disport'!S131</f>
        <v/>
      </c>
      <c r="U131" s="31">
        <f>'[3]Weekly by Disport'!T131</f>
        <v>0.17599999999999999</v>
      </c>
      <c r="V131" s="29" t="str">
        <f>'[3]Weekly by Disport'!U131</f>
        <v/>
      </c>
      <c r="W131" s="30">
        <f>'[3]Weekly by Disport'!V131</f>
        <v>0.171681</v>
      </c>
      <c r="X131" s="31">
        <f>'[3]Weekly by Disport'!W131</f>
        <v>0.84026299999999998</v>
      </c>
      <c r="Y131" s="31">
        <f>'[3]Weekly by Disport'!X131</f>
        <v>0.73620099999999999</v>
      </c>
      <c r="Z131" s="31" t="str">
        <f>'[3]Weekly by Disport'!Y131</f>
        <v/>
      </c>
      <c r="AA131" s="34">
        <f>'[3]Weekly by Disport'!Z131</f>
        <v>21.116509999999998</v>
      </c>
      <c r="AB131" s="53">
        <f t="shared" si="13"/>
        <v>0.585642</v>
      </c>
      <c r="AC131" s="53">
        <f t="shared" si="14"/>
        <v>6.1412230000000001</v>
      </c>
      <c r="AD131" s="53">
        <f t="shared" si="15"/>
        <v>5.2026680000000001</v>
      </c>
      <c r="AE131" s="53">
        <f t="shared" si="16"/>
        <v>6.2396319999999994</v>
      </c>
      <c r="AF131" s="53">
        <f t="shared" si="17"/>
        <v>2.096714</v>
      </c>
    </row>
    <row r="132" spans="1:32">
      <c r="A132" s="56" t="str">
        <f t="shared" ref="A132:A161" si="18">YEAR(B132)&amp;WEEKNUM(B132)</f>
        <v>201825</v>
      </c>
      <c r="B132" s="28">
        <f>'[3]Weekly by Disport'!A132</f>
        <v>43273</v>
      </c>
      <c r="C132" s="29">
        <f>'[3]Weekly by Disport'!B132</f>
        <v>0.76873599999999997</v>
      </c>
      <c r="D132" s="30">
        <f>'[3]Weekly by Disport'!C132</f>
        <v>0.35916799999999999</v>
      </c>
      <c r="E132" s="31">
        <f>'[3]Weekly by Disport'!D132</f>
        <v>0.538856</v>
      </c>
      <c r="F132" s="29">
        <f>'[3]Weekly by Disport'!E132</f>
        <v>2.5866929999999999</v>
      </c>
      <c r="G132" s="30">
        <f>'[3]Weekly by Disport'!F132</f>
        <v>1.000561</v>
      </c>
      <c r="H132" s="30">
        <f>'[3]Weekly by Disport'!G132</f>
        <v>2.3297099999999999</v>
      </c>
      <c r="I132" s="30">
        <f>'[3]Weekly by Disport'!H132</f>
        <v>1.48119</v>
      </c>
      <c r="J132" s="31" t="str">
        <f>'[3]Weekly by Disport'!I132</f>
        <v/>
      </c>
      <c r="K132" s="29" t="str">
        <f>'[3]Weekly by Disport'!J132</f>
        <v/>
      </c>
      <c r="L132" s="30">
        <f>'[3]Weekly by Disport'!K132</f>
        <v>0.53078700000000001</v>
      </c>
      <c r="M132" s="31">
        <f>'[3]Weekly by Disport'!L132</f>
        <v>2.7154780000000001</v>
      </c>
      <c r="N132" s="32">
        <f>'[3]Weekly by Disport'!M132</f>
        <v>0.939689</v>
      </c>
      <c r="O132" s="29" t="str">
        <f>'[3]Weekly by Disport'!N132</f>
        <v/>
      </c>
      <c r="P132" s="29">
        <f>'[3]Weekly by Disport'!O132</f>
        <v>4.4575260000000014</v>
      </c>
      <c r="Q132" s="30">
        <f>'[3]Weekly by Disport'!P132</f>
        <v>0.18126500000000001</v>
      </c>
      <c r="R132" s="31" t="str">
        <f>'[3]Weekly by Disport'!Q132</f>
        <v/>
      </c>
      <c r="S132" s="29">
        <f>'[3]Weekly by Disport'!R132</f>
        <v>0.18145800000000001</v>
      </c>
      <c r="T132" s="30" t="str">
        <f>'[3]Weekly by Disport'!S132</f>
        <v/>
      </c>
      <c r="U132" s="31" t="str">
        <f>'[3]Weekly by Disport'!T132</f>
        <v/>
      </c>
      <c r="V132" s="29" t="str">
        <f>'[3]Weekly by Disport'!U132</f>
        <v/>
      </c>
      <c r="W132" s="30" t="str">
        <f>'[3]Weekly by Disport'!V132</f>
        <v/>
      </c>
      <c r="X132" s="31">
        <f>'[3]Weekly by Disport'!W132</f>
        <v>0.64559800000000001</v>
      </c>
      <c r="Y132" s="31">
        <f>'[3]Weekly by Disport'!X132</f>
        <v>0.38437200000000005</v>
      </c>
      <c r="Z132" s="31" t="str">
        <f>'[3]Weekly by Disport'!Y132</f>
        <v/>
      </c>
      <c r="AA132" s="34">
        <f>'[3]Weekly by Disport'!Z132</f>
        <v>19.101086999999996</v>
      </c>
      <c r="AB132" s="53">
        <f t="shared" ref="AB132:AB157" si="19">SUM(C132:E132)</f>
        <v>1.66676</v>
      </c>
      <c r="AC132" s="53">
        <f t="shared" ref="AC132:AC157" si="20">SUM(F132:J132)</f>
        <v>7.3981539999999999</v>
      </c>
      <c r="AD132" s="53">
        <f t="shared" ref="AD132:AD157" si="21">SUM(K132:M132)</f>
        <v>3.2462650000000002</v>
      </c>
      <c r="AE132" s="53">
        <f t="shared" ref="AE132:AE157" si="22">SUM(P132:R132)</f>
        <v>4.6387910000000012</v>
      </c>
      <c r="AF132" s="53">
        <f t="shared" ref="AF132:AF157" si="23">SUM(S132:Y132)</f>
        <v>1.2114280000000002</v>
      </c>
    </row>
    <row r="133" spans="1:32">
      <c r="A133" s="56" t="str">
        <f t="shared" si="18"/>
        <v>201826</v>
      </c>
      <c r="B133" s="28">
        <f>'[3]Weekly by Disport'!A133</f>
        <v>43280</v>
      </c>
      <c r="C133" s="29">
        <f>'[3]Weekly by Disport'!B133</f>
        <v>0.77630500000000002</v>
      </c>
      <c r="D133" s="30">
        <f>'[3]Weekly by Disport'!C133</f>
        <v>0.18001200000000001</v>
      </c>
      <c r="E133" s="31">
        <f>'[3]Weekly by Disport'!D133</f>
        <v>0.59970699999999999</v>
      </c>
      <c r="F133" s="29">
        <f>'[3]Weekly by Disport'!E133</f>
        <v>1.361799</v>
      </c>
      <c r="G133" s="30">
        <f>'[3]Weekly by Disport'!F133</f>
        <v>0.74696800000000008</v>
      </c>
      <c r="H133" s="30">
        <f>'[3]Weekly by Disport'!G133</f>
        <v>2.2796479999999999</v>
      </c>
      <c r="I133" s="30">
        <f>'[3]Weekly by Disport'!H133</f>
        <v>1.3178500000000002</v>
      </c>
      <c r="J133" s="31" t="str">
        <f>'[3]Weekly by Disport'!I133</f>
        <v/>
      </c>
      <c r="K133" s="29" t="str">
        <f>'[3]Weekly by Disport'!J133</f>
        <v/>
      </c>
      <c r="L133" s="30">
        <f>'[3]Weekly by Disport'!K133</f>
        <v>0.96674299999999991</v>
      </c>
      <c r="M133" s="31">
        <f>'[3]Weekly by Disport'!L133</f>
        <v>2.6190400000000005</v>
      </c>
      <c r="N133" s="32">
        <f>'[3]Weekly by Disport'!M133</f>
        <v>0.52350399999999997</v>
      </c>
      <c r="O133" s="29" t="str">
        <f>'[3]Weekly by Disport'!N133</f>
        <v/>
      </c>
      <c r="P133" s="29">
        <f>'[3]Weekly by Disport'!O133</f>
        <v>4.8840749999999993</v>
      </c>
      <c r="Q133" s="30">
        <f>'[3]Weekly by Disport'!P133</f>
        <v>0.17588599999999999</v>
      </c>
      <c r="R133" s="31" t="str">
        <f>'[3]Weekly by Disport'!Q133</f>
        <v/>
      </c>
      <c r="S133" s="29">
        <f>'[3]Weekly by Disport'!R133</f>
        <v>0.297846</v>
      </c>
      <c r="T133" s="30" t="str">
        <f>'[3]Weekly by Disport'!S133</f>
        <v/>
      </c>
      <c r="U133" s="31">
        <f>'[3]Weekly by Disport'!T133</f>
        <v>0.17418700000000001</v>
      </c>
      <c r="V133" s="29" t="str">
        <f>'[3]Weekly by Disport'!U133</f>
        <v/>
      </c>
      <c r="W133" s="30">
        <f>'[3]Weekly by Disport'!V133</f>
        <v>0.17496400000000001</v>
      </c>
      <c r="X133" s="31">
        <f>'[3]Weekly by Disport'!W133</f>
        <v>0.61576199999999992</v>
      </c>
      <c r="Y133" s="31">
        <f>'[3]Weekly by Disport'!X133</f>
        <v>0.35409400000000002</v>
      </c>
      <c r="Z133" s="31" t="str">
        <f>'[3]Weekly by Disport'!Y133</f>
        <v/>
      </c>
      <c r="AA133" s="34">
        <f>'[3]Weekly by Disport'!Z133</f>
        <v>18.048389999999998</v>
      </c>
      <c r="AB133" s="53">
        <f t="shared" si="19"/>
        <v>1.5560240000000001</v>
      </c>
      <c r="AC133" s="53">
        <f t="shared" si="20"/>
        <v>5.7062650000000001</v>
      </c>
      <c r="AD133" s="53">
        <f t="shared" si="21"/>
        <v>3.5857830000000002</v>
      </c>
      <c r="AE133" s="53">
        <f t="shared" si="22"/>
        <v>5.0599609999999995</v>
      </c>
      <c r="AF133" s="53">
        <f t="shared" si="23"/>
        <v>1.6168529999999999</v>
      </c>
    </row>
    <row r="134" spans="1:32">
      <c r="A134" s="56" t="str">
        <f t="shared" si="18"/>
        <v>201827</v>
      </c>
      <c r="B134" s="28">
        <f>'[3]Weekly by Disport'!A134</f>
        <v>43287</v>
      </c>
      <c r="C134" s="29">
        <f>'[3]Weekly by Disport'!B134</f>
        <v>1.0740400000000001</v>
      </c>
      <c r="D134" s="30" t="str">
        <f>'[3]Weekly by Disport'!C134</f>
        <v/>
      </c>
      <c r="E134" s="31">
        <f>'[3]Weekly by Disport'!D134</f>
        <v>0.584704</v>
      </c>
      <c r="F134" s="29">
        <f>'[3]Weekly by Disport'!E134</f>
        <v>1.869796</v>
      </c>
      <c r="G134" s="30">
        <f>'[3]Weekly by Disport'!F134</f>
        <v>0.52665200000000001</v>
      </c>
      <c r="H134" s="30">
        <f>'[3]Weekly by Disport'!G134</f>
        <v>2.9546729999999997</v>
      </c>
      <c r="I134" s="30">
        <f>'[3]Weekly by Disport'!H134</f>
        <v>1.2455149999999999</v>
      </c>
      <c r="J134" s="31">
        <f>'[3]Weekly by Disport'!I134</f>
        <v>0.42849400000000004</v>
      </c>
      <c r="K134" s="29">
        <f>'[3]Weekly by Disport'!J134</f>
        <v>0.18257100000000001</v>
      </c>
      <c r="L134" s="30">
        <f>'[3]Weekly by Disport'!K134</f>
        <v>0.81338299999999997</v>
      </c>
      <c r="M134" s="31">
        <f>'[3]Weekly by Disport'!L134</f>
        <v>2.9151459999999996</v>
      </c>
      <c r="N134" s="32">
        <f>'[3]Weekly by Disport'!M134</f>
        <v>0.76893100000000003</v>
      </c>
      <c r="O134" s="29" t="str">
        <f>'[3]Weekly by Disport'!N134</f>
        <v/>
      </c>
      <c r="P134" s="29">
        <f>'[3]Weekly by Disport'!O134</f>
        <v>4.8687890000000005</v>
      </c>
      <c r="Q134" s="30" t="str">
        <f>'[3]Weekly by Disport'!P134</f>
        <v/>
      </c>
      <c r="R134" s="31" t="str">
        <f>'[3]Weekly by Disport'!Q134</f>
        <v/>
      </c>
      <c r="S134" s="29">
        <f>'[3]Weekly by Disport'!R134</f>
        <v>0.17949200000000001</v>
      </c>
      <c r="T134" s="30" t="str">
        <f>'[3]Weekly by Disport'!S134</f>
        <v/>
      </c>
      <c r="U134" s="31">
        <f>'[3]Weekly by Disport'!T134</f>
        <v>0.174398</v>
      </c>
      <c r="V134" s="29">
        <f>'[3]Weekly by Disport'!U134</f>
        <v>0.35717500000000002</v>
      </c>
      <c r="W134" s="30">
        <f>'[3]Weekly by Disport'!V134</f>
        <v>0.16914699999999999</v>
      </c>
      <c r="X134" s="31">
        <f>'[3]Weekly by Disport'!W134</f>
        <v>0.86960899999999985</v>
      </c>
      <c r="Y134" s="31">
        <f>'[3]Weekly by Disport'!X134</f>
        <v>0.54381199999999996</v>
      </c>
      <c r="Z134" s="31" t="str">
        <f>'[3]Weekly by Disport'!Y134</f>
        <v/>
      </c>
      <c r="AA134" s="34">
        <f>'[3]Weekly by Disport'!Z134</f>
        <v>20.526326999999998</v>
      </c>
      <c r="AB134" s="53">
        <f t="shared" si="19"/>
        <v>1.658744</v>
      </c>
      <c r="AC134" s="53">
        <f t="shared" si="20"/>
        <v>7.025129999999999</v>
      </c>
      <c r="AD134" s="53">
        <f t="shared" si="21"/>
        <v>3.9110999999999994</v>
      </c>
      <c r="AE134" s="53">
        <f t="shared" si="22"/>
        <v>4.8687890000000005</v>
      </c>
      <c r="AF134" s="53">
        <f t="shared" si="23"/>
        <v>2.2936329999999998</v>
      </c>
    </row>
    <row r="135" spans="1:32">
      <c r="A135" s="56" t="str">
        <f t="shared" si="18"/>
        <v>201828</v>
      </c>
      <c r="B135" s="28">
        <f>'[3]Weekly by Disport'!A135</f>
        <v>43294</v>
      </c>
      <c r="C135" s="29">
        <f>'[3]Weekly by Disport'!B135</f>
        <v>0.77641099999999996</v>
      </c>
      <c r="D135" s="30">
        <f>'[3]Weekly by Disport'!C135</f>
        <v>0.18015600000000001</v>
      </c>
      <c r="E135" s="31">
        <f>'[3]Weekly by Disport'!D135</f>
        <v>0.57921800000000001</v>
      </c>
      <c r="F135" s="29">
        <f>'[3]Weekly by Disport'!E135</f>
        <v>1.496885</v>
      </c>
      <c r="G135" s="30">
        <f>'[3]Weekly by Disport'!F135</f>
        <v>0.71425499999999997</v>
      </c>
      <c r="H135" s="30">
        <f>'[3]Weekly by Disport'!G135</f>
        <v>2.2577209999999996</v>
      </c>
      <c r="I135" s="30">
        <f>'[3]Weekly by Disport'!H135</f>
        <v>1.8176680000000001</v>
      </c>
      <c r="J135" s="31" t="str">
        <f>'[3]Weekly by Disport'!I135</f>
        <v/>
      </c>
      <c r="K135" s="29" t="str">
        <f>'[3]Weekly by Disport'!J135</f>
        <v/>
      </c>
      <c r="L135" s="30">
        <f>'[3]Weekly by Disport'!K135</f>
        <v>0.82852199999999998</v>
      </c>
      <c r="M135" s="31">
        <f>'[3]Weekly by Disport'!L135</f>
        <v>3.2492960000000002</v>
      </c>
      <c r="N135" s="32">
        <f>'[3]Weekly by Disport'!M135</f>
        <v>0.39149</v>
      </c>
      <c r="O135" s="29" t="str">
        <f>'[3]Weekly by Disport'!N135</f>
        <v/>
      </c>
      <c r="P135" s="29">
        <f>'[3]Weekly by Disport'!O135</f>
        <v>4.4924369999999998</v>
      </c>
      <c r="Q135" s="30" t="str">
        <f>'[3]Weekly by Disport'!P135</f>
        <v/>
      </c>
      <c r="R135" s="31" t="str">
        <f>'[3]Weekly by Disport'!Q135</f>
        <v/>
      </c>
      <c r="S135" s="29">
        <f>'[3]Weekly by Disport'!R135</f>
        <v>0.56387600000000004</v>
      </c>
      <c r="T135" s="30" t="str">
        <f>'[3]Weekly by Disport'!S135</f>
        <v/>
      </c>
      <c r="U135" s="31">
        <f>'[3]Weekly by Disport'!T135</f>
        <v>0.36049600000000004</v>
      </c>
      <c r="V135" s="29" t="str">
        <f>'[3]Weekly by Disport'!U135</f>
        <v/>
      </c>
      <c r="W135" s="30">
        <f>'[3]Weekly by Disport'!V135</f>
        <v>0.171012</v>
      </c>
      <c r="X135" s="31">
        <f>'[3]Weekly by Disport'!W135</f>
        <v>0.26312999999999998</v>
      </c>
      <c r="Y135" s="31">
        <f>'[3]Weekly by Disport'!X135</f>
        <v>0.18026500000000001</v>
      </c>
      <c r="Z135" s="31" t="str">
        <f>'[3]Weekly by Disport'!Y135</f>
        <v/>
      </c>
      <c r="AA135" s="34">
        <f>'[3]Weekly by Disport'!Z135</f>
        <v>18.322838000000001</v>
      </c>
      <c r="AB135" s="53">
        <f t="shared" si="19"/>
        <v>1.535785</v>
      </c>
      <c r="AC135" s="53">
        <f t="shared" si="20"/>
        <v>6.2865289999999998</v>
      </c>
      <c r="AD135" s="53">
        <f t="shared" si="21"/>
        <v>4.0778180000000006</v>
      </c>
      <c r="AE135" s="53">
        <f t="shared" si="22"/>
        <v>4.4924369999999998</v>
      </c>
      <c r="AF135" s="53">
        <f t="shared" si="23"/>
        <v>1.5387789999999999</v>
      </c>
    </row>
    <row r="136" spans="1:32">
      <c r="A136" s="56" t="str">
        <f t="shared" si="18"/>
        <v>201829</v>
      </c>
      <c r="B136" s="28">
        <f>'[3]Weekly by Disport'!A136</f>
        <v>43301</v>
      </c>
      <c r="C136" s="29">
        <f>'[3]Weekly by Disport'!B136</f>
        <v>0.39016400000000001</v>
      </c>
      <c r="D136" s="30">
        <f>'[3]Weekly by Disport'!C136</f>
        <v>0.2092</v>
      </c>
      <c r="E136" s="31">
        <f>'[3]Weekly by Disport'!D136</f>
        <v>0.29800399999999999</v>
      </c>
      <c r="F136" s="29">
        <f>'[3]Weekly by Disport'!E136</f>
        <v>1.1204460000000001</v>
      </c>
      <c r="G136" s="30">
        <f>'[3]Weekly by Disport'!F136</f>
        <v>0.58574999999999999</v>
      </c>
      <c r="H136" s="30">
        <f>'[3]Weekly by Disport'!G136</f>
        <v>1.7518479999999998</v>
      </c>
      <c r="I136" s="30">
        <f>'[3]Weekly by Disport'!H136</f>
        <v>1.6597379999999999</v>
      </c>
      <c r="J136" s="31" t="str">
        <f>'[3]Weekly by Disport'!I136</f>
        <v/>
      </c>
      <c r="K136" s="29">
        <f>'[3]Weekly by Disport'!J136</f>
        <v>0.50195600000000007</v>
      </c>
      <c r="L136" s="30">
        <f>'[3]Weekly by Disport'!K136</f>
        <v>0.18036099999999999</v>
      </c>
      <c r="M136" s="31">
        <f>'[3]Weekly by Disport'!L136</f>
        <v>1.03033</v>
      </c>
      <c r="N136" s="32">
        <f>'[3]Weekly by Disport'!M136</f>
        <v>0.65807300000000002</v>
      </c>
      <c r="O136" s="29" t="str">
        <f>'[3]Weekly by Disport'!N136</f>
        <v/>
      </c>
      <c r="P136" s="29">
        <f>'[3]Weekly by Disport'!O136</f>
        <v>3.6749080000000003</v>
      </c>
      <c r="Q136" s="30" t="str">
        <f>'[3]Weekly by Disport'!P136</f>
        <v/>
      </c>
      <c r="R136" s="31" t="str">
        <f>'[3]Weekly by Disport'!Q136</f>
        <v/>
      </c>
      <c r="S136" s="29" t="str">
        <f>'[3]Weekly by Disport'!R136</f>
        <v/>
      </c>
      <c r="T136" s="30" t="str">
        <f>'[3]Weekly by Disport'!S136</f>
        <v/>
      </c>
      <c r="U136" s="31" t="str">
        <f>'[3]Weekly by Disport'!T136</f>
        <v/>
      </c>
      <c r="V136" s="29" t="str">
        <f>'[3]Weekly by Disport'!U136</f>
        <v/>
      </c>
      <c r="W136" s="30" t="str">
        <f>'[3]Weekly by Disport'!V136</f>
        <v/>
      </c>
      <c r="X136" s="31">
        <f>'[3]Weekly by Disport'!W136</f>
        <v>0.35152600000000001</v>
      </c>
      <c r="Y136" s="31">
        <f>'[3]Weekly by Disport'!X136</f>
        <v>0.18206</v>
      </c>
      <c r="Z136" s="31" t="str">
        <f>'[3]Weekly by Disport'!Y136</f>
        <v/>
      </c>
      <c r="AA136" s="34">
        <f>'[3]Weekly by Disport'!Z136</f>
        <v>12.594364000000001</v>
      </c>
      <c r="AB136" s="53">
        <f t="shared" si="19"/>
        <v>0.89736799999999994</v>
      </c>
      <c r="AC136" s="53">
        <f t="shared" si="20"/>
        <v>5.1177820000000001</v>
      </c>
      <c r="AD136" s="53">
        <f t="shared" si="21"/>
        <v>1.712647</v>
      </c>
      <c r="AE136" s="53">
        <f t="shared" si="22"/>
        <v>3.6749080000000003</v>
      </c>
      <c r="AF136" s="53">
        <f t="shared" si="23"/>
        <v>0.533586</v>
      </c>
    </row>
    <row r="137" spans="1:32">
      <c r="A137" s="56" t="str">
        <f t="shared" si="18"/>
        <v>201830</v>
      </c>
      <c r="B137" s="28">
        <f>'[3]Weekly by Disport'!A137</f>
        <v>43308</v>
      </c>
      <c r="C137" s="29">
        <f>'[3]Weekly by Disport'!B137</f>
        <v>0.93712099999999998</v>
      </c>
      <c r="D137" s="30">
        <f>'[3]Weekly by Disport'!C137</f>
        <v>0.18291299999999999</v>
      </c>
      <c r="E137" s="31">
        <f>'[3]Weekly by Disport'!D137</f>
        <v>0.40039799999999998</v>
      </c>
      <c r="F137" s="29">
        <f>'[3]Weekly by Disport'!E137</f>
        <v>1.7955780000000001</v>
      </c>
      <c r="G137" s="30">
        <f>'[3]Weekly by Disport'!F137</f>
        <v>0.18038699999999999</v>
      </c>
      <c r="H137" s="30">
        <f>'[3]Weekly by Disport'!G137</f>
        <v>1.8039660000000002</v>
      </c>
      <c r="I137" s="30">
        <f>'[3]Weekly by Disport'!H137</f>
        <v>1.8016619999999999</v>
      </c>
      <c r="J137" s="31">
        <f>'[3]Weekly by Disport'!I137</f>
        <v>0.20743500000000001</v>
      </c>
      <c r="K137" s="29">
        <f>'[3]Weekly by Disport'!J137</f>
        <v>0.178979</v>
      </c>
      <c r="L137" s="30">
        <f>'[3]Weekly by Disport'!K137</f>
        <v>0.90061900000000006</v>
      </c>
      <c r="M137" s="31">
        <f>'[3]Weekly by Disport'!L137</f>
        <v>3.4012849999999997</v>
      </c>
      <c r="N137" s="32">
        <f>'[3]Weekly by Disport'!M137</f>
        <v>0.21</v>
      </c>
      <c r="O137" s="29" t="str">
        <f>'[3]Weekly by Disport'!N137</f>
        <v/>
      </c>
      <c r="P137" s="29">
        <f>'[3]Weekly by Disport'!O137</f>
        <v>5.2141190000000002</v>
      </c>
      <c r="Q137" s="30" t="str">
        <f>'[3]Weekly by Disport'!P137</f>
        <v/>
      </c>
      <c r="R137" s="31">
        <f>'[3]Weekly by Disport'!Q137</f>
        <v>0.16967599999999999</v>
      </c>
      <c r="S137" s="29" t="str">
        <f>'[3]Weekly by Disport'!R137</f>
        <v/>
      </c>
      <c r="T137" s="30" t="str">
        <f>'[3]Weekly by Disport'!S137</f>
        <v/>
      </c>
      <c r="U137" s="31">
        <f>'[3]Weekly by Disport'!T137</f>
        <v>0.17924999999999999</v>
      </c>
      <c r="V137" s="29">
        <f>'[3]Weekly by Disport'!U137</f>
        <v>0.17558000000000001</v>
      </c>
      <c r="W137" s="30">
        <f>'[3]Weekly by Disport'!V137</f>
        <v>0.17499999999999999</v>
      </c>
      <c r="X137" s="31">
        <f>'[3]Weekly by Disport'!W137</f>
        <v>0.76538099999999987</v>
      </c>
      <c r="Y137" s="31">
        <f>'[3]Weekly by Disport'!X137</f>
        <v>0.53434599999999999</v>
      </c>
      <c r="Z137" s="31" t="str">
        <f>'[3]Weekly by Disport'!Y137</f>
        <v/>
      </c>
      <c r="AA137" s="34">
        <f>'[3]Weekly by Disport'!Z137</f>
        <v>19.213695000000005</v>
      </c>
      <c r="AB137" s="53">
        <f t="shared" si="19"/>
        <v>1.520432</v>
      </c>
      <c r="AC137" s="53">
        <f t="shared" si="20"/>
        <v>5.7890280000000001</v>
      </c>
      <c r="AD137" s="53">
        <f t="shared" si="21"/>
        <v>4.4808829999999995</v>
      </c>
      <c r="AE137" s="53">
        <f t="shared" si="22"/>
        <v>5.3837950000000001</v>
      </c>
      <c r="AF137" s="53">
        <f t="shared" si="23"/>
        <v>1.8295569999999999</v>
      </c>
    </row>
    <row r="138" spans="1:32">
      <c r="A138" s="56" t="str">
        <f t="shared" si="18"/>
        <v>201831</v>
      </c>
      <c r="B138" s="28">
        <f>'[3]Weekly by Disport'!A138</f>
        <v>43315</v>
      </c>
      <c r="C138" s="29">
        <f>'[3]Weekly by Disport'!B138</f>
        <v>0.56611599999999995</v>
      </c>
      <c r="D138" s="30">
        <f>'[3]Weekly by Disport'!C138</f>
        <v>0.18068999999999999</v>
      </c>
      <c r="E138" s="31">
        <f>'[3]Weekly by Disport'!D138</f>
        <v>0.57977699999999999</v>
      </c>
      <c r="F138" s="29">
        <f>'[3]Weekly by Disport'!E138</f>
        <v>0.96718300000000001</v>
      </c>
      <c r="G138" s="30">
        <f>'[3]Weekly by Disport'!F138</f>
        <v>1.0016310000000002</v>
      </c>
      <c r="H138" s="30">
        <f>'[3]Weekly by Disport'!G138</f>
        <v>1.8886830000000001</v>
      </c>
      <c r="I138" s="30">
        <f>'[3]Weekly by Disport'!H138</f>
        <v>1.733158</v>
      </c>
      <c r="J138" s="31">
        <f>'[3]Weekly by Disport'!I138</f>
        <v>0.17588200000000001</v>
      </c>
      <c r="K138" s="29">
        <f>'[3]Weekly by Disport'!J138</f>
        <v>0.18141499999999999</v>
      </c>
      <c r="L138" s="30">
        <f>'[3]Weekly by Disport'!K138</f>
        <v>1.2702990000000001</v>
      </c>
      <c r="M138" s="31">
        <f>'[3]Weekly by Disport'!L138</f>
        <v>3.0692550000000005</v>
      </c>
      <c r="N138" s="32">
        <f>'[3]Weekly by Disport'!M138</f>
        <v>0.61429500000000004</v>
      </c>
      <c r="O138" s="29" t="str">
        <f>'[3]Weekly by Disport'!N138</f>
        <v/>
      </c>
      <c r="P138" s="29">
        <f>'[3]Weekly by Disport'!O138</f>
        <v>6.1310970000000005</v>
      </c>
      <c r="Q138" s="30" t="str">
        <f>'[3]Weekly by Disport'!P138</f>
        <v/>
      </c>
      <c r="R138" s="31" t="str">
        <f>'[3]Weekly by Disport'!Q138</f>
        <v/>
      </c>
      <c r="S138" s="29">
        <f>'[3]Weekly by Disport'!R138</f>
        <v>0.47640500000000002</v>
      </c>
      <c r="T138" s="30" t="str">
        <f>'[3]Weekly by Disport'!S138</f>
        <v/>
      </c>
      <c r="U138" s="31" t="str">
        <f>'[3]Weekly by Disport'!T138</f>
        <v/>
      </c>
      <c r="V138" s="29" t="str">
        <f>'[3]Weekly by Disport'!U138</f>
        <v/>
      </c>
      <c r="W138" s="30" t="str">
        <f>'[3]Weekly by Disport'!V138</f>
        <v/>
      </c>
      <c r="X138" s="31">
        <f>'[3]Weekly by Disport'!W138</f>
        <v>0.98091700000000004</v>
      </c>
      <c r="Y138" s="31">
        <f>'[3]Weekly by Disport'!X138</f>
        <v>0.175232</v>
      </c>
      <c r="Z138" s="31" t="str">
        <f>'[3]Weekly by Disport'!Y138</f>
        <v/>
      </c>
      <c r="AA138" s="34">
        <f>'[3]Weekly by Disport'!Z138</f>
        <v>19.992035000000005</v>
      </c>
      <c r="AB138" s="53">
        <f t="shared" si="19"/>
        <v>1.3265829999999998</v>
      </c>
      <c r="AC138" s="53">
        <f t="shared" si="20"/>
        <v>5.7665369999999996</v>
      </c>
      <c r="AD138" s="53">
        <f t="shared" si="21"/>
        <v>4.5209690000000009</v>
      </c>
      <c r="AE138" s="53">
        <f t="shared" si="22"/>
        <v>6.1310970000000005</v>
      </c>
      <c r="AF138" s="53">
        <f t="shared" si="23"/>
        <v>1.6325540000000001</v>
      </c>
    </row>
    <row r="139" spans="1:32">
      <c r="A139" s="56" t="str">
        <f t="shared" si="18"/>
        <v>201832</v>
      </c>
      <c r="B139" s="28">
        <f>'[3]Weekly by Disport'!A139</f>
        <v>43322</v>
      </c>
      <c r="C139" s="29">
        <f>'[3]Weekly by Disport'!B139</f>
        <v>0.62935299999999994</v>
      </c>
      <c r="D139" s="30">
        <f>'[3]Weekly by Disport'!C139</f>
        <v>0.17916899999999999</v>
      </c>
      <c r="E139" s="31">
        <f>'[3]Weekly by Disport'!D139</f>
        <v>0.46875</v>
      </c>
      <c r="F139" s="29">
        <f>'[3]Weekly by Disport'!E139</f>
        <v>1.764111</v>
      </c>
      <c r="G139" s="30">
        <f>'[3]Weekly by Disport'!F139</f>
        <v>0.55836399999999997</v>
      </c>
      <c r="H139" s="30">
        <f>'[3]Weekly by Disport'!G139</f>
        <v>2.3502010000000002</v>
      </c>
      <c r="I139" s="30">
        <f>'[3]Weekly by Disport'!H139</f>
        <v>1.3709799999999999</v>
      </c>
      <c r="J139" s="31" t="str">
        <f>'[3]Weekly by Disport'!I139</f>
        <v/>
      </c>
      <c r="K139" s="29" t="str">
        <f>'[3]Weekly by Disport'!J139</f>
        <v/>
      </c>
      <c r="L139" s="30">
        <f>'[3]Weekly by Disport'!K139</f>
        <v>0.87198900000000001</v>
      </c>
      <c r="M139" s="31">
        <f>'[3]Weekly by Disport'!L139</f>
        <v>2.6424570000000003</v>
      </c>
      <c r="N139" s="32">
        <f>'[3]Weekly by Disport'!M139</f>
        <v>0.866618</v>
      </c>
      <c r="O139" s="29" t="str">
        <f>'[3]Weekly by Disport'!N139</f>
        <v/>
      </c>
      <c r="P139" s="29">
        <f>'[3]Weekly by Disport'!O139</f>
        <v>3.6713819999999999</v>
      </c>
      <c r="Q139" s="30" t="str">
        <f>'[3]Weekly by Disport'!P139</f>
        <v/>
      </c>
      <c r="R139" s="31" t="str">
        <f>'[3]Weekly by Disport'!Q139</f>
        <v/>
      </c>
      <c r="S139" s="29">
        <f>'[3]Weekly by Disport'!R139</f>
        <v>0.18115999999999999</v>
      </c>
      <c r="T139" s="30" t="str">
        <f>'[3]Weekly by Disport'!S139</f>
        <v/>
      </c>
      <c r="U139" s="31">
        <f>'[3]Weekly by Disport'!T139</f>
        <v>0.18032899999999999</v>
      </c>
      <c r="V139" s="29" t="str">
        <f>'[3]Weekly by Disport'!U139</f>
        <v/>
      </c>
      <c r="W139" s="30" t="str">
        <f>'[3]Weekly by Disport'!V139</f>
        <v/>
      </c>
      <c r="X139" s="31">
        <f>'[3]Weekly by Disport'!W139</f>
        <v>0.60301199999999999</v>
      </c>
      <c r="Y139" s="31">
        <f>'[3]Weekly by Disport'!X139</f>
        <v>0.56743100000000002</v>
      </c>
      <c r="Z139" s="31" t="str">
        <f>'[3]Weekly by Disport'!Y139</f>
        <v/>
      </c>
      <c r="AA139" s="34">
        <f>'[3]Weekly by Disport'!Z139</f>
        <v>16.905306</v>
      </c>
      <c r="AB139" s="53">
        <f t="shared" si="19"/>
        <v>1.277272</v>
      </c>
      <c r="AC139" s="53">
        <f t="shared" si="20"/>
        <v>6.0436560000000004</v>
      </c>
      <c r="AD139" s="53">
        <f t="shared" si="21"/>
        <v>3.5144460000000004</v>
      </c>
      <c r="AE139" s="53">
        <f t="shared" si="22"/>
        <v>3.6713819999999999</v>
      </c>
      <c r="AF139" s="53">
        <f t="shared" si="23"/>
        <v>1.5319319999999998</v>
      </c>
    </row>
    <row r="140" spans="1:32">
      <c r="A140" s="56" t="str">
        <f t="shared" si="18"/>
        <v>201833</v>
      </c>
      <c r="B140" s="28">
        <f>'[3]Weekly by Disport'!A140</f>
        <v>43329</v>
      </c>
      <c r="C140" s="29">
        <f>'[3]Weekly by Disport'!B140</f>
        <v>0.54179200000000005</v>
      </c>
      <c r="D140" s="30">
        <f>'[3]Weekly by Disport'!C140</f>
        <v>0.35596800000000001</v>
      </c>
      <c r="E140" s="31" t="str">
        <f>'[3]Weekly by Disport'!D140</f>
        <v/>
      </c>
      <c r="F140" s="29">
        <f>'[3]Weekly by Disport'!E140</f>
        <v>1.5306359999999999</v>
      </c>
      <c r="G140" s="30">
        <f>'[3]Weekly by Disport'!F140</f>
        <v>0.56029499999999999</v>
      </c>
      <c r="H140" s="30">
        <f>'[3]Weekly by Disport'!G140</f>
        <v>1.4899940000000003</v>
      </c>
      <c r="I140" s="30">
        <f>'[3]Weekly by Disport'!H140</f>
        <v>1.824265</v>
      </c>
      <c r="J140" s="31" t="str">
        <f>'[3]Weekly by Disport'!I140</f>
        <v/>
      </c>
      <c r="K140" s="29">
        <f>'[3]Weekly by Disport'!J140</f>
        <v>0.34582499999999999</v>
      </c>
      <c r="L140" s="30">
        <f>'[3]Weekly by Disport'!K140</f>
        <v>0.18093999999999999</v>
      </c>
      <c r="M140" s="31">
        <f>'[3]Weekly by Disport'!L140</f>
        <v>0.93601799999999991</v>
      </c>
      <c r="N140" s="32">
        <f>'[3]Weekly by Disport'!M140</f>
        <v>0.17930199999999999</v>
      </c>
      <c r="O140" s="29" t="str">
        <f>'[3]Weekly by Disport'!N140</f>
        <v/>
      </c>
      <c r="P140" s="29">
        <f>'[3]Weekly by Disport'!O140</f>
        <v>3.7118400000000005</v>
      </c>
      <c r="Q140" s="30" t="str">
        <f>'[3]Weekly by Disport'!P140</f>
        <v/>
      </c>
      <c r="R140" s="31" t="str">
        <f>'[3]Weekly by Disport'!Q140</f>
        <v/>
      </c>
      <c r="S140" s="29">
        <f>'[3]Weekly by Disport'!R140</f>
        <v>0.42611500000000002</v>
      </c>
      <c r="T140" s="30" t="str">
        <f>'[3]Weekly by Disport'!S140</f>
        <v/>
      </c>
      <c r="U140" s="31">
        <f>'[3]Weekly by Disport'!T140</f>
        <v>0.394206</v>
      </c>
      <c r="V140" s="29" t="str">
        <f>'[3]Weekly by Disport'!U140</f>
        <v/>
      </c>
      <c r="W140" s="30" t="str">
        <f>'[3]Weekly by Disport'!V140</f>
        <v/>
      </c>
      <c r="X140" s="31">
        <f>'[3]Weekly by Disport'!W140</f>
        <v>0.74208499999999988</v>
      </c>
      <c r="Y140" s="31">
        <f>'[3]Weekly by Disport'!X140</f>
        <v>1.125192</v>
      </c>
      <c r="Z140" s="31" t="str">
        <f>'[3]Weekly by Disport'!Y140</f>
        <v/>
      </c>
      <c r="AA140" s="34">
        <f>'[3]Weekly by Disport'!Z140</f>
        <v>14.344472999999999</v>
      </c>
      <c r="AB140" s="53">
        <f t="shared" si="19"/>
        <v>0.89776000000000011</v>
      </c>
      <c r="AC140" s="53">
        <f t="shared" si="20"/>
        <v>5.4051900000000002</v>
      </c>
      <c r="AD140" s="53">
        <f t="shared" si="21"/>
        <v>1.4627829999999999</v>
      </c>
      <c r="AE140" s="53">
        <f t="shared" si="22"/>
        <v>3.7118400000000005</v>
      </c>
      <c r="AF140" s="53">
        <f t="shared" si="23"/>
        <v>2.6875979999999999</v>
      </c>
    </row>
    <row r="141" spans="1:32">
      <c r="A141" s="56" t="str">
        <f t="shared" si="18"/>
        <v>201834</v>
      </c>
      <c r="B141" s="28">
        <f>'[3]Weekly by Disport'!A141</f>
        <v>43336</v>
      </c>
      <c r="C141" s="29">
        <f>'[3]Weekly by Disport'!B141</f>
        <v>0.58823499999999995</v>
      </c>
      <c r="D141" s="30">
        <f>'[3]Weekly by Disport'!C141</f>
        <v>0.18145800000000001</v>
      </c>
      <c r="E141" s="31">
        <f>'[3]Weekly by Disport'!D141</f>
        <v>0.60781099999999999</v>
      </c>
      <c r="F141" s="29">
        <f>'[3]Weekly by Disport'!E141</f>
        <v>0.97761399999999998</v>
      </c>
      <c r="G141" s="30">
        <f>'[3]Weekly by Disport'!F141</f>
        <v>0.35569799999999996</v>
      </c>
      <c r="H141" s="30">
        <f>'[3]Weekly by Disport'!G141</f>
        <v>3.033398</v>
      </c>
      <c r="I141" s="30">
        <f>'[3]Weekly by Disport'!H141</f>
        <v>1.6405790000000002</v>
      </c>
      <c r="J141" s="31" t="str">
        <f>'[3]Weekly by Disport'!I141</f>
        <v/>
      </c>
      <c r="K141" s="29">
        <f>'[3]Weekly by Disport'!J141</f>
        <v>0.46620800000000001</v>
      </c>
      <c r="L141" s="30">
        <f>'[3]Weekly by Disport'!K141</f>
        <v>0.70446300000000006</v>
      </c>
      <c r="M141" s="31">
        <f>'[3]Weekly by Disport'!L141</f>
        <v>2.8677800000000002</v>
      </c>
      <c r="N141" s="32">
        <f>'[3]Weekly by Disport'!M141</f>
        <v>0.92050399999999999</v>
      </c>
      <c r="O141" s="29" t="str">
        <f>'[3]Weekly by Disport'!N141</f>
        <v/>
      </c>
      <c r="P141" s="29">
        <f>'[3]Weekly by Disport'!O141</f>
        <v>6.102714999999999</v>
      </c>
      <c r="Q141" s="30" t="str">
        <f>'[3]Weekly by Disport'!P141</f>
        <v/>
      </c>
      <c r="R141" s="31" t="str">
        <f>'[3]Weekly by Disport'!Q141</f>
        <v/>
      </c>
      <c r="S141" s="29">
        <f>'[3]Weekly by Disport'!R141</f>
        <v>0.35153499999999999</v>
      </c>
      <c r="T141" s="30" t="str">
        <f>'[3]Weekly by Disport'!S141</f>
        <v/>
      </c>
      <c r="U141" s="31">
        <f>'[3]Weekly by Disport'!T141</f>
        <v>0.17653199999999999</v>
      </c>
      <c r="V141" s="29" t="str">
        <f>'[3]Weekly by Disport'!U141</f>
        <v/>
      </c>
      <c r="W141" s="30">
        <f>'[3]Weekly by Disport'!V141</f>
        <v>0.174757</v>
      </c>
      <c r="X141" s="31">
        <f>'[3]Weekly by Disport'!W141</f>
        <v>0.43038100000000001</v>
      </c>
      <c r="Y141" s="31">
        <f>'[3]Weekly by Disport'!X141</f>
        <v>0.41293299999999999</v>
      </c>
      <c r="Z141" s="31" t="str">
        <f>'[3]Weekly by Disport'!Y141</f>
        <v/>
      </c>
      <c r="AA141" s="34">
        <f>'[3]Weekly by Disport'!Z141</f>
        <v>19.992600999999997</v>
      </c>
      <c r="AB141" s="53">
        <f t="shared" si="19"/>
        <v>1.3775040000000001</v>
      </c>
      <c r="AC141" s="53">
        <f t="shared" si="20"/>
        <v>6.0072890000000001</v>
      </c>
      <c r="AD141" s="53">
        <f t="shared" si="21"/>
        <v>4.0384510000000002</v>
      </c>
      <c r="AE141" s="53">
        <f t="shared" si="22"/>
        <v>6.102714999999999</v>
      </c>
      <c r="AF141" s="53">
        <f t="shared" si="23"/>
        <v>1.5461379999999998</v>
      </c>
    </row>
    <row r="142" spans="1:32">
      <c r="A142" s="56" t="str">
        <f t="shared" si="18"/>
        <v>201835</v>
      </c>
      <c r="B142" s="28">
        <f>'[3]Weekly by Disport'!A142</f>
        <v>43343</v>
      </c>
      <c r="C142" s="29">
        <f>'[3]Weekly by Disport'!B142</f>
        <v>0.731931</v>
      </c>
      <c r="D142" s="30" t="str">
        <f>'[3]Weekly by Disport'!C142</f>
        <v/>
      </c>
      <c r="E142" s="31">
        <f>'[3]Weekly by Disport'!D142</f>
        <v>0.83550599999999997</v>
      </c>
      <c r="F142" s="29">
        <f>'[3]Weekly by Disport'!E142</f>
        <v>2.2930810000000004</v>
      </c>
      <c r="G142" s="30">
        <f>'[3]Weekly by Disport'!F142</f>
        <v>0.556751</v>
      </c>
      <c r="H142" s="30">
        <f>'[3]Weekly by Disport'!G142</f>
        <v>2.1477749999999998</v>
      </c>
      <c r="I142" s="30">
        <f>'[3]Weekly by Disport'!H142</f>
        <v>2.1180349999999999</v>
      </c>
      <c r="J142" s="31">
        <f>'[3]Weekly by Disport'!I142</f>
        <v>0.25087700000000002</v>
      </c>
      <c r="K142" s="29">
        <f>'[3]Weekly by Disport'!J142</f>
        <v>0.17410999999999999</v>
      </c>
      <c r="L142" s="30">
        <f>'[3]Weekly by Disport'!K142</f>
        <v>0.98231999999999997</v>
      </c>
      <c r="M142" s="31">
        <f>'[3]Weekly by Disport'!L142</f>
        <v>2.9011550000000002</v>
      </c>
      <c r="N142" s="32">
        <f>'[3]Weekly by Disport'!M142</f>
        <v>0.86135399999999995</v>
      </c>
      <c r="O142" s="29" t="str">
        <f>'[3]Weekly by Disport'!N142</f>
        <v/>
      </c>
      <c r="P142" s="29">
        <f>'[3]Weekly by Disport'!O142</f>
        <v>5.8148440000000008</v>
      </c>
      <c r="Q142" s="30" t="str">
        <f>'[3]Weekly by Disport'!P142</f>
        <v/>
      </c>
      <c r="R142" s="31" t="str">
        <f>'[3]Weekly by Disport'!Q142</f>
        <v/>
      </c>
      <c r="S142" s="29" t="str">
        <f>'[3]Weekly by Disport'!R142</f>
        <v/>
      </c>
      <c r="T142" s="30" t="str">
        <f>'[3]Weekly by Disport'!S142</f>
        <v/>
      </c>
      <c r="U142" s="31">
        <f>'[3]Weekly by Disport'!T142</f>
        <v>0.35968999999999995</v>
      </c>
      <c r="V142" s="29" t="str">
        <f>'[3]Weekly by Disport'!U142</f>
        <v/>
      </c>
      <c r="W142" s="30" t="str">
        <f>'[3]Weekly by Disport'!V142</f>
        <v/>
      </c>
      <c r="X142" s="31">
        <f>'[3]Weekly by Disport'!W142</f>
        <v>0.18141499999999999</v>
      </c>
      <c r="Y142" s="31">
        <f>'[3]Weekly by Disport'!X142</f>
        <v>0.58897100000000002</v>
      </c>
      <c r="Z142" s="31" t="str">
        <f>'[3]Weekly by Disport'!Y142</f>
        <v/>
      </c>
      <c r="AA142" s="34">
        <f>'[3]Weekly by Disport'!Z142</f>
        <v>20.797815</v>
      </c>
      <c r="AB142" s="53">
        <f t="shared" si="19"/>
        <v>1.567437</v>
      </c>
      <c r="AC142" s="53">
        <f t="shared" si="20"/>
        <v>7.3665190000000003</v>
      </c>
      <c r="AD142" s="53">
        <f t="shared" si="21"/>
        <v>4.0575849999999996</v>
      </c>
      <c r="AE142" s="53">
        <f t="shared" si="22"/>
        <v>5.8148440000000008</v>
      </c>
      <c r="AF142" s="53">
        <f t="shared" si="23"/>
        <v>1.1300759999999999</v>
      </c>
    </row>
    <row r="143" spans="1:32">
      <c r="A143" s="56" t="str">
        <f t="shared" si="18"/>
        <v>201836</v>
      </c>
      <c r="B143" s="28">
        <f>'[3]Weekly by Disport'!A143</f>
        <v>43350</v>
      </c>
      <c r="C143" s="29">
        <f>'[3]Weekly by Disport'!B143</f>
        <v>0.79839400000000005</v>
      </c>
      <c r="D143" s="30">
        <f>'[3]Weekly by Disport'!C143</f>
        <v>0.20544899999999999</v>
      </c>
      <c r="E143" s="31">
        <f>'[3]Weekly by Disport'!D143</f>
        <v>0.98907200000000006</v>
      </c>
      <c r="F143" s="29">
        <f>'[3]Weekly by Disport'!E143</f>
        <v>3.3567120000000004</v>
      </c>
      <c r="G143" s="30">
        <f>'[3]Weekly by Disport'!F143</f>
        <v>1.0863670000000001</v>
      </c>
      <c r="H143" s="30">
        <f>'[3]Weekly by Disport'!G143</f>
        <v>2.4360849999999998</v>
      </c>
      <c r="I143" s="30">
        <f>'[3]Weekly by Disport'!H143</f>
        <v>1.1888139999999998</v>
      </c>
      <c r="J143" s="31" t="str">
        <f>'[3]Weekly by Disport'!I143</f>
        <v/>
      </c>
      <c r="K143" s="29">
        <f>'[3]Weekly by Disport'!J143</f>
        <v>0.28988900000000001</v>
      </c>
      <c r="L143" s="30">
        <f>'[3]Weekly by Disport'!K143</f>
        <v>1.6102649999999998</v>
      </c>
      <c r="M143" s="31">
        <f>'[3]Weekly by Disport'!L143</f>
        <v>2.4411970000000003</v>
      </c>
      <c r="N143" s="32">
        <f>'[3]Weekly by Disport'!M143</f>
        <v>0.47305600000000003</v>
      </c>
      <c r="O143" s="29" t="str">
        <f>'[3]Weekly by Disport'!N143</f>
        <v/>
      </c>
      <c r="P143" s="29">
        <f>'[3]Weekly by Disport'!O143</f>
        <v>6.4917559999999987</v>
      </c>
      <c r="Q143" s="30" t="str">
        <f>'[3]Weekly by Disport'!P143</f>
        <v/>
      </c>
      <c r="R143" s="31" t="str">
        <f>'[3]Weekly by Disport'!Q143</f>
        <v/>
      </c>
      <c r="S143" s="29">
        <f>'[3]Weekly by Disport'!R143</f>
        <v>0.91278800000000015</v>
      </c>
      <c r="T143" s="30" t="str">
        <f>'[3]Weekly by Disport'!S143</f>
        <v/>
      </c>
      <c r="U143" s="31" t="str">
        <f>'[3]Weekly by Disport'!T143</f>
        <v/>
      </c>
      <c r="V143" s="29">
        <f>'[3]Weekly by Disport'!U143</f>
        <v>0.17591100000000001</v>
      </c>
      <c r="W143" s="30">
        <f>'[3]Weekly by Disport'!V143</f>
        <v>0.17418700000000001</v>
      </c>
      <c r="X143" s="31">
        <f>'[3]Weekly by Disport'!W143</f>
        <v>0.40689799999999998</v>
      </c>
      <c r="Y143" s="31">
        <f>'[3]Weekly by Disport'!X143</f>
        <v>0.34996499999999997</v>
      </c>
      <c r="Z143" s="31" t="str">
        <f>'[3]Weekly by Disport'!Y143</f>
        <v/>
      </c>
      <c r="AA143" s="34">
        <f>'[3]Weekly by Disport'!Z143</f>
        <v>23.386804999999999</v>
      </c>
      <c r="AB143" s="53">
        <f t="shared" si="19"/>
        <v>1.992915</v>
      </c>
      <c r="AC143" s="53">
        <f t="shared" si="20"/>
        <v>8.0679780000000001</v>
      </c>
      <c r="AD143" s="53">
        <f t="shared" si="21"/>
        <v>4.3413510000000004</v>
      </c>
      <c r="AE143" s="53">
        <f t="shared" si="22"/>
        <v>6.4917559999999987</v>
      </c>
      <c r="AF143" s="53">
        <f t="shared" si="23"/>
        <v>2.019749</v>
      </c>
    </row>
    <row r="144" spans="1:32">
      <c r="A144" s="56" t="str">
        <f t="shared" si="18"/>
        <v>201837</v>
      </c>
      <c r="B144" s="28">
        <f>'[3]Weekly by Disport'!A144</f>
        <v>43357</v>
      </c>
      <c r="C144" s="29">
        <f>'[3]Weekly by Disport'!B144</f>
        <v>0.68865899999999991</v>
      </c>
      <c r="D144" s="30">
        <f>'[3]Weekly by Disport'!C144</f>
        <v>0.35072499999999995</v>
      </c>
      <c r="E144" s="31">
        <f>'[3]Weekly by Disport'!D144</f>
        <v>0.471999</v>
      </c>
      <c r="F144" s="29">
        <f>'[3]Weekly by Disport'!E144</f>
        <v>2.6083480000000003</v>
      </c>
      <c r="G144" s="30">
        <f>'[3]Weekly by Disport'!F144</f>
        <v>1.1310899999999999</v>
      </c>
      <c r="H144" s="30">
        <f>'[3]Weekly by Disport'!G144</f>
        <v>2.0859850000000004</v>
      </c>
      <c r="I144" s="30">
        <f>'[3]Weekly by Disport'!H144</f>
        <v>0.88577899999999987</v>
      </c>
      <c r="J144" s="31" t="str">
        <f>'[3]Weekly by Disport'!I144</f>
        <v/>
      </c>
      <c r="K144" s="29">
        <f>'[3]Weekly by Disport'!J144</f>
        <v>0.169021</v>
      </c>
      <c r="L144" s="30">
        <f>'[3]Weekly by Disport'!K144</f>
        <v>0.86242699999999994</v>
      </c>
      <c r="M144" s="31">
        <f>'[3]Weekly by Disport'!L144</f>
        <v>3.1396359999999999</v>
      </c>
      <c r="N144" s="32">
        <f>'[3]Weekly by Disport'!M144</f>
        <v>0.17380000000000001</v>
      </c>
      <c r="O144" s="29" t="str">
        <f>'[3]Weekly by Disport'!N144</f>
        <v/>
      </c>
      <c r="P144" s="29">
        <f>'[3]Weekly by Disport'!O144</f>
        <v>4.0332249999999998</v>
      </c>
      <c r="Q144" s="30" t="str">
        <f>'[3]Weekly by Disport'!P144</f>
        <v/>
      </c>
      <c r="R144" s="31" t="str">
        <f>'[3]Weekly by Disport'!Q144</f>
        <v/>
      </c>
      <c r="S144" s="29">
        <f>'[3]Weekly by Disport'!R144</f>
        <v>0.36618299999999998</v>
      </c>
      <c r="T144" s="30" t="str">
        <f>'[3]Weekly by Disport'!S144</f>
        <v/>
      </c>
      <c r="U144" s="31">
        <f>'[3]Weekly by Disport'!T144</f>
        <v>0.36766500000000002</v>
      </c>
      <c r="V144" s="29">
        <f>'[3]Weekly by Disport'!U144</f>
        <v>0.47570899999999999</v>
      </c>
      <c r="W144" s="30">
        <f>'[3]Weekly by Disport'!V144</f>
        <v>0.173764</v>
      </c>
      <c r="X144" s="31" t="str">
        <f>'[3]Weekly by Disport'!W144</f>
        <v/>
      </c>
      <c r="Y144" s="31">
        <f>'[3]Weekly by Disport'!X144</f>
        <v>0.177897</v>
      </c>
      <c r="Z144" s="31" t="str">
        <f>'[3]Weekly by Disport'!Y144</f>
        <v/>
      </c>
      <c r="AA144" s="34">
        <f>'[3]Weekly by Disport'!Z144</f>
        <v>18.161911999999997</v>
      </c>
      <c r="AB144" s="53">
        <f t="shared" si="19"/>
        <v>1.5113829999999999</v>
      </c>
      <c r="AC144" s="53">
        <f t="shared" si="20"/>
        <v>6.7112020000000001</v>
      </c>
      <c r="AD144" s="53">
        <f t="shared" si="21"/>
        <v>4.1710839999999996</v>
      </c>
      <c r="AE144" s="53">
        <f t="shared" si="22"/>
        <v>4.0332249999999998</v>
      </c>
      <c r="AF144" s="53">
        <f t="shared" si="23"/>
        <v>1.561218</v>
      </c>
    </row>
    <row r="145" spans="1:32">
      <c r="A145" s="56" t="str">
        <f t="shared" si="18"/>
        <v>201838</v>
      </c>
      <c r="B145" s="28">
        <f>'[3]Weekly by Disport'!A145</f>
        <v>43364</v>
      </c>
      <c r="C145" s="29">
        <f>'[3]Weekly by Disport'!B145</f>
        <v>0.386766</v>
      </c>
      <c r="D145" s="30" t="str">
        <f>'[3]Weekly by Disport'!C145</f>
        <v/>
      </c>
      <c r="E145" s="31">
        <f>'[3]Weekly by Disport'!D145</f>
        <v>0.87434699999999999</v>
      </c>
      <c r="F145" s="29">
        <f>'[3]Weekly by Disport'!E145</f>
        <v>3.7959850000000004</v>
      </c>
      <c r="G145" s="30">
        <f>'[3]Weekly by Disport'!F145</f>
        <v>0.74102500000000004</v>
      </c>
      <c r="H145" s="30">
        <f>'[3]Weekly by Disport'!G145</f>
        <v>1.152074</v>
      </c>
      <c r="I145" s="30">
        <f>'[3]Weekly by Disport'!H145</f>
        <v>1.160396</v>
      </c>
      <c r="J145" s="31" t="str">
        <f>'[3]Weekly by Disport'!I145</f>
        <v/>
      </c>
      <c r="K145" s="29">
        <f>'[3]Weekly by Disport'!J145</f>
        <v>0.48343400000000003</v>
      </c>
      <c r="L145" s="30">
        <f>'[3]Weekly by Disport'!K145</f>
        <v>1.4271709999999997</v>
      </c>
      <c r="M145" s="31">
        <f>'[3]Weekly by Disport'!L145</f>
        <v>1.6463530000000002</v>
      </c>
      <c r="N145" s="32">
        <f>'[3]Weekly by Disport'!M145</f>
        <v>0.69605099999999998</v>
      </c>
      <c r="O145" s="29" t="str">
        <f>'[3]Weekly by Disport'!N145</f>
        <v/>
      </c>
      <c r="P145" s="29">
        <f>'[3]Weekly by Disport'!O145</f>
        <v>5.3940600000000005</v>
      </c>
      <c r="Q145" s="30" t="str">
        <f>'[3]Weekly by Disport'!P145</f>
        <v/>
      </c>
      <c r="R145" s="31" t="str">
        <f>'[3]Weekly by Disport'!Q145</f>
        <v/>
      </c>
      <c r="S145" s="29">
        <f>'[3]Weekly by Disport'!R145</f>
        <v>0.26072299999999998</v>
      </c>
      <c r="T145" s="30" t="str">
        <f>'[3]Weekly by Disport'!S145</f>
        <v/>
      </c>
      <c r="U145" s="31" t="str">
        <f>'[3]Weekly by Disport'!T145</f>
        <v/>
      </c>
      <c r="V145" s="29" t="str">
        <f>'[3]Weekly by Disport'!U145</f>
        <v/>
      </c>
      <c r="W145" s="30">
        <f>'[3]Weekly by Disport'!V145</f>
        <v>0.52118900000000001</v>
      </c>
      <c r="X145" s="31">
        <f>'[3]Weekly by Disport'!W145</f>
        <v>1.1420089999999998</v>
      </c>
      <c r="Y145" s="31">
        <f>'[3]Weekly by Disport'!X145</f>
        <v>0.90657200000000016</v>
      </c>
      <c r="Z145" s="31">
        <f>'[3]Weekly by Disport'!Y145</f>
        <v>0.20894199999999999</v>
      </c>
      <c r="AA145" s="34">
        <f>'[3]Weekly by Disport'!Z145</f>
        <v>20.797096999999997</v>
      </c>
      <c r="AB145" s="53">
        <f t="shared" si="19"/>
        <v>1.2611129999999999</v>
      </c>
      <c r="AC145" s="53">
        <f t="shared" si="20"/>
        <v>6.8494799999999998</v>
      </c>
      <c r="AD145" s="53">
        <f t="shared" si="21"/>
        <v>3.5569579999999998</v>
      </c>
      <c r="AE145" s="53">
        <f t="shared" si="22"/>
        <v>5.3940600000000005</v>
      </c>
      <c r="AF145" s="53">
        <f t="shared" si="23"/>
        <v>2.8304929999999997</v>
      </c>
    </row>
    <row r="146" spans="1:32">
      <c r="A146" s="56" t="str">
        <f t="shared" si="18"/>
        <v>201839</v>
      </c>
      <c r="B146" s="28">
        <f>'[3]Weekly by Disport'!A146</f>
        <v>43371</v>
      </c>
      <c r="C146" s="29">
        <f>'[3]Weekly by Disport'!B146</f>
        <v>0.35655799999999999</v>
      </c>
      <c r="D146" s="30">
        <f>'[3]Weekly by Disport'!C146</f>
        <v>0.53527900000000006</v>
      </c>
      <c r="E146" s="31">
        <f>'[3]Weekly by Disport'!D146</f>
        <v>0.86504900000000007</v>
      </c>
      <c r="F146" s="29">
        <f>'[3]Weekly by Disport'!E146</f>
        <v>1.3557530000000002</v>
      </c>
      <c r="G146" s="30">
        <f>'[3]Weekly by Disport'!F146</f>
        <v>0.54325299999999999</v>
      </c>
      <c r="H146" s="30">
        <f>'[3]Weekly by Disport'!G146</f>
        <v>2.4496449999999999</v>
      </c>
      <c r="I146" s="30">
        <f>'[3]Weekly by Disport'!H146</f>
        <v>1.6874500000000001</v>
      </c>
      <c r="J146" s="31" t="str">
        <f>'[3]Weekly by Disport'!I146</f>
        <v/>
      </c>
      <c r="K146" s="29" t="str">
        <f>'[3]Weekly by Disport'!J146</f>
        <v/>
      </c>
      <c r="L146" s="30">
        <f>'[3]Weekly by Disport'!K146</f>
        <v>1.101</v>
      </c>
      <c r="M146" s="31">
        <f>'[3]Weekly by Disport'!L146</f>
        <v>1.794807</v>
      </c>
      <c r="N146" s="32">
        <f>'[3]Weekly by Disport'!M146</f>
        <v>1.5186710000000001</v>
      </c>
      <c r="O146" s="29" t="str">
        <f>'[3]Weekly by Disport'!N146</f>
        <v/>
      </c>
      <c r="P146" s="29">
        <f>'[3]Weekly by Disport'!O146</f>
        <v>2.7916279999999998</v>
      </c>
      <c r="Q146" s="30" t="str">
        <f>'[3]Weekly by Disport'!P146</f>
        <v/>
      </c>
      <c r="R146" s="31" t="str">
        <f>'[3]Weekly by Disport'!Q146</f>
        <v/>
      </c>
      <c r="S146" s="29">
        <f>'[3]Weekly by Disport'!R146</f>
        <v>0.22911699999999999</v>
      </c>
      <c r="T146" s="30" t="str">
        <f>'[3]Weekly by Disport'!S146</f>
        <v/>
      </c>
      <c r="U146" s="31" t="str">
        <f>'[3]Weekly by Disport'!T146</f>
        <v/>
      </c>
      <c r="V146" s="29" t="str">
        <f>'[3]Weekly by Disport'!U146</f>
        <v/>
      </c>
      <c r="W146" s="30">
        <f>'[3]Weekly by Disport'!V146</f>
        <v>0.164218</v>
      </c>
      <c r="X146" s="31">
        <f>'[3]Weekly by Disport'!W146</f>
        <v>1.1021529999999999</v>
      </c>
      <c r="Y146" s="31">
        <f>'[3]Weekly by Disport'!X146</f>
        <v>0.734599</v>
      </c>
      <c r="Z146" s="31" t="str">
        <f>'[3]Weekly by Disport'!Y146</f>
        <v/>
      </c>
      <c r="AA146" s="34">
        <f>'[3]Weekly by Disport'!Z146</f>
        <v>17.229179999999999</v>
      </c>
      <c r="AB146" s="53">
        <f t="shared" si="19"/>
        <v>1.7568860000000002</v>
      </c>
      <c r="AC146" s="53">
        <f t="shared" si="20"/>
        <v>6.0361010000000004</v>
      </c>
      <c r="AD146" s="53">
        <f t="shared" si="21"/>
        <v>2.895807</v>
      </c>
      <c r="AE146" s="53">
        <f t="shared" si="22"/>
        <v>2.7916279999999998</v>
      </c>
      <c r="AF146" s="53">
        <f t="shared" si="23"/>
        <v>2.2300870000000002</v>
      </c>
    </row>
    <row r="147" spans="1:32">
      <c r="A147" s="56" t="str">
        <f t="shared" si="18"/>
        <v>201840</v>
      </c>
      <c r="B147" s="28">
        <f>'[3]Weekly by Disport'!A147</f>
        <v>43378</v>
      </c>
      <c r="C147" s="29">
        <f>'[3]Weekly by Disport'!B147</f>
        <v>0.77159</v>
      </c>
      <c r="D147" s="30">
        <f>'[3]Weekly by Disport'!C147</f>
        <v>0.347603</v>
      </c>
      <c r="E147" s="31">
        <f>'[3]Weekly by Disport'!D147</f>
        <v>0.29707600000000001</v>
      </c>
      <c r="F147" s="29">
        <f>'[3]Weekly by Disport'!E147</f>
        <v>2.4194430000000002</v>
      </c>
      <c r="G147" s="30">
        <f>'[3]Weekly by Disport'!F147</f>
        <v>0.38372200000000001</v>
      </c>
      <c r="H147" s="30">
        <f>'[3]Weekly by Disport'!G147</f>
        <v>1.5101789999999999</v>
      </c>
      <c r="I147" s="30">
        <f>'[3]Weekly by Disport'!H147</f>
        <v>1.95987</v>
      </c>
      <c r="J147" s="31">
        <f>'[3]Weekly by Disport'!I147</f>
        <v>0.17838100000000001</v>
      </c>
      <c r="K147" s="29">
        <f>'[3]Weekly by Disport'!J147</f>
        <v>0.20604600000000001</v>
      </c>
      <c r="L147" s="30">
        <f>'[3]Weekly by Disport'!K147</f>
        <v>0.85451600000000005</v>
      </c>
      <c r="M147" s="31">
        <f>'[3]Weekly by Disport'!L147</f>
        <v>2.246232</v>
      </c>
      <c r="N147" s="32">
        <f>'[3]Weekly by Disport'!M147</f>
        <v>0.68421200000000004</v>
      </c>
      <c r="O147" s="29" t="str">
        <f>'[3]Weekly by Disport'!N147</f>
        <v/>
      </c>
      <c r="P147" s="29">
        <f>'[3]Weekly by Disport'!O147</f>
        <v>4.2158769999999999</v>
      </c>
      <c r="Q147" s="30">
        <f>'[3]Weekly by Disport'!P147</f>
        <v>0.20319799999999999</v>
      </c>
      <c r="R147" s="31" t="str">
        <f>'[3]Weekly by Disport'!Q147</f>
        <v/>
      </c>
      <c r="S147" s="29">
        <f>'[3]Weekly by Disport'!R147</f>
        <v>0.49297899999999995</v>
      </c>
      <c r="T147" s="30" t="str">
        <f>'[3]Weekly by Disport'!S147</f>
        <v/>
      </c>
      <c r="U147" s="31">
        <f>'[3]Weekly by Disport'!T147</f>
        <v>0.17951</v>
      </c>
      <c r="V147" s="29">
        <f>'[3]Weekly by Disport'!U147</f>
        <v>0.263237</v>
      </c>
      <c r="W147" s="30">
        <f>'[3]Weekly by Disport'!V147</f>
        <v>0.17418700000000001</v>
      </c>
      <c r="X147" s="31">
        <f>'[3]Weekly by Disport'!W147</f>
        <v>0.537053</v>
      </c>
      <c r="Y147" s="31">
        <f>'[3]Weekly by Disport'!X147</f>
        <v>0.17536599999999999</v>
      </c>
      <c r="Z147" s="31" t="str">
        <f>'[3]Weekly by Disport'!Y147</f>
        <v/>
      </c>
      <c r="AA147" s="34">
        <f>'[3]Weekly by Disport'!Z147</f>
        <v>18.100277000000002</v>
      </c>
      <c r="AB147" s="53">
        <f t="shared" si="19"/>
        <v>1.4162690000000002</v>
      </c>
      <c r="AC147" s="53">
        <f t="shared" si="20"/>
        <v>6.4515950000000011</v>
      </c>
      <c r="AD147" s="53">
        <f t="shared" si="21"/>
        <v>3.306794</v>
      </c>
      <c r="AE147" s="53">
        <f t="shared" si="22"/>
        <v>4.4190749999999994</v>
      </c>
      <c r="AF147" s="53">
        <f t="shared" si="23"/>
        <v>1.8223319999999998</v>
      </c>
    </row>
    <row r="148" spans="1:32">
      <c r="A148" s="56" t="str">
        <f t="shared" si="18"/>
        <v>201841</v>
      </c>
      <c r="B148" s="28">
        <f>'[3]Weekly by Disport'!A148</f>
        <v>43385</v>
      </c>
      <c r="C148" s="29">
        <f>'[3]Weekly by Disport'!B148</f>
        <v>1.028823</v>
      </c>
      <c r="D148" s="30" t="str">
        <f>'[3]Weekly by Disport'!C148</f>
        <v/>
      </c>
      <c r="E148" s="31">
        <f>'[3]Weekly by Disport'!D148</f>
        <v>0.57493399999999995</v>
      </c>
      <c r="F148" s="29">
        <f>'[3]Weekly by Disport'!E148</f>
        <v>2.660596</v>
      </c>
      <c r="G148" s="30">
        <f>'[3]Weekly by Disport'!F148</f>
        <v>0.94552399999999992</v>
      </c>
      <c r="H148" s="30">
        <f>'[3]Weekly by Disport'!G148</f>
        <v>2.748243</v>
      </c>
      <c r="I148" s="30">
        <f>'[3]Weekly by Disport'!H148</f>
        <v>1.566829</v>
      </c>
      <c r="J148" s="31" t="str">
        <f>'[3]Weekly by Disport'!I148</f>
        <v/>
      </c>
      <c r="K148" s="29">
        <f>'[3]Weekly by Disport'!J148</f>
        <v>0.44553799999999999</v>
      </c>
      <c r="L148" s="30">
        <f>'[3]Weekly by Disport'!K148</f>
        <v>1.7382740000000001</v>
      </c>
      <c r="M148" s="31">
        <f>'[3]Weekly by Disport'!L148</f>
        <v>3.5416859999999999</v>
      </c>
      <c r="N148" s="32">
        <f>'[3]Weekly by Disport'!M148</f>
        <v>0.52758700000000003</v>
      </c>
      <c r="O148" s="29" t="str">
        <f>'[3]Weekly by Disport'!N148</f>
        <v/>
      </c>
      <c r="P148" s="29">
        <f>'[3]Weekly by Disport'!O148</f>
        <v>5.5571330000000012</v>
      </c>
      <c r="Q148" s="30" t="str">
        <f>'[3]Weekly by Disport'!P148</f>
        <v/>
      </c>
      <c r="R148" s="31" t="str">
        <f>'[3]Weekly by Disport'!Q148</f>
        <v/>
      </c>
      <c r="S148" s="29">
        <f>'[3]Weekly by Disport'!R148</f>
        <v>0.69770699999999997</v>
      </c>
      <c r="T148" s="30" t="str">
        <f>'[3]Weekly by Disport'!S148</f>
        <v/>
      </c>
      <c r="U148" s="31">
        <f>'[3]Weekly by Disport'!T148</f>
        <v>0.20918700000000001</v>
      </c>
      <c r="V148" s="29">
        <f>'[3]Weekly by Disport'!U148</f>
        <v>0.56876199999999999</v>
      </c>
      <c r="W148" s="30" t="str">
        <f>'[3]Weekly by Disport'!V148</f>
        <v/>
      </c>
      <c r="X148" s="31" t="str">
        <f>'[3]Weekly by Disport'!W148</f>
        <v/>
      </c>
      <c r="Y148" s="31">
        <f>'[3]Weekly by Disport'!X148</f>
        <v>0.17725299999999999</v>
      </c>
      <c r="Z148" s="31" t="str">
        <f>'[3]Weekly by Disport'!Y148</f>
        <v/>
      </c>
      <c r="AA148" s="34">
        <f>'[3]Weekly by Disport'!Z148</f>
        <v>22.988076000000003</v>
      </c>
      <c r="AB148" s="53">
        <f t="shared" si="19"/>
        <v>1.6037569999999999</v>
      </c>
      <c r="AC148" s="53">
        <f t="shared" si="20"/>
        <v>7.9211919999999996</v>
      </c>
      <c r="AD148" s="53">
        <f t="shared" si="21"/>
        <v>5.725498</v>
      </c>
      <c r="AE148" s="53">
        <f t="shared" si="22"/>
        <v>5.5571330000000012</v>
      </c>
      <c r="AF148" s="53">
        <f t="shared" si="23"/>
        <v>1.6529089999999997</v>
      </c>
    </row>
    <row r="149" spans="1:32">
      <c r="A149" s="56" t="str">
        <f t="shared" si="18"/>
        <v>201842</v>
      </c>
      <c r="B149" s="28">
        <f>'[3]Weekly by Disport'!A149</f>
        <v>43392</v>
      </c>
      <c r="C149" s="29">
        <f>'[3]Weekly by Disport'!B149</f>
        <v>0.95398600000000011</v>
      </c>
      <c r="D149" s="30" t="str">
        <f>'[3]Weekly by Disport'!C149</f>
        <v/>
      </c>
      <c r="E149" s="31">
        <f>'[3]Weekly by Disport'!D149</f>
        <v>0.356157</v>
      </c>
      <c r="F149" s="29">
        <f>'[3]Weekly by Disport'!E149</f>
        <v>1.0180400000000001</v>
      </c>
      <c r="G149" s="30">
        <f>'[3]Weekly by Disport'!F149</f>
        <v>1.1950640000000001</v>
      </c>
      <c r="H149" s="30">
        <f>'[3]Weekly by Disport'!G149</f>
        <v>2.8120030000000003</v>
      </c>
      <c r="I149" s="30">
        <f>'[3]Weekly by Disport'!H149</f>
        <v>1.690906</v>
      </c>
      <c r="J149" s="31">
        <f>'[3]Weekly by Disport'!I149</f>
        <v>0.20599999999999999</v>
      </c>
      <c r="K149" s="29" t="str">
        <f>'[3]Weekly by Disport'!J149</f>
        <v/>
      </c>
      <c r="L149" s="30">
        <f>'[3]Weekly by Disport'!K149</f>
        <v>1.314953</v>
      </c>
      <c r="M149" s="31">
        <f>'[3]Weekly by Disport'!L149</f>
        <v>2.497411</v>
      </c>
      <c r="N149" s="32">
        <f>'[3]Weekly by Disport'!M149</f>
        <v>0.25034499999999998</v>
      </c>
      <c r="O149" s="29" t="str">
        <f>'[3]Weekly by Disport'!N149</f>
        <v/>
      </c>
      <c r="P149" s="29">
        <f>'[3]Weekly by Disport'!O149</f>
        <v>6.6903460000000026</v>
      </c>
      <c r="Q149" s="30" t="str">
        <f>'[3]Weekly by Disport'!P149</f>
        <v/>
      </c>
      <c r="R149" s="31" t="str">
        <f>'[3]Weekly by Disport'!Q149</f>
        <v/>
      </c>
      <c r="S149" s="29" t="str">
        <f>'[3]Weekly by Disport'!R149</f>
        <v/>
      </c>
      <c r="T149" s="30">
        <f>'[3]Weekly by Disport'!S149</f>
        <v>0.17552599999999999</v>
      </c>
      <c r="U149" s="31">
        <f>'[3]Weekly by Disport'!T149</f>
        <v>0.17804300000000001</v>
      </c>
      <c r="V149" s="29" t="str">
        <f>'[3]Weekly by Disport'!U149</f>
        <v/>
      </c>
      <c r="W149" s="30">
        <f>'[3]Weekly by Disport'!V149</f>
        <v>0.17249900000000001</v>
      </c>
      <c r="X149" s="31">
        <f>'[3]Weekly by Disport'!W149</f>
        <v>0.25102799999999997</v>
      </c>
      <c r="Y149" s="31">
        <f>'[3]Weekly by Disport'!X149</f>
        <v>0.709754</v>
      </c>
      <c r="Z149" s="31">
        <f>'[3]Weekly by Disport'!Y149</f>
        <v>0.179147</v>
      </c>
      <c r="AA149" s="34">
        <f>'[3]Weekly by Disport'!Z149</f>
        <v>20.651208</v>
      </c>
      <c r="AB149" s="53">
        <f t="shared" si="19"/>
        <v>1.3101430000000001</v>
      </c>
      <c r="AC149" s="53">
        <f t="shared" si="20"/>
        <v>6.9220130000000006</v>
      </c>
      <c r="AD149" s="53">
        <f t="shared" si="21"/>
        <v>3.8123640000000001</v>
      </c>
      <c r="AE149" s="53">
        <f t="shared" si="22"/>
        <v>6.6903460000000026</v>
      </c>
      <c r="AF149" s="53">
        <f t="shared" si="23"/>
        <v>1.48685</v>
      </c>
    </row>
    <row r="150" spans="1:32">
      <c r="A150" s="56" t="str">
        <f t="shared" si="18"/>
        <v>201843</v>
      </c>
      <c r="B150" s="28">
        <f>'[3]Weekly by Disport'!A150</f>
        <v>43399</v>
      </c>
      <c r="C150" s="29">
        <f>'[3]Weekly by Disport'!B150</f>
        <v>0.80412900000000009</v>
      </c>
      <c r="D150" s="30">
        <f>'[3]Weekly by Disport'!C150</f>
        <v>0.35087800000000002</v>
      </c>
      <c r="E150" s="31">
        <f>'[3]Weekly by Disport'!D150</f>
        <v>0.58454699999999993</v>
      </c>
      <c r="F150" s="29">
        <f>'[3]Weekly by Disport'!E150</f>
        <v>2.237393</v>
      </c>
      <c r="G150" s="30">
        <f>'[3]Weekly by Disport'!F150</f>
        <v>1.105216</v>
      </c>
      <c r="H150" s="30">
        <f>'[3]Weekly by Disport'!G150</f>
        <v>2.232469</v>
      </c>
      <c r="I150" s="30">
        <f>'[3]Weekly by Disport'!H150</f>
        <v>1.3862679999999998</v>
      </c>
      <c r="J150" s="31" t="str">
        <f>'[3]Weekly by Disport'!I150</f>
        <v/>
      </c>
      <c r="K150" s="29" t="str">
        <f>'[3]Weekly by Disport'!J150</f>
        <v/>
      </c>
      <c r="L150" s="30">
        <f>'[3]Weekly by Disport'!K150</f>
        <v>0.35592599999999996</v>
      </c>
      <c r="M150" s="31">
        <f>'[3]Weekly by Disport'!L150</f>
        <v>1.41316</v>
      </c>
      <c r="N150" s="32">
        <f>'[3]Weekly by Disport'!M150</f>
        <v>0.79839300000000002</v>
      </c>
      <c r="O150" s="29" t="str">
        <f>'[3]Weekly by Disport'!N150</f>
        <v/>
      </c>
      <c r="P150" s="29">
        <f>'[3]Weekly by Disport'!O150</f>
        <v>4.2050210000000003</v>
      </c>
      <c r="Q150" s="30" t="str">
        <f>'[3]Weekly by Disport'!P150</f>
        <v/>
      </c>
      <c r="R150" s="31">
        <f>'[3]Weekly by Disport'!Q150</f>
        <v>0.17699599999999999</v>
      </c>
      <c r="S150" s="29">
        <f>'[3]Weekly by Disport'!R150</f>
        <v>0.60115200000000002</v>
      </c>
      <c r="T150" s="30" t="str">
        <f>'[3]Weekly by Disport'!S150</f>
        <v/>
      </c>
      <c r="U150" s="31">
        <f>'[3]Weekly by Disport'!T150</f>
        <v>0.38563199999999997</v>
      </c>
      <c r="V150" s="29" t="str">
        <f>'[3]Weekly by Disport'!U150</f>
        <v/>
      </c>
      <c r="W150" s="30" t="str">
        <f>'[3]Weekly by Disport'!V150</f>
        <v/>
      </c>
      <c r="X150" s="31">
        <f>'[3]Weekly by Disport'!W150</f>
        <v>0.8059670000000001</v>
      </c>
      <c r="Y150" s="31">
        <f>'[3]Weekly by Disport'!X150</f>
        <v>0.39230699999999996</v>
      </c>
      <c r="Z150" s="31" t="str">
        <f>'[3]Weekly by Disport'!Y150</f>
        <v/>
      </c>
      <c r="AA150" s="34">
        <f>'[3]Weekly by Disport'!Z150</f>
        <v>17.835453999999999</v>
      </c>
      <c r="AB150" s="53">
        <f t="shared" si="19"/>
        <v>1.739554</v>
      </c>
      <c r="AC150" s="53">
        <f t="shared" si="20"/>
        <v>6.9613459999999989</v>
      </c>
      <c r="AD150" s="53">
        <f t="shared" si="21"/>
        <v>1.7690859999999999</v>
      </c>
      <c r="AE150" s="53">
        <f t="shared" si="22"/>
        <v>4.3820170000000003</v>
      </c>
      <c r="AF150" s="53">
        <f t="shared" si="23"/>
        <v>2.1850579999999997</v>
      </c>
    </row>
    <row r="151" spans="1:32">
      <c r="A151" s="56" t="str">
        <f t="shared" si="18"/>
        <v>201844</v>
      </c>
      <c r="B151" s="28">
        <f>'[3]Weekly by Disport'!A151</f>
        <v>43406</v>
      </c>
      <c r="C151" s="29">
        <f>'[3]Weekly by Disport'!B151</f>
        <v>0.60000500000000001</v>
      </c>
      <c r="D151" s="30">
        <f>'[3]Weekly by Disport'!C151</f>
        <v>0.36018</v>
      </c>
      <c r="E151" s="31">
        <f>'[3]Weekly by Disport'!D151</f>
        <v>0.55391999999999997</v>
      </c>
      <c r="F151" s="29">
        <f>'[3]Weekly by Disport'!E151</f>
        <v>2.3620679999999998</v>
      </c>
      <c r="G151" s="30">
        <f>'[3]Weekly by Disport'!F151</f>
        <v>0.38919499999999996</v>
      </c>
      <c r="H151" s="30">
        <f>'[3]Weekly by Disport'!G151</f>
        <v>2.4028780000000003</v>
      </c>
      <c r="I151" s="30">
        <f>'[3]Weekly by Disport'!H151</f>
        <v>2.1130310000000003</v>
      </c>
      <c r="J151" s="31" t="str">
        <f>'[3]Weekly by Disport'!I151</f>
        <v/>
      </c>
      <c r="K151" s="29">
        <f>'[3]Weekly by Disport'!J151</f>
        <v>0.17598</v>
      </c>
      <c r="L151" s="30">
        <f>'[3]Weekly by Disport'!K151</f>
        <v>0.35870600000000002</v>
      </c>
      <c r="M151" s="31">
        <f>'[3]Weekly by Disport'!L151</f>
        <v>2.4062110000000003</v>
      </c>
      <c r="N151" s="32">
        <f>'[3]Weekly by Disport'!M151</f>
        <v>0.83284400000000014</v>
      </c>
      <c r="O151" s="29" t="str">
        <f>'[3]Weekly by Disport'!N151</f>
        <v/>
      </c>
      <c r="P151" s="29">
        <f>'[3]Weekly by Disport'!O151</f>
        <v>4.4126770000000004</v>
      </c>
      <c r="Q151" s="30" t="str">
        <f>'[3]Weekly by Disport'!P151</f>
        <v/>
      </c>
      <c r="R151" s="31" t="str">
        <f>'[3]Weekly by Disport'!Q151</f>
        <v/>
      </c>
      <c r="S151" s="29" t="str">
        <f>'[3]Weekly by Disport'!R151</f>
        <v/>
      </c>
      <c r="T151" s="30" t="str">
        <f>'[3]Weekly by Disport'!S151</f>
        <v/>
      </c>
      <c r="U151" s="31" t="str">
        <f>'[3]Weekly by Disport'!T151</f>
        <v/>
      </c>
      <c r="V151" s="29" t="str">
        <f>'[3]Weekly by Disport'!U151</f>
        <v/>
      </c>
      <c r="W151" s="30">
        <f>'[3]Weekly by Disport'!V151</f>
        <v>0.174757</v>
      </c>
      <c r="X151" s="31">
        <f>'[3]Weekly by Disport'!W151</f>
        <v>0.38302400000000003</v>
      </c>
      <c r="Y151" s="31">
        <f>'[3]Weekly by Disport'!X151</f>
        <v>0.18245900000000001</v>
      </c>
      <c r="Z151" s="31" t="str">
        <f>'[3]Weekly by Disport'!Y151</f>
        <v/>
      </c>
      <c r="AA151" s="34">
        <f>'[3]Weekly by Disport'!Z151</f>
        <v>17.707934999999999</v>
      </c>
      <c r="AB151" s="53">
        <f t="shared" si="19"/>
        <v>1.514105</v>
      </c>
      <c r="AC151" s="53">
        <f t="shared" si="20"/>
        <v>7.2671720000000004</v>
      </c>
      <c r="AD151" s="53">
        <f t="shared" si="21"/>
        <v>2.9408970000000005</v>
      </c>
      <c r="AE151" s="53">
        <f t="shared" si="22"/>
        <v>4.4126770000000004</v>
      </c>
      <c r="AF151" s="53">
        <f t="shared" si="23"/>
        <v>0.74024000000000012</v>
      </c>
    </row>
    <row r="152" spans="1:32">
      <c r="A152" s="56" t="str">
        <f t="shared" si="18"/>
        <v>201845</v>
      </c>
      <c r="B152" s="28">
        <f>'[3]Weekly by Disport'!A152</f>
        <v>43413</v>
      </c>
      <c r="C152" s="29">
        <f>'[3]Weekly by Disport'!B152</f>
        <v>0.89244100000000004</v>
      </c>
      <c r="D152" s="30" t="str">
        <f>'[3]Weekly by Disport'!C152</f>
        <v/>
      </c>
      <c r="E152" s="31">
        <f>'[3]Weekly by Disport'!D152</f>
        <v>0.16977</v>
      </c>
      <c r="F152" s="29">
        <f>'[3]Weekly by Disport'!E152</f>
        <v>2.1506089999999998</v>
      </c>
      <c r="G152" s="30">
        <f>'[3]Weekly by Disport'!F152</f>
        <v>1.1615930000000001</v>
      </c>
      <c r="H152" s="30">
        <f>'[3]Weekly by Disport'!G152</f>
        <v>2.2172859999999996</v>
      </c>
      <c r="I152" s="30">
        <f>'[3]Weekly by Disport'!H152</f>
        <v>1.5951399999999998</v>
      </c>
      <c r="J152" s="31" t="str">
        <f>'[3]Weekly by Disport'!I152</f>
        <v/>
      </c>
      <c r="K152" s="29" t="str">
        <f>'[3]Weekly by Disport'!J152</f>
        <v/>
      </c>
      <c r="L152" s="30">
        <f>'[3]Weekly by Disport'!K152</f>
        <v>1.098238</v>
      </c>
      <c r="M152" s="31">
        <f>'[3]Weekly by Disport'!L152</f>
        <v>2.3746689999999999</v>
      </c>
      <c r="N152" s="32">
        <f>'[3]Weekly by Disport'!M152</f>
        <v>0.75036500000000006</v>
      </c>
      <c r="O152" s="29" t="str">
        <f>'[3]Weekly by Disport'!N152</f>
        <v/>
      </c>
      <c r="P152" s="29">
        <f>'[3]Weekly by Disport'!O152</f>
        <v>3.8548940000000003</v>
      </c>
      <c r="Q152" s="30" t="str">
        <f>'[3]Weekly by Disport'!P152</f>
        <v/>
      </c>
      <c r="R152" s="31">
        <f>'[3]Weekly by Disport'!Q152</f>
        <v>0.17599999999999999</v>
      </c>
      <c r="S152" s="29">
        <f>'[3]Weekly by Disport'!R152</f>
        <v>0.29844999999999999</v>
      </c>
      <c r="T152" s="30" t="str">
        <f>'[3]Weekly by Disport'!S152</f>
        <v/>
      </c>
      <c r="U152" s="31" t="str">
        <f>'[3]Weekly by Disport'!T152</f>
        <v/>
      </c>
      <c r="V152" s="29" t="str">
        <f>'[3]Weekly by Disport'!U152</f>
        <v/>
      </c>
      <c r="W152" s="30">
        <f>'[3]Weekly by Disport'!V152</f>
        <v>0.174096</v>
      </c>
      <c r="X152" s="31">
        <f>'[3]Weekly by Disport'!W152</f>
        <v>0.17798700000000001</v>
      </c>
      <c r="Y152" s="31">
        <f>'[3]Weekly by Disport'!X152</f>
        <v>0.53727400000000003</v>
      </c>
      <c r="Z152" s="31" t="str">
        <f>'[3]Weekly by Disport'!Y152</f>
        <v/>
      </c>
      <c r="AA152" s="34">
        <f>'[3]Weekly by Disport'!Z152</f>
        <v>17.628811999999996</v>
      </c>
      <c r="AB152" s="53">
        <f t="shared" si="19"/>
        <v>1.062211</v>
      </c>
      <c r="AC152" s="53">
        <f t="shared" si="20"/>
        <v>7.1246279999999995</v>
      </c>
      <c r="AD152" s="53">
        <f t="shared" si="21"/>
        <v>3.4729070000000002</v>
      </c>
      <c r="AE152" s="53">
        <f t="shared" si="22"/>
        <v>4.030894</v>
      </c>
      <c r="AF152" s="53">
        <f t="shared" si="23"/>
        <v>1.1878070000000001</v>
      </c>
    </row>
    <row r="153" spans="1:32">
      <c r="A153" s="56" t="str">
        <f t="shared" si="18"/>
        <v>201846</v>
      </c>
      <c r="B153" s="28">
        <f>'[3]Weekly by Disport'!A153</f>
        <v>43420</v>
      </c>
      <c r="C153" s="29">
        <f>'[3]Weekly by Disport'!B153</f>
        <v>1.1547229999999999</v>
      </c>
      <c r="D153" s="30">
        <f>'[3]Weekly by Disport'!C153</f>
        <v>0.36108300000000004</v>
      </c>
      <c r="E153" s="31">
        <f>'[3]Weekly by Disport'!D153</f>
        <v>0.77958100000000008</v>
      </c>
      <c r="F153" s="29">
        <f>'[3]Weekly by Disport'!E153</f>
        <v>2.8366340000000001</v>
      </c>
      <c r="G153" s="30">
        <f>'[3]Weekly by Disport'!F153</f>
        <v>0.53559500000000004</v>
      </c>
      <c r="H153" s="30">
        <f>'[3]Weekly by Disport'!G153</f>
        <v>2.5052889999999999</v>
      </c>
      <c r="I153" s="30">
        <f>'[3]Weekly by Disport'!H153</f>
        <v>1.6577950000000004</v>
      </c>
      <c r="J153" s="31" t="str">
        <f>'[3]Weekly by Disport'!I153</f>
        <v/>
      </c>
      <c r="K153" s="29">
        <f>'[3]Weekly by Disport'!J153</f>
        <v>0.356985</v>
      </c>
      <c r="L153" s="30">
        <f>'[3]Weekly by Disport'!K153</f>
        <v>0.48549300000000001</v>
      </c>
      <c r="M153" s="31">
        <f>'[3]Weekly by Disport'!L153</f>
        <v>2.4284600000000003</v>
      </c>
      <c r="N153" s="32">
        <f>'[3]Weekly by Disport'!M153</f>
        <v>0.46092699999999998</v>
      </c>
      <c r="O153" s="29" t="str">
        <f>'[3]Weekly by Disport'!N153</f>
        <v/>
      </c>
      <c r="P153" s="29">
        <f>'[3]Weekly by Disport'!O153</f>
        <v>3.7210300000000003</v>
      </c>
      <c r="Q153" s="30" t="str">
        <f>'[3]Weekly by Disport'!P153</f>
        <v/>
      </c>
      <c r="R153" s="31" t="str">
        <f>'[3]Weekly by Disport'!Q153</f>
        <v/>
      </c>
      <c r="S153" s="29">
        <f>'[3]Weekly by Disport'!R153</f>
        <v>0.173764</v>
      </c>
      <c r="T153" s="30" t="str">
        <f>'[3]Weekly by Disport'!S153</f>
        <v/>
      </c>
      <c r="U153" s="31">
        <f>'[3]Weekly by Disport'!T153</f>
        <v>0.17558799999999999</v>
      </c>
      <c r="V153" s="29">
        <f>'[3]Weekly by Disport'!U153</f>
        <v>0.17057800000000001</v>
      </c>
      <c r="W153" s="30" t="str">
        <f>'[3]Weekly by Disport'!V153</f>
        <v/>
      </c>
      <c r="X153" s="31">
        <f>'[3]Weekly by Disport'!W153</f>
        <v>0.99345600000000001</v>
      </c>
      <c r="Y153" s="31">
        <f>'[3]Weekly by Disport'!X153</f>
        <v>0.173764</v>
      </c>
      <c r="Z153" s="31" t="str">
        <f>'[3]Weekly by Disport'!Y153</f>
        <v/>
      </c>
      <c r="AA153" s="34">
        <f>'[3]Weekly by Disport'!Z153</f>
        <v>18.970744999999997</v>
      </c>
      <c r="AB153" s="53">
        <f t="shared" si="19"/>
        <v>2.2953869999999998</v>
      </c>
      <c r="AC153" s="53">
        <f t="shared" si="20"/>
        <v>7.5353130000000004</v>
      </c>
      <c r="AD153" s="53">
        <f t="shared" si="21"/>
        <v>3.2709380000000001</v>
      </c>
      <c r="AE153" s="53">
        <f t="shared" si="22"/>
        <v>3.7210300000000003</v>
      </c>
      <c r="AF153" s="53">
        <f t="shared" si="23"/>
        <v>1.6871500000000001</v>
      </c>
    </row>
    <row r="154" spans="1:32">
      <c r="A154" s="56" t="str">
        <f t="shared" si="18"/>
        <v>201847</v>
      </c>
      <c r="B154" s="28">
        <f>'[3]Weekly by Disport'!A154</f>
        <v>43427</v>
      </c>
      <c r="C154" s="29">
        <f>'[3]Weekly by Disport'!B154</f>
        <v>0.71512299999999995</v>
      </c>
      <c r="D154" s="30">
        <f>'[3]Weekly by Disport'!C154</f>
        <v>0.38072899999999998</v>
      </c>
      <c r="E154" s="31">
        <f>'[3]Weekly by Disport'!D154</f>
        <v>0.80191999999999997</v>
      </c>
      <c r="F154" s="29">
        <f>'[3]Weekly by Disport'!E154</f>
        <v>1.9018529999999998</v>
      </c>
      <c r="G154" s="30">
        <f>'[3]Weekly by Disport'!F154</f>
        <v>0.71290900000000001</v>
      </c>
      <c r="H154" s="30">
        <f>'[3]Weekly by Disport'!G154</f>
        <v>2.1277620000000002</v>
      </c>
      <c r="I154" s="30">
        <f>'[3]Weekly by Disport'!H154</f>
        <v>1.299712</v>
      </c>
      <c r="J154" s="31">
        <f>'[3]Weekly by Disport'!I154</f>
        <v>0.17536599999999999</v>
      </c>
      <c r="K154" s="29">
        <f>'[3]Weekly by Disport'!J154</f>
        <v>0.31522800000000001</v>
      </c>
      <c r="L154" s="30">
        <f>'[3]Weekly by Disport'!K154</f>
        <v>1.309871</v>
      </c>
      <c r="M154" s="31">
        <f>'[3]Weekly by Disport'!L154</f>
        <v>2.0595529999999997</v>
      </c>
      <c r="N154" s="32">
        <f>'[3]Weekly by Disport'!M154</f>
        <v>0.41327700000000001</v>
      </c>
      <c r="O154" s="29" t="str">
        <f>'[3]Weekly by Disport'!N154</f>
        <v/>
      </c>
      <c r="P154" s="29">
        <f>'[3]Weekly by Disport'!O154</f>
        <v>4.0214240000000006</v>
      </c>
      <c r="Q154" s="30" t="str">
        <f>'[3]Weekly by Disport'!P154</f>
        <v/>
      </c>
      <c r="R154" s="31" t="str">
        <f>'[3]Weekly by Disport'!Q154</f>
        <v/>
      </c>
      <c r="S154" s="29" t="str">
        <f>'[3]Weekly by Disport'!R154</f>
        <v/>
      </c>
      <c r="T154" s="30">
        <f>'[3]Weekly by Disport'!S154</f>
        <v>0.170018</v>
      </c>
      <c r="U154" s="31" t="str">
        <f>'[3]Weekly by Disport'!T154</f>
        <v/>
      </c>
      <c r="V154" s="29" t="str">
        <f>'[3]Weekly by Disport'!U154</f>
        <v/>
      </c>
      <c r="W154" s="30">
        <f>'[3]Weekly by Disport'!V154</f>
        <v>0.34608</v>
      </c>
      <c r="X154" s="31">
        <f>'[3]Weekly by Disport'!W154</f>
        <v>0.56553900000000001</v>
      </c>
      <c r="Y154" s="31">
        <f>'[3]Weekly by Disport'!X154</f>
        <v>0.35688500000000001</v>
      </c>
      <c r="Z154" s="31">
        <f>'[3]Weekly by Disport'!Y154</f>
        <v>0.205123</v>
      </c>
      <c r="AA154" s="34">
        <f>'[3]Weekly by Disport'!Z154</f>
        <v>17.878371999999999</v>
      </c>
      <c r="AB154" s="53">
        <f t="shared" si="19"/>
        <v>1.8977719999999998</v>
      </c>
      <c r="AC154" s="53">
        <f t="shared" si="20"/>
        <v>6.2176019999999994</v>
      </c>
      <c r="AD154" s="53">
        <f t="shared" si="21"/>
        <v>3.6846519999999998</v>
      </c>
      <c r="AE154" s="53">
        <f t="shared" si="22"/>
        <v>4.0214240000000006</v>
      </c>
      <c r="AF154" s="53">
        <f t="shared" si="23"/>
        <v>1.4385219999999999</v>
      </c>
    </row>
    <row r="155" spans="1:32">
      <c r="A155" s="56" t="str">
        <f t="shared" si="18"/>
        <v>201848</v>
      </c>
      <c r="B155" s="28">
        <f>'[3]Weekly by Disport'!A155</f>
        <v>43434</v>
      </c>
      <c r="C155" s="29">
        <f>'[3]Weekly by Disport'!B155</f>
        <v>0.77433600000000002</v>
      </c>
      <c r="D155" s="30" t="str">
        <f>'[3]Weekly by Disport'!C155</f>
        <v/>
      </c>
      <c r="E155" s="31">
        <f>'[3]Weekly by Disport'!D155</f>
        <v>0.62869400000000009</v>
      </c>
      <c r="F155" s="29">
        <f>'[3]Weekly by Disport'!E155</f>
        <v>1.1079889999999999</v>
      </c>
      <c r="G155" s="30">
        <f>'[3]Weekly by Disport'!F155</f>
        <v>0.38264399999999998</v>
      </c>
      <c r="H155" s="30">
        <f>'[3]Weekly by Disport'!G155</f>
        <v>2.6241340000000002</v>
      </c>
      <c r="I155" s="30">
        <f>'[3]Weekly by Disport'!H155</f>
        <v>1.5155909999999999</v>
      </c>
      <c r="J155" s="31" t="str">
        <f>'[3]Weekly by Disport'!I155</f>
        <v/>
      </c>
      <c r="K155" s="29">
        <f>'[3]Weekly by Disport'!J155</f>
        <v>0.20794699999999999</v>
      </c>
      <c r="L155" s="30">
        <f>'[3]Weekly by Disport'!K155</f>
        <v>0.55539099999999997</v>
      </c>
      <c r="M155" s="31">
        <f>'[3]Weekly by Disport'!L155</f>
        <v>2.9729999999999999</v>
      </c>
      <c r="N155" s="32">
        <f>'[3]Weekly by Disport'!M155</f>
        <v>0.52782399999999996</v>
      </c>
      <c r="O155" s="29" t="str">
        <f>'[3]Weekly by Disport'!N155</f>
        <v/>
      </c>
      <c r="P155" s="29">
        <f>'[3]Weekly by Disport'!O155</f>
        <v>2.271649</v>
      </c>
      <c r="Q155" s="30" t="str">
        <f>'[3]Weekly by Disport'!P155</f>
        <v/>
      </c>
      <c r="R155" s="31">
        <f>'[3]Weekly by Disport'!Q155</f>
        <v>0.17646899999999999</v>
      </c>
      <c r="S155" s="29">
        <f>'[3]Weekly by Disport'!R155</f>
        <v>0.208006</v>
      </c>
      <c r="T155" s="30" t="str">
        <f>'[3]Weekly by Disport'!S155</f>
        <v/>
      </c>
      <c r="U155" s="31" t="str">
        <f>'[3]Weekly by Disport'!T155</f>
        <v/>
      </c>
      <c r="V155" s="29">
        <f>'[3]Weekly by Disport'!U155</f>
        <v>0.17946899999999999</v>
      </c>
      <c r="W155" s="30">
        <f>'[3]Weekly by Disport'!V155</f>
        <v>0.17414199999999999</v>
      </c>
      <c r="X155" s="31">
        <f>'[3]Weekly by Disport'!W155</f>
        <v>1.094341</v>
      </c>
      <c r="Y155" s="31">
        <f>'[3]Weekly by Disport'!X155</f>
        <v>0.9203610000000001</v>
      </c>
      <c r="Z155" s="31" t="str">
        <f>'[3]Weekly by Disport'!Y155</f>
        <v/>
      </c>
      <c r="AA155" s="34">
        <f>'[3]Weekly by Disport'!Z155</f>
        <v>16.321986999999996</v>
      </c>
      <c r="AB155" s="53">
        <f t="shared" si="19"/>
        <v>1.4030300000000002</v>
      </c>
      <c r="AC155" s="53">
        <f t="shared" si="20"/>
        <v>5.6303580000000002</v>
      </c>
      <c r="AD155" s="53">
        <f t="shared" si="21"/>
        <v>3.7363379999999999</v>
      </c>
      <c r="AE155" s="53">
        <f t="shared" si="22"/>
        <v>2.448118</v>
      </c>
      <c r="AF155" s="53">
        <f t="shared" si="23"/>
        <v>2.5763190000000002</v>
      </c>
    </row>
    <row r="156" spans="1:32">
      <c r="A156" s="56" t="str">
        <f t="shared" si="18"/>
        <v>201849</v>
      </c>
      <c r="B156" s="28">
        <f>'[3]Weekly by Disport'!A156</f>
        <v>43441</v>
      </c>
      <c r="C156" s="29">
        <f>'[3]Weekly by Disport'!B156</f>
        <v>0.76945199999999991</v>
      </c>
      <c r="D156" s="30">
        <f>'[3]Weekly by Disport'!C156</f>
        <v>0.35024</v>
      </c>
      <c r="E156" s="31">
        <f>'[3]Weekly by Disport'!D156</f>
        <v>0.205514</v>
      </c>
      <c r="F156" s="29">
        <f>'[3]Weekly by Disport'!E156</f>
        <v>1.9369399999999999</v>
      </c>
      <c r="G156" s="30">
        <f>'[3]Weekly by Disport'!F156</f>
        <v>0.35733700000000002</v>
      </c>
      <c r="H156" s="30">
        <f>'[3]Weekly by Disport'!G156</f>
        <v>2.6687029999999998</v>
      </c>
      <c r="I156" s="30">
        <f>'[3]Weekly by Disport'!H156</f>
        <v>1.271765</v>
      </c>
      <c r="J156" s="31">
        <f>'[3]Weekly by Disport'!I156</f>
        <v>0.18629999999999999</v>
      </c>
      <c r="K156" s="29">
        <f>'[3]Weekly by Disport'!J156</f>
        <v>0.27705600000000002</v>
      </c>
      <c r="L156" s="30">
        <f>'[3]Weekly by Disport'!K156</f>
        <v>1.4253530000000001</v>
      </c>
      <c r="M156" s="31">
        <f>'[3]Weekly by Disport'!L156</f>
        <v>3.3380539999999996</v>
      </c>
      <c r="N156" s="32">
        <f>'[3]Weekly by Disport'!M156</f>
        <v>0.45878000000000002</v>
      </c>
      <c r="O156" s="29" t="str">
        <f>'[3]Weekly by Disport'!N156</f>
        <v/>
      </c>
      <c r="P156" s="29">
        <f>'[3]Weekly by Disport'!O156</f>
        <v>2.3053459999999997</v>
      </c>
      <c r="Q156" s="30" t="str">
        <f>'[3]Weekly by Disport'!P156</f>
        <v/>
      </c>
      <c r="R156" s="31" t="str">
        <f>'[3]Weekly by Disport'!Q156</f>
        <v/>
      </c>
      <c r="S156" s="29">
        <f>'[3]Weekly by Disport'!R156</f>
        <v>0.180201</v>
      </c>
      <c r="T156" s="30" t="str">
        <f>'[3]Weekly by Disport'!S156</f>
        <v/>
      </c>
      <c r="U156" s="31">
        <f>'[3]Weekly by Disport'!T156</f>
        <v>0.17910000000000001</v>
      </c>
      <c r="V156" s="29">
        <f>'[3]Weekly by Disport'!U156</f>
        <v>0.28988900000000001</v>
      </c>
      <c r="W156" s="30">
        <f>'[3]Weekly by Disport'!V156</f>
        <v>0.172571</v>
      </c>
      <c r="X156" s="31">
        <f>'[3]Weekly by Disport'!W156</f>
        <v>0.53866700000000001</v>
      </c>
      <c r="Y156" s="31">
        <f>'[3]Weekly by Disport'!X156</f>
        <v>0.35942000000000002</v>
      </c>
      <c r="Z156" s="31" t="str">
        <f>'[3]Weekly by Disport'!Y156</f>
        <v/>
      </c>
      <c r="AA156" s="34">
        <f>'[3]Weekly by Disport'!Z156</f>
        <v>17.270688000000003</v>
      </c>
      <c r="AB156" s="53">
        <f t="shared" si="19"/>
        <v>1.3252059999999999</v>
      </c>
      <c r="AC156" s="53">
        <f t="shared" si="20"/>
        <v>6.4210450000000003</v>
      </c>
      <c r="AD156" s="53">
        <f t="shared" si="21"/>
        <v>5.0404629999999999</v>
      </c>
      <c r="AE156" s="53">
        <f t="shared" si="22"/>
        <v>2.3053459999999997</v>
      </c>
      <c r="AF156" s="53">
        <f t="shared" si="23"/>
        <v>1.719848</v>
      </c>
    </row>
    <row r="157" spans="1:32">
      <c r="A157" s="56" t="str">
        <f t="shared" si="18"/>
        <v>201850</v>
      </c>
      <c r="B157" s="28">
        <f>'[3]Weekly by Disport'!A157</f>
        <v>43448</v>
      </c>
      <c r="C157" s="29">
        <f>'[3]Weekly by Disport'!B157</f>
        <v>0.57628499999999994</v>
      </c>
      <c r="D157" s="30">
        <f>'[3]Weekly by Disport'!C157</f>
        <v>0.17802299999999999</v>
      </c>
      <c r="E157" s="31">
        <f>'[3]Weekly by Disport'!D157</f>
        <v>0.79470099999999999</v>
      </c>
      <c r="F157" s="29">
        <f>'[3]Weekly by Disport'!E157</f>
        <v>2.0104550000000003</v>
      </c>
      <c r="G157" s="30">
        <f>'[3]Weekly by Disport'!F157</f>
        <v>0.76756399999999991</v>
      </c>
      <c r="H157" s="30">
        <f>'[3]Weekly by Disport'!G157</f>
        <v>2.251217</v>
      </c>
      <c r="I157" s="30">
        <f>'[3]Weekly by Disport'!H157</f>
        <v>0.51403399999999999</v>
      </c>
      <c r="J157" s="31" t="str">
        <f>'[3]Weekly by Disport'!I157</f>
        <v/>
      </c>
      <c r="K157" s="29">
        <f>'[3]Weekly by Disport'!J157</f>
        <v>0.51217899999999994</v>
      </c>
      <c r="L157" s="30">
        <f>'[3]Weekly by Disport'!K157</f>
        <v>1.3861760000000001</v>
      </c>
      <c r="M157" s="31">
        <f>'[3]Weekly by Disport'!L157</f>
        <v>3.3261790000000002</v>
      </c>
      <c r="N157" s="32">
        <f>'[3]Weekly by Disport'!M157</f>
        <v>0.90172400000000008</v>
      </c>
      <c r="O157" s="29" t="str">
        <f>'[3]Weekly by Disport'!N157</f>
        <v/>
      </c>
      <c r="P157" s="29">
        <f>'[3]Weekly by Disport'!O157</f>
        <v>5.5588749999999987</v>
      </c>
      <c r="Q157" s="30">
        <f>'[3]Weekly by Disport'!P157</f>
        <v>0.31504199999999999</v>
      </c>
      <c r="R157" s="31" t="str">
        <f>'[3]Weekly by Disport'!Q157</f>
        <v/>
      </c>
      <c r="S157" s="29">
        <f>'[3]Weekly by Disport'!R157</f>
        <v>0.44209900000000002</v>
      </c>
      <c r="T157" s="30" t="str">
        <f>'[3]Weekly by Disport'!S157</f>
        <v/>
      </c>
      <c r="U157" s="31" t="str">
        <f>'[3]Weekly by Disport'!T157</f>
        <v/>
      </c>
      <c r="V157" s="29">
        <f>'[3]Weekly by Disport'!U157</f>
        <v>0.17144799999999999</v>
      </c>
      <c r="W157" s="30">
        <f>'[3]Weekly by Disport'!V157</f>
        <v>0.17100899999999999</v>
      </c>
      <c r="X157" s="31">
        <f>'[3]Weekly by Disport'!W157</f>
        <v>0.94744699999999993</v>
      </c>
      <c r="Y157" s="31">
        <f>'[3]Weekly by Disport'!X157</f>
        <v>0.38751199999999997</v>
      </c>
      <c r="Z157" s="31" t="str">
        <f>'[3]Weekly by Disport'!Y157</f>
        <v/>
      </c>
      <c r="AA157" s="34">
        <f>'[3]Weekly by Disport'!Z157</f>
        <v>21.211969</v>
      </c>
      <c r="AB157" s="53">
        <f t="shared" si="19"/>
        <v>1.5490089999999999</v>
      </c>
      <c r="AC157" s="53">
        <f t="shared" si="20"/>
        <v>5.5432700000000006</v>
      </c>
      <c r="AD157" s="53">
        <f t="shared" si="21"/>
        <v>5.2245340000000002</v>
      </c>
      <c r="AE157" s="53">
        <f t="shared" si="22"/>
        <v>5.8739169999999987</v>
      </c>
      <c r="AF157" s="53">
        <f t="shared" si="23"/>
        <v>2.1195149999999998</v>
      </c>
    </row>
    <row r="158" spans="1:32">
      <c r="A158" s="56" t="str">
        <f t="shared" si="18"/>
        <v>201851</v>
      </c>
      <c r="B158" s="28">
        <f>'[3]Weekly by Disport'!A158</f>
        <v>43455</v>
      </c>
      <c r="C158" s="29">
        <f>'[3]Weekly by Disport'!B158</f>
        <v>0.56427099999999997</v>
      </c>
      <c r="D158" s="30">
        <f>'[3]Weekly by Disport'!C158</f>
        <v>0.17699999999999999</v>
      </c>
      <c r="E158" s="31">
        <f>'[3]Weekly by Disport'!D158</f>
        <v>0.96407700000000007</v>
      </c>
      <c r="F158" s="29">
        <f>'[3]Weekly by Disport'!E158</f>
        <v>1.2665900000000001</v>
      </c>
      <c r="G158" s="30">
        <f>'[3]Weekly by Disport'!F158</f>
        <v>0.38816899999999999</v>
      </c>
      <c r="H158" s="30">
        <f>'[3]Weekly by Disport'!G158</f>
        <v>2.3248469999999997</v>
      </c>
      <c r="I158" s="30">
        <f>'[3]Weekly by Disport'!H158</f>
        <v>0.42696400000000001</v>
      </c>
      <c r="J158" s="31" t="str">
        <f>'[3]Weekly by Disport'!I158</f>
        <v/>
      </c>
      <c r="K158" s="29">
        <f>'[3]Weekly by Disport'!J158</f>
        <v>0.47919800000000001</v>
      </c>
      <c r="L158" s="30">
        <f>'[3]Weekly by Disport'!K158</f>
        <v>0.56640900000000005</v>
      </c>
      <c r="M158" s="31">
        <f>'[3]Weekly by Disport'!L158</f>
        <v>2.5159179999999997</v>
      </c>
      <c r="N158" s="32">
        <f>'[3]Weekly by Disport'!M158</f>
        <v>0.82916400000000001</v>
      </c>
      <c r="O158" s="29" t="str">
        <f>'[3]Weekly by Disport'!N158</f>
        <v/>
      </c>
      <c r="P158" s="29">
        <f>'[3]Weekly by Disport'!O158</f>
        <v>3.0258979999999998</v>
      </c>
      <c r="Q158" s="30" t="str">
        <f>'[3]Weekly by Disport'!P158</f>
        <v/>
      </c>
      <c r="R158" s="31">
        <f>'[3]Weekly by Disport'!Q158</f>
        <v>0.171681</v>
      </c>
      <c r="S158" s="29" t="str">
        <f>'[3]Weekly by Disport'!R158</f>
        <v/>
      </c>
      <c r="T158" s="30" t="str">
        <f>'[3]Weekly by Disport'!S158</f>
        <v/>
      </c>
      <c r="U158" s="31">
        <f>'[3]Weekly by Disport'!T158</f>
        <v>0.52623599999999993</v>
      </c>
      <c r="V158" s="29" t="str">
        <f>'[3]Weekly by Disport'!U158</f>
        <v/>
      </c>
      <c r="W158" s="30" t="str">
        <f>'[3]Weekly by Disport'!V158</f>
        <v/>
      </c>
      <c r="X158" s="31">
        <f>'[3]Weekly by Disport'!W158</f>
        <v>1.2180569999999999</v>
      </c>
      <c r="Y158" s="31">
        <f>'[3]Weekly by Disport'!X158</f>
        <v>0.8911929999999999</v>
      </c>
      <c r="Z158" s="31" t="str">
        <f>'[3]Weekly by Disport'!Y158</f>
        <v/>
      </c>
      <c r="AA158" s="34">
        <f>'[3]Weekly by Disport'!Z158</f>
        <v>16.335671999999999</v>
      </c>
      <c r="AB158" s="53">
        <f>SUM(C158:E158)</f>
        <v>1.7053480000000001</v>
      </c>
      <c r="AC158" s="53">
        <f>SUM(F158:J158)</f>
        <v>4.4065699999999994</v>
      </c>
      <c r="AD158" s="53">
        <f>SUM(K158:M158)</f>
        <v>3.5615249999999996</v>
      </c>
      <c r="AE158" s="53">
        <f>SUM(P158:R158)</f>
        <v>3.1975789999999997</v>
      </c>
      <c r="AF158" s="53">
        <f>SUM(S158:Y158)</f>
        <v>2.6354859999999998</v>
      </c>
    </row>
    <row r="159" spans="1:32">
      <c r="A159" s="56" t="str">
        <f t="shared" si="18"/>
        <v>201852</v>
      </c>
      <c r="B159" s="28">
        <f>'[3]Weekly by Disport'!A159</f>
        <v>43462</v>
      </c>
      <c r="C159" s="29">
        <f>'[3]Weekly by Disport'!B159</f>
        <v>0.74429699999999999</v>
      </c>
      <c r="D159" s="30">
        <f>'[3]Weekly by Disport'!C159</f>
        <v>0.17779900000000001</v>
      </c>
      <c r="E159" s="31">
        <f>'[3]Weekly by Disport'!D159</f>
        <v>0.81116600000000005</v>
      </c>
      <c r="F159" s="29">
        <f>'[3]Weekly by Disport'!E159</f>
        <v>1.5437609999999999</v>
      </c>
      <c r="G159" s="30">
        <f>'[3]Weekly by Disport'!F159</f>
        <v>0.89570799999999995</v>
      </c>
      <c r="H159" s="30">
        <f>'[3]Weekly by Disport'!G159</f>
        <v>2.9308129999999997</v>
      </c>
      <c r="I159" s="30">
        <f>'[3]Weekly by Disport'!H159</f>
        <v>1.3298410000000001</v>
      </c>
      <c r="J159" s="31" t="str">
        <f>'[3]Weekly by Disport'!I159</f>
        <v/>
      </c>
      <c r="K159" s="29" t="str">
        <f>'[3]Weekly by Disport'!J159</f>
        <v/>
      </c>
      <c r="L159" s="30">
        <f>'[3]Weekly by Disport'!K159</f>
        <v>1.601512</v>
      </c>
      <c r="M159" s="31">
        <f>'[3]Weekly by Disport'!L159</f>
        <v>4.7329949999999998</v>
      </c>
      <c r="N159" s="32">
        <f>'[3]Weekly by Disport'!M159</f>
        <v>0.43984499999999999</v>
      </c>
      <c r="O159" s="29" t="str">
        <f>'[3]Weekly by Disport'!N159</f>
        <v/>
      </c>
      <c r="P159" s="29">
        <f>'[3]Weekly by Disport'!O159</f>
        <v>3.8851089999999999</v>
      </c>
      <c r="Q159" s="30" t="str">
        <f>'[3]Weekly by Disport'!P159</f>
        <v/>
      </c>
      <c r="R159" s="31" t="str">
        <f>'[3]Weekly by Disport'!Q159</f>
        <v/>
      </c>
      <c r="S159" s="29">
        <f>'[3]Weekly by Disport'!R159</f>
        <v>0.68806199999999995</v>
      </c>
      <c r="T159" s="30" t="str">
        <f>'[3]Weekly by Disport'!S159</f>
        <v/>
      </c>
      <c r="U159" s="31">
        <f>'[3]Weekly by Disport'!T159</f>
        <v>0.171012</v>
      </c>
      <c r="V159" s="29" t="str">
        <f>'[3]Weekly by Disport'!U159</f>
        <v/>
      </c>
      <c r="W159" s="30">
        <f>'[3]Weekly by Disport'!V159</f>
        <v>0.171015</v>
      </c>
      <c r="X159" s="31">
        <f>'[3]Weekly by Disport'!W159</f>
        <v>1.0908899999999999</v>
      </c>
      <c r="Y159" s="31">
        <f>'[3]Weekly by Disport'!X159</f>
        <v>0.352296</v>
      </c>
      <c r="Z159" s="31" t="str">
        <f>'[3]Weekly by Disport'!Y159</f>
        <v/>
      </c>
      <c r="AA159" s="34">
        <f>'[3]Weekly by Disport'!Z159</f>
        <v>21.566120999999999</v>
      </c>
      <c r="AB159" s="53">
        <f>SUM(C159:E159)</f>
        <v>1.7332620000000001</v>
      </c>
      <c r="AC159" s="53">
        <f>SUM(F159:J159)</f>
        <v>6.7001229999999996</v>
      </c>
      <c r="AD159" s="53">
        <f>SUM(K159:M159)</f>
        <v>6.3345070000000003</v>
      </c>
      <c r="AE159" s="53">
        <f>SUM(P159:R159)</f>
        <v>3.8851089999999999</v>
      </c>
      <c r="AF159" s="53">
        <f>SUM(S159:Y159)</f>
        <v>2.4732749999999997</v>
      </c>
    </row>
    <row r="160" spans="1:32">
      <c r="A160" s="56" t="str">
        <f>YEAR(B160)&amp;WEEKNUM(B160)</f>
        <v>20191</v>
      </c>
      <c r="B160" s="28">
        <f>'[3]Weekly by Disport'!A160</f>
        <v>43469</v>
      </c>
      <c r="C160" s="29">
        <f>'[3]Weekly by Disport'!B160</f>
        <v>1.09446</v>
      </c>
      <c r="D160" s="30" t="str">
        <f>'[3]Weekly by Disport'!C160</f>
        <v/>
      </c>
      <c r="E160" s="31" t="str">
        <f>'[3]Weekly by Disport'!D160</f>
        <v/>
      </c>
      <c r="F160" s="29">
        <f>'[3]Weekly by Disport'!E160</f>
        <v>1.1173089999999999</v>
      </c>
      <c r="G160" s="30">
        <f>'[3]Weekly by Disport'!F160</f>
        <v>1.167613</v>
      </c>
      <c r="H160" s="30">
        <f>'[3]Weekly by Disport'!G160</f>
        <v>2.7860260000000001</v>
      </c>
      <c r="I160" s="30">
        <f>'[3]Weekly by Disport'!H160</f>
        <v>0.79871300000000001</v>
      </c>
      <c r="J160" s="31" t="str">
        <f>'[3]Weekly by Disport'!I160</f>
        <v/>
      </c>
      <c r="K160" s="29" t="str">
        <f>'[3]Weekly by Disport'!J160</f>
        <v/>
      </c>
      <c r="L160" s="30">
        <f>'[3]Weekly by Disport'!K160</f>
        <v>0.59746900000000003</v>
      </c>
      <c r="M160" s="31">
        <f>'[3]Weekly by Disport'!L160</f>
        <v>4.0245330000000008</v>
      </c>
      <c r="N160" s="32">
        <f>'[3]Weekly by Disport'!M160</f>
        <v>1.7607969999999999</v>
      </c>
      <c r="O160" s="29" t="str">
        <f>'[3]Weekly by Disport'!N160</f>
        <v/>
      </c>
      <c r="P160" s="29">
        <f>'[3]Weekly by Disport'!O160</f>
        <v>4.2651469999999998</v>
      </c>
      <c r="Q160" s="30" t="str">
        <f>'[3]Weekly by Disport'!P160</f>
        <v/>
      </c>
      <c r="R160" s="31" t="str">
        <f>'[3]Weekly by Disport'!Q160</f>
        <v/>
      </c>
      <c r="S160" s="29">
        <f>'[3]Weekly by Disport'!R160</f>
        <v>0.53784300000000007</v>
      </c>
      <c r="T160" s="30" t="str">
        <f>'[3]Weekly by Disport'!S160</f>
        <v/>
      </c>
      <c r="U160" s="31">
        <f>'[3]Weekly by Disport'!T160</f>
        <v>0.180364</v>
      </c>
      <c r="V160" s="29">
        <f>'[3]Weekly by Disport'!U160</f>
        <v>0.17699999999999999</v>
      </c>
      <c r="W160" s="30">
        <f>'[3]Weekly by Disport'!V160</f>
        <v>0.170761</v>
      </c>
      <c r="X160" s="31">
        <f>'[3]Weekly by Disport'!W160</f>
        <v>1.4709810000000001</v>
      </c>
      <c r="Y160" s="31">
        <f>'[3]Weekly by Disport'!X160</f>
        <v>1.2821820000000002</v>
      </c>
      <c r="Z160" s="31" t="str">
        <f>'[3]Weekly by Disport'!Y160</f>
        <v/>
      </c>
      <c r="AA160" s="34">
        <f>'[3]Weekly by Disport'!Z160</f>
        <v>21.431197999999995</v>
      </c>
      <c r="AB160" s="53">
        <f>SUM(C160:E160)</f>
        <v>1.09446</v>
      </c>
      <c r="AC160" s="53">
        <f>SUM(F160:J160)</f>
        <v>5.8696609999999998</v>
      </c>
      <c r="AD160" s="53">
        <f>SUM(K160:M160)</f>
        <v>4.6220020000000011</v>
      </c>
      <c r="AE160" s="53">
        <f>SUM(P160:R160)</f>
        <v>4.2651469999999998</v>
      </c>
      <c r="AF160" s="53">
        <f>SUM(S160:Y160)</f>
        <v>3.8191310000000001</v>
      </c>
    </row>
    <row r="161" spans="1:32">
      <c r="A161" s="56" t="str">
        <f t="shared" si="18"/>
        <v>20192</v>
      </c>
      <c r="B161" s="28">
        <f>'[3]Weekly by Disport'!A161</f>
        <v>43476</v>
      </c>
      <c r="C161" s="29">
        <f>'[3]Weekly by Disport'!B161</f>
        <v>1.348433</v>
      </c>
      <c r="D161" s="30">
        <f>'[3]Weekly by Disport'!C161</f>
        <v>0.53476199999999996</v>
      </c>
      <c r="E161" s="31">
        <f>'[3]Weekly by Disport'!D161</f>
        <v>0.35536199999999996</v>
      </c>
      <c r="F161" s="29">
        <f>'[3]Weekly by Disport'!E161</f>
        <v>1.9382360000000001</v>
      </c>
      <c r="G161" s="30">
        <f>'[3]Weekly by Disport'!F161</f>
        <v>0.76793700000000009</v>
      </c>
      <c r="H161" s="30">
        <f>'[3]Weekly by Disport'!G161</f>
        <v>3.1885910000000006</v>
      </c>
      <c r="I161" s="30">
        <f>'[3]Weekly by Disport'!H161</f>
        <v>1.3571139999999999</v>
      </c>
      <c r="J161" s="31" t="str">
        <f>'[3]Weekly by Disport'!I161</f>
        <v/>
      </c>
      <c r="K161" s="29">
        <f>'[3]Weekly by Disport'!J161</f>
        <v>1.0255810000000001</v>
      </c>
      <c r="L161" s="30">
        <f>'[3]Weekly by Disport'!K161</f>
        <v>2.3323879999999999</v>
      </c>
      <c r="M161" s="31">
        <f>'[3]Weekly by Disport'!L161</f>
        <v>5.9832350000000005</v>
      </c>
      <c r="N161" s="32">
        <f>'[3]Weekly by Disport'!M161</f>
        <v>1.3070329999999999</v>
      </c>
      <c r="O161" s="29" t="str">
        <f>'[3]Weekly by Disport'!N161</f>
        <v/>
      </c>
      <c r="P161" s="29">
        <f>'[3]Weekly by Disport'!O161</f>
        <v>4.632339</v>
      </c>
      <c r="Q161" s="30">
        <f>'[3]Weekly by Disport'!P161</f>
        <v>0.32610699999999998</v>
      </c>
      <c r="R161" s="31" t="str">
        <f>'[3]Weekly by Disport'!Q161</f>
        <v/>
      </c>
      <c r="S161" s="29">
        <f>'[3]Weekly by Disport'!R161</f>
        <v>0.99903500000000012</v>
      </c>
      <c r="T161" s="30" t="str">
        <f>'[3]Weekly by Disport'!S161</f>
        <v/>
      </c>
      <c r="U161" s="31" t="str">
        <f>'[3]Weekly by Disport'!T161</f>
        <v/>
      </c>
      <c r="V161" s="29" t="str">
        <f>'[3]Weekly by Disport'!U161</f>
        <v/>
      </c>
      <c r="W161" s="30">
        <f>'[3]Weekly by Disport'!V161</f>
        <v>0.345105</v>
      </c>
      <c r="X161" s="31">
        <f>'[3]Weekly by Disport'!W161</f>
        <v>1.438645</v>
      </c>
      <c r="Y161" s="31">
        <f>'[3]Weekly by Disport'!X161</f>
        <v>1.435324</v>
      </c>
      <c r="Z161" s="31">
        <f>'[3]Weekly by Disport'!Y161</f>
        <v>0.20746800000000001</v>
      </c>
      <c r="AA161" s="34">
        <f>'[3]Weekly by Disport'!Z161</f>
        <v>29.522695000000002</v>
      </c>
      <c r="AB161" s="53">
        <f>SUM(C161:E161)</f>
        <v>2.2385570000000001</v>
      </c>
      <c r="AC161" s="53">
        <f>SUM(F161:J161)</f>
        <v>7.2518780000000005</v>
      </c>
      <c r="AD161" s="53">
        <f>SUM(K161:M161)</f>
        <v>9.3412040000000012</v>
      </c>
      <c r="AE161" s="53">
        <f>SUM(P161:R161)</f>
        <v>4.9584460000000004</v>
      </c>
      <c r="AF161" s="53">
        <f>SUM(S161:Y161)</f>
        <v>4.2181090000000001</v>
      </c>
    </row>
    <row r="162" spans="1:32">
      <c r="A162" s="56" t="str">
        <f>YEAR(B162)&amp;WEEKNUM(B162)</f>
        <v>20193</v>
      </c>
      <c r="B162" s="35">
        <f>'[3]Weekly by Disport'!A162</f>
        <v>43483</v>
      </c>
      <c r="C162" s="36">
        <f>'[3]Weekly by Disport'!B162</f>
        <v>0.41908000000000001</v>
      </c>
      <c r="D162" s="37">
        <f>'[3]Weekly by Disport'!C162</f>
        <v>0.17008100000000001</v>
      </c>
      <c r="E162" s="38" t="str">
        <f>'[3]Weekly by Disport'!D162</f>
        <v/>
      </c>
      <c r="F162" s="36">
        <f>'[3]Weekly by Disport'!E162</f>
        <v>1.8145460000000002</v>
      </c>
      <c r="G162" s="37">
        <f>'[3]Weekly by Disport'!F162</f>
        <v>0.73607299999999998</v>
      </c>
      <c r="H162" s="37">
        <f>'[3]Weekly by Disport'!G162</f>
        <v>1.4997779999999998</v>
      </c>
      <c r="I162" s="37">
        <f>'[3]Weekly by Disport'!H162</f>
        <v>1.1804619999999999</v>
      </c>
      <c r="J162" s="38" t="str">
        <f>'[3]Weekly by Disport'!I162</f>
        <v/>
      </c>
      <c r="K162" s="36" t="str">
        <f>'[3]Weekly by Disport'!J162</f>
        <v/>
      </c>
      <c r="L162" s="37">
        <f>'[3]Weekly by Disport'!K162</f>
        <v>3.403611999999999</v>
      </c>
      <c r="M162" s="38">
        <f>'[3]Weekly by Disport'!L162</f>
        <v>1.3370760000000002</v>
      </c>
      <c r="N162" s="39">
        <f>'[3]Weekly by Disport'!M162</f>
        <v>0.178978</v>
      </c>
      <c r="O162" s="36">
        <f>'[3]Weekly by Disport'!N162</f>
        <v>0.57794400000000001</v>
      </c>
      <c r="P162" s="36">
        <f>'[3]Weekly by Disport'!O162</f>
        <v>0.36000700000000002</v>
      </c>
      <c r="Q162" s="37">
        <f>'[3]Weekly by Disport'!P162</f>
        <v>1.3168770000000001</v>
      </c>
      <c r="R162" s="38" t="str">
        <f>'[3]Weekly by Disport'!Q162</f>
        <v/>
      </c>
      <c r="S162" s="36">
        <f>'[3]Weekly by Disport'!R162</f>
        <v>0.17558799999999999</v>
      </c>
      <c r="T162" s="37" t="str">
        <f>'[3]Weekly by Disport'!S162</f>
        <v/>
      </c>
      <c r="U162" s="38" t="str">
        <f>'[3]Weekly by Disport'!T162</f>
        <v/>
      </c>
      <c r="V162" s="36" t="str">
        <f>'[3]Weekly by Disport'!U162</f>
        <v/>
      </c>
      <c r="W162" s="37" t="str">
        <f>'[3]Weekly by Disport'!V162</f>
        <v/>
      </c>
      <c r="X162" s="38">
        <f>'[3]Weekly by Disport'!W162</f>
        <v>0.17901900000000001</v>
      </c>
      <c r="Y162" s="38">
        <f>'[3]Weekly by Disport'!X162</f>
        <v>0.18008199999999999</v>
      </c>
      <c r="Z162" s="38">
        <f>'[3]Weekly by Disport'!Y162</f>
        <v>0.60043700000000011</v>
      </c>
      <c r="AA162" s="40">
        <f>'[3]Weekly by Disport'!Z162</f>
        <v>14.129639999999998</v>
      </c>
      <c r="AB162" s="53">
        <f>SUM(C162:E162)</f>
        <v>0.58916100000000005</v>
      </c>
      <c r="AC162" s="53">
        <f>SUM(F162:J162)</f>
        <v>5.2308590000000006</v>
      </c>
      <c r="AD162" s="53">
        <f>SUM(K162:M162)</f>
        <v>4.7406879999999987</v>
      </c>
      <c r="AE162" s="53">
        <f>SUM(P162:R162)</f>
        <v>1.676884</v>
      </c>
      <c r="AF162" s="53">
        <f>SUM(S162:Y162)</f>
        <v>0.53468899999999997</v>
      </c>
    </row>
    <row r="163" spans="1:32"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AA163" s="24"/>
    </row>
    <row r="164" spans="1:32"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AA164" s="24"/>
    </row>
    <row r="165" spans="1:32"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AA165" s="24"/>
    </row>
    <row r="166" spans="1:32"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AA166" s="24"/>
    </row>
    <row r="167" spans="1:32">
      <c r="B167" s="24"/>
    </row>
    <row r="168" spans="1:32">
      <c r="B168" s="24"/>
    </row>
    <row r="169" spans="1:32">
      <c r="B169" s="24"/>
    </row>
    <row r="170" spans="1:32">
      <c r="B170" s="24"/>
    </row>
    <row r="171" spans="1:32">
      <c r="B171" s="24"/>
    </row>
    <row r="172" spans="1:32">
      <c r="B172" s="24"/>
    </row>
    <row r="173" spans="1:32">
      <c r="B173" s="24"/>
    </row>
    <row r="174" spans="1:32">
      <c r="B174" s="24"/>
    </row>
    <row r="175" spans="1:32">
      <c r="B175" s="24"/>
    </row>
    <row r="176" spans="1:32">
      <c r="B176" s="24"/>
    </row>
    <row r="177" spans="2:2">
      <c r="B177" s="24"/>
    </row>
    <row r="178" spans="2:2">
      <c r="B178" s="24"/>
    </row>
    <row r="179" spans="2:2">
      <c r="B179" s="24"/>
    </row>
    <row r="180" spans="2:2">
      <c r="B180" s="24"/>
    </row>
    <row r="181" spans="2:2">
      <c r="B181" s="24"/>
    </row>
    <row r="182" spans="2:2">
      <c r="B182" s="24"/>
    </row>
    <row r="183" spans="2:2">
      <c r="B183" s="24"/>
    </row>
    <row r="184" spans="2:2">
      <c r="B184" s="24"/>
    </row>
    <row r="185" spans="2:2">
      <c r="B185" s="24"/>
    </row>
    <row r="186" spans="2:2">
      <c r="B186" s="24"/>
    </row>
    <row r="187" spans="2:2">
      <c r="B187" s="24"/>
    </row>
    <row r="188" spans="2:2">
      <c r="B188" s="24"/>
    </row>
    <row r="189" spans="2:2">
      <c r="B189" s="24"/>
    </row>
    <row r="190" spans="2:2">
      <c r="B190" s="24"/>
    </row>
    <row r="191" spans="2:2">
      <c r="B191" s="24"/>
    </row>
    <row r="192" spans="2:2">
      <c r="B192" s="24"/>
    </row>
    <row r="193" spans="2:2">
      <c r="B193" s="24"/>
    </row>
    <row r="194" spans="2:2">
      <c r="B194" s="24"/>
    </row>
    <row r="195" spans="2:2">
      <c r="B195" s="24"/>
    </row>
    <row r="196" spans="2:2">
      <c r="B196" s="24"/>
    </row>
    <row r="197" spans="2:2">
      <c r="B197" s="24"/>
    </row>
    <row r="198" spans="2:2">
      <c r="B198" s="24"/>
    </row>
    <row r="199" spans="2:2">
      <c r="B199" s="24"/>
    </row>
    <row r="200" spans="2:2">
      <c r="B200" s="24"/>
    </row>
    <row r="201" spans="2:2">
      <c r="B201" s="24"/>
    </row>
    <row r="202" spans="2:2">
      <c r="B202" s="24"/>
    </row>
    <row r="203" spans="2:2">
      <c r="B203" s="24"/>
    </row>
    <row r="204" spans="2:2">
      <c r="B204" s="24"/>
    </row>
    <row r="205" spans="2:2">
      <c r="B205" s="24"/>
    </row>
    <row r="206" spans="2:2">
      <c r="B206" s="24"/>
    </row>
    <row r="207" spans="2:2">
      <c r="B207" s="24"/>
    </row>
    <row r="208" spans="2:2">
      <c r="B208" s="24"/>
    </row>
    <row r="209" spans="2:2">
      <c r="B209" s="24"/>
    </row>
    <row r="210" spans="2:2">
      <c r="B210" s="24"/>
    </row>
    <row r="211" spans="2:2">
      <c r="B211" s="24"/>
    </row>
    <row r="212" spans="2:2">
      <c r="B212" s="24"/>
    </row>
    <row r="213" spans="2:2">
      <c r="B213" s="24"/>
    </row>
    <row r="214" spans="2:2">
      <c r="B214" s="24"/>
    </row>
    <row r="215" spans="2:2">
      <c r="B215" s="24"/>
    </row>
    <row r="216" spans="2:2">
      <c r="B216" s="24"/>
    </row>
    <row r="217" spans="2:2">
      <c r="B217" s="24"/>
    </row>
    <row r="218" spans="2:2">
      <c r="B218" s="24"/>
    </row>
    <row r="219" spans="2:2">
      <c r="B219" s="24"/>
    </row>
    <row r="220" spans="2:2">
      <c r="B220" s="24"/>
    </row>
    <row r="221" spans="2:2">
      <c r="B221" s="24"/>
    </row>
    <row r="222" spans="2:2">
      <c r="B222" s="24"/>
    </row>
    <row r="223" spans="2:2">
      <c r="B223" s="24"/>
    </row>
    <row r="224" spans="2:2">
      <c r="B224" s="24"/>
    </row>
    <row r="225" spans="2:2">
      <c r="B225" s="24"/>
    </row>
    <row r="226" spans="2:2">
      <c r="B226" s="24"/>
    </row>
    <row r="227" spans="2:2">
      <c r="B227" s="24"/>
    </row>
    <row r="228" spans="2:2">
      <c r="B228" s="24"/>
    </row>
    <row r="229" spans="2:2">
      <c r="B229" s="24"/>
    </row>
    <row r="230" spans="2:2">
      <c r="B230" s="24"/>
    </row>
    <row r="231" spans="2:2">
      <c r="B231" s="24"/>
    </row>
    <row r="232" spans="2:2">
      <c r="B232" s="24"/>
    </row>
    <row r="233" spans="2:2">
      <c r="B233" s="24"/>
    </row>
    <row r="234" spans="2:2">
      <c r="B234" s="24"/>
    </row>
    <row r="235" spans="2:2">
      <c r="B235" s="24"/>
    </row>
    <row r="236" spans="2:2">
      <c r="B236" s="24"/>
    </row>
    <row r="237" spans="2:2">
      <c r="B237" s="24"/>
    </row>
    <row r="238" spans="2:2">
      <c r="B238" s="24"/>
    </row>
    <row r="239" spans="2:2">
      <c r="B239" s="24"/>
    </row>
    <row r="240" spans="2:2">
      <c r="B240" s="24"/>
    </row>
    <row r="241" spans="2:2">
      <c r="B241" s="24"/>
    </row>
    <row r="242" spans="2:2">
      <c r="B242" s="24"/>
    </row>
    <row r="243" spans="2:2">
      <c r="B243" s="24"/>
    </row>
    <row r="244" spans="2:2">
      <c r="B244" s="24"/>
    </row>
    <row r="245" spans="2:2">
      <c r="B245" s="24"/>
    </row>
    <row r="246" spans="2:2">
      <c r="B246" s="24"/>
    </row>
    <row r="247" spans="2:2">
      <c r="B247" s="24"/>
    </row>
    <row r="248" spans="2:2">
      <c r="B248" s="24"/>
    </row>
    <row r="249" spans="2:2">
      <c r="B249" s="24"/>
    </row>
    <row r="250" spans="2:2">
      <c r="B250" s="24"/>
    </row>
    <row r="251" spans="2:2">
      <c r="B251" s="24"/>
    </row>
    <row r="252" spans="2:2">
      <c r="B252" s="24"/>
    </row>
    <row r="253" spans="2:2">
      <c r="B253" s="24"/>
    </row>
    <row r="254" spans="2:2">
      <c r="B254" s="24"/>
    </row>
    <row r="255" spans="2:2">
      <c r="B255" s="24"/>
    </row>
    <row r="256" spans="2:2">
      <c r="B256" s="24"/>
    </row>
    <row r="257" spans="2:2">
      <c r="B257" s="24"/>
    </row>
    <row r="258" spans="2:2">
      <c r="B258" s="24"/>
    </row>
    <row r="259" spans="2:2">
      <c r="B259" s="24"/>
    </row>
    <row r="260" spans="2:2">
      <c r="B260" s="24"/>
    </row>
    <row r="261" spans="2:2">
      <c r="B261" s="24"/>
    </row>
    <row r="262" spans="2:2">
      <c r="B262" s="24"/>
    </row>
    <row r="263" spans="2:2">
      <c r="B263" s="24"/>
    </row>
    <row r="264" spans="2:2">
      <c r="B264" s="24"/>
    </row>
    <row r="265" spans="2:2">
      <c r="B265" s="24"/>
    </row>
    <row r="266" spans="2:2">
      <c r="B266" s="24"/>
    </row>
    <row r="267" spans="2:2">
      <c r="B267" s="24"/>
    </row>
    <row r="268" spans="2:2">
      <c r="B268" s="24"/>
    </row>
    <row r="269" spans="2:2">
      <c r="B269" s="24"/>
    </row>
    <row r="270" spans="2:2">
      <c r="B270" s="24"/>
    </row>
    <row r="271" spans="2:2">
      <c r="B271" s="24"/>
    </row>
    <row r="272" spans="2:2">
      <c r="B272" s="24"/>
    </row>
    <row r="273" spans="2:2">
      <c r="B273" s="24"/>
    </row>
    <row r="274" spans="2:2">
      <c r="B274" s="24"/>
    </row>
    <row r="275" spans="2:2">
      <c r="B275" s="24"/>
    </row>
    <row r="276" spans="2:2">
      <c r="B276" s="24"/>
    </row>
    <row r="277" spans="2:2">
      <c r="B277" s="24"/>
    </row>
    <row r="278" spans="2:2">
      <c r="B278" s="24"/>
    </row>
  </sheetData>
  <mergeCells count="13">
    <mergeCell ref="V1:X1"/>
    <mergeCell ref="AA1:AA2"/>
    <mergeCell ref="B1:B2"/>
    <mergeCell ref="C1:E1"/>
    <mergeCell ref="F1:J1"/>
    <mergeCell ref="K1:M1"/>
    <mergeCell ref="P1:R1"/>
    <mergeCell ref="S1:U1"/>
    <mergeCell ref="AB1:AB2"/>
    <mergeCell ref="AC1:AC2"/>
    <mergeCell ref="AD1:AD2"/>
    <mergeCell ref="AE1:AE2"/>
    <mergeCell ref="AF1:AF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C74C-2879-45A9-8F47-45D562CF3CFB}">
  <sheetPr codeName="Sheet5"/>
  <dimension ref="A1:AG1234"/>
  <sheetViews>
    <sheetView zoomScale="90" zoomScaleNormal="90" workbookViewId="0">
      <pane xSplit="2" ySplit="2" topLeftCell="L1219" activePane="bottomRight" state="frozen"/>
      <selection pane="topRight" activeCell="B1" sqref="B1"/>
      <selection pane="bottomLeft" activeCell="A2" sqref="A2"/>
      <selection pane="bottomRight" activeCell="B1205" sqref="B1205:AG1232"/>
    </sheetView>
  </sheetViews>
  <sheetFormatPr defaultColWidth="9" defaultRowHeight="12.75"/>
  <cols>
    <col min="1" max="1" width="7.42578125" style="12" bestFit="1" customWidth="1"/>
    <col min="2" max="2" width="8.42578125" style="12" bestFit="1" customWidth="1"/>
    <col min="3" max="3" width="8.42578125" style="6" bestFit="1" customWidth="1"/>
    <col min="4" max="4" width="5.7109375" style="89" bestFit="1" customWidth="1"/>
    <col min="5" max="5" width="8.42578125" style="43" bestFit="1" customWidth="1"/>
    <col min="6" max="6" width="5.7109375" style="6" bestFit="1" customWidth="1"/>
    <col min="7" max="7" width="7.7109375" style="6" bestFit="1" customWidth="1"/>
    <col min="8" max="8" width="9" style="12"/>
    <col min="9" max="9" width="6.42578125" style="12" bestFit="1" customWidth="1"/>
    <col min="10" max="10" width="6.140625" style="12" bestFit="1" customWidth="1"/>
    <col min="11" max="11" width="9.140625" style="12" bestFit="1" customWidth="1"/>
    <col min="12" max="12" width="9.42578125" style="12" bestFit="1" customWidth="1"/>
    <col min="13" max="13" width="8.42578125" style="43" bestFit="1" customWidth="1"/>
    <col min="14" max="14" width="6.42578125" style="6" bestFit="1" customWidth="1"/>
    <col min="15" max="15" width="10.42578125" style="89" bestFit="1" customWidth="1"/>
    <col min="16" max="16" width="7.42578125" style="88" bestFit="1" customWidth="1"/>
    <col min="17" max="17" width="7.28515625" style="88" bestFit="1" customWidth="1"/>
    <col min="18" max="18" width="10.42578125" style="43" bestFit="1" customWidth="1"/>
    <col min="19" max="19" width="6" style="88" bestFit="1" customWidth="1"/>
    <col min="20" max="20" width="7.140625" style="12" bestFit="1" customWidth="1"/>
    <col min="21" max="21" width="8.28515625" style="43" bestFit="1" customWidth="1"/>
    <col min="22" max="22" width="6.42578125" style="12" bestFit="1" customWidth="1"/>
    <col min="23" max="23" width="7.28515625" style="43" bestFit="1" customWidth="1"/>
    <col min="24" max="24" width="5.42578125" style="12" bestFit="1" customWidth="1"/>
    <col min="25" max="25" width="5.7109375" style="88" bestFit="1" customWidth="1"/>
    <col min="26" max="26" width="8.28515625" style="12" bestFit="1" customWidth="1"/>
    <col min="27" max="27" width="6.140625" style="88" bestFit="1" customWidth="1"/>
    <col min="28" max="28" width="8.140625" style="12" customWidth="1"/>
    <col min="29" max="29" width="13.85546875" style="12" bestFit="1" customWidth="1"/>
    <col min="30" max="30" width="10.42578125" style="12" bestFit="1" customWidth="1"/>
    <col min="31" max="32" width="9.140625" style="12" bestFit="1" customWidth="1"/>
    <col min="33" max="33" width="10.42578125" style="12" bestFit="1" customWidth="1"/>
    <col min="34" max="16384" width="9" style="12"/>
  </cols>
  <sheetData>
    <row r="1" spans="1:33">
      <c r="B1" s="12">
        <v>1</v>
      </c>
      <c r="C1" s="6">
        <v>2</v>
      </c>
      <c r="D1" s="89">
        <v>3</v>
      </c>
      <c r="E1" s="43">
        <v>4</v>
      </c>
      <c r="F1" s="6">
        <v>5</v>
      </c>
      <c r="G1" s="6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43">
        <v>12</v>
      </c>
      <c r="N1" s="6">
        <v>13</v>
      </c>
      <c r="O1" s="89">
        <v>14</v>
      </c>
      <c r="P1" s="88">
        <v>15</v>
      </c>
      <c r="Q1" s="88">
        <v>16</v>
      </c>
      <c r="R1" s="43">
        <v>17</v>
      </c>
      <c r="S1" s="88">
        <v>18</v>
      </c>
      <c r="T1" s="12">
        <v>19</v>
      </c>
      <c r="U1" s="43">
        <v>20</v>
      </c>
      <c r="V1" s="12">
        <v>21</v>
      </c>
      <c r="W1" s="43">
        <v>22</v>
      </c>
      <c r="X1" s="12">
        <v>23</v>
      </c>
      <c r="Y1" s="88">
        <v>24</v>
      </c>
      <c r="Z1" s="12">
        <v>25</v>
      </c>
      <c r="AA1" s="88">
        <v>26</v>
      </c>
      <c r="AB1" s="59" t="s">
        <v>41</v>
      </c>
      <c r="AC1" s="60" t="s">
        <v>96</v>
      </c>
      <c r="AD1" s="61" t="s">
        <v>97</v>
      </c>
      <c r="AE1" s="61" t="s">
        <v>98</v>
      </c>
      <c r="AF1" s="61" t="s">
        <v>99</v>
      </c>
      <c r="AG1" s="61" t="s">
        <v>100</v>
      </c>
    </row>
    <row r="2" spans="1:33">
      <c r="A2" s="59"/>
      <c r="C2" s="6" t="str">
        <f>'[4]AZIMUTH_CONGESTION by ports'!B8</f>
        <v>Bayuquan</v>
      </c>
      <c r="D2" s="89" t="str">
        <f>'[4]AZIMUTH_CONGESTION by ports'!C8</f>
        <v>Beilun</v>
      </c>
      <c r="E2" s="43" t="str">
        <f>'[4]AZIMUTH_CONGESTION by ports'!D8</f>
        <v>Caofeidian</v>
      </c>
      <c r="F2" s="6" t="str">
        <f>'[4]AZIMUTH_CONGESTION by ports'!E8</f>
        <v>Dafeng</v>
      </c>
      <c r="G2" s="6" t="str">
        <f>'[4]AZIMUTH_CONGESTION by ports'!F8</f>
        <v>Dalian</v>
      </c>
      <c r="H2" s="12" t="str">
        <f>'[4]AZIMUTH_CONGESTION by ports'!G8</f>
        <v>Dandong</v>
      </c>
      <c r="I2" s="12" t="str">
        <f>'[4]AZIMUTH_CONGESTION by ports'!H8</f>
        <v>Fangcheng</v>
      </c>
      <c r="J2" s="12" t="str">
        <f>'[4]AZIMUTH_CONGESTION by ports'!I8</f>
        <v>Fuzhou</v>
      </c>
      <c r="K2" s="12" t="str">
        <f>'[4]AZIMUTH_CONGESTION by ports'!J8</f>
        <v>Gaolan</v>
      </c>
      <c r="L2" s="12" t="str">
        <f>'[4]AZIMUTH_CONGESTION by ports'!K8</f>
        <v>Guangzhou</v>
      </c>
      <c r="M2" s="43" t="str">
        <f>'[4]AZIMUTH_CONGESTION by ports'!L8</f>
        <v>Hong Kong</v>
      </c>
      <c r="N2" s="6" t="str">
        <f>'[4]AZIMUTH_CONGESTION by ports'!M8</f>
        <v>Huanghua</v>
      </c>
      <c r="O2" s="89" t="str">
        <f>'[4]AZIMUTH_CONGESTION by ports'!N8</f>
        <v>Jinzhou</v>
      </c>
      <c r="P2" s="88" t="str">
        <f>'[4]AZIMUTH_CONGESTION by ports'!O8</f>
        <v>Lianyungang</v>
      </c>
      <c r="Q2" s="88" t="str">
        <f>'[4]AZIMUTH_CONGESTION by ports'!P8</f>
        <v>Longkou</v>
      </c>
      <c r="R2" s="43" t="str">
        <f>'[4]AZIMUTH_CONGESTION by ports'!Q8</f>
        <v>Qingdao</v>
      </c>
      <c r="S2" s="88" t="str">
        <f>'[4]AZIMUTH_CONGESTION by ports'!R8</f>
        <v>Qinhuangdao</v>
      </c>
      <c r="T2" s="12" t="str">
        <f>'[4]AZIMUTH_CONGESTION by ports'!S8</f>
        <v>Rizhao</v>
      </c>
      <c r="U2" s="43" t="str">
        <f>'[4]AZIMUTH_CONGESTION by ports'!T8</f>
        <v>Shantou</v>
      </c>
      <c r="V2" s="12" t="str">
        <f>'[4]AZIMUTH_CONGESTION by ports'!U8</f>
        <v>Shanwei</v>
      </c>
      <c r="W2" s="43" t="str">
        <f>'[4]AZIMUTH_CONGESTION by ports'!V8</f>
        <v>Tangshan</v>
      </c>
      <c r="X2" s="12" t="str">
        <f>'[4]AZIMUTH_CONGESTION by ports'!W8</f>
        <v>Xiamen</v>
      </c>
      <c r="Y2" s="88" t="str">
        <f>'[4]AZIMUTH_CONGESTION by ports'!X8</f>
        <v>Xingang</v>
      </c>
      <c r="Z2" s="12" t="str">
        <f>'[4]AZIMUTH_CONGESTION by ports'!Y8</f>
        <v>Xiuyu</v>
      </c>
      <c r="AA2" s="88" t="str">
        <f>'[4]AZIMUTH_CONGESTION by ports'!Z8</f>
        <v>Yangpu</v>
      </c>
    </row>
    <row r="3" spans="1:33" ht="15">
      <c r="A3" s="56" t="str">
        <f>YEAR(B3)&amp;WEEKNUM(B3)</f>
        <v>20161</v>
      </c>
      <c r="B3" s="15">
        <f>'[4]AZIMUTH_CONGESTION by ports'!A1470</f>
        <v>42370</v>
      </c>
      <c r="C3" s="6">
        <f>'[4]AZIMUTH_CONGESTION by ports'!B1470</f>
        <v>2</v>
      </c>
      <c r="D3" s="89">
        <f>'[4]AZIMUTH_CONGESTION by ports'!C1470</f>
        <v>28</v>
      </c>
      <c r="E3" s="43">
        <f>'[4]AZIMUTH_CONGESTION by ports'!D1470</f>
        <v>9</v>
      </c>
      <c r="F3" s="6">
        <f>'[4]AZIMUTH_CONGESTION by ports'!E1470</f>
        <v>0</v>
      </c>
      <c r="G3" s="6">
        <f>'[4]AZIMUTH_CONGESTION by ports'!F1470</f>
        <v>2</v>
      </c>
      <c r="H3" s="12">
        <f>'[4]AZIMUTH_CONGESTION by ports'!G1470</f>
        <v>0</v>
      </c>
      <c r="I3" s="12">
        <f>'[4]AZIMUTH_CONGESTION by ports'!H1470</f>
        <v>1</v>
      </c>
      <c r="J3" s="12">
        <f>'[4]AZIMUTH_CONGESTION by ports'!I1470</f>
        <v>0</v>
      </c>
      <c r="K3" s="12">
        <f>'[4]AZIMUTH_CONGESTION by ports'!J1470</f>
        <v>0</v>
      </c>
      <c r="L3" s="12">
        <f>'[4]AZIMUTH_CONGESTION by ports'!K1470</f>
        <v>1</v>
      </c>
      <c r="M3" s="43">
        <f>'[4]AZIMUTH_CONGESTION by ports'!L1470</f>
        <v>0</v>
      </c>
      <c r="N3" s="6">
        <f>'[4]AZIMUTH_CONGESTION by ports'!M1470</f>
        <v>2</v>
      </c>
      <c r="O3" s="89">
        <f>'[4]AZIMUTH_CONGESTION by ports'!N1470</f>
        <v>0</v>
      </c>
      <c r="P3" s="88">
        <f>'[4]AZIMUTH_CONGESTION by ports'!O1470</f>
        <v>0</v>
      </c>
      <c r="Q3" s="88">
        <f>'[4]AZIMUTH_CONGESTION by ports'!P1470</f>
        <v>0</v>
      </c>
      <c r="R3" s="43">
        <f>'[4]AZIMUTH_CONGESTION by ports'!Q1470</f>
        <v>2</v>
      </c>
      <c r="S3" s="88">
        <f>'[4]AZIMUTH_CONGESTION by ports'!R1470</f>
        <v>0</v>
      </c>
      <c r="T3" s="12">
        <f>'[4]AZIMUTH_CONGESTION by ports'!S1470</f>
        <v>16</v>
      </c>
      <c r="U3" s="43">
        <f>'[4]AZIMUTH_CONGESTION by ports'!T1470</f>
        <v>0</v>
      </c>
      <c r="V3" s="12">
        <f>'[4]AZIMUTH_CONGESTION by ports'!U1470</f>
        <v>0</v>
      </c>
      <c r="W3" s="43">
        <f>'[4]AZIMUTH_CONGESTION by ports'!V1470</f>
        <v>7</v>
      </c>
      <c r="X3" s="12">
        <f>'[4]AZIMUTH_CONGESTION by ports'!W1470</f>
        <v>0</v>
      </c>
      <c r="Y3" s="88">
        <f>'[4]AZIMUTH_CONGESTION by ports'!X1470</f>
        <v>17</v>
      </c>
      <c r="Z3" s="12">
        <f>'[4]AZIMUTH_CONGESTION by ports'!Y1470</f>
        <v>0</v>
      </c>
      <c r="AA3" s="88">
        <f>'[4]AZIMUTH_CONGESTION by ports'!Z1470</f>
        <v>0</v>
      </c>
      <c r="AB3" s="12">
        <f>SUM(C3:AA3)*0.17</f>
        <v>14.790000000000001</v>
      </c>
      <c r="AC3" s="12">
        <f>SUM(C3,G3,F3,N3)*0.17</f>
        <v>1.02</v>
      </c>
      <c r="AD3" s="12">
        <f>SUM(E3,M3,R3,U3,W3)*0.17</f>
        <v>3.06</v>
      </c>
      <c r="AE3" s="12">
        <f>SUM(Q3,S3,Y3,AA3,P3)*0.17</f>
        <v>2.89</v>
      </c>
      <c r="AF3" s="12">
        <f>SUM(D3,O3)*0.17</f>
        <v>4.7600000000000007</v>
      </c>
      <c r="AG3" s="12">
        <f>SUM(H3,I3,J3,K3,L3,T3,V3,X3,Z3)*0.17</f>
        <v>3.06</v>
      </c>
    </row>
    <row r="4" spans="1:33" ht="15">
      <c r="A4" s="56" t="str">
        <f t="shared" ref="A4:A67" si="0">YEAR(B4)&amp;WEEKNUM(B4)</f>
        <v>20161</v>
      </c>
      <c r="B4" s="15">
        <f>'[4]AZIMUTH_CONGESTION by ports'!A1471</f>
        <v>42371</v>
      </c>
      <c r="C4" s="6">
        <f>'[4]AZIMUTH_CONGESTION by ports'!B1471</f>
        <v>2</v>
      </c>
      <c r="D4" s="89">
        <f>'[4]AZIMUTH_CONGESTION by ports'!C1471</f>
        <v>27</v>
      </c>
      <c r="E4" s="43">
        <f>'[4]AZIMUTH_CONGESTION by ports'!D1471</f>
        <v>10</v>
      </c>
      <c r="F4" s="6">
        <f>'[4]AZIMUTH_CONGESTION by ports'!E1471</f>
        <v>0</v>
      </c>
      <c r="G4" s="6">
        <f>'[4]AZIMUTH_CONGESTION by ports'!F1471</f>
        <v>2</v>
      </c>
      <c r="H4" s="12">
        <f>'[4]AZIMUTH_CONGESTION by ports'!G1471</f>
        <v>0</v>
      </c>
      <c r="I4" s="12">
        <f>'[4]AZIMUTH_CONGESTION by ports'!H1471</f>
        <v>1</v>
      </c>
      <c r="J4" s="12">
        <f>'[4]AZIMUTH_CONGESTION by ports'!I1471</f>
        <v>0</v>
      </c>
      <c r="K4" s="12">
        <f>'[4]AZIMUTH_CONGESTION by ports'!J1471</f>
        <v>0</v>
      </c>
      <c r="L4" s="12">
        <f>'[4]AZIMUTH_CONGESTION by ports'!K1471</f>
        <v>1</v>
      </c>
      <c r="M4" s="43">
        <f>'[4]AZIMUTH_CONGESTION by ports'!L1471</f>
        <v>0</v>
      </c>
      <c r="N4" s="6">
        <f>'[4]AZIMUTH_CONGESTION by ports'!M1471</f>
        <v>3</v>
      </c>
      <c r="O4" s="89">
        <f>'[4]AZIMUTH_CONGESTION by ports'!N1471</f>
        <v>0</v>
      </c>
      <c r="P4" s="88">
        <f>'[4]AZIMUTH_CONGESTION by ports'!O1471</f>
        <v>0</v>
      </c>
      <c r="Q4" s="88">
        <f>'[4]AZIMUTH_CONGESTION by ports'!P1471</f>
        <v>0</v>
      </c>
      <c r="R4" s="43">
        <f>'[4]AZIMUTH_CONGESTION by ports'!Q1471</f>
        <v>1</v>
      </c>
      <c r="S4" s="88">
        <f>'[4]AZIMUTH_CONGESTION by ports'!R1471</f>
        <v>0</v>
      </c>
      <c r="T4" s="12">
        <f>'[4]AZIMUTH_CONGESTION by ports'!S1471</f>
        <v>15</v>
      </c>
      <c r="U4" s="43">
        <f>'[4]AZIMUTH_CONGESTION by ports'!T1471</f>
        <v>0</v>
      </c>
      <c r="V4" s="12">
        <f>'[4]AZIMUTH_CONGESTION by ports'!U1471</f>
        <v>0</v>
      </c>
      <c r="W4" s="43">
        <f>'[4]AZIMUTH_CONGESTION by ports'!V1471</f>
        <v>8</v>
      </c>
      <c r="X4" s="12">
        <f>'[4]AZIMUTH_CONGESTION by ports'!W1471</f>
        <v>0</v>
      </c>
      <c r="Y4" s="88">
        <f>'[4]AZIMUTH_CONGESTION by ports'!X1471</f>
        <v>18</v>
      </c>
      <c r="Z4" s="12">
        <f>'[4]AZIMUTH_CONGESTION by ports'!Y1471</f>
        <v>0</v>
      </c>
      <c r="AA4" s="88">
        <f>'[4]AZIMUTH_CONGESTION by ports'!Z1471</f>
        <v>0</v>
      </c>
      <c r="AB4" s="12">
        <f t="shared" ref="AB4:AB67" si="1">SUM(C4:AA4)*0.17</f>
        <v>14.96</v>
      </c>
      <c r="AC4" s="12">
        <f t="shared" ref="AC4:AC67" si="2">SUM(C4,G4,F4,N4)*0.17</f>
        <v>1.1900000000000002</v>
      </c>
      <c r="AD4" s="12">
        <f t="shared" ref="AD4:AD67" si="3">SUM(E4,M4,R4,U4,W4)*0.17</f>
        <v>3.2300000000000004</v>
      </c>
      <c r="AE4" s="12">
        <f t="shared" ref="AE4:AE67" si="4">SUM(Q4,S4,Y4,AA4,P4)*0.17</f>
        <v>3.06</v>
      </c>
      <c r="AF4" s="12">
        <f t="shared" ref="AF4:AF67" si="5">SUM(D4,O4)*0.17</f>
        <v>4.5900000000000007</v>
      </c>
      <c r="AG4" s="12">
        <f t="shared" ref="AG4:AG67" si="6">SUM(H4,I4,J4,K4,L4,T4,V4,X4,Z4)*0.17</f>
        <v>2.89</v>
      </c>
    </row>
    <row r="5" spans="1:33" ht="15">
      <c r="A5" s="56" t="str">
        <f t="shared" si="0"/>
        <v>20162</v>
      </c>
      <c r="B5" s="15">
        <f>'[4]AZIMUTH_CONGESTION by ports'!A1472</f>
        <v>42372</v>
      </c>
      <c r="C5" s="6">
        <f>'[4]AZIMUTH_CONGESTION by ports'!B1472</f>
        <v>1</v>
      </c>
      <c r="D5" s="89">
        <f>'[4]AZIMUTH_CONGESTION by ports'!C1472</f>
        <v>31</v>
      </c>
      <c r="E5" s="43">
        <f>'[4]AZIMUTH_CONGESTION by ports'!D1472</f>
        <v>11</v>
      </c>
      <c r="F5" s="6">
        <f>'[4]AZIMUTH_CONGESTION by ports'!E1472</f>
        <v>0</v>
      </c>
      <c r="G5" s="6">
        <f>'[4]AZIMUTH_CONGESTION by ports'!F1472</f>
        <v>1</v>
      </c>
      <c r="H5" s="12">
        <f>'[4]AZIMUTH_CONGESTION by ports'!G1472</f>
        <v>0</v>
      </c>
      <c r="I5" s="12">
        <f>'[4]AZIMUTH_CONGESTION by ports'!H1472</f>
        <v>2</v>
      </c>
      <c r="J5" s="12">
        <f>'[4]AZIMUTH_CONGESTION by ports'!I1472</f>
        <v>0</v>
      </c>
      <c r="K5" s="12">
        <f>'[4]AZIMUTH_CONGESTION by ports'!J1472</f>
        <v>0</v>
      </c>
      <c r="L5" s="12">
        <f>'[4]AZIMUTH_CONGESTION by ports'!K1472</f>
        <v>1</v>
      </c>
      <c r="M5" s="43">
        <f>'[4]AZIMUTH_CONGESTION by ports'!L1472</f>
        <v>1</v>
      </c>
      <c r="N5" s="6">
        <f>'[4]AZIMUTH_CONGESTION by ports'!M1472</f>
        <v>2</v>
      </c>
      <c r="O5" s="89">
        <f>'[4]AZIMUTH_CONGESTION by ports'!N1472</f>
        <v>0</v>
      </c>
      <c r="P5" s="88">
        <f>'[4]AZIMUTH_CONGESTION by ports'!O1472</f>
        <v>2</v>
      </c>
      <c r="Q5" s="88">
        <f>'[4]AZIMUTH_CONGESTION by ports'!P1472</f>
        <v>0</v>
      </c>
      <c r="R5" s="43">
        <f>'[4]AZIMUTH_CONGESTION by ports'!Q1472</f>
        <v>1</v>
      </c>
      <c r="S5" s="88">
        <f>'[4]AZIMUTH_CONGESTION by ports'!R1472</f>
        <v>0</v>
      </c>
      <c r="T5" s="12">
        <f>'[4]AZIMUTH_CONGESTION by ports'!S1472</f>
        <v>18</v>
      </c>
      <c r="U5" s="43">
        <f>'[4]AZIMUTH_CONGESTION by ports'!T1472</f>
        <v>0</v>
      </c>
      <c r="V5" s="12">
        <f>'[4]AZIMUTH_CONGESTION by ports'!U1472</f>
        <v>0</v>
      </c>
      <c r="W5" s="43">
        <f>'[4]AZIMUTH_CONGESTION by ports'!V1472</f>
        <v>6</v>
      </c>
      <c r="X5" s="12">
        <f>'[4]AZIMUTH_CONGESTION by ports'!W1472</f>
        <v>0</v>
      </c>
      <c r="Y5" s="88">
        <f>'[4]AZIMUTH_CONGESTION by ports'!X1472</f>
        <v>15</v>
      </c>
      <c r="Z5" s="12">
        <f>'[4]AZIMUTH_CONGESTION by ports'!Y1472</f>
        <v>0</v>
      </c>
      <c r="AA5" s="88">
        <f>'[4]AZIMUTH_CONGESTION by ports'!Z1472</f>
        <v>0</v>
      </c>
      <c r="AB5" s="12">
        <f t="shared" si="1"/>
        <v>15.64</v>
      </c>
      <c r="AC5" s="12">
        <f t="shared" si="2"/>
        <v>0.68</v>
      </c>
      <c r="AD5" s="12">
        <f t="shared" si="3"/>
        <v>3.2300000000000004</v>
      </c>
      <c r="AE5" s="12">
        <f t="shared" si="4"/>
        <v>2.89</v>
      </c>
      <c r="AF5" s="12">
        <f t="shared" si="5"/>
        <v>5.2700000000000005</v>
      </c>
      <c r="AG5" s="12">
        <f t="shared" si="6"/>
        <v>3.5700000000000003</v>
      </c>
    </row>
    <row r="6" spans="1:33" ht="15">
      <c r="A6" s="56" t="str">
        <f t="shared" si="0"/>
        <v>20162</v>
      </c>
      <c r="B6" s="15">
        <f>'[4]AZIMUTH_CONGESTION by ports'!A1473</f>
        <v>42373</v>
      </c>
      <c r="C6" s="6">
        <f>'[4]AZIMUTH_CONGESTION by ports'!B1473</f>
        <v>2</v>
      </c>
      <c r="D6" s="89">
        <f>'[4]AZIMUTH_CONGESTION by ports'!C1473</f>
        <v>30</v>
      </c>
      <c r="E6" s="43">
        <f>'[4]AZIMUTH_CONGESTION by ports'!D1473</f>
        <v>10</v>
      </c>
      <c r="F6" s="6">
        <f>'[4]AZIMUTH_CONGESTION by ports'!E1473</f>
        <v>0</v>
      </c>
      <c r="G6" s="6">
        <f>'[4]AZIMUTH_CONGESTION by ports'!F1473</f>
        <v>0</v>
      </c>
      <c r="H6" s="12">
        <f>'[4]AZIMUTH_CONGESTION by ports'!G1473</f>
        <v>0</v>
      </c>
      <c r="I6" s="12">
        <f>'[4]AZIMUTH_CONGESTION by ports'!H1473</f>
        <v>1</v>
      </c>
      <c r="J6" s="12">
        <f>'[4]AZIMUTH_CONGESTION by ports'!I1473</f>
        <v>0</v>
      </c>
      <c r="K6" s="12">
        <f>'[4]AZIMUTH_CONGESTION by ports'!J1473</f>
        <v>0</v>
      </c>
      <c r="L6" s="12">
        <f>'[4]AZIMUTH_CONGESTION by ports'!K1473</f>
        <v>1</v>
      </c>
      <c r="M6" s="43">
        <f>'[4]AZIMUTH_CONGESTION by ports'!L1473</f>
        <v>0</v>
      </c>
      <c r="N6" s="6">
        <f>'[4]AZIMUTH_CONGESTION by ports'!M1473</f>
        <v>4</v>
      </c>
      <c r="O6" s="89">
        <f>'[4]AZIMUTH_CONGESTION by ports'!N1473</f>
        <v>0</v>
      </c>
      <c r="P6" s="88">
        <f>'[4]AZIMUTH_CONGESTION by ports'!O1473</f>
        <v>1</v>
      </c>
      <c r="Q6" s="88">
        <f>'[4]AZIMUTH_CONGESTION by ports'!P1473</f>
        <v>0</v>
      </c>
      <c r="R6" s="43">
        <f>'[4]AZIMUTH_CONGESTION by ports'!Q1473</f>
        <v>1</v>
      </c>
      <c r="S6" s="88">
        <f>'[4]AZIMUTH_CONGESTION by ports'!R1473</f>
        <v>0</v>
      </c>
      <c r="T6" s="12">
        <f>'[4]AZIMUTH_CONGESTION by ports'!S1473</f>
        <v>14</v>
      </c>
      <c r="U6" s="43">
        <f>'[4]AZIMUTH_CONGESTION by ports'!T1473</f>
        <v>0</v>
      </c>
      <c r="V6" s="12">
        <f>'[4]AZIMUTH_CONGESTION by ports'!U1473</f>
        <v>0</v>
      </c>
      <c r="W6" s="43">
        <f>'[4]AZIMUTH_CONGESTION by ports'!V1473</f>
        <v>6</v>
      </c>
      <c r="X6" s="12">
        <f>'[4]AZIMUTH_CONGESTION by ports'!W1473</f>
        <v>0</v>
      </c>
      <c r="Y6" s="88">
        <f>'[4]AZIMUTH_CONGESTION by ports'!X1473</f>
        <v>17</v>
      </c>
      <c r="Z6" s="12">
        <f>'[4]AZIMUTH_CONGESTION by ports'!Y1473</f>
        <v>0</v>
      </c>
      <c r="AA6" s="88">
        <f>'[4]AZIMUTH_CONGESTION by ports'!Z1473</f>
        <v>0</v>
      </c>
      <c r="AB6" s="12">
        <f t="shared" si="1"/>
        <v>14.790000000000001</v>
      </c>
      <c r="AC6" s="12">
        <f t="shared" si="2"/>
        <v>1.02</v>
      </c>
      <c r="AD6" s="12">
        <f t="shared" si="3"/>
        <v>2.89</v>
      </c>
      <c r="AE6" s="12">
        <f t="shared" si="4"/>
        <v>3.06</v>
      </c>
      <c r="AF6" s="12">
        <f t="shared" si="5"/>
        <v>5.1000000000000005</v>
      </c>
      <c r="AG6" s="12">
        <f t="shared" si="6"/>
        <v>2.72</v>
      </c>
    </row>
    <row r="7" spans="1:33" ht="15">
      <c r="A7" s="56" t="str">
        <f t="shared" si="0"/>
        <v>20162</v>
      </c>
      <c r="B7" s="15">
        <f>'[4]AZIMUTH_CONGESTION by ports'!A1474</f>
        <v>42374</v>
      </c>
      <c r="C7" s="6">
        <f>'[4]AZIMUTH_CONGESTION by ports'!B1474</f>
        <v>1</v>
      </c>
      <c r="D7" s="89">
        <f>'[4]AZIMUTH_CONGESTION by ports'!C1474</f>
        <v>40</v>
      </c>
      <c r="E7" s="43">
        <f>'[4]AZIMUTH_CONGESTION by ports'!D1474</f>
        <v>12</v>
      </c>
      <c r="F7" s="6">
        <f>'[4]AZIMUTH_CONGESTION by ports'!E1474</f>
        <v>0</v>
      </c>
      <c r="G7" s="6">
        <f>'[4]AZIMUTH_CONGESTION by ports'!F1474</f>
        <v>1</v>
      </c>
      <c r="H7" s="12">
        <f>'[4]AZIMUTH_CONGESTION by ports'!G1474</f>
        <v>0</v>
      </c>
      <c r="I7" s="12">
        <f>'[4]AZIMUTH_CONGESTION by ports'!H1474</f>
        <v>4</v>
      </c>
      <c r="J7" s="12">
        <f>'[4]AZIMUTH_CONGESTION by ports'!I1474</f>
        <v>0</v>
      </c>
      <c r="K7" s="12">
        <f>'[4]AZIMUTH_CONGESTION by ports'!J1474</f>
        <v>0</v>
      </c>
      <c r="L7" s="12">
        <f>'[4]AZIMUTH_CONGESTION by ports'!K1474</f>
        <v>1</v>
      </c>
      <c r="M7" s="43">
        <f>'[4]AZIMUTH_CONGESTION by ports'!L1474</f>
        <v>1</v>
      </c>
      <c r="N7" s="6">
        <f>'[4]AZIMUTH_CONGESTION by ports'!M1474</f>
        <v>2</v>
      </c>
      <c r="O7" s="89">
        <f>'[4]AZIMUTH_CONGESTION by ports'!N1474</f>
        <v>0</v>
      </c>
      <c r="P7" s="88">
        <f>'[4]AZIMUTH_CONGESTION by ports'!O1474</f>
        <v>1</v>
      </c>
      <c r="Q7" s="88">
        <f>'[4]AZIMUTH_CONGESTION by ports'!P1474</f>
        <v>0</v>
      </c>
      <c r="R7" s="43">
        <f>'[4]AZIMUTH_CONGESTION by ports'!Q1474</f>
        <v>2</v>
      </c>
      <c r="S7" s="88">
        <f>'[4]AZIMUTH_CONGESTION by ports'!R1474</f>
        <v>0</v>
      </c>
      <c r="T7" s="12">
        <f>'[4]AZIMUTH_CONGESTION by ports'!S1474</f>
        <v>15</v>
      </c>
      <c r="U7" s="43">
        <f>'[4]AZIMUTH_CONGESTION by ports'!T1474</f>
        <v>0</v>
      </c>
      <c r="V7" s="12">
        <f>'[4]AZIMUTH_CONGESTION by ports'!U1474</f>
        <v>0</v>
      </c>
      <c r="W7" s="43">
        <f>'[4]AZIMUTH_CONGESTION by ports'!V1474</f>
        <v>5</v>
      </c>
      <c r="X7" s="12">
        <f>'[4]AZIMUTH_CONGESTION by ports'!W1474</f>
        <v>0</v>
      </c>
      <c r="Y7" s="88">
        <f>'[4]AZIMUTH_CONGESTION by ports'!X1474</f>
        <v>14</v>
      </c>
      <c r="Z7" s="12">
        <f>'[4]AZIMUTH_CONGESTION by ports'!Y1474</f>
        <v>0</v>
      </c>
      <c r="AA7" s="88">
        <f>'[4]AZIMUTH_CONGESTION by ports'!Z1474</f>
        <v>0</v>
      </c>
      <c r="AB7" s="12">
        <f t="shared" si="1"/>
        <v>16.830000000000002</v>
      </c>
      <c r="AC7" s="12">
        <f t="shared" si="2"/>
        <v>0.68</v>
      </c>
      <c r="AD7" s="12">
        <f t="shared" si="3"/>
        <v>3.4000000000000004</v>
      </c>
      <c r="AE7" s="12">
        <f t="shared" si="4"/>
        <v>2.5500000000000003</v>
      </c>
      <c r="AF7" s="12">
        <f t="shared" si="5"/>
        <v>6.8000000000000007</v>
      </c>
      <c r="AG7" s="12">
        <f t="shared" si="6"/>
        <v>3.4000000000000004</v>
      </c>
    </row>
    <row r="8" spans="1:33" ht="15">
      <c r="A8" s="56" t="str">
        <f t="shared" si="0"/>
        <v>20162</v>
      </c>
      <c r="B8" s="15">
        <f>'[4]AZIMUTH_CONGESTION by ports'!A1475</f>
        <v>42375</v>
      </c>
      <c r="C8" s="6">
        <f>'[4]AZIMUTH_CONGESTION by ports'!B1475</f>
        <v>1</v>
      </c>
      <c r="D8" s="89">
        <f>'[4]AZIMUTH_CONGESTION by ports'!C1475</f>
        <v>36</v>
      </c>
      <c r="E8" s="43">
        <f>'[4]AZIMUTH_CONGESTION by ports'!D1475</f>
        <v>14</v>
      </c>
      <c r="F8" s="6">
        <f>'[4]AZIMUTH_CONGESTION by ports'!E1475</f>
        <v>0</v>
      </c>
      <c r="G8" s="6">
        <f>'[4]AZIMUTH_CONGESTION by ports'!F1475</f>
        <v>0</v>
      </c>
      <c r="H8" s="12">
        <f>'[4]AZIMUTH_CONGESTION by ports'!G1475</f>
        <v>0</v>
      </c>
      <c r="I8" s="12">
        <f>'[4]AZIMUTH_CONGESTION by ports'!H1475</f>
        <v>2</v>
      </c>
      <c r="J8" s="12">
        <f>'[4]AZIMUTH_CONGESTION by ports'!I1475</f>
        <v>0</v>
      </c>
      <c r="K8" s="12">
        <f>'[4]AZIMUTH_CONGESTION by ports'!J1475</f>
        <v>0</v>
      </c>
      <c r="L8" s="12">
        <f>'[4]AZIMUTH_CONGESTION by ports'!K1475</f>
        <v>1</v>
      </c>
      <c r="M8" s="43">
        <f>'[4]AZIMUTH_CONGESTION by ports'!L1475</f>
        <v>0</v>
      </c>
      <c r="N8" s="6">
        <f>'[4]AZIMUTH_CONGESTION by ports'!M1475</f>
        <v>2</v>
      </c>
      <c r="O8" s="89">
        <f>'[4]AZIMUTH_CONGESTION by ports'!N1475</f>
        <v>0</v>
      </c>
      <c r="P8" s="88">
        <f>'[4]AZIMUTH_CONGESTION by ports'!O1475</f>
        <v>2</v>
      </c>
      <c r="Q8" s="88">
        <f>'[4]AZIMUTH_CONGESTION by ports'!P1475</f>
        <v>0</v>
      </c>
      <c r="R8" s="43">
        <f>'[4]AZIMUTH_CONGESTION by ports'!Q1475</f>
        <v>1</v>
      </c>
      <c r="S8" s="88">
        <f>'[4]AZIMUTH_CONGESTION by ports'!R1475</f>
        <v>0</v>
      </c>
      <c r="T8" s="12">
        <f>'[4]AZIMUTH_CONGESTION by ports'!S1475</f>
        <v>12</v>
      </c>
      <c r="U8" s="43">
        <f>'[4]AZIMUTH_CONGESTION by ports'!T1475</f>
        <v>0</v>
      </c>
      <c r="V8" s="12">
        <f>'[4]AZIMUTH_CONGESTION by ports'!U1475</f>
        <v>0</v>
      </c>
      <c r="W8" s="43">
        <f>'[4]AZIMUTH_CONGESTION by ports'!V1475</f>
        <v>8</v>
      </c>
      <c r="X8" s="12">
        <f>'[4]AZIMUTH_CONGESTION by ports'!W1475</f>
        <v>0</v>
      </c>
      <c r="Y8" s="88">
        <f>'[4]AZIMUTH_CONGESTION by ports'!X1475</f>
        <v>15</v>
      </c>
      <c r="Z8" s="12">
        <f>'[4]AZIMUTH_CONGESTION by ports'!Y1475</f>
        <v>0</v>
      </c>
      <c r="AA8" s="88">
        <f>'[4]AZIMUTH_CONGESTION by ports'!Z1475</f>
        <v>0</v>
      </c>
      <c r="AB8" s="12">
        <f t="shared" si="1"/>
        <v>15.98</v>
      </c>
      <c r="AC8" s="12">
        <f t="shared" si="2"/>
        <v>0.51</v>
      </c>
      <c r="AD8" s="12">
        <f t="shared" si="3"/>
        <v>3.91</v>
      </c>
      <c r="AE8" s="12">
        <f t="shared" si="4"/>
        <v>2.89</v>
      </c>
      <c r="AF8" s="12">
        <f t="shared" si="5"/>
        <v>6.12</v>
      </c>
      <c r="AG8" s="12">
        <f t="shared" si="6"/>
        <v>2.5500000000000003</v>
      </c>
    </row>
    <row r="9" spans="1:33" ht="15">
      <c r="A9" s="56" t="str">
        <f t="shared" si="0"/>
        <v>20162</v>
      </c>
      <c r="B9" s="15">
        <f>'[4]AZIMUTH_CONGESTION by ports'!A1476</f>
        <v>42376</v>
      </c>
      <c r="C9" s="6">
        <f>'[4]AZIMUTH_CONGESTION by ports'!B1476</f>
        <v>0</v>
      </c>
      <c r="D9" s="89">
        <f>'[4]AZIMUTH_CONGESTION by ports'!C1476</f>
        <v>33</v>
      </c>
      <c r="E9" s="43">
        <f>'[4]AZIMUTH_CONGESTION by ports'!D1476</f>
        <v>15</v>
      </c>
      <c r="F9" s="6">
        <f>'[4]AZIMUTH_CONGESTION by ports'!E1476</f>
        <v>0</v>
      </c>
      <c r="G9" s="6">
        <f>'[4]AZIMUTH_CONGESTION by ports'!F1476</f>
        <v>0</v>
      </c>
      <c r="H9" s="12">
        <f>'[4]AZIMUTH_CONGESTION by ports'!G1476</f>
        <v>0</v>
      </c>
      <c r="I9" s="12">
        <f>'[4]AZIMUTH_CONGESTION by ports'!H1476</f>
        <v>1</v>
      </c>
      <c r="J9" s="12">
        <f>'[4]AZIMUTH_CONGESTION by ports'!I1476</f>
        <v>0</v>
      </c>
      <c r="K9" s="12">
        <f>'[4]AZIMUTH_CONGESTION by ports'!J1476</f>
        <v>0</v>
      </c>
      <c r="L9" s="12">
        <f>'[4]AZIMUTH_CONGESTION by ports'!K1476</f>
        <v>1</v>
      </c>
      <c r="M9" s="43">
        <f>'[4]AZIMUTH_CONGESTION by ports'!L1476</f>
        <v>0</v>
      </c>
      <c r="N9" s="6">
        <f>'[4]AZIMUTH_CONGESTION by ports'!M1476</f>
        <v>1</v>
      </c>
      <c r="O9" s="89">
        <f>'[4]AZIMUTH_CONGESTION by ports'!N1476</f>
        <v>0</v>
      </c>
      <c r="P9" s="88">
        <f>'[4]AZIMUTH_CONGESTION by ports'!O1476</f>
        <v>2</v>
      </c>
      <c r="Q9" s="88">
        <f>'[4]AZIMUTH_CONGESTION by ports'!P1476</f>
        <v>0</v>
      </c>
      <c r="R9" s="43">
        <f>'[4]AZIMUTH_CONGESTION by ports'!Q1476</f>
        <v>1</v>
      </c>
      <c r="S9" s="88">
        <f>'[4]AZIMUTH_CONGESTION by ports'!R1476</f>
        <v>0</v>
      </c>
      <c r="T9" s="12">
        <f>'[4]AZIMUTH_CONGESTION by ports'!S1476</f>
        <v>9</v>
      </c>
      <c r="U9" s="43">
        <f>'[4]AZIMUTH_CONGESTION by ports'!T1476</f>
        <v>0</v>
      </c>
      <c r="V9" s="12">
        <f>'[4]AZIMUTH_CONGESTION by ports'!U1476</f>
        <v>0</v>
      </c>
      <c r="W9" s="43">
        <f>'[4]AZIMUTH_CONGESTION by ports'!V1476</f>
        <v>7</v>
      </c>
      <c r="X9" s="12">
        <f>'[4]AZIMUTH_CONGESTION by ports'!W1476</f>
        <v>0</v>
      </c>
      <c r="Y9" s="88">
        <f>'[4]AZIMUTH_CONGESTION by ports'!X1476</f>
        <v>13</v>
      </c>
      <c r="Z9" s="12">
        <f>'[4]AZIMUTH_CONGESTION by ports'!Y1476</f>
        <v>0</v>
      </c>
      <c r="AA9" s="88">
        <f>'[4]AZIMUTH_CONGESTION by ports'!Z1476</f>
        <v>0</v>
      </c>
      <c r="AB9" s="12">
        <f t="shared" si="1"/>
        <v>14.110000000000001</v>
      </c>
      <c r="AC9" s="12">
        <f t="shared" si="2"/>
        <v>0.17</v>
      </c>
      <c r="AD9" s="12">
        <f t="shared" si="3"/>
        <v>3.91</v>
      </c>
      <c r="AE9" s="12">
        <f t="shared" si="4"/>
        <v>2.5500000000000003</v>
      </c>
      <c r="AF9" s="12">
        <f t="shared" si="5"/>
        <v>5.61</v>
      </c>
      <c r="AG9" s="12">
        <f t="shared" si="6"/>
        <v>1.87</v>
      </c>
    </row>
    <row r="10" spans="1:33" ht="15">
      <c r="A10" s="56" t="str">
        <f t="shared" si="0"/>
        <v>20162</v>
      </c>
      <c r="B10" s="15">
        <f>'[4]AZIMUTH_CONGESTION by ports'!A1477</f>
        <v>42377</v>
      </c>
      <c r="C10" s="6">
        <f>'[4]AZIMUTH_CONGESTION by ports'!B1477</f>
        <v>1</v>
      </c>
      <c r="D10" s="89">
        <f>'[4]AZIMUTH_CONGESTION by ports'!C1477</f>
        <v>28</v>
      </c>
      <c r="E10" s="43">
        <f>'[4]AZIMUTH_CONGESTION by ports'!D1477</f>
        <v>13</v>
      </c>
      <c r="F10" s="6">
        <f>'[4]AZIMUTH_CONGESTION by ports'!E1477</f>
        <v>0</v>
      </c>
      <c r="G10" s="6">
        <f>'[4]AZIMUTH_CONGESTION by ports'!F1477</f>
        <v>0</v>
      </c>
      <c r="H10" s="12">
        <f>'[4]AZIMUTH_CONGESTION by ports'!G1477</f>
        <v>0</v>
      </c>
      <c r="I10" s="12">
        <f>'[4]AZIMUTH_CONGESTION by ports'!H1477</f>
        <v>3</v>
      </c>
      <c r="J10" s="12">
        <f>'[4]AZIMUTH_CONGESTION by ports'!I1477</f>
        <v>0</v>
      </c>
      <c r="K10" s="12">
        <f>'[4]AZIMUTH_CONGESTION by ports'!J1477</f>
        <v>0</v>
      </c>
      <c r="L10" s="12">
        <f>'[4]AZIMUTH_CONGESTION by ports'!K1477</f>
        <v>1</v>
      </c>
      <c r="M10" s="43">
        <f>'[4]AZIMUTH_CONGESTION by ports'!L1477</f>
        <v>0</v>
      </c>
      <c r="N10" s="6">
        <f>'[4]AZIMUTH_CONGESTION by ports'!M1477</f>
        <v>3</v>
      </c>
      <c r="O10" s="89">
        <f>'[4]AZIMUTH_CONGESTION by ports'!N1477</f>
        <v>0</v>
      </c>
      <c r="P10" s="88">
        <f>'[4]AZIMUTH_CONGESTION by ports'!O1477</f>
        <v>0</v>
      </c>
      <c r="Q10" s="88">
        <f>'[4]AZIMUTH_CONGESTION by ports'!P1477</f>
        <v>0</v>
      </c>
      <c r="R10" s="43">
        <f>'[4]AZIMUTH_CONGESTION by ports'!Q1477</f>
        <v>1</v>
      </c>
      <c r="S10" s="88">
        <f>'[4]AZIMUTH_CONGESTION by ports'!R1477</f>
        <v>0</v>
      </c>
      <c r="T10" s="12">
        <f>'[4]AZIMUTH_CONGESTION by ports'!S1477</f>
        <v>11</v>
      </c>
      <c r="U10" s="43">
        <f>'[4]AZIMUTH_CONGESTION by ports'!T1477</f>
        <v>0</v>
      </c>
      <c r="V10" s="12">
        <f>'[4]AZIMUTH_CONGESTION by ports'!U1477</f>
        <v>0</v>
      </c>
      <c r="W10" s="43">
        <f>'[4]AZIMUTH_CONGESTION by ports'!V1477</f>
        <v>5</v>
      </c>
      <c r="X10" s="12">
        <f>'[4]AZIMUTH_CONGESTION by ports'!W1477</f>
        <v>1</v>
      </c>
      <c r="Y10" s="88">
        <f>'[4]AZIMUTH_CONGESTION by ports'!X1477</f>
        <v>14</v>
      </c>
      <c r="Z10" s="12">
        <f>'[4]AZIMUTH_CONGESTION by ports'!Y1477</f>
        <v>0</v>
      </c>
      <c r="AA10" s="88">
        <f>'[4]AZIMUTH_CONGESTION by ports'!Z1477</f>
        <v>0</v>
      </c>
      <c r="AB10" s="12">
        <f t="shared" si="1"/>
        <v>13.770000000000001</v>
      </c>
      <c r="AC10" s="12">
        <f t="shared" si="2"/>
        <v>0.68</v>
      </c>
      <c r="AD10" s="12">
        <f t="shared" si="3"/>
        <v>3.2300000000000004</v>
      </c>
      <c r="AE10" s="12">
        <f t="shared" si="4"/>
        <v>2.3800000000000003</v>
      </c>
      <c r="AF10" s="12">
        <f t="shared" si="5"/>
        <v>4.7600000000000007</v>
      </c>
      <c r="AG10" s="12">
        <f t="shared" si="6"/>
        <v>2.72</v>
      </c>
    </row>
    <row r="11" spans="1:33" ht="15">
      <c r="A11" s="56" t="str">
        <f t="shared" si="0"/>
        <v>20162</v>
      </c>
      <c r="B11" s="15">
        <f>'[4]AZIMUTH_CONGESTION by ports'!A1478</f>
        <v>42378</v>
      </c>
      <c r="C11" s="6">
        <f>'[4]AZIMUTH_CONGESTION by ports'!B1478</f>
        <v>4</v>
      </c>
      <c r="D11" s="89">
        <f>'[4]AZIMUTH_CONGESTION by ports'!C1478</f>
        <v>28</v>
      </c>
      <c r="E11" s="43">
        <f>'[4]AZIMUTH_CONGESTION by ports'!D1478</f>
        <v>14</v>
      </c>
      <c r="F11" s="6">
        <f>'[4]AZIMUTH_CONGESTION by ports'!E1478</f>
        <v>0</v>
      </c>
      <c r="G11" s="6">
        <f>'[4]AZIMUTH_CONGESTION by ports'!F1478</f>
        <v>0</v>
      </c>
      <c r="H11" s="12">
        <f>'[4]AZIMUTH_CONGESTION by ports'!G1478</f>
        <v>0</v>
      </c>
      <c r="I11" s="12">
        <f>'[4]AZIMUTH_CONGESTION by ports'!H1478</f>
        <v>1</v>
      </c>
      <c r="J11" s="12">
        <f>'[4]AZIMUTH_CONGESTION by ports'!I1478</f>
        <v>0</v>
      </c>
      <c r="K11" s="12">
        <f>'[4]AZIMUTH_CONGESTION by ports'!J1478</f>
        <v>0</v>
      </c>
      <c r="L11" s="12">
        <f>'[4]AZIMUTH_CONGESTION by ports'!K1478</f>
        <v>1</v>
      </c>
      <c r="M11" s="43">
        <f>'[4]AZIMUTH_CONGESTION by ports'!L1478</f>
        <v>1</v>
      </c>
      <c r="N11" s="6">
        <f>'[4]AZIMUTH_CONGESTION by ports'!M1478</f>
        <v>3</v>
      </c>
      <c r="O11" s="89">
        <f>'[4]AZIMUTH_CONGESTION by ports'!N1478</f>
        <v>0</v>
      </c>
      <c r="P11" s="88">
        <f>'[4]AZIMUTH_CONGESTION by ports'!O1478</f>
        <v>0</v>
      </c>
      <c r="Q11" s="88">
        <f>'[4]AZIMUTH_CONGESTION by ports'!P1478</f>
        <v>0</v>
      </c>
      <c r="R11" s="43">
        <f>'[4]AZIMUTH_CONGESTION by ports'!Q1478</f>
        <v>1</v>
      </c>
      <c r="S11" s="88">
        <f>'[4]AZIMUTH_CONGESTION by ports'!R1478</f>
        <v>0</v>
      </c>
      <c r="T11" s="12">
        <f>'[4]AZIMUTH_CONGESTION by ports'!S1478</f>
        <v>9</v>
      </c>
      <c r="U11" s="43">
        <f>'[4]AZIMUTH_CONGESTION by ports'!T1478</f>
        <v>0</v>
      </c>
      <c r="V11" s="12">
        <f>'[4]AZIMUTH_CONGESTION by ports'!U1478</f>
        <v>0</v>
      </c>
      <c r="W11" s="43">
        <f>'[4]AZIMUTH_CONGESTION by ports'!V1478</f>
        <v>4</v>
      </c>
      <c r="X11" s="12">
        <f>'[4]AZIMUTH_CONGESTION by ports'!W1478</f>
        <v>0</v>
      </c>
      <c r="Y11" s="88">
        <f>'[4]AZIMUTH_CONGESTION by ports'!X1478</f>
        <v>11</v>
      </c>
      <c r="Z11" s="12">
        <f>'[4]AZIMUTH_CONGESTION by ports'!Y1478</f>
        <v>0</v>
      </c>
      <c r="AA11" s="88">
        <f>'[4]AZIMUTH_CONGESTION by ports'!Z1478</f>
        <v>0</v>
      </c>
      <c r="AB11" s="12">
        <f t="shared" si="1"/>
        <v>13.090000000000002</v>
      </c>
      <c r="AC11" s="12">
        <f t="shared" si="2"/>
        <v>1.1900000000000002</v>
      </c>
      <c r="AD11" s="12">
        <f t="shared" si="3"/>
        <v>3.4000000000000004</v>
      </c>
      <c r="AE11" s="12">
        <f t="shared" si="4"/>
        <v>1.87</v>
      </c>
      <c r="AF11" s="12">
        <f t="shared" si="5"/>
        <v>4.7600000000000007</v>
      </c>
      <c r="AG11" s="12">
        <f t="shared" si="6"/>
        <v>1.87</v>
      </c>
    </row>
    <row r="12" spans="1:33" ht="15">
      <c r="A12" s="56" t="str">
        <f t="shared" si="0"/>
        <v>20163</v>
      </c>
      <c r="B12" s="15">
        <f>'[4]AZIMUTH_CONGESTION by ports'!A1479</f>
        <v>42379</v>
      </c>
      <c r="C12" s="6">
        <f>'[4]AZIMUTH_CONGESTION by ports'!B1479</f>
        <v>3</v>
      </c>
      <c r="D12" s="89">
        <f>'[4]AZIMUTH_CONGESTION by ports'!C1479</f>
        <v>23</v>
      </c>
      <c r="E12" s="43">
        <f>'[4]AZIMUTH_CONGESTION by ports'!D1479</f>
        <v>16</v>
      </c>
      <c r="F12" s="6">
        <f>'[4]AZIMUTH_CONGESTION by ports'!E1479</f>
        <v>0</v>
      </c>
      <c r="G12" s="6">
        <f>'[4]AZIMUTH_CONGESTION by ports'!F1479</f>
        <v>1</v>
      </c>
      <c r="H12" s="12">
        <f>'[4]AZIMUTH_CONGESTION by ports'!G1479</f>
        <v>0</v>
      </c>
      <c r="I12" s="12">
        <f>'[4]AZIMUTH_CONGESTION by ports'!H1479</f>
        <v>3</v>
      </c>
      <c r="J12" s="12">
        <f>'[4]AZIMUTH_CONGESTION by ports'!I1479</f>
        <v>0</v>
      </c>
      <c r="K12" s="12">
        <f>'[4]AZIMUTH_CONGESTION by ports'!J1479</f>
        <v>0</v>
      </c>
      <c r="L12" s="12">
        <f>'[4]AZIMUTH_CONGESTION by ports'!K1479</f>
        <v>0</v>
      </c>
      <c r="M12" s="43">
        <f>'[4]AZIMUTH_CONGESTION by ports'!L1479</f>
        <v>0</v>
      </c>
      <c r="N12" s="6">
        <f>'[4]AZIMUTH_CONGESTION by ports'!M1479</f>
        <v>2</v>
      </c>
      <c r="O12" s="89">
        <f>'[4]AZIMUTH_CONGESTION by ports'!N1479</f>
        <v>0</v>
      </c>
      <c r="P12" s="88">
        <f>'[4]AZIMUTH_CONGESTION by ports'!O1479</f>
        <v>0</v>
      </c>
      <c r="Q12" s="88">
        <f>'[4]AZIMUTH_CONGESTION by ports'!P1479</f>
        <v>0</v>
      </c>
      <c r="R12" s="43">
        <f>'[4]AZIMUTH_CONGESTION by ports'!Q1479</f>
        <v>1</v>
      </c>
      <c r="S12" s="88">
        <f>'[4]AZIMUTH_CONGESTION by ports'!R1479</f>
        <v>0</v>
      </c>
      <c r="T12" s="12">
        <f>'[4]AZIMUTH_CONGESTION by ports'!S1479</f>
        <v>12</v>
      </c>
      <c r="U12" s="43">
        <f>'[4]AZIMUTH_CONGESTION by ports'!T1479</f>
        <v>0</v>
      </c>
      <c r="V12" s="12">
        <f>'[4]AZIMUTH_CONGESTION by ports'!U1479</f>
        <v>0</v>
      </c>
      <c r="W12" s="43">
        <f>'[4]AZIMUTH_CONGESTION by ports'!V1479</f>
        <v>7</v>
      </c>
      <c r="X12" s="12">
        <f>'[4]AZIMUTH_CONGESTION by ports'!W1479</f>
        <v>0</v>
      </c>
      <c r="Y12" s="88">
        <f>'[4]AZIMUTH_CONGESTION by ports'!X1479</f>
        <v>10</v>
      </c>
      <c r="Z12" s="12">
        <f>'[4]AZIMUTH_CONGESTION by ports'!Y1479</f>
        <v>0</v>
      </c>
      <c r="AA12" s="88">
        <f>'[4]AZIMUTH_CONGESTION by ports'!Z1479</f>
        <v>0</v>
      </c>
      <c r="AB12" s="12">
        <f t="shared" si="1"/>
        <v>13.260000000000002</v>
      </c>
      <c r="AC12" s="12">
        <f t="shared" si="2"/>
        <v>1.02</v>
      </c>
      <c r="AD12" s="12">
        <f t="shared" si="3"/>
        <v>4.08</v>
      </c>
      <c r="AE12" s="12">
        <f t="shared" si="4"/>
        <v>1.7000000000000002</v>
      </c>
      <c r="AF12" s="12">
        <f t="shared" si="5"/>
        <v>3.91</v>
      </c>
      <c r="AG12" s="12">
        <f t="shared" si="6"/>
        <v>2.5500000000000003</v>
      </c>
    </row>
    <row r="13" spans="1:33" ht="15">
      <c r="A13" s="56" t="str">
        <f t="shared" si="0"/>
        <v>20163</v>
      </c>
      <c r="B13" s="15">
        <f>'[4]AZIMUTH_CONGESTION by ports'!A1480</f>
        <v>42380</v>
      </c>
      <c r="C13" s="6">
        <f>'[4]AZIMUTH_CONGESTION by ports'!B1480</f>
        <v>4</v>
      </c>
      <c r="D13" s="89">
        <f>'[4]AZIMUTH_CONGESTION by ports'!C1480</f>
        <v>25</v>
      </c>
      <c r="E13" s="43">
        <f>'[4]AZIMUTH_CONGESTION by ports'!D1480</f>
        <v>12</v>
      </c>
      <c r="F13" s="6">
        <f>'[4]AZIMUTH_CONGESTION by ports'!E1480</f>
        <v>0</v>
      </c>
      <c r="G13" s="6">
        <f>'[4]AZIMUTH_CONGESTION by ports'!F1480</f>
        <v>0</v>
      </c>
      <c r="H13" s="12">
        <f>'[4]AZIMUTH_CONGESTION by ports'!G1480</f>
        <v>0</v>
      </c>
      <c r="I13" s="12">
        <f>'[4]AZIMUTH_CONGESTION by ports'!H1480</f>
        <v>1</v>
      </c>
      <c r="J13" s="12">
        <f>'[4]AZIMUTH_CONGESTION by ports'!I1480</f>
        <v>0</v>
      </c>
      <c r="K13" s="12">
        <f>'[4]AZIMUTH_CONGESTION by ports'!J1480</f>
        <v>0</v>
      </c>
      <c r="L13" s="12">
        <f>'[4]AZIMUTH_CONGESTION by ports'!K1480</f>
        <v>0</v>
      </c>
      <c r="M13" s="43">
        <f>'[4]AZIMUTH_CONGESTION by ports'!L1480</f>
        <v>0</v>
      </c>
      <c r="N13" s="6">
        <f>'[4]AZIMUTH_CONGESTION by ports'!M1480</f>
        <v>2</v>
      </c>
      <c r="O13" s="89">
        <f>'[4]AZIMUTH_CONGESTION by ports'!N1480</f>
        <v>0</v>
      </c>
      <c r="P13" s="88">
        <f>'[4]AZIMUTH_CONGESTION by ports'!O1480</f>
        <v>0</v>
      </c>
      <c r="Q13" s="88">
        <f>'[4]AZIMUTH_CONGESTION by ports'!P1480</f>
        <v>0</v>
      </c>
      <c r="R13" s="43">
        <f>'[4]AZIMUTH_CONGESTION by ports'!Q1480</f>
        <v>0</v>
      </c>
      <c r="S13" s="88">
        <f>'[4]AZIMUTH_CONGESTION by ports'!R1480</f>
        <v>0</v>
      </c>
      <c r="T13" s="12">
        <f>'[4]AZIMUTH_CONGESTION by ports'!S1480</f>
        <v>13</v>
      </c>
      <c r="U13" s="43">
        <f>'[4]AZIMUTH_CONGESTION by ports'!T1480</f>
        <v>0</v>
      </c>
      <c r="V13" s="12">
        <f>'[4]AZIMUTH_CONGESTION by ports'!U1480</f>
        <v>0</v>
      </c>
      <c r="W13" s="43">
        <f>'[4]AZIMUTH_CONGESTION by ports'!V1480</f>
        <v>7</v>
      </c>
      <c r="X13" s="12">
        <f>'[4]AZIMUTH_CONGESTION by ports'!W1480</f>
        <v>0</v>
      </c>
      <c r="Y13" s="88">
        <f>'[4]AZIMUTH_CONGESTION by ports'!X1480</f>
        <v>10</v>
      </c>
      <c r="Z13" s="12">
        <f>'[4]AZIMUTH_CONGESTION by ports'!Y1480</f>
        <v>0</v>
      </c>
      <c r="AA13" s="88">
        <f>'[4]AZIMUTH_CONGESTION by ports'!Z1480</f>
        <v>0</v>
      </c>
      <c r="AB13" s="12">
        <f t="shared" si="1"/>
        <v>12.58</v>
      </c>
      <c r="AC13" s="12">
        <f t="shared" si="2"/>
        <v>1.02</v>
      </c>
      <c r="AD13" s="12">
        <f t="shared" si="3"/>
        <v>3.2300000000000004</v>
      </c>
      <c r="AE13" s="12">
        <f t="shared" si="4"/>
        <v>1.7000000000000002</v>
      </c>
      <c r="AF13" s="12">
        <f t="shared" si="5"/>
        <v>4.25</v>
      </c>
      <c r="AG13" s="12">
        <f t="shared" si="6"/>
        <v>2.3800000000000003</v>
      </c>
    </row>
    <row r="14" spans="1:33" ht="15">
      <c r="A14" s="56" t="str">
        <f t="shared" si="0"/>
        <v>20163</v>
      </c>
      <c r="B14" s="15">
        <f>'[4]AZIMUTH_CONGESTION by ports'!A1481</f>
        <v>42381</v>
      </c>
      <c r="C14" s="6">
        <f>'[4]AZIMUTH_CONGESTION by ports'!B1481</f>
        <v>2</v>
      </c>
      <c r="D14" s="89">
        <f>'[4]AZIMUTH_CONGESTION by ports'!C1481</f>
        <v>24</v>
      </c>
      <c r="E14" s="43">
        <f>'[4]AZIMUTH_CONGESTION by ports'!D1481</f>
        <v>14</v>
      </c>
      <c r="F14" s="6">
        <f>'[4]AZIMUTH_CONGESTION by ports'!E1481</f>
        <v>0</v>
      </c>
      <c r="G14" s="6">
        <f>'[4]AZIMUTH_CONGESTION by ports'!F1481</f>
        <v>0</v>
      </c>
      <c r="H14" s="12">
        <f>'[4]AZIMUTH_CONGESTION by ports'!G1481</f>
        <v>0</v>
      </c>
      <c r="I14" s="12">
        <f>'[4]AZIMUTH_CONGESTION by ports'!H1481</f>
        <v>1</v>
      </c>
      <c r="J14" s="12">
        <f>'[4]AZIMUTH_CONGESTION by ports'!I1481</f>
        <v>0</v>
      </c>
      <c r="K14" s="12">
        <f>'[4]AZIMUTH_CONGESTION by ports'!J1481</f>
        <v>0</v>
      </c>
      <c r="L14" s="12">
        <f>'[4]AZIMUTH_CONGESTION by ports'!K1481</f>
        <v>0</v>
      </c>
      <c r="M14" s="43">
        <f>'[4]AZIMUTH_CONGESTION by ports'!L1481</f>
        <v>0</v>
      </c>
      <c r="N14" s="6">
        <f>'[4]AZIMUTH_CONGESTION by ports'!M1481</f>
        <v>2</v>
      </c>
      <c r="O14" s="89">
        <f>'[4]AZIMUTH_CONGESTION by ports'!N1481</f>
        <v>0</v>
      </c>
      <c r="P14" s="88">
        <f>'[4]AZIMUTH_CONGESTION by ports'!O1481</f>
        <v>2</v>
      </c>
      <c r="Q14" s="88">
        <f>'[4]AZIMUTH_CONGESTION by ports'!P1481</f>
        <v>0</v>
      </c>
      <c r="R14" s="43">
        <f>'[4]AZIMUTH_CONGESTION by ports'!Q1481</f>
        <v>0</v>
      </c>
      <c r="S14" s="88">
        <f>'[4]AZIMUTH_CONGESTION by ports'!R1481</f>
        <v>0</v>
      </c>
      <c r="T14" s="12">
        <f>'[4]AZIMUTH_CONGESTION by ports'!S1481</f>
        <v>9</v>
      </c>
      <c r="U14" s="43">
        <f>'[4]AZIMUTH_CONGESTION by ports'!T1481</f>
        <v>0</v>
      </c>
      <c r="V14" s="12">
        <f>'[4]AZIMUTH_CONGESTION by ports'!U1481</f>
        <v>0</v>
      </c>
      <c r="W14" s="43">
        <f>'[4]AZIMUTH_CONGESTION by ports'!V1481</f>
        <v>7</v>
      </c>
      <c r="X14" s="12">
        <f>'[4]AZIMUTH_CONGESTION by ports'!W1481</f>
        <v>0</v>
      </c>
      <c r="Y14" s="88">
        <f>'[4]AZIMUTH_CONGESTION by ports'!X1481</f>
        <v>11</v>
      </c>
      <c r="Z14" s="12">
        <f>'[4]AZIMUTH_CONGESTION by ports'!Y1481</f>
        <v>0</v>
      </c>
      <c r="AA14" s="88">
        <f>'[4]AZIMUTH_CONGESTION by ports'!Z1481</f>
        <v>0</v>
      </c>
      <c r="AB14" s="12">
        <f t="shared" si="1"/>
        <v>12.24</v>
      </c>
      <c r="AC14" s="12">
        <f t="shared" si="2"/>
        <v>0.68</v>
      </c>
      <c r="AD14" s="12">
        <f t="shared" si="3"/>
        <v>3.5700000000000003</v>
      </c>
      <c r="AE14" s="12">
        <f t="shared" si="4"/>
        <v>2.21</v>
      </c>
      <c r="AF14" s="12">
        <f t="shared" si="5"/>
        <v>4.08</v>
      </c>
      <c r="AG14" s="12">
        <f t="shared" si="6"/>
        <v>1.7000000000000002</v>
      </c>
    </row>
    <row r="15" spans="1:33" ht="15">
      <c r="A15" s="56" t="str">
        <f t="shared" si="0"/>
        <v>20163</v>
      </c>
      <c r="B15" s="15">
        <f>'[4]AZIMUTH_CONGESTION by ports'!A1482</f>
        <v>42382</v>
      </c>
      <c r="C15" s="6">
        <f>'[4]AZIMUTH_CONGESTION by ports'!B1482</f>
        <v>2</v>
      </c>
      <c r="D15" s="89">
        <f>'[4]AZIMUTH_CONGESTION by ports'!C1482</f>
        <v>27</v>
      </c>
      <c r="E15" s="43">
        <f>'[4]AZIMUTH_CONGESTION by ports'!D1482</f>
        <v>13</v>
      </c>
      <c r="F15" s="6">
        <f>'[4]AZIMUTH_CONGESTION by ports'!E1482</f>
        <v>0</v>
      </c>
      <c r="G15" s="6">
        <f>'[4]AZIMUTH_CONGESTION by ports'!F1482</f>
        <v>1</v>
      </c>
      <c r="H15" s="12">
        <f>'[4]AZIMUTH_CONGESTION by ports'!G1482</f>
        <v>1</v>
      </c>
      <c r="I15" s="12">
        <f>'[4]AZIMUTH_CONGESTION by ports'!H1482</f>
        <v>0</v>
      </c>
      <c r="J15" s="12">
        <f>'[4]AZIMUTH_CONGESTION by ports'!I1482</f>
        <v>0</v>
      </c>
      <c r="K15" s="12">
        <f>'[4]AZIMUTH_CONGESTION by ports'!J1482</f>
        <v>0</v>
      </c>
      <c r="L15" s="12">
        <f>'[4]AZIMUTH_CONGESTION by ports'!K1482</f>
        <v>0</v>
      </c>
      <c r="M15" s="43">
        <f>'[4]AZIMUTH_CONGESTION by ports'!L1482</f>
        <v>1</v>
      </c>
      <c r="N15" s="6">
        <f>'[4]AZIMUTH_CONGESTION by ports'!M1482</f>
        <v>2</v>
      </c>
      <c r="O15" s="89">
        <f>'[4]AZIMUTH_CONGESTION by ports'!N1482</f>
        <v>0</v>
      </c>
      <c r="P15" s="88">
        <f>'[4]AZIMUTH_CONGESTION by ports'!O1482</f>
        <v>0</v>
      </c>
      <c r="Q15" s="88">
        <f>'[4]AZIMUTH_CONGESTION by ports'!P1482</f>
        <v>0</v>
      </c>
      <c r="R15" s="43">
        <f>'[4]AZIMUTH_CONGESTION by ports'!Q1482</f>
        <v>0</v>
      </c>
      <c r="S15" s="88">
        <f>'[4]AZIMUTH_CONGESTION by ports'!R1482</f>
        <v>0</v>
      </c>
      <c r="T15" s="12">
        <f>'[4]AZIMUTH_CONGESTION by ports'!S1482</f>
        <v>8</v>
      </c>
      <c r="U15" s="43">
        <f>'[4]AZIMUTH_CONGESTION by ports'!T1482</f>
        <v>0</v>
      </c>
      <c r="V15" s="12">
        <f>'[4]AZIMUTH_CONGESTION by ports'!U1482</f>
        <v>0</v>
      </c>
      <c r="W15" s="43">
        <f>'[4]AZIMUTH_CONGESTION by ports'!V1482</f>
        <v>6</v>
      </c>
      <c r="X15" s="12">
        <f>'[4]AZIMUTH_CONGESTION by ports'!W1482</f>
        <v>0</v>
      </c>
      <c r="Y15" s="88">
        <f>'[4]AZIMUTH_CONGESTION by ports'!X1482</f>
        <v>9</v>
      </c>
      <c r="Z15" s="12">
        <f>'[4]AZIMUTH_CONGESTION by ports'!Y1482</f>
        <v>0</v>
      </c>
      <c r="AA15" s="88">
        <f>'[4]AZIMUTH_CONGESTION by ports'!Z1482</f>
        <v>0</v>
      </c>
      <c r="AB15" s="12">
        <f t="shared" si="1"/>
        <v>11.9</v>
      </c>
      <c r="AC15" s="12">
        <f t="shared" si="2"/>
        <v>0.85000000000000009</v>
      </c>
      <c r="AD15" s="12">
        <f t="shared" si="3"/>
        <v>3.4000000000000004</v>
      </c>
      <c r="AE15" s="12">
        <f t="shared" si="4"/>
        <v>1.53</v>
      </c>
      <c r="AF15" s="12">
        <f t="shared" si="5"/>
        <v>4.5900000000000007</v>
      </c>
      <c r="AG15" s="12">
        <f t="shared" si="6"/>
        <v>1.53</v>
      </c>
    </row>
    <row r="16" spans="1:33" ht="15">
      <c r="A16" s="56" t="str">
        <f t="shared" si="0"/>
        <v>20163</v>
      </c>
      <c r="B16" s="15">
        <f>'[4]AZIMUTH_CONGESTION by ports'!A1483</f>
        <v>42383</v>
      </c>
      <c r="C16" s="6">
        <f>'[4]AZIMUTH_CONGESTION by ports'!B1483</f>
        <v>1</v>
      </c>
      <c r="D16" s="89">
        <f>'[4]AZIMUTH_CONGESTION by ports'!C1483</f>
        <v>26</v>
      </c>
      <c r="E16" s="43">
        <f>'[4]AZIMUTH_CONGESTION by ports'!D1483</f>
        <v>11</v>
      </c>
      <c r="F16" s="6">
        <f>'[4]AZIMUTH_CONGESTION by ports'!E1483</f>
        <v>0</v>
      </c>
      <c r="G16" s="6">
        <f>'[4]AZIMUTH_CONGESTION by ports'!F1483</f>
        <v>1</v>
      </c>
      <c r="H16" s="12">
        <f>'[4]AZIMUTH_CONGESTION by ports'!G1483</f>
        <v>0</v>
      </c>
      <c r="I16" s="12">
        <f>'[4]AZIMUTH_CONGESTION by ports'!H1483</f>
        <v>0</v>
      </c>
      <c r="J16" s="12">
        <f>'[4]AZIMUTH_CONGESTION by ports'!I1483</f>
        <v>0</v>
      </c>
      <c r="K16" s="12">
        <f>'[4]AZIMUTH_CONGESTION by ports'!J1483</f>
        <v>0</v>
      </c>
      <c r="L16" s="12">
        <f>'[4]AZIMUTH_CONGESTION by ports'!K1483</f>
        <v>1</v>
      </c>
      <c r="M16" s="43">
        <f>'[4]AZIMUTH_CONGESTION by ports'!L1483</f>
        <v>0</v>
      </c>
      <c r="N16" s="6">
        <f>'[4]AZIMUTH_CONGESTION by ports'!M1483</f>
        <v>3</v>
      </c>
      <c r="O16" s="89">
        <f>'[4]AZIMUTH_CONGESTION by ports'!N1483</f>
        <v>0</v>
      </c>
      <c r="P16" s="88">
        <f>'[4]AZIMUTH_CONGESTION by ports'!O1483</f>
        <v>0</v>
      </c>
      <c r="Q16" s="88">
        <f>'[4]AZIMUTH_CONGESTION by ports'!P1483</f>
        <v>0</v>
      </c>
      <c r="R16" s="43">
        <f>'[4]AZIMUTH_CONGESTION by ports'!Q1483</f>
        <v>0</v>
      </c>
      <c r="S16" s="88">
        <f>'[4]AZIMUTH_CONGESTION by ports'!R1483</f>
        <v>0</v>
      </c>
      <c r="T16" s="12">
        <f>'[4]AZIMUTH_CONGESTION by ports'!S1483</f>
        <v>9</v>
      </c>
      <c r="U16" s="43">
        <f>'[4]AZIMUTH_CONGESTION by ports'!T1483</f>
        <v>0</v>
      </c>
      <c r="V16" s="12">
        <f>'[4]AZIMUTH_CONGESTION by ports'!U1483</f>
        <v>0</v>
      </c>
      <c r="W16" s="43">
        <f>'[4]AZIMUTH_CONGESTION by ports'!V1483</f>
        <v>4</v>
      </c>
      <c r="X16" s="12">
        <f>'[4]AZIMUTH_CONGESTION by ports'!W1483</f>
        <v>0</v>
      </c>
      <c r="Y16" s="88">
        <f>'[4]AZIMUTH_CONGESTION by ports'!X1483</f>
        <v>13</v>
      </c>
      <c r="Z16" s="12">
        <f>'[4]AZIMUTH_CONGESTION by ports'!Y1483</f>
        <v>0</v>
      </c>
      <c r="AA16" s="88">
        <f>'[4]AZIMUTH_CONGESTION by ports'!Z1483</f>
        <v>0</v>
      </c>
      <c r="AB16" s="12">
        <f t="shared" si="1"/>
        <v>11.73</v>
      </c>
      <c r="AC16" s="12">
        <f t="shared" si="2"/>
        <v>0.85000000000000009</v>
      </c>
      <c r="AD16" s="12">
        <f t="shared" si="3"/>
        <v>2.5500000000000003</v>
      </c>
      <c r="AE16" s="12">
        <f t="shared" si="4"/>
        <v>2.21</v>
      </c>
      <c r="AF16" s="12">
        <f t="shared" si="5"/>
        <v>4.42</v>
      </c>
      <c r="AG16" s="12">
        <f t="shared" si="6"/>
        <v>1.7000000000000002</v>
      </c>
    </row>
    <row r="17" spans="1:33" ht="15">
      <c r="A17" s="56" t="str">
        <f t="shared" si="0"/>
        <v>20163</v>
      </c>
      <c r="B17" s="15">
        <f>'[4]AZIMUTH_CONGESTION by ports'!A1484</f>
        <v>42384</v>
      </c>
      <c r="C17" s="6">
        <f>'[4]AZIMUTH_CONGESTION by ports'!B1484</f>
        <v>1</v>
      </c>
      <c r="D17" s="89">
        <f>'[4]AZIMUTH_CONGESTION by ports'!C1484</f>
        <v>23</v>
      </c>
      <c r="E17" s="43">
        <f>'[4]AZIMUTH_CONGESTION by ports'!D1484</f>
        <v>10</v>
      </c>
      <c r="F17" s="6">
        <f>'[4]AZIMUTH_CONGESTION by ports'!E1484</f>
        <v>0</v>
      </c>
      <c r="G17" s="6">
        <f>'[4]AZIMUTH_CONGESTION by ports'!F1484</f>
        <v>0</v>
      </c>
      <c r="H17" s="12">
        <f>'[4]AZIMUTH_CONGESTION by ports'!G1484</f>
        <v>1</v>
      </c>
      <c r="I17" s="12">
        <f>'[4]AZIMUTH_CONGESTION by ports'!H1484</f>
        <v>0</v>
      </c>
      <c r="J17" s="12">
        <f>'[4]AZIMUTH_CONGESTION by ports'!I1484</f>
        <v>0</v>
      </c>
      <c r="K17" s="12">
        <f>'[4]AZIMUTH_CONGESTION by ports'!J1484</f>
        <v>0</v>
      </c>
      <c r="L17" s="12">
        <f>'[4]AZIMUTH_CONGESTION by ports'!K1484</f>
        <v>1</v>
      </c>
      <c r="M17" s="43">
        <f>'[4]AZIMUTH_CONGESTION by ports'!L1484</f>
        <v>0</v>
      </c>
      <c r="N17" s="6">
        <f>'[4]AZIMUTH_CONGESTION by ports'!M1484</f>
        <v>4</v>
      </c>
      <c r="O17" s="89">
        <f>'[4]AZIMUTH_CONGESTION by ports'!N1484</f>
        <v>0</v>
      </c>
      <c r="P17" s="88">
        <f>'[4]AZIMUTH_CONGESTION by ports'!O1484</f>
        <v>1</v>
      </c>
      <c r="Q17" s="88">
        <f>'[4]AZIMUTH_CONGESTION by ports'!P1484</f>
        <v>0</v>
      </c>
      <c r="R17" s="43">
        <f>'[4]AZIMUTH_CONGESTION by ports'!Q1484</f>
        <v>0</v>
      </c>
      <c r="S17" s="88">
        <f>'[4]AZIMUTH_CONGESTION by ports'!R1484</f>
        <v>0</v>
      </c>
      <c r="T17" s="12">
        <f>'[4]AZIMUTH_CONGESTION by ports'!S1484</f>
        <v>7</v>
      </c>
      <c r="U17" s="43">
        <f>'[4]AZIMUTH_CONGESTION by ports'!T1484</f>
        <v>0</v>
      </c>
      <c r="V17" s="12">
        <f>'[4]AZIMUTH_CONGESTION by ports'!U1484</f>
        <v>0</v>
      </c>
      <c r="W17" s="43">
        <f>'[4]AZIMUTH_CONGESTION by ports'!V1484</f>
        <v>4</v>
      </c>
      <c r="X17" s="12">
        <f>'[4]AZIMUTH_CONGESTION by ports'!W1484</f>
        <v>0</v>
      </c>
      <c r="Y17" s="88">
        <f>'[4]AZIMUTH_CONGESTION by ports'!X1484</f>
        <v>12</v>
      </c>
      <c r="Z17" s="12">
        <f>'[4]AZIMUTH_CONGESTION by ports'!Y1484</f>
        <v>0</v>
      </c>
      <c r="AA17" s="88">
        <f>'[4]AZIMUTH_CONGESTION by ports'!Z1484</f>
        <v>0</v>
      </c>
      <c r="AB17" s="12">
        <f t="shared" si="1"/>
        <v>10.88</v>
      </c>
      <c r="AC17" s="12">
        <f t="shared" si="2"/>
        <v>0.85000000000000009</v>
      </c>
      <c r="AD17" s="12">
        <f t="shared" si="3"/>
        <v>2.3800000000000003</v>
      </c>
      <c r="AE17" s="12">
        <f t="shared" si="4"/>
        <v>2.21</v>
      </c>
      <c r="AF17" s="12">
        <f t="shared" si="5"/>
        <v>3.91</v>
      </c>
      <c r="AG17" s="12">
        <f t="shared" si="6"/>
        <v>1.53</v>
      </c>
    </row>
    <row r="18" spans="1:33" ht="15">
      <c r="A18" s="56" t="str">
        <f t="shared" si="0"/>
        <v>20163</v>
      </c>
      <c r="B18" s="15">
        <f>'[4]AZIMUTH_CONGESTION by ports'!A1485</f>
        <v>42385</v>
      </c>
      <c r="C18" s="6">
        <f>'[4]AZIMUTH_CONGESTION by ports'!B1485</f>
        <v>2</v>
      </c>
      <c r="D18" s="89">
        <f>'[4]AZIMUTH_CONGESTION by ports'!C1485</f>
        <v>22</v>
      </c>
      <c r="E18" s="43">
        <f>'[4]AZIMUTH_CONGESTION by ports'!D1485</f>
        <v>11</v>
      </c>
      <c r="F18" s="6">
        <f>'[4]AZIMUTH_CONGESTION by ports'!E1485</f>
        <v>0</v>
      </c>
      <c r="G18" s="6">
        <f>'[4]AZIMUTH_CONGESTION by ports'!F1485</f>
        <v>0</v>
      </c>
      <c r="H18" s="12">
        <f>'[4]AZIMUTH_CONGESTION by ports'!G1485</f>
        <v>2</v>
      </c>
      <c r="I18" s="12">
        <f>'[4]AZIMUTH_CONGESTION by ports'!H1485</f>
        <v>1</v>
      </c>
      <c r="J18" s="12">
        <f>'[4]AZIMUTH_CONGESTION by ports'!I1485</f>
        <v>0</v>
      </c>
      <c r="K18" s="12">
        <f>'[4]AZIMUTH_CONGESTION by ports'!J1485</f>
        <v>0</v>
      </c>
      <c r="L18" s="12">
        <f>'[4]AZIMUTH_CONGESTION by ports'!K1485</f>
        <v>1</v>
      </c>
      <c r="M18" s="43">
        <f>'[4]AZIMUTH_CONGESTION by ports'!L1485</f>
        <v>0</v>
      </c>
      <c r="N18" s="6">
        <f>'[4]AZIMUTH_CONGESTION by ports'!M1485</f>
        <v>4</v>
      </c>
      <c r="O18" s="89">
        <f>'[4]AZIMUTH_CONGESTION by ports'!N1485</f>
        <v>0</v>
      </c>
      <c r="P18" s="88">
        <f>'[4]AZIMUTH_CONGESTION by ports'!O1485</f>
        <v>2</v>
      </c>
      <c r="Q18" s="88">
        <f>'[4]AZIMUTH_CONGESTION by ports'!P1485</f>
        <v>0</v>
      </c>
      <c r="R18" s="43">
        <f>'[4]AZIMUTH_CONGESTION by ports'!Q1485</f>
        <v>0</v>
      </c>
      <c r="S18" s="88">
        <f>'[4]AZIMUTH_CONGESTION by ports'!R1485</f>
        <v>0</v>
      </c>
      <c r="T18" s="12">
        <f>'[4]AZIMUTH_CONGESTION by ports'!S1485</f>
        <v>6</v>
      </c>
      <c r="U18" s="43">
        <f>'[4]AZIMUTH_CONGESTION by ports'!T1485</f>
        <v>0</v>
      </c>
      <c r="V18" s="12">
        <f>'[4]AZIMUTH_CONGESTION by ports'!U1485</f>
        <v>0</v>
      </c>
      <c r="W18" s="43">
        <f>'[4]AZIMUTH_CONGESTION by ports'!V1485</f>
        <v>5</v>
      </c>
      <c r="X18" s="12">
        <f>'[4]AZIMUTH_CONGESTION by ports'!W1485</f>
        <v>0</v>
      </c>
      <c r="Y18" s="88">
        <f>'[4]AZIMUTH_CONGESTION by ports'!X1485</f>
        <v>10</v>
      </c>
      <c r="Z18" s="12">
        <f>'[4]AZIMUTH_CONGESTION by ports'!Y1485</f>
        <v>0</v>
      </c>
      <c r="AA18" s="88">
        <f>'[4]AZIMUTH_CONGESTION by ports'!Z1485</f>
        <v>0</v>
      </c>
      <c r="AB18" s="12">
        <f t="shared" si="1"/>
        <v>11.22</v>
      </c>
      <c r="AC18" s="12">
        <f t="shared" si="2"/>
        <v>1.02</v>
      </c>
      <c r="AD18" s="12">
        <f t="shared" si="3"/>
        <v>2.72</v>
      </c>
      <c r="AE18" s="12">
        <f t="shared" si="4"/>
        <v>2.04</v>
      </c>
      <c r="AF18" s="12">
        <f t="shared" si="5"/>
        <v>3.74</v>
      </c>
      <c r="AG18" s="12">
        <f t="shared" si="6"/>
        <v>1.7000000000000002</v>
      </c>
    </row>
    <row r="19" spans="1:33" ht="15">
      <c r="A19" s="56" t="str">
        <f t="shared" si="0"/>
        <v>20164</v>
      </c>
      <c r="B19" s="15">
        <f>'[4]AZIMUTH_CONGESTION by ports'!A1486</f>
        <v>42386</v>
      </c>
      <c r="C19" s="6">
        <f>'[4]AZIMUTH_CONGESTION by ports'!B1486</f>
        <v>4</v>
      </c>
      <c r="D19" s="89">
        <f>'[4]AZIMUTH_CONGESTION by ports'!C1486</f>
        <v>19</v>
      </c>
      <c r="E19" s="43">
        <f>'[4]AZIMUTH_CONGESTION by ports'!D1486</f>
        <v>13</v>
      </c>
      <c r="F19" s="6">
        <f>'[4]AZIMUTH_CONGESTION by ports'!E1486</f>
        <v>0</v>
      </c>
      <c r="G19" s="6">
        <f>'[4]AZIMUTH_CONGESTION by ports'!F1486</f>
        <v>0</v>
      </c>
      <c r="H19" s="12">
        <f>'[4]AZIMUTH_CONGESTION by ports'!G1486</f>
        <v>2</v>
      </c>
      <c r="I19" s="12">
        <f>'[4]AZIMUTH_CONGESTION by ports'!H1486</f>
        <v>0</v>
      </c>
      <c r="J19" s="12">
        <f>'[4]AZIMUTH_CONGESTION by ports'!I1486</f>
        <v>0</v>
      </c>
      <c r="K19" s="12">
        <f>'[4]AZIMUTH_CONGESTION by ports'!J1486</f>
        <v>0</v>
      </c>
      <c r="L19" s="12">
        <f>'[4]AZIMUTH_CONGESTION by ports'!K1486</f>
        <v>1</v>
      </c>
      <c r="M19" s="43">
        <f>'[4]AZIMUTH_CONGESTION by ports'!L1486</f>
        <v>0</v>
      </c>
      <c r="N19" s="6">
        <f>'[4]AZIMUTH_CONGESTION by ports'!M1486</f>
        <v>4</v>
      </c>
      <c r="O19" s="89">
        <f>'[4]AZIMUTH_CONGESTION by ports'!N1486</f>
        <v>0</v>
      </c>
      <c r="P19" s="88">
        <f>'[4]AZIMUTH_CONGESTION by ports'!O1486</f>
        <v>2</v>
      </c>
      <c r="Q19" s="88">
        <f>'[4]AZIMUTH_CONGESTION by ports'!P1486</f>
        <v>0</v>
      </c>
      <c r="R19" s="43">
        <f>'[4]AZIMUTH_CONGESTION by ports'!Q1486</f>
        <v>0</v>
      </c>
      <c r="S19" s="88">
        <f>'[4]AZIMUTH_CONGESTION by ports'!R1486</f>
        <v>0</v>
      </c>
      <c r="T19" s="12">
        <f>'[4]AZIMUTH_CONGESTION by ports'!S1486</f>
        <v>8</v>
      </c>
      <c r="U19" s="43">
        <f>'[4]AZIMUTH_CONGESTION by ports'!T1486</f>
        <v>0</v>
      </c>
      <c r="V19" s="12">
        <f>'[4]AZIMUTH_CONGESTION by ports'!U1486</f>
        <v>0</v>
      </c>
      <c r="W19" s="43">
        <f>'[4]AZIMUTH_CONGESTION by ports'!V1486</f>
        <v>5</v>
      </c>
      <c r="X19" s="12">
        <f>'[4]AZIMUTH_CONGESTION by ports'!W1486</f>
        <v>0</v>
      </c>
      <c r="Y19" s="88">
        <f>'[4]AZIMUTH_CONGESTION by ports'!X1486</f>
        <v>10</v>
      </c>
      <c r="Z19" s="12">
        <f>'[4]AZIMUTH_CONGESTION by ports'!Y1486</f>
        <v>0</v>
      </c>
      <c r="AA19" s="88">
        <f>'[4]AZIMUTH_CONGESTION by ports'!Z1486</f>
        <v>0</v>
      </c>
      <c r="AB19" s="12">
        <f t="shared" si="1"/>
        <v>11.56</v>
      </c>
      <c r="AC19" s="12">
        <f t="shared" si="2"/>
        <v>1.36</v>
      </c>
      <c r="AD19" s="12">
        <f t="shared" si="3"/>
        <v>3.06</v>
      </c>
      <c r="AE19" s="12">
        <f t="shared" si="4"/>
        <v>2.04</v>
      </c>
      <c r="AF19" s="12">
        <f t="shared" si="5"/>
        <v>3.2300000000000004</v>
      </c>
      <c r="AG19" s="12">
        <f t="shared" si="6"/>
        <v>1.87</v>
      </c>
    </row>
    <row r="20" spans="1:33" ht="15">
      <c r="A20" s="56" t="str">
        <f t="shared" si="0"/>
        <v>20164</v>
      </c>
      <c r="B20" s="15">
        <f>'[4]AZIMUTH_CONGESTION by ports'!A1487</f>
        <v>42387</v>
      </c>
      <c r="C20" s="6">
        <f>'[4]AZIMUTH_CONGESTION by ports'!B1487</f>
        <v>2</v>
      </c>
      <c r="D20" s="89">
        <f>'[4]AZIMUTH_CONGESTION by ports'!C1487</f>
        <v>21</v>
      </c>
      <c r="E20" s="43">
        <f>'[4]AZIMUTH_CONGESTION by ports'!D1487</f>
        <v>14</v>
      </c>
      <c r="F20" s="6">
        <f>'[4]AZIMUTH_CONGESTION by ports'!E1487</f>
        <v>0</v>
      </c>
      <c r="G20" s="6">
        <f>'[4]AZIMUTH_CONGESTION by ports'!F1487</f>
        <v>0</v>
      </c>
      <c r="H20" s="12">
        <f>'[4]AZIMUTH_CONGESTION by ports'!G1487</f>
        <v>0</v>
      </c>
      <c r="I20" s="12">
        <f>'[4]AZIMUTH_CONGESTION by ports'!H1487</f>
        <v>0</v>
      </c>
      <c r="J20" s="12">
        <f>'[4]AZIMUTH_CONGESTION by ports'!I1487</f>
        <v>0</v>
      </c>
      <c r="K20" s="12">
        <f>'[4]AZIMUTH_CONGESTION by ports'!J1487</f>
        <v>0</v>
      </c>
      <c r="L20" s="12">
        <f>'[4]AZIMUTH_CONGESTION by ports'!K1487</f>
        <v>1</v>
      </c>
      <c r="M20" s="43">
        <f>'[4]AZIMUTH_CONGESTION by ports'!L1487</f>
        <v>1</v>
      </c>
      <c r="N20" s="6">
        <f>'[4]AZIMUTH_CONGESTION by ports'!M1487</f>
        <v>5</v>
      </c>
      <c r="O20" s="89">
        <f>'[4]AZIMUTH_CONGESTION by ports'!N1487</f>
        <v>0</v>
      </c>
      <c r="P20" s="88">
        <f>'[4]AZIMUTH_CONGESTION by ports'!O1487</f>
        <v>0</v>
      </c>
      <c r="Q20" s="88">
        <f>'[4]AZIMUTH_CONGESTION by ports'!P1487</f>
        <v>0</v>
      </c>
      <c r="R20" s="43">
        <f>'[4]AZIMUTH_CONGESTION by ports'!Q1487</f>
        <v>0</v>
      </c>
      <c r="S20" s="88">
        <f>'[4]AZIMUTH_CONGESTION by ports'!R1487</f>
        <v>0</v>
      </c>
      <c r="T20" s="12">
        <f>'[4]AZIMUTH_CONGESTION by ports'!S1487</f>
        <v>6</v>
      </c>
      <c r="U20" s="43">
        <f>'[4]AZIMUTH_CONGESTION by ports'!T1487</f>
        <v>0</v>
      </c>
      <c r="V20" s="12">
        <f>'[4]AZIMUTH_CONGESTION by ports'!U1487</f>
        <v>0</v>
      </c>
      <c r="W20" s="43">
        <f>'[4]AZIMUTH_CONGESTION by ports'!V1487</f>
        <v>4</v>
      </c>
      <c r="X20" s="12">
        <f>'[4]AZIMUTH_CONGESTION by ports'!W1487</f>
        <v>0</v>
      </c>
      <c r="Y20" s="88">
        <f>'[4]AZIMUTH_CONGESTION by ports'!X1487</f>
        <v>9</v>
      </c>
      <c r="Z20" s="12">
        <f>'[4]AZIMUTH_CONGESTION by ports'!Y1487</f>
        <v>0</v>
      </c>
      <c r="AA20" s="88">
        <f>'[4]AZIMUTH_CONGESTION by ports'!Z1487</f>
        <v>0</v>
      </c>
      <c r="AB20" s="12">
        <f t="shared" si="1"/>
        <v>10.71</v>
      </c>
      <c r="AC20" s="12">
        <f t="shared" si="2"/>
        <v>1.1900000000000002</v>
      </c>
      <c r="AD20" s="12">
        <f t="shared" si="3"/>
        <v>3.2300000000000004</v>
      </c>
      <c r="AE20" s="12">
        <f t="shared" si="4"/>
        <v>1.53</v>
      </c>
      <c r="AF20" s="12">
        <f t="shared" si="5"/>
        <v>3.5700000000000003</v>
      </c>
      <c r="AG20" s="12">
        <f t="shared" si="6"/>
        <v>1.1900000000000002</v>
      </c>
    </row>
    <row r="21" spans="1:33" ht="15">
      <c r="A21" s="56" t="str">
        <f t="shared" si="0"/>
        <v>20164</v>
      </c>
      <c r="B21" s="15">
        <f>'[4]AZIMUTH_CONGESTION by ports'!A1488</f>
        <v>42388</v>
      </c>
      <c r="C21" s="6">
        <f>'[4]AZIMUTH_CONGESTION by ports'!B1488</f>
        <v>3</v>
      </c>
      <c r="D21" s="89">
        <f>'[4]AZIMUTH_CONGESTION by ports'!C1488</f>
        <v>24</v>
      </c>
      <c r="E21" s="43">
        <f>'[4]AZIMUTH_CONGESTION by ports'!D1488</f>
        <v>10</v>
      </c>
      <c r="F21" s="6">
        <f>'[4]AZIMUTH_CONGESTION by ports'!E1488</f>
        <v>0</v>
      </c>
      <c r="G21" s="6">
        <f>'[4]AZIMUTH_CONGESTION by ports'!F1488</f>
        <v>1</v>
      </c>
      <c r="H21" s="12">
        <f>'[4]AZIMUTH_CONGESTION by ports'!G1488</f>
        <v>0</v>
      </c>
      <c r="I21" s="12">
        <f>'[4]AZIMUTH_CONGESTION by ports'!H1488</f>
        <v>0</v>
      </c>
      <c r="J21" s="12">
        <f>'[4]AZIMUTH_CONGESTION by ports'!I1488</f>
        <v>0</v>
      </c>
      <c r="K21" s="12">
        <f>'[4]AZIMUTH_CONGESTION by ports'!J1488</f>
        <v>0</v>
      </c>
      <c r="L21" s="12">
        <f>'[4]AZIMUTH_CONGESTION by ports'!K1488</f>
        <v>1</v>
      </c>
      <c r="M21" s="43">
        <f>'[4]AZIMUTH_CONGESTION by ports'!L1488</f>
        <v>0</v>
      </c>
      <c r="N21" s="6">
        <f>'[4]AZIMUTH_CONGESTION by ports'!M1488</f>
        <v>4</v>
      </c>
      <c r="O21" s="89">
        <f>'[4]AZIMUTH_CONGESTION by ports'!N1488</f>
        <v>0</v>
      </c>
      <c r="P21" s="88">
        <f>'[4]AZIMUTH_CONGESTION by ports'!O1488</f>
        <v>0</v>
      </c>
      <c r="Q21" s="88">
        <f>'[4]AZIMUTH_CONGESTION by ports'!P1488</f>
        <v>0</v>
      </c>
      <c r="R21" s="43">
        <f>'[4]AZIMUTH_CONGESTION by ports'!Q1488</f>
        <v>0</v>
      </c>
      <c r="S21" s="88">
        <f>'[4]AZIMUTH_CONGESTION by ports'!R1488</f>
        <v>0</v>
      </c>
      <c r="T21" s="12">
        <f>'[4]AZIMUTH_CONGESTION by ports'!S1488</f>
        <v>8</v>
      </c>
      <c r="U21" s="43">
        <f>'[4]AZIMUTH_CONGESTION by ports'!T1488</f>
        <v>0</v>
      </c>
      <c r="V21" s="12">
        <f>'[4]AZIMUTH_CONGESTION by ports'!U1488</f>
        <v>0</v>
      </c>
      <c r="W21" s="43">
        <f>'[4]AZIMUTH_CONGESTION by ports'!V1488</f>
        <v>5</v>
      </c>
      <c r="X21" s="12">
        <f>'[4]AZIMUTH_CONGESTION by ports'!W1488</f>
        <v>0</v>
      </c>
      <c r="Y21" s="88">
        <f>'[4]AZIMUTH_CONGESTION by ports'!X1488</f>
        <v>9</v>
      </c>
      <c r="Z21" s="12">
        <f>'[4]AZIMUTH_CONGESTION by ports'!Y1488</f>
        <v>0</v>
      </c>
      <c r="AA21" s="88">
        <f>'[4]AZIMUTH_CONGESTION by ports'!Z1488</f>
        <v>0</v>
      </c>
      <c r="AB21" s="12">
        <f t="shared" si="1"/>
        <v>11.05</v>
      </c>
      <c r="AC21" s="12">
        <f t="shared" si="2"/>
        <v>1.36</v>
      </c>
      <c r="AD21" s="12">
        <f t="shared" si="3"/>
        <v>2.5500000000000003</v>
      </c>
      <c r="AE21" s="12">
        <f t="shared" si="4"/>
        <v>1.53</v>
      </c>
      <c r="AF21" s="12">
        <f t="shared" si="5"/>
        <v>4.08</v>
      </c>
      <c r="AG21" s="12">
        <f t="shared" si="6"/>
        <v>1.53</v>
      </c>
    </row>
    <row r="22" spans="1:33" ht="15">
      <c r="A22" s="56" t="str">
        <f t="shared" si="0"/>
        <v>20164</v>
      </c>
      <c r="B22" s="15">
        <f>'[4]AZIMUTH_CONGESTION by ports'!A1489</f>
        <v>42389</v>
      </c>
      <c r="C22" s="6">
        <f>'[4]AZIMUTH_CONGESTION by ports'!B1489</f>
        <v>4</v>
      </c>
      <c r="D22" s="89">
        <f>'[4]AZIMUTH_CONGESTION by ports'!C1489</f>
        <v>24</v>
      </c>
      <c r="E22" s="43">
        <f>'[4]AZIMUTH_CONGESTION by ports'!D1489</f>
        <v>12</v>
      </c>
      <c r="F22" s="6">
        <f>'[4]AZIMUTH_CONGESTION by ports'!E1489</f>
        <v>0</v>
      </c>
      <c r="G22" s="6">
        <f>'[4]AZIMUTH_CONGESTION by ports'!F1489</f>
        <v>1</v>
      </c>
      <c r="H22" s="12">
        <f>'[4]AZIMUTH_CONGESTION by ports'!G1489</f>
        <v>0</v>
      </c>
      <c r="I22" s="12">
        <f>'[4]AZIMUTH_CONGESTION by ports'!H1489</f>
        <v>0</v>
      </c>
      <c r="J22" s="12">
        <f>'[4]AZIMUTH_CONGESTION by ports'!I1489</f>
        <v>0</v>
      </c>
      <c r="K22" s="12">
        <f>'[4]AZIMUTH_CONGESTION by ports'!J1489</f>
        <v>0</v>
      </c>
      <c r="L22" s="12">
        <f>'[4]AZIMUTH_CONGESTION by ports'!K1489</f>
        <v>1</v>
      </c>
      <c r="M22" s="43">
        <f>'[4]AZIMUTH_CONGESTION by ports'!L1489</f>
        <v>0</v>
      </c>
      <c r="N22" s="6">
        <f>'[4]AZIMUTH_CONGESTION by ports'!M1489</f>
        <v>4</v>
      </c>
      <c r="O22" s="89">
        <f>'[4]AZIMUTH_CONGESTION by ports'!N1489</f>
        <v>0</v>
      </c>
      <c r="P22" s="88">
        <f>'[4]AZIMUTH_CONGESTION by ports'!O1489</f>
        <v>1</v>
      </c>
      <c r="Q22" s="88">
        <f>'[4]AZIMUTH_CONGESTION by ports'!P1489</f>
        <v>0</v>
      </c>
      <c r="R22" s="43">
        <f>'[4]AZIMUTH_CONGESTION by ports'!Q1489</f>
        <v>0</v>
      </c>
      <c r="S22" s="88">
        <f>'[4]AZIMUTH_CONGESTION by ports'!R1489</f>
        <v>0</v>
      </c>
      <c r="T22" s="12">
        <f>'[4]AZIMUTH_CONGESTION by ports'!S1489</f>
        <v>3</v>
      </c>
      <c r="U22" s="43">
        <f>'[4]AZIMUTH_CONGESTION by ports'!T1489</f>
        <v>0</v>
      </c>
      <c r="V22" s="12">
        <f>'[4]AZIMUTH_CONGESTION by ports'!U1489</f>
        <v>0</v>
      </c>
      <c r="W22" s="43">
        <f>'[4]AZIMUTH_CONGESTION by ports'!V1489</f>
        <v>5</v>
      </c>
      <c r="X22" s="12">
        <f>'[4]AZIMUTH_CONGESTION by ports'!W1489</f>
        <v>0</v>
      </c>
      <c r="Y22" s="88">
        <f>'[4]AZIMUTH_CONGESTION by ports'!X1489</f>
        <v>11</v>
      </c>
      <c r="Z22" s="12">
        <f>'[4]AZIMUTH_CONGESTION by ports'!Y1489</f>
        <v>0</v>
      </c>
      <c r="AA22" s="88">
        <f>'[4]AZIMUTH_CONGESTION by ports'!Z1489</f>
        <v>0</v>
      </c>
      <c r="AB22" s="12">
        <f t="shared" si="1"/>
        <v>11.22</v>
      </c>
      <c r="AC22" s="12">
        <f t="shared" si="2"/>
        <v>1.53</v>
      </c>
      <c r="AD22" s="12">
        <f t="shared" si="3"/>
        <v>2.89</v>
      </c>
      <c r="AE22" s="12">
        <f t="shared" si="4"/>
        <v>2.04</v>
      </c>
      <c r="AF22" s="12">
        <f t="shared" si="5"/>
        <v>4.08</v>
      </c>
      <c r="AG22" s="12">
        <f t="shared" si="6"/>
        <v>0.68</v>
      </c>
    </row>
    <row r="23" spans="1:33" ht="15">
      <c r="A23" s="56" t="str">
        <f t="shared" si="0"/>
        <v>20164</v>
      </c>
      <c r="B23" s="15">
        <f>'[4]AZIMUTH_CONGESTION by ports'!A1490</f>
        <v>42390</v>
      </c>
      <c r="C23" s="6">
        <f>'[4]AZIMUTH_CONGESTION by ports'!B1490</f>
        <v>5</v>
      </c>
      <c r="D23" s="89">
        <f>'[4]AZIMUTH_CONGESTION by ports'!C1490</f>
        <v>23</v>
      </c>
      <c r="E23" s="43">
        <f>'[4]AZIMUTH_CONGESTION by ports'!D1490</f>
        <v>10</v>
      </c>
      <c r="F23" s="6">
        <f>'[4]AZIMUTH_CONGESTION by ports'!E1490</f>
        <v>0</v>
      </c>
      <c r="G23" s="6">
        <f>'[4]AZIMUTH_CONGESTION by ports'!F1490</f>
        <v>2</v>
      </c>
      <c r="H23" s="12">
        <f>'[4]AZIMUTH_CONGESTION by ports'!G1490</f>
        <v>1</v>
      </c>
      <c r="I23" s="12">
        <f>'[4]AZIMUTH_CONGESTION by ports'!H1490</f>
        <v>0</v>
      </c>
      <c r="J23" s="12">
        <f>'[4]AZIMUTH_CONGESTION by ports'!I1490</f>
        <v>0</v>
      </c>
      <c r="K23" s="12">
        <f>'[4]AZIMUTH_CONGESTION by ports'!J1490</f>
        <v>0</v>
      </c>
      <c r="L23" s="12">
        <f>'[4]AZIMUTH_CONGESTION by ports'!K1490</f>
        <v>1</v>
      </c>
      <c r="M23" s="43">
        <f>'[4]AZIMUTH_CONGESTION by ports'!L1490</f>
        <v>0</v>
      </c>
      <c r="N23" s="6">
        <f>'[4]AZIMUTH_CONGESTION by ports'!M1490</f>
        <v>5</v>
      </c>
      <c r="O23" s="89">
        <f>'[4]AZIMUTH_CONGESTION by ports'!N1490</f>
        <v>0</v>
      </c>
      <c r="P23" s="88">
        <f>'[4]AZIMUTH_CONGESTION by ports'!O1490</f>
        <v>0</v>
      </c>
      <c r="Q23" s="88">
        <f>'[4]AZIMUTH_CONGESTION by ports'!P1490</f>
        <v>0</v>
      </c>
      <c r="R23" s="43">
        <f>'[4]AZIMUTH_CONGESTION by ports'!Q1490</f>
        <v>0</v>
      </c>
      <c r="S23" s="88">
        <f>'[4]AZIMUTH_CONGESTION by ports'!R1490</f>
        <v>0</v>
      </c>
      <c r="T23" s="12">
        <f>'[4]AZIMUTH_CONGESTION by ports'!S1490</f>
        <v>10</v>
      </c>
      <c r="U23" s="43">
        <f>'[4]AZIMUTH_CONGESTION by ports'!T1490</f>
        <v>0</v>
      </c>
      <c r="V23" s="12">
        <f>'[4]AZIMUTH_CONGESTION by ports'!U1490</f>
        <v>0</v>
      </c>
      <c r="W23" s="43">
        <f>'[4]AZIMUTH_CONGESTION by ports'!V1490</f>
        <v>6</v>
      </c>
      <c r="X23" s="12">
        <f>'[4]AZIMUTH_CONGESTION by ports'!W1490</f>
        <v>0</v>
      </c>
      <c r="Y23" s="88">
        <f>'[4]AZIMUTH_CONGESTION by ports'!X1490</f>
        <v>11</v>
      </c>
      <c r="Z23" s="12">
        <f>'[4]AZIMUTH_CONGESTION by ports'!Y1490</f>
        <v>0</v>
      </c>
      <c r="AA23" s="88">
        <f>'[4]AZIMUTH_CONGESTION by ports'!Z1490</f>
        <v>0</v>
      </c>
      <c r="AB23" s="12">
        <f t="shared" si="1"/>
        <v>12.58</v>
      </c>
      <c r="AC23" s="12">
        <f t="shared" si="2"/>
        <v>2.04</v>
      </c>
      <c r="AD23" s="12">
        <f t="shared" si="3"/>
        <v>2.72</v>
      </c>
      <c r="AE23" s="12">
        <f t="shared" si="4"/>
        <v>1.87</v>
      </c>
      <c r="AF23" s="12">
        <f t="shared" si="5"/>
        <v>3.91</v>
      </c>
      <c r="AG23" s="12">
        <f t="shared" si="6"/>
        <v>2.04</v>
      </c>
    </row>
    <row r="24" spans="1:33" ht="15">
      <c r="A24" s="56" t="str">
        <f t="shared" si="0"/>
        <v>20164</v>
      </c>
      <c r="B24" s="15">
        <f>'[4]AZIMUTH_CONGESTION by ports'!A1491</f>
        <v>42391</v>
      </c>
      <c r="C24" s="6">
        <f>'[4]AZIMUTH_CONGESTION by ports'!B1491</f>
        <v>4</v>
      </c>
      <c r="D24" s="89">
        <f>'[4]AZIMUTH_CONGESTION by ports'!C1491</f>
        <v>30</v>
      </c>
      <c r="E24" s="43">
        <f>'[4]AZIMUTH_CONGESTION by ports'!D1491</f>
        <v>12</v>
      </c>
      <c r="F24" s="6">
        <f>'[4]AZIMUTH_CONGESTION by ports'!E1491</f>
        <v>0</v>
      </c>
      <c r="G24" s="6">
        <f>'[4]AZIMUTH_CONGESTION by ports'!F1491</f>
        <v>0</v>
      </c>
      <c r="H24" s="12">
        <f>'[4]AZIMUTH_CONGESTION by ports'!G1491</f>
        <v>0</v>
      </c>
      <c r="I24" s="12">
        <f>'[4]AZIMUTH_CONGESTION by ports'!H1491</f>
        <v>0</v>
      </c>
      <c r="J24" s="12">
        <f>'[4]AZIMUTH_CONGESTION by ports'!I1491</f>
        <v>0</v>
      </c>
      <c r="K24" s="12">
        <f>'[4]AZIMUTH_CONGESTION by ports'!J1491</f>
        <v>0</v>
      </c>
      <c r="L24" s="12">
        <f>'[4]AZIMUTH_CONGESTION by ports'!K1491</f>
        <v>1</v>
      </c>
      <c r="M24" s="43">
        <f>'[4]AZIMUTH_CONGESTION by ports'!L1491</f>
        <v>1</v>
      </c>
      <c r="N24" s="6">
        <f>'[4]AZIMUTH_CONGESTION by ports'!M1491</f>
        <v>3</v>
      </c>
      <c r="O24" s="89">
        <f>'[4]AZIMUTH_CONGESTION by ports'!N1491</f>
        <v>0</v>
      </c>
      <c r="P24" s="88">
        <f>'[4]AZIMUTH_CONGESTION by ports'!O1491</f>
        <v>0</v>
      </c>
      <c r="Q24" s="88">
        <f>'[4]AZIMUTH_CONGESTION by ports'!P1491</f>
        <v>0</v>
      </c>
      <c r="R24" s="43">
        <f>'[4]AZIMUTH_CONGESTION by ports'!Q1491</f>
        <v>1</v>
      </c>
      <c r="S24" s="88">
        <f>'[4]AZIMUTH_CONGESTION by ports'!R1491</f>
        <v>0</v>
      </c>
      <c r="T24" s="12">
        <f>'[4]AZIMUTH_CONGESTION by ports'!S1491</f>
        <v>10</v>
      </c>
      <c r="U24" s="43">
        <f>'[4]AZIMUTH_CONGESTION by ports'!T1491</f>
        <v>0</v>
      </c>
      <c r="V24" s="12">
        <f>'[4]AZIMUTH_CONGESTION by ports'!U1491</f>
        <v>0</v>
      </c>
      <c r="W24" s="43">
        <f>'[4]AZIMUTH_CONGESTION by ports'!V1491</f>
        <v>11</v>
      </c>
      <c r="X24" s="12">
        <f>'[4]AZIMUTH_CONGESTION by ports'!W1491</f>
        <v>0</v>
      </c>
      <c r="Y24" s="88">
        <f>'[4]AZIMUTH_CONGESTION by ports'!X1491</f>
        <v>11</v>
      </c>
      <c r="Z24" s="12">
        <f>'[4]AZIMUTH_CONGESTION by ports'!Y1491</f>
        <v>0</v>
      </c>
      <c r="AA24" s="88">
        <f>'[4]AZIMUTH_CONGESTION by ports'!Z1491</f>
        <v>0</v>
      </c>
      <c r="AB24" s="12">
        <f t="shared" si="1"/>
        <v>14.280000000000001</v>
      </c>
      <c r="AC24" s="12">
        <f t="shared" si="2"/>
        <v>1.1900000000000002</v>
      </c>
      <c r="AD24" s="12">
        <f t="shared" si="3"/>
        <v>4.25</v>
      </c>
      <c r="AE24" s="12">
        <f t="shared" si="4"/>
        <v>1.87</v>
      </c>
      <c r="AF24" s="12">
        <f t="shared" si="5"/>
        <v>5.1000000000000005</v>
      </c>
      <c r="AG24" s="12">
        <f t="shared" si="6"/>
        <v>1.87</v>
      </c>
    </row>
    <row r="25" spans="1:33" ht="15">
      <c r="A25" s="56" t="str">
        <f t="shared" si="0"/>
        <v>20164</v>
      </c>
      <c r="B25" s="15">
        <f>'[4]AZIMUTH_CONGESTION by ports'!A1492</f>
        <v>42392</v>
      </c>
      <c r="C25" s="6">
        <f>'[4]AZIMUTH_CONGESTION by ports'!B1492</f>
        <v>4</v>
      </c>
      <c r="D25" s="89">
        <f>'[4]AZIMUTH_CONGESTION by ports'!C1492</f>
        <v>35</v>
      </c>
      <c r="E25" s="43">
        <f>'[4]AZIMUTH_CONGESTION by ports'!D1492</f>
        <v>13</v>
      </c>
      <c r="F25" s="6">
        <f>'[4]AZIMUTH_CONGESTION by ports'!E1492</f>
        <v>0</v>
      </c>
      <c r="G25" s="6">
        <f>'[4]AZIMUTH_CONGESTION by ports'!F1492</f>
        <v>0</v>
      </c>
      <c r="H25" s="12">
        <f>'[4]AZIMUTH_CONGESTION by ports'!G1492</f>
        <v>0</v>
      </c>
      <c r="I25" s="12">
        <f>'[4]AZIMUTH_CONGESTION by ports'!H1492</f>
        <v>0</v>
      </c>
      <c r="J25" s="12">
        <f>'[4]AZIMUTH_CONGESTION by ports'!I1492</f>
        <v>0</v>
      </c>
      <c r="K25" s="12">
        <f>'[4]AZIMUTH_CONGESTION by ports'!J1492</f>
        <v>0</v>
      </c>
      <c r="L25" s="12">
        <f>'[4]AZIMUTH_CONGESTION by ports'!K1492</f>
        <v>1</v>
      </c>
      <c r="M25" s="43">
        <f>'[4]AZIMUTH_CONGESTION by ports'!L1492</f>
        <v>0</v>
      </c>
      <c r="N25" s="6">
        <f>'[4]AZIMUTH_CONGESTION by ports'!M1492</f>
        <v>3</v>
      </c>
      <c r="O25" s="89">
        <f>'[4]AZIMUTH_CONGESTION by ports'!N1492</f>
        <v>0</v>
      </c>
      <c r="P25" s="88">
        <f>'[4]AZIMUTH_CONGESTION by ports'!O1492</f>
        <v>0</v>
      </c>
      <c r="Q25" s="88">
        <f>'[4]AZIMUTH_CONGESTION by ports'!P1492</f>
        <v>0</v>
      </c>
      <c r="R25" s="43">
        <f>'[4]AZIMUTH_CONGESTION by ports'!Q1492</f>
        <v>0</v>
      </c>
      <c r="S25" s="88">
        <f>'[4]AZIMUTH_CONGESTION by ports'!R1492</f>
        <v>0</v>
      </c>
      <c r="T25" s="12">
        <f>'[4]AZIMUTH_CONGESTION by ports'!S1492</f>
        <v>7</v>
      </c>
      <c r="U25" s="43">
        <f>'[4]AZIMUTH_CONGESTION by ports'!T1492</f>
        <v>0</v>
      </c>
      <c r="V25" s="12">
        <f>'[4]AZIMUTH_CONGESTION by ports'!U1492</f>
        <v>0</v>
      </c>
      <c r="W25" s="43">
        <f>'[4]AZIMUTH_CONGESTION by ports'!V1492</f>
        <v>10</v>
      </c>
      <c r="X25" s="12">
        <f>'[4]AZIMUTH_CONGESTION by ports'!W1492</f>
        <v>0</v>
      </c>
      <c r="Y25" s="88">
        <f>'[4]AZIMUTH_CONGESTION by ports'!X1492</f>
        <v>12</v>
      </c>
      <c r="Z25" s="12">
        <f>'[4]AZIMUTH_CONGESTION by ports'!Y1492</f>
        <v>0</v>
      </c>
      <c r="AA25" s="88">
        <f>'[4]AZIMUTH_CONGESTION by ports'!Z1492</f>
        <v>0</v>
      </c>
      <c r="AB25" s="12">
        <f t="shared" si="1"/>
        <v>14.450000000000001</v>
      </c>
      <c r="AC25" s="12">
        <f t="shared" si="2"/>
        <v>1.1900000000000002</v>
      </c>
      <c r="AD25" s="12">
        <f t="shared" si="3"/>
        <v>3.91</v>
      </c>
      <c r="AE25" s="12">
        <f t="shared" si="4"/>
        <v>2.04</v>
      </c>
      <c r="AF25" s="12">
        <f t="shared" si="5"/>
        <v>5.95</v>
      </c>
      <c r="AG25" s="12">
        <f t="shared" si="6"/>
        <v>1.36</v>
      </c>
    </row>
    <row r="26" spans="1:33" ht="15">
      <c r="A26" s="56" t="str">
        <f t="shared" si="0"/>
        <v>20165</v>
      </c>
      <c r="B26" s="15">
        <f>'[4]AZIMUTH_CONGESTION by ports'!A1493</f>
        <v>42393</v>
      </c>
      <c r="C26" s="6">
        <f>'[4]AZIMUTH_CONGESTION by ports'!B1493</f>
        <v>2</v>
      </c>
      <c r="D26" s="89">
        <f>'[4]AZIMUTH_CONGESTION by ports'!C1493</f>
        <v>38</v>
      </c>
      <c r="E26" s="43">
        <f>'[4]AZIMUTH_CONGESTION by ports'!D1493</f>
        <v>14</v>
      </c>
      <c r="F26" s="6">
        <f>'[4]AZIMUTH_CONGESTION by ports'!E1493</f>
        <v>0</v>
      </c>
      <c r="G26" s="6">
        <f>'[4]AZIMUTH_CONGESTION by ports'!F1493</f>
        <v>0</v>
      </c>
      <c r="H26" s="12">
        <f>'[4]AZIMUTH_CONGESTION by ports'!G1493</f>
        <v>1</v>
      </c>
      <c r="I26" s="12">
        <f>'[4]AZIMUTH_CONGESTION by ports'!H1493</f>
        <v>1</v>
      </c>
      <c r="J26" s="12">
        <f>'[4]AZIMUTH_CONGESTION by ports'!I1493</f>
        <v>0</v>
      </c>
      <c r="K26" s="12">
        <f>'[4]AZIMUTH_CONGESTION by ports'!J1493</f>
        <v>0</v>
      </c>
      <c r="L26" s="12">
        <f>'[4]AZIMUTH_CONGESTION by ports'!K1493</f>
        <v>1</v>
      </c>
      <c r="M26" s="43">
        <f>'[4]AZIMUTH_CONGESTION by ports'!L1493</f>
        <v>0</v>
      </c>
      <c r="N26" s="6">
        <f>'[4]AZIMUTH_CONGESTION by ports'!M1493</f>
        <v>3</v>
      </c>
      <c r="O26" s="89">
        <f>'[4]AZIMUTH_CONGESTION by ports'!N1493</f>
        <v>0</v>
      </c>
      <c r="P26" s="88">
        <f>'[4]AZIMUTH_CONGESTION by ports'!O1493</f>
        <v>0</v>
      </c>
      <c r="Q26" s="88">
        <f>'[4]AZIMUTH_CONGESTION by ports'!P1493</f>
        <v>0</v>
      </c>
      <c r="R26" s="43">
        <f>'[4]AZIMUTH_CONGESTION by ports'!Q1493</f>
        <v>0</v>
      </c>
      <c r="S26" s="88">
        <f>'[4]AZIMUTH_CONGESTION by ports'!R1493</f>
        <v>0</v>
      </c>
      <c r="T26" s="12">
        <f>'[4]AZIMUTH_CONGESTION by ports'!S1493</f>
        <v>7</v>
      </c>
      <c r="U26" s="43">
        <f>'[4]AZIMUTH_CONGESTION by ports'!T1493</f>
        <v>0</v>
      </c>
      <c r="V26" s="12">
        <f>'[4]AZIMUTH_CONGESTION by ports'!U1493</f>
        <v>0</v>
      </c>
      <c r="W26" s="43">
        <f>'[4]AZIMUTH_CONGESTION by ports'!V1493</f>
        <v>8</v>
      </c>
      <c r="X26" s="12">
        <f>'[4]AZIMUTH_CONGESTION by ports'!W1493</f>
        <v>0</v>
      </c>
      <c r="Y26" s="88">
        <f>'[4]AZIMUTH_CONGESTION by ports'!X1493</f>
        <v>13</v>
      </c>
      <c r="Z26" s="12">
        <f>'[4]AZIMUTH_CONGESTION by ports'!Y1493</f>
        <v>0</v>
      </c>
      <c r="AA26" s="88">
        <f>'[4]AZIMUTH_CONGESTION by ports'!Z1493</f>
        <v>0</v>
      </c>
      <c r="AB26" s="12">
        <f t="shared" si="1"/>
        <v>14.96</v>
      </c>
      <c r="AC26" s="12">
        <f t="shared" si="2"/>
        <v>0.85000000000000009</v>
      </c>
      <c r="AD26" s="12">
        <f t="shared" si="3"/>
        <v>3.74</v>
      </c>
      <c r="AE26" s="12">
        <f t="shared" si="4"/>
        <v>2.21</v>
      </c>
      <c r="AF26" s="12">
        <f t="shared" si="5"/>
        <v>6.4600000000000009</v>
      </c>
      <c r="AG26" s="12">
        <f t="shared" si="6"/>
        <v>1.7000000000000002</v>
      </c>
    </row>
    <row r="27" spans="1:33" ht="15">
      <c r="A27" s="56" t="str">
        <f t="shared" si="0"/>
        <v>20165</v>
      </c>
      <c r="B27" s="15">
        <f>'[4]AZIMUTH_CONGESTION by ports'!A1494</f>
        <v>42394</v>
      </c>
      <c r="C27" s="6">
        <f>'[4]AZIMUTH_CONGESTION by ports'!B1494</f>
        <v>2</v>
      </c>
      <c r="D27" s="89">
        <f>'[4]AZIMUTH_CONGESTION by ports'!C1494</f>
        <v>41</v>
      </c>
      <c r="E27" s="43">
        <f>'[4]AZIMUTH_CONGESTION by ports'!D1494</f>
        <v>12</v>
      </c>
      <c r="F27" s="6">
        <f>'[4]AZIMUTH_CONGESTION by ports'!E1494</f>
        <v>0</v>
      </c>
      <c r="G27" s="6">
        <f>'[4]AZIMUTH_CONGESTION by ports'!F1494</f>
        <v>2</v>
      </c>
      <c r="H27" s="12">
        <f>'[4]AZIMUTH_CONGESTION by ports'!G1494</f>
        <v>0</v>
      </c>
      <c r="I27" s="12">
        <f>'[4]AZIMUTH_CONGESTION by ports'!H1494</f>
        <v>0</v>
      </c>
      <c r="J27" s="12">
        <f>'[4]AZIMUTH_CONGESTION by ports'!I1494</f>
        <v>0</v>
      </c>
      <c r="K27" s="12">
        <f>'[4]AZIMUTH_CONGESTION by ports'!J1494</f>
        <v>0</v>
      </c>
      <c r="L27" s="12">
        <f>'[4]AZIMUTH_CONGESTION by ports'!K1494</f>
        <v>1</v>
      </c>
      <c r="M27" s="43">
        <f>'[4]AZIMUTH_CONGESTION by ports'!L1494</f>
        <v>0</v>
      </c>
      <c r="N27" s="6">
        <f>'[4]AZIMUTH_CONGESTION by ports'!M1494</f>
        <v>2</v>
      </c>
      <c r="O27" s="89">
        <f>'[4]AZIMUTH_CONGESTION by ports'!N1494</f>
        <v>0</v>
      </c>
      <c r="P27" s="88">
        <f>'[4]AZIMUTH_CONGESTION by ports'!O1494</f>
        <v>0</v>
      </c>
      <c r="Q27" s="88">
        <f>'[4]AZIMUTH_CONGESTION by ports'!P1494</f>
        <v>0</v>
      </c>
      <c r="R27" s="43">
        <f>'[4]AZIMUTH_CONGESTION by ports'!Q1494</f>
        <v>0</v>
      </c>
      <c r="S27" s="88">
        <f>'[4]AZIMUTH_CONGESTION by ports'!R1494</f>
        <v>0</v>
      </c>
      <c r="T27" s="12">
        <f>'[4]AZIMUTH_CONGESTION by ports'!S1494</f>
        <v>6</v>
      </c>
      <c r="U27" s="43">
        <f>'[4]AZIMUTH_CONGESTION by ports'!T1494</f>
        <v>0</v>
      </c>
      <c r="V27" s="12">
        <f>'[4]AZIMUTH_CONGESTION by ports'!U1494</f>
        <v>0</v>
      </c>
      <c r="W27" s="43">
        <f>'[4]AZIMUTH_CONGESTION by ports'!V1494</f>
        <v>9</v>
      </c>
      <c r="X27" s="12">
        <f>'[4]AZIMUTH_CONGESTION by ports'!W1494</f>
        <v>0</v>
      </c>
      <c r="Y27" s="88">
        <f>'[4]AZIMUTH_CONGESTION by ports'!X1494</f>
        <v>11</v>
      </c>
      <c r="Z27" s="12">
        <f>'[4]AZIMUTH_CONGESTION by ports'!Y1494</f>
        <v>0</v>
      </c>
      <c r="AA27" s="88">
        <f>'[4]AZIMUTH_CONGESTION by ports'!Z1494</f>
        <v>0</v>
      </c>
      <c r="AB27" s="12">
        <f t="shared" si="1"/>
        <v>14.620000000000001</v>
      </c>
      <c r="AC27" s="12">
        <f t="shared" si="2"/>
        <v>1.02</v>
      </c>
      <c r="AD27" s="12">
        <f t="shared" si="3"/>
        <v>3.5700000000000003</v>
      </c>
      <c r="AE27" s="12">
        <f t="shared" si="4"/>
        <v>1.87</v>
      </c>
      <c r="AF27" s="12">
        <f t="shared" si="5"/>
        <v>6.9700000000000006</v>
      </c>
      <c r="AG27" s="12">
        <f t="shared" si="6"/>
        <v>1.1900000000000002</v>
      </c>
    </row>
    <row r="28" spans="1:33" ht="15">
      <c r="A28" s="56" t="str">
        <f t="shared" si="0"/>
        <v>20165</v>
      </c>
      <c r="B28" s="15">
        <f>'[4]AZIMUTH_CONGESTION by ports'!A1495</f>
        <v>42395</v>
      </c>
      <c r="C28" s="6">
        <f>'[4]AZIMUTH_CONGESTION by ports'!B1495</f>
        <v>1</v>
      </c>
      <c r="D28" s="89">
        <f>'[4]AZIMUTH_CONGESTION by ports'!C1495</f>
        <v>36</v>
      </c>
      <c r="E28" s="43">
        <f>'[4]AZIMUTH_CONGESTION by ports'!D1495</f>
        <v>15</v>
      </c>
      <c r="F28" s="6">
        <f>'[4]AZIMUTH_CONGESTION by ports'!E1495</f>
        <v>0</v>
      </c>
      <c r="G28" s="6">
        <f>'[4]AZIMUTH_CONGESTION by ports'!F1495</f>
        <v>0</v>
      </c>
      <c r="H28" s="12">
        <f>'[4]AZIMUTH_CONGESTION by ports'!G1495</f>
        <v>0</v>
      </c>
      <c r="I28" s="12">
        <f>'[4]AZIMUTH_CONGESTION by ports'!H1495</f>
        <v>1</v>
      </c>
      <c r="J28" s="12">
        <f>'[4]AZIMUTH_CONGESTION by ports'!I1495</f>
        <v>0</v>
      </c>
      <c r="K28" s="12">
        <f>'[4]AZIMUTH_CONGESTION by ports'!J1495</f>
        <v>0</v>
      </c>
      <c r="L28" s="12">
        <f>'[4]AZIMUTH_CONGESTION by ports'!K1495</f>
        <v>1</v>
      </c>
      <c r="M28" s="43">
        <f>'[4]AZIMUTH_CONGESTION by ports'!L1495</f>
        <v>0</v>
      </c>
      <c r="N28" s="6">
        <f>'[4]AZIMUTH_CONGESTION by ports'!M1495</f>
        <v>3</v>
      </c>
      <c r="O28" s="89">
        <f>'[4]AZIMUTH_CONGESTION by ports'!N1495</f>
        <v>0</v>
      </c>
      <c r="P28" s="88">
        <f>'[4]AZIMUTH_CONGESTION by ports'!O1495</f>
        <v>1</v>
      </c>
      <c r="Q28" s="88">
        <f>'[4]AZIMUTH_CONGESTION by ports'!P1495</f>
        <v>0</v>
      </c>
      <c r="R28" s="43">
        <f>'[4]AZIMUTH_CONGESTION by ports'!Q1495</f>
        <v>1</v>
      </c>
      <c r="S28" s="88">
        <f>'[4]AZIMUTH_CONGESTION by ports'!R1495</f>
        <v>0</v>
      </c>
      <c r="T28" s="12">
        <f>'[4]AZIMUTH_CONGESTION by ports'!S1495</f>
        <v>5</v>
      </c>
      <c r="U28" s="43">
        <f>'[4]AZIMUTH_CONGESTION by ports'!T1495</f>
        <v>0</v>
      </c>
      <c r="V28" s="12">
        <f>'[4]AZIMUTH_CONGESTION by ports'!U1495</f>
        <v>0</v>
      </c>
      <c r="W28" s="43">
        <f>'[4]AZIMUTH_CONGESTION by ports'!V1495</f>
        <v>6</v>
      </c>
      <c r="X28" s="12">
        <f>'[4]AZIMUTH_CONGESTION by ports'!W1495</f>
        <v>0</v>
      </c>
      <c r="Y28" s="88">
        <f>'[4]AZIMUTH_CONGESTION by ports'!X1495</f>
        <v>11</v>
      </c>
      <c r="Z28" s="12">
        <f>'[4]AZIMUTH_CONGESTION by ports'!Y1495</f>
        <v>0</v>
      </c>
      <c r="AA28" s="88">
        <f>'[4]AZIMUTH_CONGESTION by ports'!Z1495</f>
        <v>0</v>
      </c>
      <c r="AB28" s="12">
        <f t="shared" si="1"/>
        <v>13.770000000000001</v>
      </c>
      <c r="AC28" s="12">
        <f t="shared" si="2"/>
        <v>0.68</v>
      </c>
      <c r="AD28" s="12">
        <f t="shared" si="3"/>
        <v>3.74</v>
      </c>
      <c r="AE28" s="12">
        <f t="shared" si="4"/>
        <v>2.04</v>
      </c>
      <c r="AF28" s="12">
        <f t="shared" si="5"/>
        <v>6.12</v>
      </c>
      <c r="AG28" s="12">
        <f t="shared" si="6"/>
        <v>1.1900000000000002</v>
      </c>
    </row>
    <row r="29" spans="1:33" ht="15">
      <c r="A29" s="56" t="str">
        <f t="shared" si="0"/>
        <v>20165</v>
      </c>
      <c r="B29" s="15">
        <f>'[4]AZIMUTH_CONGESTION by ports'!A1496</f>
        <v>42396</v>
      </c>
      <c r="C29" s="6">
        <f>'[4]AZIMUTH_CONGESTION by ports'!B1496</f>
        <v>2</v>
      </c>
      <c r="D29" s="89">
        <f>'[4]AZIMUTH_CONGESTION by ports'!C1496</f>
        <v>35</v>
      </c>
      <c r="E29" s="43">
        <f>'[4]AZIMUTH_CONGESTION by ports'!D1496</f>
        <v>12</v>
      </c>
      <c r="F29" s="6">
        <f>'[4]AZIMUTH_CONGESTION by ports'!E1496</f>
        <v>0</v>
      </c>
      <c r="G29" s="6">
        <f>'[4]AZIMUTH_CONGESTION by ports'!F1496</f>
        <v>3</v>
      </c>
      <c r="H29" s="12">
        <f>'[4]AZIMUTH_CONGESTION by ports'!G1496</f>
        <v>0</v>
      </c>
      <c r="I29" s="12">
        <f>'[4]AZIMUTH_CONGESTION by ports'!H1496</f>
        <v>1</v>
      </c>
      <c r="J29" s="12">
        <f>'[4]AZIMUTH_CONGESTION by ports'!I1496</f>
        <v>1</v>
      </c>
      <c r="K29" s="12">
        <f>'[4]AZIMUTH_CONGESTION by ports'!J1496</f>
        <v>0</v>
      </c>
      <c r="L29" s="12">
        <f>'[4]AZIMUTH_CONGESTION by ports'!K1496</f>
        <v>0</v>
      </c>
      <c r="M29" s="43">
        <f>'[4]AZIMUTH_CONGESTION by ports'!L1496</f>
        <v>0</v>
      </c>
      <c r="N29" s="6">
        <f>'[4]AZIMUTH_CONGESTION by ports'!M1496</f>
        <v>3</v>
      </c>
      <c r="O29" s="89">
        <f>'[4]AZIMUTH_CONGESTION by ports'!N1496</f>
        <v>0</v>
      </c>
      <c r="P29" s="88">
        <f>'[4]AZIMUTH_CONGESTION by ports'!O1496</f>
        <v>1</v>
      </c>
      <c r="Q29" s="88">
        <f>'[4]AZIMUTH_CONGESTION by ports'!P1496</f>
        <v>0</v>
      </c>
      <c r="R29" s="43">
        <f>'[4]AZIMUTH_CONGESTION by ports'!Q1496</f>
        <v>2</v>
      </c>
      <c r="S29" s="88">
        <f>'[4]AZIMUTH_CONGESTION by ports'!R1496</f>
        <v>0</v>
      </c>
      <c r="T29" s="12">
        <f>'[4]AZIMUTH_CONGESTION by ports'!S1496</f>
        <v>7</v>
      </c>
      <c r="U29" s="43">
        <f>'[4]AZIMUTH_CONGESTION by ports'!T1496</f>
        <v>0</v>
      </c>
      <c r="V29" s="12">
        <f>'[4]AZIMUTH_CONGESTION by ports'!U1496</f>
        <v>0</v>
      </c>
      <c r="W29" s="43">
        <f>'[4]AZIMUTH_CONGESTION by ports'!V1496</f>
        <v>10</v>
      </c>
      <c r="X29" s="12">
        <f>'[4]AZIMUTH_CONGESTION by ports'!W1496</f>
        <v>0</v>
      </c>
      <c r="Y29" s="88">
        <f>'[4]AZIMUTH_CONGESTION by ports'!X1496</f>
        <v>10</v>
      </c>
      <c r="Z29" s="12">
        <f>'[4]AZIMUTH_CONGESTION by ports'!Y1496</f>
        <v>0</v>
      </c>
      <c r="AA29" s="88">
        <f>'[4]AZIMUTH_CONGESTION by ports'!Z1496</f>
        <v>0</v>
      </c>
      <c r="AB29" s="12">
        <f t="shared" si="1"/>
        <v>14.790000000000001</v>
      </c>
      <c r="AC29" s="12">
        <f t="shared" si="2"/>
        <v>1.36</v>
      </c>
      <c r="AD29" s="12">
        <f t="shared" si="3"/>
        <v>4.08</v>
      </c>
      <c r="AE29" s="12">
        <f t="shared" si="4"/>
        <v>1.87</v>
      </c>
      <c r="AF29" s="12">
        <f t="shared" si="5"/>
        <v>5.95</v>
      </c>
      <c r="AG29" s="12">
        <f t="shared" si="6"/>
        <v>1.53</v>
      </c>
    </row>
    <row r="30" spans="1:33" ht="15">
      <c r="A30" s="56" t="str">
        <f t="shared" si="0"/>
        <v>20165</v>
      </c>
      <c r="B30" s="15">
        <f>'[4]AZIMUTH_CONGESTION by ports'!A1497</f>
        <v>42397</v>
      </c>
      <c r="C30" s="6">
        <f>'[4]AZIMUTH_CONGESTION by ports'!B1497</f>
        <v>1</v>
      </c>
      <c r="D30" s="89">
        <f>'[4]AZIMUTH_CONGESTION by ports'!C1497</f>
        <v>40</v>
      </c>
      <c r="E30" s="43">
        <f>'[4]AZIMUTH_CONGESTION by ports'!D1497</f>
        <v>11</v>
      </c>
      <c r="F30" s="6">
        <f>'[4]AZIMUTH_CONGESTION by ports'!E1497</f>
        <v>0</v>
      </c>
      <c r="G30" s="6">
        <f>'[4]AZIMUTH_CONGESTION by ports'!F1497</f>
        <v>0</v>
      </c>
      <c r="H30" s="12">
        <f>'[4]AZIMUTH_CONGESTION by ports'!G1497</f>
        <v>0</v>
      </c>
      <c r="I30" s="12">
        <f>'[4]AZIMUTH_CONGESTION by ports'!H1497</f>
        <v>2</v>
      </c>
      <c r="J30" s="12">
        <f>'[4]AZIMUTH_CONGESTION by ports'!I1497</f>
        <v>2</v>
      </c>
      <c r="K30" s="12">
        <f>'[4]AZIMUTH_CONGESTION by ports'!J1497</f>
        <v>0</v>
      </c>
      <c r="L30" s="12">
        <f>'[4]AZIMUTH_CONGESTION by ports'!K1497</f>
        <v>0</v>
      </c>
      <c r="M30" s="43">
        <f>'[4]AZIMUTH_CONGESTION by ports'!L1497</f>
        <v>0</v>
      </c>
      <c r="N30" s="6">
        <f>'[4]AZIMUTH_CONGESTION by ports'!M1497</f>
        <v>4</v>
      </c>
      <c r="O30" s="89">
        <f>'[4]AZIMUTH_CONGESTION by ports'!N1497</f>
        <v>0</v>
      </c>
      <c r="P30" s="88">
        <f>'[4]AZIMUTH_CONGESTION by ports'!O1497</f>
        <v>1</v>
      </c>
      <c r="Q30" s="88">
        <f>'[4]AZIMUTH_CONGESTION by ports'!P1497</f>
        <v>0</v>
      </c>
      <c r="R30" s="43">
        <f>'[4]AZIMUTH_CONGESTION by ports'!Q1497</f>
        <v>2</v>
      </c>
      <c r="S30" s="88">
        <f>'[4]AZIMUTH_CONGESTION by ports'!R1497</f>
        <v>0</v>
      </c>
      <c r="T30" s="12">
        <f>'[4]AZIMUTH_CONGESTION by ports'!S1497</f>
        <v>6</v>
      </c>
      <c r="U30" s="43">
        <f>'[4]AZIMUTH_CONGESTION by ports'!T1497</f>
        <v>0</v>
      </c>
      <c r="V30" s="12">
        <f>'[4]AZIMUTH_CONGESTION by ports'!U1497</f>
        <v>0</v>
      </c>
      <c r="W30" s="43">
        <f>'[4]AZIMUTH_CONGESTION by ports'!V1497</f>
        <v>10</v>
      </c>
      <c r="X30" s="12">
        <f>'[4]AZIMUTH_CONGESTION by ports'!W1497</f>
        <v>0</v>
      </c>
      <c r="Y30" s="88">
        <f>'[4]AZIMUTH_CONGESTION by ports'!X1497</f>
        <v>9</v>
      </c>
      <c r="Z30" s="12">
        <f>'[4]AZIMUTH_CONGESTION by ports'!Y1497</f>
        <v>0</v>
      </c>
      <c r="AA30" s="88">
        <f>'[4]AZIMUTH_CONGESTION by ports'!Z1497</f>
        <v>0</v>
      </c>
      <c r="AB30" s="12">
        <f t="shared" si="1"/>
        <v>14.96</v>
      </c>
      <c r="AC30" s="12">
        <f t="shared" si="2"/>
        <v>0.85000000000000009</v>
      </c>
      <c r="AD30" s="12">
        <f t="shared" si="3"/>
        <v>3.91</v>
      </c>
      <c r="AE30" s="12">
        <f t="shared" si="4"/>
        <v>1.7000000000000002</v>
      </c>
      <c r="AF30" s="12">
        <f t="shared" si="5"/>
        <v>6.8000000000000007</v>
      </c>
      <c r="AG30" s="12">
        <f t="shared" si="6"/>
        <v>1.7000000000000002</v>
      </c>
    </row>
    <row r="31" spans="1:33" ht="15">
      <c r="A31" s="56" t="str">
        <f t="shared" si="0"/>
        <v>20165</v>
      </c>
      <c r="B31" s="15">
        <f>'[4]AZIMUTH_CONGESTION by ports'!A1498</f>
        <v>42398</v>
      </c>
      <c r="C31" s="6">
        <f>'[4]AZIMUTH_CONGESTION by ports'!B1498</f>
        <v>1</v>
      </c>
      <c r="D31" s="89">
        <f>'[4]AZIMUTH_CONGESTION by ports'!C1498</f>
        <v>36</v>
      </c>
      <c r="E31" s="43">
        <f>'[4]AZIMUTH_CONGESTION by ports'!D1498</f>
        <v>12</v>
      </c>
      <c r="F31" s="6">
        <f>'[4]AZIMUTH_CONGESTION by ports'!E1498</f>
        <v>0</v>
      </c>
      <c r="G31" s="6">
        <f>'[4]AZIMUTH_CONGESTION by ports'!F1498</f>
        <v>0</v>
      </c>
      <c r="H31" s="12">
        <f>'[4]AZIMUTH_CONGESTION by ports'!G1498</f>
        <v>0</v>
      </c>
      <c r="I31" s="12">
        <f>'[4]AZIMUTH_CONGESTION by ports'!H1498</f>
        <v>1</v>
      </c>
      <c r="J31" s="12">
        <f>'[4]AZIMUTH_CONGESTION by ports'!I1498</f>
        <v>1</v>
      </c>
      <c r="K31" s="12">
        <f>'[4]AZIMUTH_CONGESTION by ports'!J1498</f>
        <v>0</v>
      </c>
      <c r="L31" s="12">
        <f>'[4]AZIMUTH_CONGESTION by ports'!K1498</f>
        <v>0</v>
      </c>
      <c r="M31" s="43">
        <f>'[4]AZIMUTH_CONGESTION by ports'!L1498</f>
        <v>2</v>
      </c>
      <c r="N31" s="6">
        <f>'[4]AZIMUTH_CONGESTION by ports'!M1498</f>
        <v>4</v>
      </c>
      <c r="O31" s="89">
        <f>'[4]AZIMUTH_CONGESTION by ports'!N1498</f>
        <v>0</v>
      </c>
      <c r="P31" s="88">
        <f>'[4]AZIMUTH_CONGESTION by ports'!O1498</f>
        <v>0</v>
      </c>
      <c r="Q31" s="88">
        <f>'[4]AZIMUTH_CONGESTION by ports'!P1498</f>
        <v>0</v>
      </c>
      <c r="R31" s="43">
        <f>'[4]AZIMUTH_CONGESTION by ports'!Q1498</f>
        <v>2</v>
      </c>
      <c r="S31" s="88">
        <f>'[4]AZIMUTH_CONGESTION by ports'!R1498</f>
        <v>0</v>
      </c>
      <c r="T31" s="12">
        <f>'[4]AZIMUTH_CONGESTION by ports'!S1498</f>
        <v>3</v>
      </c>
      <c r="U31" s="43">
        <f>'[4]AZIMUTH_CONGESTION by ports'!T1498</f>
        <v>0</v>
      </c>
      <c r="V31" s="12">
        <f>'[4]AZIMUTH_CONGESTION by ports'!U1498</f>
        <v>0</v>
      </c>
      <c r="W31" s="43">
        <f>'[4]AZIMUTH_CONGESTION by ports'!V1498</f>
        <v>11</v>
      </c>
      <c r="X31" s="12">
        <f>'[4]AZIMUTH_CONGESTION by ports'!W1498</f>
        <v>0</v>
      </c>
      <c r="Y31" s="88">
        <f>'[4]AZIMUTH_CONGESTION by ports'!X1498</f>
        <v>10</v>
      </c>
      <c r="Z31" s="12">
        <f>'[4]AZIMUTH_CONGESTION by ports'!Y1498</f>
        <v>0</v>
      </c>
      <c r="AA31" s="88">
        <f>'[4]AZIMUTH_CONGESTION by ports'!Z1498</f>
        <v>0</v>
      </c>
      <c r="AB31" s="12">
        <f t="shared" si="1"/>
        <v>14.110000000000001</v>
      </c>
      <c r="AC31" s="12">
        <f t="shared" si="2"/>
        <v>0.85000000000000009</v>
      </c>
      <c r="AD31" s="12">
        <f t="shared" si="3"/>
        <v>4.5900000000000007</v>
      </c>
      <c r="AE31" s="12">
        <f t="shared" si="4"/>
        <v>1.7000000000000002</v>
      </c>
      <c r="AF31" s="12">
        <f t="shared" si="5"/>
        <v>6.12</v>
      </c>
      <c r="AG31" s="12">
        <f t="shared" si="6"/>
        <v>0.85000000000000009</v>
      </c>
    </row>
    <row r="32" spans="1:33" ht="15">
      <c r="A32" s="56" t="str">
        <f t="shared" si="0"/>
        <v>20165</v>
      </c>
      <c r="B32" s="15">
        <f>'[4]AZIMUTH_CONGESTION by ports'!A1499</f>
        <v>42399</v>
      </c>
      <c r="C32" s="6">
        <f>'[4]AZIMUTH_CONGESTION by ports'!B1499</f>
        <v>1</v>
      </c>
      <c r="D32" s="89">
        <f>'[4]AZIMUTH_CONGESTION by ports'!C1499</f>
        <v>38</v>
      </c>
      <c r="E32" s="43">
        <f>'[4]AZIMUTH_CONGESTION by ports'!D1499</f>
        <v>11</v>
      </c>
      <c r="F32" s="6">
        <f>'[4]AZIMUTH_CONGESTION by ports'!E1499</f>
        <v>0</v>
      </c>
      <c r="G32" s="6">
        <f>'[4]AZIMUTH_CONGESTION by ports'!F1499</f>
        <v>0</v>
      </c>
      <c r="H32" s="12">
        <f>'[4]AZIMUTH_CONGESTION by ports'!G1499</f>
        <v>0</v>
      </c>
      <c r="I32" s="12">
        <f>'[4]AZIMUTH_CONGESTION by ports'!H1499</f>
        <v>1</v>
      </c>
      <c r="J32" s="12">
        <f>'[4]AZIMUTH_CONGESTION by ports'!I1499</f>
        <v>1</v>
      </c>
      <c r="K32" s="12">
        <f>'[4]AZIMUTH_CONGESTION by ports'!J1499</f>
        <v>0</v>
      </c>
      <c r="L32" s="12">
        <f>'[4]AZIMUTH_CONGESTION by ports'!K1499</f>
        <v>0</v>
      </c>
      <c r="M32" s="43">
        <f>'[4]AZIMUTH_CONGESTION by ports'!L1499</f>
        <v>0</v>
      </c>
      <c r="N32" s="6">
        <f>'[4]AZIMUTH_CONGESTION by ports'!M1499</f>
        <v>3</v>
      </c>
      <c r="O32" s="89">
        <f>'[4]AZIMUTH_CONGESTION by ports'!N1499</f>
        <v>0</v>
      </c>
      <c r="P32" s="88">
        <f>'[4]AZIMUTH_CONGESTION by ports'!O1499</f>
        <v>1</v>
      </c>
      <c r="Q32" s="88">
        <f>'[4]AZIMUTH_CONGESTION by ports'!P1499</f>
        <v>0</v>
      </c>
      <c r="R32" s="43">
        <f>'[4]AZIMUTH_CONGESTION by ports'!Q1499</f>
        <v>4</v>
      </c>
      <c r="S32" s="88">
        <f>'[4]AZIMUTH_CONGESTION by ports'!R1499</f>
        <v>0</v>
      </c>
      <c r="T32" s="12">
        <f>'[4]AZIMUTH_CONGESTION by ports'!S1499</f>
        <v>3</v>
      </c>
      <c r="U32" s="43">
        <f>'[4]AZIMUTH_CONGESTION by ports'!T1499</f>
        <v>0</v>
      </c>
      <c r="V32" s="12">
        <f>'[4]AZIMUTH_CONGESTION by ports'!U1499</f>
        <v>0</v>
      </c>
      <c r="W32" s="43">
        <f>'[4]AZIMUTH_CONGESTION by ports'!V1499</f>
        <v>7</v>
      </c>
      <c r="X32" s="12">
        <f>'[4]AZIMUTH_CONGESTION by ports'!W1499</f>
        <v>0</v>
      </c>
      <c r="Y32" s="88">
        <f>'[4]AZIMUTH_CONGESTION by ports'!X1499</f>
        <v>9</v>
      </c>
      <c r="Z32" s="12">
        <f>'[4]AZIMUTH_CONGESTION by ports'!Y1499</f>
        <v>0</v>
      </c>
      <c r="AA32" s="88">
        <f>'[4]AZIMUTH_CONGESTION by ports'!Z1499</f>
        <v>0</v>
      </c>
      <c r="AB32" s="12">
        <f t="shared" si="1"/>
        <v>13.430000000000001</v>
      </c>
      <c r="AC32" s="12">
        <f t="shared" si="2"/>
        <v>0.68</v>
      </c>
      <c r="AD32" s="12">
        <f t="shared" si="3"/>
        <v>3.74</v>
      </c>
      <c r="AE32" s="12">
        <f t="shared" si="4"/>
        <v>1.7000000000000002</v>
      </c>
      <c r="AF32" s="12">
        <f t="shared" si="5"/>
        <v>6.4600000000000009</v>
      </c>
      <c r="AG32" s="12">
        <f t="shared" si="6"/>
        <v>0.85000000000000009</v>
      </c>
    </row>
    <row r="33" spans="1:33" ht="15">
      <c r="A33" s="56" t="str">
        <f t="shared" si="0"/>
        <v>20166</v>
      </c>
      <c r="B33" s="15">
        <f>'[4]AZIMUTH_CONGESTION by ports'!A1500</f>
        <v>42400</v>
      </c>
      <c r="C33" s="6">
        <f>'[4]AZIMUTH_CONGESTION by ports'!B1500</f>
        <v>1</v>
      </c>
      <c r="D33" s="89">
        <f>'[4]AZIMUTH_CONGESTION by ports'!C1500</f>
        <v>40</v>
      </c>
      <c r="E33" s="43">
        <f>'[4]AZIMUTH_CONGESTION by ports'!D1500</f>
        <v>9</v>
      </c>
      <c r="F33" s="6">
        <f>'[4]AZIMUTH_CONGESTION by ports'!E1500</f>
        <v>0</v>
      </c>
      <c r="G33" s="6">
        <f>'[4]AZIMUTH_CONGESTION by ports'!F1500</f>
        <v>0</v>
      </c>
      <c r="H33" s="12">
        <f>'[4]AZIMUTH_CONGESTION by ports'!G1500</f>
        <v>0</v>
      </c>
      <c r="I33" s="12">
        <f>'[4]AZIMUTH_CONGESTION by ports'!H1500</f>
        <v>1</v>
      </c>
      <c r="J33" s="12">
        <f>'[4]AZIMUTH_CONGESTION by ports'!I1500</f>
        <v>2</v>
      </c>
      <c r="K33" s="12">
        <f>'[4]AZIMUTH_CONGESTION by ports'!J1500</f>
        <v>0</v>
      </c>
      <c r="L33" s="12">
        <f>'[4]AZIMUTH_CONGESTION by ports'!K1500</f>
        <v>0</v>
      </c>
      <c r="M33" s="43">
        <f>'[4]AZIMUTH_CONGESTION by ports'!L1500</f>
        <v>0</v>
      </c>
      <c r="N33" s="6">
        <f>'[4]AZIMUTH_CONGESTION by ports'!M1500</f>
        <v>5</v>
      </c>
      <c r="O33" s="89">
        <f>'[4]AZIMUTH_CONGESTION by ports'!N1500</f>
        <v>0</v>
      </c>
      <c r="P33" s="88">
        <f>'[4]AZIMUTH_CONGESTION by ports'!O1500</f>
        <v>0</v>
      </c>
      <c r="Q33" s="88">
        <f>'[4]AZIMUTH_CONGESTION by ports'!P1500</f>
        <v>0</v>
      </c>
      <c r="R33" s="43">
        <f>'[4]AZIMUTH_CONGESTION by ports'!Q1500</f>
        <v>3</v>
      </c>
      <c r="S33" s="88">
        <f>'[4]AZIMUTH_CONGESTION by ports'!R1500</f>
        <v>0</v>
      </c>
      <c r="T33" s="12">
        <f>'[4]AZIMUTH_CONGESTION by ports'!S1500</f>
        <v>6</v>
      </c>
      <c r="U33" s="43">
        <f>'[4]AZIMUTH_CONGESTION by ports'!T1500</f>
        <v>0</v>
      </c>
      <c r="V33" s="12">
        <f>'[4]AZIMUTH_CONGESTION by ports'!U1500</f>
        <v>0</v>
      </c>
      <c r="W33" s="43">
        <f>'[4]AZIMUTH_CONGESTION by ports'!V1500</f>
        <v>7</v>
      </c>
      <c r="X33" s="12">
        <f>'[4]AZIMUTH_CONGESTION by ports'!W1500</f>
        <v>0</v>
      </c>
      <c r="Y33" s="88">
        <f>'[4]AZIMUTH_CONGESTION by ports'!X1500</f>
        <v>10</v>
      </c>
      <c r="Z33" s="12">
        <f>'[4]AZIMUTH_CONGESTION by ports'!Y1500</f>
        <v>0</v>
      </c>
      <c r="AA33" s="88">
        <f>'[4]AZIMUTH_CONGESTION by ports'!Z1500</f>
        <v>0</v>
      </c>
      <c r="AB33" s="12">
        <f t="shared" si="1"/>
        <v>14.280000000000001</v>
      </c>
      <c r="AC33" s="12">
        <f t="shared" si="2"/>
        <v>1.02</v>
      </c>
      <c r="AD33" s="12">
        <f t="shared" si="3"/>
        <v>3.2300000000000004</v>
      </c>
      <c r="AE33" s="12">
        <f t="shared" si="4"/>
        <v>1.7000000000000002</v>
      </c>
      <c r="AF33" s="12">
        <f t="shared" si="5"/>
        <v>6.8000000000000007</v>
      </c>
      <c r="AG33" s="12">
        <f t="shared" si="6"/>
        <v>1.53</v>
      </c>
    </row>
    <row r="34" spans="1:33" ht="15">
      <c r="A34" s="56" t="str">
        <f t="shared" si="0"/>
        <v>20166</v>
      </c>
      <c r="B34" s="15">
        <f>'[4]AZIMUTH_CONGESTION by ports'!A1501</f>
        <v>42401</v>
      </c>
      <c r="C34" s="6">
        <f>'[4]AZIMUTH_CONGESTION by ports'!B1501</f>
        <v>1</v>
      </c>
      <c r="D34" s="89">
        <f>'[4]AZIMUTH_CONGESTION by ports'!C1501</f>
        <v>38</v>
      </c>
      <c r="E34" s="43">
        <f>'[4]AZIMUTH_CONGESTION by ports'!D1501</f>
        <v>8</v>
      </c>
      <c r="F34" s="6">
        <f>'[4]AZIMUTH_CONGESTION by ports'!E1501</f>
        <v>0</v>
      </c>
      <c r="G34" s="6">
        <f>'[4]AZIMUTH_CONGESTION by ports'!F1501</f>
        <v>0</v>
      </c>
      <c r="H34" s="12">
        <f>'[4]AZIMUTH_CONGESTION by ports'!G1501</f>
        <v>0</v>
      </c>
      <c r="I34" s="12">
        <f>'[4]AZIMUTH_CONGESTION by ports'!H1501</f>
        <v>4</v>
      </c>
      <c r="J34" s="12">
        <f>'[4]AZIMUTH_CONGESTION by ports'!I1501</f>
        <v>1</v>
      </c>
      <c r="K34" s="12">
        <f>'[4]AZIMUTH_CONGESTION by ports'!J1501</f>
        <v>0</v>
      </c>
      <c r="L34" s="12">
        <f>'[4]AZIMUTH_CONGESTION by ports'!K1501</f>
        <v>0</v>
      </c>
      <c r="M34" s="43">
        <f>'[4]AZIMUTH_CONGESTION by ports'!L1501</f>
        <v>2</v>
      </c>
      <c r="N34" s="6">
        <f>'[4]AZIMUTH_CONGESTION by ports'!M1501</f>
        <v>3</v>
      </c>
      <c r="O34" s="89">
        <f>'[4]AZIMUTH_CONGESTION by ports'!N1501</f>
        <v>0</v>
      </c>
      <c r="P34" s="88">
        <f>'[4]AZIMUTH_CONGESTION by ports'!O1501</f>
        <v>0</v>
      </c>
      <c r="Q34" s="88">
        <f>'[4]AZIMUTH_CONGESTION by ports'!P1501</f>
        <v>0</v>
      </c>
      <c r="R34" s="43">
        <f>'[4]AZIMUTH_CONGESTION by ports'!Q1501</f>
        <v>3</v>
      </c>
      <c r="S34" s="88">
        <f>'[4]AZIMUTH_CONGESTION by ports'!R1501</f>
        <v>0</v>
      </c>
      <c r="T34" s="12">
        <f>'[4]AZIMUTH_CONGESTION by ports'!S1501</f>
        <v>4</v>
      </c>
      <c r="U34" s="43">
        <f>'[4]AZIMUTH_CONGESTION by ports'!T1501</f>
        <v>0</v>
      </c>
      <c r="V34" s="12">
        <f>'[4]AZIMUTH_CONGESTION by ports'!U1501</f>
        <v>0</v>
      </c>
      <c r="W34" s="43">
        <f>'[4]AZIMUTH_CONGESTION by ports'!V1501</f>
        <v>10</v>
      </c>
      <c r="X34" s="12">
        <f>'[4]AZIMUTH_CONGESTION by ports'!W1501</f>
        <v>0</v>
      </c>
      <c r="Y34" s="88">
        <f>'[4]AZIMUTH_CONGESTION by ports'!X1501</f>
        <v>11</v>
      </c>
      <c r="Z34" s="12">
        <f>'[4]AZIMUTH_CONGESTION by ports'!Y1501</f>
        <v>0</v>
      </c>
      <c r="AA34" s="88">
        <f>'[4]AZIMUTH_CONGESTION by ports'!Z1501</f>
        <v>0</v>
      </c>
      <c r="AB34" s="12">
        <f t="shared" si="1"/>
        <v>14.450000000000001</v>
      </c>
      <c r="AC34" s="12">
        <f t="shared" si="2"/>
        <v>0.68</v>
      </c>
      <c r="AD34" s="12">
        <f t="shared" si="3"/>
        <v>3.91</v>
      </c>
      <c r="AE34" s="12">
        <f t="shared" si="4"/>
        <v>1.87</v>
      </c>
      <c r="AF34" s="12">
        <f t="shared" si="5"/>
        <v>6.4600000000000009</v>
      </c>
      <c r="AG34" s="12">
        <f t="shared" si="6"/>
        <v>1.53</v>
      </c>
    </row>
    <row r="35" spans="1:33" ht="15">
      <c r="A35" s="56" t="str">
        <f t="shared" si="0"/>
        <v>20166</v>
      </c>
      <c r="B35" s="15">
        <f>'[4]AZIMUTH_CONGESTION by ports'!A1502</f>
        <v>42402</v>
      </c>
      <c r="C35" s="6">
        <f>'[4]AZIMUTH_CONGESTION by ports'!B1502</f>
        <v>1</v>
      </c>
      <c r="D35" s="89">
        <f>'[4]AZIMUTH_CONGESTION by ports'!C1502</f>
        <v>38</v>
      </c>
      <c r="E35" s="43">
        <f>'[4]AZIMUTH_CONGESTION by ports'!D1502</f>
        <v>7</v>
      </c>
      <c r="F35" s="6">
        <f>'[4]AZIMUTH_CONGESTION by ports'!E1502</f>
        <v>0</v>
      </c>
      <c r="G35" s="6">
        <f>'[4]AZIMUTH_CONGESTION by ports'!F1502</f>
        <v>1</v>
      </c>
      <c r="H35" s="12">
        <f>'[4]AZIMUTH_CONGESTION by ports'!G1502</f>
        <v>0</v>
      </c>
      <c r="I35" s="12">
        <f>'[4]AZIMUTH_CONGESTION by ports'!H1502</f>
        <v>1</v>
      </c>
      <c r="J35" s="12">
        <f>'[4]AZIMUTH_CONGESTION by ports'!I1502</f>
        <v>0</v>
      </c>
      <c r="K35" s="12">
        <f>'[4]AZIMUTH_CONGESTION by ports'!J1502</f>
        <v>0</v>
      </c>
      <c r="L35" s="12">
        <f>'[4]AZIMUTH_CONGESTION by ports'!K1502</f>
        <v>0</v>
      </c>
      <c r="M35" s="43">
        <f>'[4]AZIMUTH_CONGESTION by ports'!L1502</f>
        <v>1</v>
      </c>
      <c r="N35" s="6">
        <f>'[4]AZIMUTH_CONGESTION by ports'!M1502</f>
        <v>3</v>
      </c>
      <c r="O35" s="89">
        <f>'[4]AZIMUTH_CONGESTION by ports'!N1502</f>
        <v>0</v>
      </c>
      <c r="P35" s="88">
        <f>'[4]AZIMUTH_CONGESTION by ports'!O1502</f>
        <v>0</v>
      </c>
      <c r="Q35" s="88">
        <f>'[4]AZIMUTH_CONGESTION by ports'!P1502</f>
        <v>0</v>
      </c>
      <c r="R35" s="43">
        <f>'[4]AZIMUTH_CONGESTION by ports'!Q1502</f>
        <v>3</v>
      </c>
      <c r="S35" s="88">
        <f>'[4]AZIMUTH_CONGESTION by ports'!R1502</f>
        <v>0</v>
      </c>
      <c r="T35" s="12">
        <f>'[4]AZIMUTH_CONGESTION by ports'!S1502</f>
        <v>5</v>
      </c>
      <c r="U35" s="43">
        <f>'[4]AZIMUTH_CONGESTION by ports'!T1502</f>
        <v>0</v>
      </c>
      <c r="V35" s="12">
        <f>'[4]AZIMUTH_CONGESTION by ports'!U1502</f>
        <v>0</v>
      </c>
      <c r="W35" s="43">
        <f>'[4]AZIMUTH_CONGESTION by ports'!V1502</f>
        <v>7</v>
      </c>
      <c r="X35" s="12">
        <f>'[4]AZIMUTH_CONGESTION by ports'!W1502</f>
        <v>0</v>
      </c>
      <c r="Y35" s="88">
        <f>'[4]AZIMUTH_CONGESTION by ports'!X1502</f>
        <v>10</v>
      </c>
      <c r="Z35" s="12">
        <f>'[4]AZIMUTH_CONGESTION by ports'!Y1502</f>
        <v>0</v>
      </c>
      <c r="AA35" s="88">
        <f>'[4]AZIMUTH_CONGESTION by ports'!Z1502</f>
        <v>0</v>
      </c>
      <c r="AB35" s="12">
        <f t="shared" si="1"/>
        <v>13.090000000000002</v>
      </c>
      <c r="AC35" s="12">
        <f t="shared" si="2"/>
        <v>0.85000000000000009</v>
      </c>
      <c r="AD35" s="12">
        <f t="shared" si="3"/>
        <v>3.06</v>
      </c>
      <c r="AE35" s="12">
        <f t="shared" si="4"/>
        <v>1.7000000000000002</v>
      </c>
      <c r="AF35" s="12">
        <f t="shared" si="5"/>
        <v>6.4600000000000009</v>
      </c>
      <c r="AG35" s="12">
        <f t="shared" si="6"/>
        <v>1.02</v>
      </c>
    </row>
    <row r="36" spans="1:33" ht="15">
      <c r="A36" s="56" t="str">
        <f t="shared" si="0"/>
        <v>20166</v>
      </c>
      <c r="B36" s="15">
        <f>'[4]AZIMUTH_CONGESTION by ports'!A1503</f>
        <v>42403</v>
      </c>
      <c r="C36" s="6">
        <f>'[4]AZIMUTH_CONGESTION by ports'!B1503</f>
        <v>2</v>
      </c>
      <c r="D36" s="89">
        <f>'[4]AZIMUTH_CONGESTION by ports'!C1503</f>
        <v>33</v>
      </c>
      <c r="E36" s="43">
        <f>'[4]AZIMUTH_CONGESTION by ports'!D1503</f>
        <v>5</v>
      </c>
      <c r="F36" s="6">
        <f>'[4]AZIMUTH_CONGESTION by ports'!E1503</f>
        <v>0</v>
      </c>
      <c r="G36" s="6">
        <f>'[4]AZIMUTH_CONGESTION by ports'!F1503</f>
        <v>0</v>
      </c>
      <c r="H36" s="12">
        <f>'[4]AZIMUTH_CONGESTION by ports'!G1503</f>
        <v>0</v>
      </c>
      <c r="I36" s="12">
        <f>'[4]AZIMUTH_CONGESTION by ports'!H1503</f>
        <v>2</v>
      </c>
      <c r="J36" s="12">
        <f>'[4]AZIMUTH_CONGESTION by ports'!I1503</f>
        <v>0</v>
      </c>
      <c r="K36" s="12">
        <f>'[4]AZIMUTH_CONGESTION by ports'!J1503</f>
        <v>0</v>
      </c>
      <c r="L36" s="12">
        <f>'[4]AZIMUTH_CONGESTION by ports'!K1503</f>
        <v>0</v>
      </c>
      <c r="M36" s="43">
        <f>'[4]AZIMUTH_CONGESTION by ports'!L1503</f>
        <v>2</v>
      </c>
      <c r="N36" s="6">
        <f>'[4]AZIMUTH_CONGESTION by ports'!M1503</f>
        <v>3</v>
      </c>
      <c r="O36" s="89">
        <f>'[4]AZIMUTH_CONGESTION by ports'!N1503</f>
        <v>0</v>
      </c>
      <c r="P36" s="88">
        <f>'[4]AZIMUTH_CONGESTION by ports'!O1503</f>
        <v>0</v>
      </c>
      <c r="Q36" s="88">
        <f>'[4]AZIMUTH_CONGESTION by ports'!P1503</f>
        <v>0</v>
      </c>
      <c r="R36" s="43">
        <f>'[4]AZIMUTH_CONGESTION by ports'!Q1503</f>
        <v>5</v>
      </c>
      <c r="S36" s="88">
        <f>'[4]AZIMUTH_CONGESTION by ports'!R1503</f>
        <v>0</v>
      </c>
      <c r="T36" s="12">
        <f>'[4]AZIMUTH_CONGESTION by ports'!S1503</f>
        <v>3</v>
      </c>
      <c r="U36" s="43">
        <f>'[4]AZIMUTH_CONGESTION by ports'!T1503</f>
        <v>0</v>
      </c>
      <c r="V36" s="12">
        <f>'[4]AZIMUTH_CONGESTION by ports'!U1503</f>
        <v>0</v>
      </c>
      <c r="W36" s="43">
        <f>'[4]AZIMUTH_CONGESTION by ports'!V1503</f>
        <v>9</v>
      </c>
      <c r="X36" s="12">
        <f>'[4]AZIMUTH_CONGESTION by ports'!W1503</f>
        <v>1</v>
      </c>
      <c r="Y36" s="88">
        <f>'[4]AZIMUTH_CONGESTION by ports'!X1503</f>
        <v>9</v>
      </c>
      <c r="Z36" s="12">
        <f>'[4]AZIMUTH_CONGESTION by ports'!Y1503</f>
        <v>0</v>
      </c>
      <c r="AA36" s="88">
        <f>'[4]AZIMUTH_CONGESTION by ports'!Z1503</f>
        <v>0</v>
      </c>
      <c r="AB36" s="12">
        <f t="shared" si="1"/>
        <v>12.58</v>
      </c>
      <c r="AC36" s="12">
        <f t="shared" si="2"/>
        <v>0.85000000000000009</v>
      </c>
      <c r="AD36" s="12">
        <f t="shared" si="3"/>
        <v>3.5700000000000003</v>
      </c>
      <c r="AE36" s="12">
        <f t="shared" si="4"/>
        <v>1.53</v>
      </c>
      <c r="AF36" s="12">
        <f t="shared" si="5"/>
        <v>5.61</v>
      </c>
      <c r="AG36" s="12">
        <f t="shared" si="6"/>
        <v>1.02</v>
      </c>
    </row>
    <row r="37" spans="1:33" ht="15">
      <c r="A37" s="56" t="str">
        <f t="shared" si="0"/>
        <v>20166</v>
      </c>
      <c r="B37" s="15">
        <f>'[4]AZIMUTH_CONGESTION by ports'!A1504</f>
        <v>42404</v>
      </c>
      <c r="C37" s="6">
        <f>'[4]AZIMUTH_CONGESTION by ports'!B1504</f>
        <v>1</v>
      </c>
      <c r="D37" s="89">
        <f>'[4]AZIMUTH_CONGESTION by ports'!C1504</f>
        <v>33</v>
      </c>
      <c r="E37" s="43">
        <f>'[4]AZIMUTH_CONGESTION by ports'!D1504</f>
        <v>6</v>
      </c>
      <c r="F37" s="6">
        <f>'[4]AZIMUTH_CONGESTION by ports'!E1504</f>
        <v>0</v>
      </c>
      <c r="G37" s="6">
        <f>'[4]AZIMUTH_CONGESTION by ports'!F1504</f>
        <v>0</v>
      </c>
      <c r="H37" s="12">
        <f>'[4]AZIMUTH_CONGESTION by ports'!G1504</f>
        <v>0</v>
      </c>
      <c r="I37" s="12">
        <f>'[4]AZIMUTH_CONGESTION by ports'!H1504</f>
        <v>3</v>
      </c>
      <c r="J37" s="12">
        <f>'[4]AZIMUTH_CONGESTION by ports'!I1504</f>
        <v>0</v>
      </c>
      <c r="K37" s="12">
        <f>'[4]AZIMUTH_CONGESTION by ports'!J1504</f>
        <v>0</v>
      </c>
      <c r="L37" s="12">
        <f>'[4]AZIMUTH_CONGESTION by ports'!K1504</f>
        <v>0</v>
      </c>
      <c r="M37" s="43">
        <f>'[4]AZIMUTH_CONGESTION by ports'!L1504</f>
        <v>0</v>
      </c>
      <c r="N37" s="6">
        <f>'[4]AZIMUTH_CONGESTION by ports'!M1504</f>
        <v>2</v>
      </c>
      <c r="O37" s="89">
        <f>'[4]AZIMUTH_CONGESTION by ports'!N1504</f>
        <v>0</v>
      </c>
      <c r="P37" s="88">
        <f>'[4]AZIMUTH_CONGESTION by ports'!O1504</f>
        <v>0</v>
      </c>
      <c r="Q37" s="88">
        <f>'[4]AZIMUTH_CONGESTION by ports'!P1504</f>
        <v>0</v>
      </c>
      <c r="R37" s="43">
        <f>'[4]AZIMUTH_CONGESTION by ports'!Q1504</f>
        <v>4</v>
      </c>
      <c r="S37" s="88">
        <f>'[4]AZIMUTH_CONGESTION by ports'!R1504</f>
        <v>1</v>
      </c>
      <c r="T37" s="12">
        <f>'[4]AZIMUTH_CONGESTION by ports'!S1504</f>
        <v>1</v>
      </c>
      <c r="U37" s="43">
        <f>'[4]AZIMUTH_CONGESTION by ports'!T1504</f>
        <v>0</v>
      </c>
      <c r="V37" s="12">
        <f>'[4]AZIMUTH_CONGESTION by ports'!U1504</f>
        <v>0</v>
      </c>
      <c r="W37" s="43">
        <f>'[4]AZIMUTH_CONGESTION by ports'!V1504</f>
        <v>10</v>
      </c>
      <c r="X37" s="12">
        <f>'[4]AZIMUTH_CONGESTION by ports'!W1504</f>
        <v>0</v>
      </c>
      <c r="Y37" s="88">
        <f>'[4]AZIMUTH_CONGESTION by ports'!X1504</f>
        <v>8</v>
      </c>
      <c r="Z37" s="12">
        <f>'[4]AZIMUTH_CONGESTION by ports'!Y1504</f>
        <v>0</v>
      </c>
      <c r="AA37" s="88">
        <f>'[4]AZIMUTH_CONGESTION by ports'!Z1504</f>
        <v>0</v>
      </c>
      <c r="AB37" s="12">
        <f t="shared" si="1"/>
        <v>11.73</v>
      </c>
      <c r="AC37" s="12">
        <f t="shared" si="2"/>
        <v>0.51</v>
      </c>
      <c r="AD37" s="12">
        <f t="shared" si="3"/>
        <v>3.4000000000000004</v>
      </c>
      <c r="AE37" s="12">
        <f t="shared" si="4"/>
        <v>1.53</v>
      </c>
      <c r="AF37" s="12">
        <f t="shared" si="5"/>
        <v>5.61</v>
      </c>
      <c r="AG37" s="12">
        <f t="shared" si="6"/>
        <v>0.68</v>
      </c>
    </row>
    <row r="38" spans="1:33" ht="15">
      <c r="A38" s="56" t="str">
        <f t="shared" si="0"/>
        <v>20166</v>
      </c>
      <c r="B38" s="15">
        <f>'[4]AZIMUTH_CONGESTION by ports'!A1505</f>
        <v>42405</v>
      </c>
      <c r="C38" s="6">
        <f>'[4]AZIMUTH_CONGESTION by ports'!B1505</f>
        <v>1</v>
      </c>
      <c r="D38" s="89">
        <f>'[4]AZIMUTH_CONGESTION by ports'!C1505</f>
        <v>32</v>
      </c>
      <c r="E38" s="43">
        <f>'[4]AZIMUTH_CONGESTION by ports'!D1505</f>
        <v>6</v>
      </c>
      <c r="F38" s="6">
        <f>'[4]AZIMUTH_CONGESTION by ports'!E1505</f>
        <v>0</v>
      </c>
      <c r="G38" s="6">
        <f>'[4]AZIMUTH_CONGESTION by ports'!F1505</f>
        <v>0</v>
      </c>
      <c r="H38" s="12">
        <f>'[4]AZIMUTH_CONGESTION by ports'!G1505</f>
        <v>0</v>
      </c>
      <c r="I38" s="12">
        <f>'[4]AZIMUTH_CONGESTION by ports'!H1505</f>
        <v>1</v>
      </c>
      <c r="J38" s="12">
        <f>'[4]AZIMUTH_CONGESTION by ports'!I1505</f>
        <v>0</v>
      </c>
      <c r="K38" s="12">
        <f>'[4]AZIMUTH_CONGESTION by ports'!J1505</f>
        <v>0</v>
      </c>
      <c r="L38" s="12">
        <f>'[4]AZIMUTH_CONGESTION by ports'!K1505</f>
        <v>0</v>
      </c>
      <c r="M38" s="43">
        <f>'[4]AZIMUTH_CONGESTION by ports'!L1505</f>
        <v>0</v>
      </c>
      <c r="N38" s="6">
        <f>'[4]AZIMUTH_CONGESTION by ports'!M1505</f>
        <v>4</v>
      </c>
      <c r="O38" s="89">
        <f>'[4]AZIMUTH_CONGESTION by ports'!N1505</f>
        <v>0</v>
      </c>
      <c r="P38" s="88">
        <f>'[4]AZIMUTH_CONGESTION by ports'!O1505</f>
        <v>0</v>
      </c>
      <c r="Q38" s="88">
        <f>'[4]AZIMUTH_CONGESTION by ports'!P1505</f>
        <v>0</v>
      </c>
      <c r="R38" s="43">
        <f>'[4]AZIMUTH_CONGESTION by ports'!Q1505</f>
        <v>5</v>
      </c>
      <c r="S38" s="88">
        <f>'[4]AZIMUTH_CONGESTION by ports'!R1505</f>
        <v>1</v>
      </c>
      <c r="T38" s="12">
        <f>'[4]AZIMUTH_CONGESTION by ports'!S1505</f>
        <v>1</v>
      </c>
      <c r="U38" s="43">
        <f>'[4]AZIMUTH_CONGESTION by ports'!T1505</f>
        <v>0</v>
      </c>
      <c r="V38" s="12">
        <f>'[4]AZIMUTH_CONGESTION by ports'!U1505</f>
        <v>0</v>
      </c>
      <c r="W38" s="43">
        <f>'[4]AZIMUTH_CONGESTION by ports'!V1505</f>
        <v>10</v>
      </c>
      <c r="X38" s="12">
        <f>'[4]AZIMUTH_CONGESTION by ports'!W1505</f>
        <v>0</v>
      </c>
      <c r="Y38" s="88">
        <f>'[4]AZIMUTH_CONGESTION by ports'!X1505</f>
        <v>11</v>
      </c>
      <c r="Z38" s="12">
        <f>'[4]AZIMUTH_CONGESTION by ports'!Y1505</f>
        <v>0</v>
      </c>
      <c r="AA38" s="88">
        <f>'[4]AZIMUTH_CONGESTION by ports'!Z1505</f>
        <v>0</v>
      </c>
      <c r="AB38" s="12">
        <f t="shared" si="1"/>
        <v>12.24</v>
      </c>
      <c r="AC38" s="12">
        <f t="shared" si="2"/>
        <v>0.85000000000000009</v>
      </c>
      <c r="AD38" s="12">
        <f t="shared" si="3"/>
        <v>3.5700000000000003</v>
      </c>
      <c r="AE38" s="12">
        <f t="shared" si="4"/>
        <v>2.04</v>
      </c>
      <c r="AF38" s="12">
        <f t="shared" si="5"/>
        <v>5.44</v>
      </c>
      <c r="AG38" s="12">
        <f t="shared" si="6"/>
        <v>0.34</v>
      </c>
    </row>
    <row r="39" spans="1:33" ht="15">
      <c r="A39" s="56" t="str">
        <f t="shared" si="0"/>
        <v>20166</v>
      </c>
      <c r="B39" s="15">
        <f>'[4]AZIMUTH_CONGESTION by ports'!A1506</f>
        <v>42406</v>
      </c>
      <c r="C39" s="6">
        <f>'[4]AZIMUTH_CONGESTION by ports'!B1506</f>
        <v>3</v>
      </c>
      <c r="D39" s="89">
        <f>'[4]AZIMUTH_CONGESTION by ports'!C1506</f>
        <v>26</v>
      </c>
      <c r="E39" s="43">
        <f>'[4]AZIMUTH_CONGESTION by ports'!D1506</f>
        <v>7</v>
      </c>
      <c r="F39" s="6">
        <f>'[4]AZIMUTH_CONGESTION by ports'!E1506</f>
        <v>0</v>
      </c>
      <c r="G39" s="6">
        <f>'[4]AZIMUTH_CONGESTION by ports'!F1506</f>
        <v>0</v>
      </c>
      <c r="H39" s="12">
        <f>'[4]AZIMUTH_CONGESTION by ports'!G1506</f>
        <v>1</v>
      </c>
      <c r="I39" s="12">
        <f>'[4]AZIMUTH_CONGESTION by ports'!H1506</f>
        <v>2</v>
      </c>
      <c r="J39" s="12">
        <f>'[4]AZIMUTH_CONGESTION by ports'!I1506</f>
        <v>0</v>
      </c>
      <c r="K39" s="12">
        <f>'[4]AZIMUTH_CONGESTION by ports'!J1506</f>
        <v>0</v>
      </c>
      <c r="L39" s="12">
        <f>'[4]AZIMUTH_CONGESTION by ports'!K1506</f>
        <v>0</v>
      </c>
      <c r="M39" s="43">
        <f>'[4]AZIMUTH_CONGESTION by ports'!L1506</f>
        <v>0</v>
      </c>
      <c r="N39" s="6">
        <f>'[4]AZIMUTH_CONGESTION by ports'!M1506</f>
        <v>3</v>
      </c>
      <c r="O39" s="89">
        <f>'[4]AZIMUTH_CONGESTION by ports'!N1506</f>
        <v>0</v>
      </c>
      <c r="P39" s="88">
        <f>'[4]AZIMUTH_CONGESTION by ports'!O1506</f>
        <v>0</v>
      </c>
      <c r="Q39" s="88">
        <f>'[4]AZIMUTH_CONGESTION by ports'!P1506</f>
        <v>0</v>
      </c>
      <c r="R39" s="43">
        <f>'[4]AZIMUTH_CONGESTION by ports'!Q1506</f>
        <v>3</v>
      </c>
      <c r="S39" s="88">
        <f>'[4]AZIMUTH_CONGESTION by ports'!R1506</f>
        <v>0</v>
      </c>
      <c r="T39" s="12">
        <f>'[4]AZIMUTH_CONGESTION by ports'!S1506</f>
        <v>3</v>
      </c>
      <c r="U39" s="43">
        <f>'[4]AZIMUTH_CONGESTION by ports'!T1506</f>
        <v>0</v>
      </c>
      <c r="V39" s="12">
        <f>'[4]AZIMUTH_CONGESTION by ports'!U1506</f>
        <v>0</v>
      </c>
      <c r="W39" s="43">
        <f>'[4]AZIMUTH_CONGESTION by ports'!V1506</f>
        <v>13</v>
      </c>
      <c r="X39" s="12">
        <f>'[4]AZIMUTH_CONGESTION by ports'!W1506</f>
        <v>0</v>
      </c>
      <c r="Y39" s="88">
        <f>'[4]AZIMUTH_CONGESTION by ports'!X1506</f>
        <v>11</v>
      </c>
      <c r="Z39" s="12">
        <f>'[4]AZIMUTH_CONGESTION by ports'!Y1506</f>
        <v>0</v>
      </c>
      <c r="AA39" s="88">
        <f>'[4]AZIMUTH_CONGESTION by ports'!Z1506</f>
        <v>0</v>
      </c>
      <c r="AB39" s="12">
        <f t="shared" si="1"/>
        <v>12.24</v>
      </c>
      <c r="AC39" s="12">
        <f t="shared" si="2"/>
        <v>1.02</v>
      </c>
      <c r="AD39" s="12">
        <f t="shared" si="3"/>
        <v>3.91</v>
      </c>
      <c r="AE39" s="12">
        <f t="shared" si="4"/>
        <v>1.87</v>
      </c>
      <c r="AF39" s="12">
        <f t="shared" si="5"/>
        <v>4.42</v>
      </c>
      <c r="AG39" s="12">
        <f t="shared" si="6"/>
        <v>1.02</v>
      </c>
    </row>
    <row r="40" spans="1:33" ht="15">
      <c r="A40" s="56" t="str">
        <f t="shared" si="0"/>
        <v>20167</v>
      </c>
      <c r="B40" s="15">
        <f>'[4]AZIMUTH_CONGESTION by ports'!A1507</f>
        <v>42407</v>
      </c>
      <c r="C40" s="6">
        <f>'[4]AZIMUTH_CONGESTION by ports'!B1507</f>
        <v>2</v>
      </c>
      <c r="D40" s="89">
        <f>'[4]AZIMUTH_CONGESTION by ports'!C1507</f>
        <v>25</v>
      </c>
      <c r="E40" s="43">
        <f>'[4]AZIMUTH_CONGESTION by ports'!D1507</f>
        <v>6</v>
      </c>
      <c r="F40" s="6">
        <f>'[4]AZIMUTH_CONGESTION by ports'!E1507</f>
        <v>0</v>
      </c>
      <c r="G40" s="6">
        <f>'[4]AZIMUTH_CONGESTION by ports'!F1507</f>
        <v>1</v>
      </c>
      <c r="H40" s="12">
        <f>'[4]AZIMUTH_CONGESTION by ports'!G1507</f>
        <v>0</v>
      </c>
      <c r="I40" s="12">
        <f>'[4]AZIMUTH_CONGESTION by ports'!H1507</f>
        <v>3</v>
      </c>
      <c r="J40" s="12">
        <f>'[4]AZIMUTH_CONGESTION by ports'!I1507</f>
        <v>0</v>
      </c>
      <c r="K40" s="12">
        <f>'[4]AZIMUTH_CONGESTION by ports'!J1507</f>
        <v>0</v>
      </c>
      <c r="L40" s="12">
        <f>'[4]AZIMUTH_CONGESTION by ports'!K1507</f>
        <v>0</v>
      </c>
      <c r="M40" s="43">
        <f>'[4]AZIMUTH_CONGESTION by ports'!L1507</f>
        <v>0</v>
      </c>
      <c r="N40" s="6">
        <f>'[4]AZIMUTH_CONGESTION by ports'!M1507</f>
        <v>3</v>
      </c>
      <c r="O40" s="89">
        <f>'[4]AZIMUTH_CONGESTION by ports'!N1507</f>
        <v>0</v>
      </c>
      <c r="P40" s="88">
        <f>'[4]AZIMUTH_CONGESTION by ports'!O1507</f>
        <v>0</v>
      </c>
      <c r="Q40" s="88">
        <f>'[4]AZIMUTH_CONGESTION by ports'!P1507</f>
        <v>0</v>
      </c>
      <c r="R40" s="43">
        <f>'[4]AZIMUTH_CONGESTION by ports'!Q1507</f>
        <v>4</v>
      </c>
      <c r="S40" s="88">
        <f>'[4]AZIMUTH_CONGESTION by ports'!R1507</f>
        <v>0</v>
      </c>
      <c r="T40" s="12">
        <f>'[4]AZIMUTH_CONGESTION by ports'!S1507</f>
        <v>1</v>
      </c>
      <c r="U40" s="43">
        <f>'[4]AZIMUTH_CONGESTION by ports'!T1507</f>
        <v>0</v>
      </c>
      <c r="V40" s="12">
        <f>'[4]AZIMUTH_CONGESTION by ports'!U1507</f>
        <v>0</v>
      </c>
      <c r="W40" s="43">
        <f>'[4]AZIMUTH_CONGESTION by ports'!V1507</f>
        <v>14</v>
      </c>
      <c r="X40" s="12">
        <f>'[4]AZIMUTH_CONGESTION by ports'!W1507</f>
        <v>0</v>
      </c>
      <c r="Y40" s="88">
        <f>'[4]AZIMUTH_CONGESTION by ports'!X1507</f>
        <v>14</v>
      </c>
      <c r="Z40" s="12">
        <f>'[4]AZIMUTH_CONGESTION by ports'!Y1507</f>
        <v>0</v>
      </c>
      <c r="AA40" s="88">
        <f>'[4]AZIMUTH_CONGESTION by ports'!Z1507</f>
        <v>0</v>
      </c>
      <c r="AB40" s="12">
        <f t="shared" si="1"/>
        <v>12.41</v>
      </c>
      <c r="AC40" s="12">
        <f t="shared" si="2"/>
        <v>1.02</v>
      </c>
      <c r="AD40" s="12">
        <f t="shared" si="3"/>
        <v>4.08</v>
      </c>
      <c r="AE40" s="12">
        <f t="shared" si="4"/>
        <v>2.3800000000000003</v>
      </c>
      <c r="AF40" s="12">
        <f t="shared" si="5"/>
        <v>4.25</v>
      </c>
      <c r="AG40" s="12">
        <f t="shared" si="6"/>
        <v>0.68</v>
      </c>
    </row>
    <row r="41" spans="1:33" ht="15">
      <c r="A41" s="56" t="str">
        <f t="shared" si="0"/>
        <v>20167</v>
      </c>
      <c r="B41" s="15">
        <f>'[4]AZIMUTH_CONGESTION by ports'!A1508</f>
        <v>42408</v>
      </c>
      <c r="C41" s="6">
        <f>'[4]AZIMUTH_CONGESTION by ports'!B1508</f>
        <v>2</v>
      </c>
      <c r="D41" s="89">
        <f>'[4]AZIMUTH_CONGESTION by ports'!C1508</f>
        <v>22</v>
      </c>
      <c r="E41" s="43">
        <f>'[4]AZIMUTH_CONGESTION by ports'!D1508</f>
        <v>9</v>
      </c>
      <c r="F41" s="6">
        <f>'[4]AZIMUTH_CONGESTION by ports'!E1508</f>
        <v>0</v>
      </c>
      <c r="G41" s="6">
        <f>'[4]AZIMUTH_CONGESTION by ports'!F1508</f>
        <v>0</v>
      </c>
      <c r="H41" s="12">
        <f>'[4]AZIMUTH_CONGESTION by ports'!G1508</f>
        <v>0</v>
      </c>
      <c r="I41" s="12">
        <f>'[4]AZIMUTH_CONGESTION by ports'!H1508</f>
        <v>2</v>
      </c>
      <c r="J41" s="12">
        <f>'[4]AZIMUTH_CONGESTION by ports'!I1508</f>
        <v>0</v>
      </c>
      <c r="K41" s="12">
        <f>'[4]AZIMUTH_CONGESTION by ports'!J1508</f>
        <v>0</v>
      </c>
      <c r="L41" s="12">
        <f>'[4]AZIMUTH_CONGESTION by ports'!K1508</f>
        <v>0</v>
      </c>
      <c r="M41" s="43">
        <f>'[4]AZIMUTH_CONGESTION by ports'!L1508</f>
        <v>0</v>
      </c>
      <c r="N41" s="6">
        <f>'[4]AZIMUTH_CONGESTION by ports'!M1508</f>
        <v>5</v>
      </c>
      <c r="O41" s="89">
        <f>'[4]AZIMUTH_CONGESTION by ports'!N1508</f>
        <v>0</v>
      </c>
      <c r="P41" s="88">
        <f>'[4]AZIMUTH_CONGESTION by ports'!O1508</f>
        <v>0</v>
      </c>
      <c r="Q41" s="88">
        <f>'[4]AZIMUTH_CONGESTION by ports'!P1508</f>
        <v>0</v>
      </c>
      <c r="R41" s="43">
        <f>'[4]AZIMUTH_CONGESTION by ports'!Q1508</f>
        <v>2</v>
      </c>
      <c r="S41" s="88">
        <f>'[4]AZIMUTH_CONGESTION by ports'!R1508</f>
        <v>0</v>
      </c>
      <c r="T41" s="12">
        <f>'[4]AZIMUTH_CONGESTION by ports'!S1508</f>
        <v>5</v>
      </c>
      <c r="U41" s="43">
        <f>'[4]AZIMUTH_CONGESTION by ports'!T1508</f>
        <v>0</v>
      </c>
      <c r="V41" s="12">
        <f>'[4]AZIMUTH_CONGESTION by ports'!U1508</f>
        <v>0</v>
      </c>
      <c r="W41" s="43">
        <f>'[4]AZIMUTH_CONGESTION by ports'!V1508</f>
        <v>14</v>
      </c>
      <c r="X41" s="12">
        <f>'[4]AZIMUTH_CONGESTION by ports'!W1508</f>
        <v>1</v>
      </c>
      <c r="Y41" s="88">
        <f>'[4]AZIMUTH_CONGESTION by ports'!X1508</f>
        <v>12</v>
      </c>
      <c r="Z41" s="12">
        <f>'[4]AZIMUTH_CONGESTION by ports'!Y1508</f>
        <v>0</v>
      </c>
      <c r="AA41" s="88">
        <f>'[4]AZIMUTH_CONGESTION by ports'!Z1508</f>
        <v>0</v>
      </c>
      <c r="AB41" s="12">
        <f t="shared" si="1"/>
        <v>12.58</v>
      </c>
      <c r="AC41" s="12">
        <f t="shared" si="2"/>
        <v>1.1900000000000002</v>
      </c>
      <c r="AD41" s="12">
        <f t="shared" si="3"/>
        <v>4.25</v>
      </c>
      <c r="AE41" s="12">
        <f t="shared" si="4"/>
        <v>2.04</v>
      </c>
      <c r="AF41" s="12">
        <f t="shared" si="5"/>
        <v>3.74</v>
      </c>
      <c r="AG41" s="12">
        <f t="shared" si="6"/>
        <v>1.36</v>
      </c>
    </row>
    <row r="42" spans="1:33" ht="15">
      <c r="A42" s="56" t="str">
        <f t="shared" si="0"/>
        <v>20167</v>
      </c>
      <c r="B42" s="15">
        <f>'[4]AZIMUTH_CONGESTION by ports'!A1509</f>
        <v>42409</v>
      </c>
      <c r="C42" s="6">
        <f>'[4]AZIMUTH_CONGESTION by ports'!B1509</f>
        <v>2</v>
      </c>
      <c r="D42" s="89">
        <f>'[4]AZIMUTH_CONGESTION by ports'!C1509</f>
        <v>23</v>
      </c>
      <c r="E42" s="43">
        <f>'[4]AZIMUTH_CONGESTION by ports'!D1509</f>
        <v>7</v>
      </c>
      <c r="F42" s="6">
        <f>'[4]AZIMUTH_CONGESTION by ports'!E1509</f>
        <v>0</v>
      </c>
      <c r="G42" s="6">
        <f>'[4]AZIMUTH_CONGESTION by ports'!F1509</f>
        <v>1</v>
      </c>
      <c r="H42" s="12">
        <f>'[4]AZIMUTH_CONGESTION by ports'!G1509</f>
        <v>0</v>
      </c>
      <c r="I42" s="12">
        <f>'[4]AZIMUTH_CONGESTION by ports'!H1509</f>
        <v>2</v>
      </c>
      <c r="J42" s="12">
        <f>'[4]AZIMUTH_CONGESTION by ports'!I1509</f>
        <v>0</v>
      </c>
      <c r="K42" s="12">
        <f>'[4]AZIMUTH_CONGESTION by ports'!J1509</f>
        <v>0</v>
      </c>
      <c r="L42" s="12">
        <f>'[4]AZIMUTH_CONGESTION by ports'!K1509</f>
        <v>0</v>
      </c>
      <c r="M42" s="43">
        <f>'[4]AZIMUTH_CONGESTION by ports'!L1509</f>
        <v>0</v>
      </c>
      <c r="N42" s="6">
        <f>'[4]AZIMUTH_CONGESTION by ports'!M1509</f>
        <v>5</v>
      </c>
      <c r="O42" s="89">
        <f>'[4]AZIMUTH_CONGESTION by ports'!N1509</f>
        <v>0</v>
      </c>
      <c r="P42" s="88">
        <f>'[4]AZIMUTH_CONGESTION by ports'!O1509</f>
        <v>0</v>
      </c>
      <c r="Q42" s="88">
        <f>'[4]AZIMUTH_CONGESTION by ports'!P1509</f>
        <v>0</v>
      </c>
      <c r="R42" s="43">
        <f>'[4]AZIMUTH_CONGESTION by ports'!Q1509</f>
        <v>4</v>
      </c>
      <c r="S42" s="88">
        <f>'[4]AZIMUTH_CONGESTION by ports'!R1509</f>
        <v>0</v>
      </c>
      <c r="T42" s="12">
        <f>'[4]AZIMUTH_CONGESTION by ports'!S1509</f>
        <v>5</v>
      </c>
      <c r="U42" s="43">
        <f>'[4]AZIMUTH_CONGESTION by ports'!T1509</f>
        <v>0</v>
      </c>
      <c r="V42" s="12">
        <f>'[4]AZIMUTH_CONGESTION by ports'!U1509</f>
        <v>0</v>
      </c>
      <c r="W42" s="43">
        <f>'[4]AZIMUTH_CONGESTION by ports'!V1509</f>
        <v>14</v>
      </c>
      <c r="X42" s="12">
        <f>'[4]AZIMUTH_CONGESTION by ports'!W1509</f>
        <v>1</v>
      </c>
      <c r="Y42" s="88">
        <f>'[4]AZIMUTH_CONGESTION by ports'!X1509</f>
        <v>11</v>
      </c>
      <c r="Z42" s="12">
        <f>'[4]AZIMUTH_CONGESTION by ports'!Y1509</f>
        <v>0</v>
      </c>
      <c r="AA42" s="88">
        <f>'[4]AZIMUTH_CONGESTION by ports'!Z1509</f>
        <v>0</v>
      </c>
      <c r="AB42" s="12">
        <f t="shared" si="1"/>
        <v>12.750000000000002</v>
      </c>
      <c r="AC42" s="12">
        <f t="shared" si="2"/>
        <v>1.36</v>
      </c>
      <c r="AD42" s="12">
        <f t="shared" si="3"/>
        <v>4.25</v>
      </c>
      <c r="AE42" s="12">
        <f t="shared" si="4"/>
        <v>1.87</v>
      </c>
      <c r="AF42" s="12">
        <f t="shared" si="5"/>
        <v>3.91</v>
      </c>
      <c r="AG42" s="12">
        <f t="shared" si="6"/>
        <v>1.36</v>
      </c>
    </row>
    <row r="43" spans="1:33" ht="15">
      <c r="A43" s="56" t="str">
        <f t="shared" si="0"/>
        <v>20167</v>
      </c>
      <c r="B43" s="15">
        <f>'[4]AZIMUTH_CONGESTION by ports'!A1510</f>
        <v>42410</v>
      </c>
      <c r="C43" s="6">
        <f>'[4]AZIMUTH_CONGESTION by ports'!B1510</f>
        <v>1</v>
      </c>
      <c r="D43" s="89">
        <f>'[4]AZIMUTH_CONGESTION by ports'!C1510</f>
        <v>26</v>
      </c>
      <c r="E43" s="43">
        <f>'[4]AZIMUTH_CONGESTION by ports'!D1510</f>
        <v>8</v>
      </c>
      <c r="F43" s="6">
        <f>'[4]AZIMUTH_CONGESTION by ports'!E1510</f>
        <v>0</v>
      </c>
      <c r="G43" s="6">
        <f>'[4]AZIMUTH_CONGESTION by ports'!F1510</f>
        <v>2</v>
      </c>
      <c r="H43" s="12">
        <f>'[4]AZIMUTH_CONGESTION by ports'!G1510</f>
        <v>0</v>
      </c>
      <c r="I43" s="12">
        <f>'[4]AZIMUTH_CONGESTION by ports'!H1510</f>
        <v>2</v>
      </c>
      <c r="J43" s="12">
        <f>'[4]AZIMUTH_CONGESTION by ports'!I1510</f>
        <v>0</v>
      </c>
      <c r="K43" s="12">
        <f>'[4]AZIMUTH_CONGESTION by ports'!J1510</f>
        <v>0</v>
      </c>
      <c r="L43" s="12">
        <f>'[4]AZIMUTH_CONGESTION by ports'!K1510</f>
        <v>0</v>
      </c>
      <c r="M43" s="43">
        <f>'[4]AZIMUTH_CONGESTION by ports'!L1510</f>
        <v>0</v>
      </c>
      <c r="N43" s="6">
        <f>'[4]AZIMUTH_CONGESTION by ports'!M1510</f>
        <v>4</v>
      </c>
      <c r="O43" s="89">
        <f>'[4]AZIMUTH_CONGESTION by ports'!N1510</f>
        <v>0</v>
      </c>
      <c r="P43" s="88">
        <f>'[4]AZIMUTH_CONGESTION by ports'!O1510</f>
        <v>0</v>
      </c>
      <c r="Q43" s="88">
        <f>'[4]AZIMUTH_CONGESTION by ports'!P1510</f>
        <v>0</v>
      </c>
      <c r="R43" s="43">
        <f>'[4]AZIMUTH_CONGESTION by ports'!Q1510</f>
        <v>3</v>
      </c>
      <c r="S43" s="88">
        <f>'[4]AZIMUTH_CONGESTION by ports'!R1510</f>
        <v>0</v>
      </c>
      <c r="T43" s="12">
        <f>'[4]AZIMUTH_CONGESTION by ports'!S1510</f>
        <v>4</v>
      </c>
      <c r="U43" s="43">
        <f>'[4]AZIMUTH_CONGESTION by ports'!T1510</f>
        <v>0</v>
      </c>
      <c r="V43" s="12">
        <f>'[4]AZIMUTH_CONGESTION by ports'!U1510</f>
        <v>0</v>
      </c>
      <c r="W43" s="43">
        <f>'[4]AZIMUTH_CONGESTION by ports'!V1510</f>
        <v>13</v>
      </c>
      <c r="X43" s="12">
        <f>'[4]AZIMUTH_CONGESTION by ports'!W1510</f>
        <v>1</v>
      </c>
      <c r="Y43" s="88">
        <f>'[4]AZIMUTH_CONGESTION by ports'!X1510</f>
        <v>12</v>
      </c>
      <c r="Z43" s="12">
        <f>'[4]AZIMUTH_CONGESTION by ports'!Y1510</f>
        <v>0</v>
      </c>
      <c r="AA43" s="88">
        <f>'[4]AZIMUTH_CONGESTION by ports'!Z1510</f>
        <v>0</v>
      </c>
      <c r="AB43" s="12">
        <f t="shared" si="1"/>
        <v>12.920000000000002</v>
      </c>
      <c r="AC43" s="12">
        <f t="shared" si="2"/>
        <v>1.1900000000000002</v>
      </c>
      <c r="AD43" s="12">
        <f t="shared" si="3"/>
        <v>4.08</v>
      </c>
      <c r="AE43" s="12">
        <f t="shared" si="4"/>
        <v>2.04</v>
      </c>
      <c r="AF43" s="12">
        <f t="shared" si="5"/>
        <v>4.42</v>
      </c>
      <c r="AG43" s="12">
        <f t="shared" si="6"/>
        <v>1.1900000000000002</v>
      </c>
    </row>
    <row r="44" spans="1:33" ht="15">
      <c r="A44" s="56" t="str">
        <f t="shared" si="0"/>
        <v>20167</v>
      </c>
      <c r="B44" s="15">
        <f>'[4]AZIMUTH_CONGESTION by ports'!A1511</f>
        <v>42411</v>
      </c>
      <c r="C44" s="6">
        <f>'[4]AZIMUTH_CONGESTION by ports'!B1511</f>
        <v>2</v>
      </c>
      <c r="D44" s="89">
        <f>'[4]AZIMUTH_CONGESTION by ports'!C1511</f>
        <v>27</v>
      </c>
      <c r="E44" s="43">
        <f>'[4]AZIMUTH_CONGESTION by ports'!D1511</f>
        <v>11</v>
      </c>
      <c r="F44" s="6">
        <f>'[4]AZIMUTH_CONGESTION by ports'!E1511</f>
        <v>0</v>
      </c>
      <c r="G44" s="6">
        <f>'[4]AZIMUTH_CONGESTION by ports'!F1511</f>
        <v>2</v>
      </c>
      <c r="H44" s="12">
        <f>'[4]AZIMUTH_CONGESTION by ports'!G1511</f>
        <v>0</v>
      </c>
      <c r="I44" s="12">
        <f>'[4]AZIMUTH_CONGESTION by ports'!H1511</f>
        <v>2</v>
      </c>
      <c r="J44" s="12">
        <f>'[4]AZIMUTH_CONGESTION by ports'!I1511</f>
        <v>0</v>
      </c>
      <c r="K44" s="12">
        <f>'[4]AZIMUTH_CONGESTION by ports'!J1511</f>
        <v>0</v>
      </c>
      <c r="L44" s="12">
        <f>'[4]AZIMUTH_CONGESTION by ports'!K1511</f>
        <v>0</v>
      </c>
      <c r="M44" s="43">
        <f>'[4]AZIMUTH_CONGESTION by ports'!L1511</f>
        <v>0</v>
      </c>
      <c r="N44" s="6">
        <f>'[4]AZIMUTH_CONGESTION by ports'!M1511</f>
        <v>4</v>
      </c>
      <c r="O44" s="89">
        <f>'[4]AZIMUTH_CONGESTION by ports'!N1511</f>
        <v>0</v>
      </c>
      <c r="P44" s="88">
        <f>'[4]AZIMUTH_CONGESTION by ports'!O1511</f>
        <v>0</v>
      </c>
      <c r="Q44" s="88">
        <f>'[4]AZIMUTH_CONGESTION by ports'!P1511</f>
        <v>0</v>
      </c>
      <c r="R44" s="43">
        <f>'[4]AZIMUTH_CONGESTION by ports'!Q1511</f>
        <v>4</v>
      </c>
      <c r="S44" s="88">
        <f>'[4]AZIMUTH_CONGESTION by ports'!R1511</f>
        <v>0</v>
      </c>
      <c r="T44" s="12">
        <f>'[4]AZIMUTH_CONGESTION by ports'!S1511</f>
        <v>6</v>
      </c>
      <c r="U44" s="43">
        <f>'[4]AZIMUTH_CONGESTION by ports'!T1511</f>
        <v>0</v>
      </c>
      <c r="V44" s="12">
        <f>'[4]AZIMUTH_CONGESTION by ports'!U1511</f>
        <v>0</v>
      </c>
      <c r="W44" s="43">
        <f>'[4]AZIMUTH_CONGESTION by ports'!V1511</f>
        <v>14</v>
      </c>
      <c r="X44" s="12">
        <f>'[4]AZIMUTH_CONGESTION by ports'!W1511</f>
        <v>1</v>
      </c>
      <c r="Y44" s="88">
        <f>'[4]AZIMUTH_CONGESTION by ports'!X1511</f>
        <v>15</v>
      </c>
      <c r="Z44" s="12">
        <f>'[4]AZIMUTH_CONGESTION by ports'!Y1511</f>
        <v>0</v>
      </c>
      <c r="AA44" s="88">
        <f>'[4]AZIMUTH_CONGESTION by ports'!Z1511</f>
        <v>0</v>
      </c>
      <c r="AB44" s="12">
        <f t="shared" si="1"/>
        <v>14.96</v>
      </c>
      <c r="AC44" s="12">
        <f t="shared" si="2"/>
        <v>1.36</v>
      </c>
      <c r="AD44" s="12">
        <f t="shared" si="3"/>
        <v>4.9300000000000006</v>
      </c>
      <c r="AE44" s="12">
        <f t="shared" si="4"/>
        <v>2.5500000000000003</v>
      </c>
      <c r="AF44" s="12">
        <f t="shared" si="5"/>
        <v>4.5900000000000007</v>
      </c>
      <c r="AG44" s="12">
        <f t="shared" si="6"/>
        <v>1.53</v>
      </c>
    </row>
    <row r="45" spans="1:33" ht="15">
      <c r="A45" s="56" t="str">
        <f t="shared" si="0"/>
        <v>20167</v>
      </c>
      <c r="B45" s="15">
        <f>'[4]AZIMUTH_CONGESTION by ports'!A1512</f>
        <v>42412</v>
      </c>
      <c r="C45" s="6">
        <f>'[4]AZIMUTH_CONGESTION by ports'!B1512</f>
        <v>2</v>
      </c>
      <c r="D45" s="89">
        <f>'[4]AZIMUTH_CONGESTION by ports'!C1512</f>
        <v>33</v>
      </c>
      <c r="E45" s="43">
        <f>'[4]AZIMUTH_CONGESTION by ports'!D1512</f>
        <v>11</v>
      </c>
      <c r="F45" s="6">
        <f>'[4]AZIMUTH_CONGESTION by ports'!E1512</f>
        <v>0</v>
      </c>
      <c r="G45" s="6">
        <f>'[4]AZIMUTH_CONGESTION by ports'!F1512</f>
        <v>2</v>
      </c>
      <c r="H45" s="12">
        <f>'[4]AZIMUTH_CONGESTION by ports'!G1512</f>
        <v>0</v>
      </c>
      <c r="I45" s="12">
        <f>'[4]AZIMUTH_CONGESTION by ports'!H1512</f>
        <v>1</v>
      </c>
      <c r="J45" s="12">
        <f>'[4]AZIMUTH_CONGESTION by ports'!I1512</f>
        <v>1</v>
      </c>
      <c r="K45" s="12">
        <f>'[4]AZIMUTH_CONGESTION by ports'!J1512</f>
        <v>0</v>
      </c>
      <c r="L45" s="12">
        <f>'[4]AZIMUTH_CONGESTION by ports'!K1512</f>
        <v>0</v>
      </c>
      <c r="M45" s="43">
        <f>'[4]AZIMUTH_CONGESTION by ports'!L1512</f>
        <v>1</v>
      </c>
      <c r="N45" s="6">
        <f>'[4]AZIMUTH_CONGESTION by ports'!M1512</f>
        <v>4</v>
      </c>
      <c r="O45" s="89">
        <f>'[4]AZIMUTH_CONGESTION by ports'!N1512</f>
        <v>0</v>
      </c>
      <c r="P45" s="88">
        <f>'[4]AZIMUTH_CONGESTION by ports'!O1512</f>
        <v>0</v>
      </c>
      <c r="Q45" s="88">
        <f>'[4]AZIMUTH_CONGESTION by ports'!P1512</f>
        <v>0</v>
      </c>
      <c r="R45" s="43">
        <f>'[4]AZIMUTH_CONGESTION by ports'!Q1512</f>
        <v>4</v>
      </c>
      <c r="S45" s="88">
        <f>'[4]AZIMUTH_CONGESTION by ports'!R1512</f>
        <v>0</v>
      </c>
      <c r="T45" s="12">
        <f>'[4]AZIMUTH_CONGESTION by ports'!S1512</f>
        <v>7</v>
      </c>
      <c r="U45" s="43">
        <f>'[4]AZIMUTH_CONGESTION by ports'!T1512</f>
        <v>0</v>
      </c>
      <c r="V45" s="12">
        <f>'[4]AZIMUTH_CONGESTION by ports'!U1512</f>
        <v>0</v>
      </c>
      <c r="W45" s="43">
        <f>'[4]AZIMUTH_CONGESTION by ports'!V1512</f>
        <v>18</v>
      </c>
      <c r="X45" s="12">
        <f>'[4]AZIMUTH_CONGESTION by ports'!W1512</f>
        <v>1</v>
      </c>
      <c r="Y45" s="88">
        <f>'[4]AZIMUTH_CONGESTION by ports'!X1512</f>
        <v>17</v>
      </c>
      <c r="Z45" s="12">
        <f>'[4]AZIMUTH_CONGESTION by ports'!Y1512</f>
        <v>0</v>
      </c>
      <c r="AA45" s="88">
        <f>'[4]AZIMUTH_CONGESTION by ports'!Z1512</f>
        <v>0</v>
      </c>
      <c r="AB45" s="12">
        <f t="shared" si="1"/>
        <v>17.34</v>
      </c>
      <c r="AC45" s="12">
        <f t="shared" si="2"/>
        <v>1.36</v>
      </c>
      <c r="AD45" s="12">
        <f t="shared" si="3"/>
        <v>5.78</v>
      </c>
      <c r="AE45" s="12">
        <f t="shared" si="4"/>
        <v>2.89</v>
      </c>
      <c r="AF45" s="12">
        <f t="shared" si="5"/>
        <v>5.61</v>
      </c>
      <c r="AG45" s="12">
        <f t="shared" si="6"/>
        <v>1.7000000000000002</v>
      </c>
    </row>
    <row r="46" spans="1:33" ht="15">
      <c r="A46" s="56" t="str">
        <f t="shared" si="0"/>
        <v>20167</v>
      </c>
      <c r="B46" s="15">
        <f>'[4]AZIMUTH_CONGESTION by ports'!A1513</f>
        <v>42413</v>
      </c>
      <c r="C46" s="6">
        <f>'[4]AZIMUTH_CONGESTION by ports'!B1513</f>
        <v>2</v>
      </c>
      <c r="D46" s="89">
        <f>'[4]AZIMUTH_CONGESTION by ports'!C1513</f>
        <v>31</v>
      </c>
      <c r="E46" s="43">
        <f>'[4]AZIMUTH_CONGESTION by ports'!D1513</f>
        <v>12</v>
      </c>
      <c r="F46" s="6">
        <f>'[4]AZIMUTH_CONGESTION by ports'!E1513</f>
        <v>0</v>
      </c>
      <c r="G46" s="6">
        <f>'[4]AZIMUTH_CONGESTION by ports'!F1513</f>
        <v>2</v>
      </c>
      <c r="H46" s="12">
        <f>'[4]AZIMUTH_CONGESTION by ports'!G1513</f>
        <v>0</v>
      </c>
      <c r="I46" s="12">
        <f>'[4]AZIMUTH_CONGESTION by ports'!H1513</f>
        <v>1</v>
      </c>
      <c r="J46" s="12">
        <f>'[4]AZIMUTH_CONGESTION by ports'!I1513</f>
        <v>0</v>
      </c>
      <c r="K46" s="12">
        <f>'[4]AZIMUTH_CONGESTION by ports'!J1513</f>
        <v>0</v>
      </c>
      <c r="L46" s="12">
        <f>'[4]AZIMUTH_CONGESTION by ports'!K1513</f>
        <v>0</v>
      </c>
      <c r="M46" s="43">
        <f>'[4]AZIMUTH_CONGESTION by ports'!L1513</f>
        <v>1</v>
      </c>
      <c r="N46" s="6">
        <f>'[4]AZIMUTH_CONGESTION by ports'!M1513</f>
        <v>4</v>
      </c>
      <c r="O46" s="89">
        <f>'[4]AZIMUTH_CONGESTION by ports'!N1513</f>
        <v>0</v>
      </c>
      <c r="P46" s="88">
        <f>'[4]AZIMUTH_CONGESTION by ports'!O1513</f>
        <v>0</v>
      </c>
      <c r="Q46" s="88">
        <f>'[4]AZIMUTH_CONGESTION by ports'!P1513</f>
        <v>0</v>
      </c>
      <c r="R46" s="43">
        <f>'[4]AZIMUTH_CONGESTION by ports'!Q1513</f>
        <v>4</v>
      </c>
      <c r="S46" s="88">
        <f>'[4]AZIMUTH_CONGESTION by ports'!R1513</f>
        <v>0</v>
      </c>
      <c r="T46" s="12">
        <f>'[4]AZIMUTH_CONGESTION by ports'!S1513</f>
        <v>6</v>
      </c>
      <c r="U46" s="43">
        <f>'[4]AZIMUTH_CONGESTION by ports'!T1513</f>
        <v>0</v>
      </c>
      <c r="V46" s="12">
        <f>'[4]AZIMUTH_CONGESTION by ports'!U1513</f>
        <v>0</v>
      </c>
      <c r="W46" s="43">
        <f>'[4]AZIMUTH_CONGESTION by ports'!V1513</f>
        <v>16</v>
      </c>
      <c r="X46" s="12">
        <f>'[4]AZIMUTH_CONGESTION by ports'!W1513</f>
        <v>0</v>
      </c>
      <c r="Y46" s="88">
        <f>'[4]AZIMUTH_CONGESTION by ports'!X1513</f>
        <v>14</v>
      </c>
      <c r="Z46" s="12">
        <f>'[4]AZIMUTH_CONGESTION by ports'!Y1513</f>
        <v>0</v>
      </c>
      <c r="AA46" s="88">
        <f>'[4]AZIMUTH_CONGESTION by ports'!Z1513</f>
        <v>0</v>
      </c>
      <c r="AB46" s="12">
        <f t="shared" si="1"/>
        <v>15.81</v>
      </c>
      <c r="AC46" s="12">
        <f t="shared" si="2"/>
        <v>1.36</v>
      </c>
      <c r="AD46" s="12">
        <f t="shared" si="3"/>
        <v>5.61</v>
      </c>
      <c r="AE46" s="12">
        <f t="shared" si="4"/>
        <v>2.3800000000000003</v>
      </c>
      <c r="AF46" s="12">
        <f t="shared" si="5"/>
        <v>5.2700000000000005</v>
      </c>
      <c r="AG46" s="12">
        <f t="shared" si="6"/>
        <v>1.1900000000000002</v>
      </c>
    </row>
    <row r="47" spans="1:33" ht="15">
      <c r="A47" s="56" t="str">
        <f t="shared" si="0"/>
        <v>20168</v>
      </c>
      <c r="B47" s="15">
        <f>'[4]AZIMUTH_CONGESTION by ports'!A1514</f>
        <v>42414</v>
      </c>
      <c r="C47" s="6">
        <f>'[4]AZIMUTH_CONGESTION by ports'!B1514</f>
        <v>3</v>
      </c>
      <c r="D47" s="89">
        <f>'[4]AZIMUTH_CONGESTION by ports'!C1514</f>
        <v>26</v>
      </c>
      <c r="E47" s="43">
        <f>'[4]AZIMUTH_CONGESTION by ports'!D1514</f>
        <v>11</v>
      </c>
      <c r="F47" s="6">
        <f>'[4]AZIMUTH_CONGESTION by ports'!E1514</f>
        <v>0</v>
      </c>
      <c r="G47" s="6">
        <f>'[4]AZIMUTH_CONGESTION by ports'!F1514</f>
        <v>2</v>
      </c>
      <c r="H47" s="12">
        <f>'[4]AZIMUTH_CONGESTION by ports'!G1514</f>
        <v>0</v>
      </c>
      <c r="I47" s="12">
        <f>'[4]AZIMUTH_CONGESTION by ports'!H1514</f>
        <v>1</v>
      </c>
      <c r="J47" s="12">
        <f>'[4]AZIMUTH_CONGESTION by ports'!I1514</f>
        <v>0</v>
      </c>
      <c r="K47" s="12">
        <f>'[4]AZIMUTH_CONGESTION by ports'!J1514</f>
        <v>0</v>
      </c>
      <c r="L47" s="12">
        <f>'[4]AZIMUTH_CONGESTION by ports'!K1514</f>
        <v>0</v>
      </c>
      <c r="M47" s="43">
        <f>'[4]AZIMUTH_CONGESTION by ports'!L1514</f>
        <v>1</v>
      </c>
      <c r="N47" s="6">
        <f>'[4]AZIMUTH_CONGESTION by ports'!M1514</f>
        <v>4</v>
      </c>
      <c r="O47" s="89">
        <f>'[4]AZIMUTH_CONGESTION by ports'!N1514</f>
        <v>0</v>
      </c>
      <c r="P47" s="88">
        <f>'[4]AZIMUTH_CONGESTION by ports'!O1514</f>
        <v>0</v>
      </c>
      <c r="Q47" s="88">
        <f>'[4]AZIMUTH_CONGESTION by ports'!P1514</f>
        <v>0</v>
      </c>
      <c r="R47" s="43">
        <f>'[4]AZIMUTH_CONGESTION by ports'!Q1514</f>
        <v>5</v>
      </c>
      <c r="S47" s="88">
        <f>'[4]AZIMUTH_CONGESTION by ports'!R1514</f>
        <v>0</v>
      </c>
      <c r="T47" s="12">
        <f>'[4]AZIMUTH_CONGESTION by ports'!S1514</f>
        <v>4</v>
      </c>
      <c r="U47" s="43">
        <f>'[4]AZIMUTH_CONGESTION by ports'!T1514</f>
        <v>0</v>
      </c>
      <c r="V47" s="12">
        <f>'[4]AZIMUTH_CONGESTION by ports'!U1514</f>
        <v>0</v>
      </c>
      <c r="W47" s="43">
        <f>'[4]AZIMUTH_CONGESTION by ports'!V1514</f>
        <v>14</v>
      </c>
      <c r="X47" s="12">
        <f>'[4]AZIMUTH_CONGESTION by ports'!W1514</f>
        <v>0</v>
      </c>
      <c r="Y47" s="88">
        <f>'[4]AZIMUTH_CONGESTION by ports'!X1514</f>
        <v>13</v>
      </c>
      <c r="Z47" s="12">
        <f>'[4]AZIMUTH_CONGESTION by ports'!Y1514</f>
        <v>0</v>
      </c>
      <c r="AA47" s="88">
        <f>'[4]AZIMUTH_CONGESTION by ports'!Z1514</f>
        <v>0</v>
      </c>
      <c r="AB47" s="12">
        <f t="shared" si="1"/>
        <v>14.280000000000001</v>
      </c>
      <c r="AC47" s="12">
        <f t="shared" si="2"/>
        <v>1.53</v>
      </c>
      <c r="AD47" s="12">
        <f t="shared" si="3"/>
        <v>5.2700000000000005</v>
      </c>
      <c r="AE47" s="12">
        <f t="shared" si="4"/>
        <v>2.21</v>
      </c>
      <c r="AF47" s="12">
        <f t="shared" si="5"/>
        <v>4.42</v>
      </c>
      <c r="AG47" s="12">
        <f t="shared" si="6"/>
        <v>0.85000000000000009</v>
      </c>
    </row>
    <row r="48" spans="1:33" ht="15">
      <c r="A48" s="56" t="str">
        <f t="shared" si="0"/>
        <v>20168</v>
      </c>
      <c r="B48" s="15">
        <f>'[4]AZIMUTH_CONGESTION by ports'!A1515</f>
        <v>42415</v>
      </c>
      <c r="C48" s="6">
        <f>'[4]AZIMUTH_CONGESTION by ports'!B1515</f>
        <v>3</v>
      </c>
      <c r="D48" s="89">
        <f>'[4]AZIMUTH_CONGESTION by ports'!C1515</f>
        <v>24</v>
      </c>
      <c r="E48" s="43">
        <f>'[4]AZIMUTH_CONGESTION by ports'!D1515</f>
        <v>10</v>
      </c>
      <c r="F48" s="6">
        <f>'[4]AZIMUTH_CONGESTION by ports'!E1515</f>
        <v>0</v>
      </c>
      <c r="G48" s="6">
        <f>'[4]AZIMUTH_CONGESTION by ports'!F1515</f>
        <v>1</v>
      </c>
      <c r="H48" s="12">
        <f>'[4]AZIMUTH_CONGESTION by ports'!G1515</f>
        <v>0</v>
      </c>
      <c r="I48" s="12">
        <f>'[4]AZIMUTH_CONGESTION by ports'!H1515</f>
        <v>1</v>
      </c>
      <c r="J48" s="12">
        <f>'[4]AZIMUTH_CONGESTION by ports'!I1515</f>
        <v>0</v>
      </c>
      <c r="K48" s="12">
        <f>'[4]AZIMUTH_CONGESTION by ports'!J1515</f>
        <v>0</v>
      </c>
      <c r="L48" s="12">
        <f>'[4]AZIMUTH_CONGESTION by ports'!K1515</f>
        <v>0</v>
      </c>
      <c r="M48" s="43">
        <f>'[4]AZIMUTH_CONGESTION by ports'!L1515</f>
        <v>1</v>
      </c>
      <c r="N48" s="6">
        <f>'[4]AZIMUTH_CONGESTION by ports'!M1515</f>
        <v>2</v>
      </c>
      <c r="O48" s="89">
        <f>'[4]AZIMUTH_CONGESTION by ports'!N1515</f>
        <v>0</v>
      </c>
      <c r="P48" s="88">
        <f>'[4]AZIMUTH_CONGESTION by ports'!O1515</f>
        <v>1</v>
      </c>
      <c r="Q48" s="88">
        <f>'[4]AZIMUTH_CONGESTION by ports'!P1515</f>
        <v>0</v>
      </c>
      <c r="R48" s="43">
        <f>'[4]AZIMUTH_CONGESTION by ports'!Q1515</f>
        <v>4</v>
      </c>
      <c r="S48" s="88">
        <f>'[4]AZIMUTH_CONGESTION by ports'!R1515</f>
        <v>0</v>
      </c>
      <c r="T48" s="12">
        <f>'[4]AZIMUTH_CONGESTION by ports'!S1515</f>
        <v>6</v>
      </c>
      <c r="U48" s="43">
        <f>'[4]AZIMUTH_CONGESTION by ports'!T1515</f>
        <v>0</v>
      </c>
      <c r="V48" s="12">
        <f>'[4]AZIMUTH_CONGESTION by ports'!U1515</f>
        <v>0</v>
      </c>
      <c r="W48" s="43">
        <f>'[4]AZIMUTH_CONGESTION by ports'!V1515</f>
        <v>13</v>
      </c>
      <c r="X48" s="12">
        <f>'[4]AZIMUTH_CONGESTION by ports'!W1515</f>
        <v>0</v>
      </c>
      <c r="Y48" s="88">
        <f>'[4]AZIMUTH_CONGESTION by ports'!X1515</f>
        <v>13</v>
      </c>
      <c r="Z48" s="12">
        <f>'[4]AZIMUTH_CONGESTION by ports'!Y1515</f>
        <v>0</v>
      </c>
      <c r="AA48" s="88">
        <f>'[4]AZIMUTH_CONGESTION by ports'!Z1515</f>
        <v>0</v>
      </c>
      <c r="AB48" s="12">
        <f t="shared" si="1"/>
        <v>13.430000000000001</v>
      </c>
      <c r="AC48" s="12">
        <f t="shared" si="2"/>
        <v>1.02</v>
      </c>
      <c r="AD48" s="12">
        <f t="shared" si="3"/>
        <v>4.7600000000000007</v>
      </c>
      <c r="AE48" s="12">
        <f t="shared" si="4"/>
        <v>2.3800000000000003</v>
      </c>
      <c r="AF48" s="12">
        <f t="shared" si="5"/>
        <v>4.08</v>
      </c>
      <c r="AG48" s="12">
        <f t="shared" si="6"/>
        <v>1.1900000000000002</v>
      </c>
    </row>
    <row r="49" spans="1:33" ht="15">
      <c r="A49" s="56" t="str">
        <f t="shared" si="0"/>
        <v>20168</v>
      </c>
      <c r="B49" s="15">
        <f>'[4]AZIMUTH_CONGESTION by ports'!A1516</f>
        <v>42416</v>
      </c>
      <c r="C49" s="6">
        <f>'[4]AZIMUTH_CONGESTION by ports'!B1516</f>
        <v>3</v>
      </c>
      <c r="D49" s="89">
        <f>'[4]AZIMUTH_CONGESTION by ports'!C1516</f>
        <v>22</v>
      </c>
      <c r="E49" s="43">
        <f>'[4]AZIMUTH_CONGESTION by ports'!D1516</f>
        <v>10</v>
      </c>
      <c r="F49" s="6">
        <f>'[4]AZIMUTH_CONGESTION by ports'!E1516</f>
        <v>0</v>
      </c>
      <c r="G49" s="6">
        <f>'[4]AZIMUTH_CONGESTION by ports'!F1516</f>
        <v>1</v>
      </c>
      <c r="H49" s="12">
        <f>'[4]AZIMUTH_CONGESTION by ports'!G1516</f>
        <v>0</v>
      </c>
      <c r="I49" s="12">
        <f>'[4]AZIMUTH_CONGESTION by ports'!H1516</f>
        <v>1</v>
      </c>
      <c r="J49" s="12">
        <f>'[4]AZIMUTH_CONGESTION by ports'!I1516</f>
        <v>0</v>
      </c>
      <c r="K49" s="12">
        <f>'[4]AZIMUTH_CONGESTION by ports'!J1516</f>
        <v>0</v>
      </c>
      <c r="L49" s="12">
        <f>'[4]AZIMUTH_CONGESTION by ports'!K1516</f>
        <v>0</v>
      </c>
      <c r="M49" s="43">
        <f>'[4]AZIMUTH_CONGESTION by ports'!L1516</f>
        <v>1</v>
      </c>
      <c r="N49" s="6">
        <f>'[4]AZIMUTH_CONGESTION by ports'!M1516</f>
        <v>3</v>
      </c>
      <c r="O49" s="89">
        <f>'[4]AZIMUTH_CONGESTION by ports'!N1516</f>
        <v>0</v>
      </c>
      <c r="P49" s="88">
        <f>'[4]AZIMUTH_CONGESTION by ports'!O1516</f>
        <v>1</v>
      </c>
      <c r="Q49" s="88">
        <f>'[4]AZIMUTH_CONGESTION by ports'!P1516</f>
        <v>0</v>
      </c>
      <c r="R49" s="43">
        <f>'[4]AZIMUTH_CONGESTION by ports'!Q1516</f>
        <v>4</v>
      </c>
      <c r="S49" s="88">
        <f>'[4]AZIMUTH_CONGESTION by ports'!R1516</f>
        <v>0</v>
      </c>
      <c r="T49" s="12">
        <f>'[4]AZIMUTH_CONGESTION by ports'!S1516</f>
        <v>1</v>
      </c>
      <c r="U49" s="43">
        <f>'[4]AZIMUTH_CONGESTION by ports'!T1516</f>
        <v>0</v>
      </c>
      <c r="V49" s="12">
        <f>'[4]AZIMUTH_CONGESTION by ports'!U1516</f>
        <v>0</v>
      </c>
      <c r="W49" s="43">
        <f>'[4]AZIMUTH_CONGESTION by ports'!V1516</f>
        <v>11</v>
      </c>
      <c r="X49" s="12">
        <f>'[4]AZIMUTH_CONGESTION by ports'!W1516</f>
        <v>0</v>
      </c>
      <c r="Y49" s="88">
        <f>'[4]AZIMUTH_CONGESTION by ports'!X1516</f>
        <v>11</v>
      </c>
      <c r="Z49" s="12">
        <f>'[4]AZIMUTH_CONGESTION by ports'!Y1516</f>
        <v>0</v>
      </c>
      <c r="AA49" s="88">
        <f>'[4]AZIMUTH_CONGESTION by ports'!Z1516</f>
        <v>0</v>
      </c>
      <c r="AB49" s="12">
        <f t="shared" si="1"/>
        <v>11.73</v>
      </c>
      <c r="AC49" s="12">
        <f t="shared" si="2"/>
        <v>1.1900000000000002</v>
      </c>
      <c r="AD49" s="12">
        <f t="shared" si="3"/>
        <v>4.42</v>
      </c>
      <c r="AE49" s="12">
        <f t="shared" si="4"/>
        <v>2.04</v>
      </c>
      <c r="AF49" s="12">
        <f t="shared" si="5"/>
        <v>3.74</v>
      </c>
      <c r="AG49" s="12">
        <f t="shared" si="6"/>
        <v>0.34</v>
      </c>
    </row>
    <row r="50" spans="1:33" ht="15">
      <c r="A50" s="56" t="str">
        <f t="shared" si="0"/>
        <v>20168</v>
      </c>
      <c r="B50" s="15">
        <f>'[4]AZIMUTH_CONGESTION by ports'!A1517</f>
        <v>42417</v>
      </c>
      <c r="C50" s="6">
        <f>'[4]AZIMUTH_CONGESTION by ports'!B1517</f>
        <v>2</v>
      </c>
      <c r="D50" s="89">
        <f>'[4]AZIMUTH_CONGESTION by ports'!C1517</f>
        <v>21</v>
      </c>
      <c r="E50" s="43">
        <f>'[4]AZIMUTH_CONGESTION by ports'!D1517</f>
        <v>5</v>
      </c>
      <c r="F50" s="6">
        <f>'[4]AZIMUTH_CONGESTION by ports'!E1517</f>
        <v>0</v>
      </c>
      <c r="G50" s="6">
        <f>'[4]AZIMUTH_CONGESTION by ports'!F1517</f>
        <v>1</v>
      </c>
      <c r="H50" s="12">
        <f>'[4]AZIMUTH_CONGESTION by ports'!G1517</f>
        <v>0</v>
      </c>
      <c r="I50" s="12">
        <f>'[4]AZIMUTH_CONGESTION by ports'!H1517</f>
        <v>1</v>
      </c>
      <c r="J50" s="12">
        <f>'[4]AZIMUTH_CONGESTION by ports'!I1517</f>
        <v>0</v>
      </c>
      <c r="K50" s="12">
        <f>'[4]AZIMUTH_CONGESTION by ports'!J1517</f>
        <v>0</v>
      </c>
      <c r="L50" s="12">
        <f>'[4]AZIMUTH_CONGESTION by ports'!K1517</f>
        <v>0</v>
      </c>
      <c r="M50" s="43">
        <f>'[4]AZIMUTH_CONGESTION by ports'!L1517</f>
        <v>0</v>
      </c>
      <c r="N50" s="6">
        <f>'[4]AZIMUTH_CONGESTION by ports'!M1517</f>
        <v>3</v>
      </c>
      <c r="O50" s="89">
        <f>'[4]AZIMUTH_CONGESTION by ports'!N1517</f>
        <v>0</v>
      </c>
      <c r="P50" s="88">
        <f>'[4]AZIMUTH_CONGESTION by ports'!O1517</f>
        <v>1</v>
      </c>
      <c r="Q50" s="88">
        <f>'[4]AZIMUTH_CONGESTION by ports'!P1517</f>
        <v>0</v>
      </c>
      <c r="R50" s="43">
        <f>'[4]AZIMUTH_CONGESTION by ports'!Q1517</f>
        <v>3</v>
      </c>
      <c r="S50" s="88">
        <f>'[4]AZIMUTH_CONGESTION by ports'!R1517</f>
        <v>0</v>
      </c>
      <c r="T50" s="12">
        <f>'[4]AZIMUTH_CONGESTION by ports'!S1517</f>
        <v>3</v>
      </c>
      <c r="U50" s="43">
        <f>'[4]AZIMUTH_CONGESTION by ports'!T1517</f>
        <v>0</v>
      </c>
      <c r="V50" s="12">
        <f>'[4]AZIMUTH_CONGESTION by ports'!U1517</f>
        <v>0</v>
      </c>
      <c r="W50" s="43">
        <f>'[4]AZIMUTH_CONGESTION by ports'!V1517</f>
        <v>10</v>
      </c>
      <c r="X50" s="12">
        <f>'[4]AZIMUTH_CONGESTION by ports'!W1517</f>
        <v>0</v>
      </c>
      <c r="Y50" s="88">
        <f>'[4]AZIMUTH_CONGESTION by ports'!X1517</f>
        <v>14</v>
      </c>
      <c r="Z50" s="12">
        <f>'[4]AZIMUTH_CONGESTION by ports'!Y1517</f>
        <v>0</v>
      </c>
      <c r="AA50" s="88">
        <f>'[4]AZIMUTH_CONGESTION by ports'!Z1517</f>
        <v>0</v>
      </c>
      <c r="AB50" s="12">
        <f t="shared" si="1"/>
        <v>10.88</v>
      </c>
      <c r="AC50" s="12">
        <f t="shared" si="2"/>
        <v>1.02</v>
      </c>
      <c r="AD50" s="12">
        <f t="shared" si="3"/>
        <v>3.06</v>
      </c>
      <c r="AE50" s="12">
        <f t="shared" si="4"/>
        <v>2.5500000000000003</v>
      </c>
      <c r="AF50" s="12">
        <f t="shared" si="5"/>
        <v>3.5700000000000003</v>
      </c>
      <c r="AG50" s="12">
        <f t="shared" si="6"/>
        <v>0.68</v>
      </c>
    </row>
    <row r="51" spans="1:33" ht="15">
      <c r="A51" s="56" t="str">
        <f t="shared" si="0"/>
        <v>20168</v>
      </c>
      <c r="B51" s="15">
        <f>'[4]AZIMUTH_CONGESTION by ports'!A1518</f>
        <v>42418</v>
      </c>
      <c r="C51" s="6">
        <f>'[4]AZIMUTH_CONGESTION by ports'!B1518</f>
        <v>3</v>
      </c>
      <c r="D51" s="89">
        <f>'[4]AZIMUTH_CONGESTION by ports'!C1518</f>
        <v>23</v>
      </c>
      <c r="E51" s="43">
        <f>'[4]AZIMUTH_CONGESTION by ports'!D1518</f>
        <v>6</v>
      </c>
      <c r="F51" s="6">
        <f>'[4]AZIMUTH_CONGESTION by ports'!E1518</f>
        <v>0</v>
      </c>
      <c r="G51" s="6">
        <f>'[4]AZIMUTH_CONGESTION by ports'!F1518</f>
        <v>1</v>
      </c>
      <c r="H51" s="12">
        <f>'[4]AZIMUTH_CONGESTION by ports'!G1518</f>
        <v>0</v>
      </c>
      <c r="I51" s="12">
        <f>'[4]AZIMUTH_CONGESTION by ports'!H1518</f>
        <v>1</v>
      </c>
      <c r="J51" s="12">
        <f>'[4]AZIMUTH_CONGESTION by ports'!I1518</f>
        <v>1</v>
      </c>
      <c r="K51" s="12">
        <f>'[4]AZIMUTH_CONGESTION by ports'!J1518</f>
        <v>0</v>
      </c>
      <c r="L51" s="12">
        <f>'[4]AZIMUTH_CONGESTION by ports'!K1518</f>
        <v>0</v>
      </c>
      <c r="M51" s="43">
        <f>'[4]AZIMUTH_CONGESTION by ports'!L1518</f>
        <v>0</v>
      </c>
      <c r="N51" s="6">
        <f>'[4]AZIMUTH_CONGESTION by ports'!M1518</f>
        <v>3</v>
      </c>
      <c r="O51" s="89">
        <f>'[4]AZIMUTH_CONGESTION by ports'!N1518</f>
        <v>0</v>
      </c>
      <c r="P51" s="88">
        <f>'[4]AZIMUTH_CONGESTION by ports'!O1518</f>
        <v>4</v>
      </c>
      <c r="Q51" s="88">
        <f>'[4]AZIMUTH_CONGESTION by ports'!P1518</f>
        <v>0</v>
      </c>
      <c r="R51" s="43">
        <f>'[4]AZIMUTH_CONGESTION by ports'!Q1518</f>
        <v>5</v>
      </c>
      <c r="S51" s="88">
        <f>'[4]AZIMUTH_CONGESTION by ports'!R1518</f>
        <v>0</v>
      </c>
      <c r="T51" s="12">
        <f>'[4]AZIMUTH_CONGESTION by ports'!S1518</f>
        <v>8</v>
      </c>
      <c r="U51" s="43">
        <f>'[4]AZIMUTH_CONGESTION by ports'!T1518</f>
        <v>0</v>
      </c>
      <c r="V51" s="12">
        <f>'[4]AZIMUTH_CONGESTION by ports'!U1518</f>
        <v>0</v>
      </c>
      <c r="W51" s="43">
        <f>'[4]AZIMUTH_CONGESTION by ports'!V1518</f>
        <v>8</v>
      </c>
      <c r="X51" s="12">
        <f>'[4]AZIMUTH_CONGESTION by ports'!W1518</f>
        <v>0</v>
      </c>
      <c r="Y51" s="88">
        <f>'[4]AZIMUTH_CONGESTION by ports'!X1518</f>
        <v>13</v>
      </c>
      <c r="Z51" s="12">
        <f>'[4]AZIMUTH_CONGESTION by ports'!Y1518</f>
        <v>0</v>
      </c>
      <c r="AA51" s="88">
        <f>'[4]AZIMUTH_CONGESTION by ports'!Z1518</f>
        <v>0</v>
      </c>
      <c r="AB51" s="12">
        <f t="shared" si="1"/>
        <v>12.920000000000002</v>
      </c>
      <c r="AC51" s="12">
        <f t="shared" si="2"/>
        <v>1.1900000000000002</v>
      </c>
      <c r="AD51" s="12">
        <f t="shared" si="3"/>
        <v>3.2300000000000004</v>
      </c>
      <c r="AE51" s="12">
        <f t="shared" si="4"/>
        <v>2.89</v>
      </c>
      <c r="AF51" s="12">
        <f t="shared" si="5"/>
        <v>3.91</v>
      </c>
      <c r="AG51" s="12">
        <f t="shared" si="6"/>
        <v>1.7000000000000002</v>
      </c>
    </row>
    <row r="52" spans="1:33" ht="15">
      <c r="A52" s="56" t="str">
        <f t="shared" si="0"/>
        <v>20168</v>
      </c>
      <c r="B52" s="15">
        <f>'[4]AZIMUTH_CONGESTION by ports'!A1519</f>
        <v>42419</v>
      </c>
      <c r="C52" s="6">
        <f>'[4]AZIMUTH_CONGESTION by ports'!B1519</f>
        <v>4</v>
      </c>
      <c r="D52" s="89">
        <f>'[4]AZIMUTH_CONGESTION by ports'!C1519</f>
        <v>16</v>
      </c>
      <c r="E52" s="43">
        <f>'[4]AZIMUTH_CONGESTION by ports'!D1519</f>
        <v>4</v>
      </c>
      <c r="F52" s="6">
        <f>'[4]AZIMUTH_CONGESTION by ports'!E1519</f>
        <v>0</v>
      </c>
      <c r="G52" s="6">
        <f>'[4]AZIMUTH_CONGESTION by ports'!F1519</f>
        <v>0</v>
      </c>
      <c r="H52" s="12">
        <f>'[4]AZIMUTH_CONGESTION by ports'!G1519</f>
        <v>0</v>
      </c>
      <c r="I52" s="12">
        <f>'[4]AZIMUTH_CONGESTION by ports'!H1519</f>
        <v>2</v>
      </c>
      <c r="J52" s="12">
        <f>'[4]AZIMUTH_CONGESTION by ports'!I1519</f>
        <v>2</v>
      </c>
      <c r="K52" s="12">
        <f>'[4]AZIMUTH_CONGESTION by ports'!J1519</f>
        <v>0</v>
      </c>
      <c r="L52" s="12">
        <f>'[4]AZIMUTH_CONGESTION by ports'!K1519</f>
        <v>0</v>
      </c>
      <c r="M52" s="43">
        <f>'[4]AZIMUTH_CONGESTION by ports'!L1519</f>
        <v>0</v>
      </c>
      <c r="N52" s="6">
        <f>'[4]AZIMUTH_CONGESTION by ports'!M1519</f>
        <v>4</v>
      </c>
      <c r="O52" s="89">
        <f>'[4]AZIMUTH_CONGESTION by ports'!N1519</f>
        <v>0</v>
      </c>
      <c r="P52" s="88">
        <f>'[4]AZIMUTH_CONGESTION by ports'!O1519</f>
        <v>0</v>
      </c>
      <c r="Q52" s="88">
        <f>'[4]AZIMUTH_CONGESTION by ports'!P1519</f>
        <v>0</v>
      </c>
      <c r="R52" s="43">
        <f>'[4]AZIMUTH_CONGESTION by ports'!Q1519</f>
        <v>4</v>
      </c>
      <c r="S52" s="88">
        <f>'[4]AZIMUTH_CONGESTION by ports'!R1519</f>
        <v>0</v>
      </c>
      <c r="T52" s="12">
        <f>'[4]AZIMUTH_CONGESTION by ports'!S1519</f>
        <v>7</v>
      </c>
      <c r="U52" s="43">
        <f>'[4]AZIMUTH_CONGESTION by ports'!T1519</f>
        <v>0</v>
      </c>
      <c r="V52" s="12">
        <f>'[4]AZIMUTH_CONGESTION by ports'!U1519</f>
        <v>0</v>
      </c>
      <c r="W52" s="43">
        <f>'[4]AZIMUTH_CONGESTION by ports'!V1519</f>
        <v>10</v>
      </c>
      <c r="X52" s="12">
        <f>'[4]AZIMUTH_CONGESTION by ports'!W1519</f>
        <v>0</v>
      </c>
      <c r="Y52" s="88">
        <f>'[4]AZIMUTH_CONGESTION by ports'!X1519</f>
        <v>13</v>
      </c>
      <c r="Z52" s="12">
        <f>'[4]AZIMUTH_CONGESTION by ports'!Y1519</f>
        <v>0</v>
      </c>
      <c r="AA52" s="88">
        <f>'[4]AZIMUTH_CONGESTION by ports'!Z1519</f>
        <v>0</v>
      </c>
      <c r="AB52" s="12">
        <f t="shared" si="1"/>
        <v>11.22</v>
      </c>
      <c r="AC52" s="12">
        <f t="shared" si="2"/>
        <v>1.36</v>
      </c>
      <c r="AD52" s="12">
        <f t="shared" si="3"/>
        <v>3.06</v>
      </c>
      <c r="AE52" s="12">
        <f t="shared" si="4"/>
        <v>2.21</v>
      </c>
      <c r="AF52" s="12">
        <f t="shared" si="5"/>
        <v>2.72</v>
      </c>
      <c r="AG52" s="12">
        <f t="shared" si="6"/>
        <v>1.87</v>
      </c>
    </row>
    <row r="53" spans="1:33" ht="15">
      <c r="A53" s="56" t="str">
        <f t="shared" si="0"/>
        <v>20168</v>
      </c>
      <c r="B53" s="15">
        <f>'[4]AZIMUTH_CONGESTION by ports'!A1520</f>
        <v>42420</v>
      </c>
      <c r="C53" s="6">
        <f>'[4]AZIMUTH_CONGESTION by ports'!B1520</f>
        <v>3</v>
      </c>
      <c r="D53" s="89">
        <f>'[4]AZIMUTH_CONGESTION by ports'!C1520</f>
        <v>16</v>
      </c>
      <c r="E53" s="43">
        <f>'[4]AZIMUTH_CONGESTION by ports'!D1520</f>
        <v>4</v>
      </c>
      <c r="F53" s="6">
        <f>'[4]AZIMUTH_CONGESTION by ports'!E1520</f>
        <v>0</v>
      </c>
      <c r="G53" s="6">
        <f>'[4]AZIMUTH_CONGESTION by ports'!F1520</f>
        <v>0</v>
      </c>
      <c r="H53" s="12">
        <f>'[4]AZIMUTH_CONGESTION by ports'!G1520</f>
        <v>0</v>
      </c>
      <c r="I53" s="12">
        <f>'[4]AZIMUTH_CONGESTION by ports'!H1520</f>
        <v>1</v>
      </c>
      <c r="J53" s="12">
        <f>'[4]AZIMUTH_CONGESTION by ports'!I1520</f>
        <v>1</v>
      </c>
      <c r="K53" s="12">
        <f>'[4]AZIMUTH_CONGESTION by ports'!J1520</f>
        <v>0</v>
      </c>
      <c r="L53" s="12">
        <f>'[4]AZIMUTH_CONGESTION by ports'!K1520</f>
        <v>0</v>
      </c>
      <c r="M53" s="43">
        <f>'[4]AZIMUTH_CONGESTION by ports'!L1520</f>
        <v>0</v>
      </c>
      <c r="N53" s="6">
        <f>'[4]AZIMUTH_CONGESTION by ports'!M1520</f>
        <v>3</v>
      </c>
      <c r="O53" s="89">
        <f>'[4]AZIMUTH_CONGESTION by ports'!N1520</f>
        <v>0</v>
      </c>
      <c r="P53" s="88">
        <f>'[4]AZIMUTH_CONGESTION by ports'!O1520</f>
        <v>0</v>
      </c>
      <c r="Q53" s="88">
        <f>'[4]AZIMUTH_CONGESTION by ports'!P1520</f>
        <v>0</v>
      </c>
      <c r="R53" s="43">
        <f>'[4]AZIMUTH_CONGESTION by ports'!Q1520</f>
        <v>5</v>
      </c>
      <c r="S53" s="88">
        <f>'[4]AZIMUTH_CONGESTION by ports'!R1520</f>
        <v>0</v>
      </c>
      <c r="T53" s="12">
        <f>'[4]AZIMUTH_CONGESTION by ports'!S1520</f>
        <v>6</v>
      </c>
      <c r="U53" s="43">
        <f>'[4]AZIMUTH_CONGESTION by ports'!T1520</f>
        <v>0</v>
      </c>
      <c r="V53" s="12">
        <f>'[4]AZIMUTH_CONGESTION by ports'!U1520</f>
        <v>0</v>
      </c>
      <c r="W53" s="43">
        <f>'[4]AZIMUTH_CONGESTION by ports'!V1520</f>
        <v>8</v>
      </c>
      <c r="X53" s="12">
        <f>'[4]AZIMUTH_CONGESTION by ports'!W1520</f>
        <v>0</v>
      </c>
      <c r="Y53" s="88">
        <f>'[4]AZIMUTH_CONGESTION by ports'!X1520</f>
        <v>14</v>
      </c>
      <c r="Z53" s="12">
        <f>'[4]AZIMUTH_CONGESTION by ports'!Y1520</f>
        <v>0</v>
      </c>
      <c r="AA53" s="88">
        <f>'[4]AZIMUTH_CONGESTION by ports'!Z1520</f>
        <v>0</v>
      </c>
      <c r="AB53" s="12">
        <f t="shared" si="1"/>
        <v>10.370000000000001</v>
      </c>
      <c r="AC53" s="12">
        <f t="shared" si="2"/>
        <v>1.02</v>
      </c>
      <c r="AD53" s="12">
        <f t="shared" si="3"/>
        <v>2.89</v>
      </c>
      <c r="AE53" s="12">
        <f t="shared" si="4"/>
        <v>2.3800000000000003</v>
      </c>
      <c r="AF53" s="12">
        <f t="shared" si="5"/>
        <v>2.72</v>
      </c>
      <c r="AG53" s="12">
        <f t="shared" si="6"/>
        <v>1.36</v>
      </c>
    </row>
    <row r="54" spans="1:33" ht="15">
      <c r="A54" s="56" t="str">
        <f t="shared" si="0"/>
        <v>20169</v>
      </c>
      <c r="B54" s="15">
        <f>'[4]AZIMUTH_CONGESTION by ports'!A1521</f>
        <v>42421</v>
      </c>
      <c r="C54" s="6">
        <f>'[4]AZIMUTH_CONGESTION by ports'!B1521</f>
        <v>3</v>
      </c>
      <c r="D54" s="89">
        <f>'[4]AZIMUTH_CONGESTION by ports'!C1521</f>
        <v>14</v>
      </c>
      <c r="E54" s="43">
        <f>'[4]AZIMUTH_CONGESTION by ports'!D1521</f>
        <v>4</v>
      </c>
      <c r="F54" s="6">
        <f>'[4]AZIMUTH_CONGESTION by ports'!E1521</f>
        <v>0</v>
      </c>
      <c r="G54" s="6">
        <f>'[4]AZIMUTH_CONGESTION by ports'!F1521</f>
        <v>0</v>
      </c>
      <c r="H54" s="12">
        <f>'[4]AZIMUTH_CONGESTION by ports'!G1521</f>
        <v>0</v>
      </c>
      <c r="I54" s="12">
        <f>'[4]AZIMUTH_CONGESTION by ports'!H1521</f>
        <v>0</v>
      </c>
      <c r="J54" s="12">
        <f>'[4]AZIMUTH_CONGESTION by ports'!I1521</f>
        <v>1</v>
      </c>
      <c r="K54" s="12">
        <f>'[4]AZIMUTH_CONGESTION by ports'!J1521</f>
        <v>0</v>
      </c>
      <c r="L54" s="12">
        <f>'[4]AZIMUTH_CONGESTION by ports'!K1521</f>
        <v>1</v>
      </c>
      <c r="M54" s="43">
        <f>'[4]AZIMUTH_CONGESTION by ports'!L1521</f>
        <v>0</v>
      </c>
      <c r="N54" s="6">
        <f>'[4]AZIMUTH_CONGESTION by ports'!M1521</f>
        <v>3</v>
      </c>
      <c r="O54" s="89">
        <f>'[4]AZIMUTH_CONGESTION by ports'!N1521</f>
        <v>0</v>
      </c>
      <c r="P54" s="88">
        <f>'[4]AZIMUTH_CONGESTION by ports'!O1521</f>
        <v>0</v>
      </c>
      <c r="Q54" s="88">
        <f>'[4]AZIMUTH_CONGESTION by ports'!P1521</f>
        <v>0</v>
      </c>
      <c r="R54" s="43">
        <f>'[4]AZIMUTH_CONGESTION by ports'!Q1521</f>
        <v>2</v>
      </c>
      <c r="S54" s="88">
        <f>'[4]AZIMUTH_CONGESTION by ports'!R1521</f>
        <v>0</v>
      </c>
      <c r="T54" s="12">
        <f>'[4]AZIMUTH_CONGESTION by ports'!S1521</f>
        <v>5</v>
      </c>
      <c r="U54" s="43">
        <f>'[4]AZIMUTH_CONGESTION by ports'!T1521</f>
        <v>0</v>
      </c>
      <c r="V54" s="12">
        <f>'[4]AZIMUTH_CONGESTION by ports'!U1521</f>
        <v>0</v>
      </c>
      <c r="W54" s="43">
        <f>'[4]AZIMUTH_CONGESTION by ports'!V1521</f>
        <v>8</v>
      </c>
      <c r="X54" s="12">
        <f>'[4]AZIMUTH_CONGESTION by ports'!W1521</f>
        <v>0</v>
      </c>
      <c r="Y54" s="88">
        <f>'[4]AZIMUTH_CONGESTION by ports'!X1521</f>
        <v>16</v>
      </c>
      <c r="Z54" s="12">
        <f>'[4]AZIMUTH_CONGESTION by ports'!Y1521</f>
        <v>0</v>
      </c>
      <c r="AA54" s="88">
        <f>'[4]AZIMUTH_CONGESTION by ports'!Z1521</f>
        <v>0</v>
      </c>
      <c r="AB54" s="12">
        <f t="shared" si="1"/>
        <v>9.6900000000000013</v>
      </c>
      <c r="AC54" s="12">
        <f t="shared" si="2"/>
        <v>1.02</v>
      </c>
      <c r="AD54" s="12">
        <f t="shared" si="3"/>
        <v>2.3800000000000003</v>
      </c>
      <c r="AE54" s="12">
        <f t="shared" si="4"/>
        <v>2.72</v>
      </c>
      <c r="AF54" s="12">
        <f t="shared" si="5"/>
        <v>2.3800000000000003</v>
      </c>
      <c r="AG54" s="12">
        <f t="shared" si="6"/>
        <v>1.1900000000000002</v>
      </c>
    </row>
    <row r="55" spans="1:33" ht="15">
      <c r="A55" s="56" t="str">
        <f t="shared" si="0"/>
        <v>20169</v>
      </c>
      <c r="B55" s="15">
        <f>'[4]AZIMUTH_CONGESTION by ports'!A1522</f>
        <v>42422</v>
      </c>
      <c r="C55" s="6">
        <f>'[4]AZIMUTH_CONGESTION by ports'!B1522</f>
        <v>3</v>
      </c>
      <c r="D55" s="89">
        <f>'[4]AZIMUTH_CONGESTION by ports'!C1522</f>
        <v>20</v>
      </c>
      <c r="E55" s="43">
        <f>'[4]AZIMUTH_CONGESTION by ports'!D1522</f>
        <v>5</v>
      </c>
      <c r="F55" s="6">
        <f>'[4]AZIMUTH_CONGESTION by ports'!E1522</f>
        <v>0</v>
      </c>
      <c r="G55" s="6">
        <f>'[4]AZIMUTH_CONGESTION by ports'!F1522</f>
        <v>1</v>
      </c>
      <c r="H55" s="12">
        <f>'[4]AZIMUTH_CONGESTION by ports'!G1522</f>
        <v>0</v>
      </c>
      <c r="I55" s="12">
        <f>'[4]AZIMUTH_CONGESTION by ports'!H1522</f>
        <v>1</v>
      </c>
      <c r="J55" s="12">
        <f>'[4]AZIMUTH_CONGESTION by ports'!I1522</f>
        <v>1</v>
      </c>
      <c r="K55" s="12">
        <f>'[4]AZIMUTH_CONGESTION by ports'!J1522</f>
        <v>0</v>
      </c>
      <c r="L55" s="12">
        <f>'[4]AZIMUTH_CONGESTION by ports'!K1522</f>
        <v>1</v>
      </c>
      <c r="M55" s="43">
        <f>'[4]AZIMUTH_CONGESTION by ports'!L1522</f>
        <v>0</v>
      </c>
      <c r="N55" s="6">
        <f>'[4]AZIMUTH_CONGESTION by ports'!M1522</f>
        <v>3</v>
      </c>
      <c r="O55" s="89">
        <f>'[4]AZIMUTH_CONGESTION by ports'!N1522</f>
        <v>0</v>
      </c>
      <c r="P55" s="88">
        <f>'[4]AZIMUTH_CONGESTION by ports'!O1522</f>
        <v>1</v>
      </c>
      <c r="Q55" s="88">
        <f>'[4]AZIMUTH_CONGESTION by ports'!P1522</f>
        <v>0</v>
      </c>
      <c r="R55" s="43">
        <f>'[4]AZIMUTH_CONGESTION by ports'!Q1522</f>
        <v>2</v>
      </c>
      <c r="S55" s="88">
        <f>'[4]AZIMUTH_CONGESTION by ports'!R1522</f>
        <v>0</v>
      </c>
      <c r="T55" s="12">
        <f>'[4]AZIMUTH_CONGESTION by ports'!S1522</f>
        <v>9</v>
      </c>
      <c r="U55" s="43">
        <f>'[4]AZIMUTH_CONGESTION by ports'!T1522</f>
        <v>0</v>
      </c>
      <c r="V55" s="12">
        <f>'[4]AZIMUTH_CONGESTION by ports'!U1522</f>
        <v>0</v>
      </c>
      <c r="W55" s="43">
        <f>'[4]AZIMUTH_CONGESTION by ports'!V1522</f>
        <v>9</v>
      </c>
      <c r="X55" s="12">
        <f>'[4]AZIMUTH_CONGESTION by ports'!W1522</f>
        <v>0</v>
      </c>
      <c r="Y55" s="88">
        <f>'[4]AZIMUTH_CONGESTION by ports'!X1522</f>
        <v>14</v>
      </c>
      <c r="Z55" s="12">
        <f>'[4]AZIMUTH_CONGESTION by ports'!Y1522</f>
        <v>0</v>
      </c>
      <c r="AA55" s="88">
        <f>'[4]AZIMUTH_CONGESTION by ports'!Z1522</f>
        <v>0</v>
      </c>
      <c r="AB55" s="12">
        <f t="shared" si="1"/>
        <v>11.9</v>
      </c>
      <c r="AC55" s="12">
        <f t="shared" si="2"/>
        <v>1.1900000000000002</v>
      </c>
      <c r="AD55" s="12">
        <f t="shared" si="3"/>
        <v>2.72</v>
      </c>
      <c r="AE55" s="12">
        <f t="shared" si="4"/>
        <v>2.5500000000000003</v>
      </c>
      <c r="AF55" s="12">
        <f t="shared" si="5"/>
        <v>3.4000000000000004</v>
      </c>
      <c r="AG55" s="12">
        <f t="shared" si="6"/>
        <v>2.04</v>
      </c>
    </row>
    <row r="56" spans="1:33" ht="15">
      <c r="A56" s="56" t="str">
        <f t="shared" si="0"/>
        <v>20169</v>
      </c>
      <c r="B56" s="15">
        <f>'[4]AZIMUTH_CONGESTION by ports'!A1523</f>
        <v>42423</v>
      </c>
      <c r="C56" s="6">
        <f>'[4]AZIMUTH_CONGESTION by ports'!B1523</f>
        <v>3</v>
      </c>
      <c r="D56" s="89">
        <f>'[4]AZIMUTH_CONGESTION by ports'!C1523</f>
        <v>20</v>
      </c>
      <c r="E56" s="43">
        <f>'[4]AZIMUTH_CONGESTION by ports'!D1523</f>
        <v>8</v>
      </c>
      <c r="F56" s="6">
        <f>'[4]AZIMUTH_CONGESTION by ports'!E1523</f>
        <v>0</v>
      </c>
      <c r="G56" s="6">
        <f>'[4]AZIMUTH_CONGESTION by ports'!F1523</f>
        <v>0</v>
      </c>
      <c r="H56" s="12">
        <f>'[4]AZIMUTH_CONGESTION by ports'!G1523</f>
        <v>0</v>
      </c>
      <c r="I56" s="12">
        <f>'[4]AZIMUTH_CONGESTION by ports'!H1523</f>
        <v>0</v>
      </c>
      <c r="J56" s="12">
        <f>'[4]AZIMUTH_CONGESTION by ports'!I1523</f>
        <v>1</v>
      </c>
      <c r="K56" s="12">
        <f>'[4]AZIMUTH_CONGESTION by ports'!J1523</f>
        <v>0</v>
      </c>
      <c r="L56" s="12">
        <f>'[4]AZIMUTH_CONGESTION by ports'!K1523</f>
        <v>1</v>
      </c>
      <c r="M56" s="43">
        <f>'[4]AZIMUTH_CONGESTION by ports'!L1523</f>
        <v>2</v>
      </c>
      <c r="N56" s="6">
        <f>'[4]AZIMUTH_CONGESTION by ports'!M1523</f>
        <v>3</v>
      </c>
      <c r="O56" s="89">
        <f>'[4]AZIMUTH_CONGESTION by ports'!N1523</f>
        <v>0</v>
      </c>
      <c r="P56" s="88">
        <f>'[4]AZIMUTH_CONGESTION by ports'!O1523</f>
        <v>0</v>
      </c>
      <c r="Q56" s="88">
        <f>'[4]AZIMUTH_CONGESTION by ports'!P1523</f>
        <v>0</v>
      </c>
      <c r="R56" s="43">
        <f>'[4]AZIMUTH_CONGESTION by ports'!Q1523</f>
        <v>1</v>
      </c>
      <c r="S56" s="88">
        <f>'[4]AZIMUTH_CONGESTION by ports'!R1523</f>
        <v>0</v>
      </c>
      <c r="T56" s="12">
        <f>'[4]AZIMUTH_CONGESTION by ports'!S1523</f>
        <v>8</v>
      </c>
      <c r="U56" s="43">
        <f>'[4]AZIMUTH_CONGESTION by ports'!T1523</f>
        <v>0</v>
      </c>
      <c r="V56" s="12">
        <f>'[4]AZIMUTH_CONGESTION by ports'!U1523</f>
        <v>0</v>
      </c>
      <c r="W56" s="43">
        <f>'[4]AZIMUTH_CONGESTION by ports'!V1523</f>
        <v>9</v>
      </c>
      <c r="X56" s="12">
        <f>'[4]AZIMUTH_CONGESTION by ports'!W1523</f>
        <v>0</v>
      </c>
      <c r="Y56" s="88">
        <f>'[4]AZIMUTH_CONGESTION by ports'!X1523</f>
        <v>15</v>
      </c>
      <c r="Z56" s="12">
        <f>'[4]AZIMUTH_CONGESTION by ports'!Y1523</f>
        <v>0</v>
      </c>
      <c r="AA56" s="88">
        <f>'[4]AZIMUTH_CONGESTION by ports'!Z1523</f>
        <v>0</v>
      </c>
      <c r="AB56" s="12">
        <f t="shared" si="1"/>
        <v>12.07</v>
      </c>
      <c r="AC56" s="12">
        <f t="shared" si="2"/>
        <v>1.02</v>
      </c>
      <c r="AD56" s="12">
        <f t="shared" si="3"/>
        <v>3.4000000000000004</v>
      </c>
      <c r="AE56" s="12">
        <f t="shared" si="4"/>
        <v>2.5500000000000003</v>
      </c>
      <c r="AF56" s="12">
        <f t="shared" si="5"/>
        <v>3.4000000000000004</v>
      </c>
      <c r="AG56" s="12">
        <f t="shared" si="6"/>
        <v>1.7000000000000002</v>
      </c>
    </row>
    <row r="57" spans="1:33" ht="15">
      <c r="A57" s="56" t="str">
        <f t="shared" si="0"/>
        <v>20169</v>
      </c>
      <c r="B57" s="15">
        <f>'[4]AZIMUTH_CONGESTION by ports'!A1524</f>
        <v>42424</v>
      </c>
      <c r="C57" s="6">
        <f>'[4]AZIMUTH_CONGESTION by ports'!B1524</f>
        <v>2</v>
      </c>
      <c r="D57" s="89">
        <f>'[4]AZIMUTH_CONGESTION by ports'!C1524</f>
        <v>15</v>
      </c>
      <c r="E57" s="43">
        <f>'[4]AZIMUTH_CONGESTION by ports'!D1524</f>
        <v>8</v>
      </c>
      <c r="F57" s="6">
        <f>'[4]AZIMUTH_CONGESTION by ports'!E1524</f>
        <v>0</v>
      </c>
      <c r="G57" s="6">
        <f>'[4]AZIMUTH_CONGESTION by ports'!F1524</f>
        <v>0</v>
      </c>
      <c r="H57" s="12">
        <f>'[4]AZIMUTH_CONGESTION by ports'!G1524</f>
        <v>0</v>
      </c>
      <c r="I57" s="12">
        <f>'[4]AZIMUTH_CONGESTION by ports'!H1524</f>
        <v>0</v>
      </c>
      <c r="J57" s="12">
        <f>'[4]AZIMUTH_CONGESTION by ports'!I1524</f>
        <v>1</v>
      </c>
      <c r="K57" s="12">
        <f>'[4]AZIMUTH_CONGESTION by ports'!J1524</f>
        <v>0</v>
      </c>
      <c r="L57" s="12">
        <f>'[4]AZIMUTH_CONGESTION by ports'!K1524</f>
        <v>1</v>
      </c>
      <c r="M57" s="43">
        <f>'[4]AZIMUTH_CONGESTION by ports'!L1524</f>
        <v>2</v>
      </c>
      <c r="N57" s="6">
        <f>'[4]AZIMUTH_CONGESTION by ports'!M1524</f>
        <v>1</v>
      </c>
      <c r="O57" s="89">
        <f>'[4]AZIMUTH_CONGESTION by ports'!N1524</f>
        <v>0</v>
      </c>
      <c r="P57" s="88">
        <f>'[4]AZIMUTH_CONGESTION by ports'!O1524</f>
        <v>1</v>
      </c>
      <c r="Q57" s="88">
        <f>'[4]AZIMUTH_CONGESTION by ports'!P1524</f>
        <v>0</v>
      </c>
      <c r="R57" s="43">
        <f>'[4]AZIMUTH_CONGESTION by ports'!Q1524</f>
        <v>2</v>
      </c>
      <c r="S57" s="88">
        <f>'[4]AZIMUTH_CONGESTION by ports'!R1524</f>
        <v>0</v>
      </c>
      <c r="T57" s="12">
        <f>'[4]AZIMUTH_CONGESTION by ports'!S1524</f>
        <v>4</v>
      </c>
      <c r="U57" s="43">
        <f>'[4]AZIMUTH_CONGESTION by ports'!T1524</f>
        <v>0</v>
      </c>
      <c r="V57" s="12">
        <f>'[4]AZIMUTH_CONGESTION by ports'!U1524</f>
        <v>0</v>
      </c>
      <c r="W57" s="43">
        <f>'[4]AZIMUTH_CONGESTION by ports'!V1524</f>
        <v>7</v>
      </c>
      <c r="X57" s="12">
        <f>'[4]AZIMUTH_CONGESTION by ports'!W1524</f>
        <v>0</v>
      </c>
      <c r="Y57" s="88">
        <f>'[4]AZIMUTH_CONGESTION by ports'!X1524</f>
        <v>12</v>
      </c>
      <c r="Z57" s="12">
        <f>'[4]AZIMUTH_CONGESTION by ports'!Y1524</f>
        <v>0</v>
      </c>
      <c r="AA57" s="88">
        <f>'[4]AZIMUTH_CONGESTION by ports'!Z1524</f>
        <v>0</v>
      </c>
      <c r="AB57" s="12">
        <f t="shared" si="1"/>
        <v>9.5200000000000014</v>
      </c>
      <c r="AC57" s="12">
        <f t="shared" si="2"/>
        <v>0.51</v>
      </c>
      <c r="AD57" s="12">
        <f t="shared" si="3"/>
        <v>3.2300000000000004</v>
      </c>
      <c r="AE57" s="12">
        <f t="shared" si="4"/>
        <v>2.21</v>
      </c>
      <c r="AF57" s="12">
        <f t="shared" si="5"/>
        <v>2.5500000000000003</v>
      </c>
      <c r="AG57" s="12">
        <f t="shared" si="6"/>
        <v>1.02</v>
      </c>
    </row>
    <row r="58" spans="1:33" ht="15">
      <c r="A58" s="56" t="str">
        <f t="shared" si="0"/>
        <v>20169</v>
      </c>
      <c r="B58" s="15">
        <f>'[4]AZIMUTH_CONGESTION by ports'!A1525</f>
        <v>42425</v>
      </c>
      <c r="C58" s="6">
        <f>'[4]AZIMUTH_CONGESTION by ports'!B1525</f>
        <v>2</v>
      </c>
      <c r="D58" s="89">
        <f>'[4]AZIMUTH_CONGESTION by ports'!C1525</f>
        <v>17</v>
      </c>
      <c r="E58" s="43">
        <f>'[4]AZIMUTH_CONGESTION by ports'!D1525</f>
        <v>9</v>
      </c>
      <c r="F58" s="6">
        <f>'[4]AZIMUTH_CONGESTION by ports'!E1525</f>
        <v>0</v>
      </c>
      <c r="G58" s="6">
        <f>'[4]AZIMUTH_CONGESTION by ports'!F1525</f>
        <v>1</v>
      </c>
      <c r="H58" s="12">
        <f>'[4]AZIMUTH_CONGESTION by ports'!G1525</f>
        <v>0</v>
      </c>
      <c r="I58" s="12">
        <f>'[4]AZIMUTH_CONGESTION by ports'!H1525</f>
        <v>0</v>
      </c>
      <c r="J58" s="12">
        <f>'[4]AZIMUTH_CONGESTION by ports'!I1525</f>
        <v>1</v>
      </c>
      <c r="K58" s="12">
        <f>'[4]AZIMUTH_CONGESTION by ports'!J1525</f>
        <v>0</v>
      </c>
      <c r="L58" s="12">
        <f>'[4]AZIMUTH_CONGESTION by ports'!K1525</f>
        <v>2</v>
      </c>
      <c r="M58" s="43">
        <f>'[4]AZIMUTH_CONGESTION by ports'!L1525</f>
        <v>1</v>
      </c>
      <c r="N58" s="6">
        <f>'[4]AZIMUTH_CONGESTION by ports'!M1525</f>
        <v>1</v>
      </c>
      <c r="O58" s="89">
        <f>'[4]AZIMUTH_CONGESTION by ports'!N1525</f>
        <v>0</v>
      </c>
      <c r="P58" s="88">
        <f>'[4]AZIMUTH_CONGESTION by ports'!O1525</f>
        <v>0</v>
      </c>
      <c r="Q58" s="88">
        <f>'[4]AZIMUTH_CONGESTION by ports'!P1525</f>
        <v>0</v>
      </c>
      <c r="R58" s="43">
        <f>'[4]AZIMUTH_CONGESTION by ports'!Q1525</f>
        <v>2</v>
      </c>
      <c r="S58" s="88">
        <f>'[4]AZIMUTH_CONGESTION by ports'!R1525</f>
        <v>0</v>
      </c>
      <c r="T58" s="12">
        <f>'[4]AZIMUTH_CONGESTION by ports'!S1525</f>
        <v>6</v>
      </c>
      <c r="U58" s="43">
        <f>'[4]AZIMUTH_CONGESTION by ports'!T1525</f>
        <v>0</v>
      </c>
      <c r="V58" s="12">
        <f>'[4]AZIMUTH_CONGESTION by ports'!U1525</f>
        <v>0</v>
      </c>
      <c r="W58" s="43">
        <f>'[4]AZIMUTH_CONGESTION by ports'!V1525</f>
        <v>5</v>
      </c>
      <c r="X58" s="12">
        <f>'[4]AZIMUTH_CONGESTION by ports'!W1525</f>
        <v>0</v>
      </c>
      <c r="Y58" s="88">
        <f>'[4]AZIMUTH_CONGESTION by ports'!X1525</f>
        <v>12</v>
      </c>
      <c r="Z58" s="12">
        <f>'[4]AZIMUTH_CONGESTION by ports'!Y1525</f>
        <v>0</v>
      </c>
      <c r="AA58" s="88">
        <f>'[4]AZIMUTH_CONGESTION by ports'!Z1525</f>
        <v>0</v>
      </c>
      <c r="AB58" s="12">
        <f t="shared" si="1"/>
        <v>10.030000000000001</v>
      </c>
      <c r="AC58" s="12">
        <f t="shared" si="2"/>
        <v>0.68</v>
      </c>
      <c r="AD58" s="12">
        <f t="shared" si="3"/>
        <v>2.89</v>
      </c>
      <c r="AE58" s="12">
        <f t="shared" si="4"/>
        <v>2.04</v>
      </c>
      <c r="AF58" s="12">
        <f t="shared" si="5"/>
        <v>2.89</v>
      </c>
      <c r="AG58" s="12">
        <f t="shared" si="6"/>
        <v>1.53</v>
      </c>
    </row>
    <row r="59" spans="1:33" ht="15">
      <c r="A59" s="56" t="str">
        <f t="shared" si="0"/>
        <v>20169</v>
      </c>
      <c r="B59" s="15">
        <f>'[4]AZIMUTH_CONGESTION by ports'!A1526</f>
        <v>42426</v>
      </c>
      <c r="C59" s="6">
        <f>'[4]AZIMUTH_CONGESTION by ports'!B1526</f>
        <v>2</v>
      </c>
      <c r="D59" s="89">
        <f>'[4]AZIMUTH_CONGESTION by ports'!C1526</f>
        <v>17</v>
      </c>
      <c r="E59" s="43">
        <f>'[4]AZIMUTH_CONGESTION by ports'!D1526</f>
        <v>7</v>
      </c>
      <c r="F59" s="6">
        <f>'[4]AZIMUTH_CONGESTION by ports'!E1526</f>
        <v>0</v>
      </c>
      <c r="G59" s="6">
        <f>'[4]AZIMUTH_CONGESTION by ports'!F1526</f>
        <v>0</v>
      </c>
      <c r="H59" s="12">
        <f>'[4]AZIMUTH_CONGESTION by ports'!G1526</f>
        <v>0</v>
      </c>
      <c r="I59" s="12">
        <f>'[4]AZIMUTH_CONGESTION by ports'!H1526</f>
        <v>0</v>
      </c>
      <c r="J59" s="12">
        <f>'[4]AZIMUTH_CONGESTION by ports'!I1526</f>
        <v>2</v>
      </c>
      <c r="K59" s="12">
        <f>'[4]AZIMUTH_CONGESTION by ports'!J1526</f>
        <v>0</v>
      </c>
      <c r="L59" s="12">
        <f>'[4]AZIMUTH_CONGESTION by ports'!K1526</f>
        <v>2</v>
      </c>
      <c r="M59" s="43">
        <f>'[4]AZIMUTH_CONGESTION by ports'!L1526</f>
        <v>1</v>
      </c>
      <c r="N59" s="6">
        <f>'[4]AZIMUTH_CONGESTION by ports'!M1526</f>
        <v>2</v>
      </c>
      <c r="O59" s="89">
        <f>'[4]AZIMUTH_CONGESTION by ports'!N1526</f>
        <v>0</v>
      </c>
      <c r="P59" s="88">
        <f>'[4]AZIMUTH_CONGESTION by ports'!O1526</f>
        <v>0</v>
      </c>
      <c r="Q59" s="88">
        <f>'[4]AZIMUTH_CONGESTION by ports'!P1526</f>
        <v>0</v>
      </c>
      <c r="R59" s="43">
        <f>'[4]AZIMUTH_CONGESTION by ports'!Q1526</f>
        <v>1</v>
      </c>
      <c r="S59" s="88">
        <f>'[4]AZIMUTH_CONGESTION by ports'!R1526</f>
        <v>1</v>
      </c>
      <c r="T59" s="12">
        <f>'[4]AZIMUTH_CONGESTION by ports'!S1526</f>
        <v>9</v>
      </c>
      <c r="U59" s="43">
        <f>'[4]AZIMUTH_CONGESTION by ports'!T1526</f>
        <v>0</v>
      </c>
      <c r="V59" s="12">
        <f>'[4]AZIMUTH_CONGESTION by ports'!U1526</f>
        <v>0</v>
      </c>
      <c r="W59" s="43">
        <f>'[4]AZIMUTH_CONGESTION by ports'!V1526</f>
        <v>3</v>
      </c>
      <c r="X59" s="12">
        <f>'[4]AZIMUTH_CONGESTION by ports'!W1526</f>
        <v>0</v>
      </c>
      <c r="Y59" s="88">
        <f>'[4]AZIMUTH_CONGESTION by ports'!X1526</f>
        <v>11</v>
      </c>
      <c r="Z59" s="12">
        <f>'[4]AZIMUTH_CONGESTION by ports'!Y1526</f>
        <v>0</v>
      </c>
      <c r="AA59" s="88">
        <f>'[4]AZIMUTH_CONGESTION by ports'!Z1526</f>
        <v>0</v>
      </c>
      <c r="AB59" s="12">
        <f t="shared" si="1"/>
        <v>9.8600000000000012</v>
      </c>
      <c r="AC59" s="12">
        <f t="shared" si="2"/>
        <v>0.68</v>
      </c>
      <c r="AD59" s="12">
        <f t="shared" si="3"/>
        <v>2.04</v>
      </c>
      <c r="AE59" s="12">
        <f t="shared" si="4"/>
        <v>2.04</v>
      </c>
      <c r="AF59" s="12">
        <f t="shared" si="5"/>
        <v>2.89</v>
      </c>
      <c r="AG59" s="12">
        <f t="shared" si="6"/>
        <v>2.21</v>
      </c>
    </row>
    <row r="60" spans="1:33" ht="15">
      <c r="A60" s="56" t="str">
        <f t="shared" si="0"/>
        <v>20169</v>
      </c>
      <c r="B60" s="15">
        <f>'[4]AZIMUTH_CONGESTION by ports'!A1527</f>
        <v>42427</v>
      </c>
      <c r="C60" s="6">
        <f>'[4]AZIMUTH_CONGESTION by ports'!B1527</f>
        <v>3</v>
      </c>
      <c r="D60" s="89">
        <f>'[4]AZIMUTH_CONGESTION by ports'!C1527</f>
        <v>15</v>
      </c>
      <c r="E60" s="43">
        <f>'[4]AZIMUTH_CONGESTION by ports'!D1527</f>
        <v>5</v>
      </c>
      <c r="F60" s="6">
        <f>'[4]AZIMUTH_CONGESTION by ports'!E1527</f>
        <v>0</v>
      </c>
      <c r="G60" s="6">
        <f>'[4]AZIMUTH_CONGESTION by ports'!F1527</f>
        <v>0</v>
      </c>
      <c r="H60" s="12">
        <f>'[4]AZIMUTH_CONGESTION by ports'!G1527</f>
        <v>0</v>
      </c>
      <c r="I60" s="12">
        <f>'[4]AZIMUTH_CONGESTION by ports'!H1527</f>
        <v>0</v>
      </c>
      <c r="J60" s="12">
        <f>'[4]AZIMUTH_CONGESTION by ports'!I1527</f>
        <v>0</v>
      </c>
      <c r="K60" s="12">
        <f>'[4]AZIMUTH_CONGESTION by ports'!J1527</f>
        <v>0</v>
      </c>
      <c r="L60" s="12">
        <f>'[4]AZIMUTH_CONGESTION by ports'!K1527</f>
        <v>1</v>
      </c>
      <c r="M60" s="43">
        <f>'[4]AZIMUTH_CONGESTION by ports'!L1527</f>
        <v>1</v>
      </c>
      <c r="N60" s="6">
        <f>'[4]AZIMUTH_CONGESTION by ports'!M1527</f>
        <v>0</v>
      </c>
      <c r="O60" s="89">
        <f>'[4]AZIMUTH_CONGESTION by ports'!N1527</f>
        <v>0</v>
      </c>
      <c r="P60" s="88">
        <f>'[4]AZIMUTH_CONGESTION by ports'!O1527</f>
        <v>0</v>
      </c>
      <c r="Q60" s="88">
        <f>'[4]AZIMUTH_CONGESTION by ports'!P1527</f>
        <v>0</v>
      </c>
      <c r="R60" s="43">
        <f>'[4]AZIMUTH_CONGESTION by ports'!Q1527</f>
        <v>1</v>
      </c>
      <c r="S60" s="88">
        <f>'[4]AZIMUTH_CONGESTION by ports'!R1527</f>
        <v>0</v>
      </c>
      <c r="T60" s="12">
        <f>'[4]AZIMUTH_CONGESTION by ports'!S1527</f>
        <v>10</v>
      </c>
      <c r="U60" s="43">
        <f>'[4]AZIMUTH_CONGESTION by ports'!T1527</f>
        <v>0</v>
      </c>
      <c r="V60" s="12">
        <f>'[4]AZIMUTH_CONGESTION by ports'!U1527</f>
        <v>0</v>
      </c>
      <c r="W60" s="43">
        <f>'[4]AZIMUTH_CONGESTION by ports'!V1527</f>
        <v>3</v>
      </c>
      <c r="X60" s="12">
        <f>'[4]AZIMUTH_CONGESTION by ports'!W1527</f>
        <v>0</v>
      </c>
      <c r="Y60" s="88">
        <f>'[4]AZIMUTH_CONGESTION by ports'!X1527</f>
        <v>13</v>
      </c>
      <c r="Z60" s="12">
        <f>'[4]AZIMUTH_CONGESTION by ports'!Y1527</f>
        <v>0</v>
      </c>
      <c r="AA60" s="88">
        <f>'[4]AZIMUTH_CONGESTION by ports'!Z1527</f>
        <v>0</v>
      </c>
      <c r="AB60" s="12">
        <f t="shared" si="1"/>
        <v>8.84</v>
      </c>
      <c r="AC60" s="12">
        <f t="shared" si="2"/>
        <v>0.51</v>
      </c>
      <c r="AD60" s="12">
        <f t="shared" si="3"/>
        <v>1.7000000000000002</v>
      </c>
      <c r="AE60" s="12">
        <f t="shared" si="4"/>
        <v>2.21</v>
      </c>
      <c r="AF60" s="12">
        <f t="shared" si="5"/>
        <v>2.5500000000000003</v>
      </c>
      <c r="AG60" s="12">
        <f t="shared" si="6"/>
        <v>1.87</v>
      </c>
    </row>
    <row r="61" spans="1:33" ht="15">
      <c r="A61" s="56" t="str">
        <f t="shared" si="0"/>
        <v>201610</v>
      </c>
      <c r="B61" s="15">
        <f>'[4]AZIMUTH_CONGESTION by ports'!A1528</f>
        <v>42428</v>
      </c>
      <c r="C61" s="6">
        <f>'[4]AZIMUTH_CONGESTION by ports'!B1528</f>
        <v>3</v>
      </c>
      <c r="D61" s="89">
        <f>'[4]AZIMUTH_CONGESTION by ports'!C1528</f>
        <v>20</v>
      </c>
      <c r="E61" s="43">
        <f>'[4]AZIMUTH_CONGESTION by ports'!D1528</f>
        <v>6</v>
      </c>
      <c r="F61" s="6">
        <f>'[4]AZIMUTH_CONGESTION by ports'!E1528</f>
        <v>0</v>
      </c>
      <c r="G61" s="6">
        <f>'[4]AZIMUTH_CONGESTION by ports'!F1528</f>
        <v>0</v>
      </c>
      <c r="H61" s="12">
        <f>'[4]AZIMUTH_CONGESTION by ports'!G1528</f>
        <v>0</v>
      </c>
      <c r="I61" s="12">
        <f>'[4]AZIMUTH_CONGESTION by ports'!H1528</f>
        <v>0</v>
      </c>
      <c r="J61" s="12">
        <f>'[4]AZIMUTH_CONGESTION by ports'!I1528</f>
        <v>0</v>
      </c>
      <c r="K61" s="12">
        <f>'[4]AZIMUTH_CONGESTION by ports'!J1528</f>
        <v>0</v>
      </c>
      <c r="L61" s="12">
        <f>'[4]AZIMUTH_CONGESTION by ports'!K1528</f>
        <v>1</v>
      </c>
      <c r="M61" s="43">
        <f>'[4]AZIMUTH_CONGESTION by ports'!L1528</f>
        <v>0</v>
      </c>
      <c r="N61" s="6">
        <f>'[4]AZIMUTH_CONGESTION by ports'!M1528</f>
        <v>1</v>
      </c>
      <c r="O61" s="89">
        <f>'[4]AZIMUTH_CONGESTION by ports'!N1528</f>
        <v>0</v>
      </c>
      <c r="P61" s="88">
        <f>'[4]AZIMUTH_CONGESTION by ports'!O1528</f>
        <v>1</v>
      </c>
      <c r="Q61" s="88">
        <f>'[4]AZIMUTH_CONGESTION by ports'!P1528</f>
        <v>0</v>
      </c>
      <c r="R61" s="43">
        <f>'[4]AZIMUTH_CONGESTION by ports'!Q1528</f>
        <v>3</v>
      </c>
      <c r="S61" s="88">
        <f>'[4]AZIMUTH_CONGESTION by ports'!R1528</f>
        <v>0</v>
      </c>
      <c r="T61" s="12">
        <f>'[4]AZIMUTH_CONGESTION by ports'!S1528</f>
        <v>7</v>
      </c>
      <c r="U61" s="43">
        <f>'[4]AZIMUTH_CONGESTION by ports'!T1528</f>
        <v>0</v>
      </c>
      <c r="V61" s="12">
        <f>'[4]AZIMUTH_CONGESTION by ports'!U1528</f>
        <v>0</v>
      </c>
      <c r="W61" s="43">
        <f>'[4]AZIMUTH_CONGESTION by ports'!V1528</f>
        <v>3</v>
      </c>
      <c r="X61" s="12">
        <f>'[4]AZIMUTH_CONGESTION by ports'!W1528</f>
        <v>1</v>
      </c>
      <c r="Y61" s="88">
        <f>'[4]AZIMUTH_CONGESTION by ports'!X1528</f>
        <v>11</v>
      </c>
      <c r="Z61" s="12">
        <f>'[4]AZIMUTH_CONGESTION by ports'!Y1528</f>
        <v>0</v>
      </c>
      <c r="AA61" s="88">
        <f>'[4]AZIMUTH_CONGESTION by ports'!Z1528</f>
        <v>0</v>
      </c>
      <c r="AB61" s="12">
        <f t="shared" si="1"/>
        <v>9.6900000000000013</v>
      </c>
      <c r="AC61" s="12">
        <f t="shared" si="2"/>
        <v>0.68</v>
      </c>
      <c r="AD61" s="12">
        <f t="shared" si="3"/>
        <v>2.04</v>
      </c>
      <c r="AE61" s="12">
        <f t="shared" si="4"/>
        <v>2.04</v>
      </c>
      <c r="AF61" s="12">
        <f t="shared" si="5"/>
        <v>3.4000000000000004</v>
      </c>
      <c r="AG61" s="12">
        <f t="shared" si="6"/>
        <v>1.53</v>
      </c>
    </row>
    <row r="62" spans="1:33" ht="15">
      <c r="A62" s="56" t="str">
        <f t="shared" si="0"/>
        <v>201610</v>
      </c>
      <c r="B62" s="15">
        <f>'[4]AZIMUTH_CONGESTION by ports'!A1529</f>
        <v>42429</v>
      </c>
      <c r="C62" s="6">
        <f>'[4]AZIMUTH_CONGESTION by ports'!B1529</f>
        <v>4</v>
      </c>
      <c r="D62" s="89">
        <f>'[4]AZIMUTH_CONGESTION by ports'!C1529</f>
        <v>18</v>
      </c>
      <c r="E62" s="43">
        <f>'[4]AZIMUTH_CONGESTION by ports'!D1529</f>
        <v>5</v>
      </c>
      <c r="F62" s="6">
        <f>'[4]AZIMUTH_CONGESTION by ports'!E1529</f>
        <v>0</v>
      </c>
      <c r="G62" s="6">
        <f>'[4]AZIMUTH_CONGESTION by ports'!F1529</f>
        <v>0</v>
      </c>
      <c r="H62" s="12">
        <f>'[4]AZIMUTH_CONGESTION by ports'!G1529</f>
        <v>0</v>
      </c>
      <c r="I62" s="12">
        <f>'[4]AZIMUTH_CONGESTION by ports'!H1529</f>
        <v>0</v>
      </c>
      <c r="J62" s="12">
        <f>'[4]AZIMUTH_CONGESTION by ports'!I1529</f>
        <v>0</v>
      </c>
      <c r="K62" s="12">
        <f>'[4]AZIMUTH_CONGESTION by ports'!J1529</f>
        <v>0</v>
      </c>
      <c r="L62" s="12">
        <f>'[4]AZIMUTH_CONGESTION by ports'!K1529</f>
        <v>1</v>
      </c>
      <c r="M62" s="43">
        <f>'[4]AZIMUTH_CONGESTION by ports'!L1529</f>
        <v>0</v>
      </c>
      <c r="N62" s="6">
        <f>'[4]AZIMUTH_CONGESTION by ports'!M1529</f>
        <v>2</v>
      </c>
      <c r="O62" s="89">
        <f>'[4]AZIMUTH_CONGESTION by ports'!N1529</f>
        <v>0</v>
      </c>
      <c r="P62" s="88">
        <f>'[4]AZIMUTH_CONGESTION by ports'!O1529</f>
        <v>0</v>
      </c>
      <c r="Q62" s="88">
        <f>'[4]AZIMUTH_CONGESTION by ports'!P1529</f>
        <v>0</v>
      </c>
      <c r="R62" s="43">
        <f>'[4]AZIMUTH_CONGESTION by ports'!Q1529</f>
        <v>3</v>
      </c>
      <c r="S62" s="88">
        <f>'[4]AZIMUTH_CONGESTION by ports'!R1529</f>
        <v>0</v>
      </c>
      <c r="T62" s="12">
        <f>'[4]AZIMUTH_CONGESTION by ports'!S1529</f>
        <v>6</v>
      </c>
      <c r="U62" s="43">
        <f>'[4]AZIMUTH_CONGESTION by ports'!T1529</f>
        <v>0</v>
      </c>
      <c r="V62" s="12">
        <f>'[4]AZIMUTH_CONGESTION by ports'!U1529</f>
        <v>0</v>
      </c>
      <c r="W62" s="43">
        <f>'[4]AZIMUTH_CONGESTION by ports'!V1529</f>
        <v>2</v>
      </c>
      <c r="X62" s="12">
        <f>'[4]AZIMUTH_CONGESTION by ports'!W1529</f>
        <v>1</v>
      </c>
      <c r="Y62" s="88">
        <f>'[4]AZIMUTH_CONGESTION by ports'!X1529</f>
        <v>10</v>
      </c>
      <c r="Z62" s="12">
        <f>'[4]AZIMUTH_CONGESTION by ports'!Y1529</f>
        <v>0</v>
      </c>
      <c r="AA62" s="88">
        <f>'[4]AZIMUTH_CONGESTION by ports'!Z1529</f>
        <v>0</v>
      </c>
      <c r="AB62" s="12">
        <f t="shared" si="1"/>
        <v>8.84</v>
      </c>
      <c r="AC62" s="12">
        <f t="shared" si="2"/>
        <v>1.02</v>
      </c>
      <c r="AD62" s="12">
        <f t="shared" si="3"/>
        <v>1.7000000000000002</v>
      </c>
      <c r="AE62" s="12">
        <f t="shared" si="4"/>
        <v>1.7000000000000002</v>
      </c>
      <c r="AF62" s="12">
        <f t="shared" si="5"/>
        <v>3.06</v>
      </c>
      <c r="AG62" s="12">
        <f t="shared" si="6"/>
        <v>1.36</v>
      </c>
    </row>
    <row r="63" spans="1:33" ht="15">
      <c r="A63" s="56" t="str">
        <f t="shared" si="0"/>
        <v>201610</v>
      </c>
      <c r="B63" s="15">
        <f>'[4]AZIMUTH_CONGESTION by ports'!A1530</f>
        <v>42430</v>
      </c>
      <c r="C63" s="6">
        <f>'[4]AZIMUTH_CONGESTION by ports'!B1530</f>
        <v>3</v>
      </c>
      <c r="D63" s="89">
        <f>'[4]AZIMUTH_CONGESTION by ports'!C1530</f>
        <v>19</v>
      </c>
      <c r="E63" s="43">
        <f>'[4]AZIMUTH_CONGESTION by ports'!D1530</f>
        <v>5</v>
      </c>
      <c r="F63" s="6">
        <f>'[4]AZIMUTH_CONGESTION by ports'!E1530</f>
        <v>0</v>
      </c>
      <c r="G63" s="6">
        <f>'[4]AZIMUTH_CONGESTION by ports'!F1530</f>
        <v>0</v>
      </c>
      <c r="H63" s="12">
        <f>'[4]AZIMUTH_CONGESTION by ports'!G1530</f>
        <v>0</v>
      </c>
      <c r="I63" s="12">
        <f>'[4]AZIMUTH_CONGESTION by ports'!H1530</f>
        <v>1</v>
      </c>
      <c r="J63" s="12">
        <f>'[4]AZIMUTH_CONGESTION by ports'!I1530</f>
        <v>0</v>
      </c>
      <c r="K63" s="12">
        <f>'[4]AZIMUTH_CONGESTION by ports'!J1530</f>
        <v>0</v>
      </c>
      <c r="L63" s="12">
        <f>'[4]AZIMUTH_CONGESTION by ports'!K1530</f>
        <v>1</v>
      </c>
      <c r="M63" s="43">
        <f>'[4]AZIMUTH_CONGESTION by ports'!L1530</f>
        <v>2</v>
      </c>
      <c r="N63" s="6">
        <f>'[4]AZIMUTH_CONGESTION by ports'!M1530</f>
        <v>2</v>
      </c>
      <c r="O63" s="89">
        <f>'[4]AZIMUTH_CONGESTION by ports'!N1530</f>
        <v>0</v>
      </c>
      <c r="P63" s="88">
        <f>'[4]AZIMUTH_CONGESTION by ports'!O1530</f>
        <v>0</v>
      </c>
      <c r="Q63" s="88">
        <f>'[4]AZIMUTH_CONGESTION by ports'!P1530</f>
        <v>0</v>
      </c>
      <c r="R63" s="43">
        <f>'[4]AZIMUTH_CONGESTION by ports'!Q1530</f>
        <v>2</v>
      </c>
      <c r="S63" s="88">
        <f>'[4]AZIMUTH_CONGESTION by ports'!R1530</f>
        <v>0</v>
      </c>
      <c r="T63" s="12">
        <f>'[4]AZIMUTH_CONGESTION by ports'!S1530</f>
        <v>9</v>
      </c>
      <c r="U63" s="43">
        <f>'[4]AZIMUTH_CONGESTION by ports'!T1530</f>
        <v>0</v>
      </c>
      <c r="V63" s="12">
        <f>'[4]AZIMUTH_CONGESTION by ports'!U1530</f>
        <v>0</v>
      </c>
      <c r="W63" s="43">
        <f>'[4]AZIMUTH_CONGESTION by ports'!V1530</f>
        <v>3</v>
      </c>
      <c r="X63" s="12">
        <f>'[4]AZIMUTH_CONGESTION by ports'!W1530</f>
        <v>1</v>
      </c>
      <c r="Y63" s="88">
        <f>'[4]AZIMUTH_CONGESTION by ports'!X1530</f>
        <v>9</v>
      </c>
      <c r="Z63" s="12">
        <f>'[4]AZIMUTH_CONGESTION by ports'!Y1530</f>
        <v>0</v>
      </c>
      <c r="AA63" s="88">
        <f>'[4]AZIMUTH_CONGESTION by ports'!Z1530</f>
        <v>0</v>
      </c>
      <c r="AB63" s="12">
        <f t="shared" si="1"/>
        <v>9.6900000000000013</v>
      </c>
      <c r="AC63" s="12">
        <f t="shared" si="2"/>
        <v>0.85000000000000009</v>
      </c>
      <c r="AD63" s="12">
        <f t="shared" si="3"/>
        <v>2.04</v>
      </c>
      <c r="AE63" s="12">
        <f t="shared" si="4"/>
        <v>1.53</v>
      </c>
      <c r="AF63" s="12">
        <f t="shared" si="5"/>
        <v>3.2300000000000004</v>
      </c>
      <c r="AG63" s="12">
        <f t="shared" si="6"/>
        <v>2.04</v>
      </c>
    </row>
    <row r="64" spans="1:33" ht="15">
      <c r="A64" s="56" t="str">
        <f t="shared" si="0"/>
        <v>201610</v>
      </c>
      <c r="B64" s="15">
        <f>'[4]AZIMUTH_CONGESTION by ports'!A1531</f>
        <v>42431</v>
      </c>
      <c r="C64" s="6">
        <f>'[4]AZIMUTH_CONGESTION by ports'!B1531</f>
        <v>2</v>
      </c>
      <c r="D64" s="89">
        <f>'[4]AZIMUTH_CONGESTION by ports'!C1531</f>
        <v>15</v>
      </c>
      <c r="E64" s="43">
        <f>'[4]AZIMUTH_CONGESTION by ports'!D1531</f>
        <v>7</v>
      </c>
      <c r="F64" s="6">
        <f>'[4]AZIMUTH_CONGESTION by ports'!E1531</f>
        <v>0</v>
      </c>
      <c r="G64" s="6">
        <f>'[4]AZIMUTH_CONGESTION by ports'!F1531</f>
        <v>1</v>
      </c>
      <c r="H64" s="12">
        <f>'[4]AZIMUTH_CONGESTION by ports'!G1531</f>
        <v>0</v>
      </c>
      <c r="I64" s="12">
        <f>'[4]AZIMUTH_CONGESTION by ports'!H1531</f>
        <v>1</v>
      </c>
      <c r="J64" s="12">
        <f>'[4]AZIMUTH_CONGESTION by ports'!I1531</f>
        <v>0</v>
      </c>
      <c r="K64" s="12">
        <f>'[4]AZIMUTH_CONGESTION by ports'!J1531</f>
        <v>0</v>
      </c>
      <c r="L64" s="12">
        <f>'[4]AZIMUTH_CONGESTION by ports'!K1531</f>
        <v>0</v>
      </c>
      <c r="M64" s="43">
        <f>'[4]AZIMUTH_CONGESTION by ports'!L1531</f>
        <v>0</v>
      </c>
      <c r="N64" s="6">
        <f>'[4]AZIMUTH_CONGESTION by ports'!M1531</f>
        <v>2</v>
      </c>
      <c r="O64" s="89">
        <f>'[4]AZIMUTH_CONGESTION by ports'!N1531</f>
        <v>0</v>
      </c>
      <c r="P64" s="88">
        <f>'[4]AZIMUTH_CONGESTION by ports'!O1531</f>
        <v>0</v>
      </c>
      <c r="Q64" s="88">
        <f>'[4]AZIMUTH_CONGESTION by ports'!P1531</f>
        <v>0</v>
      </c>
      <c r="R64" s="43">
        <f>'[4]AZIMUTH_CONGESTION by ports'!Q1531</f>
        <v>3</v>
      </c>
      <c r="S64" s="88">
        <f>'[4]AZIMUTH_CONGESTION by ports'!R1531</f>
        <v>0</v>
      </c>
      <c r="T64" s="12">
        <f>'[4]AZIMUTH_CONGESTION by ports'!S1531</f>
        <v>11</v>
      </c>
      <c r="U64" s="43">
        <f>'[4]AZIMUTH_CONGESTION by ports'!T1531</f>
        <v>0</v>
      </c>
      <c r="V64" s="12">
        <f>'[4]AZIMUTH_CONGESTION by ports'!U1531</f>
        <v>0</v>
      </c>
      <c r="W64" s="43">
        <f>'[4]AZIMUTH_CONGESTION by ports'!V1531</f>
        <v>1</v>
      </c>
      <c r="X64" s="12">
        <f>'[4]AZIMUTH_CONGESTION by ports'!W1531</f>
        <v>1</v>
      </c>
      <c r="Y64" s="88">
        <f>'[4]AZIMUTH_CONGESTION by ports'!X1531</f>
        <v>7</v>
      </c>
      <c r="Z64" s="12">
        <f>'[4]AZIMUTH_CONGESTION by ports'!Y1531</f>
        <v>0</v>
      </c>
      <c r="AA64" s="88">
        <f>'[4]AZIMUTH_CONGESTION by ports'!Z1531</f>
        <v>0</v>
      </c>
      <c r="AB64" s="12">
        <f t="shared" si="1"/>
        <v>8.67</v>
      </c>
      <c r="AC64" s="12">
        <f t="shared" si="2"/>
        <v>0.85000000000000009</v>
      </c>
      <c r="AD64" s="12">
        <f t="shared" si="3"/>
        <v>1.87</v>
      </c>
      <c r="AE64" s="12">
        <f t="shared" si="4"/>
        <v>1.1900000000000002</v>
      </c>
      <c r="AF64" s="12">
        <f t="shared" si="5"/>
        <v>2.5500000000000003</v>
      </c>
      <c r="AG64" s="12">
        <f t="shared" si="6"/>
        <v>2.21</v>
      </c>
    </row>
    <row r="65" spans="1:33" ht="15">
      <c r="A65" s="56" t="str">
        <f t="shared" si="0"/>
        <v>201610</v>
      </c>
      <c r="B65" s="15">
        <f>'[4]AZIMUTH_CONGESTION by ports'!A1532</f>
        <v>42432</v>
      </c>
      <c r="C65" s="6">
        <f>'[4]AZIMUTH_CONGESTION by ports'!B1532</f>
        <v>2</v>
      </c>
      <c r="D65" s="89">
        <f>'[4]AZIMUTH_CONGESTION by ports'!C1532</f>
        <v>16</v>
      </c>
      <c r="E65" s="43">
        <f>'[4]AZIMUTH_CONGESTION by ports'!D1532</f>
        <v>5</v>
      </c>
      <c r="F65" s="6">
        <f>'[4]AZIMUTH_CONGESTION by ports'!E1532</f>
        <v>0</v>
      </c>
      <c r="G65" s="6">
        <f>'[4]AZIMUTH_CONGESTION by ports'!F1532</f>
        <v>2</v>
      </c>
      <c r="H65" s="12">
        <f>'[4]AZIMUTH_CONGESTION by ports'!G1532</f>
        <v>0</v>
      </c>
      <c r="I65" s="12">
        <f>'[4]AZIMUTH_CONGESTION by ports'!H1532</f>
        <v>0</v>
      </c>
      <c r="J65" s="12">
        <f>'[4]AZIMUTH_CONGESTION by ports'!I1532</f>
        <v>0</v>
      </c>
      <c r="K65" s="12">
        <f>'[4]AZIMUTH_CONGESTION by ports'!J1532</f>
        <v>0</v>
      </c>
      <c r="L65" s="12">
        <f>'[4]AZIMUTH_CONGESTION by ports'!K1532</f>
        <v>0</v>
      </c>
      <c r="M65" s="43">
        <f>'[4]AZIMUTH_CONGESTION by ports'!L1532</f>
        <v>0</v>
      </c>
      <c r="N65" s="6">
        <f>'[4]AZIMUTH_CONGESTION by ports'!M1532</f>
        <v>1</v>
      </c>
      <c r="O65" s="89">
        <f>'[4]AZIMUTH_CONGESTION by ports'!N1532</f>
        <v>0</v>
      </c>
      <c r="P65" s="88">
        <f>'[4]AZIMUTH_CONGESTION by ports'!O1532</f>
        <v>0</v>
      </c>
      <c r="Q65" s="88">
        <f>'[4]AZIMUTH_CONGESTION by ports'!P1532</f>
        <v>0</v>
      </c>
      <c r="R65" s="43">
        <f>'[4]AZIMUTH_CONGESTION by ports'!Q1532</f>
        <v>1</v>
      </c>
      <c r="S65" s="88">
        <f>'[4]AZIMUTH_CONGESTION by ports'!R1532</f>
        <v>0</v>
      </c>
      <c r="T65" s="12">
        <f>'[4]AZIMUTH_CONGESTION by ports'!S1532</f>
        <v>7</v>
      </c>
      <c r="U65" s="43">
        <f>'[4]AZIMUTH_CONGESTION by ports'!T1532</f>
        <v>0</v>
      </c>
      <c r="V65" s="12">
        <f>'[4]AZIMUTH_CONGESTION by ports'!U1532</f>
        <v>0</v>
      </c>
      <c r="W65" s="43">
        <f>'[4]AZIMUTH_CONGESTION by ports'!V1532</f>
        <v>2</v>
      </c>
      <c r="X65" s="12">
        <f>'[4]AZIMUTH_CONGESTION by ports'!W1532</f>
        <v>1</v>
      </c>
      <c r="Y65" s="88">
        <f>'[4]AZIMUTH_CONGESTION by ports'!X1532</f>
        <v>6</v>
      </c>
      <c r="Z65" s="12">
        <f>'[4]AZIMUTH_CONGESTION by ports'!Y1532</f>
        <v>0</v>
      </c>
      <c r="AA65" s="88">
        <f>'[4]AZIMUTH_CONGESTION by ports'!Z1532</f>
        <v>0</v>
      </c>
      <c r="AB65" s="12">
        <f t="shared" si="1"/>
        <v>7.3100000000000005</v>
      </c>
      <c r="AC65" s="12">
        <f t="shared" si="2"/>
        <v>0.85000000000000009</v>
      </c>
      <c r="AD65" s="12">
        <f t="shared" si="3"/>
        <v>1.36</v>
      </c>
      <c r="AE65" s="12">
        <f t="shared" si="4"/>
        <v>1.02</v>
      </c>
      <c r="AF65" s="12">
        <f t="shared" si="5"/>
        <v>2.72</v>
      </c>
      <c r="AG65" s="12">
        <f t="shared" si="6"/>
        <v>1.36</v>
      </c>
    </row>
    <row r="66" spans="1:33" ht="15">
      <c r="A66" s="56" t="str">
        <f t="shared" si="0"/>
        <v>201610</v>
      </c>
      <c r="B66" s="15">
        <f>'[4]AZIMUTH_CONGESTION by ports'!A1533</f>
        <v>42433</v>
      </c>
      <c r="C66" s="6">
        <f>'[4]AZIMUTH_CONGESTION by ports'!B1533</f>
        <v>2</v>
      </c>
      <c r="D66" s="89">
        <f>'[4]AZIMUTH_CONGESTION by ports'!C1533</f>
        <v>18</v>
      </c>
      <c r="E66" s="43">
        <f>'[4]AZIMUTH_CONGESTION by ports'!D1533</f>
        <v>7</v>
      </c>
      <c r="F66" s="6">
        <f>'[4]AZIMUTH_CONGESTION by ports'!E1533</f>
        <v>0</v>
      </c>
      <c r="G66" s="6">
        <f>'[4]AZIMUTH_CONGESTION by ports'!F1533</f>
        <v>2</v>
      </c>
      <c r="H66" s="12">
        <f>'[4]AZIMUTH_CONGESTION by ports'!G1533</f>
        <v>0</v>
      </c>
      <c r="I66" s="12">
        <f>'[4]AZIMUTH_CONGESTION by ports'!H1533</f>
        <v>0</v>
      </c>
      <c r="J66" s="12">
        <f>'[4]AZIMUTH_CONGESTION by ports'!I1533</f>
        <v>0</v>
      </c>
      <c r="K66" s="12">
        <f>'[4]AZIMUTH_CONGESTION by ports'!J1533</f>
        <v>0</v>
      </c>
      <c r="L66" s="12">
        <f>'[4]AZIMUTH_CONGESTION by ports'!K1533</f>
        <v>1</v>
      </c>
      <c r="M66" s="43">
        <f>'[4]AZIMUTH_CONGESTION by ports'!L1533</f>
        <v>0</v>
      </c>
      <c r="N66" s="6">
        <f>'[4]AZIMUTH_CONGESTION by ports'!M1533</f>
        <v>1</v>
      </c>
      <c r="O66" s="89">
        <f>'[4]AZIMUTH_CONGESTION by ports'!N1533</f>
        <v>0</v>
      </c>
      <c r="P66" s="88">
        <f>'[4]AZIMUTH_CONGESTION by ports'!O1533</f>
        <v>0</v>
      </c>
      <c r="Q66" s="88">
        <f>'[4]AZIMUTH_CONGESTION by ports'!P1533</f>
        <v>0</v>
      </c>
      <c r="R66" s="43">
        <f>'[4]AZIMUTH_CONGESTION by ports'!Q1533</f>
        <v>2</v>
      </c>
      <c r="S66" s="88">
        <f>'[4]AZIMUTH_CONGESTION by ports'!R1533</f>
        <v>0</v>
      </c>
      <c r="T66" s="12">
        <f>'[4]AZIMUTH_CONGESTION by ports'!S1533</f>
        <v>7</v>
      </c>
      <c r="U66" s="43">
        <f>'[4]AZIMUTH_CONGESTION by ports'!T1533</f>
        <v>0</v>
      </c>
      <c r="V66" s="12">
        <f>'[4]AZIMUTH_CONGESTION by ports'!U1533</f>
        <v>0</v>
      </c>
      <c r="W66" s="43">
        <f>'[4]AZIMUTH_CONGESTION by ports'!V1533</f>
        <v>2</v>
      </c>
      <c r="X66" s="12">
        <f>'[4]AZIMUTH_CONGESTION by ports'!W1533</f>
        <v>0</v>
      </c>
      <c r="Y66" s="88">
        <f>'[4]AZIMUTH_CONGESTION by ports'!X1533</f>
        <v>6</v>
      </c>
      <c r="Z66" s="12">
        <f>'[4]AZIMUTH_CONGESTION by ports'!Y1533</f>
        <v>0</v>
      </c>
      <c r="AA66" s="88">
        <f>'[4]AZIMUTH_CONGESTION by ports'!Z1533</f>
        <v>0</v>
      </c>
      <c r="AB66" s="12">
        <f t="shared" si="1"/>
        <v>8.16</v>
      </c>
      <c r="AC66" s="12">
        <f t="shared" si="2"/>
        <v>0.85000000000000009</v>
      </c>
      <c r="AD66" s="12">
        <f t="shared" si="3"/>
        <v>1.87</v>
      </c>
      <c r="AE66" s="12">
        <f t="shared" si="4"/>
        <v>1.02</v>
      </c>
      <c r="AF66" s="12">
        <f t="shared" si="5"/>
        <v>3.06</v>
      </c>
      <c r="AG66" s="12">
        <f t="shared" si="6"/>
        <v>1.36</v>
      </c>
    </row>
    <row r="67" spans="1:33" ht="15">
      <c r="A67" s="56" t="str">
        <f t="shared" si="0"/>
        <v>201610</v>
      </c>
      <c r="B67" s="15">
        <f>'[4]AZIMUTH_CONGESTION by ports'!A1534</f>
        <v>42434</v>
      </c>
      <c r="C67" s="6">
        <f>'[4]AZIMUTH_CONGESTION by ports'!B1534</f>
        <v>0</v>
      </c>
      <c r="D67" s="89">
        <f>'[4]AZIMUTH_CONGESTION by ports'!C1534</f>
        <v>20</v>
      </c>
      <c r="E67" s="43">
        <f>'[4]AZIMUTH_CONGESTION by ports'!D1534</f>
        <v>7</v>
      </c>
      <c r="F67" s="6">
        <f>'[4]AZIMUTH_CONGESTION by ports'!E1534</f>
        <v>0</v>
      </c>
      <c r="G67" s="6">
        <f>'[4]AZIMUTH_CONGESTION by ports'!F1534</f>
        <v>0</v>
      </c>
      <c r="H67" s="12">
        <f>'[4]AZIMUTH_CONGESTION by ports'!G1534</f>
        <v>0</v>
      </c>
      <c r="I67" s="12">
        <f>'[4]AZIMUTH_CONGESTION by ports'!H1534</f>
        <v>1</v>
      </c>
      <c r="J67" s="12">
        <f>'[4]AZIMUTH_CONGESTION by ports'!I1534</f>
        <v>0</v>
      </c>
      <c r="K67" s="12">
        <f>'[4]AZIMUTH_CONGESTION by ports'!J1534</f>
        <v>0</v>
      </c>
      <c r="L67" s="12">
        <f>'[4]AZIMUTH_CONGESTION by ports'!K1534</f>
        <v>1</v>
      </c>
      <c r="M67" s="43">
        <f>'[4]AZIMUTH_CONGESTION by ports'!L1534</f>
        <v>1</v>
      </c>
      <c r="N67" s="6">
        <f>'[4]AZIMUTH_CONGESTION by ports'!M1534</f>
        <v>1</v>
      </c>
      <c r="O67" s="89">
        <f>'[4]AZIMUTH_CONGESTION by ports'!N1534</f>
        <v>0</v>
      </c>
      <c r="P67" s="88">
        <f>'[4]AZIMUTH_CONGESTION by ports'!O1534</f>
        <v>0</v>
      </c>
      <c r="Q67" s="88">
        <f>'[4]AZIMUTH_CONGESTION by ports'!P1534</f>
        <v>0</v>
      </c>
      <c r="R67" s="43">
        <f>'[4]AZIMUTH_CONGESTION by ports'!Q1534</f>
        <v>1</v>
      </c>
      <c r="S67" s="88">
        <f>'[4]AZIMUTH_CONGESTION by ports'!R1534</f>
        <v>0</v>
      </c>
      <c r="T67" s="12">
        <f>'[4]AZIMUTH_CONGESTION by ports'!S1534</f>
        <v>7</v>
      </c>
      <c r="U67" s="43">
        <f>'[4]AZIMUTH_CONGESTION by ports'!T1534</f>
        <v>0</v>
      </c>
      <c r="V67" s="12">
        <f>'[4]AZIMUTH_CONGESTION by ports'!U1534</f>
        <v>0</v>
      </c>
      <c r="W67" s="43">
        <f>'[4]AZIMUTH_CONGESTION by ports'!V1534</f>
        <v>5</v>
      </c>
      <c r="X67" s="12">
        <f>'[4]AZIMUTH_CONGESTION by ports'!W1534</f>
        <v>0</v>
      </c>
      <c r="Y67" s="88">
        <f>'[4]AZIMUTH_CONGESTION by ports'!X1534</f>
        <v>5</v>
      </c>
      <c r="Z67" s="12">
        <f>'[4]AZIMUTH_CONGESTION by ports'!Y1534</f>
        <v>0</v>
      </c>
      <c r="AA67" s="88">
        <f>'[4]AZIMUTH_CONGESTION by ports'!Z1534</f>
        <v>0</v>
      </c>
      <c r="AB67" s="12">
        <f t="shared" si="1"/>
        <v>8.33</v>
      </c>
      <c r="AC67" s="12">
        <f t="shared" si="2"/>
        <v>0.17</v>
      </c>
      <c r="AD67" s="12">
        <f t="shared" si="3"/>
        <v>2.3800000000000003</v>
      </c>
      <c r="AE67" s="12">
        <f t="shared" si="4"/>
        <v>0.85000000000000009</v>
      </c>
      <c r="AF67" s="12">
        <f t="shared" si="5"/>
        <v>3.4000000000000004</v>
      </c>
      <c r="AG67" s="12">
        <f t="shared" si="6"/>
        <v>1.53</v>
      </c>
    </row>
    <row r="68" spans="1:33" ht="15">
      <c r="A68" s="56" t="str">
        <f t="shared" ref="A68:A131" si="7">YEAR(B68)&amp;WEEKNUM(B68)</f>
        <v>201611</v>
      </c>
      <c r="B68" s="15">
        <f>'[4]AZIMUTH_CONGESTION by ports'!A1535</f>
        <v>42435</v>
      </c>
      <c r="C68" s="6">
        <f>'[4]AZIMUTH_CONGESTION by ports'!B1535</f>
        <v>0</v>
      </c>
      <c r="D68" s="89">
        <f>'[4]AZIMUTH_CONGESTION by ports'!C1535</f>
        <v>23</v>
      </c>
      <c r="E68" s="43">
        <f>'[4]AZIMUTH_CONGESTION by ports'!D1535</f>
        <v>5</v>
      </c>
      <c r="F68" s="6">
        <f>'[4]AZIMUTH_CONGESTION by ports'!E1535</f>
        <v>0</v>
      </c>
      <c r="G68" s="6">
        <f>'[4]AZIMUTH_CONGESTION by ports'!F1535</f>
        <v>1</v>
      </c>
      <c r="H68" s="12">
        <f>'[4]AZIMUTH_CONGESTION by ports'!G1535</f>
        <v>1</v>
      </c>
      <c r="I68" s="12">
        <f>'[4]AZIMUTH_CONGESTION by ports'!H1535</f>
        <v>1</v>
      </c>
      <c r="J68" s="12">
        <f>'[4]AZIMUTH_CONGESTION by ports'!I1535</f>
        <v>0</v>
      </c>
      <c r="K68" s="12">
        <f>'[4]AZIMUTH_CONGESTION by ports'!J1535</f>
        <v>0</v>
      </c>
      <c r="L68" s="12">
        <f>'[4]AZIMUTH_CONGESTION by ports'!K1535</f>
        <v>1</v>
      </c>
      <c r="M68" s="43">
        <f>'[4]AZIMUTH_CONGESTION by ports'!L1535</f>
        <v>0</v>
      </c>
      <c r="N68" s="6">
        <f>'[4]AZIMUTH_CONGESTION by ports'!M1535</f>
        <v>1</v>
      </c>
      <c r="O68" s="89">
        <f>'[4]AZIMUTH_CONGESTION by ports'!N1535</f>
        <v>0</v>
      </c>
      <c r="P68" s="88">
        <f>'[4]AZIMUTH_CONGESTION by ports'!O1535</f>
        <v>0</v>
      </c>
      <c r="Q68" s="88">
        <f>'[4]AZIMUTH_CONGESTION by ports'!P1535</f>
        <v>0</v>
      </c>
      <c r="R68" s="43">
        <f>'[4]AZIMUTH_CONGESTION by ports'!Q1535</f>
        <v>3</v>
      </c>
      <c r="S68" s="88">
        <f>'[4]AZIMUTH_CONGESTION by ports'!R1535</f>
        <v>0</v>
      </c>
      <c r="T68" s="12">
        <f>'[4]AZIMUTH_CONGESTION by ports'!S1535</f>
        <v>9</v>
      </c>
      <c r="U68" s="43">
        <f>'[4]AZIMUTH_CONGESTION by ports'!T1535</f>
        <v>0</v>
      </c>
      <c r="V68" s="12">
        <f>'[4]AZIMUTH_CONGESTION by ports'!U1535</f>
        <v>0</v>
      </c>
      <c r="W68" s="43">
        <f>'[4]AZIMUTH_CONGESTION by ports'!V1535</f>
        <v>5</v>
      </c>
      <c r="X68" s="12">
        <f>'[4]AZIMUTH_CONGESTION by ports'!W1535</f>
        <v>0</v>
      </c>
      <c r="Y68" s="88">
        <f>'[4]AZIMUTH_CONGESTION by ports'!X1535</f>
        <v>4</v>
      </c>
      <c r="Z68" s="12">
        <f>'[4]AZIMUTH_CONGESTION by ports'!Y1535</f>
        <v>0</v>
      </c>
      <c r="AA68" s="88">
        <f>'[4]AZIMUTH_CONGESTION by ports'!Z1535</f>
        <v>0</v>
      </c>
      <c r="AB68" s="12">
        <f t="shared" ref="AB68:AB131" si="8">SUM(C68:AA68)*0.17</f>
        <v>9.1800000000000015</v>
      </c>
      <c r="AC68" s="12">
        <f t="shared" ref="AC68:AC131" si="9">SUM(C68,G68,F68,N68)*0.17</f>
        <v>0.34</v>
      </c>
      <c r="AD68" s="12">
        <f t="shared" ref="AD68:AD131" si="10">SUM(E68,M68,R68,U68,W68)*0.17</f>
        <v>2.21</v>
      </c>
      <c r="AE68" s="12">
        <f t="shared" ref="AE68:AE131" si="11">SUM(Q68,S68,Y68,AA68,P68)*0.17</f>
        <v>0.68</v>
      </c>
      <c r="AF68" s="12">
        <f t="shared" ref="AF68:AF131" si="12">SUM(D68,O68)*0.17</f>
        <v>3.91</v>
      </c>
      <c r="AG68" s="12">
        <f t="shared" ref="AG68:AG131" si="13">SUM(H68,I68,J68,K68,L68,T68,V68,X68,Z68)*0.17</f>
        <v>2.04</v>
      </c>
    </row>
    <row r="69" spans="1:33" ht="15">
      <c r="A69" s="56" t="str">
        <f t="shared" si="7"/>
        <v>201611</v>
      </c>
      <c r="B69" s="15">
        <f>'[4]AZIMUTH_CONGESTION by ports'!A1536</f>
        <v>42436</v>
      </c>
      <c r="C69" s="6">
        <f>'[4]AZIMUTH_CONGESTION by ports'!B1536</f>
        <v>0</v>
      </c>
      <c r="D69" s="89">
        <f>'[4]AZIMUTH_CONGESTION by ports'!C1536</f>
        <v>22</v>
      </c>
      <c r="E69" s="43">
        <f>'[4]AZIMUTH_CONGESTION by ports'!D1536</f>
        <v>7</v>
      </c>
      <c r="F69" s="6">
        <f>'[4]AZIMUTH_CONGESTION by ports'!E1536</f>
        <v>0</v>
      </c>
      <c r="G69" s="6">
        <f>'[4]AZIMUTH_CONGESTION by ports'!F1536</f>
        <v>0</v>
      </c>
      <c r="H69" s="12">
        <f>'[4]AZIMUTH_CONGESTION by ports'!G1536</f>
        <v>0</v>
      </c>
      <c r="I69" s="12">
        <f>'[4]AZIMUTH_CONGESTION by ports'!H1536</f>
        <v>3</v>
      </c>
      <c r="J69" s="12">
        <f>'[4]AZIMUTH_CONGESTION by ports'!I1536</f>
        <v>1</v>
      </c>
      <c r="K69" s="12">
        <f>'[4]AZIMUTH_CONGESTION by ports'!J1536</f>
        <v>0</v>
      </c>
      <c r="L69" s="12">
        <f>'[4]AZIMUTH_CONGESTION by ports'!K1536</f>
        <v>3</v>
      </c>
      <c r="M69" s="43">
        <f>'[4]AZIMUTH_CONGESTION by ports'!L1536</f>
        <v>0</v>
      </c>
      <c r="N69" s="6">
        <f>'[4]AZIMUTH_CONGESTION by ports'!M1536</f>
        <v>2</v>
      </c>
      <c r="O69" s="89">
        <f>'[4]AZIMUTH_CONGESTION by ports'!N1536</f>
        <v>0</v>
      </c>
      <c r="P69" s="88">
        <f>'[4]AZIMUTH_CONGESTION by ports'!O1536</f>
        <v>0</v>
      </c>
      <c r="Q69" s="88">
        <f>'[4]AZIMUTH_CONGESTION by ports'!P1536</f>
        <v>0</v>
      </c>
      <c r="R69" s="43">
        <f>'[4]AZIMUTH_CONGESTION by ports'!Q1536</f>
        <v>2</v>
      </c>
      <c r="S69" s="88">
        <f>'[4]AZIMUTH_CONGESTION by ports'!R1536</f>
        <v>0</v>
      </c>
      <c r="T69" s="12">
        <f>'[4]AZIMUTH_CONGESTION by ports'!S1536</f>
        <v>9</v>
      </c>
      <c r="U69" s="43">
        <f>'[4]AZIMUTH_CONGESTION by ports'!T1536</f>
        <v>0</v>
      </c>
      <c r="V69" s="12">
        <f>'[4]AZIMUTH_CONGESTION by ports'!U1536</f>
        <v>0</v>
      </c>
      <c r="W69" s="43">
        <f>'[4]AZIMUTH_CONGESTION by ports'!V1536</f>
        <v>4</v>
      </c>
      <c r="X69" s="12">
        <f>'[4]AZIMUTH_CONGESTION by ports'!W1536</f>
        <v>0</v>
      </c>
      <c r="Y69" s="88">
        <f>'[4]AZIMUTH_CONGESTION by ports'!X1536</f>
        <v>5</v>
      </c>
      <c r="Z69" s="12">
        <f>'[4]AZIMUTH_CONGESTION by ports'!Y1536</f>
        <v>0</v>
      </c>
      <c r="AA69" s="88">
        <f>'[4]AZIMUTH_CONGESTION by ports'!Z1536</f>
        <v>0</v>
      </c>
      <c r="AB69" s="12">
        <f t="shared" si="8"/>
        <v>9.8600000000000012</v>
      </c>
      <c r="AC69" s="12">
        <f t="shared" si="9"/>
        <v>0.34</v>
      </c>
      <c r="AD69" s="12">
        <f t="shared" si="10"/>
        <v>2.21</v>
      </c>
      <c r="AE69" s="12">
        <f t="shared" si="11"/>
        <v>0.85000000000000009</v>
      </c>
      <c r="AF69" s="12">
        <f t="shared" si="12"/>
        <v>3.74</v>
      </c>
      <c r="AG69" s="12">
        <f t="shared" si="13"/>
        <v>2.72</v>
      </c>
    </row>
    <row r="70" spans="1:33" ht="15">
      <c r="A70" s="56" t="str">
        <f t="shared" si="7"/>
        <v>201611</v>
      </c>
      <c r="B70" s="15">
        <f>'[4]AZIMUTH_CONGESTION by ports'!A1537</f>
        <v>42437</v>
      </c>
      <c r="C70" s="6">
        <f>'[4]AZIMUTH_CONGESTION by ports'!B1537</f>
        <v>0</v>
      </c>
      <c r="D70" s="89">
        <f>'[4]AZIMUTH_CONGESTION by ports'!C1537</f>
        <v>22</v>
      </c>
      <c r="E70" s="43">
        <f>'[4]AZIMUTH_CONGESTION by ports'!D1537</f>
        <v>5</v>
      </c>
      <c r="F70" s="6">
        <f>'[4]AZIMUTH_CONGESTION by ports'!E1537</f>
        <v>0</v>
      </c>
      <c r="G70" s="6">
        <f>'[4]AZIMUTH_CONGESTION by ports'!F1537</f>
        <v>0</v>
      </c>
      <c r="H70" s="12">
        <f>'[4]AZIMUTH_CONGESTION by ports'!G1537</f>
        <v>0</v>
      </c>
      <c r="I70" s="12">
        <f>'[4]AZIMUTH_CONGESTION by ports'!H1537</f>
        <v>1</v>
      </c>
      <c r="J70" s="12">
        <f>'[4]AZIMUTH_CONGESTION by ports'!I1537</f>
        <v>2</v>
      </c>
      <c r="K70" s="12">
        <f>'[4]AZIMUTH_CONGESTION by ports'!J1537</f>
        <v>0</v>
      </c>
      <c r="L70" s="12">
        <f>'[4]AZIMUTH_CONGESTION by ports'!K1537</f>
        <v>3</v>
      </c>
      <c r="M70" s="43">
        <f>'[4]AZIMUTH_CONGESTION by ports'!L1537</f>
        <v>0</v>
      </c>
      <c r="N70" s="6">
        <f>'[4]AZIMUTH_CONGESTION by ports'!M1537</f>
        <v>2</v>
      </c>
      <c r="O70" s="89">
        <f>'[4]AZIMUTH_CONGESTION by ports'!N1537</f>
        <v>0</v>
      </c>
      <c r="P70" s="88">
        <f>'[4]AZIMUTH_CONGESTION by ports'!O1537</f>
        <v>0</v>
      </c>
      <c r="Q70" s="88">
        <f>'[4]AZIMUTH_CONGESTION by ports'!P1537</f>
        <v>0</v>
      </c>
      <c r="R70" s="43">
        <f>'[4]AZIMUTH_CONGESTION by ports'!Q1537</f>
        <v>2</v>
      </c>
      <c r="S70" s="88">
        <f>'[4]AZIMUTH_CONGESTION by ports'!R1537</f>
        <v>0</v>
      </c>
      <c r="T70" s="12">
        <f>'[4]AZIMUTH_CONGESTION by ports'!S1537</f>
        <v>10</v>
      </c>
      <c r="U70" s="43">
        <f>'[4]AZIMUTH_CONGESTION by ports'!T1537</f>
        <v>0</v>
      </c>
      <c r="V70" s="12">
        <f>'[4]AZIMUTH_CONGESTION by ports'!U1537</f>
        <v>0</v>
      </c>
      <c r="W70" s="43">
        <f>'[4]AZIMUTH_CONGESTION by ports'!V1537</f>
        <v>3</v>
      </c>
      <c r="X70" s="12">
        <f>'[4]AZIMUTH_CONGESTION by ports'!W1537</f>
        <v>0</v>
      </c>
      <c r="Y70" s="88">
        <f>'[4]AZIMUTH_CONGESTION by ports'!X1537</f>
        <v>4</v>
      </c>
      <c r="Z70" s="12">
        <f>'[4]AZIMUTH_CONGESTION by ports'!Y1537</f>
        <v>0</v>
      </c>
      <c r="AA70" s="88">
        <f>'[4]AZIMUTH_CONGESTION by ports'!Z1537</f>
        <v>0</v>
      </c>
      <c r="AB70" s="12">
        <f t="shared" si="8"/>
        <v>9.1800000000000015</v>
      </c>
      <c r="AC70" s="12">
        <f t="shared" si="9"/>
        <v>0.34</v>
      </c>
      <c r="AD70" s="12">
        <f t="shared" si="10"/>
        <v>1.7000000000000002</v>
      </c>
      <c r="AE70" s="12">
        <f t="shared" si="11"/>
        <v>0.68</v>
      </c>
      <c r="AF70" s="12">
        <f t="shared" si="12"/>
        <v>3.74</v>
      </c>
      <c r="AG70" s="12">
        <f t="shared" si="13"/>
        <v>2.72</v>
      </c>
    </row>
    <row r="71" spans="1:33" ht="15">
      <c r="A71" s="56" t="str">
        <f t="shared" si="7"/>
        <v>201611</v>
      </c>
      <c r="B71" s="15">
        <f>'[4]AZIMUTH_CONGESTION by ports'!A1538</f>
        <v>42438</v>
      </c>
      <c r="C71" s="6">
        <f>'[4]AZIMUTH_CONGESTION by ports'!B1538</f>
        <v>1</v>
      </c>
      <c r="D71" s="89">
        <f>'[4]AZIMUTH_CONGESTION by ports'!C1538</f>
        <v>21</v>
      </c>
      <c r="E71" s="43">
        <f>'[4]AZIMUTH_CONGESTION by ports'!D1538</f>
        <v>4</v>
      </c>
      <c r="F71" s="6">
        <f>'[4]AZIMUTH_CONGESTION by ports'!E1538</f>
        <v>0</v>
      </c>
      <c r="G71" s="6">
        <f>'[4]AZIMUTH_CONGESTION by ports'!F1538</f>
        <v>0</v>
      </c>
      <c r="H71" s="12">
        <f>'[4]AZIMUTH_CONGESTION by ports'!G1538</f>
        <v>0</v>
      </c>
      <c r="I71" s="12">
        <f>'[4]AZIMUTH_CONGESTION by ports'!H1538</f>
        <v>0</v>
      </c>
      <c r="J71" s="12">
        <f>'[4]AZIMUTH_CONGESTION by ports'!I1538</f>
        <v>1</v>
      </c>
      <c r="K71" s="12">
        <f>'[4]AZIMUTH_CONGESTION by ports'!J1538</f>
        <v>0</v>
      </c>
      <c r="L71" s="12">
        <f>'[4]AZIMUTH_CONGESTION by ports'!K1538</f>
        <v>3</v>
      </c>
      <c r="M71" s="43">
        <f>'[4]AZIMUTH_CONGESTION by ports'!L1538</f>
        <v>1</v>
      </c>
      <c r="N71" s="6">
        <f>'[4]AZIMUTH_CONGESTION by ports'!M1538</f>
        <v>1</v>
      </c>
      <c r="O71" s="89">
        <f>'[4]AZIMUTH_CONGESTION by ports'!N1538</f>
        <v>0</v>
      </c>
      <c r="P71" s="88">
        <f>'[4]AZIMUTH_CONGESTION by ports'!O1538</f>
        <v>1</v>
      </c>
      <c r="Q71" s="88">
        <f>'[4]AZIMUTH_CONGESTION by ports'!P1538</f>
        <v>0</v>
      </c>
      <c r="R71" s="43">
        <f>'[4]AZIMUTH_CONGESTION by ports'!Q1538</f>
        <v>3</v>
      </c>
      <c r="S71" s="88">
        <f>'[4]AZIMUTH_CONGESTION by ports'!R1538</f>
        <v>0</v>
      </c>
      <c r="T71" s="12">
        <f>'[4]AZIMUTH_CONGESTION by ports'!S1538</f>
        <v>5</v>
      </c>
      <c r="U71" s="43">
        <f>'[4]AZIMUTH_CONGESTION by ports'!T1538</f>
        <v>0</v>
      </c>
      <c r="V71" s="12">
        <f>'[4]AZIMUTH_CONGESTION by ports'!U1538</f>
        <v>0</v>
      </c>
      <c r="W71" s="43">
        <f>'[4]AZIMUTH_CONGESTION by ports'!V1538</f>
        <v>3</v>
      </c>
      <c r="X71" s="12">
        <f>'[4]AZIMUTH_CONGESTION by ports'!W1538</f>
        <v>0</v>
      </c>
      <c r="Y71" s="88">
        <f>'[4]AZIMUTH_CONGESTION by ports'!X1538</f>
        <v>3</v>
      </c>
      <c r="Z71" s="12">
        <f>'[4]AZIMUTH_CONGESTION by ports'!Y1538</f>
        <v>0</v>
      </c>
      <c r="AA71" s="88">
        <f>'[4]AZIMUTH_CONGESTION by ports'!Z1538</f>
        <v>0</v>
      </c>
      <c r="AB71" s="12">
        <f t="shared" si="8"/>
        <v>7.99</v>
      </c>
      <c r="AC71" s="12">
        <f t="shared" si="9"/>
        <v>0.34</v>
      </c>
      <c r="AD71" s="12">
        <f t="shared" si="10"/>
        <v>1.87</v>
      </c>
      <c r="AE71" s="12">
        <f t="shared" si="11"/>
        <v>0.68</v>
      </c>
      <c r="AF71" s="12">
        <f t="shared" si="12"/>
        <v>3.5700000000000003</v>
      </c>
      <c r="AG71" s="12">
        <f t="shared" si="13"/>
        <v>1.53</v>
      </c>
    </row>
    <row r="72" spans="1:33" ht="15">
      <c r="A72" s="56" t="str">
        <f t="shared" si="7"/>
        <v>201611</v>
      </c>
      <c r="B72" s="15">
        <f>'[4]AZIMUTH_CONGESTION by ports'!A1539</f>
        <v>42439</v>
      </c>
      <c r="C72" s="6">
        <f>'[4]AZIMUTH_CONGESTION by ports'!B1539</f>
        <v>0</v>
      </c>
      <c r="D72" s="89">
        <f>'[4]AZIMUTH_CONGESTION by ports'!C1539</f>
        <v>20</v>
      </c>
      <c r="E72" s="43">
        <f>'[4]AZIMUTH_CONGESTION by ports'!D1539</f>
        <v>3</v>
      </c>
      <c r="F72" s="6">
        <f>'[4]AZIMUTH_CONGESTION by ports'!E1539</f>
        <v>0</v>
      </c>
      <c r="G72" s="6">
        <f>'[4]AZIMUTH_CONGESTION by ports'!F1539</f>
        <v>0</v>
      </c>
      <c r="H72" s="12">
        <f>'[4]AZIMUTH_CONGESTION by ports'!G1539</f>
        <v>0</v>
      </c>
      <c r="I72" s="12">
        <f>'[4]AZIMUTH_CONGESTION by ports'!H1539</f>
        <v>0</v>
      </c>
      <c r="J72" s="12">
        <f>'[4]AZIMUTH_CONGESTION by ports'!I1539</f>
        <v>0</v>
      </c>
      <c r="K72" s="12">
        <f>'[4]AZIMUTH_CONGESTION by ports'!J1539</f>
        <v>0</v>
      </c>
      <c r="L72" s="12">
        <f>'[4]AZIMUTH_CONGESTION by ports'!K1539</f>
        <v>2</v>
      </c>
      <c r="M72" s="43">
        <f>'[4]AZIMUTH_CONGESTION by ports'!L1539</f>
        <v>0</v>
      </c>
      <c r="N72" s="6">
        <f>'[4]AZIMUTH_CONGESTION by ports'!M1539</f>
        <v>1</v>
      </c>
      <c r="O72" s="89">
        <f>'[4]AZIMUTH_CONGESTION by ports'!N1539</f>
        <v>0</v>
      </c>
      <c r="P72" s="88">
        <f>'[4]AZIMUTH_CONGESTION by ports'!O1539</f>
        <v>0</v>
      </c>
      <c r="Q72" s="88">
        <f>'[4]AZIMUTH_CONGESTION by ports'!P1539</f>
        <v>0</v>
      </c>
      <c r="R72" s="43">
        <f>'[4]AZIMUTH_CONGESTION by ports'!Q1539</f>
        <v>3</v>
      </c>
      <c r="S72" s="88">
        <f>'[4]AZIMUTH_CONGESTION by ports'!R1539</f>
        <v>0</v>
      </c>
      <c r="T72" s="12">
        <f>'[4]AZIMUTH_CONGESTION by ports'!S1539</f>
        <v>7</v>
      </c>
      <c r="U72" s="43">
        <f>'[4]AZIMUTH_CONGESTION by ports'!T1539</f>
        <v>0</v>
      </c>
      <c r="V72" s="12">
        <f>'[4]AZIMUTH_CONGESTION by ports'!U1539</f>
        <v>0</v>
      </c>
      <c r="W72" s="43">
        <f>'[4]AZIMUTH_CONGESTION by ports'!V1539</f>
        <v>2</v>
      </c>
      <c r="X72" s="12">
        <f>'[4]AZIMUTH_CONGESTION by ports'!W1539</f>
        <v>0</v>
      </c>
      <c r="Y72" s="88">
        <f>'[4]AZIMUTH_CONGESTION by ports'!X1539</f>
        <v>4</v>
      </c>
      <c r="Z72" s="12">
        <f>'[4]AZIMUTH_CONGESTION by ports'!Y1539</f>
        <v>0</v>
      </c>
      <c r="AA72" s="88">
        <f>'[4]AZIMUTH_CONGESTION by ports'!Z1539</f>
        <v>0</v>
      </c>
      <c r="AB72" s="12">
        <f t="shared" si="8"/>
        <v>7.1400000000000006</v>
      </c>
      <c r="AC72" s="12">
        <f t="shared" si="9"/>
        <v>0.17</v>
      </c>
      <c r="AD72" s="12">
        <f t="shared" si="10"/>
        <v>1.36</v>
      </c>
      <c r="AE72" s="12">
        <f t="shared" si="11"/>
        <v>0.68</v>
      </c>
      <c r="AF72" s="12">
        <f t="shared" si="12"/>
        <v>3.4000000000000004</v>
      </c>
      <c r="AG72" s="12">
        <f t="shared" si="13"/>
        <v>1.53</v>
      </c>
    </row>
    <row r="73" spans="1:33" ht="15">
      <c r="A73" s="56" t="str">
        <f t="shared" si="7"/>
        <v>201611</v>
      </c>
      <c r="B73" s="15">
        <f>'[4]AZIMUTH_CONGESTION by ports'!A1540</f>
        <v>42440</v>
      </c>
      <c r="C73" s="6">
        <f>'[4]AZIMUTH_CONGESTION by ports'!B1540</f>
        <v>0</v>
      </c>
      <c r="D73" s="89">
        <f>'[4]AZIMUTH_CONGESTION by ports'!C1540</f>
        <v>21</v>
      </c>
      <c r="E73" s="43">
        <f>'[4]AZIMUTH_CONGESTION by ports'!D1540</f>
        <v>2</v>
      </c>
      <c r="F73" s="6">
        <f>'[4]AZIMUTH_CONGESTION by ports'!E1540</f>
        <v>0</v>
      </c>
      <c r="G73" s="6">
        <f>'[4]AZIMUTH_CONGESTION by ports'!F1540</f>
        <v>0</v>
      </c>
      <c r="H73" s="12">
        <f>'[4]AZIMUTH_CONGESTION by ports'!G1540</f>
        <v>0</v>
      </c>
      <c r="I73" s="12">
        <f>'[4]AZIMUTH_CONGESTION by ports'!H1540</f>
        <v>0</v>
      </c>
      <c r="J73" s="12">
        <f>'[4]AZIMUTH_CONGESTION by ports'!I1540</f>
        <v>0</v>
      </c>
      <c r="K73" s="12">
        <f>'[4]AZIMUTH_CONGESTION by ports'!J1540</f>
        <v>0</v>
      </c>
      <c r="L73" s="12">
        <f>'[4]AZIMUTH_CONGESTION by ports'!K1540</f>
        <v>2</v>
      </c>
      <c r="M73" s="43">
        <f>'[4]AZIMUTH_CONGESTION by ports'!L1540</f>
        <v>0</v>
      </c>
      <c r="N73" s="6">
        <f>'[4]AZIMUTH_CONGESTION by ports'!M1540</f>
        <v>0</v>
      </c>
      <c r="O73" s="89">
        <f>'[4]AZIMUTH_CONGESTION by ports'!N1540</f>
        <v>0</v>
      </c>
      <c r="P73" s="88">
        <f>'[4]AZIMUTH_CONGESTION by ports'!O1540</f>
        <v>2</v>
      </c>
      <c r="Q73" s="88">
        <f>'[4]AZIMUTH_CONGESTION by ports'!P1540</f>
        <v>0</v>
      </c>
      <c r="R73" s="43">
        <f>'[4]AZIMUTH_CONGESTION by ports'!Q1540</f>
        <v>2</v>
      </c>
      <c r="S73" s="88">
        <f>'[4]AZIMUTH_CONGESTION by ports'!R1540</f>
        <v>0</v>
      </c>
      <c r="T73" s="12">
        <f>'[4]AZIMUTH_CONGESTION by ports'!S1540</f>
        <v>9</v>
      </c>
      <c r="U73" s="43">
        <f>'[4]AZIMUTH_CONGESTION by ports'!T1540</f>
        <v>0</v>
      </c>
      <c r="V73" s="12">
        <f>'[4]AZIMUTH_CONGESTION by ports'!U1540</f>
        <v>0</v>
      </c>
      <c r="W73" s="43">
        <f>'[4]AZIMUTH_CONGESTION by ports'!V1540</f>
        <v>1</v>
      </c>
      <c r="X73" s="12">
        <f>'[4]AZIMUTH_CONGESTION by ports'!W1540</f>
        <v>0</v>
      </c>
      <c r="Y73" s="88">
        <f>'[4]AZIMUTH_CONGESTION by ports'!X1540</f>
        <v>3</v>
      </c>
      <c r="Z73" s="12">
        <f>'[4]AZIMUTH_CONGESTION by ports'!Y1540</f>
        <v>0</v>
      </c>
      <c r="AA73" s="88">
        <f>'[4]AZIMUTH_CONGESTION by ports'!Z1540</f>
        <v>0</v>
      </c>
      <c r="AB73" s="12">
        <f t="shared" si="8"/>
        <v>7.1400000000000006</v>
      </c>
      <c r="AC73" s="12">
        <f t="shared" si="9"/>
        <v>0</v>
      </c>
      <c r="AD73" s="12">
        <f t="shared" si="10"/>
        <v>0.85000000000000009</v>
      </c>
      <c r="AE73" s="12">
        <f t="shared" si="11"/>
        <v>0.85000000000000009</v>
      </c>
      <c r="AF73" s="12">
        <f t="shared" si="12"/>
        <v>3.5700000000000003</v>
      </c>
      <c r="AG73" s="12">
        <f t="shared" si="13"/>
        <v>1.87</v>
      </c>
    </row>
    <row r="74" spans="1:33" ht="15">
      <c r="A74" s="56" t="str">
        <f t="shared" si="7"/>
        <v>201611</v>
      </c>
      <c r="B74" s="15">
        <f>'[4]AZIMUTH_CONGESTION by ports'!A1541</f>
        <v>42441</v>
      </c>
      <c r="C74" s="6">
        <f>'[4]AZIMUTH_CONGESTION by ports'!B1541</f>
        <v>0</v>
      </c>
      <c r="D74" s="89">
        <f>'[4]AZIMUTH_CONGESTION by ports'!C1541</f>
        <v>24</v>
      </c>
      <c r="E74" s="43">
        <f>'[4]AZIMUTH_CONGESTION by ports'!D1541</f>
        <v>4</v>
      </c>
      <c r="F74" s="6">
        <f>'[4]AZIMUTH_CONGESTION by ports'!E1541</f>
        <v>0</v>
      </c>
      <c r="G74" s="6">
        <f>'[4]AZIMUTH_CONGESTION by ports'!F1541</f>
        <v>0</v>
      </c>
      <c r="H74" s="12">
        <f>'[4]AZIMUTH_CONGESTION by ports'!G1541</f>
        <v>0</v>
      </c>
      <c r="I74" s="12">
        <f>'[4]AZIMUTH_CONGESTION by ports'!H1541</f>
        <v>2</v>
      </c>
      <c r="J74" s="12">
        <f>'[4]AZIMUTH_CONGESTION by ports'!I1541</f>
        <v>0</v>
      </c>
      <c r="K74" s="12">
        <f>'[4]AZIMUTH_CONGESTION by ports'!J1541</f>
        <v>0</v>
      </c>
      <c r="L74" s="12">
        <f>'[4]AZIMUTH_CONGESTION by ports'!K1541</f>
        <v>2</v>
      </c>
      <c r="M74" s="43">
        <f>'[4]AZIMUTH_CONGESTION by ports'!L1541</f>
        <v>0</v>
      </c>
      <c r="N74" s="6">
        <f>'[4]AZIMUTH_CONGESTION by ports'!M1541</f>
        <v>0</v>
      </c>
      <c r="O74" s="89">
        <f>'[4]AZIMUTH_CONGESTION by ports'!N1541</f>
        <v>0</v>
      </c>
      <c r="P74" s="88">
        <f>'[4]AZIMUTH_CONGESTION by ports'!O1541</f>
        <v>3</v>
      </c>
      <c r="Q74" s="88">
        <f>'[4]AZIMUTH_CONGESTION by ports'!P1541</f>
        <v>0</v>
      </c>
      <c r="R74" s="43">
        <f>'[4]AZIMUTH_CONGESTION by ports'!Q1541</f>
        <v>2</v>
      </c>
      <c r="S74" s="88">
        <f>'[4]AZIMUTH_CONGESTION by ports'!R1541</f>
        <v>0</v>
      </c>
      <c r="T74" s="12">
        <f>'[4]AZIMUTH_CONGESTION by ports'!S1541</f>
        <v>11</v>
      </c>
      <c r="U74" s="43">
        <f>'[4]AZIMUTH_CONGESTION by ports'!T1541</f>
        <v>0</v>
      </c>
      <c r="V74" s="12">
        <f>'[4]AZIMUTH_CONGESTION by ports'!U1541</f>
        <v>0</v>
      </c>
      <c r="W74" s="43">
        <f>'[4]AZIMUTH_CONGESTION by ports'!V1541</f>
        <v>1</v>
      </c>
      <c r="X74" s="12">
        <f>'[4]AZIMUTH_CONGESTION by ports'!W1541</f>
        <v>0</v>
      </c>
      <c r="Y74" s="88">
        <f>'[4]AZIMUTH_CONGESTION by ports'!X1541</f>
        <v>3</v>
      </c>
      <c r="Z74" s="12">
        <f>'[4]AZIMUTH_CONGESTION by ports'!Y1541</f>
        <v>0</v>
      </c>
      <c r="AA74" s="88">
        <f>'[4]AZIMUTH_CONGESTION by ports'!Z1541</f>
        <v>0</v>
      </c>
      <c r="AB74" s="12">
        <f t="shared" si="8"/>
        <v>8.84</v>
      </c>
      <c r="AC74" s="12">
        <f t="shared" si="9"/>
        <v>0</v>
      </c>
      <c r="AD74" s="12">
        <f t="shared" si="10"/>
        <v>1.1900000000000002</v>
      </c>
      <c r="AE74" s="12">
        <f t="shared" si="11"/>
        <v>1.02</v>
      </c>
      <c r="AF74" s="12">
        <f t="shared" si="12"/>
        <v>4.08</v>
      </c>
      <c r="AG74" s="12">
        <f t="shared" si="13"/>
        <v>2.5500000000000003</v>
      </c>
    </row>
    <row r="75" spans="1:33" ht="15">
      <c r="A75" s="56" t="str">
        <f t="shared" si="7"/>
        <v>201612</v>
      </c>
      <c r="B75" s="15">
        <f>'[4]AZIMUTH_CONGESTION by ports'!A1542</f>
        <v>42442</v>
      </c>
      <c r="C75" s="6">
        <f>'[4]AZIMUTH_CONGESTION by ports'!B1542</f>
        <v>1</v>
      </c>
      <c r="D75" s="89">
        <f>'[4]AZIMUTH_CONGESTION by ports'!C1542</f>
        <v>23</v>
      </c>
      <c r="E75" s="43">
        <f>'[4]AZIMUTH_CONGESTION by ports'!D1542</f>
        <v>5</v>
      </c>
      <c r="F75" s="6">
        <f>'[4]AZIMUTH_CONGESTION by ports'!E1542</f>
        <v>0</v>
      </c>
      <c r="G75" s="6">
        <f>'[4]AZIMUTH_CONGESTION by ports'!F1542</f>
        <v>0</v>
      </c>
      <c r="H75" s="12">
        <f>'[4]AZIMUTH_CONGESTION by ports'!G1542</f>
        <v>0</v>
      </c>
      <c r="I75" s="12">
        <f>'[4]AZIMUTH_CONGESTION by ports'!H1542</f>
        <v>1</v>
      </c>
      <c r="J75" s="12">
        <f>'[4]AZIMUTH_CONGESTION by ports'!I1542</f>
        <v>0</v>
      </c>
      <c r="K75" s="12">
        <f>'[4]AZIMUTH_CONGESTION by ports'!J1542</f>
        <v>1</v>
      </c>
      <c r="L75" s="12">
        <f>'[4]AZIMUTH_CONGESTION by ports'!K1542</f>
        <v>2</v>
      </c>
      <c r="M75" s="43">
        <f>'[4]AZIMUTH_CONGESTION by ports'!L1542</f>
        <v>1</v>
      </c>
      <c r="N75" s="6">
        <f>'[4]AZIMUTH_CONGESTION by ports'!M1542</f>
        <v>0</v>
      </c>
      <c r="O75" s="89">
        <f>'[4]AZIMUTH_CONGESTION by ports'!N1542</f>
        <v>0</v>
      </c>
      <c r="P75" s="88">
        <f>'[4]AZIMUTH_CONGESTION by ports'!O1542</f>
        <v>2</v>
      </c>
      <c r="Q75" s="88">
        <f>'[4]AZIMUTH_CONGESTION by ports'!P1542</f>
        <v>0</v>
      </c>
      <c r="R75" s="43">
        <f>'[4]AZIMUTH_CONGESTION by ports'!Q1542</f>
        <v>3</v>
      </c>
      <c r="S75" s="88">
        <f>'[4]AZIMUTH_CONGESTION by ports'!R1542</f>
        <v>1</v>
      </c>
      <c r="T75" s="12">
        <f>'[4]AZIMUTH_CONGESTION by ports'!S1542</f>
        <v>12</v>
      </c>
      <c r="U75" s="43">
        <f>'[4]AZIMUTH_CONGESTION by ports'!T1542</f>
        <v>0</v>
      </c>
      <c r="V75" s="12">
        <f>'[4]AZIMUTH_CONGESTION by ports'!U1542</f>
        <v>0</v>
      </c>
      <c r="W75" s="43">
        <f>'[4]AZIMUTH_CONGESTION by ports'!V1542</f>
        <v>1</v>
      </c>
      <c r="X75" s="12">
        <f>'[4]AZIMUTH_CONGESTION by ports'!W1542</f>
        <v>0</v>
      </c>
      <c r="Y75" s="88">
        <f>'[4]AZIMUTH_CONGESTION by ports'!X1542</f>
        <v>2</v>
      </c>
      <c r="Z75" s="12">
        <f>'[4]AZIMUTH_CONGESTION by ports'!Y1542</f>
        <v>0</v>
      </c>
      <c r="AA75" s="88">
        <f>'[4]AZIMUTH_CONGESTION by ports'!Z1542</f>
        <v>0</v>
      </c>
      <c r="AB75" s="12">
        <f t="shared" si="8"/>
        <v>9.3500000000000014</v>
      </c>
      <c r="AC75" s="12">
        <f t="shared" si="9"/>
        <v>0.17</v>
      </c>
      <c r="AD75" s="12">
        <f t="shared" si="10"/>
        <v>1.7000000000000002</v>
      </c>
      <c r="AE75" s="12">
        <f t="shared" si="11"/>
        <v>0.85000000000000009</v>
      </c>
      <c r="AF75" s="12">
        <f t="shared" si="12"/>
        <v>3.91</v>
      </c>
      <c r="AG75" s="12">
        <f t="shared" si="13"/>
        <v>2.72</v>
      </c>
    </row>
    <row r="76" spans="1:33" ht="15">
      <c r="A76" s="56" t="str">
        <f t="shared" si="7"/>
        <v>201612</v>
      </c>
      <c r="B76" s="15">
        <f>'[4]AZIMUTH_CONGESTION by ports'!A1543</f>
        <v>42443</v>
      </c>
      <c r="C76" s="6">
        <f>'[4]AZIMUTH_CONGESTION by ports'!B1543</f>
        <v>2</v>
      </c>
      <c r="D76" s="89">
        <f>'[4]AZIMUTH_CONGESTION by ports'!C1543</f>
        <v>22</v>
      </c>
      <c r="E76" s="43">
        <f>'[4]AZIMUTH_CONGESTION by ports'!D1543</f>
        <v>3</v>
      </c>
      <c r="F76" s="6">
        <f>'[4]AZIMUTH_CONGESTION by ports'!E1543</f>
        <v>0</v>
      </c>
      <c r="G76" s="6">
        <f>'[4]AZIMUTH_CONGESTION by ports'!F1543</f>
        <v>0</v>
      </c>
      <c r="H76" s="12">
        <f>'[4]AZIMUTH_CONGESTION by ports'!G1543</f>
        <v>0</v>
      </c>
      <c r="I76" s="12">
        <f>'[4]AZIMUTH_CONGESTION by ports'!H1543</f>
        <v>1</v>
      </c>
      <c r="J76" s="12">
        <f>'[4]AZIMUTH_CONGESTION by ports'!I1543</f>
        <v>0</v>
      </c>
      <c r="K76" s="12">
        <f>'[4]AZIMUTH_CONGESTION by ports'!J1543</f>
        <v>0</v>
      </c>
      <c r="L76" s="12">
        <f>'[4]AZIMUTH_CONGESTION by ports'!K1543</f>
        <v>2</v>
      </c>
      <c r="M76" s="43">
        <f>'[4]AZIMUTH_CONGESTION by ports'!L1543</f>
        <v>1</v>
      </c>
      <c r="N76" s="6">
        <f>'[4]AZIMUTH_CONGESTION by ports'!M1543</f>
        <v>0</v>
      </c>
      <c r="O76" s="89">
        <f>'[4]AZIMUTH_CONGESTION by ports'!N1543</f>
        <v>0</v>
      </c>
      <c r="P76" s="88">
        <f>'[4]AZIMUTH_CONGESTION by ports'!O1543</f>
        <v>3</v>
      </c>
      <c r="Q76" s="88">
        <f>'[4]AZIMUTH_CONGESTION by ports'!P1543</f>
        <v>0</v>
      </c>
      <c r="R76" s="43">
        <f>'[4]AZIMUTH_CONGESTION by ports'!Q1543</f>
        <v>3</v>
      </c>
      <c r="S76" s="88">
        <f>'[4]AZIMUTH_CONGESTION by ports'!R1543</f>
        <v>0</v>
      </c>
      <c r="T76" s="12">
        <f>'[4]AZIMUTH_CONGESTION by ports'!S1543</f>
        <v>13</v>
      </c>
      <c r="U76" s="43">
        <f>'[4]AZIMUTH_CONGESTION by ports'!T1543</f>
        <v>0</v>
      </c>
      <c r="V76" s="12">
        <f>'[4]AZIMUTH_CONGESTION by ports'!U1543</f>
        <v>0</v>
      </c>
      <c r="W76" s="43">
        <f>'[4]AZIMUTH_CONGESTION by ports'!V1543</f>
        <v>1</v>
      </c>
      <c r="X76" s="12">
        <f>'[4]AZIMUTH_CONGESTION by ports'!W1543</f>
        <v>0</v>
      </c>
      <c r="Y76" s="88">
        <f>'[4]AZIMUTH_CONGESTION by ports'!X1543</f>
        <v>3</v>
      </c>
      <c r="Z76" s="12">
        <f>'[4]AZIMUTH_CONGESTION by ports'!Y1543</f>
        <v>0</v>
      </c>
      <c r="AA76" s="88">
        <f>'[4]AZIMUTH_CONGESTION by ports'!Z1543</f>
        <v>0</v>
      </c>
      <c r="AB76" s="12">
        <f t="shared" si="8"/>
        <v>9.1800000000000015</v>
      </c>
      <c r="AC76" s="12">
        <f t="shared" si="9"/>
        <v>0.34</v>
      </c>
      <c r="AD76" s="12">
        <f t="shared" si="10"/>
        <v>1.36</v>
      </c>
      <c r="AE76" s="12">
        <f t="shared" si="11"/>
        <v>1.02</v>
      </c>
      <c r="AF76" s="12">
        <f t="shared" si="12"/>
        <v>3.74</v>
      </c>
      <c r="AG76" s="12">
        <f t="shared" si="13"/>
        <v>2.72</v>
      </c>
    </row>
    <row r="77" spans="1:33" ht="15">
      <c r="A77" s="56" t="str">
        <f t="shared" si="7"/>
        <v>201612</v>
      </c>
      <c r="B77" s="15">
        <f>'[4]AZIMUTH_CONGESTION by ports'!A1544</f>
        <v>42444</v>
      </c>
      <c r="C77" s="6">
        <f>'[4]AZIMUTH_CONGESTION by ports'!B1544</f>
        <v>3</v>
      </c>
      <c r="D77" s="89">
        <f>'[4]AZIMUTH_CONGESTION by ports'!C1544</f>
        <v>18</v>
      </c>
      <c r="E77" s="43">
        <f>'[4]AZIMUTH_CONGESTION by ports'!D1544</f>
        <v>4</v>
      </c>
      <c r="F77" s="6">
        <f>'[4]AZIMUTH_CONGESTION by ports'!E1544</f>
        <v>0</v>
      </c>
      <c r="G77" s="6">
        <f>'[4]AZIMUTH_CONGESTION by ports'!F1544</f>
        <v>0</v>
      </c>
      <c r="H77" s="12">
        <f>'[4]AZIMUTH_CONGESTION by ports'!G1544</f>
        <v>0</v>
      </c>
      <c r="I77" s="12">
        <f>'[4]AZIMUTH_CONGESTION by ports'!H1544</f>
        <v>1</v>
      </c>
      <c r="J77" s="12">
        <f>'[4]AZIMUTH_CONGESTION by ports'!I1544</f>
        <v>1</v>
      </c>
      <c r="K77" s="12">
        <f>'[4]AZIMUTH_CONGESTION by ports'!J1544</f>
        <v>0</v>
      </c>
      <c r="L77" s="12">
        <f>'[4]AZIMUTH_CONGESTION by ports'!K1544</f>
        <v>0</v>
      </c>
      <c r="M77" s="43">
        <f>'[4]AZIMUTH_CONGESTION by ports'!L1544</f>
        <v>1</v>
      </c>
      <c r="N77" s="6">
        <f>'[4]AZIMUTH_CONGESTION by ports'!M1544</f>
        <v>0</v>
      </c>
      <c r="O77" s="89">
        <f>'[4]AZIMUTH_CONGESTION by ports'!N1544</f>
        <v>0</v>
      </c>
      <c r="P77" s="88">
        <f>'[4]AZIMUTH_CONGESTION by ports'!O1544</f>
        <v>3</v>
      </c>
      <c r="Q77" s="88">
        <f>'[4]AZIMUTH_CONGESTION by ports'!P1544</f>
        <v>0</v>
      </c>
      <c r="R77" s="43">
        <f>'[4]AZIMUTH_CONGESTION by ports'!Q1544</f>
        <v>3</v>
      </c>
      <c r="S77" s="88">
        <f>'[4]AZIMUTH_CONGESTION by ports'!R1544</f>
        <v>0</v>
      </c>
      <c r="T77" s="12">
        <f>'[4]AZIMUTH_CONGESTION by ports'!S1544</f>
        <v>17</v>
      </c>
      <c r="U77" s="43">
        <f>'[4]AZIMUTH_CONGESTION by ports'!T1544</f>
        <v>0</v>
      </c>
      <c r="V77" s="12">
        <f>'[4]AZIMUTH_CONGESTION by ports'!U1544</f>
        <v>0</v>
      </c>
      <c r="W77" s="43">
        <f>'[4]AZIMUTH_CONGESTION by ports'!V1544</f>
        <v>2</v>
      </c>
      <c r="X77" s="12">
        <f>'[4]AZIMUTH_CONGESTION by ports'!W1544</f>
        <v>0</v>
      </c>
      <c r="Y77" s="88">
        <f>'[4]AZIMUTH_CONGESTION by ports'!X1544</f>
        <v>5</v>
      </c>
      <c r="Z77" s="12">
        <f>'[4]AZIMUTH_CONGESTION by ports'!Y1544</f>
        <v>0</v>
      </c>
      <c r="AA77" s="88">
        <f>'[4]AZIMUTH_CONGESTION by ports'!Z1544</f>
        <v>0</v>
      </c>
      <c r="AB77" s="12">
        <f t="shared" si="8"/>
        <v>9.8600000000000012</v>
      </c>
      <c r="AC77" s="12">
        <f t="shared" si="9"/>
        <v>0.51</v>
      </c>
      <c r="AD77" s="12">
        <f t="shared" si="10"/>
        <v>1.7000000000000002</v>
      </c>
      <c r="AE77" s="12">
        <f t="shared" si="11"/>
        <v>1.36</v>
      </c>
      <c r="AF77" s="12">
        <f t="shared" si="12"/>
        <v>3.06</v>
      </c>
      <c r="AG77" s="12">
        <f t="shared" si="13"/>
        <v>3.2300000000000004</v>
      </c>
    </row>
    <row r="78" spans="1:33" ht="15">
      <c r="A78" s="56" t="str">
        <f t="shared" si="7"/>
        <v>201612</v>
      </c>
      <c r="B78" s="15">
        <f>'[4]AZIMUTH_CONGESTION by ports'!A1545</f>
        <v>42445</v>
      </c>
      <c r="C78" s="6">
        <f>'[4]AZIMUTH_CONGESTION by ports'!B1545</f>
        <v>1</v>
      </c>
      <c r="D78" s="89">
        <f>'[4]AZIMUTH_CONGESTION by ports'!C1545</f>
        <v>20</v>
      </c>
      <c r="E78" s="43">
        <f>'[4]AZIMUTH_CONGESTION by ports'!D1545</f>
        <v>2</v>
      </c>
      <c r="F78" s="6">
        <f>'[4]AZIMUTH_CONGESTION by ports'!E1545</f>
        <v>0</v>
      </c>
      <c r="G78" s="6">
        <f>'[4]AZIMUTH_CONGESTION by ports'!F1545</f>
        <v>0</v>
      </c>
      <c r="H78" s="12">
        <f>'[4]AZIMUTH_CONGESTION by ports'!G1545</f>
        <v>0</v>
      </c>
      <c r="I78" s="12">
        <f>'[4]AZIMUTH_CONGESTION by ports'!H1545</f>
        <v>1</v>
      </c>
      <c r="J78" s="12">
        <f>'[4]AZIMUTH_CONGESTION by ports'!I1545</f>
        <v>0</v>
      </c>
      <c r="K78" s="12">
        <f>'[4]AZIMUTH_CONGESTION by ports'!J1545</f>
        <v>1</v>
      </c>
      <c r="L78" s="12">
        <f>'[4]AZIMUTH_CONGESTION by ports'!K1545</f>
        <v>0</v>
      </c>
      <c r="M78" s="43">
        <f>'[4]AZIMUTH_CONGESTION by ports'!L1545</f>
        <v>1</v>
      </c>
      <c r="N78" s="6">
        <f>'[4]AZIMUTH_CONGESTION by ports'!M1545</f>
        <v>1</v>
      </c>
      <c r="O78" s="89">
        <f>'[4]AZIMUTH_CONGESTION by ports'!N1545</f>
        <v>0</v>
      </c>
      <c r="P78" s="88">
        <f>'[4]AZIMUTH_CONGESTION by ports'!O1545</f>
        <v>1</v>
      </c>
      <c r="Q78" s="88">
        <f>'[4]AZIMUTH_CONGESTION by ports'!P1545</f>
        <v>0</v>
      </c>
      <c r="R78" s="43">
        <f>'[4]AZIMUTH_CONGESTION by ports'!Q1545</f>
        <v>4</v>
      </c>
      <c r="S78" s="88">
        <f>'[4]AZIMUTH_CONGESTION by ports'!R1545</f>
        <v>0</v>
      </c>
      <c r="T78" s="12">
        <f>'[4]AZIMUTH_CONGESTION by ports'!S1545</f>
        <v>15</v>
      </c>
      <c r="U78" s="43">
        <f>'[4]AZIMUTH_CONGESTION by ports'!T1545</f>
        <v>0</v>
      </c>
      <c r="V78" s="12">
        <f>'[4]AZIMUTH_CONGESTION by ports'!U1545</f>
        <v>0</v>
      </c>
      <c r="W78" s="43">
        <f>'[4]AZIMUTH_CONGESTION by ports'!V1545</f>
        <v>3</v>
      </c>
      <c r="X78" s="12">
        <f>'[4]AZIMUTH_CONGESTION by ports'!W1545</f>
        <v>0</v>
      </c>
      <c r="Y78" s="88">
        <f>'[4]AZIMUTH_CONGESTION by ports'!X1545</f>
        <v>3</v>
      </c>
      <c r="Z78" s="12">
        <f>'[4]AZIMUTH_CONGESTION by ports'!Y1545</f>
        <v>0</v>
      </c>
      <c r="AA78" s="88">
        <f>'[4]AZIMUTH_CONGESTION by ports'!Z1545</f>
        <v>0</v>
      </c>
      <c r="AB78" s="12">
        <f t="shared" si="8"/>
        <v>9.01</v>
      </c>
      <c r="AC78" s="12">
        <f t="shared" si="9"/>
        <v>0.34</v>
      </c>
      <c r="AD78" s="12">
        <f t="shared" si="10"/>
        <v>1.7000000000000002</v>
      </c>
      <c r="AE78" s="12">
        <f t="shared" si="11"/>
        <v>0.68</v>
      </c>
      <c r="AF78" s="12">
        <f t="shared" si="12"/>
        <v>3.4000000000000004</v>
      </c>
      <c r="AG78" s="12">
        <f t="shared" si="13"/>
        <v>2.89</v>
      </c>
    </row>
    <row r="79" spans="1:33" ht="15">
      <c r="A79" s="56" t="str">
        <f t="shared" si="7"/>
        <v>201612</v>
      </c>
      <c r="B79" s="15">
        <f>'[4]AZIMUTH_CONGESTION by ports'!A1546</f>
        <v>42446</v>
      </c>
      <c r="C79" s="6">
        <f>'[4]AZIMUTH_CONGESTION by ports'!B1546</f>
        <v>0</v>
      </c>
      <c r="D79" s="89">
        <f>'[4]AZIMUTH_CONGESTION by ports'!C1546</f>
        <v>19</v>
      </c>
      <c r="E79" s="43">
        <f>'[4]AZIMUTH_CONGESTION by ports'!D1546</f>
        <v>4</v>
      </c>
      <c r="F79" s="6">
        <f>'[4]AZIMUTH_CONGESTION by ports'!E1546</f>
        <v>0</v>
      </c>
      <c r="G79" s="6">
        <f>'[4]AZIMUTH_CONGESTION by ports'!F1546</f>
        <v>0</v>
      </c>
      <c r="H79" s="12">
        <f>'[4]AZIMUTH_CONGESTION by ports'!G1546</f>
        <v>0</v>
      </c>
      <c r="I79" s="12">
        <f>'[4]AZIMUTH_CONGESTION by ports'!H1546</f>
        <v>1</v>
      </c>
      <c r="J79" s="12">
        <f>'[4]AZIMUTH_CONGESTION by ports'!I1546</f>
        <v>1</v>
      </c>
      <c r="K79" s="12">
        <f>'[4]AZIMUTH_CONGESTION by ports'!J1546</f>
        <v>0</v>
      </c>
      <c r="L79" s="12">
        <f>'[4]AZIMUTH_CONGESTION by ports'!K1546</f>
        <v>0</v>
      </c>
      <c r="M79" s="43">
        <f>'[4]AZIMUTH_CONGESTION by ports'!L1546</f>
        <v>1</v>
      </c>
      <c r="N79" s="6">
        <f>'[4]AZIMUTH_CONGESTION by ports'!M1546</f>
        <v>1</v>
      </c>
      <c r="O79" s="89">
        <f>'[4]AZIMUTH_CONGESTION by ports'!N1546</f>
        <v>0</v>
      </c>
      <c r="P79" s="88">
        <f>'[4]AZIMUTH_CONGESTION by ports'!O1546</f>
        <v>3</v>
      </c>
      <c r="Q79" s="88">
        <f>'[4]AZIMUTH_CONGESTION by ports'!P1546</f>
        <v>0</v>
      </c>
      <c r="R79" s="43">
        <f>'[4]AZIMUTH_CONGESTION by ports'!Q1546</f>
        <v>7</v>
      </c>
      <c r="S79" s="88">
        <f>'[4]AZIMUTH_CONGESTION by ports'!R1546</f>
        <v>0</v>
      </c>
      <c r="T79" s="12">
        <f>'[4]AZIMUTH_CONGESTION by ports'!S1546</f>
        <v>14</v>
      </c>
      <c r="U79" s="43">
        <f>'[4]AZIMUTH_CONGESTION by ports'!T1546</f>
        <v>0</v>
      </c>
      <c r="V79" s="12">
        <f>'[4]AZIMUTH_CONGESTION by ports'!U1546</f>
        <v>0</v>
      </c>
      <c r="W79" s="43">
        <f>'[4]AZIMUTH_CONGESTION by ports'!V1546</f>
        <v>1</v>
      </c>
      <c r="X79" s="12">
        <f>'[4]AZIMUTH_CONGESTION by ports'!W1546</f>
        <v>0</v>
      </c>
      <c r="Y79" s="88">
        <f>'[4]AZIMUTH_CONGESTION by ports'!X1546</f>
        <v>2</v>
      </c>
      <c r="Z79" s="12">
        <f>'[4]AZIMUTH_CONGESTION by ports'!Y1546</f>
        <v>0</v>
      </c>
      <c r="AA79" s="88">
        <f>'[4]AZIMUTH_CONGESTION by ports'!Z1546</f>
        <v>0</v>
      </c>
      <c r="AB79" s="12">
        <f t="shared" si="8"/>
        <v>9.1800000000000015</v>
      </c>
      <c r="AC79" s="12">
        <f t="shared" si="9"/>
        <v>0.17</v>
      </c>
      <c r="AD79" s="12">
        <f t="shared" si="10"/>
        <v>2.21</v>
      </c>
      <c r="AE79" s="12">
        <f t="shared" si="11"/>
        <v>0.85000000000000009</v>
      </c>
      <c r="AF79" s="12">
        <f t="shared" si="12"/>
        <v>3.2300000000000004</v>
      </c>
      <c r="AG79" s="12">
        <f t="shared" si="13"/>
        <v>2.72</v>
      </c>
    </row>
    <row r="80" spans="1:33" ht="15">
      <c r="A80" s="56" t="str">
        <f t="shared" si="7"/>
        <v>201612</v>
      </c>
      <c r="B80" s="15">
        <f>'[4]AZIMUTH_CONGESTION by ports'!A1547</f>
        <v>42447</v>
      </c>
      <c r="C80" s="6">
        <f>'[4]AZIMUTH_CONGESTION by ports'!B1547</f>
        <v>0</v>
      </c>
      <c r="D80" s="89">
        <f>'[4]AZIMUTH_CONGESTION by ports'!C1547</f>
        <v>21</v>
      </c>
      <c r="E80" s="43">
        <f>'[4]AZIMUTH_CONGESTION by ports'!D1547</f>
        <v>2</v>
      </c>
      <c r="F80" s="6">
        <f>'[4]AZIMUTH_CONGESTION by ports'!E1547</f>
        <v>0</v>
      </c>
      <c r="G80" s="6">
        <f>'[4]AZIMUTH_CONGESTION by ports'!F1547</f>
        <v>1</v>
      </c>
      <c r="H80" s="12">
        <f>'[4]AZIMUTH_CONGESTION by ports'!G1547</f>
        <v>0</v>
      </c>
      <c r="I80" s="12">
        <f>'[4]AZIMUTH_CONGESTION by ports'!H1547</f>
        <v>1</v>
      </c>
      <c r="J80" s="12">
        <f>'[4]AZIMUTH_CONGESTION by ports'!I1547</f>
        <v>0</v>
      </c>
      <c r="K80" s="12">
        <f>'[4]AZIMUTH_CONGESTION by ports'!J1547</f>
        <v>0</v>
      </c>
      <c r="L80" s="12">
        <f>'[4]AZIMUTH_CONGESTION by ports'!K1547</f>
        <v>0</v>
      </c>
      <c r="M80" s="43">
        <f>'[4]AZIMUTH_CONGESTION by ports'!L1547</f>
        <v>1</v>
      </c>
      <c r="N80" s="6">
        <f>'[4]AZIMUTH_CONGESTION by ports'!M1547</f>
        <v>1</v>
      </c>
      <c r="O80" s="89">
        <f>'[4]AZIMUTH_CONGESTION by ports'!N1547</f>
        <v>0</v>
      </c>
      <c r="P80" s="88">
        <f>'[4]AZIMUTH_CONGESTION by ports'!O1547</f>
        <v>3</v>
      </c>
      <c r="Q80" s="88">
        <f>'[4]AZIMUTH_CONGESTION by ports'!P1547</f>
        <v>0</v>
      </c>
      <c r="R80" s="43">
        <f>'[4]AZIMUTH_CONGESTION by ports'!Q1547</f>
        <v>7</v>
      </c>
      <c r="S80" s="88">
        <f>'[4]AZIMUTH_CONGESTION by ports'!R1547</f>
        <v>0</v>
      </c>
      <c r="T80" s="12">
        <f>'[4]AZIMUTH_CONGESTION by ports'!S1547</f>
        <v>19</v>
      </c>
      <c r="U80" s="43">
        <f>'[4]AZIMUTH_CONGESTION by ports'!T1547</f>
        <v>0</v>
      </c>
      <c r="V80" s="12">
        <f>'[4]AZIMUTH_CONGESTION by ports'!U1547</f>
        <v>0</v>
      </c>
      <c r="W80" s="43">
        <f>'[4]AZIMUTH_CONGESTION by ports'!V1547</f>
        <v>2</v>
      </c>
      <c r="X80" s="12">
        <f>'[4]AZIMUTH_CONGESTION by ports'!W1547</f>
        <v>0</v>
      </c>
      <c r="Y80" s="88">
        <f>'[4]AZIMUTH_CONGESTION by ports'!X1547</f>
        <v>2</v>
      </c>
      <c r="Z80" s="12">
        <f>'[4]AZIMUTH_CONGESTION by ports'!Y1547</f>
        <v>0</v>
      </c>
      <c r="AA80" s="88">
        <f>'[4]AZIMUTH_CONGESTION by ports'!Z1547</f>
        <v>0</v>
      </c>
      <c r="AB80" s="12">
        <f t="shared" si="8"/>
        <v>10.200000000000001</v>
      </c>
      <c r="AC80" s="12">
        <f t="shared" si="9"/>
        <v>0.34</v>
      </c>
      <c r="AD80" s="12">
        <f t="shared" si="10"/>
        <v>2.04</v>
      </c>
      <c r="AE80" s="12">
        <f t="shared" si="11"/>
        <v>0.85000000000000009</v>
      </c>
      <c r="AF80" s="12">
        <f t="shared" si="12"/>
        <v>3.5700000000000003</v>
      </c>
      <c r="AG80" s="12">
        <f t="shared" si="13"/>
        <v>3.4000000000000004</v>
      </c>
    </row>
    <row r="81" spans="1:33" ht="15">
      <c r="A81" s="56" t="str">
        <f t="shared" si="7"/>
        <v>201612</v>
      </c>
      <c r="B81" s="15">
        <f>'[4]AZIMUTH_CONGESTION by ports'!A1548</f>
        <v>42448</v>
      </c>
      <c r="C81" s="6">
        <f>'[4]AZIMUTH_CONGESTION by ports'!B1548</f>
        <v>0</v>
      </c>
      <c r="D81" s="89">
        <f>'[4]AZIMUTH_CONGESTION by ports'!C1548</f>
        <v>22</v>
      </c>
      <c r="E81" s="43">
        <f>'[4]AZIMUTH_CONGESTION by ports'!D1548</f>
        <v>1</v>
      </c>
      <c r="F81" s="6">
        <f>'[4]AZIMUTH_CONGESTION by ports'!E1548</f>
        <v>0</v>
      </c>
      <c r="G81" s="6">
        <f>'[4]AZIMUTH_CONGESTION by ports'!F1548</f>
        <v>0</v>
      </c>
      <c r="H81" s="12">
        <f>'[4]AZIMUTH_CONGESTION by ports'!G1548</f>
        <v>0</v>
      </c>
      <c r="I81" s="12">
        <f>'[4]AZIMUTH_CONGESTION by ports'!H1548</f>
        <v>1</v>
      </c>
      <c r="J81" s="12">
        <f>'[4]AZIMUTH_CONGESTION by ports'!I1548</f>
        <v>0</v>
      </c>
      <c r="K81" s="12">
        <f>'[4]AZIMUTH_CONGESTION by ports'!J1548</f>
        <v>0</v>
      </c>
      <c r="L81" s="12">
        <f>'[4]AZIMUTH_CONGESTION by ports'!K1548</f>
        <v>0</v>
      </c>
      <c r="M81" s="43">
        <f>'[4]AZIMUTH_CONGESTION by ports'!L1548</f>
        <v>2</v>
      </c>
      <c r="N81" s="6">
        <f>'[4]AZIMUTH_CONGESTION by ports'!M1548</f>
        <v>3</v>
      </c>
      <c r="O81" s="89">
        <f>'[4]AZIMUTH_CONGESTION by ports'!N1548</f>
        <v>0</v>
      </c>
      <c r="P81" s="88">
        <f>'[4]AZIMUTH_CONGESTION by ports'!O1548</f>
        <v>4</v>
      </c>
      <c r="Q81" s="88">
        <f>'[4]AZIMUTH_CONGESTION by ports'!P1548</f>
        <v>0</v>
      </c>
      <c r="R81" s="43">
        <f>'[4]AZIMUTH_CONGESTION by ports'!Q1548</f>
        <v>5</v>
      </c>
      <c r="S81" s="88">
        <f>'[4]AZIMUTH_CONGESTION by ports'!R1548</f>
        <v>0</v>
      </c>
      <c r="T81" s="12">
        <f>'[4]AZIMUTH_CONGESTION by ports'!S1548</f>
        <v>21</v>
      </c>
      <c r="U81" s="43">
        <f>'[4]AZIMUTH_CONGESTION by ports'!T1548</f>
        <v>0</v>
      </c>
      <c r="V81" s="12">
        <f>'[4]AZIMUTH_CONGESTION by ports'!U1548</f>
        <v>0</v>
      </c>
      <c r="W81" s="43">
        <f>'[4]AZIMUTH_CONGESTION by ports'!V1548</f>
        <v>2</v>
      </c>
      <c r="X81" s="12">
        <f>'[4]AZIMUTH_CONGESTION by ports'!W1548</f>
        <v>0</v>
      </c>
      <c r="Y81" s="88">
        <f>'[4]AZIMUTH_CONGESTION by ports'!X1548</f>
        <v>2</v>
      </c>
      <c r="Z81" s="12">
        <f>'[4]AZIMUTH_CONGESTION by ports'!Y1548</f>
        <v>0</v>
      </c>
      <c r="AA81" s="88">
        <f>'[4]AZIMUTH_CONGESTION by ports'!Z1548</f>
        <v>0</v>
      </c>
      <c r="AB81" s="12">
        <f t="shared" si="8"/>
        <v>10.71</v>
      </c>
      <c r="AC81" s="12">
        <f t="shared" si="9"/>
        <v>0.51</v>
      </c>
      <c r="AD81" s="12">
        <f t="shared" si="10"/>
        <v>1.7000000000000002</v>
      </c>
      <c r="AE81" s="12">
        <f t="shared" si="11"/>
        <v>1.02</v>
      </c>
      <c r="AF81" s="12">
        <f t="shared" si="12"/>
        <v>3.74</v>
      </c>
      <c r="AG81" s="12">
        <f t="shared" si="13"/>
        <v>3.74</v>
      </c>
    </row>
    <row r="82" spans="1:33" ht="15">
      <c r="A82" s="56" t="str">
        <f t="shared" si="7"/>
        <v>201613</v>
      </c>
      <c r="B82" s="15">
        <f>'[4]AZIMUTH_CONGESTION by ports'!A1549</f>
        <v>42449</v>
      </c>
      <c r="C82" s="6">
        <f>'[4]AZIMUTH_CONGESTION by ports'!B1549</f>
        <v>1</v>
      </c>
      <c r="D82" s="89">
        <f>'[4]AZIMUTH_CONGESTION by ports'!C1549</f>
        <v>26</v>
      </c>
      <c r="E82" s="43">
        <f>'[4]AZIMUTH_CONGESTION by ports'!D1549</f>
        <v>1</v>
      </c>
      <c r="F82" s="6">
        <f>'[4]AZIMUTH_CONGESTION by ports'!E1549</f>
        <v>0</v>
      </c>
      <c r="G82" s="6">
        <f>'[4]AZIMUTH_CONGESTION by ports'!F1549</f>
        <v>0</v>
      </c>
      <c r="H82" s="12">
        <f>'[4]AZIMUTH_CONGESTION by ports'!G1549</f>
        <v>0</v>
      </c>
      <c r="I82" s="12">
        <f>'[4]AZIMUTH_CONGESTION by ports'!H1549</f>
        <v>1</v>
      </c>
      <c r="J82" s="12">
        <f>'[4]AZIMUTH_CONGESTION by ports'!I1549</f>
        <v>0</v>
      </c>
      <c r="K82" s="12">
        <f>'[4]AZIMUTH_CONGESTION by ports'!J1549</f>
        <v>0</v>
      </c>
      <c r="L82" s="12">
        <f>'[4]AZIMUTH_CONGESTION by ports'!K1549</f>
        <v>0</v>
      </c>
      <c r="M82" s="43">
        <f>'[4]AZIMUTH_CONGESTION by ports'!L1549</f>
        <v>0</v>
      </c>
      <c r="N82" s="6">
        <f>'[4]AZIMUTH_CONGESTION by ports'!M1549</f>
        <v>1</v>
      </c>
      <c r="O82" s="89">
        <f>'[4]AZIMUTH_CONGESTION by ports'!N1549</f>
        <v>0</v>
      </c>
      <c r="P82" s="88">
        <f>'[4]AZIMUTH_CONGESTION by ports'!O1549</f>
        <v>4</v>
      </c>
      <c r="Q82" s="88">
        <f>'[4]AZIMUTH_CONGESTION by ports'!P1549</f>
        <v>0</v>
      </c>
      <c r="R82" s="43">
        <f>'[4]AZIMUTH_CONGESTION by ports'!Q1549</f>
        <v>3</v>
      </c>
      <c r="S82" s="88">
        <f>'[4]AZIMUTH_CONGESTION by ports'!R1549</f>
        <v>1</v>
      </c>
      <c r="T82" s="12">
        <f>'[4]AZIMUTH_CONGESTION by ports'!S1549</f>
        <v>22</v>
      </c>
      <c r="U82" s="43">
        <f>'[4]AZIMUTH_CONGESTION by ports'!T1549</f>
        <v>0</v>
      </c>
      <c r="V82" s="12">
        <f>'[4]AZIMUTH_CONGESTION by ports'!U1549</f>
        <v>0</v>
      </c>
      <c r="W82" s="43">
        <f>'[4]AZIMUTH_CONGESTION by ports'!V1549</f>
        <v>3</v>
      </c>
      <c r="X82" s="12">
        <f>'[4]AZIMUTH_CONGESTION by ports'!W1549</f>
        <v>0</v>
      </c>
      <c r="Y82" s="88">
        <f>'[4]AZIMUTH_CONGESTION by ports'!X1549</f>
        <v>0</v>
      </c>
      <c r="Z82" s="12">
        <f>'[4]AZIMUTH_CONGESTION by ports'!Y1549</f>
        <v>0</v>
      </c>
      <c r="AA82" s="88">
        <f>'[4]AZIMUTH_CONGESTION by ports'!Z1549</f>
        <v>0</v>
      </c>
      <c r="AB82" s="12">
        <f t="shared" si="8"/>
        <v>10.71</v>
      </c>
      <c r="AC82" s="12">
        <f t="shared" si="9"/>
        <v>0.34</v>
      </c>
      <c r="AD82" s="12">
        <f t="shared" si="10"/>
        <v>1.1900000000000002</v>
      </c>
      <c r="AE82" s="12">
        <f t="shared" si="11"/>
        <v>0.85000000000000009</v>
      </c>
      <c r="AF82" s="12">
        <f t="shared" si="12"/>
        <v>4.42</v>
      </c>
      <c r="AG82" s="12">
        <f t="shared" si="13"/>
        <v>3.91</v>
      </c>
    </row>
    <row r="83" spans="1:33" ht="15">
      <c r="A83" s="56" t="str">
        <f t="shared" si="7"/>
        <v>201613</v>
      </c>
      <c r="B83" s="15">
        <f>'[4]AZIMUTH_CONGESTION by ports'!A1550</f>
        <v>42450</v>
      </c>
      <c r="C83" s="6">
        <f>'[4]AZIMUTH_CONGESTION by ports'!B1550</f>
        <v>2</v>
      </c>
      <c r="D83" s="89">
        <f>'[4]AZIMUTH_CONGESTION by ports'!C1550</f>
        <v>18</v>
      </c>
      <c r="E83" s="43">
        <f>'[4]AZIMUTH_CONGESTION by ports'!D1550</f>
        <v>1</v>
      </c>
      <c r="F83" s="6">
        <f>'[4]AZIMUTH_CONGESTION by ports'!E1550</f>
        <v>0</v>
      </c>
      <c r="G83" s="6">
        <f>'[4]AZIMUTH_CONGESTION by ports'!F1550</f>
        <v>1</v>
      </c>
      <c r="H83" s="12">
        <f>'[4]AZIMUTH_CONGESTION by ports'!G1550</f>
        <v>0</v>
      </c>
      <c r="I83" s="12">
        <f>'[4]AZIMUTH_CONGESTION by ports'!H1550</f>
        <v>2</v>
      </c>
      <c r="J83" s="12">
        <f>'[4]AZIMUTH_CONGESTION by ports'!I1550</f>
        <v>1</v>
      </c>
      <c r="K83" s="12">
        <f>'[4]AZIMUTH_CONGESTION by ports'!J1550</f>
        <v>0</v>
      </c>
      <c r="L83" s="12">
        <f>'[4]AZIMUTH_CONGESTION by ports'!K1550</f>
        <v>0</v>
      </c>
      <c r="M83" s="43">
        <f>'[4]AZIMUTH_CONGESTION by ports'!L1550</f>
        <v>0</v>
      </c>
      <c r="N83" s="6">
        <f>'[4]AZIMUTH_CONGESTION by ports'!M1550</f>
        <v>2</v>
      </c>
      <c r="O83" s="89">
        <f>'[4]AZIMUTH_CONGESTION by ports'!N1550</f>
        <v>0</v>
      </c>
      <c r="P83" s="88">
        <f>'[4]AZIMUTH_CONGESTION by ports'!O1550</f>
        <v>1</v>
      </c>
      <c r="Q83" s="88">
        <f>'[4]AZIMUTH_CONGESTION by ports'!P1550</f>
        <v>0</v>
      </c>
      <c r="R83" s="43">
        <f>'[4]AZIMUTH_CONGESTION by ports'!Q1550</f>
        <v>2</v>
      </c>
      <c r="S83" s="88">
        <f>'[4]AZIMUTH_CONGESTION by ports'!R1550</f>
        <v>1</v>
      </c>
      <c r="T83" s="12">
        <f>'[4]AZIMUTH_CONGESTION by ports'!S1550</f>
        <v>17</v>
      </c>
      <c r="U83" s="43">
        <f>'[4]AZIMUTH_CONGESTION by ports'!T1550</f>
        <v>0</v>
      </c>
      <c r="V83" s="12">
        <f>'[4]AZIMUTH_CONGESTION by ports'!U1550</f>
        <v>0</v>
      </c>
      <c r="W83" s="43">
        <f>'[4]AZIMUTH_CONGESTION by ports'!V1550</f>
        <v>3</v>
      </c>
      <c r="X83" s="12">
        <f>'[4]AZIMUTH_CONGESTION by ports'!W1550</f>
        <v>0</v>
      </c>
      <c r="Y83" s="88">
        <f>'[4]AZIMUTH_CONGESTION by ports'!X1550</f>
        <v>0</v>
      </c>
      <c r="Z83" s="12">
        <f>'[4]AZIMUTH_CONGESTION by ports'!Y1550</f>
        <v>0</v>
      </c>
      <c r="AA83" s="88">
        <f>'[4]AZIMUTH_CONGESTION by ports'!Z1550</f>
        <v>0</v>
      </c>
      <c r="AB83" s="12">
        <f t="shared" si="8"/>
        <v>8.67</v>
      </c>
      <c r="AC83" s="12">
        <f t="shared" si="9"/>
        <v>0.85000000000000009</v>
      </c>
      <c r="AD83" s="12">
        <f t="shared" si="10"/>
        <v>1.02</v>
      </c>
      <c r="AE83" s="12">
        <f t="shared" si="11"/>
        <v>0.34</v>
      </c>
      <c r="AF83" s="12">
        <f t="shared" si="12"/>
        <v>3.06</v>
      </c>
      <c r="AG83" s="12">
        <f t="shared" si="13"/>
        <v>3.4000000000000004</v>
      </c>
    </row>
    <row r="84" spans="1:33" ht="15">
      <c r="A84" s="56" t="str">
        <f t="shared" si="7"/>
        <v>201613</v>
      </c>
      <c r="B84" s="15">
        <f>'[4]AZIMUTH_CONGESTION by ports'!A1551</f>
        <v>42451</v>
      </c>
      <c r="C84" s="6">
        <f>'[4]AZIMUTH_CONGESTION by ports'!B1551</f>
        <v>2</v>
      </c>
      <c r="D84" s="89">
        <f>'[4]AZIMUTH_CONGESTION by ports'!C1551</f>
        <v>21</v>
      </c>
      <c r="E84" s="43">
        <f>'[4]AZIMUTH_CONGESTION by ports'!D1551</f>
        <v>1</v>
      </c>
      <c r="F84" s="6">
        <f>'[4]AZIMUTH_CONGESTION by ports'!E1551</f>
        <v>0</v>
      </c>
      <c r="G84" s="6">
        <f>'[4]AZIMUTH_CONGESTION by ports'!F1551</f>
        <v>0</v>
      </c>
      <c r="H84" s="12">
        <f>'[4]AZIMUTH_CONGESTION by ports'!G1551</f>
        <v>0</v>
      </c>
      <c r="I84" s="12">
        <f>'[4]AZIMUTH_CONGESTION by ports'!H1551</f>
        <v>2</v>
      </c>
      <c r="J84" s="12">
        <f>'[4]AZIMUTH_CONGESTION by ports'!I1551</f>
        <v>1</v>
      </c>
      <c r="K84" s="12">
        <f>'[4]AZIMUTH_CONGESTION by ports'!J1551</f>
        <v>0</v>
      </c>
      <c r="L84" s="12">
        <f>'[4]AZIMUTH_CONGESTION by ports'!K1551</f>
        <v>0</v>
      </c>
      <c r="M84" s="43">
        <f>'[4]AZIMUTH_CONGESTION by ports'!L1551</f>
        <v>1</v>
      </c>
      <c r="N84" s="6">
        <f>'[4]AZIMUTH_CONGESTION by ports'!M1551</f>
        <v>3</v>
      </c>
      <c r="O84" s="89">
        <f>'[4]AZIMUTH_CONGESTION by ports'!N1551</f>
        <v>0</v>
      </c>
      <c r="P84" s="88">
        <f>'[4]AZIMUTH_CONGESTION by ports'!O1551</f>
        <v>1</v>
      </c>
      <c r="Q84" s="88">
        <f>'[4]AZIMUTH_CONGESTION by ports'!P1551</f>
        <v>0</v>
      </c>
      <c r="R84" s="43">
        <f>'[4]AZIMUTH_CONGESTION by ports'!Q1551</f>
        <v>5</v>
      </c>
      <c r="S84" s="88">
        <f>'[4]AZIMUTH_CONGESTION by ports'!R1551</f>
        <v>1</v>
      </c>
      <c r="T84" s="12">
        <f>'[4]AZIMUTH_CONGESTION by ports'!S1551</f>
        <v>12</v>
      </c>
      <c r="U84" s="43">
        <f>'[4]AZIMUTH_CONGESTION by ports'!T1551</f>
        <v>0</v>
      </c>
      <c r="V84" s="12">
        <f>'[4]AZIMUTH_CONGESTION by ports'!U1551</f>
        <v>0</v>
      </c>
      <c r="W84" s="43">
        <f>'[4]AZIMUTH_CONGESTION by ports'!V1551</f>
        <v>2</v>
      </c>
      <c r="X84" s="12">
        <f>'[4]AZIMUTH_CONGESTION by ports'!W1551</f>
        <v>0</v>
      </c>
      <c r="Y84" s="88">
        <f>'[4]AZIMUTH_CONGESTION by ports'!X1551</f>
        <v>1</v>
      </c>
      <c r="Z84" s="12">
        <f>'[4]AZIMUTH_CONGESTION by ports'!Y1551</f>
        <v>0</v>
      </c>
      <c r="AA84" s="88">
        <f>'[4]AZIMUTH_CONGESTION by ports'!Z1551</f>
        <v>0</v>
      </c>
      <c r="AB84" s="12">
        <f t="shared" si="8"/>
        <v>9.01</v>
      </c>
      <c r="AC84" s="12">
        <f t="shared" si="9"/>
        <v>0.85000000000000009</v>
      </c>
      <c r="AD84" s="12">
        <f t="shared" si="10"/>
        <v>1.53</v>
      </c>
      <c r="AE84" s="12">
        <f t="shared" si="11"/>
        <v>0.51</v>
      </c>
      <c r="AF84" s="12">
        <f t="shared" si="12"/>
        <v>3.5700000000000003</v>
      </c>
      <c r="AG84" s="12">
        <f t="shared" si="13"/>
        <v>2.5500000000000003</v>
      </c>
    </row>
    <row r="85" spans="1:33" ht="15">
      <c r="A85" s="56" t="str">
        <f t="shared" si="7"/>
        <v>201613</v>
      </c>
      <c r="B85" s="15">
        <f>'[4]AZIMUTH_CONGESTION by ports'!A1552</f>
        <v>42452</v>
      </c>
      <c r="C85" s="6">
        <f>'[4]AZIMUTH_CONGESTION by ports'!B1552</f>
        <v>2</v>
      </c>
      <c r="D85" s="89">
        <f>'[4]AZIMUTH_CONGESTION by ports'!C1552</f>
        <v>20</v>
      </c>
      <c r="E85" s="43">
        <f>'[4]AZIMUTH_CONGESTION by ports'!D1552</f>
        <v>1</v>
      </c>
      <c r="F85" s="6">
        <f>'[4]AZIMUTH_CONGESTION by ports'!E1552</f>
        <v>0</v>
      </c>
      <c r="G85" s="6">
        <f>'[4]AZIMUTH_CONGESTION by ports'!F1552</f>
        <v>0</v>
      </c>
      <c r="H85" s="12">
        <f>'[4]AZIMUTH_CONGESTION by ports'!G1552</f>
        <v>0</v>
      </c>
      <c r="I85" s="12">
        <f>'[4]AZIMUTH_CONGESTION by ports'!H1552</f>
        <v>1</v>
      </c>
      <c r="J85" s="12">
        <f>'[4]AZIMUTH_CONGESTION by ports'!I1552</f>
        <v>1</v>
      </c>
      <c r="K85" s="12">
        <f>'[4]AZIMUTH_CONGESTION by ports'!J1552</f>
        <v>0</v>
      </c>
      <c r="L85" s="12">
        <f>'[4]AZIMUTH_CONGESTION by ports'!K1552</f>
        <v>0</v>
      </c>
      <c r="M85" s="43">
        <f>'[4]AZIMUTH_CONGESTION by ports'!L1552</f>
        <v>0</v>
      </c>
      <c r="N85" s="6">
        <f>'[4]AZIMUTH_CONGESTION by ports'!M1552</f>
        <v>2</v>
      </c>
      <c r="O85" s="89">
        <f>'[4]AZIMUTH_CONGESTION by ports'!N1552</f>
        <v>0</v>
      </c>
      <c r="P85" s="88">
        <f>'[4]AZIMUTH_CONGESTION by ports'!O1552</f>
        <v>0</v>
      </c>
      <c r="Q85" s="88">
        <f>'[4]AZIMUTH_CONGESTION by ports'!P1552</f>
        <v>0</v>
      </c>
      <c r="R85" s="43">
        <f>'[4]AZIMUTH_CONGESTION by ports'!Q1552</f>
        <v>4</v>
      </c>
      <c r="S85" s="88">
        <f>'[4]AZIMUTH_CONGESTION by ports'!R1552</f>
        <v>1</v>
      </c>
      <c r="T85" s="12">
        <f>'[4]AZIMUTH_CONGESTION by ports'!S1552</f>
        <v>12</v>
      </c>
      <c r="U85" s="43">
        <f>'[4]AZIMUTH_CONGESTION by ports'!T1552</f>
        <v>0</v>
      </c>
      <c r="V85" s="12">
        <f>'[4]AZIMUTH_CONGESTION by ports'!U1552</f>
        <v>0</v>
      </c>
      <c r="W85" s="43">
        <f>'[4]AZIMUTH_CONGESTION by ports'!V1552</f>
        <v>2</v>
      </c>
      <c r="X85" s="12">
        <f>'[4]AZIMUTH_CONGESTION by ports'!W1552</f>
        <v>0</v>
      </c>
      <c r="Y85" s="88">
        <f>'[4]AZIMUTH_CONGESTION by ports'!X1552</f>
        <v>1</v>
      </c>
      <c r="Z85" s="12">
        <f>'[4]AZIMUTH_CONGESTION by ports'!Y1552</f>
        <v>0</v>
      </c>
      <c r="AA85" s="88">
        <f>'[4]AZIMUTH_CONGESTION by ports'!Z1552</f>
        <v>0</v>
      </c>
      <c r="AB85" s="12">
        <f t="shared" si="8"/>
        <v>7.99</v>
      </c>
      <c r="AC85" s="12">
        <f t="shared" si="9"/>
        <v>0.68</v>
      </c>
      <c r="AD85" s="12">
        <f t="shared" si="10"/>
        <v>1.1900000000000002</v>
      </c>
      <c r="AE85" s="12">
        <f t="shared" si="11"/>
        <v>0.34</v>
      </c>
      <c r="AF85" s="12">
        <f t="shared" si="12"/>
        <v>3.4000000000000004</v>
      </c>
      <c r="AG85" s="12">
        <f t="shared" si="13"/>
        <v>2.3800000000000003</v>
      </c>
    </row>
    <row r="86" spans="1:33" ht="15">
      <c r="A86" s="56" t="str">
        <f t="shared" si="7"/>
        <v>201613</v>
      </c>
      <c r="B86" s="15">
        <f>'[4]AZIMUTH_CONGESTION by ports'!A1553</f>
        <v>42453</v>
      </c>
      <c r="C86" s="6">
        <f>'[4]AZIMUTH_CONGESTION by ports'!B1553</f>
        <v>2</v>
      </c>
      <c r="D86" s="89">
        <f>'[4]AZIMUTH_CONGESTION by ports'!C1553</f>
        <v>23</v>
      </c>
      <c r="E86" s="43">
        <f>'[4]AZIMUTH_CONGESTION by ports'!D1553</f>
        <v>3</v>
      </c>
      <c r="F86" s="6">
        <f>'[4]AZIMUTH_CONGESTION by ports'!E1553</f>
        <v>0</v>
      </c>
      <c r="G86" s="6">
        <f>'[4]AZIMUTH_CONGESTION by ports'!F1553</f>
        <v>1</v>
      </c>
      <c r="H86" s="12">
        <f>'[4]AZIMUTH_CONGESTION by ports'!G1553</f>
        <v>0</v>
      </c>
      <c r="I86" s="12">
        <f>'[4]AZIMUTH_CONGESTION by ports'!H1553</f>
        <v>1</v>
      </c>
      <c r="J86" s="12">
        <f>'[4]AZIMUTH_CONGESTION by ports'!I1553</f>
        <v>1</v>
      </c>
      <c r="K86" s="12">
        <f>'[4]AZIMUTH_CONGESTION by ports'!J1553</f>
        <v>0</v>
      </c>
      <c r="L86" s="12">
        <f>'[4]AZIMUTH_CONGESTION by ports'!K1553</f>
        <v>0</v>
      </c>
      <c r="M86" s="43">
        <f>'[4]AZIMUTH_CONGESTION by ports'!L1553</f>
        <v>0</v>
      </c>
      <c r="N86" s="6">
        <f>'[4]AZIMUTH_CONGESTION by ports'!M1553</f>
        <v>0</v>
      </c>
      <c r="O86" s="89">
        <f>'[4]AZIMUTH_CONGESTION by ports'!N1553</f>
        <v>0</v>
      </c>
      <c r="P86" s="88">
        <f>'[4]AZIMUTH_CONGESTION by ports'!O1553</f>
        <v>1</v>
      </c>
      <c r="Q86" s="88">
        <f>'[4]AZIMUTH_CONGESTION by ports'!P1553</f>
        <v>0</v>
      </c>
      <c r="R86" s="43">
        <f>'[4]AZIMUTH_CONGESTION by ports'!Q1553</f>
        <v>1</v>
      </c>
      <c r="S86" s="88">
        <f>'[4]AZIMUTH_CONGESTION by ports'!R1553</f>
        <v>1</v>
      </c>
      <c r="T86" s="12">
        <f>'[4]AZIMUTH_CONGESTION by ports'!S1553</f>
        <v>9</v>
      </c>
      <c r="U86" s="43">
        <f>'[4]AZIMUTH_CONGESTION by ports'!T1553</f>
        <v>0</v>
      </c>
      <c r="V86" s="12">
        <f>'[4]AZIMUTH_CONGESTION by ports'!U1553</f>
        <v>0</v>
      </c>
      <c r="W86" s="43">
        <f>'[4]AZIMUTH_CONGESTION by ports'!V1553</f>
        <v>3</v>
      </c>
      <c r="X86" s="12">
        <f>'[4]AZIMUTH_CONGESTION by ports'!W1553</f>
        <v>0</v>
      </c>
      <c r="Y86" s="88">
        <f>'[4]AZIMUTH_CONGESTION by ports'!X1553</f>
        <v>0</v>
      </c>
      <c r="Z86" s="12">
        <f>'[4]AZIMUTH_CONGESTION by ports'!Y1553</f>
        <v>0</v>
      </c>
      <c r="AA86" s="88">
        <f>'[4]AZIMUTH_CONGESTION by ports'!Z1553</f>
        <v>0</v>
      </c>
      <c r="AB86" s="12">
        <f t="shared" si="8"/>
        <v>7.82</v>
      </c>
      <c r="AC86" s="12">
        <f t="shared" si="9"/>
        <v>0.51</v>
      </c>
      <c r="AD86" s="12">
        <f t="shared" si="10"/>
        <v>1.1900000000000002</v>
      </c>
      <c r="AE86" s="12">
        <f t="shared" si="11"/>
        <v>0.34</v>
      </c>
      <c r="AF86" s="12">
        <f t="shared" si="12"/>
        <v>3.91</v>
      </c>
      <c r="AG86" s="12">
        <f t="shared" si="13"/>
        <v>1.87</v>
      </c>
    </row>
    <row r="87" spans="1:33" ht="15">
      <c r="A87" s="56" t="str">
        <f t="shared" si="7"/>
        <v>201613</v>
      </c>
      <c r="B87" s="15">
        <f>'[4]AZIMUTH_CONGESTION by ports'!A1554</f>
        <v>42454</v>
      </c>
      <c r="C87" s="6">
        <f>'[4]AZIMUTH_CONGESTION by ports'!B1554</f>
        <v>1</v>
      </c>
      <c r="D87" s="89">
        <f>'[4]AZIMUTH_CONGESTION by ports'!C1554</f>
        <v>23</v>
      </c>
      <c r="E87" s="43">
        <f>'[4]AZIMUTH_CONGESTION by ports'!D1554</f>
        <v>3</v>
      </c>
      <c r="F87" s="6">
        <f>'[4]AZIMUTH_CONGESTION by ports'!E1554</f>
        <v>0</v>
      </c>
      <c r="G87" s="6">
        <f>'[4]AZIMUTH_CONGESTION by ports'!F1554</f>
        <v>0</v>
      </c>
      <c r="H87" s="12">
        <f>'[4]AZIMUTH_CONGESTION by ports'!G1554</f>
        <v>0</v>
      </c>
      <c r="I87" s="12">
        <f>'[4]AZIMUTH_CONGESTION by ports'!H1554</f>
        <v>1</v>
      </c>
      <c r="J87" s="12">
        <f>'[4]AZIMUTH_CONGESTION by ports'!I1554</f>
        <v>2</v>
      </c>
      <c r="K87" s="12">
        <f>'[4]AZIMUTH_CONGESTION by ports'!J1554</f>
        <v>0</v>
      </c>
      <c r="L87" s="12">
        <f>'[4]AZIMUTH_CONGESTION by ports'!K1554</f>
        <v>0</v>
      </c>
      <c r="M87" s="43">
        <f>'[4]AZIMUTH_CONGESTION by ports'!L1554</f>
        <v>0</v>
      </c>
      <c r="N87" s="6">
        <f>'[4]AZIMUTH_CONGESTION by ports'!M1554</f>
        <v>0</v>
      </c>
      <c r="O87" s="89">
        <f>'[4]AZIMUTH_CONGESTION by ports'!N1554</f>
        <v>0</v>
      </c>
      <c r="P87" s="88">
        <f>'[4]AZIMUTH_CONGESTION by ports'!O1554</f>
        <v>1</v>
      </c>
      <c r="Q87" s="88">
        <f>'[4]AZIMUTH_CONGESTION by ports'!P1554</f>
        <v>0</v>
      </c>
      <c r="R87" s="43">
        <f>'[4]AZIMUTH_CONGESTION by ports'!Q1554</f>
        <v>2</v>
      </c>
      <c r="S87" s="88">
        <f>'[4]AZIMUTH_CONGESTION by ports'!R1554</f>
        <v>2</v>
      </c>
      <c r="T87" s="12">
        <f>'[4]AZIMUTH_CONGESTION by ports'!S1554</f>
        <v>10</v>
      </c>
      <c r="U87" s="43">
        <f>'[4]AZIMUTH_CONGESTION by ports'!T1554</f>
        <v>0</v>
      </c>
      <c r="V87" s="12">
        <f>'[4]AZIMUTH_CONGESTION by ports'!U1554</f>
        <v>0</v>
      </c>
      <c r="W87" s="43">
        <f>'[4]AZIMUTH_CONGESTION by ports'!V1554</f>
        <v>3</v>
      </c>
      <c r="X87" s="12">
        <f>'[4]AZIMUTH_CONGESTION by ports'!W1554</f>
        <v>0</v>
      </c>
      <c r="Y87" s="88">
        <f>'[4]AZIMUTH_CONGESTION by ports'!X1554</f>
        <v>1</v>
      </c>
      <c r="Z87" s="12">
        <f>'[4]AZIMUTH_CONGESTION by ports'!Y1554</f>
        <v>0</v>
      </c>
      <c r="AA87" s="88">
        <f>'[4]AZIMUTH_CONGESTION by ports'!Z1554</f>
        <v>0</v>
      </c>
      <c r="AB87" s="12">
        <f t="shared" si="8"/>
        <v>8.33</v>
      </c>
      <c r="AC87" s="12">
        <f t="shared" si="9"/>
        <v>0.17</v>
      </c>
      <c r="AD87" s="12">
        <f t="shared" si="10"/>
        <v>1.36</v>
      </c>
      <c r="AE87" s="12">
        <f t="shared" si="11"/>
        <v>0.68</v>
      </c>
      <c r="AF87" s="12">
        <f t="shared" si="12"/>
        <v>3.91</v>
      </c>
      <c r="AG87" s="12">
        <f t="shared" si="13"/>
        <v>2.21</v>
      </c>
    </row>
    <row r="88" spans="1:33" ht="15">
      <c r="A88" s="56" t="str">
        <f t="shared" si="7"/>
        <v>201613</v>
      </c>
      <c r="B88" s="15">
        <f>'[4]AZIMUTH_CONGESTION by ports'!A1555</f>
        <v>42455</v>
      </c>
      <c r="C88" s="6">
        <f>'[4]AZIMUTH_CONGESTION by ports'!B1555</f>
        <v>1</v>
      </c>
      <c r="D88" s="89">
        <f>'[4]AZIMUTH_CONGESTION by ports'!C1555</f>
        <v>23</v>
      </c>
      <c r="E88" s="43">
        <f>'[4]AZIMUTH_CONGESTION by ports'!D1555</f>
        <v>5</v>
      </c>
      <c r="F88" s="6">
        <f>'[4]AZIMUTH_CONGESTION by ports'!E1555</f>
        <v>0</v>
      </c>
      <c r="G88" s="6">
        <f>'[4]AZIMUTH_CONGESTION by ports'!F1555</f>
        <v>0</v>
      </c>
      <c r="H88" s="12">
        <f>'[4]AZIMUTH_CONGESTION by ports'!G1555</f>
        <v>0</v>
      </c>
      <c r="I88" s="12">
        <f>'[4]AZIMUTH_CONGESTION by ports'!H1555</f>
        <v>2</v>
      </c>
      <c r="J88" s="12">
        <f>'[4]AZIMUTH_CONGESTION by ports'!I1555</f>
        <v>1</v>
      </c>
      <c r="K88" s="12">
        <f>'[4]AZIMUTH_CONGESTION by ports'!J1555</f>
        <v>0</v>
      </c>
      <c r="L88" s="12">
        <f>'[4]AZIMUTH_CONGESTION by ports'!K1555</f>
        <v>0</v>
      </c>
      <c r="M88" s="43">
        <f>'[4]AZIMUTH_CONGESTION by ports'!L1555</f>
        <v>1</v>
      </c>
      <c r="N88" s="6">
        <f>'[4]AZIMUTH_CONGESTION by ports'!M1555</f>
        <v>0</v>
      </c>
      <c r="O88" s="89">
        <f>'[4]AZIMUTH_CONGESTION by ports'!N1555</f>
        <v>0</v>
      </c>
      <c r="P88" s="88">
        <f>'[4]AZIMUTH_CONGESTION by ports'!O1555</f>
        <v>1</v>
      </c>
      <c r="Q88" s="88">
        <f>'[4]AZIMUTH_CONGESTION by ports'!P1555</f>
        <v>0</v>
      </c>
      <c r="R88" s="43">
        <f>'[4]AZIMUTH_CONGESTION by ports'!Q1555</f>
        <v>2</v>
      </c>
      <c r="S88" s="88">
        <f>'[4]AZIMUTH_CONGESTION by ports'!R1555</f>
        <v>3</v>
      </c>
      <c r="T88" s="12">
        <f>'[4]AZIMUTH_CONGESTION by ports'!S1555</f>
        <v>11</v>
      </c>
      <c r="U88" s="43">
        <f>'[4]AZIMUTH_CONGESTION by ports'!T1555</f>
        <v>0</v>
      </c>
      <c r="V88" s="12">
        <f>'[4]AZIMUTH_CONGESTION by ports'!U1555</f>
        <v>0</v>
      </c>
      <c r="W88" s="43">
        <f>'[4]AZIMUTH_CONGESTION by ports'!V1555</f>
        <v>2</v>
      </c>
      <c r="X88" s="12">
        <f>'[4]AZIMUTH_CONGESTION by ports'!W1555</f>
        <v>0</v>
      </c>
      <c r="Y88" s="88">
        <f>'[4]AZIMUTH_CONGESTION by ports'!X1555</f>
        <v>0</v>
      </c>
      <c r="Z88" s="12">
        <f>'[4]AZIMUTH_CONGESTION by ports'!Y1555</f>
        <v>0</v>
      </c>
      <c r="AA88" s="88">
        <f>'[4]AZIMUTH_CONGESTION by ports'!Z1555</f>
        <v>0</v>
      </c>
      <c r="AB88" s="12">
        <f t="shared" si="8"/>
        <v>8.84</v>
      </c>
      <c r="AC88" s="12">
        <f t="shared" si="9"/>
        <v>0.17</v>
      </c>
      <c r="AD88" s="12">
        <f t="shared" si="10"/>
        <v>1.7000000000000002</v>
      </c>
      <c r="AE88" s="12">
        <f t="shared" si="11"/>
        <v>0.68</v>
      </c>
      <c r="AF88" s="12">
        <f t="shared" si="12"/>
        <v>3.91</v>
      </c>
      <c r="AG88" s="12">
        <f t="shared" si="13"/>
        <v>2.3800000000000003</v>
      </c>
    </row>
    <row r="89" spans="1:33" ht="15">
      <c r="A89" s="56" t="str">
        <f t="shared" si="7"/>
        <v>201614</v>
      </c>
      <c r="B89" s="15">
        <f>'[4]AZIMUTH_CONGESTION by ports'!A1556</f>
        <v>42456</v>
      </c>
      <c r="C89" s="6">
        <f>'[4]AZIMUTH_CONGESTION by ports'!B1556</f>
        <v>2</v>
      </c>
      <c r="D89" s="89">
        <f>'[4]AZIMUTH_CONGESTION by ports'!C1556</f>
        <v>24</v>
      </c>
      <c r="E89" s="43">
        <f>'[4]AZIMUTH_CONGESTION by ports'!D1556</f>
        <v>2</v>
      </c>
      <c r="F89" s="6">
        <f>'[4]AZIMUTH_CONGESTION by ports'!E1556</f>
        <v>0</v>
      </c>
      <c r="G89" s="6">
        <f>'[4]AZIMUTH_CONGESTION by ports'!F1556</f>
        <v>0</v>
      </c>
      <c r="H89" s="12">
        <f>'[4]AZIMUTH_CONGESTION by ports'!G1556</f>
        <v>0</v>
      </c>
      <c r="I89" s="12">
        <f>'[4]AZIMUTH_CONGESTION by ports'!H1556</f>
        <v>2</v>
      </c>
      <c r="J89" s="12">
        <f>'[4]AZIMUTH_CONGESTION by ports'!I1556</f>
        <v>1</v>
      </c>
      <c r="K89" s="12">
        <f>'[4]AZIMUTH_CONGESTION by ports'!J1556</f>
        <v>0</v>
      </c>
      <c r="L89" s="12">
        <f>'[4]AZIMUTH_CONGESTION by ports'!K1556</f>
        <v>0</v>
      </c>
      <c r="M89" s="43">
        <f>'[4]AZIMUTH_CONGESTION by ports'!L1556</f>
        <v>0</v>
      </c>
      <c r="N89" s="6">
        <f>'[4]AZIMUTH_CONGESTION by ports'!M1556</f>
        <v>0</v>
      </c>
      <c r="O89" s="89">
        <f>'[4]AZIMUTH_CONGESTION by ports'!N1556</f>
        <v>0</v>
      </c>
      <c r="P89" s="88">
        <f>'[4]AZIMUTH_CONGESTION by ports'!O1556</f>
        <v>2</v>
      </c>
      <c r="Q89" s="88">
        <f>'[4]AZIMUTH_CONGESTION by ports'!P1556</f>
        <v>0</v>
      </c>
      <c r="R89" s="43">
        <f>'[4]AZIMUTH_CONGESTION by ports'!Q1556</f>
        <v>2</v>
      </c>
      <c r="S89" s="88">
        <f>'[4]AZIMUTH_CONGESTION by ports'!R1556</f>
        <v>2</v>
      </c>
      <c r="T89" s="12">
        <f>'[4]AZIMUTH_CONGESTION by ports'!S1556</f>
        <v>10</v>
      </c>
      <c r="U89" s="43">
        <f>'[4]AZIMUTH_CONGESTION by ports'!T1556</f>
        <v>0</v>
      </c>
      <c r="V89" s="12">
        <f>'[4]AZIMUTH_CONGESTION by ports'!U1556</f>
        <v>0</v>
      </c>
      <c r="W89" s="43">
        <f>'[4]AZIMUTH_CONGESTION by ports'!V1556</f>
        <v>1</v>
      </c>
      <c r="X89" s="12">
        <f>'[4]AZIMUTH_CONGESTION by ports'!W1556</f>
        <v>0</v>
      </c>
      <c r="Y89" s="88">
        <f>'[4]AZIMUTH_CONGESTION by ports'!X1556</f>
        <v>0</v>
      </c>
      <c r="Z89" s="12">
        <f>'[4]AZIMUTH_CONGESTION by ports'!Y1556</f>
        <v>0</v>
      </c>
      <c r="AA89" s="88">
        <f>'[4]AZIMUTH_CONGESTION by ports'!Z1556</f>
        <v>0</v>
      </c>
      <c r="AB89" s="12">
        <f t="shared" si="8"/>
        <v>8.16</v>
      </c>
      <c r="AC89" s="12">
        <f t="shared" si="9"/>
        <v>0.34</v>
      </c>
      <c r="AD89" s="12">
        <f t="shared" si="10"/>
        <v>0.85000000000000009</v>
      </c>
      <c r="AE89" s="12">
        <f t="shared" si="11"/>
        <v>0.68</v>
      </c>
      <c r="AF89" s="12">
        <f t="shared" si="12"/>
        <v>4.08</v>
      </c>
      <c r="AG89" s="12">
        <f t="shared" si="13"/>
        <v>2.21</v>
      </c>
    </row>
    <row r="90" spans="1:33" ht="15">
      <c r="A90" s="56" t="str">
        <f t="shared" si="7"/>
        <v>201614</v>
      </c>
      <c r="B90" s="15">
        <f>'[4]AZIMUTH_CONGESTION by ports'!A1557</f>
        <v>42457</v>
      </c>
      <c r="C90" s="6">
        <f>'[4]AZIMUTH_CONGESTION by ports'!B1557</f>
        <v>1</v>
      </c>
      <c r="D90" s="89">
        <f>'[4]AZIMUTH_CONGESTION by ports'!C1557</f>
        <v>22</v>
      </c>
      <c r="E90" s="43">
        <f>'[4]AZIMUTH_CONGESTION by ports'!D1557</f>
        <v>5</v>
      </c>
      <c r="F90" s="6">
        <f>'[4]AZIMUTH_CONGESTION by ports'!E1557</f>
        <v>0</v>
      </c>
      <c r="G90" s="6">
        <f>'[4]AZIMUTH_CONGESTION by ports'!F1557</f>
        <v>0</v>
      </c>
      <c r="H90" s="12">
        <f>'[4]AZIMUTH_CONGESTION by ports'!G1557</f>
        <v>0</v>
      </c>
      <c r="I90" s="12">
        <f>'[4]AZIMUTH_CONGESTION by ports'!H1557</f>
        <v>2</v>
      </c>
      <c r="J90" s="12">
        <f>'[4]AZIMUTH_CONGESTION by ports'!I1557</f>
        <v>0</v>
      </c>
      <c r="K90" s="12">
        <f>'[4]AZIMUTH_CONGESTION by ports'!J1557</f>
        <v>0</v>
      </c>
      <c r="L90" s="12">
        <f>'[4]AZIMUTH_CONGESTION by ports'!K1557</f>
        <v>0</v>
      </c>
      <c r="M90" s="43">
        <f>'[4]AZIMUTH_CONGESTION by ports'!L1557</f>
        <v>0</v>
      </c>
      <c r="N90" s="6">
        <f>'[4]AZIMUTH_CONGESTION by ports'!M1557</f>
        <v>0</v>
      </c>
      <c r="O90" s="89">
        <f>'[4]AZIMUTH_CONGESTION by ports'!N1557</f>
        <v>0</v>
      </c>
      <c r="P90" s="88">
        <f>'[4]AZIMUTH_CONGESTION by ports'!O1557</f>
        <v>2</v>
      </c>
      <c r="Q90" s="88">
        <f>'[4]AZIMUTH_CONGESTION by ports'!P1557</f>
        <v>0</v>
      </c>
      <c r="R90" s="43">
        <f>'[4]AZIMUTH_CONGESTION by ports'!Q1557</f>
        <v>1</v>
      </c>
      <c r="S90" s="88">
        <f>'[4]AZIMUTH_CONGESTION by ports'!R1557</f>
        <v>3</v>
      </c>
      <c r="T90" s="12">
        <f>'[4]AZIMUTH_CONGESTION by ports'!S1557</f>
        <v>9</v>
      </c>
      <c r="U90" s="43">
        <f>'[4]AZIMUTH_CONGESTION by ports'!T1557</f>
        <v>0</v>
      </c>
      <c r="V90" s="12">
        <f>'[4]AZIMUTH_CONGESTION by ports'!U1557</f>
        <v>0</v>
      </c>
      <c r="W90" s="43">
        <f>'[4]AZIMUTH_CONGESTION by ports'!V1557</f>
        <v>2</v>
      </c>
      <c r="X90" s="12">
        <f>'[4]AZIMUTH_CONGESTION by ports'!W1557</f>
        <v>0</v>
      </c>
      <c r="Y90" s="88">
        <f>'[4]AZIMUTH_CONGESTION by ports'!X1557</f>
        <v>0</v>
      </c>
      <c r="Z90" s="12">
        <f>'[4]AZIMUTH_CONGESTION by ports'!Y1557</f>
        <v>0</v>
      </c>
      <c r="AA90" s="88">
        <f>'[4]AZIMUTH_CONGESTION by ports'!Z1557</f>
        <v>0</v>
      </c>
      <c r="AB90" s="12">
        <f t="shared" si="8"/>
        <v>7.99</v>
      </c>
      <c r="AC90" s="12">
        <f t="shared" si="9"/>
        <v>0.17</v>
      </c>
      <c r="AD90" s="12">
        <f t="shared" si="10"/>
        <v>1.36</v>
      </c>
      <c r="AE90" s="12">
        <f t="shared" si="11"/>
        <v>0.85000000000000009</v>
      </c>
      <c r="AF90" s="12">
        <f t="shared" si="12"/>
        <v>3.74</v>
      </c>
      <c r="AG90" s="12">
        <f t="shared" si="13"/>
        <v>1.87</v>
      </c>
    </row>
    <row r="91" spans="1:33" ht="15">
      <c r="A91" s="56" t="str">
        <f t="shared" si="7"/>
        <v>201614</v>
      </c>
      <c r="B91" s="15">
        <f>'[4]AZIMUTH_CONGESTION by ports'!A1558</f>
        <v>42458</v>
      </c>
      <c r="C91" s="6">
        <f>'[4]AZIMUTH_CONGESTION by ports'!B1558</f>
        <v>1</v>
      </c>
      <c r="D91" s="89">
        <f>'[4]AZIMUTH_CONGESTION by ports'!C1558</f>
        <v>22</v>
      </c>
      <c r="E91" s="43">
        <f>'[4]AZIMUTH_CONGESTION by ports'!D1558</f>
        <v>3</v>
      </c>
      <c r="F91" s="6">
        <f>'[4]AZIMUTH_CONGESTION by ports'!E1558</f>
        <v>0</v>
      </c>
      <c r="G91" s="6">
        <f>'[4]AZIMUTH_CONGESTION by ports'!F1558</f>
        <v>0</v>
      </c>
      <c r="H91" s="12">
        <f>'[4]AZIMUTH_CONGESTION by ports'!G1558</f>
        <v>0</v>
      </c>
      <c r="I91" s="12">
        <f>'[4]AZIMUTH_CONGESTION by ports'!H1558</f>
        <v>2</v>
      </c>
      <c r="J91" s="12">
        <f>'[4]AZIMUTH_CONGESTION by ports'!I1558</f>
        <v>0</v>
      </c>
      <c r="K91" s="12">
        <f>'[4]AZIMUTH_CONGESTION by ports'!J1558</f>
        <v>0</v>
      </c>
      <c r="L91" s="12">
        <f>'[4]AZIMUTH_CONGESTION by ports'!K1558</f>
        <v>0</v>
      </c>
      <c r="M91" s="43">
        <f>'[4]AZIMUTH_CONGESTION by ports'!L1558</f>
        <v>0</v>
      </c>
      <c r="N91" s="6">
        <f>'[4]AZIMUTH_CONGESTION by ports'!M1558</f>
        <v>0</v>
      </c>
      <c r="O91" s="89">
        <f>'[4]AZIMUTH_CONGESTION by ports'!N1558</f>
        <v>0</v>
      </c>
      <c r="P91" s="88">
        <f>'[4]AZIMUTH_CONGESTION by ports'!O1558</f>
        <v>2</v>
      </c>
      <c r="Q91" s="88">
        <f>'[4]AZIMUTH_CONGESTION by ports'!P1558</f>
        <v>0</v>
      </c>
      <c r="R91" s="43">
        <f>'[4]AZIMUTH_CONGESTION by ports'!Q1558</f>
        <v>1</v>
      </c>
      <c r="S91" s="88">
        <f>'[4]AZIMUTH_CONGESTION by ports'!R1558</f>
        <v>2</v>
      </c>
      <c r="T91" s="12">
        <f>'[4]AZIMUTH_CONGESTION by ports'!S1558</f>
        <v>10</v>
      </c>
      <c r="U91" s="43">
        <f>'[4]AZIMUTH_CONGESTION by ports'!T1558</f>
        <v>0</v>
      </c>
      <c r="V91" s="12">
        <f>'[4]AZIMUTH_CONGESTION by ports'!U1558</f>
        <v>0</v>
      </c>
      <c r="W91" s="43">
        <f>'[4]AZIMUTH_CONGESTION by ports'!V1558</f>
        <v>4</v>
      </c>
      <c r="X91" s="12">
        <f>'[4]AZIMUTH_CONGESTION by ports'!W1558</f>
        <v>0</v>
      </c>
      <c r="Y91" s="88">
        <f>'[4]AZIMUTH_CONGESTION by ports'!X1558</f>
        <v>0</v>
      </c>
      <c r="Z91" s="12">
        <f>'[4]AZIMUTH_CONGESTION by ports'!Y1558</f>
        <v>0</v>
      </c>
      <c r="AA91" s="88">
        <f>'[4]AZIMUTH_CONGESTION by ports'!Z1558</f>
        <v>0</v>
      </c>
      <c r="AB91" s="12">
        <f t="shared" si="8"/>
        <v>7.99</v>
      </c>
      <c r="AC91" s="12">
        <f t="shared" si="9"/>
        <v>0.17</v>
      </c>
      <c r="AD91" s="12">
        <f t="shared" si="10"/>
        <v>1.36</v>
      </c>
      <c r="AE91" s="12">
        <f t="shared" si="11"/>
        <v>0.68</v>
      </c>
      <c r="AF91" s="12">
        <f t="shared" si="12"/>
        <v>3.74</v>
      </c>
      <c r="AG91" s="12">
        <f t="shared" si="13"/>
        <v>2.04</v>
      </c>
    </row>
    <row r="92" spans="1:33" ht="15">
      <c r="A92" s="56" t="str">
        <f t="shared" si="7"/>
        <v>201614</v>
      </c>
      <c r="B92" s="15">
        <f>'[4]AZIMUTH_CONGESTION by ports'!A1559</f>
        <v>42459</v>
      </c>
      <c r="C92" s="6">
        <f>'[4]AZIMUTH_CONGESTION by ports'!B1559</f>
        <v>0</v>
      </c>
      <c r="D92" s="89">
        <f>'[4]AZIMUTH_CONGESTION by ports'!C1559</f>
        <v>22</v>
      </c>
      <c r="E92" s="43">
        <f>'[4]AZIMUTH_CONGESTION by ports'!D1559</f>
        <v>2</v>
      </c>
      <c r="F92" s="6">
        <f>'[4]AZIMUTH_CONGESTION by ports'!E1559</f>
        <v>0</v>
      </c>
      <c r="G92" s="6">
        <f>'[4]AZIMUTH_CONGESTION by ports'!F1559</f>
        <v>1</v>
      </c>
      <c r="H92" s="12">
        <f>'[4]AZIMUTH_CONGESTION by ports'!G1559</f>
        <v>0</v>
      </c>
      <c r="I92" s="12">
        <f>'[4]AZIMUTH_CONGESTION by ports'!H1559</f>
        <v>2</v>
      </c>
      <c r="J92" s="12">
        <f>'[4]AZIMUTH_CONGESTION by ports'!I1559</f>
        <v>0</v>
      </c>
      <c r="K92" s="12">
        <f>'[4]AZIMUTH_CONGESTION by ports'!J1559</f>
        <v>0</v>
      </c>
      <c r="L92" s="12">
        <f>'[4]AZIMUTH_CONGESTION by ports'!K1559</f>
        <v>1</v>
      </c>
      <c r="M92" s="43">
        <f>'[4]AZIMUTH_CONGESTION by ports'!L1559</f>
        <v>1</v>
      </c>
      <c r="N92" s="6">
        <f>'[4]AZIMUTH_CONGESTION by ports'!M1559</f>
        <v>1</v>
      </c>
      <c r="O92" s="89">
        <f>'[4]AZIMUTH_CONGESTION by ports'!N1559</f>
        <v>0</v>
      </c>
      <c r="P92" s="88">
        <f>'[4]AZIMUTH_CONGESTION by ports'!O1559</f>
        <v>2</v>
      </c>
      <c r="Q92" s="88">
        <f>'[4]AZIMUTH_CONGESTION by ports'!P1559</f>
        <v>0</v>
      </c>
      <c r="R92" s="43">
        <f>'[4]AZIMUTH_CONGESTION by ports'!Q1559</f>
        <v>1</v>
      </c>
      <c r="S92" s="88">
        <f>'[4]AZIMUTH_CONGESTION by ports'!R1559</f>
        <v>2</v>
      </c>
      <c r="T92" s="12">
        <f>'[4]AZIMUTH_CONGESTION by ports'!S1559</f>
        <v>9</v>
      </c>
      <c r="U92" s="43">
        <f>'[4]AZIMUTH_CONGESTION by ports'!T1559</f>
        <v>0</v>
      </c>
      <c r="V92" s="12">
        <f>'[4]AZIMUTH_CONGESTION by ports'!U1559</f>
        <v>0</v>
      </c>
      <c r="W92" s="43">
        <f>'[4]AZIMUTH_CONGESTION by ports'!V1559</f>
        <v>5</v>
      </c>
      <c r="X92" s="12">
        <f>'[4]AZIMUTH_CONGESTION by ports'!W1559</f>
        <v>0</v>
      </c>
      <c r="Y92" s="88">
        <f>'[4]AZIMUTH_CONGESTION by ports'!X1559</f>
        <v>1</v>
      </c>
      <c r="Z92" s="12">
        <f>'[4]AZIMUTH_CONGESTION by ports'!Y1559</f>
        <v>0</v>
      </c>
      <c r="AA92" s="88">
        <f>'[4]AZIMUTH_CONGESTION by ports'!Z1559</f>
        <v>0</v>
      </c>
      <c r="AB92" s="12">
        <f t="shared" si="8"/>
        <v>8.5</v>
      </c>
      <c r="AC92" s="12">
        <f t="shared" si="9"/>
        <v>0.34</v>
      </c>
      <c r="AD92" s="12">
        <f t="shared" si="10"/>
        <v>1.53</v>
      </c>
      <c r="AE92" s="12">
        <f t="shared" si="11"/>
        <v>0.85000000000000009</v>
      </c>
      <c r="AF92" s="12">
        <f t="shared" si="12"/>
        <v>3.74</v>
      </c>
      <c r="AG92" s="12">
        <f t="shared" si="13"/>
        <v>2.04</v>
      </c>
    </row>
    <row r="93" spans="1:33" ht="15">
      <c r="A93" s="56" t="str">
        <f t="shared" si="7"/>
        <v>201614</v>
      </c>
      <c r="B93" s="15">
        <f>'[4]AZIMUTH_CONGESTION by ports'!A1560</f>
        <v>42460</v>
      </c>
      <c r="C93" s="6">
        <f>'[4]AZIMUTH_CONGESTION by ports'!B1560</f>
        <v>0</v>
      </c>
      <c r="D93" s="89">
        <f>'[4]AZIMUTH_CONGESTION by ports'!C1560</f>
        <v>25</v>
      </c>
      <c r="E93" s="43">
        <f>'[4]AZIMUTH_CONGESTION by ports'!D1560</f>
        <v>1</v>
      </c>
      <c r="F93" s="6">
        <f>'[4]AZIMUTH_CONGESTION by ports'!E1560</f>
        <v>0</v>
      </c>
      <c r="G93" s="6">
        <f>'[4]AZIMUTH_CONGESTION by ports'!F1560</f>
        <v>0</v>
      </c>
      <c r="H93" s="12">
        <f>'[4]AZIMUTH_CONGESTION by ports'!G1560</f>
        <v>0</v>
      </c>
      <c r="I93" s="12">
        <f>'[4]AZIMUTH_CONGESTION by ports'!H1560</f>
        <v>1</v>
      </c>
      <c r="J93" s="12">
        <f>'[4]AZIMUTH_CONGESTION by ports'!I1560</f>
        <v>0</v>
      </c>
      <c r="K93" s="12">
        <f>'[4]AZIMUTH_CONGESTION by ports'!J1560</f>
        <v>0</v>
      </c>
      <c r="L93" s="12">
        <f>'[4]AZIMUTH_CONGESTION by ports'!K1560</f>
        <v>1</v>
      </c>
      <c r="M93" s="43">
        <f>'[4]AZIMUTH_CONGESTION by ports'!L1560</f>
        <v>0</v>
      </c>
      <c r="N93" s="6">
        <f>'[4]AZIMUTH_CONGESTION by ports'!M1560</f>
        <v>0</v>
      </c>
      <c r="O93" s="89">
        <f>'[4]AZIMUTH_CONGESTION by ports'!N1560</f>
        <v>0</v>
      </c>
      <c r="P93" s="88">
        <f>'[4]AZIMUTH_CONGESTION by ports'!O1560</f>
        <v>1</v>
      </c>
      <c r="Q93" s="88">
        <f>'[4]AZIMUTH_CONGESTION by ports'!P1560</f>
        <v>0</v>
      </c>
      <c r="R93" s="43">
        <f>'[4]AZIMUTH_CONGESTION by ports'!Q1560</f>
        <v>0</v>
      </c>
      <c r="S93" s="88">
        <f>'[4]AZIMUTH_CONGESTION by ports'!R1560</f>
        <v>2</v>
      </c>
      <c r="T93" s="12">
        <f>'[4]AZIMUTH_CONGESTION by ports'!S1560</f>
        <v>10</v>
      </c>
      <c r="U93" s="43">
        <f>'[4]AZIMUTH_CONGESTION by ports'!T1560</f>
        <v>0</v>
      </c>
      <c r="V93" s="12">
        <f>'[4]AZIMUTH_CONGESTION by ports'!U1560</f>
        <v>0</v>
      </c>
      <c r="W93" s="43">
        <f>'[4]AZIMUTH_CONGESTION by ports'!V1560</f>
        <v>5</v>
      </c>
      <c r="X93" s="12">
        <f>'[4]AZIMUTH_CONGESTION by ports'!W1560</f>
        <v>0</v>
      </c>
      <c r="Y93" s="88">
        <f>'[4]AZIMUTH_CONGESTION by ports'!X1560</f>
        <v>2</v>
      </c>
      <c r="Z93" s="12">
        <f>'[4]AZIMUTH_CONGESTION by ports'!Y1560</f>
        <v>0</v>
      </c>
      <c r="AA93" s="88">
        <f>'[4]AZIMUTH_CONGESTION by ports'!Z1560</f>
        <v>0</v>
      </c>
      <c r="AB93" s="12">
        <f t="shared" si="8"/>
        <v>8.16</v>
      </c>
      <c r="AC93" s="12">
        <f t="shared" si="9"/>
        <v>0</v>
      </c>
      <c r="AD93" s="12">
        <f t="shared" si="10"/>
        <v>1.02</v>
      </c>
      <c r="AE93" s="12">
        <f t="shared" si="11"/>
        <v>0.85000000000000009</v>
      </c>
      <c r="AF93" s="12">
        <f t="shared" si="12"/>
        <v>4.25</v>
      </c>
      <c r="AG93" s="12">
        <f t="shared" si="13"/>
        <v>2.04</v>
      </c>
    </row>
    <row r="94" spans="1:33" ht="15">
      <c r="A94" s="56" t="str">
        <f t="shared" si="7"/>
        <v>201614</v>
      </c>
      <c r="B94" s="15">
        <f>'[4]AZIMUTH_CONGESTION by ports'!A1561</f>
        <v>42461</v>
      </c>
      <c r="C94" s="6">
        <f>'[4]AZIMUTH_CONGESTION by ports'!B1561</f>
        <v>0</v>
      </c>
      <c r="D94" s="89">
        <f>'[4]AZIMUTH_CONGESTION by ports'!C1561</f>
        <v>23</v>
      </c>
      <c r="E94" s="43">
        <f>'[4]AZIMUTH_CONGESTION by ports'!D1561</f>
        <v>1</v>
      </c>
      <c r="F94" s="6">
        <f>'[4]AZIMUTH_CONGESTION by ports'!E1561</f>
        <v>0</v>
      </c>
      <c r="G94" s="6">
        <f>'[4]AZIMUTH_CONGESTION by ports'!F1561</f>
        <v>0</v>
      </c>
      <c r="H94" s="12">
        <f>'[4]AZIMUTH_CONGESTION by ports'!G1561</f>
        <v>0</v>
      </c>
      <c r="I94" s="12">
        <f>'[4]AZIMUTH_CONGESTION by ports'!H1561</f>
        <v>1</v>
      </c>
      <c r="J94" s="12">
        <f>'[4]AZIMUTH_CONGESTION by ports'!I1561</f>
        <v>1</v>
      </c>
      <c r="K94" s="12">
        <f>'[4]AZIMUTH_CONGESTION by ports'!J1561</f>
        <v>0</v>
      </c>
      <c r="L94" s="12">
        <f>'[4]AZIMUTH_CONGESTION by ports'!K1561</f>
        <v>1</v>
      </c>
      <c r="M94" s="43">
        <f>'[4]AZIMUTH_CONGESTION by ports'!L1561</f>
        <v>0</v>
      </c>
      <c r="N94" s="6">
        <f>'[4]AZIMUTH_CONGESTION by ports'!M1561</f>
        <v>0</v>
      </c>
      <c r="O94" s="89">
        <f>'[4]AZIMUTH_CONGESTION by ports'!N1561</f>
        <v>0</v>
      </c>
      <c r="P94" s="88">
        <f>'[4]AZIMUTH_CONGESTION by ports'!O1561</f>
        <v>0</v>
      </c>
      <c r="Q94" s="88">
        <f>'[4]AZIMUTH_CONGESTION by ports'!P1561</f>
        <v>0</v>
      </c>
      <c r="R94" s="43">
        <f>'[4]AZIMUTH_CONGESTION by ports'!Q1561</f>
        <v>1</v>
      </c>
      <c r="S94" s="88">
        <f>'[4]AZIMUTH_CONGESTION by ports'!R1561</f>
        <v>2</v>
      </c>
      <c r="T94" s="12">
        <f>'[4]AZIMUTH_CONGESTION by ports'!S1561</f>
        <v>9</v>
      </c>
      <c r="U94" s="43">
        <f>'[4]AZIMUTH_CONGESTION by ports'!T1561</f>
        <v>0</v>
      </c>
      <c r="V94" s="12">
        <f>'[4]AZIMUTH_CONGESTION by ports'!U1561</f>
        <v>0</v>
      </c>
      <c r="W94" s="43">
        <f>'[4]AZIMUTH_CONGESTION by ports'!V1561</f>
        <v>7</v>
      </c>
      <c r="X94" s="12">
        <f>'[4]AZIMUTH_CONGESTION by ports'!W1561</f>
        <v>0</v>
      </c>
      <c r="Y94" s="88">
        <f>'[4]AZIMUTH_CONGESTION by ports'!X1561</f>
        <v>1</v>
      </c>
      <c r="Z94" s="12">
        <f>'[4]AZIMUTH_CONGESTION by ports'!Y1561</f>
        <v>0</v>
      </c>
      <c r="AA94" s="88">
        <f>'[4]AZIMUTH_CONGESTION by ports'!Z1561</f>
        <v>0</v>
      </c>
      <c r="AB94" s="12">
        <f t="shared" si="8"/>
        <v>7.99</v>
      </c>
      <c r="AC94" s="12">
        <f t="shared" si="9"/>
        <v>0</v>
      </c>
      <c r="AD94" s="12">
        <f t="shared" si="10"/>
        <v>1.53</v>
      </c>
      <c r="AE94" s="12">
        <f t="shared" si="11"/>
        <v>0.51</v>
      </c>
      <c r="AF94" s="12">
        <f t="shared" si="12"/>
        <v>3.91</v>
      </c>
      <c r="AG94" s="12">
        <f t="shared" si="13"/>
        <v>2.04</v>
      </c>
    </row>
    <row r="95" spans="1:33" ht="15">
      <c r="A95" s="56" t="str">
        <f t="shared" si="7"/>
        <v>201614</v>
      </c>
      <c r="B95" s="15">
        <f>'[4]AZIMUTH_CONGESTION by ports'!A1562</f>
        <v>42462</v>
      </c>
      <c r="C95" s="6">
        <f>'[4]AZIMUTH_CONGESTION by ports'!B1562</f>
        <v>0</v>
      </c>
      <c r="D95" s="89">
        <f>'[4]AZIMUTH_CONGESTION by ports'!C1562</f>
        <v>20</v>
      </c>
      <c r="E95" s="43">
        <f>'[4]AZIMUTH_CONGESTION by ports'!D1562</f>
        <v>3</v>
      </c>
      <c r="F95" s="6">
        <f>'[4]AZIMUTH_CONGESTION by ports'!E1562</f>
        <v>0</v>
      </c>
      <c r="G95" s="6">
        <f>'[4]AZIMUTH_CONGESTION by ports'!F1562</f>
        <v>0</v>
      </c>
      <c r="H95" s="12">
        <f>'[4]AZIMUTH_CONGESTION by ports'!G1562</f>
        <v>0</v>
      </c>
      <c r="I95" s="12">
        <f>'[4]AZIMUTH_CONGESTION by ports'!H1562</f>
        <v>1</v>
      </c>
      <c r="J95" s="12">
        <f>'[4]AZIMUTH_CONGESTION by ports'!I1562</f>
        <v>0</v>
      </c>
      <c r="K95" s="12">
        <f>'[4]AZIMUTH_CONGESTION by ports'!J1562</f>
        <v>0</v>
      </c>
      <c r="L95" s="12">
        <f>'[4]AZIMUTH_CONGESTION by ports'!K1562</f>
        <v>1</v>
      </c>
      <c r="M95" s="43">
        <f>'[4]AZIMUTH_CONGESTION by ports'!L1562</f>
        <v>0</v>
      </c>
      <c r="N95" s="6">
        <f>'[4]AZIMUTH_CONGESTION by ports'!M1562</f>
        <v>0</v>
      </c>
      <c r="O95" s="89">
        <f>'[4]AZIMUTH_CONGESTION by ports'!N1562</f>
        <v>0</v>
      </c>
      <c r="P95" s="88">
        <f>'[4]AZIMUTH_CONGESTION by ports'!O1562</f>
        <v>0</v>
      </c>
      <c r="Q95" s="88">
        <f>'[4]AZIMUTH_CONGESTION by ports'!P1562</f>
        <v>0</v>
      </c>
      <c r="R95" s="43">
        <f>'[4]AZIMUTH_CONGESTION by ports'!Q1562</f>
        <v>2</v>
      </c>
      <c r="S95" s="88">
        <f>'[4]AZIMUTH_CONGESTION by ports'!R1562</f>
        <v>3</v>
      </c>
      <c r="T95" s="12">
        <f>'[4]AZIMUTH_CONGESTION by ports'!S1562</f>
        <v>6</v>
      </c>
      <c r="U95" s="43">
        <f>'[4]AZIMUTH_CONGESTION by ports'!T1562</f>
        <v>0</v>
      </c>
      <c r="V95" s="12">
        <f>'[4]AZIMUTH_CONGESTION by ports'!U1562</f>
        <v>0</v>
      </c>
      <c r="W95" s="43">
        <f>'[4]AZIMUTH_CONGESTION by ports'!V1562</f>
        <v>6</v>
      </c>
      <c r="X95" s="12">
        <f>'[4]AZIMUTH_CONGESTION by ports'!W1562</f>
        <v>0</v>
      </c>
      <c r="Y95" s="88">
        <f>'[4]AZIMUTH_CONGESTION by ports'!X1562</f>
        <v>3</v>
      </c>
      <c r="Z95" s="12">
        <f>'[4]AZIMUTH_CONGESTION by ports'!Y1562</f>
        <v>0</v>
      </c>
      <c r="AA95" s="88">
        <f>'[4]AZIMUTH_CONGESTION by ports'!Z1562</f>
        <v>0</v>
      </c>
      <c r="AB95" s="12">
        <f t="shared" si="8"/>
        <v>7.65</v>
      </c>
      <c r="AC95" s="12">
        <f t="shared" si="9"/>
        <v>0</v>
      </c>
      <c r="AD95" s="12">
        <f t="shared" si="10"/>
        <v>1.87</v>
      </c>
      <c r="AE95" s="12">
        <f t="shared" si="11"/>
        <v>1.02</v>
      </c>
      <c r="AF95" s="12">
        <f t="shared" si="12"/>
        <v>3.4000000000000004</v>
      </c>
      <c r="AG95" s="12">
        <f t="shared" si="13"/>
        <v>1.36</v>
      </c>
    </row>
    <row r="96" spans="1:33" ht="15">
      <c r="A96" s="56" t="str">
        <f t="shared" si="7"/>
        <v>201615</v>
      </c>
      <c r="B96" s="15">
        <f>'[4]AZIMUTH_CONGESTION by ports'!A1563</f>
        <v>42463</v>
      </c>
      <c r="C96" s="6">
        <f>'[4]AZIMUTH_CONGESTION by ports'!B1563</f>
        <v>0</v>
      </c>
      <c r="D96" s="89">
        <f>'[4]AZIMUTH_CONGESTION by ports'!C1563</f>
        <v>24</v>
      </c>
      <c r="E96" s="43">
        <f>'[4]AZIMUTH_CONGESTION by ports'!D1563</f>
        <v>4</v>
      </c>
      <c r="F96" s="6">
        <f>'[4]AZIMUTH_CONGESTION by ports'!E1563</f>
        <v>0</v>
      </c>
      <c r="G96" s="6">
        <f>'[4]AZIMUTH_CONGESTION by ports'!F1563</f>
        <v>0</v>
      </c>
      <c r="H96" s="12">
        <f>'[4]AZIMUTH_CONGESTION by ports'!G1563</f>
        <v>0</v>
      </c>
      <c r="I96" s="12">
        <f>'[4]AZIMUTH_CONGESTION by ports'!H1563</f>
        <v>2</v>
      </c>
      <c r="J96" s="12">
        <f>'[4]AZIMUTH_CONGESTION by ports'!I1563</f>
        <v>0</v>
      </c>
      <c r="K96" s="12">
        <f>'[4]AZIMUTH_CONGESTION by ports'!J1563</f>
        <v>0</v>
      </c>
      <c r="L96" s="12">
        <f>'[4]AZIMUTH_CONGESTION by ports'!K1563</f>
        <v>1</v>
      </c>
      <c r="M96" s="43">
        <f>'[4]AZIMUTH_CONGESTION by ports'!L1563</f>
        <v>0</v>
      </c>
      <c r="N96" s="6">
        <f>'[4]AZIMUTH_CONGESTION by ports'!M1563</f>
        <v>0</v>
      </c>
      <c r="O96" s="89">
        <f>'[4]AZIMUTH_CONGESTION by ports'!N1563</f>
        <v>0</v>
      </c>
      <c r="P96" s="88">
        <f>'[4]AZIMUTH_CONGESTION by ports'!O1563</f>
        <v>0</v>
      </c>
      <c r="Q96" s="88">
        <f>'[4]AZIMUTH_CONGESTION by ports'!P1563</f>
        <v>0</v>
      </c>
      <c r="R96" s="43">
        <f>'[4]AZIMUTH_CONGESTION by ports'!Q1563</f>
        <v>2</v>
      </c>
      <c r="S96" s="88">
        <f>'[4]AZIMUTH_CONGESTION by ports'!R1563</f>
        <v>3</v>
      </c>
      <c r="T96" s="12">
        <f>'[4]AZIMUTH_CONGESTION by ports'!S1563</f>
        <v>8</v>
      </c>
      <c r="U96" s="43">
        <f>'[4]AZIMUTH_CONGESTION by ports'!T1563</f>
        <v>0</v>
      </c>
      <c r="V96" s="12">
        <f>'[4]AZIMUTH_CONGESTION by ports'!U1563</f>
        <v>0</v>
      </c>
      <c r="W96" s="43">
        <f>'[4]AZIMUTH_CONGESTION by ports'!V1563</f>
        <v>6</v>
      </c>
      <c r="X96" s="12">
        <f>'[4]AZIMUTH_CONGESTION by ports'!W1563</f>
        <v>0</v>
      </c>
      <c r="Y96" s="88">
        <f>'[4]AZIMUTH_CONGESTION by ports'!X1563</f>
        <v>2</v>
      </c>
      <c r="Z96" s="12">
        <f>'[4]AZIMUTH_CONGESTION by ports'!Y1563</f>
        <v>0</v>
      </c>
      <c r="AA96" s="88">
        <f>'[4]AZIMUTH_CONGESTION by ports'!Z1563</f>
        <v>0</v>
      </c>
      <c r="AB96" s="12">
        <f t="shared" si="8"/>
        <v>8.84</v>
      </c>
      <c r="AC96" s="12">
        <f t="shared" si="9"/>
        <v>0</v>
      </c>
      <c r="AD96" s="12">
        <f t="shared" si="10"/>
        <v>2.04</v>
      </c>
      <c r="AE96" s="12">
        <f t="shared" si="11"/>
        <v>0.85000000000000009</v>
      </c>
      <c r="AF96" s="12">
        <f t="shared" si="12"/>
        <v>4.08</v>
      </c>
      <c r="AG96" s="12">
        <f t="shared" si="13"/>
        <v>1.87</v>
      </c>
    </row>
    <row r="97" spans="1:33" ht="15">
      <c r="A97" s="56" t="str">
        <f t="shared" si="7"/>
        <v>201615</v>
      </c>
      <c r="B97" s="15">
        <f>'[4]AZIMUTH_CONGESTION by ports'!A1564</f>
        <v>42464</v>
      </c>
      <c r="C97" s="6">
        <f>'[4]AZIMUTH_CONGESTION by ports'!B1564</f>
        <v>0</v>
      </c>
      <c r="D97" s="89">
        <f>'[4]AZIMUTH_CONGESTION by ports'!C1564</f>
        <v>23</v>
      </c>
      <c r="E97" s="43">
        <f>'[4]AZIMUTH_CONGESTION by ports'!D1564</f>
        <v>3</v>
      </c>
      <c r="F97" s="6">
        <f>'[4]AZIMUTH_CONGESTION by ports'!E1564</f>
        <v>0</v>
      </c>
      <c r="G97" s="6">
        <f>'[4]AZIMUTH_CONGESTION by ports'!F1564</f>
        <v>0</v>
      </c>
      <c r="H97" s="12">
        <f>'[4]AZIMUTH_CONGESTION by ports'!G1564</f>
        <v>0</v>
      </c>
      <c r="I97" s="12">
        <f>'[4]AZIMUTH_CONGESTION by ports'!H1564</f>
        <v>1</v>
      </c>
      <c r="J97" s="12">
        <f>'[4]AZIMUTH_CONGESTION by ports'!I1564</f>
        <v>0</v>
      </c>
      <c r="K97" s="12">
        <f>'[4]AZIMUTH_CONGESTION by ports'!J1564</f>
        <v>0</v>
      </c>
      <c r="L97" s="12">
        <f>'[4]AZIMUTH_CONGESTION by ports'!K1564</f>
        <v>1</v>
      </c>
      <c r="M97" s="43">
        <f>'[4]AZIMUTH_CONGESTION by ports'!L1564</f>
        <v>0</v>
      </c>
      <c r="N97" s="6">
        <f>'[4]AZIMUTH_CONGESTION by ports'!M1564</f>
        <v>1</v>
      </c>
      <c r="O97" s="89">
        <f>'[4]AZIMUTH_CONGESTION by ports'!N1564</f>
        <v>0</v>
      </c>
      <c r="P97" s="88">
        <f>'[4]AZIMUTH_CONGESTION by ports'!O1564</f>
        <v>0</v>
      </c>
      <c r="Q97" s="88">
        <f>'[4]AZIMUTH_CONGESTION by ports'!P1564</f>
        <v>0</v>
      </c>
      <c r="R97" s="43">
        <f>'[4]AZIMUTH_CONGESTION by ports'!Q1564</f>
        <v>0</v>
      </c>
      <c r="S97" s="88">
        <f>'[4]AZIMUTH_CONGESTION by ports'!R1564</f>
        <v>1</v>
      </c>
      <c r="T97" s="12">
        <f>'[4]AZIMUTH_CONGESTION by ports'!S1564</f>
        <v>7</v>
      </c>
      <c r="U97" s="43">
        <f>'[4]AZIMUTH_CONGESTION by ports'!T1564</f>
        <v>0</v>
      </c>
      <c r="V97" s="12">
        <f>'[4]AZIMUTH_CONGESTION by ports'!U1564</f>
        <v>0</v>
      </c>
      <c r="W97" s="43">
        <f>'[4]AZIMUTH_CONGESTION by ports'!V1564</f>
        <v>4</v>
      </c>
      <c r="X97" s="12">
        <f>'[4]AZIMUTH_CONGESTION by ports'!W1564</f>
        <v>1</v>
      </c>
      <c r="Y97" s="88">
        <f>'[4]AZIMUTH_CONGESTION by ports'!X1564</f>
        <v>4</v>
      </c>
      <c r="Z97" s="12">
        <f>'[4]AZIMUTH_CONGESTION by ports'!Y1564</f>
        <v>0</v>
      </c>
      <c r="AA97" s="88">
        <f>'[4]AZIMUTH_CONGESTION by ports'!Z1564</f>
        <v>0</v>
      </c>
      <c r="AB97" s="12">
        <f t="shared" si="8"/>
        <v>7.82</v>
      </c>
      <c r="AC97" s="12">
        <f t="shared" si="9"/>
        <v>0.17</v>
      </c>
      <c r="AD97" s="12">
        <f t="shared" si="10"/>
        <v>1.1900000000000002</v>
      </c>
      <c r="AE97" s="12">
        <f t="shared" si="11"/>
        <v>0.85000000000000009</v>
      </c>
      <c r="AF97" s="12">
        <f t="shared" si="12"/>
        <v>3.91</v>
      </c>
      <c r="AG97" s="12">
        <f t="shared" si="13"/>
        <v>1.7000000000000002</v>
      </c>
    </row>
    <row r="98" spans="1:33" ht="15">
      <c r="A98" s="56" t="str">
        <f t="shared" si="7"/>
        <v>201615</v>
      </c>
      <c r="B98" s="15">
        <f>'[4]AZIMUTH_CONGESTION by ports'!A1565</f>
        <v>42465</v>
      </c>
      <c r="C98" s="6">
        <f>'[4]AZIMUTH_CONGESTION by ports'!B1565</f>
        <v>0</v>
      </c>
      <c r="D98" s="89">
        <f>'[4]AZIMUTH_CONGESTION by ports'!C1565</f>
        <v>19</v>
      </c>
      <c r="E98" s="43">
        <f>'[4]AZIMUTH_CONGESTION by ports'!D1565</f>
        <v>7</v>
      </c>
      <c r="F98" s="6">
        <f>'[4]AZIMUTH_CONGESTION by ports'!E1565</f>
        <v>0</v>
      </c>
      <c r="G98" s="6">
        <f>'[4]AZIMUTH_CONGESTION by ports'!F1565</f>
        <v>0</v>
      </c>
      <c r="H98" s="12">
        <f>'[4]AZIMUTH_CONGESTION by ports'!G1565</f>
        <v>0</v>
      </c>
      <c r="I98" s="12">
        <f>'[4]AZIMUTH_CONGESTION by ports'!H1565</f>
        <v>1</v>
      </c>
      <c r="J98" s="12">
        <f>'[4]AZIMUTH_CONGESTION by ports'!I1565</f>
        <v>2</v>
      </c>
      <c r="K98" s="12">
        <f>'[4]AZIMUTH_CONGESTION by ports'!J1565</f>
        <v>0</v>
      </c>
      <c r="L98" s="12">
        <f>'[4]AZIMUTH_CONGESTION by ports'!K1565</f>
        <v>1</v>
      </c>
      <c r="M98" s="43">
        <f>'[4]AZIMUTH_CONGESTION by ports'!L1565</f>
        <v>0</v>
      </c>
      <c r="N98" s="6">
        <f>'[4]AZIMUTH_CONGESTION by ports'!M1565</f>
        <v>0</v>
      </c>
      <c r="O98" s="89">
        <f>'[4]AZIMUTH_CONGESTION by ports'!N1565</f>
        <v>0</v>
      </c>
      <c r="P98" s="88">
        <f>'[4]AZIMUTH_CONGESTION by ports'!O1565</f>
        <v>0</v>
      </c>
      <c r="Q98" s="88">
        <f>'[4]AZIMUTH_CONGESTION by ports'!P1565</f>
        <v>0</v>
      </c>
      <c r="R98" s="43">
        <f>'[4]AZIMUTH_CONGESTION by ports'!Q1565</f>
        <v>1</v>
      </c>
      <c r="S98" s="88">
        <f>'[4]AZIMUTH_CONGESTION by ports'!R1565</f>
        <v>1</v>
      </c>
      <c r="T98" s="12">
        <f>'[4]AZIMUTH_CONGESTION by ports'!S1565</f>
        <v>7</v>
      </c>
      <c r="U98" s="43">
        <f>'[4]AZIMUTH_CONGESTION by ports'!T1565</f>
        <v>0</v>
      </c>
      <c r="V98" s="12">
        <f>'[4]AZIMUTH_CONGESTION by ports'!U1565</f>
        <v>0</v>
      </c>
      <c r="W98" s="43">
        <f>'[4]AZIMUTH_CONGESTION by ports'!V1565</f>
        <v>4</v>
      </c>
      <c r="X98" s="12">
        <f>'[4]AZIMUTH_CONGESTION by ports'!W1565</f>
        <v>1</v>
      </c>
      <c r="Y98" s="88">
        <f>'[4]AZIMUTH_CONGESTION by ports'!X1565</f>
        <v>2</v>
      </c>
      <c r="Z98" s="12">
        <f>'[4]AZIMUTH_CONGESTION by ports'!Y1565</f>
        <v>0</v>
      </c>
      <c r="AA98" s="88">
        <f>'[4]AZIMUTH_CONGESTION by ports'!Z1565</f>
        <v>0</v>
      </c>
      <c r="AB98" s="12">
        <f t="shared" si="8"/>
        <v>7.82</v>
      </c>
      <c r="AC98" s="12">
        <f t="shared" si="9"/>
        <v>0</v>
      </c>
      <c r="AD98" s="12">
        <f t="shared" si="10"/>
        <v>2.04</v>
      </c>
      <c r="AE98" s="12">
        <f t="shared" si="11"/>
        <v>0.51</v>
      </c>
      <c r="AF98" s="12">
        <f t="shared" si="12"/>
        <v>3.2300000000000004</v>
      </c>
      <c r="AG98" s="12">
        <f t="shared" si="13"/>
        <v>2.04</v>
      </c>
    </row>
    <row r="99" spans="1:33" ht="15">
      <c r="A99" s="56" t="str">
        <f t="shared" si="7"/>
        <v>201615</v>
      </c>
      <c r="B99" s="15">
        <f>'[4]AZIMUTH_CONGESTION by ports'!A1566</f>
        <v>42466</v>
      </c>
      <c r="C99" s="6">
        <f>'[4]AZIMUTH_CONGESTION by ports'!B1566</f>
        <v>2</v>
      </c>
      <c r="D99" s="89">
        <f>'[4]AZIMUTH_CONGESTION by ports'!C1566</f>
        <v>20</v>
      </c>
      <c r="E99" s="43">
        <f>'[4]AZIMUTH_CONGESTION by ports'!D1566</f>
        <v>5</v>
      </c>
      <c r="F99" s="6">
        <f>'[4]AZIMUTH_CONGESTION by ports'!E1566</f>
        <v>0</v>
      </c>
      <c r="G99" s="6">
        <f>'[4]AZIMUTH_CONGESTION by ports'!F1566</f>
        <v>0</v>
      </c>
      <c r="H99" s="12">
        <f>'[4]AZIMUTH_CONGESTION by ports'!G1566</f>
        <v>0</v>
      </c>
      <c r="I99" s="12">
        <f>'[4]AZIMUTH_CONGESTION by ports'!H1566</f>
        <v>1</v>
      </c>
      <c r="J99" s="12">
        <f>'[4]AZIMUTH_CONGESTION by ports'!I1566</f>
        <v>2</v>
      </c>
      <c r="K99" s="12">
        <f>'[4]AZIMUTH_CONGESTION by ports'!J1566</f>
        <v>1</v>
      </c>
      <c r="L99" s="12">
        <f>'[4]AZIMUTH_CONGESTION by ports'!K1566</f>
        <v>0</v>
      </c>
      <c r="M99" s="43">
        <f>'[4]AZIMUTH_CONGESTION by ports'!L1566</f>
        <v>0</v>
      </c>
      <c r="N99" s="6">
        <f>'[4]AZIMUTH_CONGESTION by ports'!M1566</f>
        <v>0</v>
      </c>
      <c r="O99" s="89">
        <f>'[4]AZIMUTH_CONGESTION by ports'!N1566</f>
        <v>0</v>
      </c>
      <c r="P99" s="88">
        <f>'[4]AZIMUTH_CONGESTION by ports'!O1566</f>
        <v>0</v>
      </c>
      <c r="Q99" s="88">
        <f>'[4]AZIMUTH_CONGESTION by ports'!P1566</f>
        <v>0</v>
      </c>
      <c r="R99" s="43">
        <f>'[4]AZIMUTH_CONGESTION by ports'!Q1566</f>
        <v>1</v>
      </c>
      <c r="S99" s="88">
        <f>'[4]AZIMUTH_CONGESTION by ports'!R1566</f>
        <v>1</v>
      </c>
      <c r="T99" s="12">
        <f>'[4]AZIMUTH_CONGESTION by ports'!S1566</f>
        <v>8</v>
      </c>
      <c r="U99" s="43">
        <f>'[4]AZIMUTH_CONGESTION by ports'!T1566</f>
        <v>0</v>
      </c>
      <c r="V99" s="12">
        <f>'[4]AZIMUTH_CONGESTION by ports'!U1566</f>
        <v>0</v>
      </c>
      <c r="W99" s="43">
        <f>'[4]AZIMUTH_CONGESTION by ports'!V1566</f>
        <v>6</v>
      </c>
      <c r="X99" s="12">
        <f>'[4]AZIMUTH_CONGESTION by ports'!W1566</f>
        <v>1</v>
      </c>
      <c r="Y99" s="88">
        <f>'[4]AZIMUTH_CONGESTION by ports'!X1566</f>
        <v>2</v>
      </c>
      <c r="Z99" s="12">
        <f>'[4]AZIMUTH_CONGESTION by ports'!Y1566</f>
        <v>0</v>
      </c>
      <c r="AA99" s="88">
        <f>'[4]AZIMUTH_CONGESTION by ports'!Z1566</f>
        <v>0</v>
      </c>
      <c r="AB99" s="12">
        <f t="shared" si="8"/>
        <v>8.5</v>
      </c>
      <c r="AC99" s="12">
        <f t="shared" si="9"/>
        <v>0.34</v>
      </c>
      <c r="AD99" s="12">
        <f t="shared" si="10"/>
        <v>2.04</v>
      </c>
      <c r="AE99" s="12">
        <f t="shared" si="11"/>
        <v>0.51</v>
      </c>
      <c r="AF99" s="12">
        <f t="shared" si="12"/>
        <v>3.4000000000000004</v>
      </c>
      <c r="AG99" s="12">
        <f t="shared" si="13"/>
        <v>2.21</v>
      </c>
    </row>
    <row r="100" spans="1:33" ht="15">
      <c r="A100" s="56" t="str">
        <f t="shared" si="7"/>
        <v>201615</v>
      </c>
      <c r="B100" s="15">
        <f>'[4]AZIMUTH_CONGESTION by ports'!A1567</f>
        <v>42467</v>
      </c>
      <c r="C100" s="6">
        <f>'[4]AZIMUTH_CONGESTION by ports'!B1567</f>
        <v>2</v>
      </c>
      <c r="D100" s="89">
        <f>'[4]AZIMUTH_CONGESTION by ports'!C1567</f>
        <v>21</v>
      </c>
      <c r="E100" s="43">
        <f>'[4]AZIMUTH_CONGESTION by ports'!D1567</f>
        <v>7</v>
      </c>
      <c r="F100" s="6">
        <f>'[4]AZIMUTH_CONGESTION by ports'!E1567</f>
        <v>0</v>
      </c>
      <c r="G100" s="6">
        <f>'[4]AZIMUTH_CONGESTION by ports'!F1567</f>
        <v>0</v>
      </c>
      <c r="H100" s="12">
        <f>'[4]AZIMUTH_CONGESTION by ports'!G1567</f>
        <v>0</v>
      </c>
      <c r="I100" s="12">
        <f>'[4]AZIMUTH_CONGESTION by ports'!H1567</f>
        <v>1</v>
      </c>
      <c r="J100" s="12">
        <f>'[4]AZIMUTH_CONGESTION by ports'!I1567</f>
        <v>1</v>
      </c>
      <c r="K100" s="12">
        <f>'[4]AZIMUTH_CONGESTION by ports'!J1567</f>
        <v>0</v>
      </c>
      <c r="L100" s="12">
        <f>'[4]AZIMUTH_CONGESTION by ports'!K1567</f>
        <v>0</v>
      </c>
      <c r="M100" s="43">
        <f>'[4]AZIMUTH_CONGESTION by ports'!L1567</f>
        <v>0</v>
      </c>
      <c r="N100" s="6">
        <f>'[4]AZIMUTH_CONGESTION by ports'!M1567</f>
        <v>1</v>
      </c>
      <c r="O100" s="89">
        <f>'[4]AZIMUTH_CONGESTION by ports'!N1567</f>
        <v>0</v>
      </c>
      <c r="P100" s="88">
        <f>'[4]AZIMUTH_CONGESTION by ports'!O1567</f>
        <v>0</v>
      </c>
      <c r="Q100" s="88">
        <f>'[4]AZIMUTH_CONGESTION by ports'!P1567</f>
        <v>0</v>
      </c>
      <c r="R100" s="43">
        <f>'[4]AZIMUTH_CONGESTION by ports'!Q1567</f>
        <v>4</v>
      </c>
      <c r="S100" s="88">
        <f>'[4]AZIMUTH_CONGESTION by ports'!R1567</f>
        <v>1</v>
      </c>
      <c r="T100" s="12">
        <f>'[4]AZIMUTH_CONGESTION by ports'!S1567</f>
        <v>6</v>
      </c>
      <c r="U100" s="43">
        <f>'[4]AZIMUTH_CONGESTION by ports'!T1567</f>
        <v>0</v>
      </c>
      <c r="V100" s="12">
        <f>'[4]AZIMUTH_CONGESTION by ports'!U1567</f>
        <v>0</v>
      </c>
      <c r="W100" s="43">
        <f>'[4]AZIMUTH_CONGESTION by ports'!V1567</f>
        <v>8</v>
      </c>
      <c r="X100" s="12">
        <f>'[4]AZIMUTH_CONGESTION by ports'!W1567</f>
        <v>1</v>
      </c>
      <c r="Y100" s="88">
        <f>'[4]AZIMUTH_CONGESTION by ports'!X1567</f>
        <v>0</v>
      </c>
      <c r="Z100" s="12">
        <f>'[4]AZIMUTH_CONGESTION by ports'!Y1567</f>
        <v>0</v>
      </c>
      <c r="AA100" s="88">
        <f>'[4]AZIMUTH_CONGESTION by ports'!Z1567</f>
        <v>0</v>
      </c>
      <c r="AB100" s="12">
        <f t="shared" si="8"/>
        <v>9.01</v>
      </c>
      <c r="AC100" s="12">
        <f t="shared" si="9"/>
        <v>0.51</v>
      </c>
      <c r="AD100" s="12">
        <f t="shared" si="10"/>
        <v>3.2300000000000004</v>
      </c>
      <c r="AE100" s="12">
        <f t="shared" si="11"/>
        <v>0.17</v>
      </c>
      <c r="AF100" s="12">
        <f t="shared" si="12"/>
        <v>3.5700000000000003</v>
      </c>
      <c r="AG100" s="12">
        <f t="shared" si="13"/>
        <v>1.53</v>
      </c>
    </row>
    <row r="101" spans="1:33" ht="15">
      <c r="A101" s="56" t="str">
        <f t="shared" si="7"/>
        <v>201615</v>
      </c>
      <c r="B101" s="15">
        <f>'[4]AZIMUTH_CONGESTION by ports'!A1568</f>
        <v>42468</v>
      </c>
      <c r="C101" s="6">
        <f>'[4]AZIMUTH_CONGESTION by ports'!B1568</f>
        <v>2</v>
      </c>
      <c r="D101" s="89">
        <f>'[4]AZIMUTH_CONGESTION by ports'!C1568</f>
        <v>23</v>
      </c>
      <c r="E101" s="43">
        <f>'[4]AZIMUTH_CONGESTION by ports'!D1568</f>
        <v>5</v>
      </c>
      <c r="F101" s="6">
        <f>'[4]AZIMUTH_CONGESTION by ports'!E1568</f>
        <v>0</v>
      </c>
      <c r="G101" s="6">
        <f>'[4]AZIMUTH_CONGESTION by ports'!F1568</f>
        <v>1</v>
      </c>
      <c r="H101" s="12">
        <f>'[4]AZIMUTH_CONGESTION by ports'!G1568</f>
        <v>0</v>
      </c>
      <c r="I101" s="12">
        <f>'[4]AZIMUTH_CONGESTION by ports'!H1568</f>
        <v>0</v>
      </c>
      <c r="J101" s="12">
        <f>'[4]AZIMUTH_CONGESTION by ports'!I1568</f>
        <v>1</v>
      </c>
      <c r="K101" s="12">
        <f>'[4]AZIMUTH_CONGESTION by ports'!J1568</f>
        <v>0</v>
      </c>
      <c r="L101" s="12">
        <f>'[4]AZIMUTH_CONGESTION by ports'!K1568</f>
        <v>1</v>
      </c>
      <c r="M101" s="43">
        <f>'[4]AZIMUTH_CONGESTION by ports'!L1568</f>
        <v>0</v>
      </c>
      <c r="N101" s="6">
        <f>'[4]AZIMUTH_CONGESTION by ports'!M1568</f>
        <v>0</v>
      </c>
      <c r="O101" s="89">
        <f>'[4]AZIMUTH_CONGESTION by ports'!N1568</f>
        <v>0</v>
      </c>
      <c r="P101" s="88">
        <f>'[4]AZIMUTH_CONGESTION by ports'!O1568</f>
        <v>0</v>
      </c>
      <c r="Q101" s="88">
        <f>'[4]AZIMUTH_CONGESTION by ports'!P1568</f>
        <v>0</v>
      </c>
      <c r="R101" s="43">
        <f>'[4]AZIMUTH_CONGESTION by ports'!Q1568</f>
        <v>2</v>
      </c>
      <c r="S101" s="88">
        <f>'[4]AZIMUTH_CONGESTION by ports'!R1568</f>
        <v>1</v>
      </c>
      <c r="T101" s="12">
        <f>'[4]AZIMUTH_CONGESTION by ports'!S1568</f>
        <v>5</v>
      </c>
      <c r="U101" s="43">
        <f>'[4]AZIMUTH_CONGESTION by ports'!T1568</f>
        <v>0</v>
      </c>
      <c r="V101" s="12">
        <f>'[4]AZIMUTH_CONGESTION by ports'!U1568</f>
        <v>0</v>
      </c>
      <c r="W101" s="43">
        <f>'[4]AZIMUTH_CONGESTION by ports'!V1568</f>
        <v>4</v>
      </c>
      <c r="X101" s="12">
        <f>'[4]AZIMUTH_CONGESTION by ports'!W1568</f>
        <v>0</v>
      </c>
      <c r="Y101" s="88">
        <f>'[4]AZIMUTH_CONGESTION by ports'!X1568</f>
        <v>1</v>
      </c>
      <c r="Z101" s="12">
        <f>'[4]AZIMUTH_CONGESTION by ports'!Y1568</f>
        <v>0</v>
      </c>
      <c r="AA101" s="88">
        <f>'[4]AZIMUTH_CONGESTION by ports'!Z1568</f>
        <v>0</v>
      </c>
      <c r="AB101" s="12">
        <f t="shared" si="8"/>
        <v>7.82</v>
      </c>
      <c r="AC101" s="12">
        <f t="shared" si="9"/>
        <v>0.51</v>
      </c>
      <c r="AD101" s="12">
        <f t="shared" si="10"/>
        <v>1.87</v>
      </c>
      <c r="AE101" s="12">
        <f t="shared" si="11"/>
        <v>0.34</v>
      </c>
      <c r="AF101" s="12">
        <f t="shared" si="12"/>
        <v>3.91</v>
      </c>
      <c r="AG101" s="12">
        <f t="shared" si="13"/>
        <v>1.1900000000000002</v>
      </c>
    </row>
    <row r="102" spans="1:33" ht="15">
      <c r="A102" s="56" t="str">
        <f t="shared" si="7"/>
        <v>201615</v>
      </c>
      <c r="B102" s="15">
        <f>'[4]AZIMUTH_CONGESTION by ports'!A1569</f>
        <v>42469</v>
      </c>
      <c r="C102" s="6">
        <f>'[4]AZIMUTH_CONGESTION by ports'!B1569</f>
        <v>2</v>
      </c>
      <c r="D102" s="89">
        <f>'[4]AZIMUTH_CONGESTION by ports'!C1569</f>
        <v>26</v>
      </c>
      <c r="E102" s="43">
        <f>'[4]AZIMUTH_CONGESTION by ports'!D1569</f>
        <v>7</v>
      </c>
      <c r="F102" s="6">
        <f>'[4]AZIMUTH_CONGESTION by ports'!E1569</f>
        <v>0</v>
      </c>
      <c r="G102" s="6">
        <f>'[4]AZIMUTH_CONGESTION by ports'!F1569</f>
        <v>0</v>
      </c>
      <c r="H102" s="12">
        <f>'[4]AZIMUTH_CONGESTION by ports'!G1569</f>
        <v>0</v>
      </c>
      <c r="I102" s="12">
        <f>'[4]AZIMUTH_CONGESTION by ports'!H1569</f>
        <v>0</v>
      </c>
      <c r="J102" s="12">
        <f>'[4]AZIMUTH_CONGESTION by ports'!I1569</f>
        <v>1</v>
      </c>
      <c r="K102" s="12">
        <f>'[4]AZIMUTH_CONGESTION by ports'!J1569</f>
        <v>0</v>
      </c>
      <c r="L102" s="12">
        <f>'[4]AZIMUTH_CONGESTION by ports'!K1569</f>
        <v>1</v>
      </c>
      <c r="M102" s="43">
        <f>'[4]AZIMUTH_CONGESTION by ports'!L1569</f>
        <v>0</v>
      </c>
      <c r="N102" s="6">
        <f>'[4]AZIMUTH_CONGESTION by ports'!M1569</f>
        <v>0</v>
      </c>
      <c r="O102" s="89">
        <f>'[4]AZIMUTH_CONGESTION by ports'!N1569</f>
        <v>0</v>
      </c>
      <c r="P102" s="88">
        <f>'[4]AZIMUTH_CONGESTION by ports'!O1569</f>
        <v>0</v>
      </c>
      <c r="Q102" s="88">
        <f>'[4]AZIMUTH_CONGESTION by ports'!P1569</f>
        <v>0</v>
      </c>
      <c r="R102" s="43">
        <f>'[4]AZIMUTH_CONGESTION by ports'!Q1569</f>
        <v>4</v>
      </c>
      <c r="S102" s="88">
        <f>'[4]AZIMUTH_CONGESTION by ports'!R1569</f>
        <v>1</v>
      </c>
      <c r="T102" s="12">
        <f>'[4]AZIMUTH_CONGESTION by ports'!S1569</f>
        <v>7</v>
      </c>
      <c r="U102" s="43">
        <f>'[4]AZIMUTH_CONGESTION by ports'!T1569</f>
        <v>0</v>
      </c>
      <c r="V102" s="12">
        <f>'[4]AZIMUTH_CONGESTION by ports'!U1569</f>
        <v>0</v>
      </c>
      <c r="W102" s="43">
        <f>'[4]AZIMUTH_CONGESTION by ports'!V1569</f>
        <v>4</v>
      </c>
      <c r="X102" s="12">
        <f>'[4]AZIMUTH_CONGESTION by ports'!W1569</f>
        <v>1</v>
      </c>
      <c r="Y102" s="88">
        <f>'[4]AZIMUTH_CONGESTION by ports'!X1569</f>
        <v>0</v>
      </c>
      <c r="Z102" s="12">
        <f>'[4]AZIMUTH_CONGESTION by ports'!Y1569</f>
        <v>0</v>
      </c>
      <c r="AA102" s="88">
        <f>'[4]AZIMUTH_CONGESTION by ports'!Z1569</f>
        <v>0</v>
      </c>
      <c r="AB102" s="12">
        <f t="shared" si="8"/>
        <v>9.1800000000000015</v>
      </c>
      <c r="AC102" s="12">
        <f t="shared" si="9"/>
        <v>0.34</v>
      </c>
      <c r="AD102" s="12">
        <f t="shared" si="10"/>
        <v>2.5500000000000003</v>
      </c>
      <c r="AE102" s="12">
        <f t="shared" si="11"/>
        <v>0.17</v>
      </c>
      <c r="AF102" s="12">
        <f t="shared" si="12"/>
        <v>4.42</v>
      </c>
      <c r="AG102" s="12">
        <f t="shared" si="13"/>
        <v>1.7000000000000002</v>
      </c>
    </row>
    <row r="103" spans="1:33" ht="15">
      <c r="A103" s="56" t="str">
        <f t="shared" si="7"/>
        <v>201616</v>
      </c>
      <c r="B103" s="15">
        <f>'[4]AZIMUTH_CONGESTION by ports'!A1570</f>
        <v>42470</v>
      </c>
      <c r="C103" s="6">
        <f>'[4]AZIMUTH_CONGESTION by ports'!B1570</f>
        <v>2</v>
      </c>
      <c r="D103" s="89">
        <f>'[4]AZIMUTH_CONGESTION by ports'!C1570</f>
        <v>32</v>
      </c>
      <c r="E103" s="43">
        <f>'[4]AZIMUTH_CONGESTION by ports'!D1570</f>
        <v>7</v>
      </c>
      <c r="F103" s="6">
        <f>'[4]AZIMUTH_CONGESTION by ports'!E1570</f>
        <v>0</v>
      </c>
      <c r="G103" s="6">
        <f>'[4]AZIMUTH_CONGESTION by ports'!F1570</f>
        <v>0</v>
      </c>
      <c r="H103" s="12">
        <f>'[4]AZIMUTH_CONGESTION by ports'!G1570</f>
        <v>0</v>
      </c>
      <c r="I103" s="12">
        <f>'[4]AZIMUTH_CONGESTION by ports'!H1570</f>
        <v>0</v>
      </c>
      <c r="J103" s="12">
        <f>'[4]AZIMUTH_CONGESTION by ports'!I1570</f>
        <v>2</v>
      </c>
      <c r="K103" s="12">
        <f>'[4]AZIMUTH_CONGESTION by ports'!J1570</f>
        <v>0</v>
      </c>
      <c r="L103" s="12">
        <f>'[4]AZIMUTH_CONGESTION by ports'!K1570</f>
        <v>1</v>
      </c>
      <c r="M103" s="43">
        <f>'[4]AZIMUTH_CONGESTION by ports'!L1570</f>
        <v>2</v>
      </c>
      <c r="N103" s="6">
        <f>'[4]AZIMUTH_CONGESTION by ports'!M1570</f>
        <v>1</v>
      </c>
      <c r="O103" s="89">
        <f>'[4]AZIMUTH_CONGESTION by ports'!N1570</f>
        <v>0</v>
      </c>
      <c r="P103" s="88">
        <f>'[4]AZIMUTH_CONGESTION by ports'!O1570</f>
        <v>1</v>
      </c>
      <c r="Q103" s="88">
        <f>'[4]AZIMUTH_CONGESTION by ports'!P1570</f>
        <v>0</v>
      </c>
      <c r="R103" s="43">
        <f>'[4]AZIMUTH_CONGESTION by ports'!Q1570</f>
        <v>2</v>
      </c>
      <c r="S103" s="88">
        <f>'[4]AZIMUTH_CONGESTION by ports'!R1570</f>
        <v>1</v>
      </c>
      <c r="T103" s="12">
        <f>'[4]AZIMUTH_CONGESTION by ports'!S1570</f>
        <v>7</v>
      </c>
      <c r="U103" s="43">
        <f>'[4]AZIMUTH_CONGESTION by ports'!T1570</f>
        <v>0</v>
      </c>
      <c r="V103" s="12">
        <f>'[4]AZIMUTH_CONGESTION by ports'!U1570</f>
        <v>0</v>
      </c>
      <c r="W103" s="43">
        <f>'[4]AZIMUTH_CONGESTION by ports'!V1570</f>
        <v>5</v>
      </c>
      <c r="X103" s="12">
        <f>'[4]AZIMUTH_CONGESTION by ports'!W1570</f>
        <v>2</v>
      </c>
      <c r="Y103" s="88">
        <f>'[4]AZIMUTH_CONGESTION by ports'!X1570</f>
        <v>3</v>
      </c>
      <c r="Z103" s="12">
        <f>'[4]AZIMUTH_CONGESTION by ports'!Y1570</f>
        <v>0</v>
      </c>
      <c r="AA103" s="88">
        <f>'[4]AZIMUTH_CONGESTION by ports'!Z1570</f>
        <v>0</v>
      </c>
      <c r="AB103" s="12">
        <f t="shared" si="8"/>
        <v>11.56</v>
      </c>
      <c r="AC103" s="12">
        <f t="shared" si="9"/>
        <v>0.51</v>
      </c>
      <c r="AD103" s="12">
        <f t="shared" si="10"/>
        <v>2.72</v>
      </c>
      <c r="AE103" s="12">
        <f t="shared" si="11"/>
        <v>0.85000000000000009</v>
      </c>
      <c r="AF103" s="12">
        <f t="shared" si="12"/>
        <v>5.44</v>
      </c>
      <c r="AG103" s="12">
        <f t="shared" si="13"/>
        <v>2.04</v>
      </c>
    </row>
    <row r="104" spans="1:33" ht="15">
      <c r="A104" s="56" t="str">
        <f t="shared" si="7"/>
        <v>201616</v>
      </c>
      <c r="B104" s="15">
        <f>'[4]AZIMUTH_CONGESTION by ports'!A1571</f>
        <v>42471</v>
      </c>
      <c r="C104" s="6">
        <f>'[4]AZIMUTH_CONGESTION by ports'!B1571</f>
        <v>1</v>
      </c>
      <c r="D104" s="89">
        <f>'[4]AZIMUTH_CONGESTION by ports'!C1571</f>
        <v>28</v>
      </c>
      <c r="E104" s="43">
        <f>'[4]AZIMUTH_CONGESTION by ports'!D1571</f>
        <v>5</v>
      </c>
      <c r="F104" s="6">
        <f>'[4]AZIMUTH_CONGESTION by ports'!E1571</f>
        <v>0</v>
      </c>
      <c r="G104" s="6">
        <f>'[4]AZIMUTH_CONGESTION by ports'!F1571</f>
        <v>0</v>
      </c>
      <c r="H104" s="12">
        <f>'[4]AZIMUTH_CONGESTION by ports'!G1571</f>
        <v>0</v>
      </c>
      <c r="I104" s="12">
        <f>'[4]AZIMUTH_CONGESTION by ports'!H1571</f>
        <v>0</v>
      </c>
      <c r="J104" s="12">
        <f>'[4]AZIMUTH_CONGESTION by ports'!I1571</f>
        <v>1</v>
      </c>
      <c r="K104" s="12">
        <f>'[4]AZIMUTH_CONGESTION by ports'!J1571</f>
        <v>0</v>
      </c>
      <c r="L104" s="12">
        <f>'[4]AZIMUTH_CONGESTION by ports'!K1571</f>
        <v>1</v>
      </c>
      <c r="M104" s="43">
        <f>'[4]AZIMUTH_CONGESTION by ports'!L1571</f>
        <v>0</v>
      </c>
      <c r="N104" s="6">
        <f>'[4]AZIMUTH_CONGESTION by ports'!M1571</f>
        <v>0</v>
      </c>
      <c r="O104" s="89">
        <f>'[4]AZIMUTH_CONGESTION by ports'!N1571</f>
        <v>0</v>
      </c>
      <c r="P104" s="88">
        <f>'[4]AZIMUTH_CONGESTION by ports'!O1571</f>
        <v>1</v>
      </c>
      <c r="Q104" s="88">
        <f>'[4]AZIMUTH_CONGESTION by ports'!P1571</f>
        <v>0</v>
      </c>
      <c r="R104" s="43">
        <f>'[4]AZIMUTH_CONGESTION by ports'!Q1571</f>
        <v>3</v>
      </c>
      <c r="S104" s="88">
        <f>'[4]AZIMUTH_CONGESTION by ports'!R1571</f>
        <v>2</v>
      </c>
      <c r="T104" s="12">
        <f>'[4]AZIMUTH_CONGESTION by ports'!S1571</f>
        <v>10</v>
      </c>
      <c r="U104" s="43">
        <f>'[4]AZIMUTH_CONGESTION by ports'!T1571</f>
        <v>0</v>
      </c>
      <c r="V104" s="12">
        <f>'[4]AZIMUTH_CONGESTION by ports'!U1571</f>
        <v>0</v>
      </c>
      <c r="W104" s="43">
        <f>'[4]AZIMUTH_CONGESTION by ports'!V1571</f>
        <v>3</v>
      </c>
      <c r="X104" s="12">
        <f>'[4]AZIMUTH_CONGESTION by ports'!W1571</f>
        <v>2</v>
      </c>
      <c r="Y104" s="88">
        <f>'[4]AZIMUTH_CONGESTION by ports'!X1571</f>
        <v>2</v>
      </c>
      <c r="Z104" s="12">
        <f>'[4]AZIMUTH_CONGESTION by ports'!Y1571</f>
        <v>0</v>
      </c>
      <c r="AA104" s="88">
        <f>'[4]AZIMUTH_CONGESTION by ports'!Z1571</f>
        <v>0</v>
      </c>
      <c r="AB104" s="12">
        <f t="shared" si="8"/>
        <v>10.030000000000001</v>
      </c>
      <c r="AC104" s="12">
        <f t="shared" si="9"/>
        <v>0.17</v>
      </c>
      <c r="AD104" s="12">
        <f t="shared" si="10"/>
        <v>1.87</v>
      </c>
      <c r="AE104" s="12">
        <f t="shared" si="11"/>
        <v>0.85000000000000009</v>
      </c>
      <c r="AF104" s="12">
        <f t="shared" si="12"/>
        <v>4.7600000000000007</v>
      </c>
      <c r="AG104" s="12">
        <f t="shared" si="13"/>
        <v>2.3800000000000003</v>
      </c>
    </row>
    <row r="105" spans="1:33" ht="15">
      <c r="A105" s="56" t="str">
        <f t="shared" si="7"/>
        <v>201616</v>
      </c>
      <c r="B105" s="15">
        <f>'[4]AZIMUTH_CONGESTION by ports'!A1572</f>
        <v>42472</v>
      </c>
      <c r="C105" s="6">
        <f>'[4]AZIMUTH_CONGESTION by ports'!B1572</f>
        <v>1</v>
      </c>
      <c r="D105" s="89">
        <f>'[4]AZIMUTH_CONGESTION by ports'!C1572</f>
        <v>28</v>
      </c>
      <c r="E105" s="43">
        <f>'[4]AZIMUTH_CONGESTION by ports'!D1572</f>
        <v>4</v>
      </c>
      <c r="F105" s="6">
        <f>'[4]AZIMUTH_CONGESTION by ports'!E1572</f>
        <v>0</v>
      </c>
      <c r="G105" s="6">
        <f>'[4]AZIMUTH_CONGESTION by ports'!F1572</f>
        <v>0</v>
      </c>
      <c r="H105" s="12">
        <f>'[4]AZIMUTH_CONGESTION by ports'!G1572</f>
        <v>2</v>
      </c>
      <c r="I105" s="12">
        <f>'[4]AZIMUTH_CONGESTION by ports'!H1572</f>
        <v>0</v>
      </c>
      <c r="J105" s="12">
        <f>'[4]AZIMUTH_CONGESTION by ports'!I1572</f>
        <v>1</v>
      </c>
      <c r="K105" s="12">
        <f>'[4]AZIMUTH_CONGESTION by ports'!J1572</f>
        <v>0</v>
      </c>
      <c r="L105" s="12">
        <f>'[4]AZIMUTH_CONGESTION by ports'!K1572</f>
        <v>1</v>
      </c>
      <c r="M105" s="43">
        <f>'[4]AZIMUTH_CONGESTION by ports'!L1572</f>
        <v>0</v>
      </c>
      <c r="N105" s="6">
        <f>'[4]AZIMUTH_CONGESTION by ports'!M1572</f>
        <v>0</v>
      </c>
      <c r="O105" s="89">
        <f>'[4]AZIMUTH_CONGESTION by ports'!N1572</f>
        <v>0</v>
      </c>
      <c r="P105" s="88">
        <f>'[4]AZIMUTH_CONGESTION by ports'!O1572</f>
        <v>0</v>
      </c>
      <c r="Q105" s="88">
        <f>'[4]AZIMUTH_CONGESTION by ports'!P1572</f>
        <v>0</v>
      </c>
      <c r="R105" s="43">
        <f>'[4]AZIMUTH_CONGESTION by ports'!Q1572</f>
        <v>1</v>
      </c>
      <c r="S105" s="88">
        <f>'[4]AZIMUTH_CONGESTION by ports'!R1572</f>
        <v>2</v>
      </c>
      <c r="T105" s="12">
        <f>'[4]AZIMUTH_CONGESTION by ports'!S1572</f>
        <v>8</v>
      </c>
      <c r="U105" s="43">
        <f>'[4]AZIMUTH_CONGESTION by ports'!T1572</f>
        <v>0</v>
      </c>
      <c r="V105" s="12">
        <f>'[4]AZIMUTH_CONGESTION by ports'!U1572</f>
        <v>0</v>
      </c>
      <c r="W105" s="43">
        <f>'[4]AZIMUTH_CONGESTION by ports'!V1572</f>
        <v>3</v>
      </c>
      <c r="X105" s="12">
        <f>'[4]AZIMUTH_CONGESTION by ports'!W1572</f>
        <v>2</v>
      </c>
      <c r="Y105" s="88">
        <f>'[4]AZIMUTH_CONGESTION by ports'!X1572</f>
        <v>2</v>
      </c>
      <c r="Z105" s="12">
        <f>'[4]AZIMUTH_CONGESTION by ports'!Y1572</f>
        <v>0</v>
      </c>
      <c r="AA105" s="88">
        <f>'[4]AZIMUTH_CONGESTION by ports'!Z1572</f>
        <v>0</v>
      </c>
      <c r="AB105" s="12">
        <f t="shared" si="8"/>
        <v>9.3500000000000014</v>
      </c>
      <c r="AC105" s="12">
        <f t="shared" si="9"/>
        <v>0.17</v>
      </c>
      <c r="AD105" s="12">
        <f t="shared" si="10"/>
        <v>1.36</v>
      </c>
      <c r="AE105" s="12">
        <f t="shared" si="11"/>
        <v>0.68</v>
      </c>
      <c r="AF105" s="12">
        <f t="shared" si="12"/>
        <v>4.7600000000000007</v>
      </c>
      <c r="AG105" s="12">
        <f t="shared" si="13"/>
        <v>2.3800000000000003</v>
      </c>
    </row>
    <row r="106" spans="1:33" ht="15">
      <c r="A106" s="56" t="str">
        <f t="shared" si="7"/>
        <v>201616</v>
      </c>
      <c r="B106" s="15">
        <f>'[4]AZIMUTH_CONGESTION by ports'!A1573</f>
        <v>42473</v>
      </c>
      <c r="C106" s="6">
        <f>'[4]AZIMUTH_CONGESTION by ports'!B1573</f>
        <v>2</v>
      </c>
      <c r="D106" s="89">
        <f>'[4]AZIMUTH_CONGESTION by ports'!C1573</f>
        <v>33</v>
      </c>
      <c r="E106" s="43">
        <f>'[4]AZIMUTH_CONGESTION by ports'!D1573</f>
        <v>2</v>
      </c>
      <c r="F106" s="6">
        <f>'[4]AZIMUTH_CONGESTION by ports'!E1573</f>
        <v>0</v>
      </c>
      <c r="G106" s="6">
        <f>'[4]AZIMUTH_CONGESTION by ports'!F1573</f>
        <v>0</v>
      </c>
      <c r="H106" s="12">
        <f>'[4]AZIMUTH_CONGESTION by ports'!G1573</f>
        <v>2</v>
      </c>
      <c r="I106" s="12">
        <f>'[4]AZIMUTH_CONGESTION by ports'!H1573</f>
        <v>0</v>
      </c>
      <c r="J106" s="12">
        <f>'[4]AZIMUTH_CONGESTION by ports'!I1573</f>
        <v>1</v>
      </c>
      <c r="K106" s="12">
        <f>'[4]AZIMUTH_CONGESTION by ports'!J1573</f>
        <v>0</v>
      </c>
      <c r="L106" s="12">
        <f>'[4]AZIMUTH_CONGESTION by ports'!K1573</f>
        <v>1</v>
      </c>
      <c r="M106" s="43">
        <f>'[4]AZIMUTH_CONGESTION by ports'!L1573</f>
        <v>0</v>
      </c>
      <c r="N106" s="6">
        <f>'[4]AZIMUTH_CONGESTION by ports'!M1573</f>
        <v>0</v>
      </c>
      <c r="O106" s="89">
        <f>'[4]AZIMUTH_CONGESTION by ports'!N1573</f>
        <v>0</v>
      </c>
      <c r="P106" s="88">
        <f>'[4]AZIMUTH_CONGESTION by ports'!O1573</f>
        <v>1</v>
      </c>
      <c r="Q106" s="88">
        <f>'[4]AZIMUTH_CONGESTION by ports'!P1573</f>
        <v>0</v>
      </c>
      <c r="R106" s="43">
        <f>'[4]AZIMUTH_CONGESTION by ports'!Q1573</f>
        <v>2</v>
      </c>
      <c r="S106" s="88">
        <f>'[4]AZIMUTH_CONGESTION by ports'!R1573</f>
        <v>2</v>
      </c>
      <c r="T106" s="12">
        <f>'[4]AZIMUTH_CONGESTION by ports'!S1573</f>
        <v>10</v>
      </c>
      <c r="U106" s="43">
        <f>'[4]AZIMUTH_CONGESTION by ports'!T1573</f>
        <v>0</v>
      </c>
      <c r="V106" s="12">
        <f>'[4]AZIMUTH_CONGESTION by ports'!U1573</f>
        <v>0</v>
      </c>
      <c r="W106" s="43">
        <f>'[4]AZIMUTH_CONGESTION by ports'!V1573</f>
        <v>6</v>
      </c>
      <c r="X106" s="12">
        <f>'[4]AZIMUTH_CONGESTION by ports'!W1573</f>
        <v>1</v>
      </c>
      <c r="Y106" s="88">
        <f>'[4]AZIMUTH_CONGESTION by ports'!X1573</f>
        <v>1</v>
      </c>
      <c r="Z106" s="12">
        <f>'[4]AZIMUTH_CONGESTION by ports'!Y1573</f>
        <v>0</v>
      </c>
      <c r="AA106" s="88">
        <f>'[4]AZIMUTH_CONGESTION by ports'!Z1573</f>
        <v>0</v>
      </c>
      <c r="AB106" s="12">
        <f t="shared" si="8"/>
        <v>10.88</v>
      </c>
      <c r="AC106" s="12">
        <f t="shared" si="9"/>
        <v>0.34</v>
      </c>
      <c r="AD106" s="12">
        <f t="shared" si="10"/>
        <v>1.7000000000000002</v>
      </c>
      <c r="AE106" s="12">
        <f t="shared" si="11"/>
        <v>0.68</v>
      </c>
      <c r="AF106" s="12">
        <f t="shared" si="12"/>
        <v>5.61</v>
      </c>
      <c r="AG106" s="12">
        <f t="shared" si="13"/>
        <v>2.5500000000000003</v>
      </c>
    </row>
    <row r="107" spans="1:33" ht="15">
      <c r="A107" s="56" t="str">
        <f t="shared" si="7"/>
        <v>201616</v>
      </c>
      <c r="B107" s="15">
        <f>'[4]AZIMUTH_CONGESTION by ports'!A1574</f>
        <v>42474</v>
      </c>
      <c r="C107" s="6">
        <f>'[4]AZIMUTH_CONGESTION by ports'!B1574</f>
        <v>3</v>
      </c>
      <c r="D107" s="89">
        <f>'[4]AZIMUTH_CONGESTION by ports'!C1574</f>
        <v>36</v>
      </c>
      <c r="E107" s="43">
        <f>'[4]AZIMUTH_CONGESTION by ports'!D1574</f>
        <v>4</v>
      </c>
      <c r="F107" s="6">
        <f>'[4]AZIMUTH_CONGESTION by ports'!E1574</f>
        <v>0</v>
      </c>
      <c r="G107" s="6">
        <f>'[4]AZIMUTH_CONGESTION by ports'!F1574</f>
        <v>0</v>
      </c>
      <c r="H107" s="12">
        <f>'[4]AZIMUTH_CONGESTION by ports'!G1574</f>
        <v>0</v>
      </c>
      <c r="I107" s="12">
        <f>'[4]AZIMUTH_CONGESTION by ports'!H1574</f>
        <v>1</v>
      </c>
      <c r="J107" s="12">
        <f>'[4]AZIMUTH_CONGESTION by ports'!I1574</f>
        <v>1</v>
      </c>
      <c r="K107" s="12">
        <f>'[4]AZIMUTH_CONGESTION by ports'!J1574</f>
        <v>0</v>
      </c>
      <c r="L107" s="12">
        <f>'[4]AZIMUTH_CONGESTION by ports'!K1574</f>
        <v>1</v>
      </c>
      <c r="M107" s="43">
        <f>'[4]AZIMUTH_CONGESTION by ports'!L1574</f>
        <v>0</v>
      </c>
      <c r="N107" s="6">
        <f>'[4]AZIMUTH_CONGESTION by ports'!M1574</f>
        <v>1</v>
      </c>
      <c r="O107" s="89">
        <f>'[4]AZIMUTH_CONGESTION by ports'!N1574</f>
        <v>0</v>
      </c>
      <c r="P107" s="88">
        <f>'[4]AZIMUTH_CONGESTION by ports'!O1574</f>
        <v>1</v>
      </c>
      <c r="Q107" s="88">
        <f>'[4]AZIMUTH_CONGESTION by ports'!P1574</f>
        <v>0</v>
      </c>
      <c r="R107" s="43">
        <f>'[4]AZIMUTH_CONGESTION by ports'!Q1574</f>
        <v>1</v>
      </c>
      <c r="S107" s="88">
        <f>'[4]AZIMUTH_CONGESTION by ports'!R1574</f>
        <v>2</v>
      </c>
      <c r="T107" s="12">
        <f>'[4]AZIMUTH_CONGESTION by ports'!S1574</f>
        <v>10</v>
      </c>
      <c r="U107" s="43">
        <f>'[4]AZIMUTH_CONGESTION by ports'!T1574</f>
        <v>0</v>
      </c>
      <c r="V107" s="12">
        <f>'[4]AZIMUTH_CONGESTION by ports'!U1574</f>
        <v>0</v>
      </c>
      <c r="W107" s="43">
        <f>'[4]AZIMUTH_CONGESTION by ports'!V1574</f>
        <v>4</v>
      </c>
      <c r="X107" s="12">
        <f>'[4]AZIMUTH_CONGESTION by ports'!W1574</f>
        <v>1</v>
      </c>
      <c r="Y107" s="88">
        <f>'[4]AZIMUTH_CONGESTION by ports'!X1574</f>
        <v>0</v>
      </c>
      <c r="Z107" s="12">
        <f>'[4]AZIMUTH_CONGESTION by ports'!Y1574</f>
        <v>0</v>
      </c>
      <c r="AA107" s="88">
        <f>'[4]AZIMUTH_CONGESTION by ports'!Z1574</f>
        <v>0</v>
      </c>
      <c r="AB107" s="12">
        <f t="shared" si="8"/>
        <v>11.22</v>
      </c>
      <c r="AC107" s="12">
        <f t="shared" si="9"/>
        <v>0.68</v>
      </c>
      <c r="AD107" s="12">
        <f t="shared" si="10"/>
        <v>1.53</v>
      </c>
      <c r="AE107" s="12">
        <f t="shared" si="11"/>
        <v>0.51</v>
      </c>
      <c r="AF107" s="12">
        <f t="shared" si="12"/>
        <v>6.12</v>
      </c>
      <c r="AG107" s="12">
        <f t="shared" si="13"/>
        <v>2.3800000000000003</v>
      </c>
    </row>
    <row r="108" spans="1:33" ht="15">
      <c r="A108" s="56" t="str">
        <f t="shared" si="7"/>
        <v>201616</v>
      </c>
      <c r="B108" s="15">
        <f>'[4]AZIMUTH_CONGESTION by ports'!A1575</f>
        <v>42475</v>
      </c>
      <c r="C108" s="6">
        <f>'[4]AZIMUTH_CONGESTION by ports'!B1575</f>
        <v>1</v>
      </c>
      <c r="D108" s="89">
        <f>'[4]AZIMUTH_CONGESTION by ports'!C1575</f>
        <v>40</v>
      </c>
      <c r="E108" s="43">
        <f>'[4]AZIMUTH_CONGESTION by ports'!D1575</f>
        <v>2</v>
      </c>
      <c r="F108" s="6">
        <f>'[4]AZIMUTH_CONGESTION by ports'!E1575</f>
        <v>0</v>
      </c>
      <c r="G108" s="6">
        <f>'[4]AZIMUTH_CONGESTION by ports'!F1575</f>
        <v>0</v>
      </c>
      <c r="H108" s="12">
        <f>'[4]AZIMUTH_CONGESTION by ports'!G1575</f>
        <v>0</v>
      </c>
      <c r="I108" s="12">
        <f>'[4]AZIMUTH_CONGESTION by ports'!H1575</f>
        <v>0</v>
      </c>
      <c r="J108" s="12">
        <f>'[4]AZIMUTH_CONGESTION by ports'!I1575</f>
        <v>0</v>
      </c>
      <c r="K108" s="12">
        <f>'[4]AZIMUTH_CONGESTION by ports'!J1575</f>
        <v>0</v>
      </c>
      <c r="L108" s="12">
        <f>'[4]AZIMUTH_CONGESTION by ports'!K1575</f>
        <v>0</v>
      </c>
      <c r="M108" s="43">
        <f>'[4]AZIMUTH_CONGESTION by ports'!L1575</f>
        <v>0</v>
      </c>
      <c r="N108" s="6">
        <f>'[4]AZIMUTH_CONGESTION by ports'!M1575</f>
        <v>0</v>
      </c>
      <c r="O108" s="89">
        <f>'[4]AZIMUTH_CONGESTION by ports'!N1575</f>
        <v>0</v>
      </c>
      <c r="P108" s="88">
        <f>'[4]AZIMUTH_CONGESTION by ports'!O1575</f>
        <v>2</v>
      </c>
      <c r="Q108" s="88">
        <f>'[4]AZIMUTH_CONGESTION by ports'!P1575</f>
        <v>0</v>
      </c>
      <c r="R108" s="43">
        <f>'[4]AZIMUTH_CONGESTION by ports'!Q1575</f>
        <v>0</v>
      </c>
      <c r="S108" s="88">
        <f>'[4]AZIMUTH_CONGESTION by ports'!R1575</f>
        <v>2</v>
      </c>
      <c r="T108" s="12">
        <f>'[4]AZIMUTH_CONGESTION by ports'!S1575</f>
        <v>12</v>
      </c>
      <c r="U108" s="43">
        <f>'[4]AZIMUTH_CONGESTION by ports'!T1575</f>
        <v>0</v>
      </c>
      <c r="V108" s="12">
        <f>'[4]AZIMUTH_CONGESTION by ports'!U1575</f>
        <v>0</v>
      </c>
      <c r="W108" s="43">
        <f>'[4]AZIMUTH_CONGESTION by ports'!V1575</f>
        <v>4</v>
      </c>
      <c r="X108" s="12">
        <f>'[4]AZIMUTH_CONGESTION by ports'!W1575</f>
        <v>1</v>
      </c>
      <c r="Y108" s="88">
        <f>'[4]AZIMUTH_CONGESTION by ports'!X1575</f>
        <v>0</v>
      </c>
      <c r="Z108" s="12">
        <f>'[4]AZIMUTH_CONGESTION by ports'!Y1575</f>
        <v>0</v>
      </c>
      <c r="AA108" s="88">
        <f>'[4]AZIMUTH_CONGESTION by ports'!Z1575</f>
        <v>0</v>
      </c>
      <c r="AB108" s="12">
        <f t="shared" si="8"/>
        <v>10.88</v>
      </c>
      <c r="AC108" s="12">
        <f t="shared" si="9"/>
        <v>0.17</v>
      </c>
      <c r="AD108" s="12">
        <f t="shared" si="10"/>
        <v>1.02</v>
      </c>
      <c r="AE108" s="12">
        <f t="shared" si="11"/>
        <v>0.68</v>
      </c>
      <c r="AF108" s="12">
        <f t="shared" si="12"/>
        <v>6.8000000000000007</v>
      </c>
      <c r="AG108" s="12">
        <f t="shared" si="13"/>
        <v>2.21</v>
      </c>
    </row>
    <row r="109" spans="1:33" ht="15">
      <c r="A109" s="56" t="str">
        <f t="shared" si="7"/>
        <v>201616</v>
      </c>
      <c r="B109" s="15">
        <f>'[4]AZIMUTH_CONGESTION by ports'!A1576</f>
        <v>42476</v>
      </c>
      <c r="C109" s="6">
        <f>'[4]AZIMUTH_CONGESTION by ports'!B1576</f>
        <v>1</v>
      </c>
      <c r="D109" s="89">
        <f>'[4]AZIMUTH_CONGESTION by ports'!C1576</f>
        <v>39</v>
      </c>
      <c r="E109" s="43">
        <f>'[4]AZIMUTH_CONGESTION by ports'!D1576</f>
        <v>4</v>
      </c>
      <c r="F109" s="6">
        <f>'[4]AZIMUTH_CONGESTION by ports'!E1576</f>
        <v>0</v>
      </c>
      <c r="G109" s="6">
        <f>'[4]AZIMUTH_CONGESTION by ports'!F1576</f>
        <v>0</v>
      </c>
      <c r="H109" s="12">
        <f>'[4]AZIMUTH_CONGESTION by ports'!G1576</f>
        <v>0</v>
      </c>
      <c r="I109" s="12">
        <f>'[4]AZIMUTH_CONGESTION by ports'!H1576</f>
        <v>1</v>
      </c>
      <c r="J109" s="12">
        <f>'[4]AZIMUTH_CONGESTION by ports'!I1576</f>
        <v>1</v>
      </c>
      <c r="K109" s="12">
        <f>'[4]AZIMUTH_CONGESTION by ports'!J1576</f>
        <v>0</v>
      </c>
      <c r="L109" s="12">
        <f>'[4]AZIMUTH_CONGESTION by ports'!K1576</f>
        <v>0</v>
      </c>
      <c r="M109" s="43">
        <f>'[4]AZIMUTH_CONGESTION by ports'!L1576</f>
        <v>0</v>
      </c>
      <c r="N109" s="6">
        <f>'[4]AZIMUTH_CONGESTION by ports'!M1576</f>
        <v>1</v>
      </c>
      <c r="O109" s="89">
        <f>'[4]AZIMUTH_CONGESTION by ports'!N1576</f>
        <v>0</v>
      </c>
      <c r="P109" s="88">
        <f>'[4]AZIMUTH_CONGESTION by ports'!O1576</f>
        <v>3</v>
      </c>
      <c r="Q109" s="88">
        <f>'[4]AZIMUTH_CONGESTION by ports'!P1576</f>
        <v>0</v>
      </c>
      <c r="R109" s="43">
        <f>'[4]AZIMUTH_CONGESTION by ports'!Q1576</f>
        <v>0</v>
      </c>
      <c r="S109" s="88">
        <f>'[4]AZIMUTH_CONGESTION by ports'!R1576</f>
        <v>2</v>
      </c>
      <c r="T109" s="12">
        <f>'[4]AZIMUTH_CONGESTION by ports'!S1576</f>
        <v>11</v>
      </c>
      <c r="U109" s="43">
        <f>'[4]AZIMUTH_CONGESTION by ports'!T1576</f>
        <v>0</v>
      </c>
      <c r="V109" s="12">
        <f>'[4]AZIMUTH_CONGESTION by ports'!U1576</f>
        <v>0</v>
      </c>
      <c r="W109" s="43">
        <f>'[4]AZIMUTH_CONGESTION by ports'!V1576</f>
        <v>6</v>
      </c>
      <c r="X109" s="12">
        <f>'[4]AZIMUTH_CONGESTION by ports'!W1576</f>
        <v>1</v>
      </c>
      <c r="Y109" s="88">
        <f>'[4]AZIMUTH_CONGESTION by ports'!X1576</f>
        <v>2</v>
      </c>
      <c r="Z109" s="12">
        <f>'[4]AZIMUTH_CONGESTION by ports'!Y1576</f>
        <v>0</v>
      </c>
      <c r="AA109" s="88">
        <f>'[4]AZIMUTH_CONGESTION by ports'!Z1576</f>
        <v>0</v>
      </c>
      <c r="AB109" s="12">
        <f t="shared" si="8"/>
        <v>12.24</v>
      </c>
      <c r="AC109" s="12">
        <f t="shared" si="9"/>
        <v>0.34</v>
      </c>
      <c r="AD109" s="12">
        <f t="shared" si="10"/>
        <v>1.7000000000000002</v>
      </c>
      <c r="AE109" s="12">
        <f t="shared" si="11"/>
        <v>1.1900000000000002</v>
      </c>
      <c r="AF109" s="12">
        <f t="shared" si="12"/>
        <v>6.6300000000000008</v>
      </c>
      <c r="AG109" s="12">
        <f t="shared" si="13"/>
        <v>2.3800000000000003</v>
      </c>
    </row>
    <row r="110" spans="1:33" ht="15">
      <c r="A110" s="56" t="str">
        <f t="shared" si="7"/>
        <v>201617</v>
      </c>
      <c r="B110" s="15">
        <f>'[4]AZIMUTH_CONGESTION by ports'!A1577</f>
        <v>42477</v>
      </c>
      <c r="C110" s="6">
        <f>'[4]AZIMUTH_CONGESTION by ports'!B1577</f>
        <v>1</v>
      </c>
      <c r="D110" s="89">
        <f>'[4]AZIMUTH_CONGESTION by ports'!C1577</f>
        <v>40</v>
      </c>
      <c r="E110" s="43">
        <f>'[4]AZIMUTH_CONGESTION by ports'!D1577</f>
        <v>1</v>
      </c>
      <c r="F110" s="6">
        <f>'[4]AZIMUTH_CONGESTION by ports'!E1577</f>
        <v>0</v>
      </c>
      <c r="G110" s="6">
        <f>'[4]AZIMUTH_CONGESTION by ports'!F1577</f>
        <v>0</v>
      </c>
      <c r="H110" s="12">
        <f>'[4]AZIMUTH_CONGESTION by ports'!G1577</f>
        <v>0</v>
      </c>
      <c r="I110" s="12">
        <f>'[4]AZIMUTH_CONGESTION by ports'!H1577</f>
        <v>0</v>
      </c>
      <c r="J110" s="12">
        <f>'[4]AZIMUTH_CONGESTION by ports'!I1577</f>
        <v>1</v>
      </c>
      <c r="K110" s="12">
        <f>'[4]AZIMUTH_CONGESTION by ports'!J1577</f>
        <v>0</v>
      </c>
      <c r="L110" s="12">
        <f>'[4]AZIMUTH_CONGESTION by ports'!K1577</f>
        <v>0</v>
      </c>
      <c r="M110" s="43">
        <f>'[4]AZIMUTH_CONGESTION by ports'!L1577</f>
        <v>0</v>
      </c>
      <c r="N110" s="6">
        <f>'[4]AZIMUTH_CONGESTION by ports'!M1577</f>
        <v>1</v>
      </c>
      <c r="O110" s="89">
        <f>'[4]AZIMUTH_CONGESTION by ports'!N1577</f>
        <v>0</v>
      </c>
      <c r="P110" s="88">
        <f>'[4]AZIMUTH_CONGESTION by ports'!O1577</f>
        <v>1</v>
      </c>
      <c r="Q110" s="88">
        <f>'[4]AZIMUTH_CONGESTION by ports'!P1577</f>
        <v>0</v>
      </c>
      <c r="R110" s="43">
        <f>'[4]AZIMUTH_CONGESTION by ports'!Q1577</f>
        <v>1</v>
      </c>
      <c r="S110" s="88">
        <f>'[4]AZIMUTH_CONGESTION by ports'!R1577</f>
        <v>2</v>
      </c>
      <c r="T110" s="12">
        <f>'[4]AZIMUTH_CONGESTION by ports'!S1577</f>
        <v>12</v>
      </c>
      <c r="U110" s="43">
        <f>'[4]AZIMUTH_CONGESTION by ports'!T1577</f>
        <v>0</v>
      </c>
      <c r="V110" s="12">
        <f>'[4]AZIMUTH_CONGESTION by ports'!U1577</f>
        <v>0</v>
      </c>
      <c r="W110" s="43">
        <f>'[4]AZIMUTH_CONGESTION by ports'!V1577</f>
        <v>7</v>
      </c>
      <c r="X110" s="12">
        <f>'[4]AZIMUTH_CONGESTION by ports'!W1577</f>
        <v>1</v>
      </c>
      <c r="Y110" s="88">
        <f>'[4]AZIMUTH_CONGESTION by ports'!X1577</f>
        <v>3</v>
      </c>
      <c r="Z110" s="12">
        <f>'[4]AZIMUTH_CONGESTION by ports'!Y1577</f>
        <v>0</v>
      </c>
      <c r="AA110" s="88">
        <f>'[4]AZIMUTH_CONGESTION by ports'!Z1577</f>
        <v>0</v>
      </c>
      <c r="AB110" s="12">
        <f t="shared" si="8"/>
        <v>12.07</v>
      </c>
      <c r="AC110" s="12">
        <f t="shared" si="9"/>
        <v>0.34</v>
      </c>
      <c r="AD110" s="12">
        <f t="shared" si="10"/>
        <v>1.53</v>
      </c>
      <c r="AE110" s="12">
        <f t="shared" si="11"/>
        <v>1.02</v>
      </c>
      <c r="AF110" s="12">
        <f t="shared" si="12"/>
        <v>6.8000000000000007</v>
      </c>
      <c r="AG110" s="12">
        <f t="shared" si="13"/>
        <v>2.3800000000000003</v>
      </c>
    </row>
    <row r="111" spans="1:33" ht="15">
      <c r="A111" s="56" t="str">
        <f t="shared" si="7"/>
        <v>201617</v>
      </c>
      <c r="B111" s="15">
        <f>'[4]AZIMUTH_CONGESTION by ports'!A1578</f>
        <v>42478</v>
      </c>
      <c r="C111" s="6">
        <f>'[4]AZIMUTH_CONGESTION by ports'!B1578</f>
        <v>0</v>
      </c>
      <c r="D111" s="89">
        <f>'[4]AZIMUTH_CONGESTION by ports'!C1578</f>
        <v>35</v>
      </c>
      <c r="E111" s="43">
        <f>'[4]AZIMUTH_CONGESTION by ports'!D1578</f>
        <v>4</v>
      </c>
      <c r="F111" s="6">
        <f>'[4]AZIMUTH_CONGESTION by ports'!E1578</f>
        <v>0</v>
      </c>
      <c r="G111" s="6">
        <f>'[4]AZIMUTH_CONGESTION by ports'!F1578</f>
        <v>0</v>
      </c>
      <c r="H111" s="12">
        <f>'[4]AZIMUTH_CONGESTION by ports'!G1578</f>
        <v>0</v>
      </c>
      <c r="I111" s="12">
        <f>'[4]AZIMUTH_CONGESTION by ports'!H1578</f>
        <v>2</v>
      </c>
      <c r="J111" s="12">
        <f>'[4]AZIMUTH_CONGESTION by ports'!I1578</f>
        <v>1</v>
      </c>
      <c r="K111" s="12">
        <f>'[4]AZIMUTH_CONGESTION by ports'!J1578</f>
        <v>0</v>
      </c>
      <c r="L111" s="12">
        <f>'[4]AZIMUTH_CONGESTION by ports'!K1578</f>
        <v>0</v>
      </c>
      <c r="M111" s="43">
        <f>'[4]AZIMUTH_CONGESTION by ports'!L1578</f>
        <v>0</v>
      </c>
      <c r="N111" s="6">
        <f>'[4]AZIMUTH_CONGESTION by ports'!M1578</f>
        <v>1</v>
      </c>
      <c r="O111" s="89">
        <f>'[4]AZIMUTH_CONGESTION by ports'!N1578</f>
        <v>0</v>
      </c>
      <c r="P111" s="88">
        <f>'[4]AZIMUTH_CONGESTION by ports'!O1578</f>
        <v>0</v>
      </c>
      <c r="Q111" s="88">
        <f>'[4]AZIMUTH_CONGESTION by ports'!P1578</f>
        <v>0</v>
      </c>
      <c r="R111" s="43">
        <f>'[4]AZIMUTH_CONGESTION by ports'!Q1578</f>
        <v>1</v>
      </c>
      <c r="S111" s="88">
        <f>'[4]AZIMUTH_CONGESTION by ports'!R1578</f>
        <v>2</v>
      </c>
      <c r="T111" s="12">
        <f>'[4]AZIMUTH_CONGESTION by ports'!S1578</f>
        <v>8</v>
      </c>
      <c r="U111" s="43">
        <f>'[4]AZIMUTH_CONGESTION by ports'!T1578</f>
        <v>0</v>
      </c>
      <c r="V111" s="12">
        <f>'[4]AZIMUTH_CONGESTION by ports'!U1578</f>
        <v>0</v>
      </c>
      <c r="W111" s="43">
        <f>'[4]AZIMUTH_CONGESTION by ports'!V1578</f>
        <v>7</v>
      </c>
      <c r="X111" s="12">
        <f>'[4]AZIMUTH_CONGESTION by ports'!W1578</f>
        <v>0</v>
      </c>
      <c r="Y111" s="88">
        <f>'[4]AZIMUTH_CONGESTION by ports'!X1578</f>
        <v>0</v>
      </c>
      <c r="Z111" s="12">
        <f>'[4]AZIMUTH_CONGESTION by ports'!Y1578</f>
        <v>0</v>
      </c>
      <c r="AA111" s="88">
        <f>'[4]AZIMUTH_CONGESTION by ports'!Z1578</f>
        <v>0</v>
      </c>
      <c r="AB111" s="12">
        <f t="shared" si="8"/>
        <v>10.370000000000001</v>
      </c>
      <c r="AC111" s="12">
        <f t="shared" si="9"/>
        <v>0.17</v>
      </c>
      <c r="AD111" s="12">
        <f t="shared" si="10"/>
        <v>2.04</v>
      </c>
      <c r="AE111" s="12">
        <f t="shared" si="11"/>
        <v>0.34</v>
      </c>
      <c r="AF111" s="12">
        <f t="shared" si="12"/>
        <v>5.95</v>
      </c>
      <c r="AG111" s="12">
        <f t="shared" si="13"/>
        <v>1.87</v>
      </c>
    </row>
    <row r="112" spans="1:33" ht="15">
      <c r="A112" s="56" t="str">
        <f t="shared" si="7"/>
        <v>201617</v>
      </c>
      <c r="B112" s="15">
        <f>'[4]AZIMUTH_CONGESTION by ports'!A1579</f>
        <v>42479</v>
      </c>
      <c r="C112" s="6">
        <f>'[4]AZIMUTH_CONGESTION by ports'!B1579</f>
        <v>0</v>
      </c>
      <c r="D112" s="89">
        <f>'[4]AZIMUTH_CONGESTION by ports'!C1579</f>
        <v>33</v>
      </c>
      <c r="E112" s="43">
        <f>'[4]AZIMUTH_CONGESTION by ports'!D1579</f>
        <v>3</v>
      </c>
      <c r="F112" s="6">
        <f>'[4]AZIMUTH_CONGESTION by ports'!E1579</f>
        <v>0</v>
      </c>
      <c r="G112" s="6">
        <f>'[4]AZIMUTH_CONGESTION by ports'!F1579</f>
        <v>1</v>
      </c>
      <c r="H112" s="12">
        <f>'[4]AZIMUTH_CONGESTION by ports'!G1579</f>
        <v>0</v>
      </c>
      <c r="I112" s="12">
        <f>'[4]AZIMUTH_CONGESTION by ports'!H1579</f>
        <v>1</v>
      </c>
      <c r="J112" s="12">
        <f>'[4]AZIMUTH_CONGESTION by ports'!I1579</f>
        <v>1</v>
      </c>
      <c r="K112" s="12">
        <f>'[4]AZIMUTH_CONGESTION by ports'!J1579</f>
        <v>0</v>
      </c>
      <c r="L112" s="12">
        <f>'[4]AZIMUTH_CONGESTION by ports'!K1579</f>
        <v>0</v>
      </c>
      <c r="M112" s="43">
        <f>'[4]AZIMUTH_CONGESTION by ports'!L1579</f>
        <v>0</v>
      </c>
      <c r="N112" s="6">
        <f>'[4]AZIMUTH_CONGESTION by ports'!M1579</f>
        <v>1</v>
      </c>
      <c r="O112" s="89">
        <f>'[4]AZIMUTH_CONGESTION by ports'!N1579</f>
        <v>0</v>
      </c>
      <c r="P112" s="88">
        <f>'[4]AZIMUTH_CONGESTION by ports'!O1579</f>
        <v>0</v>
      </c>
      <c r="Q112" s="88">
        <f>'[4]AZIMUTH_CONGESTION by ports'!P1579</f>
        <v>0</v>
      </c>
      <c r="R112" s="43">
        <f>'[4]AZIMUTH_CONGESTION by ports'!Q1579</f>
        <v>1</v>
      </c>
      <c r="S112" s="88">
        <f>'[4]AZIMUTH_CONGESTION by ports'!R1579</f>
        <v>2</v>
      </c>
      <c r="T112" s="12">
        <f>'[4]AZIMUTH_CONGESTION by ports'!S1579</f>
        <v>9</v>
      </c>
      <c r="U112" s="43">
        <f>'[4]AZIMUTH_CONGESTION by ports'!T1579</f>
        <v>0</v>
      </c>
      <c r="V112" s="12">
        <f>'[4]AZIMUTH_CONGESTION by ports'!U1579</f>
        <v>0</v>
      </c>
      <c r="W112" s="43">
        <f>'[4]AZIMUTH_CONGESTION by ports'!V1579</f>
        <v>7</v>
      </c>
      <c r="X112" s="12">
        <f>'[4]AZIMUTH_CONGESTION by ports'!W1579</f>
        <v>0</v>
      </c>
      <c r="Y112" s="88">
        <f>'[4]AZIMUTH_CONGESTION by ports'!X1579</f>
        <v>0</v>
      </c>
      <c r="Z112" s="12">
        <f>'[4]AZIMUTH_CONGESTION by ports'!Y1579</f>
        <v>0</v>
      </c>
      <c r="AA112" s="88">
        <f>'[4]AZIMUTH_CONGESTION by ports'!Z1579</f>
        <v>0</v>
      </c>
      <c r="AB112" s="12">
        <f t="shared" si="8"/>
        <v>10.030000000000001</v>
      </c>
      <c r="AC112" s="12">
        <f t="shared" si="9"/>
        <v>0.34</v>
      </c>
      <c r="AD112" s="12">
        <f t="shared" si="10"/>
        <v>1.87</v>
      </c>
      <c r="AE112" s="12">
        <f t="shared" si="11"/>
        <v>0.34</v>
      </c>
      <c r="AF112" s="12">
        <f t="shared" si="12"/>
        <v>5.61</v>
      </c>
      <c r="AG112" s="12">
        <f t="shared" si="13"/>
        <v>1.87</v>
      </c>
    </row>
    <row r="113" spans="1:33" ht="15">
      <c r="A113" s="56" t="str">
        <f t="shared" si="7"/>
        <v>201617</v>
      </c>
      <c r="B113" s="15">
        <f>'[4]AZIMUTH_CONGESTION by ports'!A1580</f>
        <v>42480</v>
      </c>
      <c r="C113" s="6">
        <f>'[4]AZIMUTH_CONGESTION by ports'!B1580</f>
        <v>0</v>
      </c>
      <c r="D113" s="89">
        <f>'[4]AZIMUTH_CONGESTION by ports'!C1580</f>
        <v>34</v>
      </c>
      <c r="E113" s="43">
        <f>'[4]AZIMUTH_CONGESTION by ports'!D1580</f>
        <v>3</v>
      </c>
      <c r="F113" s="6">
        <f>'[4]AZIMUTH_CONGESTION by ports'!E1580</f>
        <v>0</v>
      </c>
      <c r="G113" s="6">
        <f>'[4]AZIMUTH_CONGESTION by ports'!F1580</f>
        <v>2</v>
      </c>
      <c r="H113" s="12">
        <f>'[4]AZIMUTH_CONGESTION by ports'!G1580</f>
        <v>0</v>
      </c>
      <c r="I113" s="12">
        <f>'[4]AZIMUTH_CONGESTION by ports'!H1580</f>
        <v>1</v>
      </c>
      <c r="J113" s="12">
        <f>'[4]AZIMUTH_CONGESTION by ports'!I1580</f>
        <v>1</v>
      </c>
      <c r="K113" s="12">
        <f>'[4]AZIMUTH_CONGESTION by ports'!J1580</f>
        <v>0</v>
      </c>
      <c r="L113" s="12">
        <f>'[4]AZIMUTH_CONGESTION by ports'!K1580</f>
        <v>0</v>
      </c>
      <c r="M113" s="43">
        <f>'[4]AZIMUTH_CONGESTION by ports'!L1580</f>
        <v>0</v>
      </c>
      <c r="N113" s="6">
        <f>'[4]AZIMUTH_CONGESTION by ports'!M1580</f>
        <v>1</v>
      </c>
      <c r="O113" s="89">
        <f>'[4]AZIMUTH_CONGESTION by ports'!N1580</f>
        <v>0</v>
      </c>
      <c r="P113" s="88">
        <f>'[4]AZIMUTH_CONGESTION by ports'!O1580</f>
        <v>2</v>
      </c>
      <c r="Q113" s="88">
        <f>'[4]AZIMUTH_CONGESTION by ports'!P1580</f>
        <v>0</v>
      </c>
      <c r="R113" s="43">
        <f>'[4]AZIMUTH_CONGESTION by ports'!Q1580</f>
        <v>2</v>
      </c>
      <c r="S113" s="88">
        <f>'[4]AZIMUTH_CONGESTION by ports'!R1580</f>
        <v>1</v>
      </c>
      <c r="T113" s="12">
        <f>'[4]AZIMUTH_CONGESTION by ports'!S1580</f>
        <v>10</v>
      </c>
      <c r="U113" s="43">
        <f>'[4]AZIMUTH_CONGESTION by ports'!T1580</f>
        <v>0</v>
      </c>
      <c r="V113" s="12">
        <f>'[4]AZIMUTH_CONGESTION by ports'!U1580</f>
        <v>0</v>
      </c>
      <c r="W113" s="43">
        <f>'[4]AZIMUTH_CONGESTION by ports'!V1580</f>
        <v>5</v>
      </c>
      <c r="X113" s="12">
        <f>'[4]AZIMUTH_CONGESTION by ports'!W1580</f>
        <v>0</v>
      </c>
      <c r="Y113" s="88">
        <f>'[4]AZIMUTH_CONGESTION by ports'!X1580</f>
        <v>2</v>
      </c>
      <c r="Z113" s="12">
        <f>'[4]AZIMUTH_CONGESTION by ports'!Y1580</f>
        <v>0</v>
      </c>
      <c r="AA113" s="88">
        <f>'[4]AZIMUTH_CONGESTION by ports'!Z1580</f>
        <v>0</v>
      </c>
      <c r="AB113" s="12">
        <f t="shared" si="8"/>
        <v>10.88</v>
      </c>
      <c r="AC113" s="12">
        <f t="shared" si="9"/>
        <v>0.51</v>
      </c>
      <c r="AD113" s="12">
        <f t="shared" si="10"/>
        <v>1.7000000000000002</v>
      </c>
      <c r="AE113" s="12">
        <f t="shared" si="11"/>
        <v>0.85000000000000009</v>
      </c>
      <c r="AF113" s="12">
        <f t="shared" si="12"/>
        <v>5.78</v>
      </c>
      <c r="AG113" s="12">
        <f t="shared" si="13"/>
        <v>2.04</v>
      </c>
    </row>
    <row r="114" spans="1:33" ht="15">
      <c r="A114" s="56" t="str">
        <f t="shared" si="7"/>
        <v>201617</v>
      </c>
      <c r="B114" s="15">
        <f>'[4]AZIMUTH_CONGESTION by ports'!A1581</f>
        <v>42481</v>
      </c>
      <c r="C114" s="6">
        <f>'[4]AZIMUTH_CONGESTION by ports'!B1581</f>
        <v>0</v>
      </c>
      <c r="D114" s="89">
        <f>'[4]AZIMUTH_CONGESTION by ports'!C1581</f>
        <v>34</v>
      </c>
      <c r="E114" s="43">
        <f>'[4]AZIMUTH_CONGESTION by ports'!D1581</f>
        <v>3</v>
      </c>
      <c r="F114" s="6">
        <f>'[4]AZIMUTH_CONGESTION by ports'!E1581</f>
        <v>0</v>
      </c>
      <c r="G114" s="6">
        <f>'[4]AZIMUTH_CONGESTION by ports'!F1581</f>
        <v>1</v>
      </c>
      <c r="H114" s="12">
        <f>'[4]AZIMUTH_CONGESTION by ports'!G1581</f>
        <v>0</v>
      </c>
      <c r="I114" s="12">
        <f>'[4]AZIMUTH_CONGESTION by ports'!H1581</f>
        <v>0</v>
      </c>
      <c r="J114" s="12">
        <f>'[4]AZIMUTH_CONGESTION by ports'!I1581</f>
        <v>2</v>
      </c>
      <c r="K114" s="12">
        <f>'[4]AZIMUTH_CONGESTION by ports'!J1581</f>
        <v>1</v>
      </c>
      <c r="L114" s="12">
        <f>'[4]AZIMUTH_CONGESTION by ports'!K1581</f>
        <v>0</v>
      </c>
      <c r="M114" s="43">
        <f>'[4]AZIMUTH_CONGESTION by ports'!L1581</f>
        <v>0</v>
      </c>
      <c r="N114" s="6">
        <f>'[4]AZIMUTH_CONGESTION by ports'!M1581</f>
        <v>1</v>
      </c>
      <c r="O114" s="89">
        <f>'[4]AZIMUTH_CONGESTION by ports'!N1581</f>
        <v>0</v>
      </c>
      <c r="P114" s="88">
        <f>'[4]AZIMUTH_CONGESTION by ports'!O1581</f>
        <v>3</v>
      </c>
      <c r="Q114" s="88">
        <f>'[4]AZIMUTH_CONGESTION by ports'!P1581</f>
        <v>0</v>
      </c>
      <c r="R114" s="43">
        <f>'[4]AZIMUTH_CONGESTION by ports'!Q1581</f>
        <v>0</v>
      </c>
      <c r="S114" s="88">
        <f>'[4]AZIMUTH_CONGESTION by ports'!R1581</f>
        <v>1</v>
      </c>
      <c r="T114" s="12">
        <f>'[4]AZIMUTH_CONGESTION by ports'!S1581</f>
        <v>7</v>
      </c>
      <c r="U114" s="43">
        <f>'[4]AZIMUTH_CONGESTION by ports'!T1581</f>
        <v>0</v>
      </c>
      <c r="V114" s="12">
        <f>'[4]AZIMUTH_CONGESTION by ports'!U1581</f>
        <v>0</v>
      </c>
      <c r="W114" s="43">
        <f>'[4]AZIMUTH_CONGESTION by ports'!V1581</f>
        <v>6</v>
      </c>
      <c r="X114" s="12">
        <f>'[4]AZIMUTH_CONGESTION by ports'!W1581</f>
        <v>0</v>
      </c>
      <c r="Y114" s="88">
        <f>'[4]AZIMUTH_CONGESTION by ports'!X1581</f>
        <v>2</v>
      </c>
      <c r="Z114" s="12">
        <f>'[4]AZIMUTH_CONGESTION by ports'!Y1581</f>
        <v>0</v>
      </c>
      <c r="AA114" s="88">
        <f>'[4]AZIMUTH_CONGESTION by ports'!Z1581</f>
        <v>0</v>
      </c>
      <c r="AB114" s="12">
        <f t="shared" si="8"/>
        <v>10.370000000000001</v>
      </c>
      <c r="AC114" s="12">
        <f t="shared" si="9"/>
        <v>0.34</v>
      </c>
      <c r="AD114" s="12">
        <f t="shared" si="10"/>
        <v>1.53</v>
      </c>
      <c r="AE114" s="12">
        <f t="shared" si="11"/>
        <v>1.02</v>
      </c>
      <c r="AF114" s="12">
        <f t="shared" si="12"/>
        <v>5.78</v>
      </c>
      <c r="AG114" s="12">
        <f t="shared" si="13"/>
        <v>1.7000000000000002</v>
      </c>
    </row>
    <row r="115" spans="1:33" ht="15">
      <c r="A115" s="56" t="str">
        <f t="shared" si="7"/>
        <v>201617</v>
      </c>
      <c r="B115" s="15">
        <f>'[4]AZIMUTH_CONGESTION by ports'!A1582</f>
        <v>42482</v>
      </c>
      <c r="C115" s="6">
        <f>'[4]AZIMUTH_CONGESTION by ports'!B1582</f>
        <v>1</v>
      </c>
      <c r="D115" s="89">
        <f>'[4]AZIMUTH_CONGESTION by ports'!C1582</f>
        <v>29</v>
      </c>
      <c r="E115" s="43">
        <f>'[4]AZIMUTH_CONGESTION by ports'!D1582</f>
        <v>5</v>
      </c>
      <c r="F115" s="6">
        <f>'[4]AZIMUTH_CONGESTION by ports'!E1582</f>
        <v>0</v>
      </c>
      <c r="G115" s="6">
        <f>'[4]AZIMUTH_CONGESTION by ports'!F1582</f>
        <v>1</v>
      </c>
      <c r="H115" s="12">
        <f>'[4]AZIMUTH_CONGESTION by ports'!G1582</f>
        <v>0</v>
      </c>
      <c r="I115" s="12">
        <f>'[4]AZIMUTH_CONGESTION by ports'!H1582</f>
        <v>1</v>
      </c>
      <c r="J115" s="12">
        <f>'[4]AZIMUTH_CONGESTION by ports'!I1582</f>
        <v>2</v>
      </c>
      <c r="K115" s="12">
        <f>'[4]AZIMUTH_CONGESTION by ports'!J1582</f>
        <v>0</v>
      </c>
      <c r="L115" s="12">
        <f>'[4]AZIMUTH_CONGESTION by ports'!K1582</f>
        <v>0</v>
      </c>
      <c r="M115" s="43">
        <f>'[4]AZIMUTH_CONGESTION by ports'!L1582</f>
        <v>1</v>
      </c>
      <c r="N115" s="6">
        <f>'[4]AZIMUTH_CONGESTION by ports'!M1582</f>
        <v>2</v>
      </c>
      <c r="O115" s="89">
        <f>'[4]AZIMUTH_CONGESTION by ports'!N1582</f>
        <v>0</v>
      </c>
      <c r="P115" s="88">
        <f>'[4]AZIMUTH_CONGESTION by ports'!O1582</f>
        <v>2</v>
      </c>
      <c r="Q115" s="88">
        <f>'[4]AZIMUTH_CONGESTION by ports'!P1582</f>
        <v>0</v>
      </c>
      <c r="R115" s="43">
        <f>'[4]AZIMUTH_CONGESTION by ports'!Q1582</f>
        <v>1</v>
      </c>
      <c r="S115" s="88">
        <f>'[4]AZIMUTH_CONGESTION by ports'!R1582</f>
        <v>1</v>
      </c>
      <c r="T115" s="12">
        <f>'[4]AZIMUTH_CONGESTION by ports'!S1582</f>
        <v>3</v>
      </c>
      <c r="U115" s="43">
        <f>'[4]AZIMUTH_CONGESTION by ports'!T1582</f>
        <v>0</v>
      </c>
      <c r="V115" s="12">
        <f>'[4]AZIMUTH_CONGESTION by ports'!U1582</f>
        <v>0</v>
      </c>
      <c r="W115" s="43">
        <f>'[4]AZIMUTH_CONGESTION by ports'!V1582</f>
        <v>4</v>
      </c>
      <c r="X115" s="12">
        <f>'[4]AZIMUTH_CONGESTION by ports'!W1582</f>
        <v>1</v>
      </c>
      <c r="Y115" s="88">
        <f>'[4]AZIMUTH_CONGESTION by ports'!X1582</f>
        <v>1</v>
      </c>
      <c r="Z115" s="12">
        <f>'[4]AZIMUTH_CONGESTION by ports'!Y1582</f>
        <v>0</v>
      </c>
      <c r="AA115" s="88">
        <f>'[4]AZIMUTH_CONGESTION by ports'!Z1582</f>
        <v>0</v>
      </c>
      <c r="AB115" s="12">
        <f t="shared" si="8"/>
        <v>9.3500000000000014</v>
      </c>
      <c r="AC115" s="12">
        <f t="shared" si="9"/>
        <v>0.68</v>
      </c>
      <c r="AD115" s="12">
        <f t="shared" si="10"/>
        <v>1.87</v>
      </c>
      <c r="AE115" s="12">
        <f t="shared" si="11"/>
        <v>0.68</v>
      </c>
      <c r="AF115" s="12">
        <f t="shared" si="12"/>
        <v>4.9300000000000006</v>
      </c>
      <c r="AG115" s="12">
        <f t="shared" si="13"/>
        <v>1.1900000000000002</v>
      </c>
    </row>
    <row r="116" spans="1:33" ht="15">
      <c r="A116" s="56" t="str">
        <f t="shared" si="7"/>
        <v>201617</v>
      </c>
      <c r="B116" s="15">
        <f>'[4]AZIMUTH_CONGESTION by ports'!A1583</f>
        <v>42483</v>
      </c>
      <c r="C116" s="6">
        <f>'[4]AZIMUTH_CONGESTION by ports'!B1583</f>
        <v>1</v>
      </c>
      <c r="D116" s="89">
        <f>'[4]AZIMUTH_CONGESTION by ports'!C1583</f>
        <v>25</v>
      </c>
      <c r="E116" s="43">
        <f>'[4]AZIMUTH_CONGESTION by ports'!D1583</f>
        <v>4</v>
      </c>
      <c r="F116" s="6">
        <f>'[4]AZIMUTH_CONGESTION by ports'!E1583</f>
        <v>0</v>
      </c>
      <c r="G116" s="6">
        <f>'[4]AZIMUTH_CONGESTION by ports'!F1583</f>
        <v>1</v>
      </c>
      <c r="H116" s="12">
        <f>'[4]AZIMUTH_CONGESTION by ports'!G1583</f>
        <v>0</v>
      </c>
      <c r="I116" s="12">
        <f>'[4]AZIMUTH_CONGESTION by ports'!H1583</f>
        <v>1</v>
      </c>
      <c r="J116" s="12">
        <f>'[4]AZIMUTH_CONGESTION by ports'!I1583</f>
        <v>2</v>
      </c>
      <c r="K116" s="12">
        <f>'[4]AZIMUTH_CONGESTION by ports'!J1583</f>
        <v>0</v>
      </c>
      <c r="L116" s="12">
        <f>'[4]AZIMUTH_CONGESTION by ports'!K1583</f>
        <v>0</v>
      </c>
      <c r="M116" s="43">
        <f>'[4]AZIMUTH_CONGESTION by ports'!L1583</f>
        <v>0</v>
      </c>
      <c r="N116" s="6">
        <f>'[4]AZIMUTH_CONGESTION by ports'!M1583</f>
        <v>2</v>
      </c>
      <c r="O116" s="89">
        <f>'[4]AZIMUTH_CONGESTION by ports'!N1583</f>
        <v>0</v>
      </c>
      <c r="P116" s="88">
        <f>'[4]AZIMUTH_CONGESTION by ports'!O1583</f>
        <v>3</v>
      </c>
      <c r="Q116" s="88">
        <f>'[4]AZIMUTH_CONGESTION by ports'!P1583</f>
        <v>0</v>
      </c>
      <c r="R116" s="43">
        <f>'[4]AZIMUTH_CONGESTION by ports'!Q1583</f>
        <v>0</v>
      </c>
      <c r="S116" s="88">
        <f>'[4]AZIMUTH_CONGESTION by ports'!R1583</f>
        <v>1</v>
      </c>
      <c r="T116" s="12">
        <f>'[4]AZIMUTH_CONGESTION by ports'!S1583</f>
        <v>11</v>
      </c>
      <c r="U116" s="43">
        <f>'[4]AZIMUTH_CONGESTION by ports'!T1583</f>
        <v>0</v>
      </c>
      <c r="V116" s="12">
        <f>'[4]AZIMUTH_CONGESTION by ports'!U1583</f>
        <v>0</v>
      </c>
      <c r="W116" s="43">
        <f>'[4]AZIMUTH_CONGESTION by ports'!V1583</f>
        <v>4</v>
      </c>
      <c r="X116" s="12">
        <f>'[4]AZIMUTH_CONGESTION by ports'!W1583</f>
        <v>0</v>
      </c>
      <c r="Y116" s="88">
        <f>'[4]AZIMUTH_CONGESTION by ports'!X1583</f>
        <v>2</v>
      </c>
      <c r="Z116" s="12">
        <f>'[4]AZIMUTH_CONGESTION by ports'!Y1583</f>
        <v>0</v>
      </c>
      <c r="AA116" s="88">
        <f>'[4]AZIMUTH_CONGESTION by ports'!Z1583</f>
        <v>0</v>
      </c>
      <c r="AB116" s="12">
        <f t="shared" si="8"/>
        <v>9.6900000000000013</v>
      </c>
      <c r="AC116" s="12">
        <f t="shared" si="9"/>
        <v>0.68</v>
      </c>
      <c r="AD116" s="12">
        <f t="shared" si="10"/>
        <v>1.36</v>
      </c>
      <c r="AE116" s="12">
        <f t="shared" si="11"/>
        <v>1.02</v>
      </c>
      <c r="AF116" s="12">
        <f t="shared" si="12"/>
        <v>4.25</v>
      </c>
      <c r="AG116" s="12">
        <f t="shared" si="13"/>
        <v>2.3800000000000003</v>
      </c>
    </row>
    <row r="117" spans="1:33" ht="15">
      <c r="A117" s="56" t="str">
        <f t="shared" si="7"/>
        <v>201618</v>
      </c>
      <c r="B117" s="15">
        <f>'[4]AZIMUTH_CONGESTION by ports'!A1584</f>
        <v>42484</v>
      </c>
      <c r="C117" s="6">
        <f>'[4]AZIMUTH_CONGESTION by ports'!B1584</f>
        <v>0</v>
      </c>
      <c r="D117" s="89">
        <f>'[4]AZIMUTH_CONGESTION by ports'!C1584</f>
        <v>26</v>
      </c>
      <c r="E117" s="43">
        <f>'[4]AZIMUTH_CONGESTION by ports'!D1584</f>
        <v>8</v>
      </c>
      <c r="F117" s="6">
        <f>'[4]AZIMUTH_CONGESTION by ports'!E1584</f>
        <v>0</v>
      </c>
      <c r="G117" s="6">
        <f>'[4]AZIMUTH_CONGESTION by ports'!F1584</f>
        <v>1</v>
      </c>
      <c r="H117" s="12">
        <f>'[4]AZIMUTH_CONGESTION by ports'!G1584</f>
        <v>0</v>
      </c>
      <c r="I117" s="12">
        <f>'[4]AZIMUTH_CONGESTION by ports'!H1584</f>
        <v>0</v>
      </c>
      <c r="J117" s="12">
        <f>'[4]AZIMUTH_CONGESTION by ports'!I1584</f>
        <v>3</v>
      </c>
      <c r="K117" s="12">
        <f>'[4]AZIMUTH_CONGESTION by ports'!J1584</f>
        <v>0</v>
      </c>
      <c r="L117" s="12">
        <f>'[4]AZIMUTH_CONGESTION by ports'!K1584</f>
        <v>0</v>
      </c>
      <c r="M117" s="43">
        <f>'[4]AZIMUTH_CONGESTION by ports'!L1584</f>
        <v>0</v>
      </c>
      <c r="N117" s="6">
        <f>'[4]AZIMUTH_CONGESTION by ports'!M1584</f>
        <v>1</v>
      </c>
      <c r="O117" s="89">
        <f>'[4]AZIMUTH_CONGESTION by ports'!N1584</f>
        <v>0</v>
      </c>
      <c r="P117" s="88">
        <f>'[4]AZIMUTH_CONGESTION by ports'!O1584</f>
        <v>2</v>
      </c>
      <c r="Q117" s="88">
        <f>'[4]AZIMUTH_CONGESTION by ports'!P1584</f>
        <v>0</v>
      </c>
      <c r="R117" s="43">
        <f>'[4]AZIMUTH_CONGESTION by ports'!Q1584</f>
        <v>2</v>
      </c>
      <c r="S117" s="88">
        <f>'[4]AZIMUTH_CONGESTION by ports'!R1584</f>
        <v>1</v>
      </c>
      <c r="T117" s="12">
        <f>'[4]AZIMUTH_CONGESTION by ports'!S1584</f>
        <v>10</v>
      </c>
      <c r="U117" s="43">
        <f>'[4]AZIMUTH_CONGESTION by ports'!T1584</f>
        <v>0</v>
      </c>
      <c r="V117" s="12">
        <f>'[4]AZIMUTH_CONGESTION by ports'!U1584</f>
        <v>0</v>
      </c>
      <c r="W117" s="43">
        <f>'[4]AZIMUTH_CONGESTION by ports'!V1584</f>
        <v>5</v>
      </c>
      <c r="X117" s="12">
        <f>'[4]AZIMUTH_CONGESTION by ports'!W1584</f>
        <v>1</v>
      </c>
      <c r="Y117" s="88">
        <f>'[4]AZIMUTH_CONGESTION by ports'!X1584</f>
        <v>3</v>
      </c>
      <c r="Z117" s="12">
        <f>'[4]AZIMUTH_CONGESTION by ports'!Y1584</f>
        <v>0</v>
      </c>
      <c r="AA117" s="88">
        <f>'[4]AZIMUTH_CONGESTION by ports'!Z1584</f>
        <v>0</v>
      </c>
      <c r="AB117" s="12">
        <f t="shared" si="8"/>
        <v>10.71</v>
      </c>
      <c r="AC117" s="12">
        <f t="shared" si="9"/>
        <v>0.34</v>
      </c>
      <c r="AD117" s="12">
        <f t="shared" si="10"/>
        <v>2.5500000000000003</v>
      </c>
      <c r="AE117" s="12">
        <f t="shared" si="11"/>
        <v>1.02</v>
      </c>
      <c r="AF117" s="12">
        <f t="shared" si="12"/>
        <v>4.42</v>
      </c>
      <c r="AG117" s="12">
        <f t="shared" si="13"/>
        <v>2.3800000000000003</v>
      </c>
    </row>
    <row r="118" spans="1:33" ht="15">
      <c r="A118" s="56" t="str">
        <f t="shared" si="7"/>
        <v>201618</v>
      </c>
      <c r="B118" s="15">
        <f>'[4]AZIMUTH_CONGESTION by ports'!A1585</f>
        <v>42485</v>
      </c>
      <c r="C118" s="6">
        <f>'[4]AZIMUTH_CONGESTION by ports'!B1585</f>
        <v>1</v>
      </c>
      <c r="D118" s="89">
        <f>'[4]AZIMUTH_CONGESTION by ports'!C1585</f>
        <v>28</v>
      </c>
      <c r="E118" s="43">
        <f>'[4]AZIMUTH_CONGESTION by ports'!D1585</f>
        <v>7</v>
      </c>
      <c r="F118" s="6">
        <f>'[4]AZIMUTH_CONGESTION by ports'!E1585</f>
        <v>0</v>
      </c>
      <c r="G118" s="6">
        <f>'[4]AZIMUTH_CONGESTION by ports'!F1585</f>
        <v>1</v>
      </c>
      <c r="H118" s="12">
        <f>'[4]AZIMUTH_CONGESTION by ports'!G1585</f>
        <v>0</v>
      </c>
      <c r="I118" s="12">
        <f>'[4]AZIMUTH_CONGESTION by ports'!H1585</f>
        <v>0</v>
      </c>
      <c r="J118" s="12">
        <f>'[4]AZIMUTH_CONGESTION by ports'!I1585</f>
        <v>2</v>
      </c>
      <c r="K118" s="12">
        <f>'[4]AZIMUTH_CONGESTION by ports'!J1585</f>
        <v>0</v>
      </c>
      <c r="L118" s="12">
        <f>'[4]AZIMUTH_CONGESTION by ports'!K1585</f>
        <v>0</v>
      </c>
      <c r="M118" s="43">
        <f>'[4]AZIMUTH_CONGESTION by ports'!L1585</f>
        <v>0</v>
      </c>
      <c r="N118" s="6">
        <f>'[4]AZIMUTH_CONGESTION by ports'!M1585</f>
        <v>1</v>
      </c>
      <c r="O118" s="89">
        <f>'[4]AZIMUTH_CONGESTION by ports'!N1585</f>
        <v>0</v>
      </c>
      <c r="P118" s="88">
        <f>'[4]AZIMUTH_CONGESTION by ports'!O1585</f>
        <v>0</v>
      </c>
      <c r="Q118" s="88">
        <f>'[4]AZIMUTH_CONGESTION by ports'!P1585</f>
        <v>0</v>
      </c>
      <c r="R118" s="43">
        <f>'[4]AZIMUTH_CONGESTION by ports'!Q1585</f>
        <v>1</v>
      </c>
      <c r="S118" s="88">
        <f>'[4]AZIMUTH_CONGESTION by ports'!R1585</f>
        <v>1</v>
      </c>
      <c r="T118" s="12">
        <f>'[4]AZIMUTH_CONGESTION by ports'!S1585</f>
        <v>6</v>
      </c>
      <c r="U118" s="43">
        <f>'[4]AZIMUTH_CONGESTION by ports'!T1585</f>
        <v>0</v>
      </c>
      <c r="V118" s="12">
        <f>'[4]AZIMUTH_CONGESTION by ports'!U1585</f>
        <v>0</v>
      </c>
      <c r="W118" s="43">
        <f>'[4]AZIMUTH_CONGESTION by ports'!V1585</f>
        <v>4</v>
      </c>
      <c r="X118" s="12">
        <f>'[4]AZIMUTH_CONGESTION by ports'!W1585</f>
        <v>0</v>
      </c>
      <c r="Y118" s="88">
        <f>'[4]AZIMUTH_CONGESTION by ports'!X1585</f>
        <v>4</v>
      </c>
      <c r="Z118" s="12">
        <f>'[4]AZIMUTH_CONGESTION by ports'!Y1585</f>
        <v>0</v>
      </c>
      <c r="AA118" s="88">
        <f>'[4]AZIMUTH_CONGESTION by ports'!Z1585</f>
        <v>0</v>
      </c>
      <c r="AB118" s="12">
        <f t="shared" si="8"/>
        <v>9.5200000000000014</v>
      </c>
      <c r="AC118" s="12">
        <f t="shared" si="9"/>
        <v>0.51</v>
      </c>
      <c r="AD118" s="12">
        <f t="shared" si="10"/>
        <v>2.04</v>
      </c>
      <c r="AE118" s="12">
        <f t="shared" si="11"/>
        <v>0.85000000000000009</v>
      </c>
      <c r="AF118" s="12">
        <f t="shared" si="12"/>
        <v>4.7600000000000007</v>
      </c>
      <c r="AG118" s="12">
        <f t="shared" si="13"/>
        <v>1.36</v>
      </c>
    </row>
    <row r="119" spans="1:33" ht="15">
      <c r="A119" s="56" t="str">
        <f t="shared" si="7"/>
        <v>201618</v>
      </c>
      <c r="B119" s="15">
        <f>'[4]AZIMUTH_CONGESTION by ports'!A1586</f>
        <v>42486</v>
      </c>
      <c r="C119" s="6">
        <f>'[4]AZIMUTH_CONGESTION by ports'!B1586</f>
        <v>0</v>
      </c>
      <c r="D119" s="89">
        <f>'[4]AZIMUTH_CONGESTION by ports'!C1586</f>
        <v>27</v>
      </c>
      <c r="E119" s="43">
        <f>'[4]AZIMUTH_CONGESTION by ports'!D1586</f>
        <v>9</v>
      </c>
      <c r="F119" s="6">
        <f>'[4]AZIMUTH_CONGESTION by ports'!E1586</f>
        <v>0</v>
      </c>
      <c r="G119" s="6">
        <f>'[4]AZIMUTH_CONGESTION by ports'!F1586</f>
        <v>0</v>
      </c>
      <c r="H119" s="12">
        <f>'[4]AZIMUTH_CONGESTION by ports'!G1586</f>
        <v>2</v>
      </c>
      <c r="I119" s="12">
        <f>'[4]AZIMUTH_CONGESTION by ports'!H1586</f>
        <v>1</v>
      </c>
      <c r="J119" s="12">
        <f>'[4]AZIMUTH_CONGESTION by ports'!I1586</f>
        <v>2</v>
      </c>
      <c r="K119" s="12">
        <f>'[4]AZIMUTH_CONGESTION by ports'!J1586</f>
        <v>0</v>
      </c>
      <c r="L119" s="12">
        <f>'[4]AZIMUTH_CONGESTION by ports'!K1586</f>
        <v>0</v>
      </c>
      <c r="M119" s="43">
        <f>'[4]AZIMUTH_CONGESTION by ports'!L1586</f>
        <v>0</v>
      </c>
      <c r="N119" s="6">
        <f>'[4]AZIMUTH_CONGESTION by ports'!M1586</f>
        <v>0</v>
      </c>
      <c r="O119" s="89">
        <f>'[4]AZIMUTH_CONGESTION by ports'!N1586</f>
        <v>0</v>
      </c>
      <c r="P119" s="88">
        <f>'[4]AZIMUTH_CONGESTION by ports'!O1586</f>
        <v>0</v>
      </c>
      <c r="Q119" s="88">
        <f>'[4]AZIMUTH_CONGESTION by ports'!P1586</f>
        <v>0</v>
      </c>
      <c r="R119" s="43">
        <f>'[4]AZIMUTH_CONGESTION by ports'!Q1586</f>
        <v>0</v>
      </c>
      <c r="S119" s="88">
        <f>'[4]AZIMUTH_CONGESTION by ports'!R1586</f>
        <v>0</v>
      </c>
      <c r="T119" s="12">
        <f>'[4]AZIMUTH_CONGESTION by ports'!S1586</f>
        <v>8</v>
      </c>
      <c r="U119" s="43">
        <f>'[4]AZIMUTH_CONGESTION by ports'!T1586</f>
        <v>0</v>
      </c>
      <c r="V119" s="12">
        <f>'[4]AZIMUTH_CONGESTION by ports'!U1586</f>
        <v>0</v>
      </c>
      <c r="W119" s="43">
        <f>'[4]AZIMUTH_CONGESTION by ports'!V1586</f>
        <v>3</v>
      </c>
      <c r="X119" s="12">
        <f>'[4]AZIMUTH_CONGESTION by ports'!W1586</f>
        <v>0</v>
      </c>
      <c r="Y119" s="88">
        <f>'[4]AZIMUTH_CONGESTION by ports'!X1586</f>
        <v>0</v>
      </c>
      <c r="Z119" s="12">
        <f>'[4]AZIMUTH_CONGESTION by ports'!Y1586</f>
        <v>0</v>
      </c>
      <c r="AA119" s="88">
        <f>'[4]AZIMUTH_CONGESTION by ports'!Z1586</f>
        <v>0</v>
      </c>
      <c r="AB119" s="12">
        <f t="shared" si="8"/>
        <v>8.84</v>
      </c>
      <c r="AC119" s="12">
        <f t="shared" si="9"/>
        <v>0</v>
      </c>
      <c r="AD119" s="12">
        <f t="shared" si="10"/>
        <v>2.04</v>
      </c>
      <c r="AE119" s="12">
        <f t="shared" si="11"/>
        <v>0</v>
      </c>
      <c r="AF119" s="12">
        <f t="shared" si="12"/>
        <v>4.5900000000000007</v>
      </c>
      <c r="AG119" s="12">
        <f t="shared" si="13"/>
        <v>2.21</v>
      </c>
    </row>
    <row r="120" spans="1:33" ht="15">
      <c r="A120" s="56" t="str">
        <f t="shared" si="7"/>
        <v>201618</v>
      </c>
      <c r="B120" s="15">
        <f>'[4]AZIMUTH_CONGESTION by ports'!A1587</f>
        <v>42487</v>
      </c>
      <c r="C120" s="6">
        <f>'[4]AZIMUTH_CONGESTION by ports'!B1587</f>
        <v>2</v>
      </c>
      <c r="D120" s="89">
        <f>'[4]AZIMUTH_CONGESTION by ports'!C1587</f>
        <v>26</v>
      </c>
      <c r="E120" s="43">
        <f>'[4]AZIMUTH_CONGESTION by ports'!D1587</f>
        <v>11</v>
      </c>
      <c r="F120" s="6">
        <f>'[4]AZIMUTH_CONGESTION by ports'!E1587</f>
        <v>0</v>
      </c>
      <c r="G120" s="6">
        <f>'[4]AZIMUTH_CONGESTION by ports'!F1587</f>
        <v>0</v>
      </c>
      <c r="H120" s="12">
        <f>'[4]AZIMUTH_CONGESTION by ports'!G1587</f>
        <v>1</v>
      </c>
      <c r="I120" s="12">
        <f>'[4]AZIMUTH_CONGESTION by ports'!H1587</f>
        <v>1</v>
      </c>
      <c r="J120" s="12">
        <f>'[4]AZIMUTH_CONGESTION by ports'!I1587</f>
        <v>1</v>
      </c>
      <c r="K120" s="12">
        <f>'[4]AZIMUTH_CONGESTION by ports'!J1587</f>
        <v>0</v>
      </c>
      <c r="L120" s="12">
        <f>'[4]AZIMUTH_CONGESTION by ports'!K1587</f>
        <v>1</v>
      </c>
      <c r="M120" s="43">
        <f>'[4]AZIMUTH_CONGESTION by ports'!L1587</f>
        <v>0</v>
      </c>
      <c r="N120" s="6">
        <f>'[4]AZIMUTH_CONGESTION by ports'!M1587</f>
        <v>0</v>
      </c>
      <c r="O120" s="89">
        <f>'[4]AZIMUTH_CONGESTION by ports'!N1587</f>
        <v>0</v>
      </c>
      <c r="P120" s="88">
        <f>'[4]AZIMUTH_CONGESTION by ports'!O1587</f>
        <v>1</v>
      </c>
      <c r="Q120" s="88">
        <f>'[4]AZIMUTH_CONGESTION by ports'!P1587</f>
        <v>0</v>
      </c>
      <c r="R120" s="43">
        <f>'[4]AZIMUTH_CONGESTION by ports'!Q1587</f>
        <v>0</v>
      </c>
      <c r="S120" s="88">
        <f>'[4]AZIMUTH_CONGESTION by ports'!R1587</f>
        <v>0</v>
      </c>
      <c r="T120" s="12">
        <f>'[4]AZIMUTH_CONGESTION by ports'!S1587</f>
        <v>8</v>
      </c>
      <c r="U120" s="43">
        <f>'[4]AZIMUTH_CONGESTION by ports'!T1587</f>
        <v>0</v>
      </c>
      <c r="V120" s="12">
        <f>'[4]AZIMUTH_CONGESTION by ports'!U1587</f>
        <v>0</v>
      </c>
      <c r="W120" s="43">
        <f>'[4]AZIMUTH_CONGESTION by ports'!V1587</f>
        <v>4</v>
      </c>
      <c r="X120" s="12">
        <f>'[4]AZIMUTH_CONGESTION by ports'!W1587</f>
        <v>0</v>
      </c>
      <c r="Y120" s="88">
        <f>'[4]AZIMUTH_CONGESTION by ports'!X1587</f>
        <v>3</v>
      </c>
      <c r="Z120" s="12">
        <f>'[4]AZIMUTH_CONGESTION by ports'!Y1587</f>
        <v>0</v>
      </c>
      <c r="AA120" s="88">
        <f>'[4]AZIMUTH_CONGESTION by ports'!Z1587</f>
        <v>0</v>
      </c>
      <c r="AB120" s="12">
        <f t="shared" si="8"/>
        <v>10.030000000000001</v>
      </c>
      <c r="AC120" s="12">
        <f t="shared" si="9"/>
        <v>0.34</v>
      </c>
      <c r="AD120" s="12">
        <f t="shared" si="10"/>
        <v>2.5500000000000003</v>
      </c>
      <c r="AE120" s="12">
        <f t="shared" si="11"/>
        <v>0.68</v>
      </c>
      <c r="AF120" s="12">
        <f t="shared" si="12"/>
        <v>4.42</v>
      </c>
      <c r="AG120" s="12">
        <f t="shared" si="13"/>
        <v>2.04</v>
      </c>
    </row>
    <row r="121" spans="1:33" ht="15">
      <c r="A121" s="56" t="str">
        <f t="shared" si="7"/>
        <v>201618</v>
      </c>
      <c r="B121" s="15">
        <f>'[4]AZIMUTH_CONGESTION by ports'!A1588</f>
        <v>42488</v>
      </c>
      <c r="C121" s="6">
        <f>'[4]AZIMUTH_CONGESTION by ports'!B1588</f>
        <v>1</v>
      </c>
      <c r="D121" s="89">
        <f>'[4]AZIMUTH_CONGESTION by ports'!C1588</f>
        <v>35</v>
      </c>
      <c r="E121" s="43">
        <f>'[4]AZIMUTH_CONGESTION by ports'!D1588</f>
        <v>16</v>
      </c>
      <c r="F121" s="6">
        <f>'[4]AZIMUTH_CONGESTION by ports'!E1588</f>
        <v>0</v>
      </c>
      <c r="G121" s="6">
        <f>'[4]AZIMUTH_CONGESTION by ports'!F1588</f>
        <v>0</v>
      </c>
      <c r="H121" s="12">
        <f>'[4]AZIMUTH_CONGESTION by ports'!G1588</f>
        <v>1</v>
      </c>
      <c r="I121" s="12">
        <f>'[4]AZIMUTH_CONGESTION by ports'!H1588</f>
        <v>2</v>
      </c>
      <c r="J121" s="12">
        <f>'[4]AZIMUTH_CONGESTION by ports'!I1588</f>
        <v>0</v>
      </c>
      <c r="K121" s="12">
        <f>'[4]AZIMUTH_CONGESTION by ports'!J1588</f>
        <v>0</v>
      </c>
      <c r="L121" s="12">
        <f>'[4]AZIMUTH_CONGESTION by ports'!K1588</f>
        <v>2</v>
      </c>
      <c r="M121" s="43">
        <f>'[4]AZIMUTH_CONGESTION by ports'!L1588</f>
        <v>0</v>
      </c>
      <c r="N121" s="6">
        <f>'[4]AZIMUTH_CONGESTION by ports'!M1588</f>
        <v>0</v>
      </c>
      <c r="O121" s="89">
        <f>'[4]AZIMUTH_CONGESTION by ports'!N1588</f>
        <v>0</v>
      </c>
      <c r="P121" s="88">
        <f>'[4]AZIMUTH_CONGESTION by ports'!O1588</f>
        <v>2</v>
      </c>
      <c r="Q121" s="88">
        <f>'[4]AZIMUTH_CONGESTION by ports'!P1588</f>
        <v>0</v>
      </c>
      <c r="R121" s="43">
        <f>'[4]AZIMUTH_CONGESTION by ports'!Q1588</f>
        <v>1</v>
      </c>
      <c r="S121" s="88">
        <f>'[4]AZIMUTH_CONGESTION by ports'!R1588</f>
        <v>0</v>
      </c>
      <c r="T121" s="12">
        <f>'[4]AZIMUTH_CONGESTION by ports'!S1588</f>
        <v>5</v>
      </c>
      <c r="U121" s="43">
        <f>'[4]AZIMUTH_CONGESTION by ports'!T1588</f>
        <v>0</v>
      </c>
      <c r="V121" s="12">
        <f>'[4]AZIMUTH_CONGESTION by ports'!U1588</f>
        <v>0</v>
      </c>
      <c r="W121" s="43">
        <f>'[4]AZIMUTH_CONGESTION by ports'!V1588</f>
        <v>3</v>
      </c>
      <c r="X121" s="12">
        <f>'[4]AZIMUTH_CONGESTION by ports'!W1588</f>
        <v>0</v>
      </c>
      <c r="Y121" s="88">
        <f>'[4]AZIMUTH_CONGESTION by ports'!X1588</f>
        <v>1</v>
      </c>
      <c r="Z121" s="12">
        <f>'[4]AZIMUTH_CONGESTION by ports'!Y1588</f>
        <v>0</v>
      </c>
      <c r="AA121" s="88">
        <f>'[4]AZIMUTH_CONGESTION by ports'!Z1588</f>
        <v>0</v>
      </c>
      <c r="AB121" s="12">
        <f t="shared" si="8"/>
        <v>11.73</v>
      </c>
      <c r="AC121" s="12">
        <f t="shared" si="9"/>
        <v>0.17</v>
      </c>
      <c r="AD121" s="12">
        <f t="shared" si="10"/>
        <v>3.4000000000000004</v>
      </c>
      <c r="AE121" s="12">
        <f t="shared" si="11"/>
        <v>0.51</v>
      </c>
      <c r="AF121" s="12">
        <f t="shared" si="12"/>
        <v>5.95</v>
      </c>
      <c r="AG121" s="12">
        <f t="shared" si="13"/>
        <v>1.7000000000000002</v>
      </c>
    </row>
    <row r="122" spans="1:33" ht="15">
      <c r="A122" s="56" t="str">
        <f t="shared" si="7"/>
        <v>201618</v>
      </c>
      <c r="B122" s="15">
        <f>'[4]AZIMUTH_CONGESTION by ports'!A1589</f>
        <v>42489</v>
      </c>
      <c r="C122" s="6">
        <f>'[4]AZIMUTH_CONGESTION by ports'!B1589</f>
        <v>0</v>
      </c>
      <c r="D122" s="89">
        <f>'[4]AZIMUTH_CONGESTION by ports'!C1589</f>
        <v>31</v>
      </c>
      <c r="E122" s="43">
        <f>'[4]AZIMUTH_CONGESTION by ports'!D1589</f>
        <v>13</v>
      </c>
      <c r="F122" s="6">
        <f>'[4]AZIMUTH_CONGESTION by ports'!E1589</f>
        <v>0</v>
      </c>
      <c r="G122" s="6">
        <f>'[4]AZIMUTH_CONGESTION by ports'!F1589</f>
        <v>0</v>
      </c>
      <c r="H122" s="12">
        <f>'[4]AZIMUTH_CONGESTION by ports'!G1589</f>
        <v>0</v>
      </c>
      <c r="I122" s="12">
        <f>'[4]AZIMUTH_CONGESTION by ports'!H1589</f>
        <v>1</v>
      </c>
      <c r="J122" s="12">
        <f>'[4]AZIMUTH_CONGESTION by ports'!I1589</f>
        <v>0</v>
      </c>
      <c r="K122" s="12">
        <f>'[4]AZIMUTH_CONGESTION by ports'!J1589</f>
        <v>0</v>
      </c>
      <c r="L122" s="12">
        <f>'[4]AZIMUTH_CONGESTION by ports'!K1589</f>
        <v>2</v>
      </c>
      <c r="M122" s="43">
        <f>'[4]AZIMUTH_CONGESTION by ports'!L1589</f>
        <v>0</v>
      </c>
      <c r="N122" s="6">
        <f>'[4]AZIMUTH_CONGESTION by ports'!M1589</f>
        <v>0</v>
      </c>
      <c r="O122" s="89">
        <f>'[4]AZIMUTH_CONGESTION by ports'!N1589</f>
        <v>0</v>
      </c>
      <c r="P122" s="88">
        <f>'[4]AZIMUTH_CONGESTION by ports'!O1589</f>
        <v>1</v>
      </c>
      <c r="Q122" s="88">
        <f>'[4]AZIMUTH_CONGESTION by ports'!P1589</f>
        <v>0</v>
      </c>
      <c r="R122" s="43">
        <f>'[4]AZIMUTH_CONGESTION by ports'!Q1589</f>
        <v>0</v>
      </c>
      <c r="S122" s="88">
        <f>'[4]AZIMUTH_CONGESTION by ports'!R1589</f>
        <v>0</v>
      </c>
      <c r="T122" s="12">
        <f>'[4]AZIMUTH_CONGESTION by ports'!S1589</f>
        <v>4</v>
      </c>
      <c r="U122" s="43">
        <f>'[4]AZIMUTH_CONGESTION by ports'!T1589</f>
        <v>0</v>
      </c>
      <c r="V122" s="12">
        <f>'[4]AZIMUTH_CONGESTION by ports'!U1589</f>
        <v>0</v>
      </c>
      <c r="W122" s="43">
        <f>'[4]AZIMUTH_CONGESTION by ports'!V1589</f>
        <v>2</v>
      </c>
      <c r="X122" s="12">
        <f>'[4]AZIMUTH_CONGESTION by ports'!W1589</f>
        <v>0</v>
      </c>
      <c r="Y122" s="88">
        <f>'[4]AZIMUTH_CONGESTION by ports'!X1589</f>
        <v>4</v>
      </c>
      <c r="Z122" s="12">
        <f>'[4]AZIMUTH_CONGESTION by ports'!Y1589</f>
        <v>0</v>
      </c>
      <c r="AA122" s="88">
        <f>'[4]AZIMUTH_CONGESTION by ports'!Z1589</f>
        <v>0</v>
      </c>
      <c r="AB122" s="12">
        <f t="shared" si="8"/>
        <v>9.8600000000000012</v>
      </c>
      <c r="AC122" s="12">
        <f t="shared" si="9"/>
        <v>0</v>
      </c>
      <c r="AD122" s="12">
        <f t="shared" si="10"/>
        <v>2.5500000000000003</v>
      </c>
      <c r="AE122" s="12">
        <f t="shared" si="11"/>
        <v>0.85000000000000009</v>
      </c>
      <c r="AF122" s="12">
        <f t="shared" si="12"/>
        <v>5.2700000000000005</v>
      </c>
      <c r="AG122" s="12">
        <f t="shared" si="13"/>
        <v>1.1900000000000002</v>
      </c>
    </row>
    <row r="123" spans="1:33" ht="15">
      <c r="A123" s="56" t="str">
        <f t="shared" si="7"/>
        <v>201618</v>
      </c>
      <c r="B123" s="15">
        <f>'[4]AZIMUTH_CONGESTION by ports'!A1590</f>
        <v>42490</v>
      </c>
      <c r="C123" s="6">
        <f>'[4]AZIMUTH_CONGESTION by ports'!B1590</f>
        <v>0</v>
      </c>
      <c r="D123" s="89">
        <f>'[4]AZIMUTH_CONGESTION by ports'!C1590</f>
        <v>29</v>
      </c>
      <c r="E123" s="43">
        <f>'[4]AZIMUTH_CONGESTION by ports'!D1590</f>
        <v>12</v>
      </c>
      <c r="F123" s="6">
        <f>'[4]AZIMUTH_CONGESTION by ports'!E1590</f>
        <v>0</v>
      </c>
      <c r="G123" s="6">
        <f>'[4]AZIMUTH_CONGESTION by ports'!F1590</f>
        <v>0</v>
      </c>
      <c r="H123" s="12">
        <f>'[4]AZIMUTH_CONGESTION by ports'!G1590</f>
        <v>0</v>
      </c>
      <c r="I123" s="12">
        <f>'[4]AZIMUTH_CONGESTION by ports'!H1590</f>
        <v>0</v>
      </c>
      <c r="J123" s="12">
        <f>'[4]AZIMUTH_CONGESTION by ports'!I1590</f>
        <v>1</v>
      </c>
      <c r="K123" s="12">
        <f>'[4]AZIMUTH_CONGESTION by ports'!J1590</f>
        <v>0</v>
      </c>
      <c r="L123" s="12">
        <f>'[4]AZIMUTH_CONGESTION by ports'!K1590</f>
        <v>1</v>
      </c>
      <c r="M123" s="43">
        <f>'[4]AZIMUTH_CONGESTION by ports'!L1590</f>
        <v>0</v>
      </c>
      <c r="N123" s="6">
        <f>'[4]AZIMUTH_CONGESTION by ports'!M1590</f>
        <v>1</v>
      </c>
      <c r="O123" s="89">
        <f>'[4]AZIMUTH_CONGESTION by ports'!N1590</f>
        <v>0</v>
      </c>
      <c r="P123" s="88">
        <f>'[4]AZIMUTH_CONGESTION by ports'!O1590</f>
        <v>2</v>
      </c>
      <c r="Q123" s="88">
        <f>'[4]AZIMUTH_CONGESTION by ports'!P1590</f>
        <v>0</v>
      </c>
      <c r="R123" s="43">
        <f>'[4]AZIMUTH_CONGESTION by ports'!Q1590</f>
        <v>1</v>
      </c>
      <c r="S123" s="88">
        <f>'[4]AZIMUTH_CONGESTION by ports'!R1590</f>
        <v>0</v>
      </c>
      <c r="T123" s="12">
        <f>'[4]AZIMUTH_CONGESTION by ports'!S1590</f>
        <v>1</v>
      </c>
      <c r="U123" s="43">
        <f>'[4]AZIMUTH_CONGESTION by ports'!T1590</f>
        <v>0</v>
      </c>
      <c r="V123" s="12">
        <f>'[4]AZIMUTH_CONGESTION by ports'!U1590</f>
        <v>0</v>
      </c>
      <c r="W123" s="43">
        <f>'[4]AZIMUTH_CONGESTION by ports'!V1590</f>
        <v>0</v>
      </c>
      <c r="X123" s="12">
        <f>'[4]AZIMUTH_CONGESTION by ports'!W1590</f>
        <v>0</v>
      </c>
      <c r="Y123" s="88">
        <f>'[4]AZIMUTH_CONGESTION by ports'!X1590</f>
        <v>3</v>
      </c>
      <c r="Z123" s="12">
        <f>'[4]AZIMUTH_CONGESTION by ports'!Y1590</f>
        <v>0</v>
      </c>
      <c r="AA123" s="88">
        <f>'[4]AZIMUTH_CONGESTION by ports'!Z1590</f>
        <v>0</v>
      </c>
      <c r="AB123" s="12">
        <f t="shared" si="8"/>
        <v>8.67</v>
      </c>
      <c r="AC123" s="12">
        <f t="shared" si="9"/>
        <v>0.17</v>
      </c>
      <c r="AD123" s="12">
        <f t="shared" si="10"/>
        <v>2.21</v>
      </c>
      <c r="AE123" s="12">
        <f t="shared" si="11"/>
        <v>0.85000000000000009</v>
      </c>
      <c r="AF123" s="12">
        <f t="shared" si="12"/>
        <v>4.9300000000000006</v>
      </c>
      <c r="AG123" s="12">
        <f t="shared" si="13"/>
        <v>0.51</v>
      </c>
    </row>
    <row r="124" spans="1:33" ht="15">
      <c r="A124" s="56" t="str">
        <f t="shared" si="7"/>
        <v>201619</v>
      </c>
      <c r="B124" s="15">
        <f>'[4]AZIMUTH_CONGESTION by ports'!A1591</f>
        <v>42491</v>
      </c>
      <c r="C124" s="6">
        <f>'[4]AZIMUTH_CONGESTION by ports'!B1591</f>
        <v>1</v>
      </c>
      <c r="D124" s="89">
        <f>'[4]AZIMUTH_CONGESTION by ports'!C1591</f>
        <v>29</v>
      </c>
      <c r="E124" s="43">
        <f>'[4]AZIMUTH_CONGESTION by ports'!D1591</f>
        <v>12</v>
      </c>
      <c r="F124" s="6">
        <f>'[4]AZIMUTH_CONGESTION by ports'!E1591</f>
        <v>0</v>
      </c>
      <c r="G124" s="6">
        <f>'[4]AZIMUTH_CONGESTION by ports'!F1591</f>
        <v>0</v>
      </c>
      <c r="H124" s="12">
        <f>'[4]AZIMUTH_CONGESTION by ports'!G1591</f>
        <v>0</v>
      </c>
      <c r="I124" s="12">
        <f>'[4]AZIMUTH_CONGESTION by ports'!H1591</f>
        <v>0</v>
      </c>
      <c r="J124" s="12">
        <f>'[4]AZIMUTH_CONGESTION by ports'!I1591</f>
        <v>0</v>
      </c>
      <c r="K124" s="12">
        <f>'[4]AZIMUTH_CONGESTION by ports'!J1591</f>
        <v>0</v>
      </c>
      <c r="L124" s="12">
        <f>'[4]AZIMUTH_CONGESTION by ports'!K1591</f>
        <v>1</v>
      </c>
      <c r="M124" s="43">
        <f>'[4]AZIMUTH_CONGESTION by ports'!L1591</f>
        <v>0</v>
      </c>
      <c r="N124" s="6">
        <f>'[4]AZIMUTH_CONGESTION by ports'!M1591</f>
        <v>1</v>
      </c>
      <c r="O124" s="89">
        <f>'[4]AZIMUTH_CONGESTION by ports'!N1591</f>
        <v>0</v>
      </c>
      <c r="P124" s="88">
        <f>'[4]AZIMUTH_CONGESTION by ports'!O1591</f>
        <v>2</v>
      </c>
      <c r="Q124" s="88">
        <f>'[4]AZIMUTH_CONGESTION by ports'!P1591</f>
        <v>0</v>
      </c>
      <c r="R124" s="43">
        <f>'[4]AZIMUTH_CONGESTION by ports'!Q1591</f>
        <v>1</v>
      </c>
      <c r="S124" s="88">
        <f>'[4]AZIMUTH_CONGESTION by ports'!R1591</f>
        <v>0</v>
      </c>
      <c r="T124" s="12">
        <f>'[4]AZIMUTH_CONGESTION by ports'!S1591</f>
        <v>5</v>
      </c>
      <c r="U124" s="43">
        <f>'[4]AZIMUTH_CONGESTION by ports'!T1591</f>
        <v>0</v>
      </c>
      <c r="V124" s="12">
        <f>'[4]AZIMUTH_CONGESTION by ports'!U1591</f>
        <v>0</v>
      </c>
      <c r="W124" s="43">
        <f>'[4]AZIMUTH_CONGESTION by ports'!V1591</f>
        <v>0</v>
      </c>
      <c r="X124" s="12">
        <f>'[4]AZIMUTH_CONGESTION by ports'!W1591</f>
        <v>0</v>
      </c>
      <c r="Y124" s="88">
        <f>'[4]AZIMUTH_CONGESTION by ports'!X1591</f>
        <v>3</v>
      </c>
      <c r="Z124" s="12">
        <f>'[4]AZIMUTH_CONGESTION by ports'!Y1591</f>
        <v>0</v>
      </c>
      <c r="AA124" s="88">
        <f>'[4]AZIMUTH_CONGESTION by ports'!Z1591</f>
        <v>0</v>
      </c>
      <c r="AB124" s="12">
        <f t="shared" si="8"/>
        <v>9.3500000000000014</v>
      </c>
      <c r="AC124" s="12">
        <f t="shared" si="9"/>
        <v>0.34</v>
      </c>
      <c r="AD124" s="12">
        <f t="shared" si="10"/>
        <v>2.21</v>
      </c>
      <c r="AE124" s="12">
        <f t="shared" si="11"/>
        <v>0.85000000000000009</v>
      </c>
      <c r="AF124" s="12">
        <f t="shared" si="12"/>
        <v>4.9300000000000006</v>
      </c>
      <c r="AG124" s="12">
        <f t="shared" si="13"/>
        <v>1.02</v>
      </c>
    </row>
    <row r="125" spans="1:33" ht="15">
      <c r="A125" s="56" t="str">
        <f t="shared" si="7"/>
        <v>201619</v>
      </c>
      <c r="B125" s="15">
        <f>'[4]AZIMUTH_CONGESTION by ports'!A1592</f>
        <v>42492</v>
      </c>
      <c r="C125" s="6">
        <f>'[4]AZIMUTH_CONGESTION by ports'!B1592</f>
        <v>2</v>
      </c>
      <c r="D125" s="89">
        <f>'[4]AZIMUTH_CONGESTION by ports'!C1592</f>
        <v>32</v>
      </c>
      <c r="E125" s="43">
        <f>'[4]AZIMUTH_CONGESTION by ports'!D1592</f>
        <v>12</v>
      </c>
      <c r="F125" s="6">
        <f>'[4]AZIMUTH_CONGESTION by ports'!E1592</f>
        <v>0</v>
      </c>
      <c r="G125" s="6">
        <f>'[4]AZIMUTH_CONGESTION by ports'!F1592</f>
        <v>1</v>
      </c>
      <c r="H125" s="12">
        <f>'[4]AZIMUTH_CONGESTION by ports'!G1592</f>
        <v>0</v>
      </c>
      <c r="I125" s="12">
        <f>'[4]AZIMUTH_CONGESTION by ports'!H1592</f>
        <v>1</v>
      </c>
      <c r="J125" s="12">
        <f>'[4]AZIMUTH_CONGESTION by ports'!I1592</f>
        <v>1</v>
      </c>
      <c r="K125" s="12">
        <f>'[4]AZIMUTH_CONGESTION by ports'!J1592</f>
        <v>0</v>
      </c>
      <c r="L125" s="12">
        <f>'[4]AZIMUTH_CONGESTION by ports'!K1592</f>
        <v>1</v>
      </c>
      <c r="M125" s="43">
        <f>'[4]AZIMUTH_CONGESTION by ports'!L1592</f>
        <v>0</v>
      </c>
      <c r="N125" s="6">
        <f>'[4]AZIMUTH_CONGESTION by ports'!M1592</f>
        <v>1</v>
      </c>
      <c r="O125" s="89">
        <f>'[4]AZIMUTH_CONGESTION by ports'!N1592</f>
        <v>0</v>
      </c>
      <c r="P125" s="88">
        <f>'[4]AZIMUTH_CONGESTION by ports'!O1592</f>
        <v>4</v>
      </c>
      <c r="Q125" s="88">
        <f>'[4]AZIMUTH_CONGESTION by ports'!P1592</f>
        <v>0</v>
      </c>
      <c r="R125" s="43">
        <f>'[4]AZIMUTH_CONGESTION by ports'!Q1592</f>
        <v>1</v>
      </c>
      <c r="S125" s="88">
        <f>'[4]AZIMUTH_CONGESTION by ports'!R1592</f>
        <v>1</v>
      </c>
      <c r="T125" s="12">
        <f>'[4]AZIMUTH_CONGESTION by ports'!S1592</f>
        <v>3</v>
      </c>
      <c r="U125" s="43">
        <f>'[4]AZIMUTH_CONGESTION by ports'!T1592</f>
        <v>0</v>
      </c>
      <c r="V125" s="12">
        <f>'[4]AZIMUTH_CONGESTION by ports'!U1592</f>
        <v>0</v>
      </c>
      <c r="W125" s="43">
        <f>'[4]AZIMUTH_CONGESTION by ports'!V1592</f>
        <v>2</v>
      </c>
      <c r="X125" s="12">
        <f>'[4]AZIMUTH_CONGESTION by ports'!W1592</f>
        <v>0</v>
      </c>
      <c r="Y125" s="88">
        <f>'[4]AZIMUTH_CONGESTION by ports'!X1592</f>
        <v>2</v>
      </c>
      <c r="Z125" s="12">
        <f>'[4]AZIMUTH_CONGESTION by ports'!Y1592</f>
        <v>0</v>
      </c>
      <c r="AA125" s="88">
        <f>'[4]AZIMUTH_CONGESTION by ports'!Z1592</f>
        <v>0</v>
      </c>
      <c r="AB125" s="12">
        <f t="shared" si="8"/>
        <v>10.88</v>
      </c>
      <c r="AC125" s="12">
        <f t="shared" si="9"/>
        <v>0.68</v>
      </c>
      <c r="AD125" s="12">
        <f t="shared" si="10"/>
        <v>2.5500000000000003</v>
      </c>
      <c r="AE125" s="12">
        <f t="shared" si="11"/>
        <v>1.1900000000000002</v>
      </c>
      <c r="AF125" s="12">
        <f t="shared" si="12"/>
        <v>5.44</v>
      </c>
      <c r="AG125" s="12">
        <f t="shared" si="13"/>
        <v>1.02</v>
      </c>
    </row>
    <row r="126" spans="1:33" ht="15">
      <c r="A126" s="56" t="str">
        <f t="shared" si="7"/>
        <v>201619</v>
      </c>
      <c r="B126" s="15">
        <f>'[4]AZIMUTH_CONGESTION by ports'!A1593</f>
        <v>42493</v>
      </c>
      <c r="C126" s="6">
        <f>'[4]AZIMUTH_CONGESTION by ports'!B1593</f>
        <v>2</v>
      </c>
      <c r="D126" s="89">
        <f>'[4]AZIMUTH_CONGESTION by ports'!C1593</f>
        <v>39</v>
      </c>
      <c r="E126" s="43">
        <f>'[4]AZIMUTH_CONGESTION by ports'!D1593</f>
        <v>12</v>
      </c>
      <c r="F126" s="6">
        <f>'[4]AZIMUTH_CONGESTION by ports'!E1593</f>
        <v>0</v>
      </c>
      <c r="G126" s="6">
        <f>'[4]AZIMUTH_CONGESTION by ports'!F1593</f>
        <v>1</v>
      </c>
      <c r="H126" s="12">
        <f>'[4]AZIMUTH_CONGESTION by ports'!G1593</f>
        <v>0</v>
      </c>
      <c r="I126" s="12">
        <f>'[4]AZIMUTH_CONGESTION by ports'!H1593</f>
        <v>1</v>
      </c>
      <c r="J126" s="12">
        <f>'[4]AZIMUTH_CONGESTION by ports'!I1593</f>
        <v>0</v>
      </c>
      <c r="K126" s="12">
        <f>'[4]AZIMUTH_CONGESTION by ports'!J1593</f>
        <v>0</v>
      </c>
      <c r="L126" s="12">
        <f>'[4]AZIMUTH_CONGESTION by ports'!K1593</f>
        <v>1</v>
      </c>
      <c r="M126" s="43">
        <f>'[4]AZIMUTH_CONGESTION by ports'!L1593</f>
        <v>2</v>
      </c>
      <c r="N126" s="6">
        <f>'[4]AZIMUTH_CONGESTION by ports'!M1593</f>
        <v>1</v>
      </c>
      <c r="O126" s="89">
        <f>'[4]AZIMUTH_CONGESTION by ports'!N1593</f>
        <v>0</v>
      </c>
      <c r="P126" s="88">
        <f>'[4]AZIMUTH_CONGESTION by ports'!O1593</f>
        <v>2</v>
      </c>
      <c r="Q126" s="88">
        <f>'[4]AZIMUTH_CONGESTION by ports'!P1593</f>
        <v>0</v>
      </c>
      <c r="R126" s="43">
        <f>'[4]AZIMUTH_CONGESTION by ports'!Q1593</f>
        <v>1</v>
      </c>
      <c r="S126" s="88">
        <f>'[4]AZIMUTH_CONGESTION by ports'!R1593</f>
        <v>0</v>
      </c>
      <c r="T126" s="12">
        <f>'[4]AZIMUTH_CONGESTION by ports'!S1593</f>
        <v>5</v>
      </c>
      <c r="U126" s="43">
        <f>'[4]AZIMUTH_CONGESTION by ports'!T1593</f>
        <v>0</v>
      </c>
      <c r="V126" s="12">
        <f>'[4]AZIMUTH_CONGESTION by ports'!U1593</f>
        <v>0</v>
      </c>
      <c r="W126" s="43">
        <f>'[4]AZIMUTH_CONGESTION by ports'!V1593</f>
        <v>2</v>
      </c>
      <c r="X126" s="12">
        <f>'[4]AZIMUTH_CONGESTION by ports'!W1593</f>
        <v>1</v>
      </c>
      <c r="Y126" s="88">
        <f>'[4]AZIMUTH_CONGESTION by ports'!X1593</f>
        <v>1</v>
      </c>
      <c r="Z126" s="12">
        <f>'[4]AZIMUTH_CONGESTION by ports'!Y1593</f>
        <v>0</v>
      </c>
      <c r="AA126" s="88">
        <f>'[4]AZIMUTH_CONGESTION by ports'!Z1593</f>
        <v>0</v>
      </c>
      <c r="AB126" s="12">
        <f t="shared" si="8"/>
        <v>12.07</v>
      </c>
      <c r="AC126" s="12">
        <f t="shared" si="9"/>
        <v>0.68</v>
      </c>
      <c r="AD126" s="12">
        <f t="shared" si="10"/>
        <v>2.89</v>
      </c>
      <c r="AE126" s="12">
        <f t="shared" si="11"/>
        <v>0.51</v>
      </c>
      <c r="AF126" s="12">
        <f t="shared" si="12"/>
        <v>6.6300000000000008</v>
      </c>
      <c r="AG126" s="12">
        <f t="shared" si="13"/>
        <v>1.36</v>
      </c>
    </row>
    <row r="127" spans="1:33" ht="15">
      <c r="A127" s="56" t="str">
        <f t="shared" si="7"/>
        <v>201619</v>
      </c>
      <c r="B127" s="15">
        <f>'[4]AZIMUTH_CONGESTION by ports'!A1594</f>
        <v>42494</v>
      </c>
      <c r="C127" s="6">
        <f>'[4]AZIMUTH_CONGESTION by ports'!B1594</f>
        <v>1</v>
      </c>
      <c r="D127" s="89">
        <f>'[4]AZIMUTH_CONGESTION by ports'!C1594</f>
        <v>37</v>
      </c>
      <c r="E127" s="43">
        <f>'[4]AZIMUTH_CONGESTION by ports'!D1594</f>
        <v>10</v>
      </c>
      <c r="F127" s="6">
        <f>'[4]AZIMUTH_CONGESTION by ports'!E1594</f>
        <v>0</v>
      </c>
      <c r="G127" s="6">
        <f>'[4]AZIMUTH_CONGESTION by ports'!F1594</f>
        <v>1</v>
      </c>
      <c r="H127" s="12">
        <f>'[4]AZIMUTH_CONGESTION by ports'!G1594</f>
        <v>0</v>
      </c>
      <c r="I127" s="12">
        <f>'[4]AZIMUTH_CONGESTION by ports'!H1594</f>
        <v>1</v>
      </c>
      <c r="J127" s="12">
        <f>'[4]AZIMUTH_CONGESTION by ports'!I1594</f>
        <v>0</v>
      </c>
      <c r="K127" s="12">
        <f>'[4]AZIMUTH_CONGESTION by ports'!J1594</f>
        <v>0</v>
      </c>
      <c r="L127" s="12">
        <f>'[4]AZIMUTH_CONGESTION by ports'!K1594</f>
        <v>0</v>
      </c>
      <c r="M127" s="43">
        <f>'[4]AZIMUTH_CONGESTION by ports'!L1594</f>
        <v>1</v>
      </c>
      <c r="N127" s="6">
        <f>'[4]AZIMUTH_CONGESTION by ports'!M1594</f>
        <v>2</v>
      </c>
      <c r="O127" s="89">
        <f>'[4]AZIMUTH_CONGESTION by ports'!N1594</f>
        <v>0</v>
      </c>
      <c r="P127" s="88">
        <f>'[4]AZIMUTH_CONGESTION by ports'!O1594</f>
        <v>2</v>
      </c>
      <c r="Q127" s="88">
        <f>'[4]AZIMUTH_CONGESTION by ports'!P1594</f>
        <v>0</v>
      </c>
      <c r="R127" s="43">
        <f>'[4]AZIMUTH_CONGESTION by ports'!Q1594</f>
        <v>0</v>
      </c>
      <c r="S127" s="88">
        <f>'[4]AZIMUTH_CONGESTION by ports'!R1594</f>
        <v>0</v>
      </c>
      <c r="T127" s="12">
        <f>'[4]AZIMUTH_CONGESTION by ports'!S1594</f>
        <v>4</v>
      </c>
      <c r="U127" s="43">
        <f>'[4]AZIMUTH_CONGESTION by ports'!T1594</f>
        <v>0</v>
      </c>
      <c r="V127" s="12">
        <f>'[4]AZIMUTH_CONGESTION by ports'!U1594</f>
        <v>0</v>
      </c>
      <c r="W127" s="43">
        <f>'[4]AZIMUTH_CONGESTION by ports'!V1594</f>
        <v>2</v>
      </c>
      <c r="X127" s="12">
        <f>'[4]AZIMUTH_CONGESTION by ports'!W1594</f>
        <v>0</v>
      </c>
      <c r="Y127" s="88">
        <f>'[4]AZIMUTH_CONGESTION by ports'!X1594</f>
        <v>1</v>
      </c>
      <c r="Z127" s="12">
        <f>'[4]AZIMUTH_CONGESTION by ports'!Y1594</f>
        <v>0</v>
      </c>
      <c r="AA127" s="88">
        <f>'[4]AZIMUTH_CONGESTION by ports'!Z1594</f>
        <v>0</v>
      </c>
      <c r="AB127" s="12">
        <f t="shared" si="8"/>
        <v>10.540000000000001</v>
      </c>
      <c r="AC127" s="12">
        <f t="shared" si="9"/>
        <v>0.68</v>
      </c>
      <c r="AD127" s="12">
        <f t="shared" si="10"/>
        <v>2.21</v>
      </c>
      <c r="AE127" s="12">
        <f t="shared" si="11"/>
        <v>0.51</v>
      </c>
      <c r="AF127" s="12">
        <f t="shared" si="12"/>
        <v>6.29</v>
      </c>
      <c r="AG127" s="12">
        <f t="shared" si="13"/>
        <v>0.85000000000000009</v>
      </c>
    </row>
    <row r="128" spans="1:33" ht="15">
      <c r="A128" s="56" t="str">
        <f t="shared" si="7"/>
        <v>201619</v>
      </c>
      <c r="B128" s="15">
        <f>'[4]AZIMUTH_CONGESTION by ports'!A1595</f>
        <v>42495</v>
      </c>
      <c r="C128" s="6">
        <f>'[4]AZIMUTH_CONGESTION by ports'!B1595</f>
        <v>1</v>
      </c>
      <c r="D128" s="89">
        <f>'[4]AZIMUTH_CONGESTION by ports'!C1595</f>
        <v>31</v>
      </c>
      <c r="E128" s="43">
        <f>'[4]AZIMUTH_CONGESTION by ports'!D1595</f>
        <v>12</v>
      </c>
      <c r="F128" s="6">
        <f>'[4]AZIMUTH_CONGESTION by ports'!E1595</f>
        <v>0</v>
      </c>
      <c r="G128" s="6">
        <f>'[4]AZIMUTH_CONGESTION by ports'!F1595</f>
        <v>1</v>
      </c>
      <c r="H128" s="12">
        <f>'[4]AZIMUTH_CONGESTION by ports'!G1595</f>
        <v>1</v>
      </c>
      <c r="I128" s="12">
        <f>'[4]AZIMUTH_CONGESTION by ports'!H1595</f>
        <v>1</v>
      </c>
      <c r="J128" s="12">
        <f>'[4]AZIMUTH_CONGESTION by ports'!I1595</f>
        <v>0</v>
      </c>
      <c r="K128" s="12">
        <f>'[4]AZIMUTH_CONGESTION by ports'!J1595</f>
        <v>0</v>
      </c>
      <c r="L128" s="12">
        <f>'[4]AZIMUTH_CONGESTION by ports'!K1595</f>
        <v>0</v>
      </c>
      <c r="M128" s="43">
        <f>'[4]AZIMUTH_CONGESTION by ports'!L1595</f>
        <v>1</v>
      </c>
      <c r="N128" s="6">
        <f>'[4]AZIMUTH_CONGESTION by ports'!M1595</f>
        <v>1</v>
      </c>
      <c r="O128" s="89">
        <f>'[4]AZIMUTH_CONGESTION by ports'!N1595</f>
        <v>0</v>
      </c>
      <c r="P128" s="88">
        <f>'[4]AZIMUTH_CONGESTION by ports'!O1595</f>
        <v>2</v>
      </c>
      <c r="Q128" s="88">
        <f>'[4]AZIMUTH_CONGESTION by ports'!P1595</f>
        <v>0</v>
      </c>
      <c r="R128" s="43">
        <f>'[4]AZIMUTH_CONGESTION by ports'!Q1595</f>
        <v>4</v>
      </c>
      <c r="S128" s="88">
        <f>'[4]AZIMUTH_CONGESTION by ports'!R1595</f>
        <v>0</v>
      </c>
      <c r="T128" s="12">
        <f>'[4]AZIMUTH_CONGESTION by ports'!S1595</f>
        <v>4</v>
      </c>
      <c r="U128" s="43">
        <f>'[4]AZIMUTH_CONGESTION by ports'!T1595</f>
        <v>0</v>
      </c>
      <c r="V128" s="12">
        <f>'[4]AZIMUTH_CONGESTION by ports'!U1595</f>
        <v>0</v>
      </c>
      <c r="W128" s="43">
        <f>'[4]AZIMUTH_CONGESTION by ports'!V1595</f>
        <v>2</v>
      </c>
      <c r="X128" s="12">
        <f>'[4]AZIMUTH_CONGESTION by ports'!W1595</f>
        <v>0</v>
      </c>
      <c r="Y128" s="88">
        <f>'[4]AZIMUTH_CONGESTION by ports'!X1595</f>
        <v>2</v>
      </c>
      <c r="Z128" s="12">
        <f>'[4]AZIMUTH_CONGESTION by ports'!Y1595</f>
        <v>0</v>
      </c>
      <c r="AA128" s="88">
        <f>'[4]AZIMUTH_CONGESTION by ports'!Z1595</f>
        <v>0</v>
      </c>
      <c r="AB128" s="12">
        <f t="shared" si="8"/>
        <v>10.71</v>
      </c>
      <c r="AC128" s="12">
        <f t="shared" si="9"/>
        <v>0.51</v>
      </c>
      <c r="AD128" s="12">
        <f t="shared" si="10"/>
        <v>3.2300000000000004</v>
      </c>
      <c r="AE128" s="12">
        <f t="shared" si="11"/>
        <v>0.68</v>
      </c>
      <c r="AF128" s="12">
        <f t="shared" si="12"/>
        <v>5.2700000000000005</v>
      </c>
      <c r="AG128" s="12">
        <f t="shared" si="13"/>
        <v>1.02</v>
      </c>
    </row>
    <row r="129" spans="1:33" ht="15">
      <c r="A129" s="56" t="str">
        <f t="shared" si="7"/>
        <v>201619</v>
      </c>
      <c r="B129" s="15">
        <f>'[4]AZIMUTH_CONGESTION by ports'!A1596</f>
        <v>42496</v>
      </c>
      <c r="C129" s="6">
        <f>'[4]AZIMUTH_CONGESTION by ports'!B1596</f>
        <v>1</v>
      </c>
      <c r="D129" s="89">
        <f>'[4]AZIMUTH_CONGESTION by ports'!C1596</f>
        <v>36</v>
      </c>
      <c r="E129" s="43">
        <f>'[4]AZIMUTH_CONGESTION by ports'!D1596</f>
        <v>9</v>
      </c>
      <c r="F129" s="6">
        <f>'[4]AZIMUTH_CONGESTION by ports'!E1596</f>
        <v>0</v>
      </c>
      <c r="G129" s="6">
        <f>'[4]AZIMUTH_CONGESTION by ports'!F1596</f>
        <v>1</v>
      </c>
      <c r="H129" s="12">
        <f>'[4]AZIMUTH_CONGESTION by ports'!G1596</f>
        <v>0</v>
      </c>
      <c r="I129" s="12">
        <f>'[4]AZIMUTH_CONGESTION by ports'!H1596</f>
        <v>0</v>
      </c>
      <c r="J129" s="12">
        <f>'[4]AZIMUTH_CONGESTION by ports'!I1596</f>
        <v>0</v>
      </c>
      <c r="K129" s="12">
        <f>'[4]AZIMUTH_CONGESTION by ports'!J1596</f>
        <v>0</v>
      </c>
      <c r="L129" s="12">
        <f>'[4]AZIMUTH_CONGESTION by ports'!K1596</f>
        <v>0</v>
      </c>
      <c r="M129" s="43">
        <f>'[4]AZIMUTH_CONGESTION by ports'!L1596</f>
        <v>1</v>
      </c>
      <c r="N129" s="6">
        <f>'[4]AZIMUTH_CONGESTION by ports'!M1596</f>
        <v>1</v>
      </c>
      <c r="O129" s="89">
        <f>'[4]AZIMUTH_CONGESTION by ports'!N1596</f>
        <v>0</v>
      </c>
      <c r="P129" s="88">
        <f>'[4]AZIMUTH_CONGESTION by ports'!O1596</f>
        <v>1</v>
      </c>
      <c r="Q129" s="88">
        <f>'[4]AZIMUTH_CONGESTION by ports'!P1596</f>
        <v>0</v>
      </c>
      <c r="R129" s="43">
        <f>'[4]AZIMUTH_CONGESTION by ports'!Q1596</f>
        <v>1</v>
      </c>
      <c r="S129" s="88">
        <f>'[4]AZIMUTH_CONGESTION by ports'!R1596</f>
        <v>0</v>
      </c>
      <c r="T129" s="12">
        <f>'[4]AZIMUTH_CONGESTION by ports'!S1596</f>
        <v>5</v>
      </c>
      <c r="U129" s="43">
        <f>'[4]AZIMUTH_CONGESTION by ports'!T1596</f>
        <v>0</v>
      </c>
      <c r="V129" s="12">
        <f>'[4]AZIMUTH_CONGESTION by ports'!U1596</f>
        <v>0</v>
      </c>
      <c r="W129" s="43">
        <f>'[4]AZIMUTH_CONGESTION by ports'!V1596</f>
        <v>2</v>
      </c>
      <c r="X129" s="12">
        <f>'[4]AZIMUTH_CONGESTION by ports'!W1596</f>
        <v>0</v>
      </c>
      <c r="Y129" s="88">
        <f>'[4]AZIMUTH_CONGESTION by ports'!X1596</f>
        <v>1</v>
      </c>
      <c r="Z129" s="12">
        <f>'[4]AZIMUTH_CONGESTION by ports'!Y1596</f>
        <v>0</v>
      </c>
      <c r="AA129" s="88">
        <f>'[4]AZIMUTH_CONGESTION by ports'!Z1596</f>
        <v>0</v>
      </c>
      <c r="AB129" s="12">
        <f t="shared" si="8"/>
        <v>10.030000000000001</v>
      </c>
      <c r="AC129" s="12">
        <f t="shared" si="9"/>
        <v>0.51</v>
      </c>
      <c r="AD129" s="12">
        <f t="shared" si="10"/>
        <v>2.21</v>
      </c>
      <c r="AE129" s="12">
        <f t="shared" si="11"/>
        <v>0.34</v>
      </c>
      <c r="AF129" s="12">
        <f t="shared" si="12"/>
        <v>6.12</v>
      </c>
      <c r="AG129" s="12">
        <f t="shared" si="13"/>
        <v>0.85000000000000009</v>
      </c>
    </row>
    <row r="130" spans="1:33" ht="15">
      <c r="A130" s="56" t="str">
        <f t="shared" si="7"/>
        <v>201619</v>
      </c>
      <c r="B130" s="15">
        <f>'[4]AZIMUTH_CONGESTION by ports'!A1597</f>
        <v>42497</v>
      </c>
      <c r="C130" s="6">
        <f>'[4]AZIMUTH_CONGESTION by ports'!B1597</f>
        <v>2</v>
      </c>
      <c r="D130" s="89">
        <f>'[4]AZIMUTH_CONGESTION by ports'!C1597</f>
        <v>27</v>
      </c>
      <c r="E130" s="43">
        <f>'[4]AZIMUTH_CONGESTION by ports'!D1597</f>
        <v>9</v>
      </c>
      <c r="F130" s="6">
        <f>'[4]AZIMUTH_CONGESTION by ports'!E1597</f>
        <v>0</v>
      </c>
      <c r="G130" s="6">
        <f>'[4]AZIMUTH_CONGESTION by ports'!F1597</f>
        <v>0</v>
      </c>
      <c r="H130" s="12">
        <f>'[4]AZIMUTH_CONGESTION by ports'!G1597</f>
        <v>0</v>
      </c>
      <c r="I130" s="12">
        <f>'[4]AZIMUTH_CONGESTION by ports'!H1597</f>
        <v>0</v>
      </c>
      <c r="J130" s="12">
        <f>'[4]AZIMUTH_CONGESTION by ports'!I1597</f>
        <v>1</v>
      </c>
      <c r="K130" s="12">
        <f>'[4]AZIMUTH_CONGESTION by ports'!J1597</f>
        <v>1</v>
      </c>
      <c r="L130" s="12">
        <f>'[4]AZIMUTH_CONGESTION by ports'!K1597</f>
        <v>0</v>
      </c>
      <c r="M130" s="43">
        <f>'[4]AZIMUTH_CONGESTION by ports'!L1597</f>
        <v>0</v>
      </c>
      <c r="N130" s="6">
        <f>'[4]AZIMUTH_CONGESTION by ports'!M1597</f>
        <v>1</v>
      </c>
      <c r="O130" s="89">
        <f>'[4]AZIMUTH_CONGESTION by ports'!N1597</f>
        <v>0</v>
      </c>
      <c r="P130" s="88">
        <f>'[4]AZIMUTH_CONGESTION by ports'!O1597</f>
        <v>1</v>
      </c>
      <c r="Q130" s="88">
        <f>'[4]AZIMUTH_CONGESTION by ports'!P1597</f>
        <v>0</v>
      </c>
      <c r="R130" s="43">
        <f>'[4]AZIMUTH_CONGESTION by ports'!Q1597</f>
        <v>2</v>
      </c>
      <c r="S130" s="88">
        <f>'[4]AZIMUTH_CONGESTION by ports'!R1597</f>
        <v>1</v>
      </c>
      <c r="T130" s="12">
        <f>'[4]AZIMUTH_CONGESTION by ports'!S1597</f>
        <v>6</v>
      </c>
      <c r="U130" s="43">
        <f>'[4]AZIMUTH_CONGESTION by ports'!T1597</f>
        <v>0</v>
      </c>
      <c r="V130" s="12">
        <f>'[4]AZIMUTH_CONGESTION by ports'!U1597</f>
        <v>0</v>
      </c>
      <c r="W130" s="43">
        <f>'[4]AZIMUTH_CONGESTION by ports'!V1597</f>
        <v>0</v>
      </c>
      <c r="X130" s="12">
        <f>'[4]AZIMUTH_CONGESTION by ports'!W1597</f>
        <v>0</v>
      </c>
      <c r="Y130" s="88">
        <f>'[4]AZIMUTH_CONGESTION by ports'!X1597</f>
        <v>3</v>
      </c>
      <c r="Z130" s="12">
        <f>'[4]AZIMUTH_CONGESTION by ports'!Y1597</f>
        <v>0</v>
      </c>
      <c r="AA130" s="88">
        <f>'[4]AZIMUTH_CONGESTION by ports'!Z1597</f>
        <v>0</v>
      </c>
      <c r="AB130" s="12">
        <f t="shared" si="8"/>
        <v>9.1800000000000015</v>
      </c>
      <c r="AC130" s="12">
        <f t="shared" si="9"/>
        <v>0.51</v>
      </c>
      <c r="AD130" s="12">
        <f t="shared" si="10"/>
        <v>1.87</v>
      </c>
      <c r="AE130" s="12">
        <f t="shared" si="11"/>
        <v>0.85000000000000009</v>
      </c>
      <c r="AF130" s="12">
        <f t="shared" si="12"/>
        <v>4.5900000000000007</v>
      </c>
      <c r="AG130" s="12">
        <f t="shared" si="13"/>
        <v>1.36</v>
      </c>
    </row>
    <row r="131" spans="1:33" ht="15">
      <c r="A131" s="56" t="str">
        <f t="shared" si="7"/>
        <v>201620</v>
      </c>
      <c r="B131" s="15">
        <f>'[4]AZIMUTH_CONGESTION by ports'!A1598</f>
        <v>42498</v>
      </c>
      <c r="C131" s="6">
        <f>'[4]AZIMUTH_CONGESTION by ports'!B1598</f>
        <v>1</v>
      </c>
      <c r="D131" s="89">
        <f>'[4]AZIMUTH_CONGESTION by ports'!C1598</f>
        <v>25</v>
      </c>
      <c r="E131" s="43">
        <f>'[4]AZIMUTH_CONGESTION by ports'!D1598</f>
        <v>12</v>
      </c>
      <c r="F131" s="6">
        <f>'[4]AZIMUTH_CONGESTION by ports'!E1598</f>
        <v>0</v>
      </c>
      <c r="G131" s="6">
        <f>'[4]AZIMUTH_CONGESTION by ports'!F1598</f>
        <v>0</v>
      </c>
      <c r="H131" s="12">
        <f>'[4]AZIMUTH_CONGESTION by ports'!G1598</f>
        <v>0</v>
      </c>
      <c r="I131" s="12">
        <f>'[4]AZIMUTH_CONGESTION by ports'!H1598</f>
        <v>1</v>
      </c>
      <c r="J131" s="12">
        <f>'[4]AZIMUTH_CONGESTION by ports'!I1598</f>
        <v>0</v>
      </c>
      <c r="K131" s="12">
        <f>'[4]AZIMUTH_CONGESTION by ports'!J1598</f>
        <v>0</v>
      </c>
      <c r="L131" s="12">
        <f>'[4]AZIMUTH_CONGESTION by ports'!K1598</f>
        <v>0</v>
      </c>
      <c r="M131" s="43">
        <f>'[4]AZIMUTH_CONGESTION by ports'!L1598</f>
        <v>1</v>
      </c>
      <c r="N131" s="6">
        <f>'[4]AZIMUTH_CONGESTION by ports'!M1598</f>
        <v>0</v>
      </c>
      <c r="O131" s="89">
        <f>'[4]AZIMUTH_CONGESTION by ports'!N1598</f>
        <v>0</v>
      </c>
      <c r="P131" s="88">
        <f>'[4]AZIMUTH_CONGESTION by ports'!O1598</f>
        <v>1</v>
      </c>
      <c r="Q131" s="88">
        <f>'[4]AZIMUTH_CONGESTION by ports'!P1598</f>
        <v>0</v>
      </c>
      <c r="R131" s="43">
        <f>'[4]AZIMUTH_CONGESTION by ports'!Q1598</f>
        <v>1</v>
      </c>
      <c r="S131" s="88">
        <f>'[4]AZIMUTH_CONGESTION by ports'!R1598</f>
        <v>0</v>
      </c>
      <c r="T131" s="12">
        <f>'[4]AZIMUTH_CONGESTION by ports'!S1598</f>
        <v>6</v>
      </c>
      <c r="U131" s="43">
        <f>'[4]AZIMUTH_CONGESTION by ports'!T1598</f>
        <v>0</v>
      </c>
      <c r="V131" s="12">
        <f>'[4]AZIMUTH_CONGESTION by ports'!U1598</f>
        <v>0</v>
      </c>
      <c r="W131" s="43">
        <f>'[4]AZIMUTH_CONGESTION by ports'!V1598</f>
        <v>0</v>
      </c>
      <c r="X131" s="12">
        <f>'[4]AZIMUTH_CONGESTION by ports'!W1598</f>
        <v>0</v>
      </c>
      <c r="Y131" s="88">
        <f>'[4]AZIMUTH_CONGESTION by ports'!X1598</f>
        <v>5</v>
      </c>
      <c r="Z131" s="12">
        <f>'[4]AZIMUTH_CONGESTION by ports'!Y1598</f>
        <v>0</v>
      </c>
      <c r="AA131" s="88">
        <f>'[4]AZIMUTH_CONGESTION by ports'!Z1598</f>
        <v>0</v>
      </c>
      <c r="AB131" s="12">
        <f t="shared" si="8"/>
        <v>9.01</v>
      </c>
      <c r="AC131" s="12">
        <f t="shared" si="9"/>
        <v>0.17</v>
      </c>
      <c r="AD131" s="12">
        <f t="shared" si="10"/>
        <v>2.3800000000000003</v>
      </c>
      <c r="AE131" s="12">
        <f t="shared" si="11"/>
        <v>1.02</v>
      </c>
      <c r="AF131" s="12">
        <f t="shared" si="12"/>
        <v>4.25</v>
      </c>
      <c r="AG131" s="12">
        <f t="shared" si="13"/>
        <v>1.1900000000000002</v>
      </c>
    </row>
    <row r="132" spans="1:33" ht="15">
      <c r="A132" s="56" t="str">
        <f t="shared" ref="A132:A168" si="14">YEAR(B132)&amp;WEEKNUM(B132)</f>
        <v>201620</v>
      </c>
      <c r="B132" s="15">
        <f>'[4]AZIMUTH_CONGESTION by ports'!A1599</f>
        <v>42499</v>
      </c>
      <c r="C132" s="6">
        <f>'[4]AZIMUTH_CONGESTION by ports'!B1599</f>
        <v>0</v>
      </c>
      <c r="D132" s="89">
        <f>'[4]AZIMUTH_CONGESTION by ports'!C1599</f>
        <v>22</v>
      </c>
      <c r="E132" s="43">
        <f>'[4]AZIMUTH_CONGESTION by ports'!D1599</f>
        <v>11</v>
      </c>
      <c r="F132" s="6">
        <f>'[4]AZIMUTH_CONGESTION by ports'!E1599</f>
        <v>0</v>
      </c>
      <c r="G132" s="6">
        <f>'[4]AZIMUTH_CONGESTION by ports'!F1599</f>
        <v>0</v>
      </c>
      <c r="H132" s="12">
        <f>'[4]AZIMUTH_CONGESTION by ports'!G1599</f>
        <v>0</v>
      </c>
      <c r="I132" s="12">
        <f>'[4]AZIMUTH_CONGESTION by ports'!H1599</f>
        <v>1</v>
      </c>
      <c r="J132" s="12">
        <f>'[4]AZIMUTH_CONGESTION by ports'!I1599</f>
        <v>0</v>
      </c>
      <c r="K132" s="12">
        <f>'[4]AZIMUTH_CONGESTION by ports'!J1599</f>
        <v>0</v>
      </c>
      <c r="L132" s="12">
        <f>'[4]AZIMUTH_CONGESTION by ports'!K1599</f>
        <v>0</v>
      </c>
      <c r="M132" s="43">
        <f>'[4]AZIMUTH_CONGESTION by ports'!L1599</f>
        <v>1</v>
      </c>
      <c r="N132" s="6">
        <f>'[4]AZIMUTH_CONGESTION by ports'!M1599</f>
        <v>0</v>
      </c>
      <c r="O132" s="89">
        <f>'[4]AZIMUTH_CONGESTION by ports'!N1599</f>
        <v>0</v>
      </c>
      <c r="P132" s="88">
        <f>'[4]AZIMUTH_CONGESTION by ports'!O1599</f>
        <v>1</v>
      </c>
      <c r="Q132" s="88">
        <f>'[4]AZIMUTH_CONGESTION by ports'!P1599</f>
        <v>0</v>
      </c>
      <c r="R132" s="43">
        <f>'[4]AZIMUTH_CONGESTION by ports'!Q1599</f>
        <v>1</v>
      </c>
      <c r="S132" s="88">
        <f>'[4]AZIMUTH_CONGESTION by ports'!R1599</f>
        <v>0</v>
      </c>
      <c r="T132" s="12">
        <f>'[4]AZIMUTH_CONGESTION by ports'!S1599</f>
        <v>4</v>
      </c>
      <c r="U132" s="43">
        <f>'[4]AZIMUTH_CONGESTION by ports'!T1599</f>
        <v>0</v>
      </c>
      <c r="V132" s="12">
        <f>'[4]AZIMUTH_CONGESTION by ports'!U1599</f>
        <v>0</v>
      </c>
      <c r="W132" s="43">
        <f>'[4]AZIMUTH_CONGESTION by ports'!V1599</f>
        <v>2</v>
      </c>
      <c r="X132" s="12">
        <f>'[4]AZIMUTH_CONGESTION by ports'!W1599</f>
        <v>0</v>
      </c>
      <c r="Y132" s="88">
        <f>'[4]AZIMUTH_CONGESTION by ports'!X1599</f>
        <v>3</v>
      </c>
      <c r="Z132" s="12">
        <f>'[4]AZIMUTH_CONGESTION by ports'!Y1599</f>
        <v>0</v>
      </c>
      <c r="AA132" s="88">
        <f>'[4]AZIMUTH_CONGESTION by ports'!Z1599</f>
        <v>0</v>
      </c>
      <c r="AB132" s="12">
        <f t="shared" ref="AB132:AB195" si="15">SUM(C132:AA132)*0.17</f>
        <v>7.82</v>
      </c>
      <c r="AC132" s="12">
        <f t="shared" ref="AC132:AC195" si="16">SUM(C132,G132,F132,N132)*0.17</f>
        <v>0</v>
      </c>
      <c r="AD132" s="12">
        <f t="shared" ref="AD132:AD195" si="17">SUM(E132,M132,R132,U132,W132)*0.17</f>
        <v>2.5500000000000003</v>
      </c>
      <c r="AE132" s="12">
        <f t="shared" ref="AE132:AE195" si="18">SUM(Q132,S132,Y132,AA132,P132)*0.17</f>
        <v>0.68</v>
      </c>
      <c r="AF132" s="12">
        <f t="shared" ref="AF132:AF195" si="19">SUM(D132,O132)*0.17</f>
        <v>3.74</v>
      </c>
      <c r="AG132" s="12">
        <f t="shared" ref="AG132:AG195" si="20">SUM(H132,I132,J132,K132,L132,T132,V132,X132,Z132)*0.17</f>
        <v>0.85000000000000009</v>
      </c>
    </row>
    <row r="133" spans="1:33" ht="15">
      <c r="A133" s="56" t="str">
        <f t="shared" si="14"/>
        <v>201620</v>
      </c>
      <c r="B133" s="15">
        <f>'[4]AZIMUTH_CONGESTION by ports'!A1600</f>
        <v>42500</v>
      </c>
      <c r="C133" s="6">
        <f>'[4]AZIMUTH_CONGESTION by ports'!B1600</f>
        <v>0</v>
      </c>
      <c r="D133" s="89">
        <f>'[4]AZIMUTH_CONGESTION by ports'!C1600</f>
        <v>23</v>
      </c>
      <c r="E133" s="43">
        <f>'[4]AZIMUTH_CONGESTION by ports'!D1600</f>
        <v>8</v>
      </c>
      <c r="F133" s="6">
        <f>'[4]AZIMUTH_CONGESTION by ports'!E1600</f>
        <v>0</v>
      </c>
      <c r="G133" s="6">
        <f>'[4]AZIMUTH_CONGESTION by ports'!F1600</f>
        <v>0</v>
      </c>
      <c r="H133" s="12">
        <f>'[4]AZIMUTH_CONGESTION by ports'!G1600</f>
        <v>0</v>
      </c>
      <c r="I133" s="12">
        <f>'[4]AZIMUTH_CONGESTION by ports'!H1600</f>
        <v>1</v>
      </c>
      <c r="J133" s="12">
        <f>'[4]AZIMUTH_CONGESTION by ports'!I1600</f>
        <v>0</v>
      </c>
      <c r="K133" s="12">
        <f>'[4]AZIMUTH_CONGESTION by ports'!J1600</f>
        <v>0</v>
      </c>
      <c r="L133" s="12">
        <f>'[4]AZIMUTH_CONGESTION by ports'!K1600</f>
        <v>1</v>
      </c>
      <c r="M133" s="43">
        <f>'[4]AZIMUTH_CONGESTION by ports'!L1600</f>
        <v>1</v>
      </c>
      <c r="N133" s="6">
        <f>'[4]AZIMUTH_CONGESTION by ports'!M1600</f>
        <v>2</v>
      </c>
      <c r="O133" s="89">
        <f>'[4]AZIMUTH_CONGESTION by ports'!N1600</f>
        <v>0</v>
      </c>
      <c r="P133" s="88">
        <f>'[4]AZIMUTH_CONGESTION by ports'!O1600</f>
        <v>3</v>
      </c>
      <c r="Q133" s="88">
        <f>'[4]AZIMUTH_CONGESTION by ports'!P1600</f>
        <v>0</v>
      </c>
      <c r="R133" s="43">
        <f>'[4]AZIMUTH_CONGESTION by ports'!Q1600</f>
        <v>3</v>
      </c>
      <c r="S133" s="88">
        <f>'[4]AZIMUTH_CONGESTION by ports'!R1600</f>
        <v>0</v>
      </c>
      <c r="T133" s="12">
        <f>'[4]AZIMUTH_CONGESTION by ports'!S1600</f>
        <v>5</v>
      </c>
      <c r="U133" s="43">
        <f>'[4]AZIMUTH_CONGESTION by ports'!T1600</f>
        <v>0</v>
      </c>
      <c r="V133" s="12">
        <f>'[4]AZIMUTH_CONGESTION by ports'!U1600</f>
        <v>0</v>
      </c>
      <c r="W133" s="43">
        <f>'[4]AZIMUTH_CONGESTION by ports'!V1600</f>
        <v>0</v>
      </c>
      <c r="X133" s="12">
        <f>'[4]AZIMUTH_CONGESTION by ports'!W1600</f>
        <v>0</v>
      </c>
      <c r="Y133" s="88">
        <f>'[4]AZIMUTH_CONGESTION by ports'!X1600</f>
        <v>2</v>
      </c>
      <c r="Z133" s="12">
        <f>'[4]AZIMUTH_CONGESTION by ports'!Y1600</f>
        <v>0</v>
      </c>
      <c r="AA133" s="88">
        <f>'[4]AZIMUTH_CONGESTION by ports'!Z1600</f>
        <v>0</v>
      </c>
      <c r="AB133" s="12">
        <f t="shared" si="15"/>
        <v>8.33</v>
      </c>
      <c r="AC133" s="12">
        <f t="shared" si="16"/>
        <v>0.34</v>
      </c>
      <c r="AD133" s="12">
        <f t="shared" si="17"/>
        <v>2.04</v>
      </c>
      <c r="AE133" s="12">
        <f t="shared" si="18"/>
        <v>0.85000000000000009</v>
      </c>
      <c r="AF133" s="12">
        <f t="shared" si="19"/>
        <v>3.91</v>
      </c>
      <c r="AG133" s="12">
        <f t="shared" si="20"/>
        <v>1.1900000000000002</v>
      </c>
    </row>
    <row r="134" spans="1:33" ht="15">
      <c r="A134" s="56" t="str">
        <f t="shared" si="14"/>
        <v>201620</v>
      </c>
      <c r="B134" s="15">
        <f>'[4]AZIMUTH_CONGESTION by ports'!A1601</f>
        <v>42501</v>
      </c>
      <c r="C134" s="6">
        <f>'[4]AZIMUTH_CONGESTION by ports'!B1601</f>
        <v>1</v>
      </c>
      <c r="D134" s="89">
        <f>'[4]AZIMUTH_CONGESTION by ports'!C1601</f>
        <v>23</v>
      </c>
      <c r="E134" s="43">
        <f>'[4]AZIMUTH_CONGESTION by ports'!D1601</f>
        <v>7</v>
      </c>
      <c r="F134" s="6">
        <f>'[4]AZIMUTH_CONGESTION by ports'!E1601</f>
        <v>0</v>
      </c>
      <c r="G134" s="6">
        <f>'[4]AZIMUTH_CONGESTION by ports'!F1601</f>
        <v>0</v>
      </c>
      <c r="H134" s="12">
        <f>'[4]AZIMUTH_CONGESTION by ports'!G1601</f>
        <v>0</v>
      </c>
      <c r="I134" s="12">
        <f>'[4]AZIMUTH_CONGESTION by ports'!H1601</f>
        <v>1</v>
      </c>
      <c r="J134" s="12">
        <f>'[4]AZIMUTH_CONGESTION by ports'!I1601</f>
        <v>1</v>
      </c>
      <c r="K134" s="12">
        <f>'[4]AZIMUTH_CONGESTION by ports'!J1601</f>
        <v>0</v>
      </c>
      <c r="L134" s="12">
        <f>'[4]AZIMUTH_CONGESTION by ports'!K1601</f>
        <v>1</v>
      </c>
      <c r="M134" s="43">
        <f>'[4]AZIMUTH_CONGESTION by ports'!L1601</f>
        <v>1</v>
      </c>
      <c r="N134" s="6">
        <f>'[4]AZIMUTH_CONGESTION by ports'!M1601</f>
        <v>0</v>
      </c>
      <c r="O134" s="89">
        <f>'[4]AZIMUTH_CONGESTION by ports'!N1601</f>
        <v>0</v>
      </c>
      <c r="P134" s="88">
        <f>'[4]AZIMUTH_CONGESTION by ports'!O1601</f>
        <v>1</v>
      </c>
      <c r="Q134" s="88">
        <f>'[4]AZIMUTH_CONGESTION by ports'!P1601</f>
        <v>0</v>
      </c>
      <c r="R134" s="43">
        <f>'[4]AZIMUTH_CONGESTION by ports'!Q1601</f>
        <v>3</v>
      </c>
      <c r="S134" s="88">
        <f>'[4]AZIMUTH_CONGESTION by ports'!R1601</f>
        <v>1</v>
      </c>
      <c r="T134" s="12">
        <f>'[4]AZIMUTH_CONGESTION by ports'!S1601</f>
        <v>6</v>
      </c>
      <c r="U134" s="43">
        <f>'[4]AZIMUTH_CONGESTION by ports'!T1601</f>
        <v>0</v>
      </c>
      <c r="V134" s="12">
        <f>'[4]AZIMUTH_CONGESTION by ports'!U1601</f>
        <v>0</v>
      </c>
      <c r="W134" s="43">
        <f>'[4]AZIMUTH_CONGESTION by ports'!V1601</f>
        <v>1</v>
      </c>
      <c r="X134" s="12">
        <f>'[4]AZIMUTH_CONGESTION by ports'!W1601</f>
        <v>0</v>
      </c>
      <c r="Y134" s="88">
        <f>'[4]AZIMUTH_CONGESTION by ports'!X1601</f>
        <v>1</v>
      </c>
      <c r="Z134" s="12">
        <f>'[4]AZIMUTH_CONGESTION by ports'!Y1601</f>
        <v>0</v>
      </c>
      <c r="AA134" s="88">
        <f>'[4]AZIMUTH_CONGESTION by ports'!Z1601</f>
        <v>0</v>
      </c>
      <c r="AB134" s="12">
        <f t="shared" si="15"/>
        <v>8.16</v>
      </c>
      <c r="AC134" s="12">
        <f t="shared" si="16"/>
        <v>0.17</v>
      </c>
      <c r="AD134" s="12">
        <f t="shared" si="17"/>
        <v>2.04</v>
      </c>
      <c r="AE134" s="12">
        <f t="shared" si="18"/>
        <v>0.51</v>
      </c>
      <c r="AF134" s="12">
        <f t="shared" si="19"/>
        <v>3.91</v>
      </c>
      <c r="AG134" s="12">
        <f t="shared" si="20"/>
        <v>1.53</v>
      </c>
    </row>
    <row r="135" spans="1:33" ht="15">
      <c r="A135" s="56" t="str">
        <f t="shared" si="14"/>
        <v>201620</v>
      </c>
      <c r="B135" s="15">
        <f>'[4]AZIMUTH_CONGESTION by ports'!A1602</f>
        <v>42502</v>
      </c>
      <c r="C135" s="6">
        <f>'[4]AZIMUTH_CONGESTION by ports'!B1602</f>
        <v>1</v>
      </c>
      <c r="D135" s="89">
        <f>'[4]AZIMUTH_CONGESTION by ports'!C1602</f>
        <v>24</v>
      </c>
      <c r="E135" s="43">
        <f>'[4]AZIMUTH_CONGESTION by ports'!D1602</f>
        <v>7</v>
      </c>
      <c r="F135" s="6">
        <f>'[4]AZIMUTH_CONGESTION by ports'!E1602</f>
        <v>0</v>
      </c>
      <c r="G135" s="6">
        <f>'[4]AZIMUTH_CONGESTION by ports'!F1602</f>
        <v>0</v>
      </c>
      <c r="H135" s="12">
        <f>'[4]AZIMUTH_CONGESTION by ports'!G1602</f>
        <v>0</v>
      </c>
      <c r="I135" s="12">
        <f>'[4]AZIMUTH_CONGESTION by ports'!H1602</f>
        <v>0</v>
      </c>
      <c r="J135" s="12">
        <f>'[4]AZIMUTH_CONGESTION by ports'!I1602</f>
        <v>0</v>
      </c>
      <c r="K135" s="12">
        <f>'[4]AZIMUTH_CONGESTION by ports'!J1602</f>
        <v>0</v>
      </c>
      <c r="L135" s="12">
        <f>'[4]AZIMUTH_CONGESTION by ports'!K1602</f>
        <v>1</v>
      </c>
      <c r="M135" s="43">
        <f>'[4]AZIMUTH_CONGESTION by ports'!L1602</f>
        <v>0</v>
      </c>
      <c r="N135" s="6">
        <f>'[4]AZIMUTH_CONGESTION by ports'!M1602</f>
        <v>0</v>
      </c>
      <c r="O135" s="89">
        <f>'[4]AZIMUTH_CONGESTION by ports'!N1602</f>
        <v>0</v>
      </c>
      <c r="P135" s="88">
        <f>'[4]AZIMUTH_CONGESTION by ports'!O1602</f>
        <v>1</v>
      </c>
      <c r="Q135" s="88">
        <f>'[4]AZIMUTH_CONGESTION by ports'!P1602</f>
        <v>0</v>
      </c>
      <c r="R135" s="43">
        <f>'[4]AZIMUTH_CONGESTION by ports'!Q1602</f>
        <v>2</v>
      </c>
      <c r="S135" s="88">
        <f>'[4]AZIMUTH_CONGESTION by ports'!R1602</f>
        <v>1</v>
      </c>
      <c r="T135" s="12">
        <f>'[4]AZIMUTH_CONGESTION by ports'!S1602</f>
        <v>7</v>
      </c>
      <c r="U135" s="43">
        <f>'[4]AZIMUTH_CONGESTION by ports'!T1602</f>
        <v>0</v>
      </c>
      <c r="V135" s="12">
        <f>'[4]AZIMUTH_CONGESTION by ports'!U1602</f>
        <v>0</v>
      </c>
      <c r="W135" s="43">
        <f>'[4]AZIMUTH_CONGESTION by ports'!V1602</f>
        <v>0</v>
      </c>
      <c r="X135" s="12">
        <f>'[4]AZIMUTH_CONGESTION by ports'!W1602</f>
        <v>0</v>
      </c>
      <c r="Y135" s="88">
        <f>'[4]AZIMUTH_CONGESTION by ports'!X1602</f>
        <v>1</v>
      </c>
      <c r="Z135" s="12">
        <f>'[4]AZIMUTH_CONGESTION by ports'!Y1602</f>
        <v>0</v>
      </c>
      <c r="AA135" s="88">
        <f>'[4]AZIMUTH_CONGESTION by ports'!Z1602</f>
        <v>0</v>
      </c>
      <c r="AB135" s="12">
        <f t="shared" si="15"/>
        <v>7.65</v>
      </c>
      <c r="AC135" s="12">
        <f t="shared" si="16"/>
        <v>0.17</v>
      </c>
      <c r="AD135" s="12">
        <f t="shared" si="17"/>
        <v>1.53</v>
      </c>
      <c r="AE135" s="12">
        <f t="shared" si="18"/>
        <v>0.51</v>
      </c>
      <c r="AF135" s="12">
        <f t="shared" si="19"/>
        <v>4.08</v>
      </c>
      <c r="AG135" s="12">
        <f t="shared" si="20"/>
        <v>1.36</v>
      </c>
    </row>
    <row r="136" spans="1:33" ht="15">
      <c r="A136" s="56" t="str">
        <f t="shared" si="14"/>
        <v>201620</v>
      </c>
      <c r="B136" s="15">
        <f>'[4]AZIMUTH_CONGESTION by ports'!A1603</f>
        <v>42503</v>
      </c>
      <c r="C136" s="6">
        <f>'[4]AZIMUTH_CONGESTION by ports'!B1603</f>
        <v>0</v>
      </c>
      <c r="D136" s="89">
        <f>'[4]AZIMUTH_CONGESTION by ports'!C1603</f>
        <v>21</v>
      </c>
      <c r="E136" s="43">
        <f>'[4]AZIMUTH_CONGESTION by ports'!D1603</f>
        <v>6</v>
      </c>
      <c r="F136" s="6">
        <f>'[4]AZIMUTH_CONGESTION by ports'!E1603</f>
        <v>0</v>
      </c>
      <c r="G136" s="6">
        <f>'[4]AZIMUTH_CONGESTION by ports'!F1603</f>
        <v>0</v>
      </c>
      <c r="H136" s="12">
        <f>'[4]AZIMUTH_CONGESTION by ports'!G1603</f>
        <v>0</v>
      </c>
      <c r="I136" s="12">
        <f>'[4]AZIMUTH_CONGESTION by ports'!H1603</f>
        <v>0</v>
      </c>
      <c r="J136" s="12">
        <f>'[4]AZIMUTH_CONGESTION by ports'!I1603</f>
        <v>0</v>
      </c>
      <c r="K136" s="12">
        <f>'[4]AZIMUTH_CONGESTION by ports'!J1603</f>
        <v>0</v>
      </c>
      <c r="L136" s="12">
        <f>'[4]AZIMUTH_CONGESTION by ports'!K1603</f>
        <v>1</v>
      </c>
      <c r="M136" s="43">
        <f>'[4]AZIMUTH_CONGESTION by ports'!L1603</f>
        <v>0</v>
      </c>
      <c r="N136" s="6">
        <f>'[4]AZIMUTH_CONGESTION by ports'!M1603</f>
        <v>0</v>
      </c>
      <c r="O136" s="89">
        <f>'[4]AZIMUTH_CONGESTION by ports'!N1603</f>
        <v>0</v>
      </c>
      <c r="P136" s="88">
        <f>'[4]AZIMUTH_CONGESTION by ports'!O1603</f>
        <v>3</v>
      </c>
      <c r="Q136" s="88">
        <f>'[4]AZIMUTH_CONGESTION by ports'!P1603</f>
        <v>0</v>
      </c>
      <c r="R136" s="43">
        <f>'[4]AZIMUTH_CONGESTION by ports'!Q1603</f>
        <v>2</v>
      </c>
      <c r="S136" s="88">
        <f>'[4]AZIMUTH_CONGESTION by ports'!R1603</f>
        <v>1</v>
      </c>
      <c r="T136" s="12">
        <f>'[4]AZIMUTH_CONGESTION by ports'!S1603</f>
        <v>8</v>
      </c>
      <c r="U136" s="43">
        <f>'[4]AZIMUTH_CONGESTION by ports'!T1603</f>
        <v>0</v>
      </c>
      <c r="V136" s="12">
        <f>'[4]AZIMUTH_CONGESTION by ports'!U1603</f>
        <v>0</v>
      </c>
      <c r="W136" s="43">
        <f>'[4]AZIMUTH_CONGESTION by ports'!V1603</f>
        <v>0</v>
      </c>
      <c r="X136" s="12">
        <f>'[4]AZIMUTH_CONGESTION by ports'!W1603</f>
        <v>0</v>
      </c>
      <c r="Y136" s="88">
        <f>'[4]AZIMUTH_CONGESTION by ports'!X1603</f>
        <v>4</v>
      </c>
      <c r="Z136" s="12">
        <f>'[4]AZIMUTH_CONGESTION by ports'!Y1603</f>
        <v>0</v>
      </c>
      <c r="AA136" s="88">
        <f>'[4]AZIMUTH_CONGESTION by ports'!Z1603</f>
        <v>0</v>
      </c>
      <c r="AB136" s="12">
        <f t="shared" si="15"/>
        <v>7.82</v>
      </c>
      <c r="AC136" s="12">
        <f t="shared" si="16"/>
        <v>0</v>
      </c>
      <c r="AD136" s="12">
        <f t="shared" si="17"/>
        <v>1.36</v>
      </c>
      <c r="AE136" s="12">
        <f t="shared" si="18"/>
        <v>1.36</v>
      </c>
      <c r="AF136" s="12">
        <f t="shared" si="19"/>
        <v>3.5700000000000003</v>
      </c>
      <c r="AG136" s="12">
        <f t="shared" si="20"/>
        <v>1.53</v>
      </c>
    </row>
    <row r="137" spans="1:33" ht="15">
      <c r="A137" s="56" t="str">
        <f t="shared" si="14"/>
        <v>201620</v>
      </c>
      <c r="B137" s="15">
        <f>'[4]AZIMUTH_CONGESTION by ports'!A1604</f>
        <v>42504</v>
      </c>
      <c r="C137" s="6">
        <f>'[4]AZIMUTH_CONGESTION by ports'!B1604</f>
        <v>0</v>
      </c>
      <c r="D137" s="89">
        <f>'[4]AZIMUTH_CONGESTION by ports'!C1604</f>
        <v>29</v>
      </c>
      <c r="E137" s="43">
        <f>'[4]AZIMUTH_CONGESTION by ports'!D1604</f>
        <v>6</v>
      </c>
      <c r="F137" s="6">
        <f>'[4]AZIMUTH_CONGESTION by ports'!E1604</f>
        <v>0</v>
      </c>
      <c r="G137" s="6">
        <f>'[4]AZIMUTH_CONGESTION by ports'!F1604</f>
        <v>0</v>
      </c>
      <c r="H137" s="12">
        <f>'[4]AZIMUTH_CONGESTION by ports'!G1604</f>
        <v>0</v>
      </c>
      <c r="I137" s="12">
        <f>'[4]AZIMUTH_CONGESTION by ports'!H1604</f>
        <v>0</v>
      </c>
      <c r="J137" s="12">
        <f>'[4]AZIMUTH_CONGESTION by ports'!I1604</f>
        <v>0</v>
      </c>
      <c r="K137" s="12">
        <f>'[4]AZIMUTH_CONGESTION by ports'!J1604</f>
        <v>0</v>
      </c>
      <c r="L137" s="12">
        <f>'[4]AZIMUTH_CONGESTION by ports'!K1604</f>
        <v>1</v>
      </c>
      <c r="M137" s="43">
        <f>'[4]AZIMUTH_CONGESTION by ports'!L1604</f>
        <v>0</v>
      </c>
      <c r="N137" s="6">
        <f>'[4]AZIMUTH_CONGESTION by ports'!M1604</f>
        <v>1</v>
      </c>
      <c r="O137" s="89">
        <f>'[4]AZIMUTH_CONGESTION by ports'!N1604</f>
        <v>0</v>
      </c>
      <c r="P137" s="88">
        <f>'[4]AZIMUTH_CONGESTION by ports'!O1604</f>
        <v>3</v>
      </c>
      <c r="Q137" s="88">
        <f>'[4]AZIMUTH_CONGESTION by ports'!P1604</f>
        <v>0</v>
      </c>
      <c r="R137" s="43">
        <f>'[4]AZIMUTH_CONGESTION by ports'!Q1604</f>
        <v>1</v>
      </c>
      <c r="S137" s="88">
        <f>'[4]AZIMUTH_CONGESTION by ports'!R1604</f>
        <v>1</v>
      </c>
      <c r="T137" s="12">
        <f>'[4]AZIMUTH_CONGESTION by ports'!S1604</f>
        <v>7</v>
      </c>
      <c r="U137" s="43">
        <f>'[4]AZIMUTH_CONGESTION by ports'!T1604</f>
        <v>0</v>
      </c>
      <c r="V137" s="12">
        <f>'[4]AZIMUTH_CONGESTION by ports'!U1604</f>
        <v>0</v>
      </c>
      <c r="W137" s="43">
        <f>'[4]AZIMUTH_CONGESTION by ports'!V1604</f>
        <v>4</v>
      </c>
      <c r="X137" s="12">
        <f>'[4]AZIMUTH_CONGESTION by ports'!W1604</f>
        <v>0</v>
      </c>
      <c r="Y137" s="88">
        <f>'[4]AZIMUTH_CONGESTION by ports'!X1604</f>
        <v>3</v>
      </c>
      <c r="Z137" s="12">
        <f>'[4]AZIMUTH_CONGESTION by ports'!Y1604</f>
        <v>0</v>
      </c>
      <c r="AA137" s="88">
        <f>'[4]AZIMUTH_CONGESTION by ports'!Z1604</f>
        <v>0</v>
      </c>
      <c r="AB137" s="12">
        <f t="shared" si="15"/>
        <v>9.5200000000000014</v>
      </c>
      <c r="AC137" s="12">
        <f t="shared" si="16"/>
        <v>0.17</v>
      </c>
      <c r="AD137" s="12">
        <f t="shared" si="17"/>
        <v>1.87</v>
      </c>
      <c r="AE137" s="12">
        <f t="shared" si="18"/>
        <v>1.1900000000000002</v>
      </c>
      <c r="AF137" s="12">
        <f t="shared" si="19"/>
        <v>4.9300000000000006</v>
      </c>
      <c r="AG137" s="12">
        <f t="shared" si="20"/>
        <v>1.36</v>
      </c>
    </row>
    <row r="138" spans="1:33" ht="15">
      <c r="A138" s="56" t="str">
        <f t="shared" si="14"/>
        <v>201621</v>
      </c>
      <c r="B138" s="15">
        <f>'[4]AZIMUTH_CONGESTION by ports'!A1605</f>
        <v>42505</v>
      </c>
      <c r="C138" s="6">
        <f>'[4]AZIMUTH_CONGESTION by ports'!B1605</f>
        <v>0</v>
      </c>
      <c r="D138" s="89">
        <f>'[4]AZIMUTH_CONGESTION by ports'!C1605</f>
        <v>31</v>
      </c>
      <c r="E138" s="43">
        <f>'[4]AZIMUTH_CONGESTION by ports'!D1605</f>
        <v>5</v>
      </c>
      <c r="F138" s="6">
        <f>'[4]AZIMUTH_CONGESTION by ports'!E1605</f>
        <v>0</v>
      </c>
      <c r="G138" s="6">
        <f>'[4]AZIMUTH_CONGESTION by ports'!F1605</f>
        <v>0</v>
      </c>
      <c r="H138" s="12">
        <f>'[4]AZIMUTH_CONGESTION by ports'!G1605</f>
        <v>0</v>
      </c>
      <c r="I138" s="12">
        <f>'[4]AZIMUTH_CONGESTION by ports'!H1605</f>
        <v>0</v>
      </c>
      <c r="J138" s="12">
        <f>'[4]AZIMUTH_CONGESTION by ports'!I1605</f>
        <v>0</v>
      </c>
      <c r="K138" s="12">
        <f>'[4]AZIMUTH_CONGESTION by ports'!J1605</f>
        <v>0</v>
      </c>
      <c r="L138" s="12">
        <f>'[4]AZIMUTH_CONGESTION by ports'!K1605</f>
        <v>1</v>
      </c>
      <c r="M138" s="43">
        <f>'[4]AZIMUTH_CONGESTION by ports'!L1605</f>
        <v>1</v>
      </c>
      <c r="N138" s="6">
        <f>'[4]AZIMUTH_CONGESTION by ports'!M1605</f>
        <v>2</v>
      </c>
      <c r="O138" s="89">
        <f>'[4]AZIMUTH_CONGESTION by ports'!N1605</f>
        <v>0</v>
      </c>
      <c r="P138" s="88">
        <f>'[4]AZIMUTH_CONGESTION by ports'!O1605</f>
        <v>4</v>
      </c>
      <c r="Q138" s="88">
        <f>'[4]AZIMUTH_CONGESTION by ports'!P1605</f>
        <v>0</v>
      </c>
      <c r="R138" s="43">
        <f>'[4]AZIMUTH_CONGESTION by ports'!Q1605</f>
        <v>5</v>
      </c>
      <c r="S138" s="88">
        <f>'[4]AZIMUTH_CONGESTION by ports'!R1605</f>
        <v>1</v>
      </c>
      <c r="T138" s="12">
        <f>'[4]AZIMUTH_CONGESTION by ports'!S1605</f>
        <v>5</v>
      </c>
      <c r="U138" s="43">
        <f>'[4]AZIMUTH_CONGESTION by ports'!T1605</f>
        <v>0</v>
      </c>
      <c r="V138" s="12">
        <f>'[4]AZIMUTH_CONGESTION by ports'!U1605</f>
        <v>0</v>
      </c>
      <c r="W138" s="43">
        <f>'[4]AZIMUTH_CONGESTION by ports'!V1605</f>
        <v>6</v>
      </c>
      <c r="X138" s="12">
        <f>'[4]AZIMUTH_CONGESTION by ports'!W1605</f>
        <v>1</v>
      </c>
      <c r="Y138" s="88">
        <f>'[4]AZIMUTH_CONGESTION by ports'!X1605</f>
        <v>6</v>
      </c>
      <c r="Z138" s="12">
        <f>'[4]AZIMUTH_CONGESTION by ports'!Y1605</f>
        <v>0</v>
      </c>
      <c r="AA138" s="88">
        <f>'[4]AZIMUTH_CONGESTION by ports'!Z1605</f>
        <v>0</v>
      </c>
      <c r="AB138" s="12">
        <f t="shared" si="15"/>
        <v>11.56</v>
      </c>
      <c r="AC138" s="12">
        <f t="shared" si="16"/>
        <v>0.34</v>
      </c>
      <c r="AD138" s="12">
        <f t="shared" si="17"/>
        <v>2.89</v>
      </c>
      <c r="AE138" s="12">
        <f t="shared" si="18"/>
        <v>1.87</v>
      </c>
      <c r="AF138" s="12">
        <f t="shared" si="19"/>
        <v>5.2700000000000005</v>
      </c>
      <c r="AG138" s="12">
        <f t="shared" si="20"/>
        <v>1.1900000000000002</v>
      </c>
    </row>
    <row r="139" spans="1:33" ht="15">
      <c r="A139" s="56" t="str">
        <f t="shared" si="14"/>
        <v>201621</v>
      </c>
      <c r="B139" s="15">
        <f>'[4]AZIMUTH_CONGESTION by ports'!A1606</f>
        <v>42506</v>
      </c>
      <c r="C139" s="6">
        <f>'[4]AZIMUTH_CONGESTION by ports'!B1606</f>
        <v>0</v>
      </c>
      <c r="D139" s="89">
        <f>'[4]AZIMUTH_CONGESTION by ports'!C1606</f>
        <v>26</v>
      </c>
      <c r="E139" s="43">
        <f>'[4]AZIMUTH_CONGESTION by ports'!D1606</f>
        <v>5</v>
      </c>
      <c r="F139" s="6">
        <f>'[4]AZIMUTH_CONGESTION by ports'!E1606</f>
        <v>0</v>
      </c>
      <c r="G139" s="6">
        <f>'[4]AZIMUTH_CONGESTION by ports'!F1606</f>
        <v>0</v>
      </c>
      <c r="H139" s="12">
        <f>'[4]AZIMUTH_CONGESTION by ports'!G1606</f>
        <v>0</v>
      </c>
      <c r="I139" s="12">
        <f>'[4]AZIMUTH_CONGESTION by ports'!H1606</f>
        <v>1</v>
      </c>
      <c r="J139" s="12">
        <f>'[4]AZIMUTH_CONGESTION by ports'!I1606</f>
        <v>0</v>
      </c>
      <c r="K139" s="12">
        <f>'[4]AZIMUTH_CONGESTION by ports'!J1606</f>
        <v>0</v>
      </c>
      <c r="L139" s="12">
        <f>'[4]AZIMUTH_CONGESTION by ports'!K1606</f>
        <v>1</v>
      </c>
      <c r="M139" s="43">
        <f>'[4]AZIMUTH_CONGESTION by ports'!L1606</f>
        <v>1</v>
      </c>
      <c r="N139" s="6">
        <f>'[4]AZIMUTH_CONGESTION by ports'!M1606</f>
        <v>1</v>
      </c>
      <c r="O139" s="89">
        <f>'[4]AZIMUTH_CONGESTION by ports'!N1606</f>
        <v>0</v>
      </c>
      <c r="P139" s="88">
        <f>'[4]AZIMUTH_CONGESTION by ports'!O1606</f>
        <v>2</v>
      </c>
      <c r="Q139" s="88">
        <f>'[4]AZIMUTH_CONGESTION by ports'!P1606</f>
        <v>0</v>
      </c>
      <c r="R139" s="43">
        <f>'[4]AZIMUTH_CONGESTION by ports'!Q1606</f>
        <v>2</v>
      </c>
      <c r="S139" s="88">
        <f>'[4]AZIMUTH_CONGESTION by ports'!R1606</f>
        <v>1</v>
      </c>
      <c r="T139" s="12">
        <f>'[4]AZIMUTH_CONGESTION by ports'!S1606</f>
        <v>8</v>
      </c>
      <c r="U139" s="43">
        <f>'[4]AZIMUTH_CONGESTION by ports'!T1606</f>
        <v>0</v>
      </c>
      <c r="V139" s="12">
        <f>'[4]AZIMUTH_CONGESTION by ports'!U1606</f>
        <v>0</v>
      </c>
      <c r="W139" s="43">
        <f>'[4]AZIMUTH_CONGESTION by ports'!V1606</f>
        <v>7</v>
      </c>
      <c r="X139" s="12">
        <f>'[4]AZIMUTH_CONGESTION by ports'!W1606</f>
        <v>0</v>
      </c>
      <c r="Y139" s="88">
        <f>'[4]AZIMUTH_CONGESTION by ports'!X1606</f>
        <v>5</v>
      </c>
      <c r="Z139" s="12">
        <f>'[4]AZIMUTH_CONGESTION by ports'!Y1606</f>
        <v>0</v>
      </c>
      <c r="AA139" s="88">
        <f>'[4]AZIMUTH_CONGESTION by ports'!Z1606</f>
        <v>0</v>
      </c>
      <c r="AB139" s="12">
        <f t="shared" si="15"/>
        <v>10.200000000000001</v>
      </c>
      <c r="AC139" s="12">
        <f t="shared" si="16"/>
        <v>0.17</v>
      </c>
      <c r="AD139" s="12">
        <f t="shared" si="17"/>
        <v>2.5500000000000003</v>
      </c>
      <c r="AE139" s="12">
        <f t="shared" si="18"/>
        <v>1.36</v>
      </c>
      <c r="AF139" s="12">
        <f t="shared" si="19"/>
        <v>4.42</v>
      </c>
      <c r="AG139" s="12">
        <f t="shared" si="20"/>
        <v>1.7000000000000002</v>
      </c>
    </row>
    <row r="140" spans="1:33" ht="15">
      <c r="A140" s="56" t="str">
        <f t="shared" si="14"/>
        <v>201621</v>
      </c>
      <c r="B140" s="15">
        <f>'[4]AZIMUTH_CONGESTION by ports'!A1607</f>
        <v>42507</v>
      </c>
      <c r="C140" s="6">
        <f>'[4]AZIMUTH_CONGESTION by ports'!B1607</f>
        <v>0</v>
      </c>
      <c r="D140" s="89">
        <f>'[4]AZIMUTH_CONGESTION by ports'!C1607</f>
        <v>29</v>
      </c>
      <c r="E140" s="43">
        <f>'[4]AZIMUTH_CONGESTION by ports'!D1607</f>
        <v>2</v>
      </c>
      <c r="F140" s="6">
        <f>'[4]AZIMUTH_CONGESTION by ports'!E1607</f>
        <v>0</v>
      </c>
      <c r="G140" s="6">
        <f>'[4]AZIMUTH_CONGESTION by ports'!F1607</f>
        <v>0</v>
      </c>
      <c r="H140" s="12">
        <f>'[4]AZIMUTH_CONGESTION by ports'!G1607</f>
        <v>0</v>
      </c>
      <c r="I140" s="12">
        <f>'[4]AZIMUTH_CONGESTION by ports'!H1607</f>
        <v>0</v>
      </c>
      <c r="J140" s="12">
        <f>'[4]AZIMUTH_CONGESTION by ports'!I1607</f>
        <v>0</v>
      </c>
      <c r="K140" s="12">
        <f>'[4]AZIMUTH_CONGESTION by ports'!J1607</f>
        <v>0</v>
      </c>
      <c r="L140" s="12">
        <f>'[4]AZIMUTH_CONGESTION by ports'!K1607</f>
        <v>0</v>
      </c>
      <c r="M140" s="43">
        <f>'[4]AZIMUTH_CONGESTION by ports'!L1607</f>
        <v>0</v>
      </c>
      <c r="N140" s="6">
        <f>'[4]AZIMUTH_CONGESTION by ports'!M1607</f>
        <v>2</v>
      </c>
      <c r="O140" s="89">
        <f>'[4]AZIMUTH_CONGESTION by ports'!N1607</f>
        <v>0</v>
      </c>
      <c r="P140" s="88">
        <f>'[4]AZIMUTH_CONGESTION by ports'!O1607</f>
        <v>2</v>
      </c>
      <c r="Q140" s="88">
        <f>'[4]AZIMUTH_CONGESTION by ports'!P1607</f>
        <v>0</v>
      </c>
      <c r="R140" s="43">
        <f>'[4]AZIMUTH_CONGESTION by ports'!Q1607</f>
        <v>2</v>
      </c>
      <c r="S140" s="88">
        <f>'[4]AZIMUTH_CONGESTION by ports'!R1607</f>
        <v>1</v>
      </c>
      <c r="T140" s="12">
        <f>'[4]AZIMUTH_CONGESTION by ports'!S1607</f>
        <v>6</v>
      </c>
      <c r="U140" s="43">
        <f>'[4]AZIMUTH_CONGESTION by ports'!T1607</f>
        <v>0</v>
      </c>
      <c r="V140" s="12">
        <f>'[4]AZIMUTH_CONGESTION by ports'!U1607</f>
        <v>0</v>
      </c>
      <c r="W140" s="43">
        <f>'[4]AZIMUTH_CONGESTION by ports'!V1607</f>
        <v>5</v>
      </c>
      <c r="X140" s="12">
        <f>'[4]AZIMUTH_CONGESTION by ports'!W1607</f>
        <v>0</v>
      </c>
      <c r="Y140" s="88">
        <f>'[4]AZIMUTH_CONGESTION by ports'!X1607</f>
        <v>6</v>
      </c>
      <c r="Z140" s="12">
        <f>'[4]AZIMUTH_CONGESTION by ports'!Y1607</f>
        <v>0</v>
      </c>
      <c r="AA140" s="88">
        <f>'[4]AZIMUTH_CONGESTION by ports'!Z1607</f>
        <v>0</v>
      </c>
      <c r="AB140" s="12">
        <f t="shared" si="15"/>
        <v>9.3500000000000014</v>
      </c>
      <c r="AC140" s="12">
        <f t="shared" si="16"/>
        <v>0.34</v>
      </c>
      <c r="AD140" s="12">
        <f t="shared" si="17"/>
        <v>1.53</v>
      </c>
      <c r="AE140" s="12">
        <f t="shared" si="18"/>
        <v>1.53</v>
      </c>
      <c r="AF140" s="12">
        <f t="shared" si="19"/>
        <v>4.9300000000000006</v>
      </c>
      <c r="AG140" s="12">
        <f t="shared" si="20"/>
        <v>1.02</v>
      </c>
    </row>
    <row r="141" spans="1:33" ht="15">
      <c r="A141" s="56" t="str">
        <f t="shared" si="14"/>
        <v>201621</v>
      </c>
      <c r="B141" s="15">
        <f>'[4]AZIMUTH_CONGESTION by ports'!A1608</f>
        <v>42508</v>
      </c>
      <c r="C141" s="6">
        <f>'[4]AZIMUTH_CONGESTION by ports'!B1608</f>
        <v>0</v>
      </c>
      <c r="D141" s="89">
        <f>'[4]AZIMUTH_CONGESTION by ports'!C1608</f>
        <v>25</v>
      </c>
      <c r="E141" s="43">
        <f>'[4]AZIMUTH_CONGESTION by ports'!D1608</f>
        <v>3</v>
      </c>
      <c r="F141" s="6">
        <f>'[4]AZIMUTH_CONGESTION by ports'!E1608</f>
        <v>0</v>
      </c>
      <c r="G141" s="6">
        <f>'[4]AZIMUTH_CONGESTION by ports'!F1608</f>
        <v>0</v>
      </c>
      <c r="H141" s="12">
        <f>'[4]AZIMUTH_CONGESTION by ports'!G1608</f>
        <v>0</v>
      </c>
      <c r="I141" s="12">
        <f>'[4]AZIMUTH_CONGESTION by ports'!H1608</f>
        <v>1</v>
      </c>
      <c r="J141" s="12">
        <f>'[4]AZIMUTH_CONGESTION by ports'!I1608</f>
        <v>1</v>
      </c>
      <c r="K141" s="12">
        <f>'[4]AZIMUTH_CONGESTION by ports'!J1608</f>
        <v>0</v>
      </c>
      <c r="L141" s="12">
        <f>'[4]AZIMUTH_CONGESTION by ports'!K1608</f>
        <v>0</v>
      </c>
      <c r="M141" s="43">
        <f>'[4]AZIMUTH_CONGESTION by ports'!L1608</f>
        <v>0</v>
      </c>
      <c r="N141" s="6">
        <f>'[4]AZIMUTH_CONGESTION by ports'!M1608</f>
        <v>3</v>
      </c>
      <c r="O141" s="89">
        <f>'[4]AZIMUTH_CONGESTION by ports'!N1608</f>
        <v>0</v>
      </c>
      <c r="P141" s="88">
        <f>'[4]AZIMUTH_CONGESTION by ports'!O1608</f>
        <v>2</v>
      </c>
      <c r="Q141" s="88">
        <f>'[4]AZIMUTH_CONGESTION by ports'!P1608</f>
        <v>0</v>
      </c>
      <c r="R141" s="43">
        <f>'[4]AZIMUTH_CONGESTION by ports'!Q1608</f>
        <v>1</v>
      </c>
      <c r="S141" s="88">
        <f>'[4]AZIMUTH_CONGESTION by ports'!R1608</f>
        <v>1</v>
      </c>
      <c r="T141" s="12">
        <f>'[4]AZIMUTH_CONGESTION by ports'!S1608</f>
        <v>2</v>
      </c>
      <c r="U141" s="43">
        <f>'[4]AZIMUTH_CONGESTION by ports'!T1608</f>
        <v>0</v>
      </c>
      <c r="V141" s="12">
        <f>'[4]AZIMUTH_CONGESTION by ports'!U1608</f>
        <v>0</v>
      </c>
      <c r="W141" s="43">
        <f>'[4]AZIMUTH_CONGESTION by ports'!V1608</f>
        <v>5</v>
      </c>
      <c r="X141" s="12">
        <f>'[4]AZIMUTH_CONGESTION by ports'!W1608</f>
        <v>1</v>
      </c>
      <c r="Y141" s="88">
        <f>'[4]AZIMUTH_CONGESTION by ports'!X1608</f>
        <v>5</v>
      </c>
      <c r="Z141" s="12">
        <f>'[4]AZIMUTH_CONGESTION by ports'!Y1608</f>
        <v>0</v>
      </c>
      <c r="AA141" s="88">
        <f>'[4]AZIMUTH_CONGESTION by ports'!Z1608</f>
        <v>0</v>
      </c>
      <c r="AB141" s="12">
        <f t="shared" si="15"/>
        <v>8.5</v>
      </c>
      <c r="AC141" s="12">
        <f t="shared" si="16"/>
        <v>0.51</v>
      </c>
      <c r="AD141" s="12">
        <f t="shared" si="17"/>
        <v>1.53</v>
      </c>
      <c r="AE141" s="12">
        <f t="shared" si="18"/>
        <v>1.36</v>
      </c>
      <c r="AF141" s="12">
        <f t="shared" si="19"/>
        <v>4.25</v>
      </c>
      <c r="AG141" s="12">
        <f t="shared" si="20"/>
        <v>0.85000000000000009</v>
      </c>
    </row>
    <row r="142" spans="1:33" ht="15">
      <c r="A142" s="56" t="str">
        <f t="shared" si="14"/>
        <v>201621</v>
      </c>
      <c r="B142" s="15">
        <f>'[4]AZIMUTH_CONGESTION by ports'!A1609</f>
        <v>42509</v>
      </c>
      <c r="C142" s="6">
        <f>'[4]AZIMUTH_CONGESTION by ports'!B1609</f>
        <v>0</v>
      </c>
      <c r="D142" s="89">
        <f>'[4]AZIMUTH_CONGESTION by ports'!C1609</f>
        <v>25</v>
      </c>
      <c r="E142" s="43">
        <f>'[4]AZIMUTH_CONGESTION by ports'!D1609</f>
        <v>3</v>
      </c>
      <c r="F142" s="6">
        <f>'[4]AZIMUTH_CONGESTION by ports'!E1609</f>
        <v>0</v>
      </c>
      <c r="G142" s="6">
        <f>'[4]AZIMUTH_CONGESTION by ports'!F1609</f>
        <v>0</v>
      </c>
      <c r="H142" s="12">
        <f>'[4]AZIMUTH_CONGESTION by ports'!G1609</f>
        <v>0</v>
      </c>
      <c r="I142" s="12">
        <f>'[4]AZIMUTH_CONGESTION by ports'!H1609</f>
        <v>0</v>
      </c>
      <c r="J142" s="12">
        <f>'[4]AZIMUTH_CONGESTION by ports'!I1609</f>
        <v>1</v>
      </c>
      <c r="K142" s="12">
        <f>'[4]AZIMUTH_CONGESTION by ports'!J1609</f>
        <v>0</v>
      </c>
      <c r="L142" s="12">
        <f>'[4]AZIMUTH_CONGESTION by ports'!K1609</f>
        <v>0</v>
      </c>
      <c r="M142" s="43">
        <f>'[4]AZIMUTH_CONGESTION by ports'!L1609</f>
        <v>0</v>
      </c>
      <c r="N142" s="6">
        <f>'[4]AZIMUTH_CONGESTION by ports'!M1609</f>
        <v>0</v>
      </c>
      <c r="O142" s="89">
        <f>'[4]AZIMUTH_CONGESTION by ports'!N1609</f>
        <v>0</v>
      </c>
      <c r="P142" s="88">
        <f>'[4]AZIMUTH_CONGESTION by ports'!O1609</f>
        <v>2</v>
      </c>
      <c r="Q142" s="88">
        <f>'[4]AZIMUTH_CONGESTION by ports'!P1609</f>
        <v>0</v>
      </c>
      <c r="R142" s="43">
        <f>'[4]AZIMUTH_CONGESTION by ports'!Q1609</f>
        <v>1</v>
      </c>
      <c r="S142" s="88">
        <f>'[4]AZIMUTH_CONGESTION by ports'!R1609</f>
        <v>0</v>
      </c>
      <c r="T142" s="12">
        <f>'[4]AZIMUTH_CONGESTION by ports'!S1609</f>
        <v>4</v>
      </c>
      <c r="U142" s="43">
        <f>'[4]AZIMUTH_CONGESTION by ports'!T1609</f>
        <v>0</v>
      </c>
      <c r="V142" s="12">
        <f>'[4]AZIMUTH_CONGESTION by ports'!U1609</f>
        <v>0</v>
      </c>
      <c r="W142" s="43">
        <f>'[4]AZIMUTH_CONGESTION by ports'!V1609</f>
        <v>6</v>
      </c>
      <c r="X142" s="12">
        <f>'[4]AZIMUTH_CONGESTION by ports'!W1609</f>
        <v>0</v>
      </c>
      <c r="Y142" s="88">
        <f>'[4]AZIMUTH_CONGESTION by ports'!X1609</f>
        <v>1</v>
      </c>
      <c r="Z142" s="12">
        <f>'[4]AZIMUTH_CONGESTION by ports'!Y1609</f>
        <v>0</v>
      </c>
      <c r="AA142" s="88">
        <f>'[4]AZIMUTH_CONGESTION by ports'!Z1609</f>
        <v>0</v>
      </c>
      <c r="AB142" s="12">
        <f t="shared" si="15"/>
        <v>7.3100000000000005</v>
      </c>
      <c r="AC142" s="12">
        <f t="shared" si="16"/>
        <v>0</v>
      </c>
      <c r="AD142" s="12">
        <f t="shared" si="17"/>
        <v>1.7000000000000002</v>
      </c>
      <c r="AE142" s="12">
        <f t="shared" si="18"/>
        <v>0.51</v>
      </c>
      <c r="AF142" s="12">
        <f t="shared" si="19"/>
        <v>4.25</v>
      </c>
      <c r="AG142" s="12">
        <f t="shared" si="20"/>
        <v>0.85000000000000009</v>
      </c>
    </row>
    <row r="143" spans="1:33" ht="15">
      <c r="A143" s="56" t="str">
        <f t="shared" si="14"/>
        <v>201621</v>
      </c>
      <c r="B143" s="15">
        <f>'[4]AZIMUTH_CONGESTION by ports'!A1610</f>
        <v>42510</v>
      </c>
      <c r="C143" s="6">
        <f>'[4]AZIMUTH_CONGESTION by ports'!B1610</f>
        <v>0</v>
      </c>
      <c r="D143" s="89">
        <f>'[4]AZIMUTH_CONGESTION by ports'!C1610</f>
        <v>25</v>
      </c>
      <c r="E143" s="43">
        <f>'[4]AZIMUTH_CONGESTION by ports'!D1610</f>
        <v>2</v>
      </c>
      <c r="F143" s="6">
        <f>'[4]AZIMUTH_CONGESTION by ports'!E1610</f>
        <v>0</v>
      </c>
      <c r="G143" s="6">
        <f>'[4]AZIMUTH_CONGESTION by ports'!F1610</f>
        <v>0</v>
      </c>
      <c r="H143" s="12">
        <f>'[4]AZIMUTH_CONGESTION by ports'!G1610</f>
        <v>0</v>
      </c>
      <c r="I143" s="12">
        <f>'[4]AZIMUTH_CONGESTION by ports'!H1610</f>
        <v>0</v>
      </c>
      <c r="J143" s="12">
        <f>'[4]AZIMUTH_CONGESTION by ports'!I1610</f>
        <v>1</v>
      </c>
      <c r="K143" s="12">
        <f>'[4]AZIMUTH_CONGESTION by ports'!J1610</f>
        <v>0</v>
      </c>
      <c r="L143" s="12">
        <f>'[4]AZIMUTH_CONGESTION by ports'!K1610</f>
        <v>0</v>
      </c>
      <c r="M143" s="43">
        <f>'[4]AZIMUTH_CONGESTION by ports'!L1610</f>
        <v>0</v>
      </c>
      <c r="N143" s="6">
        <f>'[4]AZIMUTH_CONGESTION by ports'!M1610</f>
        <v>2</v>
      </c>
      <c r="O143" s="89">
        <f>'[4]AZIMUTH_CONGESTION by ports'!N1610</f>
        <v>0</v>
      </c>
      <c r="P143" s="88">
        <f>'[4]AZIMUTH_CONGESTION by ports'!O1610</f>
        <v>2</v>
      </c>
      <c r="Q143" s="88">
        <f>'[4]AZIMUTH_CONGESTION by ports'!P1610</f>
        <v>0</v>
      </c>
      <c r="R143" s="43">
        <f>'[4]AZIMUTH_CONGESTION by ports'!Q1610</f>
        <v>4</v>
      </c>
      <c r="S143" s="88">
        <f>'[4]AZIMUTH_CONGESTION by ports'!R1610</f>
        <v>0</v>
      </c>
      <c r="T143" s="12">
        <f>'[4]AZIMUTH_CONGESTION by ports'!S1610</f>
        <v>5</v>
      </c>
      <c r="U143" s="43">
        <f>'[4]AZIMUTH_CONGESTION by ports'!T1610</f>
        <v>0</v>
      </c>
      <c r="V143" s="12">
        <f>'[4]AZIMUTH_CONGESTION by ports'!U1610</f>
        <v>0</v>
      </c>
      <c r="W143" s="43">
        <f>'[4]AZIMUTH_CONGESTION by ports'!V1610</f>
        <v>4</v>
      </c>
      <c r="X143" s="12">
        <f>'[4]AZIMUTH_CONGESTION by ports'!W1610</f>
        <v>0</v>
      </c>
      <c r="Y143" s="88">
        <f>'[4]AZIMUTH_CONGESTION by ports'!X1610</f>
        <v>2</v>
      </c>
      <c r="Z143" s="12">
        <f>'[4]AZIMUTH_CONGESTION by ports'!Y1610</f>
        <v>0</v>
      </c>
      <c r="AA143" s="88">
        <f>'[4]AZIMUTH_CONGESTION by ports'!Z1610</f>
        <v>0</v>
      </c>
      <c r="AB143" s="12">
        <f t="shared" si="15"/>
        <v>7.99</v>
      </c>
      <c r="AC143" s="12">
        <f t="shared" si="16"/>
        <v>0.34</v>
      </c>
      <c r="AD143" s="12">
        <f t="shared" si="17"/>
        <v>1.7000000000000002</v>
      </c>
      <c r="AE143" s="12">
        <f t="shared" si="18"/>
        <v>0.68</v>
      </c>
      <c r="AF143" s="12">
        <f t="shared" si="19"/>
        <v>4.25</v>
      </c>
      <c r="AG143" s="12">
        <f t="shared" si="20"/>
        <v>1.02</v>
      </c>
    </row>
    <row r="144" spans="1:33" ht="15">
      <c r="A144" s="56" t="str">
        <f t="shared" si="14"/>
        <v>201621</v>
      </c>
      <c r="B144" s="15">
        <f>'[4]AZIMUTH_CONGESTION by ports'!A1611</f>
        <v>42511</v>
      </c>
      <c r="C144" s="6">
        <f>'[4]AZIMUTH_CONGESTION by ports'!B1611</f>
        <v>0</v>
      </c>
      <c r="D144" s="89">
        <f>'[4]AZIMUTH_CONGESTION by ports'!C1611</f>
        <v>23</v>
      </c>
      <c r="E144" s="43">
        <f>'[4]AZIMUTH_CONGESTION by ports'!D1611</f>
        <v>2</v>
      </c>
      <c r="F144" s="6">
        <f>'[4]AZIMUTH_CONGESTION by ports'!E1611</f>
        <v>0</v>
      </c>
      <c r="G144" s="6">
        <f>'[4]AZIMUTH_CONGESTION by ports'!F1611</f>
        <v>0</v>
      </c>
      <c r="H144" s="12">
        <f>'[4]AZIMUTH_CONGESTION by ports'!G1611</f>
        <v>1</v>
      </c>
      <c r="I144" s="12">
        <f>'[4]AZIMUTH_CONGESTION by ports'!H1611</f>
        <v>0</v>
      </c>
      <c r="J144" s="12">
        <f>'[4]AZIMUTH_CONGESTION by ports'!I1611</f>
        <v>0</v>
      </c>
      <c r="K144" s="12">
        <f>'[4]AZIMUTH_CONGESTION by ports'!J1611</f>
        <v>0</v>
      </c>
      <c r="L144" s="12">
        <f>'[4]AZIMUTH_CONGESTION by ports'!K1611</f>
        <v>0</v>
      </c>
      <c r="M144" s="43">
        <f>'[4]AZIMUTH_CONGESTION by ports'!L1611</f>
        <v>1</v>
      </c>
      <c r="N144" s="6">
        <f>'[4]AZIMUTH_CONGESTION by ports'!M1611</f>
        <v>2</v>
      </c>
      <c r="O144" s="89">
        <f>'[4]AZIMUTH_CONGESTION by ports'!N1611</f>
        <v>0</v>
      </c>
      <c r="P144" s="88">
        <f>'[4]AZIMUTH_CONGESTION by ports'!O1611</f>
        <v>1</v>
      </c>
      <c r="Q144" s="88">
        <f>'[4]AZIMUTH_CONGESTION by ports'!P1611</f>
        <v>0</v>
      </c>
      <c r="R144" s="43">
        <f>'[4]AZIMUTH_CONGESTION by ports'!Q1611</f>
        <v>1</v>
      </c>
      <c r="S144" s="88">
        <f>'[4]AZIMUTH_CONGESTION by ports'!R1611</f>
        <v>0</v>
      </c>
      <c r="T144" s="12">
        <f>'[4]AZIMUTH_CONGESTION by ports'!S1611</f>
        <v>3</v>
      </c>
      <c r="U144" s="43">
        <f>'[4]AZIMUTH_CONGESTION by ports'!T1611</f>
        <v>0</v>
      </c>
      <c r="V144" s="12">
        <f>'[4]AZIMUTH_CONGESTION by ports'!U1611</f>
        <v>0</v>
      </c>
      <c r="W144" s="43">
        <f>'[4]AZIMUTH_CONGESTION by ports'!V1611</f>
        <v>3</v>
      </c>
      <c r="X144" s="12">
        <f>'[4]AZIMUTH_CONGESTION by ports'!W1611</f>
        <v>0</v>
      </c>
      <c r="Y144" s="88">
        <f>'[4]AZIMUTH_CONGESTION by ports'!X1611</f>
        <v>0</v>
      </c>
      <c r="Z144" s="12">
        <f>'[4]AZIMUTH_CONGESTION by ports'!Y1611</f>
        <v>0</v>
      </c>
      <c r="AA144" s="88">
        <f>'[4]AZIMUTH_CONGESTION by ports'!Z1611</f>
        <v>0</v>
      </c>
      <c r="AB144" s="12">
        <f t="shared" si="15"/>
        <v>6.29</v>
      </c>
      <c r="AC144" s="12">
        <f t="shared" si="16"/>
        <v>0.34</v>
      </c>
      <c r="AD144" s="12">
        <f t="shared" si="17"/>
        <v>1.1900000000000002</v>
      </c>
      <c r="AE144" s="12">
        <f t="shared" si="18"/>
        <v>0.17</v>
      </c>
      <c r="AF144" s="12">
        <f t="shared" si="19"/>
        <v>3.91</v>
      </c>
      <c r="AG144" s="12">
        <f t="shared" si="20"/>
        <v>0.68</v>
      </c>
    </row>
    <row r="145" spans="1:33" ht="15">
      <c r="A145" s="56" t="str">
        <f t="shared" si="14"/>
        <v>201622</v>
      </c>
      <c r="B145" s="15">
        <f>'[4]AZIMUTH_CONGESTION by ports'!A1612</f>
        <v>42512</v>
      </c>
      <c r="C145" s="6">
        <f>'[4]AZIMUTH_CONGESTION by ports'!B1612</f>
        <v>2</v>
      </c>
      <c r="D145" s="89">
        <f>'[4]AZIMUTH_CONGESTION by ports'!C1612</f>
        <v>31</v>
      </c>
      <c r="E145" s="43">
        <f>'[4]AZIMUTH_CONGESTION by ports'!D1612</f>
        <v>1</v>
      </c>
      <c r="F145" s="6">
        <f>'[4]AZIMUTH_CONGESTION by ports'!E1612</f>
        <v>0</v>
      </c>
      <c r="G145" s="6">
        <f>'[4]AZIMUTH_CONGESTION by ports'!F1612</f>
        <v>0</v>
      </c>
      <c r="H145" s="12">
        <f>'[4]AZIMUTH_CONGESTION by ports'!G1612</f>
        <v>0</v>
      </c>
      <c r="I145" s="12">
        <f>'[4]AZIMUTH_CONGESTION by ports'!H1612</f>
        <v>1</v>
      </c>
      <c r="J145" s="12">
        <f>'[4]AZIMUTH_CONGESTION by ports'!I1612</f>
        <v>2</v>
      </c>
      <c r="K145" s="12">
        <f>'[4]AZIMUTH_CONGESTION by ports'!J1612</f>
        <v>0</v>
      </c>
      <c r="L145" s="12">
        <f>'[4]AZIMUTH_CONGESTION by ports'!K1612</f>
        <v>0</v>
      </c>
      <c r="M145" s="43">
        <f>'[4]AZIMUTH_CONGESTION by ports'!L1612</f>
        <v>0</v>
      </c>
      <c r="N145" s="6">
        <f>'[4]AZIMUTH_CONGESTION by ports'!M1612</f>
        <v>1</v>
      </c>
      <c r="O145" s="89">
        <f>'[4]AZIMUTH_CONGESTION by ports'!N1612</f>
        <v>0</v>
      </c>
      <c r="P145" s="88">
        <f>'[4]AZIMUTH_CONGESTION by ports'!O1612</f>
        <v>1</v>
      </c>
      <c r="Q145" s="88">
        <f>'[4]AZIMUTH_CONGESTION by ports'!P1612</f>
        <v>0</v>
      </c>
      <c r="R145" s="43">
        <f>'[4]AZIMUTH_CONGESTION by ports'!Q1612</f>
        <v>2</v>
      </c>
      <c r="S145" s="88">
        <f>'[4]AZIMUTH_CONGESTION by ports'!R1612</f>
        <v>1</v>
      </c>
      <c r="T145" s="12">
        <f>'[4]AZIMUTH_CONGESTION by ports'!S1612</f>
        <v>4</v>
      </c>
      <c r="U145" s="43">
        <f>'[4]AZIMUTH_CONGESTION by ports'!T1612</f>
        <v>0</v>
      </c>
      <c r="V145" s="12">
        <f>'[4]AZIMUTH_CONGESTION by ports'!U1612</f>
        <v>0</v>
      </c>
      <c r="W145" s="43">
        <f>'[4]AZIMUTH_CONGESTION by ports'!V1612</f>
        <v>3</v>
      </c>
      <c r="X145" s="12">
        <f>'[4]AZIMUTH_CONGESTION by ports'!W1612</f>
        <v>0</v>
      </c>
      <c r="Y145" s="88">
        <f>'[4]AZIMUTH_CONGESTION by ports'!X1612</f>
        <v>1</v>
      </c>
      <c r="Z145" s="12">
        <f>'[4]AZIMUTH_CONGESTION by ports'!Y1612</f>
        <v>0</v>
      </c>
      <c r="AA145" s="88">
        <f>'[4]AZIMUTH_CONGESTION by ports'!Z1612</f>
        <v>0</v>
      </c>
      <c r="AB145" s="12">
        <f t="shared" si="15"/>
        <v>8.5</v>
      </c>
      <c r="AC145" s="12">
        <f t="shared" si="16"/>
        <v>0.51</v>
      </c>
      <c r="AD145" s="12">
        <f t="shared" si="17"/>
        <v>1.02</v>
      </c>
      <c r="AE145" s="12">
        <f t="shared" si="18"/>
        <v>0.51</v>
      </c>
      <c r="AF145" s="12">
        <f t="shared" si="19"/>
        <v>5.2700000000000005</v>
      </c>
      <c r="AG145" s="12">
        <f t="shared" si="20"/>
        <v>1.1900000000000002</v>
      </c>
    </row>
    <row r="146" spans="1:33" ht="15">
      <c r="A146" s="56" t="str">
        <f t="shared" si="14"/>
        <v>201622</v>
      </c>
      <c r="B146" s="15">
        <f>'[4]AZIMUTH_CONGESTION by ports'!A1613</f>
        <v>42513</v>
      </c>
      <c r="C146" s="6">
        <f>'[4]AZIMUTH_CONGESTION by ports'!B1613</f>
        <v>1</v>
      </c>
      <c r="D146" s="89">
        <f>'[4]AZIMUTH_CONGESTION by ports'!C1613</f>
        <v>30</v>
      </c>
      <c r="E146" s="43">
        <f>'[4]AZIMUTH_CONGESTION by ports'!D1613</f>
        <v>2</v>
      </c>
      <c r="F146" s="6">
        <f>'[4]AZIMUTH_CONGESTION by ports'!E1613</f>
        <v>0</v>
      </c>
      <c r="G146" s="6">
        <f>'[4]AZIMUTH_CONGESTION by ports'!F1613</f>
        <v>0</v>
      </c>
      <c r="H146" s="12">
        <f>'[4]AZIMUTH_CONGESTION by ports'!G1613</f>
        <v>2</v>
      </c>
      <c r="I146" s="12">
        <f>'[4]AZIMUTH_CONGESTION by ports'!H1613</f>
        <v>0</v>
      </c>
      <c r="J146" s="12">
        <f>'[4]AZIMUTH_CONGESTION by ports'!I1613</f>
        <v>2</v>
      </c>
      <c r="K146" s="12">
        <f>'[4]AZIMUTH_CONGESTION by ports'!J1613</f>
        <v>0</v>
      </c>
      <c r="L146" s="12">
        <f>'[4]AZIMUTH_CONGESTION by ports'!K1613</f>
        <v>0</v>
      </c>
      <c r="M146" s="43">
        <f>'[4]AZIMUTH_CONGESTION by ports'!L1613</f>
        <v>1</v>
      </c>
      <c r="N146" s="6">
        <f>'[4]AZIMUTH_CONGESTION by ports'!M1613</f>
        <v>2</v>
      </c>
      <c r="O146" s="89">
        <f>'[4]AZIMUTH_CONGESTION by ports'!N1613</f>
        <v>0</v>
      </c>
      <c r="P146" s="88">
        <f>'[4]AZIMUTH_CONGESTION by ports'!O1613</f>
        <v>1</v>
      </c>
      <c r="Q146" s="88">
        <f>'[4]AZIMUTH_CONGESTION by ports'!P1613</f>
        <v>0</v>
      </c>
      <c r="R146" s="43">
        <f>'[4]AZIMUTH_CONGESTION by ports'!Q1613</f>
        <v>2</v>
      </c>
      <c r="S146" s="88">
        <f>'[4]AZIMUTH_CONGESTION by ports'!R1613</f>
        <v>1</v>
      </c>
      <c r="T146" s="12">
        <f>'[4]AZIMUTH_CONGESTION by ports'!S1613</f>
        <v>3</v>
      </c>
      <c r="U146" s="43">
        <f>'[4]AZIMUTH_CONGESTION by ports'!T1613</f>
        <v>0</v>
      </c>
      <c r="V146" s="12">
        <f>'[4]AZIMUTH_CONGESTION by ports'!U1613</f>
        <v>0</v>
      </c>
      <c r="W146" s="43">
        <f>'[4]AZIMUTH_CONGESTION by ports'!V1613</f>
        <v>1</v>
      </c>
      <c r="X146" s="12">
        <f>'[4]AZIMUTH_CONGESTION by ports'!W1613</f>
        <v>1</v>
      </c>
      <c r="Y146" s="88">
        <f>'[4]AZIMUTH_CONGESTION by ports'!X1613</f>
        <v>0</v>
      </c>
      <c r="Z146" s="12">
        <f>'[4]AZIMUTH_CONGESTION by ports'!Y1613</f>
        <v>0</v>
      </c>
      <c r="AA146" s="88">
        <f>'[4]AZIMUTH_CONGESTION by ports'!Z1613</f>
        <v>0</v>
      </c>
      <c r="AB146" s="12">
        <f t="shared" si="15"/>
        <v>8.33</v>
      </c>
      <c r="AC146" s="12">
        <f t="shared" si="16"/>
        <v>0.51</v>
      </c>
      <c r="AD146" s="12">
        <f t="shared" si="17"/>
        <v>1.02</v>
      </c>
      <c r="AE146" s="12">
        <f t="shared" si="18"/>
        <v>0.34</v>
      </c>
      <c r="AF146" s="12">
        <f t="shared" si="19"/>
        <v>5.1000000000000005</v>
      </c>
      <c r="AG146" s="12">
        <f t="shared" si="20"/>
        <v>1.36</v>
      </c>
    </row>
    <row r="147" spans="1:33" ht="15">
      <c r="A147" s="56" t="str">
        <f t="shared" si="14"/>
        <v>201622</v>
      </c>
      <c r="B147" s="15">
        <f>'[4]AZIMUTH_CONGESTION by ports'!A1614</f>
        <v>42514</v>
      </c>
      <c r="C147" s="6">
        <f>'[4]AZIMUTH_CONGESTION by ports'!B1614</f>
        <v>1</v>
      </c>
      <c r="D147" s="89">
        <f>'[4]AZIMUTH_CONGESTION by ports'!C1614</f>
        <v>29</v>
      </c>
      <c r="E147" s="43">
        <f>'[4]AZIMUTH_CONGESTION by ports'!D1614</f>
        <v>0</v>
      </c>
      <c r="F147" s="6">
        <f>'[4]AZIMUTH_CONGESTION by ports'!E1614</f>
        <v>0</v>
      </c>
      <c r="G147" s="6">
        <f>'[4]AZIMUTH_CONGESTION by ports'!F1614</f>
        <v>1</v>
      </c>
      <c r="H147" s="12">
        <f>'[4]AZIMUTH_CONGESTION by ports'!G1614</f>
        <v>0</v>
      </c>
      <c r="I147" s="12">
        <f>'[4]AZIMUTH_CONGESTION by ports'!H1614</f>
        <v>0</v>
      </c>
      <c r="J147" s="12">
        <f>'[4]AZIMUTH_CONGESTION by ports'!I1614</f>
        <v>1</v>
      </c>
      <c r="K147" s="12">
        <f>'[4]AZIMUTH_CONGESTION by ports'!J1614</f>
        <v>0</v>
      </c>
      <c r="L147" s="12">
        <f>'[4]AZIMUTH_CONGESTION by ports'!K1614</f>
        <v>0</v>
      </c>
      <c r="M147" s="43">
        <f>'[4]AZIMUTH_CONGESTION by ports'!L1614</f>
        <v>0</v>
      </c>
      <c r="N147" s="6">
        <f>'[4]AZIMUTH_CONGESTION by ports'!M1614</f>
        <v>1</v>
      </c>
      <c r="O147" s="89">
        <f>'[4]AZIMUTH_CONGESTION by ports'!N1614</f>
        <v>0</v>
      </c>
      <c r="P147" s="88">
        <f>'[4]AZIMUTH_CONGESTION by ports'!O1614</f>
        <v>1</v>
      </c>
      <c r="Q147" s="88">
        <f>'[4]AZIMUTH_CONGESTION by ports'!P1614</f>
        <v>0</v>
      </c>
      <c r="R147" s="43">
        <f>'[4]AZIMUTH_CONGESTION by ports'!Q1614</f>
        <v>2</v>
      </c>
      <c r="S147" s="88">
        <f>'[4]AZIMUTH_CONGESTION by ports'!R1614</f>
        <v>0</v>
      </c>
      <c r="T147" s="12">
        <f>'[4]AZIMUTH_CONGESTION by ports'!S1614</f>
        <v>9</v>
      </c>
      <c r="U147" s="43">
        <f>'[4]AZIMUTH_CONGESTION by ports'!T1614</f>
        <v>0</v>
      </c>
      <c r="V147" s="12">
        <f>'[4]AZIMUTH_CONGESTION by ports'!U1614</f>
        <v>0</v>
      </c>
      <c r="W147" s="43">
        <f>'[4]AZIMUTH_CONGESTION by ports'!V1614</f>
        <v>4</v>
      </c>
      <c r="X147" s="12">
        <f>'[4]AZIMUTH_CONGESTION by ports'!W1614</f>
        <v>1</v>
      </c>
      <c r="Y147" s="88">
        <f>'[4]AZIMUTH_CONGESTION by ports'!X1614</f>
        <v>0</v>
      </c>
      <c r="Z147" s="12">
        <f>'[4]AZIMUTH_CONGESTION by ports'!Y1614</f>
        <v>0</v>
      </c>
      <c r="AA147" s="88">
        <f>'[4]AZIMUTH_CONGESTION by ports'!Z1614</f>
        <v>0</v>
      </c>
      <c r="AB147" s="12">
        <f t="shared" si="15"/>
        <v>8.5</v>
      </c>
      <c r="AC147" s="12">
        <f t="shared" si="16"/>
        <v>0.51</v>
      </c>
      <c r="AD147" s="12">
        <f t="shared" si="17"/>
        <v>1.02</v>
      </c>
      <c r="AE147" s="12">
        <f t="shared" si="18"/>
        <v>0.17</v>
      </c>
      <c r="AF147" s="12">
        <f t="shared" si="19"/>
        <v>4.9300000000000006</v>
      </c>
      <c r="AG147" s="12">
        <f t="shared" si="20"/>
        <v>1.87</v>
      </c>
    </row>
    <row r="148" spans="1:33" ht="15">
      <c r="A148" s="56" t="str">
        <f t="shared" si="14"/>
        <v>201622</v>
      </c>
      <c r="B148" s="15">
        <f>'[4]AZIMUTH_CONGESTION by ports'!A1615</f>
        <v>42515</v>
      </c>
      <c r="C148" s="6">
        <f>'[4]AZIMUTH_CONGESTION by ports'!B1615</f>
        <v>1</v>
      </c>
      <c r="D148" s="89">
        <f>'[4]AZIMUTH_CONGESTION by ports'!C1615</f>
        <v>22</v>
      </c>
      <c r="E148" s="43">
        <f>'[4]AZIMUTH_CONGESTION by ports'!D1615</f>
        <v>2</v>
      </c>
      <c r="F148" s="6">
        <f>'[4]AZIMUTH_CONGESTION by ports'!E1615</f>
        <v>0</v>
      </c>
      <c r="G148" s="6">
        <f>'[4]AZIMUTH_CONGESTION by ports'!F1615</f>
        <v>3</v>
      </c>
      <c r="H148" s="12">
        <f>'[4]AZIMUTH_CONGESTION by ports'!G1615</f>
        <v>2</v>
      </c>
      <c r="I148" s="12">
        <f>'[4]AZIMUTH_CONGESTION by ports'!H1615</f>
        <v>0</v>
      </c>
      <c r="J148" s="12">
        <f>'[4]AZIMUTH_CONGESTION by ports'!I1615</f>
        <v>2</v>
      </c>
      <c r="K148" s="12">
        <f>'[4]AZIMUTH_CONGESTION by ports'!J1615</f>
        <v>0</v>
      </c>
      <c r="L148" s="12">
        <f>'[4]AZIMUTH_CONGESTION by ports'!K1615</f>
        <v>0</v>
      </c>
      <c r="M148" s="43">
        <f>'[4]AZIMUTH_CONGESTION by ports'!L1615</f>
        <v>0</v>
      </c>
      <c r="N148" s="6">
        <f>'[4]AZIMUTH_CONGESTION by ports'!M1615</f>
        <v>0</v>
      </c>
      <c r="O148" s="89">
        <f>'[4]AZIMUTH_CONGESTION by ports'!N1615</f>
        <v>0</v>
      </c>
      <c r="P148" s="88">
        <f>'[4]AZIMUTH_CONGESTION by ports'!O1615</f>
        <v>0</v>
      </c>
      <c r="Q148" s="88">
        <f>'[4]AZIMUTH_CONGESTION by ports'!P1615</f>
        <v>0</v>
      </c>
      <c r="R148" s="43">
        <f>'[4]AZIMUTH_CONGESTION by ports'!Q1615</f>
        <v>2</v>
      </c>
      <c r="S148" s="88">
        <f>'[4]AZIMUTH_CONGESTION by ports'!R1615</f>
        <v>0</v>
      </c>
      <c r="T148" s="12">
        <f>'[4]AZIMUTH_CONGESTION by ports'!S1615</f>
        <v>9</v>
      </c>
      <c r="U148" s="43">
        <f>'[4]AZIMUTH_CONGESTION by ports'!T1615</f>
        <v>0</v>
      </c>
      <c r="V148" s="12">
        <f>'[4]AZIMUTH_CONGESTION by ports'!U1615</f>
        <v>0</v>
      </c>
      <c r="W148" s="43">
        <f>'[4]AZIMUTH_CONGESTION by ports'!V1615</f>
        <v>0</v>
      </c>
      <c r="X148" s="12">
        <f>'[4]AZIMUTH_CONGESTION by ports'!W1615</f>
        <v>0</v>
      </c>
      <c r="Y148" s="88">
        <f>'[4]AZIMUTH_CONGESTION by ports'!X1615</f>
        <v>0</v>
      </c>
      <c r="Z148" s="12">
        <f>'[4]AZIMUTH_CONGESTION by ports'!Y1615</f>
        <v>0</v>
      </c>
      <c r="AA148" s="88">
        <f>'[4]AZIMUTH_CONGESTION by ports'!Z1615</f>
        <v>0</v>
      </c>
      <c r="AB148" s="12">
        <f t="shared" si="15"/>
        <v>7.3100000000000005</v>
      </c>
      <c r="AC148" s="12">
        <f t="shared" si="16"/>
        <v>0.68</v>
      </c>
      <c r="AD148" s="12">
        <f t="shared" si="17"/>
        <v>0.68</v>
      </c>
      <c r="AE148" s="12">
        <f t="shared" si="18"/>
        <v>0</v>
      </c>
      <c r="AF148" s="12">
        <f t="shared" si="19"/>
        <v>3.74</v>
      </c>
      <c r="AG148" s="12">
        <f t="shared" si="20"/>
        <v>2.21</v>
      </c>
    </row>
    <row r="149" spans="1:33" ht="15">
      <c r="A149" s="56" t="str">
        <f t="shared" si="14"/>
        <v>201622</v>
      </c>
      <c r="B149" s="15">
        <f>'[4]AZIMUTH_CONGESTION by ports'!A1616</f>
        <v>42516</v>
      </c>
      <c r="C149" s="6">
        <f>'[4]AZIMUTH_CONGESTION by ports'!B1616</f>
        <v>2</v>
      </c>
      <c r="D149" s="89">
        <f>'[4]AZIMUTH_CONGESTION by ports'!C1616</f>
        <v>22</v>
      </c>
      <c r="E149" s="43">
        <f>'[4]AZIMUTH_CONGESTION by ports'!D1616</f>
        <v>2</v>
      </c>
      <c r="F149" s="6">
        <f>'[4]AZIMUTH_CONGESTION by ports'!E1616</f>
        <v>0</v>
      </c>
      <c r="G149" s="6">
        <f>'[4]AZIMUTH_CONGESTION by ports'!F1616</f>
        <v>0</v>
      </c>
      <c r="H149" s="12">
        <f>'[4]AZIMUTH_CONGESTION by ports'!G1616</f>
        <v>0</v>
      </c>
      <c r="I149" s="12">
        <f>'[4]AZIMUTH_CONGESTION by ports'!H1616</f>
        <v>0</v>
      </c>
      <c r="J149" s="12">
        <f>'[4]AZIMUTH_CONGESTION by ports'!I1616</f>
        <v>1</v>
      </c>
      <c r="K149" s="12">
        <f>'[4]AZIMUTH_CONGESTION by ports'!J1616</f>
        <v>0</v>
      </c>
      <c r="L149" s="12">
        <f>'[4]AZIMUTH_CONGESTION by ports'!K1616</f>
        <v>0</v>
      </c>
      <c r="M149" s="43">
        <f>'[4]AZIMUTH_CONGESTION by ports'!L1616</f>
        <v>0</v>
      </c>
      <c r="N149" s="6">
        <f>'[4]AZIMUTH_CONGESTION by ports'!M1616</f>
        <v>0</v>
      </c>
      <c r="O149" s="89">
        <f>'[4]AZIMUTH_CONGESTION by ports'!N1616</f>
        <v>0</v>
      </c>
      <c r="P149" s="88">
        <f>'[4]AZIMUTH_CONGESTION by ports'!O1616</f>
        <v>1</v>
      </c>
      <c r="Q149" s="88">
        <f>'[4]AZIMUTH_CONGESTION by ports'!P1616</f>
        <v>0</v>
      </c>
      <c r="R149" s="43">
        <f>'[4]AZIMUTH_CONGESTION by ports'!Q1616</f>
        <v>2</v>
      </c>
      <c r="S149" s="88">
        <f>'[4]AZIMUTH_CONGESTION by ports'!R1616</f>
        <v>0</v>
      </c>
      <c r="T149" s="12">
        <f>'[4]AZIMUTH_CONGESTION by ports'!S1616</f>
        <v>11</v>
      </c>
      <c r="U149" s="43">
        <f>'[4]AZIMUTH_CONGESTION by ports'!T1616</f>
        <v>0</v>
      </c>
      <c r="V149" s="12">
        <f>'[4]AZIMUTH_CONGESTION by ports'!U1616</f>
        <v>0</v>
      </c>
      <c r="W149" s="43">
        <f>'[4]AZIMUTH_CONGESTION by ports'!V1616</f>
        <v>2</v>
      </c>
      <c r="X149" s="12">
        <f>'[4]AZIMUTH_CONGESTION by ports'!W1616</f>
        <v>0</v>
      </c>
      <c r="Y149" s="88">
        <f>'[4]AZIMUTH_CONGESTION by ports'!X1616</f>
        <v>1</v>
      </c>
      <c r="Z149" s="12">
        <f>'[4]AZIMUTH_CONGESTION by ports'!Y1616</f>
        <v>0</v>
      </c>
      <c r="AA149" s="88">
        <f>'[4]AZIMUTH_CONGESTION by ports'!Z1616</f>
        <v>0</v>
      </c>
      <c r="AB149" s="12">
        <f t="shared" si="15"/>
        <v>7.48</v>
      </c>
      <c r="AC149" s="12">
        <f t="shared" si="16"/>
        <v>0.34</v>
      </c>
      <c r="AD149" s="12">
        <f t="shared" si="17"/>
        <v>1.02</v>
      </c>
      <c r="AE149" s="12">
        <f t="shared" si="18"/>
        <v>0.34</v>
      </c>
      <c r="AF149" s="12">
        <f t="shared" si="19"/>
        <v>3.74</v>
      </c>
      <c r="AG149" s="12">
        <f t="shared" si="20"/>
        <v>2.04</v>
      </c>
    </row>
    <row r="150" spans="1:33" ht="15">
      <c r="A150" s="56" t="str">
        <f t="shared" si="14"/>
        <v>201622</v>
      </c>
      <c r="B150" s="15">
        <f>'[4]AZIMUTH_CONGESTION by ports'!A1617</f>
        <v>42517</v>
      </c>
      <c r="C150" s="6">
        <f>'[4]AZIMUTH_CONGESTION by ports'!B1617</f>
        <v>3</v>
      </c>
      <c r="D150" s="89">
        <f>'[4]AZIMUTH_CONGESTION by ports'!C1617</f>
        <v>24</v>
      </c>
      <c r="E150" s="43">
        <f>'[4]AZIMUTH_CONGESTION by ports'!D1617</f>
        <v>0</v>
      </c>
      <c r="F150" s="6">
        <f>'[4]AZIMUTH_CONGESTION by ports'!E1617</f>
        <v>0</v>
      </c>
      <c r="G150" s="6">
        <f>'[4]AZIMUTH_CONGESTION by ports'!F1617</f>
        <v>0</v>
      </c>
      <c r="H150" s="12">
        <f>'[4]AZIMUTH_CONGESTION by ports'!G1617</f>
        <v>0</v>
      </c>
      <c r="I150" s="12">
        <f>'[4]AZIMUTH_CONGESTION by ports'!H1617</f>
        <v>1</v>
      </c>
      <c r="J150" s="12">
        <f>'[4]AZIMUTH_CONGESTION by ports'!I1617</f>
        <v>1</v>
      </c>
      <c r="K150" s="12">
        <f>'[4]AZIMUTH_CONGESTION by ports'!J1617</f>
        <v>0</v>
      </c>
      <c r="L150" s="12">
        <f>'[4]AZIMUTH_CONGESTION by ports'!K1617</f>
        <v>0</v>
      </c>
      <c r="M150" s="43">
        <f>'[4]AZIMUTH_CONGESTION by ports'!L1617</f>
        <v>0</v>
      </c>
      <c r="N150" s="6">
        <f>'[4]AZIMUTH_CONGESTION by ports'!M1617</f>
        <v>0</v>
      </c>
      <c r="O150" s="89">
        <f>'[4]AZIMUTH_CONGESTION by ports'!N1617</f>
        <v>0</v>
      </c>
      <c r="P150" s="88">
        <f>'[4]AZIMUTH_CONGESTION by ports'!O1617</f>
        <v>1</v>
      </c>
      <c r="Q150" s="88">
        <f>'[4]AZIMUTH_CONGESTION by ports'!P1617</f>
        <v>0</v>
      </c>
      <c r="R150" s="43">
        <f>'[4]AZIMUTH_CONGESTION by ports'!Q1617</f>
        <v>1</v>
      </c>
      <c r="S150" s="88">
        <f>'[4]AZIMUTH_CONGESTION by ports'!R1617</f>
        <v>0</v>
      </c>
      <c r="T150" s="12">
        <f>'[4]AZIMUTH_CONGESTION by ports'!S1617</f>
        <v>9</v>
      </c>
      <c r="U150" s="43">
        <f>'[4]AZIMUTH_CONGESTION by ports'!T1617</f>
        <v>0</v>
      </c>
      <c r="V150" s="12">
        <f>'[4]AZIMUTH_CONGESTION by ports'!U1617</f>
        <v>0</v>
      </c>
      <c r="W150" s="43">
        <f>'[4]AZIMUTH_CONGESTION by ports'!V1617</f>
        <v>0</v>
      </c>
      <c r="X150" s="12">
        <f>'[4]AZIMUTH_CONGESTION by ports'!W1617</f>
        <v>1</v>
      </c>
      <c r="Y150" s="88">
        <f>'[4]AZIMUTH_CONGESTION by ports'!X1617</f>
        <v>1</v>
      </c>
      <c r="Z150" s="12">
        <f>'[4]AZIMUTH_CONGESTION by ports'!Y1617</f>
        <v>0</v>
      </c>
      <c r="AA150" s="88">
        <f>'[4]AZIMUTH_CONGESTION by ports'!Z1617</f>
        <v>0</v>
      </c>
      <c r="AB150" s="12">
        <f t="shared" si="15"/>
        <v>7.1400000000000006</v>
      </c>
      <c r="AC150" s="12">
        <f t="shared" si="16"/>
        <v>0.51</v>
      </c>
      <c r="AD150" s="12">
        <f t="shared" si="17"/>
        <v>0.17</v>
      </c>
      <c r="AE150" s="12">
        <f t="shared" si="18"/>
        <v>0.34</v>
      </c>
      <c r="AF150" s="12">
        <f t="shared" si="19"/>
        <v>4.08</v>
      </c>
      <c r="AG150" s="12">
        <f t="shared" si="20"/>
        <v>2.04</v>
      </c>
    </row>
    <row r="151" spans="1:33" ht="15">
      <c r="A151" s="56" t="str">
        <f t="shared" si="14"/>
        <v>201622</v>
      </c>
      <c r="B151" s="15">
        <f>'[4]AZIMUTH_CONGESTION by ports'!A1618</f>
        <v>42518</v>
      </c>
      <c r="C151" s="6">
        <f>'[4]AZIMUTH_CONGESTION by ports'!B1618</f>
        <v>3</v>
      </c>
      <c r="D151" s="89">
        <f>'[4]AZIMUTH_CONGESTION by ports'!C1618</f>
        <v>21</v>
      </c>
      <c r="E151" s="43">
        <f>'[4]AZIMUTH_CONGESTION by ports'!D1618</f>
        <v>0</v>
      </c>
      <c r="F151" s="6">
        <f>'[4]AZIMUTH_CONGESTION by ports'!E1618</f>
        <v>0</v>
      </c>
      <c r="G151" s="6">
        <f>'[4]AZIMUTH_CONGESTION by ports'!F1618</f>
        <v>0</v>
      </c>
      <c r="H151" s="12">
        <f>'[4]AZIMUTH_CONGESTION by ports'!G1618</f>
        <v>0</v>
      </c>
      <c r="I151" s="12">
        <f>'[4]AZIMUTH_CONGESTION by ports'!H1618</f>
        <v>0</v>
      </c>
      <c r="J151" s="12">
        <f>'[4]AZIMUTH_CONGESTION by ports'!I1618</f>
        <v>1</v>
      </c>
      <c r="K151" s="12">
        <f>'[4]AZIMUTH_CONGESTION by ports'!J1618</f>
        <v>0</v>
      </c>
      <c r="L151" s="12">
        <f>'[4]AZIMUTH_CONGESTION by ports'!K1618</f>
        <v>0</v>
      </c>
      <c r="M151" s="43">
        <f>'[4]AZIMUTH_CONGESTION by ports'!L1618</f>
        <v>0</v>
      </c>
      <c r="N151" s="6">
        <f>'[4]AZIMUTH_CONGESTION by ports'!M1618</f>
        <v>0</v>
      </c>
      <c r="O151" s="89">
        <f>'[4]AZIMUTH_CONGESTION by ports'!N1618</f>
        <v>0</v>
      </c>
      <c r="P151" s="88">
        <f>'[4]AZIMUTH_CONGESTION by ports'!O1618</f>
        <v>2</v>
      </c>
      <c r="Q151" s="88">
        <f>'[4]AZIMUTH_CONGESTION by ports'!P1618</f>
        <v>0</v>
      </c>
      <c r="R151" s="43">
        <f>'[4]AZIMUTH_CONGESTION by ports'!Q1618</f>
        <v>2</v>
      </c>
      <c r="S151" s="88">
        <f>'[4]AZIMUTH_CONGESTION by ports'!R1618</f>
        <v>1</v>
      </c>
      <c r="T151" s="12">
        <f>'[4]AZIMUTH_CONGESTION by ports'!S1618</f>
        <v>13</v>
      </c>
      <c r="U151" s="43">
        <f>'[4]AZIMUTH_CONGESTION by ports'!T1618</f>
        <v>0</v>
      </c>
      <c r="V151" s="12">
        <f>'[4]AZIMUTH_CONGESTION by ports'!U1618</f>
        <v>0</v>
      </c>
      <c r="W151" s="43">
        <f>'[4]AZIMUTH_CONGESTION by ports'!V1618</f>
        <v>0</v>
      </c>
      <c r="X151" s="12">
        <f>'[4]AZIMUTH_CONGESTION by ports'!W1618</f>
        <v>1</v>
      </c>
      <c r="Y151" s="88">
        <f>'[4]AZIMUTH_CONGESTION by ports'!X1618</f>
        <v>4</v>
      </c>
      <c r="Z151" s="12">
        <f>'[4]AZIMUTH_CONGESTION by ports'!Y1618</f>
        <v>0</v>
      </c>
      <c r="AA151" s="88">
        <f>'[4]AZIMUTH_CONGESTION by ports'!Z1618</f>
        <v>0</v>
      </c>
      <c r="AB151" s="12">
        <f t="shared" si="15"/>
        <v>8.16</v>
      </c>
      <c r="AC151" s="12">
        <f t="shared" si="16"/>
        <v>0.51</v>
      </c>
      <c r="AD151" s="12">
        <f t="shared" si="17"/>
        <v>0.34</v>
      </c>
      <c r="AE151" s="12">
        <f t="shared" si="18"/>
        <v>1.1900000000000002</v>
      </c>
      <c r="AF151" s="12">
        <f t="shared" si="19"/>
        <v>3.5700000000000003</v>
      </c>
      <c r="AG151" s="12">
        <f t="shared" si="20"/>
        <v>2.5500000000000003</v>
      </c>
    </row>
    <row r="152" spans="1:33" ht="15">
      <c r="A152" s="56" t="str">
        <f t="shared" si="14"/>
        <v>201623</v>
      </c>
      <c r="B152" s="15">
        <f>'[4]AZIMUTH_CONGESTION by ports'!A1619</f>
        <v>42519</v>
      </c>
      <c r="C152" s="6">
        <f>'[4]AZIMUTH_CONGESTION by ports'!B1619</f>
        <v>3</v>
      </c>
      <c r="D152" s="89">
        <f>'[4]AZIMUTH_CONGESTION by ports'!C1619</f>
        <v>20</v>
      </c>
      <c r="E152" s="43">
        <f>'[4]AZIMUTH_CONGESTION by ports'!D1619</f>
        <v>4</v>
      </c>
      <c r="F152" s="6">
        <f>'[4]AZIMUTH_CONGESTION by ports'!E1619</f>
        <v>0</v>
      </c>
      <c r="G152" s="6">
        <f>'[4]AZIMUTH_CONGESTION by ports'!F1619</f>
        <v>0</v>
      </c>
      <c r="H152" s="12">
        <f>'[4]AZIMUTH_CONGESTION by ports'!G1619</f>
        <v>0</v>
      </c>
      <c r="I152" s="12">
        <f>'[4]AZIMUTH_CONGESTION by ports'!H1619</f>
        <v>0</v>
      </c>
      <c r="J152" s="12">
        <f>'[4]AZIMUTH_CONGESTION by ports'!I1619</f>
        <v>1</v>
      </c>
      <c r="K152" s="12">
        <f>'[4]AZIMUTH_CONGESTION by ports'!J1619</f>
        <v>0</v>
      </c>
      <c r="L152" s="12">
        <f>'[4]AZIMUTH_CONGESTION by ports'!K1619</f>
        <v>0</v>
      </c>
      <c r="M152" s="43">
        <f>'[4]AZIMUTH_CONGESTION by ports'!L1619</f>
        <v>0</v>
      </c>
      <c r="N152" s="6">
        <f>'[4]AZIMUTH_CONGESTION by ports'!M1619</f>
        <v>1</v>
      </c>
      <c r="O152" s="89">
        <f>'[4]AZIMUTH_CONGESTION by ports'!N1619</f>
        <v>0</v>
      </c>
      <c r="P152" s="88">
        <f>'[4]AZIMUTH_CONGESTION by ports'!O1619</f>
        <v>3</v>
      </c>
      <c r="Q152" s="88">
        <f>'[4]AZIMUTH_CONGESTION by ports'!P1619</f>
        <v>0</v>
      </c>
      <c r="R152" s="43">
        <f>'[4]AZIMUTH_CONGESTION by ports'!Q1619</f>
        <v>3</v>
      </c>
      <c r="S152" s="88">
        <f>'[4]AZIMUTH_CONGESTION by ports'!R1619</f>
        <v>0</v>
      </c>
      <c r="T152" s="12">
        <f>'[4]AZIMUTH_CONGESTION by ports'!S1619</f>
        <v>9</v>
      </c>
      <c r="U152" s="43">
        <f>'[4]AZIMUTH_CONGESTION by ports'!T1619</f>
        <v>0</v>
      </c>
      <c r="V152" s="12">
        <f>'[4]AZIMUTH_CONGESTION by ports'!U1619</f>
        <v>0</v>
      </c>
      <c r="W152" s="43">
        <f>'[4]AZIMUTH_CONGESTION by ports'!V1619</f>
        <v>0</v>
      </c>
      <c r="X152" s="12">
        <f>'[4]AZIMUTH_CONGESTION by ports'!W1619</f>
        <v>1</v>
      </c>
      <c r="Y152" s="88">
        <f>'[4]AZIMUTH_CONGESTION by ports'!X1619</f>
        <v>2</v>
      </c>
      <c r="Z152" s="12">
        <f>'[4]AZIMUTH_CONGESTION by ports'!Y1619</f>
        <v>0</v>
      </c>
      <c r="AA152" s="88">
        <f>'[4]AZIMUTH_CONGESTION by ports'!Z1619</f>
        <v>0</v>
      </c>
      <c r="AB152" s="12">
        <f t="shared" si="15"/>
        <v>7.99</v>
      </c>
      <c r="AC152" s="12">
        <f t="shared" si="16"/>
        <v>0.68</v>
      </c>
      <c r="AD152" s="12">
        <f t="shared" si="17"/>
        <v>1.1900000000000002</v>
      </c>
      <c r="AE152" s="12">
        <f t="shared" si="18"/>
        <v>0.85000000000000009</v>
      </c>
      <c r="AF152" s="12">
        <f t="shared" si="19"/>
        <v>3.4000000000000004</v>
      </c>
      <c r="AG152" s="12">
        <f t="shared" si="20"/>
        <v>1.87</v>
      </c>
    </row>
    <row r="153" spans="1:33" ht="15">
      <c r="A153" s="56" t="str">
        <f t="shared" si="14"/>
        <v>201623</v>
      </c>
      <c r="B153" s="15">
        <f>'[4]AZIMUTH_CONGESTION by ports'!A1620</f>
        <v>42520</v>
      </c>
      <c r="C153" s="6">
        <f>'[4]AZIMUTH_CONGESTION by ports'!B1620</f>
        <v>3</v>
      </c>
      <c r="D153" s="89">
        <f>'[4]AZIMUTH_CONGESTION by ports'!C1620</f>
        <v>17</v>
      </c>
      <c r="E153" s="43">
        <f>'[4]AZIMUTH_CONGESTION by ports'!D1620</f>
        <v>5</v>
      </c>
      <c r="F153" s="6">
        <f>'[4]AZIMUTH_CONGESTION by ports'!E1620</f>
        <v>0</v>
      </c>
      <c r="G153" s="6">
        <f>'[4]AZIMUTH_CONGESTION by ports'!F1620</f>
        <v>1</v>
      </c>
      <c r="H153" s="12">
        <f>'[4]AZIMUTH_CONGESTION by ports'!G1620</f>
        <v>0</v>
      </c>
      <c r="I153" s="12">
        <f>'[4]AZIMUTH_CONGESTION by ports'!H1620</f>
        <v>0</v>
      </c>
      <c r="J153" s="12">
        <f>'[4]AZIMUTH_CONGESTION by ports'!I1620</f>
        <v>1</v>
      </c>
      <c r="K153" s="12">
        <f>'[4]AZIMUTH_CONGESTION by ports'!J1620</f>
        <v>0</v>
      </c>
      <c r="L153" s="12">
        <f>'[4]AZIMUTH_CONGESTION by ports'!K1620</f>
        <v>0</v>
      </c>
      <c r="M153" s="43">
        <f>'[4]AZIMUTH_CONGESTION by ports'!L1620</f>
        <v>1</v>
      </c>
      <c r="N153" s="6">
        <f>'[4]AZIMUTH_CONGESTION by ports'!M1620</f>
        <v>0</v>
      </c>
      <c r="O153" s="89">
        <f>'[4]AZIMUTH_CONGESTION by ports'!N1620</f>
        <v>0</v>
      </c>
      <c r="P153" s="88">
        <f>'[4]AZIMUTH_CONGESTION by ports'!O1620</f>
        <v>2</v>
      </c>
      <c r="Q153" s="88">
        <f>'[4]AZIMUTH_CONGESTION by ports'!P1620</f>
        <v>0</v>
      </c>
      <c r="R153" s="43">
        <f>'[4]AZIMUTH_CONGESTION by ports'!Q1620</f>
        <v>2</v>
      </c>
      <c r="S153" s="88">
        <f>'[4]AZIMUTH_CONGESTION by ports'!R1620</f>
        <v>0</v>
      </c>
      <c r="T153" s="12">
        <f>'[4]AZIMUTH_CONGESTION by ports'!S1620</f>
        <v>6</v>
      </c>
      <c r="U153" s="43">
        <f>'[4]AZIMUTH_CONGESTION by ports'!T1620</f>
        <v>0</v>
      </c>
      <c r="V153" s="12">
        <f>'[4]AZIMUTH_CONGESTION by ports'!U1620</f>
        <v>0</v>
      </c>
      <c r="W153" s="43">
        <f>'[4]AZIMUTH_CONGESTION by ports'!V1620</f>
        <v>0</v>
      </c>
      <c r="X153" s="12">
        <f>'[4]AZIMUTH_CONGESTION by ports'!W1620</f>
        <v>1</v>
      </c>
      <c r="Y153" s="88">
        <f>'[4]AZIMUTH_CONGESTION by ports'!X1620</f>
        <v>4</v>
      </c>
      <c r="Z153" s="12">
        <f>'[4]AZIMUTH_CONGESTION by ports'!Y1620</f>
        <v>0</v>
      </c>
      <c r="AA153" s="88">
        <f>'[4]AZIMUTH_CONGESTION by ports'!Z1620</f>
        <v>0</v>
      </c>
      <c r="AB153" s="12">
        <f t="shared" si="15"/>
        <v>7.3100000000000005</v>
      </c>
      <c r="AC153" s="12">
        <f t="shared" si="16"/>
        <v>0.68</v>
      </c>
      <c r="AD153" s="12">
        <f t="shared" si="17"/>
        <v>1.36</v>
      </c>
      <c r="AE153" s="12">
        <f t="shared" si="18"/>
        <v>1.02</v>
      </c>
      <c r="AF153" s="12">
        <f t="shared" si="19"/>
        <v>2.89</v>
      </c>
      <c r="AG153" s="12">
        <f t="shared" si="20"/>
        <v>1.36</v>
      </c>
    </row>
    <row r="154" spans="1:33" ht="15">
      <c r="A154" s="56" t="str">
        <f t="shared" si="14"/>
        <v>201623</v>
      </c>
      <c r="B154" s="15">
        <f>'[4]AZIMUTH_CONGESTION by ports'!A1621</f>
        <v>42521</v>
      </c>
      <c r="C154" s="6">
        <f>'[4]AZIMUTH_CONGESTION by ports'!B1621</f>
        <v>2</v>
      </c>
      <c r="D154" s="89">
        <f>'[4]AZIMUTH_CONGESTION by ports'!C1621</f>
        <v>19</v>
      </c>
      <c r="E154" s="43">
        <f>'[4]AZIMUTH_CONGESTION by ports'!D1621</f>
        <v>4</v>
      </c>
      <c r="F154" s="6">
        <f>'[4]AZIMUTH_CONGESTION by ports'!E1621</f>
        <v>0</v>
      </c>
      <c r="G154" s="6">
        <f>'[4]AZIMUTH_CONGESTION by ports'!F1621</f>
        <v>1</v>
      </c>
      <c r="H154" s="12">
        <f>'[4]AZIMUTH_CONGESTION by ports'!G1621</f>
        <v>0</v>
      </c>
      <c r="I154" s="12">
        <f>'[4]AZIMUTH_CONGESTION by ports'!H1621</f>
        <v>0</v>
      </c>
      <c r="J154" s="12">
        <f>'[4]AZIMUTH_CONGESTION by ports'!I1621</f>
        <v>1</v>
      </c>
      <c r="K154" s="12">
        <f>'[4]AZIMUTH_CONGESTION by ports'!J1621</f>
        <v>0</v>
      </c>
      <c r="L154" s="12">
        <f>'[4]AZIMUTH_CONGESTION by ports'!K1621</f>
        <v>0</v>
      </c>
      <c r="M154" s="43">
        <f>'[4]AZIMUTH_CONGESTION by ports'!L1621</f>
        <v>0</v>
      </c>
      <c r="N154" s="6">
        <f>'[4]AZIMUTH_CONGESTION by ports'!M1621</f>
        <v>0</v>
      </c>
      <c r="O154" s="89">
        <f>'[4]AZIMUTH_CONGESTION by ports'!N1621</f>
        <v>0</v>
      </c>
      <c r="P154" s="88">
        <f>'[4]AZIMUTH_CONGESTION by ports'!O1621</f>
        <v>1</v>
      </c>
      <c r="Q154" s="88">
        <f>'[4]AZIMUTH_CONGESTION by ports'!P1621</f>
        <v>0</v>
      </c>
      <c r="R154" s="43">
        <f>'[4]AZIMUTH_CONGESTION by ports'!Q1621</f>
        <v>0</v>
      </c>
      <c r="S154" s="88">
        <f>'[4]AZIMUTH_CONGESTION by ports'!R1621</f>
        <v>0</v>
      </c>
      <c r="T154" s="12">
        <f>'[4]AZIMUTH_CONGESTION by ports'!S1621</f>
        <v>7</v>
      </c>
      <c r="U154" s="43">
        <f>'[4]AZIMUTH_CONGESTION by ports'!T1621</f>
        <v>0</v>
      </c>
      <c r="V154" s="12">
        <f>'[4]AZIMUTH_CONGESTION by ports'!U1621</f>
        <v>0</v>
      </c>
      <c r="W154" s="43">
        <f>'[4]AZIMUTH_CONGESTION by ports'!V1621</f>
        <v>0</v>
      </c>
      <c r="X154" s="12">
        <f>'[4]AZIMUTH_CONGESTION by ports'!W1621</f>
        <v>1</v>
      </c>
      <c r="Y154" s="88">
        <f>'[4]AZIMUTH_CONGESTION by ports'!X1621</f>
        <v>4</v>
      </c>
      <c r="Z154" s="12">
        <f>'[4]AZIMUTH_CONGESTION by ports'!Y1621</f>
        <v>0</v>
      </c>
      <c r="AA154" s="88">
        <f>'[4]AZIMUTH_CONGESTION by ports'!Z1621</f>
        <v>0</v>
      </c>
      <c r="AB154" s="12">
        <f t="shared" si="15"/>
        <v>6.8000000000000007</v>
      </c>
      <c r="AC154" s="12">
        <f t="shared" si="16"/>
        <v>0.51</v>
      </c>
      <c r="AD154" s="12">
        <f t="shared" si="17"/>
        <v>0.68</v>
      </c>
      <c r="AE154" s="12">
        <f t="shared" si="18"/>
        <v>0.85000000000000009</v>
      </c>
      <c r="AF154" s="12">
        <f t="shared" si="19"/>
        <v>3.2300000000000004</v>
      </c>
      <c r="AG154" s="12">
        <f t="shared" si="20"/>
        <v>1.53</v>
      </c>
    </row>
    <row r="155" spans="1:33" ht="15">
      <c r="A155" s="56" t="str">
        <f t="shared" si="14"/>
        <v>201623</v>
      </c>
      <c r="B155" s="15">
        <f>'[4]AZIMUTH_CONGESTION by ports'!A1622</f>
        <v>42522</v>
      </c>
      <c r="C155" s="6">
        <f>'[4]AZIMUTH_CONGESTION by ports'!B1622</f>
        <v>2</v>
      </c>
      <c r="D155" s="89">
        <f>'[4]AZIMUTH_CONGESTION by ports'!C1622</f>
        <v>19</v>
      </c>
      <c r="E155" s="43">
        <f>'[4]AZIMUTH_CONGESTION by ports'!D1622</f>
        <v>3</v>
      </c>
      <c r="F155" s="6">
        <f>'[4]AZIMUTH_CONGESTION by ports'!E1622</f>
        <v>0</v>
      </c>
      <c r="G155" s="6">
        <f>'[4]AZIMUTH_CONGESTION by ports'!F1622</f>
        <v>0</v>
      </c>
      <c r="H155" s="12">
        <f>'[4]AZIMUTH_CONGESTION by ports'!G1622</f>
        <v>0</v>
      </c>
      <c r="I155" s="12">
        <f>'[4]AZIMUTH_CONGESTION by ports'!H1622</f>
        <v>0</v>
      </c>
      <c r="J155" s="12">
        <f>'[4]AZIMUTH_CONGESTION by ports'!I1622</f>
        <v>2</v>
      </c>
      <c r="K155" s="12">
        <f>'[4]AZIMUTH_CONGESTION by ports'!J1622</f>
        <v>0</v>
      </c>
      <c r="L155" s="12">
        <f>'[4]AZIMUTH_CONGESTION by ports'!K1622</f>
        <v>0</v>
      </c>
      <c r="M155" s="43">
        <f>'[4]AZIMUTH_CONGESTION by ports'!L1622</f>
        <v>0</v>
      </c>
      <c r="N155" s="6">
        <f>'[4]AZIMUTH_CONGESTION by ports'!M1622</f>
        <v>1</v>
      </c>
      <c r="O155" s="89">
        <f>'[4]AZIMUTH_CONGESTION by ports'!N1622</f>
        <v>0</v>
      </c>
      <c r="P155" s="88">
        <f>'[4]AZIMUTH_CONGESTION by ports'!O1622</f>
        <v>1</v>
      </c>
      <c r="Q155" s="88">
        <f>'[4]AZIMUTH_CONGESTION by ports'!P1622</f>
        <v>0</v>
      </c>
      <c r="R155" s="43">
        <f>'[4]AZIMUTH_CONGESTION by ports'!Q1622</f>
        <v>5</v>
      </c>
      <c r="S155" s="88">
        <f>'[4]AZIMUTH_CONGESTION by ports'!R1622</f>
        <v>0</v>
      </c>
      <c r="T155" s="12">
        <f>'[4]AZIMUTH_CONGESTION by ports'!S1622</f>
        <v>6</v>
      </c>
      <c r="U155" s="43">
        <f>'[4]AZIMUTH_CONGESTION by ports'!T1622</f>
        <v>0</v>
      </c>
      <c r="V155" s="12">
        <f>'[4]AZIMUTH_CONGESTION by ports'!U1622</f>
        <v>0</v>
      </c>
      <c r="W155" s="43">
        <f>'[4]AZIMUTH_CONGESTION by ports'!V1622</f>
        <v>2</v>
      </c>
      <c r="X155" s="12">
        <f>'[4]AZIMUTH_CONGESTION by ports'!W1622</f>
        <v>1</v>
      </c>
      <c r="Y155" s="88">
        <f>'[4]AZIMUTH_CONGESTION by ports'!X1622</f>
        <v>3</v>
      </c>
      <c r="Z155" s="12">
        <f>'[4]AZIMUTH_CONGESTION by ports'!Y1622</f>
        <v>0</v>
      </c>
      <c r="AA155" s="88">
        <f>'[4]AZIMUTH_CONGESTION by ports'!Z1622</f>
        <v>0</v>
      </c>
      <c r="AB155" s="12">
        <f t="shared" si="15"/>
        <v>7.65</v>
      </c>
      <c r="AC155" s="12">
        <f t="shared" si="16"/>
        <v>0.51</v>
      </c>
      <c r="AD155" s="12">
        <f t="shared" si="17"/>
        <v>1.7000000000000002</v>
      </c>
      <c r="AE155" s="12">
        <f t="shared" si="18"/>
        <v>0.68</v>
      </c>
      <c r="AF155" s="12">
        <f t="shared" si="19"/>
        <v>3.2300000000000004</v>
      </c>
      <c r="AG155" s="12">
        <f t="shared" si="20"/>
        <v>1.53</v>
      </c>
    </row>
    <row r="156" spans="1:33" ht="15">
      <c r="A156" s="56" t="str">
        <f t="shared" si="14"/>
        <v>201623</v>
      </c>
      <c r="B156" s="15">
        <f>'[4]AZIMUTH_CONGESTION by ports'!A1623</f>
        <v>42523</v>
      </c>
      <c r="C156" s="6">
        <f>'[4]AZIMUTH_CONGESTION by ports'!B1623</f>
        <v>1</v>
      </c>
      <c r="D156" s="89">
        <f>'[4]AZIMUTH_CONGESTION by ports'!C1623</f>
        <v>17</v>
      </c>
      <c r="E156" s="43">
        <f>'[4]AZIMUTH_CONGESTION by ports'!D1623</f>
        <v>2</v>
      </c>
      <c r="F156" s="6">
        <f>'[4]AZIMUTH_CONGESTION by ports'!E1623</f>
        <v>0</v>
      </c>
      <c r="G156" s="6">
        <f>'[4]AZIMUTH_CONGESTION by ports'!F1623</f>
        <v>0</v>
      </c>
      <c r="H156" s="12">
        <f>'[4]AZIMUTH_CONGESTION by ports'!G1623</f>
        <v>0</v>
      </c>
      <c r="I156" s="12">
        <f>'[4]AZIMUTH_CONGESTION by ports'!H1623</f>
        <v>0</v>
      </c>
      <c r="J156" s="12">
        <f>'[4]AZIMUTH_CONGESTION by ports'!I1623</f>
        <v>1</v>
      </c>
      <c r="K156" s="12">
        <f>'[4]AZIMUTH_CONGESTION by ports'!J1623</f>
        <v>0</v>
      </c>
      <c r="L156" s="12">
        <f>'[4]AZIMUTH_CONGESTION by ports'!K1623</f>
        <v>1</v>
      </c>
      <c r="M156" s="43">
        <f>'[4]AZIMUTH_CONGESTION by ports'!L1623</f>
        <v>0</v>
      </c>
      <c r="N156" s="6">
        <f>'[4]AZIMUTH_CONGESTION by ports'!M1623</f>
        <v>1</v>
      </c>
      <c r="O156" s="89">
        <f>'[4]AZIMUTH_CONGESTION by ports'!N1623</f>
        <v>0</v>
      </c>
      <c r="P156" s="88">
        <f>'[4]AZIMUTH_CONGESTION by ports'!O1623</f>
        <v>2</v>
      </c>
      <c r="Q156" s="88">
        <f>'[4]AZIMUTH_CONGESTION by ports'!P1623</f>
        <v>0</v>
      </c>
      <c r="R156" s="43">
        <f>'[4]AZIMUTH_CONGESTION by ports'!Q1623</f>
        <v>1</v>
      </c>
      <c r="S156" s="88">
        <f>'[4]AZIMUTH_CONGESTION by ports'!R1623</f>
        <v>0</v>
      </c>
      <c r="T156" s="12">
        <f>'[4]AZIMUTH_CONGESTION by ports'!S1623</f>
        <v>5</v>
      </c>
      <c r="U156" s="43">
        <f>'[4]AZIMUTH_CONGESTION by ports'!T1623</f>
        <v>0</v>
      </c>
      <c r="V156" s="12">
        <f>'[4]AZIMUTH_CONGESTION by ports'!U1623</f>
        <v>0</v>
      </c>
      <c r="W156" s="43">
        <f>'[4]AZIMUTH_CONGESTION by ports'!V1623</f>
        <v>1</v>
      </c>
      <c r="X156" s="12">
        <f>'[4]AZIMUTH_CONGESTION by ports'!W1623</f>
        <v>1</v>
      </c>
      <c r="Y156" s="88">
        <f>'[4]AZIMUTH_CONGESTION by ports'!X1623</f>
        <v>4</v>
      </c>
      <c r="Z156" s="12">
        <f>'[4]AZIMUTH_CONGESTION by ports'!Y1623</f>
        <v>0</v>
      </c>
      <c r="AA156" s="88">
        <f>'[4]AZIMUTH_CONGESTION by ports'!Z1623</f>
        <v>0</v>
      </c>
      <c r="AB156" s="12">
        <f t="shared" si="15"/>
        <v>6.29</v>
      </c>
      <c r="AC156" s="12">
        <f t="shared" si="16"/>
        <v>0.34</v>
      </c>
      <c r="AD156" s="12">
        <f t="shared" si="17"/>
        <v>0.68</v>
      </c>
      <c r="AE156" s="12">
        <f t="shared" si="18"/>
        <v>1.02</v>
      </c>
      <c r="AF156" s="12">
        <f t="shared" si="19"/>
        <v>2.89</v>
      </c>
      <c r="AG156" s="12">
        <f t="shared" si="20"/>
        <v>1.36</v>
      </c>
    </row>
    <row r="157" spans="1:33" ht="15">
      <c r="A157" s="56" t="str">
        <f t="shared" si="14"/>
        <v>201623</v>
      </c>
      <c r="B157" s="15">
        <f>'[4]AZIMUTH_CONGESTION by ports'!A1624</f>
        <v>42524</v>
      </c>
      <c r="C157" s="6">
        <f>'[4]AZIMUTH_CONGESTION by ports'!B1624</f>
        <v>2</v>
      </c>
      <c r="D157" s="89">
        <f>'[4]AZIMUTH_CONGESTION by ports'!C1624</f>
        <v>21</v>
      </c>
      <c r="E157" s="43">
        <f>'[4]AZIMUTH_CONGESTION by ports'!D1624</f>
        <v>3</v>
      </c>
      <c r="F157" s="6">
        <f>'[4]AZIMUTH_CONGESTION by ports'!E1624</f>
        <v>0</v>
      </c>
      <c r="G157" s="6">
        <f>'[4]AZIMUTH_CONGESTION by ports'!F1624</f>
        <v>0</v>
      </c>
      <c r="H157" s="12">
        <f>'[4]AZIMUTH_CONGESTION by ports'!G1624</f>
        <v>0</v>
      </c>
      <c r="I157" s="12">
        <f>'[4]AZIMUTH_CONGESTION by ports'!H1624</f>
        <v>1</v>
      </c>
      <c r="J157" s="12">
        <f>'[4]AZIMUTH_CONGESTION by ports'!I1624</f>
        <v>1</v>
      </c>
      <c r="K157" s="12">
        <f>'[4]AZIMUTH_CONGESTION by ports'!J1624</f>
        <v>0</v>
      </c>
      <c r="L157" s="12">
        <f>'[4]AZIMUTH_CONGESTION by ports'!K1624</f>
        <v>1</v>
      </c>
      <c r="M157" s="43">
        <f>'[4]AZIMUTH_CONGESTION by ports'!L1624</f>
        <v>0</v>
      </c>
      <c r="N157" s="6">
        <f>'[4]AZIMUTH_CONGESTION by ports'!M1624</f>
        <v>1</v>
      </c>
      <c r="O157" s="89">
        <f>'[4]AZIMUTH_CONGESTION by ports'!N1624</f>
        <v>0</v>
      </c>
      <c r="P157" s="88">
        <f>'[4]AZIMUTH_CONGESTION by ports'!O1624</f>
        <v>1</v>
      </c>
      <c r="Q157" s="88">
        <f>'[4]AZIMUTH_CONGESTION by ports'!P1624</f>
        <v>0</v>
      </c>
      <c r="R157" s="43">
        <f>'[4]AZIMUTH_CONGESTION by ports'!Q1624</f>
        <v>1</v>
      </c>
      <c r="S157" s="88">
        <f>'[4]AZIMUTH_CONGESTION by ports'!R1624</f>
        <v>0</v>
      </c>
      <c r="T157" s="12">
        <f>'[4]AZIMUTH_CONGESTION by ports'!S1624</f>
        <v>2</v>
      </c>
      <c r="U157" s="43">
        <f>'[4]AZIMUTH_CONGESTION by ports'!T1624</f>
        <v>0</v>
      </c>
      <c r="V157" s="12">
        <f>'[4]AZIMUTH_CONGESTION by ports'!U1624</f>
        <v>0</v>
      </c>
      <c r="W157" s="43">
        <f>'[4]AZIMUTH_CONGESTION by ports'!V1624</f>
        <v>0</v>
      </c>
      <c r="X157" s="12">
        <f>'[4]AZIMUTH_CONGESTION by ports'!W1624</f>
        <v>1</v>
      </c>
      <c r="Y157" s="88">
        <f>'[4]AZIMUTH_CONGESTION by ports'!X1624</f>
        <v>4</v>
      </c>
      <c r="Z157" s="12">
        <f>'[4]AZIMUTH_CONGESTION by ports'!Y1624</f>
        <v>0</v>
      </c>
      <c r="AA157" s="88">
        <f>'[4]AZIMUTH_CONGESTION by ports'!Z1624</f>
        <v>0</v>
      </c>
      <c r="AB157" s="12">
        <f t="shared" si="15"/>
        <v>6.6300000000000008</v>
      </c>
      <c r="AC157" s="12">
        <f t="shared" si="16"/>
        <v>0.51</v>
      </c>
      <c r="AD157" s="12">
        <f t="shared" si="17"/>
        <v>0.68</v>
      </c>
      <c r="AE157" s="12">
        <f t="shared" si="18"/>
        <v>0.85000000000000009</v>
      </c>
      <c r="AF157" s="12">
        <f t="shared" si="19"/>
        <v>3.5700000000000003</v>
      </c>
      <c r="AG157" s="12">
        <f t="shared" si="20"/>
        <v>1.02</v>
      </c>
    </row>
    <row r="158" spans="1:33" ht="15">
      <c r="A158" s="56" t="str">
        <f t="shared" si="14"/>
        <v>201623</v>
      </c>
      <c r="B158" s="15">
        <f>'[4]AZIMUTH_CONGESTION by ports'!A1625</f>
        <v>42525</v>
      </c>
      <c r="C158" s="6">
        <f>'[4]AZIMUTH_CONGESTION by ports'!B1625</f>
        <v>2</v>
      </c>
      <c r="D158" s="89">
        <f>'[4]AZIMUTH_CONGESTION by ports'!C1625</f>
        <v>19</v>
      </c>
      <c r="E158" s="43">
        <f>'[4]AZIMUTH_CONGESTION by ports'!D1625</f>
        <v>0</v>
      </c>
      <c r="F158" s="6">
        <f>'[4]AZIMUTH_CONGESTION by ports'!E1625</f>
        <v>0</v>
      </c>
      <c r="G158" s="6">
        <f>'[4]AZIMUTH_CONGESTION by ports'!F1625</f>
        <v>0</v>
      </c>
      <c r="H158" s="12">
        <f>'[4]AZIMUTH_CONGESTION by ports'!G1625</f>
        <v>0</v>
      </c>
      <c r="I158" s="12">
        <f>'[4]AZIMUTH_CONGESTION by ports'!H1625</f>
        <v>1</v>
      </c>
      <c r="J158" s="12">
        <f>'[4]AZIMUTH_CONGESTION by ports'!I1625</f>
        <v>0</v>
      </c>
      <c r="K158" s="12">
        <f>'[4]AZIMUTH_CONGESTION by ports'!J1625</f>
        <v>0</v>
      </c>
      <c r="L158" s="12">
        <f>'[4]AZIMUTH_CONGESTION by ports'!K1625</f>
        <v>0</v>
      </c>
      <c r="M158" s="43">
        <f>'[4]AZIMUTH_CONGESTION by ports'!L1625</f>
        <v>0</v>
      </c>
      <c r="N158" s="6">
        <f>'[4]AZIMUTH_CONGESTION by ports'!M1625</f>
        <v>0</v>
      </c>
      <c r="O158" s="89">
        <f>'[4]AZIMUTH_CONGESTION by ports'!N1625</f>
        <v>0</v>
      </c>
      <c r="P158" s="88">
        <f>'[4]AZIMUTH_CONGESTION by ports'!O1625</f>
        <v>2</v>
      </c>
      <c r="Q158" s="88">
        <f>'[4]AZIMUTH_CONGESTION by ports'!P1625</f>
        <v>0</v>
      </c>
      <c r="R158" s="43">
        <f>'[4]AZIMUTH_CONGESTION by ports'!Q1625</f>
        <v>2</v>
      </c>
      <c r="S158" s="88">
        <f>'[4]AZIMUTH_CONGESTION by ports'!R1625</f>
        <v>0</v>
      </c>
      <c r="T158" s="12">
        <f>'[4]AZIMUTH_CONGESTION by ports'!S1625</f>
        <v>5</v>
      </c>
      <c r="U158" s="43">
        <f>'[4]AZIMUTH_CONGESTION by ports'!T1625</f>
        <v>0</v>
      </c>
      <c r="V158" s="12">
        <f>'[4]AZIMUTH_CONGESTION by ports'!U1625</f>
        <v>0</v>
      </c>
      <c r="W158" s="43">
        <f>'[4]AZIMUTH_CONGESTION by ports'!V1625</f>
        <v>0</v>
      </c>
      <c r="X158" s="12">
        <f>'[4]AZIMUTH_CONGESTION by ports'!W1625</f>
        <v>1</v>
      </c>
      <c r="Y158" s="88">
        <f>'[4]AZIMUTH_CONGESTION by ports'!X1625</f>
        <v>1</v>
      </c>
      <c r="Z158" s="12">
        <f>'[4]AZIMUTH_CONGESTION by ports'!Y1625</f>
        <v>0</v>
      </c>
      <c r="AA158" s="88">
        <f>'[4]AZIMUTH_CONGESTION by ports'!Z1625</f>
        <v>0</v>
      </c>
      <c r="AB158" s="12">
        <f t="shared" si="15"/>
        <v>5.61</v>
      </c>
      <c r="AC158" s="12">
        <f t="shared" si="16"/>
        <v>0.34</v>
      </c>
      <c r="AD158" s="12">
        <f t="shared" si="17"/>
        <v>0.34</v>
      </c>
      <c r="AE158" s="12">
        <f t="shared" si="18"/>
        <v>0.51</v>
      </c>
      <c r="AF158" s="12">
        <f t="shared" si="19"/>
        <v>3.2300000000000004</v>
      </c>
      <c r="AG158" s="12">
        <f t="shared" si="20"/>
        <v>1.1900000000000002</v>
      </c>
    </row>
    <row r="159" spans="1:33" ht="15">
      <c r="A159" s="56" t="str">
        <f t="shared" si="14"/>
        <v>201624</v>
      </c>
      <c r="B159" s="15">
        <f>'[4]AZIMUTH_CONGESTION by ports'!A1626</f>
        <v>42526</v>
      </c>
      <c r="C159" s="6">
        <f>'[4]AZIMUTH_CONGESTION by ports'!B1626</f>
        <v>1</v>
      </c>
      <c r="D159" s="89">
        <f>'[4]AZIMUTH_CONGESTION by ports'!C1626</f>
        <v>23</v>
      </c>
      <c r="E159" s="43">
        <f>'[4]AZIMUTH_CONGESTION by ports'!D1626</f>
        <v>2</v>
      </c>
      <c r="F159" s="6">
        <f>'[4]AZIMUTH_CONGESTION by ports'!E1626</f>
        <v>0</v>
      </c>
      <c r="G159" s="6">
        <f>'[4]AZIMUTH_CONGESTION by ports'!F1626</f>
        <v>0</v>
      </c>
      <c r="H159" s="12">
        <f>'[4]AZIMUTH_CONGESTION by ports'!G1626</f>
        <v>0</v>
      </c>
      <c r="I159" s="12">
        <f>'[4]AZIMUTH_CONGESTION by ports'!H1626</f>
        <v>0</v>
      </c>
      <c r="J159" s="12">
        <f>'[4]AZIMUTH_CONGESTION by ports'!I1626</f>
        <v>0</v>
      </c>
      <c r="K159" s="12">
        <f>'[4]AZIMUTH_CONGESTION by ports'!J1626</f>
        <v>0</v>
      </c>
      <c r="L159" s="12">
        <f>'[4]AZIMUTH_CONGESTION by ports'!K1626</f>
        <v>0</v>
      </c>
      <c r="M159" s="43">
        <f>'[4]AZIMUTH_CONGESTION by ports'!L1626</f>
        <v>0</v>
      </c>
      <c r="N159" s="6">
        <f>'[4]AZIMUTH_CONGESTION by ports'!M1626</f>
        <v>0</v>
      </c>
      <c r="O159" s="89">
        <f>'[4]AZIMUTH_CONGESTION by ports'!N1626</f>
        <v>0</v>
      </c>
      <c r="P159" s="88">
        <f>'[4]AZIMUTH_CONGESTION by ports'!O1626</f>
        <v>0</v>
      </c>
      <c r="Q159" s="88">
        <f>'[4]AZIMUTH_CONGESTION by ports'!P1626</f>
        <v>0</v>
      </c>
      <c r="R159" s="43">
        <f>'[4]AZIMUTH_CONGESTION by ports'!Q1626</f>
        <v>0</v>
      </c>
      <c r="S159" s="88">
        <f>'[4]AZIMUTH_CONGESTION by ports'!R1626</f>
        <v>0</v>
      </c>
      <c r="T159" s="12">
        <f>'[4]AZIMUTH_CONGESTION by ports'!S1626</f>
        <v>8</v>
      </c>
      <c r="U159" s="43">
        <f>'[4]AZIMUTH_CONGESTION by ports'!T1626</f>
        <v>0</v>
      </c>
      <c r="V159" s="12">
        <f>'[4]AZIMUTH_CONGESTION by ports'!U1626</f>
        <v>0</v>
      </c>
      <c r="W159" s="43">
        <f>'[4]AZIMUTH_CONGESTION by ports'!V1626</f>
        <v>1</v>
      </c>
      <c r="X159" s="12">
        <f>'[4]AZIMUTH_CONGESTION by ports'!W1626</f>
        <v>2</v>
      </c>
      <c r="Y159" s="88">
        <f>'[4]AZIMUTH_CONGESTION by ports'!X1626</f>
        <v>2</v>
      </c>
      <c r="Z159" s="12">
        <f>'[4]AZIMUTH_CONGESTION by ports'!Y1626</f>
        <v>0</v>
      </c>
      <c r="AA159" s="88">
        <f>'[4]AZIMUTH_CONGESTION by ports'!Z1626</f>
        <v>0</v>
      </c>
      <c r="AB159" s="12">
        <f t="shared" si="15"/>
        <v>6.6300000000000008</v>
      </c>
      <c r="AC159" s="12">
        <f t="shared" si="16"/>
        <v>0.17</v>
      </c>
      <c r="AD159" s="12">
        <f t="shared" si="17"/>
        <v>0.51</v>
      </c>
      <c r="AE159" s="12">
        <f t="shared" si="18"/>
        <v>0.34</v>
      </c>
      <c r="AF159" s="12">
        <f t="shared" si="19"/>
        <v>3.91</v>
      </c>
      <c r="AG159" s="12">
        <f t="shared" si="20"/>
        <v>1.7000000000000002</v>
      </c>
    </row>
    <row r="160" spans="1:33" ht="15">
      <c r="A160" s="56" t="str">
        <f t="shared" si="14"/>
        <v>201624</v>
      </c>
      <c r="B160" s="15">
        <f>'[4]AZIMUTH_CONGESTION by ports'!A1627</f>
        <v>42527</v>
      </c>
      <c r="C160" s="6">
        <f>'[4]AZIMUTH_CONGESTION by ports'!B1627</f>
        <v>1</v>
      </c>
      <c r="D160" s="89">
        <f>'[4]AZIMUTH_CONGESTION by ports'!C1627</f>
        <v>19</v>
      </c>
      <c r="E160" s="43">
        <f>'[4]AZIMUTH_CONGESTION by ports'!D1627</f>
        <v>2</v>
      </c>
      <c r="F160" s="6">
        <f>'[4]AZIMUTH_CONGESTION by ports'!E1627</f>
        <v>0</v>
      </c>
      <c r="G160" s="6">
        <f>'[4]AZIMUTH_CONGESTION by ports'!F1627</f>
        <v>0</v>
      </c>
      <c r="H160" s="12">
        <f>'[4]AZIMUTH_CONGESTION by ports'!G1627</f>
        <v>0</v>
      </c>
      <c r="I160" s="12">
        <f>'[4]AZIMUTH_CONGESTION by ports'!H1627</f>
        <v>0</v>
      </c>
      <c r="J160" s="12">
        <f>'[4]AZIMUTH_CONGESTION by ports'!I1627</f>
        <v>0</v>
      </c>
      <c r="K160" s="12">
        <f>'[4]AZIMUTH_CONGESTION by ports'!J1627</f>
        <v>0</v>
      </c>
      <c r="L160" s="12">
        <f>'[4]AZIMUTH_CONGESTION by ports'!K1627</f>
        <v>0</v>
      </c>
      <c r="M160" s="43">
        <f>'[4]AZIMUTH_CONGESTION by ports'!L1627</f>
        <v>1</v>
      </c>
      <c r="N160" s="6">
        <f>'[4]AZIMUTH_CONGESTION by ports'!M1627</f>
        <v>0</v>
      </c>
      <c r="O160" s="89">
        <f>'[4]AZIMUTH_CONGESTION by ports'!N1627</f>
        <v>0</v>
      </c>
      <c r="P160" s="88">
        <f>'[4]AZIMUTH_CONGESTION by ports'!O1627</f>
        <v>1</v>
      </c>
      <c r="Q160" s="88">
        <f>'[4]AZIMUTH_CONGESTION by ports'!P1627</f>
        <v>0</v>
      </c>
      <c r="R160" s="43">
        <f>'[4]AZIMUTH_CONGESTION by ports'!Q1627</f>
        <v>0</v>
      </c>
      <c r="S160" s="88">
        <f>'[4]AZIMUTH_CONGESTION by ports'!R1627</f>
        <v>0</v>
      </c>
      <c r="T160" s="12">
        <f>'[4]AZIMUTH_CONGESTION by ports'!S1627</f>
        <v>5</v>
      </c>
      <c r="U160" s="43">
        <f>'[4]AZIMUTH_CONGESTION by ports'!T1627</f>
        <v>0</v>
      </c>
      <c r="V160" s="12">
        <f>'[4]AZIMUTH_CONGESTION by ports'!U1627</f>
        <v>0</v>
      </c>
      <c r="W160" s="43">
        <f>'[4]AZIMUTH_CONGESTION by ports'!V1627</f>
        <v>0</v>
      </c>
      <c r="X160" s="12">
        <f>'[4]AZIMUTH_CONGESTION by ports'!W1627</f>
        <v>2</v>
      </c>
      <c r="Y160" s="88">
        <f>'[4]AZIMUTH_CONGESTION by ports'!X1627</f>
        <v>1</v>
      </c>
      <c r="Z160" s="12">
        <f>'[4]AZIMUTH_CONGESTION by ports'!Y1627</f>
        <v>0</v>
      </c>
      <c r="AA160" s="88">
        <f>'[4]AZIMUTH_CONGESTION by ports'!Z1627</f>
        <v>0</v>
      </c>
      <c r="AB160" s="12">
        <f t="shared" si="15"/>
        <v>5.44</v>
      </c>
      <c r="AC160" s="12">
        <f t="shared" si="16"/>
        <v>0.17</v>
      </c>
      <c r="AD160" s="12">
        <f t="shared" si="17"/>
        <v>0.51</v>
      </c>
      <c r="AE160" s="12">
        <f t="shared" si="18"/>
        <v>0.34</v>
      </c>
      <c r="AF160" s="12">
        <f t="shared" si="19"/>
        <v>3.2300000000000004</v>
      </c>
      <c r="AG160" s="12">
        <f t="shared" si="20"/>
        <v>1.1900000000000002</v>
      </c>
    </row>
    <row r="161" spans="1:33" ht="15">
      <c r="A161" s="56" t="str">
        <f t="shared" si="14"/>
        <v>201624</v>
      </c>
      <c r="B161" s="15">
        <f>'[4]AZIMUTH_CONGESTION by ports'!A1628</f>
        <v>42528</v>
      </c>
      <c r="C161" s="6">
        <f>'[4]AZIMUTH_CONGESTION by ports'!B1628</f>
        <v>1</v>
      </c>
      <c r="D161" s="89">
        <f>'[4]AZIMUTH_CONGESTION by ports'!C1628</f>
        <v>24</v>
      </c>
      <c r="E161" s="43">
        <f>'[4]AZIMUTH_CONGESTION by ports'!D1628</f>
        <v>1</v>
      </c>
      <c r="F161" s="6">
        <f>'[4]AZIMUTH_CONGESTION by ports'!E1628</f>
        <v>0</v>
      </c>
      <c r="G161" s="6">
        <f>'[4]AZIMUTH_CONGESTION by ports'!F1628</f>
        <v>0</v>
      </c>
      <c r="H161" s="12">
        <f>'[4]AZIMUTH_CONGESTION by ports'!G1628</f>
        <v>0</v>
      </c>
      <c r="I161" s="12">
        <f>'[4]AZIMUTH_CONGESTION by ports'!H1628</f>
        <v>1</v>
      </c>
      <c r="J161" s="12">
        <f>'[4]AZIMUTH_CONGESTION by ports'!I1628</f>
        <v>0</v>
      </c>
      <c r="K161" s="12">
        <f>'[4]AZIMUTH_CONGESTION by ports'!J1628</f>
        <v>0</v>
      </c>
      <c r="L161" s="12">
        <f>'[4]AZIMUTH_CONGESTION by ports'!K1628</f>
        <v>1</v>
      </c>
      <c r="M161" s="43">
        <f>'[4]AZIMUTH_CONGESTION by ports'!L1628</f>
        <v>0</v>
      </c>
      <c r="N161" s="6">
        <f>'[4]AZIMUTH_CONGESTION by ports'!M1628</f>
        <v>1</v>
      </c>
      <c r="O161" s="89">
        <f>'[4]AZIMUTH_CONGESTION by ports'!N1628</f>
        <v>0</v>
      </c>
      <c r="P161" s="88">
        <f>'[4]AZIMUTH_CONGESTION by ports'!O1628</f>
        <v>1</v>
      </c>
      <c r="Q161" s="88">
        <f>'[4]AZIMUTH_CONGESTION by ports'!P1628</f>
        <v>0</v>
      </c>
      <c r="R161" s="43">
        <f>'[4]AZIMUTH_CONGESTION by ports'!Q1628</f>
        <v>1</v>
      </c>
      <c r="S161" s="88">
        <f>'[4]AZIMUTH_CONGESTION by ports'!R1628</f>
        <v>0</v>
      </c>
      <c r="T161" s="12">
        <f>'[4]AZIMUTH_CONGESTION by ports'!S1628</f>
        <v>7</v>
      </c>
      <c r="U161" s="43">
        <f>'[4]AZIMUTH_CONGESTION by ports'!T1628</f>
        <v>0</v>
      </c>
      <c r="V161" s="12">
        <f>'[4]AZIMUTH_CONGESTION by ports'!U1628</f>
        <v>0</v>
      </c>
      <c r="W161" s="43">
        <f>'[4]AZIMUTH_CONGESTION by ports'!V1628</f>
        <v>0</v>
      </c>
      <c r="X161" s="12">
        <f>'[4]AZIMUTH_CONGESTION by ports'!W1628</f>
        <v>2</v>
      </c>
      <c r="Y161" s="88">
        <f>'[4]AZIMUTH_CONGESTION by ports'!X1628</f>
        <v>0</v>
      </c>
      <c r="Z161" s="12">
        <f>'[4]AZIMUTH_CONGESTION by ports'!Y1628</f>
        <v>0</v>
      </c>
      <c r="AA161" s="88">
        <f>'[4]AZIMUTH_CONGESTION by ports'!Z1628</f>
        <v>0</v>
      </c>
      <c r="AB161" s="12">
        <f t="shared" si="15"/>
        <v>6.8000000000000007</v>
      </c>
      <c r="AC161" s="12">
        <f t="shared" si="16"/>
        <v>0.34</v>
      </c>
      <c r="AD161" s="12">
        <f t="shared" si="17"/>
        <v>0.34</v>
      </c>
      <c r="AE161" s="12">
        <f t="shared" si="18"/>
        <v>0.17</v>
      </c>
      <c r="AF161" s="12">
        <f t="shared" si="19"/>
        <v>4.08</v>
      </c>
      <c r="AG161" s="12">
        <f t="shared" si="20"/>
        <v>1.87</v>
      </c>
    </row>
    <row r="162" spans="1:33" ht="15">
      <c r="A162" s="56" t="str">
        <f t="shared" si="14"/>
        <v>201624</v>
      </c>
      <c r="B162" s="15">
        <f>'[4]AZIMUTH_CONGESTION by ports'!A1629</f>
        <v>42529</v>
      </c>
      <c r="C162" s="6">
        <f>'[4]AZIMUTH_CONGESTION by ports'!B1629</f>
        <v>0</v>
      </c>
      <c r="D162" s="89">
        <f>'[4]AZIMUTH_CONGESTION by ports'!C1629</f>
        <v>23</v>
      </c>
      <c r="E162" s="43">
        <f>'[4]AZIMUTH_CONGESTION by ports'!D1629</f>
        <v>2</v>
      </c>
      <c r="F162" s="6">
        <f>'[4]AZIMUTH_CONGESTION by ports'!E1629</f>
        <v>0</v>
      </c>
      <c r="G162" s="6">
        <f>'[4]AZIMUTH_CONGESTION by ports'!F1629</f>
        <v>0</v>
      </c>
      <c r="H162" s="12">
        <f>'[4]AZIMUTH_CONGESTION by ports'!G1629</f>
        <v>0</v>
      </c>
      <c r="I162" s="12">
        <f>'[4]AZIMUTH_CONGESTION by ports'!H1629</f>
        <v>1</v>
      </c>
      <c r="J162" s="12">
        <f>'[4]AZIMUTH_CONGESTION by ports'!I1629</f>
        <v>1</v>
      </c>
      <c r="K162" s="12">
        <f>'[4]AZIMUTH_CONGESTION by ports'!J1629</f>
        <v>0</v>
      </c>
      <c r="L162" s="12">
        <f>'[4]AZIMUTH_CONGESTION by ports'!K1629</f>
        <v>1</v>
      </c>
      <c r="M162" s="43">
        <f>'[4]AZIMUTH_CONGESTION by ports'!L1629</f>
        <v>0</v>
      </c>
      <c r="N162" s="6">
        <f>'[4]AZIMUTH_CONGESTION by ports'!M1629</f>
        <v>0</v>
      </c>
      <c r="O162" s="89">
        <f>'[4]AZIMUTH_CONGESTION by ports'!N1629</f>
        <v>0</v>
      </c>
      <c r="P162" s="88">
        <f>'[4]AZIMUTH_CONGESTION by ports'!O1629</f>
        <v>1</v>
      </c>
      <c r="Q162" s="88">
        <f>'[4]AZIMUTH_CONGESTION by ports'!P1629</f>
        <v>0</v>
      </c>
      <c r="R162" s="43">
        <f>'[4]AZIMUTH_CONGESTION by ports'!Q1629</f>
        <v>1</v>
      </c>
      <c r="S162" s="88">
        <f>'[4]AZIMUTH_CONGESTION by ports'!R1629</f>
        <v>0</v>
      </c>
      <c r="T162" s="12">
        <f>'[4]AZIMUTH_CONGESTION by ports'!S1629</f>
        <v>8</v>
      </c>
      <c r="U162" s="43">
        <f>'[4]AZIMUTH_CONGESTION by ports'!T1629</f>
        <v>0</v>
      </c>
      <c r="V162" s="12">
        <f>'[4]AZIMUTH_CONGESTION by ports'!U1629</f>
        <v>0</v>
      </c>
      <c r="W162" s="43">
        <f>'[4]AZIMUTH_CONGESTION by ports'!V1629</f>
        <v>1</v>
      </c>
      <c r="X162" s="12">
        <f>'[4]AZIMUTH_CONGESTION by ports'!W1629</f>
        <v>1</v>
      </c>
      <c r="Y162" s="88">
        <f>'[4]AZIMUTH_CONGESTION by ports'!X1629</f>
        <v>2</v>
      </c>
      <c r="Z162" s="12">
        <f>'[4]AZIMUTH_CONGESTION by ports'!Y1629</f>
        <v>0</v>
      </c>
      <c r="AA162" s="88">
        <f>'[4]AZIMUTH_CONGESTION by ports'!Z1629</f>
        <v>0</v>
      </c>
      <c r="AB162" s="12">
        <f t="shared" si="15"/>
        <v>7.1400000000000006</v>
      </c>
      <c r="AC162" s="12">
        <f t="shared" si="16"/>
        <v>0</v>
      </c>
      <c r="AD162" s="12">
        <f t="shared" si="17"/>
        <v>0.68</v>
      </c>
      <c r="AE162" s="12">
        <f t="shared" si="18"/>
        <v>0.51</v>
      </c>
      <c r="AF162" s="12">
        <f t="shared" si="19"/>
        <v>3.91</v>
      </c>
      <c r="AG162" s="12">
        <f t="shared" si="20"/>
        <v>2.04</v>
      </c>
    </row>
    <row r="163" spans="1:33" ht="15">
      <c r="A163" s="56" t="str">
        <f t="shared" si="14"/>
        <v>201624</v>
      </c>
      <c r="B163" s="15">
        <f>'[4]AZIMUTH_CONGESTION by ports'!A1630</f>
        <v>42530</v>
      </c>
      <c r="C163" s="6">
        <f>'[4]AZIMUTH_CONGESTION by ports'!B1630</f>
        <v>2</v>
      </c>
      <c r="D163" s="89">
        <f>'[4]AZIMUTH_CONGESTION by ports'!C1630</f>
        <v>20</v>
      </c>
      <c r="E163" s="43">
        <f>'[4]AZIMUTH_CONGESTION by ports'!D1630</f>
        <v>0</v>
      </c>
      <c r="F163" s="6">
        <f>'[4]AZIMUTH_CONGESTION by ports'!E1630</f>
        <v>0</v>
      </c>
      <c r="G163" s="6">
        <f>'[4]AZIMUTH_CONGESTION by ports'!F1630</f>
        <v>0</v>
      </c>
      <c r="H163" s="12">
        <f>'[4]AZIMUTH_CONGESTION by ports'!G1630</f>
        <v>0</v>
      </c>
      <c r="I163" s="12">
        <f>'[4]AZIMUTH_CONGESTION by ports'!H1630</f>
        <v>1</v>
      </c>
      <c r="J163" s="12">
        <f>'[4]AZIMUTH_CONGESTION by ports'!I1630</f>
        <v>0</v>
      </c>
      <c r="K163" s="12">
        <f>'[4]AZIMUTH_CONGESTION by ports'!J1630</f>
        <v>0</v>
      </c>
      <c r="L163" s="12">
        <f>'[4]AZIMUTH_CONGESTION by ports'!K1630</f>
        <v>1</v>
      </c>
      <c r="M163" s="43">
        <f>'[4]AZIMUTH_CONGESTION by ports'!L1630</f>
        <v>2</v>
      </c>
      <c r="N163" s="6">
        <f>'[4]AZIMUTH_CONGESTION by ports'!M1630</f>
        <v>0</v>
      </c>
      <c r="O163" s="89">
        <f>'[4]AZIMUTH_CONGESTION by ports'!N1630</f>
        <v>0</v>
      </c>
      <c r="P163" s="88">
        <f>'[4]AZIMUTH_CONGESTION by ports'!O1630</f>
        <v>1</v>
      </c>
      <c r="Q163" s="88">
        <f>'[4]AZIMUTH_CONGESTION by ports'!P1630</f>
        <v>0</v>
      </c>
      <c r="R163" s="43">
        <f>'[4]AZIMUTH_CONGESTION by ports'!Q1630</f>
        <v>2</v>
      </c>
      <c r="S163" s="88">
        <f>'[4]AZIMUTH_CONGESTION by ports'!R1630</f>
        <v>0</v>
      </c>
      <c r="T163" s="12">
        <f>'[4]AZIMUTH_CONGESTION by ports'!S1630</f>
        <v>9</v>
      </c>
      <c r="U163" s="43">
        <f>'[4]AZIMUTH_CONGESTION by ports'!T1630</f>
        <v>0</v>
      </c>
      <c r="V163" s="12">
        <f>'[4]AZIMUTH_CONGESTION by ports'!U1630</f>
        <v>0</v>
      </c>
      <c r="W163" s="43">
        <f>'[4]AZIMUTH_CONGESTION by ports'!V1630</f>
        <v>1</v>
      </c>
      <c r="X163" s="12">
        <f>'[4]AZIMUTH_CONGESTION by ports'!W1630</f>
        <v>1</v>
      </c>
      <c r="Y163" s="88">
        <f>'[4]AZIMUTH_CONGESTION by ports'!X1630</f>
        <v>1</v>
      </c>
      <c r="Z163" s="12">
        <f>'[4]AZIMUTH_CONGESTION by ports'!Y1630</f>
        <v>0</v>
      </c>
      <c r="AA163" s="88">
        <f>'[4]AZIMUTH_CONGESTION by ports'!Z1630</f>
        <v>0</v>
      </c>
      <c r="AB163" s="12">
        <f t="shared" si="15"/>
        <v>6.9700000000000006</v>
      </c>
      <c r="AC163" s="12">
        <f t="shared" si="16"/>
        <v>0.34</v>
      </c>
      <c r="AD163" s="12">
        <f t="shared" si="17"/>
        <v>0.85000000000000009</v>
      </c>
      <c r="AE163" s="12">
        <f t="shared" si="18"/>
        <v>0.34</v>
      </c>
      <c r="AF163" s="12">
        <f t="shared" si="19"/>
        <v>3.4000000000000004</v>
      </c>
      <c r="AG163" s="12">
        <f t="shared" si="20"/>
        <v>2.04</v>
      </c>
    </row>
    <row r="164" spans="1:33" ht="15">
      <c r="A164" s="56" t="str">
        <f t="shared" si="14"/>
        <v>201624</v>
      </c>
      <c r="B164" s="15">
        <f>'[4]AZIMUTH_CONGESTION by ports'!A1631</f>
        <v>42531</v>
      </c>
      <c r="C164" s="6">
        <f>'[4]AZIMUTH_CONGESTION by ports'!B1631</f>
        <v>1</v>
      </c>
      <c r="D164" s="89">
        <f>'[4]AZIMUTH_CONGESTION by ports'!C1631</f>
        <v>14</v>
      </c>
      <c r="E164" s="43">
        <f>'[4]AZIMUTH_CONGESTION by ports'!D1631</f>
        <v>1</v>
      </c>
      <c r="F164" s="6">
        <f>'[4]AZIMUTH_CONGESTION by ports'!E1631</f>
        <v>0</v>
      </c>
      <c r="G164" s="6">
        <f>'[4]AZIMUTH_CONGESTION by ports'!F1631</f>
        <v>0</v>
      </c>
      <c r="H164" s="12">
        <f>'[4]AZIMUTH_CONGESTION by ports'!G1631</f>
        <v>0</v>
      </c>
      <c r="I164" s="12">
        <f>'[4]AZIMUTH_CONGESTION by ports'!H1631</f>
        <v>3</v>
      </c>
      <c r="J164" s="12">
        <f>'[4]AZIMUTH_CONGESTION by ports'!I1631</f>
        <v>0</v>
      </c>
      <c r="K164" s="12">
        <f>'[4]AZIMUTH_CONGESTION by ports'!J1631</f>
        <v>0</v>
      </c>
      <c r="L164" s="12">
        <f>'[4]AZIMUTH_CONGESTION by ports'!K1631</f>
        <v>1</v>
      </c>
      <c r="M164" s="43">
        <f>'[4]AZIMUTH_CONGESTION by ports'!L1631</f>
        <v>1</v>
      </c>
      <c r="N164" s="6">
        <f>'[4]AZIMUTH_CONGESTION by ports'!M1631</f>
        <v>0</v>
      </c>
      <c r="O164" s="89">
        <f>'[4]AZIMUTH_CONGESTION by ports'!N1631</f>
        <v>0</v>
      </c>
      <c r="P164" s="88">
        <f>'[4]AZIMUTH_CONGESTION by ports'!O1631</f>
        <v>1</v>
      </c>
      <c r="Q164" s="88">
        <f>'[4]AZIMUTH_CONGESTION by ports'!P1631</f>
        <v>0</v>
      </c>
      <c r="R164" s="43">
        <f>'[4]AZIMUTH_CONGESTION by ports'!Q1631</f>
        <v>1</v>
      </c>
      <c r="S164" s="88">
        <f>'[4]AZIMUTH_CONGESTION by ports'!R1631</f>
        <v>1</v>
      </c>
      <c r="T164" s="12">
        <f>'[4]AZIMUTH_CONGESTION by ports'!S1631</f>
        <v>7</v>
      </c>
      <c r="U164" s="43">
        <f>'[4]AZIMUTH_CONGESTION by ports'!T1631</f>
        <v>0</v>
      </c>
      <c r="V164" s="12">
        <f>'[4]AZIMUTH_CONGESTION by ports'!U1631</f>
        <v>0</v>
      </c>
      <c r="W164" s="43">
        <f>'[4]AZIMUTH_CONGESTION by ports'!V1631</f>
        <v>1</v>
      </c>
      <c r="X164" s="12">
        <f>'[4]AZIMUTH_CONGESTION by ports'!W1631</f>
        <v>0</v>
      </c>
      <c r="Y164" s="88">
        <f>'[4]AZIMUTH_CONGESTION by ports'!X1631</f>
        <v>0</v>
      </c>
      <c r="Z164" s="12">
        <f>'[4]AZIMUTH_CONGESTION by ports'!Y1631</f>
        <v>0</v>
      </c>
      <c r="AA164" s="88">
        <f>'[4]AZIMUTH_CONGESTION by ports'!Z1631</f>
        <v>0</v>
      </c>
      <c r="AB164" s="12">
        <f t="shared" si="15"/>
        <v>5.44</v>
      </c>
      <c r="AC164" s="12">
        <f t="shared" si="16"/>
        <v>0.17</v>
      </c>
      <c r="AD164" s="12">
        <f t="shared" si="17"/>
        <v>0.68</v>
      </c>
      <c r="AE164" s="12">
        <f t="shared" si="18"/>
        <v>0.34</v>
      </c>
      <c r="AF164" s="12">
        <f t="shared" si="19"/>
        <v>2.3800000000000003</v>
      </c>
      <c r="AG164" s="12">
        <f t="shared" si="20"/>
        <v>1.87</v>
      </c>
    </row>
    <row r="165" spans="1:33" ht="15">
      <c r="A165" s="56" t="str">
        <f t="shared" si="14"/>
        <v>201624</v>
      </c>
      <c r="B165" s="15">
        <f>'[4]AZIMUTH_CONGESTION by ports'!A1632</f>
        <v>42532</v>
      </c>
      <c r="C165" s="6">
        <f>'[4]AZIMUTH_CONGESTION by ports'!B1632</f>
        <v>2</v>
      </c>
      <c r="D165" s="89">
        <f>'[4]AZIMUTH_CONGESTION by ports'!C1632</f>
        <v>19</v>
      </c>
      <c r="E165" s="43">
        <f>'[4]AZIMUTH_CONGESTION by ports'!D1632</f>
        <v>0</v>
      </c>
      <c r="F165" s="6">
        <f>'[4]AZIMUTH_CONGESTION by ports'!E1632</f>
        <v>0</v>
      </c>
      <c r="G165" s="6">
        <f>'[4]AZIMUTH_CONGESTION by ports'!F1632</f>
        <v>0</v>
      </c>
      <c r="H165" s="12">
        <f>'[4]AZIMUTH_CONGESTION by ports'!G1632</f>
        <v>0</v>
      </c>
      <c r="I165" s="12">
        <f>'[4]AZIMUTH_CONGESTION by ports'!H1632</f>
        <v>2</v>
      </c>
      <c r="J165" s="12">
        <f>'[4]AZIMUTH_CONGESTION by ports'!I1632</f>
        <v>1</v>
      </c>
      <c r="K165" s="12">
        <f>'[4]AZIMUTH_CONGESTION by ports'!J1632</f>
        <v>0</v>
      </c>
      <c r="L165" s="12">
        <f>'[4]AZIMUTH_CONGESTION by ports'!K1632</f>
        <v>1</v>
      </c>
      <c r="M165" s="43">
        <f>'[4]AZIMUTH_CONGESTION by ports'!L1632</f>
        <v>0</v>
      </c>
      <c r="N165" s="6">
        <f>'[4]AZIMUTH_CONGESTION by ports'!M1632</f>
        <v>0</v>
      </c>
      <c r="O165" s="89">
        <f>'[4]AZIMUTH_CONGESTION by ports'!N1632</f>
        <v>0</v>
      </c>
      <c r="P165" s="88">
        <f>'[4]AZIMUTH_CONGESTION by ports'!O1632</f>
        <v>2</v>
      </c>
      <c r="Q165" s="88">
        <f>'[4]AZIMUTH_CONGESTION by ports'!P1632</f>
        <v>0</v>
      </c>
      <c r="R165" s="43">
        <f>'[4]AZIMUTH_CONGESTION by ports'!Q1632</f>
        <v>1</v>
      </c>
      <c r="S165" s="88">
        <f>'[4]AZIMUTH_CONGESTION by ports'!R1632</f>
        <v>0</v>
      </c>
      <c r="T165" s="12">
        <f>'[4]AZIMUTH_CONGESTION by ports'!S1632</f>
        <v>9</v>
      </c>
      <c r="U165" s="43">
        <f>'[4]AZIMUTH_CONGESTION by ports'!T1632</f>
        <v>0</v>
      </c>
      <c r="V165" s="12">
        <f>'[4]AZIMUTH_CONGESTION by ports'!U1632</f>
        <v>0</v>
      </c>
      <c r="W165" s="43">
        <f>'[4]AZIMUTH_CONGESTION by ports'!V1632</f>
        <v>1</v>
      </c>
      <c r="X165" s="12">
        <f>'[4]AZIMUTH_CONGESTION by ports'!W1632</f>
        <v>0</v>
      </c>
      <c r="Y165" s="88">
        <f>'[4]AZIMUTH_CONGESTION by ports'!X1632</f>
        <v>5</v>
      </c>
      <c r="Z165" s="12">
        <f>'[4]AZIMUTH_CONGESTION by ports'!Y1632</f>
        <v>0</v>
      </c>
      <c r="AA165" s="88">
        <f>'[4]AZIMUTH_CONGESTION by ports'!Z1632</f>
        <v>0</v>
      </c>
      <c r="AB165" s="12">
        <f t="shared" si="15"/>
        <v>7.3100000000000005</v>
      </c>
      <c r="AC165" s="12">
        <f t="shared" si="16"/>
        <v>0.34</v>
      </c>
      <c r="AD165" s="12">
        <f t="shared" si="17"/>
        <v>0.34</v>
      </c>
      <c r="AE165" s="12">
        <f t="shared" si="18"/>
        <v>1.1900000000000002</v>
      </c>
      <c r="AF165" s="12">
        <f t="shared" si="19"/>
        <v>3.2300000000000004</v>
      </c>
      <c r="AG165" s="12">
        <f t="shared" si="20"/>
        <v>2.21</v>
      </c>
    </row>
    <row r="166" spans="1:33" ht="15">
      <c r="A166" s="56" t="str">
        <f t="shared" si="14"/>
        <v>201625</v>
      </c>
      <c r="B166" s="15">
        <f>'[4]AZIMUTH_CONGESTION by ports'!A1633</f>
        <v>42533</v>
      </c>
      <c r="C166" s="6">
        <f>'[4]AZIMUTH_CONGESTION by ports'!B1633</f>
        <v>1</v>
      </c>
      <c r="D166" s="89">
        <f>'[4]AZIMUTH_CONGESTION by ports'!C1633</f>
        <v>17</v>
      </c>
      <c r="E166" s="43">
        <f>'[4]AZIMUTH_CONGESTION by ports'!D1633</f>
        <v>2</v>
      </c>
      <c r="F166" s="6">
        <f>'[4]AZIMUTH_CONGESTION by ports'!E1633</f>
        <v>0</v>
      </c>
      <c r="G166" s="6">
        <f>'[4]AZIMUTH_CONGESTION by ports'!F1633</f>
        <v>0</v>
      </c>
      <c r="H166" s="12">
        <f>'[4]AZIMUTH_CONGESTION by ports'!G1633</f>
        <v>0</v>
      </c>
      <c r="I166" s="12">
        <f>'[4]AZIMUTH_CONGESTION by ports'!H1633</f>
        <v>1</v>
      </c>
      <c r="J166" s="12">
        <f>'[4]AZIMUTH_CONGESTION by ports'!I1633</f>
        <v>0</v>
      </c>
      <c r="K166" s="12">
        <f>'[4]AZIMUTH_CONGESTION by ports'!J1633</f>
        <v>0</v>
      </c>
      <c r="L166" s="12">
        <f>'[4]AZIMUTH_CONGESTION by ports'!K1633</f>
        <v>1</v>
      </c>
      <c r="M166" s="43">
        <f>'[4]AZIMUTH_CONGESTION by ports'!L1633</f>
        <v>0</v>
      </c>
      <c r="N166" s="6">
        <f>'[4]AZIMUTH_CONGESTION by ports'!M1633</f>
        <v>0</v>
      </c>
      <c r="O166" s="89">
        <f>'[4]AZIMUTH_CONGESTION by ports'!N1633</f>
        <v>0</v>
      </c>
      <c r="P166" s="88">
        <f>'[4]AZIMUTH_CONGESTION by ports'!O1633</f>
        <v>2</v>
      </c>
      <c r="Q166" s="88">
        <f>'[4]AZIMUTH_CONGESTION by ports'!P1633</f>
        <v>0</v>
      </c>
      <c r="R166" s="43">
        <f>'[4]AZIMUTH_CONGESTION by ports'!Q1633</f>
        <v>0</v>
      </c>
      <c r="S166" s="88">
        <f>'[4]AZIMUTH_CONGESTION by ports'!R1633</f>
        <v>0</v>
      </c>
      <c r="T166" s="12">
        <f>'[4]AZIMUTH_CONGESTION by ports'!S1633</f>
        <v>12</v>
      </c>
      <c r="U166" s="43">
        <f>'[4]AZIMUTH_CONGESTION by ports'!T1633</f>
        <v>0</v>
      </c>
      <c r="V166" s="12">
        <f>'[4]AZIMUTH_CONGESTION by ports'!U1633</f>
        <v>0</v>
      </c>
      <c r="W166" s="43">
        <f>'[4]AZIMUTH_CONGESTION by ports'!V1633</f>
        <v>3</v>
      </c>
      <c r="X166" s="12">
        <f>'[4]AZIMUTH_CONGESTION by ports'!W1633</f>
        <v>1</v>
      </c>
      <c r="Y166" s="88">
        <f>'[4]AZIMUTH_CONGESTION by ports'!X1633</f>
        <v>6</v>
      </c>
      <c r="Z166" s="12">
        <f>'[4]AZIMUTH_CONGESTION by ports'!Y1633</f>
        <v>0</v>
      </c>
      <c r="AA166" s="88">
        <f>'[4]AZIMUTH_CONGESTION by ports'!Z1633</f>
        <v>0</v>
      </c>
      <c r="AB166" s="12">
        <f t="shared" si="15"/>
        <v>7.82</v>
      </c>
      <c r="AC166" s="12">
        <f t="shared" si="16"/>
        <v>0.17</v>
      </c>
      <c r="AD166" s="12">
        <f t="shared" si="17"/>
        <v>0.85000000000000009</v>
      </c>
      <c r="AE166" s="12">
        <f t="shared" si="18"/>
        <v>1.36</v>
      </c>
      <c r="AF166" s="12">
        <f t="shared" si="19"/>
        <v>2.89</v>
      </c>
      <c r="AG166" s="12">
        <f t="shared" si="20"/>
        <v>2.5500000000000003</v>
      </c>
    </row>
    <row r="167" spans="1:33" ht="15">
      <c r="A167" s="56" t="str">
        <f t="shared" si="14"/>
        <v>201625</v>
      </c>
      <c r="B167" s="15">
        <f>'[4]AZIMUTH_CONGESTION by ports'!A1634</f>
        <v>42534</v>
      </c>
      <c r="C167" s="6">
        <f>'[4]AZIMUTH_CONGESTION by ports'!B1634</f>
        <v>0</v>
      </c>
      <c r="D167" s="89">
        <f>'[4]AZIMUTH_CONGESTION by ports'!C1634</f>
        <v>15</v>
      </c>
      <c r="E167" s="43">
        <f>'[4]AZIMUTH_CONGESTION by ports'!D1634</f>
        <v>1</v>
      </c>
      <c r="F167" s="6">
        <f>'[4]AZIMUTH_CONGESTION by ports'!E1634</f>
        <v>0</v>
      </c>
      <c r="G167" s="6">
        <f>'[4]AZIMUTH_CONGESTION by ports'!F1634</f>
        <v>0</v>
      </c>
      <c r="H167" s="12">
        <f>'[4]AZIMUTH_CONGESTION by ports'!G1634</f>
        <v>0</v>
      </c>
      <c r="I167" s="12">
        <f>'[4]AZIMUTH_CONGESTION by ports'!H1634</f>
        <v>3</v>
      </c>
      <c r="J167" s="12">
        <f>'[4]AZIMUTH_CONGESTION by ports'!I1634</f>
        <v>0</v>
      </c>
      <c r="K167" s="12">
        <f>'[4]AZIMUTH_CONGESTION by ports'!J1634</f>
        <v>0</v>
      </c>
      <c r="L167" s="12">
        <f>'[4]AZIMUTH_CONGESTION by ports'!K1634</f>
        <v>1</v>
      </c>
      <c r="M167" s="43">
        <f>'[4]AZIMUTH_CONGESTION by ports'!L1634</f>
        <v>0</v>
      </c>
      <c r="N167" s="6">
        <f>'[4]AZIMUTH_CONGESTION by ports'!M1634</f>
        <v>1</v>
      </c>
      <c r="O167" s="89">
        <f>'[4]AZIMUTH_CONGESTION by ports'!N1634</f>
        <v>0</v>
      </c>
      <c r="P167" s="88">
        <f>'[4]AZIMUTH_CONGESTION by ports'!O1634</f>
        <v>4</v>
      </c>
      <c r="Q167" s="88">
        <f>'[4]AZIMUTH_CONGESTION by ports'!P1634</f>
        <v>0</v>
      </c>
      <c r="R167" s="43">
        <f>'[4]AZIMUTH_CONGESTION by ports'!Q1634</f>
        <v>1</v>
      </c>
      <c r="S167" s="88">
        <f>'[4]AZIMUTH_CONGESTION by ports'!R1634</f>
        <v>0</v>
      </c>
      <c r="T167" s="12">
        <f>'[4]AZIMUTH_CONGESTION by ports'!S1634</f>
        <v>13</v>
      </c>
      <c r="U167" s="43">
        <f>'[4]AZIMUTH_CONGESTION by ports'!T1634</f>
        <v>0</v>
      </c>
      <c r="V167" s="12">
        <f>'[4]AZIMUTH_CONGESTION by ports'!U1634</f>
        <v>0</v>
      </c>
      <c r="W167" s="43">
        <f>'[4]AZIMUTH_CONGESTION by ports'!V1634</f>
        <v>3</v>
      </c>
      <c r="X167" s="12">
        <f>'[4]AZIMUTH_CONGESTION by ports'!W1634</f>
        <v>1</v>
      </c>
      <c r="Y167" s="88">
        <f>'[4]AZIMUTH_CONGESTION by ports'!X1634</f>
        <v>6</v>
      </c>
      <c r="Z167" s="12">
        <f>'[4]AZIMUTH_CONGESTION by ports'!Y1634</f>
        <v>0</v>
      </c>
      <c r="AA167" s="88">
        <f>'[4]AZIMUTH_CONGESTION by ports'!Z1634</f>
        <v>0</v>
      </c>
      <c r="AB167" s="12">
        <f t="shared" si="15"/>
        <v>8.33</v>
      </c>
      <c r="AC167" s="12">
        <f t="shared" si="16"/>
        <v>0.17</v>
      </c>
      <c r="AD167" s="12">
        <f t="shared" si="17"/>
        <v>0.85000000000000009</v>
      </c>
      <c r="AE167" s="12">
        <f t="shared" si="18"/>
        <v>1.7000000000000002</v>
      </c>
      <c r="AF167" s="12">
        <f t="shared" si="19"/>
        <v>2.5500000000000003</v>
      </c>
      <c r="AG167" s="12">
        <f t="shared" si="20"/>
        <v>3.06</v>
      </c>
    </row>
    <row r="168" spans="1:33" ht="15">
      <c r="A168" s="56" t="str">
        <f t="shared" si="14"/>
        <v>201625</v>
      </c>
      <c r="B168" s="15">
        <f>'[4]AZIMUTH_CONGESTION by ports'!A1635</f>
        <v>42535</v>
      </c>
      <c r="C168" s="6">
        <f>'[4]AZIMUTH_CONGESTION by ports'!B1635</f>
        <v>1</v>
      </c>
      <c r="D168" s="89">
        <f>'[4]AZIMUTH_CONGESTION by ports'!C1635</f>
        <v>22</v>
      </c>
      <c r="E168" s="43">
        <f>'[4]AZIMUTH_CONGESTION by ports'!D1635</f>
        <v>0</v>
      </c>
      <c r="F168" s="6">
        <f>'[4]AZIMUTH_CONGESTION by ports'!E1635</f>
        <v>0</v>
      </c>
      <c r="G168" s="6">
        <f>'[4]AZIMUTH_CONGESTION by ports'!F1635</f>
        <v>0</v>
      </c>
      <c r="H168" s="12">
        <f>'[4]AZIMUTH_CONGESTION by ports'!G1635</f>
        <v>0</v>
      </c>
      <c r="I168" s="12">
        <f>'[4]AZIMUTH_CONGESTION by ports'!H1635</f>
        <v>1</v>
      </c>
      <c r="J168" s="12">
        <f>'[4]AZIMUTH_CONGESTION by ports'!I1635</f>
        <v>0</v>
      </c>
      <c r="K168" s="12">
        <f>'[4]AZIMUTH_CONGESTION by ports'!J1635</f>
        <v>0</v>
      </c>
      <c r="L168" s="12">
        <f>'[4]AZIMUTH_CONGESTION by ports'!K1635</f>
        <v>0</v>
      </c>
      <c r="M168" s="43">
        <f>'[4]AZIMUTH_CONGESTION by ports'!L1635</f>
        <v>0</v>
      </c>
      <c r="N168" s="6">
        <f>'[4]AZIMUTH_CONGESTION by ports'!M1635</f>
        <v>1</v>
      </c>
      <c r="O168" s="89">
        <f>'[4]AZIMUTH_CONGESTION by ports'!N1635</f>
        <v>0</v>
      </c>
      <c r="P168" s="88">
        <f>'[4]AZIMUTH_CONGESTION by ports'!O1635</f>
        <v>2</v>
      </c>
      <c r="Q168" s="88">
        <f>'[4]AZIMUTH_CONGESTION by ports'!P1635</f>
        <v>0</v>
      </c>
      <c r="R168" s="43">
        <f>'[4]AZIMUTH_CONGESTION by ports'!Q1635</f>
        <v>0</v>
      </c>
      <c r="S168" s="88">
        <f>'[4]AZIMUTH_CONGESTION by ports'!R1635</f>
        <v>0</v>
      </c>
      <c r="T168" s="12">
        <f>'[4]AZIMUTH_CONGESTION by ports'!S1635</f>
        <v>9</v>
      </c>
      <c r="U168" s="43">
        <f>'[4]AZIMUTH_CONGESTION by ports'!T1635</f>
        <v>0</v>
      </c>
      <c r="V168" s="12">
        <f>'[4]AZIMUTH_CONGESTION by ports'!U1635</f>
        <v>0</v>
      </c>
      <c r="W168" s="43">
        <f>'[4]AZIMUTH_CONGESTION by ports'!V1635</f>
        <v>3</v>
      </c>
      <c r="X168" s="12">
        <f>'[4]AZIMUTH_CONGESTION by ports'!W1635</f>
        <v>1</v>
      </c>
      <c r="Y168" s="88">
        <f>'[4]AZIMUTH_CONGESTION by ports'!X1635</f>
        <v>7</v>
      </c>
      <c r="Z168" s="12">
        <f>'[4]AZIMUTH_CONGESTION by ports'!Y1635</f>
        <v>0</v>
      </c>
      <c r="AA168" s="88">
        <f>'[4]AZIMUTH_CONGESTION by ports'!Z1635</f>
        <v>0</v>
      </c>
      <c r="AB168" s="12">
        <f t="shared" si="15"/>
        <v>7.99</v>
      </c>
      <c r="AC168" s="12">
        <f t="shared" si="16"/>
        <v>0.34</v>
      </c>
      <c r="AD168" s="12">
        <f t="shared" si="17"/>
        <v>0.51</v>
      </c>
      <c r="AE168" s="12">
        <f t="shared" si="18"/>
        <v>1.53</v>
      </c>
      <c r="AF168" s="12">
        <f t="shared" si="19"/>
        <v>3.74</v>
      </c>
      <c r="AG168" s="12">
        <f t="shared" si="20"/>
        <v>1.87</v>
      </c>
    </row>
    <row r="169" spans="1:33">
      <c r="B169" s="15">
        <f>'[4]AZIMUTH_CONGESTION by ports'!A1636</f>
        <v>42536</v>
      </c>
      <c r="C169" s="6">
        <f>'[4]AZIMUTH_CONGESTION by ports'!B1636</f>
        <v>0</v>
      </c>
      <c r="D169" s="89">
        <f>'[4]AZIMUTH_CONGESTION by ports'!C1636</f>
        <v>20</v>
      </c>
      <c r="E169" s="43">
        <f>'[4]AZIMUTH_CONGESTION by ports'!D1636</f>
        <v>1</v>
      </c>
      <c r="F169" s="6">
        <f>'[4]AZIMUTH_CONGESTION by ports'!E1636</f>
        <v>0</v>
      </c>
      <c r="G169" s="6">
        <f>'[4]AZIMUTH_CONGESTION by ports'!F1636</f>
        <v>1</v>
      </c>
      <c r="H169" s="12">
        <f>'[4]AZIMUTH_CONGESTION by ports'!G1636</f>
        <v>0</v>
      </c>
      <c r="I169" s="12">
        <f>'[4]AZIMUTH_CONGESTION by ports'!H1636</f>
        <v>1</v>
      </c>
      <c r="J169" s="12">
        <f>'[4]AZIMUTH_CONGESTION by ports'!I1636</f>
        <v>0</v>
      </c>
      <c r="K169" s="12">
        <f>'[4]AZIMUTH_CONGESTION by ports'!J1636</f>
        <v>0</v>
      </c>
      <c r="L169" s="12">
        <f>'[4]AZIMUTH_CONGESTION by ports'!K1636</f>
        <v>0</v>
      </c>
      <c r="M169" s="43">
        <f>'[4]AZIMUTH_CONGESTION by ports'!L1636</f>
        <v>0</v>
      </c>
      <c r="N169" s="6">
        <f>'[4]AZIMUTH_CONGESTION by ports'!M1636</f>
        <v>0</v>
      </c>
      <c r="O169" s="89">
        <f>'[4]AZIMUTH_CONGESTION by ports'!N1636</f>
        <v>0</v>
      </c>
      <c r="P169" s="88">
        <f>'[4]AZIMUTH_CONGESTION by ports'!O1636</f>
        <v>3</v>
      </c>
      <c r="Q169" s="88">
        <f>'[4]AZIMUTH_CONGESTION by ports'!P1636</f>
        <v>0</v>
      </c>
      <c r="R169" s="43">
        <f>'[4]AZIMUTH_CONGESTION by ports'!Q1636</f>
        <v>2</v>
      </c>
      <c r="S169" s="88">
        <f>'[4]AZIMUTH_CONGESTION by ports'!R1636</f>
        <v>0</v>
      </c>
      <c r="T169" s="12">
        <f>'[4]AZIMUTH_CONGESTION by ports'!S1636</f>
        <v>8</v>
      </c>
      <c r="U169" s="43">
        <f>'[4]AZIMUTH_CONGESTION by ports'!T1636</f>
        <v>0</v>
      </c>
      <c r="V169" s="12">
        <f>'[4]AZIMUTH_CONGESTION by ports'!U1636</f>
        <v>0</v>
      </c>
      <c r="W169" s="43">
        <f>'[4]AZIMUTH_CONGESTION by ports'!V1636</f>
        <v>2</v>
      </c>
      <c r="X169" s="12">
        <f>'[4]AZIMUTH_CONGESTION by ports'!W1636</f>
        <v>1</v>
      </c>
      <c r="Y169" s="88">
        <f>'[4]AZIMUTH_CONGESTION by ports'!X1636</f>
        <v>8</v>
      </c>
      <c r="Z169" s="12">
        <f>'[4]AZIMUTH_CONGESTION by ports'!Y1636</f>
        <v>0</v>
      </c>
      <c r="AA169" s="88">
        <f>'[4]AZIMUTH_CONGESTION by ports'!Z1636</f>
        <v>0</v>
      </c>
      <c r="AB169" s="12">
        <f t="shared" si="15"/>
        <v>7.99</v>
      </c>
      <c r="AC169" s="12">
        <f t="shared" si="16"/>
        <v>0.17</v>
      </c>
      <c r="AD169" s="12">
        <f t="shared" si="17"/>
        <v>0.85000000000000009</v>
      </c>
      <c r="AE169" s="12">
        <f t="shared" si="18"/>
        <v>1.87</v>
      </c>
      <c r="AF169" s="12">
        <f t="shared" si="19"/>
        <v>3.4000000000000004</v>
      </c>
      <c r="AG169" s="12">
        <f t="shared" si="20"/>
        <v>1.7000000000000002</v>
      </c>
    </row>
    <row r="170" spans="1:33">
      <c r="B170" s="15">
        <f>'[4]AZIMUTH_CONGESTION by ports'!A1637</f>
        <v>42537</v>
      </c>
      <c r="C170" s="6">
        <f>'[4]AZIMUTH_CONGESTION by ports'!B1637</f>
        <v>0</v>
      </c>
      <c r="D170" s="89">
        <f>'[4]AZIMUTH_CONGESTION by ports'!C1637</f>
        <v>19</v>
      </c>
      <c r="E170" s="43">
        <f>'[4]AZIMUTH_CONGESTION by ports'!D1637</f>
        <v>1</v>
      </c>
      <c r="F170" s="6">
        <f>'[4]AZIMUTH_CONGESTION by ports'!E1637</f>
        <v>0</v>
      </c>
      <c r="G170" s="6">
        <f>'[4]AZIMUTH_CONGESTION by ports'!F1637</f>
        <v>1</v>
      </c>
      <c r="H170" s="12">
        <f>'[4]AZIMUTH_CONGESTION by ports'!G1637</f>
        <v>0</v>
      </c>
      <c r="I170" s="12">
        <f>'[4]AZIMUTH_CONGESTION by ports'!H1637</f>
        <v>3</v>
      </c>
      <c r="J170" s="12">
        <f>'[4]AZIMUTH_CONGESTION by ports'!I1637</f>
        <v>2</v>
      </c>
      <c r="K170" s="12">
        <f>'[4]AZIMUTH_CONGESTION by ports'!J1637</f>
        <v>1</v>
      </c>
      <c r="L170" s="12">
        <f>'[4]AZIMUTH_CONGESTION by ports'!K1637</f>
        <v>1</v>
      </c>
      <c r="M170" s="43">
        <f>'[4]AZIMUTH_CONGESTION by ports'!L1637</f>
        <v>0</v>
      </c>
      <c r="N170" s="6">
        <f>'[4]AZIMUTH_CONGESTION by ports'!M1637</f>
        <v>1</v>
      </c>
      <c r="O170" s="89">
        <f>'[4]AZIMUTH_CONGESTION by ports'!N1637</f>
        <v>0</v>
      </c>
      <c r="P170" s="88">
        <f>'[4]AZIMUTH_CONGESTION by ports'!O1637</f>
        <v>2</v>
      </c>
      <c r="Q170" s="88">
        <f>'[4]AZIMUTH_CONGESTION by ports'!P1637</f>
        <v>0</v>
      </c>
      <c r="R170" s="43">
        <f>'[4]AZIMUTH_CONGESTION by ports'!Q1637</f>
        <v>1</v>
      </c>
      <c r="S170" s="88">
        <f>'[4]AZIMUTH_CONGESTION by ports'!R1637</f>
        <v>1</v>
      </c>
      <c r="T170" s="12">
        <f>'[4]AZIMUTH_CONGESTION by ports'!S1637</f>
        <v>6</v>
      </c>
      <c r="U170" s="43">
        <f>'[4]AZIMUTH_CONGESTION by ports'!T1637</f>
        <v>0</v>
      </c>
      <c r="V170" s="12">
        <f>'[4]AZIMUTH_CONGESTION by ports'!U1637</f>
        <v>0</v>
      </c>
      <c r="W170" s="43">
        <f>'[4]AZIMUTH_CONGESTION by ports'!V1637</f>
        <v>1</v>
      </c>
      <c r="X170" s="12">
        <f>'[4]AZIMUTH_CONGESTION by ports'!W1637</f>
        <v>1</v>
      </c>
      <c r="Y170" s="88">
        <f>'[4]AZIMUTH_CONGESTION by ports'!X1637</f>
        <v>5</v>
      </c>
      <c r="Z170" s="12">
        <f>'[4]AZIMUTH_CONGESTION by ports'!Y1637</f>
        <v>0</v>
      </c>
      <c r="AA170" s="88">
        <f>'[4]AZIMUTH_CONGESTION by ports'!Z1637</f>
        <v>0</v>
      </c>
      <c r="AB170" s="12">
        <f t="shared" si="15"/>
        <v>7.82</v>
      </c>
      <c r="AC170" s="12">
        <f t="shared" si="16"/>
        <v>0.34</v>
      </c>
      <c r="AD170" s="12">
        <f t="shared" si="17"/>
        <v>0.51</v>
      </c>
      <c r="AE170" s="12">
        <f t="shared" si="18"/>
        <v>1.36</v>
      </c>
      <c r="AF170" s="12">
        <f t="shared" si="19"/>
        <v>3.2300000000000004</v>
      </c>
      <c r="AG170" s="12">
        <f t="shared" si="20"/>
        <v>2.3800000000000003</v>
      </c>
    </row>
    <row r="171" spans="1:33">
      <c r="B171" s="15">
        <f>'[4]AZIMUTH_CONGESTION by ports'!A1638</f>
        <v>42538</v>
      </c>
      <c r="C171" s="6">
        <f>'[4]AZIMUTH_CONGESTION by ports'!B1638</f>
        <v>1</v>
      </c>
      <c r="D171" s="89">
        <f>'[4]AZIMUTH_CONGESTION by ports'!C1638</f>
        <v>21</v>
      </c>
      <c r="E171" s="43">
        <f>'[4]AZIMUTH_CONGESTION by ports'!D1638</f>
        <v>1</v>
      </c>
      <c r="F171" s="6">
        <f>'[4]AZIMUTH_CONGESTION by ports'!E1638</f>
        <v>0</v>
      </c>
      <c r="G171" s="6">
        <f>'[4]AZIMUTH_CONGESTION by ports'!F1638</f>
        <v>1</v>
      </c>
      <c r="H171" s="12">
        <f>'[4]AZIMUTH_CONGESTION by ports'!G1638</f>
        <v>1</v>
      </c>
      <c r="I171" s="12">
        <f>'[4]AZIMUTH_CONGESTION by ports'!H1638</f>
        <v>2</v>
      </c>
      <c r="J171" s="12">
        <f>'[4]AZIMUTH_CONGESTION by ports'!I1638</f>
        <v>1</v>
      </c>
      <c r="K171" s="12">
        <f>'[4]AZIMUTH_CONGESTION by ports'!J1638</f>
        <v>0</v>
      </c>
      <c r="L171" s="12">
        <f>'[4]AZIMUTH_CONGESTION by ports'!K1638</f>
        <v>1</v>
      </c>
      <c r="M171" s="43">
        <f>'[4]AZIMUTH_CONGESTION by ports'!L1638</f>
        <v>0</v>
      </c>
      <c r="N171" s="6">
        <f>'[4]AZIMUTH_CONGESTION by ports'!M1638</f>
        <v>2</v>
      </c>
      <c r="O171" s="89">
        <f>'[4]AZIMUTH_CONGESTION by ports'!N1638</f>
        <v>0</v>
      </c>
      <c r="P171" s="88">
        <f>'[4]AZIMUTH_CONGESTION by ports'!O1638</f>
        <v>2</v>
      </c>
      <c r="Q171" s="88">
        <f>'[4]AZIMUTH_CONGESTION by ports'!P1638</f>
        <v>0</v>
      </c>
      <c r="R171" s="43">
        <f>'[4]AZIMUTH_CONGESTION by ports'!Q1638</f>
        <v>1</v>
      </c>
      <c r="S171" s="88">
        <f>'[4]AZIMUTH_CONGESTION by ports'!R1638</f>
        <v>0</v>
      </c>
      <c r="T171" s="12">
        <f>'[4]AZIMUTH_CONGESTION by ports'!S1638</f>
        <v>8</v>
      </c>
      <c r="U171" s="43">
        <f>'[4]AZIMUTH_CONGESTION by ports'!T1638</f>
        <v>0</v>
      </c>
      <c r="V171" s="12">
        <f>'[4]AZIMUTH_CONGESTION by ports'!U1638</f>
        <v>0</v>
      </c>
      <c r="W171" s="43">
        <f>'[4]AZIMUTH_CONGESTION by ports'!V1638</f>
        <v>2</v>
      </c>
      <c r="X171" s="12">
        <f>'[4]AZIMUTH_CONGESTION by ports'!W1638</f>
        <v>1</v>
      </c>
      <c r="Y171" s="88">
        <f>'[4]AZIMUTH_CONGESTION by ports'!X1638</f>
        <v>4</v>
      </c>
      <c r="Z171" s="12">
        <f>'[4]AZIMUTH_CONGESTION by ports'!Y1638</f>
        <v>0</v>
      </c>
      <c r="AA171" s="88">
        <f>'[4]AZIMUTH_CONGESTION by ports'!Z1638</f>
        <v>0</v>
      </c>
      <c r="AB171" s="12">
        <f t="shared" si="15"/>
        <v>8.33</v>
      </c>
      <c r="AC171" s="12">
        <f t="shared" si="16"/>
        <v>0.68</v>
      </c>
      <c r="AD171" s="12">
        <f t="shared" si="17"/>
        <v>0.68</v>
      </c>
      <c r="AE171" s="12">
        <f t="shared" si="18"/>
        <v>1.02</v>
      </c>
      <c r="AF171" s="12">
        <f t="shared" si="19"/>
        <v>3.5700000000000003</v>
      </c>
      <c r="AG171" s="12">
        <f t="shared" si="20"/>
        <v>2.3800000000000003</v>
      </c>
    </row>
    <row r="172" spans="1:33">
      <c r="B172" s="15">
        <f>'[4]AZIMUTH_CONGESTION by ports'!A1639</f>
        <v>42539</v>
      </c>
      <c r="C172" s="6">
        <f>'[4]AZIMUTH_CONGESTION by ports'!B1639</f>
        <v>0</v>
      </c>
      <c r="D172" s="89">
        <f>'[4]AZIMUTH_CONGESTION by ports'!C1639</f>
        <v>21</v>
      </c>
      <c r="E172" s="43">
        <f>'[4]AZIMUTH_CONGESTION by ports'!D1639</f>
        <v>1</v>
      </c>
      <c r="F172" s="6">
        <f>'[4]AZIMUTH_CONGESTION by ports'!E1639</f>
        <v>0</v>
      </c>
      <c r="G172" s="6">
        <f>'[4]AZIMUTH_CONGESTION by ports'!F1639</f>
        <v>1</v>
      </c>
      <c r="H172" s="12">
        <f>'[4]AZIMUTH_CONGESTION by ports'!G1639</f>
        <v>2</v>
      </c>
      <c r="I172" s="12">
        <f>'[4]AZIMUTH_CONGESTION by ports'!H1639</f>
        <v>0</v>
      </c>
      <c r="J172" s="12">
        <f>'[4]AZIMUTH_CONGESTION by ports'!I1639</f>
        <v>1</v>
      </c>
      <c r="K172" s="12">
        <f>'[4]AZIMUTH_CONGESTION by ports'!J1639</f>
        <v>0</v>
      </c>
      <c r="L172" s="12">
        <f>'[4]AZIMUTH_CONGESTION by ports'!K1639</f>
        <v>1</v>
      </c>
      <c r="M172" s="43">
        <f>'[4]AZIMUTH_CONGESTION by ports'!L1639</f>
        <v>1</v>
      </c>
      <c r="N172" s="6">
        <f>'[4]AZIMUTH_CONGESTION by ports'!M1639</f>
        <v>2</v>
      </c>
      <c r="O172" s="89">
        <f>'[4]AZIMUTH_CONGESTION by ports'!N1639</f>
        <v>0</v>
      </c>
      <c r="P172" s="88">
        <f>'[4]AZIMUTH_CONGESTION by ports'!O1639</f>
        <v>2</v>
      </c>
      <c r="Q172" s="88">
        <f>'[4]AZIMUTH_CONGESTION by ports'!P1639</f>
        <v>0</v>
      </c>
      <c r="R172" s="43">
        <f>'[4]AZIMUTH_CONGESTION by ports'!Q1639</f>
        <v>2</v>
      </c>
      <c r="S172" s="88">
        <f>'[4]AZIMUTH_CONGESTION by ports'!R1639</f>
        <v>1</v>
      </c>
      <c r="T172" s="12">
        <f>'[4]AZIMUTH_CONGESTION by ports'!S1639</f>
        <v>10</v>
      </c>
      <c r="U172" s="43">
        <f>'[4]AZIMUTH_CONGESTION by ports'!T1639</f>
        <v>0</v>
      </c>
      <c r="V172" s="12">
        <f>'[4]AZIMUTH_CONGESTION by ports'!U1639</f>
        <v>0</v>
      </c>
      <c r="W172" s="43">
        <f>'[4]AZIMUTH_CONGESTION by ports'!V1639</f>
        <v>2</v>
      </c>
      <c r="X172" s="12">
        <f>'[4]AZIMUTH_CONGESTION by ports'!W1639</f>
        <v>1</v>
      </c>
      <c r="Y172" s="88">
        <f>'[4]AZIMUTH_CONGESTION by ports'!X1639</f>
        <v>7</v>
      </c>
      <c r="Z172" s="12">
        <f>'[4]AZIMUTH_CONGESTION by ports'!Y1639</f>
        <v>0</v>
      </c>
      <c r="AA172" s="88">
        <f>'[4]AZIMUTH_CONGESTION by ports'!Z1639</f>
        <v>0</v>
      </c>
      <c r="AB172" s="12">
        <f t="shared" si="15"/>
        <v>9.3500000000000014</v>
      </c>
      <c r="AC172" s="12">
        <f t="shared" si="16"/>
        <v>0.51</v>
      </c>
      <c r="AD172" s="12">
        <f t="shared" si="17"/>
        <v>1.02</v>
      </c>
      <c r="AE172" s="12">
        <f t="shared" si="18"/>
        <v>1.7000000000000002</v>
      </c>
      <c r="AF172" s="12">
        <f t="shared" si="19"/>
        <v>3.5700000000000003</v>
      </c>
      <c r="AG172" s="12">
        <f t="shared" si="20"/>
        <v>2.5500000000000003</v>
      </c>
    </row>
    <row r="173" spans="1:33">
      <c r="B173" s="15">
        <f>'[4]AZIMUTH_CONGESTION by ports'!A1640</f>
        <v>42540</v>
      </c>
      <c r="C173" s="6">
        <f>'[4]AZIMUTH_CONGESTION by ports'!B1640</f>
        <v>0</v>
      </c>
      <c r="D173" s="89">
        <f>'[4]AZIMUTH_CONGESTION by ports'!C1640</f>
        <v>18</v>
      </c>
      <c r="E173" s="43">
        <f>'[4]AZIMUTH_CONGESTION by ports'!D1640</f>
        <v>2</v>
      </c>
      <c r="F173" s="6">
        <f>'[4]AZIMUTH_CONGESTION by ports'!E1640</f>
        <v>0</v>
      </c>
      <c r="G173" s="6">
        <f>'[4]AZIMUTH_CONGESTION by ports'!F1640</f>
        <v>0</v>
      </c>
      <c r="H173" s="12">
        <f>'[4]AZIMUTH_CONGESTION by ports'!G1640</f>
        <v>1</v>
      </c>
      <c r="I173" s="12">
        <f>'[4]AZIMUTH_CONGESTION by ports'!H1640</f>
        <v>1</v>
      </c>
      <c r="J173" s="12">
        <f>'[4]AZIMUTH_CONGESTION by ports'!I1640</f>
        <v>1</v>
      </c>
      <c r="K173" s="12">
        <f>'[4]AZIMUTH_CONGESTION by ports'!J1640</f>
        <v>1</v>
      </c>
      <c r="L173" s="12">
        <f>'[4]AZIMUTH_CONGESTION by ports'!K1640</f>
        <v>1</v>
      </c>
      <c r="M173" s="43">
        <f>'[4]AZIMUTH_CONGESTION by ports'!L1640</f>
        <v>0</v>
      </c>
      <c r="N173" s="6">
        <f>'[4]AZIMUTH_CONGESTION by ports'!M1640</f>
        <v>2</v>
      </c>
      <c r="O173" s="89">
        <f>'[4]AZIMUTH_CONGESTION by ports'!N1640</f>
        <v>0</v>
      </c>
      <c r="P173" s="88">
        <f>'[4]AZIMUTH_CONGESTION by ports'!O1640</f>
        <v>2</v>
      </c>
      <c r="Q173" s="88">
        <f>'[4]AZIMUTH_CONGESTION by ports'!P1640</f>
        <v>0</v>
      </c>
      <c r="R173" s="43">
        <f>'[4]AZIMUTH_CONGESTION by ports'!Q1640</f>
        <v>2</v>
      </c>
      <c r="S173" s="88">
        <f>'[4]AZIMUTH_CONGESTION by ports'!R1640</f>
        <v>1</v>
      </c>
      <c r="T173" s="12">
        <f>'[4]AZIMUTH_CONGESTION by ports'!S1640</f>
        <v>12</v>
      </c>
      <c r="U173" s="43">
        <f>'[4]AZIMUTH_CONGESTION by ports'!T1640</f>
        <v>0</v>
      </c>
      <c r="V173" s="12">
        <f>'[4]AZIMUTH_CONGESTION by ports'!U1640</f>
        <v>0</v>
      </c>
      <c r="W173" s="43">
        <f>'[4]AZIMUTH_CONGESTION by ports'!V1640</f>
        <v>0</v>
      </c>
      <c r="X173" s="12">
        <f>'[4]AZIMUTH_CONGESTION by ports'!W1640</f>
        <v>2</v>
      </c>
      <c r="Y173" s="88">
        <f>'[4]AZIMUTH_CONGESTION by ports'!X1640</f>
        <v>5</v>
      </c>
      <c r="Z173" s="12">
        <f>'[4]AZIMUTH_CONGESTION by ports'!Y1640</f>
        <v>0</v>
      </c>
      <c r="AA173" s="88">
        <f>'[4]AZIMUTH_CONGESTION by ports'!Z1640</f>
        <v>0</v>
      </c>
      <c r="AB173" s="12">
        <f t="shared" si="15"/>
        <v>8.67</v>
      </c>
      <c r="AC173" s="12">
        <f t="shared" si="16"/>
        <v>0.34</v>
      </c>
      <c r="AD173" s="12">
        <f t="shared" si="17"/>
        <v>0.68</v>
      </c>
      <c r="AE173" s="12">
        <f t="shared" si="18"/>
        <v>1.36</v>
      </c>
      <c r="AF173" s="12">
        <f t="shared" si="19"/>
        <v>3.06</v>
      </c>
      <c r="AG173" s="12">
        <f t="shared" si="20"/>
        <v>3.2300000000000004</v>
      </c>
    </row>
    <row r="174" spans="1:33">
      <c r="B174" s="15">
        <f>'[4]AZIMUTH_CONGESTION by ports'!A1641</f>
        <v>42541</v>
      </c>
      <c r="C174" s="6">
        <f>'[4]AZIMUTH_CONGESTION by ports'!B1641</f>
        <v>0</v>
      </c>
      <c r="D174" s="89">
        <f>'[4]AZIMUTH_CONGESTION by ports'!C1641</f>
        <v>21</v>
      </c>
      <c r="E174" s="43">
        <f>'[4]AZIMUTH_CONGESTION by ports'!D1641</f>
        <v>2</v>
      </c>
      <c r="F174" s="6">
        <f>'[4]AZIMUTH_CONGESTION by ports'!E1641</f>
        <v>0</v>
      </c>
      <c r="G174" s="6">
        <f>'[4]AZIMUTH_CONGESTION by ports'!F1641</f>
        <v>0</v>
      </c>
      <c r="H174" s="12">
        <f>'[4]AZIMUTH_CONGESTION by ports'!G1641</f>
        <v>2</v>
      </c>
      <c r="I174" s="12">
        <f>'[4]AZIMUTH_CONGESTION by ports'!H1641</f>
        <v>0</v>
      </c>
      <c r="J174" s="12">
        <f>'[4]AZIMUTH_CONGESTION by ports'!I1641</f>
        <v>2</v>
      </c>
      <c r="K174" s="12">
        <f>'[4]AZIMUTH_CONGESTION by ports'!J1641</f>
        <v>0</v>
      </c>
      <c r="L174" s="12">
        <f>'[4]AZIMUTH_CONGESTION by ports'!K1641</f>
        <v>0</v>
      </c>
      <c r="M174" s="43">
        <f>'[4]AZIMUTH_CONGESTION by ports'!L1641</f>
        <v>0</v>
      </c>
      <c r="N174" s="6">
        <f>'[4]AZIMUTH_CONGESTION by ports'!M1641</f>
        <v>2</v>
      </c>
      <c r="O174" s="89">
        <f>'[4]AZIMUTH_CONGESTION by ports'!N1641</f>
        <v>0</v>
      </c>
      <c r="P174" s="88">
        <f>'[4]AZIMUTH_CONGESTION by ports'!O1641</f>
        <v>2</v>
      </c>
      <c r="Q174" s="88">
        <f>'[4]AZIMUTH_CONGESTION by ports'!P1641</f>
        <v>0</v>
      </c>
      <c r="R174" s="43">
        <f>'[4]AZIMUTH_CONGESTION by ports'!Q1641</f>
        <v>4</v>
      </c>
      <c r="S174" s="88">
        <f>'[4]AZIMUTH_CONGESTION by ports'!R1641</f>
        <v>1</v>
      </c>
      <c r="T174" s="12">
        <f>'[4]AZIMUTH_CONGESTION by ports'!S1641</f>
        <v>17</v>
      </c>
      <c r="U174" s="43">
        <f>'[4]AZIMUTH_CONGESTION by ports'!T1641</f>
        <v>0</v>
      </c>
      <c r="V174" s="12">
        <f>'[4]AZIMUTH_CONGESTION by ports'!U1641</f>
        <v>0</v>
      </c>
      <c r="W174" s="43">
        <f>'[4]AZIMUTH_CONGESTION by ports'!V1641</f>
        <v>3</v>
      </c>
      <c r="X174" s="12">
        <f>'[4]AZIMUTH_CONGESTION by ports'!W1641</f>
        <v>1</v>
      </c>
      <c r="Y174" s="88">
        <f>'[4]AZIMUTH_CONGESTION by ports'!X1641</f>
        <v>4</v>
      </c>
      <c r="Z174" s="12">
        <f>'[4]AZIMUTH_CONGESTION by ports'!Y1641</f>
        <v>0</v>
      </c>
      <c r="AA174" s="88">
        <f>'[4]AZIMUTH_CONGESTION by ports'!Z1641</f>
        <v>0</v>
      </c>
      <c r="AB174" s="12">
        <f t="shared" si="15"/>
        <v>10.370000000000001</v>
      </c>
      <c r="AC174" s="12">
        <f t="shared" si="16"/>
        <v>0.34</v>
      </c>
      <c r="AD174" s="12">
        <f t="shared" si="17"/>
        <v>1.53</v>
      </c>
      <c r="AE174" s="12">
        <f t="shared" si="18"/>
        <v>1.1900000000000002</v>
      </c>
      <c r="AF174" s="12">
        <f t="shared" si="19"/>
        <v>3.5700000000000003</v>
      </c>
      <c r="AG174" s="12">
        <f t="shared" si="20"/>
        <v>3.74</v>
      </c>
    </row>
    <row r="175" spans="1:33">
      <c r="B175" s="15">
        <f>'[4]AZIMUTH_CONGESTION by ports'!A1642</f>
        <v>42542</v>
      </c>
      <c r="C175" s="6">
        <f>'[4]AZIMUTH_CONGESTION by ports'!B1642</f>
        <v>0</v>
      </c>
      <c r="D175" s="89">
        <f>'[4]AZIMUTH_CONGESTION by ports'!C1642</f>
        <v>22</v>
      </c>
      <c r="E175" s="43">
        <f>'[4]AZIMUTH_CONGESTION by ports'!D1642</f>
        <v>4</v>
      </c>
      <c r="F175" s="6">
        <f>'[4]AZIMUTH_CONGESTION by ports'!E1642</f>
        <v>0</v>
      </c>
      <c r="G175" s="6">
        <f>'[4]AZIMUTH_CONGESTION by ports'!F1642</f>
        <v>0</v>
      </c>
      <c r="H175" s="12">
        <f>'[4]AZIMUTH_CONGESTION by ports'!G1642</f>
        <v>0</v>
      </c>
      <c r="I175" s="12">
        <f>'[4]AZIMUTH_CONGESTION by ports'!H1642</f>
        <v>0</v>
      </c>
      <c r="J175" s="12">
        <f>'[4]AZIMUTH_CONGESTION by ports'!I1642</f>
        <v>2</v>
      </c>
      <c r="K175" s="12">
        <f>'[4]AZIMUTH_CONGESTION by ports'!J1642</f>
        <v>0</v>
      </c>
      <c r="L175" s="12">
        <f>'[4]AZIMUTH_CONGESTION by ports'!K1642</f>
        <v>0</v>
      </c>
      <c r="M175" s="43">
        <f>'[4]AZIMUTH_CONGESTION by ports'!L1642</f>
        <v>1</v>
      </c>
      <c r="N175" s="6">
        <f>'[4]AZIMUTH_CONGESTION by ports'!M1642</f>
        <v>1</v>
      </c>
      <c r="O175" s="89">
        <f>'[4]AZIMUTH_CONGESTION by ports'!N1642</f>
        <v>0</v>
      </c>
      <c r="P175" s="88">
        <f>'[4]AZIMUTH_CONGESTION by ports'!O1642</f>
        <v>3</v>
      </c>
      <c r="Q175" s="88">
        <f>'[4]AZIMUTH_CONGESTION by ports'!P1642</f>
        <v>0</v>
      </c>
      <c r="R175" s="43">
        <f>'[4]AZIMUTH_CONGESTION by ports'!Q1642</f>
        <v>4</v>
      </c>
      <c r="S175" s="88">
        <f>'[4]AZIMUTH_CONGESTION by ports'!R1642</f>
        <v>1</v>
      </c>
      <c r="T175" s="12">
        <f>'[4]AZIMUTH_CONGESTION by ports'!S1642</f>
        <v>19</v>
      </c>
      <c r="U175" s="43">
        <f>'[4]AZIMUTH_CONGESTION by ports'!T1642</f>
        <v>0</v>
      </c>
      <c r="V175" s="12">
        <f>'[4]AZIMUTH_CONGESTION by ports'!U1642</f>
        <v>0</v>
      </c>
      <c r="W175" s="43">
        <f>'[4]AZIMUTH_CONGESTION by ports'!V1642</f>
        <v>2</v>
      </c>
      <c r="X175" s="12">
        <f>'[4]AZIMUTH_CONGESTION by ports'!W1642</f>
        <v>1</v>
      </c>
      <c r="Y175" s="88">
        <f>'[4]AZIMUTH_CONGESTION by ports'!X1642</f>
        <v>2</v>
      </c>
      <c r="Z175" s="12">
        <f>'[4]AZIMUTH_CONGESTION by ports'!Y1642</f>
        <v>0</v>
      </c>
      <c r="AA175" s="88">
        <f>'[4]AZIMUTH_CONGESTION by ports'!Z1642</f>
        <v>0</v>
      </c>
      <c r="AB175" s="12">
        <f t="shared" si="15"/>
        <v>10.540000000000001</v>
      </c>
      <c r="AC175" s="12">
        <f t="shared" si="16"/>
        <v>0.17</v>
      </c>
      <c r="AD175" s="12">
        <f t="shared" si="17"/>
        <v>1.87</v>
      </c>
      <c r="AE175" s="12">
        <f t="shared" si="18"/>
        <v>1.02</v>
      </c>
      <c r="AF175" s="12">
        <f t="shared" si="19"/>
        <v>3.74</v>
      </c>
      <c r="AG175" s="12">
        <f t="shared" si="20"/>
        <v>3.74</v>
      </c>
    </row>
    <row r="176" spans="1:33">
      <c r="B176" s="15">
        <f>'[4]AZIMUTH_CONGESTION by ports'!A1643</f>
        <v>42543</v>
      </c>
      <c r="C176" s="6">
        <f>'[4]AZIMUTH_CONGESTION by ports'!B1643</f>
        <v>0</v>
      </c>
      <c r="D176" s="89">
        <f>'[4]AZIMUTH_CONGESTION by ports'!C1643</f>
        <v>23</v>
      </c>
      <c r="E176" s="43">
        <f>'[4]AZIMUTH_CONGESTION by ports'!D1643</f>
        <v>3</v>
      </c>
      <c r="F176" s="6">
        <f>'[4]AZIMUTH_CONGESTION by ports'!E1643</f>
        <v>0</v>
      </c>
      <c r="G176" s="6">
        <f>'[4]AZIMUTH_CONGESTION by ports'!F1643</f>
        <v>0</v>
      </c>
      <c r="H176" s="12">
        <f>'[4]AZIMUTH_CONGESTION by ports'!G1643</f>
        <v>1</v>
      </c>
      <c r="I176" s="12">
        <f>'[4]AZIMUTH_CONGESTION by ports'!H1643</f>
        <v>0</v>
      </c>
      <c r="J176" s="12">
        <f>'[4]AZIMUTH_CONGESTION by ports'!I1643</f>
        <v>2</v>
      </c>
      <c r="K176" s="12">
        <f>'[4]AZIMUTH_CONGESTION by ports'!J1643</f>
        <v>0</v>
      </c>
      <c r="L176" s="12">
        <f>'[4]AZIMUTH_CONGESTION by ports'!K1643</f>
        <v>0</v>
      </c>
      <c r="M176" s="43">
        <f>'[4]AZIMUTH_CONGESTION by ports'!L1643</f>
        <v>0</v>
      </c>
      <c r="N176" s="6">
        <f>'[4]AZIMUTH_CONGESTION by ports'!M1643</f>
        <v>1</v>
      </c>
      <c r="O176" s="89">
        <f>'[4]AZIMUTH_CONGESTION by ports'!N1643</f>
        <v>0</v>
      </c>
      <c r="P176" s="88">
        <f>'[4]AZIMUTH_CONGESTION by ports'!O1643</f>
        <v>1</v>
      </c>
      <c r="Q176" s="88">
        <f>'[4]AZIMUTH_CONGESTION by ports'!P1643</f>
        <v>0</v>
      </c>
      <c r="R176" s="43">
        <f>'[4]AZIMUTH_CONGESTION by ports'!Q1643</f>
        <v>5</v>
      </c>
      <c r="S176" s="88">
        <f>'[4]AZIMUTH_CONGESTION by ports'!R1643</f>
        <v>0</v>
      </c>
      <c r="T176" s="12">
        <f>'[4]AZIMUTH_CONGESTION by ports'!S1643</f>
        <v>18</v>
      </c>
      <c r="U176" s="43">
        <f>'[4]AZIMUTH_CONGESTION by ports'!T1643</f>
        <v>0</v>
      </c>
      <c r="V176" s="12">
        <f>'[4]AZIMUTH_CONGESTION by ports'!U1643</f>
        <v>0</v>
      </c>
      <c r="W176" s="43">
        <f>'[4]AZIMUTH_CONGESTION by ports'!V1643</f>
        <v>2</v>
      </c>
      <c r="X176" s="12">
        <f>'[4]AZIMUTH_CONGESTION by ports'!W1643</f>
        <v>1</v>
      </c>
      <c r="Y176" s="88">
        <f>'[4]AZIMUTH_CONGESTION by ports'!X1643</f>
        <v>1</v>
      </c>
      <c r="Z176" s="12">
        <f>'[4]AZIMUTH_CONGESTION by ports'!Y1643</f>
        <v>0</v>
      </c>
      <c r="AA176" s="88">
        <f>'[4]AZIMUTH_CONGESTION by ports'!Z1643</f>
        <v>0</v>
      </c>
      <c r="AB176" s="12">
        <f t="shared" si="15"/>
        <v>9.8600000000000012</v>
      </c>
      <c r="AC176" s="12">
        <f t="shared" si="16"/>
        <v>0.17</v>
      </c>
      <c r="AD176" s="12">
        <f t="shared" si="17"/>
        <v>1.7000000000000002</v>
      </c>
      <c r="AE176" s="12">
        <f t="shared" si="18"/>
        <v>0.34</v>
      </c>
      <c r="AF176" s="12">
        <f t="shared" si="19"/>
        <v>3.91</v>
      </c>
      <c r="AG176" s="12">
        <f t="shared" si="20"/>
        <v>3.74</v>
      </c>
    </row>
    <row r="177" spans="2:33">
      <c r="B177" s="15">
        <f>'[4]AZIMUTH_CONGESTION by ports'!A1644</f>
        <v>42544</v>
      </c>
      <c r="C177" s="6">
        <f>'[4]AZIMUTH_CONGESTION by ports'!B1644</f>
        <v>0</v>
      </c>
      <c r="D177" s="89">
        <f>'[4]AZIMUTH_CONGESTION by ports'!C1644</f>
        <v>21</v>
      </c>
      <c r="E177" s="43">
        <f>'[4]AZIMUTH_CONGESTION by ports'!D1644</f>
        <v>4</v>
      </c>
      <c r="F177" s="6">
        <f>'[4]AZIMUTH_CONGESTION by ports'!E1644</f>
        <v>0</v>
      </c>
      <c r="G177" s="6">
        <f>'[4]AZIMUTH_CONGESTION by ports'!F1644</f>
        <v>0</v>
      </c>
      <c r="H177" s="12">
        <f>'[4]AZIMUTH_CONGESTION by ports'!G1644</f>
        <v>0</v>
      </c>
      <c r="I177" s="12">
        <f>'[4]AZIMUTH_CONGESTION by ports'!H1644</f>
        <v>1</v>
      </c>
      <c r="J177" s="12">
        <f>'[4]AZIMUTH_CONGESTION by ports'!I1644</f>
        <v>1</v>
      </c>
      <c r="K177" s="12">
        <f>'[4]AZIMUTH_CONGESTION by ports'!J1644</f>
        <v>0</v>
      </c>
      <c r="L177" s="12">
        <f>'[4]AZIMUTH_CONGESTION by ports'!K1644</f>
        <v>0</v>
      </c>
      <c r="M177" s="43">
        <f>'[4]AZIMUTH_CONGESTION by ports'!L1644</f>
        <v>1</v>
      </c>
      <c r="N177" s="6">
        <f>'[4]AZIMUTH_CONGESTION by ports'!M1644</f>
        <v>1</v>
      </c>
      <c r="O177" s="89">
        <f>'[4]AZIMUTH_CONGESTION by ports'!N1644</f>
        <v>0</v>
      </c>
      <c r="P177" s="88">
        <f>'[4]AZIMUTH_CONGESTION by ports'!O1644</f>
        <v>1</v>
      </c>
      <c r="Q177" s="88">
        <f>'[4]AZIMUTH_CONGESTION by ports'!P1644</f>
        <v>0</v>
      </c>
      <c r="R177" s="43">
        <f>'[4]AZIMUTH_CONGESTION by ports'!Q1644</f>
        <v>4</v>
      </c>
      <c r="S177" s="88">
        <f>'[4]AZIMUTH_CONGESTION by ports'!R1644</f>
        <v>0</v>
      </c>
      <c r="T177" s="12">
        <f>'[4]AZIMUTH_CONGESTION by ports'!S1644</f>
        <v>15</v>
      </c>
      <c r="U177" s="43">
        <f>'[4]AZIMUTH_CONGESTION by ports'!T1644</f>
        <v>0</v>
      </c>
      <c r="V177" s="12">
        <f>'[4]AZIMUTH_CONGESTION by ports'!U1644</f>
        <v>0</v>
      </c>
      <c r="W177" s="43">
        <f>'[4]AZIMUTH_CONGESTION by ports'!V1644</f>
        <v>4</v>
      </c>
      <c r="X177" s="12">
        <f>'[4]AZIMUTH_CONGESTION by ports'!W1644</f>
        <v>0</v>
      </c>
      <c r="Y177" s="88">
        <f>'[4]AZIMUTH_CONGESTION by ports'!X1644</f>
        <v>0</v>
      </c>
      <c r="Z177" s="12">
        <f>'[4]AZIMUTH_CONGESTION by ports'!Y1644</f>
        <v>0</v>
      </c>
      <c r="AA177" s="88">
        <f>'[4]AZIMUTH_CONGESTION by ports'!Z1644</f>
        <v>0</v>
      </c>
      <c r="AB177" s="12">
        <f t="shared" si="15"/>
        <v>9.01</v>
      </c>
      <c r="AC177" s="12">
        <f t="shared" si="16"/>
        <v>0.17</v>
      </c>
      <c r="AD177" s="12">
        <f t="shared" si="17"/>
        <v>2.21</v>
      </c>
      <c r="AE177" s="12">
        <f t="shared" si="18"/>
        <v>0.17</v>
      </c>
      <c r="AF177" s="12">
        <f t="shared" si="19"/>
        <v>3.5700000000000003</v>
      </c>
      <c r="AG177" s="12">
        <f t="shared" si="20"/>
        <v>2.89</v>
      </c>
    </row>
    <row r="178" spans="2:33">
      <c r="B178" s="15">
        <f>'[4]AZIMUTH_CONGESTION by ports'!A1645</f>
        <v>42545</v>
      </c>
      <c r="C178" s="6">
        <f>'[4]AZIMUTH_CONGESTION by ports'!B1645</f>
        <v>0</v>
      </c>
      <c r="D178" s="89">
        <f>'[4]AZIMUTH_CONGESTION by ports'!C1645</f>
        <v>21</v>
      </c>
      <c r="E178" s="43">
        <f>'[4]AZIMUTH_CONGESTION by ports'!D1645</f>
        <v>2</v>
      </c>
      <c r="F178" s="6">
        <f>'[4]AZIMUTH_CONGESTION by ports'!E1645</f>
        <v>0</v>
      </c>
      <c r="G178" s="6">
        <f>'[4]AZIMUTH_CONGESTION by ports'!F1645</f>
        <v>0</v>
      </c>
      <c r="H178" s="12">
        <f>'[4]AZIMUTH_CONGESTION by ports'!G1645</f>
        <v>0</v>
      </c>
      <c r="I178" s="12">
        <f>'[4]AZIMUTH_CONGESTION by ports'!H1645</f>
        <v>1</v>
      </c>
      <c r="J178" s="12">
        <f>'[4]AZIMUTH_CONGESTION by ports'!I1645</f>
        <v>1</v>
      </c>
      <c r="K178" s="12">
        <f>'[4]AZIMUTH_CONGESTION by ports'!J1645</f>
        <v>0</v>
      </c>
      <c r="L178" s="12">
        <f>'[4]AZIMUTH_CONGESTION by ports'!K1645</f>
        <v>0</v>
      </c>
      <c r="M178" s="43">
        <f>'[4]AZIMUTH_CONGESTION by ports'!L1645</f>
        <v>1</v>
      </c>
      <c r="N178" s="6">
        <f>'[4]AZIMUTH_CONGESTION by ports'!M1645</f>
        <v>0</v>
      </c>
      <c r="O178" s="89">
        <f>'[4]AZIMUTH_CONGESTION by ports'!N1645</f>
        <v>0</v>
      </c>
      <c r="P178" s="88">
        <f>'[4]AZIMUTH_CONGESTION by ports'!O1645</f>
        <v>0</v>
      </c>
      <c r="Q178" s="88">
        <f>'[4]AZIMUTH_CONGESTION by ports'!P1645</f>
        <v>0</v>
      </c>
      <c r="R178" s="43">
        <f>'[4]AZIMUTH_CONGESTION by ports'!Q1645</f>
        <v>3</v>
      </c>
      <c r="S178" s="88">
        <f>'[4]AZIMUTH_CONGESTION by ports'!R1645</f>
        <v>0</v>
      </c>
      <c r="T178" s="12">
        <f>'[4]AZIMUTH_CONGESTION by ports'!S1645</f>
        <v>16</v>
      </c>
      <c r="U178" s="43">
        <f>'[4]AZIMUTH_CONGESTION by ports'!T1645</f>
        <v>0</v>
      </c>
      <c r="V178" s="12">
        <f>'[4]AZIMUTH_CONGESTION by ports'!U1645</f>
        <v>0</v>
      </c>
      <c r="W178" s="43">
        <f>'[4]AZIMUTH_CONGESTION by ports'!V1645</f>
        <v>3</v>
      </c>
      <c r="X178" s="12">
        <f>'[4]AZIMUTH_CONGESTION by ports'!W1645</f>
        <v>0</v>
      </c>
      <c r="Y178" s="88">
        <f>'[4]AZIMUTH_CONGESTION by ports'!X1645</f>
        <v>1</v>
      </c>
      <c r="Z178" s="12">
        <f>'[4]AZIMUTH_CONGESTION by ports'!Y1645</f>
        <v>0</v>
      </c>
      <c r="AA178" s="88">
        <f>'[4]AZIMUTH_CONGESTION by ports'!Z1645</f>
        <v>0</v>
      </c>
      <c r="AB178" s="12">
        <f t="shared" si="15"/>
        <v>8.33</v>
      </c>
      <c r="AC178" s="12">
        <f t="shared" si="16"/>
        <v>0</v>
      </c>
      <c r="AD178" s="12">
        <f t="shared" si="17"/>
        <v>1.53</v>
      </c>
      <c r="AE178" s="12">
        <f t="shared" si="18"/>
        <v>0.17</v>
      </c>
      <c r="AF178" s="12">
        <f t="shared" si="19"/>
        <v>3.5700000000000003</v>
      </c>
      <c r="AG178" s="12">
        <f t="shared" si="20"/>
        <v>3.06</v>
      </c>
    </row>
    <row r="179" spans="2:33">
      <c r="B179" s="15">
        <f>'[4]AZIMUTH_CONGESTION by ports'!A1646</f>
        <v>42546</v>
      </c>
      <c r="C179" s="6">
        <f>'[4]AZIMUTH_CONGESTION by ports'!B1646</f>
        <v>0</v>
      </c>
      <c r="D179" s="89">
        <f>'[4]AZIMUTH_CONGESTION by ports'!C1646</f>
        <v>20</v>
      </c>
      <c r="E179" s="43">
        <f>'[4]AZIMUTH_CONGESTION by ports'!D1646</f>
        <v>4</v>
      </c>
      <c r="F179" s="6">
        <f>'[4]AZIMUTH_CONGESTION by ports'!E1646</f>
        <v>0</v>
      </c>
      <c r="G179" s="6">
        <f>'[4]AZIMUTH_CONGESTION by ports'!F1646</f>
        <v>0</v>
      </c>
      <c r="H179" s="12">
        <f>'[4]AZIMUTH_CONGESTION by ports'!G1646</f>
        <v>0</v>
      </c>
      <c r="I179" s="12">
        <f>'[4]AZIMUTH_CONGESTION by ports'!H1646</f>
        <v>0</v>
      </c>
      <c r="J179" s="12">
        <f>'[4]AZIMUTH_CONGESTION by ports'!I1646</f>
        <v>0</v>
      </c>
      <c r="K179" s="12">
        <f>'[4]AZIMUTH_CONGESTION by ports'!J1646</f>
        <v>0</v>
      </c>
      <c r="L179" s="12">
        <f>'[4]AZIMUTH_CONGESTION by ports'!K1646</f>
        <v>0</v>
      </c>
      <c r="M179" s="43">
        <f>'[4]AZIMUTH_CONGESTION by ports'!L1646</f>
        <v>1</v>
      </c>
      <c r="N179" s="6">
        <f>'[4]AZIMUTH_CONGESTION by ports'!M1646</f>
        <v>0</v>
      </c>
      <c r="O179" s="89">
        <f>'[4]AZIMUTH_CONGESTION by ports'!N1646</f>
        <v>0</v>
      </c>
      <c r="P179" s="88">
        <f>'[4]AZIMUTH_CONGESTION by ports'!O1646</f>
        <v>2</v>
      </c>
      <c r="Q179" s="88">
        <f>'[4]AZIMUTH_CONGESTION by ports'!P1646</f>
        <v>0</v>
      </c>
      <c r="R179" s="43">
        <f>'[4]AZIMUTH_CONGESTION by ports'!Q1646</f>
        <v>4</v>
      </c>
      <c r="S179" s="88">
        <f>'[4]AZIMUTH_CONGESTION by ports'!R1646</f>
        <v>0</v>
      </c>
      <c r="T179" s="12">
        <f>'[4]AZIMUTH_CONGESTION by ports'!S1646</f>
        <v>17</v>
      </c>
      <c r="U179" s="43">
        <f>'[4]AZIMUTH_CONGESTION by ports'!T1646</f>
        <v>0</v>
      </c>
      <c r="V179" s="12">
        <f>'[4]AZIMUTH_CONGESTION by ports'!U1646</f>
        <v>0</v>
      </c>
      <c r="W179" s="43">
        <f>'[4]AZIMUTH_CONGESTION by ports'!V1646</f>
        <v>0</v>
      </c>
      <c r="X179" s="12">
        <f>'[4]AZIMUTH_CONGESTION by ports'!W1646</f>
        <v>0</v>
      </c>
      <c r="Y179" s="88">
        <f>'[4]AZIMUTH_CONGESTION by ports'!X1646</f>
        <v>2</v>
      </c>
      <c r="Z179" s="12">
        <f>'[4]AZIMUTH_CONGESTION by ports'!Y1646</f>
        <v>0</v>
      </c>
      <c r="AA179" s="88">
        <f>'[4]AZIMUTH_CONGESTION by ports'!Z1646</f>
        <v>0</v>
      </c>
      <c r="AB179" s="12">
        <f t="shared" si="15"/>
        <v>8.5</v>
      </c>
      <c r="AC179" s="12">
        <f t="shared" si="16"/>
        <v>0</v>
      </c>
      <c r="AD179" s="12">
        <f t="shared" si="17"/>
        <v>1.53</v>
      </c>
      <c r="AE179" s="12">
        <f t="shared" si="18"/>
        <v>0.68</v>
      </c>
      <c r="AF179" s="12">
        <f t="shared" si="19"/>
        <v>3.4000000000000004</v>
      </c>
      <c r="AG179" s="12">
        <f t="shared" si="20"/>
        <v>2.89</v>
      </c>
    </row>
    <row r="180" spans="2:33">
      <c r="B180" s="15">
        <f>'[4]AZIMUTH_CONGESTION by ports'!A1647</f>
        <v>42547</v>
      </c>
      <c r="C180" s="6">
        <f>'[4]AZIMUTH_CONGESTION by ports'!B1647</f>
        <v>0</v>
      </c>
      <c r="D180" s="89">
        <f>'[4]AZIMUTH_CONGESTION by ports'!C1647</f>
        <v>19</v>
      </c>
      <c r="E180" s="43">
        <f>'[4]AZIMUTH_CONGESTION by ports'!D1647</f>
        <v>1</v>
      </c>
      <c r="F180" s="6">
        <f>'[4]AZIMUTH_CONGESTION by ports'!E1647</f>
        <v>0</v>
      </c>
      <c r="G180" s="6">
        <f>'[4]AZIMUTH_CONGESTION by ports'!F1647</f>
        <v>0</v>
      </c>
      <c r="H180" s="12">
        <f>'[4]AZIMUTH_CONGESTION by ports'!G1647</f>
        <v>0</v>
      </c>
      <c r="I180" s="12">
        <f>'[4]AZIMUTH_CONGESTION by ports'!H1647</f>
        <v>0</v>
      </c>
      <c r="J180" s="12">
        <f>'[4]AZIMUTH_CONGESTION by ports'!I1647</f>
        <v>0</v>
      </c>
      <c r="K180" s="12">
        <f>'[4]AZIMUTH_CONGESTION by ports'!J1647</f>
        <v>0</v>
      </c>
      <c r="L180" s="12">
        <f>'[4]AZIMUTH_CONGESTION by ports'!K1647</f>
        <v>0</v>
      </c>
      <c r="M180" s="43">
        <f>'[4]AZIMUTH_CONGESTION by ports'!L1647</f>
        <v>1</v>
      </c>
      <c r="N180" s="6">
        <f>'[4]AZIMUTH_CONGESTION by ports'!M1647</f>
        <v>1</v>
      </c>
      <c r="O180" s="89">
        <f>'[4]AZIMUTH_CONGESTION by ports'!N1647</f>
        <v>0</v>
      </c>
      <c r="P180" s="88">
        <f>'[4]AZIMUTH_CONGESTION by ports'!O1647</f>
        <v>1</v>
      </c>
      <c r="Q180" s="88">
        <f>'[4]AZIMUTH_CONGESTION by ports'!P1647</f>
        <v>0</v>
      </c>
      <c r="R180" s="43">
        <f>'[4]AZIMUTH_CONGESTION by ports'!Q1647</f>
        <v>3</v>
      </c>
      <c r="S180" s="88">
        <f>'[4]AZIMUTH_CONGESTION by ports'!R1647</f>
        <v>0</v>
      </c>
      <c r="T180" s="12">
        <f>'[4]AZIMUTH_CONGESTION by ports'!S1647</f>
        <v>17</v>
      </c>
      <c r="U180" s="43">
        <f>'[4]AZIMUTH_CONGESTION by ports'!T1647</f>
        <v>0</v>
      </c>
      <c r="V180" s="12">
        <f>'[4]AZIMUTH_CONGESTION by ports'!U1647</f>
        <v>0</v>
      </c>
      <c r="W180" s="43">
        <f>'[4]AZIMUTH_CONGESTION by ports'!V1647</f>
        <v>0</v>
      </c>
      <c r="X180" s="12">
        <f>'[4]AZIMUTH_CONGESTION by ports'!W1647</f>
        <v>1</v>
      </c>
      <c r="Y180" s="88">
        <f>'[4]AZIMUTH_CONGESTION by ports'!X1647</f>
        <v>3</v>
      </c>
      <c r="Z180" s="12">
        <f>'[4]AZIMUTH_CONGESTION by ports'!Y1647</f>
        <v>0</v>
      </c>
      <c r="AA180" s="88">
        <f>'[4]AZIMUTH_CONGESTION by ports'!Z1647</f>
        <v>0</v>
      </c>
      <c r="AB180" s="12">
        <f t="shared" si="15"/>
        <v>7.99</v>
      </c>
      <c r="AC180" s="12">
        <f t="shared" si="16"/>
        <v>0.17</v>
      </c>
      <c r="AD180" s="12">
        <f t="shared" si="17"/>
        <v>0.85000000000000009</v>
      </c>
      <c r="AE180" s="12">
        <f t="shared" si="18"/>
        <v>0.68</v>
      </c>
      <c r="AF180" s="12">
        <f t="shared" si="19"/>
        <v>3.2300000000000004</v>
      </c>
      <c r="AG180" s="12">
        <f t="shared" si="20"/>
        <v>3.06</v>
      </c>
    </row>
    <row r="181" spans="2:33">
      <c r="B181" s="15">
        <f>'[4]AZIMUTH_CONGESTION by ports'!A1648</f>
        <v>42548</v>
      </c>
      <c r="C181" s="6">
        <f>'[4]AZIMUTH_CONGESTION by ports'!B1648</f>
        <v>1</v>
      </c>
      <c r="D181" s="89">
        <f>'[4]AZIMUTH_CONGESTION by ports'!C1648</f>
        <v>20</v>
      </c>
      <c r="E181" s="43">
        <f>'[4]AZIMUTH_CONGESTION by ports'!D1648</f>
        <v>3</v>
      </c>
      <c r="F181" s="6">
        <f>'[4]AZIMUTH_CONGESTION by ports'!E1648</f>
        <v>0</v>
      </c>
      <c r="G181" s="6">
        <f>'[4]AZIMUTH_CONGESTION by ports'!F1648</f>
        <v>0</v>
      </c>
      <c r="H181" s="12">
        <f>'[4]AZIMUTH_CONGESTION by ports'!G1648</f>
        <v>0</v>
      </c>
      <c r="I181" s="12">
        <f>'[4]AZIMUTH_CONGESTION by ports'!H1648</f>
        <v>0</v>
      </c>
      <c r="J181" s="12">
        <f>'[4]AZIMUTH_CONGESTION by ports'!I1648</f>
        <v>0</v>
      </c>
      <c r="K181" s="12">
        <f>'[4]AZIMUTH_CONGESTION by ports'!J1648</f>
        <v>0</v>
      </c>
      <c r="L181" s="12">
        <f>'[4]AZIMUTH_CONGESTION by ports'!K1648</f>
        <v>0</v>
      </c>
      <c r="M181" s="43">
        <f>'[4]AZIMUTH_CONGESTION by ports'!L1648</f>
        <v>0</v>
      </c>
      <c r="N181" s="6">
        <f>'[4]AZIMUTH_CONGESTION by ports'!M1648</f>
        <v>0</v>
      </c>
      <c r="O181" s="89">
        <f>'[4]AZIMUTH_CONGESTION by ports'!N1648</f>
        <v>0</v>
      </c>
      <c r="P181" s="88">
        <f>'[4]AZIMUTH_CONGESTION by ports'!O1648</f>
        <v>1</v>
      </c>
      <c r="Q181" s="88">
        <f>'[4]AZIMUTH_CONGESTION by ports'!P1648</f>
        <v>0</v>
      </c>
      <c r="R181" s="43">
        <f>'[4]AZIMUTH_CONGESTION by ports'!Q1648</f>
        <v>4</v>
      </c>
      <c r="S181" s="88">
        <f>'[4]AZIMUTH_CONGESTION by ports'!R1648</f>
        <v>0</v>
      </c>
      <c r="T181" s="12">
        <f>'[4]AZIMUTH_CONGESTION by ports'!S1648</f>
        <v>17</v>
      </c>
      <c r="U181" s="43">
        <f>'[4]AZIMUTH_CONGESTION by ports'!T1648</f>
        <v>0</v>
      </c>
      <c r="V181" s="12">
        <f>'[4]AZIMUTH_CONGESTION by ports'!U1648</f>
        <v>0</v>
      </c>
      <c r="W181" s="43">
        <f>'[4]AZIMUTH_CONGESTION by ports'!V1648</f>
        <v>2</v>
      </c>
      <c r="X181" s="12">
        <f>'[4]AZIMUTH_CONGESTION by ports'!W1648</f>
        <v>0</v>
      </c>
      <c r="Y181" s="88">
        <f>'[4]AZIMUTH_CONGESTION by ports'!X1648</f>
        <v>1</v>
      </c>
      <c r="Z181" s="12">
        <f>'[4]AZIMUTH_CONGESTION by ports'!Y1648</f>
        <v>0</v>
      </c>
      <c r="AA181" s="88">
        <f>'[4]AZIMUTH_CONGESTION by ports'!Z1648</f>
        <v>0</v>
      </c>
      <c r="AB181" s="12">
        <f t="shared" si="15"/>
        <v>8.33</v>
      </c>
      <c r="AC181" s="12">
        <f t="shared" si="16"/>
        <v>0.17</v>
      </c>
      <c r="AD181" s="12">
        <f t="shared" si="17"/>
        <v>1.53</v>
      </c>
      <c r="AE181" s="12">
        <f t="shared" si="18"/>
        <v>0.34</v>
      </c>
      <c r="AF181" s="12">
        <f t="shared" si="19"/>
        <v>3.4000000000000004</v>
      </c>
      <c r="AG181" s="12">
        <f t="shared" si="20"/>
        <v>2.89</v>
      </c>
    </row>
    <row r="182" spans="2:33">
      <c r="B182" s="15">
        <f>'[4]AZIMUTH_CONGESTION by ports'!A1649</f>
        <v>42549</v>
      </c>
      <c r="C182" s="6">
        <f>'[4]AZIMUTH_CONGESTION by ports'!B1649</f>
        <v>2</v>
      </c>
      <c r="D182" s="89">
        <f>'[4]AZIMUTH_CONGESTION by ports'!C1649</f>
        <v>23</v>
      </c>
      <c r="E182" s="43">
        <f>'[4]AZIMUTH_CONGESTION by ports'!D1649</f>
        <v>4</v>
      </c>
      <c r="F182" s="6">
        <f>'[4]AZIMUTH_CONGESTION by ports'!E1649</f>
        <v>0</v>
      </c>
      <c r="G182" s="6">
        <f>'[4]AZIMUTH_CONGESTION by ports'!F1649</f>
        <v>0</v>
      </c>
      <c r="H182" s="12">
        <f>'[4]AZIMUTH_CONGESTION by ports'!G1649</f>
        <v>0</v>
      </c>
      <c r="I182" s="12">
        <f>'[4]AZIMUTH_CONGESTION by ports'!H1649</f>
        <v>0</v>
      </c>
      <c r="J182" s="12">
        <f>'[4]AZIMUTH_CONGESTION by ports'!I1649</f>
        <v>0</v>
      </c>
      <c r="K182" s="12">
        <f>'[4]AZIMUTH_CONGESTION by ports'!J1649</f>
        <v>0</v>
      </c>
      <c r="L182" s="12">
        <f>'[4]AZIMUTH_CONGESTION by ports'!K1649</f>
        <v>0</v>
      </c>
      <c r="M182" s="43">
        <f>'[4]AZIMUTH_CONGESTION by ports'!L1649</f>
        <v>0</v>
      </c>
      <c r="N182" s="6">
        <f>'[4]AZIMUTH_CONGESTION by ports'!M1649</f>
        <v>0</v>
      </c>
      <c r="O182" s="89">
        <f>'[4]AZIMUTH_CONGESTION by ports'!N1649</f>
        <v>0</v>
      </c>
      <c r="P182" s="88">
        <f>'[4]AZIMUTH_CONGESTION by ports'!O1649</f>
        <v>1</v>
      </c>
      <c r="Q182" s="88">
        <f>'[4]AZIMUTH_CONGESTION by ports'!P1649</f>
        <v>0</v>
      </c>
      <c r="R182" s="43">
        <f>'[4]AZIMUTH_CONGESTION by ports'!Q1649</f>
        <v>2</v>
      </c>
      <c r="S182" s="88">
        <f>'[4]AZIMUTH_CONGESTION by ports'!R1649</f>
        <v>0</v>
      </c>
      <c r="T182" s="12">
        <f>'[4]AZIMUTH_CONGESTION by ports'!S1649</f>
        <v>17</v>
      </c>
      <c r="U182" s="43">
        <f>'[4]AZIMUTH_CONGESTION by ports'!T1649</f>
        <v>0</v>
      </c>
      <c r="V182" s="12">
        <f>'[4]AZIMUTH_CONGESTION by ports'!U1649</f>
        <v>0</v>
      </c>
      <c r="W182" s="43">
        <f>'[4]AZIMUTH_CONGESTION by ports'!V1649</f>
        <v>2</v>
      </c>
      <c r="X182" s="12">
        <f>'[4]AZIMUTH_CONGESTION by ports'!W1649</f>
        <v>0</v>
      </c>
      <c r="Y182" s="88">
        <f>'[4]AZIMUTH_CONGESTION by ports'!X1649</f>
        <v>1</v>
      </c>
      <c r="Z182" s="12">
        <f>'[4]AZIMUTH_CONGESTION by ports'!Y1649</f>
        <v>0</v>
      </c>
      <c r="AA182" s="88">
        <f>'[4]AZIMUTH_CONGESTION by ports'!Z1649</f>
        <v>0</v>
      </c>
      <c r="AB182" s="12">
        <f t="shared" si="15"/>
        <v>8.84</v>
      </c>
      <c r="AC182" s="12">
        <f t="shared" si="16"/>
        <v>0.34</v>
      </c>
      <c r="AD182" s="12">
        <f t="shared" si="17"/>
        <v>1.36</v>
      </c>
      <c r="AE182" s="12">
        <f t="shared" si="18"/>
        <v>0.34</v>
      </c>
      <c r="AF182" s="12">
        <f t="shared" si="19"/>
        <v>3.91</v>
      </c>
      <c r="AG182" s="12">
        <f t="shared" si="20"/>
        <v>2.89</v>
      </c>
    </row>
    <row r="183" spans="2:33">
      <c r="B183" s="15">
        <f>'[4]AZIMUTH_CONGESTION by ports'!A1650</f>
        <v>42550</v>
      </c>
      <c r="C183" s="6">
        <f>'[4]AZIMUTH_CONGESTION by ports'!B1650</f>
        <v>1</v>
      </c>
      <c r="D183" s="89">
        <f>'[4]AZIMUTH_CONGESTION by ports'!C1650</f>
        <v>19</v>
      </c>
      <c r="E183" s="43">
        <f>'[4]AZIMUTH_CONGESTION by ports'!D1650</f>
        <v>5</v>
      </c>
      <c r="F183" s="6">
        <f>'[4]AZIMUTH_CONGESTION by ports'!E1650</f>
        <v>0</v>
      </c>
      <c r="G183" s="6">
        <f>'[4]AZIMUTH_CONGESTION by ports'!F1650</f>
        <v>0</v>
      </c>
      <c r="H183" s="12">
        <f>'[4]AZIMUTH_CONGESTION by ports'!G1650</f>
        <v>0</v>
      </c>
      <c r="I183" s="12">
        <f>'[4]AZIMUTH_CONGESTION by ports'!H1650</f>
        <v>0</v>
      </c>
      <c r="J183" s="12">
        <f>'[4]AZIMUTH_CONGESTION by ports'!I1650</f>
        <v>0</v>
      </c>
      <c r="K183" s="12">
        <f>'[4]AZIMUTH_CONGESTION by ports'!J1650</f>
        <v>0</v>
      </c>
      <c r="L183" s="12">
        <f>'[4]AZIMUTH_CONGESTION by ports'!K1650</f>
        <v>0</v>
      </c>
      <c r="M183" s="43">
        <f>'[4]AZIMUTH_CONGESTION by ports'!L1650</f>
        <v>0</v>
      </c>
      <c r="N183" s="6">
        <f>'[4]AZIMUTH_CONGESTION by ports'!M1650</f>
        <v>0</v>
      </c>
      <c r="O183" s="89">
        <f>'[4]AZIMUTH_CONGESTION by ports'!N1650</f>
        <v>0</v>
      </c>
      <c r="P183" s="88">
        <f>'[4]AZIMUTH_CONGESTION by ports'!O1650</f>
        <v>2</v>
      </c>
      <c r="Q183" s="88">
        <f>'[4]AZIMUTH_CONGESTION by ports'!P1650</f>
        <v>0</v>
      </c>
      <c r="R183" s="43">
        <f>'[4]AZIMUTH_CONGESTION by ports'!Q1650</f>
        <v>3</v>
      </c>
      <c r="S183" s="88">
        <f>'[4]AZIMUTH_CONGESTION by ports'!R1650</f>
        <v>0</v>
      </c>
      <c r="T183" s="12">
        <f>'[4]AZIMUTH_CONGESTION by ports'!S1650</f>
        <v>18</v>
      </c>
      <c r="U183" s="43">
        <f>'[4]AZIMUTH_CONGESTION by ports'!T1650</f>
        <v>0</v>
      </c>
      <c r="V183" s="12">
        <f>'[4]AZIMUTH_CONGESTION by ports'!U1650</f>
        <v>0</v>
      </c>
      <c r="W183" s="43">
        <f>'[4]AZIMUTH_CONGESTION by ports'!V1650</f>
        <v>4</v>
      </c>
      <c r="X183" s="12">
        <f>'[4]AZIMUTH_CONGESTION by ports'!W1650</f>
        <v>0</v>
      </c>
      <c r="Y183" s="88">
        <f>'[4]AZIMUTH_CONGESTION by ports'!X1650</f>
        <v>1</v>
      </c>
      <c r="Z183" s="12">
        <f>'[4]AZIMUTH_CONGESTION by ports'!Y1650</f>
        <v>0</v>
      </c>
      <c r="AA183" s="88">
        <f>'[4]AZIMUTH_CONGESTION by ports'!Z1650</f>
        <v>0</v>
      </c>
      <c r="AB183" s="12">
        <f t="shared" si="15"/>
        <v>9.01</v>
      </c>
      <c r="AC183" s="12">
        <f t="shared" si="16"/>
        <v>0.17</v>
      </c>
      <c r="AD183" s="12">
        <f t="shared" si="17"/>
        <v>2.04</v>
      </c>
      <c r="AE183" s="12">
        <f t="shared" si="18"/>
        <v>0.51</v>
      </c>
      <c r="AF183" s="12">
        <f t="shared" si="19"/>
        <v>3.2300000000000004</v>
      </c>
      <c r="AG183" s="12">
        <f t="shared" si="20"/>
        <v>3.06</v>
      </c>
    </row>
    <row r="184" spans="2:33">
      <c r="B184" s="15">
        <f>'[4]AZIMUTH_CONGESTION by ports'!A1651</f>
        <v>42551</v>
      </c>
      <c r="C184" s="6">
        <f>'[4]AZIMUTH_CONGESTION by ports'!B1651</f>
        <v>1</v>
      </c>
      <c r="D184" s="89">
        <f>'[4]AZIMUTH_CONGESTION by ports'!C1651</f>
        <v>23</v>
      </c>
      <c r="E184" s="43">
        <f>'[4]AZIMUTH_CONGESTION by ports'!D1651</f>
        <v>5</v>
      </c>
      <c r="F184" s="6">
        <f>'[4]AZIMUTH_CONGESTION by ports'!E1651</f>
        <v>0</v>
      </c>
      <c r="G184" s="6">
        <f>'[4]AZIMUTH_CONGESTION by ports'!F1651</f>
        <v>0</v>
      </c>
      <c r="H184" s="12">
        <f>'[4]AZIMUTH_CONGESTION by ports'!G1651</f>
        <v>0</v>
      </c>
      <c r="I184" s="12">
        <f>'[4]AZIMUTH_CONGESTION by ports'!H1651</f>
        <v>0</v>
      </c>
      <c r="J184" s="12">
        <f>'[4]AZIMUTH_CONGESTION by ports'!I1651</f>
        <v>0</v>
      </c>
      <c r="K184" s="12">
        <f>'[4]AZIMUTH_CONGESTION by ports'!J1651</f>
        <v>0</v>
      </c>
      <c r="L184" s="12">
        <f>'[4]AZIMUTH_CONGESTION by ports'!K1651</f>
        <v>1</v>
      </c>
      <c r="M184" s="43">
        <f>'[4]AZIMUTH_CONGESTION by ports'!L1651</f>
        <v>0</v>
      </c>
      <c r="N184" s="6">
        <f>'[4]AZIMUTH_CONGESTION by ports'!M1651</f>
        <v>0</v>
      </c>
      <c r="O184" s="89">
        <f>'[4]AZIMUTH_CONGESTION by ports'!N1651</f>
        <v>0</v>
      </c>
      <c r="P184" s="88">
        <f>'[4]AZIMUTH_CONGESTION by ports'!O1651</f>
        <v>2</v>
      </c>
      <c r="Q184" s="88">
        <f>'[4]AZIMUTH_CONGESTION by ports'!P1651</f>
        <v>0</v>
      </c>
      <c r="R184" s="43">
        <f>'[4]AZIMUTH_CONGESTION by ports'!Q1651</f>
        <v>4</v>
      </c>
      <c r="S184" s="88">
        <f>'[4]AZIMUTH_CONGESTION by ports'!R1651</f>
        <v>0</v>
      </c>
      <c r="T184" s="12">
        <f>'[4]AZIMUTH_CONGESTION by ports'!S1651</f>
        <v>16</v>
      </c>
      <c r="U184" s="43">
        <f>'[4]AZIMUTH_CONGESTION by ports'!T1651</f>
        <v>0</v>
      </c>
      <c r="V184" s="12">
        <f>'[4]AZIMUTH_CONGESTION by ports'!U1651</f>
        <v>0</v>
      </c>
      <c r="W184" s="43">
        <f>'[4]AZIMUTH_CONGESTION by ports'!V1651</f>
        <v>1</v>
      </c>
      <c r="X184" s="12">
        <f>'[4]AZIMUTH_CONGESTION by ports'!W1651</f>
        <v>0</v>
      </c>
      <c r="Y184" s="88">
        <f>'[4]AZIMUTH_CONGESTION by ports'!X1651</f>
        <v>3</v>
      </c>
      <c r="Z184" s="12">
        <f>'[4]AZIMUTH_CONGESTION by ports'!Y1651</f>
        <v>0</v>
      </c>
      <c r="AA184" s="88">
        <f>'[4]AZIMUTH_CONGESTION by ports'!Z1651</f>
        <v>0</v>
      </c>
      <c r="AB184" s="12">
        <f t="shared" si="15"/>
        <v>9.5200000000000014</v>
      </c>
      <c r="AC184" s="12">
        <f t="shared" si="16"/>
        <v>0.17</v>
      </c>
      <c r="AD184" s="12">
        <f t="shared" si="17"/>
        <v>1.7000000000000002</v>
      </c>
      <c r="AE184" s="12">
        <f t="shared" si="18"/>
        <v>0.85000000000000009</v>
      </c>
      <c r="AF184" s="12">
        <f t="shared" si="19"/>
        <v>3.91</v>
      </c>
      <c r="AG184" s="12">
        <f t="shared" si="20"/>
        <v>2.89</v>
      </c>
    </row>
    <row r="185" spans="2:33">
      <c r="B185" s="15">
        <f>'[4]AZIMUTH_CONGESTION by ports'!A1652</f>
        <v>42552</v>
      </c>
      <c r="C185" s="6">
        <f>'[4]AZIMUTH_CONGESTION by ports'!B1652</f>
        <v>0</v>
      </c>
      <c r="D185" s="89">
        <f>'[4]AZIMUTH_CONGESTION by ports'!C1652</f>
        <v>28</v>
      </c>
      <c r="E185" s="43">
        <f>'[4]AZIMUTH_CONGESTION by ports'!D1652</f>
        <v>5</v>
      </c>
      <c r="F185" s="6">
        <f>'[4]AZIMUTH_CONGESTION by ports'!E1652</f>
        <v>0</v>
      </c>
      <c r="G185" s="6">
        <f>'[4]AZIMUTH_CONGESTION by ports'!F1652</f>
        <v>0</v>
      </c>
      <c r="H185" s="12">
        <f>'[4]AZIMUTH_CONGESTION by ports'!G1652</f>
        <v>0</v>
      </c>
      <c r="I185" s="12">
        <f>'[4]AZIMUTH_CONGESTION by ports'!H1652</f>
        <v>0</v>
      </c>
      <c r="J185" s="12">
        <f>'[4]AZIMUTH_CONGESTION by ports'!I1652</f>
        <v>0</v>
      </c>
      <c r="K185" s="12">
        <f>'[4]AZIMUTH_CONGESTION by ports'!J1652</f>
        <v>0</v>
      </c>
      <c r="L185" s="12">
        <f>'[4]AZIMUTH_CONGESTION by ports'!K1652</f>
        <v>1</v>
      </c>
      <c r="M185" s="43">
        <f>'[4]AZIMUTH_CONGESTION by ports'!L1652</f>
        <v>1</v>
      </c>
      <c r="N185" s="6">
        <f>'[4]AZIMUTH_CONGESTION by ports'!M1652</f>
        <v>0</v>
      </c>
      <c r="O185" s="89">
        <f>'[4]AZIMUTH_CONGESTION by ports'!N1652</f>
        <v>0</v>
      </c>
      <c r="P185" s="88">
        <f>'[4]AZIMUTH_CONGESTION by ports'!O1652</f>
        <v>1</v>
      </c>
      <c r="Q185" s="88">
        <f>'[4]AZIMUTH_CONGESTION by ports'!P1652</f>
        <v>0</v>
      </c>
      <c r="R185" s="43">
        <f>'[4]AZIMUTH_CONGESTION by ports'!Q1652</f>
        <v>1</v>
      </c>
      <c r="S185" s="88">
        <f>'[4]AZIMUTH_CONGESTION by ports'!R1652</f>
        <v>0</v>
      </c>
      <c r="T185" s="12">
        <f>'[4]AZIMUTH_CONGESTION by ports'!S1652</f>
        <v>15</v>
      </c>
      <c r="U185" s="43">
        <f>'[4]AZIMUTH_CONGESTION by ports'!T1652</f>
        <v>0</v>
      </c>
      <c r="V185" s="12">
        <f>'[4]AZIMUTH_CONGESTION by ports'!U1652</f>
        <v>0</v>
      </c>
      <c r="W185" s="43">
        <f>'[4]AZIMUTH_CONGESTION by ports'!V1652</f>
        <v>1</v>
      </c>
      <c r="X185" s="12">
        <f>'[4]AZIMUTH_CONGESTION by ports'!W1652</f>
        <v>1</v>
      </c>
      <c r="Y185" s="88">
        <f>'[4]AZIMUTH_CONGESTION by ports'!X1652</f>
        <v>4</v>
      </c>
      <c r="Z185" s="12">
        <f>'[4]AZIMUTH_CONGESTION by ports'!Y1652</f>
        <v>0</v>
      </c>
      <c r="AA185" s="88">
        <f>'[4]AZIMUTH_CONGESTION by ports'!Z1652</f>
        <v>0</v>
      </c>
      <c r="AB185" s="12">
        <f t="shared" si="15"/>
        <v>9.8600000000000012</v>
      </c>
      <c r="AC185" s="12">
        <f t="shared" si="16"/>
        <v>0</v>
      </c>
      <c r="AD185" s="12">
        <f t="shared" si="17"/>
        <v>1.36</v>
      </c>
      <c r="AE185" s="12">
        <f t="shared" si="18"/>
        <v>0.85000000000000009</v>
      </c>
      <c r="AF185" s="12">
        <f t="shared" si="19"/>
        <v>4.7600000000000007</v>
      </c>
      <c r="AG185" s="12">
        <f t="shared" si="20"/>
        <v>2.89</v>
      </c>
    </row>
    <row r="186" spans="2:33">
      <c r="B186" s="15">
        <f>'[4]AZIMUTH_CONGESTION by ports'!A1653</f>
        <v>42553</v>
      </c>
      <c r="C186" s="6">
        <f>'[4]AZIMUTH_CONGESTION by ports'!B1653</f>
        <v>1</v>
      </c>
      <c r="D186" s="89">
        <f>'[4]AZIMUTH_CONGESTION by ports'!C1653</f>
        <v>30</v>
      </c>
      <c r="E186" s="43">
        <f>'[4]AZIMUTH_CONGESTION by ports'!D1653</f>
        <v>3</v>
      </c>
      <c r="F186" s="6">
        <f>'[4]AZIMUTH_CONGESTION by ports'!E1653</f>
        <v>0</v>
      </c>
      <c r="G186" s="6">
        <f>'[4]AZIMUTH_CONGESTION by ports'!F1653</f>
        <v>0</v>
      </c>
      <c r="H186" s="12">
        <f>'[4]AZIMUTH_CONGESTION by ports'!G1653</f>
        <v>0</v>
      </c>
      <c r="I186" s="12">
        <f>'[4]AZIMUTH_CONGESTION by ports'!H1653</f>
        <v>0</v>
      </c>
      <c r="J186" s="12">
        <f>'[4]AZIMUTH_CONGESTION by ports'!I1653</f>
        <v>0</v>
      </c>
      <c r="K186" s="12">
        <f>'[4]AZIMUTH_CONGESTION by ports'!J1653</f>
        <v>0</v>
      </c>
      <c r="L186" s="12">
        <f>'[4]AZIMUTH_CONGESTION by ports'!K1653</f>
        <v>1</v>
      </c>
      <c r="M186" s="43">
        <f>'[4]AZIMUTH_CONGESTION by ports'!L1653</f>
        <v>1</v>
      </c>
      <c r="N186" s="6">
        <f>'[4]AZIMUTH_CONGESTION by ports'!M1653</f>
        <v>0</v>
      </c>
      <c r="O186" s="89">
        <f>'[4]AZIMUTH_CONGESTION by ports'!N1653</f>
        <v>0</v>
      </c>
      <c r="P186" s="88">
        <f>'[4]AZIMUTH_CONGESTION by ports'!O1653</f>
        <v>2</v>
      </c>
      <c r="Q186" s="88">
        <f>'[4]AZIMUTH_CONGESTION by ports'!P1653</f>
        <v>0</v>
      </c>
      <c r="R186" s="43">
        <f>'[4]AZIMUTH_CONGESTION by ports'!Q1653</f>
        <v>4</v>
      </c>
      <c r="S186" s="88">
        <f>'[4]AZIMUTH_CONGESTION by ports'!R1653</f>
        <v>0</v>
      </c>
      <c r="T186" s="12">
        <f>'[4]AZIMUTH_CONGESTION by ports'!S1653</f>
        <v>15</v>
      </c>
      <c r="U186" s="43">
        <f>'[4]AZIMUTH_CONGESTION by ports'!T1653</f>
        <v>0</v>
      </c>
      <c r="V186" s="12">
        <f>'[4]AZIMUTH_CONGESTION by ports'!U1653</f>
        <v>0</v>
      </c>
      <c r="W186" s="43">
        <f>'[4]AZIMUTH_CONGESTION by ports'!V1653</f>
        <v>1</v>
      </c>
      <c r="X186" s="12">
        <f>'[4]AZIMUTH_CONGESTION by ports'!W1653</f>
        <v>1</v>
      </c>
      <c r="Y186" s="88">
        <f>'[4]AZIMUTH_CONGESTION by ports'!X1653</f>
        <v>2</v>
      </c>
      <c r="Z186" s="12">
        <f>'[4]AZIMUTH_CONGESTION by ports'!Y1653</f>
        <v>0</v>
      </c>
      <c r="AA186" s="88">
        <f>'[4]AZIMUTH_CONGESTION by ports'!Z1653</f>
        <v>0</v>
      </c>
      <c r="AB186" s="12">
        <f t="shared" si="15"/>
        <v>10.370000000000001</v>
      </c>
      <c r="AC186" s="12">
        <f t="shared" si="16"/>
        <v>0.17</v>
      </c>
      <c r="AD186" s="12">
        <f t="shared" si="17"/>
        <v>1.53</v>
      </c>
      <c r="AE186" s="12">
        <f t="shared" si="18"/>
        <v>0.68</v>
      </c>
      <c r="AF186" s="12">
        <f t="shared" si="19"/>
        <v>5.1000000000000005</v>
      </c>
      <c r="AG186" s="12">
        <f t="shared" si="20"/>
        <v>2.89</v>
      </c>
    </row>
    <row r="187" spans="2:33">
      <c r="B187" s="15">
        <f>'[4]AZIMUTH_CONGESTION by ports'!A1654</f>
        <v>42554</v>
      </c>
      <c r="C187" s="6">
        <f>'[4]AZIMUTH_CONGESTION by ports'!B1654</f>
        <v>0</v>
      </c>
      <c r="D187" s="89">
        <f>'[4]AZIMUTH_CONGESTION by ports'!C1654</f>
        <v>32</v>
      </c>
      <c r="E187" s="43">
        <f>'[4]AZIMUTH_CONGESTION by ports'!D1654</f>
        <v>2</v>
      </c>
      <c r="F187" s="6">
        <f>'[4]AZIMUTH_CONGESTION by ports'!E1654</f>
        <v>0</v>
      </c>
      <c r="G187" s="6">
        <f>'[4]AZIMUTH_CONGESTION by ports'!F1654</f>
        <v>0</v>
      </c>
      <c r="H187" s="12">
        <f>'[4]AZIMUTH_CONGESTION by ports'!G1654</f>
        <v>0</v>
      </c>
      <c r="I187" s="12">
        <f>'[4]AZIMUTH_CONGESTION by ports'!H1654</f>
        <v>0</v>
      </c>
      <c r="J187" s="12">
        <f>'[4]AZIMUTH_CONGESTION by ports'!I1654</f>
        <v>0</v>
      </c>
      <c r="K187" s="12">
        <f>'[4]AZIMUTH_CONGESTION by ports'!J1654</f>
        <v>0</v>
      </c>
      <c r="L187" s="12">
        <f>'[4]AZIMUTH_CONGESTION by ports'!K1654</f>
        <v>1</v>
      </c>
      <c r="M187" s="43">
        <f>'[4]AZIMUTH_CONGESTION by ports'!L1654</f>
        <v>0</v>
      </c>
      <c r="N187" s="6">
        <f>'[4]AZIMUTH_CONGESTION by ports'!M1654</f>
        <v>0</v>
      </c>
      <c r="O187" s="89">
        <f>'[4]AZIMUTH_CONGESTION by ports'!N1654</f>
        <v>0</v>
      </c>
      <c r="P187" s="88">
        <f>'[4]AZIMUTH_CONGESTION by ports'!O1654</f>
        <v>1</v>
      </c>
      <c r="Q187" s="88">
        <f>'[4]AZIMUTH_CONGESTION by ports'!P1654</f>
        <v>0</v>
      </c>
      <c r="R187" s="43">
        <f>'[4]AZIMUTH_CONGESTION by ports'!Q1654</f>
        <v>4</v>
      </c>
      <c r="S187" s="88">
        <f>'[4]AZIMUTH_CONGESTION by ports'!R1654</f>
        <v>0</v>
      </c>
      <c r="T187" s="12">
        <f>'[4]AZIMUTH_CONGESTION by ports'!S1654</f>
        <v>14</v>
      </c>
      <c r="U187" s="43">
        <f>'[4]AZIMUTH_CONGESTION by ports'!T1654</f>
        <v>0</v>
      </c>
      <c r="V187" s="12">
        <f>'[4]AZIMUTH_CONGESTION by ports'!U1654</f>
        <v>0</v>
      </c>
      <c r="W187" s="43">
        <f>'[4]AZIMUTH_CONGESTION by ports'!V1654</f>
        <v>1</v>
      </c>
      <c r="X187" s="12">
        <f>'[4]AZIMUTH_CONGESTION by ports'!W1654</f>
        <v>1</v>
      </c>
      <c r="Y187" s="88">
        <f>'[4]AZIMUTH_CONGESTION by ports'!X1654</f>
        <v>2</v>
      </c>
      <c r="Z187" s="12">
        <f>'[4]AZIMUTH_CONGESTION by ports'!Y1654</f>
        <v>0</v>
      </c>
      <c r="AA187" s="88">
        <f>'[4]AZIMUTH_CONGESTION by ports'!Z1654</f>
        <v>0</v>
      </c>
      <c r="AB187" s="12">
        <f t="shared" si="15"/>
        <v>9.8600000000000012</v>
      </c>
      <c r="AC187" s="12">
        <f t="shared" si="16"/>
        <v>0</v>
      </c>
      <c r="AD187" s="12">
        <f t="shared" si="17"/>
        <v>1.1900000000000002</v>
      </c>
      <c r="AE187" s="12">
        <f t="shared" si="18"/>
        <v>0.51</v>
      </c>
      <c r="AF187" s="12">
        <f t="shared" si="19"/>
        <v>5.44</v>
      </c>
      <c r="AG187" s="12">
        <f t="shared" si="20"/>
        <v>2.72</v>
      </c>
    </row>
    <row r="188" spans="2:33">
      <c r="B188" s="15">
        <f>'[4]AZIMUTH_CONGESTION by ports'!A1655</f>
        <v>42555</v>
      </c>
      <c r="C188" s="6">
        <f>'[4]AZIMUTH_CONGESTION by ports'!B1655</f>
        <v>1</v>
      </c>
      <c r="D188" s="89">
        <f>'[4]AZIMUTH_CONGESTION by ports'!C1655</f>
        <v>27</v>
      </c>
      <c r="E188" s="43">
        <f>'[4]AZIMUTH_CONGESTION by ports'!D1655</f>
        <v>3</v>
      </c>
      <c r="F188" s="6">
        <f>'[4]AZIMUTH_CONGESTION by ports'!E1655</f>
        <v>0</v>
      </c>
      <c r="G188" s="6">
        <f>'[4]AZIMUTH_CONGESTION by ports'!F1655</f>
        <v>0</v>
      </c>
      <c r="H188" s="12">
        <f>'[4]AZIMUTH_CONGESTION by ports'!G1655</f>
        <v>0</v>
      </c>
      <c r="I188" s="12">
        <f>'[4]AZIMUTH_CONGESTION by ports'!H1655</f>
        <v>0</v>
      </c>
      <c r="J188" s="12">
        <f>'[4]AZIMUTH_CONGESTION by ports'!I1655</f>
        <v>0</v>
      </c>
      <c r="K188" s="12">
        <f>'[4]AZIMUTH_CONGESTION by ports'!J1655</f>
        <v>0</v>
      </c>
      <c r="L188" s="12">
        <f>'[4]AZIMUTH_CONGESTION by ports'!K1655</f>
        <v>1</v>
      </c>
      <c r="M188" s="43">
        <f>'[4]AZIMUTH_CONGESTION by ports'!L1655</f>
        <v>0</v>
      </c>
      <c r="N188" s="6">
        <f>'[4]AZIMUTH_CONGESTION by ports'!M1655</f>
        <v>1</v>
      </c>
      <c r="O188" s="89">
        <f>'[4]AZIMUTH_CONGESTION by ports'!N1655</f>
        <v>0</v>
      </c>
      <c r="P188" s="88">
        <f>'[4]AZIMUTH_CONGESTION by ports'!O1655</f>
        <v>3</v>
      </c>
      <c r="Q188" s="88">
        <f>'[4]AZIMUTH_CONGESTION by ports'!P1655</f>
        <v>0</v>
      </c>
      <c r="R188" s="43">
        <f>'[4]AZIMUTH_CONGESTION by ports'!Q1655</f>
        <v>3</v>
      </c>
      <c r="S188" s="88">
        <f>'[4]AZIMUTH_CONGESTION by ports'!R1655</f>
        <v>0</v>
      </c>
      <c r="T188" s="12">
        <f>'[4]AZIMUTH_CONGESTION by ports'!S1655</f>
        <v>15</v>
      </c>
      <c r="U188" s="43">
        <f>'[4]AZIMUTH_CONGESTION by ports'!T1655</f>
        <v>0</v>
      </c>
      <c r="V188" s="12">
        <f>'[4]AZIMUTH_CONGESTION by ports'!U1655</f>
        <v>0</v>
      </c>
      <c r="W188" s="43">
        <f>'[4]AZIMUTH_CONGESTION by ports'!V1655</f>
        <v>1</v>
      </c>
      <c r="X188" s="12">
        <f>'[4]AZIMUTH_CONGESTION by ports'!W1655</f>
        <v>1</v>
      </c>
      <c r="Y188" s="88">
        <f>'[4]AZIMUTH_CONGESTION by ports'!X1655</f>
        <v>3</v>
      </c>
      <c r="Z188" s="12">
        <f>'[4]AZIMUTH_CONGESTION by ports'!Y1655</f>
        <v>0</v>
      </c>
      <c r="AA188" s="88">
        <f>'[4]AZIMUTH_CONGESTION by ports'!Z1655</f>
        <v>0</v>
      </c>
      <c r="AB188" s="12">
        <f t="shared" si="15"/>
        <v>10.030000000000001</v>
      </c>
      <c r="AC188" s="12">
        <f t="shared" si="16"/>
        <v>0.34</v>
      </c>
      <c r="AD188" s="12">
        <f t="shared" si="17"/>
        <v>1.1900000000000002</v>
      </c>
      <c r="AE188" s="12">
        <f t="shared" si="18"/>
        <v>1.02</v>
      </c>
      <c r="AF188" s="12">
        <f t="shared" si="19"/>
        <v>4.5900000000000007</v>
      </c>
      <c r="AG188" s="12">
        <f t="shared" si="20"/>
        <v>2.89</v>
      </c>
    </row>
    <row r="189" spans="2:33">
      <c r="B189" s="15">
        <f>'[4]AZIMUTH_CONGESTION by ports'!A1656</f>
        <v>42556</v>
      </c>
      <c r="C189" s="6">
        <f>'[4]AZIMUTH_CONGESTION by ports'!B1656</f>
        <v>1</v>
      </c>
      <c r="D189" s="89">
        <f>'[4]AZIMUTH_CONGESTION by ports'!C1656</f>
        <v>30</v>
      </c>
      <c r="E189" s="43">
        <f>'[4]AZIMUTH_CONGESTION by ports'!D1656</f>
        <v>0</v>
      </c>
      <c r="F189" s="6">
        <f>'[4]AZIMUTH_CONGESTION by ports'!E1656</f>
        <v>0</v>
      </c>
      <c r="G189" s="6">
        <f>'[4]AZIMUTH_CONGESTION by ports'!F1656</f>
        <v>0</v>
      </c>
      <c r="H189" s="12">
        <f>'[4]AZIMUTH_CONGESTION by ports'!G1656</f>
        <v>0</v>
      </c>
      <c r="I189" s="12">
        <f>'[4]AZIMUTH_CONGESTION by ports'!H1656</f>
        <v>0</v>
      </c>
      <c r="J189" s="12">
        <f>'[4]AZIMUTH_CONGESTION by ports'!I1656</f>
        <v>0</v>
      </c>
      <c r="K189" s="12">
        <f>'[4]AZIMUTH_CONGESTION by ports'!J1656</f>
        <v>0</v>
      </c>
      <c r="L189" s="12">
        <f>'[4]AZIMUTH_CONGESTION by ports'!K1656</f>
        <v>1</v>
      </c>
      <c r="M189" s="43">
        <f>'[4]AZIMUTH_CONGESTION by ports'!L1656</f>
        <v>0</v>
      </c>
      <c r="N189" s="6">
        <f>'[4]AZIMUTH_CONGESTION by ports'!M1656</f>
        <v>0</v>
      </c>
      <c r="O189" s="89">
        <f>'[4]AZIMUTH_CONGESTION by ports'!N1656</f>
        <v>0</v>
      </c>
      <c r="P189" s="88">
        <f>'[4]AZIMUTH_CONGESTION by ports'!O1656</f>
        <v>7</v>
      </c>
      <c r="Q189" s="88">
        <f>'[4]AZIMUTH_CONGESTION by ports'!P1656</f>
        <v>0</v>
      </c>
      <c r="R189" s="43">
        <f>'[4]AZIMUTH_CONGESTION by ports'!Q1656</f>
        <v>2</v>
      </c>
      <c r="S189" s="88">
        <f>'[4]AZIMUTH_CONGESTION by ports'!R1656</f>
        <v>0</v>
      </c>
      <c r="T189" s="12">
        <f>'[4]AZIMUTH_CONGESTION by ports'!S1656</f>
        <v>15</v>
      </c>
      <c r="U189" s="43">
        <f>'[4]AZIMUTH_CONGESTION by ports'!T1656</f>
        <v>0</v>
      </c>
      <c r="V189" s="12">
        <f>'[4]AZIMUTH_CONGESTION by ports'!U1656</f>
        <v>0</v>
      </c>
      <c r="W189" s="43">
        <f>'[4]AZIMUTH_CONGESTION by ports'!V1656</f>
        <v>1</v>
      </c>
      <c r="X189" s="12">
        <f>'[4]AZIMUTH_CONGESTION by ports'!W1656</f>
        <v>0</v>
      </c>
      <c r="Y189" s="88">
        <f>'[4]AZIMUTH_CONGESTION by ports'!X1656</f>
        <v>5</v>
      </c>
      <c r="Z189" s="12">
        <f>'[4]AZIMUTH_CONGESTION by ports'!Y1656</f>
        <v>0</v>
      </c>
      <c r="AA189" s="88">
        <f>'[4]AZIMUTH_CONGESTION by ports'!Z1656</f>
        <v>0</v>
      </c>
      <c r="AB189" s="12">
        <f t="shared" si="15"/>
        <v>10.540000000000001</v>
      </c>
      <c r="AC189" s="12">
        <f t="shared" si="16"/>
        <v>0.17</v>
      </c>
      <c r="AD189" s="12">
        <f t="shared" si="17"/>
        <v>0.51</v>
      </c>
      <c r="AE189" s="12">
        <f t="shared" si="18"/>
        <v>2.04</v>
      </c>
      <c r="AF189" s="12">
        <f t="shared" si="19"/>
        <v>5.1000000000000005</v>
      </c>
      <c r="AG189" s="12">
        <f t="shared" si="20"/>
        <v>2.72</v>
      </c>
    </row>
    <row r="190" spans="2:33">
      <c r="B190" s="15">
        <f>'[4]AZIMUTH_CONGESTION by ports'!A1657</f>
        <v>42557</v>
      </c>
      <c r="C190" s="6">
        <f>'[4]AZIMUTH_CONGESTION by ports'!B1657</f>
        <v>0</v>
      </c>
      <c r="D190" s="89">
        <f>'[4]AZIMUTH_CONGESTION by ports'!C1657</f>
        <v>30</v>
      </c>
      <c r="E190" s="43">
        <f>'[4]AZIMUTH_CONGESTION by ports'!D1657</f>
        <v>3</v>
      </c>
      <c r="F190" s="6">
        <f>'[4]AZIMUTH_CONGESTION by ports'!E1657</f>
        <v>0</v>
      </c>
      <c r="G190" s="6">
        <f>'[4]AZIMUTH_CONGESTION by ports'!F1657</f>
        <v>0</v>
      </c>
      <c r="H190" s="12">
        <f>'[4]AZIMUTH_CONGESTION by ports'!G1657</f>
        <v>0</v>
      </c>
      <c r="I190" s="12">
        <f>'[4]AZIMUTH_CONGESTION by ports'!H1657</f>
        <v>2</v>
      </c>
      <c r="J190" s="12">
        <f>'[4]AZIMUTH_CONGESTION by ports'!I1657</f>
        <v>0</v>
      </c>
      <c r="K190" s="12">
        <f>'[4]AZIMUTH_CONGESTION by ports'!J1657</f>
        <v>0</v>
      </c>
      <c r="L190" s="12">
        <f>'[4]AZIMUTH_CONGESTION by ports'!K1657</f>
        <v>1</v>
      </c>
      <c r="M190" s="43">
        <f>'[4]AZIMUTH_CONGESTION by ports'!L1657</f>
        <v>0</v>
      </c>
      <c r="N190" s="6">
        <f>'[4]AZIMUTH_CONGESTION by ports'!M1657</f>
        <v>0</v>
      </c>
      <c r="O190" s="89">
        <f>'[4]AZIMUTH_CONGESTION by ports'!N1657</f>
        <v>0</v>
      </c>
      <c r="P190" s="88">
        <f>'[4]AZIMUTH_CONGESTION by ports'!O1657</f>
        <v>7</v>
      </c>
      <c r="Q190" s="88">
        <f>'[4]AZIMUTH_CONGESTION by ports'!P1657</f>
        <v>0</v>
      </c>
      <c r="R190" s="43">
        <f>'[4]AZIMUTH_CONGESTION by ports'!Q1657</f>
        <v>5</v>
      </c>
      <c r="S190" s="88">
        <f>'[4]AZIMUTH_CONGESTION by ports'!R1657</f>
        <v>0</v>
      </c>
      <c r="T190" s="12">
        <f>'[4]AZIMUTH_CONGESTION by ports'!S1657</f>
        <v>16</v>
      </c>
      <c r="U190" s="43">
        <f>'[4]AZIMUTH_CONGESTION by ports'!T1657</f>
        <v>0</v>
      </c>
      <c r="V190" s="12">
        <f>'[4]AZIMUTH_CONGESTION by ports'!U1657</f>
        <v>0</v>
      </c>
      <c r="W190" s="43">
        <f>'[4]AZIMUTH_CONGESTION by ports'!V1657</f>
        <v>3</v>
      </c>
      <c r="X190" s="12">
        <f>'[4]AZIMUTH_CONGESTION by ports'!W1657</f>
        <v>0</v>
      </c>
      <c r="Y190" s="88">
        <f>'[4]AZIMUTH_CONGESTION by ports'!X1657</f>
        <v>4</v>
      </c>
      <c r="Z190" s="12">
        <f>'[4]AZIMUTH_CONGESTION by ports'!Y1657</f>
        <v>0</v>
      </c>
      <c r="AA190" s="88">
        <f>'[4]AZIMUTH_CONGESTION by ports'!Z1657</f>
        <v>0</v>
      </c>
      <c r="AB190" s="12">
        <f t="shared" si="15"/>
        <v>12.07</v>
      </c>
      <c r="AC190" s="12">
        <f t="shared" si="16"/>
        <v>0</v>
      </c>
      <c r="AD190" s="12">
        <f t="shared" si="17"/>
        <v>1.87</v>
      </c>
      <c r="AE190" s="12">
        <f t="shared" si="18"/>
        <v>1.87</v>
      </c>
      <c r="AF190" s="12">
        <f t="shared" si="19"/>
        <v>5.1000000000000005</v>
      </c>
      <c r="AG190" s="12">
        <f t="shared" si="20"/>
        <v>3.2300000000000004</v>
      </c>
    </row>
    <row r="191" spans="2:33">
      <c r="B191" s="15">
        <f>'[4]AZIMUTH_CONGESTION by ports'!A1658</f>
        <v>42558</v>
      </c>
      <c r="C191" s="6">
        <f>'[4]AZIMUTH_CONGESTION by ports'!B1658</f>
        <v>0</v>
      </c>
      <c r="D191" s="89">
        <f>'[4]AZIMUTH_CONGESTION by ports'!C1658</f>
        <v>33</v>
      </c>
      <c r="E191" s="43">
        <f>'[4]AZIMUTH_CONGESTION by ports'!D1658</f>
        <v>3</v>
      </c>
      <c r="F191" s="6">
        <f>'[4]AZIMUTH_CONGESTION by ports'!E1658</f>
        <v>0</v>
      </c>
      <c r="G191" s="6">
        <f>'[4]AZIMUTH_CONGESTION by ports'!F1658</f>
        <v>0</v>
      </c>
      <c r="H191" s="12">
        <f>'[4]AZIMUTH_CONGESTION by ports'!G1658</f>
        <v>0</v>
      </c>
      <c r="I191" s="12">
        <f>'[4]AZIMUTH_CONGESTION by ports'!H1658</f>
        <v>3</v>
      </c>
      <c r="J191" s="12">
        <f>'[4]AZIMUTH_CONGESTION by ports'!I1658</f>
        <v>0</v>
      </c>
      <c r="K191" s="12">
        <f>'[4]AZIMUTH_CONGESTION by ports'!J1658</f>
        <v>0</v>
      </c>
      <c r="L191" s="12">
        <f>'[4]AZIMUTH_CONGESTION by ports'!K1658</f>
        <v>0</v>
      </c>
      <c r="M191" s="43">
        <f>'[4]AZIMUTH_CONGESTION by ports'!L1658</f>
        <v>0</v>
      </c>
      <c r="N191" s="6">
        <f>'[4]AZIMUTH_CONGESTION by ports'!M1658</f>
        <v>0</v>
      </c>
      <c r="O191" s="89">
        <f>'[4]AZIMUTH_CONGESTION by ports'!N1658</f>
        <v>0</v>
      </c>
      <c r="P191" s="88">
        <f>'[4]AZIMUTH_CONGESTION by ports'!O1658</f>
        <v>8</v>
      </c>
      <c r="Q191" s="88">
        <f>'[4]AZIMUTH_CONGESTION by ports'!P1658</f>
        <v>0</v>
      </c>
      <c r="R191" s="43">
        <f>'[4]AZIMUTH_CONGESTION by ports'!Q1658</f>
        <v>5</v>
      </c>
      <c r="S191" s="88">
        <f>'[4]AZIMUTH_CONGESTION by ports'!R1658</f>
        <v>0</v>
      </c>
      <c r="T191" s="12">
        <f>'[4]AZIMUTH_CONGESTION by ports'!S1658</f>
        <v>15</v>
      </c>
      <c r="U191" s="43">
        <f>'[4]AZIMUTH_CONGESTION by ports'!T1658</f>
        <v>0</v>
      </c>
      <c r="V191" s="12">
        <f>'[4]AZIMUTH_CONGESTION by ports'!U1658</f>
        <v>0</v>
      </c>
      <c r="W191" s="43">
        <f>'[4]AZIMUTH_CONGESTION by ports'!V1658</f>
        <v>3</v>
      </c>
      <c r="X191" s="12">
        <f>'[4]AZIMUTH_CONGESTION by ports'!W1658</f>
        <v>0</v>
      </c>
      <c r="Y191" s="88">
        <f>'[4]AZIMUTH_CONGESTION by ports'!X1658</f>
        <v>5</v>
      </c>
      <c r="Z191" s="12">
        <f>'[4]AZIMUTH_CONGESTION by ports'!Y1658</f>
        <v>0</v>
      </c>
      <c r="AA191" s="88">
        <f>'[4]AZIMUTH_CONGESTION by ports'!Z1658</f>
        <v>0</v>
      </c>
      <c r="AB191" s="12">
        <f t="shared" si="15"/>
        <v>12.750000000000002</v>
      </c>
      <c r="AC191" s="12">
        <f t="shared" si="16"/>
        <v>0</v>
      </c>
      <c r="AD191" s="12">
        <f t="shared" si="17"/>
        <v>1.87</v>
      </c>
      <c r="AE191" s="12">
        <f t="shared" si="18"/>
        <v>2.21</v>
      </c>
      <c r="AF191" s="12">
        <f t="shared" si="19"/>
        <v>5.61</v>
      </c>
      <c r="AG191" s="12">
        <f t="shared" si="20"/>
        <v>3.06</v>
      </c>
    </row>
    <row r="192" spans="2:33">
      <c r="B192" s="15">
        <f>'[4]AZIMUTH_CONGESTION by ports'!A1659</f>
        <v>42559</v>
      </c>
      <c r="C192" s="6">
        <f>'[4]AZIMUTH_CONGESTION by ports'!B1659</f>
        <v>1</v>
      </c>
      <c r="D192" s="89">
        <f>'[4]AZIMUTH_CONGESTION by ports'!C1659</f>
        <v>30</v>
      </c>
      <c r="E192" s="43">
        <f>'[4]AZIMUTH_CONGESTION by ports'!D1659</f>
        <v>2</v>
      </c>
      <c r="F192" s="6">
        <f>'[4]AZIMUTH_CONGESTION by ports'!E1659</f>
        <v>0</v>
      </c>
      <c r="G192" s="6">
        <f>'[4]AZIMUTH_CONGESTION by ports'!F1659</f>
        <v>0</v>
      </c>
      <c r="H192" s="12">
        <f>'[4]AZIMUTH_CONGESTION by ports'!G1659</f>
        <v>0</v>
      </c>
      <c r="I192" s="12">
        <f>'[4]AZIMUTH_CONGESTION by ports'!H1659</f>
        <v>2</v>
      </c>
      <c r="J192" s="12">
        <f>'[4]AZIMUTH_CONGESTION by ports'!I1659</f>
        <v>0</v>
      </c>
      <c r="K192" s="12">
        <f>'[4]AZIMUTH_CONGESTION by ports'!J1659</f>
        <v>0</v>
      </c>
      <c r="L192" s="12">
        <f>'[4]AZIMUTH_CONGESTION by ports'!K1659</f>
        <v>0</v>
      </c>
      <c r="M192" s="43">
        <f>'[4]AZIMUTH_CONGESTION by ports'!L1659</f>
        <v>0</v>
      </c>
      <c r="N192" s="6">
        <f>'[4]AZIMUTH_CONGESTION by ports'!M1659</f>
        <v>0</v>
      </c>
      <c r="O192" s="89">
        <f>'[4]AZIMUTH_CONGESTION by ports'!N1659</f>
        <v>0</v>
      </c>
      <c r="P192" s="88">
        <f>'[4]AZIMUTH_CONGESTION by ports'!O1659</f>
        <v>8</v>
      </c>
      <c r="Q192" s="88">
        <f>'[4]AZIMUTH_CONGESTION by ports'!P1659</f>
        <v>0</v>
      </c>
      <c r="R192" s="43">
        <f>'[4]AZIMUTH_CONGESTION by ports'!Q1659</f>
        <v>4</v>
      </c>
      <c r="S192" s="88">
        <f>'[4]AZIMUTH_CONGESTION by ports'!R1659</f>
        <v>1</v>
      </c>
      <c r="T192" s="12">
        <f>'[4]AZIMUTH_CONGESTION by ports'!S1659</f>
        <v>17</v>
      </c>
      <c r="U192" s="43">
        <f>'[4]AZIMUTH_CONGESTION by ports'!T1659</f>
        <v>0</v>
      </c>
      <c r="V192" s="12">
        <f>'[4]AZIMUTH_CONGESTION by ports'!U1659</f>
        <v>0</v>
      </c>
      <c r="W192" s="43">
        <f>'[4]AZIMUTH_CONGESTION by ports'!V1659</f>
        <v>4</v>
      </c>
      <c r="X192" s="12">
        <f>'[4]AZIMUTH_CONGESTION by ports'!W1659</f>
        <v>0</v>
      </c>
      <c r="Y192" s="88">
        <f>'[4]AZIMUTH_CONGESTION by ports'!X1659</f>
        <v>3</v>
      </c>
      <c r="Z192" s="12">
        <f>'[4]AZIMUTH_CONGESTION by ports'!Y1659</f>
        <v>0</v>
      </c>
      <c r="AA192" s="88">
        <f>'[4]AZIMUTH_CONGESTION by ports'!Z1659</f>
        <v>0</v>
      </c>
      <c r="AB192" s="12">
        <f t="shared" si="15"/>
        <v>12.24</v>
      </c>
      <c r="AC192" s="12">
        <f t="shared" si="16"/>
        <v>0.17</v>
      </c>
      <c r="AD192" s="12">
        <f t="shared" si="17"/>
        <v>1.7000000000000002</v>
      </c>
      <c r="AE192" s="12">
        <f t="shared" si="18"/>
        <v>2.04</v>
      </c>
      <c r="AF192" s="12">
        <f t="shared" si="19"/>
        <v>5.1000000000000005</v>
      </c>
      <c r="AG192" s="12">
        <f t="shared" si="20"/>
        <v>3.2300000000000004</v>
      </c>
    </row>
    <row r="193" spans="2:33">
      <c r="B193" s="15">
        <f>'[4]AZIMUTH_CONGESTION by ports'!A1660</f>
        <v>42560</v>
      </c>
      <c r="C193" s="6">
        <f>'[4]AZIMUTH_CONGESTION by ports'!B1660</f>
        <v>3</v>
      </c>
      <c r="D193" s="89">
        <f>'[4]AZIMUTH_CONGESTION by ports'!C1660</f>
        <v>30</v>
      </c>
      <c r="E193" s="43">
        <f>'[4]AZIMUTH_CONGESTION by ports'!D1660</f>
        <v>2</v>
      </c>
      <c r="F193" s="6">
        <f>'[4]AZIMUTH_CONGESTION by ports'!E1660</f>
        <v>0</v>
      </c>
      <c r="G193" s="6">
        <f>'[4]AZIMUTH_CONGESTION by ports'!F1660</f>
        <v>0</v>
      </c>
      <c r="H193" s="12">
        <f>'[4]AZIMUTH_CONGESTION by ports'!G1660</f>
        <v>0</v>
      </c>
      <c r="I193" s="12">
        <f>'[4]AZIMUTH_CONGESTION by ports'!H1660</f>
        <v>1</v>
      </c>
      <c r="J193" s="12">
        <f>'[4]AZIMUTH_CONGESTION by ports'!I1660</f>
        <v>0</v>
      </c>
      <c r="K193" s="12">
        <f>'[4]AZIMUTH_CONGESTION by ports'!J1660</f>
        <v>0</v>
      </c>
      <c r="L193" s="12">
        <f>'[4]AZIMUTH_CONGESTION by ports'!K1660</f>
        <v>0</v>
      </c>
      <c r="M193" s="43">
        <f>'[4]AZIMUTH_CONGESTION by ports'!L1660</f>
        <v>0</v>
      </c>
      <c r="N193" s="6">
        <f>'[4]AZIMUTH_CONGESTION by ports'!M1660</f>
        <v>1</v>
      </c>
      <c r="O193" s="89">
        <f>'[4]AZIMUTH_CONGESTION by ports'!N1660</f>
        <v>0</v>
      </c>
      <c r="P193" s="88">
        <f>'[4]AZIMUTH_CONGESTION by ports'!O1660</f>
        <v>3</v>
      </c>
      <c r="Q193" s="88">
        <f>'[4]AZIMUTH_CONGESTION by ports'!P1660</f>
        <v>0</v>
      </c>
      <c r="R193" s="43">
        <f>'[4]AZIMUTH_CONGESTION by ports'!Q1660</f>
        <v>4</v>
      </c>
      <c r="S193" s="88">
        <f>'[4]AZIMUTH_CONGESTION by ports'!R1660</f>
        <v>1</v>
      </c>
      <c r="T193" s="12">
        <f>'[4]AZIMUTH_CONGESTION by ports'!S1660</f>
        <v>16</v>
      </c>
      <c r="U193" s="43">
        <f>'[4]AZIMUTH_CONGESTION by ports'!T1660</f>
        <v>0</v>
      </c>
      <c r="V193" s="12">
        <f>'[4]AZIMUTH_CONGESTION by ports'!U1660</f>
        <v>0</v>
      </c>
      <c r="W193" s="43">
        <f>'[4]AZIMUTH_CONGESTION by ports'!V1660</f>
        <v>3</v>
      </c>
      <c r="X193" s="12">
        <f>'[4]AZIMUTH_CONGESTION by ports'!W1660</f>
        <v>0</v>
      </c>
      <c r="Y193" s="88">
        <f>'[4]AZIMUTH_CONGESTION by ports'!X1660</f>
        <v>4</v>
      </c>
      <c r="Z193" s="12">
        <f>'[4]AZIMUTH_CONGESTION by ports'!Y1660</f>
        <v>0</v>
      </c>
      <c r="AA193" s="88">
        <f>'[4]AZIMUTH_CONGESTION by ports'!Z1660</f>
        <v>0</v>
      </c>
      <c r="AB193" s="12">
        <f t="shared" si="15"/>
        <v>11.56</v>
      </c>
      <c r="AC193" s="12">
        <f t="shared" si="16"/>
        <v>0.68</v>
      </c>
      <c r="AD193" s="12">
        <f t="shared" si="17"/>
        <v>1.53</v>
      </c>
      <c r="AE193" s="12">
        <f t="shared" si="18"/>
        <v>1.36</v>
      </c>
      <c r="AF193" s="12">
        <f t="shared" si="19"/>
        <v>5.1000000000000005</v>
      </c>
      <c r="AG193" s="12">
        <f t="shared" si="20"/>
        <v>2.89</v>
      </c>
    </row>
    <row r="194" spans="2:33">
      <c r="B194" s="15">
        <f>'[4]AZIMUTH_CONGESTION by ports'!A1661</f>
        <v>42561</v>
      </c>
      <c r="C194" s="6">
        <f>'[4]AZIMUTH_CONGESTION by ports'!B1661</f>
        <v>3</v>
      </c>
      <c r="D194" s="89">
        <f>'[4]AZIMUTH_CONGESTION by ports'!C1661</f>
        <v>38</v>
      </c>
      <c r="E194" s="43">
        <f>'[4]AZIMUTH_CONGESTION by ports'!D1661</f>
        <v>1</v>
      </c>
      <c r="F194" s="6">
        <f>'[4]AZIMUTH_CONGESTION by ports'!E1661</f>
        <v>0</v>
      </c>
      <c r="G194" s="6">
        <f>'[4]AZIMUTH_CONGESTION by ports'!F1661</f>
        <v>0</v>
      </c>
      <c r="H194" s="12">
        <f>'[4]AZIMUTH_CONGESTION by ports'!G1661</f>
        <v>0</v>
      </c>
      <c r="I194" s="12">
        <f>'[4]AZIMUTH_CONGESTION by ports'!H1661</f>
        <v>1</v>
      </c>
      <c r="J194" s="12">
        <f>'[4]AZIMUTH_CONGESTION by ports'!I1661</f>
        <v>0</v>
      </c>
      <c r="K194" s="12">
        <f>'[4]AZIMUTH_CONGESTION by ports'!J1661</f>
        <v>0</v>
      </c>
      <c r="L194" s="12">
        <f>'[4]AZIMUTH_CONGESTION by ports'!K1661</f>
        <v>0</v>
      </c>
      <c r="M194" s="43">
        <f>'[4]AZIMUTH_CONGESTION by ports'!L1661</f>
        <v>0</v>
      </c>
      <c r="N194" s="6">
        <f>'[4]AZIMUTH_CONGESTION by ports'!M1661</f>
        <v>0</v>
      </c>
      <c r="O194" s="89">
        <f>'[4]AZIMUTH_CONGESTION by ports'!N1661</f>
        <v>0</v>
      </c>
      <c r="P194" s="88">
        <f>'[4]AZIMUTH_CONGESTION by ports'!O1661</f>
        <v>4</v>
      </c>
      <c r="Q194" s="88">
        <f>'[4]AZIMUTH_CONGESTION by ports'!P1661</f>
        <v>0</v>
      </c>
      <c r="R194" s="43">
        <f>'[4]AZIMUTH_CONGESTION by ports'!Q1661</f>
        <v>2</v>
      </c>
      <c r="S194" s="88">
        <f>'[4]AZIMUTH_CONGESTION by ports'!R1661</f>
        <v>0</v>
      </c>
      <c r="T194" s="12">
        <f>'[4]AZIMUTH_CONGESTION by ports'!S1661</f>
        <v>13</v>
      </c>
      <c r="U194" s="43">
        <f>'[4]AZIMUTH_CONGESTION by ports'!T1661</f>
        <v>0</v>
      </c>
      <c r="V194" s="12">
        <f>'[4]AZIMUTH_CONGESTION by ports'!U1661</f>
        <v>0</v>
      </c>
      <c r="W194" s="43">
        <f>'[4]AZIMUTH_CONGESTION by ports'!V1661</f>
        <v>5</v>
      </c>
      <c r="X194" s="12">
        <f>'[4]AZIMUTH_CONGESTION by ports'!W1661</f>
        <v>0</v>
      </c>
      <c r="Y194" s="88">
        <f>'[4]AZIMUTH_CONGESTION by ports'!X1661</f>
        <v>1</v>
      </c>
      <c r="Z194" s="12">
        <f>'[4]AZIMUTH_CONGESTION by ports'!Y1661</f>
        <v>0</v>
      </c>
      <c r="AA194" s="88">
        <f>'[4]AZIMUTH_CONGESTION by ports'!Z1661</f>
        <v>0</v>
      </c>
      <c r="AB194" s="12">
        <f t="shared" si="15"/>
        <v>11.56</v>
      </c>
      <c r="AC194" s="12">
        <f t="shared" si="16"/>
        <v>0.51</v>
      </c>
      <c r="AD194" s="12">
        <f t="shared" si="17"/>
        <v>1.36</v>
      </c>
      <c r="AE194" s="12">
        <f t="shared" si="18"/>
        <v>0.85000000000000009</v>
      </c>
      <c r="AF194" s="12">
        <f t="shared" si="19"/>
        <v>6.4600000000000009</v>
      </c>
      <c r="AG194" s="12">
        <f t="shared" si="20"/>
        <v>2.3800000000000003</v>
      </c>
    </row>
    <row r="195" spans="2:33">
      <c r="B195" s="15">
        <f>'[4]AZIMUTH_CONGESTION by ports'!A1662</f>
        <v>42562</v>
      </c>
      <c r="C195" s="6">
        <f>'[4]AZIMUTH_CONGESTION by ports'!B1662</f>
        <v>2</v>
      </c>
      <c r="D195" s="89">
        <f>'[4]AZIMUTH_CONGESTION by ports'!C1662</f>
        <v>36</v>
      </c>
      <c r="E195" s="43">
        <f>'[4]AZIMUTH_CONGESTION by ports'!D1662</f>
        <v>0</v>
      </c>
      <c r="F195" s="6">
        <f>'[4]AZIMUTH_CONGESTION by ports'!E1662</f>
        <v>0</v>
      </c>
      <c r="G195" s="6">
        <f>'[4]AZIMUTH_CONGESTION by ports'!F1662</f>
        <v>0</v>
      </c>
      <c r="H195" s="12">
        <f>'[4]AZIMUTH_CONGESTION by ports'!G1662</f>
        <v>0</v>
      </c>
      <c r="I195" s="12">
        <f>'[4]AZIMUTH_CONGESTION by ports'!H1662</f>
        <v>1</v>
      </c>
      <c r="J195" s="12">
        <f>'[4]AZIMUTH_CONGESTION by ports'!I1662</f>
        <v>0</v>
      </c>
      <c r="K195" s="12">
        <f>'[4]AZIMUTH_CONGESTION by ports'!J1662</f>
        <v>0</v>
      </c>
      <c r="L195" s="12">
        <f>'[4]AZIMUTH_CONGESTION by ports'!K1662</f>
        <v>0</v>
      </c>
      <c r="M195" s="43">
        <f>'[4]AZIMUTH_CONGESTION by ports'!L1662</f>
        <v>0</v>
      </c>
      <c r="N195" s="6">
        <f>'[4]AZIMUTH_CONGESTION by ports'!M1662</f>
        <v>0</v>
      </c>
      <c r="O195" s="89">
        <f>'[4]AZIMUTH_CONGESTION by ports'!N1662</f>
        <v>0</v>
      </c>
      <c r="P195" s="88">
        <f>'[4]AZIMUTH_CONGESTION by ports'!O1662</f>
        <v>5</v>
      </c>
      <c r="Q195" s="88">
        <f>'[4]AZIMUTH_CONGESTION by ports'!P1662</f>
        <v>0</v>
      </c>
      <c r="R195" s="43">
        <f>'[4]AZIMUTH_CONGESTION by ports'!Q1662</f>
        <v>2</v>
      </c>
      <c r="S195" s="88">
        <f>'[4]AZIMUTH_CONGESTION by ports'!R1662</f>
        <v>0</v>
      </c>
      <c r="T195" s="12">
        <f>'[4]AZIMUTH_CONGESTION by ports'!S1662</f>
        <v>9</v>
      </c>
      <c r="U195" s="43">
        <f>'[4]AZIMUTH_CONGESTION by ports'!T1662</f>
        <v>0</v>
      </c>
      <c r="V195" s="12">
        <f>'[4]AZIMUTH_CONGESTION by ports'!U1662</f>
        <v>0</v>
      </c>
      <c r="W195" s="43">
        <f>'[4]AZIMUTH_CONGESTION by ports'!V1662</f>
        <v>4</v>
      </c>
      <c r="X195" s="12">
        <f>'[4]AZIMUTH_CONGESTION by ports'!W1662</f>
        <v>0</v>
      </c>
      <c r="Y195" s="88">
        <f>'[4]AZIMUTH_CONGESTION by ports'!X1662</f>
        <v>1</v>
      </c>
      <c r="Z195" s="12">
        <f>'[4]AZIMUTH_CONGESTION by ports'!Y1662</f>
        <v>0</v>
      </c>
      <c r="AA195" s="88">
        <f>'[4]AZIMUTH_CONGESTION by ports'!Z1662</f>
        <v>0</v>
      </c>
      <c r="AB195" s="12">
        <f t="shared" si="15"/>
        <v>10.200000000000001</v>
      </c>
      <c r="AC195" s="12">
        <f t="shared" si="16"/>
        <v>0.34</v>
      </c>
      <c r="AD195" s="12">
        <f t="shared" si="17"/>
        <v>1.02</v>
      </c>
      <c r="AE195" s="12">
        <f t="shared" si="18"/>
        <v>1.02</v>
      </c>
      <c r="AF195" s="12">
        <f t="shared" si="19"/>
        <v>6.12</v>
      </c>
      <c r="AG195" s="12">
        <f t="shared" si="20"/>
        <v>1.7000000000000002</v>
      </c>
    </row>
    <row r="196" spans="2:33">
      <c r="B196" s="15">
        <f>'[4]AZIMUTH_CONGESTION by ports'!A1663</f>
        <v>42563</v>
      </c>
      <c r="C196" s="6">
        <f>'[4]AZIMUTH_CONGESTION by ports'!B1663</f>
        <v>2</v>
      </c>
      <c r="D196" s="89">
        <f>'[4]AZIMUTH_CONGESTION by ports'!C1663</f>
        <v>29</v>
      </c>
      <c r="E196" s="43">
        <f>'[4]AZIMUTH_CONGESTION by ports'!D1663</f>
        <v>0</v>
      </c>
      <c r="F196" s="6">
        <f>'[4]AZIMUTH_CONGESTION by ports'!E1663</f>
        <v>0</v>
      </c>
      <c r="G196" s="6">
        <f>'[4]AZIMUTH_CONGESTION by ports'!F1663</f>
        <v>0</v>
      </c>
      <c r="H196" s="12">
        <f>'[4]AZIMUTH_CONGESTION by ports'!G1663</f>
        <v>0</v>
      </c>
      <c r="I196" s="12">
        <f>'[4]AZIMUTH_CONGESTION by ports'!H1663</f>
        <v>0</v>
      </c>
      <c r="J196" s="12">
        <f>'[4]AZIMUTH_CONGESTION by ports'!I1663</f>
        <v>0</v>
      </c>
      <c r="K196" s="12">
        <f>'[4]AZIMUTH_CONGESTION by ports'!J1663</f>
        <v>0</v>
      </c>
      <c r="L196" s="12">
        <f>'[4]AZIMUTH_CONGESTION by ports'!K1663</f>
        <v>0</v>
      </c>
      <c r="M196" s="43">
        <f>'[4]AZIMUTH_CONGESTION by ports'!L1663</f>
        <v>0</v>
      </c>
      <c r="N196" s="6">
        <f>'[4]AZIMUTH_CONGESTION by ports'!M1663</f>
        <v>0</v>
      </c>
      <c r="O196" s="89">
        <f>'[4]AZIMUTH_CONGESTION by ports'!N1663</f>
        <v>0</v>
      </c>
      <c r="P196" s="88">
        <f>'[4]AZIMUTH_CONGESTION by ports'!O1663</f>
        <v>2</v>
      </c>
      <c r="Q196" s="88">
        <f>'[4]AZIMUTH_CONGESTION by ports'!P1663</f>
        <v>0</v>
      </c>
      <c r="R196" s="43">
        <f>'[4]AZIMUTH_CONGESTION by ports'!Q1663</f>
        <v>4</v>
      </c>
      <c r="S196" s="88">
        <f>'[4]AZIMUTH_CONGESTION by ports'!R1663</f>
        <v>0</v>
      </c>
      <c r="T196" s="12">
        <f>'[4]AZIMUTH_CONGESTION by ports'!S1663</f>
        <v>9</v>
      </c>
      <c r="U196" s="43">
        <f>'[4]AZIMUTH_CONGESTION by ports'!T1663</f>
        <v>0</v>
      </c>
      <c r="V196" s="12">
        <f>'[4]AZIMUTH_CONGESTION by ports'!U1663</f>
        <v>0</v>
      </c>
      <c r="W196" s="43">
        <f>'[4]AZIMUTH_CONGESTION by ports'!V1663</f>
        <v>0</v>
      </c>
      <c r="X196" s="12">
        <f>'[4]AZIMUTH_CONGESTION by ports'!W1663</f>
        <v>0</v>
      </c>
      <c r="Y196" s="88">
        <f>'[4]AZIMUTH_CONGESTION by ports'!X1663</f>
        <v>3</v>
      </c>
      <c r="Z196" s="12">
        <f>'[4]AZIMUTH_CONGESTION by ports'!Y1663</f>
        <v>0</v>
      </c>
      <c r="AA196" s="88">
        <f>'[4]AZIMUTH_CONGESTION by ports'!Z1663</f>
        <v>0</v>
      </c>
      <c r="AB196" s="12">
        <f t="shared" ref="AB196:AB259" si="21">SUM(C196:AA196)*0.17</f>
        <v>8.33</v>
      </c>
      <c r="AC196" s="12">
        <f t="shared" ref="AC196:AC259" si="22">SUM(C196,G196,F196,N196)*0.17</f>
        <v>0.34</v>
      </c>
      <c r="AD196" s="12">
        <f t="shared" ref="AD196:AD259" si="23">SUM(E196,M196,R196,U196,W196)*0.17</f>
        <v>0.68</v>
      </c>
      <c r="AE196" s="12">
        <f t="shared" ref="AE196:AE259" si="24">SUM(Q196,S196,Y196,AA196,P196)*0.17</f>
        <v>0.85000000000000009</v>
      </c>
      <c r="AF196" s="12">
        <f t="shared" ref="AF196:AF259" si="25">SUM(D196,O196)*0.17</f>
        <v>4.9300000000000006</v>
      </c>
      <c r="AG196" s="12">
        <f t="shared" ref="AG196:AG259" si="26">SUM(H196,I196,J196,K196,L196,T196,V196,X196,Z196)*0.17</f>
        <v>1.53</v>
      </c>
    </row>
    <row r="197" spans="2:33">
      <c r="B197" s="15">
        <f>'[4]AZIMUTH_CONGESTION by ports'!A1664</f>
        <v>42564</v>
      </c>
      <c r="C197" s="6">
        <f>'[4]AZIMUTH_CONGESTION by ports'!B1664</f>
        <v>2</v>
      </c>
      <c r="D197" s="89">
        <f>'[4]AZIMUTH_CONGESTION by ports'!C1664</f>
        <v>33</v>
      </c>
      <c r="E197" s="43">
        <f>'[4]AZIMUTH_CONGESTION by ports'!D1664</f>
        <v>1</v>
      </c>
      <c r="F197" s="6">
        <f>'[4]AZIMUTH_CONGESTION by ports'!E1664</f>
        <v>0</v>
      </c>
      <c r="G197" s="6">
        <f>'[4]AZIMUTH_CONGESTION by ports'!F1664</f>
        <v>0</v>
      </c>
      <c r="H197" s="12">
        <f>'[4]AZIMUTH_CONGESTION by ports'!G1664</f>
        <v>0</v>
      </c>
      <c r="I197" s="12">
        <f>'[4]AZIMUTH_CONGESTION by ports'!H1664</f>
        <v>2</v>
      </c>
      <c r="J197" s="12">
        <f>'[4]AZIMUTH_CONGESTION by ports'!I1664</f>
        <v>1</v>
      </c>
      <c r="K197" s="12">
        <f>'[4]AZIMUTH_CONGESTION by ports'!J1664</f>
        <v>0</v>
      </c>
      <c r="L197" s="12">
        <f>'[4]AZIMUTH_CONGESTION by ports'!K1664</f>
        <v>0</v>
      </c>
      <c r="M197" s="43">
        <f>'[4]AZIMUTH_CONGESTION by ports'!L1664</f>
        <v>0</v>
      </c>
      <c r="N197" s="6">
        <f>'[4]AZIMUTH_CONGESTION by ports'!M1664</f>
        <v>0</v>
      </c>
      <c r="O197" s="89">
        <f>'[4]AZIMUTH_CONGESTION by ports'!N1664</f>
        <v>0</v>
      </c>
      <c r="P197" s="88">
        <f>'[4]AZIMUTH_CONGESTION by ports'!O1664</f>
        <v>2</v>
      </c>
      <c r="Q197" s="88">
        <f>'[4]AZIMUTH_CONGESTION by ports'!P1664</f>
        <v>0</v>
      </c>
      <c r="R197" s="43">
        <f>'[4]AZIMUTH_CONGESTION by ports'!Q1664</f>
        <v>7</v>
      </c>
      <c r="S197" s="88">
        <f>'[4]AZIMUTH_CONGESTION by ports'!R1664</f>
        <v>0</v>
      </c>
      <c r="T197" s="12">
        <f>'[4]AZIMUTH_CONGESTION by ports'!S1664</f>
        <v>9</v>
      </c>
      <c r="U197" s="43">
        <f>'[4]AZIMUTH_CONGESTION by ports'!T1664</f>
        <v>0</v>
      </c>
      <c r="V197" s="12">
        <f>'[4]AZIMUTH_CONGESTION by ports'!U1664</f>
        <v>0</v>
      </c>
      <c r="W197" s="43">
        <f>'[4]AZIMUTH_CONGESTION by ports'!V1664</f>
        <v>3</v>
      </c>
      <c r="X197" s="12">
        <f>'[4]AZIMUTH_CONGESTION by ports'!W1664</f>
        <v>0</v>
      </c>
      <c r="Y197" s="88">
        <f>'[4]AZIMUTH_CONGESTION by ports'!X1664</f>
        <v>1</v>
      </c>
      <c r="Z197" s="12">
        <f>'[4]AZIMUTH_CONGESTION by ports'!Y1664</f>
        <v>0</v>
      </c>
      <c r="AA197" s="88">
        <f>'[4]AZIMUTH_CONGESTION by ports'!Z1664</f>
        <v>0</v>
      </c>
      <c r="AB197" s="12">
        <f t="shared" si="21"/>
        <v>10.370000000000001</v>
      </c>
      <c r="AC197" s="12">
        <f t="shared" si="22"/>
        <v>0.34</v>
      </c>
      <c r="AD197" s="12">
        <f t="shared" si="23"/>
        <v>1.87</v>
      </c>
      <c r="AE197" s="12">
        <f t="shared" si="24"/>
        <v>0.51</v>
      </c>
      <c r="AF197" s="12">
        <f t="shared" si="25"/>
        <v>5.61</v>
      </c>
      <c r="AG197" s="12">
        <f t="shared" si="26"/>
        <v>2.04</v>
      </c>
    </row>
    <row r="198" spans="2:33">
      <c r="B198" s="15">
        <f>'[4]AZIMUTH_CONGESTION by ports'!A1665</f>
        <v>42565</v>
      </c>
      <c r="C198" s="6">
        <f>'[4]AZIMUTH_CONGESTION by ports'!B1665</f>
        <v>1</v>
      </c>
      <c r="D198" s="89">
        <f>'[4]AZIMUTH_CONGESTION by ports'!C1665</f>
        <v>27</v>
      </c>
      <c r="E198" s="43">
        <f>'[4]AZIMUTH_CONGESTION by ports'!D1665</f>
        <v>3</v>
      </c>
      <c r="F198" s="6">
        <f>'[4]AZIMUTH_CONGESTION by ports'!E1665</f>
        <v>0</v>
      </c>
      <c r="G198" s="6">
        <f>'[4]AZIMUTH_CONGESTION by ports'!F1665</f>
        <v>0</v>
      </c>
      <c r="H198" s="12">
        <f>'[4]AZIMUTH_CONGESTION by ports'!G1665</f>
        <v>0</v>
      </c>
      <c r="I198" s="12">
        <f>'[4]AZIMUTH_CONGESTION by ports'!H1665</f>
        <v>0</v>
      </c>
      <c r="J198" s="12">
        <f>'[4]AZIMUTH_CONGESTION by ports'!I1665</f>
        <v>0</v>
      </c>
      <c r="K198" s="12">
        <f>'[4]AZIMUTH_CONGESTION by ports'!J1665</f>
        <v>0</v>
      </c>
      <c r="L198" s="12">
        <f>'[4]AZIMUTH_CONGESTION by ports'!K1665</f>
        <v>0</v>
      </c>
      <c r="M198" s="43">
        <f>'[4]AZIMUTH_CONGESTION by ports'!L1665</f>
        <v>0</v>
      </c>
      <c r="N198" s="6">
        <f>'[4]AZIMUTH_CONGESTION by ports'!M1665</f>
        <v>0</v>
      </c>
      <c r="O198" s="89">
        <f>'[4]AZIMUTH_CONGESTION by ports'!N1665</f>
        <v>0</v>
      </c>
      <c r="P198" s="88">
        <f>'[4]AZIMUTH_CONGESTION by ports'!O1665</f>
        <v>2</v>
      </c>
      <c r="Q198" s="88">
        <f>'[4]AZIMUTH_CONGESTION by ports'!P1665</f>
        <v>0</v>
      </c>
      <c r="R198" s="43">
        <f>'[4]AZIMUTH_CONGESTION by ports'!Q1665</f>
        <v>3</v>
      </c>
      <c r="S198" s="88">
        <f>'[4]AZIMUTH_CONGESTION by ports'!R1665</f>
        <v>0</v>
      </c>
      <c r="T198" s="12">
        <f>'[4]AZIMUTH_CONGESTION by ports'!S1665</f>
        <v>11</v>
      </c>
      <c r="U198" s="43">
        <f>'[4]AZIMUTH_CONGESTION by ports'!T1665</f>
        <v>0</v>
      </c>
      <c r="V198" s="12">
        <f>'[4]AZIMUTH_CONGESTION by ports'!U1665</f>
        <v>0</v>
      </c>
      <c r="W198" s="43">
        <f>'[4]AZIMUTH_CONGESTION by ports'!V1665</f>
        <v>2</v>
      </c>
      <c r="X198" s="12">
        <f>'[4]AZIMUTH_CONGESTION by ports'!W1665</f>
        <v>0</v>
      </c>
      <c r="Y198" s="88">
        <f>'[4]AZIMUTH_CONGESTION by ports'!X1665</f>
        <v>1</v>
      </c>
      <c r="Z198" s="12">
        <f>'[4]AZIMUTH_CONGESTION by ports'!Y1665</f>
        <v>0</v>
      </c>
      <c r="AA198" s="88">
        <f>'[4]AZIMUTH_CONGESTION by ports'!Z1665</f>
        <v>0</v>
      </c>
      <c r="AB198" s="12">
        <f t="shared" si="21"/>
        <v>8.5</v>
      </c>
      <c r="AC198" s="12">
        <f t="shared" si="22"/>
        <v>0.17</v>
      </c>
      <c r="AD198" s="12">
        <f t="shared" si="23"/>
        <v>1.36</v>
      </c>
      <c r="AE198" s="12">
        <f t="shared" si="24"/>
        <v>0.51</v>
      </c>
      <c r="AF198" s="12">
        <f t="shared" si="25"/>
        <v>4.5900000000000007</v>
      </c>
      <c r="AG198" s="12">
        <f t="shared" si="26"/>
        <v>1.87</v>
      </c>
    </row>
    <row r="199" spans="2:33">
      <c r="B199" s="15">
        <f>'[4]AZIMUTH_CONGESTION by ports'!A1666</f>
        <v>42566</v>
      </c>
      <c r="C199" s="6">
        <f>'[4]AZIMUTH_CONGESTION by ports'!B1666</f>
        <v>3</v>
      </c>
      <c r="D199" s="89">
        <f>'[4]AZIMUTH_CONGESTION by ports'!C1666</f>
        <v>32</v>
      </c>
      <c r="E199" s="43">
        <f>'[4]AZIMUTH_CONGESTION by ports'!D1666</f>
        <v>3</v>
      </c>
      <c r="F199" s="6">
        <f>'[4]AZIMUTH_CONGESTION by ports'!E1666</f>
        <v>0</v>
      </c>
      <c r="G199" s="6">
        <f>'[4]AZIMUTH_CONGESTION by ports'!F1666</f>
        <v>0</v>
      </c>
      <c r="H199" s="12">
        <f>'[4]AZIMUTH_CONGESTION by ports'!G1666</f>
        <v>0</v>
      </c>
      <c r="I199" s="12">
        <f>'[4]AZIMUTH_CONGESTION by ports'!H1666</f>
        <v>1</v>
      </c>
      <c r="J199" s="12">
        <f>'[4]AZIMUTH_CONGESTION by ports'!I1666</f>
        <v>0</v>
      </c>
      <c r="K199" s="12">
        <f>'[4]AZIMUTH_CONGESTION by ports'!J1666</f>
        <v>0</v>
      </c>
      <c r="L199" s="12">
        <f>'[4]AZIMUTH_CONGESTION by ports'!K1666</f>
        <v>0</v>
      </c>
      <c r="M199" s="43">
        <f>'[4]AZIMUTH_CONGESTION by ports'!L1666</f>
        <v>0</v>
      </c>
      <c r="N199" s="6">
        <f>'[4]AZIMUTH_CONGESTION by ports'!M1666</f>
        <v>0</v>
      </c>
      <c r="O199" s="89">
        <f>'[4]AZIMUTH_CONGESTION by ports'!N1666</f>
        <v>0</v>
      </c>
      <c r="P199" s="88">
        <f>'[4]AZIMUTH_CONGESTION by ports'!O1666</f>
        <v>2</v>
      </c>
      <c r="Q199" s="88">
        <f>'[4]AZIMUTH_CONGESTION by ports'!P1666</f>
        <v>0</v>
      </c>
      <c r="R199" s="43">
        <f>'[4]AZIMUTH_CONGESTION by ports'!Q1666</f>
        <v>3</v>
      </c>
      <c r="S199" s="88">
        <f>'[4]AZIMUTH_CONGESTION by ports'!R1666</f>
        <v>0</v>
      </c>
      <c r="T199" s="12">
        <f>'[4]AZIMUTH_CONGESTION by ports'!S1666</f>
        <v>12</v>
      </c>
      <c r="U199" s="43">
        <f>'[4]AZIMUTH_CONGESTION by ports'!T1666</f>
        <v>0</v>
      </c>
      <c r="V199" s="12">
        <f>'[4]AZIMUTH_CONGESTION by ports'!U1666</f>
        <v>0</v>
      </c>
      <c r="W199" s="43">
        <f>'[4]AZIMUTH_CONGESTION by ports'!V1666</f>
        <v>6</v>
      </c>
      <c r="X199" s="12">
        <f>'[4]AZIMUTH_CONGESTION by ports'!W1666</f>
        <v>1</v>
      </c>
      <c r="Y199" s="88">
        <f>'[4]AZIMUTH_CONGESTION by ports'!X1666</f>
        <v>0</v>
      </c>
      <c r="Z199" s="12">
        <f>'[4]AZIMUTH_CONGESTION by ports'!Y1666</f>
        <v>0</v>
      </c>
      <c r="AA199" s="88">
        <f>'[4]AZIMUTH_CONGESTION by ports'!Z1666</f>
        <v>0</v>
      </c>
      <c r="AB199" s="12">
        <f t="shared" si="21"/>
        <v>10.71</v>
      </c>
      <c r="AC199" s="12">
        <f t="shared" si="22"/>
        <v>0.51</v>
      </c>
      <c r="AD199" s="12">
        <f t="shared" si="23"/>
        <v>2.04</v>
      </c>
      <c r="AE199" s="12">
        <f t="shared" si="24"/>
        <v>0.34</v>
      </c>
      <c r="AF199" s="12">
        <f t="shared" si="25"/>
        <v>5.44</v>
      </c>
      <c r="AG199" s="12">
        <f t="shared" si="26"/>
        <v>2.3800000000000003</v>
      </c>
    </row>
    <row r="200" spans="2:33">
      <c r="B200" s="15">
        <f>'[4]AZIMUTH_CONGESTION by ports'!A1667</f>
        <v>42567</v>
      </c>
      <c r="C200" s="6">
        <f>'[4]AZIMUTH_CONGESTION by ports'!B1667</f>
        <v>2</v>
      </c>
      <c r="D200" s="89">
        <f>'[4]AZIMUTH_CONGESTION by ports'!C1667</f>
        <v>34</v>
      </c>
      <c r="E200" s="43">
        <f>'[4]AZIMUTH_CONGESTION by ports'!D1667</f>
        <v>3</v>
      </c>
      <c r="F200" s="6">
        <f>'[4]AZIMUTH_CONGESTION by ports'!E1667</f>
        <v>0</v>
      </c>
      <c r="G200" s="6">
        <f>'[4]AZIMUTH_CONGESTION by ports'!F1667</f>
        <v>0</v>
      </c>
      <c r="H200" s="12">
        <f>'[4]AZIMUTH_CONGESTION by ports'!G1667</f>
        <v>0</v>
      </c>
      <c r="I200" s="12">
        <f>'[4]AZIMUTH_CONGESTION by ports'!H1667</f>
        <v>0</v>
      </c>
      <c r="J200" s="12">
        <f>'[4]AZIMUTH_CONGESTION by ports'!I1667</f>
        <v>0</v>
      </c>
      <c r="K200" s="12">
        <f>'[4]AZIMUTH_CONGESTION by ports'!J1667</f>
        <v>0</v>
      </c>
      <c r="L200" s="12">
        <f>'[4]AZIMUTH_CONGESTION by ports'!K1667</f>
        <v>0</v>
      </c>
      <c r="M200" s="43">
        <f>'[4]AZIMUTH_CONGESTION by ports'!L1667</f>
        <v>2</v>
      </c>
      <c r="N200" s="6">
        <f>'[4]AZIMUTH_CONGESTION by ports'!M1667</f>
        <v>0</v>
      </c>
      <c r="O200" s="89">
        <f>'[4]AZIMUTH_CONGESTION by ports'!N1667</f>
        <v>0</v>
      </c>
      <c r="P200" s="88">
        <f>'[4]AZIMUTH_CONGESTION by ports'!O1667</f>
        <v>1</v>
      </c>
      <c r="Q200" s="88">
        <f>'[4]AZIMUTH_CONGESTION by ports'!P1667</f>
        <v>0</v>
      </c>
      <c r="R200" s="43">
        <f>'[4]AZIMUTH_CONGESTION by ports'!Q1667</f>
        <v>2</v>
      </c>
      <c r="S200" s="88">
        <f>'[4]AZIMUTH_CONGESTION by ports'!R1667</f>
        <v>0</v>
      </c>
      <c r="T200" s="12">
        <f>'[4]AZIMUTH_CONGESTION by ports'!S1667</f>
        <v>13</v>
      </c>
      <c r="U200" s="43">
        <f>'[4]AZIMUTH_CONGESTION by ports'!T1667</f>
        <v>0</v>
      </c>
      <c r="V200" s="12">
        <f>'[4]AZIMUTH_CONGESTION by ports'!U1667</f>
        <v>0</v>
      </c>
      <c r="W200" s="43">
        <f>'[4]AZIMUTH_CONGESTION by ports'!V1667</f>
        <v>4</v>
      </c>
      <c r="X200" s="12">
        <f>'[4]AZIMUTH_CONGESTION by ports'!W1667</f>
        <v>0</v>
      </c>
      <c r="Y200" s="88">
        <f>'[4]AZIMUTH_CONGESTION by ports'!X1667</f>
        <v>0</v>
      </c>
      <c r="Z200" s="12">
        <f>'[4]AZIMUTH_CONGESTION by ports'!Y1667</f>
        <v>0</v>
      </c>
      <c r="AA200" s="88">
        <f>'[4]AZIMUTH_CONGESTION by ports'!Z1667</f>
        <v>0</v>
      </c>
      <c r="AB200" s="12">
        <f t="shared" si="21"/>
        <v>10.370000000000001</v>
      </c>
      <c r="AC200" s="12">
        <f t="shared" si="22"/>
        <v>0.34</v>
      </c>
      <c r="AD200" s="12">
        <f t="shared" si="23"/>
        <v>1.87</v>
      </c>
      <c r="AE200" s="12">
        <f t="shared" si="24"/>
        <v>0.17</v>
      </c>
      <c r="AF200" s="12">
        <f t="shared" si="25"/>
        <v>5.78</v>
      </c>
      <c r="AG200" s="12">
        <f t="shared" si="26"/>
        <v>2.21</v>
      </c>
    </row>
    <row r="201" spans="2:33">
      <c r="B201" s="15">
        <f>'[4]AZIMUTH_CONGESTION by ports'!A1668</f>
        <v>42568</v>
      </c>
      <c r="C201" s="6">
        <f>'[4]AZIMUTH_CONGESTION by ports'!B1668</f>
        <v>2</v>
      </c>
      <c r="D201" s="89">
        <f>'[4]AZIMUTH_CONGESTION by ports'!C1668</f>
        <v>33</v>
      </c>
      <c r="E201" s="43">
        <f>'[4]AZIMUTH_CONGESTION by ports'!D1668</f>
        <v>5</v>
      </c>
      <c r="F201" s="6">
        <f>'[4]AZIMUTH_CONGESTION by ports'!E1668</f>
        <v>0</v>
      </c>
      <c r="G201" s="6">
        <f>'[4]AZIMUTH_CONGESTION by ports'!F1668</f>
        <v>0</v>
      </c>
      <c r="H201" s="12">
        <f>'[4]AZIMUTH_CONGESTION by ports'!G1668</f>
        <v>0</v>
      </c>
      <c r="I201" s="12">
        <f>'[4]AZIMUTH_CONGESTION by ports'!H1668</f>
        <v>0</v>
      </c>
      <c r="J201" s="12">
        <f>'[4]AZIMUTH_CONGESTION by ports'!I1668</f>
        <v>1</v>
      </c>
      <c r="K201" s="12">
        <f>'[4]AZIMUTH_CONGESTION by ports'!J1668</f>
        <v>0</v>
      </c>
      <c r="L201" s="12">
        <f>'[4]AZIMUTH_CONGESTION by ports'!K1668</f>
        <v>0</v>
      </c>
      <c r="M201" s="43">
        <f>'[4]AZIMUTH_CONGESTION by ports'!L1668</f>
        <v>1</v>
      </c>
      <c r="N201" s="6">
        <f>'[4]AZIMUTH_CONGESTION by ports'!M1668</f>
        <v>1</v>
      </c>
      <c r="O201" s="89">
        <f>'[4]AZIMUTH_CONGESTION by ports'!N1668</f>
        <v>0</v>
      </c>
      <c r="P201" s="88">
        <f>'[4]AZIMUTH_CONGESTION by ports'!O1668</f>
        <v>3</v>
      </c>
      <c r="Q201" s="88">
        <f>'[4]AZIMUTH_CONGESTION by ports'!P1668</f>
        <v>0</v>
      </c>
      <c r="R201" s="43">
        <f>'[4]AZIMUTH_CONGESTION by ports'!Q1668</f>
        <v>4</v>
      </c>
      <c r="S201" s="88">
        <f>'[4]AZIMUTH_CONGESTION by ports'!R1668</f>
        <v>0</v>
      </c>
      <c r="T201" s="12">
        <f>'[4]AZIMUTH_CONGESTION by ports'!S1668</f>
        <v>9</v>
      </c>
      <c r="U201" s="43">
        <f>'[4]AZIMUTH_CONGESTION by ports'!T1668</f>
        <v>0</v>
      </c>
      <c r="V201" s="12">
        <f>'[4]AZIMUTH_CONGESTION by ports'!U1668</f>
        <v>0</v>
      </c>
      <c r="W201" s="43">
        <f>'[4]AZIMUTH_CONGESTION by ports'!V1668</f>
        <v>6</v>
      </c>
      <c r="X201" s="12">
        <f>'[4]AZIMUTH_CONGESTION by ports'!W1668</f>
        <v>0</v>
      </c>
      <c r="Y201" s="88">
        <f>'[4]AZIMUTH_CONGESTION by ports'!X1668</f>
        <v>2</v>
      </c>
      <c r="Z201" s="12">
        <f>'[4]AZIMUTH_CONGESTION by ports'!Y1668</f>
        <v>0</v>
      </c>
      <c r="AA201" s="88">
        <f>'[4]AZIMUTH_CONGESTION by ports'!Z1668</f>
        <v>0</v>
      </c>
      <c r="AB201" s="12">
        <f t="shared" si="21"/>
        <v>11.39</v>
      </c>
      <c r="AC201" s="12">
        <f t="shared" si="22"/>
        <v>0.51</v>
      </c>
      <c r="AD201" s="12">
        <f t="shared" si="23"/>
        <v>2.72</v>
      </c>
      <c r="AE201" s="12">
        <f t="shared" si="24"/>
        <v>0.85000000000000009</v>
      </c>
      <c r="AF201" s="12">
        <f t="shared" si="25"/>
        <v>5.61</v>
      </c>
      <c r="AG201" s="12">
        <f t="shared" si="26"/>
        <v>1.7000000000000002</v>
      </c>
    </row>
    <row r="202" spans="2:33">
      <c r="B202" s="15">
        <f>'[4]AZIMUTH_CONGESTION by ports'!A1669</f>
        <v>42569</v>
      </c>
      <c r="C202" s="6">
        <f>'[4]AZIMUTH_CONGESTION by ports'!B1669</f>
        <v>2</v>
      </c>
      <c r="D202" s="89">
        <f>'[4]AZIMUTH_CONGESTION by ports'!C1669</f>
        <v>34</v>
      </c>
      <c r="E202" s="43">
        <f>'[4]AZIMUTH_CONGESTION by ports'!D1669</f>
        <v>1</v>
      </c>
      <c r="F202" s="6">
        <f>'[4]AZIMUTH_CONGESTION by ports'!E1669</f>
        <v>0</v>
      </c>
      <c r="G202" s="6">
        <f>'[4]AZIMUTH_CONGESTION by ports'!F1669</f>
        <v>0</v>
      </c>
      <c r="H202" s="12">
        <f>'[4]AZIMUTH_CONGESTION by ports'!G1669</f>
        <v>0</v>
      </c>
      <c r="I202" s="12">
        <f>'[4]AZIMUTH_CONGESTION by ports'!H1669</f>
        <v>0</v>
      </c>
      <c r="J202" s="12">
        <f>'[4]AZIMUTH_CONGESTION by ports'!I1669</f>
        <v>0</v>
      </c>
      <c r="K202" s="12">
        <f>'[4]AZIMUTH_CONGESTION by ports'!J1669</f>
        <v>0</v>
      </c>
      <c r="L202" s="12">
        <f>'[4]AZIMUTH_CONGESTION by ports'!K1669</f>
        <v>0</v>
      </c>
      <c r="M202" s="43">
        <f>'[4]AZIMUTH_CONGESTION by ports'!L1669</f>
        <v>0</v>
      </c>
      <c r="N202" s="6">
        <f>'[4]AZIMUTH_CONGESTION by ports'!M1669</f>
        <v>1</v>
      </c>
      <c r="O202" s="89">
        <f>'[4]AZIMUTH_CONGESTION by ports'!N1669</f>
        <v>0</v>
      </c>
      <c r="P202" s="88">
        <f>'[4]AZIMUTH_CONGESTION by ports'!O1669</f>
        <v>5</v>
      </c>
      <c r="Q202" s="88">
        <f>'[4]AZIMUTH_CONGESTION by ports'!P1669</f>
        <v>0</v>
      </c>
      <c r="R202" s="43">
        <f>'[4]AZIMUTH_CONGESTION by ports'!Q1669</f>
        <v>3</v>
      </c>
      <c r="S202" s="88">
        <f>'[4]AZIMUTH_CONGESTION by ports'!R1669</f>
        <v>0</v>
      </c>
      <c r="T202" s="12">
        <f>'[4]AZIMUTH_CONGESTION by ports'!S1669</f>
        <v>8</v>
      </c>
      <c r="U202" s="43">
        <f>'[4]AZIMUTH_CONGESTION by ports'!T1669</f>
        <v>0</v>
      </c>
      <c r="V202" s="12">
        <f>'[4]AZIMUTH_CONGESTION by ports'!U1669</f>
        <v>0</v>
      </c>
      <c r="W202" s="43">
        <f>'[4]AZIMUTH_CONGESTION by ports'!V1669</f>
        <v>5</v>
      </c>
      <c r="X202" s="12">
        <f>'[4]AZIMUTH_CONGESTION by ports'!W1669</f>
        <v>0</v>
      </c>
      <c r="Y202" s="88">
        <f>'[4]AZIMUTH_CONGESTION by ports'!X1669</f>
        <v>5</v>
      </c>
      <c r="Z202" s="12">
        <f>'[4]AZIMUTH_CONGESTION by ports'!Y1669</f>
        <v>0</v>
      </c>
      <c r="AA202" s="88">
        <f>'[4]AZIMUTH_CONGESTION by ports'!Z1669</f>
        <v>0</v>
      </c>
      <c r="AB202" s="12">
        <f t="shared" si="21"/>
        <v>10.88</v>
      </c>
      <c r="AC202" s="12">
        <f t="shared" si="22"/>
        <v>0.51</v>
      </c>
      <c r="AD202" s="12">
        <f t="shared" si="23"/>
        <v>1.53</v>
      </c>
      <c r="AE202" s="12">
        <f t="shared" si="24"/>
        <v>1.7000000000000002</v>
      </c>
      <c r="AF202" s="12">
        <f t="shared" si="25"/>
        <v>5.78</v>
      </c>
      <c r="AG202" s="12">
        <f t="shared" si="26"/>
        <v>1.36</v>
      </c>
    </row>
    <row r="203" spans="2:33">
      <c r="B203" s="15">
        <f>'[4]AZIMUTH_CONGESTION by ports'!A1670</f>
        <v>42570</v>
      </c>
      <c r="C203" s="6">
        <f>'[4]AZIMUTH_CONGESTION by ports'!B1670</f>
        <v>2</v>
      </c>
      <c r="D203" s="89">
        <f>'[4]AZIMUTH_CONGESTION by ports'!C1670</f>
        <v>35</v>
      </c>
      <c r="E203" s="43">
        <f>'[4]AZIMUTH_CONGESTION by ports'!D1670</f>
        <v>1</v>
      </c>
      <c r="F203" s="6">
        <f>'[4]AZIMUTH_CONGESTION by ports'!E1670</f>
        <v>0</v>
      </c>
      <c r="G203" s="6">
        <f>'[4]AZIMUTH_CONGESTION by ports'!F1670</f>
        <v>0</v>
      </c>
      <c r="H203" s="12">
        <f>'[4]AZIMUTH_CONGESTION by ports'!G1670</f>
        <v>0</v>
      </c>
      <c r="I203" s="12">
        <f>'[4]AZIMUTH_CONGESTION by ports'!H1670</f>
        <v>0</v>
      </c>
      <c r="J203" s="12">
        <f>'[4]AZIMUTH_CONGESTION by ports'!I1670</f>
        <v>0</v>
      </c>
      <c r="K203" s="12">
        <f>'[4]AZIMUTH_CONGESTION by ports'!J1670</f>
        <v>0</v>
      </c>
      <c r="L203" s="12">
        <f>'[4]AZIMUTH_CONGESTION by ports'!K1670</f>
        <v>0</v>
      </c>
      <c r="M203" s="43">
        <f>'[4]AZIMUTH_CONGESTION by ports'!L1670</f>
        <v>0</v>
      </c>
      <c r="N203" s="6">
        <f>'[4]AZIMUTH_CONGESTION by ports'!M1670</f>
        <v>1</v>
      </c>
      <c r="O203" s="89">
        <f>'[4]AZIMUTH_CONGESTION by ports'!N1670</f>
        <v>0</v>
      </c>
      <c r="P203" s="88">
        <f>'[4]AZIMUTH_CONGESTION by ports'!O1670</f>
        <v>0</v>
      </c>
      <c r="Q203" s="88">
        <f>'[4]AZIMUTH_CONGESTION by ports'!P1670</f>
        <v>0</v>
      </c>
      <c r="R203" s="43">
        <f>'[4]AZIMUTH_CONGESTION by ports'!Q1670</f>
        <v>3</v>
      </c>
      <c r="S203" s="88">
        <f>'[4]AZIMUTH_CONGESTION by ports'!R1670</f>
        <v>0</v>
      </c>
      <c r="T203" s="12">
        <f>'[4]AZIMUTH_CONGESTION by ports'!S1670</f>
        <v>9</v>
      </c>
      <c r="U203" s="43">
        <f>'[4]AZIMUTH_CONGESTION by ports'!T1670</f>
        <v>0</v>
      </c>
      <c r="V203" s="12">
        <f>'[4]AZIMUTH_CONGESTION by ports'!U1670</f>
        <v>0</v>
      </c>
      <c r="W203" s="43">
        <f>'[4]AZIMUTH_CONGESTION by ports'!V1670</f>
        <v>4</v>
      </c>
      <c r="X203" s="12">
        <f>'[4]AZIMUTH_CONGESTION by ports'!W1670</f>
        <v>0</v>
      </c>
      <c r="Y203" s="88">
        <f>'[4]AZIMUTH_CONGESTION by ports'!X1670</f>
        <v>6</v>
      </c>
      <c r="Z203" s="12">
        <f>'[4]AZIMUTH_CONGESTION by ports'!Y1670</f>
        <v>0</v>
      </c>
      <c r="AA203" s="88">
        <f>'[4]AZIMUTH_CONGESTION by ports'!Z1670</f>
        <v>0</v>
      </c>
      <c r="AB203" s="12">
        <f t="shared" si="21"/>
        <v>10.370000000000001</v>
      </c>
      <c r="AC203" s="12">
        <f t="shared" si="22"/>
        <v>0.51</v>
      </c>
      <c r="AD203" s="12">
        <f t="shared" si="23"/>
        <v>1.36</v>
      </c>
      <c r="AE203" s="12">
        <f t="shared" si="24"/>
        <v>1.02</v>
      </c>
      <c r="AF203" s="12">
        <f t="shared" si="25"/>
        <v>5.95</v>
      </c>
      <c r="AG203" s="12">
        <f t="shared" si="26"/>
        <v>1.53</v>
      </c>
    </row>
    <row r="204" spans="2:33">
      <c r="B204" s="15">
        <f>'[4]AZIMUTH_CONGESTION by ports'!A1671</f>
        <v>42571</v>
      </c>
      <c r="C204" s="6">
        <f>'[4]AZIMUTH_CONGESTION by ports'!B1671</f>
        <v>2</v>
      </c>
      <c r="D204" s="89">
        <f>'[4]AZIMUTH_CONGESTION by ports'!C1671</f>
        <v>35</v>
      </c>
      <c r="E204" s="43">
        <f>'[4]AZIMUTH_CONGESTION by ports'!D1671</f>
        <v>4</v>
      </c>
      <c r="F204" s="6">
        <f>'[4]AZIMUTH_CONGESTION by ports'!E1671</f>
        <v>0</v>
      </c>
      <c r="G204" s="6">
        <f>'[4]AZIMUTH_CONGESTION by ports'!F1671</f>
        <v>0</v>
      </c>
      <c r="H204" s="12">
        <f>'[4]AZIMUTH_CONGESTION by ports'!G1671</f>
        <v>0</v>
      </c>
      <c r="I204" s="12">
        <f>'[4]AZIMUTH_CONGESTION by ports'!H1671</f>
        <v>0</v>
      </c>
      <c r="J204" s="12">
        <f>'[4]AZIMUTH_CONGESTION by ports'!I1671</f>
        <v>0</v>
      </c>
      <c r="K204" s="12">
        <f>'[4]AZIMUTH_CONGESTION by ports'!J1671</f>
        <v>0</v>
      </c>
      <c r="L204" s="12">
        <f>'[4]AZIMUTH_CONGESTION by ports'!K1671</f>
        <v>0</v>
      </c>
      <c r="M204" s="43">
        <f>'[4]AZIMUTH_CONGESTION by ports'!L1671</f>
        <v>1</v>
      </c>
      <c r="N204" s="6">
        <f>'[4]AZIMUTH_CONGESTION by ports'!M1671</f>
        <v>1</v>
      </c>
      <c r="O204" s="89">
        <f>'[4]AZIMUTH_CONGESTION by ports'!N1671</f>
        <v>0</v>
      </c>
      <c r="P204" s="88">
        <f>'[4]AZIMUTH_CONGESTION by ports'!O1671</f>
        <v>0</v>
      </c>
      <c r="Q204" s="88">
        <f>'[4]AZIMUTH_CONGESTION by ports'!P1671</f>
        <v>0</v>
      </c>
      <c r="R204" s="43">
        <f>'[4]AZIMUTH_CONGESTION by ports'!Q1671</f>
        <v>2</v>
      </c>
      <c r="S204" s="88">
        <f>'[4]AZIMUTH_CONGESTION by ports'!R1671</f>
        <v>0</v>
      </c>
      <c r="T204" s="12">
        <f>'[4]AZIMUTH_CONGESTION by ports'!S1671</f>
        <v>14</v>
      </c>
      <c r="U204" s="43">
        <f>'[4]AZIMUTH_CONGESTION by ports'!T1671</f>
        <v>0</v>
      </c>
      <c r="V204" s="12">
        <f>'[4]AZIMUTH_CONGESTION by ports'!U1671</f>
        <v>0</v>
      </c>
      <c r="W204" s="43">
        <f>'[4]AZIMUTH_CONGESTION by ports'!V1671</f>
        <v>5</v>
      </c>
      <c r="X204" s="12">
        <f>'[4]AZIMUTH_CONGESTION by ports'!W1671</f>
        <v>0</v>
      </c>
      <c r="Y204" s="88">
        <f>'[4]AZIMUTH_CONGESTION by ports'!X1671</f>
        <v>8</v>
      </c>
      <c r="Z204" s="12">
        <f>'[4]AZIMUTH_CONGESTION by ports'!Y1671</f>
        <v>0</v>
      </c>
      <c r="AA204" s="88">
        <f>'[4]AZIMUTH_CONGESTION by ports'!Z1671</f>
        <v>0</v>
      </c>
      <c r="AB204" s="12">
        <f t="shared" si="21"/>
        <v>12.24</v>
      </c>
      <c r="AC204" s="12">
        <f t="shared" si="22"/>
        <v>0.51</v>
      </c>
      <c r="AD204" s="12">
        <f t="shared" si="23"/>
        <v>2.04</v>
      </c>
      <c r="AE204" s="12">
        <f t="shared" si="24"/>
        <v>1.36</v>
      </c>
      <c r="AF204" s="12">
        <f t="shared" si="25"/>
        <v>5.95</v>
      </c>
      <c r="AG204" s="12">
        <f t="shared" si="26"/>
        <v>2.3800000000000003</v>
      </c>
    </row>
    <row r="205" spans="2:33">
      <c r="B205" s="15">
        <f>'[4]AZIMUTH_CONGESTION by ports'!A1672</f>
        <v>42572</v>
      </c>
      <c r="C205" s="6">
        <f>'[4]AZIMUTH_CONGESTION by ports'!B1672</f>
        <v>1</v>
      </c>
      <c r="D205" s="89">
        <f>'[4]AZIMUTH_CONGESTION by ports'!C1672</f>
        <v>33</v>
      </c>
      <c r="E205" s="43">
        <f>'[4]AZIMUTH_CONGESTION by ports'!D1672</f>
        <v>3</v>
      </c>
      <c r="F205" s="6">
        <f>'[4]AZIMUTH_CONGESTION by ports'!E1672</f>
        <v>0</v>
      </c>
      <c r="G205" s="6">
        <f>'[4]AZIMUTH_CONGESTION by ports'!F1672</f>
        <v>0</v>
      </c>
      <c r="H205" s="12">
        <f>'[4]AZIMUTH_CONGESTION by ports'!G1672</f>
        <v>0</v>
      </c>
      <c r="I205" s="12">
        <f>'[4]AZIMUTH_CONGESTION by ports'!H1672</f>
        <v>1</v>
      </c>
      <c r="J205" s="12">
        <f>'[4]AZIMUTH_CONGESTION by ports'!I1672</f>
        <v>0</v>
      </c>
      <c r="K205" s="12">
        <f>'[4]AZIMUTH_CONGESTION by ports'!J1672</f>
        <v>0</v>
      </c>
      <c r="L205" s="12">
        <f>'[4]AZIMUTH_CONGESTION by ports'!K1672</f>
        <v>0</v>
      </c>
      <c r="M205" s="43">
        <f>'[4]AZIMUTH_CONGESTION by ports'!L1672</f>
        <v>0</v>
      </c>
      <c r="N205" s="6">
        <f>'[4]AZIMUTH_CONGESTION by ports'!M1672</f>
        <v>0</v>
      </c>
      <c r="O205" s="89">
        <f>'[4]AZIMUTH_CONGESTION by ports'!N1672</f>
        <v>0</v>
      </c>
      <c r="P205" s="88">
        <f>'[4]AZIMUTH_CONGESTION by ports'!O1672</f>
        <v>0</v>
      </c>
      <c r="Q205" s="88">
        <f>'[4]AZIMUTH_CONGESTION by ports'!P1672</f>
        <v>0</v>
      </c>
      <c r="R205" s="43">
        <f>'[4]AZIMUTH_CONGESTION by ports'!Q1672</f>
        <v>1</v>
      </c>
      <c r="S205" s="88">
        <f>'[4]AZIMUTH_CONGESTION by ports'!R1672</f>
        <v>0</v>
      </c>
      <c r="T205" s="12">
        <f>'[4]AZIMUTH_CONGESTION by ports'!S1672</f>
        <v>15</v>
      </c>
      <c r="U205" s="43">
        <f>'[4]AZIMUTH_CONGESTION by ports'!T1672</f>
        <v>0</v>
      </c>
      <c r="V205" s="12">
        <f>'[4]AZIMUTH_CONGESTION by ports'!U1672</f>
        <v>0</v>
      </c>
      <c r="W205" s="43">
        <f>'[4]AZIMUTH_CONGESTION by ports'!V1672</f>
        <v>4</v>
      </c>
      <c r="X205" s="12">
        <f>'[4]AZIMUTH_CONGESTION by ports'!W1672</f>
        <v>0</v>
      </c>
      <c r="Y205" s="88">
        <f>'[4]AZIMUTH_CONGESTION by ports'!X1672</f>
        <v>10</v>
      </c>
      <c r="Z205" s="12">
        <f>'[4]AZIMUTH_CONGESTION by ports'!Y1672</f>
        <v>0</v>
      </c>
      <c r="AA205" s="88">
        <f>'[4]AZIMUTH_CONGESTION by ports'!Z1672</f>
        <v>0</v>
      </c>
      <c r="AB205" s="12">
        <f t="shared" si="21"/>
        <v>11.56</v>
      </c>
      <c r="AC205" s="12">
        <f t="shared" si="22"/>
        <v>0.17</v>
      </c>
      <c r="AD205" s="12">
        <f t="shared" si="23"/>
        <v>1.36</v>
      </c>
      <c r="AE205" s="12">
        <f t="shared" si="24"/>
        <v>1.7000000000000002</v>
      </c>
      <c r="AF205" s="12">
        <f t="shared" si="25"/>
        <v>5.61</v>
      </c>
      <c r="AG205" s="12">
        <f t="shared" si="26"/>
        <v>2.72</v>
      </c>
    </row>
    <row r="206" spans="2:33">
      <c r="B206" s="15">
        <f>'[4]AZIMUTH_CONGESTION by ports'!A1673</f>
        <v>42573</v>
      </c>
      <c r="C206" s="6">
        <f>'[4]AZIMUTH_CONGESTION by ports'!B1673</f>
        <v>2</v>
      </c>
      <c r="D206" s="89">
        <f>'[4]AZIMUTH_CONGESTION by ports'!C1673</f>
        <v>27</v>
      </c>
      <c r="E206" s="43">
        <f>'[4]AZIMUTH_CONGESTION by ports'!D1673</f>
        <v>3</v>
      </c>
      <c r="F206" s="6">
        <f>'[4]AZIMUTH_CONGESTION by ports'!E1673</f>
        <v>0</v>
      </c>
      <c r="G206" s="6">
        <f>'[4]AZIMUTH_CONGESTION by ports'!F1673</f>
        <v>0</v>
      </c>
      <c r="H206" s="12">
        <f>'[4]AZIMUTH_CONGESTION by ports'!G1673</f>
        <v>0</v>
      </c>
      <c r="I206" s="12">
        <f>'[4]AZIMUTH_CONGESTION by ports'!H1673</f>
        <v>0</v>
      </c>
      <c r="J206" s="12">
        <f>'[4]AZIMUTH_CONGESTION by ports'!I1673</f>
        <v>0</v>
      </c>
      <c r="K206" s="12">
        <f>'[4]AZIMUTH_CONGESTION by ports'!J1673</f>
        <v>1</v>
      </c>
      <c r="L206" s="12">
        <f>'[4]AZIMUTH_CONGESTION by ports'!K1673</f>
        <v>0</v>
      </c>
      <c r="M206" s="43">
        <f>'[4]AZIMUTH_CONGESTION by ports'!L1673</f>
        <v>0</v>
      </c>
      <c r="N206" s="6">
        <f>'[4]AZIMUTH_CONGESTION by ports'!M1673</f>
        <v>0</v>
      </c>
      <c r="O206" s="89">
        <f>'[4]AZIMUTH_CONGESTION by ports'!N1673</f>
        <v>0</v>
      </c>
      <c r="P206" s="88">
        <f>'[4]AZIMUTH_CONGESTION by ports'!O1673</f>
        <v>2</v>
      </c>
      <c r="Q206" s="88">
        <f>'[4]AZIMUTH_CONGESTION by ports'!P1673</f>
        <v>0</v>
      </c>
      <c r="R206" s="43">
        <f>'[4]AZIMUTH_CONGESTION by ports'!Q1673</f>
        <v>2</v>
      </c>
      <c r="S206" s="88">
        <f>'[4]AZIMUTH_CONGESTION by ports'!R1673</f>
        <v>0</v>
      </c>
      <c r="T206" s="12">
        <f>'[4]AZIMUTH_CONGESTION by ports'!S1673</f>
        <v>17</v>
      </c>
      <c r="U206" s="43">
        <f>'[4]AZIMUTH_CONGESTION by ports'!T1673</f>
        <v>0</v>
      </c>
      <c r="V206" s="12">
        <f>'[4]AZIMUTH_CONGESTION by ports'!U1673</f>
        <v>0</v>
      </c>
      <c r="W206" s="43">
        <f>'[4]AZIMUTH_CONGESTION by ports'!V1673</f>
        <v>4</v>
      </c>
      <c r="X206" s="12">
        <f>'[4]AZIMUTH_CONGESTION by ports'!W1673</f>
        <v>0</v>
      </c>
      <c r="Y206" s="88">
        <f>'[4]AZIMUTH_CONGESTION by ports'!X1673</f>
        <v>11</v>
      </c>
      <c r="Z206" s="12">
        <f>'[4]AZIMUTH_CONGESTION by ports'!Y1673</f>
        <v>0</v>
      </c>
      <c r="AA206" s="88">
        <f>'[4]AZIMUTH_CONGESTION by ports'!Z1673</f>
        <v>0</v>
      </c>
      <c r="AB206" s="12">
        <f t="shared" si="21"/>
        <v>11.73</v>
      </c>
      <c r="AC206" s="12">
        <f t="shared" si="22"/>
        <v>0.34</v>
      </c>
      <c r="AD206" s="12">
        <f t="shared" si="23"/>
        <v>1.53</v>
      </c>
      <c r="AE206" s="12">
        <f t="shared" si="24"/>
        <v>2.21</v>
      </c>
      <c r="AF206" s="12">
        <f t="shared" si="25"/>
        <v>4.5900000000000007</v>
      </c>
      <c r="AG206" s="12">
        <f t="shared" si="26"/>
        <v>3.06</v>
      </c>
    </row>
    <row r="207" spans="2:33">
      <c r="B207" s="15">
        <f>'[4]AZIMUTH_CONGESTION by ports'!A1674</f>
        <v>42574</v>
      </c>
      <c r="C207" s="6">
        <f>'[4]AZIMUTH_CONGESTION by ports'!B1674</f>
        <v>1</v>
      </c>
      <c r="D207" s="89">
        <f>'[4]AZIMUTH_CONGESTION by ports'!C1674</f>
        <v>30</v>
      </c>
      <c r="E207" s="43">
        <f>'[4]AZIMUTH_CONGESTION by ports'!D1674</f>
        <v>2</v>
      </c>
      <c r="F207" s="6">
        <f>'[4]AZIMUTH_CONGESTION by ports'!E1674</f>
        <v>0</v>
      </c>
      <c r="G207" s="6">
        <f>'[4]AZIMUTH_CONGESTION by ports'!F1674</f>
        <v>0</v>
      </c>
      <c r="H207" s="12">
        <f>'[4]AZIMUTH_CONGESTION by ports'!G1674</f>
        <v>0</v>
      </c>
      <c r="I207" s="12">
        <f>'[4]AZIMUTH_CONGESTION by ports'!H1674</f>
        <v>1</v>
      </c>
      <c r="J207" s="12">
        <f>'[4]AZIMUTH_CONGESTION by ports'!I1674</f>
        <v>0</v>
      </c>
      <c r="K207" s="12">
        <f>'[4]AZIMUTH_CONGESTION by ports'!J1674</f>
        <v>0</v>
      </c>
      <c r="L207" s="12">
        <f>'[4]AZIMUTH_CONGESTION by ports'!K1674</f>
        <v>0</v>
      </c>
      <c r="M207" s="43">
        <f>'[4]AZIMUTH_CONGESTION by ports'!L1674</f>
        <v>1</v>
      </c>
      <c r="N207" s="6">
        <f>'[4]AZIMUTH_CONGESTION by ports'!M1674</f>
        <v>1</v>
      </c>
      <c r="O207" s="89">
        <f>'[4]AZIMUTH_CONGESTION by ports'!N1674</f>
        <v>0</v>
      </c>
      <c r="P207" s="88">
        <f>'[4]AZIMUTH_CONGESTION by ports'!O1674</f>
        <v>1</v>
      </c>
      <c r="Q207" s="88">
        <f>'[4]AZIMUTH_CONGESTION by ports'!P1674</f>
        <v>0</v>
      </c>
      <c r="R207" s="43">
        <f>'[4]AZIMUTH_CONGESTION by ports'!Q1674</f>
        <v>1</v>
      </c>
      <c r="S207" s="88">
        <f>'[4]AZIMUTH_CONGESTION by ports'!R1674</f>
        <v>1</v>
      </c>
      <c r="T207" s="12">
        <f>'[4]AZIMUTH_CONGESTION by ports'!S1674</f>
        <v>10</v>
      </c>
      <c r="U207" s="43">
        <f>'[4]AZIMUTH_CONGESTION by ports'!T1674</f>
        <v>0</v>
      </c>
      <c r="V207" s="12">
        <f>'[4]AZIMUTH_CONGESTION by ports'!U1674</f>
        <v>0</v>
      </c>
      <c r="W207" s="43">
        <f>'[4]AZIMUTH_CONGESTION by ports'!V1674</f>
        <v>2</v>
      </c>
      <c r="X207" s="12">
        <f>'[4]AZIMUTH_CONGESTION by ports'!W1674</f>
        <v>0</v>
      </c>
      <c r="Y207" s="88">
        <f>'[4]AZIMUTH_CONGESTION by ports'!X1674</f>
        <v>12</v>
      </c>
      <c r="Z207" s="12">
        <f>'[4]AZIMUTH_CONGESTION by ports'!Y1674</f>
        <v>0</v>
      </c>
      <c r="AA207" s="88">
        <f>'[4]AZIMUTH_CONGESTION by ports'!Z1674</f>
        <v>0</v>
      </c>
      <c r="AB207" s="12">
        <f t="shared" si="21"/>
        <v>10.71</v>
      </c>
      <c r="AC207" s="12">
        <f t="shared" si="22"/>
        <v>0.34</v>
      </c>
      <c r="AD207" s="12">
        <f t="shared" si="23"/>
        <v>1.02</v>
      </c>
      <c r="AE207" s="12">
        <f t="shared" si="24"/>
        <v>2.3800000000000003</v>
      </c>
      <c r="AF207" s="12">
        <f t="shared" si="25"/>
        <v>5.1000000000000005</v>
      </c>
      <c r="AG207" s="12">
        <f t="shared" si="26"/>
        <v>1.87</v>
      </c>
    </row>
    <row r="208" spans="2:33">
      <c r="B208" s="15">
        <f>'[4]AZIMUTH_CONGESTION by ports'!A1675</f>
        <v>42575</v>
      </c>
      <c r="C208" s="6">
        <f>'[4]AZIMUTH_CONGESTION by ports'!B1675</f>
        <v>1</v>
      </c>
      <c r="D208" s="89">
        <f>'[4]AZIMUTH_CONGESTION by ports'!C1675</f>
        <v>24</v>
      </c>
      <c r="E208" s="43">
        <f>'[4]AZIMUTH_CONGESTION by ports'!D1675</f>
        <v>1</v>
      </c>
      <c r="F208" s="6">
        <f>'[4]AZIMUTH_CONGESTION by ports'!E1675</f>
        <v>0</v>
      </c>
      <c r="G208" s="6">
        <f>'[4]AZIMUTH_CONGESTION by ports'!F1675</f>
        <v>1</v>
      </c>
      <c r="H208" s="12">
        <f>'[4]AZIMUTH_CONGESTION by ports'!G1675</f>
        <v>0</v>
      </c>
      <c r="I208" s="12">
        <f>'[4]AZIMUTH_CONGESTION by ports'!H1675</f>
        <v>1</v>
      </c>
      <c r="J208" s="12">
        <f>'[4]AZIMUTH_CONGESTION by ports'!I1675</f>
        <v>0</v>
      </c>
      <c r="K208" s="12">
        <f>'[4]AZIMUTH_CONGESTION by ports'!J1675</f>
        <v>0</v>
      </c>
      <c r="L208" s="12">
        <f>'[4]AZIMUTH_CONGESTION by ports'!K1675</f>
        <v>1</v>
      </c>
      <c r="M208" s="43">
        <f>'[4]AZIMUTH_CONGESTION by ports'!L1675</f>
        <v>0</v>
      </c>
      <c r="N208" s="6">
        <f>'[4]AZIMUTH_CONGESTION by ports'!M1675</f>
        <v>1</v>
      </c>
      <c r="O208" s="89">
        <f>'[4]AZIMUTH_CONGESTION by ports'!N1675</f>
        <v>0</v>
      </c>
      <c r="P208" s="88">
        <f>'[4]AZIMUTH_CONGESTION by ports'!O1675</f>
        <v>1</v>
      </c>
      <c r="Q208" s="88">
        <f>'[4]AZIMUTH_CONGESTION by ports'!P1675</f>
        <v>0</v>
      </c>
      <c r="R208" s="43">
        <f>'[4]AZIMUTH_CONGESTION by ports'!Q1675</f>
        <v>2</v>
      </c>
      <c r="S208" s="88">
        <f>'[4]AZIMUTH_CONGESTION by ports'!R1675</f>
        <v>1</v>
      </c>
      <c r="T208" s="12">
        <f>'[4]AZIMUTH_CONGESTION by ports'!S1675</f>
        <v>9</v>
      </c>
      <c r="U208" s="43">
        <f>'[4]AZIMUTH_CONGESTION by ports'!T1675</f>
        <v>0</v>
      </c>
      <c r="V208" s="12">
        <f>'[4]AZIMUTH_CONGESTION by ports'!U1675</f>
        <v>0</v>
      </c>
      <c r="W208" s="43">
        <f>'[4]AZIMUTH_CONGESTION by ports'!V1675</f>
        <v>2</v>
      </c>
      <c r="X208" s="12">
        <f>'[4]AZIMUTH_CONGESTION by ports'!W1675</f>
        <v>0</v>
      </c>
      <c r="Y208" s="88">
        <f>'[4]AZIMUTH_CONGESTION by ports'!X1675</f>
        <v>10</v>
      </c>
      <c r="Z208" s="12">
        <f>'[4]AZIMUTH_CONGESTION by ports'!Y1675</f>
        <v>0</v>
      </c>
      <c r="AA208" s="88">
        <f>'[4]AZIMUTH_CONGESTION by ports'!Z1675</f>
        <v>0</v>
      </c>
      <c r="AB208" s="12">
        <f t="shared" si="21"/>
        <v>9.3500000000000014</v>
      </c>
      <c r="AC208" s="12">
        <f t="shared" si="22"/>
        <v>0.51</v>
      </c>
      <c r="AD208" s="12">
        <f t="shared" si="23"/>
        <v>0.85000000000000009</v>
      </c>
      <c r="AE208" s="12">
        <f t="shared" si="24"/>
        <v>2.04</v>
      </c>
      <c r="AF208" s="12">
        <f t="shared" si="25"/>
        <v>4.08</v>
      </c>
      <c r="AG208" s="12">
        <f t="shared" si="26"/>
        <v>1.87</v>
      </c>
    </row>
    <row r="209" spans="2:33">
      <c r="B209" s="15">
        <f>'[4]AZIMUTH_CONGESTION by ports'!A1676</f>
        <v>42576</v>
      </c>
      <c r="C209" s="6">
        <f>'[4]AZIMUTH_CONGESTION by ports'!B1676</f>
        <v>1</v>
      </c>
      <c r="D209" s="89">
        <f>'[4]AZIMUTH_CONGESTION by ports'!C1676</f>
        <v>27</v>
      </c>
      <c r="E209" s="43">
        <f>'[4]AZIMUTH_CONGESTION by ports'!D1676</f>
        <v>2</v>
      </c>
      <c r="F209" s="6">
        <f>'[4]AZIMUTH_CONGESTION by ports'!E1676</f>
        <v>0</v>
      </c>
      <c r="G209" s="6">
        <f>'[4]AZIMUTH_CONGESTION by ports'!F1676</f>
        <v>0</v>
      </c>
      <c r="H209" s="12">
        <f>'[4]AZIMUTH_CONGESTION by ports'!G1676</f>
        <v>0</v>
      </c>
      <c r="I209" s="12">
        <f>'[4]AZIMUTH_CONGESTION by ports'!H1676</f>
        <v>0</v>
      </c>
      <c r="J209" s="12">
        <f>'[4]AZIMUTH_CONGESTION by ports'!I1676</f>
        <v>0</v>
      </c>
      <c r="K209" s="12">
        <f>'[4]AZIMUTH_CONGESTION by ports'!J1676</f>
        <v>0</v>
      </c>
      <c r="L209" s="12">
        <f>'[4]AZIMUTH_CONGESTION by ports'!K1676</f>
        <v>1</v>
      </c>
      <c r="M209" s="43">
        <f>'[4]AZIMUTH_CONGESTION by ports'!L1676</f>
        <v>1</v>
      </c>
      <c r="N209" s="6">
        <f>'[4]AZIMUTH_CONGESTION by ports'!M1676</f>
        <v>1</v>
      </c>
      <c r="O209" s="89">
        <f>'[4]AZIMUTH_CONGESTION by ports'!N1676</f>
        <v>0</v>
      </c>
      <c r="P209" s="88">
        <f>'[4]AZIMUTH_CONGESTION by ports'!O1676</f>
        <v>1</v>
      </c>
      <c r="Q209" s="88">
        <f>'[4]AZIMUTH_CONGESTION by ports'!P1676</f>
        <v>0</v>
      </c>
      <c r="R209" s="43">
        <f>'[4]AZIMUTH_CONGESTION by ports'!Q1676</f>
        <v>0</v>
      </c>
      <c r="S209" s="88">
        <f>'[4]AZIMUTH_CONGESTION by ports'!R1676</f>
        <v>0</v>
      </c>
      <c r="T209" s="12">
        <f>'[4]AZIMUTH_CONGESTION by ports'!S1676</f>
        <v>13</v>
      </c>
      <c r="U209" s="43">
        <f>'[4]AZIMUTH_CONGESTION by ports'!T1676</f>
        <v>0</v>
      </c>
      <c r="V209" s="12">
        <f>'[4]AZIMUTH_CONGESTION by ports'!U1676</f>
        <v>0</v>
      </c>
      <c r="W209" s="43">
        <f>'[4]AZIMUTH_CONGESTION by ports'!V1676</f>
        <v>2</v>
      </c>
      <c r="X209" s="12">
        <f>'[4]AZIMUTH_CONGESTION by ports'!W1676</f>
        <v>0</v>
      </c>
      <c r="Y209" s="88">
        <f>'[4]AZIMUTH_CONGESTION by ports'!X1676</f>
        <v>11</v>
      </c>
      <c r="Z209" s="12">
        <f>'[4]AZIMUTH_CONGESTION by ports'!Y1676</f>
        <v>0</v>
      </c>
      <c r="AA209" s="88">
        <f>'[4]AZIMUTH_CONGESTION by ports'!Z1676</f>
        <v>0</v>
      </c>
      <c r="AB209" s="12">
        <f t="shared" si="21"/>
        <v>10.200000000000001</v>
      </c>
      <c r="AC209" s="12">
        <f t="shared" si="22"/>
        <v>0.34</v>
      </c>
      <c r="AD209" s="12">
        <f t="shared" si="23"/>
        <v>0.85000000000000009</v>
      </c>
      <c r="AE209" s="12">
        <f t="shared" si="24"/>
        <v>2.04</v>
      </c>
      <c r="AF209" s="12">
        <f t="shared" si="25"/>
        <v>4.5900000000000007</v>
      </c>
      <c r="AG209" s="12">
        <f t="shared" si="26"/>
        <v>2.3800000000000003</v>
      </c>
    </row>
    <row r="210" spans="2:33">
      <c r="B210" s="15">
        <f>'[4]AZIMUTH_CONGESTION by ports'!A1677</f>
        <v>42577</v>
      </c>
      <c r="C210" s="6">
        <f>'[4]AZIMUTH_CONGESTION by ports'!B1677</f>
        <v>2</v>
      </c>
      <c r="D210" s="89">
        <f>'[4]AZIMUTH_CONGESTION by ports'!C1677</f>
        <v>24</v>
      </c>
      <c r="E210" s="43">
        <f>'[4]AZIMUTH_CONGESTION by ports'!D1677</f>
        <v>2</v>
      </c>
      <c r="F210" s="6">
        <f>'[4]AZIMUTH_CONGESTION by ports'!E1677</f>
        <v>0</v>
      </c>
      <c r="G210" s="6">
        <f>'[4]AZIMUTH_CONGESTION by ports'!F1677</f>
        <v>0</v>
      </c>
      <c r="H210" s="12">
        <f>'[4]AZIMUTH_CONGESTION by ports'!G1677</f>
        <v>0</v>
      </c>
      <c r="I210" s="12">
        <f>'[4]AZIMUTH_CONGESTION by ports'!H1677</f>
        <v>0</v>
      </c>
      <c r="J210" s="12">
        <f>'[4]AZIMUTH_CONGESTION by ports'!I1677</f>
        <v>0</v>
      </c>
      <c r="K210" s="12">
        <f>'[4]AZIMUTH_CONGESTION by ports'!J1677</f>
        <v>0</v>
      </c>
      <c r="L210" s="12">
        <f>'[4]AZIMUTH_CONGESTION by ports'!K1677</f>
        <v>1</v>
      </c>
      <c r="M210" s="43">
        <f>'[4]AZIMUTH_CONGESTION by ports'!L1677</f>
        <v>0</v>
      </c>
      <c r="N210" s="6">
        <f>'[4]AZIMUTH_CONGESTION by ports'!M1677</f>
        <v>2</v>
      </c>
      <c r="O210" s="89">
        <f>'[4]AZIMUTH_CONGESTION by ports'!N1677</f>
        <v>0</v>
      </c>
      <c r="P210" s="88">
        <f>'[4]AZIMUTH_CONGESTION by ports'!O1677</f>
        <v>2</v>
      </c>
      <c r="Q210" s="88">
        <f>'[4]AZIMUTH_CONGESTION by ports'!P1677</f>
        <v>0</v>
      </c>
      <c r="R210" s="43">
        <f>'[4]AZIMUTH_CONGESTION by ports'!Q1677</f>
        <v>0</v>
      </c>
      <c r="S210" s="88">
        <f>'[4]AZIMUTH_CONGESTION by ports'!R1677</f>
        <v>1</v>
      </c>
      <c r="T210" s="12">
        <f>'[4]AZIMUTH_CONGESTION by ports'!S1677</f>
        <v>14</v>
      </c>
      <c r="U210" s="43">
        <f>'[4]AZIMUTH_CONGESTION by ports'!T1677</f>
        <v>0</v>
      </c>
      <c r="V210" s="12">
        <f>'[4]AZIMUTH_CONGESTION by ports'!U1677</f>
        <v>0</v>
      </c>
      <c r="W210" s="43">
        <f>'[4]AZIMUTH_CONGESTION by ports'!V1677</f>
        <v>3</v>
      </c>
      <c r="X210" s="12">
        <f>'[4]AZIMUTH_CONGESTION by ports'!W1677</f>
        <v>0</v>
      </c>
      <c r="Y210" s="88">
        <f>'[4]AZIMUTH_CONGESTION by ports'!X1677</f>
        <v>8</v>
      </c>
      <c r="Z210" s="12">
        <f>'[4]AZIMUTH_CONGESTION by ports'!Y1677</f>
        <v>0</v>
      </c>
      <c r="AA210" s="88">
        <f>'[4]AZIMUTH_CONGESTION by ports'!Z1677</f>
        <v>0</v>
      </c>
      <c r="AB210" s="12">
        <f t="shared" si="21"/>
        <v>10.030000000000001</v>
      </c>
      <c r="AC210" s="12">
        <f t="shared" si="22"/>
        <v>0.68</v>
      </c>
      <c r="AD210" s="12">
        <f t="shared" si="23"/>
        <v>0.85000000000000009</v>
      </c>
      <c r="AE210" s="12">
        <f t="shared" si="24"/>
        <v>1.87</v>
      </c>
      <c r="AF210" s="12">
        <f t="shared" si="25"/>
        <v>4.08</v>
      </c>
      <c r="AG210" s="12">
        <f t="shared" si="26"/>
        <v>2.5500000000000003</v>
      </c>
    </row>
    <row r="211" spans="2:33">
      <c r="B211" s="15">
        <f>'[4]AZIMUTH_CONGESTION by ports'!A1678</f>
        <v>42578</v>
      </c>
      <c r="C211" s="6">
        <f>'[4]AZIMUTH_CONGESTION by ports'!B1678</f>
        <v>3</v>
      </c>
      <c r="D211" s="89">
        <f>'[4]AZIMUTH_CONGESTION by ports'!C1678</f>
        <v>24</v>
      </c>
      <c r="E211" s="43">
        <f>'[4]AZIMUTH_CONGESTION by ports'!D1678</f>
        <v>3</v>
      </c>
      <c r="F211" s="6">
        <f>'[4]AZIMUTH_CONGESTION by ports'!E1678</f>
        <v>0</v>
      </c>
      <c r="G211" s="6">
        <f>'[4]AZIMUTH_CONGESTION by ports'!F1678</f>
        <v>0</v>
      </c>
      <c r="H211" s="12">
        <f>'[4]AZIMUTH_CONGESTION by ports'!G1678</f>
        <v>0</v>
      </c>
      <c r="I211" s="12">
        <f>'[4]AZIMUTH_CONGESTION by ports'!H1678</f>
        <v>0</v>
      </c>
      <c r="J211" s="12">
        <f>'[4]AZIMUTH_CONGESTION by ports'!I1678</f>
        <v>0</v>
      </c>
      <c r="K211" s="12">
        <f>'[4]AZIMUTH_CONGESTION by ports'!J1678</f>
        <v>0</v>
      </c>
      <c r="L211" s="12">
        <f>'[4]AZIMUTH_CONGESTION by ports'!K1678</f>
        <v>1</v>
      </c>
      <c r="M211" s="43">
        <f>'[4]AZIMUTH_CONGESTION by ports'!L1678</f>
        <v>1</v>
      </c>
      <c r="N211" s="6">
        <f>'[4]AZIMUTH_CONGESTION by ports'!M1678</f>
        <v>2</v>
      </c>
      <c r="O211" s="89">
        <f>'[4]AZIMUTH_CONGESTION by ports'!N1678</f>
        <v>0</v>
      </c>
      <c r="P211" s="88">
        <f>'[4]AZIMUTH_CONGESTION by ports'!O1678</f>
        <v>0</v>
      </c>
      <c r="Q211" s="88">
        <f>'[4]AZIMUTH_CONGESTION by ports'!P1678</f>
        <v>0</v>
      </c>
      <c r="R211" s="43">
        <f>'[4]AZIMUTH_CONGESTION by ports'!Q1678</f>
        <v>0</v>
      </c>
      <c r="S211" s="88">
        <f>'[4]AZIMUTH_CONGESTION by ports'!R1678</f>
        <v>1</v>
      </c>
      <c r="T211" s="12">
        <f>'[4]AZIMUTH_CONGESTION by ports'!S1678</f>
        <v>9</v>
      </c>
      <c r="U211" s="43">
        <f>'[4]AZIMUTH_CONGESTION by ports'!T1678</f>
        <v>0</v>
      </c>
      <c r="V211" s="12">
        <f>'[4]AZIMUTH_CONGESTION by ports'!U1678</f>
        <v>0</v>
      </c>
      <c r="W211" s="43">
        <f>'[4]AZIMUTH_CONGESTION by ports'!V1678</f>
        <v>2</v>
      </c>
      <c r="X211" s="12">
        <f>'[4]AZIMUTH_CONGESTION by ports'!W1678</f>
        <v>0</v>
      </c>
      <c r="Y211" s="88">
        <f>'[4]AZIMUTH_CONGESTION by ports'!X1678</f>
        <v>9</v>
      </c>
      <c r="Z211" s="12">
        <f>'[4]AZIMUTH_CONGESTION by ports'!Y1678</f>
        <v>0</v>
      </c>
      <c r="AA211" s="88">
        <f>'[4]AZIMUTH_CONGESTION by ports'!Z1678</f>
        <v>0</v>
      </c>
      <c r="AB211" s="12">
        <f t="shared" si="21"/>
        <v>9.3500000000000014</v>
      </c>
      <c r="AC211" s="12">
        <f t="shared" si="22"/>
        <v>0.85000000000000009</v>
      </c>
      <c r="AD211" s="12">
        <f t="shared" si="23"/>
        <v>1.02</v>
      </c>
      <c r="AE211" s="12">
        <f t="shared" si="24"/>
        <v>1.7000000000000002</v>
      </c>
      <c r="AF211" s="12">
        <f t="shared" si="25"/>
        <v>4.08</v>
      </c>
      <c r="AG211" s="12">
        <f t="shared" si="26"/>
        <v>1.7000000000000002</v>
      </c>
    </row>
    <row r="212" spans="2:33">
      <c r="B212" s="15">
        <f>'[4]AZIMUTH_CONGESTION by ports'!A1679</f>
        <v>42579</v>
      </c>
      <c r="C212" s="6">
        <f>'[4]AZIMUTH_CONGESTION by ports'!B1679</f>
        <v>3</v>
      </c>
      <c r="D212" s="89">
        <f>'[4]AZIMUTH_CONGESTION by ports'!C1679</f>
        <v>24</v>
      </c>
      <c r="E212" s="43">
        <f>'[4]AZIMUTH_CONGESTION by ports'!D1679</f>
        <v>1</v>
      </c>
      <c r="F212" s="6">
        <f>'[4]AZIMUTH_CONGESTION by ports'!E1679</f>
        <v>0</v>
      </c>
      <c r="G212" s="6">
        <f>'[4]AZIMUTH_CONGESTION by ports'!F1679</f>
        <v>0</v>
      </c>
      <c r="H212" s="12">
        <f>'[4]AZIMUTH_CONGESTION by ports'!G1679</f>
        <v>0</v>
      </c>
      <c r="I212" s="12">
        <f>'[4]AZIMUTH_CONGESTION by ports'!H1679</f>
        <v>0</v>
      </c>
      <c r="J212" s="12">
        <f>'[4]AZIMUTH_CONGESTION by ports'!I1679</f>
        <v>0</v>
      </c>
      <c r="K212" s="12">
        <f>'[4]AZIMUTH_CONGESTION by ports'!J1679</f>
        <v>0</v>
      </c>
      <c r="L212" s="12">
        <f>'[4]AZIMUTH_CONGESTION by ports'!K1679</f>
        <v>1</v>
      </c>
      <c r="M212" s="43">
        <f>'[4]AZIMUTH_CONGESTION by ports'!L1679</f>
        <v>3</v>
      </c>
      <c r="N212" s="6">
        <f>'[4]AZIMUTH_CONGESTION by ports'!M1679</f>
        <v>1</v>
      </c>
      <c r="O212" s="89">
        <f>'[4]AZIMUTH_CONGESTION by ports'!N1679</f>
        <v>0</v>
      </c>
      <c r="P212" s="88">
        <f>'[4]AZIMUTH_CONGESTION by ports'!O1679</f>
        <v>0</v>
      </c>
      <c r="Q212" s="88">
        <f>'[4]AZIMUTH_CONGESTION by ports'!P1679</f>
        <v>0</v>
      </c>
      <c r="R212" s="43">
        <f>'[4]AZIMUTH_CONGESTION by ports'!Q1679</f>
        <v>1</v>
      </c>
      <c r="S212" s="88">
        <f>'[4]AZIMUTH_CONGESTION by ports'!R1679</f>
        <v>2</v>
      </c>
      <c r="T212" s="12">
        <f>'[4]AZIMUTH_CONGESTION by ports'!S1679</f>
        <v>13</v>
      </c>
      <c r="U212" s="43">
        <f>'[4]AZIMUTH_CONGESTION by ports'!T1679</f>
        <v>0</v>
      </c>
      <c r="V212" s="12">
        <f>'[4]AZIMUTH_CONGESTION by ports'!U1679</f>
        <v>0</v>
      </c>
      <c r="W212" s="43">
        <f>'[4]AZIMUTH_CONGESTION by ports'!V1679</f>
        <v>1</v>
      </c>
      <c r="X212" s="12">
        <f>'[4]AZIMUTH_CONGESTION by ports'!W1679</f>
        <v>0</v>
      </c>
      <c r="Y212" s="88">
        <f>'[4]AZIMUTH_CONGESTION by ports'!X1679</f>
        <v>9</v>
      </c>
      <c r="Z212" s="12">
        <f>'[4]AZIMUTH_CONGESTION by ports'!Y1679</f>
        <v>0</v>
      </c>
      <c r="AA212" s="88">
        <f>'[4]AZIMUTH_CONGESTION by ports'!Z1679</f>
        <v>0</v>
      </c>
      <c r="AB212" s="12">
        <f t="shared" si="21"/>
        <v>10.030000000000001</v>
      </c>
      <c r="AC212" s="12">
        <f t="shared" si="22"/>
        <v>0.68</v>
      </c>
      <c r="AD212" s="12">
        <f t="shared" si="23"/>
        <v>1.02</v>
      </c>
      <c r="AE212" s="12">
        <f t="shared" si="24"/>
        <v>1.87</v>
      </c>
      <c r="AF212" s="12">
        <f t="shared" si="25"/>
        <v>4.08</v>
      </c>
      <c r="AG212" s="12">
        <f t="shared" si="26"/>
        <v>2.3800000000000003</v>
      </c>
    </row>
    <row r="213" spans="2:33">
      <c r="B213" s="15">
        <f>'[4]AZIMUTH_CONGESTION by ports'!A1680</f>
        <v>42580</v>
      </c>
      <c r="C213" s="6">
        <f>'[4]AZIMUTH_CONGESTION by ports'!B1680</f>
        <v>2</v>
      </c>
      <c r="D213" s="89">
        <f>'[4]AZIMUTH_CONGESTION by ports'!C1680</f>
        <v>24</v>
      </c>
      <c r="E213" s="43">
        <f>'[4]AZIMUTH_CONGESTION by ports'!D1680</f>
        <v>1</v>
      </c>
      <c r="F213" s="6">
        <f>'[4]AZIMUTH_CONGESTION by ports'!E1680</f>
        <v>0</v>
      </c>
      <c r="G213" s="6">
        <f>'[4]AZIMUTH_CONGESTION by ports'!F1680</f>
        <v>1</v>
      </c>
      <c r="H213" s="12">
        <f>'[4]AZIMUTH_CONGESTION by ports'!G1680</f>
        <v>0</v>
      </c>
      <c r="I213" s="12">
        <f>'[4]AZIMUTH_CONGESTION by ports'!H1680</f>
        <v>0</v>
      </c>
      <c r="J213" s="12">
        <f>'[4]AZIMUTH_CONGESTION by ports'!I1680</f>
        <v>1</v>
      </c>
      <c r="K213" s="12">
        <f>'[4]AZIMUTH_CONGESTION by ports'!J1680</f>
        <v>0</v>
      </c>
      <c r="L213" s="12">
        <f>'[4]AZIMUTH_CONGESTION by ports'!K1680</f>
        <v>1</v>
      </c>
      <c r="M213" s="43">
        <f>'[4]AZIMUTH_CONGESTION by ports'!L1680</f>
        <v>0</v>
      </c>
      <c r="N213" s="6">
        <f>'[4]AZIMUTH_CONGESTION by ports'!M1680</f>
        <v>1</v>
      </c>
      <c r="O213" s="89">
        <f>'[4]AZIMUTH_CONGESTION by ports'!N1680</f>
        <v>0</v>
      </c>
      <c r="P213" s="88">
        <f>'[4]AZIMUTH_CONGESTION by ports'!O1680</f>
        <v>0</v>
      </c>
      <c r="Q213" s="88">
        <f>'[4]AZIMUTH_CONGESTION by ports'!P1680</f>
        <v>0</v>
      </c>
      <c r="R213" s="43">
        <f>'[4]AZIMUTH_CONGESTION by ports'!Q1680</f>
        <v>0</v>
      </c>
      <c r="S213" s="88">
        <f>'[4]AZIMUTH_CONGESTION by ports'!R1680</f>
        <v>2</v>
      </c>
      <c r="T213" s="12">
        <f>'[4]AZIMUTH_CONGESTION by ports'!S1680</f>
        <v>10</v>
      </c>
      <c r="U213" s="43">
        <f>'[4]AZIMUTH_CONGESTION by ports'!T1680</f>
        <v>0</v>
      </c>
      <c r="V213" s="12">
        <f>'[4]AZIMUTH_CONGESTION by ports'!U1680</f>
        <v>0</v>
      </c>
      <c r="W213" s="43">
        <f>'[4]AZIMUTH_CONGESTION by ports'!V1680</f>
        <v>2</v>
      </c>
      <c r="X213" s="12">
        <f>'[4]AZIMUTH_CONGESTION by ports'!W1680</f>
        <v>0</v>
      </c>
      <c r="Y213" s="88">
        <f>'[4]AZIMUTH_CONGESTION by ports'!X1680</f>
        <v>9</v>
      </c>
      <c r="Z213" s="12">
        <f>'[4]AZIMUTH_CONGESTION by ports'!Y1680</f>
        <v>0</v>
      </c>
      <c r="AA213" s="88">
        <f>'[4]AZIMUTH_CONGESTION by ports'!Z1680</f>
        <v>0</v>
      </c>
      <c r="AB213" s="12">
        <f t="shared" si="21"/>
        <v>9.1800000000000015</v>
      </c>
      <c r="AC213" s="12">
        <f t="shared" si="22"/>
        <v>0.68</v>
      </c>
      <c r="AD213" s="12">
        <f t="shared" si="23"/>
        <v>0.51</v>
      </c>
      <c r="AE213" s="12">
        <f t="shared" si="24"/>
        <v>1.87</v>
      </c>
      <c r="AF213" s="12">
        <f t="shared" si="25"/>
        <v>4.08</v>
      </c>
      <c r="AG213" s="12">
        <f t="shared" si="26"/>
        <v>2.04</v>
      </c>
    </row>
    <row r="214" spans="2:33">
      <c r="B214" s="15">
        <f>'[4]AZIMUTH_CONGESTION by ports'!A1681</f>
        <v>42581</v>
      </c>
      <c r="C214" s="6">
        <f>'[4]AZIMUTH_CONGESTION by ports'!B1681</f>
        <v>3</v>
      </c>
      <c r="D214" s="89">
        <f>'[4]AZIMUTH_CONGESTION by ports'!C1681</f>
        <v>23</v>
      </c>
      <c r="E214" s="43">
        <f>'[4]AZIMUTH_CONGESTION by ports'!D1681</f>
        <v>1</v>
      </c>
      <c r="F214" s="6">
        <f>'[4]AZIMUTH_CONGESTION by ports'!E1681</f>
        <v>0</v>
      </c>
      <c r="G214" s="6">
        <f>'[4]AZIMUTH_CONGESTION by ports'!F1681</f>
        <v>1</v>
      </c>
      <c r="H214" s="12">
        <f>'[4]AZIMUTH_CONGESTION by ports'!G1681</f>
        <v>1</v>
      </c>
      <c r="I214" s="12">
        <f>'[4]AZIMUTH_CONGESTION by ports'!H1681</f>
        <v>1</v>
      </c>
      <c r="J214" s="12">
        <f>'[4]AZIMUTH_CONGESTION by ports'!I1681</f>
        <v>0</v>
      </c>
      <c r="K214" s="12">
        <f>'[4]AZIMUTH_CONGESTION by ports'!J1681</f>
        <v>0</v>
      </c>
      <c r="L214" s="12">
        <f>'[4]AZIMUTH_CONGESTION by ports'!K1681</f>
        <v>2</v>
      </c>
      <c r="M214" s="43">
        <f>'[4]AZIMUTH_CONGESTION by ports'!L1681</f>
        <v>0</v>
      </c>
      <c r="N214" s="6">
        <f>'[4]AZIMUTH_CONGESTION by ports'!M1681</f>
        <v>0</v>
      </c>
      <c r="O214" s="89">
        <f>'[4]AZIMUTH_CONGESTION by ports'!N1681</f>
        <v>0</v>
      </c>
      <c r="P214" s="88">
        <f>'[4]AZIMUTH_CONGESTION by ports'!O1681</f>
        <v>0</v>
      </c>
      <c r="Q214" s="88">
        <f>'[4]AZIMUTH_CONGESTION by ports'!P1681</f>
        <v>0</v>
      </c>
      <c r="R214" s="43">
        <f>'[4]AZIMUTH_CONGESTION by ports'!Q1681</f>
        <v>0</v>
      </c>
      <c r="S214" s="88">
        <f>'[4]AZIMUTH_CONGESTION by ports'!R1681</f>
        <v>2</v>
      </c>
      <c r="T214" s="12">
        <f>'[4]AZIMUTH_CONGESTION by ports'!S1681</f>
        <v>9</v>
      </c>
      <c r="U214" s="43">
        <f>'[4]AZIMUTH_CONGESTION by ports'!T1681</f>
        <v>0</v>
      </c>
      <c r="V214" s="12">
        <f>'[4]AZIMUTH_CONGESTION by ports'!U1681</f>
        <v>0</v>
      </c>
      <c r="W214" s="43">
        <f>'[4]AZIMUTH_CONGESTION by ports'!V1681</f>
        <v>1</v>
      </c>
      <c r="X214" s="12">
        <f>'[4]AZIMUTH_CONGESTION by ports'!W1681</f>
        <v>0</v>
      </c>
      <c r="Y214" s="88">
        <f>'[4]AZIMUTH_CONGESTION by ports'!X1681</f>
        <v>8</v>
      </c>
      <c r="Z214" s="12">
        <f>'[4]AZIMUTH_CONGESTION by ports'!Y1681</f>
        <v>0</v>
      </c>
      <c r="AA214" s="88">
        <f>'[4]AZIMUTH_CONGESTION by ports'!Z1681</f>
        <v>0</v>
      </c>
      <c r="AB214" s="12">
        <f t="shared" si="21"/>
        <v>8.84</v>
      </c>
      <c r="AC214" s="12">
        <f t="shared" si="22"/>
        <v>0.68</v>
      </c>
      <c r="AD214" s="12">
        <f t="shared" si="23"/>
        <v>0.34</v>
      </c>
      <c r="AE214" s="12">
        <f t="shared" si="24"/>
        <v>1.7000000000000002</v>
      </c>
      <c r="AF214" s="12">
        <f t="shared" si="25"/>
        <v>3.91</v>
      </c>
      <c r="AG214" s="12">
        <f t="shared" si="26"/>
        <v>2.21</v>
      </c>
    </row>
    <row r="215" spans="2:33">
      <c r="B215" s="15">
        <f>'[4]AZIMUTH_CONGESTION by ports'!A1682</f>
        <v>42582</v>
      </c>
      <c r="C215" s="6">
        <f>'[4]AZIMUTH_CONGESTION by ports'!B1682</f>
        <v>1</v>
      </c>
      <c r="D215" s="89">
        <f>'[4]AZIMUTH_CONGESTION by ports'!C1682</f>
        <v>26</v>
      </c>
      <c r="E215" s="43">
        <f>'[4]AZIMUTH_CONGESTION by ports'!D1682</f>
        <v>1</v>
      </c>
      <c r="F215" s="6">
        <f>'[4]AZIMUTH_CONGESTION by ports'!E1682</f>
        <v>0</v>
      </c>
      <c r="G215" s="6">
        <f>'[4]AZIMUTH_CONGESTION by ports'!F1682</f>
        <v>1</v>
      </c>
      <c r="H215" s="12">
        <f>'[4]AZIMUTH_CONGESTION by ports'!G1682</f>
        <v>0</v>
      </c>
      <c r="I215" s="12">
        <f>'[4]AZIMUTH_CONGESTION by ports'!H1682</f>
        <v>0</v>
      </c>
      <c r="J215" s="12">
        <f>'[4]AZIMUTH_CONGESTION by ports'!I1682</f>
        <v>0</v>
      </c>
      <c r="K215" s="12">
        <f>'[4]AZIMUTH_CONGESTION by ports'!J1682</f>
        <v>0</v>
      </c>
      <c r="L215" s="12">
        <f>'[4]AZIMUTH_CONGESTION by ports'!K1682</f>
        <v>2</v>
      </c>
      <c r="M215" s="43">
        <f>'[4]AZIMUTH_CONGESTION by ports'!L1682</f>
        <v>0</v>
      </c>
      <c r="N215" s="6">
        <f>'[4]AZIMUTH_CONGESTION by ports'!M1682</f>
        <v>0</v>
      </c>
      <c r="O215" s="89">
        <f>'[4]AZIMUTH_CONGESTION by ports'!N1682</f>
        <v>0</v>
      </c>
      <c r="P215" s="88">
        <f>'[4]AZIMUTH_CONGESTION by ports'!O1682</f>
        <v>1</v>
      </c>
      <c r="Q215" s="88">
        <f>'[4]AZIMUTH_CONGESTION by ports'!P1682</f>
        <v>0</v>
      </c>
      <c r="R215" s="43">
        <f>'[4]AZIMUTH_CONGESTION by ports'!Q1682</f>
        <v>3</v>
      </c>
      <c r="S215" s="88">
        <f>'[4]AZIMUTH_CONGESTION by ports'!R1682</f>
        <v>1</v>
      </c>
      <c r="T215" s="12">
        <f>'[4]AZIMUTH_CONGESTION by ports'!S1682</f>
        <v>8</v>
      </c>
      <c r="U215" s="43">
        <f>'[4]AZIMUTH_CONGESTION by ports'!T1682</f>
        <v>0</v>
      </c>
      <c r="V215" s="12">
        <f>'[4]AZIMUTH_CONGESTION by ports'!U1682</f>
        <v>0</v>
      </c>
      <c r="W215" s="43">
        <f>'[4]AZIMUTH_CONGESTION by ports'!V1682</f>
        <v>1</v>
      </c>
      <c r="X215" s="12">
        <f>'[4]AZIMUTH_CONGESTION by ports'!W1682</f>
        <v>0</v>
      </c>
      <c r="Y215" s="88">
        <f>'[4]AZIMUTH_CONGESTION by ports'!X1682</f>
        <v>11</v>
      </c>
      <c r="Z215" s="12">
        <f>'[4]AZIMUTH_CONGESTION by ports'!Y1682</f>
        <v>0</v>
      </c>
      <c r="AA215" s="88">
        <f>'[4]AZIMUTH_CONGESTION by ports'!Z1682</f>
        <v>0</v>
      </c>
      <c r="AB215" s="12">
        <f t="shared" si="21"/>
        <v>9.5200000000000014</v>
      </c>
      <c r="AC215" s="12">
        <f t="shared" si="22"/>
        <v>0.34</v>
      </c>
      <c r="AD215" s="12">
        <f t="shared" si="23"/>
        <v>0.85000000000000009</v>
      </c>
      <c r="AE215" s="12">
        <f t="shared" si="24"/>
        <v>2.21</v>
      </c>
      <c r="AF215" s="12">
        <f t="shared" si="25"/>
        <v>4.42</v>
      </c>
      <c r="AG215" s="12">
        <f t="shared" si="26"/>
        <v>1.7000000000000002</v>
      </c>
    </row>
    <row r="216" spans="2:33">
      <c r="B216" s="15">
        <f>'[4]AZIMUTH_CONGESTION by ports'!A1683</f>
        <v>42583</v>
      </c>
      <c r="C216" s="6">
        <f>'[4]AZIMUTH_CONGESTION by ports'!B1683</f>
        <v>1</v>
      </c>
      <c r="D216" s="89">
        <f>'[4]AZIMUTH_CONGESTION by ports'!C1683</f>
        <v>20</v>
      </c>
      <c r="E216" s="43">
        <f>'[4]AZIMUTH_CONGESTION by ports'!D1683</f>
        <v>0</v>
      </c>
      <c r="F216" s="6">
        <f>'[4]AZIMUTH_CONGESTION by ports'!E1683</f>
        <v>0</v>
      </c>
      <c r="G216" s="6">
        <f>'[4]AZIMUTH_CONGESTION by ports'!F1683</f>
        <v>1</v>
      </c>
      <c r="H216" s="12">
        <f>'[4]AZIMUTH_CONGESTION by ports'!G1683</f>
        <v>0</v>
      </c>
      <c r="I216" s="12">
        <f>'[4]AZIMUTH_CONGESTION by ports'!H1683</f>
        <v>2</v>
      </c>
      <c r="J216" s="12">
        <f>'[4]AZIMUTH_CONGESTION by ports'!I1683</f>
        <v>2</v>
      </c>
      <c r="K216" s="12">
        <f>'[4]AZIMUTH_CONGESTION by ports'!J1683</f>
        <v>0</v>
      </c>
      <c r="L216" s="12">
        <f>'[4]AZIMUTH_CONGESTION by ports'!K1683</f>
        <v>2</v>
      </c>
      <c r="M216" s="43">
        <f>'[4]AZIMUTH_CONGESTION by ports'!L1683</f>
        <v>0</v>
      </c>
      <c r="N216" s="6">
        <f>'[4]AZIMUTH_CONGESTION by ports'!M1683</f>
        <v>1</v>
      </c>
      <c r="O216" s="89">
        <f>'[4]AZIMUTH_CONGESTION by ports'!N1683</f>
        <v>0</v>
      </c>
      <c r="P216" s="88">
        <f>'[4]AZIMUTH_CONGESTION by ports'!O1683</f>
        <v>1</v>
      </c>
      <c r="Q216" s="88">
        <f>'[4]AZIMUTH_CONGESTION by ports'!P1683</f>
        <v>0</v>
      </c>
      <c r="R216" s="43">
        <f>'[4]AZIMUTH_CONGESTION by ports'!Q1683</f>
        <v>2</v>
      </c>
      <c r="S216" s="88">
        <f>'[4]AZIMUTH_CONGESTION by ports'!R1683</f>
        <v>1</v>
      </c>
      <c r="T216" s="12">
        <f>'[4]AZIMUTH_CONGESTION by ports'!S1683</f>
        <v>8</v>
      </c>
      <c r="U216" s="43">
        <f>'[4]AZIMUTH_CONGESTION by ports'!T1683</f>
        <v>0</v>
      </c>
      <c r="V216" s="12">
        <f>'[4]AZIMUTH_CONGESTION by ports'!U1683</f>
        <v>0</v>
      </c>
      <c r="W216" s="43">
        <f>'[4]AZIMUTH_CONGESTION by ports'!V1683</f>
        <v>0</v>
      </c>
      <c r="X216" s="12">
        <f>'[4]AZIMUTH_CONGESTION by ports'!W1683</f>
        <v>0</v>
      </c>
      <c r="Y216" s="88">
        <f>'[4]AZIMUTH_CONGESTION by ports'!X1683</f>
        <v>10</v>
      </c>
      <c r="Z216" s="12">
        <f>'[4]AZIMUTH_CONGESTION by ports'!Y1683</f>
        <v>0</v>
      </c>
      <c r="AA216" s="88">
        <f>'[4]AZIMUTH_CONGESTION by ports'!Z1683</f>
        <v>0</v>
      </c>
      <c r="AB216" s="12">
        <f t="shared" si="21"/>
        <v>8.67</v>
      </c>
      <c r="AC216" s="12">
        <f t="shared" si="22"/>
        <v>0.51</v>
      </c>
      <c r="AD216" s="12">
        <f t="shared" si="23"/>
        <v>0.34</v>
      </c>
      <c r="AE216" s="12">
        <f t="shared" si="24"/>
        <v>2.04</v>
      </c>
      <c r="AF216" s="12">
        <f t="shared" si="25"/>
        <v>3.4000000000000004</v>
      </c>
      <c r="AG216" s="12">
        <f t="shared" si="26"/>
        <v>2.3800000000000003</v>
      </c>
    </row>
    <row r="217" spans="2:33">
      <c r="B217" s="15">
        <f>'[4]AZIMUTH_CONGESTION by ports'!A1684</f>
        <v>42584</v>
      </c>
      <c r="C217" s="6">
        <f>'[4]AZIMUTH_CONGESTION by ports'!B1684</f>
        <v>0</v>
      </c>
      <c r="D217" s="89">
        <f>'[4]AZIMUTH_CONGESTION by ports'!C1684</f>
        <v>18</v>
      </c>
      <c r="E217" s="43">
        <f>'[4]AZIMUTH_CONGESTION by ports'!D1684</f>
        <v>0</v>
      </c>
      <c r="F217" s="6">
        <f>'[4]AZIMUTH_CONGESTION by ports'!E1684</f>
        <v>0</v>
      </c>
      <c r="G217" s="6">
        <f>'[4]AZIMUTH_CONGESTION by ports'!F1684</f>
        <v>1</v>
      </c>
      <c r="H217" s="12">
        <f>'[4]AZIMUTH_CONGESTION by ports'!G1684</f>
        <v>0</v>
      </c>
      <c r="I217" s="12">
        <f>'[4]AZIMUTH_CONGESTION by ports'!H1684</f>
        <v>1</v>
      </c>
      <c r="J217" s="12">
        <f>'[4]AZIMUTH_CONGESTION by ports'!I1684</f>
        <v>0</v>
      </c>
      <c r="K217" s="12">
        <f>'[4]AZIMUTH_CONGESTION by ports'!J1684</f>
        <v>1</v>
      </c>
      <c r="L217" s="12">
        <f>'[4]AZIMUTH_CONGESTION by ports'!K1684</f>
        <v>2</v>
      </c>
      <c r="M217" s="43">
        <f>'[4]AZIMUTH_CONGESTION by ports'!L1684</f>
        <v>1</v>
      </c>
      <c r="N217" s="6">
        <f>'[4]AZIMUTH_CONGESTION by ports'!M1684</f>
        <v>0</v>
      </c>
      <c r="O217" s="89">
        <f>'[4]AZIMUTH_CONGESTION by ports'!N1684</f>
        <v>0</v>
      </c>
      <c r="P217" s="88">
        <f>'[4]AZIMUTH_CONGESTION by ports'!O1684</f>
        <v>2</v>
      </c>
      <c r="Q217" s="88">
        <f>'[4]AZIMUTH_CONGESTION by ports'!P1684</f>
        <v>0</v>
      </c>
      <c r="R217" s="43">
        <f>'[4]AZIMUTH_CONGESTION by ports'!Q1684</f>
        <v>0</v>
      </c>
      <c r="S217" s="88">
        <f>'[4]AZIMUTH_CONGESTION by ports'!R1684</f>
        <v>1</v>
      </c>
      <c r="T217" s="12">
        <f>'[4]AZIMUTH_CONGESTION by ports'!S1684</f>
        <v>6</v>
      </c>
      <c r="U217" s="43">
        <f>'[4]AZIMUTH_CONGESTION by ports'!T1684</f>
        <v>0</v>
      </c>
      <c r="V217" s="12">
        <f>'[4]AZIMUTH_CONGESTION by ports'!U1684</f>
        <v>0</v>
      </c>
      <c r="W217" s="43">
        <f>'[4]AZIMUTH_CONGESTION by ports'!V1684</f>
        <v>0</v>
      </c>
      <c r="X217" s="12">
        <f>'[4]AZIMUTH_CONGESTION by ports'!W1684</f>
        <v>0</v>
      </c>
      <c r="Y217" s="88">
        <f>'[4]AZIMUTH_CONGESTION by ports'!X1684</f>
        <v>10</v>
      </c>
      <c r="Z217" s="12">
        <f>'[4]AZIMUTH_CONGESTION by ports'!Y1684</f>
        <v>0</v>
      </c>
      <c r="AA217" s="88">
        <f>'[4]AZIMUTH_CONGESTION by ports'!Z1684</f>
        <v>0</v>
      </c>
      <c r="AB217" s="12">
        <f t="shared" si="21"/>
        <v>7.3100000000000005</v>
      </c>
      <c r="AC217" s="12">
        <f t="shared" si="22"/>
        <v>0.17</v>
      </c>
      <c r="AD217" s="12">
        <f t="shared" si="23"/>
        <v>0.17</v>
      </c>
      <c r="AE217" s="12">
        <f t="shared" si="24"/>
        <v>2.21</v>
      </c>
      <c r="AF217" s="12">
        <f t="shared" si="25"/>
        <v>3.06</v>
      </c>
      <c r="AG217" s="12">
        <f t="shared" si="26"/>
        <v>1.7000000000000002</v>
      </c>
    </row>
    <row r="218" spans="2:33">
      <c r="B218" s="15">
        <f>'[4]AZIMUTH_CONGESTION by ports'!A1685</f>
        <v>42585</v>
      </c>
      <c r="C218" s="6">
        <f>'[4]AZIMUTH_CONGESTION by ports'!B1685</f>
        <v>0</v>
      </c>
      <c r="D218" s="89">
        <f>'[4]AZIMUTH_CONGESTION by ports'!C1685</f>
        <v>15</v>
      </c>
      <c r="E218" s="43">
        <f>'[4]AZIMUTH_CONGESTION by ports'!D1685</f>
        <v>0</v>
      </c>
      <c r="F218" s="6">
        <f>'[4]AZIMUTH_CONGESTION by ports'!E1685</f>
        <v>0</v>
      </c>
      <c r="G218" s="6">
        <f>'[4]AZIMUTH_CONGESTION by ports'!F1685</f>
        <v>1</v>
      </c>
      <c r="H218" s="12">
        <f>'[4]AZIMUTH_CONGESTION by ports'!G1685</f>
        <v>0</v>
      </c>
      <c r="I218" s="12">
        <f>'[4]AZIMUTH_CONGESTION by ports'!H1685</f>
        <v>0</v>
      </c>
      <c r="J218" s="12">
        <f>'[4]AZIMUTH_CONGESTION by ports'!I1685</f>
        <v>0</v>
      </c>
      <c r="K218" s="12">
        <f>'[4]AZIMUTH_CONGESTION by ports'!J1685</f>
        <v>1</v>
      </c>
      <c r="L218" s="12">
        <f>'[4]AZIMUTH_CONGESTION by ports'!K1685</f>
        <v>2</v>
      </c>
      <c r="M218" s="43">
        <f>'[4]AZIMUTH_CONGESTION by ports'!L1685</f>
        <v>0</v>
      </c>
      <c r="N218" s="6">
        <f>'[4]AZIMUTH_CONGESTION by ports'!M1685</f>
        <v>1</v>
      </c>
      <c r="O218" s="89">
        <f>'[4]AZIMUTH_CONGESTION by ports'!N1685</f>
        <v>0</v>
      </c>
      <c r="P218" s="88">
        <f>'[4]AZIMUTH_CONGESTION by ports'!O1685</f>
        <v>0</v>
      </c>
      <c r="Q218" s="88">
        <f>'[4]AZIMUTH_CONGESTION by ports'!P1685</f>
        <v>0</v>
      </c>
      <c r="R218" s="43">
        <f>'[4]AZIMUTH_CONGESTION by ports'!Q1685</f>
        <v>4</v>
      </c>
      <c r="S218" s="88">
        <f>'[4]AZIMUTH_CONGESTION by ports'!R1685</f>
        <v>1</v>
      </c>
      <c r="T218" s="12">
        <f>'[4]AZIMUTH_CONGESTION by ports'!S1685</f>
        <v>4</v>
      </c>
      <c r="U218" s="43">
        <f>'[4]AZIMUTH_CONGESTION by ports'!T1685</f>
        <v>0</v>
      </c>
      <c r="V218" s="12">
        <f>'[4]AZIMUTH_CONGESTION by ports'!U1685</f>
        <v>0</v>
      </c>
      <c r="W218" s="43">
        <f>'[4]AZIMUTH_CONGESTION by ports'!V1685</f>
        <v>1</v>
      </c>
      <c r="X218" s="12">
        <f>'[4]AZIMUTH_CONGESTION by ports'!W1685</f>
        <v>0</v>
      </c>
      <c r="Y218" s="88">
        <f>'[4]AZIMUTH_CONGESTION by ports'!X1685</f>
        <v>8</v>
      </c>
      <c r="Z218" s="12">
        <f>'[4]AZIMUTH_CONGESTION by ports'!Y1685</f>
        <v>0</v>
      </c>
      <c r="AA218" s="88">
        <f>'[4]AZIMUTH_CONGESTION by ports'!Z1685</f>
        <v>0</v>
      </c>
      <c r="AB218" s="12">
        <f t="shared" si="21"/>
        <v>6.4600000000000009</v>
      </c>
      <c r="AC218" s="12">
        <f t="shared" si="22"/>
        <v>0.34</v>
      </c>
      <c r="AD218" s="12">
        <f t="shared" si="23"/>
        <v>0.85000000000000009</v>
      </c>
      <c r="AE218" s="12">
        <f t="shared" si="24"/>
        <v>1.53</v>
      </c>
      <c r="AF218" s="12">
        <f t="shared" si="25"/>
        <v>2.5500000000000003</v>
      </c>
      <c r="AG218" s="12">
        <f t="shared" si="26"/>
        <v>1.1900000000000002</v>
      </c>
    </row>
    <row r="219" spans="2:33">
      <c r="B219" s="15">
        <f>'[4]AZIMUTH_CONGESTION by ports'!A1686</f>
        <v>42586</v>
      </c>
      <c r="C219" s="6">
        <f>'[4]AZIMUTH_CONGESTION by ports'!B1686</f>
        <v>2</v>
      </c>
      <c r="D219" s="89">
        <f>'[4]AZIMUTH_CONGESTION by ports'!C1686</f>
        <v>14</v>
      </c>
      <c r="E219" s="43">
        <f>'[4]AZIMUTH_CONGESTION by ports'!D1686</f>
        <v>0</v>
      </c>
      <c r="F219" s="6">
        <f>'[4]AZIMUTH_CONGESTION by ports'!E1686</f>
        <v>0</v>
      </c>
      <c r="G219" s="6">
        <f>'[4]AZIMUTH_CONGESTION by ports'!F1686</f>
        <v>2</v>
      </c>
      <c r="H219" s="12">
        <f>'[4]AZIMUTH_CONGESTION by ports'!G1686</f>
        <v>0</v>
      </c>
      <c r="I219" s="12">
        <f>'[4]AZIMUTH_CONGESTION by ports'!H1686</f>
        <v>0</v>
      </c>
      <c r="J219" s="12">
        <f>'[4]AZIMUTH_CONGESTION by ports'!I1686</f>
        <v>1</v>
      </c>
      <c r="K219" s="12">
        <f>'[4]AZIMUTH_CONGESTION by ports'!J1686</f>
        <v>1</v>
      </c>
      <c r="L219" s="12">
        <f>'[4]AZIMUTH_CONGESTION by ports'!K1686</f>
        <v>2</v>
      </c>
      <c r="M219" s="43">
        <f>'[4]AZIMUTH_CONGESTION by ports'!L1686</f>
        <v>2</v>
      </c>
      <c r="N219" s="6">
        <f>'[4]AZIMUTH_CONGESTION by ports'!M1686</f>
        <v>0</v>
      </c>
      <c r="O219" s="89">
        <f>'[4]AZIMUTH_CONGESTION by ports'!N1686</f>
        <v>0</v>
      </c>
      <c r="P219" s="88">
        <f>'[4]AZIMUTH_CONGESTION by ports'!O1686</f>
        <v>0</v>
      </c>
      <c r="Q219" s="88">
        <f>'[4]AZIMUTH_CONGESTION by ports'!P1686</f>
        <v>0</v>
      </c>
      <c r="R219" s="43">
        <f>'[4]AZIMUTH_CONGESTION by ports'!Q1686</f>
        <v>2</v>
      </c>
      <c r="S219" s="88">
        <f>'[4]AZIMUTH_CONGESTION by ports'!R1686</f>
        <v>0</v>
      </c>
      <c r="T219" s="12">
        <f>'[4]AZIMUTH_CONGESTION by ports'!S1686</f>
        <v>4</v>
      </c>
      <c r="U219" s="43">
        <f>'[4]AZIMUTH_CONGESTION by ports'!T1686</f>
        <v>0</v>
      </c>
      <c r="V219" s="12">
        <f>'[4]AZIMUTH_CONGESTION by ports'!U1686</f>
        <v>0</v>
      </c>
      <c r="W219" s="43">
        <f>'[4]AZIMUTH_CONGESTION by ports'!V1686</f>
        <v>2</v>
      </c>
      <c r="X219" s="12">
        <f>'[4]AZIMUTH_CONGESTION by ports'!W1686</f>
        <v>0</v>
      </c>
      <c r="Y219" s="88">
        <f>'[4]AZIMUTH_CONGESTION by ports'!X1686</f>
        <v>9</v>
      </c>
      <c r="Z219" s="12">
        <f>'[4]AZIMUTH_CONGESTION by ports'!Y1686</f>
        <v>0</v>
      </c>
      <c r="AA219" s="88">
        <f>'[4]AZIMUTH_CONGESTION by ports'!Z1686</f>
        <v>0</v>
      </c>
      <c r="AB219" s="12">
        <f t="shared" si="21"/>
        <v>6.9700000000000006</v>
      </c>
      <c r="AC219" s="12">
        <f t="shared" si="22"/>
        <v>0.68</v>
      </c>
      <c r="AD219" s="12">
        <f t="shared" si="23"/>
        <v>1.02</v>
      </c>
      <c r="AE219" s="12">
        <f t="shared" si="24"/>
        <v>1.53</v>
      </c>
      <c r="AF219" s="12">
        <f t="shared" si="25"/>
        <v>2.3800000000000003</v>
      </c>
      <c r="AG219" s="12">
        <f t="shared" si="26"/>
        <v>1.36</v>
      </c>
    </row>
    <row r="220" spans="2:33">
      <c r="B220" s="15">
        <f>'[4]AZIMUTH_CONGESTION by ports'!A1687</f>
        <v>42587</v>
      </c>
      <c r="C220" s="6">
        <f>'[4]AZIMUTH_CONGESTION by ports'!B1687</f>
        <v>0</v>
      </c>
      <c r="D220" s="89">
        <f>'[4]AZIMUTH_CONGESTION by ports'!C1687</f>
        <v>15</v>
      </c>
      <c r="E220" s="43">
        <f>'[4]AZIMUTH_CONGESTION by ports'!D1687</f>
        <v>1</v>
      </c>
      <c r="F220" s="6">
        <f>'[4]AZIMUTH_CONGESTION by ports'!E1687</f>
        <v>0</v>
      </c>
      <c r="G220" s="6">
        <f>'[4]AZIMUTH_CONGESTION by ports'!F1687</f>
        <v>2</v>
      </c>
      <c r="H220" s="12">
        <f>'[4]AZIMUTH_CONGESTION by ports'!G1687</f>
        <v>0</v>
      </c>
      <c r="I220" s="12">
        <f>'[4]AZIMUTH_CONGESTION by ports'!H1687</f>
        <v>1</v>
      </c>
      <c r="J220" s="12">
        <f>'[4]AZIMUTH_CONGESTION by ports'!I1687</f>
        <v>1</v>
      </c>
      <c r="K220" s="12">
        <f>'[4]AZIMUTH_CONGESTION by ports'!J1687</f>
        <v>0</v>
      </c>
      <c r="L220" s="12">
        <f>'[4]AZIMUTH_CONGESTION by ports'!K1687</f>
        <v>2</v>
      </c>
      <c r="M220" s="43">
        <f>'[4]AZIMUTH_CONGESTION by ports'!L1687</f>
        <v>0</v>
      </c>
      <c r="N220" s="6">
        <f>'[4]AZIMUTH_CONGESTION by ports'!M1687</f>
        <v>0</v>
      </c>
      <c r="O220" s="89">
        <f>'[4]AZIMUTH_CONGESTION by ports'!N1687</f>
        <v>0</v>
      </c>
      <c r="P220" s="88">
        <f>'[4]AZIMUTH_CONGESTION by ports'!O1687</f>
        <v>0</v>
      </c>
      <c r="Q220" s="88">
        <f>'[4]AZIMUTH_CONGESTION by ports'!P1687</f>
        <v>0</v>
      </c>
      <c r="R220" s="43">
        <f>'[4]AZIMUTH_CONGESTION by ports'!Q1687</f>
        <v>3</v>
      </c>
      <c r="S220" s="88">
        <f>'[4]AZIMUTH_CONGESTION by ports'!R1687</f>
        <v>0</v>
      </c>
      <c r="T220" s="12">
        <f>'[4]AZIMUTH_CONGESTION by ports'!S1687</f>
        <v>5</v>
      </c>
      <c r="U220" s="43">
        <f>'[4]AZIMUTH_CONGESTION by ports'!T1687</f>
        <v>0</v>
      </c>
      <c r="V220" s="12">
        <f>'[4]AZIMUTH_CONGESTION by ports'!U1687</f>
        <v>0</v>
      </c>
      <c r="W220" s="43">
        <f>'[4]AZIMUTH_CONGESTION by ports'!V1687</f>
        <v>1</v>
      </c>
      <c r="X220" s="12">
        <f>'[4]AZIMUTH_CONGESTION by ports'!W1687</f>
        <v>1</v>
      </c>
      <c r="Y220" s="88">
        <f>'[4]AZIMUTH_CONGESTION by ports'!X1687</f>
        <v>9</v>
      </c>
      <c r="Z220" s="12">
        <f>'[4]AZIMUTH_CONGESTION by ports'!Y1687</f>
        <v>0</v>
      </c>
      <c r="AA220" s="88">
        <f>'[4]AZIMUTH_CONGESTION by ports'!Z1687</f>
        <v>0</v>
      </c>
      <c r="AB220" s="12">
        <f t="shared" si="21"/>
        <v>6.9700000000000006</v>
      </c>
      <c r="AC220" s="12">
        <f t="shared" si="22"/>
        <v>0.34</v>
      </c>
      <c r="AD220" s="12">
        <f t="shared" si="23"/>
        <v>0.85000000000000009</v>
      </c>
      <c r="AE220" s="12">
        <f t="shared" si="24"/>
        <v>1.53</v>
      </c>
      <c r="AF220" s="12">
        <f t="shared" si="25"/>
        <v>2.5500000000000003</v>
      </c>
      <c r="AG220" s="12">
        <f t="shared" si="26"/>
        <v>1.7000000000000002</v>
      </c>
    </row>
    <row r="221" spans="2:33">
      <c r="B221" s="15">
        <f>'[4]AZIMUTH_CONGESTION by ports'!A1688</f>
        <v>42588</v>
      </c>
      <c r="C221" s="6">
        <f>'[4]AZIMUTH_CONGESTION by ports'!B1688</f>
        <v>0</v>
      </c>
      <c r="D221" s="89">
        <f>'[4]AZIMUTH_CONGESTION by ports'!C1688</f>
        <v>11</v>
      </c>
      <c r="E221" s="43">
        <f>'[4]AZIMUTH_CONGESTION by ports'!D1688</f>
        <v>0</v>
      </c>
      <c r="F221" s="6">
        <f>'[4]AZIMUTH_CONGESTION by ports'!E1688</f>
        <v>0</v>
      </c>
      <c r="G221" s="6">
        <f>'[4]AZIMUTH_CONGESTION by ports'!F1688</f>
        <v>1</v>
      </c>
      <c r="H221" s="12">
        <f>'[4]AZIMUTH_CONGESTION by ports'!G1688</f>
        <v>0</v>
      </c>
      <c r="I221" s="12">
        <f>'[4]AZIMUTH_CONGESTION by ports'!H1688</f>
        <v>0</v>
      </c>
      <c r="J221" s="12">
        <f>'[4]AZIMUTH_CONGESTION by ports'!I1688</f>
        <v>0</v>
      </c>
      <c r="K221" s="12">
        <f>'[4]AZIMUTH_CONGESTION by ports'!J1688</f>
        <v>1</v>
      </c>
      <c r="L221" s="12">
        <f>'[4]AZIMUTH_CONGESTION by ports'!K1688</f>
        <v>2</v>
      </c>
      <c r="M221" s="43">
        <f>'[4]AZIMUTH_CONGESTION by ports'!L1688</f>
        <v>0</v>
      </c>
      <c r="N221" s="6">
        <f>'[4]AZIMUTH_CONGESTION by ports'!M1688</f>
        <v>0</v>
      </c>
      <c r="O221" s="89">
        <f>'[4]AZIMUTH_CONGESTION by ports'!N1688</f>
        <v>0</v>
      </c>
      <c r="P221" s="88">
        <f>'[4]AZIMUTH_CONGESTION by ports'!O1688</f>
        <v>0</v>
      </c>
      <c r="Q221" s="88">
        <f>'[4]AZIMUTH_CONGESTION by ports'!P1688</f>
        <v>0</v>
      </c>
      <c r="R221" s="43">
        <f>'[4]AZIMUTH_CONGESTION by ports'!Q1688</f>
        <v>3</v>
      </c>
      <c r="S221" s="88">
        <f>'[4]AZIMUTH_CONGESTION by ports'!R1688</f>
        <v>0</v>
      </c>
      <c r="T221" s="12">
        <f>'[4]AZIMUTH_CONGESTION by ports'!S1688</f>
        <v>6</v>
      </c>
      <c r="U221" s="43">
        <f>'[4]AZIMUTH_CONGESTION by ports'!T1688</f>
        <v>0</v>
      </c>
      <c r="V221" s="12">
        <f>'[4]AZIMUTH_CONGESTION by ports'!U1688</f>
        <v>0</v>
      </c>
      <c r="W221" s="43">
        <f>'[4]AZIMUTH_CONGESTION by ports'!V1688</f>
        <v>3</v>
      </c>
      <c r="X221" s="12">
        <f>'[4]AZIMUTH_CONGESTION by ports'!W1688</f>
        <v>1</v>
      </c>
      <c r="Y221" s="88">
        <f>'[4]AZIMUTH_CONGESTION by ports'!X1688</f>
        <v>10</v>
      </c>
      <c r="Z221" s="12">
        <f>'[4]AZIMUTH_CONGESTION by ports'!Y1688</f>
        <v>0</v>
      </c>
      <c r="AA221" s="88">
        <f>'[4]AZIMUTH_CONGESTION by ports'!Z1688</f>
        <v>0</v>
      </c>
      <c r="AB221" s="12">
        <f t="shared" si="21"/>
        <v>6.4600000000000009</v>
      </c>
      <c r="AC221" s="12">
        <f t="shared" si="22"/>
        <v>0.17</v>
      </c>
      <c r="AD221" s="12">
        <f t="shared" si="23"/>
        <v>1.02</v>
      </c>
      <c r="AE221" s="12">
        <f t="shared" si="24"/>
        <v>1.7000000000000002</v>
      </c>
      <c r="AF221" s="12">
        <f t="shared" si="25"/>
        <v>1.87</v>
      </c>
      <c r="AG221" s="12">
        <f t="shared" si="26"/>
        <v>1.7000000000000002</v>
      </c>
    </row>
    <row r="222" spans="2:33">
      <c r="B222" s="15">
        <f>'[4]AZIMUTH_CONGESTION by ports'!A1689</f>
        <v>42589</v>
      </c>
      <c r="C222" s="6">
        <f>'[4]AZIMUTH_CONGESTION by ports'!B1689</f>
        <v>0</v>
      </c>
      <c r="D222" s="89">
        <f>'[4]AZIMUTH_CONGESTION by ports'!C1689</f>
        <v>14</v>
      </c>
      <c r="E222" s="43">
        <f>'[4]AZIMUTH_CONGESTION by ports'!D1689</f>
        <v>3</v>
      </c>
      <c r="F222" s="6">
        <f>'[4]AZIMUTH_CONGESTION by ports'!E1689</f>
        <v>0</v>
      </c>
      <c r="G222" s="6">
        <f>'[4]AZIMUTH_CONGESTION by ports'!F1689</f>
        <v>1</v>
      </c>
      <c r="H222" s="12">
        <f>'[4]AZIMUTH_CONGESTION by ports'!G1689</f>
        <v>0</v>
      </c>
      <c r="I222" s="12">
        <f>'[4]AZIMUTH_CONGESTION by ports'!H1689</f>
        <v>0</v>
      </c>
      <c r="J222" s="12">
        <f>'[4]AZIMUTH_CONGESTION by ports'!I1689</f>
        <v>1</v>
      </c>
      <c r="K222" s="12">
        <f>'[4]AZIMUTH_CONGESTION by ports'!J1689</f>
        <v>0</v>
      </c>
      <c r="L222" s="12">
        <f>'[4]AZIMUTH_CONGESTION by ports'!K1689</f>
        <v>2</v>
      </c>
      <c r="M222" s="43">
        <f>'[4]AZIMUTH_CONGESTION by ports'!L1689</f>
        <v>1</v>
      </c>
      <c r="N222" s="6">
        <f>'[4]AZIMUTH_CONGESTION by ports'!M1689</f>
        <v>2</v>
      </c>
      <c r="O222" s="89">
        <f>'[4]AZIMUTH_CONGESTION by ports'!N1689</f>
        <v>0</v>
      </c>
      <c r="P222" s="88">
        <f>'[4]AZIMUTH_CONGESTION by ports'!O1689</f>
        <v>0</v>
      </c>
      <c r="Q222" s="88">
        <f>'[4]AZIMUTH_CONGESTION by ports'!P1689</f>
        <v>0</v>
      </c>
      <c r="R222" s="43">
        <f>'[4]AZIMUTH_CONGESTION by ports'!Q1689</f>
        <v>4</v>
      </c>
      <c r="S222" s="88">
        <f>'[4]AZIMUTH_CONGESTION by ports'!R1689</f>
        <v>0</v>
      </c>
      <c r="T222" s="12">
        <f>'[4]AZIMUTH_CONGESTION by ports'!S1689</f>
        <v>9</v>
      </c>
      <c r="U222" s="43">
        <f>'[4]AZIMUTH_CONGESTION by ports'!T1689</f>
        <v>0</v>
      </c>
      <c r="V222" s="12">
        <f>'[4]AZIMUTH_CONGESTION by ports'!U1689</f>
        <v>0</v>
      </c>
      <c r="W222" s="43">
        <f>'[4]AZIMUTH_CONGESTION by ports'!V1689</f>
        <v>3</v>
      </c>
      <c r="X222" s="12">
        <f>'[4]AZIMUTH_CONGESTION by ports'!W1689</f>
        <v>1</v>
      </c>
      <c r="Y222" s="88">
        <f>'[4]AZIMUTH_CONGESTION by ports'!X1689</f>
        <v>10</v>
      </c>
      <c r="Z222" s="12">
        <f>'[4]AZIMUTH_CONGESTION by ports'!Y1689</f>
        <v>0</v>
      </c>
      <c r="AA222" s="88">
        <f>'[4]AZIMUTH_CONGESTION by ports'!Z1689</f>
        <v>0</v>
      </c>
      <c r="AB222" s="12">
        <f t="shared" si="21"/>
        <v>8.67</v>
      </c>
      <c r="AC222" s="12">
        <f t="shared" si="22"/>
        <v>0.51</v>
      </c>
      <c r="AD222" s="12">
        <f t="shared" si="23"/>
        <v>1.87</v>
      </c>
      <c r="AE222" s="12">
        <f t="shared" si="24"/>
        <v>1.7000000000000002</v>
      </c>
      <c r="AF222" s="12">
        <f t="shared" si="25"/>
        <v>2.3800000000000003</v>
      </c>
      <c r="AG222" s="12">
        <f t="shared" si="26"/>
        <v>2.21</v>
      </c>
    </row>
    <row r="223" spans="2:33">
      <c r="B223" s="15">
        <f>'[4]AZIMUTH_CONGESTION by ports'!A1690</f>
        <v>42590</v>
      </c>
      <c r="C223" s="6">
        <f>'[4]AZIMUTH_CONGESTION by ports'!B1690</f>
        <v>0</v>
      </c>
      <c r="D223" s="89">
        <f>'[4]AZIMUTH_CONGESTION by ports'!C1690</f>
        <v>12</v>
      </c>
      <c r="E223" s="43">
        <f>'[4]AZIMUTH_CONGESTION by ports'!D1690</f>
        <v>2</v>
      </c>
      <c r="F223" s="6">
        <f>'[4]AZIMUTH_CONGESTION by ports'!E1690</f>
        <v>0</v>
      </c>
      <c r="G223" s="6">
        <f>'[4]AZIMUTH_CONGESTION by ports'!F1690</f>
        <v>1</v>
      </c>
      <c r="H223" s="12">
        <f>'[4]AZIMUTH_CONGESTION by ports'!G1690</f>
        <v>0</v>
      </c>
      <c r="I223" s="12">
        <f>'[4]AZIMUTH_CONGESTION by ports'!H1690</f>
        <v>0</v>
      </c>
      <c r="J223" s="12">
        <f>'[4]AZIMUTH_CONGESTION by ports'!I1690</f>
        <v>2</v>
      </c>
      <c r="K223" s="12">
        <f>'[4]AZIMUTH_CONGESTION by ports'!J1690</f>
        <v>0</v>
      </c>
      <c r="L223" s="12">
        <f>'[4]AZIMUTH_CONGESTION by ports'!K1690</f>
        <v>2</v>
      </c>
      <c r="M223" s="43">
        <f>'[4]AZIMUTH_CONGESTION by ports'!L1690</f>
        <v>2</v>
      </c>
      <c r="N223" s="6">
        <f>'[4]AZIMUTH_CONGESTION by ports'!M1690</f>
        <v>3</v>
      </c>
      <c r="O223" s="89">
        <f>'[4]AZIMUTH_CONGESTION by ports'!N1690</f>
        <v>0</v>
      </c>
      <c r="P223" s="88">
        <f>'[4]AZIMUTH_CONGESTION by ports'!O1690</f>
        <v>1</v>
      </c>
      <c r="Q223" s="88">
        <f>'[4]AZIMUTH_CONGESTION by ports'!P1690</f>
        <v>0</v>
      </c>
      <c r="R223" s="43">
        <f>'[4]AZIMUTH_CONGESTION by ports'!Q1690</f>
        <v>2</v>
      </c>
      <c r="S223" s="88">
        <f>'[4]AZIMUTH_CONGESTION by ports'!R1690</f>
        <v>0</v>
      </c>
      <c r="T223" s="12">
        <f>'[4]AZIMUTH_CONGESTION by ports'!S1690</f>
        <v>7</v>
      </c>
      <c r="U223" s="43">
        <f>'[4]AZIMUTH_CONGESTION by ports'!T1690</f>
        <v>0</v>
      </c>
      <c r="V223" s="12">
        <f>'[4]AZIMUTH_CONGESTION by ports'!U1690</f>
        <v>0</v>
      </c>
      <c r="W223" s="43">
        <f>'[4]AZIMUTH_CONGESTION by ports'!V1690</f>
        <v>3</v>
      </c>
      <c r="X223" s="12">
        <f>'[4]AZIMUTH_CONGESTION by ports'!W1690</f>
        <v>0</v>
      </c>
      <c r="Y223" s="88">
        <f>'[4]AZIMUTH_CONGESTION by ports'!X1690</f>
        <v>11</v>
      </c>
      <c r="Z223" s="12">
        <f>'[4]AZIMUTH_CONGESTION by ports'!Y1690</f>
        <v>0</v>
      </c>
      <c r="AA223" s="88">
        <f>'[4]AZIMUTH_CONGESTION by ports'!Z1690</f>
        <v>0</v>
      </c>
      <c r="AB223" s="12">
        <f t="shared" si="21"/>
        <v>8.16</v>
      </c>
      <c r="AC223" s="12">
        <f t="shared" si="22"/>
        <v>0.68</v>
      </c>
      <c r="AD223" s="12">
        <f t="shared" si="23"/>
        <v>1.53</v>
      </c>
      <c r="AE223" s="12">
        <f t="shared" si="24"/>
        <v>2.04</v>
      </c>
      <c r="AF223" s="12">
        <f t="shared" si="25"/>
        <v>2.04</v>
      </c>
      <c r="AG223" s="12">
        <f t="shared" si="26"/>
        <v>1.87</v>
      </c>
    </row>
    <row r="224" spans="2:33">
      <c r="B224" s="15">
        <f>'[4]AZIMUTH_CONGESTION by ports'!A1691</f>
        <v>42591</v>
      </c>
      <c r="C224" s="6">
        <f>'[4]AZIMUTH_CONGESTION by ports'!B1691</f>
        <v>0</v>
      </c>
      <c r="D224" s="89">
        <f>'[4]AZIMUTH_CONGESTION by ports'!C1691</f>
        <v>16</v>
      </c>
      <c r="E224" s="43">
        <f>'[4]AZIMUTH_CONGESTION by ports'!D1691</f>
        <v>0</v>
      </c>
      <c r="F224" s="6">
        <f>'[4]AZIMUTH_CONGESTION by ports'!E1691</f>
        <v>0</v>
      </c>
      <c r="G224" s="6">
        <f>'[4]AZIMUTH_CONGESTION by ports'!F1691</f>
        <v>1</v>
      </c>
      <c r="H224" s="12">
        <f>'[4]AZIMUTH_CONGESTION by ports'!G1691</f>
        <v>0</v>
      </c>
      <c r="I224" s="12">
        <f>'[4]AZIMUTH_CONGESTION by ports'!H1691</f>
        <v>0</v>
      </c>
      <c r="J224" s="12">
        <f>'[4]AZIMUTH_CONGESTION by ports'!I1691</f>
        <v>1</v>
      </c>
      <c r="K224" s="12">
        <f>'[4]AZIMUTH_CONGESTION by ports'!J1691</f>
        <v>0</v>
      </c>
      <c r="L224" s="12">
        <f>'[4]AZIMUTH_CONGESTION by ports'!K1691</f>
        <v>2</v>
      </c>
      <c r="M224" s="43">
        <f>'[4]AZIMUTH_CONGESTION by ports'!L1691</f>
        <v>2</v>
      </c>
      <c r="N224" s="6">
        <f>'[4]AZIMUTH_CONGESTION by ports'!M1691</f>
        <v>1</v>
      </c>
      <c r="O224" s="89">
        <f>'[4]AZIMUTH_CONGESTION by ports'!N1691</f>
        <v>0</v>
      </c>
      <c r="P224" s="88">
        <f>'[4]AZIMUTH_CONGESTION by ports'!O1691</f>
        <v>0</v>
      </c>
      <c r="Q224" s="88">
        <f>'[4]AZIMUTH_CONGESTION by ports'!P1691</f>
        <v>0</v>
      </c>
      <c r="R224" s="43">
        <f>'[4]AZIMUTH_CONGESTION by ports'!Q1691</f>
        <v>2</v>
      </c>
      <c r="S224" s="88">
        <f>'[4]AZIMUTH_CONGESTION by ports'!R1691</f>
        <v>0</v>
      </c>
      <c r="T224" s="12">
        <f>'[4]AZIMUTH_CONGESTION by ports'!S1691</f>
        <v>6</v>
      </c>
      <c r="U224" s="43">
        <f>'[4]AZIMUTH_CONGESTION by ports'!T1691</f>
        <v>0</v>
      </c>
      <c r="V224" s="12">
        <f>'[4]AZIMUTH_CONGESTION by ports'!U1691</f>
        <v>0</v>
      </c>
      <c r="W224" s="43">
        <f>'[4]AZIMUTH_CONGESTION by ports'!V1691</f>
        <v>0</v>
      </c>
      <c r="X224" s="12">
        <f>'[4]AZIMUTH_CONGESTION by ports'!W1691</f>
        <v>1</v>
      </c>
      <c r="Y224" s="88">
        <f>'[4]AZIMUTH_CONGESTION by ports'!X1691</f>
        <v>14</v>
      </c>
      <c r="Z224" s="12">
        <f>'[4]AZIMUTH_CONGESTION by ports'!Y1691</f>
        <v>0</v>
      </c>
      <c r="AA224" s="88">
        <f>'[4]AZIMUTH_CONGESTION by ports'!Z1691</f>
        <v>0</v>
      </c>
      <c r="AB224" s="12">
        <f t="shared" si="21"/>
        <v>7.82</v>
      </c>
      <c r="AC224" s="12">
        <f t="shared" si="22"/>
        <v>0.34</v>
      </c>
      <c r="AD224" s="12">
        <f t="shared" si="23"/>
        <v>0.68</v>
      </c>
      <c r="AE224" s="12">
        <f t="shared" si="24"/>
        <v>2.3800000000000003</v>
      </c>
      <c r="AF224" s="12">
        <f t="shared" si="25"/>
        <v>2.72</v>
      </c>
      <c r="AG224" s="12">
        <f t="shared" si="26"/>
        <v>1.7000000000000002</v>
      </c>
    </row>
    <row r="225" spans="2:33">
      <c r="B225" s="15">
        <f>'[4]AZIMUTH_CONGESTION by ports'!A1692</f>
        <v>42592</v>
      </c>
      <c r="C225" s="6">
        <f>'[4]AZIMUTH_CONGESTION by ports'!B1692</f>
        <v>0</v>
      </c>
      <c r="D225" s="89">
        <f>'[4]AZIMUTH_CONGESTION by ports'!C1692</f>
        <v>11</v>
      </c>
      <c r="E225" s="43">
        <f>'[4]AZIMUTH_CONGESTION by ports'!D1692</f>
        <v>0</v>
      </c>
      <c r="F225" s="6">
        <f>'[4]AZIMUTH_CONGESTION by ports'!E1692</f>
        <v>0</v>
      </c>
      <c r="G225" s="6">
        <f>'[4]AZIMUTH_CONGESTION by ports'!F1692</f>
        <v>0</v>
      </c>
      <c r="H225" s="12">
        <f>'[4]AZIMUTH_CONGESTION by ports'!G1692</f>
        <v>0</v>
      </c>
      <c r="I225" s="12">
        <f>'[4]AZIMUTH_CONGESTION by ports'!H1692</f>
        <v>0</v>
      </c>
      <c r="J225" s="12">
        <f>'[4]AZIMUTH_CONGESTION by ports'!I1692</f>
        <v>2</v>
      </c>
      <c r="K225" s="12">
        <f>'[4]AZIMUTH_CONGESTION by ports'!J1692</f>
        <v>0</v>
      </c>
      <c r="L225" s="12">
        <f>'[4]AZIMUTH_CONGESTION by ports'!K1692</f>
        <v>1</v>
      </c>
      <c r="M225" s="43">
        <f>'[4]AZIMUTH_CONGESTION by ports'!L1692</f>
        <v>1</v>
      </c>
      <c r="N225" s="6">
        <f>'[4]AZIMUTH_CONGESTION by ports'!M1692</f>
        <v>0</v>
      </c>
      <c r="O225" s="89">
        <f>'[4]AZIMUTH_CONGESTION by ports'!N1692</f>
        <v>0</v>
      </c>
      <c r="P225" s="88">
        <f>'[4]AZIMUTH_CONGESTION by ports'!O1692</f>
        <v>2</v>
      </c>
      <c r="Q225" s="88">
        <f>'[4]AZIMUTH_CONGESTION by ports'!P1692</f>
        <v>0</v>
      </c>
      <c r="R225" s="43">
        <f>'[4]AZIMUTH_CONGESTION by ports'!Q1692</f>
        <v>2</v>
      </c>
      <c r="S225" s="88">
        <f>'[4]AZIMUTH_CONGESTION by ports'!R1692</f>
        <v>0</v>
      </c>
      <c r="T225" s="12">
        <f>'[4]AZIMUTH_CONGESTION by ports'!S1692</f>
        <v>4</v>
      </c>
      <c r="U225" s="43">
        <f>'[4]AZIMUTH_CONGESTION by ports'!T1692</f>
        <v>0</v>
      </c>
      <c r="V225" s="12">
        <f>'[4]AZIMUTH_CONGESTION by ports'!U1692</f>
        <v>0</v>
      </c>
      <c r="W225" s="43">
        <f>'[4]AZIMUTH_CONGESTION by ports'!V1692</f>
        <v>2</v>
      </c>
      <c r="X225" s="12">
        <f>'[4]AZIMUTH_CONGESTION by ports'!W1692</f>
        <v>1</v>
      </c>
      <c r="Y225" s="88">
        <f>'[4]AZIMUTH_CONGESTION by ports'!X1692</f>
        <v>13</v>
      </c>
      <c r="Z225" s="12">
        <f>'[4]AZIMUTH_CONGESTION by ports'!Y1692</f>
        <v>0</v>
      </c>
      <c r="AA225" s="88">
        <f>'[4]AZIMUTH_CONGESTION by ports'!Z1692</f>
        <v>0</v>
      </c>
      <c r="AB225" s="12">
        <f t="shared" si="21"/>
        <v>6.6300000000000008</v>
      </c>
      <c r="AC225" s="12">
        <f t="shared" si="22"/>
        <v>0</v>
      </c>
      <c r="AD225" s="12">
        <f t="shared" si="23"/>
        <v>0.85000000000000009</v>
      </c>
      <c r="AE225" s="12">
        <f t="shared" si="24"/>
        <v>2.5500000000000003</v>
      </c>
      <c r="AF225" s="12">
        <f t="shared" si="25"/>
        <v>1.87</v>
      </c>
      <c r="AG225" s="12">
        <f t="shared" si="26"/>
        <v>1.36</v>
      </c>
    </row>
    <row r="226" spans="2:33">
      <c r="B226" s="15">
        <f>'[4]AZIMUTH_CONGESTION by ports'!A1693</f>
        <v>42593</v>
      </c>
      <c r="C226" s="6">
        <f>'[4]AZIMUTH_CONGESTION by ports'!B1693</f>
        <v>0</v>
      </c>
      <c r="D226" s="89">
        <f>'[4]AZIMUTH_CONGESTION by ports'!C1693</f>
        <v>15</v>
      </c>
      <c r="E226" s="43">
        <f>'[4]AZIMUTH_CONGESTION by ports'!D1693</f>
        <v>1</v>
      </c>
      <c r="F226" s="6">
        <f>'[4]AZIMUTH_CONGESTION by ports'!E1693</f>
        <v>0</v>
      </c>
      <c r="G226" s="6">
        <f>'[4]AZIMUTH_CONGESTION by ports'!F1693</f>
        <v>0</v>
      </c>
      <c r="H226" s="12">
        <f>'[4]AZIMUTH_CONGESTION by ports'!G1693</f>
        <v>0</v>
      </c>
      <c r="I226" s="12">
        <f>'[4]AZIMUTH_CONGESTION by ports'!H1693</f>
        <v>0</v>
      </c>
      <c r="J226" s="12">
        <f>'[4]AZIMUTH_CONGESTION by ports'!I1693</f>
        <v>1</v>
      </c>
      <c r="K226" s="12">
        <f>'[4]AZIMUTH_CONGESTION by ports'!J1693</f>
        <v>0</v>
      </c>
      <c r="L226" s="12">
        <f>'[4]AZIMUTH_CONGESTION by ports'!K1693</f>
        <v>1</v>
      </c>
      <c r="M226" s="43">
        <f>'[4]AZIMUTH_CONGESTION by ports'!L1693</f>
        <v>0</v>
      </c>
      <c r="N226" s="6">
        <f>'[4]AZIMUTH_CONGESTION by ports'!M1693</f>
        <v>0</v>
      </c>
      <c r="O226" s="89">
        <f>'[4]AZIMUTH_CONGESTION by ports'!N1693</f>
        <v>0</v>
      </c>
      <c r="P226" s="88">
        <f>'[4]AZIMUTH_CONGESTION by ports'!O1693</f>
        <v>0</v>
      </c>
      <c r="Q226" s="88">
        <f>'[4]AZIMUTH_CONGESTION by ports'!P1693</f>
        <v>0</v>
      </c>
      <c r="R226" s="43">
        <f>'[4]AZIMUTH_CONGESTION by ports'!Q1693</f>
        <v>1</v>
      </c>
      <c r="S226" s="88">
        <f>'[4]AZIMUTH_CONGESTION by ports'!R1693</f>
        <v>0</v>
      </c>
      <c r="T226" s="12">
        <f>'[4]AZIMUTH_CONGESTION by ports'!S1693</f>
        <v>3</v>
      </c>
      <c r="U226" s="43">
        <f>'[4]AZIMUTH_CONGESTION by ports'!T1693</f>
        <v>0</v>
      </c>
      <c r="V226" s="12">
        <f>'[4]AZIMUTH_CONGESTION by ports'!U1693</f>
        <v>0</v>
      </c>
      <c r="W226" s="43">
        <f>'[4]AZIMUTH_CONGESTION by ports'!V1693</f>
        <v>5</v>
      </c>
      <c r="X226" s="12">
        <f>'[4]AZIMUTH_CONGESTION by ports'!W1693</f>
        <v>0</v>
      </c>
      <c r="Y226" s="88">
        <f>'[4]AZIMUTH_CONGESTION by ports'!X1693</f>
        <v>12</v>
      </c>
      <c r="Z226" s="12">
        <f>'[4]AZIMUTH_CONGESTION by ports'!Y1693</f>
        <v>0</v>
      </c>
      <c r="AA226" s="88">
        <f>'[4]AZIMUTH_CONGESTION by ports'!Z1693</f>
        <v>0</v>
      </c>
      <c r="AB226" s="12">
        <f t="shared" si="21"/>
        <v>6.6300000000000008</v>
      </c>
      <c r="AC226" s="12">
        <f t="shared" si="22"/>
        <v>0</v>
      </c>
      <c r="AD226" s="12">
        <f t="shared" si="23"/>
        <v>1.1900000000000002</v>
      </c>
      <c r="AE226" s="12">
        <f t="shared" si="24"/>
        <v>2.04</v>
      </c>
      <c r="AF226" s="12">
        <f t="shared" si="25"/>
        <v>2.5500000000000003</v>
      </c>
      <c r="AG226" s="12">
        <f t="shared" si="26"/>
        <v>0.85000000000000009</v>
      </c>
    </row>
    <row r="227" spans="2:33">
      <c r="B227" s="15">
        <f>'[4]AZIMUTH_CONGESTION by ports'!A1694</f>
        <v>42594</v>
      </c>
      <c r="C227" s="6">
        <f>'[4]AZIMUTH_CONGESTION by ports'!B1694</f>
        <v>0</v>
      </c>
      <c r="D227" s="89">
        <f>'[4]AZIMUTH_CONGESTION by ports'!C1694</f>
        <v>15</v>
      </c>
      <c r="E227" s="43">
        <f>'[4]AZIMUTH_CONGESTION by ports'!D1694</f>
        <v>0</v>
      </c>
      <c r="F227" s="6">
        <f>'[4]AZIMUTH_CONGESTION by ports'!E1694</f>
        <v>0</v>
      </c>
      <c r="G227" s="6">
        <f>'[4]AZIMUTH_CONGESTION by ports'!F1694</f>
        <v>1</v>
      </c>
      <c r="H227" s="12">
        <f>'[4]AZIMUTH_CONGESTION by ports'!G1694</f>
        <v>0</v>
      </c>
      <c r="I227" s="12">
        <f>'[4]AZIMUTH_CONGESTION by ports'!H1694</f>
        <v>1</v>
      </c>
      <c r="J227" s="12">
        <f>'[4]AZIMUTH_CONGESTION by ports'!I1694</f>
        <v>1</v>
      </c>
      <c r="K227" s="12">
        <f>'[4]AZIMUTH_CONGESTION by ports'!J1694</f>
        <v>0</v>
      </c>
      <c r="L227" s="12">
        <f>'[4]AZIMUTH_CONGESTION by ports'!K1694</f>
        <v>1</v>
      </c>
      <c r="M227" s="43">
        <f>'[4]AZIMUTH_CONGESTION by ports'!L1694</f>
        <v>0</v>
      </c>
      <c r="N227" s="6">
        <f>'[4]AZIMUTH_CONGESTION by ports'!M1694</f>
        <v>0</v>
      </c>
      <c r="O227" s="89">
        <f>'[4]AZIMUTH_CONGESTION by ports'!N1694</f>
        <v>0</v>
      </c>
      <c r="P227" s="88">
        <f>'[4]AZIMUTH_CONGESTION by ports'!O1694</f>
        <v>0</v>
      </c>
      <c r="Q227" s="88">
        <f>'[4]AZIMUTH_CONGESTION by ports'!P1694</f>
        <v>0</v>
      </c>
      <c r="R227" s="43">
        <f>'[4]AZIMUTH_CONGESTION by ports'!Q1694</f>
        <v>3</v>
      </c>
      <c r="S227" s="88">
        <f>'[4]AZIMUTH_CONGESTION by ports'!R1694</f>
        <v>0</v>
      </c>
      <c r="T227" s="12">
        <f>'[4]AZIMUTH_CONGESTION by ports'!S1694</f>
        <v>6</v>
      </c>
      <c r="U227" s="43">
        <f>'[4]AZIMUTH_CONGESTION by ports'!T1694</f>
        <v>0</v>
      </c>
      <c r="V227" s="12">
        <f>'[4]AZIMUTH_CONGESTION by ports'!U1694</f>
        <v>0</v>
      </c>
      <c r="W227" s="43">
        <f>'[4]AZIMUTH_CONGESTION by ports'!V1694</f>
        <v>3</v>
      </c>
      <c r="X227" s="12">
        <f>'[4]AZIMUTH_CONGESTION by ports'!W1694</f>
        <v>0</v>
      </c>
      <c r="Y227" s="88">
        <f>'[4]AZIMUTH_CONGESTION by ports'!X1694</f>
        <v>13</v>
      </c>
      <c r="Z227" s="12">
        <f>'[4]AZIMUTH_CONGESTION by ports'!Y1694</f>
        <v>0</v>
      </c>
      <c r="AA227" s="88">
        <f>'[4]AZIMUTH_CONGESTION by ports'!Z1694</f>
        <v>0</v>
      </c>
      <c r="AB227" s="12">
        <f t="shared" si="21"/>
        <v>7.48</v>
      </c>
      <c r="AC227" s="12">
        <f t="shared" si="22"/>
        <v>0.17</v>
      </c>
      <c r="AD227" s="12">
        <f t="shared" si="23"/>
        <v>1.02</v>
      </c>
      <c r="AE227" s="12">
        <f t="shared" si="24"/>
        <v>2.21</v>
      </c>
      <c r="AF227" s="12">
        <f t="shared" si="25"/>
        <v>2.5500000000000003</v>
      </c>
      <c r="AG227" s="12">
        <f t="shared" si="26"/>
        <v>1.53</v>
      </c>
    </row>
    <row r="228" spans="2:33">
      <c r="B228" s="15">
        <f>'[4]AZIMUTH_CONGESTION by ports'!A1695</f>
        <v>42595</v>
      </c>
      <c r="C228" s="6">
        <f>'[4]AZIMUTH_CONGESTION by ports'!B1695</f>
        <v>0</v>
      </c>
      <c r="D228" s="89">
        <f>'[4]AZIMUTH_CONGESTION by ports'!C1695</f>
        <v>13</v>
      </c>
      <c r="E228" s="43">
        <f>'[4]AZIMUTH_CONGESTION by ports'!D1695</f>
        <v>1</v>
      </c>
      <c r="F228" s="6">
        <f>'[4]AZIMUTH_CONGESTION by ports'!E1695</f>
        <v>0</v>
      </c>
      <c r="G228" s="6">
        <f>'[4]AZIMUTH_CONGESTION by ports'!F1695</f>
        <v>0</v>
      </c>
      <c r="H228" s="12">
        <f>'[4]AZIMUTH_CONGESTION by ports'!G1695</f>
        <v>0</v>
      </c>
      <c r="I228" s="12">
        <f>'[4]AZIMUTH_CONGESTION by ports'!H1695</f>
        <v>0</v>
      </c>
      <c r="J228" s="12">
        <f>'[4]AZIMUTH_CONGESTION by ports'!I1695</f>
        <v>1</v>
      </c>
      <c r="K228" s="12">
        <f>'[4]AZIMUTH_CONGESTION by ports'!J1695</f>
        <v>0</v>
      </c>
      <c r="L228" s="12">
        <f>'[4]AZIMUTH_CONGESTION by ports'!K1695</f>
        <v>1</v>
      </c>
      <c r="M228" s="43">
        <f>'[4]AZIMUTH_CONGESTION by ports'!L1695</f>
        <v>1</v>
      </c>
      <c r="N228" s="6">
        <f>'[4]AZIMUTH_CONGESTION by ports'!M1695</f>
        <v>0</v>
      </c>
      <c r="O228" s="89">
        <f>'[4]AZIMUTH_CONGESTION by ports'!N1695</f>
        <v>0</v>
      </c>
      <c r="P228" s="88">
        <f>'[4]AZIMUTH_CONGESTION by ports'!O1695</f>
        <v>0</v>
      </c>
      <c r="Q228" s="88">
        <f>'[4]AZIMUTH_CONGESTION by ports'!P1695</f>
        <v>0</v>
      </c>
      <c r="R228" s="43">
        <f>'[4]AZIMUTH_CONGESTION by ports'!Q1695</f>
        <v>4</v>
      </c>
      <c r="S228" s="88">
        <f>'[4]AZIMUTH_CONGESTION by ports'!R1695</f>
        <v>0</v>
      </c>
      <c r="T228" s="12">
        <f>'[4]AZIMUTH_CONGESTION by ports'!S1695</f>
        <v>4</v>
      </c>
      <c r="U228" s="43">
        <f>'[4]AZIMUTH_CONGESTION by ports'!T1695</f>
        <v>0</v>
      </c>
      <c r="V228" s="12">
        <f>'[4]AZIMUTH_CONGESTION by ports'!U1695</f>
        <v>0</v>
      </c>
      <c r="W228" s="43">
        <f>'[4]AZIMUTH_CONGESTION by ports'!V1695</f>
        <v>3</v>
      </c>
      <c r="X228" s="12">
        <f>'[4]AZIMUTH_CONGESTION by ports'!W1695</f>
        <v>0</v>
      </c>
      <c r="Y228" s="88">
        <f>'[4]AZIMUTH_CONGESTION by ports'!X1695</f>
        <v>11</v>
      </c>
      <c r="Z228" s="12">
        <f>'[4]AZIMUTH_CONGESTION by ports'!Y1695</f>
        <v>0</v>
      </c>
      <c r="AA228" s="88">
        <f>'[4]AZIMUTH_CONGESTION by ports'!Z1695</f>
        <v>0</v>
      </c>
      <c r="AB228" s="12">
        <f t="shared" si="21"/>
        <v>6.6300000000000008</v>
      </c>
      <c r="AC228" s="12">
        <f t="shared" si="22"/>
        <v>0</v>
      </c>
      <c r="AD228" s="12">
        <f t="shared" si="23"/>
        <v>1.53</v>
      </c>
      <c r="AE228" s="12">
        <f t="shared" si="24"/>
        <v>1.87</v>
      </c>
      <c r="AF228" s="12">
        <f t="shared" si="25"/>
        <v>2.21</v>
      </c>
      <c r="AG228" s="12">
        <f t="shared" si="26"/>
        <v>1.02</v>
      </c>
    </row>
    <row r="229" spans="2:33">
      <c r="B229" s="15">
        <f>'[4]AZIMUTH_CONGESTION by ports'!A1696</f>
        <v>42596</v>
      </c>
      <c r="C229" s="6">
        <f>'[4]AZIMUTH_CONGESTION by ports'!B1696</f>
        <v>1</v>
      </c>
      <c r="D229" s="89">
        <f>'[4]AZIMUTH_CONGESTION by ports'!C1696</f>
        <v>17</v>
      </c>
      <c r="E229" s="43">
        <f>'[4]AZIMUTH_CONGESTION by ports'!D1696</f>
        <v>2</v>
      </c>
      <c r="F229" s="6">
        <f>'[4]AZIMUTH_CONGESTION by ports'!E1696</f>
        <v>0</v>
      </c>
      <c r="G229" s="6">
        <f>'[4]AZIMUTH_CONGESTION by ports'!F1696</f>
        <v>0</v>
      </c>
      <c r="H229" s="12">
        <f>'[4]AZIMUTH_CONGESTION by ports'!G1696</f>
        <v>0</v>
      </c>
      <c r="I229" s="12">
        <f>'[4]AZIMUTH_CONGESTION by ports'!H1696</f>
        <v>0</v>
      </c>
      <c r="J229" s="12">
        <f>'[4]AZIMUTH_CONGESTION by ports'!I1696</f>
        <v>2</v>
      </c>
      <c r="K229" s="12">
        <f>'[4]AZIMUTH_CONGESTION by ports'!J1696</f>
        <v>0</v>
      </c>
      <c r="L229" s="12">
        <f>'[4]AZIMUTH_CONGESTION by ports'!K1696</f>
        <v>1</v>
      </c>
      <c r="M229" s="43">
        <f>'[4]AZIMUTH_CONGESTION by ports'!L1696</f>
        <v>1</v>
      </c>
      <c r="N229" s="6">
        <f>'[4]AZIMUTH_CONGESTION by ports'!M1696</f>
        <v>0</v>
      </c>
      <c r="O229" s="89">
        <f>'[4]AZIMUTH_CONGESTION by ports'!N1696</f>
        <v>0</v>
      </c>
      <c r="P229" s="88">
        <f>'[4]AZIMUTH_CONGESTION by ports'!O1696</f>
        <v>0</v>
      </c>
      <c r="Q229" s="88">
        <f>'[4]AZIMUTH_CONGESTION by ports'!P1696</f>
        <v>0</v>
      </c>
      <c r="R229" s="43">
        <f>'[4]AZIMUTH_CONGESTION by ports'!Q1696</f>
        <v>4</v>
      </c>
      <c r="S229" s="88">
        <f>'[4]AZIMUTH_CONGESTION by ports'!R1696</f>
        <v>0</v>
      </c>
      <c r="T229" s="12">
        <f>'[4]AZIMUTH_CONGESTION by ports'!S1696</f>
        <v>6</v>
      </c>
      <c r="U229" s="43">
        <f>'[4]AZIMUTH_CONGESTION by ports'!T1696</f>
        <v>0</v>
      </c>
      <c r="V229" s="12">
        <f>'[4]AZIMUTH_CONGESTION by ports'!U1696</f>
        <v>0</v>
      </c>
      <c r="W229" s="43">
        <f>'[4]AZIMUTH_CONGESTION by ports'!V1696</f>
        <v>4</v>
      </c>
      <c r="X229" s="12">
        <f>'[4]AZIMUTH_CONGESTION by ports'!W1696</f>
        <v>0</v>
      </c>
      <c r="Y229" s="88">
        <f>'[4]AZIMUTH_CONGESTION by ports'!X1696</f>
        <v>11</v>
      </c>
      <c r="Z229" s="12">
        <f>'[4]AZIMUTH_CONGESTION by ports'!Y1696</f>
        <v>0</v>
      </c>
      <c r="AA229" s="88">
        <f>'[4]AZIMUTH_CONGESTION by ports'!Z1696</f>
        <v>0</v>
      </c>
      <c r="AB229" s="12">
        <f t="shared" si="21"/>
        <v>8.33</v>
      </c>
      <c r="AC229" s="12">
        <f t="shared" si="22"/>
        <v>0.17</v>
      </c>
      <c r="AD229" s="12">
        <f t="shared" si="23"/>
        <v>1.87</v>
      </c>
      <c r="AE229" s="12">
        <f t="shared" si="24"/>
        <v>1.87</v>
      </c>
      <c r="AF229" s="12">
        <f t="shared" si="25"/>
        <v>2.89</v>
      </c>
      <c r="AG229" s="12">
        <f t="shared" si="26"/>
        <v>1.53</v>
      </c>
    </row>
    <row r="230" spans="2:33">
      <c r="B230" s="15">
        <f>'[4]AZIMUTH_CONGESTION by ports'!A1697</f>
        <v>42597</v>
      </c>
      <c r="C230" s="6">
        <f>'[4]AZIMUTH_CONGESTION by ports'!B1697</f>
        <v>0</v>
      </c>
      <c r="D230" s="89">
        <f>'[4]AZIMUTH_CONGESTION by ports'!C1697</f>
        <v>15</v>
      </c>
      <c r="E230" s="43">
        <f>'[4]AZIMUTH_CONGESTION by ports'!D1697</f>
        <v>0</v>
      </c>
      <c r="F230" s="6">
        <f>'[4]AZIMUTH_CONGESTION by ports'!E1697</f>
        <v>0</v>
      </c>
      <c r="G230" s="6">
        <f>'[4]AZIMUTH_CONGESTION by ports'!F1697</f>
        <v>0</v>
      </c>
      <c r="H230" s="12">
        <f>'[4]AZIMUTH_CONGESTION by ports'!G1697</f>
        <v>0</v>
      </c>
      <c r="I230" s="12">
        <f>'[4]AZIMUTH_CONGESTION by ports'!H1697</f>
        <v>0</v>
      </c>
      <c r="J230" s="12">
        <f>'[4]AZIMUTH_CONGESTION by ports'!I1697</f>
        <v>2</v>
      </c>
      <c r="K230" s="12">
        <f>'[4]AZIMUTH_CONGESTION by ports'!J1697</f>
        <v>1</v>
      </c>
      <c r="L230" s="12">
        <f>'[4]AZIMUTH_CONGESTION by ports'!K1697</f>
        <v>1</v>
      </c>
      <c r="M230" s="43">
        <f>'[4]AZIMUTH_CONGESTION by ports'!L1697</f>
        <v>0</v>
      </c>
      <c r="N230" s="6">
        <f>'[4]AZIMUTH_CONGESTION by ports'!M1697</f>
        <v>0</v>
      </c>
      <c r="O230" s="89">
        <f>'[4]AZIMUTH_CONGESTION by ports'!N1697</f>
        <v>0</v>
      </c>
      <c r="P230" s="88">
        <f>'[4]AZIMUTH_CONGESTION by ports'!O1697</f>
        <v>1</v>
      </c>
      <c r="Q230" s="88">
        <f>'[4]AZIMUTH_CONGESTION by ports'!P1697</f>
        <v>0</v>
      </c>
      <c r="R230" s="43">
        <f>'[4]AZIMUTH_CONGESTION by ports'!Q1697</f>
        <v>2</v>
      </c>
      <c r="S230" s="88">
        <f>'[4]AZIMUTH_CONGESTION by ports'!R1697</f>
        <v>0</v>
      </c>
      <c r="T230" s="12">
        <f>'[4]AZIMUTH_CONGESTION by ports'!S1697</f>
        <v>4</v>
      </c>
      <c r="U230" s="43">
        <f>'[4]AZIMUTH_CONGESTION by ports'!T1697</f>
        <v>0</v>
      </c>
      <c r="V230" s="12">
        <f>'[4]AZIMUTH_CONGESTION by ports'!U1697</f>
        <v>0</v>
      </c>
      <c r="W230" s="43">
        <f>'[4]AZIMUTH_CONGESTION by ports'!V1697</f>
        <v>7</v>
      </c>
      <c r="X230" s="12">
        <f>'[4]AZIMUTH_CONGESTION by ports'!W1697</f>
        <v>1</v>
      </c>
      <c r="Y230" s="88">
        <f>'[4]AZIMUTH_CONGESTION by ports'!X1697</f>
        <v>12</v>
      </c>
      <c r="Z230" s="12">
        <f>'[4]AZIMUTH_CONGESTION by ports'!Y1697</f>
        <v>0</v>
      </c>
      <c r="AA230" s="88">
        <f>'[4]AZIMUTH_CONGESTION by ports'!Z1697</f>
        <v>0</v>
      </c>
      <c r="AB230" s="12">
        <f t="shared" si="21"/>
        <v>7.82</v>
      </c>
      <c r="AC230" s="12">
        <f t="shared" si="22"/>
        <v>0</v>
      </c>
      <c r="AD230" s="12">
        <f t="shared" si="23"/>
        <v>1.53</v>
      </c>
      <c r="AE230" s="12">
        <f t="shared" si="24"/>
        <v>2.21</v>
      </c>
      <c r="AF230" s="12">
        <f t="shared" si="25"/>
        <v>2.5500000000000003</v>
      </c>
      <c r="AG230" s="12">
        <f t="shared" si="26"/>
        <v>1.53</v>
      </c>
    </row>
    <row r="231" spans="2:33">
      <c r="B231" s="15">
        <f>'[4]AZIMUTH_CONGESTION by ports'!A1698</f>
        <v>42598</v>
      </c>
      <c r="C231" s="6">
        <f>'[4]AZIMUTH_CONGESTION by ports'!B1698</f>
        <v>0</v>
      </c>
      <c r="D231" s="89">
        <f>'[4]AZIMUTH_CONGESTION by ports'!C1698</f>
        <v>12</v>
      </c>
      <c r="E231" s="43">
        <f>'[4]AZIMUTH_CONGESTION by ports'!D1698</f>
        <v>2</v>
      </c>
      <c r="F231" s="6">
        <f>'[4]AZIMUTH_CONGESTION by ports'!E1698</f>
        <v>0</v>
      </c>
      <c r="G231" s="6">
        <f>'[4]AZIMUTH_CONGESTION by ports'!F1698</f>
        <v>0</v>
      </c>
      <c r="H231" s="12">
        <f>'[4]AZIMUTH_CONGESTION by ports'!G1698</f>
        <v>0</v>
      </c>
      <c r="I231" s="12">
        <f>'[4]AZIMUTH_CONGESTION by ports'!H1698</f>
        <v>0</v>
      </c>
      <c r="J231" s="12">
        <f>'[4]AZIMUTH_CONGESTION by ports'!I1698</f>
        <v>3</v>
      </c>
      <c r="K231" s="12">
        <f>'[4]AZIMUTH_CONGESTION by ports'!J1698</f>
        <v>1</v>
      </c>
      <c r="L231" s="12">
        <f>'[4]AZIMUTH_CONGESTION by ports'!K1698</f>
        <v>1</v>
      </c>
      <c r="M231" s="43">
        <f>'[4]AZIMUTH_CONGESTION by ports'!L1698</f>
        <v>0</v>
      </c>
      <c r="N231" s="6">
        <f>'[4]AZIMUTH_CONGESTION by ports'!M1698</f>
        <v>0</v>
      </c>
      <c r="O231" s="89">
        <f>'[4]AZIMUTH_CONGESTION by ports'!N1698</f>
        <v>0</v>
      </c>
      <c r="P231" s="88">
        <f>'[4]AZIMUTH_CONGESTION by ports'!O1698</f>
        <v>2</v>
      </c>
      <c r="Q231" s="88">
        <f>'[4]AZIMUTH_CONGESTION by ports'!P1698</f>
        <v>0</v>
      </c>
      <c r="R231" s="43">
        <f>'[4]AZIMUTH_CONGESTION by ports'!Q1698</f>
        <v>2</v>
      </c>
      <c r="S231" s="88">
        <f>'[4]AZIMUTH_CONGESTION by ports'!R1698</f>
        <v>0</v>
      </c>
      <c r="T231" s="12">
        <f>'[4]AZIMUTH_CONGESTION by ports'!S1698</f>
        <v>2</v>
      </c>
      <c r="U231" s="43">
        <f>'[4]AZIMUTH_CONGESTION by ports'!T1698</f>
        <v>0</v>
      </c>
      <c r="V231" s="12">
        <f>'[4]AZIMUTH_CONGESTION by ports'!U1698</f>
        <v>0</v>
      </c>
      <c r="W231" s="43">
        <f>'[4]AZIMUTH_CONGESTION by ports'!V1698</f>
        <v>9</v>
      </c>
      <c r="X231" s="12">
        <f>'[4]AZIMUTH_CONGESTION by ports'!W1698</f>
        <v>1</v>
      </c>
      <c r="Y231" s="88">
        <f>'[4]AZIMUTH_CONGESTION by ports'!X1698</f>
        <v>9</v>
      </c>
      <c r="Z231" s="12">
        <f>'[4]AZIMUTH_CONGESTION by ports'!Y1698</f>
        <v>0</v>
      </c>
      <c r="AA231" s="88">
        <f>'[4]AZIMUTH_CONGESTION by ports'!Z1698</f>
        <v>0</v>
      </c>
      <c r="AB231" s="12">
        <f t="shared" si="21"/>
        <v>7.48</v>
      </c>
      <c r="AC231" s="12">
        <f t="shared" si="22"/>
        <v>0</v>
      </c>
      <c r="AD231" s="12">
        <f t="shared" si="23"/>
        <v>2.21</v>
      </c>
      <c r="AE231" s="12">
        <f t="shared" si="24"/>
        <v>1.87</v>
      </c>
      <c r="AF231" s="12">
        <f t="shared" si="25"/>
        <v>2.04</v>
      </c>
      <c r="AG231" s="12">
        <f t="shared" si="26"/>
        <v>1.36</v>
      </c>
    </row>
    <row r="232" spans="2:33">
      <c r="B232" s="15">
        <f>'[4]AZIMUTH_CONGESTION by ports'!A1699</f>
        <v>42599</v>
      </c>
      <c r="C232" s="6">
        <f>'[4]AZIMUTH_CONGESTION by ports'!B1699</f>
        <v>0</v>
      </c>
      <c r="D232" s="89">
        <f>'[4]AZIMUTH_CONGESTION by ports'!C1699</f>
        <v>16</v>
      </c>
      <c r="E232" s="43">
        <f>'[4]AZIMUTH_CONGESTION by ports'!D1699</f>
        <v>0</v>
      </c>
      <c r="F232" s="6">
        <f>'[4]AZIMUTH_CONGESTION by ports'!E1699</f>
        <v>0</v>
      </c>
      <c r="G232" s="6">
        <f>'[4]AZIMUTH_CONGESTION by ports'!F1699</f>
        <v>0</v>
      </c>
      <c r="H232" s="12">
        <f>'[4]AZIMUTH_CONGESTION by ports'!G1699</f>
        <v>0</v>
      </c>
      <c r="I232" s="12">
        <f>'[4]AZIMUTH_CONGESTION by ports'!H1699</f>
        <v>0</v>
      </c>
      <c r="J232" s="12">
        <f>'[4]AZIMUTH_CONGESTION by ports'!I1699</f>
        <v>2</v>
      </c>
      <c r="K232" s="12">
        <f>'[4]AZIMUTH_CONGESTION by ports'!J1699</f>
        <v>1</v>
      </c>
      <c r="L232" s="12">
        <f>'[4]AZIMUTH_CONGESTION by ports'!K1699</f>
        <v>1</v>
      </c>
      <c r="M232" s="43">
        <f>'[4]AZIMUTH_CONGESTION by ports'!L1699</f>
        <v>1</v>
      </c>
      <c r="N232" s="6">
        <f>'[4]AZIMUTH_CONGESTION by ports'!M1699</f>
        <v>0</v>
      </c>
      <c r="O232" s="89">
        <f>'[4]AZIMUTH_CONGESTION by ports'!N1699</f>
        <v>0</v>
      </c>
      <c r="P232" s="88">
        <f>'[4]AZIMUTH_CONGESTION by ports'!O1699</f>
        <v>0</v>
      </c>
      <c r="Q232" s="88">
        <f>'[4]AZIMUTH_CONGESTION by ports'!P1699</f>
        <v>0</v>
      </c>
      <c r="R232" s="43">
        <f>'[4]AZIMUTH_CONGESTION by ports'!Q1699</f>
        <v>3</v>
      </c>
      <c r="S232" s="88">
        <f>'[4]AZIMUTH_CONGESTION by ports'!R1699</f>
        <v>0</v>
      </c>
      <c r="T232" s="12">
        <f>'[4]AZIMUTH_CONGESTION by ports'!S1699</f>
        <v>5</v>
      </c>
      <c r="U232" s="43">
        <f>'[4]AZIMUTH_CONGESTION by ports'!T1699</f>
        <v>0</v>
      </c>
      <c r="V232" s="12">
        <f>'[4]AZIMUTH_CONGESTION by ports'!U1699</f>
        <v>0</v>
      </c>
      <c r="W232" s="43">
        <f>'[4]AZIMUTH_CONGESTION by ports'!V1699</f>
        <v>9</v>
      </c>
      <c r="X232" s="12">
        <f>'[4]AZIMUTH_CONGESTION by ports'!W1699</f>
        <v>1</v>
      </c>
      <c r="Y232" s="88">
        <f>'[4]AZIMUTH_CONGESTION by ports'!X1699</f>
        <v>9</v>
      </c>
      <c r="Z232" s="12">
        <f>'[4]AZIMUTH_CONGESTION by ports'!Y1699</f>
        <v>0</v>
      </c>
      <c r="AA232" s="88">
        <f>'[4]AZIMUTH_CONGESTION by ports'!Z1699</f>
        <v>0</v>
      </c>
      <c r="AB232" s="12">
        <f t="shared" si="21"/>
        <v>8.16</v>
      </c>
      <c r="AC232" s="12">
        <f t="shared" si="22"/>
        <v>0</v>
      </c>
      <c r="AD232" s="12">
        <f t="shared" si="23"/>
        <v>2.21</v>
      </c>
      <c r="AE232" s="12">
        <f t="shared" si="24"/>
        <v>1.53</v>
      </c>
      <c r="AF232" s="12">
        <f t="shared" si="25"/>
        <v>2.72</v>
      </c>
      <c r="AG232" s="12">
        <f t="shared" si="26"/>
        <v>1.7000000000000002</v>
      </c>
    </row>
    <row r="233" spans="2:33">
      <c r="B233" s="15">
        <f>'[4]AZIMUTH_CONGESTION by ports'!A1700</f>
        <v>42600</v>
      </c>
      <c r="C233" s="6">
        <f>'[4]AZIMUTH_CONGESTION by ports'!B1700</f>
        <v>0</v>
      </c>
      <c r="D233" s="89">
        <f>'[4]AZIMUTH_CONGESTION by ports'!C1700</f>
        <v>17</v>
      </c>
      <c r="E233" s="43">
        <f>'[4]AZIMUTH_CONGESTION by ports'!D1700</f>
        <v>1</v>
      </c>
      <c r="F233" s="6">
        <f>'[4]AZIMUTH_CONGESTION by ports'!E1700</f>
        <v>0</v>
      </c>
      <c r="G233" s="6">
        <f>'[4]AZIMUTH_CONGESTION by ports'!F1700</f>
        <v>0</v>
      </c>
      <c r="H233" s="12">
        <f>'[4]AZIMUTH_CONGESTION by ports'!G1700</f>
        <v>0</v>
      </c>
      <c r="I233" s="12">
        <f>'[4]AZIMUTH_CONGESTION by ports'!H1700</f>
        <v>0</v>
      </c>
      <c r="J233" s="12">
        <f>'[4]AZIMUTH_CONGESTION by ports'!I1700</f>
        <v>1</v>
      </c>
      <c r="K233" s="12">
        <f>'[4]AZIMUTH_CONGESTION by ports'!J1700</f>
        <v>0</v>
      </c>
      <c r="L233" s="12">
        <f>'[4]AZIMUTH_CONGESTION by ports'!K1700</f>
        <v>1</v>
      </c>
      <c r="M233" s="43">
        <f>'[4]AZIMUTH_CONGESTION by ports'!L1700</f>
        <v>1</v>
      </c>
      <c r="N233" s="6">
        <f>'[4]AZIMUTH_CONGESTION by ports'!M1700</f>
        <v>0</v>
      </c>
      <c r="O233" s="89">
        <f>'[4]AZIMUTH_CONGESTION by ports'!N1700</f>
        <v>0</v>
      </c>
      <c r="P233" s="88">
        <f>'[4]AZIMUTH_CONGESTION by ports'!O1700</f>
        <v>0</v>
      </c>
      <c r="Q233" s="88">
        <f>'[4]AZIMUTH_CONGESTION by ports'!P1700</f>
        <v>0</v>
      </c>
      <c r="R233" s="43">
        <f>'[4]AZIMUTH_CONGESTION by ports'!Q1700</f>
        <v>3</v>
      </c>
      <c r="S233" s="88">
        <f>'[4]AZIMUTH_CONGESTION by ports'!R1700</f>
        <v>0</v>
      </c>
      <c r="T233" s="12">
        <f>'[4]AZIMUTH_CONGESTION by ports'!S1700</f>
        <v>4</v>
      </c>
      <c r="U233" s="43">
        <f>'[4]AZIMUTH_CONGESTION by ports'!T1700</f>
        <v>0</v>
      </c>
      <c r="V233" s="12">
        <f>'[4]AZIMUTH_CONGESTION by ports'!U1700</f>
        <v>0</v>
      </c>
      <c r="W233" s="43">
        <f>'[4]AZIMUTH_CONGESTION by ports'!V1700</f>
        <v>7</v>
      </c>
      <c r="X233" s="12">
        <f>'[4]AZIMUTH_CONGESTION by ports'!W1700</f>
        <v>1</v>
      </c>
      <c r="Y233" s="88">
        <f>'[4]AZIMUTH_CONGESTION by ports'!X1700</f>
        <v>9</v>
      </c>
      <c r="Z233" s="12">
        <f>'[4]AZIMUTH_CONGESTION by ports'!Y1700</f>
        <v>0</v>
      </c>
      <c r="AA233" s="88">
        <f>'[4]AZIMUTH_CONGESTION by ports'!Z1700</f>
        <v>0</v>
      </c>
      <c r="AB233" s="12">
        <f t="shared" si="21"/>
        <v>7.65</v>
      </c>
      <c r="AC233" s="12">
        <f t="shared" si="22"/>
        <v>0</v>
      </c>
      <c r="AD233" s="12">
        <f t="shared" si="23"/>
        <v>2.04</v>
      </c>
      <c r="AE233" s="12">
        <f t="shared" si="24"/>
        <v>1.53</v>
      </c>
      <c r="AF233" s="12">
        <f t="shared" si="25"/>
        <v>2.89</v>
      </c>
      <c r="AG233" s="12">
        <f t="shared" si="26"/>
        <v>1.1900000000000002</v>
      </c>
    </row>
    <row r="234" spans="2:33">
      <c r="B234" s="15">
        <f>'[4]AZIMUTH_CONGESTION by ports'!A1701</f>
        <v>42601</v>
      </c>
      <c r="C234" s="6">
        <f>'[4]AZIMUTH_CONGESTION by ports'!B1701</f>
        <v>0</v>
      </c>
      <c r="D234" s="89">
        <f>'[4]AZIMUTH_CONGESTION by ports'!C1701</f>
        <v>16</v>
      </c>
      <c r="E234" s="43">
        <f>'[4]AZIMUTH_CONGESTION by ports'!D1701</f>
        <v>1</v>
      </c>
      <c r="F234" s="6">
        <f>'[4]AZIMUTH_CONGESTION by ports'!E1701</f>
        <v>0</v>
      </c>
      <c r="G234" s="6">
        <f>'[4]AZIMUTH_CONGESTION by ports'!F1701</f>
        <v>0</v>
      </c>
      <c r="H234" s="12">
        <f>'[4]AZIMUTH_CONGESTION by ports'!G1701</f>
        <v>0</v>
      </c>
      <c r="I234" s="12">
        <f>'[4]AZIMUTH_CONGESTION by ports'!H1701</f>
        <v>2</v>
      </c>
      <c r="J234" s="12">
        <f>'[4]AZIMUTH_CONGESTION by ports'!I1701</f>
        <v>1</v>
      </c>
      <c r="K234" s="12">
        <f>'[4]AZIMUTH_CONGESTION by ports'!J1701</f>
        <v>0</v>
      </c>
      <c r="L234" s="12">
        <f>'[4]AZIMUTH_CONGESTION by ports'!K1701</f>
        <v>1</v>
      </c>
      <c r="M234" s="43">
        <f>'[4]AZIMUTH_CONGESTION by ports'!L1701</f>
        <v>0</v>
      </c>
      <c r="N234" s="6">
        <f>'[4]AZIMUTH_CONGESTION by ports'!M1701</f>
        <v>1</v>
      </c>
      <c r="O234" s="89">
        <f>'[4]AZIMUTH_CONGESTION by ports'!N1701</f>
        <v>0</v>
      </c>
      <c r="P234" s="88">
        <f>'[4]AZIMUTH_CONGESTION by ports'!O1701</f>
        <v>0</v>
      </c>
      <c r="Q234" s="88">
        <f>'[4]AZIMUTH_CONGESTION by ports'!P1701</f>
        <v>0</v>
      </c>
      <c r="R234" s="43">
        <f>'[4]AZIMUTH_CONGESTION by ports'!Q1701</f>
        <v>1</v>
      </c>
      <c r="S234" s="88">
        <f>'[4]AZIMUTH_CONGESTION by ports'!R1701</f>
        <v>0</v>
      </c>
      <c r="T234" s="12">
        <f>'[4]AZIMUTH_CONGESTION by ports'!S1701</f>
        <v>2</v>
      </c>
      <c r="U234" s="43">
        <f>'[4]AZIMUTH_CONGESTION by ports'!T1701</f>
        <v>0</v>
      </c>
      <c r="V234" s="12">
        <f>'[4]AZIMUTH_CONGESTION by ports'!U1701</f>
        <v>0</v>
      </c>
      <c r="W234" s="43">
        <f>'[4]AZIMUTH_CONGESTION by ports'!V1701</f>
        <v>12</v>
      </c>
      <c r="X234" s="12">
        <f>'[4]AZIMUTH_CONGESTION by ports'!W1701</f>
        <v>1</v>
      </c>
      <c r="Y234" s="88">
        <f>'[4]AZIMUTH_CONGESTION by ports'!X1701</f>
        <v>8</v>
      </c>
      <c r="Z234" s="12">
        <f>'[4]AZIMUTH_CONGESTION by ports'!Y1701</f>
        <v>0</v>
      </c>
      <c r="AA234" s="88">
        <f>'[4]AZIMUTH_CONGESTION by ports'!Z1701</f>
        <v>0</v>
      </c>
      <c r="AB234" s="12">
        <f t="shared" si="21"/>
        <v>7.82</v>
      </c>
      <c r="AC234" s="12">
        <f t="shared" si="22"/>
        <v>0.17</v>
      </c>
      <c r="AD234" s="12">
        <f t="shared" si="23"/>
        <v>2.3800000000000003</v>
      </c>
      <c r="AE234" s="12">
        <f t="shared" si="24"/>
        <v>1.36</v>
      </c>
      <c r="AF234" s="12">
        <f t="shared" si="25"/>
        <v>2.72</v>
      </c>
      <c r="AG234" s="12">
        <f t="shared" si="26"/>
        <v>1.1900000000000002</v>
      </c>
    </row>
    <row r="235" spans="2:33">
      <c r="B235" s="15">
        <f>'[4]AZIMUTH_CONGESTION by ports'!A1702</f>
        <v>42602</v>
      </c>
      <c r="C235" s="6">
        <f>'[4]AZIMUTH_CONGESTION by ports'!B1702</f>
        <v>0</v>
      </c>
      <c r="D235" s="89">
        <f>'[4]AZIMUTH_CONGESTION by ports'!C1702</f>
        <v>15</v>
      </c>
      <c r="E235" s="43">
        <f>'[4]AZIMUTH_CONGESTION by ports'!D1702</f>
        <v>0</v>
      </c>
      <c r="F235" s="6">
        <f>'[4]AZIMUTH_CONGESTION by ports'!E1702</f>
        <v>0</v>
      </c>
      <c r="G235" s="6">
        <f>'[4]AZIMUTH_CONGESTION by ports'!F1702</f>
        <v>0</v>
      </c>
      <c r="H235" s="12">
        <f>'[4]AZIMUTH_CONGESTION by ports'!G1702</f>
        <v>0</v>
      </c>
      <c r="I235" s="12">
        <f>'[4]AZIMUTH_CONGESTION by ports'!H1702</f>
        <v>0</v>
      </c>
      <c r="J235" s="12">
        <f>'[4]AZIMUTH_CONGESTION by ports'!I1702</f>
        <v>1</v>
      </c>
      <c r="K235" s="12">
        <f>'[4]AZIMUTH_CONGESTION by ports'!J1702</f>
        <v>0</v>
      </c>
      <c r="L235" s="12">
        <f>'[4]AZIMUTH_CONGESTION by ports'!K1702</f>
        <v>1</v>
      </c>
      <c r="M235" s="43">
        <f>'[4]AZIMUTH_CONGESTION by ports'!L1702</f>
        <v>0</v>
      </c>
      <c r="N235" s="6">
        <f>'[4]AZIMUTH_CONGESTION by ports'!M1702</f>
        <v>0</v>
      </c>
      <c r="O235" s="89">
        <f>'[4]AZIMUTH_CONGESTION by ports'!N1702</f>
        <v>0</v>
      </c>
      <c r="P235" s="88">
        <f>'[4]AZIMUTH_CONGESTION by ports'!O1702</f>
        <v>0</v>
      </c>
      <c r="Q235" s="88">
        <f>'[4]AZIMUTH_CONGESTION by ports'!P1702</f>
        <v>0</v>
      </c>
      <c r="R235" s="43">
        <f>'[4]AZIMUTH_CONGESTION by ports'!Q1702</f>
        <v>2</v>
      </c>
      <c r="S235" s="88">
        <f>'[4]AZIMUTH_CONGESTION by ports'!R1702</f>
        <v>0</v>
      </c>
      <c r="T235" s="12">
        <f>'[4]AZIMUTH_CONGESTION by ports'!S1702</f>
        <v>4</v>
      </c>
      <c r="U235" s="43">
        <f>'[4]AZIMUTH_CONGESTION by ports'!T1702</f>
        <v>0</v>
      </c>
      <c r="V235" s="12">
        <f>'[4]AZIMUTH_CONGESTION by ports'!U1702</f>
        <v>0</v>
      </c>
      <c r="W235" s="43">
        <f>'[4]AZIMUTH_CONGESTION by ports'!V1702</f>
        <v>11</v>
      </c>
      <c r="X235" s="12">
        <f>'[4]AZIMUTH_CONGESTION by ports'!W1702</f>
        <v>0</v>
      </c>
      <c r="Y235" s="88">
        <f>'[4]AZIMUTH_CONGESTION by ports'!X1702</f>
        <v>9</v>
      </c>
      <c r="Z235" s="12">
        <f>'[4]AZIMUTH_CONGESTION by ports'!Y1702</f>
        <v>0</v>
      </c>
      <c r="AA235" s="88">
        <f>'[4]AZIMUTH_CONGESTION by ports'!Z1702</f>
        <v>0</v>
      </c>
      <c r="AB235" s="12">
        <f t="shared" si="21"/>
        <v>7.3100000000000005</v>
      </c>
      <c r="AC235" s="12">
        <f t="shared" si="22"/>
        <v>0</v>
      </c>
      <c r="AD235" s="12">
        <f t="shared" si="23"/>
        <v>2.21</v>
      </c>
      <c r="AE235" s="12">
        <f t="shared" si="24"/>
        <v>1.53</v>
      </c>
      <c r="AF235" s="12">
        <f t="shared" si="25"/>
        <v>2.5500000000000003</v>
      </c>
      <c r="AG235" s="12">
        <f t="shared" si="26"/>
        <v>1.02</v>
      </c>
    </row>
    <row r="236" spans="2:33">
      <c r="B236" s="15">
        <f>'[4]AZIMUTH_CONGESTION by ports'!A1703</f>
        <v>42603</v>
      </c>
      <c r="C236" s="6">
        <f>'[4]AZIMUTH_CONGESTION by ports'!B1703</f>
        <v>0</v>
      </c>
      <c r="D236" s="89">
        <f>'[4]AZIMUTH_CONGESTION by ports'!C1703</f>
        <v>18</v>
      </c>
      <c r="E236" s="43">
        <f>'[4]AZIMUTH_CONGESTION by ports'!D1703</f>
        <v>0</v>
      </c>
      <c r="F236" s="6">
        <f>'[4]AZIMUTH_CONGESTION by ports'!E1703</f>
        <v>0</v>
      </c>
      <c r="G236" s="6">
        <f>'[4]AZIMUTH_CONGESTION by ports'!F1703</f>
        <v>0</v>
      </c>
      <c r="H236" s="12">
        <f>'[4]AZIMUTH_CONGESTION by ports'!G1703</f>
        <v>0</v>
      </c>
      <c r="I236" s="12">
        <f>'[4]AZIMUTH_CONGESTION by ports'!H1703</f>
        <v>0</v>
      </c>
      <c r="J236" s="12">
        <f>'[4]AZIMUTH_CONGESTION by ports'!I1703</f>
        <v>1</v>
      </c>
      <c r="K236" s="12">
        <f>'[4]AZIMUTH_CONGESTION by ports'!J1703</f>
        <v>0</v>
      </c>
      <c r="L236" s="12">
        <f>'[4]AZIMUTH_CONGESTION by ports'!K1703</f>
        <v>1</v>
      </c>
      <c r="M236" s="43">
        <f>'[4]AZIMUTH_CONGESTION by ports'!L1703</f>
        <v>1</v>
      </c>
      <c r="N236" s="6">
        <f>'[4]AZIMUTH_CONGESTION by ports'!M1703</f>
        <v>1</v>
      </c>
      <c r="O236" s="89">
        <f>'[4]AZIMUTH_CONGESTION by ports'!N1703</f>
        <v>0</v>
      </c>
      <c r="P236" s="88">
        <f>'[4]AZIMUTH_CONGESTION by ports'!O1703</f>
        <v>1</v>
      </c>
      <c r="Q236" s="88">
        <f>'[4]AZIMUTH_CONGESTION by ports'!P1703</f>
        <v>0</v>
      </c>
      <c r="R236" s="43">
        <f>'[4]AZIMUTH_CONGESTION by ports'!Q1703</f>
        <v>2</v>
      </c>
      <c r="S236" s="88">
        <f>'[4]AZIMUTH_CONGESTION by ports'!R1703</f>
        <v>0</v>
      </c>
      <c r="T236" s="12">
        <f>'[4]AZIMUTH_CONGESTION by ports'!S1703</f>
        <v>6</v>
      </c>
      <c r="U236" s="43">
        <f>'[4]AZIMUTH_CONGESTION by ports'!T1703</f>
        <v>0</v>
      </c>
      <c r="V236" s="12">
        <f>'[4]AZIMUTH_CONGESTION by ports'!U1703</f>
        <v>0</v>
      </c>
      <c r="W236" s="43">
        <f>'[4]AZIMUTH_CONGESTION by ports'!V1703</f>
        <v>9</v>
      </c>
      <c r="X236" s="12">
        <f>'[4]AZIMUTH_CONGESTION by ports'!W1703</f>
        <v>0</v>
      </c>
      <c r="Y236" s="88">
        <f>'[4]AZIMUTH_CONGESTION by ports'!X1703</f>
        <v>8</v>
      </c>
      <c r="Z236" s="12">
        <f>'[4]AZIMUTH_CONGESTION by ports'!Y1703</f>
        <v>0</v>
      </c>
      <c r="AA236" s="88">
        <f>'[4]AZIMUTH_CONGESTION by ports'!Z1703</f>
        <v>0</v>
      </c>
      <c r="AB236" s="12">
        <f t="shared" si="21"/>
        <v>8.16</v>
      </c>
      <c r="AC236" s="12">
        <f t="shared" si="22"/>
        <v>0.17</v>
      </c>
      <c r="AD236" s="12">
        <f t="shared" si="23"/>
        <v>2.04</v>
      </c>
      <c r="AE236" s="12">
        <f t="shared" si="24"/>
        <v>1.53</v>
      </c>
      <c r="AF236" s="12">
        <f t="shared" si="25"/>
        <v>3.06</v>
      </c>
      <c r="AG236" s="12">
        <f t="shared" si="26"/>
        <v>1.36</v>
      </c>
    </row>
    <row r="237" spans="2:33">
      <c r="B237" s="15">
        <f>'[4]AZIMUTH_CONGESTION by ports'!A1704</f>
        <v>42604</v>
      </c>
      <c r="C237" s="6">
        <f>'[4]AZIMUTH_CONGESTION by ports'!B1704</f>
        <v>1</v>
      </c>
      <c r="D237" s="89">
        <f>'[4]AZIMUTH_CONGESTION by ports'!C1704</f>
        <v>17</v>
      </c>
      <c r="E237" s="43">
        <f>'[4]AZIMUTH_CONGESTION by ports'!D1704</f>
        <v>1</v>
      </c>
      <c r="F237" s="6">
        <f>'[4]AZIMUTH_CONGESTION by ports'!E1704</f>
        <v>0</v>
      </c>
      <c r="G237" s="6">
        <f>'[4]AZIMUTH_CONGESTION by ports'!F1704</f>
        <v>0</v>
      </c>
      <c r="H237" s="12">
        <f>'[4]AZIMUTH_CONGESTION by ports'!G1704</f>
        <v>0</v>
      </c>
      <c r="I237" s="12">
        <f>'[4]AZIMUTH_CONGESTION by ports'!H1704</f>
        <v>0</v>
      </c>
      <c r="J237" s="12">
        <f>'[4]AZIMUTH_CONGESTION by ports'!I1704</f>
        <v>1</v>
      </c>
      <c r="K237" s="12">
        <f>'[4]AZIMUTH_CONGESTION by ports'!J1704</f>
        <v>0</v>
      </c>
      <c r="L237" s="12">
        <f>'[4]AZIMUTH_CONGESTION by ports'!K1704</f>
        <v>1</v>
      </c>
      <c r="M237" s="43">
        <f>'[4]AZIMUTH_CONGESTION by ports'!L1704</f>
        <v>0</v>
      </c>
      <c r="N237" s="6">
        <f>'[4]AZIMUTH_CONGESTION by ports'!M1704</f>
        <v>0</v>
      </c>
      <c r="O237" s="89">
        <f>'[4]AZIMUTH_CONGESTION by ports'!N1704</f>
        <v>0</v>
      </c>
      <c r="P237" s="88">
        <f>'[4]AZIMUTH_CONGESTION by ports'!O1704</f>
        <v>1</v>
      </c>
      <c r="Q237" s="88">
        <f>'[4]AZIMUTH_CONGESTION by ports'!P1704</f>
        <v>0</v>
      </c>
      <c r="R237" s="43">
        <f>'[4]AZIMUTH_CONGESTION by ports'!Q1704</f>
        <v>1</v>
      </c>
      <c r="S237" s="88">
        <f>'[4]AZIMUTH_CONGESTION by ports'!R1704</f>
        <v>0</v>
      </c>
      <c r="T237" s="12">
        <f>'[4]AZIMUTH_CONGESTION by ports'!S1704</f>
        <v>3</v>
      </c>
      <c r="U237" s="43">
        <f>'[4]AZIMUTH_CONGESTION by ports'!T1704</f>
        <v>0</v>
      </c>
      <c r="V237" s="12">
        <f>'[4]AZIMUTH_CONGESTION by ports'!U1704</f>
        <v>0</v>
      </c>
      <c r="W237" s="43">
        <f>'[4]AZIMUTH_CONGESTION by ports'!V1704</f>
        <v>8</v>
      </c>
      <c r="X237" s="12">
        <f>'[4]AZIMUTH_CONGESTION by ports'!W1704</f>
        <v>1</v>
      </c>
      <c r="Y237" s="88">
        <f>'[4]AZIMUTH_CONGESTION by ports'!X1704</f>
        <v>9</v>
      </c>
      <c r="Z237" s="12">
        <f>'[4]AZIMUTH_CONGESTION by ports'!Y1704</f>
        <v>0</v>
      </c>
      <c r="AA237" s="88">
        <f>'[4]AZIMUTH_CONGESTION by ports'!Z1704</f>
        <v>0</v>
      </c>
      <c r="AB237" s="12">
        <f t="shared" si="21"/>
        <v>7.48</v>
      </c>
      <c r="AC237" s="12">
        <f t="shared" si="22"/>
        <v>0.17</v>
      </c>
      <c r="AD237" s="12">
        <f t="shared" si="23"/>
        <v>1.7000000000000002</v>
      </c>
      <c r="AE237" s="12">
        <f t="shared" si="24"/>
        <v>1.7000000000000002</v>
      </c>
      <c r="AF237" s="12">
        <f t="shared" si="25"/>
        <v>2.89</v>
      </c>
      <c r="AG237" s="12">
        <f t="shared" si="26"/>
        <v>1.02</v>
      </c>
    </row>
    <row r="238" spans="2:33">
      <c r="B238" s="15">
        <f>'[4]AZIMUTH_CONGESTION by ports'!A1705</f>
        <v>42605</v>
      </c>
      <c r="C238" s="6">
        <f>'[4]AZIMUTH_CONGESTION by ports'!B1705</f>
        <v>1</v>
      </c>
      <c r="D238" s="89">
        <f>'[4]AZIMUTH_CONGESTION by ports'!C1705</f>
        <v>12</v>
      </c>
      <c r="E238" s="43">
        <f>'[4]AZIMUTH_CONGESTION by ports'!D1705</f>
        <v>0</v>
      </c>
      <c r="F238" s="6">
        <f>'[4]AZIMUTH_CONGESTION by ports'!E1705</f>
        <v>0</v>
      </c>
      <c r="G238" s="6">
        <f>'[4]AZIMUTH_CONGESTION by ports'!F1705</f>
        <v>1</v>
      </c>
      <c r="H238" s="12">
        <f>'[4]AZIMUTH_CONGESTION by ports'!G1705</f>
        <v>0</v>
      </c>
      <c r="I238" s="12">
        <f>'[4]AZIMUTH_CONGESTION by ports'!H1705</f>
        <v>0</v>
      </c>
      <c r="J238" s="12">
        <f>'[4]AZIMUTH_CONGESTION by ports'!I1705</f>
        <v>0</v>
      </c>
      <c r="K238" s="12">
        <f>'[4]AZIMUTH_CONGESTION by ports'!J1705</f>
        <v>0</v>
      </c>
      <c r="L238" s="12">
        <f>'[4]AZIMUTH_CONGESTION by ports'!K1705</f>
        <v>1</v>
      </c>
      <c r="M238" s="43">
        <f>'[4]AZIMUTH_CONGESTION by ports'!L1705</f>
        <v>0</v>
      </c>
      <c r="N238" s="6">
        <f>'[4]AZIMUTH_CONGESTION by ports'!M1705</f>
        <v>0</v>
      </c>
      <c r="O238" s="89">
        <f>'[4]AZIMUTH_CONGESTION by ports'!N1705</f>
        <v>0</v>
      </c>
      <c r="P238" s="88">
        <f>'[4]AZIMUTH_CONGESTION by ports'!O1705</f>
        <v>1</v>
      </c>
      <c r="Q238" s="88">
        <f>'[4]AZIMUTH_CONGESTION by ports'!P1705</f>
        <v>0</v>
      </c>
      <c r="R238" s="43">
        <f>'[4]AZIMUTH_CONGESTION by ports'!Q1705</f>
        <v>1</v>
      </c>
      <c r="S238" s="88">
        <f>'[4]AZIMUTH_CONGESTION by ports'!R1705</f>
        <v>0</v>
      </c>
      <c r="T238" s="12">
        <f>'[4]AZIMUTH_CONGESTION by ports'!S1705</f>
        <v>7</v>
      </c>
      <c r="U238" s="43">
        <f>'[4]AZIMUTH_CONGESTION by ports'!T1705</f>
        <v>0</v>
      </c>
      <c r="V238" s="12">
        <f>'[4]AZIMUTH_CONGESTION by ports'!U1705</f>
        <v>0</v>
      </c>
      <c r="W238" s="43">
        <f>'[4]AZIMUTH_CONGESTION by ports'!V1705</f>
        <v>7</v>
      </c>
      <c r="X238" s="12">
        <f>'[4]AZIMUTH_CONGESTION by ports'!W1705</f>
        <v>1</v>
      </c>
      <c r="Y238" s="88">
        <f>'[4]AZIMUTH_CONGESTION by ports'!X1705</f>
        <v>7</v>
      </c>
      <c r="Z238" s="12">
        <f>'[4]AZIMUTH_CONGESTION by ports'!Y1705</f>
        <v>0</v>
      </c>
      <c r="AA238" s="88">
        <f>'[4]AZIMUTH_CONGESTION by ports'!Z1705</f>
        <v>0</v>
      </c>
      <c r="AB238" s="12">
        <f t="shared" si="21"/>
        <v>6.6300000000000008</v>
      </c>
      <c r="AC238" s="12">
        <f t="shared" si="22"/>
        <v>0.34</v>
      </c>
      <c r="AD238" s="12">
        <f t="shared" si="23"/>
        <v>1.36</v>
      </c>
      <c r="AE238" s="12">
        <f t="shared" si="24"/>
        <v>1.36</v>
      </c>
      <c r="AF238" s="12">
        <f t="shared" si="25"/>
        <v>2.04</v>
      </c>
      <c r="AG238" s="12">
        <f t="shared" si="26"/>
        <v>1.53</v>
      </c>
    </row>
    <row r="239" spans="2:33">
      <c r="B239" s="15">
        <f>'[4]AZIMUTH_CONGESTION by ports'!A1706</f>
        <v>42606</v>
      </c>
      <c r="C239" s="6">
        <f>'[4]AZIMUTH_CONGESTION by ports'!B1706</f>
        <v>1</v>
      </c>
      <c r="D239" s="89">
        <f>'[4]AZIMUTH_CONGESTION by ports'!C1706</f>
        <v>11</v>
      </c>
      <c r="E239" s="43">
        <f>'[4]AZIMUTH_CONGESTION by ports'!D1706</f>
        <v>1</v>
      </c>
      <c r="F239" s="6">
        <f>'[4]AZIMUTH_CONGESTION by ports'!E1706</f>
        <v>0</v>
      </c>
      <c r="G239" s="6">
        <f>'[4]AZIMUTH_CONGESTION by ports'!F1706</f>
        <v>0</v>
      </c>
      <c r="H239" s="12">
        <f>'[4]AZIMUTH_CONGESTION by ports'!G1706</f>
        <v>0</v>
      </c>
      <c r="I239" s="12">
        <f>'[4]AZIMUTH_CONGESTION by ports'!H1706</f>
        <v>1</v>
      </c>
      <c r="J239" s="12">
        <f>'[4]AZIMUTH_CONGESTION by ports'!I1706</f>
        <v>0</v>
      </c>
      <c r="K239" s="12">
        <f>'[4]AZIMUTH_CONGESTION by ports'!J1706</f>
        <v>0</v>
      </c>
      <c r="L239" s="12">
        <f>'[4]AZIMUTH_CONGESTION by ports'!K1706</f>
        <v>1</v>
      </c>
      <c r="M239" s="43">
        <f>'[4]AZIMUTH_CONGESTION by ports'!L1706</f>
        <v>0</v>
      </c>
      <c r="N239" s="6">
        <f>'[4]AZIMUTH_CONGESTION by ports'!M1706</f>
        <v>0</v>
      </c>
      <c r="O239" s="89">
        <f>'[4]AZIMUTH_CONGESTION by ports'!N1706</f>
        <v>0</v>
      </c>
      <c r="P239" s="88">
        <f>'[4]AZIMUTH_CONGESTION by ports'!O1706</f>
        <v>0</v>
      </c>
      <c r="Q239" s="88">
        <f>'[4]AZIMUTH_CONGESTION by ports'!P1706</f>
        <v>0</v>
      </c>
      <c r="R239" s="43">
        <f>'[4]AZIMUTH_CONGESTION by ports'!Q1706</f>
        <v>1</v>
      </c>
      <c r="S239" s="88">
        <f>'[4]AZIMUTH_CONGESTION by ports'!R1706</f>
        <v>0</v>
      </c>
      <c r="T239" s="12">
        <f>'[4]AZIMUTH_CONGESTION by ports'!S1706</f>
        <v>2</v>
      </c>
      <c r="U239" s="43">
        <f>'[4]AZIMUTH_CONGESTION by ports'!T1706</f>
        <v>0</v>
      </c>
      <c r="V239" s="12">
        <f>'[4]AZIMUTH_CONGESTION by ports'!U1706</f>
        <v>0</v>
      </c>
      <c r="W239" s="43">
        <f>'[4]AZIMUTH_CONGESTION by ports'!V1706</f>
        <v>7</v>
      </c>
      <c r="X239" s="12">
        <f>'[4]AZIMUTH_CONGESTION by ports'!W1706</f>
        <v>2</v>
      </c>
      <c r="Y239" s="88">
        <f>'[4]AZIMUTH_CONGESTION by ports'!X1706</f>
        <v>8</v>
      </c>
      <c r="Z239" s="12">
        <f>'[4]AZIMUTH_CONGESTION by ports'!Y1706</f>
        <v>0</v>
      </c>
      <c r="AA239" s="88">
        <f>'[4]AZIMUTH_CONGESTION by ports'!Z1706</f>
        <v>0</v>
      </c>
      <c r="AB239" s="12">
        <f t="shared" si="21"/>
        <v>5.95</v>
      </c>
      <c r="AC239" s="12">
        <f t="shared" si="22"/>
        <v>0.17</v>
      </c>
      <c r="AD239" s="12">
        <f t="shared" si="23"/>
        <v>1.53</v>
      </c>
      <c r="AE239" s="12">
        <f t="shared" si="24"/>
        <v>1.36</v>
      </c>
      <c r="AF239" s="12">
        <f t="shared" si="25"/>
        <v>1.87</v>
      </c>
      <c r="AG239" s="12">
        <f t="shared" si="26"/>
        <v>1.02</v>
      </c>
    </row>
    <row r="240" spans="2:33">
      <c r="B240" s="15">
        <f>'[4]AZIMUTH_CONGESTION by ports'!A1707</f>
        <v>42607</v>
      </c>
      <c r="C240" s="6">
        <f>'[4]AZIMUTH_CONGESTION by ports'!B1707</f>
        <v>1</v>
      </c>
      <c r="D240" s="89">
        <f>'[4]AZIMUTH_CONGESTION by ports'!C1707</f>
        <v>15</v>
      </c>
      <c r="E240" s="43">
        <f>'[4]AZIMUTH_CONGESTION by ports'!D1707</f>
        <v>2</v>
      </c>
      <c r="F240" s="6">
        <f>'[4]AZIMUTH_CONGESTION by ports'!E1707</f>
        <v>0</v>
      </c>
      <c r="G240" s="6">
        <f>'[4]AZIMUTH_CONGESTION by ports'!F1707</f>
        <v>0</v>
      </c>
      <c r="H240" s="12">
        <f>'[4]AZIMUTH_CONGESTION by ports'!G1707</f>
        <v>0</v>
      </c>
      <c r="I240" s="12">
        <f>'[4]AZIMUTH_CONGESTION by ports'!H1707</f>
        <v>0</v>
      </c>
      <c r="J240" s="12">
        <f>'[4]AZIMUTH_CONGESTION by ports'!I1707</f>
        <v>0</v>
      </c>
      <c r="K240" s="12">
        <f>'[4]AZIMUTH_CONGESTION by ports'!J1707</f>
        <v>0</v>
      </c>
      <c r="L240" s="12">
        <f>'[4]AZIMUTH_CONGESTION by ports'!K1707</f>
        <v>1</v>
      </c>
      <c r="M240" s="43">
        <f>'[4]AZIMUTH_CONGESTION by ports'!L1707</f>
        <v>0</v>
      </c>
      <c r="N240" s="6">
        <f>'[4]AZIMUTH_CONGESTION by ports'!M1707</f>
        <v>0</v>
      </c>
      <c r="O240" s="89">
        <f>'[4]AZIMUTH_CONGESTION by ports'!N1707</f>
        <v>0</v>
      </c>
      <c r="P240" s="88">
        <f>'[4]AZIMUTH_CONGESTION by ports'!O1707</f>
        <v>0</v>
      </c>
      <c r="Q240" s="88">
        <f>'[4]AZIMUTH_CONGESTION by ports'!P1707</f>
        <v>0</v>
      </c>
      <c r="R240" s="43">
        <f>'[4]AZIMUTH_CONGESTION by ports'!Q1707</f>
        <v>2</v>
      </c>
      <c r="S240" s="88">
        <f>'[4]AZIMUTH_CONGESTION by ports'!R1707</f>
        <v>0</v>
      </c>
      <c r="T240" s="12">
        <f>'[4]AZIMUTH_CONGESTION by ports'!S1707</f>
        <v>4</v>
      </c>
      <c r="U240" s="43">
        <f>'[4]AZIMUTH_CONGESTION by ports'!T1707</f>
        <v>0</v>
      </c>
      <c r="V240" s="12">
        <f>'[4]AZIMUTH_CONGESTION by ports'!U1707</f>
        <v>0</v>
      </c>
      <c r="W240" s="43">
        <f>'[4]AZIMUTH_CONGESTION by ports'!V1707</f>
        <v>8</v>
      </c>
      <c r="X240" s="12">
        <f>'[4]AZIMUTH_CONGESTION by ports'!W1707</f>
        <v>1</v>
      </c>
      <c r="Y240" s="88">
        <f>'[4]AZIMUTH_CONGESTION by ports'!X1707</f>
        <v>5</v>
      </c>
      <c r="Z240" s="12">
        <f>'[4]AZIMUTH_CONGESTION by ports'!Y1707</f>
        <v>0</v>
      </c>
      <c r="AA240" s="88">
        <f>'[4]AZIMUTH_CONGESTION by ports'!Z1707</f>
        <v>0</v>
      </c>
      <c r="AB240" s="12">
        <f t="shared" si="21"/>
        <v>6.6300000000000008</v>
      </c>
      <c r="AC240" s="12">
        <f t="shared" si="22"/>
        <v>0.17</v>
      </c>
      <c r="AD240" s="12">
        <f t="shared" si="23"/>
        <v>2.04</v>
      </c>
      <c r="AE240" s="12">
        <f t="shared" si="24"/>
        <v>0.85000000000000009</v>
      </c>
      <c r="AF240" s="12">
        <f t="shared" si="25"/>
        <v>2.5500000000000003</v>
      </c>
      <c r="AG240" s="12">
        <f t="shared" si="26"/>
        <v>1.02</v>
      </c>
    </row>
    <row r="241" spans="2:33">
      <c r="B241" s="15">
        <f>'[4]AZIMUTH_CONGESTION by ports'!A1708</f>
        <v>42608</v>
      </c>
      <c r="C241" s="6">
        <f>'[4]AZIMUTH_CONGESTION by ports'!B1708</f>
        <v>0</v>
      </c>
      <c r="D241" s="89">
        <f>'[4]AZIMUTH_CONGESTION by ports'!C1708</f>
        <v>14</v>
      </c>
      <c r="E241" s="43">
        <f>'[4]AZIMUTH_CONGESTION by ports'!D1708</f>
        <v>1</v>
      </c>
      <c r="F241" s="6">
        <f>'[4]AZIMUTH_CONGESTION by ports'!E1708</f>
        <v>0</v>
      </c>
      <c r="G241" s="6">
        <f>'[4]AZIMUTH_CONGESTION by ports'!F1708</f>
        <v>0</v>
      </c>
      <c r="H241" s="12">
        <f>'[4]AZIMUTH_CONGESTION by ports'!G1708</f>
        <v>0</v>
      </c>
      <c r="I241" s="12">
        <f>'[4]AZIMUTH_CONGESTION by ports'!H1708</f>
        <v>0</v>
      </c>
      <c r="J241" s="12">
        <f>'[4]AZIMUTH_CONGESTION by ports'!I1708</f>
        <v>1</v>
      </c>
      <c r="K241" s="12">
        <f>'[4]AZIMUTH_CONGESTION by ports'!J1708</f>
        <v>0</v>
      </c>
      <c r="L241" s="12">
        <f>'[4]AZIMUTH_CONGESTION by ports'!K1708</f>
        <v>0</v>
      </c>
      <c r="M241" s="43">
        <f>'[4]AZIMUTH_CONGESTION by ports'!L1708</f>
        <v>0</v>
      </c>
      <c r="N241" s="6">
        <f>'[4]AZIMUTH_CONGESTION by ports'!M1708</f>
        <v>1</v>
      </c>
      <c r="O241" s="89">
        <f>'[4]AZIMUTH_CONGESTION by ports'!N1708</f>
        <v>0</v>
      </c>
      <c r="P241" s="88">
        <f>'[4]AZIMUTH_CONGESTION by ports'!O1708</f>
        <v>0</v>
      </c>
      <c r="Q241" s="88">
        <f>'[4]AZIMUTH_CONGESTION by ports'!P1708</f>
        <v>0</v>
      </c>
      <c r="R241" s="43">
        <f>'[4]AZIMUTH_CONGESTION by ports'!Q1708</f>
        <v>1</v>
      </c>
      <c r="S241" s="88">
        <f>'[4]AZIMUTH_CONGESTION by ports'!R1708</f>
        <v>0</v>
      </c>
      <c r="T241" s="12">
        <f>'[4]AZIMUTH_CONGESTION by ports'!S1708</f>
        <v>2</v>
      </c>
      <c r="U241" s="43">
        <f>'[4]AZIMUTH_CONGESTION by ports'!T1708</f>
        <v>0</v>
      </c>
      <c r="V241" s="12">
        <f>'[4]AZIMUTH_CONGESTION by ports'!U1708</f>
        <v>0</v>
      </c>
      <c r="W241" s="43">
        <f>'[4]AZIMUTH_CONGESTION by ports'!V1708</f>
        <v>5</v>
      </c>
      <c r="X241" s="12">
        <f>'[4]AZIMUTH_CONGESTION by ports'!W1708</f>
        <v>1</v>
      </c>
      <c r="Y241" s="88">
        <f>'[4]AZIMUTH_CONGESTION by ports'!X1708</f>
        <v>8</v>
      </c>
      <c r="Z241" s="12">
        <f>'[4]AZIMUTH_CONGESTION by ports'!Y1708</f>
        <v>0</v>
      </c>
      <c r="AA241" s="88">
        <f>'[4]AZIMUTH_CONGESTION by ports'!Z1708</f>
        <v>0</v>
      </c>
      <c r="AB241" s="12">
        <f t="shared" si="21"/>
        <v>5.78</v>
      </c>
      <c r="AC241" s="12">
        <f t="shared" si="22"/>
        <v>0.17</v>
      </c>
      <c r="AD241" s="12">
        <f t="shared" si="23"/>
        <v>1.1900000000000002</v>
      </c>
      <c r="AE241" s="12">
        <f t="shared" si="24"/>
        <v>1.36</v>
      </c>
      <c r="AF241" s="12">
        <f t="shared" si="25"/>
        <v>2.3800000000000003</v>
      </c>
      <c r="AG241" s="12">
        <f t="shared" si="26"/>
        <v>0.68</v>
      </c>
    </row>
    <row r="242" spans="2:33">
      <c r="B242" s="15">
        <f>'[4]AZIMUTH_CONGESTION by ports'!A1709</f>
        <v>42609</v>
      </c>
      <c r="C242" s="6">
        <f>'[4]AZIMUTH_CONGESTION by ports'!B1709</f>
        <v>0</v>
      </c>
      <c r="D242" s="89">
        <f>'[4]AZIMUTH_CONGESTION by ports'!C1709</f>
        <v>13</v>
      </c>
      <c r="E242" s="43">
        <f>'[4]AZIMUTH_CONGESTION by ports'!D1709</f>
        <v>2</v>
      </c>
      <c r="F242" s="6">
        <f>'[4]AZIMUTH_CONGESTION by ports'!E1709</f>
        <v>0</v>
      </c>
      <c r="G242" s="6">
        <f>'[4]AZIMUTH_CONGESTION by ports'!F1709</f>
        <v>0</v>
      </c>
      <c r="H242" s="12">
        <f>'[4]AZIMUTH_CONGESTION by ports'!G1709</f>
        <v>0</v>
      </c>
      <c r="I242" s="12">
        <f>'[4]AZIMUTH_CONGESTION by ports'!H1709</f>
        <v>0</v>
      </c>
      <c r="J242" s="12">
        <f>'[4]AZIMUTH_CONGESTION by ports'!I1709</f>
        <v>1</v>
      </c>
      <c r="K242" s="12">
        <f>'[4]AZIMUTH_CONGESTION by ports'!J1709</f>
        <v>0</v>
      </c>
      <c r="L242" s="12">
        <f>'[4]AZIMUTH_CONGESTION by ports'!K1709</f>
        <v>1</v>
      </c>
      <c r="M242" s="43">
        <f>'[4]AZIMUTH_CONGESTION by ports'!L1709</f>
        <v>0</v>
      </c>
      <c r="N242" s="6">
        <f>'[4]AZIMUTH_CONGESTION by ports'!M1709</f>
        <v>1</v>
      </c>
      <c r="O242" s="89">
        <f>'[4]AZIMUTH_CONGESTION by ports'!N1709</f>
        <v>0</v>
      </c>
      <c r="P242" s="88">
        <f>'[4]AZIMUTH_CONGESTION by ports'!O1709</f>
        <v>0</v>
      </c>
      <c r="Q242" s="88">
        <f>'[4]AZIMUTH_CONGESTION by ports'!P1709</f>
        <v>0</v>
      </c>
      <c r="R242" s="43">
        <f>'[4]AZIMUTH_CONGESTION by ports'!Q1709</f>
        <v>2</v>
      </c>
      <c r="S242" s="88">
        <f>'[4]AZIMUTH_CONGESTION by ports'!R1709</f>
        <v>0</v>
      </c>
      <c r="T242" s="12">
        <f>'[4]AZIMUTH_CONGESTION by ports'!S1709</f>
        <v>1</v>
      </c>
      <c r="U242" s="43">
        <f>'[4]AZIMUTH_CONGESTION by ports'!T1709</f>
        <v>0</v>
      </c>
      <c r="V242" s="12">
        <f>'[4]AZIMUTH_CONGESTION by ports'!U1709</f>
        <v>0</v>
      </c>
      <c r="W242" s="43">
        <f>'[4]AZIMUTH_CONGESTION by ports'!V1709</f>
        <v>7</v>
      </c>
      <c r="X242" s="12">
        <f>'[4]AZIMUTH_CONGESTION by ports'!W1709</f>
        <v>1</v>
      </c>
      <c r="Y242" s="88">
        <f>'[4]AZIMUTH_CONGESTION by ports'!X1709</f>
        <v>7</v>
      </c>
      <c r="Z242" s="12">
        <f>'[4]AZIMUTH_CONGESTION by ports'!Y1709</f>
        <v>0</v>
      </c>
      <c r="AA242" s="88">
        <f>'[4]AZIMUTH_CONGESTION by ports'!Z1709</f>
        <v>0</v>
      </c>
      <c r="AB242" s="12">
        <f t="shared" si="21"/>
        <v>6.12</v>
      </c>
      <c r="AC242" s="12">
        <f t="shared" si="22"/>
        <v>0.17</v>
      </c>
      <c r="AD242" s="12">
        <f t="shared" si="23"/>
        <v>1.87</v>
      </c>
      <c r="AE242" s="12">
        <f t="shared" si="24"/>
        <v>1.1900000000000002</v>
      </c>
      <c r="AF242" s="12">
        <f t="shared" si="25"/>
        <v>2.21</v>
      </c>
      <c r="AG242" s="12">
        <f t="shared" si="26"/>
        <v>0.68</v>
      </c>
    </row>
    <row r="243" spans="2:33">
      <c r="B243" s="15">
        <f>'[4]AZIMUTH_CONGESTION by ports'!A1710</f>
        <v>42610</v>
      </c>
      <c r="C243" s="6">
        <f>'[4]AZIMUTH_CONGESTION by ports'!B1710</f>
        <v>1</v>
      </c>
      <c r="D243" s="89">
        <f>'[4]AZIMUTH_CONGESTION by ports'!C1710</f>
        <v>17</v>
      </c>
      <c r="E243" s="43">
        <f>'[4]AZIMUTH_CONGESTION by ports'!D1710</f>
        <v>3</v>
      </c>
      <c r="F243" s="6">
        <f>'[4]AZIMUTH_CONGESTION by ports'!E1710</f>
        <v>0</v>
      </c>
      <c r="G243" s="6">
        <f>'[4]AZIMUTH_CONGESTION by ports'!F1710</f>
        <v>1</v>
      </c>
      <c r="H243" s="12">
        <f>'[4]AZIMUTH_CONGESTION by ports'!G1710</f>
        <v>0</v>
      </c>
      <c r="I243" s="12">
        <f>'[4]AZIMUTH_CONGESTION by ports'!H1710</f>
        <v>0</v>
      </c>
      <c r="J243" s="12">
        <f>'[4]AZIMUTH_CONGESTION by ports'!I1710</f>
        <v>0</v>
      </c>
      <c r="K243" s="12">
        <f>'[4]AZIMUTH_CONGESTION by ports'!J1710</f>
        <v>0</v>
      </c>
      <c r="L243" s="12">
        <f>'[4]AZIMUTH_CONGESTION by ports'!K1710</f>
        <v>1</v>
      </c>
      <c r="M243" s="43">
        <f>'[4]AZIMUTH_CONGESTION by ports'!L1710</f>
        <v>1</v>
      </c>
      <c r="N243" s="6">
        <f>'[4]AZIMUTH_CONGESTION by ports'!M1710</f>
        <v>1</v>
      </c>
      <c r="O243" s="89">
        <f>'[4]AZIMUTH_CONGESTION by ports'!N1710</f>
        <v>0</v>
      </c>
      <c r="P243" s="88">
        <f>'[4]AZIMUTH_CONGESTION by ports'!O1710</f>
        <v>0</v>
      </c>
      <c r="Q243" s="88">
        <f>'[4]AZIMUTH_CONGESTION by ports'!P1710</f>
        <v>0</v>
      </c>
      <c r="R243" s="43">
        <f>'[4]AZIMUTH_CONGESTION by ports'!Q1710</f>
        <v>1</v>
      </c>
      <c r="S243" s="88">
        <f>'[4]AZIMUTH_CONGESTION by ports'!R1710</f>
        <v>0</v>
      </c>
      <c r="T243" s="12">
        <f>'[4]AZIMUTH_CONGESTION by ports'!S1710</f>
        <v>3</v>
      </c>
      <c r="U243" s="43">
        <f>'[4]AZIMUTH_CONGESTION by ports'!T1710</f>
        <v>0</v>
      </c>
      <c r="V243" s="12">
        <f>'[4]AZIMUTH_CONGESTION by ports'!U1710</f>
        <v>0</v>
      </c>
      <c r="W243" s="43">
        <f>'[4]AZIMUTH_CONGESTION by ports'!V1710</f>
        <v>8</v>
      </c>
      <c r="X243" s="12">
        <f>'[4]AZIMUTH_CONGESTION by ports'!W1710</f>
        <v>0</v>
      </c>
      <c r="Y243" s="88">
        <f>'[4]AZIMUTH_CONGESTION by ports'!X1710</f>
        <v>5</v>
      </c>
      <c r="Z243" s="12">
        <f>'[4]AZIMUTH_CONGESTION by ports'!Y1710</f>
        <v>0</v>
      </c>
      <c r="AA243" s="88">
        <f>'[4]AZIMUTH_CONGESTION by ports'!Z1710</f>
        <v>0</v>
      </c>
      <c r="AB243" s="12">
        <f t="shared" si="21"/>
        <v>7.1400000000000006</v>
      </c>
      <c r="AC243" s="12">
        <f t="shared" si="22"/>
        <v>0.51</v>
      </c>
      <c r="AD243" s="12">
        <f t="shared" si="23"/>
        <v>2.21</v>
      </c>
      <c r="AE243" s="12">
        <f t="shared" si="24"/>
        <v>0.85000000000000009</v>
      </c>
      <c r="AF243" s="12">
        <f t="shared" si="25"/>
        <v>2.89</v>
      </c>
      <c r="AG243" s="12">
        <f t="shared" si="26"/>
        <v>0.68</v>
      </c>
    </row>
    <row r="244" spans="2:33">
      <c r="B244" s="15">
        <f>'[4]AZIMUTH_CONGESTION by ports'!A1711</f>
        <v>42611</v>
      </c>
      <c r="C244" s="6">
        <f>'[4]AZIMUTH_CONGESTION by ports'!B1711</f>
        <v>1</v>
      </c>
      <c r="D244" s="89">
        <f>'[4]AZIMUTH_CONGESTION by ports'!C1711</f>
        <v>21</v>
      </c>
      <c r="E244" s="43">
        <f>'[4]AZIMUTH_CONGESTION by ports'!D1711</f>
        <v>0</v>
      </c>
      <c r="F244" s="6">
        <f>'[4]AZIMUTH_CONGESTION by ports'!E1711</f>
        <v>0</v>
      </c>
      <c r="G244" s="6">
        <f>'[4]AZIMUTH_CONGESTION by ports'!F1711</f>
        <v>0</v>
      </c>
      <c r="H244" s="12">
        <f>'[4]AZIMUTH_CONGESTION by ports'!G1711</f>
        <v>0</v>
      </c>
      <c r="I244" s="12">
        <f>'[4]AZIMUTH_CONGESTION by ports'!H1711</f>
        <v>1</v>
      </c>
      <c r="J244" s="12">
        <f>'[4]AZIMUTH_CONGESTION by ports'!I1711</f>
        <v>1</v>
      </c>
      <c r="K244" s="12">
        <f>'[4]AZIMUTH_CONGESTION by ports'!J1711</f>
        <v>0</v>
      </c>
      <c r="L244" s="12">
        <f>'[4]AZIMUTH_CONGESTION by ports'!K1711</f>
        <v>1</v>
      </c>
      <c r="M244" s="43">
        <f>'[4]AZIMUTH_CONGESTION by ports'!L1711</f>
        <v>0</v>
      </c>
      <c r="N244" s="6">
        <f>'[4]AZIMUTH_CONGESTION by ports'!M1711</f>
        <v>0</v>
      </c>
      <c r="O244" s="89">
        <f>'[4]AZIMUTH_CONGESTION by ports'!N1711</f>
        <v>0</v>
      </c>
      <c r="P244" s="88">
        <f>'[4]AZIMUTH_CONGESTION by ports'!O1711</f>
        <v>0</v>
      </c>
      <c r="Q244" s="88">
        <f>'[4]AZIMUTH_CONGESTION by ports'!P1711</f>
        <v>0</v>
      </c>
      <c r="R244" s="43">
        <f>'[4]AZIMUTH_CONGESTION by ports'!Q1711</f>
        <v>3</v>
      </c>
      <c r="S244" s="88">
        <f>'[4]AZIMUTH_CONGESTION by ports'!R1711</f>
        <v>0</v>
      </c>
      <c r="T244" s="12">
        <f>'[4]AZIMUTH_CONGESTION by ports'!S1711</f>
        <v>2</v>
      </c>
      <c r="U244" s="43">
        <f>'[4]AZIMUTH_CONGESTION by ports'!T1711</f>
        <v>0</v>
      </c>
      <c r="V244" s="12">
        <f>'[4]AZIMUTH_CONGESTION by ports'!U1711</f>
        <v>0</v>
      </c>
      <c r="W244" s="43">
        <f>'[4]AZIMUTH_CONGESTION by ports'!V1711</f>
        <v>4</v>
      </c>
      <c r="X244" s="12">
        <f>'[4]AZIMUTH_CONGESTION by ports'!W1711</f>
        <v>0</v>
      </c>
      <c r="Y244" s="88">
        <f>'[4]AZIMUTH_CONGESTION by ports'!X1711</f>
        <v>5</v>
      </c>
      <c r="Z244" s="12">
        <f>'[4]AZIMUTH_CONGESTION by ports'!Y1711</f>
        <v>0</v>
      </c>
      <c r="AA244" s="88">
        <f>'[4]AZIMUTH_CONGESTION by ports'!Z1711</f>
        <v>0</v>
      </c>
      <c r="AB244" s="12">
        <f t="shared" si="21"/>
        <v>6.6300000000000008</v>
      </c>
      <c r="AC244" s="12">
        <f t="shared" si="22"/>
        <v>0.17</v>
      </c>
      <c r="AD244" s="12">
        <f t="shared" si="23"/>
        <v>1.1900000000000002</v>
      </c>
      <c r="AE244" s="12">
        <f t="shared" si="24"/>
        <v>0.85000000000000009</v>
      </c>
      <c r="AF244" s="12">
        <f t="shared" si="25"/>
        <v>3.5700000000000003</v>
      </c>
      <c r="AG244" s="12">
        <f t="shared" si="26"/>
        <v>0.85000000000000009</v>
      </c>
    </row>
    <row r="245" spans="2:33">
      <c r="B245" s="15">
        <f>'[4]AZIMUTH_CONGESTION by ports'!A1712</f>
        <v>42612</v>
      </c>
      <c r="C245" s="6">
        <f>'[4]AZIMUTH_CONGESTION by ports'!B1712</f>
        <v>1</v>
      </c>
      <c r="D245" s="89">
        <f>'[4]AZIMUTH_CONGESTION by ports'!C1712</f>
        <v>17</v>
      </c>
      <c r="E245" s="43">
        <f>'[4]AZIMUTH_CONGESTION by ports'!D1712</f>
        <v>2</v>
      </c>
      <c r="F245" s="6">
        <f>'[4]AZIMUTH_CONGESTION by ports'!E1712</f>
        <v>0</v>
      </c>
      <c r="G245" s="6">
        <f>'[4]AZIMUTH_CONGESTION by ports'!F1712</f>
        <v>1</v>
      </c>
      <c r="H245" s="12">
        <f>'[4]AZIMUTH_CONGESTION by ports'!G1712</f>
        <v>0</v>
      </c>
      <c r="I245" s="12">
        <f>'[4]AZIMUTH_CONGESTION by ports'!H1712</f>
        <v>0</v>
      </c>
      <c r="J245" s="12">
        <f>'[4]AZIMUTH_CONGESTION by ports'!I1712</f>
        <v>0</v>
      </c>
      <c r="K245" s="12">
        <f>'[4]AZIMUTH_CONGESTION by ports'!J1712</f>
        <v>0</v>
      </c>
      <c r="L245" s="12">
        <f>'[4]AZIMUTH_CONGESTION by ports'!K1712</f>
        <v>1</v>
      </c>
      <c r="M245" s="43">
        <f>'[4]AZIMUTH_CONGESTION by ports'!L1712</f>
        <v>1</v>
      </c>
      <c r="N245" s="6">
        <f>'[4]AZIMUTH_CONGESTION by ports'!M1712</f>
        <v>1</v>
      </c>
      <c r="O245" s="89">
        <f>'[4]AZIMUTH_CONGESTION by ports'!N1712</f>
        <v>0</v>
      </c>
      <c r="P245" s="88">
        <f>'[4]AZIMUTH_CONGESTION by ports'!O1712</f>
        <v>0</v>
      </c>
      <c r="Q245" s="88">
        <f>'[4]AZIMUTH_CONGESTION by ports'!P1712</f>
        <v>0</v>
      </c>
      <c r="R245" s="43">
        <f>'[4]AZIMUTH_CONGESTION by ports'!Q1712</f>
        <v>1</v>
      </c>
      <c r="S245" s="88">
        <f>'[4]AZIMUTH_CONGESTION by ports'!R1712</f>
        <v>0</v>
      </c>
      <c r="T245" s="12">
        <f>'[4]AZIMUTH_CONGESTION by ports'!S1712</f>
        <v>6</v>
      </c>
      <c r="U245" s="43">
        <f>'[4]AZIMUTH_CONGESTION by ports'!T1712</f>
        <v>0</v>
      </c>
      <c r="V245" s="12">
        <f>'[4]AZIMUTH_CONGESTION by ports'!U1712</f>
        <v>0</v>
      </c>
      <c r="W245" s="43">
        <f>'[4]AZIMUTH_CONGESTION by ports'!V1712</f>
        <v>2</v>
      </c>
      <c r="X245" s="12">
        <f>'[4]AZIMUTH_CONGESTION by ports'!W1712</f>
        <v>0</v>
      </c>
      <c r="Y245" s="88">
        <f>'[4]AZIMUTH_CONGESTION by ports'!X1712</f>
        <v>4</v>
      </c>
      <c r="Z245" s="12">
        <f>'[4]AZIMUTH_CONGESTION by ports'!Y1712</f>
        <v>0</v>
      </c>
      <c r="AA245" s="88">
        <f>'[4]AZIMUTH_CONGESTION by ports'!Z1712</f>
        <v>0</v>
      </c>
      <c r="AB245" s="12">
        <f t="shared" si="21"/>
        <v>6.29</v>
      </c>
      <c r="AC245" s="12">
        <f t="shared" si="22"/>
        <v>0.51</v>
      </c>
      <c r="AD245" s="12">
        <f t="shared" si="23"/>
        <v>1.02</v>
      </c>
      <c r="AE245" s="12">
        <f t="shared" si="24"/>
        <v>0.68</v>
      </c>
      <c r="AF245" s="12">
        <f t="shared" si="25"/>
        <v>2.89</v>
      </c>
      <c r="AG245" s="12">
        <f t="shared" si="26"/>
        <v>1.1900000000000002</v>
      </c>
    </row>
    <row r="246" spans="2:33">
      <c r="B246" s="15">
        <f>'[4]AZIMUTH_CONGESTION by ports'!A1713</f>
        <v>42613</v>
      </c>
      <c r="C246" s="6">
        <f>'[4]AZIMUTH_CONGESTION by ports'!B1713</f>
        <v>2</v>
      </c>
      <c r="D246" s="89">
        <f>'[4]AZIMUTH_CONGESTION by ports'!C1713</f>
        <v>19</v>
      </c>
      <c r="E246" s="43">
        <f>'[4]AZIMUTH_CONGESTION by ports'!D1713</f>
        <v>2</v>
      </c>
      <c r="F246" s="6">
        <f>'[4]AZIMUTH_CONGESTION by ports'!E1713</f>
        <v>0</v>
      </c>
      <c r="G246" s="6">
        <f>'[4]AZIMUTH_CONGESTION by ports'!F1713</f>
        <v>2</v>
      </c>
      <c r="H246" s="12">
        <f>'[4]AZIMUTH_CONGESTION by ports'!G1713</f>
        <v>0</v>
      </c>
      <c r="I246" s="12">
        <f>'[4]AZIMUTH_CONGESTION by ports'!H1713</f>
        <v>2</v>
      </c>
      <c r="J246" s="12">
        <f>'[4]AZIMUTH_CONGESTION by ports'!I1713</f>
        <v>0</v>
      </c>
      <c r="K246" s="12">
        <f>'[4]AZIMUTH_CONGESTION by ports'!J1713</f>
        <v>0</v>
      </c>
      <c r="L246" s="12">
        <f>'[4]AZIMUTH_CONGESTION by ports'!K1713</f>
        <v>1</v>
      </c>
      <c r="M246" s="43">
        <f>'[4]AZIMUTH_CONGESTION by ports'!L1713</f>
        <v>3</v>
      </c>
      <c r="N246" s="6">
        <f>'[4]AZIMUTH_CONGESTION by ports'!M1713</f>
        <v>1</v>
      </c>
      <c r="O246" s="89">
        <f>'[4]AZIMUTH_CONGESTION by ports'!N1713</f>
        <v>0</v>
      </c>
      <c r="P246" s="88">
        <f>'[4]AZIMUTH_CONGESTION by ports'!O1713</f>
        <v>0</v>
      </c>
      <c r="Q246" s="88">
        <f>'[4]AZIMUTH_CONGESTION by ports'!P1713</f>
        <v>0</v>
      </c>
      <c r="R246" s="43">
        <f>'[4]AZIMUTH_CONGESTION by ports'!Q1713</f>
        <v>1</v>
      </c>
      <c r="S246" s="88">
        <f>'[4]AZIMUTH_CONGESTION by ports'!R1713</f>
        <v>0</v>
      </c>
      <c r="T246" s="12">
        <f>'[4]AZIMUTH_CONGESTION by ports'!S1713</f>
        <v>3</v>
      </c>
      <c r="U246" s="43">
        <f>'[4]AZIMUTH_CONGESTION by ports'!T1713</f>
        <v>0</v>
      </c>
      <c r="V246" s="12">
        <f>'[4]AZIMUTH_CONGESTION by ports'!U1713</f>
        <v>0</v>
      </c>
      <c r="W246" s="43">
        <f>'[4]AZIMUTH_CONGESTION by ports'!V1713</f>
        <v>2</v>
      </c>
      <c r="X246" s="12">
        <f>'[4]AZIMUTH_CONGESTION by ports'!W1713</f>
        <v>0</v>
      </c>
      <c r="Y246" s="88">
        <f>'[4]AZIMUTH_CONGESTION by ports'!X1713</f>
        <v>3</v>
      </c>
      <c r="Z246" s="12">
        <f>'[4]AZIMUTH_CONGESTION by ports'!Y1713</f>
        <v>0</v>
      </c>
      <c r="AA246" s="88">
        <f>'[4]AZIMUTH_CONGESTION by ports'!Z1713</f>
        <v>0</v>
      </c>
      <c r="AB246" s="12">
        <f t="shared" si="21"/>
        <v>6.9700000000000006</v>
      </c>
      <c r="AC246" s="12">
        <f t="shared" si="22"/>
        <v>0.85000000000000009</v>
      </c>
      <c r="AD246" s="12">
        <f t="shared" si="23"/>
        <v>1.36</v>
      </c>
      <c r="AE246" s="12">
        <f t="shared" si="24"/>
        <v>0.51</v>
      </c>
      <c r="AF246" s="12">
        <f t="shared" si="25"/>
        <v>3.2300000000000004</v>
      </c>
      <c r="AG246" s="12">
        <f t="shared" si="26"/>
        <v>1.02</v>
      </c>
    </row>
    <row r="247" spans="2:33">
      <c r="B247" s="15">
        <f>'[4]AZIMUTH_CONGESTION by ports'!A1714</f>
        <v>42614</v>
      </c>
      <c r="C247" s="6">
        <f>'[4]AZIMUTH_CONGESTION by ports'!B1714</f>
        <v>1</v>
      </c>
      <c r="D247" s="89">
        <f>'[4]AZIMUTH_CONGESTION by ports'!C1714</f>
        <v>22</v>
      </c>
      <c r="E247" s="43">
        <f>'[4]AZIMUTH_CONGESTION by ports'!D1714</f>
        <v>2</v>
      </c>
      <c r="F247" s="6">
        <f>'[4]AZIMUTH_CONGESTION by ports'!E1714</f>
        <v>0</v>
      </c>
      <c r="G247" s="6">
        <f>'[4]AZIMUTH_CONGESTION by ports'!F1714</f>
        <v>2</v>
      </c>
      <c r="H247" s="12">
        <f>'[4]AZIMUTH_CONGESTION by ports'!G1714</f>
        <v>0</v>
      </c>
      <c r="I247" s="12">
        <f>'[4]AZIMUTH_CONGESTION by ports'!H1714</f>
        <v>1</v>
      </c>
      <c r="J247" s="12">
        <f>'[4]AZIMUTH_CONGESTION by ports'!I1714</f>
        <v>0</v>
      </c>
      <c r="K247" s="12">
        <f>'[4]AZIMUTH_CONGESTION by ports'!J1714</f>
        <v>0</v>
      </c>
      <c r="L247" s="12">
        <f>'[4]AZIMUTH_CONGESTION by ports'!K1714</f>
        <v>1</v>
      </c>
      <c r="M247" s="43">
        <f>'[4]AZIMUTH_CONGESTION by ports'!L1714</f>
        <v>1</v>
      </c>
      <c r="N247" s="6">
        <f>'[4]AZIMUTH_CONGESTION by ports'!M1714</f>
        <v>1</v>
      </c>
      <c r="O247" s="89">
        <f>'[4]AZIMUTH_CONGESTION by ports'!N1714</f>
        <v>0</v>
      </c>
      <c r="P247" s="88">
        <f>'[4]AZIMUTH_CONGESTION by ports'!O1714</f>
        <v>0</v>
      </c>
      <c r="Q247" s="88">
        <f>'[4]AZIMUTH_CONGESTION by ports'!P1714</f>
        <v>0</v>
      </c>
      <c r="R247" s="43">
        <f>'[4]AZIMUTH_CONGESTION by ports'!Q1714</f>
        <v>1</v>
      </c>
      <c r="S247" s="88">
        <f>'[4]AZIMUTH_CONGESTION by ports'!R1714</f>
        <v>0</v>
      </c>
      <c r="T247" s="12">
        <f>'[4]AZIMUTH_CONGESTION by ports'!S1714</f>
        <v>5</v>
      </c>
      <c r="U247" s="43">
        <f>'[4]AZIMUTH_CONGESTION by ports'!T1714</f>
        <v>0</v>
      </c>
      <c r="V247" s="12">
        <f>'[4]AZIMUTH_CONGESTION by ports'!U1714</f>
        <v>0</v>
      </c>
      <c r="W247" s="43">
        <f>'[4]AZIMUTH_CONGESTION by ports'!V1714</f>
        <v>2</v>
      </c>
      <c r="X247" s="12">
        <f>'[4]AZIMUTH_CONGESTION by ports'!W1714</f>
        <v>0</v>
      </c>
      <c r="Y247" s="88">
        <f>'[4]AZIMUTH_CONGESTION by ports'!X1714</f>
        <v>1</v>
      </c>
      <c r="Z247" s="12">
        <f>'[4]AZIMUTH_CONGESTION by ports'!Y1714</f>
        <v>0</v>
      </c>
      <c r="AA247" s="88">
        <f>'[4]AZIMUTH_CONGESTION by ports'!Z1714</f>
        <v>0</v>
      </c>
      <c r="AB247" s="12">
        <f t="shared" si="21"/>
        <v>6.8000000000000007</v>
      </c>
      <c r="AC247" s="12">
        <f t="shared" si="22"/>
        <v>0.68</v>
      </c>
      <c r="AD247" s="12">
        <f t="shared" si="23"/>
        <v>1.02</v>
      </c>
      <c r="AE247" s="12">
        <f t="shared" si="24"/>
        <v>0.17</v>
      </c>
      <c r="AF247" s="12">
        <f t="shared" si="25"/>
        <v>3.74</v>
      </c>
      <c r="AG247" s="12">
        <f t="shared" si="26"/>
        <v>1.1900000000000002</v>
      </c>
    </row>
    <row r="248" spans="2:33">
      <c r="B248" s="15">
        <f>'[4]AZIMUTH_CONGESTION by ports'!A1715</f>
        <v>42615</v>
      </c>
      <c r="C248" s="6">
        <f>'[4]AZIMUTH_CONGESTION by ports'!B1715</f>
        <v>1</v>
      </c>
      <c r="D248" s="89">
        <f>'[4]AZIMUTH_CONGESTION by ports'!C1715</f>
        <v>22</v>
      </c>
      <c r="E248" s="43">
        <f>'[4]AZIMUTH_CONGESTION by ports'!D1715</f>
        <v>3</v>
      </c>
      <c r="F248" s="6">
        <f>'[4]AZIMUTH_CONGESTION by ports'!E1715</f>
        <v>0</v>
      </c>
      <c r="G248" s="6">
        <f>'[4]AZIMUTH_CONGESTION by ports'!F1715</f>
        <v>1</v>
      </c>
      <c r="H248" s="12">
        <f>'[4]AZIMUTH_CONGESTION by ports'!G1715</f>
        <v>0</v>
      </c>
      <c r="I248" s="12">
        <f>'[4]AZIMUTH_CONGESTION by ports'!H1715</f>
        <v>0</v>
      </c>
      <c r="J248" s="12">
        <f>'[4]AZIMUTH_CONGESTION by ports'!I1715</f>
        <v>0</v>
      </c>
      <c r="K248" s="12">
        <f>'[4]AZIMUTH_CONGESTION by ports'!J1715</f>
        <v>0</v>
      </c>
      <c r="L248" s="12">
        <f>'[4]AZIMUTH_CONGESTION by ports'!K1715</f>
        <v>1</v>
      </c>
      <c r="M248" s="43">
        <f>'[4]AZIMUTH_CONGESTION by ports'!L1715</f>
        <v>0</v>
      </c>
      <c r="N248" s="6">
        <f>'[4]AZIMUTH_CONGESTION by ports'!M1715</f>
        <v>0</v>
      </c>
      <c r="O248" s="89">
        <f>'[4]AZIMUTH_CONGESTION by ports'!N1715</f>
        <v>0</v>
      </c>
      <c r="P248" s="88">
        <f>'[4]AZIMUTH_CONGESTION by ports'!O1715</f>
        <v>0</v>
      </c>
      <c r="Q248" s="88">
        <f>'[4]AZIMUTH_CONGESTION by ports'!P1715</f>
        <v>0</v>
      </c>
      <c r="R248" s="43">
        <f>'[4]AZIMUTH_CONGESTION by ports'!Q1715</f>
        <v>2</v>
      </c>
      <c r="S248" s="88">
        <f>'[4]AZIMUTH_CONGESTION by ports'!R1715</f>
        <v>0</v>
      </c>
      <c r="T248" s="12">
        <f>'[4]AZIMUTH_CONGESTION by ports'!S1715</f>
        <v>5</v>
      </c>
      <c r="U248" s="43">
        <f>'[4]AZIMUTH_CONGESTION by ports'!T1715</f>
        <v>0</v>
      </c>
      <c r="V248" s="12">
        <f>'[4]AZIMUTH_CONGESTION by ports'!U1715</f>
        <v>0</v>
      </c>
      <c r="W248" s="43">
        <f>'[4]AZIMUTH_CONGESTION by ports'!V1715</f>
        <v>2</v>
      </c>
      <c r="X248" s="12">
        <f>'[4]AZIMUTH_CONGESTION by ports'!W1715</f>
        <v>0</v>
      </c>
      <c r="Y248" s="88">
        <f>'[4]AZIMUTH_CONGESTION by ports'!X1715</f>
        <v>4</v>
      </c>
      <c r="Z248" s="12">
        <f>'[4]AZIMUTH_CONGESTION by ports'!Y1715</f>
        <v>0</v>
      </c>
      <c r="AA248" s="88">
        <f>'[4]AZIMUTH_CONGESTION by ports'!Z1715</f>
        <v>0</v>
      </c>
      <c r="AB248" s="12">
        <f t="shared" si="21"/>
        <v>6.9700000000000006</v>
      </c>
      <c r="AC248" s="12">
        <f t="shared" si="22"/>
        <v>0.34</v>
      </c>
      <c r="AD248" s="12">
        <f t="shared" si="23"/>
        <v>1.1900000000000002</v>
      </c>
      <c r="AE248" s="12">
        <f t="shared" si="24"/>
        <v>0.68</v>
      </c>
      <c r="AF248" s="12">
        <f t="shared" si="25"/>
        <v>3.74</v>
      </c>
      <c r="AG248" s="12">
        <f t="shared" si="26"/>
        <v>1.02</v>
      </c>
    </row>
    <row r="249" spans="2:33">
      <c r="B249" s="15">
        <f>'[4]AZIMUTH_CONGESTION by ports'!A1716</f>
        <v>42616</v>
      </c>
      <c r="C249" s="6">
        <f>'[4]AZIMUTH_CONGESTION by ports'!B1716</f>
        <v>1</v>
      </c>
      <c r="D249" s="89">
        <f>'[4]AZIMUTH_CONGESTION by ports'!C1716</f>
        <v>22</v>
      </c>
      <c r="E249" s="43">
        <f>'[4]AZIMUTH_CONGESTION by ports'!D1716</f>
        <v>3</v>
      </c>
      <c r="F249" s="6">
        <f>'[4]AZIMUTH_CONGESTION by ports'!E1716</f>
        <v>0</v>
      </c>
      <c r="G249" s="6">
        <f>'[4]AZIMUTH_CONGESTION by ports'!F1716</f>
        <v>0</v>
      </c>
      <c r="H249" s="12">
        <f>'[4]AZIMUTH_CONGESTION by ports'!G1716</f>
        <v>0</v>
      </c>
      <c r="I249" s="12">
        <f>'[4]AZIMUTH_CONGESTION by ports'!H1716</f>
        <v>0</v>
      </c>
      <c r="J249" s="12">
        <f>'[4]AZIMUTH_CONGESTION by ports'!I1716</f>
        <v>0</v>
      </c>
      <c r="K249" s="12">
        <f>'[4]AZIMUTH_CONGESTION by ports'!J1716</f>
        <v>0</v>
      </c>
      <c r="L249" s="12">
        <f>'[4]AZIMUTH_CONGESTION by ports'!K1716</f>
        <v>1</v>
      </c>
      <c r="M249" s="43">
        <f>'[4]AZIMUTH_CONGESTION by ports'!L1716</f>
        <v>1</v>
      </c>
      <c r="N249" s="6">
        <f>'[4]AZIMUTH_CONGESTION by ports'!M1716</f>
        <v>0</v>
      </c>
      <c r="O249" s="89">
        <f>'[4]AZIMUTH_CONGESTION by ports'!N1716</f>
        <v>0</v>
      </c>
      <c r="P249" s="88">
        <f>'[4]AZIMUTH_CONGESTION by ports'!O1716</f>
        <v>0</v>
      </c>
      <c r="Q249" s="88">
        <f>'[4]AZIMUTH_CONGESTION by ports'!P1716</f>
        <v>0</v>
      </c>
      <c r="R249" s="43">
        <f>'[4]AZIMUTH_CONGESTION by ports'!Q1716</f>
        <v>2</v>
      </c>
      <c r="S249" s="88">
        <f>'[4]AZIMUTH_CONGESTION by ports'!R1716</f>
        <v>0</v>
      </c>
      <c r="T249" s="12">
        <f>'[4]AZIMUTH_CONGESTION by ports'!S1716</f>
        <v>7</v>
      </c>
      <c r="U249" s="43">
        <f>'[4]AZIMUTH_CONGESTION by ports'!T1716</f>
        <v>0</v>
      </c>
      <c r="V249" s="12">
        <f>'[4]AZIMUTH_CONGESTION by ports'!U1716</f>
        <v>0</v>
      </c>
      <c r="W249" s="43">
        <f>'[4]AZIMUTH_CONGESTION by ports'!V1716</f>
        <v>2</v>
      </c>
      <c r="X249" s="12">
        <f>'[4]AZIMUTH_CONGESTION by ports'!W1716</f>
        <v>0</v>
      </c>
      <c r="Y249" s="88">
        <f>'[4]AZIMUTH_CONGESTION by ports'!X1716</f>
        <v>3</v>
      </c>
      <c r="Z249" s="12">
        <f>'[4]AZIMUTH_CONGESTION by ports'!Y1716</f>
        <v>0</v>
      </c>
      <c r="AA249" s="88">
        <f>'[4]AZIMUTH_CONGESTION by ports'!Z1716</f>
        <v>0</v>
      </c>
      <c r="AB249" s="12">
        <f t="shared" si="21"/>
        <v>7.1400000000000006</v>
      </c>
      <c r="AC249" s="12">
        <f t="shared" si="22"/>
        <v>0.17</v>
      </c>
      <c r="AD249" s="12">
        <f t="shared" si="23"/>
        <v>1.36</v>
      </c>
      <c r="AE249" s="12">
        <f t="shared" si="24"/>
        <v>0.51</v>
      </c>
      <c r="AF249" s="12">
        <f t="shared" si="25"/>
        <v>3.74</v>
      </c>
      <c r="AG249" s="12">
        <f t="shared" si="26"/>
        <v>1.36</v>
      </c>
    </row>
    <row r="250" spans="2:33">
      <c r="B250" s="15">
        <f>'[4]AZIMUTH_CONGESTION by ports'!A1717</f>
        <v>42617</v>
      </c>
      <c r="C250" s="6">
        <f>'[4]AZIMUTH_CONGESTION by ports'!B1717</f>
        <v>1</v>
      </c>
      <c r="D250" s="89">
        <f>'[4]AZIMUTH_CONGESTION by ports'!C1717</f>
        <v>24</v>
      </c>
      <c r="E250" s="43">
        <f>'[4]AZIMUTH_CONGESTION by ports'!D1717</f>
        <v>4</v>
      </c>
      <c r="F250" s="6">
        <f>'[4]AZIMUTH_CONGESTION by ports'!E1717</f>
        <v>0</v>
      </c>
      <c r="G250" s="6">
        <f>'[4]AZIMUTH_CONGESTION by ports'!F1717</f>
        <v>0</v>
      </c>
      <c r="H250" s="12">
        <f>'[4]AZIMUTH_CONGESTION by ports'!G1717</f>
        <v>0</v>
      </c>
      <c r="I250" s="12">
        <f>'[4]AZIMUTH_CONGESTION by ports'!H1717</f>
        <v>0</v>
      </c>
      <c r="J250" s="12">
        <f>'[4]AZIMUTH_CONGESTION by ports'!I1717</f>
        <v>0</v>
      </c>
      <c r="K250" s="12">
        <f>'[4]AZIMUTH_CONGESTION by ports'!J1717</f>
        <v>0</v>
      </c>
      <c r="L250" s="12">
        <f>'[4]AZIMUTH_CONGESTION by ports'!K1717</f>
        <v>1</v>
      </c>
      <c r="M250" s="43">
        <f>'[4]AZIMUTH_CONGESTION by ports'!L1717</f>
        <v>0</v>
      </c>
      <c r="N250" s="6">
        <f>'[4]AZIMUTH_CONGESTION by ports'!M1717</f>
        <v>0</v>
      </c>
      <c r="O250" s="89">
        <f>'[4]AZIMUTH_CONGESTION by ports'!N1717</f>
        <v>0</v>
      </c>
      <c r="P250" s="88">
        <f>'[4]AZIMUTH_CONGESTION by ports'!O1717</f>
        <v>2</v>
      </c>
      <c r="Q250" s="88">
        <f>'[4]AZIMUTH_CONGESTION by ports'!P1717</f>
        <v>0</v>
      </c>
      <c r="R250" s="43">
        <f>'[4]AZIMUTH_CONGESTION by ports'!Q1717</f>
        <v>1</v>
      </c>
      <c r="S250" s="88">
        <f>'[4]AZIMUTH_CONGESTION by ports'!R1717</f>
        <v>0</v>
      </c>
      <c r="T250" s="12">
        <f>'[4]AZIMUTH_CONGESTION by ports'!S1717</f>
        <v>5</v>
      </c>
      <c r="U250" s="43">
        <f>'[4]AZIMUTH_CONGESTION by ports'!T1717</f>
        <v>0</v>
      </c>
      <c r="V250" s="12">
        <f>'[4]AZIMUTH_CONGESTION by ports'!U1717</f>
        <v>0</v>
      </c>
      <c r="W250" s="43">
        <f>'[4]AZIMUTH_CONGESTION by ports'!V1717</f>
        <v>1</v>
      </c>
      <c r="X250" s="12">
        <f>'[4]AZIMUTH_CONGESTION by ports'!W1717</f>
        <v>1</v>
      </c>
      <c r="Y250" s="88">
        <f>'[4]AZIMUTH_CONGESTION by ports'!X1717</f>
        <v>3</v>
      </c>
      <c r="Z250" s="12">
        <f>'[4]AZIMUTH_CONGESTION by ports'!Y1717</f>
        <v>0</v>
      </c>
      <c r="AA250" s="88">
        <f>'[4]AZIMUTH_CONGESTION by ports'!Z1717</f>
        <v>0</v>
      </c>
      <c r="AB250" s="12">
        <f t="shared" si="21"/>
        <v>7.3100000000000005</v>
      </c>
      <c r="AC250" s="12">
        <f t="shared" si="22"/>
        <v>0.17</v>
      </c>
      <c r="AD250" s="12">
        <f t="shared" si="23"/>
        <v>1.02</v>
      </c>
      <c r="AE250" s="12">
        <f t="shared" si="24"/>
        <v>0.85000000000000009</v>
      </c>
      <c r="AF250" s="12">
        <f t="shared" si="25"/>
        <v>4.08</v>
      </c>
      <c r="AG250" s="12">
        <f t="shared" si="26"/>
        <v>1.1900000000000002</v>
      </c>
    </row>
    <row r="251" spans="2:33">
      <c r="B251" s="15">
        <f>'[4]AZIMUTH_CONGESTION by ports'!A1718</f>
        <v>42618</v>
      </c>
      <c r="C251" s="6">
        <f>'[4]AZIMUTH_CONGESTION by ports'!B1718</f>
        <v>2</v>
      </c>
      <c r="D251" s="89">
        <f>'[4]AZIMUTH_CONGESTION by ports'!C1718</f>
        <v>21</v>
      </c>
      <c r="E251" s="43">
        <f>'[4]AZIMUTH_CONGESTION by ports'!D1718</f>
        <v>4</v>
      </c>
      <c r="F251" s="6">
        <f>'[4]AZIMUTH_CONGESTION by ports'!E1718</f>
        <v>0</v>
      </c>
      <c r="G251" s="6">
        <f>'[4]AZIMUTH_CONGESTION by ports'!F1718</f>
        <v>0</v>
      </c>
      <c r="H251" s="12">
        <f>'[4]AZIMUTH_CONGESTION by ports'!G1718</f>
        <v>0</v>
      </c>
      <c r="I251" s="12">
        <f>'[4]AZIMUTH_CONGESTION by ports'!H1718</f>
        <v>0</v>
      </c>
      <c r="J251" s="12">
        <f>'[4]AZIMUTH_CONGESTION by ports'!I1718</f>
        <v>0</v>
      </c>
      <c r="K251" s="12">
        <f>'[4]AZIMUTH_CONGESTION by ports'!J1718</f>
        <v>0</v>
      </c>
      <c r="L251" s="12">
        <f>'[4]AZIMUTH_CONGESTION by ports'!K1718</f>
        <v>0</v>
      </c>
      <c r="M251" s="43">
        <f>'[4]AZIMUTH_CONGESTION by ports'!L1718</f>
        <v>1</v>
      </c>
      <c r="N251" s="6">
        <f>'[4]AZIMUTH_CONGESTION by ports'!M1718</f>
        <v>0</v>
      </c>
      <c r="O251" s="89">
        <f>'[4]AZIMUTH_CONGESTION by ports'!N1718</f>
        <v>0</v>
      </c>
      <c r="P251" s="88">
        <f>'[4]AZIMUTH_CONGESTION by ports'!O1718</f>
        <v>0</v>
      </c>
      <c r="Q251" s="88">
        <f>'[4]AZIMUTH_CONGESTION by ports'!P1718</f>
        <v>0</v>
      </c>
      <c r="R251" s="43">
        <f>'[4]AZIMUTH_CONGESTION by ports'!Q1718</f>
        <v>3</v>
      </c>
      <c r="S251" s="88">
        <f>'[4]AZIMUTH_CONGESTION by ports'!R1718</f>
        <v>0</v>
      </c>
      <c r="T251" s="12">
        <f>'[4]AZIMUTH_CONGESTION by ports'!S1718</f>
        <v>6</v>
      </c>
      <c r="U251" s="43">
        <f>'[4]AZIMUTH_CONGESTION by ports'!T1718</f>
        <v>0</v>
      </c>
      <c r="V251" s="12">
        <f>'[4]AZIMUTH_CONGESTION by ports'!U1718</f>
        <v>0</v>
      </c>
      <c r="W251" s="43">
        <f>'[4]AZIMUTH_CONGESTION by ports'!V1718</f>
        <v>5</v>
      </c>
      <c r="X251" s="12">
        <f>'[4]AZIMUTH_CONGESTION by ports'!W1718</f>
        <v>1</v>
      </c>
      <c r="Y251" s="88">
        <f>'[4]AZIMUTH_CONGESTION by ports'!X1718</f>
        <v>4</v>
      </c>
      <c r="Z251" s="12">
        <f>'[4]AZIMUTH_CONGESTION by ports'!Y1718</f>
        <v>0</v>
      </c>
      <c r="AA251" s="88">
        <f>'[4]AZIMUTH_CONGESTION by ports'!Z1718</f>
        <v>0</v>
      </c>
      <c r="AB251" s="12">
        <f t="shared" si="21"/>
        <v>7.99</v>
      </c>
      <c r="AC251" s="12">
        <f t="shared" si="22"/>
        <v>0.34</v>
      </c>
      <c r="AD251" s="12">
        <f t="shared" si="23"/>
        <v>2.21</v>
      </c>
      <c r="AE251" s="12">
        <f t="shared" si="24"/>
        <v>0.68</v>
      </c>
      <c r="AF251" s="12">
        <f t="shared" si="25"/>
        <v>3.5700000000000003</v>
      </c>
      <c r="AG251" s="12">
        <f t="shared" si="26"/>
        <v>1.1900000000000002</v>
      </c>
    </row>
    <row r="252" spans="2:33">
      <c r="B252" s="15">
        <f>'[4]AZIMUTH_CONGESTION by ports'!A1719</f>
        <v>42619</v>
      </c>
      <c r="C252" s="6">
        <f>'[4]AZIMUTH_CONGESTION by ports'!B1719</f>
        <v>2</v>
      </c>
      <c r="D252" s="89">
        <f>'[4]AZIMUTH_CONGESTION by ports'!C1719</f>
        <v>25</v>
      </c>
      <c r="E252" s="43">
        <f>'[4]AZIMUTH_CONGESTION by ports'!D1719</f>
        <v>6</v>
      </c>
      <c r="F252" s="6">
        <f>'[4]AZIMUTH_CONGESTION by ports'!E1719</f>
        <v>0</v>
      </c>
      <c r="G252" s="6">
        <f>'[4]AZIMUTH_CONGESTION by ports'!F1719</f>
        <v>1</v>
      </c>
      <c r="H252" s="12">
        <f>'[4]AZIMUTH_CONGESTION by ports'!G1719</f>
        <v>0</v>
      </c>
      <c r="I252" s="12">
        <f>'[4]AZIMUTH_CONGESTION by ports'!H1719</f>
        <v>0</v>
      </c>
      <c r="J252" s="12">
        <f>'[4]AZIMUTH_CONGESTION by ports'!I1719</f>
        <v>1</v>
      </c>
      <c r="K252" s="12">
        <f>'[4]AZIMUTH_CONGESTION by ports'!J1719</f>
        <v>0</v>
      </c>
      <c r="L252" s="12">
        <f>'[4]AZIMUTH_CONGESTION by ports'!K1719</f>
        <v>1</v>
      </c>
      <c r="M252" s="43">
        <f>'[4]AZIMUTH_CONGESTION by ports'!L1719</f>
        <v>0</v>
      </c>
      <c r="N252" s="6">
        <f>'[4]AZIMUTH_CONGESTION by ports'!M1719</f>
        <v>0</v>
      </c>
      <c r="O252" s="89">
        <f>'[4]AZIMUTH_CONGESTION by ports'!N1719</f>
        <v>0</v>
      </c>
      <c r="P252" s="88">
        <f>'[4]AZIMUTH_CONGESTION by ports'!O1719</f>
        <v>1</v>
      </c>
      <c r="Q252" s="88">
        <f>'[4]AZIMUTH_CONGESTION by ports'!P1719</f>
        <v>0</v>
      </c>
      <c r="R252" s="43">
        <f>'[4]AZIMUTH_CONGESTION by ports'!Q1719</f>
        <v>3</v>
      </c>
      <c r="S252" s="88">
        <f>'[4]AZIMUTH_CONGESTION by ports'!R1719</f>
        <v>0</v>
      </c>
      <c r="T252" s="12">
        <f>'[4]AZIMUTH_CONGESTION by ports'!S1719</f>
        <v>4</v>
      </c>
      <c r="U252" s="43">
        <f>'[4]AZIMUTH_CONGESTION by ports'!T1719</f>
        <v>0</v>
      </c>
      <c r="V252" s="12">
        <f>'[4]AZIMUTH_CONGESTION by ports'!U1719</f>
        <v>0</v>
      </c>
      <c r="W252" s="43">
        <f>'[4]AZIMUTH_CONGESTION by ports'!V1719</f>
        <v>4</v>
      </c>
      <c r="X252" s="12">
        <f>'[4]AZIMUTH_CONGESTION by ports'!W1719</f>
        <v>2</v>
      </c>
      <c r="Y252" s="88">
        <f>'[4]AZIMUTH_CONGESTION by ports'!X1719</f>
        <v>5</v>
      </c>
      <c r="Z252" s="12">
        <f>'[4]AZIMUTH_CONGESTION by ports'!Y1719</f>
        <v>0</v>
      </c>
      <c r="AA252" s="88">
        <f>'[4]AZIMUTH_CONGESTION by ports'!Z1719</f>
        <v>0</v>
      </c>
      <c r="AB252" s="12">
        <f t="shared" si="21"/>
        <v>9.3500000000000014</v>
      </c>
      <c r="AC252" s="12">
        <f t="shared" si="22"/>
        <v>0.51</v>
      </c>
      <c r="AD252" s="12">
        <f t="shared" si="23"/>
        <v>2.21</v>
      </c>
      <c r="AE252" s="12">
        <f t="shared" si="24"/>
        <v>1.02</v>
      </c>
      <c r="AF252" s="12">
        <f t="shared" si="25"/>
        <v>4.25</v>
      </c>
      <c r="AG252" s="12">
        <f t="shared" si="26"/>
        <v>1.36</v>
      </c>
    </row>
    <row r="253" spans="2:33">
      <c r="B253" s="15">
        <f>'[4]AZIMUTH_CONGESTION by ports'!A1720</f>
        <v>42620</v>
      </c>
      <c r="C253" s="6">
        <f>'[4]AZIMUTH_CONGESTION by ports'!B1720</f>
        <v>2</v>
      </c>
      <c r="D253" s="89">
        <f>'[4]AZIMUTH_CONGESTION by ports'!C1720</f>
        <v>23</v>
      </c>
      <c r="E253" s="43">
        <f>'[4]AZIMUTH_CONGESTION by ports'!D1720</f>
        <v>7</v>
      </c>
      <c r="F253" s="6">
        <f>'[4]AZIMUTH_CONGESTION by ports'!E1720</f>
        <v>0</v>
      </c>
      <c r="G253" s="6">
        <f>'[4]AZIMUTH_CONGESTION by ports'!F1720</f>
        <v>1</v>
      </c>
      <c r="H253" s="12">
        <f>'[4]AZIMUTH_CONGESTION by ports'!G1720</f>
        <v>0</v>
      </c>
      <c r="I253" s="12">
        <f>'[4]AZIMUTH_CONGESTION by ports'!H1720</f>
        <v>0</v>
      </c>
      <c r="J253" s="12">
        <f>'[4]AZIMUTH_CONGESTION by ports'!I1720</f>
        <v>1</v>
      </c>
      <c r="K253" s="12">
        <f>'[4]AZIMUTH_CONGESTION by ports'!J1720</f>
        <v>0</v>
      </c>
      <c r="L253" s="12">
        <f>'[4]AZIMUTH_CONGESTION by ports'!K1720</f>
        <v>1</v>
      </c>
      <c r="M253" s="43">
        <f>'[4]AZIMUTH_CONGESTION by ports'!L1720</f>
        <v>2</v>
      </c>
      <c r="N253" s="6">
        <f>'[4]AZIMUTH_CONGESTION by ports'!M1720</f>
        <v>0</v>
      </c>
      <c r="O253" s="89">
        <f>'[4]AZIMUTH_CONGESTION by ports'!N1720</f>
        <v>0</v>
      </c>
      <c r="P253" s="88">
        <f>'[4]AZIMUTH_CONGESTION by ports'!O1720</f>
        <v>1</v>
      </c>
      <c r="Q253" s="88">
        <f>'[4]AZIMUTH_CONGESTION by ports'!P1720</f>
        <v>0</v>
      </c>
      <c r="R253" s="43">
        <f>'[4]AZIMUTH_CONGESTION by ports'!Q1720</f>
        <v>2</v>
      </c>
      <c r="S253" s="88">
        <f>'[4]AZIMUTH_CONGESTION by ports'!R1720</f>
        <v>0</v>
      </c>
      <c r="T253" s="12">
        <f>'[4]AZIMUTH_CONGESTION by ports'!S1720</f>
        <v>2</v>
      </c>
      <c r="U253" s="43">
        <f>'[4]AZIMUTH_CONGESTION by ports'!T1720</f>
        <v>0</v>
      </c>
      <c r="V253" s="12">
        <f>'[4]AZIMUTH_CONGESTION by ports'!U1720</f>
        <v>0</v>
      </c>
      <c r="W253" s="43">
        <f>'[4]AZIMUTH_CONGESTION by ports'!V1720</f>
        <v>3</v>
      </c>
      <c r="X253" s="12">
        <f>'[4]AZIMUTH_CONGESTION by ports'!W1720</f>
        <v>1</v>
      </c>
      <c r="Y253" s="88">
        <f>'[4]AZIMUTH_CONGESTION by ports'!X1720</f>
        <v>5</v>
      </c>
      <c r="Z253" s="12">
        <f>'[4]AZIMUTH_CONGESTION by ports'!Y1720</f>
        <v>0</v>
      </c>
      <c r="AA253" s="88">
        <f>'[4]AZIMUTH_CONGESTION by ports'!Z1720</f>
        <v>0</v>
      </c>
      <c r="AB253" s="12">
        <f t="shared" si="21"/>
        <v>8.67</v>
      </c>
      <c r="AC253" s="12">
        <f t="shared" si="22"/>
        <v>0.51</v>
      </c>
      <c r="AD253" s="12">
        <f t="shared" si="23"/>
        <v>2.3800000000000003</v>
      </c>
      <c r="AE253" s="12">
        <f t="shared" si="24"/>
        <v>1.02</v>
      </c>
      <c r="AF253" s="12">
        <f t="shared" si="25"/>
        <v>3.91</v>
      </c>
      <c r="AG253" s="12">
        <f t="shared" si="26"/>
        <v>0.85000000000000009</v>
      </c>
    </row>
    <row r="254" spans="2:33">
      <c r="B254" s="15">
        <f>'[4]AZIMUTH_CONGESTION by ports'!A1721</f>
        <v>42621</v>
      </c>
      <c r="C254" s="6">
        <f>'[4]AZIMUTH_CONGESTION by ports'!B1721</f>
        <v>2</v>
      </c>
      <c r="D254" s="89">
        <f>'[4]AZIMUTH_CONGESTION by ports'!C1721</f>
        <v>22</v>
      </c>
      <c r="E254" s="43">
        <f>'[4]AZIMUTH_CONGESTION by ports'!D1721</f>
        <v>6</v>
      </c>
      <c r="F254" s="6">
        <f>'[4]AZIMUTH_CONGESTION by ports'!E1721</f>
        <v>0</v>
      </c>
      <c r="G254" s="6">
        <f>'[4]AZIMUTH_CONGESTION by ports'!F1721</f>
        <v>1</v>
      </c>
      <c r="H254" s="12">
        <f>'[4]AZIMUTH_CONGESTION by ports'!G1721</f>
        <v>0</v>
      </c>
      <c r="I254" s="12">
        <f>'[4]AZIMUTH_CONGESTION by ports'!H1721</f>
        <v>0</v>
      </c>
      <c r="J254" s="12">
        <f>'[4]AZIMUTH_CONGESTION by ports'!I1721</f>
        <v>1</v>
      </c>
      <c r="K254" s="12">
        <f>'[4]AZIMUTH_CONGESTION by ports'!J1721</f>
        <v>0</v>
      </c>
      <c r="L254" s="12">
        <f>'[4]AZIMUTH_CONGESTION by ports'!K1721</f>
        <v>1</v>
      </c>
      <c r="M254" s="43">
        <f>'[4]AZIMUTH_CONGESTION by ports'!L1721</f>
        <v>0</v>
      </c>
      <c r="N254" s="6">
        <f>'[4]AZIMUTH_CONGESTION by ports'!M1721</f>
        <v>1</v>
      </c>
      <c r="O254" s="89">
        <f>'[4]AZIMUTH_CONGESTION by ports'!N1721</f>
        <v>0</v>
      </c>
      <c r="P254" s="88">
        <f>'[4]AZIMUTH_CONGESTION by ports'!O1721</f>
        <v>3</v>
      </c>
      <c r="Q254" s="88">
        <f>'[4]AZIMUTH_CONGESTION by ports'!P1721</f>
        <v>0</v>
      </c>
      <c r="R254" s="43">
        <f>'[4]AZIMUTH_CONGESTION by ports'!Q1721</f>
        <v>3</v>
      </c>
      <c r="S254" s="88">
        <f>'[4]AZIMUTH_CONGESTION by ports'!R1721</f>
        <v>0</v>
      </c>
      <c r="T254" s="12">
        <f>'[4]AZIMUTH_CONGESTION by ports'!S1721</f>
        <v>0</v>
      </c>
      <c r="U254" s="43">
        <f>'[4]AZIMUTH_CONGESTION by ports'!T1721</f>
        <v>0</v>
      </c>
      <c r="V254" s="12">
        <f>'[4]AZIMUTH_CONGESTION by ports'!U1721</f>
        <v>0</v>
      </c>
      <c r="W254" s="43">
        <f>'[4]AZIMUTH_CONGESTION by ports'!V1721</f>
        <v>3</v>
      </c>
      <c r="X254" s="12">
        <f>'[4]AZIMUTH_CONGESTION by ports'!W1721</f>
        <v>2</v>
      </c>
      <c r="Y254" s="88">
        <f>'[4]AZIMUTH_CONGESTION by ports'!X1721</f>
        <v>7</v>
      </c>
      <c r="Z254" s="12">
        <f>'[4]AZIMUTH_CONGESTION by ports'!Y1721</f>
        <v>0</v>
      </c>
      <c r="AA254" s="88">
        <f>'[4]AZIMUTH_CONGESTION by ports'!Z1721</f>
        <v>0</v>
      </c>
      <c r="AB254" s="12">
        <f t="shared" si="21"/>
        <v>8.84</v>
      </c>
      <c r="AC254" s="12">
        <f t="shared" si="22"/>
        <v>0.68</v>
      </c>
      <c r="AD254" s="12">
        <f t="shared" si="23"/>
        <v>2.04</v>
      </c>
      <c r="AE254" s="12">
        <f t="shared" si="24"/>
        <v>1.7000000000000002</v>
      </c>
      <c r="AF254" s="12">
        <f t="shared" si="25"/>
        <v>3.74</v>
      </c>
      <c r="AG254" s="12">
        <f t="shared" si="26"/>
        <v>0.68</v>
      </c>
    </row>
    <row r="255" spans="2:33">
      <c r="B255" s="15">
        <f>'[4]AZIMUTH_CONGESTION by ports'!A1722</f>
        <v>42622</v>
      </c>
      <c r="C255" s="6">
        <f>'[4]AZIMUTH_CONGESTION by ports'!B1722</f>
        <v>3</v>
      </c>
      <c r="D255" s="89">
        <f>'[4]AZIMUTH_CONGESTION by ports'!C1722</f>
        <v>24</v>
      </c>
      <c r="E255" s="43">
        <f>'[4]AZIMUTH_CONGESTION by ports'!D1722</f>
        <v>4</v>
      </c>
      <c r="F255" s="6">
        <f>'[4]AZIMUTH_CONGESTION by ports'!E1722</f>
        <v>0</v>
      </c>
      <c r="G255" s="6">
        <f>'[4]AZIMUTH_CONGESTION by ports'!F1722</f>
        <v>1</v>
      </c>
      <c r="H255" s="12">
        <f>'[4]AZIMUTH_CONGESTION by ports'!G1722</f>
        <v>0</v>
      </c>
      <c r="I255" s="12">
        <f>'[4]AZIMUTH_CONGESTION by ports'!H1722</f>
        <v>2</v>
      </c>
      <c r="J255" s="12">
        <f>'[4]AZIMUTH_CONGESTION by ports'!I1722</f>
        <v>1</v>
      </c>
      <c r="K255" s="12">
        <f>'[4]AZIMUTH_CONGESTION by ports'!J1722</f>
        <v>0</v>
      </c>
      <c r="L255" s="12">
        <f>'[4]AZIMUTH_CONGESTION by ports'!K1722</f>
        <v>1</v>
      </c>
      <c r="M255" s="43">
        <f>'[4]AZIMUTH_CONGESTION by ports'!L1722</f>
        <v>0</v>
      </c>
      <c r="N255" s="6">
        <f>'[4]AZIMUTH_CONGESTION by ports'!M1722</f>
        <v>3</v>
      </c>
      <c r="O255" s="89">
        <f>'[4]AZIMUTH_CONGESTION by ports'!N1722</f>
        <v>0</v>
      </c>
      <c r="P255" s="88">
        <f>'[4]AZIMUTH_CONGESTION by ports'!O1722</f>
        <v>1</v>
      </c>
      <c r="Q255" s="88">
        <f>'[4]AZIMUTH_CONGESTION by ports'!P1722</f>
        <v>0</v>
      </c>
      <c r="R255" s="43">
        <f>'[4]AZIMUTH_CONGESTION by ports'!Q1722</f>
        <v>1</v>
      </c>
      <c r="S255" s="88">
        <f>'[4]AZIMUTH_CONGESTION by ports'!R1722</f>
        <v>0</v>
      </c>
      <c r="T255" s="12">
        <f>'[4]AZIMUTH_CONGESTION by ports'!S1722</f>
        <v>4</v>
      </c>
      <c r="U255" s="43">
        <f>'[4]AZIMUTH_CONGESTION by ports'!T1722</f>
        <v>0</v>
      </c>
      <c r="V255" s="12">
        <f>'[4]AZIMUTH_CONGESTION by ports'!U1722</f>
        <v>0</v>
      </c>
      <c r="W255" s="43">
        <f>'[4]AZIMUTH_CONGESTION by ports'!V1722</f>
        <v>4</v>
      </c>
      <c r="X255" s="12">
        <f>'[4]AZIMUTH_CONGESTION by ports'!W1722</f>
        <v>1</v>
      </c>
      <c r="Y255" s="88">
        <f>'[4]AZIMUTH_CONGESTION by ports'!X1722</f>
        <v>5</v>
      </c>
      <c r="Z255" s="12">
        <f>'[4]AZIMUTH_CONGESTION by ports'!Y1722</f>
        <v>0</v>
      </c>
      <c r="AA255" s="88">
        <f>'[4]AZIMUTH_CONGESTION by ports'!Z1722</f>
        <v>0</v>
      </c>
      <c r="AB255" s="12">
        <f t="shared" si="21"/>
        <v>9.3500000000000014</v>
      </c>
      <c r="AC255" s="12">
        <f t="shared" si="22"/>
        <v>1.1900000000000002</v>
      </c>
      <c r="AD255" s="12">
        <f t="shared" si="23"/>
        <v>1.53</v>
      </c>
      <c r="AE255" s="12">
        <f t="shared" si="24"/>
        <v>1.02</v>
      </c>
      <c r="AF255" s="12">
        <f t="shared" si="25"/>
        <v>4.08</v>
      </c>
      <c r="AG255" s="12">
        <f t="shared" si="26"/>
        <v>1.53</v>
      </c>
    </row>
    <row r="256" spans="2:33">
      <c r="B256" s="15">
        <f>'[4]AZIMUTH_CONGESTION by ports'!A1723</f>
        <v>42623</v>
      </c>
      <c r="C256" s="6">
        <f>'[4]AZIMUTH_CONGESTION by ports'!B1723</f>
        <v>4</v>
      </c>
      <c r="D256" s="89">
        <f>'[4]AZIMUTH_CONGESTION by ports'!C1723</f>
        <v>23</v>
      </c>
      <c r="E256" s="43">
        <f>'[4]AZIMUTH_CONGESTION by ports'!D1723</f>
        <v>6</v>
      </c>
      <c r="F256" s="6">
        <f>'[4]AZIMUTH_CONGESTION by ports'!E1723</f>
        <v>0</v>
      </c>
      <c r="G256" s="6">
        <f>'[4]AZIMUTH_CONGESTION by ports'!F1723</f>
        <v>0</v>
      </c>
      <c r="H256" s="12">
        <f>'[4]AZIMUTH_CONGESTION by ports'!G1723</f>
        <v>0</v>
      </c>
      <c r="I256" s="12">
        <f>'[4]AZIMUTH_CONGESTION by ports'!H1723</f>
        <v>0</v>
      </c>
      <c r="J256" s="12">
        <f>'[4]AZIMUTH_CONGESTION by ports'!I1723</f>
        <v>3</v>
      </c>
      <c r="K256" s="12">
        <f>'[4]AZIMUTH_CONGESTION by ports'!J1723</f>
        <v>0</v>
      </c>
      <c r="L256" s="12">
        <f>'[4]AZIMUTH_CONGESTION by ports'!K1723</f>
        <v>1</v>
      </c>
      <c r="M256" s="43">
        <f>'[4]AZIMUTH_CONGESTION by ports'!L1723</f>
        <v>1</v>
      </c>
      <c r="N256" s="6">
        <f>'[4]AZIMUTH_CONGESTION by ports'!M1723</f>
        <v>3</v>
      </c>
      <c r="O256" s="89">
        <f>'[4]AZIMUTH_CONGESTION by ports'!N1723</f>
        <v>0</v>
      </c>
      <c r="P256" s="88">
        <f>'[4]AZIMUTH_CONGESTION by ports'!O1723</f>
        <v>2</v>
      </c>
      <c r="Q256" s="88">
        <f>'[4]AZIMUTH_CONGESTION by ports'!P1723</f>
        <v>0</v>
      </c>
      <c r="R256" s="43">
        <f>'[4]AZIMUTH_CONGESTION by ports'!Q1723</f>
        <v>2</v>
      </c>
      <c r="S256" s="88">
        <f>'[4]AZIMUTH_CONGESTION by ports'!R1723</f>
        <v>0</v>
      </c>
      <c r="T256" s="12">
        <f>'[4]AZIMUTH_CONGESTION by ports'!S1723</f>
        <v>1</v>
      </c>
      <c r="U256" s="43">
        <f>'[4]AZIMUTH_CONGESTION by ports'!T1723</f>
        <v>0</v>
      </c>
      <c r="V256" s="12">
        <f>'[4]AZIMUTH_CONGESTION by ports'!U1723</f>
        <v>0</v>
      </c>
      <c r="W256" s="43">
        <f>'[4]AZIMUTH_CONGESTION by ports'!V1723</f>
        <v>6</v>
      </c>
      <c r="X256" s="12">
        <f>'[4]AZIMUTH_CONGESTION by ports'!W1723</f>
        <v>2</v>
      </c>
      <c r="Y256" s="88">
        <f>'[4]AZIMUTH_CONGESTION by ports'!X1723</f>
        <v>6</v>
      </c>
      <c r="Z256" s="12">
        <f>'[4]AZIMUTH_CONGESTION by ports'!Y1723</f>
        <v>0</v>
      </c>
      <c r="AA256" s="88">
        <f>'[4]AZIMUTH_CONGESTION by ports'!Z1723</f>
        <v>0</v>
      </c>
      <c r="AB256" s="12">
        <f t="shared" si="21"/>
        <v>10.200000000000001</v>
      </c>
      <c r="AC256" s="12">
        <f t="shared" si="22"/>
        <v>1.1900000000000002</v>
      </c>
      <c r="AD256" s="12">
        <f t="shared" si="23"/>
        <v>2.5500000000000003</v>
      </c>
      <c r="AE256" s="12">
        <f t="shared" si="24"/>
        <v>1.36</v>
      </c>
      <c r="AF256" s="12">
        <f t="shared" si="25"/>
        <v>3.91</v>
      </c>
      <c r="AG256" s="12">
        <f t="shared" si="26"/>
        <v>1.1900000000000002</v>
      </c>
    </row>
    <row r="257" spans="2:33">
      <c r="B257" s="15">
        <f>'[4]AZIMUTH_CONGESTION by ports'!A1724</f>
        <v>42624</v>
      </c>
      <c r="C257" s="6">
        <f>'[4]AZIMUTH_CONGESTION by ports'!B1724</f>
        <v>5</v>
      </c>
      <c r="D257" s="89">
        <f>'[4]AZIMUTH_CONGESTION by ports'!C1724</f>
        <v>18</v>
      </c>
      <c r="E257" s="43">
        <f>'[4]AZIMUTH_CONGESTION by ports'!D1724</f>
        <v>4</v>
      </c>
      <c r="F257" s="6">
        <f>'[4]AZIMUTH_CONGESTION by ports'!E1724</f>
        <v>0</v>
      </c>
      <c r="G257" s="6">
        <f>'[4]AZIMUTH_CONGESTION by ports'!F1724</f>
        <v>0</v>
      </c>
      <c r="H257" s="12">
        <f>'[4]AZIMUTH_CONGESTION by ports'!G1724</f>
        <v>0</v>
      </c>
      <c r="I257" s="12">
        <f>'[4]AZIMUTH_CONGESTION by ports'!H1724</f>
        <v>1</v>
      </c>
      <c r="J257" s="12">
        <f>'[4]AZIMUTH_CONGESTION by ports'!I1724</f>
        <v>1</v>
      </c>
      <c r="K257" s="12">
        <f>'[4]AZIMUTH_CONGESTION by ports'!J1724</f>
        <v>1</v>
      </c>
      <c r="L257" s="12">
        <f>'[4]AZIMUTH_CONGESTION by ports'!K1724</f>
        <v>2</v>
      </c>
      <c r="M257" s="43">
        <f>'[4]AZIMUTH_CONGESTION by ports'!L1724</f>
        <v>1</v>
      </c>
      <c r="N257" s="6">
        <f>'[4]AZIMUTH_CONGESTION by ports'!M1724</f>
        <v>2</v>
      </c>
      <c r="O257" s="89">
        <f>'[4]AZIMUTH_CONGESTION by ports'!N1724</f>
        <v>0</v>
      </c>
      <c r="P257" s="88">
        <f>'[4]AZIMUTH_CONGESTION by ports'!O1724</f>
        <v>1</v>
      </c>
      <c r="Q257" s="88">
        <f>'[4]AZIMUTH_CONGESTION by ports'!P1724</f>
        <v>0</v>
      </c>
      <c r="R257" s="43">
        <f>'[4]AZIMUTH_CONGESTION by ports'!Q1724</f>
        <v>3</v>
      </c>
      <c r="S257" s="88">
        <f>'[4]AZIMUTH_CONGESTION by ports'!R1724</f>
        <v>1</v>
      </c>
      <c r="T257" s="12">
        <f>'[4]AZIMUTH_CONGESTION by ports'!S1724</f>
        <v>2</v>
      </c>
      <c r="U257" s="43">
        <f>'[4]AZIMUTH_CONGESTION by ports'!T1724</f>
        <v>0</v>
      </c>
      <c r="V257" s="12">
        <f>'[4]AZIMUTH_CONGESTION by ports'!U1724</f>
        <v>0</v>
      </c>
      <c r="W257" s="43">
        <f>'[4]AZIMUTH_CONGESTION by ports'!V1724</f>
        <v>6</v>
      </c>
      <c r="X257" s="12">
        <f>'[4]AZIMUTH_CONGESTION by ports'!W1724</f>
        <v>1</v>
      </c>
      <c r="Y257" s="88">
        <f>'[4]AZIMUTH_CONGESTION by ports'!X1724</f>
        <v>2</v>
      </c>
      <c r="Z257" s="12">
        <f>'[4]AZIMUTH_CONGESTION by ports'!Y1724</f>
        <v>0</v>
      </c>
      <c r="AA257" s="88">
        <f>'[4]AZIMUTH_CONGESTION by ports'!Z1724</f>
        <v>0</v>
      </c>
      <c r="AB257" s="12">
        <f t="shared" si="21"/>
        <v>8.67</v>
      </c>
      <c r="AC257" s="12">
        <f t="shared" si="22"/>
        <v>1.1900000000000002</v>
      </c>
      <c r="AD257" s="12">
        <f t="shared" si="23"/>
        <v>2.3800000000000003</v>
      </c>
      <c r="AE257" s="12">
        <f t="shared" si="24"/>
        <v>0.68</v>
      </c>
      <c r="AF257" s="12">
        <f t="shared" si="25"/>
        <v>3.06</v>
      </c>
      <c r="AG257" s="12">
        <f t="shared" si="26"/>
        <v>1.36</v>
      </c>
    </row>
    <row r="258" spans="2:33">
      <c r="B258" s="15">
        <f>'[4]AZIMUTH_CONGESTION by ports'!A1725</f>
        <v>42625</v>
      </c>
      <c r="C258" s="6">
        <f>'[4]AZIMUTH_CONGESTION by ports'!B1725</f>
        <v>5</v>
      </c>
      <c r="D258" s="89">
        <f>'[4]AZIMUTH_CONGESTION by ports'!C1725</f>
        <v>18</v>
      </c>
      <c r="E258" s="43">
        <f>'[4]AZIMUTH_CONGESTION by ports'!D1725</f>
        <v>6</v>
      </c>
      <c r="F258" s="6">
        <f>'[4]AZIMUTH_CONGESTION by ports'!E1725</f>
        <v>0</v>
      </c>
      <c r="G258" s="6">
        <f>'[4]AZIMUTH_CONGESTION by ports'!F1725</f>
        <v>1</v>
      </c>
      <c r="H258" s="12">
        <f>'[4]AZIMUTH_CONGESTION by ports'!G1725</f>
        <v>0</v>
      </c>
      <c r="I258" s="12">
        <f>'[4]AZIMUTH_CONGESTION by ports'!H1725</f>
        <v>0</v>
      </c>
      <c r="J258" s="12">
        <f>'[4]AZIMUTH_CONGESTION by ports'!I1725</f>
        <v>1</v>
      </c>
      <c r="K258" s="12">
        <f>'[4]AZIMUTH_CONGESTION by ports'!J1725</f>
        <v>0</v>
      </c>
      <c r="L258" s="12">
        <f>'[4]AZIMUTH_CONGESTION by ports'!K1725</f>
        <v>1</v>
      </c>
      <c r="M258" s="43">
        <f>'[4]AZIMUTH_CONGESTION by ports'!L1725</f>
        <v>1</v>
      </c>
      <c r="N258" s="6">
        <f>'[4]AZIMUTH_CONGESTION by ports'!M1725</f>
        <v>0</v>
      </c>
      <c r="O258" s="89">
        <f>'[4]AZIMUTH_CONGESTION by ports'!N1725</f>
        <v>0</v>
      </c>
      <c r="P258" s="88">
        <f>'[4]AZIMUTH_CONGESTION by ports'!O1725</f>
        <v>4</v>
      </c>
      <c r="Q258" s="88">
        <f>'[4]AZIMUTH_CONGESTION by ports'!P1725</f>
        <v>0</v>
      </c>
      <c r="R258" s="43">
        <f>'[4]AZIMUTH_CONGESTION by ports'!Q1725</f>
        <v>1</v>
      </c>
      <c r="S258" s="88">
        <f>'[4]AZIMUTH_CONGESTION by ports'!R1725</f>
        <v>0</v>
      </c>
      <c r="T258" s="12">
        <f>'[4]AZIMUTH_CONGESTION by ports'!S1725</f>
        <v>8</v>
      </c>
      <c r="U258" s="43">
        <f>'[4]AZIMUTH_CONGESTION by ports'!T1725</f>
        <v>0</v>
      </c>
      <c r="V258" s="12">
        <f>'[4]AZIMUTH_CONGESTION by ports'!U1725</f>
        <v>0</v>
      </c>
      <c r="W258" s="43">
        <f>'[4]AZIMUTH_CONGESTION by ports'!V1725</f>
        <v>5</v>
      </c>
      <c r="X258" s="12">
        <f>'[4]AZIMUTH_CONGESTION by ports'!W1725</f>
        <v>2</v>
      </c>
      <c r="Y258" s="88">
        <f>'[4]AZIMUTH_CONGESTION by ports'!X1725</f>
        <v>2</v>
      </c>
      <c r="Z258" s="12">
        <f>'[4]AZIMUTH_CONGESTION by ports'!Y1725</f>
        <v>0</v>
      </c>
      <c r="AA258" s="88">
        <f>'[4]AZIMUTH_CONGESTION by ports'!Z1725</f>
        <v>0</v>
      </c>
      <c r="AB258" s="12">
        <f t="shared" si="21"/>
        <v>9.3500000000000014</v>
      </c>
      <c r="AC258" s="12">
        <f t="shared" si="22"/>
        <v>1.02</v>
      </c>
      <c r="AD258" s="12">
        <f t="shared" si="23"/>
        <v>2.21</v>
      </c>
      <c r="AE258" s="12">
        <f t="shared" si="24"/>
        <v>1.02</v>
      </c>
      <c r="AF258" s="12">
        <f t="shared" si="25"/>
        <v>3.06</v>
      </c>
      <c r="AG258" s="12">
        <f t="shared" si="26"/>
        <v>2.04</v>
      </c>
    </row>
    <row r="259" spans="2:33">
      <c r="B259" s="15">
        <f>'[4]AZIMUTH_CONGESTION by ports'!A1726</f>
        <v>42626</v>
      </c>
      <c r="C259" s="6">
        <f>'[4]AZIMUTH_CONGESTION by ports'!B1726</f>
        <v>6</v>
      </c>
      <c r="D259" s="89">
        <f>'[4]AZIMUTH_CONGESTION by ports'!C1726</f>
        <v>24</v>
      </c>
      <c r="E259" s="43">
        <f>'[4]AZIMUTH_CONGESTION by ports'!D1726</f>
        <v>4</v>
      </c>
      <c r="F259" s="6">
        <f>'[4]AZIMUTH_CONGESTION by ports'!E1726</f>
        <v>0</v>
      </c>
      <c r="G259" s="6">
        <f>'[4]AZIMUTH_CONGESTION by ports'!F1726</f>
        <v>1</v>
      </c>
      <c r="H259" s="12">
        <f>'[4]AZIMUTH_CONGESTION by ports'!G1726</f>
        <v>0</v>
      </c>
      <c r="I259" s="12">
        <f>'[4]AZIMUTH_CONGESTION by ports'!H1726</f>
        <v>0</v>
      </c>
      <c r="J259" s="12">
        <f>'[4]AZIMUTH_CONGESTION by ports'!I1726</f>
        <v>0</v>
      </c>
      <c r="K259" s="12">
        <f>'[4]AZIMUTH_CONGESTION by ports'!J1726</f>
        <v>0</v>
      </c>
      <c r="L259" s="12">
        <f>'[4]AZIMUTH_CONGESTION by ports'!K1726</f>
        <v>1</v>
      </c>
      <c r="M259" s="43">
        <f>'[4]AZIMUTH_CONGESTION by ports'!L1726</f>
        <v>0</v>
      </c>
      <c r="N259" s="6">
        <f>'[4]AZIMUTH_CONGESTION by ports'!M1726</f>
        <v>0</v>
      </c>
      <c r="O259" s="89">
        <f>'[4]AZIMUTH_CONGESTION by ports'!N1726</f>
        <v>0</v>
      </c>
      <c r="P259" s="88">
        <f>'[4]AZIMUTH_CONGESTION by ports'!O1726</f>
        <v>0</v>
      </c>
      <c r="Q259" s="88">
        <f>'[4]AZIMUTH_CONGESTION by ports'!P1726</f>
        <v>0</v>
      </c>
      <c r="R259" s="43">
        <f>'[4]AZIMUTH_CONGESTION by ports'!Q1726</f>
        <v>2</v>
      </c>
      <c r="S259" s="88">
        <f>'[4]AZIMUTH_CONGESTION by ports'!R1726</f>
        <v>0</v>
      </c>
      <c r="T259" s="12">
        <f>'[4]AZIMUTH_CONGESTION by ports'!S1726</f>
        <v>7</v>
      </c>
      <c r="U259" s="43">
        <f>'[4]AZIMUTH_CONGESTION by ports'!T1726</f>
        <v>0</v>
      </c>
      <c r="V259" s="12">
        <f>'[4]AZIMUTH_CONGESTION by ports'!U1726</f>
        <v>0</v>
      </c>
      <c r="W259" s="43">
        <f>'[4]AZIMUTH_CONGESTION by ports'!V1726</f>
        <v>4</v>
      </c>
      <c r="X259" s="12">
        <f>'[4]AZIMUTH_CONGESTION by ports'!W1726</f>
        <v>2</v>
      </c>
      <c r="Y259" s="88">
        <f>'[4]AZIMUTH_CONGESTION by ports'!X1726</f>
        <v>2</v>
      </c>
      <c r="Z259" s="12">
        <f>'[4]AZIMUTH_CONGESTION by ports'!Y1726</f>
        <v>0</v>
      </c>
      <c r="AA259" s="88">
        <f>'[4]AZIMUTH_CONGESTION by ports'!Z1726</f>
        <v>0</v>
      </c>
      <c r="AB259" s="12">
        <f t="shared" si="21"/>
        <v>9.01</v>
      </c>
      <c r="AC259" s="12">
        <f t="shared" si="22"/>
        <v>1.1900000000000002</v>
      </c>
      <c r="AD259" s="12">
        <f t="shared" si="23"/>
        <v>1.7000000000000002</v>
      </c>
      <c r="AE259" s="12">
        <f t="shared" si="24"/>
        <v>0.34</v>
      </c>
      <c r="AF259" s="12">
        <f t="shared" si="25"/>
        <v>4.08</v>
      </c>
      <c r="AG259" s="12">
        <f t="shared" si="26"/>
        <v>1.7000000000000002</v>
      </c>
    </row>
    <row r="260" spans="2:33">
      <c r="B260" s="15">
        <f>'[4]AZIMUTH_CONGESTION by ports'!A1727</f>
        <v>42627</v>
      </c>
      <c r="C260" s="6">
        <f>'[4]AZIMUTH_CONGESTION by ports'!B1727</f>
        <v>6</v>
      </c>
      <c r="D260" s="89">
        <f>'[4]AZIMUTH_CONGESTION by ports'!C1727</f>
        <v>17</v>
      </c>
      <c r="E260" s="43">
        <f>'[4]AZIMUTH_CONGESTION by ports'!D1727</f>
        <v>2</v>
      </c>
      <c r="F260" s="6">
        <f>'[4]AZIMUTH_CONGESTION by ports'!E1727</f>
        <v>0</v>
      </c>
      <c r="G260" s="6">
        <f>'[4]AZIMUTH_CONGESTION by ports'!F1727</f>
        <v>0</v>
      </c>
      <c r="H260" s="12">
        <f>'[4]AZIMUTH_CONGESTION by ports'!G1727</f>
        <v>0</v>
      </c>
      <c r="I260" s="12">
        <f>'[4]AZIMUTH_CONGESTION by ports'!H1727</f>
        <v>1</v>
      </c>
      <c r="J260" s="12">
        <f>'[4]AZIMUTH_CONGESTION by ports'!I1727</f>
        <v>0</v>
      </c>
      <c r="K260" s="12">
        <f>'[4]AZIMUTH_CONGESTION by ports'!J1727</f>
        <v>0</v>
      </c>
      <c r="L260" s="12">
        <f>'[4]AZIMUTH_CONGESTION by ports'!K1727</f>
        <v>1</v>
      </c>
      <c r="M260" s="43">
        <f>'[4]AZIMUTH_CONGESTION by ports'!L1727</f>
        <v>2</v>
      </c>
      <c r="N260" s="6">
        <f>'[4]AZIMUTH_CONGESTION by ports'!M1727</f>
        <v>1</v>
      </c>
      <c r="O260" s="89">
        <f>'[4]AZIMUTH_CONGESTION by ports'!N1727</f>
        <v>0</v>
      </c>
      <c r="P260" s="88">
        <f>'[4]AZIMUTH_CONGESTION by ports'!O1727</f>
        <v>2</v>
      </c>
      <c r="Q260" s="88">
        <f>'[4]AZIMUTH_CONGESTION by ports'!P1727</f>
        <v>0</v>
      </c>
      <c r="R260" s="43">
        <f>'[4]AZIMUTH_CONGESTION by ports'!Q1727</f>
        <v>2</v>
      </c>
      <c r="S260" s="88">
        <f>'[4]AZIMUTH_CONGESTION by ports'!R1727</f>
        <v>0</v>
      </c>
      <c r="T260" s="12">
        <f>'[4]AZIMUTH_CONGESTION by ports'!S1727</f>
        <v>5</v>
      </c>
      <c r="U260" s="43">
        <f>'[4]AZIMUTH_CONGESTION by ports'!T1727</f>
        <v>0</v>
      </c>
      <c r="V260" s="12">
        <f>'[4]AZIMUTH_CONGESTION by ports'!U1727</f>
        <v>0</v>
      </c>
      <c r="W260" s="43">
        <f>'[4]AZIMUTH_CONGESTION by ports'!V1727</f>
        <v>4</v>
      </c>
      <c r="X260" s="12">
        <f>'[4]AZIMUTH_CONGESTION by ports'!W1727</f>
        <v>3</v>
      </c>
      <c r="Y260" s="88">
        <f>'[4]AZIMUTH_CONGESTION by ports'!X1727</f>
        <v>3</v>
      </c>
      <c r="Z260" s="12">
        <f>'[4]AZIMUTH_CONGESTION by ports'!Y1727</f>
        <v>0</v>
      </c>
      <c r="AA260" s="88">
        <f>'[4]AZIMUTH_CONGESTION by ports'!Z1727</f>
        <v>0</v>
      </c>
      <c r="AB260" s="12">
        <f t="shared" ref="AB260:AB323" si="27">SUM(C260:AA260)*0.17</f>
        <v>8.33</v>
      </c>
      <c r="AC260" s="12">
        <f t="shared" ref="AC260:AC323" si="28">SUM(C260,G260,F260,N260)*0.17</f>
        <v>1.1900000000000002</v>
      </c>
      <c r="AD260" s="12">
        <f t="shared" ref="AD260:AD323" si="29">SUM(E260,M260,R260,U260,W260)*0.17</f>
        <v>1.7000000000000002</v>
      </c>
      <c r="AE260" s="12">
        <f t="shared" ref="AE260:AE323" si="30">SUM(Q260,S260,Y260,AA260,P260)*0.17</f>
        <v>0.85000000000000009</v>
      </c>
      <c r="AF260" s="12">
        <f t="shared" ref="AF260:AF323" si="31">SUM(D260,O260)*0.17</f>
        <v>2.89</v>
      </c>
      <c r="AG260" s="12">
        <f t="shared" ref="AG260:AG323" si="32">SUM(H260,I260,J260,K260,L260,T260,V260,X260,Z260)*0.17</f>
        <v>1.7000000000000002</v>
      </c>
    </row>
    <row r="261" spans="2:33">
      <c r="B261" s="15">
        <f>'[4]AZIMUTH_CONGESTION by ports'!A1728</f>
        <v>42628</v>
      </c>
      <c r="C261" s="6">
        <f>'[4]AZIMUTH_CONGESTION by ports'!B1728</f>
        <v>4</v>
      </c>
      <c r="D261" s="89">
        <f>'[4]AZIMUTH_CONGESTION by ports'!C1728</f>
        <v>19</v>
      </c>
      <c r="E261" s="43">
        <f>'[4]AZIMUTH_CONGESTION by ports'!D1728</f>
        <v>3</v>
      </c>
      <c r="F261" s="6">
        <f>'[4]AZIMUTH_CONGESTION by ports'!E1728</f>
        <v>0</v>
      </c>
      <c r="G261" s="6">
        <f>'[4]AZIMUTH_CONGESTION by ports'!F1728</f>
        <v>0</v>
      </c>
      <c r="H261" s="12">
        <f>'[4]AZIMUTH_CONGESTION by ports'!G1728</f>
        <v>0</v>
      </c>
      <c r="I261" s="12">
        <f>'[4]AZIMUTH_CONGESTION by ports'!H1728</f>
        <v>1</v>
      </c>
      <c r="J261" s="12">
        <f>'[4]AZIMUTH_CONGESTION by ports'!I1728</f>
        <v>0</v>
      </c>
      <c r="K261" s="12">
        <f>'[4]AZIMUTH_CONGESTION by ports'!J1728</f>
        <v>0</v>
      </c>
      <c r="L261" s="12">
        <f>'[4]AZIMUTH_CONGESTION by ports'!K1728</f>
        <v>2</v>
      </c>
      <c r="M261" s="43">
        <f>'[4]AZIMUTH_CONGESTION by ports'!L1728</f>
        <v>0</v>
      </c>
      <c r="N261" s="6">
        <f>'[4]AZIMUTH_CONGESTION by ports'!M1728</f>
        <v>0</v>
      </c>
      <c r="O261" s="89">
        <f>'[4]AZIMUTH_CONGESTION by ports'!N1728</f>
        <v>0</v>
      </c>
      <c r="P261" s="88">
        <f>'[4]AZIMUTH_CONGESTION by ports'!O1728</f>
        <v>0</v>
      </c>
      <c r="Q261" s="88">
        <f>'[4]AZIMUTH_CONGESTION by ports'!P1728</f>
        <v>0</v>
      </c>
      <c r="R261" s="43">
        <f>'[4]AZIMUTH_CONGESTION by ports'!Q1728</f>
        <v>3</v>
      </c>
      <c r="S261" s="88">
        <f>'[4]AZIMUTH_CONGESTION by ports'!R1728</f>
        <v>0</v>
      </c>
      <c r="T261" s="12">
        <f>'[4]AZIMUTH_CONGESTION by ports'!S1728</f>
        <v>6</v>
      </c>
      <c r="U261" s="43">
        <f>'[4]AZIMUTH_CONGESTION by ports'!T1728</f>
        <v>0</v>
      </c>
      <c r="V261" s="12">
        <f>'[4]AZIMUTH_CONGESTION by ports'!U1728</f>
        <v>0</v>
      </c>
      <c r="W261" s="43">
        <f>'[4]AZIMUTH_CONGESTION by ports'!V1728</f>
        <v>7</v>
      </c>
      <c r="X261" s="12">
        <f>'[4]AZIMUTH_CONGESTION by ports'!W1728</f>
        <v>3</v>
      </c>
      <c r="Y261" s="88">
        <f>'[4]AZIMUTH_CONGESTION by ports'!X1728</f>
        <v>2</v>
      </c>
      <c r="Z261" s="12">
        <f>'[4]AZIMUTH_CONGESTION by ports'!Y1728</f>
        <v>0</v>
      </c>
      <c r="AA261" s="88">
        <f>'[4]AZIMUTH_CONGESTION by ports'!Z1728</f>
        <v>0</v>
      </c>
      <c r="AB261" s="12">
        <f t="shared" si="27"/>
        <v>8.5</v>
      </c>
      <c r="AC261" s="12">
        <f t="shared" si="28"/>
        <v>0.68</v>
      </c>
      <c r="AD261" s="12">
        <f t="shared" si="29"/>
        <v>2.21</v>
      </c>
      <c r="AE261" s="12">
        <f t="shared" si="30"/>
        <v>0.34</v>
      </c>
      <c r="AF261" s="12">
        <f t="shared" si="31"/>
        <v>3.2300000000000004</v>
      </c>
      <c r="AG261" s="12">
        <f t="shared" si="32"/>
        <v>2.04</v>
      </c>
    </row>
    <row r="262" spans="2:33">
      <c r="B262" s="15">
        <f>'[4]AZIMUTH_CONGESTION by ports'!A1729</f>
        <v>42629</v>
      </c>
      <c r="C262" s="6">
        <f>'[4]AZIMUTH_CONGESTION by ports'!B1729</f>
        <v>6</v>
      </c>
      <c r="D262" s="89">
        <f>'[4]AZIMUTH_CONGESTION by ports'!C1729</f>
        <v>22</v>
      </c>
      <c r="E262" s="43">
        <f>'[4]AZIMUTH_CONGESTION by ports'!D1729</f>
        <v>6</v>
      </c>
      <c r="F262" s="6">
        <f>'[4]AZIMUTH_CONGESTION by ports'!E1729</f>
        <v>0</v>
      </c>
      <c r="G262" s="6">
        <f>'[4]AZIMUTH_CONGESTION by ports'!F1729</f>
        <v>0</v>
      </c>
      <c r="H262" s="12">
        <f>'[4]AZIMUTH_CONGESTION by ports'!G1729</f>
        <v>0</v>
      </c>
      <c r="I262" s="12">
        <f>'[4]AZIMUTH_CONGESTION by ports'!H1729</f>
        <v>0</v>
      </c>
      <c r="J262" s="12">
        <f>'[4]AZIMUTH_CONGESTION by ports'!I1729</f>
        <v>0</v>
      </c>
      <c r="K262" s="12">
        <f>'[4]AZIMUTH_CONGESTION by ports'!J1729</f>
        <v>0</v>
      </c>
      <c r="L262" s="12">
        <f>'[4]AZIMUTH_CONGESTION by ports'!K1729</f>
        <v>2</v>
      </c>
      <c r="M262" s="43">
        <f>'[4]AZIMUTH_CONGESTION by ports'!L1729</f>
        <v>0</v>
      </c>
      <c r="N262" s="6">
        <f>'[4]AZIMUTH_CONGESTION by ports'!M1729</f>
        <v>1</v>
      </c>
      <c r="O262" s="89">
        <f>'[4]AZIMUTH_CONGESTION by ports'!N1729</f>
        <v>0</v>
      </c>
      <c r="P262" s="88">
        <f>'[4]AZIMUTH_CONGESTION by ports'!O1729</f>
        <v>1</v>
      </c>
      <c r="Q262" s="88">
        <f>'[4]AZIMUTH_CONGESTION by ports'!P1729</f>
        <v>0</v>
      </c>
      <c r="R262" s="43">
        <f>'[4]AZIMUTH_CONGESTION by ports'!Q1729</f>
        <v>4</v>
      </c>
      <c r="S262" s="88">
        <f>'[4]AZIMUTH_CONGESTION by ports'!R1729</f>
        <v>0</v>
      </c>
      <c r="T262" s="12">
        <f>'[4]AZIMUTH_CONGESTION by ports'!S1729</f>
        <v>6</v>
      </c>
      <c r="U262" s="43">
        <f>'[4]AZIMUTH_CONGESTION by ports'!T1729</f>
        <v>0</v>
      </c>
      <c r="V262" s="12">
        <f>'[4]AZIMUTH_CONGESTION by ports'!U1729</f>
        <v>0</v>
      </c>
      <c r="W262" s="43">
        <f>'[4]AZIMUTH_CONGESTION by ports'!V1729</f>
        <v>8</v>
      </c>
      <c r="X262" s="12">
        <f>'[4]AZIMUTH_CONGESTION by ports'!W1729</f>
        <v>2</v>
      </c>
      <c r="Y262" s="88">
        <f>'[4]AZIMUTH_CONGESTION by ports'!X1729</f>
        <v>2</v>
      </c>
      <c r="Z262" s="12">
        <f>'[4]AZIMUTH_CONGESTION by ports'!Y1729</f>
        <v>0</v>
      </c>
      <c r="AA262" s="88">
        <f>'[4]AZIMUTH_CONGESTION by ports'!Z1729</f>
        <v>0</v>
      </c>
      <c r="AB262" s="12">
        <f t="shared" si="27"/>
        <v>10.200000000000001</v>
      </c>
      <c r="AC262" s="12">
        <f t="shared" si="28"/>
        <v>1.1900000000000002</v>
      </c>
      <c r="AD262" s="12">
        <f t="shared" si="29"/>
        <v>3.06</v>
      </c>
      <c r="AE262" s="12">
        <f t="shared" si="30"/>
        <v>0.51</v>
      </c>
      <c r="AF262" s="12">
        <f t="shared" si="31"/>
        <v>3.74</v>
      </c>
      <c r="AG262" s="12">
        <f t="shared" si="32"/>
        <v>1.7000000000000002</v>
      </c>
    </row>
    <row r="263" spans="2:33">
      <c r="B263" s="15">
        <f>'[4]AZIMUTH_CONGESTION by ports'!A1730</f>
        <v>42630</v>
      </c>
      <c r="C263" s="6">
        <f>'[4]AZIMUTH_CONGESTION by ports'!B1730</f>
        <v>6</v>
      </c>
      <c r="D263" s="89">
        <f>'[4]AZIMUTH_CONGESTION by ports'!C1730</f>
        <v>28</v>
      </c>
      <c r="E263" s="43">
        <f>'[4]AZIMUTH_CONGESTION by ports'!D1730</f>
        <v>7</v>
      </c>
      <c r="F263" s="6">
        <f>'[4]AZIMUTH_CONGESTION by ports'!E1730</f>
        <v>0</v>
      </c>
      <c r="G263" s="6">
        <f>'[4]AZIMUTH_CONGESTION by ports'!F1730</f>
        <v>0</v>
      </c>
      <c r="H263" s="12">
        <f>'[4]AZIMUTH_CONGESTION by ports'!G1730</f>
        <v>0</v>
      </c>
      <c r="I263" s="12">
        <f>'[4]AZIMUTH_CONGESTION by ports'!H1730</f>
        <v>0</v>
      </c>
      <c r="J263" s="12">
        <f>'[4]AZIMUTH_CONGESTION by ports'!I1730</f>
        <v>0</v>
      </c>
      <c r="K263" s="12">
        <f>'[4]AZIMUTH_CONGESTION by ports'!J1730</f>
        <v>0</v>
      </c>
      <c r="L263" s="12">
        <f>'[4]AZIMUTH_CONGESTION by ports'!K1730</f>
        <v>2</v>
      </c>
      <c r="M263" s="43">
        <f>'[4]AZIMUTH_CONGESTION by ports'!L1730</f>
        <v>0</v>
      </c>
      <c r="N263" s="6">
        <f>'[4]AZIMUTH_CONGESTION by ports'!M1730</f>
        <v>1</v>
      </c>
      <c r="O263" s="89">
        <f>'[4]AZIMUTH_CONGESTION by ports'!N1730</f>
        <v>0</v>
      </c>
      <c r="P263" s="88">
        <f>'[4]AZIMUTH_CONGESTION by ports'!O1730</f>
        <v>0</v>
      </c>
      <c r="Q263" s="88">
        <f>'[4]AZIMUTH_CONGESTION by ports'!P1730</f>
        <v>0</v>
      </c>
      <c r="R263" s="43">
        <f>'[4]AZIMUTH_CONGESTION by ports'!Q1730</f>
        <v>2</v>
      </c>
      <c r="S263" s="88">
        <f>'[4]AZIMUTH_CONGESTION by ports'!R1730</f>
        <v>0</v>
      </c>
      <c r="T263" s="12">
        <f>'[4]AZIMUTH_CONGESTION by ports'!S1730</f>
        <v>5</v>
      </c>
      <c r="U263" s="43">
        <f>'[4]AZIMUTH_CONGESTION by ports'!T1730</f>
        <v>0</v>
      </c>
      <c r="V263" s="12">
        <f>'[4]AZIMUTH_CONGESTION by ports'!U1730</f>
        <v>0</v>
      </c>
      <c r="W263" s="43">
        <f>'[4]AZIMUTH_CONGESTION by ports'!V1730</f>
        <v>9</v>
      </c>
      <c r="X263" s="12">
        <f>'[4]AZIMUTH_CONGESTION by ports'!W1730</f>
        <v>2</v>
      </c>
      <c r="Y263" s="88">
        <f>'[4]AZIMUTH_CONGESTION by ports'!X1730</f>
        <v>3</v>
      </c>
      <c r="Z263" s="12">
        <f>'[4]AZIMUTH_CONGESTION by ports'!Y1730</f>
        <v>0</v>
      </c>
      <c r="AA263" s="88">
        <f>'[4]AZIMUTH_CONGESTION by ports'!Z1730</f>
        <v>0</v>
      </c>
      <c r="AB263" s="12">
        <f t="shared" si="27"/>
        <v>11.05</v>
      </c>
      <c r="AC263" s="12">
        <f t="shared" si="28"/>
        <v>1.1900000000000002</v>
      </c>
      <c r="AD263" s="12">
        <f t="shared" si="29"/>
        <v>3.06</v>
      </c>
      <c r="AE263" s="12">
        <f t="shared" si="30"/>
        <v>0.51</v>
      </c>
      <c r="AF263" s="12">
        <f t="shared" si="31"/>
        <v>4.7600000000000007</v>
      </c>
      <c r="AG263" s="12">
        <f t="shared" si="32"/>
        <v>1.53</v>
      </c>
    </row>
    <row r="264" spans="2:33">
      <c r="B264" s="15">
        <f>'[4]AZIMUTH_CONGESTION by ports'!A1731</f>
        <v>42631</v>
      </c>
      <c r="C264" s="6">
        <f>'[4]AZIMUTH_CONGESTION by ports'!B1731</f>
        <v>6</v>
      </c>
      <c r="D264" s="89">
        <f>'[4]AZIMUTH_CONGESTION by ports'!C1731</f>
        <v>32</v>
      </c>
      <c r="E264" s="43">
        <f>'[4]AZIMUTH_CONGESTION by ports'!D1731</f>
        <v>6</v>
      </c>
      <c r="F264" s="6">
        <f>'[4]AZIMUTH_CONGESTION by ports'!E1731</f>
        <v>0</v>
      </c>
      <c r="G264" s="6">
        <f>'[4]AZIMUTH_CONGESTION by ports'!F1731</f>
        <v>0</v>
      </c>
      <c r="H264" s="12">
        <f>'[4]AZIMUTH_CONGESTION by ports'!G1731</f>
        <v>0</v>
      </c>
      <c r="I264" s="12">
        <f>'[4]AZIMUTH_CONGESTION by ports'!H1731</f>
        <v>0</v>
      </c>
      <c r="J264" s="12">
        <f>'[4]AZIMUTH_CONGESTION by ports'!I1731</f>
        <v>0</v>
      </c>
      <c r="K264" s="12">
        <f>'[4]AZIMUTH_CONGESTION by ports'!J1731</f>
        <v>0</v>
      </c>
      <c r="L264" s="12">
        <f>'[4]AZIMUTH_CONGESTION by ports'!K1731</f>
        <v>1</v>
      </c>
      <c r="M264" s="43">
        <f>'[4]AZIMUTH_CONGESTION by ports'!L1731</f>
        <v>0</v>
      </c>
      <c r="N264" s="6">
        <f>'[4]AZIMUTH_CONGESTION by ports'!M1731</f>
        <v>1</v>
      </c>
      <c r="O264" s="89">
        <f>'[4]AZIMUTH_CONGESTION by ports'!N1731</f>
        <v>0</v>
      </c>
      <c r="P264" s="88">
        <f>'[4]AZIMUTH_CONGESTION by ports'!O1731</f>
        <v>2</v>
      </c>
      <c r="Q264" s="88">
        <f>'[4]AZIMUTH_CONGESTION by ports'!P1731</f>
        <v>0</v>
      </c>
      <c r="R264" s="43">
        <f>'[4]AZIMUTH_CONGESTION by ports'!Q1731</f>
        <v>3</v>
      </c>
      <c r="S264" s="88">
        <f>'[4]AZIMUTH_CONGESTION by ports'!R1731</f>
        <v>0</v>
      </c>
      <c r="T264" s="12">
        <f>'[4]AZIMUTH_CONGESTION by ports'!S1731</f>
        <v>7</v>
      </c>
      <c r="U264" s="43">
        <f>'[4]AZIMUTH_CONGESTION by ports'!T1731</f>
        <v>0</v>
      </c>
      <c r="V264" s="12">
        <f>'[4]AZIMUTH_CONGESTION by ports'!U1731</f>
        <v>0</v>
      </c>
      <c r="W264" s="43">
        <f>'[4]AZIMUTH_CONGESTION by ports'!V1731</f>
        <v>8</v>
      </c>
      <c r="X264" s="12">
        <f>'[4]AZIMUTH_CONGESTION by ports'!W1731</f>
        <v>2</v>
      </c>
      <c r="Y264" s="88">
        <f>'[4]AZIMUTH_CONGESTION by ports'!X1731</f>
        <v>3</v>
      </c>
      <c r="Z264" s="12">
        <f>'[4]AZIMUTH_CONGESTION by ports'!Y1731</f>
        <v>0</v>
      </c>
      <c r="AA264" s="88">
        <f>'[4]AZIMUTH_CONGESTION by ports'!Z1731</f>
        <v>0</v>
      </c>
      <c r="AB264" s="12">
        <f t="shared" si="27"/>
        <v>12.07</v>
      </c>
      <c r="AC264" s="12">
        <f t="shared" si="28"/>
        <v>1.1900000000000002</v>
      </c>
      <c r="AD264" s="12">
        <f t="shared" si="29"/>
        <v>2.89</v>
      </c>
      <c r="AE264" s="12">
        <f t="shared" si="30"/>
        <v>0.85000000000000009</v>
      </c>
      <c r="AF264" s="12">
        <f t="shared" si="31"/>
        <v>5.44</v>
      </c>
      <c r="AG264" s="12">
        <f t="shared" si="32"/>
        <v>1.7000000000000002</v>
      </c>
    </row>
    <row r="265" spans="2:33">
      <c r="B265" s="15">
        <f>'[4]AZIMUTH_CONGESTION by ports'!A1732</f>
        <v>42632</v>
      </c>
      <c r="C265" s="6">
        <f>'[4]AZIMUTH_CONGESTION by ports'!B1732</f>
        <v>5</v>
      </c>
      <c r="D265" s="89">
        <f>'[4]AZIMUTH_CONGESTION by ports'!C1732</f>
        <v>36</v>
      </c>
      <c r="E265" s="43">
        <f>'[4]AZIMUTH_CONGESTION by ports'!D1732</f>
        <v>4</v>
      </c>
      <c r="F265" s="6">
        <f>'[4]AZIMUTH_CONGESTION by ports'!E1732</f>
        <v>0</v>
      </c>
      <c r="G265" s="6">
        <f>'[4]AZIMUTH_CONGESTION by ports'!F1732</f>
        <v>0</v>
      </c>
      <c r="H265" s="12">
        <f>'[4]AZIMUTH_CONGESTION by ports'!G1732</f>
        <v>0</v>
      </c>
      <c r="I265" s="12">
        <f>'[4]AZIMUTH_CONGESTION by ports'!H1732</f>
        <v>0</v>
      </c>
      <c r="J265" s="12">
        <f>'[4]AZIMUTH_CONGESTION by ports'!I1732</f>
        <v>0</v>
      </c>
      <c r="K265" s="12">
        <f>'[4]AZIMUTH_CONGESTION by ports'!J1732</f>
        <v>0</v>
      </c>
      <c r="L265" s="12">
        <f>'[4]AZIMUTH_CONGESTION by ports'!K1732</f>
        <v>1</v>
      </c>
      <c r="M265" s="43">
        <f>'[4]AZIMUTH_CONGESTION by ports'!L1732</f>
        <v>0</v>
      </c>
      <c r="N265" s="6">
        <f>'[4]AZIMUTH_CONGESTION by ports'!M1732</f>
        <v>0</v>
      </c>
      <c r="O265" s="89">
        <f>'[4]AZIMUTH_CONGESTION by ports'!N1732</f>
        <v>0</v>
      </c>
      <c r="P265" s="88">
        <f>'[4]AZIMUTH_CONGESTION by ports'!O1732</f>
        <v>2</v>
      </c>
      <c r="Q265" s="88">
        <f>'[4]AZIMUTH_CONGESTION by ports'!P1732</f>
        <v>0</v>
      </c>
      <c r="R265" s="43">
        <f>'[4]AZIMUTH_CONGESTION by ports'!Q1732</f>
        <v>2</v>
      </c>
      <c r="S265" s="88">
        <f>'[4]AZIMUTH_CONGESTION by ports'!R1732</f>
        <v>0</v>
      </c>
      <c r="T265" s="12">
        <f>'[4]AZIMUTH_CONGESTION by ports'!S1732</f>
        <v>5</v>
      </c>
      <c r="U265" s="43">
        <f>'[4]AZIMUTH_CONGESTION by ports'!T1732</f>
        <v>0</v>
      </c>
      <c r="V265" s="12">
        <f>'[4]AZIMUTH_CONGESTION by ports'!U1732</f>
        <v>0</v>
      </c>
      <c r="W265" s="43">
        <f>'[4]AZIMUTH_CONGESTION by ports'!V1732</f>
        <v>4</v>
      </c>
      <c r="X265" s="12">
        <f>'[4]AZIMUTH_CONGESTION by ports'!W1732</f>
        <v>2</v>
      </c>
      <c r="Y265" s="88">
        <f>'[4]AZIMUTH_CONGESTION by ports'!X1732</f>
        <v>2</v>
      </c>
      <c r="Z265" s="12">
        <f>'[4]AZIMUTH_CONGESTION by ports'!Y1732</f>
        <v>0</v>
      </c>
      <c r="AA265" s="88">
        <f>'[4]AZIMUTH_CONGESTION by ports'!Z1732</f>
        <v>0</v>
      </c>
      <c r="AB265" s="12">
        <f t="shared" si="27"/>
        <v>10.71</v>
      </c>
      <c r="AC265" s="12">
        <f t="shared" si="28"/>
        <v>0.85000000000000009</v>
      </c>
      <c r="AD265" s="12">
        <f t="shared" si="29"/>
        <v>1.7000000000000002</v>
      </c>
      <c r="AE265" s="12">
        <f t="shared" si="30"/>
        <v>0.68</v>
      </c>
      <c r="AF265" s="12">
        <f t="shared" si="31"/>
        <v>6.12</v>
      </c>
      <c r="AG265" s="12">
        <f t="shared" si="32"/>
        <v>1.36</v>
      </c>
    </row>
    <row r="266" spans="2:33">
      <c r="B266" s="15">
        <f>'[4]AZIMUTH_CONGESTION by ports'!A1733</f>
        <v>42633</v>
      </c>
      <c r="C266" s="6">
        <f>'[4]AZIMUTH_CONGESTION by ports'!B1733</f>
        <v>4</v>
      </c>
      <c r="D266" s="89">
        <f>'[4]AZIMUTH_CONGESTION by ports'!C1733</f>
        <v>35</v>
      </c>
      <c r="E266" s="43">
        <f>'[4]AZIMUTH_CONGESTION by ports'!D1733</f>
        <v>7</v>
      </c>
      <c r="F266" s="6">
        <f>'[4]AZIMUTH_CONGESTION by ports'!E1733</f>
        <v>0</v>
      </c>
      <c r="G266" s="6">
        <f>'[4]AZIMUTH_CONGESTION by ports'!F1733</f>
        <v>0</v>
      </c>
      <c r="H266" s="12">
        <f>'[4]AZIMUTH_CONGESTION by ports'!G1733</f>
        <v>0</v>
      </c>
      <c r="I266" s="12">
        <f>'[4]AZIMUTH_CONGESTION by ports'!H1733</f>
        <v>0</v>
      </c>
      <c r="J266" s="12">
        <f>'[4]AZIMUTH_CONGESTION by ports'!I1733</f>
        <v>1</v>
      </c>
      <c r="K266" s="12">
        <f>'[4]AZIMUTH_CONGESTION by ports'!J1733</f>
        <v>0</v>
      </c>
      <c r="L266" s="12">
        <f>'[4]AZIMUTH_CONGESTION by ports'!K1733</f>
        <v>1</v>
      </c>
      <c r="M266" s="43">
        <f>'[4]AZIMUTH_CONGESTION by ports'!L1733</f>
        <v>0</v>
      </c>
      <c r="N266" s="6">
        <f>'[4]AZIMUTH_CONGESTION by ports'!M1733</f>
        <v>0</v>
      </c>
      <c r="O266" s="89">
        <f>'[4]AZIMUTH_CONGESTION by ports'!N1733</f>
        <v>0</v>
      </c>
      <c r="P266" s="88">
        <f>'[4]AZIMUTH_CONGESTION by ports'!O1733</f>
        <v>1</v>
      </c>
      <c r="Q266" s="88">
        <f>'[4]AZIMUTH_CONGESTION by ports'!P1733</f>
        <v>0</v>
      </c>
      <c r="R266" s="43">
        <f>'[4]AZIMUTH_CONGESTION by ports'!Q1733</f>
        <v>1</v>
      </c>
      <c r="S266" s="88">
        <f>'[4]AZIMUTH_CONGESTION by ports'!R1733</f>
        <v>0</v>
      </c>
      <c r="T266" s="12">
        <f>'[4]AZIMUTH_CONGESTION by ports'!S1733</f>
        <v>5</v>
      </c>
      <c r="U266" s="43">
        <f>'[4]AZIMUTH_CONGESTION by ports'!T1733</f>
        <v>0</v>
      </c>
      <c r="V266" s="12">
        <f>'[4]AZIMUTH_CONGESTION by ports'!U1733</f>
        <v>0</v>
      </c>
      <c r="W266" s="43">
        <f>'[4]AZIMUTH_CONGESTION by ports'!V1733</f>
        <v>6</v>
      </c>
      <c r="X266" s="12">
        <f>'[4]AZIMUTH_CONGESTION by ports'!W1733</f>
        <v>2</v>
      </c>
      <c r="Y266" s="88">
        <f>'[4]AZIMUTH_CONGESTION by ports'!X1733</f>
        <v>1</v>
      </c>
      <c r="Z266" s="12">
        <f>'[4]AZIMUTH_CONGESTION by ports'!Y1733</f>
        <v>0</v>
      </c>
      <c r="AA266" s="88">
        <f>'[4]AZIMUTH_CONGESTION by ports'!Z1733</f>
        <v>0</v>
      </c>
      <c r="AB266" s="12">
        <f t="shared" si="27"/>
        <v>10.88</v>
      </c>
      <c r="AC266" s="12">
        <f t="shared" si="28"/>
        <v>0.68</v>
      </c>
      <c r="AD266" s="12">
        <f t="shared" si="29"/>
        <v>2.3800000000000003</v>
      </c>
      <c r="AE266" s="12">
        <f t="shared" si="30"/>
        <v>0.34</v>
      </c>
      <c r="AF266" s="12">
        <f t="shared" si="31"/>
        <v>5.95</v>
      </c>
      <c r="AG266" s="12">
        <f t="shared" si="32"/>
        <v>1.53</v>
      </c>
    </row>
    <row r="267" spans="2:33">
      <c r="B267" s="15">
        <f>'[4]AZIMUTH_CONGESTION by ports'!A1734</f>
        <v>42634</v>
      </c>
      <c r="C267" s="6">
        <f>'[4]AZIMUTH_CONGESTION by ports'!B1734</f>
        <v>2</v>
      </c>
      <c r="D267" s="89">
        <f>'[4]AZIMUTH_CONGESTION by ports'!C1734</f>
        <v>31</v>
      </c>
      <c r="E267" s="43">
        <f>'[4]AZIMUTH_CONGESTION by ports'!D1734</f>
        <v>3</v>
      </c>
      <c r="F267" s="6">
        <f>'[4]AZIMUTH_CONGESTION by ports'!E1734</f>
        <v>0</v>
      </c>
      <c r="G267" s="6">
        <f>'[4]AZIMUTH_CONGESTION by ports'!F1734</f>
        <v>0</v>
      </c>
      <c r="H267" s="12">
        <f>'[4]AZIMUTH_CONGESTION by ports'!G1734</f>
        <v>0</v>
      </c>
      <c r="I267" s="12">
        <f>'[4]AZIMUTH_CONGESTION by ports'!H1734</f>
        <v>0</v>
      </c>
      <c r="J267" s="12">
        <f>'[4]AZIMUTH_CONGESTION by ports'!I1734</f>
        <v>2</v>
      </c>
      <c r="K267" s="12">
        <f>'[4]AZIMUTH_CONGESTION by ports'!J1734</f>
        <v>0</v>
      </c>
      <c r="L267" s="12">
        <f>'[4]AZIMUTH_CONGESTION by ports'!K1734</f>
        <v>1</v>
      </c>
      <c r="M267" s="43">
        <f>'[4]AZIMUTH_CONGESTION by ports'!L1734</f>
        <v>1</v>
      </c>
      <c r="N267" s="6">
        <f>'[4]AZIMUTH_CONGESTION by ports'!M1734</f>
        <v>0</v>
      </c>
      <c r="O267" s="89">
        <f>'[4]AZIMUTH_CONGESTION by ports'!N1734</f>
        <v>0</v>
      </c>
      <c r="P267" s="88">
        <f>'[4]AZIMUTH_CONGESTION by ports'!O1734</f>
        <v>1</v>
      </c>
      <c r="Q267" s="88">
        <f>'[4]AZIMUTH_CONGESTION by ports'!P1734</f>
        <v>0</v>
      </c>
      <c r="R267" s="43">
        <f>'[4]AZIMUTH_CONGESTION by ports'!Q1734</f>
        <v>1</v>
      </c>
      <c r="S267" s="88">
        <f>'[4]AZIMUTH_CONGESTION by ports'!R1734</f>
        <v>0</v>
      </c>
      <c r="T267" s="12">
        <f>'[4]AZIMUTH_CONGESTION by ports'!S1734</f>
        <v>7</v>
      </c>
      <c r="U267" s="43">
        <f>'[4]AZIMUTH_CONGESTION by ports'!T1734</f>
        <v>0</v>
      </c>
      <c r="V267" s="12">
        <f>'[4]AZIMUTH_CONGESTION by ports'!U1734</f>
        <v>0</v>
      </c>
      <c r="W267" s="43">
        <f>'[4]AZIMUTH_CONGESTION by ports'!V1734</f>
        <v>4</v>
      </c>
      <c r="X267" s="12">
        <f>'[4]AZIMUTH_CONGESTION by ports'!W1734</f>
        <v>1</v>
      </c>
      <c r="Y267" s="88">
        <f>'[4]AZIMUTH_CONGESTION by ports'!X1734</f>
        <v>0</v>
      </c>
      <c r="Z267" s="12">
        <f>'[4]AZIMUTH_CONGESTION by ports'!Y1734</f>
        <v>0</v>
      </c>
      <c r="AA267" s="88">
        <f>'[4]AZIMUTH_CONGESTION by ports'!Z1734</f>
        <v>0</v>
      </c>
      <c r="AB267" s="12">
        <f t="shared" si="27"/>
        <v>9.1800000000000015</v>
      </c>
      <c r="AC267" s="12">
        <f t="shared" si="28"/>
        <v>0.34</v>
      </c>
      <c r="AD267" s="12">
        <f t="shared" si="29"/>
        <v>1.53</v>
      </c>
      <c r="AE267" s="12">
        <f t="shared" si="30"/>
        <v>0.17</v>
      </c>
      <c r="AF267" s="12">
        <f t="shared" si="31"/>
        <v>5.2700000000000005</v>
      </c>
      <c r="AG267" s="12">
        <f t="shared" si="32"/>
        <v>1.87</v>
      </c>
    </row>
    <row r="268" spans="2:33">
      <c r="B268" s="15">
        <f>'[4]AZIMUTH_CONGESTION by ports'!A1735</f>
        <v>42635</v>
      </c>
      <c r="C268" s="6">
        <f>'[4]AZIMUTH_CONGESTION by ports'!B1735</f>
        <v>3</v>
      </c>
      <c r="D268" s="89">
        <f>'[4]AZIMUTH_CONGESTION by ports'!C1735</f>
        <v>31</v>
      </c>
      <c r="E268" s="43">
        <f>'[4]AZIMUTH_CONGESTION by ports'!D1735</f>
        <v>6</v>
      </c>
      <c r="F268" s="6">
        <f>'[4]AZIMUTH_CONGESTION by ports'!E1735</f>
        <v>0</v>
      </c>
      <c r="G268" s="6">
        <f>'[4]AZIMUTH_CONGESTION by ports'!F1735</f>
        <v>0</v>
      </c>
      <c r="H268" s="12">
        <f>'[4]AZIMUTH_CONGESTION by ports'!G1735</f>
        <v>0</v>
      </c>
      <c r="I268" s="12">
        <f>'[4]AZIMUTH_CONGESTION by ports'!H1735</f>
        <v>0</v>
      </c>
      <c r="J268" s="12">
        <f>'[4]AZIMUTH_CONGESTION by ports'!I1735</f>
        <v>1</v>
      </c>
      <c r="K268" s="12">
        <f>'[4]AZIMUTH_CONGESTION by ports'!J1735</f>
        <v>0</v>
      </c>
      <c r="L268" s="12">
        <f>'[4]AZIMUTH_CONGESTION by ports'!K1735</f>
        <v>1</v>
      </c>
      <c r="M268" s="43">
        <f>'[4]AZIMUTH_CONGESTION by ports'!L1735</f>
        <v>1</v>
      </c>
      <c r="N268" s="6">
        <f>'[4]AZIMUTH_CONGESTION by ports'!M1735</f>
        <v>1</v>
      </c>
      <c r="O268" s="89">
        <f>'[4]AZIMUTH_CONGESTION by ports'!N1735</f>
        <v>0</v>
      </c>
      <c r="P268" s="88">
        <f>'[4]AZIMUTH_CONGESTION by ports'!O1735</f>
        <v>0</v>
      </c>
      <c r="Q268" s="88">
        <f>'[4]AZIMUTH_CONGESTION by ports'!P1735</f>
        <v>0</v>
      </c>
      <c r="R268" s="43">
        <f>'[4]AZIMUTH_CONGESTION by ports'!Q1735</f>
        <v>5</v>
      </c>
      <c r="S268" s="88">
        <f>'[4]AZIMUTH_CONGESTION by ports'!R1735</f>
        <v>1</v>
      </c>
      <c r="T268" s="12">
        <f>'[4]AZIMUTH_CONGESTION by ports'!S1735</f>
        <v>12</v>
      </c>
      <c r="U268" s="43">
        <f>'[4]AZIMUTH_CONGESTION by ports'!T1735</f>
        <v>0</v>
      </c>
      <c r="V268" s="12">
        <f>'[4]AZIMUTH_CONGESTION by ports'!U1735</f>
        <v>0</v>
      </c>
      <c r="W268" s="43">
        <f>'[4]AZIMUTH_CONGESTION by ports'!V1735</f>
        <v>3</v>
      </c>
      <c r="X268" s="12">
        <f>'[4]AZIMUTH_CONGESTION by ports'!W1735</f>
        <v>1</v>
      </c>
      <c r="Y268" s="88">
        <f>'[4]AZIMUTH_CONGESTION by ports'!X1735</f>
        <v>1</v>
      </c>
      <c r="Z268" s="12">
        <f>'[4]AZIMUTH_CONGESTION by ports'!Y1735</f>
        <v>0</v>
      </c>
      <c r="AA268" s="88">
        <f>'[4]AZIMUTH_CONGESTION by ports'!Z1735</f>
        <v>0</v>
      </c>
      <c r="AB268" s="12">
        <f t="shared" si="27"/>
        <v>11.39</v>
      </c>
      <c r="AC268" s="12">
        <f t="shared" si="28"/>
        <v>0.68</v>
      </c>
      <c r="AD268" s="12">
        <f t="shared" si="29"/>
        <v>2.5500000000000003</v>
      </c>
      <c r="AE268" s="12">
        <f t="shared" si="30"/>
        <v>0.34</v>
      </c>
      <c r="AF268" s="12">
        <f t="shared" si="31"/>
        <v>5.2700000000000005</v>
      </c>
      <c r="AG268" s="12">
        <f t="shared" si="32"/>
        <v>2.5500000000000003</v>
      </c>
    </row>
    <row r="269" spans="2:33">
      <c r="B269" s="15">
        <f>'[4]AZIMUTH_CONGESTION by ports'!A1736</f>
        <v>42636</v>
      </c>
      <c r="C269" s="6">
        <f>'[4]AZIMUTH_CONGESTION by ports'!B1736</f>
        <v>2</v>
      </c>
      <c r="D269" s="89">
        <f>'[4]AZIMUTH_CONGESTION by ports'!C1736</f>
        <v>32</v>
      </c>
      <c r="E269" s="43">
        <f>'[4]AZIMUTH_CONGESTION by ports'!D1736</f>
        <v>6</v>
      </c>
      <c r="F269" s="6">
        <f>'[4]AZIMUTH_CONGESTION by ports'!E1736</f>
        <v>0</v>
      </c>
      <c r="G269" s="6">
        <f>'[4]AZIMUTH_CONGESTION by ports'!F1736</f>
        <v>0</v>
      </c>
      <c r="H269" s="12">
        <f>'[4]AZIMUTH_CONGESTION by ports'!G1736</f>
        <v>0</v>
      </c>
      <c r="I269" s="12">
        <f>'[4]AZIMUTH_CONGESTION by ports'!H1736</f>
        <v>0</v>
      </c>
      <c r="J269" s="12">
        <f>'[4]AZIMUTH_CONGESTION by ports'!I1736</f>
        <v>1</v>
      </c>
      <c r="K269" s="12">
        <f>'[4]AZIMUTH_CONGESTION by ports'!J1736</f>
        <v>0</v>
      </c>
      <c r="L269" s="12">
        <f>'[4]AZIMUTH_CONGESTION by ports'!K1736</f>
        <v>1</v>
      </c>
      <c r="M269" s="43">
        <f>'[4]AZIMUTH_CONGESTION by ports'!L1736</f>
        <v>1</v>
      </c>
      <c r="N269" s="6">
        <f>'[4]AZIMUTH_CONGESTION by ports'!M1736</f>
        <v>0</v>
      </c>
      <c r="O269" s="89">
        <f>'[4]AZIMUTH_CONGESTION by ports'!N1736</f>
        <v>0</v>
      </c>
      <c r="P269" s="88">
        <f>'[4]AZIMUTH_CONGESTION by ports'!O1736</f>
        <v>0</v>
      </c>
      <c r="Q269" s="88">
        <f>'[4]AZIMUTH_CONGESTION by ports'!P1736</f>
        <v>0</v>
      </c>
      <c r="R269" s="43">
        <f>'[4]AZIMUTH_CONGESTION by ports'!Q1736</f>
        <v>5</v>
      </c>
      <c r="S269" s="88">
        <f>'[4]AZIMUTH_CONGESTION by ports'!R1736</f>
        <v>0</v>
      </c>
      <c r="T269" s="12">
        <f>'[4]AZIMUTH_CONGESTION by ports'!S1736</f>
        <v>8</v>
      </c>
      <c r="U269" s="43">
        <f>'[4]AZIMUTH_CONGESTION by ports'!T1736</f>
        <v>0</v>
      </c>
      <c r="V269" s="12">
        <f>'[4]AZIMUTH_CONGESTION by ports'!U1736</f>
        <v>0</v>
      </c>
      <c r="W269" s="43">
        <f>'[4]AZIMUTH_CONGESTION by ports'!V1736</f>
        <v>1</v>
      </c>
      <c r="X269" s="12">
        <f>'[4]AZIMUTH_CONGESTION by ports'!W1736</f>
        <v>1</v>
      </c>
      <c r="Y269" s="88">
        <f>'[4]AZIMUTH_CONGESTION by ports'!X1736</f>
        <v>1</v>
      </c>
      <c r="Z269" s="12">
        <f>'[4]AZIMUTH_CONGESTION by ports'!Y1736</f>
        <v>0</v>
      </c>
      <c r="AA269" s="88">
        <f>'[4]AZIMUTH_CONGESTION by ports'!Z1736</f>
        <v>0</v>
      </c>
      <c r="AB269" s="12">
        <f t="shared" si="27"/>
        <v>10.030000000000001</v>
      </c>
      <c r="AC269" s="12">
        <f t="shared" si="28"/>
        <v>0.34</v>
      </c>
      <c r="AD269" s="12">
        <f t="shared" si="29"/>
        <v>2.21</v>
      </c>
      <c r="AE269" s="12">
        <f t="shared" si="30"/>
        <v>0.17</v>
      </c>
      <c r="AF269" s="12">
        <f t="shared" si="31"/>
        <v>5.44</v>
      </c>
      <c r="AG269" s="12">
        <f t="shared" si="32"/>
        <v>1.87</v>
      </c>
    </row>
    <row r="270" spans="2:33">
      <c r="B270" s="15">
        <f>'[4]AZIMUTH_CONGESTION by ports'!A1737</f>
        <v>42637</v>
      </c>
      <c r="C270" s="6">
        <f>'[4]AZIMUTH_CONGESTION by ports'!B1737</f>
        <v>2</v>
      </c>
      <c r="D270" s="89">
        <f>'[4]AZIMUTH_CONGESTION by ports'!C1737</f>
        <v>31</v>
      </c>
      <c r="E270" s="43">
        <f>'[4]AZIMUTH_CONGESTION by ports'!D1737</f>
        <v>3</v>
      </c>
      <c r="F270" s="6">
        <f>'[4]AZIMUTH_CONGESTION by ports'!E1737</f>
        <v>0</v>
      </c>
      <c r="G270" s="6">
        <f>'[4]AZIMUTH_CONGESTION by ports'!F1737</f>
        <v>0</v>
      </c>
      <c r="H270" s="12">
        <f>'[4]AZIMUTH_CONGESTION by ports'!G1737</f>
        <v>0</v>
      </c>
      <c r="I270" s="12">
        <f>'[4]AZIMUTH_CONGESTION by ports'!H1737</f>
        <v>1</v>
      </c>
      <c r="J270" s="12">
        <f>'[4]AZIMUTH_CONGESTION by ports'!I1737</f>
        <v>1</v>
      </c>
      <c r="K270" s="12">
        <f>'[4]AZIMUTH_CONGESTION by ports'!J1737</f>
        <v>0</v>
      </c>
      <c r="L270" s="12">
        <f>'[4]AZIMUTH_CONGESTION by ports'!K1737</f>
        <v>1</v>
      </c>
      <c r="M270" s="43">
        <f>'[4]AZIMUTH_CONGESTION by ports'!L1737</f>
        <v>2</v>
      </c>
      <c r="N270" s="6">
        <f>'[4]AZIMUTH_CONGESTION by ports'!M1737</f>
        <v>0</v>
      </c>
      <c r="O270" s="89">
        <f>'[4]AZIMUTH_CONGESTION by ports'!N1737</f>
        <v>0</v>
      </c>
      <c r="P270" s="88">
        <f>'[4]AZIMUTH_CONGESTION by ports'!O1737</f>
        <v>2</v>
      </c>
      <c r="Q270" s="88">
        <f>'[4]AZIMUTH_CONGESTION by ports'!P1737</f>
        <v>0</v>
      </c>
      <c r="R270" s="43">
        <f>'[4]AZIMUTH_CONGESTION by ports'!Q1737</f>
        <v>6</v>
      </c>
      <c r="S270" s="88">
        <f>'[4]AZIMUTH_CONGESTION by ports'!R1737</f>
        <v>1</v>
      </c>
      <c r="T270" s="12">
        <f>'[4]AZIMUTH_CONGESTION by ports'!S1737</f>
        <v>7</v>
      </c>
      <c r="U270" s="43">
        <f>'[4]AZIMUTH_CONGESTION by ports'!T1737</f>
        <v>0</v>
      </c>
      <c r="V270" s="12">
        <f>'[4]AZIMUTH_CONGESTION by ports'!U1737</f>
        <v>0</v>
      </c>
      <c r="W270" s="43">
        <f>'[4]AZIMUTH_CONGESTION by ports'!V1737</f>
        <v>2</v>
      </c>
      <c r="X270" s="12">
        <f>'[4]AZIMUTH_CONGESTION by ports'!W1737</f>
        <v>1</v>
      </c>
      <c r="Y270" s="88">
        <f>'[4]AZIMUTH_CONGESTION by ports'!X1737</f>
        <v>1</v>
      </c>
      <c r="Z270" s="12">
        <f>'[4]AZIMUTH_CONGESTION by ports'!Y1737</f>
        <v>0</v>
      </c>
      <c r="AA270" s="88">
        <f>'[4]AZIMUTH_CONGESTION by ports'!Z1737</f>
        <v>0</v>
      </c>
      <c r="AB270" s="12">
        <f t="shared" si="27"/>
        <v>10.370000000000001</v>
      </c>
      <c r="AC270" s="12">
        <f t="shared" si="28"/>
        <v>0.34</v>
      </c>
      <c r="AD270" s="12">
        <f t="shared" si="29"/>
        <v>2.21</v>
      </c>
      <c r="AE270" s="12">
        <f t="shared" si="30"/>
        <v>0.68</v>
      </c>
      <c r="AF270" s="12">
        <f t="shared" si="31"/>
        <v>5.2700000000000005</v>
      </c>
      <c r="AG270" s="12">
        <f t="shared" si="32"/>
        <v>1.87</v>
      </c>
    </row>
    <row r="271" spans="2:33">
      <c r="B271" s="15">
        <f>'[4]AZIMUTH_CONGESTION by ports'!A1738</f>
        <v>42638</v>
      </c>
      <c r="C271" s="6">
        <f>'[4]AZIMUTH_CONGESTION by ports'!B1738</f>
        <v>2</v>
      </c>
      <c r="D271" s="89">
        <f>'[4]AZIMUTH_CONGESTION by ports'!C1738</f>
        <v>29</v>
      </c>
      <c r="E271" s="43">
        <f>'[4]AZIMUTH_CONGESTION by ports'!D1738</f>
        <v>3</v>
      </c>
      <c r="F271" s="6">
        <f>'[4]AZIMUTH_CONGESTION by ports'!E1738</f>
        <v>0</v>
      </c>
      <c r="G271" s="6">
        <f>'[4]AZIMUTH_CONGESTION by ports'!F1738</f>
        <v>0</v>
      </c>
      <c r="H271" s="12">
        <f>'[4]AZIMUTH_CONGESTION by ports'!G1738</f>
        <v>0</v>
      </c>
      <c r="I271" s="12">
        <f>'[4]AZIMUTH_CONGESTION by ports'!H1738</f>
        <v>1</v>
      </c>
      <c r="J271" s="12">
        <f>'[4]AZIMUTH_CONGESTION by ports'!I1738</f>
        <v>1</v>
      </c>
      <c r="K271" s="12">
        <f>'[4]AZIMUTH_CONGESTION by ports'!J1738</f>
        <v>0</v>
      </c>
      <c r="L271" s="12">
        <f>'[4]AZIMUTH_CONGESTION by ports'!K1738</f>
        <v>1</v>
      </c>
      <c r="M271" s="43">
        <f>'[4]AZIMUTH_CONGESTION by ports'!L1738</f>
        <v>1</v>
      </c>
      <c r="N271" s="6">
        <f>'[4]AZIMUTH_CONGESTION by ports'!M1738</f>
        <v>0</v>
      </c>
      <c r="O271" s="89">
        <f>'[4]AZIMUTH_CONGESTION by ports'!N1738</f>
        <v>0</v>
      </c>
      <c r="P271" s="88">
        <f>'[4]AZIMUTH_CONGESTION by ports'!O1738</f>
        <v>1</v>
      </c>
      <c r="Q271" s="88">
        <f>'[4]AZIMUTH_CONGESTION by ports'!P1738</f>
        <v>0</v>
      </c>
      <c r="R271" s="43">
        <f>'[4]AZIMUTH_CONGESTION by ports'!Q1738</f>
        <v>4</v>
      </c>
      <c r="S271" s="88">
        <f>'[4]AZIMUTH_CONGESTION by ports'!R1738</f>
        <v>1</v>
      </c>
      <c r="T271" s="12">
        <f>'[4]AZIMUTH_CONGESTION by ports'!S1738</f>
        <v>12</v>
      </c>
      <c r="U271" s="43">
        <f>'[4]AZIMUTH_CONGESTION by ports'!T1738</f>
        <v>0</v>
      </c>
      <c r="V271" s="12">
        <f>'[4]AZIMUTH_CONGESTION by ports'!U1738</f>
        <v>0</v>
      </c>
      <c r="W271" s="43">
        <f>'[4]AZIMUTH_CONGESTION by ports'!V1738</f>
        <v>2</v>
      </c>
      <c r="X271" s="12">
        <f>'[4]AZIMUTH_CONGESTION by ports'!W1738</f>
        <v>1</v>
      </c>
      <c r="Y271" s="88">
        <f>'[4]AZIMUTH_CONGESTION by ports'!X1738</f>
        <v>5</v>
      </c>
      <c r="Z271" s="12">
        <f>'[4]AZIMUTH_CONGESTION by ports'!Y1738</f>
        <v>0</v>
      </c>
      <c r="AA271" s="88">
        <f>'[4]AZIMUTH_CONGESTION by ports'!Z1738</f>
        <v>0</v>
      </c>
      <c r="AB271" s="12">
        <f t="shared" si="27"/>
        <v>10.88</v>
      </c>
      <c r="AC271" s="12">
        <f t="shared" si="28"/>
        <v>0.34</v>
      </c>
      <c r="AD271" s="12">
        <f t="shared" si="29"/>
        <v>1.7000000000000002</v>
      </c>
      <c r="AE271" s="12">
        <f t="shared" si="30"/>
        <v>1.1900000000000002</v>
      </c>
      <c r="AF271" s="12">
        <f t="shared" si="31"/>
        <v>4.9300000000000006</v>
      </c>
      <c r="AG271" s="12">
        <f t="shared" si="32"/>
        <v>2.72</v>
      </c>
    </row>
    <row r="272" spans="2:33">
      <c r="B272" s="15">
        <f>'[4]AZIMUTH_CONGESTION by ports'!A1739</f>
        <v>42639</v>
      </c>
      <c r="C272" s="6">
        <f>'[4]AZIMUTH_CONGESTION by ports'!B1739</f>
        <v>2</v>
      </c>
      <c r="D272" s="89">
        <f>'[4]AZIMUTH_CONGESTION by ports'!C1739</f>
        <v>24</v>
      </c>
      <c r="E272" s="43">
        <f>'[4]AZIMUTH_CONGESTION by ports'!D1739</f>
        <v>3</v>
      </c>
      <c r="F272" s="6">
        <f>'[4]AZIMUTH_CONGESTION by ports'!E1739</f>
        <v>0</v>
      </c>
      <c r="G272" s="6">
        <f>'[4]AZIMUTH_CONGESTION by ports'!F1739</f>
        <v>0</v>
      </c>
      <c r="H272" s="12">
        <f>'[4]AZIMUTH_CONGESTION by ports'!G1739</f>
        <v>0</v>
      </c>
      <c r="I272" s="12">
        <f>'[4]AZIMUTH_CONGESTION by ports'!H1739</f>
        <v>0</v>
      </c>
      <c r="J272" s="12">
        <f>'[4]AZIMUTH_CONGESTION by ports'!I1739</f>
        <v>0</v>
      </c>
      <c r="K272" s="12">
        <f>'[4]AZIMUTH_CONGESTION by ports'!J1739</f>
        <v>0</v>
      </c>
      <c r="L272" s="12">
        <f>'[4]AZIMUTH_CONGESTION by ports'!K1739</f>
        <v>0</v>
      </c>
      <c r="M272" s="43">
        <f>'[4]AZIMUTH_CONGESTION by ports'!L1739</f>
        <v>1</v>
      </c>
      <c r="N272" s="6">
        <f>'[4]AZIMUTH_CONGESTION by ports'!M1739</f>
        <v>0</v>
      </c>
      <c r="O272" s="89">
        <f>'[4]AZIMUTH_CONGESTION by ports'!N1739</f>
        <v>0</v>
      </c>
      <c r="P272" s="88">
        <f>'[4]AZIMUTH_CONGESTION by ports'!O1739</f>
        <v>0</v>
      </c>
      <c r="Q272" s="88">
        <f>'[4]AZIMUTH_CONGESTION by ports'!P1739</f>
        <v>0</v>
      </c>
      <c r="R272" s="43">
        <f>'[4]AZIMUTH_CONGESTION by ports'!Q1739</f>
        <v>3</v>
      </c>
      <c r="S272" s="88">
        <f>'[4]AZIMUTH_CONGESTION by ports'!R1739</f>
        <v>0</v>
      </c>
      <c r="T272" s="12">
        <f>'[4]AZIMUTH_CONGESTION by ports'!S1739</f>
        <v>11</v>
      </c>
      <c r="U272" s="43">
        <f>'[4]AZIMUTH_CONGESTION by ports'!T1739</f>
        <v>0</v>
      </c>
      <c r="V272" s="12">
        <f>'[4]AZIMUTH_CONGESTION by ports'!U1739</f>
        <v>0</v>
      </c>
      <c r="W272" s="43">
        <f>'[4]AZIMUTH_CONGESTION by ports'!V1739</f>
        <v>2</v>
      </c>
      <c r="X272" s="12">
        <f>'[4]AZIMUTH_CONGESTION by ports'!W1739</f>
        <v>0</v>
      </c>
      <c r="Y272" s="88">
        <f>'[4]AZIMUTH_CONGESTION by ports'!X1739</f>
        <v>5</v>
      </c>
      <c r="Z272" s="12">
        <f>'[4]AZIMUTH_CONGESTION by ports'!Y1739</f>
        <v>0</v>
      </c>
      <c r="AA272" s="88">
        <f>'[4]AZIMUTH_CONGESTION by ports'!Z1739</f>
        <v>0</v>
      </c>
      <c r="AB272" s="12">
        <f t="shared" si="27"/>
        <v>8.67</v>
      </c>
      <c r="AC272" s="12">
        <f t="shared" si="28"/>
        <v>0.34</v>
      </c>
      <c r="AD272" s="12">
        <f t="shared" si="29"/>
        <v>1.53</v>
      </c>
      <c r="AE272" s="12">
        <f t="shared" si="30"/>
        <v>0.85000000000000009</v>
      </c>
      <c r="AF272" s="12">
        <f t="shared" si="31"/>
        <v>4.08</v>
      </c>
      <c r="AG272" s="12">
        <f t="shared" si="32"/>
        <v>1.87</v>
      </c>
    </row>
    <row r="273" spans="2:33">
      <c r="B273" s="15">
        <f>'[4]AZIMUTH_CONGESTION by ports'!A1740</f>
        <v>42640</v>
      </c>
      <c r="C273" s="6">
        <f>'[4]AZIMUTH_CONGESTION by ports'!B1740</f>
        <v>2</v>
      </c>
      <c r="D273" s="89">
        <f>'[4]AZIMUTH_CONGESTION by ports'!C1740</f>
        <v>27</v>
      </c>
      <c r="E273" s="43">
        <f>'[4]AZIMUTH_CONGESTION by ports'!D1740</f>
        <v>1</v>
      </c>
      <c r="F273" s="6">
        <f>'[4]AZIMUTH_CONGESTION by ports'!E1740</f>
        <v>0</v>
      </c>
      <c r="G273" s="6">
        <f>'[4]AZIMUTH_CONGESTION by ports'!F1740</f>
        <v>0</v>
      </c>
      <c r="H273" s="12">
        <f>'[4]AZIMUTH_CONGESTION by ports'!G1740</f>
        <v>0</v>
      </c>
      <c r="I273" s="12">
        <f>'[4]AZIMUTH_CONGESTION by ports'!H1740</f>
        <v>3</v>
      </c>
      <c r="J273" s="12">
        <f>'[4]AZIMUTH_CONGESTION by ports'!I1740</f>
        <v>0</v>
      </c>
      <c r="K273" s="12">
        <f>'[4]AZIMUTH_CONGESTION by ports'!J1740</f>
        <v>0</v>
      </c>
      <c r="L273" s="12">
        <f>'[4]AZIMUTH_CONGESTION by ports'!K1740</f>
        <v>0</v>
      </c>
      <c r="M273" s="43">
        <f>'[4]AZIMUTH_CONGESTION by ports'!L1740</f>
        <v>0</v>
      </c>
      <c r="N273" s="6">
        <f>'[4]AZIMUTH_CONGESTION by ports'!M1740</f>
        <v>0</v>
      </c>
      <c r="O273" s="89">
        <f>'[4]AZIMUTH_CONGESTION by ports'!N1740</f>
        <v>0</v>
      </c>
      <c r="P273" s="88">
        <f>'[4]AZIMUTH_CONGESTION by ports'!O1740</f>
        <v>1</v>
      </c>
      <c r="Q273" s="88">
        <f>'[4]AZIMUTH_CONGESTION by ports'!P1740</f>
        <v>0</v>
      </c>
      <c r="R273" s="43">
        <f>'[4]AZIMUTH_CONGESTION by ports'!Q1740</f>
        <v>4</v>
      </c>
      <c r="S273" s="88">
        <f>'[4]AZIMUTH_CONGESTION by ports'!R1740</f>
        <v>0</v>
      </c>
      <c r="T273" s="12">
        <f>'[4]AZIMUTH_CONGESTION by ports'!S1740</f>
        <v>12</v>
      </c>
      <c r="U273" s="43">
        <f>'[4]AZIMUTH_CONGESTION by ports'!T1740</f>
        <v>0</v>
      </c>
      <c r="V273" s="12">
        <f>'[4]AZIMUTH_CONGESTION by ports'!U1740</f>
        <v>0</v>
      </c>
      <c r="W273" s="43">
        <f>'[4]AZIMUTH_CONGESTION by ports'!V1740</f>
        <v>3</v>
      </c>
      <c r="X273" s="12">
        <f>'[4]AZIMUTH_CONGESTION by ports'!W1740</f>
        <v>1</v>
      </c>
      <c r="Y273" s="88">
        <f>'[4]AZIMUTH_CONGESTION by ports'!X1740</f>
        <v>4</v>
      </c>
      <c r="Z273" s="12">
        <f>'[4]AZIMUTH_CONGESTION by ports'!Y1740</f>
        <v>0</v>
      </c>
      <c r="AA273" s="88">
        <f>'[4]AZIMUTH_CONGESTION by ports'!Z1740</f>
        <v>0</v>
      </c>
      <c r="AB273" s="12">
        <f t="shared" si="27"/>
        <v>9.8600000000000012</v>
      </c>
      <c r="AC273" s="12">
        <f t="shared" si="28"/>
        <v>0.34</v>
      </c>
      <c r="AD273" s="12">
        <f t="shared" si="29"/>
        <v>1.36</v>
      </c>
      <c r="AE273" s="12">
        <f t="shared" si="30"/>
        <v>0.85000000000000009</v>
      </c>
      <c r="AF273" s="12">
        <f t="shared" si="31"/>
        <v>4.5900000000000007</v>
      </c>
      <c r="AG273" s="12">
        <f t="shared" si="32"/>
        <v>2.72</v>
      </c>
    </row>
    <row r="274" spans="2:33">
      <c r="B274" s="15">
        <f>'[4]AZIMUTH_CONGESTION by ports'!A1741</f>
        <v>42641</v>
      </c>
      <c r="C274" s="6">
        <f>'[4]AZIMUTH_CONGESTION by ports'!B1741</f>
        <v>3</v>
      </c>
      <c r="D274" s="89">
        <f>'[4]AZIMUTH_CONGESTION by ports'!C1741</f>
        <v>20</v>
      </c>
      <c r="E274" s="43">
        <f>'[4]AZIMUTH_CONGESTION by ports'!D1741</f>
        <v>3</v>
      </c>
      <c r="F274" s="6">
        <f>'[4]AZIMUTH_CONGESTION by ports'!E1741</f>
        <v>0</v>
      </c>
      <c r="G274" s="6">
        <f>'[4]AZIMUTH_CONGESTION by ports'!F1741</f>
        <v>0</v>
      </c>
      <c r="H274" s="12">
        <f>'[4]AZIMUTH_CONGESTION by ports'!G1741</f>
        <v>0</v>
      </c>
      <c r="I274" s="12">
        <f>'[4]AZIMUTH_CONGESTION by ports'!H1741</f>
        <v>2</v>
      </c>
      <c r="J274" s="12">
        <f>'[4]AZIMUTH_CONGESTION by ports'!I1741</f>
        <v>1</v>
      </c>
      <c r="K274" s="12">
        <f>'[4]AZIMUTH_CONGESTION by ports'!J1741</f>
        <v>0</v>
      </c>
      <c r="L274" s="12">
        <f>'[4]AZIMUTH_CONGESTION by ports'!K1741</f>
        <v>0</v>
      </c>
      <c r="M274" s="43">
        <f>'[4]AZIMUTH_CONGESTION by ports'!L1741</f>
        <v>0</v>
      </c>
      <c r="N274" s="6">
        <f>'[4]AZIMUTH_CONGESTION by ports'!M1741</f>
        <v>2</v>
      </c>
      <c r="O274" s="89">
        <f>'[4]AZIMUTH_CONGESTION by ports'!N1741</f>
        <v>0</v>
      </c>
      <c r="P274" s="88">
        <f>'[4]AZIMUTH_CONGESTION by ports'!O1741</f>
        <v>0</v>
      </c>
      <c r="Q274" s="88">
        <f>'[4]AZIMUTH_CONGESTION by ports'!P1741</f>
        <v>0</v>
      </c>
      <c r="R274" s="43">
        <f>'[4]AZIMUTH_CONGESTION by ports'!Q1741</f>
        <v>1</v>
      </c>
      <c r="S274" s="88">
        <f>'[4]AZIMUTH_CONGESTION by ports'!R1741</f>
        <v>0</v>
      </c>
      <c r="T274" s="12">
        <f>'[4]AZIMUTH_CONGESTION by ports'!S1741</f>
        <v>11</v>
      </c>
      <c r="U274" s="43">
        <f>'[4]AZIMUTH_CONGESTION by ports'!T1741</f>
        <v>0</v>
      </c>
      <c r="V274" s="12">
        <f>'[4]AZIMUTH_CONGESTION by ports'!U1741</f>
        <v>0</v>
      </c>
      <c r="W274" s="43">
        <f>'[4]AZIMUTH_CONGESTION by ports'!V1741</f>
        <v>1</v>
      </c>
      <c r="X274" s="12">
        <f>'[4]AZIMUTH_CONGESTION by ports'!W1741</f>
        <v>2</v>
      </c>
      <c r="Y274" s="88">
        <f>'[4]AZIMUTH_CONGESTION by ports'!X1741</f>
        <v>6</v>
      </c>
      <c r="Z274" s="12">
        <f>'[4]AZIMUTH_CONGESTION by ports'!Y1741</f>
        <v>0</v>
      </c>
      <c r="AA274" s="88">
        <f>'[4]AZIMUTH_CONGESTION by ports'!Z1741</f>
        <v>0</v>
      </c>
      <c r="AB274" s="12">
        <f t="shared" si="27"/>
        <v>8.84</v>
      </c>
      <c r="AC274" s="12">
        <f t="shared" si="28"/>
        <v>0.85000000000000009</v>
      </c>
      <c r="AD274" s="12">
        <f t="shared" si="29"/>
        <v>0.85000000000000009</v>
      </c>
      <c r="AE274" s="12">
        <f t="shared" si="30"/>
        <v>1.02</v>
      </c>
      <c r="AF274" s="12">
        <f t="shared" si="31"/>
        <v>3.4000000000000004</v>
      </c>
      <c r="AG274" s="12">
        <f t="shared" si="32"/>
        <v>2.72</v>
      </c>
    </row>
    <row r="275" spans="2:33">
      <c r="B275" s="15">
        <f>'[4]AZIMUTH_CONGESTION by ports'!A1742</f>
        <v>42642</v>
      </c>
      <c r="C275" s="6">
        <f>'[4]AZIMUTH_CONGESTION by ports'!B1742</f>
        <v>3</v>
      </c>
      <c r="D275" s="89">
        <f>'[4]AZIMUTH_CONGESTION by ports'!C1742</f>
        <v>25</v>
      </c>
      <c r="E275" s="43">
        <f>'[4]AZIMUTH_CONGESTION by ports'!D1742</f>
        <v>1</v>
      </c>
      <c r="F275" s="6">
        <f>'[4]AZIMUTH_CONGESTION by ports'!E1742</f>
        <v>0</v>
      </c>
      <c r="G275" s="6">
        <f>'[4]AZIMUTH_CONGESTION by ports'!F1742</f>
        <v>0</v>
      </c>
      <c r="H275" s="12">
        <f>'[4]AZIMUTH_CONGESTION by ports'!G1742</f>
        <v>0</v>
      </c>
      <c r="I275" s="12">
        <f>'[4]AZIMUTH_CONGESTION by ports'!H1742</f>
        <v>2</v>
      </c>
      <c r="J275" s="12">
        <f>'[4]AZIMUTH_CONGESTION by ports'!I1742</f>
        <v>0</v>
      </c>
      <c r="K275" s="12">
        <f>'[4]AZIMUTH_CONGESTION by ports'!J1742</f>
        <v>0</v>
      </c>
      <c r="L275" s="12">
        <f>'[4]AZIMUTH_CONGESTION by ports'!K1742</f>
        <v>0</v>
      </c>
      <c r="M275" s="43">
        <f>'[4]AZIMUTH_CONGESTION by ports'!L1742</f>
        <v>0</v>
      </c>
      <c r="N275" s="6">
        <f>'[4]AZIMUTH_CONGESTION by ports'!M1742</f>
        <v>0</v>
      </c>
      <c r="O275" s="89">
        <f>'[4]AZIMUTH_CONGESTION by ports'!N1742</f>
        <v>0</v>
      </c>
      <c r="P275" s="88">
        <f>'[4]AZIMUTH_CONGESTION by ports'!O1742</f>
        <v>1</v>
      </c>
      <c r="Q275" s="88">
        <f>'[4]AZIMUTH_CONGESTION by ports'!P1742</f>
        <v>0</v>
      </c>
      <c r="R275" s="43">
        <f>'[4]AZIMUTH_CONGESTION by ports'!Q1742</f>
        <v>1</v>
      </c>
      <c r="S275" s="88">
        <f>'[4]AZIMUTH_CONGESTION by ports'!R1742</f>
        <v>0</v>
      </c>
      <c r="T275" s="12">
        <f>'[4]AZIMUTH_CONGESTION by ports'!S1742</f>
        <v>5</v>
      </c>
      <c r="U275" s="43">
        <f>'[4]AZIMUTH_CONGESTION by ports'!T1742</f>
        <v>0</v>
      </c>
      <c r="V275" s="12">
        <f>'[4]AZIMUTH_CONGESTION by ports'!U1742</f>
        <v>0</v>
      </c>
      <c r="W275" s="43">
        <f>'[4]AZIMUTH_CONGESTION by ports'!V1742</f>
        <v>0</v>
      </c>
      <c r="X275" s="12">
        <f>'[4]AZIMUTH_CONGESTION by ports'!W1742</f>
        <v>1</v>
      </c>
      <c r="Y275" s="88">
        <f>'[4]AZIMUTH_CONGESTION by ports'!X1742</f>
        <v>6</v>
      </c>
      <c r="Z275" s="12">
        <f>'[4]AZIMUTH_CONGESTION by ports'!Y1742</f>
        <v>0</v>
      </c>
      <c r="AA275" s="88">
        <f>'[4]AZIMUTH_CONGESTION by ports'!Z1742</f>
        <v>0</v>
      </c>
      <c r="AB275" s="12">
        <f t="shared" si="27"/>
        <v>7.65</v>
      </c>
      <c r="AC275" s="12">
        <f t="shared" si="28"/>
        <v>0.51</v>
      </c>
      <c r="AD275" s="12">
        <f t="shared" si="29"/>
        <v>0.34</v>
      </c>
      <c r="AE275" s="12">
        <f t="shared" si="30"/>
        <v>1.1900000000000002</v>
      </c>
      <c r="AF275" s="12">
        <f t="shared" si="31"/>
        <v>4.25</v>
      </c>
      <c r="AG275" s="12">
        <f t="shared" si="32"/>
        <v>1.36</v>
      </c>
    </row>
    <row r="276" spans="2:33">
      <c r="B276" s="15">
        <f>'[4]AZIMUTH_CONGESTION by ports'!A1743</f>
        <v>42643</v>
      </c>
      <c r="C276" s="6">
        <f>'[4]AZIMUTH_CONGESTION by ports'!B1743</f>
        <v>2</v>
      </c>
      <c r="D276" s="89">
        <f>'[4]AZIMUTH_CONGESTION by ports'!C1743</f>
        <v>29</v>
      </c>
      <c r="E276" s="43">
        <f>'[4]AZIMUTH_CONGESTION by ports'!D1743</f>
        <v>2</v>
      </c>
      <c r="F276" s="6">
        <f>'[4]AZIMUTH_CONGESTION by ports'!E1743</f>
        <v>0</v>
      </c>
      <c r="G276" s="6">
        <f>'[4]AZIMUTH_CONGESTION by ports'!F1743</f>
        <v>0</v>
      </c>
      <c r="H276" s="12">
        <f>'[4]AZIMUTH_CONGESTION by ports'!G1743</f>
        <v>0</v>
      </c>
      <c r="I276" s="12">
        <f>'[4]AZIMUTH_CONGESTION by ports'!H1743</f>
        <v>1</v>
      </c>
      <c r="J276" s="12">
        <f>'[4]AZIMUTH_CONGESTION by ports'!I1743</f>
        <v>0</v>
      </c>
      <c r="K276" s="12">
        <f>'[4]AZIMUTH_CONGESTION by ports'!J1743</f>
        <v>0</v>
      </c>
      <c r="L276" s="12">
        <f>'[4]AZIMUTH_CONGESTION by ports'!K1743</f>
        <v>0</v>
      </c>
      <c r="M276" s="43">
        <f>'[4]AZIMUTH_CONGESTION by ports'!L1743</f>
        <v>1</v>
      </c>
      <c r="N276" s="6">
        <f>'[4]AZIMUTH_CONGESTION by ports'!M1743</f>
        <v>1</v>
      </c>
      <c r="O276" s="89">
        <f>'[4]AZIMUTH_CONGESTION by ports'!N1743</f>
        <v>0</v>
      </c>
      <c r="P276" s="88">
        <f>'[4]AZIMUTH_CONGESTION by ports'!O1743</f>
        <v>0</v>
      </c>
      <c r="Q276" s="88">
        <f>'[4]AZIMUTH_CONGESTION by ports'!P1743</f>
        <v>0</v>
      </c>
      <c r="R276" s="43">
        <f>'[4]AZIMUTH_CONGESTION by ports'!Q1743</f>
        <v>1</v>
      </c>
      <c r="S276" s="88">
        <f>'[4]AZIMUTH_CONGESTION by ports'!R1743</f>
        <v>0</v>
      </c>
      <c r="T276" s="12">
        <f>'[4]AZIMUTH_CONGESTION by ports'!S1743</f>
        <v>6</v>
      </c>
      <c r="U276" s="43">
        <f>'[4]AZIMUTH_CONGESTION by ports'!T1743</f>
        <v>0</v>
      </c>
      <c r="V276" s="12">
        <f>'[4]AZIMUTH_CONGESTION by ports'!U1743</f>
        <v>0</v>
      </c>
      <c r="W276" s="43">
        <f>'[4]AZIMUTH_CONGESTION by ports'!V1743</f>
        <v>2</v>
      </c>
      <c r="X276" s="12">
        <f>'[4]AZIMUTH_CONGESTION by ports'!W1743</f>
        <v>1</v>
      </c>
      <c r="Y276" s="88">
        <f>'[4]AZIMUTH_CONGESTION by ports'!X1743</f>
        <v>6</v>
      </c>
      <c r="Z276" s="12">
        <f>'[4]AZIMUTH_CONGESTION by ports'!Y1743</f>
        <v>0</v>
      </c>
      <c r="AA276" s="88">
        <f>'[4]AZIMUTH_CONGESTION by ports'!Z1743</f>
        <v>0</v>
      </c>
      <c r="AB276" s="12">
        <f t="shared" si="27"/>
        <v>8.84</v>
      </c>
      <c r="AC276" s="12">
        <f t="shared" si="28"/>
        <v>0.51</v>
      </c>
      <c r="AD276" s="12">
        <f t="shared" si="29"/>
        <v>1.02</v>
      </c>
      <c r="AE276" s="12">
        <f t="shared" si="30"/>
        <v>1.02</v>
      </c>
      <c r="AF276" s="12">
        <f t="shared" si="31"/>
        <v>4.9300000000000006</v>
      </c>
      <c r="AG276" s="12">
        <f t="shared" si="32"/>
        <v>1.36</v>
      </c>
    </row>
    <row r="277" spans="2:33">
      <c r="B277" s="15">
        <f>'[4]AZIMUTH_CONGESTION by ports'!A1744</f>
        <v>42644</v>
      </c>
      <c r="C277" s="6">
        <f>'[4]AZIMUTH_CONGESTION by ports'!B1744</f>
        <v>0</v>
      </c>
      <c r="D277" s="89">
        <f>'[4]AZIMUTH_CONGESTION by ports'!C1744</f>
        <v>25</v>
      </c>
      <c r="E277" s="43">
        <f>'[4]AZIMUTH_CONGESTION by ports'!D1744</f>
        <v>0</v>
      </c>
      <c r="F277" s="6">
        <f>'[4]AZIMUTH_CONGESTION by ports'!E1744</f>
        <v>0</v>
      </c>
      <c r="G277" s="6">
        <f>'[4]AZIMUTH_CONGESTION by ports'!F1744</f>
        <v>0</v>
      </c>
      <c r="H277" s="12">
        <f>'[4]AZIMUTH_CONGESTION by ports'!G1744</f>
        <v>0</v>
      </c>
      <c r="I277" s="12">
        <f>'[4]AZIMUTH_CONGESTION by ports'!H1744</f>
        <v>1</v>
      </c>
      <c r="J277" s="12">
        <f>'[4]AZIMUTH_CONGESTION by ports'!I1744</f>
        <v>0</v>
      </c>
      <c r="K277" s="12">
        <f>'[4]AZIMUTH_CONGESTION by ports'!J1744</f>
        <v>0</v>
      </c>
      <c r="L277" s="12">
        <f>'[4]AZIMUTH_CONGESTION by ports'!K1744</f>
        <v>0</v>
      </c>
      <c r="M277" s="43">
        <f>'[4]AZIMUTH_CONGESTION by ports'!L1744</f>
        <v>0</v>
      </c>
      <c r="N277" s="6">
        <f>'[4]AZIMUTH_CONGESTION by ports'!M1744</f>
        <v>1</v>
      </c>
      <c r="O277" s="89">
        <f>'[4]AZIMUTH_CONGESTION by ports'!N1744</f>
        <v>0</v>
      </c>
      <c r="P277" s="88">
        <f>'[4]AZIMUTH_CONGESTION by ports'!O1744</f>
        <v>0</v>
      </c>
      <c r="Q277" s="88">
        <f>'[4]AZIMUTH_CONGESTION by ports'!P1744</f>
        <v>0</v>
      </c>
      <c r="R277" s="43">
        <f>'[4]AZIMUTH_CONGESTION by ports'!Q1744</f>
        <v>1</v>
      </c>
      <c r="S277" s="88">
        <f>'[4]AZIMUTH_CONGESTION by ports'!R1744</f>
        <v>0</v>
      </c>
      <c r="T277" s="12">
        <f>'[4]AZIMUTH_CONGESTION by ports'!S1744</f>
        <v>7</v>
      </c>
      <c r="U277" s="43">
        <f>'[4]AZIMUTH_CONGESTION by ports'!T1744</f>
        <v>0</v>
      </c>
      <c r="V277" s="12">
        <f>'[4]AZIMUTH_CONGESTION by ports'!U1744</f>
        <v>0</v>
      </c>
      <c r="W277" s="43">
        <f>'[4]AZIMUTH_CONGESTION by ports'!V1744</f>
        <v>2</v>
      </c>
      <c r="X277" s="12">
        <f>'[4]AZIMUTH_CONGESTION by ports'!W1744</f>
        <v>1</v>
      </c>
      <c r="Y277" s="88">
        <f>'[4]AZIMUTH_CONGESTION by ports'!X1744</f>
        <v>3</v>
      </c>
      <c r="Z277" s="12">
        <f>'[4]AZIMUTH_CONGESTION by ports'!Y1744</f>
        <v>0</v>
      </c>
      <c r="AA277" s="88">
        <f>'[4]AZIMUTH_CONGESTION by ports'!Z1744</f>
        <v>0</v>
      </c>
      <c r="AB277" s="12">
        <f t="shared" si="27"/>
        <v>6.9700000000000006</v>
      </c>
      <c r="AC277" s="12">
        <f t="shared" si="28"/>
        <v>0.17</v>
      </c>
      <c r="AD277" s="12">
        <f t="shared" si="29"/>
        <v>0.51</v>
      </c>
      <c r="AE277" s="12">
        <f t="shared" si="30"/>
        <v>0.51</v>
      </c>
      <c r="AF277" s="12">
        <f t="shared" si="31"/>
        <v>4.25</v>
      </c>
      <c r="AG277" s="12">
        <f t="shared" si="32"/>
        <v>1.53</v>
      </c>
    </row>
    <row r="278" spans="2:33">
      <c r="B278" s="15">
        <f>'[4]AZIMUTH_CONGESTION by ports'!A1745</f>
        <v>42645</v>
      </c>
      <c r="C278" s="6">
        <f>'[4]AZIMUTH_CONGESTION by ports'!B1745</f>
        <v>0</v>
      </c>
      <c r="D278" s="89">
        <f>'[4]AZIMUTH_CONGESTION by ports'!C1745</f>
        <v>26</v>
      </c>
      <c r="E278" s="43">
        <f>'[4]AZIMUTH_CONGESTION by ports'!D1745</f>
        <v>1</v>
      </c>
      <c r="F278" s="6">
        <f>'[4]AZIMUTH_CONGESTION by ports'!E1745</f>
        <v>0</v>
      </c>
      <c r="G278" s="6">
        <f>'[4]AZIMUTH_CONGESTION by ports'!F1745</f>
        <v>0</v>
      </c>
      <c r="H278" s="12">
        <f>'[4]AZIMUTH_CONGESTION by ports'!G1745</f>
        <v>0</v>
      </c>
      <c r="I278" s="12">
        <f>'[4]AZIMUTH_CONGESTION by ports'!H1745</f>
        <v>1</v>
      </c>
      <c r="J278" s="12">
        <f>'[4]AZIMUTH_CONGESTION by ports'!I1745</f>
        <v>0</v>
      </c>
      <c r="K278" s="12">
        <f>'[4]AZIMUTH_CONGESTION by ports'!J1745</f>
        <v>0</v>
      </c>
      <c r="L278" s="12">
        <f>'[4]AZIMUTH_CONGESTION by ports'!K1745</f>
        <v>0</v>
      </c>
      <c r="M278" s="43">
        <f>'[4]AZIMUTH_CONGESTION by ports'!L1745</f>
        <v>2</v>
      </c>
      <c r="N278" s="6">
        <f>'[4]AZIMUTH_CONGESTION by ports'!M1745</f>
        <v>1</v>
      </c>
      <c r="O278" s="89">
        <f>'[4]AZIMUTH_CONGESTION by ports'!N1745</f>
        <v>0</v>
      </c>
      <c r="P278" s="88">
        <f>'[4]AZIMUTH_CONGESTION by ports'!O1745</f>
        <v>0</v>
      </c>
      <c r="Q278" s="88">
        <f>'[4]AZIMUTH_CONGESTION by ports'!P1745</f>
        <v>0</v>
      </c>
      <c r="R278" s="43">
        <f>'[4]AZIMUTH_CONGESTION by ports'!Q1745</f>
        <v>2</v>
      </c>
      <c r="S278" s="88">
        <f>'[4]AZIMUTH_CONGESTION by ports'!R1745</f>
        <v>0</v>
      </c>
      <c r="T278" s="12">
        <f>'[4]AZIMUTH_CONGESTION by ports'!S1745</f>
        <v>9</v>
      </c>
      <c r="U278" s="43">
        <f>'[4]AZIMUTH_CONGESTION by ports'!T1745</f>
        <v>0</v>
      </c>
      <c r="V278" s="12">
        <f>'[4]AZIMUTH_CONGESTION by ports'!U1745</f>
        <v>0</v>
      </c>
      <c r="W278" s="43">
        <f>'[4]AZIMUTH_CONGESTION by ports'!V1745</f>
        <v>4</v>
      </c>
      <c r="X278" s="12">
        <f>'[4]AZIMUTH_CONGESTION by ports'!W1745</f>
        <v>1</v>
      </c>
      <c r="Y278" s="88">
        <f>'[4]AZIMUTH_CONGESTION by ports'!X1745</f>
        <v>5</v>
      </c>
      <c r="Z278" s="12">
        <f>'[4]AZIMUTH_CONGESTION by ports'!Y1745</f>
        <v>0</v>
      </c>
      <c r="AA278" s="88">
        <f>'[4]AZIMUTH_CONGESTION by ports'!Z1745</f>
        <v>0</v>
      </c>
      <c r="AB278" s="12">
        <f t="shared" si="27"/>
        <v>8.84</v>
      </c>
      <c r="AC278" s="12">
        <f t="shared" si="28"/>
        <v>0.17</v>
      </c>
      <c r="AD278" s="12">
        <f t="shared" si="29"/>
        <v>1.53</v>
      </c>
      <c r="AE278" s="12">
        <f t="shared" si="30"/>
        <v>0.85000000000000009</v>
      </c>
      <c r="AF278" s="12">
        <f t="shared" si="31"/>
        <v>4.42</v>
      </c>
      <c r="AG278" s="12">
        <f t="shared" si="32"/>
        <v>1.87</v>
      </c>
    </row>
    <row r="279" spans="2:33">
      <c r="B279" s="15">
        <f>'[4]AZIMUTH_CONGESTION by ports'!A1746</f>
        <v>42646</v>
      </c>
      <c r="C279" s="6">
        <f>'[4]AZIMUTH_CONGESTION by ports'!B1746</f>
        <v>1</v>
      </c>
      <c r="D279" s="89">
        <f>'[4]AZIMUTH_CONGESTION by ports'!C1746</f>
        <v>30</v>
      </c>
      <c r="E279" s="43">
        <f>'[4]AZIMUTH_CONGESTION by ports'!D1746</f>
        <v>4</v>
      </c>
      <c r="F279" s="6">
        <f>'[4]AZIMUTH_CONGESTION by ports'!E1746</f>
        <v>0</v>
      </c>
      <c r="G279" s="6">
        <f>'[4]AZIMUTH_CONGESTION by ports'!F1746</f>
        <v>0</v>
      </c>
      <c r="H279" s="12">
        <f>'[4]AZIMUTH_CONGESTION by ports'!G1746</f>
        <v>0</v>
      </c>
      <c r="I279" s="12">
        <f>'[4]AZIMUTH_CONGESTION by ports'!H1746</f>
        <v>0</v>
      </c>
      <c r="J279" s="12">
        <f>'[4]AZIMUTH_CONGESTION by ports'!I1746</f>
        <v>0</v>
      </c>
      <c r="K279" s="12">
        <f>'[4]AZIMUTH_CONGESTION by ports'!J1746</f>
        <v>0</v>
      </c>
      <c r="L279" s="12">
        <f>'[4]AZIMUTH_CONGESTION by ports'!K1746</f>
        <v>0</v>
      </c>
      <c r="M279" s="43">
        <f>'[4]AZIMUTH_CONGESTION by ports'!L1746</f>
        <v>1</v>
      </c>
      <c r="N279" s="6">
        <f>'[4]AZIMUTH_CONGESTION by ports'!M1746</f>
        <v>1</v>
      </c>
      <c r="O279" s="89">
        <f>'[4]AZIMUTH_CONGESTION by ports'!N1746</f>
        <v>0</v>
      </c>
      <c r="P279" s="88">
        <f>'[4]AZIMUTH_CONGESTION by ports'!O1746</f>
        <v>0</v>
      </c>
      <c r="Q279" s="88">
        <f>'[4]AZIMUTH_CONGESTION by ports'!P1746</f>
        <v>0</v>
      </c>
      <c r="R279" s="43">
        <f>'[4]AZIMUTH_CONGESTION by ports'!Q1746</f>
        <v>1</v>
      </c>
      <c r="S279" s="88">
        <f>'[4]AZIMUTH_CONGESTION by ports'!R1746</f>
        <v>0</v>
      </c>
      <c r="T279" s="12">
        <f>'[4]AZIMUTH_CONGESTION by ports'!S1746</f>
        <v>13</v>
      </c>
      <c r="U279" s="43">
        <f>'[4]AZIMUTH_CONGESTION by ports'!T1746</f>
        <v>0</v>
      </c>
      <c r="V279" s="12">
        <f>'[4]AZIMUTH_CONGESTION by ports'!U1746</f>
        <v>0</v>
      </c>
      <c r="W279" s="43">
        <f>'[4]AZIMUTH_CONGESTION by ports'!V1746</f>
        <v>3</v>
      </c>
      <c r="X279" s="12">
        <f>'[4]AZIMUTH_CONGESTION by ports'!W1746</f>
        <v>0</v>
      </c>
      <c r="Y279" s="88">
        <f>'[4]AZIMUTH_CONGESTION by ports'!X1746</f>
        <v>9</v>
      </c>
      <c r="Z279" s="12">
        <f>'[4]AZIMUTH_CONGESTION by ports'!Y1746</f>
        <v>0</v>
      </c>
      <c r="AA279" s="88">
        <f>'[4]AZIMUTH_CONGESTION by ports'!Z1746</f>
        <v>0</v>
      </c>
      <c r="AB279" s="12">
        <f t="shared" si="27"/>
        <v>10.71</v>
      </c>
      <c r="AC279" s="12">
        <f t="shared" si="28"/>
        <v>0.34</v>
      </c>
      <c r="AD279" s="12">
        <f t="shared" si="29"/>
        <v>1.53</v>
      </c>
      <c r="AE279" s="12">
        <f t="shared" si="30"/>
        <v>1.53</v>
      </c>
      <c r="AF279" s="12">
        <f t="shared" si="31"/>
        <v>5.1000000000000005</v>
      </c>
      <c r="AG279" s="12">
        <f t="shared" si="32"/>
        <v>2.21</v>
      </c>
    </row>
    <row r="280" spans="2:33">
      <c r="B280" s="15">
        <f>'[4]AZIMUTH_CONGESTION by ports'!A1747</f>
        <v>42647</v>
      </c>
      <c r="C280" s="6">
        <f>'[4]AZIMUTH_CONGESTION by ports'!B1747</f>
        <v>2</v>
      </c>
      <c r="D280" s="89">
        <f>'[4]AZIMUTH_CONGESTION by ports'!C1747</f>
        <v>34</v>
      </c>
      <c r="E280" s="43">
        <f>'[4]AZIMUTH_CONGESTION by ports'!D1747</f>
        <v>9</v>
      </c>
      <c r="F280" s="6">
        <f>'[4]AZIMUTH_CONGESTION by ports'!E1747</f>
        <v>0</v>
      </c>
      <c r="G280" s="6">
        <f>'[4]AZIMUTH_CONGESTION by ports'!F1747</f>
        <v>0</v>
      </c>
      <c r="H280" s="12">
        <f>'[4]AZIMUTH_CONGESTION by ports'!G1747</f>
        <v>0</v>
      </c>
      <c r="I280" s="12">
        <f>'[4]AZIMUTH_CONGESTION by ports'!H1747</f>
        <v>1</v>
      </c>
      <c r="J280" s="12">
        <f>'[4]AZIMUTH_CONGESTION by ports'!I1747</f>
        <v>0</v>
      </c>
      <c r="K280" s="12">
        <f>'[4]AZIMUTH_CONGESTION by ports'!J1747</f>
        <v>0</v>
      </c>
      <c r="L280" s="12">
        <f>'[4]AZIMUTH_CONGESTION by ports'!K1747</f>
        <v>0</v>
      </c>
      <c r="M280" s="43">
        <f>'[4]AZIMUTH_CONGESTION by ports'!L1747</f>
        <v>0</v>
      </c>
      <c r="N280" s="6">
        <f>'[4]AZIMUTH_CONGESTION by ports'!M1747</f>
        <v>1</v>
      </c>
      <c r="O280" s="89">
        <f>'[4]AZIMUTH_CONGESTION by ports'!N1747</f>
        <v>0</v>
      </c>
      <c r="P280" s="88">
        <f>'[4]AZIMUTH_CONGESTION by ports'!O1747</f>
        <v>1</v>
      </c>
      <c r="Q280" s="88">
        <f>'[4]AZIMUTH_CONGESTION by ports'!P1747</f>
        <v>0</v>
      </c>
      <c r="R280" s="43">
        <f>'[4]AZIMUTH_CONGESTION by ports'!Q1747</f>
        <v>2</v>
      </c>
      <c r="S280" s="88">
        <f>'[4]AZIMUTH_CONGESTION by ports'!R1747</f>
        <v>1</v>
      </c>
      <c r="T280" s="12">
        <f>'[4]AZIMUTH_CONGESTION by ports'!S1747</f>
        <v>13</v>
      </c>
      <c r="U280" s="43">
        <f>'[4]AZIMUTH_CONGESTION by ports'!T1747</f>
        <v>0</v>
      </c>
      <c r="V280" s="12">
        <f>'[4]AZIMUTH_CONGESTION by ports'!U1747</f>
        <v>0</v>
      </c>
      <c r="W280" s="43">
        <f>'[4]AZIMUTH_CONGESTION by ports'!V1747</f>
        <v>3</v>
      </c>
      <c r="X280" s="12">
        <f>'[4]AZIMUTH_CONGESTION by ports'!W1747</f>
        <v>0</v>
      </c>
      <c r="Y280" s="88">
        <f>'[4]AZIMUTH_CONGESTION by ports'!X1747</f>
        <v>9</v>
      </c>
      <c r="Z280" s="12">
        <f>'[4]AZIMUTH_CONGESTION by ports'!Y1747</f>
        <v>0</v>
      </c>
      <c r="AA280" s="88">
        <f>'[4]AZIMUTH_CONGESTION by ports'!Z1747</f>
        <v>0</v>
      </c>
      <c r="AB280" s="12">
        <f t="shared" si="27"/>
        <v>12.920000000000002</v>
      </c>
      <c r="AC280" s="12">
        <f t="shared" si="28"/>
        <v>0.51</v>
      </c>
      <c r="AD280" s="12">
        <f t="shared" si="29"/>
        <v>2.3800000000000003</v>
      </c>
      <c r="AE280" s="12">
        <f t="shared" si="30"/>
        <v>1.87</v>
      </c>
      <c r="AF280" s="12">
        <f t="shared" si="31"/>
        <v>5.78</v>
      </c>
      <c r="AG280" s="12">
        <f t="shared" si="32"/>
        <v>2.3800000000000003</v>
      </c>
    </row>
    <row r="281" spans="2:33">
      <c r="B281" s="15">
        <f>'[4]AZIMUTH_CONGESTION by ports'!A1748</f>
        <v>42648</v>
      </c>
      <c r="C281" s="6">
        <f>'[4]AZIMUTH_CONGESTION by ports'!B1748</f>
        <v>2</v>
      </c>
      <c r="D281" s="89">
        <f>'[4]AZIMUTH_CONGESTION by ports'!C1748</f>
        <v>31</v>
      </c>
      <c r="E281" s="43">
        <f>'[4]AZIMUTH_CONGESTION by ports'!D1748</f>
        <v>6</v>
      </c>
      <c r="F281" s="6">
        <f>'[4]AZIMUTH_CONGESTION by ports'!E1748</f>
        <v>0</v>
      </c>
      <c r="G281" s="6">
        <f>'[4]AZIMUTH_CONGESTION by ports'!F1748</f>
        <v>0</v>
      </c>
      <c r="H281" s="12">
        <f>'[4]AZIMUTH_CONGESTION by ports'!G1748</f>
        <v>0</v>
      </c>
      <c r="I281" s="12">
        <f>'[4]AZIMUTH_CONGESTION by ports'!H1748</f>
        <v>1</v>
      </c>
      <c r="J281" s="12">
        <f>'[4]AZIMUTH_CONGESTION by ports'!I1748</f>
        <v>0</v>
      </c>
      <c r="K281" s="12">
        <f>'[4]AZIMUTH_CONGESTION by ports'!J1748</f>
        <v>0</v>
      </c>
      <c r="L281" s="12">
        <f>'[4]AZIMUTH_CONGESTION by ports'!K1748</f>
        <v>0</v>
      </c>
      <c r="M281" s="43">
        <f>'[4]AZIMUTH_CONGESTION by ports'!L1748</f>
        <v>1</v>
      </c>
      <c r="N281" s="6">
        <f>'[4]AZIMUTH_CONGESTION by ports'!M1748</f>
        <v>1</v>
      </c>
      <c r="O281" s="89">
        <f>'[4]AZIMUTH_CONGESTION by ports'!N1748</f>
        <v>0</v>
      </c>
      <c r="P281" s="88">
        <f>'[4]AZIMUTH_CONGESTION by ports'!O1748</f>
        <v>0</v>
      </c>
      <c r="Q281" s="88">
        <f>'[4]AZIMUTH_CONGESTION by ports'!P1748</f>
        <v>0</v>
      </c>
      <c r="R281" s="43">
        <f>'[4]AZIMUTH_CONGESTION by ports'!Q1748</f>
        <v>2</v>
      </c>
      <c r="S281" s="88">
        <f>'[4]AZIMUTH_CONGESTION by ports'!R1748</f>
        <v>1</v>
      </c>
      <c r="T281" s="12">
        <f>'[4]AZIMUTH_CONGESTION by ports'!S1748</f>
        <v>12</v>
      </c>
      <c r="U281" s="43">
        <f>'[4]AZIMUTH_CONGESTION by ports'!T1748</f>
        <v>0</v>
      </c>
      <c r="V281" s="12">
        <f>'[4]AZIMUTH_CONGESTION by ports'!U1748</f>
        <v>0</v>
      </c>
      <c r="W281" s="43">
        <f>'[4]AZIMUTH_CONGESTION by ports'!V1748</f>
        <v>4</v>
      </c>
      <c r="X281" s="12">
        <f>'[4]AZIMUTH_CONGESTION by ports'!W1748</f>
        <v>0</v>
      </c>
      <c r="Y281" s="88">
        <f>'[4]AZIMUTH_CONGESTION by ports'!X1748</f>
        <v>8</v>
      </c>
      <c r="Z281" s="12">
        <f>'[4]AZIMUTH_CONGESTION by ports'!Y1748</f>
        <v>0</v>
      </c>
      <c r="AA281" s="88">
        <f>'[4]AZIMUTH_CONGESTION by ports'!Z1748</f>
        <v>0</v>
      </c>
      <c r="AB281" s="12">
        <f t="shared" si="27"/>
        <v>11.73</v>
      </c>
      <c r="AC281" s="12">
        <f t="shared" si="28"/>
        <v>0.51</v>
      </c>
      <c r="AD281" s="12">
        <f t="shared" si="29"/>
        <v>2.21</v>
      </c>
      <c r="AE281" s="12">
        <f t="shared" si="30"/>
        <v>1.53</v>
      </c>
      <c r="AF281" s="12">
        <f t="shared" si="31"/>
        <v>5.2700000000000005</v>
      </c>
      <c r="AG281" s="12">
        <f t="shared" si="32"/>
        <v>2.21</v>
      </c>
    </row>
    <row r="282" spans="2:33">
      <c r="B282" s="15">
        <f>'[4]AZIMUTH_CONGESTION by ports'!A1749</f>
        <v>42649</v>
      </c>
      <c r="C282" s="6">
        <f>'[4]AZIMUTH_CONGESTION by ports'!B1749</f>
        <v>0</v>
      </c>
      <c r="D282" s="89">
        <f>'[4]AZIMUTH_CONGESTION by ports'!C1749</f>
        <v>27</v>
      </c>
      <c r="E282" s="43">
        <f>'[4]AZIMUTH_CONGESTION by ports'!D1749</f>
        <v>6</v>
      </c>
      <c r="F282" s="6">
        <f>'[4]AZIMUTH_CONGESTION by ports'!E1749</f>
        <v>0</v>
      </c>
      <c r="G282" s="6">
        <f>'[4]AZIMUTH_CONGESTION by ports'!F1749</f>
        <v>0</v>
      </c>
      <c r="H282" s="12">
        <f>'[4]AZIMUTH_CONGESTION by ports'!G1749</f>
        <v>0</v>
      </c>
      <c r="I282" s="12">
        <f>'[4]AZIMUTH_CONGESTION by ports'!H1749</f>
        <v>1</v>
      </c>
      <c r="J282" s="12">
        <f>'[4]AZIMUTH_CONGESTION by ports'!I1749</f>
        <v>0</v>
      </c>
      <c r="K282" s="12">
        <f>'[4]AZIMUTH_CONGESTION by ports'!J1749</f>
        <v>0</v>
      </c>
      <c r="L282" s="12">
        <f>'[4]AZIMUTH_CONGESTION by ports'!K1749</f>
        <v>0</v>
      </c>
      <c r="M282" s="43">
        <f>'[4]AZIMUTH_CONGESTION by ports'!L1749</f>
        <v>1</v>
      </c>
      <c r="N282" s="6">
        <f>'[4]AZIMUTH_CONGESTION by ports'!M1749</f>
        <v>0</v>
      </c>
      <c r="O282" s="89">
        <f>'[4]AZIMUTH_CONGESTION by ports'!N1749</f>
        <v>0</v>
      </c>
      <c r="P282" s="88">
        <f>'[4]AZIMUTH_CONGESTION by ports'!O1749</f>
        <v>0</v>
      </c>
      <c r="Q282" s="88">
        <f>'[4]AZIMUTH_CONGESTION by ports'!P1749</f>
        <v>0</v>
      </c>
      <c r="R282" s="43">
        <f>'[4]AZIMUTH_CONGESTION by ports'!Q1749</f>
        <v>1</v>
      </c>
      <c r="S282" s="88">
        <f>'[4]AZIMUTH_CONGESTION by ports'!R1749</f>
        <v>2</v>
      </c>
      <c r="T282" s="12">
        <f>'[4]AZIMUTH_CONGESTION by ports'!S1749</f>
        <v>10</v>
      </c>
      <c r="U282" s="43">
        <f>'[4]AZIMUTH_CONGESTION by ports'!T1749</f>
        <v>0</v>
      </c>
      <c r="V282" s="12">
        <f>'[4]AZIMUTH_CONGESTION by ports'!U1749</f>
        <v>0</v>
      </c>
      <c r="W282" s="43">
        <f>'[4]AZIMUTH_CONGESTION by ports'!V1749</f>
        <v>2</v>
      </c>
      <c r="X282" s="12">
        <f>'[4]AZIMUTH_CONGESTION by ports'!W1749</f>
        <v>0</v>
      </c>
      <c r="Y282" s="88">
        <f>'[4]AZIMUTH_CONGESTION by ports'!X1749</f>
        <v>8</v>
      </c>
      <c r="Z282" s="12">
        <f>'[4]AZIMUTH_CONGESTION by ports'!Y1749</f>
        <v>0</v>
      </c>
      <c r="AA282" s="88">
        <f>'[4]AZIMUTH_CONGESTION by ports'!Z1749</f>
        <v>0</v>
      </c>
      <c r="AB282" s="12">
        <f t="shared" si="27"/>
        <v>9.8600000000000012</v>
      </c>
      <c r="AC282" s="12">
        <f t="shared" si="28"/>
        <v>0</v>
      </c>
      <c r="AD282" s="12">
        <f t="shared" si="29"/>
        <v>1.7000000000000002</v>
      </c>
      <c r="AE282" s="12">
        <f t="shared" si="30"/>
        <v>1.7000000000000002</v>
      </c>
      <c r="AF282" s="12">
        <f t="shared" si="31"/>
        <v>4.5900000000000007</v>
      </c>
      <c r="AG282" s="12">
        <f t="shared" si="32"/>
        <v>1.87</v>
      </c>
    </row>
    <row r="283" spans="2:33">
      <c r="B283" s="15">
        <f>'[4]AZIMUTH_CONGESTION by ports'!A1750</f>
        <v>42650</v>
      </c>
      <c r="C283" s="6">
        <f>'[4]AZIMUTH_CONGESTION by ports'!B1750</f>
        <v>0</v>
      </c>
      <c r="D283" s="89">
        <f>'[4]AZIMUTH_CONGESTION by ports'!C1750</f>
        <v>29</v>
      </c>
      <c r="E283" s="43">
        <f>'[4]AZIMUTH_CONGESTION by ports'!D1750</f>
        <v>8</v>
      </c>
      <c r="F283" s="6">
        <f>'[4]AZIMUTH_CONGESTION by ports'!E1750</f>
        <v>0</v>
      </c>
      <c r="G283" s="6">
        <f>'[4]AZIMUTH_CONGESTION by ports'!F1750</f>
        <v>0</v>
      </c>
      <c r="H283" s="12">
        <f>'[4]AZIMUTH_CONGESTION by ports'!G1750</f>
        <v>0</v>
      </c>
      <c r="I283" s="12">
        <f>'[4]AZIMUTH_CONGESTION by ports'!H1750</f>
        <v>1</v>
      </c>
      <c r="J283" s="12">
        <f>'[4]AZIMUTH_CONGESTION by ports'!I1750</f>
        <v>0</v>
      </c>
      <c r="K283" s="12">
        <f>'[4]AZIMUTH_CONGESTION by ports'!J1750</f>
        <v>0</v>
      </c>
      <c r="L283" s="12">
        <f>'[4]AZIMUTH_CONGESTION by ports'!K1750</f>
        <v>0</v>
      </c>
      <c r="M283" s="43">
        <f>'[4]AZIMUTH_CONGESTION by ports'!L1750</f>
        <v>0</v>
      </c>
      <c r="N283" s="6">
        <f>'[4]AZIMUTH_CONGESTION by ports'!M1750</f>
        <v>0</v>
      </c>
      <c r="O283" s="89">
        <f>'[4]AZIMUTH_CONGESTION by ports'!N1750</f>
        <v>0</v>
      </c>
      <c r="P283" s="88">
        <f>'[4]AZIMUTH_CONGESTION by ports'!O1750</f>
        <v>1</v>
      </c>
      <c r="Q283" s="88">
        <f>'[4]AZIMUTH_CONGESTION by ports'!P1750</f>
        <v>0</v>
      </c>
      <c r="R283" s="43">
        <f>'[4]AZIMUTH_CONGESTION by ports'!Q1750</f>
        <v>1</v>
      </c>
      <c r="S283" s="88">
        <f>'[4]AZIMUTH_CONGESTION by ports'!R1750</f>
        <v>2</v>
      </c>
      <c r="T283" s="12">
        <f>'[4]AZIMUTH_CONGESTION by ports'!S1750</f>
        <v>8</v>
      </c>
      <c r="U283" s="43">
        <f>'[4]AZIMUTH_CONGESTION by ports'!T1750</f>
        <v>0</v>
      </c>
      <c r="V283" s="12">
        <f>'[4]AZIMUTH_CONGESTION by ports'!U1750</f>
        <v>0</v>
      </c>
      <c r="W283" s="43">
        <f>'[4]AZIMUTH_CONGESTION by ports'!V1750</f>
        <v>1</v>
      </c>
      <c r="X283" s="12">
        <f>'[4]AZIMUTH_CONGESTION by ports'!W1750</f>
        <v>0</v>
      </c>
      <c r="Y283" s="88">
        <f>'[4]AZIMUTH_CONGESTION by ports'!X1750</f>
        <v>8</v>
      </c>
      <c r="Z283" s="12">
        <f>'[4]AZIMUTH_CONGESTION by ports'!Y1750</f>
        <v>0</v>
      </c>
      <c r="AA283" s="88">
        <f>'[4]AZIMUTH_CONGESTION by ports'!Z1750</f>
        <v>0</v>
      </c>
      <c r="AB283" s="12">
        <f t="shared" si="27"/>
        <v>10.030000000000001</v>
      </c>
      <c r="AC283" s="12">
        <f t="shared" si="28"/>
        <v>0</v>
      </c>
      <c r="AD283" s="12">
        <f t="shared" si="29"/>
        <v>1.7000000000000002</v>
      </c>
      <c r="AE283" s="12">
        <f t="shared" si="30"/>
        <v>1.87</v>
      </c>
      <c r="AF283" s="12">
        <f t="shared" si="31"/>
        <v>4.9300000000000006</v>
      </c>
      <c r="AG283" s="12">
        <f t="shared" si="32"/>
        <v>1.53</v>
      </c>
    </row>
    <row r="284" spans="2:33">
      <c r="B284" s="15">
        <f>'[4]AZIMUTH_CONGESTION by ports'!A1751</f>
        <v>42651</v>
      </c>
      <c r="C284" s="6">
        <f>'[4]AZIMUTH_CONGESTION by ports'!B1751</f>
        <v>1</v>
      </c>
      <c r="D284" s="89">
        <f>'[4]AZIMUTH_CONGESTION by ports'!C1751</f>
        <v>34</v>
      </c>
      <c r="E284" s="43">
        <f>'[4]AZIMUTH_CONGESTION by ports'!D1751</f>
        <v>10</v>
      </c>
      <c r="F284" s="6">
        <f>'[4]AZIMUTH_CONGESTION by ports'!E1751</f>
        <v>0</v>
      </c>
      <c r="G284" s="6">
        <f>'[4]AZIMUTH_CONGESTION by ports'!F1751</f>
        <v>0</v>
      </c>
      <c r="H284" s="12">
        <f>'[4]AZIMUTH_CONGESTION by ports'!G1751</f>
        <v>0</v>
      </c>
      <c r="I284" s="12">
        <f>'[4]AZIMUTH_CONGESTION by ports'!H1751</f>
        <v>1</v>
      </c>
      <c r="J284" s="12">
        <f>'[4]AZIMUTH_CONGESTION by ports'!I1751</f>
        <v>0</v>
      </c>
      <c r="K284" s="12">
        <f>'[4]AZIMUTH_CONGESTION by ports'!J1751</f>
        <v>0</v>
      </c>
      <c r="L284" s="12">
        <f>'[4]AZIMUTH_CONGESTION by ports'!K1751</f>
        <v>1</v>
      </c>
      <c r="M284" s="43">
        <f>'[4]AZIMUTH_CONGESTION by ports'!L1751</f>
        <v>0</v>
      </c>
      <c r="N284" s="6">
        <f>'[4]AZIMUTH_CONGESTION by ports'!M1751</f>
        <v>2</v>
      </c>
      <c r="O284" s="89">
        <f>'[4]AZIMUTH_CONGESTION by ports'!N1751</f>
        <v>0</v>
      </c>
      <c r="P284" s="88">
        <f>'[4]AZIMUTH_CONGESTION by ports'!O1751</f>
        <v>0</v>
      </c>
      <c r="Q284" s="88">
        <f>'[4]AZIMUTH_CONGESTION by ports'!P1751</f>
        <v>0</v>
      </c>
      <c r="R284" s="43">
        <f>'[4]AZIMUTH_CONGESTION by ports'!Q1751</f>
        <v>1</v>
      </c>
      <c r="S284" s="88">
        <f>'[4]AZIMUTH_CONGESTION by ports'!R1751</f>
        <v>2</v>
      </c>
      <c r="T284" s="12">
        <f>'[4]AZIMUTH_CONGESTION by ports'!S1751</f>
        <v>14</v>
      </c>
      <c r="U284" s="43">
        <f>'[4]AZIMUTH_CONGESTION by ports'!T1751</f>
        <v>0</v>
      </c>
      <c r="V284" s="12">
        <f>'[4]AZIMUTH_CONGESTION by ports'!U1751</f>
        <v>0</v>
      </c>
      <c r="W284" s="43">
        <f>'[4]AZIMUTH_CONGESTION by ports'!V1751</f>
        <v>0</v>
      </c>
      <c r="X284" s="12">
        <f>'[4]AZIMUTH_CONGESTION by ports'!W1751</f>
        <v>0</v>
      </c>
      <c r="Y284" s="88">
        <f>'[4]AZIMUTH_CONGESTION by ports'!X1751</f>
        <v>8</v>
      </c>
      <c r="Z284" s="12">
        <f>'[4]AZIMUTH_CONGESTION by ports'!Y1751</f>
        <v>0</v>
      </c>
      <c r="AA284" s="88">
        <f>'[4]AZIMUTH_CONGESTION by ports'!Z1751</f>
        <v>0</v>
      </c>
      <c r="AB284" s="12">
        <f t="shared" si="27"/>
        <v>12.58</v>
      </c>
      <c r="AC284" s="12">
        <f t="shared" si="28"/>
        <v>0.51</v>
      </c>
      <c r="AD284" s="12">
        <f t="shared" si="29"/>
        <v>1.87</v>
      </c>
      <c r="AE284" s="12">
        <f t="shared" si="30"/>
        <v>1.7000000000000002</v>
      </c>
      <c r="AF284" s="12">
        <f t="shared" si="31"/>
        <v>5.78</v>
      </c>
      <c r="AG284" s="12">
        <f t="shared" si="32"/>
        <v>2.72</v>
      </c>
    </row>
    <row r="285" spans="2:33">
      <c r="B285" s="15">
        <f>'[4]AZIMUTH_CONGESTION by ports'!A1752</f>
        <v>42652</v>
      </c>
      <c r="C285" s="6">
        <f>'[4]AZIMUTH_CONGESTION by ports'!B1752</f>
        <v>2</v>
      </c>
      <c r="D285" s="89">
        <f>'[4]AZIMUTH_CONGESTION by ports'!C1752</f>
        <v>34</v>
      </c>
      <c r="E285" s="43">
        <f>'[4]AZIMUTH_CONGESTION by ports'!D1752</f>
        <v>9</v>
      </c>
      <c r="F285" s="6">
        <f>'[4]AZIMUTH_CONGESTION by ports'!E1752</f>
        <v>0</v>
      </c>
      <c r="G285" s="6">
        <f>'[4]AZIMUTH_CONGESTION by ports'!F1752</f>
        <v>0</v>
      </c>
      <c r="H285" s="12">
        <f>'[4]AZIMUTH_CONGESTION by ports'!G1752</f>
        <v>0</v>
      </c>
      <c r="I285" s="12">
        <f>'[4]AZIMUTH_CONGESTION by ports'!H1752</f>
        <v>0</v>
      </c>
      <c r="J285" s="12">
        <f>'[4]AZIMUTH_CONGESTION by ports'!I1752</f>
        <v>0</v>
      </c>
      <c r="K285" s="12">
        <f>'[4]AZIMUTH_CONGESTION by ports'!J1752</f>
        <v>0</v>
      </c>
      <c r="L285" s="12">
        <f>'[4]AZIMUTH_CONGESTION by ports'!K1752</f>
        <v>1</v>
      </c>
      <c r="M285" s="43">
        <f>'[4]AZIMUTH_CONGESTION by ports'!L1752</f>
        <v>1</v>
      </c>
      <c r="N285" s="6">
        <f>'[4]AZIMUTH_CONGESTION by ports'!M1752</f>
        <v>0</v>
      </c>
      <c r="O285" s="89">
        <f>'[4]AZIMUTH_CONGESTION by ports'!N1752</f>
        <v>0</v>
      </c>
      <c r="P285" s="88">
        <f>'[4]AZIMUTH_CONGESTION by ports'!O1752</f>
        <v>0</v>
      </c>
      <c r="Q285" s="88">
        <f>'[4]AZIMUTH_CONGESTION by ports'!P1752</f>
        <v>0</v>
      </c>
      <c r="R285" s="43">
        <f>'[4]AZIMUTH_CONGESTION by ports'!Q1752</f>
        <v>2</v>
      </c>
      <c r="S285" s="88">
        <f>'[4]AZIMUTH_CONGESTION by ports'!R1752</f>
        <v>2</v>
      </c>
      <c r="T285" s="12">
        <f>'[4]AZIMUTH_CONGESTION by ports'!S1752</f>
        <v>11</v>
      </c>
      <c r="U285" s="43">
        <f>'[4]AZIMUTH_CONGESTION by ports'!T1752</f>
        <v>0</v>
      </c>
      <c r="V285" s="12">
        <f>'[4]AZIMUTH_CONGESTION by ports'!U1752</f>
        <v>0</v>
      </c>
      <c r="W285" s="43">
        <f>'[4]AZIMUTH_CONGESTION by ports'!V1752</f>
        <v>0</v>
      </c>
      <c r="X285" s="12">
        <f>'[4]AZIMUTH_CONGESTION by ports'!W1752</f>
        <v>0</v>
      </c>
      <c r="Y285" s="88">
        <f>'[4]AZIMUTH_CONGESTION by ports'!X1752</f>
        <v>7</v>
      </c>
      <c r="Z285" s="12">
        <f>'[4]AZIMUTH_CONGESTION by ports'!Y1752</f>
        <v>0</v>
      </c>
      <c r="AA285" s="88">
        <f>'[4]AZIMUTH_CONGESTION by ports'!Z1752</f>
        <v>0</v>
      </c>
      <c r="AB285" s="12">
        <f t="shared" si="27"/>
        <v>11.73</v>
      </c>
      <c r="AC285" s="12">
        <f t="shared" si="28"/>
        <v>0.34</v>
      </c>
      <c r="AD285" s="12">
        <f t="shared" si="29"/>
        <v>2.04</v>
      </c>
      <c r="AE285" s="12">
        <f t="shared" si="30"/>
        <v>1.53</v>
      </c>
      <c r="AF285" s="12">
        <f t="shared" si="31"/>
        <v>5.78</v>
      </c>
      <c r="AG285" s="12">
        <f t="shared" si="32"/>
        <v>2.04</v>
      </c>
    </row>
    <row r="286" spans="2:33">
      <c r="B286" s="15">
        <f>'[4]AZIMUTH_CONGESTION by ports'!A1753</f>
        <v>42653</v>
      </c>
      <c r="C286" s="6">
        <f>'[4]AZIMUTH_CONGESTION by ports'!B1753</f>
        <v>1</v>
      </c>
      <c r="D286" s="89">
        <f>'[4]AZIMUTH_CONGESTION by ports'!C1753</f>
        <v>32</v>
      </c>
      <c r="E286" s="43">
        <f>'[4]AZIMUTH_CONGESTION by ports'!D1753</f>
        <v>12</v>
      </c>
      <c r="F286" s="6">
        <f>'[4]AZIMUTH_CONGESTION by ports'!E1753</f>
        <v>0</v>
      </c>
      <c r="G286" s="6">
        <f>'[4]AZIMUTH_CONGESTION by ports'!F1753</f>
        <v>1</v>
      </c>
      <c r="H286" s="12">
        <f>'[4]AZIMUTH_CONGESTION by ports'!G1753</f>
        <v>0</v>
      </c>
      <c r="I286" s="12">
        <f>'[4]AZIMUTH_CONGESTION by ports'!H1753</f>
        <v>0</v>
      </c>
      <c r="J286" s="12">
        <f>'[4]AZIMUTH_CONGESTION by ports'!I1753</f>
        <v>1</v>
      </c>
      <c r="K286" s="12">
        <f>'[4]AZIMUTH_CONGESTION by ports'!J1753</f>
        <v>0</v>
      </c>
      <c r="L286" s="12">
        <f>'[4]AZIMUTH_CONGESTION by ports'!K1753</f>
        <v>1</v>
      </c>
      <c r="M286" s="43">
        <f>'[4]AZIMUTH_CONGESTION by ports'!L1753</f>
        <v>0</v>
      </c>
      <c r="N286" s="6">
        <f>'[4]AZIMUTH_CONGESTION by ports'!M1753</f>
        <v>2</v>
      </c>
      <c r="O286" s="89">
        <f>'[4]AZIMUTH_CONGESTION by ports'!N1753</f>
        <v>0</v>
      </c>
      <c r="P286" s="88">
        <f>'[4]AZIMUTH_CONGESTION by ports'!O1753</f>
        <v>0</v>
      </c>
      <c r="Q286" s="88">
        <f>'[4]AZIMUTH_CONGESTION by ports'!P1753</f>
        <v>0</v>
      </c>
      <c r="R286" s="43">
        <f>'[4]AZIMUTH_CONGESTION by ports'!Q1753</f>
        <v>2</v>
      </c>
      <c r="S286" s="88">
        <f>'[4]AZIMUTH_CONGESTION by ports'!R1753</f>
        <v>1</v>
      </c>
      <c r="T286" s="12">
        <f>'[4]AZIMUTH_CONGESTION by ports'!S1753</f>
        <v>11</v>
      </c>
      <c r="U286" s="43">
        <f>'[4]AZIMUTH_CONGESTION by ports'!T1753</f>
        <v>0</v>
      </c>
      <c r="V286" s="12">
        <f>'[4]AZIMUTH_CONGESTION by ports'!U1753</f>
        <v>0</v>
      </c>
      <c r="W286" s="43">
        <f>'[4]AZIMUTH_CONGESTION by ports'!V1753</f>
        <v>1</v>
      </c>
      <c r="X286" s="12">
        <f>'[4]AZIMUTH_CONGESTION by ports'!W1753</f>
        <v>0</v>
      </c>
      <c r="Y286" s="88">
        <f>'[4]AZIMUTH_CONGESTION by ports'!X1753</f>
        <v>8</v>
      </c>
      <c r="Z286" s="12">
        <f>'[4]AZIMUTH_CONGESTION by ports'!Y1753</f>
        <v>0</v>
      </c>
      <c r="AA286" s="88">
        <f>'[4]AZIMUTH_CONGESTION by ports'!Z1753</f>
        <v>0</v>
      </c>
      <c r="AB286" s="12">
        <f t="shared" si="27"/>
        <v>12.41</v>
      </c>
      <c r="AC286" s="12">
        <f t="shared" si="28"/>
        <v>0.68</v>
      </c>
      <c r="AD286" s="12">
        <f t="shared" si="29"/>
        <v>2.5500000000000003</v>
      </c>
      <c r="AE286" s="12">
        <f t="shared" si="30"/>
        <v>1.53</v>
      </c>
      <c r="AF286" s="12">
        <f t="shared" si="31"/>
        <v>5.44</v>
      </c>
      <c r="AG286" s="12">
        <f t="shared" si="32"/>
        <v>2.21</v>
      </c>
    </row>
    <row r="287" spans="2:33">
      <c r="B287" s="15">
        <f>'[4]AZIMUTH_CONGESTION by ports'!A1754</f>
        <v>42654</v>
      </c>
      <c r="C287" s="6">
        <f>'[4]AZIMUTH_CONGESTION by ports'!B1754</f>
        <v>0</v>
      </c>
      <c r="D287" s="89">
        <f>'[4]AZIMUTH_CONGESTION by ports'!C1754</f>
        <v>30</v>
      </c>
      <c r="E287" s="43">
        <f>'[4]AZIMUTH_CONGESTION by ports'!D1754</f>
        <v>13</v>
      </c>
      <c r="F287" s="6">
        <f>'[4]AZIMUTH_CONGESTION by ports'!E1754</f>
        <v>0</v>
      </c>
      <c r="G287" s="6">
        <f>'[4]AZIMUTH_CONGESTION by ports'!F1754</f>
        <v>0</v>
      </c>
      <c r="H287" s="12">
        <f>'[4]AZIMUTH_CONGESTION by ports'!G1754</f>
        <v>0</v>
      </c>
      <c r="I287" s="12">
        <f>'[4]AZIMUTH_CONGESTION by ports'!H1754</f>
        <v>1</v>
      </c>
      <c r="J287" s="12">
        <f>'[4]AZIMUTH_CONGESTION by ports'!I1754</f>
        <v>0</v>
      </c>
      <c r="K287" s="12">
        <f>'[4]AZIMUTH_CONGESTION by ports'!J1754</f>
        <v>0</v>
      </c>
      <c r="L287" s="12">
        <f>'[4]AZIMUTH_CONGESTION by ports'!K1754</f>
        <v>1</v>
      </c>
      <c r="M287" s="43">
        <f>'[4]AZIMUTH_CONGESTION by ports'!L1754</f>
        <v>2</v>
      </c>
      <c r="N287" s="6">
        <f>'[4]AZIMUTH_CONGESTION by ports'!M1754</f>
        <v>1</v>
      </c>
      <c r="O287" s="89">
        <f>'[4]AZIMUTH_CONGESTION by ports'!N1754</f>
        <v>0</v>
      </c>
      <c r="P287" s="88">
        <f>'[4]AZIMUTH_CONGESTION by ports'!O1754</f>
        <v>1</v>
      </c>
      <c r="Q287" s="88">
        <f>'[4]AZIMUTH_CONGESTION by ports'!P1754</f>
        <v>0</v>
      </c>
      <c r="R287" s="43">
        <f>'[4]AZIMUTH_CONGESTION by ports'!Q1754</f>
        <v>2</v>
      </c>
      <c r="S287" s="88">
        <f>'[4]AZIMUTH_CONGESTION by ports'!R1754</f>
        <v>1</v>
      </c>
      <c r="T287" s="12">
        <f>'[4]AZIMUTH_CONGESTION by ports'!S1754</f>
        <v>9</v>
      </c>
      <c r="U287" s="43">
        <f>'[4]AZIMUTH_CONGESTION by ports'!T1754</f>
        <v>0</v>
      </c>
      <c r="V287" s="12">
        <f>'[4]AZIMUTH_CONGESTION by ports'!U1754</f>
        <v>0</v>
      </c>
      <c r="W287" s="43">
        <f>'[4]AZIMUTH_CONGESTION by ports'!V1754</f>
        <v>4</v>
      </c>
      <c r="X287" s="12">
        <f>'[4]AZIMUTH_CONGESTION by ports'!W1754</f>
        <v>0</v>
      </c>
      <c r="Y287" s="88">
        <f>'[4]AZIMUTH_CONGESTION by ports'!X1754</f>
        <v>10</v>
      </c>
      <c r="Z287" s="12">
        <f>'[4]AZIMUTH_CONGESTION by ports'!Y1754</f>
        <v>0</v>
      </c>
      <c r="AA287" s="88">
        <f>'[4]AZIMUTH_CONGESTION by ports'!Z1754</f>
        <v>0</v>
      </c>
      <c r="AB287" s="12">
        <f t="shared" si="27"/>
        <v>12.750000000000002</v>
      </c>
      <c r="AC287" s="12">
        <f t="shared" si="28"/>
        <v>0.17</v>
      </c>
      <c r="AD287" s="12">
        <f t="shared" si="29"/>
        <v>3.5700000000000003</v>
      </c>
      <c r="AE287" s="12">
        <f t="shared" si="30"/>
        <v>2.04</v>
      </c>
      <c r="AF287" s="12">
        <f t="shared" si="31"/>
        <v>5.1000000000000005</v>
      </c>
      <c r="AG287" s="12">
        <f t="shared" si="32"/>
        <v>1.87</v>
      </c>
    </row>
    <row r="288" spans="2:33">
      <c r="B288" s="15">
        <f>'[4]AZIMUTH_CONGESTION by ports'!A1755</f>
        <v>42655</v>
      </c>
      <c r="C288" s="6">
        <f>'[4]AZIMUTH_CONGESTION by ports'!B1755</f>
        <v>1</v>
      </c>
      <c r="D288" s="89">
        <f>'[4]AZIMUTH_CONGESTION by ports'!C1755</f>
        <v>26</v>
      </c>
      <c r="E288" s="43">
        <f>'[4]AZIMUTH_CONGESTION by ports'!D1755</f>
        <v>10</v>
      </c>
      <c r="F288" s="6">
        <f>'[4]AZIMUTH_CONGESTION by ports'!E1755</f>
        <v>0</v>
      </c>
      <c r="G288" s="6">
        <f>'[4]AZIMUTH_CONGESTION by ports'!F1755</f>
        <v>0</v>
      </c>
      <c r="H288" s="12">
        <f>'[4]AZIMUTH_CONGESTION by ports'!G1755</f>
        <v>0</v>
      </c>
      <c r="I288" s="12">
        <f>'[4]AZIMUTH_CONGESTION by ports'!H1755</f>
        <v>1</v>
      </c>
      <c r="J288" s="12">
        <f>'[4]AZIMUTH_CONGESTION by ports'!I1755</f>
        <v>0</v>
      </c>
      <c r="K288" s="12">
        <f>'[4]AZIMUTH_CONGESTION by ports'!J1755</f>
        <v>0</v>
      </c>
      <c r="L288" s="12">
        <f>'[4]AZIMUTH_CONGESTION by ports'!K1755</f>
        <v>1</v>
      </c>
      <c r="M288" s="43">
        <f>'[4]AZIMUTH_CONGESTION by ports'!L1755</f>
        <v>0</v>
      </c>
      <c r="N288" s="6">
        <f>'[4]AZIMUTH_CONGESTION by ports'!M1755</f>
        <v>0</v>
      </c>
      <c r="O288" s="89">
        <f>'[4]AZIMUTH_CONGESTION by ports'!N1755</f>
        <v>0</v>
      </c>
      <c r="P288" s="88">
        <f>'[4]AZIMUTH_CONGESTION by ports'!O1755</f>
        <v>1</v>
      </c>
      <c r="Q288" s="88">
        <f>'[4]AZIMUTH_CONGESTION by ports'!P1755</f>
        <v>0</v>
      </c>
      <c r="R288" s="43">
        <f>'[4]AZIMUTH_CONGESTION by ports'!Q1755</f>
        <v>2</v>
      </c>
      <c r="S288" s="88">
        <f>'[4]AZIMUTH_CONGESTION by ports'!R1755</f>
        <v>1</v>
      </c>
      <c r="T288" s="12">
        <f>'[4]AZIMUTH_CONGESTION by ports'!S1755</f>
        <v>3</v>
      </c>
      <c r="U288" s="43">
        <f>'[4]AZIMUTH_CONGESTION by ports'!T1755</f>
        <v>0</v>
      </c>
      <c r="V288" s="12">
        <f>'[4]AZIMUTH_CONGESTION by ports'!U1755</f>
        <v>0</v>
      </c>
      <c r="W288" s="43">
        <f>'[4]AZIMUTH_CONGESTION by ports'!V1755</f>
        <v>3</v>
      </c>
      <c r="X288" s="12">
        <f>'[4]AZIMUTH_CONGESTION by ports'!W1755</f>
        <v>0</v>
      </c>
      <c r="Y288" s="88">
        <f>'[4]AZIMUTH_CONGESTION by ports'!X1755</f>
        <v>7</v>
      </c>
      <c r="Z288" s="12">
        <f>'[4]AZIMUTH_CONGESTION by ports'!Y1755</f>
        <v>0</v>
      </c>
      <c r="AA288" s="88">
        <f>'[4]AZIMUTH_CONGESTION by ports'!Z1755</f>
        <v>0</v>
      </c>
      <c r="AB288" s="12">
        <f t="shared" si="27"/>
        <v>9.5200000000000014</v>
      </c>
      <c r="AC288" s="12">
        <f t="shared" si="28"/>
        <v>0.17</v>
      </c>
      <c r="AD288" s="12">
        <f t="shared" si="29"/>
        <v>2.5500000000000003</v>
      </c>
      <c r="AE288" s="12">
        <f t="shared" si="30"/>
        <v>1.53</v>
      </c>
      <c r="AF288" s="12">
        <f t="shared" si="31"/>
        <v>4.42</v>
      </c>
      <c r="AG288" s="12">
        <f t="shared" si="32"/>
        <v>0.85000000000000009</v>
      </c>
    </row>
    <row r="289" spans="2:33">
      <c r="B289" s="15">
        <f>'[4]AZIMUTH_CONGESTION by ports'!A1756</f>
        <v>42656</v>
      </c>
      <c r="C289" s="6">
        <f>'[4]AZIMUTH_CONGESTION by ports'!B1756</f>
        <v>2</v>
      </c>
      <c r="D289" s="89">
        <f>'[4]AZIMUTH_CONGESTION by ports'!C1756</f>
        <v>30</v>
      </c>
      <c r="E289" s="43">
        <f>'[4]AZIMUTH_CONGESTION by ports'!D1756</f>
        <v>10</v>
      </c>
      <c r="F289" s="6">
        <f>'[4]AZIMUTH_CONGESTION by ports'!E1756</f>
        <v>0</v>
      </c>
      <c r="G289" s="6">
        <f>'[4]AZIMUTH_CONGESTION by ports'!F1756</f>
        <v>1</v>
      </c>
      <c r="H289" s="12">
        <f>'[4]AZIMUTH_CONGESTION by ports'!G1756</f>
        <v>0</v>
      </c>
      <c r="I289" s="12">
        <f>'[4]AZIMUTH_CONGESTION by ports'!H1756</f>
        <v>1</v>
      </c>
      <c r="J289" s="12">
        <f>'[4]AZIMUTH_CONGESTION by ports'!I1756</f>
        <v>1</v>
      </c>
      <c r="K289" s="12">
        <f>'[4]AZIMUTH_CONGESTION by ports'!J1756</f>
        <v>0</v>
      </c>
      <c r="L289" s="12">
        <f>'[4]AZIMUTH_CONGESTION by ports'!K1756</f>
        <v>1</v>
      </c>
      <c r="M289" s="43">
        <f>'[4]AZIMUTH_CONGESTION by ports'!L1756</f>
        <v>0</v>
      </c>
      <c r="N289" s="6">
        <f>'[4]AZIMUTH_CONGESTION by ports'!M1756</f>
        <v>0</v>
      </c>
      <c r="O289" s="89">
        <f>'[4]AZIMUTH_CONGESTION by ports'!N1756</f>
        <v>0</v>
      </c>
      <c r="P289" s="88">
        <f>'[4]AZIMUTH_CONGESTION by ports'!O1756</f>
        <v>1</v>
      </c>
      <c r="Q289" s="88">
        <f>'[4]AZIMUTH_CONGESTION by ports'!P1756</f>
        <v>0</v>
      </c>
      <c r="R289" s="43">
        <f>'[4]AZIMUTH_CONGESTION by ports'!Q1756</f>
        <v>3</v>
      </c>
      <c r="S289" s="88">
        <f>'[4]AZIMUTH_CONGESTION by ports'!R1756</f>
        <v>1</v>
      </c>
      <c r="T289" s="12">
        <f>'[4]AZIMUTH_CONGESTION by ports'!S1756</f>
        <v>5</v>
      </c>
      <c r="U289" s="43">
        <f>'[4]AZIMUTH_CONGESTION by ports'!T1756</f>
        <v>0</v>
      </c>
      <c r="V289" s="12">
        <f>'[4]AZIMUTH_CONGESTION by ports'!U1756</f>
        <v>0</v>
      </c>
      <c r="W289" s="43">
        <f>'[4]AZIMUTH_CONGESTION by ports'!V1756</f>
        <v>5</v>
      </c>
      <c r="X289" s="12">
        <f>'[4]AZIMUTH_CONGESTION by ports'!W1756</f>
        <v>1</v>
      </c>
      <c r="Y289" s="88">
        <f>'[4]AZIMUTH_CONGESTION by ports'!X1756</f>
        <v>9</v>
      </c>
      <c r="Z289" s="12">
        <f>'[4]AZIMUTH_CONGESTION by ports'!Y1756</f>
        <v>0</v>
      </c>
      <c r="AA289" s="88">
        <f>'[4]AZIMUTH_CONGESTION by ports'!Z1756</f>
        <v>0</v>
      </c>
      <c r="AB289" s="12">
        <f t="shared" si="27"/>
        <v>12.07</v>
      </c>
      <c r="AC289" s="12">
        <f t="shared" si="28"/>
        <v>0.51</v>
      </c>
      <c r="AD289" s="12">
        <f t="shared" si="29"/>
        <v>3.06</v>
      </c>
      <c r="AE289" s="12">
        <f t="shared" si="30"/>
        <v>1.87</v>
      </c>
      <c r="AF289" s="12">
        <f t="shared" si="31"/>
        <v>5.1000000000000005</v>
      </c>
      <c r="AG289" s="12">
        <f t="shared" si="32"/>
        <v>1.53</v>
      </c>
    </row>
    <row r="290" spans="2:33">
      <c r="B290" s="15">
        <f>'[4]AZIMUTH_CONGESTION by ports'!A1757</f>
        <v>42657</v>
      </c>
      <c r="C290" s="6">
        <f>'[4]AZIMUTH_CONGESTION by ports'!B1757</f>
        <v>1</v>
      </c>
      <c r="D290" s="89">
        <f>'[4]AZIMUTH_CONGESTION by ports'!C1757</f>
        <v>23</v>
      </c>
      <c r="E290" s="43">
        <f>'[4]AZIMUTH_CONGESTION by ports'!D1757</f>
        <v>8</v>
      </c>
      <c r="F290" s="6">
        <f>'[4]AZIMUTH_CONGESTION by ports'!E1757</f>
        <v>0</v>
      </c>
      <c r="G290" s="6">
        <f>'[4]AZIMUTH_CONGESTION by ports'!F1757</f>
        <v>2</v>
      </c>
      <c r="H290" s="12">
        <f>'[4]AZIMUTH_CONGESTION by ports'!G1757</f>
        <v>0</v>
      </c>
      <c r="I290" s="12">
        <f>'[4]AZIMUTH_CONGESTION by ports'!H1757</f>
        <v>1</v>
      </c>
      <c r="J290" s="12">
        <f>'[4]AZIMUTH_CONGESTION by ports'!I1757</f>
        <v>0</v>
      </c>
      <c r="K290" s="12">
        <f>'[4]AZIMUTH_CONGESTION by ports'!J1757</f>
        <v>0</v>
      </c>
      <c r="L290" s="12">
        <f>'[4]AZIMUTH_CONGESTION by ports'!K1757</f>
        <v>1</v>
      </c>
      <c r="M290" s="43">
        <f>'[4]AZIMUTH_CONGESTION by ports'!L1757</f>
        <v>1</v>
      </c>
      <c r="N290" s="6">
        <f>'[4]AZIMUTH_CONGESTION by ports'!M1757</f>
        <v>1</v>
      </c>
      <c r="O290" s="89">
        <f>'[4]AZIMUTH_CONGESTION by ports'!N1757</f>
        <v>0</v>
      </c>
      <c r="P290" s="88">
        <f>'[4]AZIMUTH_CONGESTION by ports'!O1757</f>
        <v>0</v>
      </c>
      <c r="Q290" s="88">
        <f>'[4]AZIMUTH_CONGESTION by ports'!P1757</f>
        <v>0</v>
      </c>
      <c r="R290" s="43">
        <f>'[4]AZIMUTH_CONGESTION by ports'!Q1757</f>
        <v>2</v>
      </c>
      <c r="S290" s="88">
        <f>'[4]AZIMUTH_CONGESTION by ports'!R1757</f>
        <v>1</v>
      </c>
      <c r="T290" s="12">
        <f>'[4]AZIMUTH_CONGESTION by ports'!S1757</f>
        <v>6</v>
      </c>
      <c r="U290" s="43">
        <f>'[4]AZIMUTH_CONGESTION by ports'!T1757</f>
        <v>0</v>
      </c>
      <c r="V290" s="12">
        <f>'[4]AZIMUTH_CONGESTION by ports'!U1757</f>
        <v>0</v>
      </c>
      <c r="W290" s="43">
        <f>'[4]AZIMUTH_CONGESTION by ports'!V1757</f>
        <v>3</v>
      </c>
      <c r="X290" s="12">
        <f>'[4]AZIMUTH_CONGESTION by ports'!W1757</f>
        <v>1</v>
      </c>
      <c r="Y290" s="88">
        <f>'[4]AZIMUTH_CONGESTION by ports'!X1757</f>
        <v>8</v>
      </c>
      <c r="Z290" s="12">
        <f>'[4]AZIMUTH_CONGESTION by ports'!Y1757</f>
        <v>0</v>
      </c>
      <c r="AA290" s="88">
        <f>'[4]AZIMUTH_CONGESTION by ports'!Z1757</f>
        <v>0</v>
      </c>
      <c r="AB290" s="12">
        <f t="shared" si="27"/>
        <v>10.030000000000001</v>
      </c>
      <c r="AC290" s="12">
        <f t="shared" si="28"/>
        <v>0.68</v>
      </c>
      <c r="AD290" s="12">
        <f t="shared" si="29"/>
        <v>2.3800000000000003</v>
      </c>
      <c r="AE290" s="12">
        <f t="shared" si="30"/>
        <v>1.53</v>
      </c>
      <c r="AF290" s="12">
        <f t="shared" si="31"/>
        <v>3.91</v>
      </c>
      <c r="AG290" s="12">
        <f t="shared" si="32"/>
        <v>1.53</v>
      </c>
    </row>
    <row r="291" spans="2:33">
      <c r="B291" s="15">
        <f>'[4]AZIMUTH_CONGESTION by ports'!A1758</f>
        <v>42658</v>
      </c>
      <c r="C291" s="6">
        <f>'[4]AZIMUTH_CONGESTION by ports'!B1758</f>
        <v>1</v>
      </c>
      <c r="D291" s="89">
        <f>'[4]AZIMUTH_CONGESTION by ports'!C1758</f>
        <v>21</v>
      </c>
      <c r="E291" s="43">
        <f>'[4]AZIMUTH_CONGESTION by ports'!D1758</f>
        <v>7</v>
      </c>
      <c r="F291" s="6">
        <f>'[4]AZIMUTH_CONGESTION by ports'!E1758</f>
        <v>0</v>
      </c>
      <c r="G291" s="6">
        <f>'[4]AZIMUTH_CONGESTION by ports'!F1758</f>
        <v>2</v>
      </c>
      <c r="H291" s="12">
        <f>'[4]AZIMUTH_CONGESTION by ports'!G1758</f>
        <v>0</v>
      </c>
      <c r="I291" s="12">
        <f>'[4]AZIMUTH_CONGESTION by ports'!H1758</f>
        <v>0</v>
      </c>
      <c r="J291" s="12">
        <f>'[4]AZIMUTH_CONGESTION by ports'!I1758</f>
        <v>0</v>
      </c>
      <c r="K291" s="12">
        <f>'[4]AZIMUTH_CONGESTION by ports'!J1758</f>
        <v>0</v>
      </c>
      <c r="L291" s="12">
        <f>'[4]AZIMUTH_CONGESTION by ports'!K1758</f>
        <v>1</v>
      </c>
      <c r="M291" s="43">
        <f>'[4]AZIMUTH_CONGESTION by ports'!L1758</f>
        <v>0</v>
      </c>
      <c r="N291" s="6">
        <f>'[4]AZIMUTH_CONGESTION by ports'!M1758</f>
        <v>3</v>
      </c>
      <c r="O291" s="89">
        <f>'[4]AZIMUTH_CONGESTION by ports'!N1758</f>
        <v>0</v>
      </c>
      <c r="P291" s="88">
        <f>'[4]AZIMUTH_CONGESTION by ports'!O1758</f>
        <v>0</v>
      </c>
      <c r="Q291" s="88">
        <f>'[4]AZIMUTH_CONGESTION by ports'!P1758</f>
        <v>0</v>
      </c>
      <c r="R291" s="43">
        <f>'[4]AZIMUTH_CONGESTION by ports'!Q1758</f>
        <v>2</v>
      </c>
      <c r="S291" s="88">
        <f>'[4]AZIMUTH_CONGESTION by ports'!R1758</f>
        <v>1</v>
      </c>
      <c r="T291" s="12">
        <f>'[4]AZIMUTH_CONGESTION by ports'!S1758</f>
        <v>6</v>
      </c>
      <c r="U291" s="43">
        <f>'[4]AZIMUTH_CONGESTION by ports'!T1758</f>
        <v>0</v>
      </c>
      <c r="V291" s="12">
        <f>'[4]AZIMUTH_CONGESTION by ports'!U1758</f>
        <v>0</v>
      </c>
      <c r="W291" s="43">
        <f>'[4]AZIMUTH_CONGESTION by ports'!V1758</f>
        <v>2</v>
      </c>
      <c r="X291" s="12">
        <f>'[4]AZIMUTH_CONGESTION by ports'!W1758</f>
        <v>0</v>
      </c>
      <c r="Y291" s="88">
        <f>'[4]AZIMUTH_CONGESTION by ports'!X1758</f>
        <v>10</v>
      </c>
      <c r="Z291" s="12">
        <f>'[4]AZIMUTH_CONGESTION by ports'!Y1758</f>
        <v>0</v>
      </c>
      <c r="AA291" s="88">
        <f>'[4]AZIMUTH_CONGESTION by ports'!Z1758</f>
        <v>0</v>
      </c>
      <c r="AB291" s="12">
        <f t="shared" si="27"/>
        <v>9.5200000000000014</v>
      </c>
      <c r="AC291" s="12">
        <f t="shared" si="28"/>
        <v>1.02</v>
      </c>
      <c r="AD291" s="12">
        <f t="shared" si="29"/>
        <v>1.87</v>
      </c>
      <c r="AE291" s="12">
        <f t="shared" si="30"/>
        <v>1.87</v>
      </c>
      <c r="AF291" s="12">
        <f t="shared" si="31"/>
        <v>3.5700000000000003</v>
      </c>
      <c r="AG291" s="12">
        <f t="shared" si="32"/>
        <v>1.1900000000000002</v>
      </c>
    </row>
    <row r="292" spans="2:33">
      <c r="B292" s="15">
        <f>'[4]AZIMUTH_CONGESTION by ports'!A1759</f>
        <v>42659</v>
      </c>
      <c r="C292" s="6">
        <f>'[4]AZIMUTH_CONGESTION by ports'!B1759</f>
        <v>1</v>
      </c>
      <c r="D292" s="89">
        <f>'[4]AZIMUTH_CONGESTION by ports'!C1759</f>
        <v>24</v>
      </c>
      <c r="E292" s="43">
        <f>'[4]AZIMUTH_CONGESTION by ports'!D1759</f>
        <v>12</v>
      </c>
      <c r="F292" s="6">
        <f>'[4]AZIMUTH_CONGESTION by ports'!E1759</f>
        <v>0</v>
      </c>
      <c r="G292" s="6">
        <f>'[4]AZIMUTH_CONGESTION by ports'!F1759</f>
        <v>1</v>
      </c>
      <c r="H292" s="12">
        <f>'[4]AZIMUTH_CONGESTION by ports'!G1759</f>
        <v>0</v>
      </c>
      <c r="I292" s="12">
        <f>'[4]AZIMUTH_CONGESTION by ports'!H1759</f>
        <v>0</v>
      </c>
      <c r="J292" s="12">
        <f>'[4]AZIMUTH_CONGESTION by ports'!I1759</f>
        <v>0</v>
      </c>
      <c r="K292" s="12">
        <f>'[4]AZIMUTH_CONGESTION by ports'!J1759</f>
        <v>0</v>
      </c>
      <c r="L292" s="12">
        <f>'[4]AZIMUTH_CONGESTION by ports'!K1759</f>
        <v>0</v>
      </c>
      <c r="M292" s="43">
        <f>'[4]AZIMUTH_CONGESTION by ports'!L1759</f>
        <v>1</v>
      </c>
      <c r="N292" s="6">
        <f>'[4]AZIMUTH_CONGESTION by ports'!M1759</f>
        <v>2</v>
      </c>
      <c r="O292" s="89">
        <f>'[4]AZIMUTH_CONGESTION by ports'!N1759</f>
        <v>0</v>
      </c>
      <c r="P292" s="88">
        <f>'[4]AZIMUTH_CONGESTION by ports'!O1759</f>
        <v>0</v>
      </c>
      <c r="Q292" s="88">
        <f>'[4]AZIMUTH_CONGESTION by ports'!P1759</f>
        <v>0</v>
      </c>
      <c r="R292" s="43">
        <f>'[4]AZIMUTH_CONGESTION by ports'!Q1759</f>
        <v>1</v>
      </c>
      <c r="S292" s="88">
        <f>'[4]AZIMUTH_CONGESTION by ports'!R1759</f>
        <v>1</v>
      </c>
      <c r="T292" s="12">
        <f>'[4]AZIMUTH_CONGESTION by ports'!S1759</f>
        <v>8</v>
      </c>
      <c r="U292" s="43">
        <f>'[4]AZIMUTH_CONGESTION by ports'!T1759</f>
        <v>0</v>
      </c>
      <c r="V292" s="12">
        <f>'[4]AZIMUTH_CONGESTION by ports'!U1759</f>
        <v>0</v>
      </c>
      <c r="W292" s="43">
        <f>'[4]AZIMUTH_CONGESTION by ports'!V1759</f>
        <v>3</v>
      </c>
      <c r="X292" s="12">
        <f>'[4]AZIMUTH_CONGESTION by ports'!W1759</f>
        <v>0</v>
      </c>
      <c r="Y292" s="88">
        <f>'[4]AZIMUTH_CONGESTION by ports'!X1759</f>
        <v>10</v>
      </c>
      <c r="Z292" s="12">
        <f>'[4]AZIMUTH_CONGESTION by ports'!Y1759</f>
        <v>0</v>
      </c>
      <c r="AA292" s="88">
        <f>'[4]AZIMUTH_CONGESTION by ports'!Z1759</f>
        <v>0</v>
      </c>
      <c r="AB292" s="12">
        <f t="shared" si="27"/>
        <v>10.88</v>
      </c>
      <c r="AC292" s="12">
        <f t="shared" si="28"/>
        <v>0.68</v>
      </c>
      <c r="AD292" s="12">
        <f t="shared" si="29"/>
        <v>2.89</v>
      </c>
      <c r="AE292" s="12">
        <f t="shared" si="30"/>
        <v>1.87</v>
      </c>
      <c r="AF292" s="12">
        <f t="shared" si="31"/>
        <v>4.08</v>
      </c>
      <c r="AG292" s="12">
        <f t="shared" si="32"/>
        <v>1.36</v>
      </c>
    </row>
    <row r="293" spans="2:33">
      <c r="B293" s="15">
        <f>'[4]AZIMUTH_CONGESTION by ports'!A1760</f>
        <v>42660</v>
      </c>
      <c r="C293" s="6">
        <f>'[4]AZIMUTH_CONGESTION by ports'!B1760</f>
        <v>0</v>
      </c>
      <c r="D293" s="89">
        <f>'[4]AZIMUTH_CONGESTION by ports'!C1760</f>
        <v>22</v>
      </c>
      <c r="E293" s="43">
        <f>'[4]AZIMUTH_CONGESTION by ports'!D1760</f>
        <v>14</v>
      </c>
      <c r="F293" s="6">
        <f>'[4]AZIMUTH_CONGESTION by ports'!E1760</f>
        <v>0</v>
      </c>
      <c r="G293" s="6">
        <f>'[4]AZIMUTH_CONGESTION by ports'!F1760</f>
        <v>0</v>
      </c>
      <c r="H293" s="12">
        <f>'[4]AZIMUTH_CONGESTION by ports'!G1760</f>
        <v>0</v>
      </c>
      <c r="I293" s="12">
        <f>'[4]AZIMUTH_CONGESTION by ports'!H1760</f>
        <v>1</v>
      </c>
      <c r="J293" s="12">
        <f>'[4]AZIMUTH_CONGESTION by ports'!I1760</f>
        <v>0</v>
      </c>
      <c r="K293" s="12">
        <f>'[4]AZIMUTH_CONGESTION by ports'!J1760</f>
        <v>0</v>
      </c>
      <c r="L293" s="12">
        <f>'[4]AZIMUTH_CONGESTION by ports'!K1760</f>
        <v>0</v>
      </c>
      <c r="M293" s="43">
        <f>'[4]AZIMUTH_CONGESTION by ports'!L1760</f>
        <v>1</v>
      </c>
      <c r="N293" s="6">
        <f>'[4]AZIMUTH_CONGESTION by ports'!M1760</f>
        <v>1</v>
      </c>
      <c r="O293" s="89">
        <f>'[4]AZIMUTH_CONGESTION by ports'!N1760</f>
        <v>0</v>
      </c>
      <c r="P293" s="88">
        <f>'[4]AZIMUTH_CONGESTION by ports'!O1760</f>
        <v>0</v>
      </c>
      <c r="Q293" s="88">
        <f>'[4]AZIMUTH_CONGESTION by ports'!P1760</f>
        <v>0</v>
      </c>
      <c r="R293" s="43">
        <f>'[4]AZIMUTH_CONGESTION by ports'!Q1760</f>
        <v>2</v>
      </c>
      <c r="S293" s="88">
        <f>'[4]AZIMUTH_CONGESTION by ports'!R1760</f>
        <v>1</v>
      </c>
      <c r="T293" s="12">
        <f>'[4]AZIMUTH_CONGESTION by ports'!S1760</f>
        <v>5</v>
      </c>
      <c r="U293" s="43">
        <f>'[4]AZIMUTH_CONGESTION by ports'!T1760</f>
        <v>0</v>
      </c>
      <c r="V293" s="12">
        <f>'[4]AZIMUTH_CONGESTION by ports'!U1760</f>
        <v>0</v>
      </c>
      <c r="W293" s="43">
        <f>'[4]AZIMUTH_CONGESTION by ports'!V1760</f>
        <v>3</v>
      </c>
      <c r="X293" s="12">
        <f>'[4]AZIMUTH_CONGESTION by ports'!W1760</f>
        <v>0</v>
      </c>
      <c r="Y293" s="88">
        <f>'[4]AZIMUTH_CONGESTION by ports'!X1760</f>
        <v>9</v>
      </c>
      <c r="Z293" s="12">
        <f>'[4]AZIMUTH_CONGESTION by ports'!Y1760</f>
        <v>0</v>
      </c>
      <c r="AA293" s="88">
        <f>'[4]AZIMUTH_CONGESTION by ports'!Z1760</f>
        <v>0</v>
      </c>
      <c r="AB293" s="12">
        <f t="shared" si="27"/>
        <v>10.030000000000001</v>
      </c>
      <c r="AC293" s="12">
        <f t="shared" si="28"/>
        <v>0.17</v>
      </c>
      <c r="AD293" s="12">
        <f t="shared" si="29"/>
        <v>3.4000000000000004</v>
      </c>
      <c r="AE293" s="12">
        <f t="shared" si="30"/>
        <v>1.7000000000000002</v>
      </c>
      <c r="AF293" s="12">
        <f t="shared" si="31"/>
        <v>3.74</v>
      </c>
      <c r="AG293" s="12">
        <f t="shared" si="32"/>
        <v>1.02</v>
      </c>
    </row>
    <row r="294" spans="2:33">
      <c r="B294" s="15">
        <f>'[4]AZIMUTH_CONGESTION by ports'!A1761</f>
        <v>42661</v>
      </c>
      <c r="C294" s="6">
        <f>'[4]AZIMUTH_CONGESTION by ports'!B1761</f>
        <v>0</v>
      </c>
      <c r="D294" s="89">
        <f>'[4]AZIMUTH_CONGESTION by ports'!C1761</f>
        <v>21</v>
      </c>
      <c r="E294" s="43">
        <f>'[4]AZIMUTH_CONGESTION by ports'!D1761</f>
        <v>13</v>
      </c>
      <c r="F294" s="6">
        <f>'[4]AZIMUTH_CONGESTION by ports'!E1761</f>
        <v>0</v>
      </c>
      <c r="G294" s="6">
        <f>'[4]AZIMUTH_CONGESTION by ports'!F1761</f>
        <v>0</v>
      </c>
      <c r="H294" s="12">
        <f>'[4]AZIMUTH_CONGESTION by ports'!G1761</f>
        <v>0</v>
      </c>
      <c r="I294" s="12">
        <f>'[4]AZIMUTH_CONGESTION by ports'!H1761</f>
        <v>1</v>
      </c>
      <c r="J294" s="12">
        <f>'[4]AZIMUTH_CONGESTION by ports'!I1761</f>
        <v>0</v>
      </c>
      <c r="K294" s="12">
        <f>'[4]AZIMUTH_CONGESTION by ports'!J1761</f>
        <v>0</v>
      </c>
      <c r="L294" s="12">
        <f>'[4]AZIMUTH_CONGESTION by ports'!K1761</f>
        <v>0</v>
      </c>
      <c r="M294" s="43">
        <f>'[4]AZIMUTH_CONGESTION by ports'!L1761</f>
        <v>1</v>
      </c>
      <c r="N294" s="6">
        <f>'[4]AZIMUTH_CONGESTION by ports'!M1761</f>
        <v>2</v>
      </c>
      <c r="O294" s="89">
        <f>'[4]AZIMUTH_CONGESTION by ports'!N1761</f>
        <v>0</v>
      </c>
      <c r="P294" s="88">
        <f>'[4]AZIMUTH_CONGESTION by ports'!O1761</f>
        <v>1</v>
      </c>
      <c r="Q294" s="88">
        <f>'[4]AZIMUTH_CONGESTION by ports'!P1761</f>
        <v>0</v>
      </c>
      <c r="R294" s="43">
        <f>'[4]AZIMUTH_CONGESTION by ports'!Q1761</f>
        <v>2</v>
      </c>
      <c r="S294" s="88">
        <f>'[4]AZIMUTH_CONGESTION by ports'!R1761</f>
        <v>1</v>
      </c>
      <c r="T294" s="12">
        <f>'[4]AZIMUTH_CONGESTION by ports'!S1761</f>
        <v>9</v>
      </c>
      <c r="U294" s="43">
        <f>'[4]AZIMUTH_CONGESTION by ports'!T1761</f>
        <v>0</v>
      </c>
      <c r="V294" s="12">
        <f>'[4]AZIMUTH_CONGESTION by ports'!U1761</f>
        <v>0</v>
      </c>
      <c r="W294" s="43">
        <f>'[4]AZIMUTH_CONGESTION by ports'!V1761</f>
        <v>3</v>
      </c>
      <c r="X294" s="12">
        <f>'[4]AZIMUTH_CONGESTION by ports'!W1761</f>
        <v>0</v>
      </c>
      <c r="Y294" s="88">
        <f>'[4]AZIMUTH_CONGESTION by ports'!X1761</f>
        <v>8</v>
      </c>
      <c r="Z294" s="12">
        <f>'[4]AZIMUTH_CONGESTION by ports'!Y1761</f>
        <v>0</v>
      </c>
      <c r="AA294" s="88">
        <f>'[4]AZIMUTH_CONGESTION by ports'!Z1761</f>
        <v>0</v>
      </c>
      <c r="AB294" s="12">
        <f t="shared" si="27"/>
        <v>10.540000000000001</v>
      </c>
      <c r="AC294" s="12">
        <f t="shared" si="28"/>
        <v>0.34</v>
      </c>
      <c r="AD294" s="12">
        <f t="shared" si="29"/>
        <v>3.2300000000000004</v>
      </c>
      <c r="AE294" s="12">
        <f t="shared" si="30"/>
        <v>1.7000000000000002</v>
      </c>
      <c r="AF294" s="12">
        <f t="shared" si="31"/>
        <v>3.5700000000000003</v>
      </c>
      <c r="AG294" s="12">
        <f t="shared" si="32"/>
        <v>1.7000000000000002</v>
      </c>
    </row>
    <row r="295" spans="2:33">
      <c r="B295" s="15">
        <f>'[4]AZIMUTH_CONGESTION by ports'!A1762</f>
        <v>42662</v>
      </c>
      <c r="C295" s="6">
        <f>'[4]AZIMUTH_CONGESTION by ports'!B1762</f>
        <v>1</v>
      </c>
      <c r="D295" s="89">
        <f>'[4]AZIMUTH_CONGESTION by ports'!C1762</f>
        <v>18</v>
      </c>
      <c r="E295" s="43">
        <f>'[4]AZIMUTH_CONGESTION by ports'!D1762</f>
        <v>12</v>
      </c>
      <c r="F295" s="6">
        <f>'[4]AZIMUTH_CONGESTION by ports'!E1762</f>
        <v>0</v>
      </c>
      <c r="G295" s="6">
        <f>'[4]AZIMUTH_CONGESTION by ports'!F1762</f>
        <v>0</v>
      </c>
      <c r="H295" s="12">
        <f>'[4]AZIMUTH_CONGESTION by ports'!G1762</f>
        <v>0</v>
      </c>
      <c r="I295" s="12">
        <f>'[4]AZIMUTH_CONGESTION by ports'!H1762</f>
        <v>3</v>
      </c>
      <c r="J295" s="12">
        <f>'[4]AZIMUTH_CONGESTION by ports'!I1762</f>
        <v>1</v>
      </c>
      <c r="K295" s="12">
        <f>'[4]AZIMUTH_CONGESTION by ports'!J1762</f>
        <v>0</v>
      </c>
      <c r="L295" s="12">
        <f>'[4]AZIMUTH_CONGESTION by ports'!K1762</f>
        <v>1</v>
      </c>
      <c r="M295" s="43">
        <f>'[4]AZIMUTH_CONGESTION by ports'!L1762</f>
        <v>2</v>
      </c>
      <c r="N295" s="6">
        <f>'[4]AZIMUTH_CONGESTION by ports'!M1762</f>
        <v>1</v>
      </c>
      <c r="O295" s="89">
        <f>'[4]AZIMUTH_CONGESTION by ports'!N1762</f>
        <v>0</v>
      </c>
      <c r="P295" s="88">
        <f>'[4]AZIMUTH_CONGESTION by ports'!O1762</f>
        <v>1</v>
      </c>
      <c r="Q295" s="88">
        <f>'[4]AZIMUTH_CONGESTION by ports'!P1762</f>
        <v>0</v>
      </c>
      <c r="R295" s="43">
        <f>'[4]AZIMUTH_CONGESTION by ports'!Q1762</f>
        <v>2</v>
      </c>
      <c r="S295" s="88">
        <f>'[4]AZIMUTH_CONGESTION by ports'!R1762</f>
        <v>1</v>
      </c>
      <c r="T295" s="12">
        <f>'[4]AZIMUTH_CONGESTION by ports'!S1762</f>
        <v>8</v>
      </c>
      <c r="U295" s="43">
        <f>'[4]AZIMUTH_CONGESTION by ports'!T1762</f>
        <v>0</v>
      </c>
      <c r="V295" s="12">
        <f>'[4]AZIMUTH_CONGESTION by ports'!U1762</f>
        <v>0</v>
      </c>
      <c r="W295" s="43">
        <f>'[4]AZIMUTH_CONGESTION by ports'!V1762</f>
        <v>2</v>
      </c>
      <c r="X295" s="12">
        <f>'[4]AZIMUTH_CONGESTION by ports'!W1762</f>
        <v>0</v>
      </c>
      <c r="Y295" s="88">
        <f>'[4]AZIMUTH_CONGESTION by ports'!X1762</f>
        <v>10</v>
      </c>
      <c r="Z295" s="12">
        <f>'[4]AZIMUTH_CONGESTION by ports'!Y1762</f>
        <v>0</v>
      </c>
      <c r="AA295" s="88">
        <f>'[4]AZIMUTH_CONGESTION by ports'!Z1762</f>
        <v>0</v>
      </c>
      <c r="AB295" s="12">
        <f t="shared" si="27"/>
        <v>10.71</v>
      </c>
      <c r="AC295" s="12">
        <f t="shared" si="28"/>
        <v>0.34</v>
      </c>
      <c r="AD295" s="12">
        <f t="shared" si="29"/>
        <v>3.06</v>
      </c>
      <c r="AE295" s="12">
        <f t="shared" si="30"/>
        <v>2.04</v>
      </c>
      <c r="AF295" s="12">
        <f t="shared" si="31"/>
        <v>3.06</v>
      </c>
      <c r="AG295" s="12">
        <f t="shared" si="32"/>
        <v>2.21</v>
      </c>
    </row>
    <row r="296" spans="2:33">
      <c r="B296" s="15">
        <f>'[4]AZIMUTH_CONGESTION by ports'!A1763</f>
        <v>42663</v>
      </c>
      <c r="C296" s="6">
        <f>'[4]AZIMUTH_CONGESTION by ports'!B1763</f>
        <v>1</v>
      </c>
      <c r="D296" s="89">
        <f>'[4]AZIMUTH_CONGESTION by ports'!C1763</f>
        <v>23</v>
      </c>
      <c r="E296" s="43">
        <f>'[4]AZIMUTH_CONGESTION by ports'!D1763</f>
        <v>13</v>
      </c>
      <c r="F296" s="6">
        <f>'[4]AZIMUTH_CONGESTION by ports'!E1763</f>
        <v>0</v>
      </c>
      <c r="G296" s="6">
        <f>'[4]AZIMUTH_CONGESTION by ports'!F1763</f>
        <v>0</v>
      </c>
      <c r="H296" s="12">
        <f>'[4]AZIMUTH_CONGESTION by ports'!G1763</f>
        <v>0</v>
      </c>
      <c r="I296" s="12">
        <f>'[4]AZIMUTH_CONGESTION by ports'!H1763</f>
        <v>2</v>
      </c>
      <c r="J296" s="12">
        <f>'[4]AZIMUTH_CONGESTION by ports'!I1763</f>
        <v>0</v>
      </c>
      <c r="K296" s="12">
        <f>'[4]AZIMUTH_CONGESTION by ports'!J1763</f>
        <v>0</v>
      </c>
      <c r="L296" s="12">
        <f>'[4]AZIMUTH_CONGESTION by ports'!K1763</f>
        <v>1</v>
      </c>
      <c r="M296" s="43">
        <f>'[4]AZIMUTH_CONGESTION by ports'!L1763</f>
        <v>0</v>
      </c>
      <c r="N296" s="6">
        <f>'[4]AZIMUTH_CONGESTION by ports'!M1763</f>
        <v>1</v>
      </c>
      <c r="O296" s="89">
        <f>'[4]AZIMUTH_CONGESTION by ports'!N1763</f>
        <v>0</v>
      </c>
      <c r="P296" s="88">
        <f>'[4]AZIMUTH_CONGESTION by ports'!O1763</f>
        <v>1</v>
      </c>
      <c r="Q296" s="88">
        <f>'[4]AZIMUTH_CONGESTION by ports'!P1763</f>
        <v>0</v>
      </c>
      <c r="R296" s="43">
        <f>'[4]AZIMUTH_CONGESTION by ports'!Q1763</f>
        <v>2</v>
      </c>
      <c r="S296" s="88">
        <f>'[4]AZIMUTH_CONGESTION by ports'!R1763</f>
        <v>1</v>
      </c>
      <c r="T296" s="12">
        <f>'[4]AZIMUTH_CONGESTION by ports'!S1763</f>
        <v>12</v>
      </c>
      <c r="U296" s="43">
        <f>'[4]AZIMUTH_CONGESTION by ports'!T1763</f>
        <v>0</v>
      </c>
      <c r="V296" s="12">
        <f>'[4]AZIMUTH_CONGESTION by ports'!U1763</f>
        <v>0</v>
      </c>
      <c r="W296" s="43">
        <f>'[4]AZIMUTH_CONGESTION by ports'!V1763</f>
        <v>6</v>
      </c>
      <c r="X296" s="12">
        <f>'[4]AZIMUTH_CONGESTION by ports'!W1763</f>
        <v>0</v>
      </c>
      <c r="Y296" s="88">
        <f>'[4]AZIMUTH_CONGESTION by ports'!X1763</f>
        <v>12</v>
      </c>
      <c r="Z296" s="12">
        <f>'[4]AZIMUTH_CONGESTION by ports'!Y1763</f>
        <v>0</v>
      </c>
      <c r="AA296" s="88">
        <f>'[4]AZIMUTH_CONGESTION by ports'!Z1763</f>
        <v>0</v>
      </c>
      <c r="AB296" s="12">
        <f t="shared" si="27"/>
        <v>12.750000000000002</v>
      </c>
      <c r="AC296" s="12">
        <f t="shared" si="28"/>
        <v>0.34</v>
      </c>
      <c r="AD296" s="12">
        <f t="shared" si="29"/>
        <v>3.5700000000000003</v>
      </c>
      <c r="AE296" s="12">
        <f t="shared" si="30"/>
        <v>2.3800000000000003</v>
      </c>
      <c r="AF296" s="12">
        <f t="shared" si="31"/>
        <v>3.91</v>
      </c>
      <c r="AG296" s="12">
        <f t="shared" si="32"/>
        <v>2.5500000000000003</v>
      </c>
    </row>
    <row r="297" spans="2:33">
      <c r="B297" s="15">
        <f>'[4]AZIMUTH_CONGESTION by ports'!A1764</f>
        <v>42664</v>
      </c>
      <c r="C297" s="6">
        <f>'[4]AZIMUTH_CONGESTION by ports'!B1764</f>
        <v>0</v>
      </c>
      <c r="D297" s="89">
        <f>'[4]AZIMUTH_CONGESTION by ports'!C1764</f>
        <v>24</v>
      </c>
      <c r="E297" s="43">
        <f>'[4]AZIMUTH_CONGESTION by ports'!D1764</f>
        <v>13</v>
      </c>
      <c r="F297" s="6">
        <f>'[4]AZIMUTH_CONGESTION by ports'!E1764</f>
        <v>0</v>
      </c>
      <c r="G297" s="6">
        <f>'[4]AZIMUTH_CONGESTION by ports'!F1764</f>
        <v>1</v>
      </c>
      <c r="H297" s="12">
        <f>'[4]AZIMUTH_CONGESTION by ports'!G1764</f>
        <v>0</v>
      </c>
      <c r="I297" s="12">
        <f>'[4]AZIMUTH_CONGESTION by ports'!H1764</f>
        <v>2</v>
      </c>
      <c r="J297" s="12">
        <f>'[4]AZIMUTH_CONGESTION by ports'!I1764</f>
        <v>0</v>
      </c>
      <c r="K297" s="12">
        <f>'[4]AZIMUTH_CONGESTION by ports'!J1764</f>
        <v>0</v>
      </c>
      <c r="L297" s="12">
        <f>'[4]AZIMUTH_CONGESTION by ports'!K1764</f>
        <v>1</v>
      </c>
      <c r="M297" s="43">
        <f>'[4]AZIMUTH_CONGESTION by ports'!L1764</f>
        <v>0</v>
      </c>
      <c r="N297" s="6">
        <f>'[4]AZIMUTH_CONGESTION by ports'!M1764</f>
        <v>1</v>
      </c>
      <c r="O297" s="89">
        <f>'[4]AZIMUTH_CONGESTION by ports'!N1764</f>
        <v>0</v>
      </c>
      <c r="P297" s="88">
        <f>'[4]AZIMUTH_CONGESTION by ports'!O1764</f>
        <v>1</v>
      </c>
      <c r="Q297" s="88">
        <f>'[4]AZIMUTH_CONGESTION by ports'!P1764</f>
        <v>0</v>
      </c>
      <c r="R297" s="43">
        <f>'[4]AZIMUTH_CONGESTION by ports'!Q1764</f>
        <v>3</v>
      </c>
      <c r="S297" s="88">
        <f>'[4]AZIMUTH_CONGESTION by ports'!R1764</f>
        <v>0</v>
      </c>
      <c r="T297" s="12">
        <f>'[4]AZIMUTH_CONGESTION by ports'!S1764</f>
        <v>9</v>
      </c>
      <c r="U297" s="43">
        <f>'[4]AZIMUTH_CONGESTION by ports'!T1764</f>
        <v>0</v>
      </c>
      <c r="V297" s="12">
        <f>'[4]AZIMUTH_CONGESTION by ports'!U1764</f>
        <v>0</v>
      </c>
      <c r="W297" s="43">
        <f>'[4]AZIMUTH_CONGESTION by ports'!V1764</f>
        <v>4</v>
      </c>
      <c r="X297" s="12">
        <f>'[4]AZIMUTH_CONGESTION by ports'!W1764</f>
        <v>2</v>
      </c>
      <c r="Y297" s="88">
        <f>'[4]AZIMUTH_CONGESTION by ports'!X1764</f>
        <v>10</v>
      </c>
      <c r="Z297" s="12">
        <f>'[4]AZIMUTH_CONGESTION by ports'!Y1764</f>
        <v>0</v>
      </c>
      <c r="AA297" s="88">
        <f>'[4]AZIMUTH_CONGESTION by ports'!Z1764</f>
        <v>0</v>
      </c>
      <c r="AB297" s="12">
        <f t="shared" si="27"/>
        <v>12.07</v>
      </c>
      <c r="AC297" s="12">
        <f t="shared" si="28"/>
        <v>0.34</v>
      </c>
      <c r="AD297" s="12">
        <f t="shared" si="29"/>
        <v>3.4000000000000004</v>
      </c>
      <c r="AE297" s="12">
        <f t="shared" si="30"/>
        <v>1.87</v>
      </c>
      <c r="AF297" s="12">
        <f t="shared" si="31"/>
        <v>4.08</v>
      </c>
      <c r="AG297" s="12">
        <f t="shared" si="32"/>
        <v>2.3800000000000003</v>
      </c>
    </row>
    <row r="298" spans="2:33">
      <c r="B298" s="15">
        <f>'[4]AZIMUTH_CONGESTION by ports'!A1765</f>
        <v>42665</v>
      </c>
      <c r="C298" s="6">
        <f>'[4]AZIMUTH_CONGESTION by ports'!B1765</f>
        <v>1</v>
      </c>
      <c r="D298" s="89">
        <f>'[4]AZIMUTH_CONGESTION by ports'!C1765</f>
        <v>23</v>
      </c>
      <c r="E298" s="43">
        <f>'[4]AZIMUTH_CONGESTION by ports'!D1765</f>
        <v>14</v>
      </c>
      <c r="F298" s="6">
        <f>'[4]AZIMUTH_CONGESTION by ports'!E1765</f>
        <v>0</v>
      </c>
      <c r="G298" s="6">
        <f>'[4]AZIMUTH_CONGESTION by ports'!F1765</f>
        <v>1</v>
      </c>
      <c r="H298" s="12">
        <f>'[4]AZIMUTH_CONGESTION by ports'!G1765</f>
        <v>0</v>
      </c>
      <c r="I298" s="12">
        <f>'[4]AZIMUTH_CONGESTION by ports'!H1765</f>
        <v>1</v>
      </c>
      <c r="J298" s="12">
        <f>'[4]AZIMUTH_CONGESTION by ports'!I1765</f>
        <v>0</v>
      </c>
      <c r="K298" s="12">
        <f>'[4]AZIMUTH_CONGESTION by ports'!J1765</f>
        <v>0</v>
      </c>
      <c r="L298" s="12">
        <f>'[4]AZIMUTH_CONGESTION by ports'!K1765</f>
        <v>1</v>
      </c>
      <c r="M298" s="43">
        <f>'[4]AZIMUTH_CONGESTION by ports'!L1765</f>
        <v>0</v>
      </c>
      <c r="N298" s="6">
        <f>'[4]AZIMUTH_CONGESTION by ports'!M1765</f>
        <v>1</v>
      </c>
      <c r="O298" s="89">
        <f>'[4]AZIMUTH_CONGESTION by ports'!N1765</f>
        <v>0</v>
      </c>
      <c r="P298" s="88">
        <f>'[4]AZIMUTH_CONGESTION by ports'!O1765</f>
        <v>2</v>
      </c>
      <c r="Q298" s="88">
        <f>'[4]AZIMUTH_CONGESTION by ports'!P1765</f>
        <v>0</v>
      </c>
      <c r="R298" s="43">
        <f>'[4]AZIMUTH_CONGESTION by ports'!Q1765</f>
        <v>5</v>
      </c>
      <c r="S298" s="88">
        <f>'[4]AZIMUTH_CONGESTION by ports'!R1765</f>
        <v>0</v>
      </c>
      <c r="T298" s="12">
        <f>'[4]AZIMUTH_CONGESTION by ports'!S1765</f>
        <v>7</v>
      </c>
      <c r="U298" s="43">
        <f>'[4]AZIMUTH_CONGESTION by ports'!T1765</f>
        <v>0</v>
      </c>
      <c r="V298" s="12">
        <f>'[4]AZIMUTH_CONGESTION by ports'!U1765</f>
        <v>0</v>
      </c>
      <c r="W298" s="43">
        <f>'[4]AZIMUTH_CONGESTION by ports'!V1765</f>
        <v>4</v>
      </c>
      <c r="X298" s="12">
        <f>'[4]AZIMUTH_CONGESTION by ports'!W1765</f>
        <v>1</v>
      </c>
      <c r="Y298" s="88">
        <f>'[4]AZIMUTH_CONGESTION by ports'!X1765</f>
        <v>10</v>
      </c>
      <c r="Z298" s="12">
        <f>'[4]AZIMUTH_CONGESTION by ports'!Y1765</f>
        <v>0</v>
      </c>
      <c r="AA298" s="88">
        <f>'[4]AZIMUTH_CONGESTION by ports'!Z1765</f>
        <v>0</v>
      </c>
      <c r="AB298" s="12">
        <f t="shared" si="27"/>
        <v>12.07</v>
      </c>
      <c r="AC298" s="12">
        <f t="shared" si="28"/>
        <v>0.51</v>
      </c>
      <c r="AD298" s="12">
        <f t="shared" si="29"/>
        <v>3.91</v>
      </c>
      <c r="AE298" s="12">
        <f t="shared" si="30"/>
        <v>2.04</v>
      </c>
      <c r="AF298" s="12">
        <f t="shared" si="31"/>
        <v>3.91</v>
      </c>
      <c r="AG298" s="12">
        <f t="shared" si="32"/>
        <v>1.7000000000000002</v>
      </c>
    </row>
    <row r="299" spans="2:33">
      <c r="B299" s="15">
        <f>'[4]AZIMUTH_CONGESTION by ports'!A1766</f>
        <v>42666</v>
      </c>
      <c r="C299" s="6">
        <f>'[4]AZIMUTH_CONGESTION by ports'!B1766</f>
        <v>1</v>
      </c>
      <c r="D299" s="89">
        <f>'[4]AZIMUTH_CONGESTION by ports'!C1766</f>
        <v>24</v>
      </c>
      <c r="E299" s="43">
        <f>'[4]AZIMUTH_CONGESTION by ports'!D1766</f>
        <v>14</v>
      </c>
      <c r="F299" s="6">
        <f>'[4]AZIMUTH_CONGESTION by ports'!E1766</f>
        <v>0</v>
      </c>
      <c r="G299" s="6">
        <f>'[4]AZIMUTH_CONGESTION by ports'!F1766</f>
        <v>0</v>
      </c>
      <c r="H299" s="12">
        <f>'[4]AZIMUTH_CONGESTION by ports'!G1766</f>
        <v>0</v>
      </c>
      <c r="I299" s="12">
        <f>'[4]AZIMUTH_CONGESTION by ports'!H1766</f>
        <v>1</v>
      </c>
      <c r="J299" s="12">
        <f>'[4]AZIMUTH_CONGESTION by ports'!I1766</f>
        <v>1</v>
      </c>
      <c r="K299" s="12">
        <f>'[4]AZIMUTH_CONGESTION by ports'!J1766</f>
        <v>0</v>
      </c>
      <c r="L299" s="12">
        <f>'[4]AZIMUTH_CONGESTION by ports'!K1766</f>
        <v>1</v>
      </c>
      <c r="M299" s="43">
        <f>'[4]AZIMUTH_CONGESTION by ports'!L1766</f>
        <v>0</v>
      </c>
      <c r="N299" s="6">
        <f>'[4]AZIMUTH_CONGESTION by ports'!M1766</f>
        <v>1</v>
      </c>
      <c r="O299" s="89">
        <f>'[4]AZIMUTH_CONGESTION by ports'!N1766</f>
        <v>0</v>
      </c>
      <c r="P299" s="88">
        <f>'[4]AZIMUTH_CONGESTION by ports'!O1766</f>
        <v>2</v>
      </c>
      <c r="Q299" s="88">
        <f>'[4]AZIMUTH_CONGESTION by ports'!P1766</f>
        <v>0</v>
      </c>
      <c r="R299" s="43">
        <f>'[4]AZIMUTH_CONGESTION by ports'!Q1766</f>
        <v>5</v>
      </c>
      <c r="S299" s="88">
        <f>'[4]AZIMUTH_CONGESTION by ports'!R1766</f>
        <v>0</v>
      </c>
      <c r="T299" s="12">
        <f>'[4]AZIMUTH_CONGESTION by ports'!S1766</f>
        <v>4</v>
      </c>
      <c r="U299" s="43">
        <f>'[4]AZIMUTH_CONGESTION by ports'!T1766</f>
        <v>0</v>
      </c>
      <c r="V299" s="12">
        <f>'[4]AZIMUTH_CONGESTION by ports'!U1766</f>
        <v>0</v>
      </c>
      <c r="W299" s="43">
        <f>'[4]AZIMUTH_CONGESTION by ports'!V1766</f>
        <v>4</v>
      </c>
      <c r="X299" s="12">
        <f>'[4]AZIMUTH_CONGESTION by ports'!W1766</f>
        <v>0</v>
      </c>
      <c r="Y299" s="88">
        <f>'[4]AZIMUTH_CONGESTION by ports'!X1766</f>
        <v>9</v>
      </c>
      <c r="Z299" s="12">
        <f>'[4]AZIMUTH_CONGESTION by ports'!Y1766</f>
        <v>0</v>
      </c>
      <c r="AA299" s="88">
        <f>'[4]AZIMUTH_CONGESTION by ports'!Z1766</f>
        <v>0</v>
      </c>
      <c r="AB299" s="12">
        <f t="shared" si="27"/>
        <v>11.39</v>
      </c>
      <c r="AC299" s="12">
        <f t="shared" si="28"/>
        <v>0.34</v>
      </c>
      <c r="AD299" s="12">
        <f t="shared" si="29"/>
        <v>3.91</v>
      </c>
      <c r="AE299" s="12">
        <f t="shared" si="30"/>
        <v>1.87</v>
      </c>
      <c r="AF299" s="12">
        <f t="shared" si="31"/>
        <v>4.08</v>
      </c>
      <c r="AG299" s="12">
        <f t="shared" si="32"/>
        <v>1.1900000000000002</v>
      </c>
    </row>
    <row r="300" spans="2:33">
      <c r="B300" s="15">
        <f>'[4]AZIMUTH_CONGESTION by ports'!A1767</f>
        <v>42667</v>
      </c>
      <c r="C300" s="6">
        <f>'[4]AZIMUTH_CONGESTION by ports'!B1767</f>
        <v>1</v>
      </c>
      <c r="D300" s="89">
        <f>'[4]AZIMUTH_CONGESTION by ports'!C1767</f>
        <v>22</v>
      </c>
      <c r="E300" s="43">
        <f>'[4]AZIMUTH_CONGESTION by ports'!D1767</f>
        <v>10</v>
      </c>
      <c r="F300" s="6">
        <f>'[4]AZIMUTH_CONGESTION by ports'!E1767</f>
        <v>0</v>
      </c>
      <c r="G300" s="6">
        <f>'[4]AZIMUTH_CONGESTION by ports'!F1767</f>
        <v>0</v>
      </c>
      <c r="H300" s="12">
        <f>'[4]AZIMUTH_CONGESTION by ports'!G1767</f>
        <v>0</v>
      </c>
      <c r="I300" s="12">
        <f>'[4]AZIMUTH_CONGESTION by ports'!H1767</f>
        <v>0</v>
      </c>
      <c r="J300" s="12">
        <f>'[4]AZIMUTH_CONGESTION by ports'!I1767</f>
        <v>2</v>
      </c>
      <c r="K300" s="12">
        <f>'[4]AZIMUTH_CONGESTION by ports'!J1767</f>
        <v>0</v>
      </c>
      <c r="L300" s="12">
        <f>'[4]AZIMUTH_CONGESTION by ports'!K1767</f>
        <v>1</v>
      </c>
      <c r="M300" s="43">
        <f>'[4]AZIMUTH_CONGESTION by ports'!L1767</f>
        <v>0</v>
      </c>
      <c r="N300" s="6">
        <f>'[4]AZIMUTH_CONGESTION by ports'!M1767</f>
        <v>0</v>
      </c>
      <c r="O300" s="89">
        <f>'[4]AZIMUTH_CONGESTION by ports'!N1767</f>
        <v>0</v>
      </c>
      <c r="P300" s="88">
        <f>'[4]AZIMUTH_CONGESTION by ports'!O1767</f>
        <v>1</v>
      </c>
      <c r="Q300" s="88">
        <f>'[4]AZIMUTH_CONGESTION by ports'!P1767</f>
        <v>0</v>
      </c>
      <c r="R300" s="43">
        <f>'[4]AZIMUTH_CONGESTION by ports'!Q1767</f>
        <v>5</v>
      </c>
      <c r="S300" s="88">
        <f>'[4]AZIMUTH_CONGESTION by ports'!R1767</f>
        <v>0</v>
      </c>
      <c r="T300" s="12">
        <f>'[4]AZIMUTH_CONGESTION by ports'!S1767</f>
        <v>4</v>
      </c>
      <c r="U300" s="43">
        <f>'[4]AZIMUTH_CONGESTION by ports'!T1767</f>
        <v>0</v>
      </c>
      <c r="V300" s="12">
        <f>'[4]AZIMUTH_CONGESTION by ports'!U1767</f>
        <v>0</v>
      </c>
      <c r="W300" s="43">
        <f>'[4]AZIMUTH_CONGESTION by ports'!V1767</f>
        <v>4</v>
      </c>
      <c r="X300" s="12">
        <f>'[4]AZIMUTH_CONGESTION by ports'!W1767</f>
        <v>0</v>
      </c>
      <c r="Y300" s="88">
        <f>'[4]AZIMUTH_CONGESTION by ports'!X1767</f>
        <v>11</v>
      </c>
      <c r="Z300" s="12">
        <f>'[4]AZIMUTH_CONGESTION by ports'!Y1767</f>
        <v>0</v>
      </c>
      <c r="AA300" s="88">
        <f>'[4]AZIMUTH_CONGESTION by ports'!Z1767</f>
        <v>0</v>
      </c>
      <c r="AB300" s="12">
        <f t="shared" si="27"/>
        <v>10.370000000000001</v>
      </c>
      <c r="AC300" s="12">
        <f t="shared" si="28"/>
        <v>0.17</v>
      </c>
      <c r="AD300" s="12">
        <f t="shared" si="29"/>
        <v>3.2300000000000004</v>
      </c>
      <c r="AE300" s="12">
        <f t="shared" si="30"/>
        <v>2.04</v>
      </c>
      <c r="AF300" s="12">
        <f t="shared" si="31"/>
        <v>3.74</v>
      </c>
      <c r="AG300" s="12">
        <f t="shared" si="32"/>
        <v>1.1900000000000002</v>
      </c>
    </row>
    <row r="301" spans="2:33">
      <c r="B301" s="15">
        <f>'[4]AZIMUTH_CONGESTION by ports'!A1768</f>
        <v>42668</v>
      </c>
      <c r="C301" s="6">
        <f>'[4]AZIMUTH_CONGESTION by ports'!B1768</f>
        <v>0</v>
      </c>
      <c r="D301" s="89">
        <f>'[4]AZIMUTH_CONGESTION by ports'!C1768</f>
        <v>19</v>
      </c>
      <c r="E301" s="43">
        <f>'[4]AZIMUTH_CONGESTION by ports'!D1768</f>
        <v>9</v>
      </c>
      <c r="F301" s="6">
        <f>'[4]AZIMUTH_CONGESTION by ports'!E1768</f>
        <v>0</v>
      </c>
      <c r="G301" s="6">
        <f>'[4]AZIMUTH_CONGESTION by ports'!F1768</f>
        <v>0</v>
      </c>
      <c r="H301" s="12">
        <f>'[4]AZIMUTH_CONGESTION by ports'!G1768</f>
        <v>0</v>
      </c>
      <c r="I301" s="12">
        <f>'[4]AZIMUTH_CONGESTION by ports'!H1768</f>
        <v>0</v>
      </c>
      <c r="J301" s="12">
        <f>'[4]AZIMUTH_CONGESTION by ports'!I1768</f>
        <v>2</v>
      </c>
      <c r="K301" s="12">
        <f>'[4]AZIMUTH_CONGESTION by ports'!J1768</f>
        <v>1</v>
      </c>
      <c r="L301" s="12">
        <f>'[4]AZIMUTH_CONGESTION by ports'!K1768</f>
        <v>1</v>
      </c>
      <c r="M301" s="43">
        <f>'[4]AZIMUTH_CONGESTION by ports'!L1768</f>
        <v>1</v>
      </c>
      <c r="N301" s="6">
        <f>'[4]AZIMUTH_CONGESTION by ports'!M1768</f>
        <v>0</v>
      </c>
      <c r="O301" s="89">
        <f>'[4]AZIMUTH_CONGESTION by ports'!N1768</f>
        <v>0</v>
      </c>
      <c r="P301" s="88">
        <f>'[4]AZIMUTH_CONGESTION by ports'!O1768</f>
        <v>1</v>
      </c>
      <c r="Q301" s="88">
        <f>'[4]AZIMUTH_CONGESTION by ports'!P1768</f>
        <v>0</v>
      </c>
      <c r="R301" s="43">
        <f>'[4]AZIMUTH_CONGESTION by ports'!Q1768</f>
        <v>8</v>
      </c>
      <c r="S301" s="88">
        <f>'[4]AZIMUTH_CONGESTION by ports'!R1768</f>
        <v>0</v>
      </c>
      <c r="T301" s="12">
        <f>'[4]AZIMUTH_CONGESTION by ports'!S1768</f>
        <v>4</v>
      </c>
      <c r="U301" s="43">
        <f>'[4]AZIMUTH_CONGESTION by ports'!T1768</f>
        <v>0</v>
      </c>
      <c r="V301" s="12">
        <f>'[4]AZIMUTH_CONGESTION by ports'!U1768</f>
        <v>0</v>
      </c>
      <c r="W301" s="43">
        <f>'[4]AZIMUTH_CONGESTION by ports'!V1768</f>
        <v>2</v>
      </c>
      <c r="X301" s="12">
        <f>'[4]AZIMUTH_CONGESTION by ports'!W1768</f>
        <v>0</v>
      </c>
      <c r="Y301" s="88">
        <f>'[4]AZIMUTH_CONGESTION by ports'!X1768</f>
        <v>9</v>
      </c>
      <c r="Z301" s="12">
        <f>'[4]AZIMUTH_CONGESTION by ports'!Y1768</f>
        <v>0</v>
      </c>
      <c r="AA301" s="88">
        <f>'[4]AZIMUTH_CONGESTION by ports'!Z1768</f>
        <v>0</v>
      </c>
      <c r="AB301" s="12">
        <f t="shared" si="27"/>
        <v>9.6900000000000013</v>
      </c>
      <c r="AC301" s="12">
        <f t="shared" si="28"/>
        <v>0</v>
      </c>
      <c r="AD301" s="12">
        <f t="shared" si="29"/>
        <v>3.4000000000000004</v>
      </c>
      <c r="AE301" s="12">
        <f t="shared" si="30"/>
        <v>1.7000000000000002</v>
      </c>
      <c r="AF301" s="12">
        <f t="shared" si="31"/>
        <v>3.2300000000000004</v>
      </c>
      <c r="AG301" s="12">
        <f t="shared" si="32"/>
        <v>1.36</v>
      </c>
    </row>
    <row r="302" spans="2:33">
      <c r="B302" s="15">
        <f>'[4]AZIMUTH_CONGESTION by ports'!A1769</f>
        <v>42669</v>
      </c>
      <c r="C302" s="6">
        <f>'[4]AZIMUTH_CONGESTION by ports'!B1769</f>
        <v>1</v>
      </c>
      <c r="D302" s="89">
        <f>'[4]AZIMUTH_CONGESTION by ports'!C1769</f>
        <v>21</v>
      </c>
      <c r="E302" s="43">
        <f>'[4]AZIMUTH_CONGESTION by ports'!D1769</f>
        <v>10</v>
      </c>
      <c r="F302" s="6">
        <f>'[4]AZIMUTH_CONGESTION by ports'!E1769</f>
        <v>0</v>
      </c>
      <c r="G302" s="6">
        <f>'[4]AZIMUTH_CONGESTION by ports'!F1769</f>
        <v>0</v>
      </c>
      <c r="H302" s="12">
        <f>'[4]AZIMUTH_CONGESTION by ports'!G1769</f>
        <v>0</v>
      </c>
      <c r="I302" s="12">
        <f>'[4]AZIMUTH_CONGESTION by ports'!H1769</f>
        <v>0</v>
      </c>
      <c r="J302" s="12">
        <f>'[4]AZIMUTH_CONGESTION by ports'!I1769</f>
        <v>1</v>
      </c>
      <c r="K302" s="12">
        <f>'[4]AZIMUTH_CONGESTION by ports'!J1769</f>
        <v>0</v>
      </c>
      <c r="L302" s="12">
        <f>'[4]AZIMUTH_CONGESTION by ports'!K1769</f>
        <v>1</v>
      </c>
      <c r="M302" s="43">
        <f>'[4]AZIMUTH_CONGESTION by ports'!L1769</f>
        <v>0</v>
      </c>
      <c r="N302" s="6">
        <f>'[4]AZIMUTH_CONGESTION by ports'!M1769</f>
        <v>1</v>
      </c>
      <c r="O302" s="89">
        <f>'[4]AZIMUTH_CONGESTION by ports'!N1769</f>
        <v>0</v>
      </c>
      <c r="P302" s="88">
        <f>'[4]AZIMUTH_CONGESTION by ports'!O1769</f>
        <v>1</v>
      </c>
      <c r="Q302" s="88">
        <f>'[4]AZIMUTH_CONGESTION by ports'!P1769</f>
        <v>0</v>
      </c>
      <c r="R302" s="43">
        <f>'[4]AZIMUTH_CONGESTION by ports'!Q1769</f>
        <v>7</v>
      </c>
      <c r="S302" s="88">
        <f>'[4]AZIMUTH_CONGESTION by ports'!R1769</f>
        <v>0</v>
      </c>
      <c r="T302" s="12">
        <f>'[4]AZIMUTH_CONGESTION by ports'!S1769</f>
        <v>5</v>
      </c>
      <c r="U302" s="43">
        <f>'[4]AZIMUTH_CONGESTION by ports'!T1769</f>
        <v>0</v>
      </c>
      <c r="V302" s="12">
        <f>'[4]AZIMUTH_CONGESTION by ports'!U1769</f>
        <v>0</v>
      </c>
      <c r="W302" s="43">
        <f>'[4]AZIMUTH_CONGESTION by ports'!V1769</f>
        <v>6</v>
      </c>
      <c r="X302" s="12">
        <f>'[4]AZIMUTH_CONGESTION by ports'!W1769</f>
        <v>1</v>
      </c>
      <c r="Y302" s="88">
        <f>'[4]AZIMUTH_CONGESTION by ports'!X1769</f>
        <v>9</v>
      </c>
      <c r="Z302" s="12">
        <f>'[4]AZIMUTH_CONGESTION by ports'!Y1769</f>
        <v>0</v>
      </c>
      <c r="AA302" s="88">
        <f>'[4]AZIMUTH_CONGESTION by ports'!Z1769</f>
        <v>0</v>
      </c>
      <c r="AB302" s="12">
        <f t="shared" si="27"/>
        <v>10.88</v>
      </c>
      <c r="AC302" s="12">
        <f t="shared" si="28"/>
        <v>0.34</v>
      </c>
      <c r="AD302" s="12">
        <f t="shared" si="29"/>
        <v>3.91</v>
      </c>
      <c r="AE302" s="12">
        <f t="shared" si="30"/>
        <v>1.7000000000000002</v>
      </c>
      <c r="AF302" s="12">
        <f t="shared" si="31"/>
        <v>3.5700000000000003</v>
      </c>
      <c r="AG302" s="12">
        <f t="shared" si="32"/>
        <v>1.36</v>
      </c>
    </row>
    <row r="303" spans="2:33">
      <c r="B303" s="15">
        <f>'[4]AZIMUTH_CONGESTION by ports'!A1770</f>
        <v>42670</v>
      </c>
      <c r="C303" s="6">
        <f>'[4]AZIMUTH_CONGESTION by ports'!B1770</f>
        <v>1</v>
      </c>
      <c r="D303" s="89">
        <f>'[4]AZIMUTH_CONGESTION by ports'!C1770</f>
        <v>24</v>
      </c>
      <c r="E303" s="43">
        <f>'[4]AZIMUTH_CONGESTION by ports'!D1770</f>
        <v>9</v>
      </c>
      <c r="F303" s="6">
        <f>'[4]AZIMUTH_CONGESTION by ports'!E1770</f>
        <v>0</v>
      </c>
      <c r="G303" s="6">
        <f>'[4]AZIMUTH_CONGESTION by ports'!F1770</f>
        <v>0</v>
      </c>
      <c r="H303" s="12">
        <f>'[4]AZIMUTH_CONGESTION by ports'!G1770</f>
        <v>0</v>
      </c>
      <c r="I303" s="12">
        <f>'[4]AZIMUTH_CONGESTION by ports'!H1770</f>
        <v>1</v>
      </c>
      <c r="J303" s="12">
        <f>'[4]AZIMUTH_CONGESTION by ports'!I1770</f>
        <v>1</v>
      </c>
      <c r="K303" s="12">
        <f>'[4]AZIMUTH_CONGESTION by ports'!J1770</f>
        <v>0</v>
      </c>
      <c r="L303" s="12">
        <f>'[4]AZIMUTH_CONGESTION by ports'!K1770</f>
        <v>1</v>
      </c>
      <c r="M303" s="43">
        <f>'[4]AZIMUTH_CONGESTION by ports'!L1770</f>
        <v>0</v>
      </c>
      <c r="N303" s="6">
        <f>'[4]AZIMUTH_CONGESTION by ports'!M1770</f>
        <v>1</v>
      </c>
      <c r="O303" s="89">
        <f>'[4]AZIMUTH_CONGESTION by ports'!N1770</f>
        <v>0</v>
      </c>
      <c r="P303" s="88">
        <f>'[4]AZIMUTH_CONGESTION by ports'!O1770</f>
        <v>1</v>
      </c>
      <c r="Q303" s="88">
        <f>'[4]AZIMUTH_CONGESTION by ports'!P1770</f>
        <v>0</v>
      </c>
      <c r="R303" s="43">
        <f>'[4]AZIMUTH_CONGESTION by ports'!Q1770</f>
        <v>4</v>
      </c>
      <c r="S303" s="88">
        <f>'[4]AZIMUTH_CONGESTION by ports'!R1770</f>
        <v>1</v>
      </c>
      <c r="T303" s="12">
        <f>'[4]AZIMUTH_CONGESTION by ports'!S1770</f>
        <v>8</v>
      </c>
      <c r="U303" s="43">
        <f>'[4]AZIMUTH_CONGESTION by ports'!T1770</f>
        <v>0</v>
      </c>
      <c r="V303" s="12">
        <f>'[4]AZIMUTH_CONGESTION by ports'!U1770</f>
        <v>0</v>
      </c>
      <c r="W303" s="43">
        <f>'[4]AZIMUTH_CONGESTION by ports'!V1770</f>
        <v>4</v>
      </c>
      <c r="X303" s="12">
        <f>'[4]AZIMUTH_CONGESTION by ports'!W1770</f>
        <v>0</v>
      </c>
      <c r="Y303" s="88">
        <f>'[4]AZIMUTH_CONGESTION by ports'!X1770</f>
        <v>7</v>
      </c>
      <c r="Z303" s="12">
        <f>'[4]AZIMUTH_CONGESTION by ports'!Y1770</f>
        <v>0</v>
      </c>
      <c r="AA303" s="88">
        <f>'[4]AZIMUTH_CONGESTION by ports'!Z1770</f>
        <v>0</v>
      </c>
      <c r="AB303" s="12">
        <f t="shared" si="27"/>
        <v>10.71</v>
      </c>
      <c r="AC303" s="12">
        <f t="shared" si="28"/>
        <v>0.34</v>
      </c>
      <c r="AD303" s="12">
        <f t="shared" si="29"/>
        <v>2.89</v>
      </c>
      <c r="AE303" s="12">
        <f t="shared" si="30"/>
        <v>1.53</v>
      </c>
      <c r="AF303" s="12">
        <f t="shared" si="31"/>
        <v>4.08</v>
      </c>
      <c r="AG303" s="12">
        <f t="shared" si="32"/>
        <v>1.87</v>
      </c>
    </row>
    <row r="304" spans="2:33">
      <c r="B304" s="15">
        <f>'[4]AZIMUTH_CONGESTION by ports'!A1771</f>
        <v>42671</v>
      </c>
      <c r="C304" s="6">
        <f>'[4]AZIMUTH_CONGESTION by ports'!B1771</f>
        <v>0</v>
      </c>
      <c r="D304" s="89">
        <f>'[4]AZIMUTH_CONGESTION by ports'!C1771</f>
        <v>30</v>
      </c>
      <c r="E304" s="43">
        <f>'[4]AZIMUTH_CONGESTION by ports'!D1771</f>
        <v>9</v>
      </c>
      <c r="F304" s="6">
        <f>'[4]AZIMUTH_CONGESTION by ports'!E1771</f>
        <v>0</v>
      </c>
      <c r="G304" s="6">
        <f>'[4]AZIMUTH_CONGESTION by ports'!F1771</f>
        <v>1</v>
      </c>
      <c r="H304" s="12">
        <f>'[4]AZIMUTH_CONGESTION by ports'!G1771</f>
        <v>1</v>
      </c>
      <c r="I304" s="12">
        <f>'[4]AZIMUTH_CONGESTION by ports'!H1771</f>
        <v>0</v>
      </c>
      <c r="J304" s="12">
        <f>'[4]AZIMUTH_CONGESTION by ports'!I1771</f>
        <v>1</v>
      </c>
      <c r="K304" s="12">
        <f>'[4]AZIMUTH_CONGESTION by ports'!J1771</f>
        <v>0</v>
      </c>
      <c r="L304" s="12">
        <f>'[4]AZIMUTH_CONGESTION by ports'!K1771</f>
        <v>0</v>
      </c>
      <c r="M304" s="43">
        <f>'[4]AZIMUTH_CONGESTION by ports'!L1771</f>
        <v>1</v>
      </c>
      <c r="N304" s="6">
        <f>'[4]AZIMUTH_CONGESTION by ports'!M1771</f>
        <v>1</v>
      </c>
      <c r="O304" s="89">
        <f>'[4]AZIMUTH_CONGESTION by ports'!N1771</f>
        <v>0</v>
      </c>
      <c r="P304" s="88">
        <f>'[4]AZIMUTH_CONGESTION by ports'!O1771</f>
        <v>2</v>
      </c>
      <c r="Q304" s="88">
        <f>'[4]AZIMUTH_CONGESTION by ports'!P1771</f>
        <v>0</v>
      </c>
      <c r="R304" s="43">
        <f>'[4]AZIMUTH_CONGESTION by ports'!Q1771</f>
        <v>5</v>
      </c>
      <c r="S304" s="88">
        <f>'[4]AZIMUTH_CONGESTION by ports'!R1771</f>
        <v>1</v>
      </c>
      <c r="T304" s="12">
        <f>'[4]AZIMUTH_CONGESTION by ports'!S1771</f>
        <v>8</v>
      </c>
      <c r="U304" s="43">
        <f>'[4]AZIMUTH_CONGESTION by ports'!T1771</f>
        <v>0</v>
      </c>
      <c r="V304" s="12">
        <f>'[4]AZIMUTH_CONGESTION by ports'!U1771</f>
        <v>0</v>
      </c>
      <c r="W304" s="43">
        <f>'[4]AZIMUTH_CONGESTION by ports'!V1771</f>
        <v>5</v>
      </c>
      <c r="X304" s="12">
        <f>'[4]AZIMUTH_CONGESTION by ports'!W1771</f>
        <v>0</v>
      </c>
      <c r="Y304" s="88">
        <f>'[4]AZIMUTH_CONGESTION by ports'!X1771</f>
        <v>8</v>
      </c>
      <c r="Z304" s="12">
        <f>'[4]AZIMUTH_CONGESTION by ports'!Y1771</f>
        <v>0</v>
      </c>
      <c r="AA304" s="88">
        <f>'[4]AZIMUTH_CONGESTION by ports'!Z1771</f>
        <v>0</v>
      </c>
      <c r="AB304" s="12">
        <f t="shared" si="27"/>
        <v>12.41</v>
      </c>
      <c r="AC304" s="12">
        <f t="shared" si="28"/>
        <v>0.34</v>
      </c>
      <c r="AD304" s="12">
        <f t="shared" si="29"/>
        <v>3.4000000000000004</v>
      </c>
      <c r="AE304" s="12">
        <f t="shared" si="30"/>
        <v>1.87</v>
      </c>
      <c r="AF304" s="12">
        <f t="shared" si="31"/>
        <v>5.1000000000000005</v>
      </c>
      <c r="AG304" s="12">
        <f t="shared" si="32"/>
        <v>1.7000000000000002</v>
      </c>
    </row>
    <row r="305" spans="2:33">
      <c r="B305" s="15">
        <f>'[4]AZIMUTH_CONGESTION by ports'!A1772</f>
        <v>42672</v>
      </c>
      <c r="C305" s="6">
        <f>'[4]AZIMUTH_CONGESTION by ports'!B1772</f>
        <v>0</v>
      </c>
      <c r="D305" s="89">
        <f>'[4]AZIMUTH_CONGESTION by ports'!C1772</f>
        <v>33</v>
      </c>
      <c r="E305" s="43">
        <f>'[4]AZIMUTH_CONGESTION by ports'!D1772</f>
        <v>5</v>
      </c>
      <c r="F305" s="6">
        <f>'[4]AZIMUTH_CONGESTION by ports'!E1772</f>
        <v>0</v>
      </c>
      <c r="G305" s="6">
        <f>'[4]AZIMUTH_CONGESTION by ports'!F1772</f>
        <v>0</v>
      </c>
      <c r="H305" s="12">
        <f>'[4]AZIMUTH_CONGESTION by ports'!G1772</f>
        <v>0</v>
      </c>
      <c r="I305" s="12">
        <f>'[4]AZIMUTH_CONGESTION by ports'!H1772</f>
        <v>1</v>
      </c>
      <c r="J305" s="12">
        <f>'[4]AZIMUTH_CONGESTION by ports'!I1772</f>
        <v>0</v>
      </c>
      <c r="K305" s="12">
        <f>'[4]AZIMUTH_CONGESTION by ports'!J1772</f>
        <v>0</v>
      </c>
      <c r="L305" s="12">
        <f>'[4]AZIMUTH_CONGESTION by ports'!K1772</f>
        <v>0</v>
      </c>
      <c r="M305" s="43">
        <f>'[4]AZIMUTH_CONGESTION by ports'!L1772</f>
        <v>1</v>
      </c>
      <c r="N305" s="6">
        <f>'[4]AZIMUTH_CONGESTION by ports'!M1772</f>
        <v>0</v>
      </c>
      <c r="O305" s="89">
        <f>'[4]AZIMUTH_CONGESTION by ports'!N1772</f>
        <v>0</v>
      </c>
      <c r="P305" s="88">
        <f>'[4]AZIMUTH_CONGESTION by ports'!O1772</f>
        <v>2</v>
      </c>
      <c r="Q305" s="88">
        <f>'[4]AZIMUTH_CONGESTION by ports'!P1772</f>
        <v>0</v>
      </c>
      <c r="R305" s="43">
        <f>'[4]AZIMUTH_CONGESTION by ports'!Q1772</f>
        <v>5</v>
      </c>
      <c r="S305" s="88">
        <f>'[4]AZIMUTH_CONGESTION by ports'!R1772</f>
        <v>2</v>
      </c>
      <c r="T305" s="12">
        <f>'[4]AZIMUTH_CONGESTION by ports'!S1772</f>
        <v>6</v>
      </c>
      <c r="U305" s="43">
        <f>'[4]AZIMUTH_CONGESTION by ports'!T1772</f>
        <v>0</v>
      </c>
      <c r="V305" s="12">
        <f>'[4]AZIMUTH_CONGESTION by ports'!U1772</f>
        <v>0</v>
      </c>
      <c r="W305" s="43">
        <f>'[4]AZIMUTH_CONGESTION by ports'!V1772</f>
        <v>6</v>
      </c>
      <c r="X305" s="12">
        <f>'[4]AZIMUTH_CONGESTION by ports'!W1772</f>
        <v>0</v>
      </c>
      <c r="Y305" s="88">
        <f>'[4]AZIMUTH_CONGESTION by ports'!X1772</f>
        <v>8</v>
      </c>
      <c r="Z305" s="12">
        <f>'[4]AZIMUTH_CONGESTION by ports'!Y1772</f>
        <v>0</v>
      </c>
      <c r="AA305" s="88">
        <f>'[4]AZIMUTH_CONGESTION by ports'!Z1772</f>
        <v>0</v>
      </c>
      <c r="AB305" s="12">
        <f t="shared" si="27"/>
        <v>11.73</v>
      </c>
      <c r="AC305" s="12">
        <f t="shared" si="28"/>
        <v>0</v>
      </c>
      <c r="AD305" s="12">
        <f t="shared" si="29"/>
        <v>2.89</v>
      </c>
      <c r="AE305" s="12">
        <f t="shared" si="30"/>
        <v>2.04</v>
      </c>
      <c r="AF305" s="12">
        <f t="shared" si="31"/>
        <v>5.61</v>
      </c>
      <c r="AG305" s="12">
        <f t="shared" si="32"/>
        <v>1.1900000000000002</v>
      </c>
    </row>
    <row r="306" spans="2:33">
      <c r="B306" s="15">
        <f>'[4]AZIMUTH_CONGESTION by ports'!A1773</f>
        <v>42673</v>
      </c>
      <c r="C306" s="6">
        <f>'[4]AZIMUTH_CONGESTION by ports'!B1773</f>
        <v>0</v>
      </c>
      <c r="D306" s="89">
        <f>'[4]AZIMUTH_CONGESTION by ports'!C1773</f>
        <v>31</v>
      </c>
      <c r="E306" s="43">
        <f>'[4]AZIMUTH_CONGESTION by ports'!D1773</f>
        <v>5</v>
      </c>
      <c r="F306" s="6">
        <f>'[4]AZIMUTH_CONGESTION by ports'!E1773</f>
        <v>0</v>
      </c>
      <c r="G306" s="6">
        <f>'[4]AZIMUTH_CONGESTION by ports'!F1773</f>
        <v>0</v>
      </c>
      <c r="H306" s="12">
        <f>'[4]AZIMUTH_CONGESTION by ports'!G1773</f>
        <v>1</v>
      </c>
      <c r="I306" s="12">
        <f>'[4]AZIMUTH_CONGESTION by ports'!H1773</f>
        <v>2</v>
      </c>
      <c r="J306" s="12">
        <f>'[4]AZIMUTH_CONGESTION by ports'!I1773</f>
        <v>0</v>
      </c>
      <c r="K306" s="12">
        <f>'[4]AZIMUTH_CONGESTION by ports'!J1773</f>
        <v>0</v>
      </c>
      <c r="L306" s="12">
        <f>'[4]AZIMUTH_CONGESTION by ports'!K1773</f>
        <v>0</v>
      </c>
      <c r="M306" s="43">
        <f>'[4]AZIMUTH_CONGESTION by ports'!L1773</f>
        <v>1</v>
      </c>
      <c r="N306" s="6">
        <f>'[4]AZIMUTH_CONGESTION by ports'!M1773</f>
        <v>0</v>
      </c>
      <c r="O306" s="89">
        <f>'[4]AZIMUTH_CONGESTION by ports'!N1773</f>
        <v>0</v>
      </c>
      <c r="P306" s="88">
        <f>'[4]AZIMUTH_CONGESTION by ports'!O1773</f>
        <v>2</v>
      </c>
      <c r="Q306" s="88">
        <f>'[4]AZIMUTH_CONGESTION by ports'!P1773</f>
        <v>0</v>
      </c>
      <c r="R306" s="43">
        <f>'[4]AZIMUTH_CONGESTION by ports'!Q1773</f>
        <v>3</v>
      </c>
      <c r="S306" s="88">
        <f>'[4]AZIMUTH_CONGESTION by ports'!R1773</f>
        <v>2</v>
      </c>
      <c r="T306" s="12">
        <f>'[4]AZIMUTH_CONGESTION by ports'!S1773</f>
        <v>5</v>
      </c>
      <c r="U306" s="43">
        <f>'[4]AZIMUTH_CONGESTION by ports'!T1773</f>
        <v>0</v>
      </c>
      <c r="V306" s="12">
        <f>'[4]AZIMUTH_CONGESTION by ports'!U1773</f>
        <v>0</v>
      </c>
      <c r="W306" s="43">
        <f>'[4]AZIMUTH_CONGESTION by ports'!V1773</f>
        <v>5</v>
      </c>
      <c r="X306" s="12">
        <f>'[4]AZIMUTH_CONGESTION by ports'!W1773</f>
        <v>0</v>
      </c>
      <c r="Y306" s="88">
        <f>'[4]AZIMUTH_CONGESTION by ports'!X1773</f>
        <v>10</v>
      </c>
      <c r="Z306" s="12">
        <f>'[4]AZIMUTH_CONGESTION by ports'!Y1773</f>
        <v>0</v>
      </c>
      <c r="AA306" s="88">
        <f>'[4]AZIMUTH_CONGESTION by ports'!Z1773</f>
        <v>0</v>
      </c>
      <c r="AB306" s="12">
        <f t="shared" si="27"/>
        <v>11.39</v>
      </c>
      <c r="AC306" s="12">
        <f t="shared" si="28"/>
        <v>0</v>
      </c>
      <c r="AD306" s="12">
        <f t="shared" si="29"/>
        <v>2.3800000000000003</v>
      </c>
      <c r="AE306" s="12">
        <f t="shared" si="30"/>
        <v>2.3800000000000003</v>
      </c>
      <c r="AF306" s="12">
        <f t="shared" si="31"/>
        <v>5.2700000000000005</v>
      </c>
      <c r="AG306" s="12">
        <f t="shared" si="32"/>
        <v>1.36</v>
      </c>
    </row>
    <row r="307" spans="2:33">
      <c r="B307" s="15">
        <f>'[4]AZIMUTH_CONGESTION by ports'!A1774</f>
        <v>42674</v>
      </c>
      <c r="C307" s="6">
        <f>'[4]AZIMUTH_CONGESTION by ports'!B1774</f>
        <v>0</v>
      </c>
      <c r="D307" s="89">
        <f>'[4]AZIMUTH_CONGESTION by ports'!C1774</f>
        <v>28</v>
      </c>
      <c r="E307" s="43">
        <f>'[4]AZIMUTH_CONGESTION by ports'!D1774</f>
        <v>2</v>
      </c>
      <c r="F307" s="6">
        <f>'[4]AZIMUTH_CONGESTION by ports'!E1774</f>
        <v>0</v>
      </c>
      <c r="G307" s="6">
        <f>'[4]AZIMUTH_CONGESTION by ports'!F1774</f>
        <v>0</v>
      </c>
      <c r="H307" s="12">
        <f>'[4]AZIMUTH_CONGESTION by ports'!G1774</f>
        <v>0</v>
      </c>
      <c r="I307" s="12">
        <f>'[4]AZIMUTH_CONGESTION by ports'!H1774</f>
        <v>3</v>
      </c>
      <c r="J307" s="12">
        <f>'[4]AZIMUTH_CONGESTION by ports'!I1774</f>
        <v>0</v>
      </c>
      <c r="K307" s="12">
        <f>'[4]AZIMUTH_CONGESTION by ports'!J1774</f>
        <v>0</v>
      </c>
      <c r="L307" s="12">
        <f>'[4]AZIMUTH_CONGESTION by ports'!K1774</f>
        <v>0</v>
      </c>
      <c r="M307" s="43">
        <f>'[4]AZIMUTH_CONGESTION by ports'!L1774</f>
        <v>0</v>
      </c>
      <c r="N307" s="6">
        <f>'[4]AZIMUTH_CONGESTION by ports'!M1774</f>
        <v>0</v>
      </c>
      <c r="O307" s="89">
        <f>'[4]AZIMUTH_CONGESTION by ports'!N1774</f>
        <v>0</v>
      </c>
      <c r="P307" s="88">
        <f>'[4]AZIMUTH_CONGESTION by ports'!O1774</f>
        <v>2</v>
      </c>
      <c r="Q307" s="88">
        <f>'[4]AZIMUTH_CONGESTION by ports'!P1774</f>
        <v>0</v>
      </c>
      <c r="R307" s="43">
        <f>'[4]AZIMUTH_CONGESTION by ports'!Q1774</f>
        <v>3</v>
      </c>
      <c r="S307" s="88">
        <f>'[4]AZIMUTH_CONGESTION by ports'!R1774</f>
        <v>2</v>
      </c>
      <c r="T307" s="12">
        <f>'[4]AZIMUTH_CONGESTION by ports'!S1774</f>
        <v>5</v>
      </c>
      <c r="U307" s="43">
        <f>'[4]AZIMUTH_CONGESTION by ports'!T1774</f>
        <v>0</v>
      </c>
      <c r="V307" s="12">
        <f>'[4]AZIMUTH_CONGESTION by ports'!U1774</f>
        <v>0</v>
      </c>
      <c r="W307" s="43">
        <f>'[4]AZIMUTH_CONGESTION by ports'!V1774</f>
        <v>4</v>
      </c>
      <c r="X307" s="12">
        <f>'[4]AZIMUTH_CONGESTION by ports'!W1774</f>
        <v>0</v>
      </c>
      <c r="Y307" s="88">
        <f>'[4]AZIMUTH_CONGESTION by ports'!X1774</f>
        <v>9</v>
      </c>
      <c r="Z307" s="12">
        <f>'[4]AZIMUTH_CONGESTION by ports'!Y1774</f>
        <v>0</v>
      </c>
      <c r="AA307" s="88">
        <f>'[4]AZIMUTH_CONGESTION by ports'!Z1774</f>
        <v>0</v>
      </c>
      <c r="AB307" s="12">
        <f t="shared" si="27"/>
        <v>9.8600000000000012</v>
      </c>
      <c r="AC307" s="12">
        <f t="shared" si="28"/>
        <v>0</v>
      </c>
      <c r="AD307" s="12">
        <f t="shared" si="29"/>
        <v>1.53</v>
      </c>
      <c r="AE307" s="12">
        <f t="shared" si="30"/>
        <v>2.21</v>
      </c>
      <c r="AF307" s="12">
        <f t="shared" si="31"/>
        <v>4.7600000000000007</v>
      </c>
      <c r="AG307" s="12">
        <f t="shared" si="32"/>
        <v>1.36</v>
      </c>
    </row>
    <row r="308" spans="2:33">
      <c r="B308" s="15">
        <f>'[4]AZIMUTH_CONGESTION by ports'!A1775</f>
        <v>42675</v>
      </c>
      <c r="C308" s="6">
        <f>'[4]AZIMUTH_CONGESTION by ports'!B1775</f>
        <v>0</v>
      </c>
      <c r="D308" s="89">
        <f>'[4]AZIMUTH_CONGESTION by ports'!C1775</f>
        <v>29</v>
      </c>
      <c r="E308" s="43">
        <f>'[4]AZIMUTH_CONGESTION by ports'!D1775</f>
        <v>2</v>
      </c>
      <c r="F308" s="6">
        <f>'[4]AZIMUTH_CONGESTION by ports'!E1775</f>
        <v>0</v>
      </c>
      <c r="G308" s="6">
        <f>'[4]AZIMUTH_CONGESTION by ports'!F1775</f>
        <v>0</v>
      </c>
      <c r="H308" s="12">
        <f>'[4]AZIMUTH_CONGESTION by ports'!G1775</f>
        <v>0</v>
      </c>
      <c r="I308" s="12">
        <f>'[4]AZIMUTH_CONGESTION by ports'!H1775</f>
        <v>2</v>
      </c>
      <c r="J308" s="12">
        <f>'[4]AZIMUTH_CONGESTION by ports'!I1775</f>
        <v>0</v>
      </c>
      <c r="K308" s="12">
        <f>'[4]AZIMUTH_CONGESTION by ports'!J1775</f>
        <v>0</v>
      </c>
      <c r="L308" s="12">
        <f>'[4]AZIMUTH_CONGESTION by ports'!K1775</f>
        <v>1</v>
      </c>
      <c r="M308" s="43">
        <f>'[4]AZIMUTH_CONGESTION by ports'!L1775</f>
        <v>1</v>
      </c>
      <c r="N308" s="6">
        <f>'[4]AZIMUTH_CONGESTION by ports'!M1775</f>
        <v>0</v>
      </c>
      <c r="O308" s="89">
        <f>'[4]AZIMUTH_CONGESTION by ports'!N1775</f>
        <v>0</v>
      </c>
      <c r="P308" s="88">
        <f>'[4]AZIMUTH_CONGESTION by ports'!O1775</f>
        <v>2</v>
      </c>
      <c r="Q308" s="88">
        <f>'[4]AZIMUTH_CONGESTION by ports'!P1775</f>
        <v>0</v>
      </c>
      <c r="R308" s="43">
        <f>'[4]AZIMUTH_CONGESTION by ports'!Q1775</f>
        <v>3</v>
      </c>
      <c r="S308" s="88">
        <f>'[4]AZIMUTH_CONGESTION by ports'!R1775</f>
        <v>2</v>
      </c>
      <c r="T308" s="12">
        <f>'[4]AZIMUTH_CONGESTION by ports'!S1775</f>
        <v>4</v>
      </c>
      <c r="U308" s="43">
        <f>'[4]AZIMUTH_CONGESTION by ports'!T1775</f>
        <v>0</v>
      </c>
      <c r="V308" s="12">
        <f>'[4]AZIMUTH_CONGESTION by ports'!U1775</f>
        <v>0</v>
      </c>
      <c r="W308" s="43">
        <f>'[4]AZIMUTH_CONGESTION by ports'!V1775</f>
        <v>5</v>
      </c>
      <c r="X308" s="12">
        <f>'[4]AZIMUTH_CONGESTION by ports'!W1775</f>
        <v>2</v>
      </c>
      <c r="Y308" s="88">
        <f>'[4]AZIMUTH_CONGESTION by ports'!X1775</f>
        <v>10</v>
      </c>
      <c r="Z308" s="12">
        <f>'[4]AZIMUTH_CONGESTION by ports'!Y1775</f>
        <v>0</v>
      </c>
      <c r="AA308" s="88">
        <f>'[4]AZIMUTH_CONGESTION by ports'!Z1775</f>
        <v>0</v>
      </c>
      <c r="AB308" s="12">
        <f t="shared" si="27"/>
        <v>10.71</v>
      </c>
      <c r="AC308" s="12">
        <f t="shared" si="28"/>
        <v>0</v>
      </c>
      <c r="AD308" s="12">
        <f t="shared" si="29"/>
        <v>1.87</v>
      </c>
      <c r="AE308" s="12">
        <f t="shared" si="30"/>
        <v>2.3800000000000003</v>
      </c>
      <c r="AF308" s="12">
        <f t="shared" si="31"/>
        <v>4.9300000000000006</v>
      </c>
      <c r="AG308" s="12">
        <f t="shared" si="32"/>
        <v>1.53</v>
      </c>
    </row>
    <row r="309" spans="2:33">
      <c r="B309" s="15">
        <f>'[4]AZIMUTH_CONGESTION by ports'!A1776</f>
        <v>42676</v>
      </c>
      <c r="C309" s="6">
        <f>'[4]AZIMUTH_CONGESTION by ports'!B1776</f>
        <v>0</v>
      </c>
      <c r="D309" s="89">
        <f>'[4]AZIMUTH_CONGESTION by ports'!C1776</f>
        <v>26</v>
      </c>
      <c r="E309" s="43">
        <f>'[4]AZIMUTH_CONGESTION by ports'!D1776</f>
        <v>5</v>
      </c>
      <c r="F309" s="6">
        <f>'[4]AZIMUTH_CONGESTION by ports'!E1776</f>
        <v>0</v>
      </c>
      <c r="G309" s="6">
        <f>'[4]AZIMUTH_CONGESTION by ports'!F1776</f>
        <v>0</v>
      </c>
      <c r="H309" s="12">
        <f>'[4]AZIMUTH_CONGESTION by ports'!G1776</f>
        <v>0</v>
      </c>
      <c r="I309" s="12">
        <f>'[4]AZIMUTH_CONGESTION by ports'!H1776</f>
        <v>0</v>
      </c>
      <c r="J309" s="12">
        <f>'[4]AZIMUTH_CONGESTION by ports'!I1776</f>
        <v>0</v>
      </c>
      <c r="K309" s="12">
        <f>'[4]AZIMUTH_CONGESTION by ports'!J1776</f>
        <v>0</v>
      </c>
      <c r="L309" s="12">
        <f>'[4]AZIMUTH_CONGESTION by ports'!K1776</f>
        <v>1</v>
      </c>
      <c r="M309" s="43">
        <f>'[4]AZIMUTH_CONGESTION by ports'!L1776</f>
        <v>0</v>
      </c>
      <c r="N309" s="6">
        <f>'[4]AZIMUTH_CONGESTION by ports'!M1776</f>
        <v>0</v>
      </c>
      <c r="O309" s="89">
        <f>'[4]AZIMUTH_CONGESTION by ports'!N1776</f>
        <v>0</v>
      </c>
      <c r="P309" s="88">
        <f>'[4]AZIMUTH_CONGESTION by ports'!O1776</f>
        <v>3</v>
      </c>
      <c r="Q309" s="88">
        <f>'[4]AZIMUTH_CONGESTION by ports'!P1776</f>
        <v>0</v>
      </c>
      <c r="R309" s="43">
        <f>'[4]AZIMUTH_CONGESTION by ports'!Q1776</f>
        <v>3</v>
      </c>
      <c r="S309" s="88">
        <f>'[4]AZIMUTH_CONGESTION by ports'!R1776</f>
        <v>3</v>
      </c>
      <c r="T309" s="12">
        <f>'[4]AZIMUTH_CONGESTION by ports'!S1776</f>
        <v>4</v>
      </c>
      <c r="U309" s="43">
        <f>'[4]AZIMUTH_CONGESTION by ports'!T1776</f>
        <v>0</v>
      </c>
      <c r="V309" s="12">
        <f>'[4]AZIMUTH_CONGESTION by ports'!U1776</f>
        <v>0</v>
      </c>
      <c r="W309" s="43">
        <f>'[4]AZIMUTH_CONGESTION by ports'!V1776</f>
        <v>6</v>
      </c>
      <c r="X309" s="12">
        <f>'[4]AZIMUTH_CONGESTION by ports'!W1776</f>
        <v>1</v>
      </c>
      <c r="Y309" s="88">
        <f>'[4]AZIMUTH_CONGESTION by ports'!X1776</f>
        <v>8</v>
      </c>
      <c r="Z309" s="12">
        <f>'[4]AZIMUTH_CONGESTION by ports'!Y1776</f>
        <v>0</v>
      </c>
      <c r="AA309" s="88">
        <f>'[4]AZIMUTH_CONGESTION by ports'!Z1776</f>
        <v>0</v>
      </c>
      <c r="AB309" s="12">
        <f t="shared" si="27"/>
        <v>10.200000000000001</v>
      </c>
      <c r="AC309" s="12">
        <f t="shared" si="28"/>
        <v>0</v>
      </c>
      <c r="AD309" s="12">
        <f t="shared" si="29"/>
        <v>2.3800000000000003</v>
      </c>
      <c r="AE309" s="12">
        <f t="shared" si="30"/>
        <v>2.3800000000000003</v>
      </c>
      <c r="AF309" s="12">
        <f t="shared" si="31"/>
        <v>4.42</v>
      </c>
      <c r="AG309" s="12">
        <f t="shared" si="32"/>
        <v>1.02</v>
      </c>
    </row>
    <row r="310" spans="2:33">
      <c r="B310" s="15">
        <f>'[4]AZIMUTH_CONGESTION by ports'!A1777</f>
        <v>42677</v>
      </c>
      <c r="C310" s="6">
        <f>'[4]AZIMUTH_CONGESTION by ports'!B1777</f>
        <v>0</v>
      </c>
      <c r="D310" s="89">
        <f>'[4]AZIMUTH_CONGESTION by ports'!C1777</f>
        <v>23</v>
      </c>
      <c r="E310" s="43">
        <f>'[4]AZIMUTH_CONGESTION by ports'!D1777</f>
        <v>6</v>
      </c>
      <c r="F310" s="6">
        <f>'[4]AZIMUTH_CONGESTION by ports'!E1777</f>
        <v>0</v>
      </c>
      <c r="G310" s="6">
        <f>'[4]AZIMUTH_CONGESTION by ports'!F1777</f>
        <v>0</v>
      </c>
      <c r="H310" s="12">
        <f>'[4]AZIMUTH_CONGESTION by ports'!G1777</f>
        <v>0</v>
      </c>
      <c r="I310" s="12">
        <f>'[4]AZIMUTH_CONGESTION by ports'!H1777</f>
        <v>0</v>
      </c>
      <c r="J310" s="12">
        <f>'[4]AZIMUTH_CONGESTION by ports'!I1777</f>
        <v>0</v>
      </c>
      <c r="K310" s="12">
        <f>'[4]AZIMUTH_CONGESTION by ports'!J1777</f>
        <v>0</v>
      </c>
      <c r="L310" s="12">
        <f>'[4]AZIMUTH_CONGESTION by ports'!K1777</f>
        <v>1</v>
      </c>
      <c r="M310" s="43">
        <f>'[4]AZIMUTH_CONGESTION by ports'!L1777</f>
        <v>0</v>
      </c>
      <c r="N310" s="6">
        <f>'[4]AZIMUTH_CONGESTION by ports'!M1777</f>
        <v>0</v>
      </c>
      <c r="O310" s="89">
        <f>'[4]AZIMUTH_CONGESTION by ports'!N1777</f>
        <v>0</v>
      </c>
      <c r="P310" s="88">
        <f>'[4]AZIMUTH_CONGESTION by ports'!O1777</f>
        <v>2</v>
      </c>
      <c r="Q310" s="88">
        <f>'[4]AZIMUTH_CONGESTION by ports'!P1777</f>
        <v>0</v>
      </c>
      <c r="R310" s="43">
        <f>'[4]AZIMUTH_CONGESTION by ports'!Q1777</f>
        <v>3</v>
      </c>
      <c r="S310" s="88">
        <f>'[4]AZIMUTH_CONGESTION by ports'!R1777</f>
        <v>3</v>
      </c>
      <c r="T310" s="12">
        <f>'[4]AZIMUTH_CONGESTION by ports'!S1777</f>
        <v>3</v>
      </c>
      <c r="U310" s="43">
        <f>'[4]AZIMUTH_CONGESTION by ports'!T1777</f>
        <v>0</v>
      </c>
      <c r="V310" s="12">
        <f>'[4]AZIMUTH_CONGESTION by ports'!U1777</f>
        <v>0</v>
      </c>
      <c r="W310" s="43">
        <f>'[4]AZIMUTH_CONGESTION by ports'!V1777</f>
        <v>4</v>
      </c>
      <c r="X310" s="12">
        <f>'[4]AZIMUTH_CONGESTION by ports'!W1777</f>
        <v>2</v>
      </c>
      <c r="Y310" s="88">
        <f>'[4]AZIMUTH_CONGESTION by ports'!X1777</f>
        <v>8</v>
      </c>
      <c r="Z310" s="12">
        <f>'[4]AZIMUTH_CONGESTION by ports'!Y1777</f>
        <v>0</v>
      </c>
      <c r="AA310" s="88">
        <f>'[4]AZIMUTH_CONGESTION by ports'!Z1777</f>
        <v>0</v>
      </c>
      <c r="AB310" s="12">
        <f t="shared" si="27"/>
        <v>9.3500000000000014</v>
      </c>
      <c r="AC310" s="12">
        <f t="shared" si="28"/>
        <v>0</v>
      </c>
      <c r="AD310" s="12">
        <f t="shared" si="29"/>
        <v>2.21</v>
      </c>
      <c r="AE310" s="12">
        <f t="shared" si="30"/>
        <v>2.21</v>
      </c>
      <c r="AF310" s="12">
        <f t="shared" si="31"/>
        <v>3.91</v>
      </c>
      <c r="AG310" s="12">
        <f t="shared" si="32"/>
        <v>1.02</v>
      </c>
    </row>
    <row r="311" spans="2:33">
      <c r="B311" s="15">
        <f>'[4]AZIMUTH_CONGESTION by ports'!A1778</f>
        <v>42678</v>
      </c>
      <c r="C311" s="6">
        <f>'[4]AZIMUTH_CONGESTION by ports'!B1778</f>
        <v>3</v>
      </c>
      <c r="D311" s="89">
        <f>'[4]AZIMUTH_CONGESTION by ports'!C1778</f>
        <v>24</v>
      </c>
      <c r="E311" s="43">
        <f>'[4]AZIMUTH_CONGESTION by ports'!D1778</f>
        <v>3</v>
      </c>
      <c r="F311" s="6">
        <f>'[4]AZIMUTH_CONGESTION by ports'!E1778</f>
        <v>0</v>
      </c>
      <c r="G311" s="6">
        <f>'[4]AZIMUTH_CONGESTION by ports'!F1778</f>
        <v>0</v>
      </c>
      <c r="H311" s="12">
        <f>'[4]AZIMUTH_CONGESTION by ports'!G1778</f>
        <v>0</v>
      </c>
      <c r="I311" s="12">
        <f>'[4]AZIMUTH_CONGESTION by ports'!H1778</f>
        <v>0</v>
      </c>
      <c r="J311" s="12">
        <f>'[4]AZIMUTH_CONGESTION by ports'!I1778</f>
        <v>0</v>
      </c>
      <c r="K311" s="12">
        <f>'[4]AZIMUTH_CONGESTION by ports'!J1778</f>
        <v>0</v>
      </c>
      <c r="L311" s="12">
        <f>'[4]AZIMUTH_CONGESTION by ports'!K1778</f>
        <v>1</v>
      </c>
      <c r="M311" s="43">
        <f>'[4]AZIMUTH_CONGESTION by ports'!L1778</f>
        <v>0</v>
      </c>
      <c r="N311" s="6">
        <f>'[4]AZIMUTH_CONGESTION by ports'!M1778</f>
        <v>0</v>
      </c>
      <c r="O311" s="89">
        <f>'[4]AZIMUTH_CONGESTION by ports'!N1778</f>
        <v>0</v>
      </c>
      <c r="P311" s="88">
        <f>'[4]AZIMUTH_CONGESTION by ports'!O1778</f>
        <v>3</v>
      </c>
      <c r="Q311" s="88">
        <f>'[4]AZIMUTH_CONGESTION by ports'!P1778</f>
        <v>0</v>
      </c>
      <c r="R311" s="43">
        <f>'[4]AZIMUTH_CONGESTION by ports'!Q1778</f>
        <v>4</v>
      </c>
      <c r="S311" s="88">
        <f>'[4]AZIMUTH_CONGESTION by ports'!R1778</f>
        <v>3</v>
      </c>
      <c r="T311" s="12">
        <f>'[4]AZIMUTH_CONGESTION by ports'!S1778</f>
        <v>1</v>
      </c>
      <c r="U311" s="43">
        <f>'[4]AZIMUTH_CONGESTION by ports'!T1778</f>
        <v>0</v>
      </c>
      <c r="V311" s="12">
        <f>'[4]AZIMUTH_CONGESTION by ports'!U1778</f>
        <v>0</v>
      </c>
      <c r="W311" s="43">
        <f>'[4]AZIMUTH_CONGESTION by ports'!V1778</f>
        <v>4</v>
      </c>
      <c r="X311" s="12">
        <f>'[4]AZIMUTH_CONGESTION by ports'!W1778</f>
        <v>2</v>
      </c>
      <c r="Y311" s="88">
        <f>'[4]AZIMUTH_CONGESTION by ports'!X1778</f>
        <v>8</v>
      </c>
      <c r="Z311" s="12">
        <f>'[4]AZIMUTH_CONGESTION by ports'!Y1778</f>
        <v>0</v>
      </c>
      <c r="AA311" s="88">
        <f>'[4]AZIMUTH_CONGESTION by ports'!Z1778</f>
        <v>0</v>
      </c>
      <c r="AB311" s="12">
        <f t="shared" si="27"/>
        <v>9.5200000000000014</v>
      </c>
      <c r="AC311" s="12">
        <f t="shared" si="28"/>
        <v>0.51</v>
      </c>
      <c r="AD311" s="12">
        <f t="shared" si="29"/>
        <v>1.87</v>
      </c>
      <c r="AE311" s="12">
        <f t="shared" si="30"/>
        <v>2.3800000000000003</v>
      </c>
      <c r="AF311" s="12">
        <f t="shared" si="31"/>
        <v>4.08</v>
      </c>
      <c r="AG311" s="12">
        <f t="shared" si="32"/>
        <v>0.68</v>
      </c>
    </row>
    <row r="312" spans="2:33">
      <c r="B312" s="15">
        <f>'[4]AZIMUTH_CONGESTION by ports'!A1779</f>
        <v>42679</v>
      </c>
      <c r="C312" s="6">
        <f>'[4]AZIMUTH_CONGESTION by ports'!B1779</f>
        <v>4</v>
      </c>
      <c r="D312" s="89">
        <f>'[4]AZIMUTH_CONGESTION by ports'!C1779</f>
        <v>22</v>
      </c>
      <c r="E312" s="43">
        <f>'[4]AZIMUTH_CONGESTION by ports'!D1779</f>
        <v>3</v>
      </c>
      <c r="F312" s="6">
        <f>'[4]AZIMUTH_CONGESTION by ports'!E1779</f>
        <v>0</v>
      </c>
      <c r="G312" s="6">
        <f>'[4]AZIMUTH_CONGESTION by ports'!F1779</f>
        <v>0</v>
      </c>
      <c r="H312" s="12">
        <f>'[4]AZIMUTH_CONGESTION by ports'!G1779</f>
        <v>0</v>
      </c>
      <c r="I312" s="12">
        <f>'[4]AZIMUTH_CONGESTION by ports'!H1779</f>
        <v>0</v>
      </c>
      <c r="J312" s="12">
        <f>'[4]AZIMUTH_CONGESTION by ports'!I1779</f>
        <v>0</v>
      </c>
      <c r="K312" s="12">
        <f>'[4]AZIMUTH_CONGESTION by ports'!J1779</f>
        <v>0</v>
      </c>
      <c r="L312" s="12">
        <f>'[4]AZIMUTH_CONGESTION by ports'!K1779</f>
        <v>1</v>
      </c>
      <c r="M312" s="43">
        <f>'[4]AZIMUTH_CONGESTION by ports'!L1779</f>
        <v>1</v>
      </c>
      <c r="N312" s="6">
        <f>'[4]AZIMUTH_CONGESTION by ports'!M1779</f>
        <v>1</v>
      </c>
      <c r="O312" s="89">
        <f>'[4]AZIMUTH_CONGESTION by ports'!N1779</f>
        <v>0</v>
      </c>
      <c r="P312" s="88">
        <f>'[4]AZIMUTH_CONGESTION by ports'!O1779</f>
        <v>4</v>
      </c>
      <c r="Q312" s="88">
        <f>'[4]AZIMUTH_CONGESTION by ports'!P1779</f>
        <v>0</v>
      </c>
      <c r="R312" s="43">
        <f>'[4]AZIMUTH_CONGESTION by ports'!Q1779</f>
        <v>2</v>
      </c>
      <c r="S312" s="88">
        <f>'[4]AZIMUTH_CONGESTION by ports'!R1779</f>
        <v>3</v>
      </c>
      <c r="T312" s="12">
        <f>'[4]AZIMUTH_CONGESTION by ports'!S1779</f>
        <v>2</v>
      </c>
      <c r="U312" s="43">
        <f>'[4]AZIMUTH_CONGESTION by ports'!T1779</f>
        <v>0</v>
      </c>
      <c r="V312" s="12">
        <f>'[4]AZIMUTH_CONGESTION by ports'!U1779</f>
        <v>0</v>
      </c>
      <c r="W312" s="43">
        <f>'[4]AZIMUTH_CONGESTION by ports'!V1779</f>
        <v>6</v>
      </c>
      <c r="X312" s="12">
        <f>'[4]AZIMUTH_CONGESTION by ports'!W1779</f>
        <v>2</v>
      </c>
      <c r="Y312" s="88">
        <f>'[4]AZIMUTH_CONGESTION by ports'!X1779</f>
        <v>8</v>
      </c>
      <c r="Z312" s="12">
        <f>'[4]AZIMUTH_CONGESTION by ports'!Y1779</f>
        <v>1</v>
      </c>
      <c r="AA312" s="88">
        <f>'[4]AZIMUTH_CONGESTION by ports'!Z1779</f>
        <v>0</v>
      </c>
      <c r="AB312" s="12">
        <f t="shared" si="27"/>
        <v>10.200000000000001</v>
      </c>
      <c r="AC312" s="12">
        <f t="shared" si="28"/>
        <v>0.85000000000000009</v>
      </c>
      <c r="AD312" s="12">
        <f t="shared" si="29"/>
        <v>2.04</v>
      </c>
      <c r="AE312" s="12">
        <f t="shared" si="30"/>
        <v>2.5500000000000003</v>
      </c>
      <c r="AF312" s="12">
        <f t="shared" si="31"/>
        <v>3.74</v>
      </c>
      <c r="AG312" s="12">
        <f t="shared" si="32"/>
        <v>1.02</v>
      </c>
    </row>
    <row r="313" spans="2:33">
      <c r="B313" s="15">
        <f>'[4]AZIMUTH_CONGESTION by ports'!A1780</f>
        <v>42680</v>
      </c>
      <c r="C313" s="6">
        <f>'[4]AZIMUTH_CONGESTION by ports'!B1780</f>
        <v>4</v>
      </c>
      <c r="D313" s="89">
        <f>'[4]AZIMUTH_CONGESTION by ports'!C1780</f>
        <v>22</v>
      </c>
      <c r="E313" s="43">
        <f>'[4]AZIMUTH_CONGESTION by ports'!D1780</f>
        <v>5</v>
      </c>
      <c r="F313" s="6">
        <f>'[4]AZIMUTH_CONGESTION by ports'!E1780</f>
        <v>0</v>
      </c>
      <c r="G313" s="6">
        <f>'[4]AZIMUTH_CONGESTION by ports'!F1780</f>
        <v>0</v>
      </c>
      <c r="H313" s="12">
        <f>'[4]AZIMUTH_CONGESTION by ports'!G1780</f>
        <v>0</v>
      </c>
      <c r="I313" s="12">
        <f>'[4]AZIMUTH_CONGESTION by ports'!H1780</f>
        <v>3</v>
      </c>
      <c r="J313" s="12">
        <f>'[4]AZIMUTH_CONGESTION by ports'!I1780</f>
        <v>0</v>
      </c>
      <c r="K313" s="12">
        <f>'[4]AZIMUTH_CONGESTION by ports'!J1780</f>
        <v>0</v>
      </c>
      <c r="L313" s="12">
        <f>'[4]AZIMUTH_CONGESTION by ports'!K1780</f>
        <v>2</v>
      </c>
      <c r="M313" s="43">
        <f>'[4]AZIMUTH_CONGESTION by ports'!L1780</f>
        <v>1</v>
      </c>
      <c r="N313" s="6">
        <f>'[4]AZIMUTH_CONGESTION by ports'!M1780</f>
        <v>0</v>
      </c>
      <c r="O313" s="89">
        <f>'[4]AZIMUTH_CONGESTION by ports'!N1780</f>
        <v>0</v>
      </c>
      <c r="P313" s="88">
        <f>'[4]AZIMUTH_CONGESTION by ports'!O1780</f>
        <v>3</v>
      </c>
      <c r="Q313" s="88">
        <f>'[4]AZIMUTH_CONGESTION by ports'!P1780</f>
        <v>0</v>
      </c>
      <c r="R313" s="43">
        <f>'[4]AZIMUTH_CONGESTION by ports'!Q1780</f>
        <v>2</v>
      </c>
      <c r="S313" s="88">
        <f>'[4]AZIMUTH_CONGESTION by ports'!R1780</f>
        <v>2</v>
      </c>
      <c r="T313" s="12">
        <f>'[4]AZIMUTH_CONGESTION by ports'!S1780</f>
        <v>2</v>
      </c>
      <c r="U313" s="43">
        <f>'[4]AZIMUTH_CONGESTION by ports'!T1780</f>
        <v>0</v>
      </c>
      <c r="V313" s="12">
        <f>'[4]AZIMUTH_CONGESTION by ports'!U1780</f>
        <v>0</v>
      </c>
      <c r="W313" s="43">
        <f>'[4]AZIMUTH_CONGESTION by ports'!V1780</f>
        <v>6</v>
      </c>
      <c r="X313" s="12">
        <f>'[4]AZIMUTH_CONGESTION by ports'!W1780</f>
        <v>2</v>
      </c>
      <c r="Y313" s="88">
        <f>'[4]AZIMUTH_CONGESTION by ports'!X1780</f>
        <v>7</v>
      </c>
      <c r="Z313" s="12">
        <f>'[4]AZIMUTH_CONGESTION by ports'!Y1780</f>
        <v>0</v>
      </c>
      <c r="AA313" s="88">
        <f>'[4]AZIMUTH_CONGESTION by ports'!Z1780</f>
        <v>0</v>
      </c>
      <c r="AB313" s="12">
        <f t="shared" si="27"/>
        <v>10.370000000000001</v>
      </c>
      <c r="AC313" s="12">
        <f t="shared" si="28"/>
        <v>0.68</v>
      </c>
      <c r="AD313" s="12">
        <f t="shared" si="29"/>
        <v>2.3800000000000003</v>
      </c>
      <c r="AE313" s="12">
        <f t="shared" si="30"/>
        <v>2.04</v>
      </c>
      <c r="AF313" s="12">
        <f t="shared" si="31"/>
        <v>3.74</v>
      </c>
      <c r="AG313" s="12">
        <f t="shared" si="32"/>
        <v>1.53</v>
      </c>
    </row>
    <row r="314" spans="2:33">
      <c r="B314" s="15">
        <f>'[4]AZIMUTH_CONGESTION by ports'!A1781</f>
        <v>42681</v>
      </c>
      <c r="C314" s="6">
        <f>'[4]AZIMUTH_CONGESTION by ports'!B1781</f>
        <v>3</v>
      </c>
      <c r="D314" s="89">
        <f>'[4]AZIMUTH_CONGESTION by ports'!C1781</f>
        <v>26</v>
      </c>
      <c r="E314" s="43">
        <f>'[4]AZIMUTH_CONGESTION by ports'!D1781</f>
        <v>5</v>
      </c>
      <c r="F314" s="6">
        <f>'[4]AZIMUTH_CONGESTION by ports'!E1781</f>
        <v>0</v>
      </c>
      <c r="G314" s="6">
        <f>'[4]AZIMUTH_CONGESTION by ports'!F1781</f>
        <v>0</v>
      </c>
      <c r="H314" s="12">
        <f>'[4]AZIMUTH_CONGESTION by ports'!G1781</f>
        <v>0</v>
      </c>
      <c r="I314" s="12">
        <f>'[4]AZIMUTH_CONGESTION by ports'!H1781</f>
        <v>4</v>
      </c>
      <c r="J314" s="12">
        <f>'[4]AZIMUTH_CONGESTION by ports'!I1781</f>
        <v>0</v>
      </c>
      <c r="K314" s="12">
        <f>'[4]AZIMUTH_CONGESTION by ports'!J1781</f>
        <v>0</v>
      </c>
      <c r="L314" s="12">
        <f>'[4]AZIMUTH_CONGESTION by ports'!K1781</f>
        <v>2</v>
      </c>
      <c r="M314" s="43">
        <f>'[4]AZIMUTH_CONGESTION by ports'!L1781</f>
        <v>0</v>
      </c>
      <c r="N314" s="6">
        <f>'[4]AZIMUTH_CONGESTION by ports'!M1781</f>
        <v>0</v>
      </c>
      <c r="O314" s="89">
        <f>'[4]AZIMUTH_CONGESTION by ports'!N1781</f>
        <v>0</v>
      </c>
      <c r="P314" s="88">
        <f>'[4]AZIMUTH_CONGESTION by ports'!O1781</f>
        <v>2</v>
      </c>
      <c r="Q314" s="88">
        <f>'[4]AZIMUTH_CONGESTION by ports'!P1781</f>
        <v>0</v>
      </c>
      <c r="R314" s="43">
        <f>'[4]AZIMUTH_CONGESTION by ports'!Q1781</f>
        <v>4</v>
      </c>
      <c r="S314" s="88">
        <f>'[4]AZIMUTH_CONGESTION by ports'!R1781</f>
        <v>1</v>
      </c>
      <c r="T314" s="12">
        <f>'[4]AZIMUTH_CONGESTION by ports'!S1781</f>
        <v>5</v>
      </c>
      <c r="U314" s="43">
        <f>'[4]AZIMUTH_CONGESTION by ports'!T1781</f>
        <v>0</v>
      </c>
      <c r="V314" s="12">
        <f>'[4]AZIMUTH_CONGESTION by ports'!U1781</f>
        <v>0</v>
      </c>
      <c r="W314" s="43">
        <f>'[4]AZIMUTH_CONGESTION by ports'!V1781</f>
        <v>5</v>
      </c>
      <c r="X314" s="12">
        <f>'[4]AZIMUTH_CONGESTION by ports'!W1781</f>
        <v>1</v>
      </c>
      <c r="Y314" s="88">
        <f>'[4]AZIMUTH_CONGESTION by ports'!X1781</f>
        <v>5</v>
      </c>
      <c r="Z314" s="12">
        <f>'[4]AZIMUTH_CONGESTION by ports'!Y1781</f>
        <v>0</v>
      </c>
      <c r="AA314" s="88">
        <f>'[4]AZIMUTH_CONGESTION by ports'!Z1781</f>
        <v>0</v>
      </c>
      <c r="AB314" s="12">
        <f t="shared" si="27"/>
        <v>10.71</v>
      </c>
      <c r="AC314" s="12">
        <f t="shared" si="28"/>
        <v>0.51</v>
      </c>
      <c r="AD314" s="12">
        <f t="shared" si="29"/>
        <v>2.3800000000000003</v>
      </c>
      <c r="AE314" s="12">
        <f t="shared" si="30"/>
        <v>1.36</v>
      </c>
      <c r="AF314" s="12">
        <f t="shared" si="31"/>
        <v>4.42</v>
      </c>
      <c r="AG314" s="12">
        <f t="shared" si="32"/>
        <v>2.04</v>
      </c>
    </row>
    <row r="315" spans="2:33">
      <c r="B315" s="15">
        <f>'[4]AZIMUTH_CONGESTION by ports'!A1782</f>
        <v>42682</v>
      </c>
      <c r="C315" s="6">
        <f>'[4]AZIMUTH_CONGESTION by ports'!B1782</f>
        <v>3</v>
      </c>
      <c r="D315" s="89">
        <f>'[4]AZIMUTH_CONGESTION by ports'!C1782</f>
        <v>26</v>
      </c>
      <c r="E315" s="43">
        <f>'[4]AZIMUTH_CONGESTION by ports'!D1782</f>
        <v>6</v>
      </c>
      <c r="F315" s="6">
        <f>'[4]AZIMUTH_CONGESTION by ports'!E1782</f>
        <v>0</v>
      </c>
      <c r="G315" s="6">
        <f>'[4]AZIMUTH_CONGESTION by ports'!F1782</f>
        <v>0</v>
      </c>
      <c r="H315" s="12">
        <f>'[4]AZIMUTH_CONGESTION by ports'!G1782</f>
        <v>0</v>
      </c>
      <c r="I315" s="12">
        <f>'[4]AZIMUTH_CONGESTION by ports'!H1782</f>
        <v>2</v>
      </c>
      <c r="J315" s="12">
        <f>'[4]AZIMUTH_CONGESTION by ports'!I1782</f>
        <v>0</v>
      </c>
      <c r="K315" s="12">
        <f>'[4]AZIMUTH_CONGESTION by ports'!J1782</f>
        <v>0</v>
      </c>
      <c r="L315" s="12">
        <f>'[4]AZIMUTH_CONGESTION by ports'!K1782</f>
        <v>1</v>
      </c>
      <c r="M315" s="43">
        <f>'[4]AZIMUTH_CONGESTION by ports'!L1782</f>
        <v>1</v>
      </c>
      <c r="N315" s="6">
        <f>'[4]AZIMUTH_CONGESTION by ports'!M1782</f>
        <v>0</v>
      </c>
      <c r="O315" s="89">
        <f>'[4]AZIMUTH_CONGESTION by ports'!N1782</f>
        <v>0</v>
      </c>
      <c r="P315" s="88">
        <f>'[4]AZIMUTH_CONGESTION by ports'!O1782</f>
        <v>2</v>
      </c>
      <c r="Q315" s="88">
        <f>'[4]AZIMUTH_CONGESTION by ports'!P1782</f>
        <v>0</v>
      </c>
      <c r="R315" s="43">
        <f>'[4]AZIMUTH_CONGESTION by ports'!Q1782</f>
        <v>4</v>
      </c>
      <c r="S315" s="88">
        <f>'[4]AZIMUTH_CONGESTION by ports'!R1782</f>
        <v>1</v>
      </c>
      <c r="T315" s="12">
        <f>'[4]AZIMUTH_CONGESTION by ports'!S1782</f>
        <v>3</v>
      </c>
      <c r="U315" s="43">
        <f>'[4]AZIMUTH_CONGESTION by ports'!T1782</f>
        <v>0</v>
      </c>
      <c r="V315" s="12">
        <f>'[4]AZIMUTH_CONGESTION by ports'!U1782</f>
        <v>0</v>
      </c>
      <c r="W315" s="43">
        <f>'[4]AZIMUTH_CONGESTION by ports'!V1782</f>
        <v>4</v>
      </c>
      <c r="X315" s="12">
        <f>'[4]AZIMUTH_CONGESTION by ports'!W1782</f>
        <v>1</v>
      </c>
      <c r="Y315" s="88">
        <f>'[4]AZIMUTH_CONGESTION by ports'!X1782</f>
        <v>5</v>
      </c>
      <c r="Z315" s="12">
        <f>'[4]AZIMUTH_CONGESTION by ports'!Y1782</f>
        <v>0</v>
      </c>
      <c r="AA315" s="88">
        <f>'[4]AZIMUTH_CONGESTION by ports'!Z1782</f>
        <v>0</v>
      </c>
      <c r="AB315" s="12">
        <f t="shared" si="27"/>
        <v>10.030000000000001</v>
      </c>
      <c r="AC315" s="12">
        <f t="shared" si="28"/>
        <v>0.51</v>
      </c>
      <c r="AD315" s="12">
        <f t="shared" si="29"/>
        <v>2.5500000000000003</v>
      </c>
      <c r="AE315" s="12">
        <f t="shared" si="30"/>
        <v>1.36</v>
      </c>
      <c r="AF315" s="12">
        <f t="shared" si="31"/>
        <v>4.42</v>
      </c>
      <c r="AG315" s="12">
        <f t="shared" si="32"/>
        <v>1.1900000000000002</v>
      </c>
    </row>
    <row r="316" spans="2:33">
      <c r="B316" s="15">
        <f>'[4]AZIMUTH_CONGESTION by ports'!A1783</f>
        <v>42683</v>
      </c>
      <c r="C316" s="6">
        <f>'[4]AZIMUTH_CONGESTION by ports'!B1783</f>
        <v>3</v>
      </c>
      <c r="D316" s="89">
        <f>'[4]AZIMUTH_CONGESTION by ports'!C1783</f>
        <v>27</v>
      </c>
      <c r="E316" s="43">
        <f>'[4]AZIMUTH_CONGESTION by ports'!D1783</f>
        <v>6</v>
      </c>
      <c r="F316" s="6">
        <f>'[4]AZIMUTH_CONGESTION by ports'!E1783</f>
        <v>0</v>
      </c>
      <c r="G316" s="6">
        <f>'[4]AZIMUTH_CONGESTION by ports'!F1783</f>
        <v>0</v>
      </c>
      <c r="H316" s="12">
        <f>'[4]AZIMUTH_CONGESTION by ports'!G1783</f>
        <v>0</v>
      </c>
      <c r="I316" s="12">
        <f>'[4]AZIMUTH_CONGESTION by ports'!H1783</f>
        <v>2</v>
      </c>
      <c r="J316" s="12">
        <f>'[4]AZIMUTH_CONGESTION by ports'!I1783</f>
        <v>0</v>
      </c>
      <c r="K316" s="12">
        <f>'[4]AZIMUTH_CONGESTION by ports'!J1783</f>
        <v>0</v>
      </c>
      <c r="L316" s="12">
        <f>'[4]AZIMUTH_CONGESTION by ports'!K1783</f>
        <v>1</v>
      </c>
      <c r="M316" s="43">
        <f>'[4]AZIMUTH_CONGESTION by ports'!L1783</f>
        <v>1</v>
      </c>
      <c r="N316" s="6">
        <f>'[4]AZIMUTH_CONGESTION by ports'!M1783</f>
        <v>1</v>
      </c>
      <c r="O316" s="89">
        <f>'[4]AZIMUTH_CONGESTION by ports'!N1783</f>
        <v>0</v>
      </c>
      <c r="P316" s="88">
        <f>'[4]AZIMUTH_CONGESTION by ports'!O1783</f>
        <v>1</v>
      </c>
      <c r="Q316" s="88">
        <f>'[4]AZIMUTH_CONGESTION by ports'!P1783</f>
        <v>0</v>
      </c>
      <c r="R316" s="43">
        <f>'[4]AZIMUTH_CONGESTION by ports'!Q1783</f>
        <v>3</v>
      </c>
      <c r="S316" s="88">
        <f>'[4]AZIMUTH_CONGESTION by ports'!R1783</f>
        <v>1</v>
      </c>
      <c r="T316" s="12">
        <f>'[4]AZIMUTH_CONGESTION by ports'!S1783</f>
        <v>4</v>
      </c>
      <c r="U316" s="43">
        <f>'[4]AZIMUTH_CONGESTION by ports'!T1783</f>
        <v>0</v>
      </c>
      <c r="V316" s="12">
        <f>'[4]AZIMUTH_CONGESTION by ports'!U1783</f>
        <v>0</v>
      </c>
      <c r="W316" s="43">
        <f>'[4]AZIMUTH_CONGESTION by ports'!V1783</f>
        <v>3</v>
      </c>
      <c r="X316" s="12">
        <f>'[4]AZIMUTH_CONGESTION by ports'!W1783</f>
        <v>1</v>
      </c>
      <c r="Y316" s="88">
        <f>'[4]AZIMUTH_CONGESTION by ports'!X1783</f>
        <v>5</v>
      </c>
      <c r="Z316" s="12">
        <f>'[4]AZIMUTH_CONGESTION by ports'!Y1783</f>
        <v>0</v>
      </c>
      <c r="AA316" s="88">
        <f>'[4]AZIMUTH_CONGESTION by ports'!Z1783</f>
        <v>0</v>
      </c>
      <c r="AB316" s="12">
        <f t="shared" si="27"/>
        <v>10.030000000000001</v>
      </c>
      <c r="AC316" s="12">
        <f t="shared" si="28"/>
        <v>0.68</v>
      </c>
      <c r="AD316" s="12">
        <f t="shared" si="29"/>
        <v>2.21</v>
      </c>
      <c r="AE316" s="12">
        <f t="shared" si="30"/>
        <v>1.1900000000000002</v>
      </c>
      <c r="AF316" s="12">
        <f t="shared" si="31"/>
        <v>4.5900000000000007</v>
      </c>
      <c r="AG316" s="12">
        <f t="shared" si="32"/>
        <v>1.36</v>
      </c>
    </row>
    <row r="317" spans="2:33">
      <c r="B317" s="15">
        <f>'[4]AZIMUTH_CONGESTION by ports'!A1784</f>
        <v>42684</v>
      </c>
      <c r="C317" s="6">
        <f>'[4]AZIMUTH_CONGESTION by ports'!B1784</f>
        <v>4</v>
      </c>
      <c r="D317" s="89">
        <f>'[4]AZIMUTH_CONGESTION by ports'!C1784</f>
        <v>23</v>
      </c>
      <c r="E317" s="43">
        <f>'[4]AZIMUTH_CONGESTION by ports'!D1784</f>
        <v>9</v>
      </c>
      <c r="F317" s="6">
        <f>'[4]AZIMUTH_CONGESTION by ports'!E1784</f>
        <v>0</v>
      </c>
      <c r="G317" s="6">
        <f>'[4]AZIMUTH_CONGESTION by ports'!F1784</f>
        <v>0</v>
      </c>
      <c r="H317" s="12">
        <f>'[4]AZIMUTH_CONGESTION by ports'!G1784</f>
        <v>0</v>
      </c>
      <c r="I317" s="12">
        <f>'[4]AZIMUTH_CONGESTION by ports'!H1784</f>
        <v>2</v>
      </c>
      <c r="J317" s="12">
        <f>'[4]AZIMUTH_CONGESTION by ports'!I1784</f>
        <v>0</v>
      </c>
      <c r="K317" s="12">
        <f>'[4]AZIMUTH_CONGESTION by ports'!J1784</f>
        <v>0</v>
      </c>
      <c r="L317" s="12">
        <f>'[4]AZIMUTH_CONGESTION by ports'!K1784</f>
        <v>1</v>
      </c>
      <c r="M317" s="43">
        <f>'[4]AZIMUTH_CONGESTION by ports'!L1784</f>
        <v>3</v>
      </c>
      <c r="N317" s="6">
        <f>'[4]AZIMUTH_CONGESTION by ports'!M1784</f>
        <v>2</v>
      </c>
      <c r="O317" s="89">
        <f>'[4]AZIMUTH_CONGESTION by ports'!N1784</f>
        <v>0</v>
      </c>
      <c r="P317" s="88">
        <f>'[4]AZIMUTH_CONGESTION by ports'!O1784</f>
        <v>3</v>
      </c>
      <c r="Q317" s="88">
        <f>'[4]AZIMUTH_CONGESTION by ports'!P1784</f>
        <v>0</v>
      </c>
      <c r="R317" s="43">
        <f>'[4]AZIMUTH_CONGESTION by ports'!Q1784</f>
        <v>1</v>
      </c>
      <c r="S317" s="88">
        <f>'[4]AZIMUTH_CONGESTION by ports'!R1784</f>
        <v>1</v>
      </c>
      <c r="T317" s="12">
        <f>'[4]AZIMUTH_CONGESTION by ports'!S1784</f>
        <v>4</v>
      </c>
      <c r="U317" s="43">
        <f>'[4]AZIMUTH_CONGESTION by ports'!T1784</f>
        <v>0</v>
      </c>
      <c r="V317" s="12">
        <f>'[4]AZIMUTH_CONGESTION by ports'!U1784</f>
        <v>0</v>
      </c>
      <c r="W317" s="43">
        <f>'[4]AZIMUTH_CONGESTION by ports'!V1784</f>
        <v>5</v>
      </c>
      <c r="X317" s="12">
        <f>'[4]AZIMUTH_CONGESTION by ports'!W1784</f>
        <v>0</v>
      </c>
      <c r="Y317" s="88">
        <f>'[4]AZIMUTH_CONGESTION by ports'!X1784</f>
        <v>10</v>
      </c>
      <c r="Z317" s="12">
        <f>'[4]AZIMUTH_CONGESTION by ports'!Y1784</f>
        <v>0</v>
      </c>
      <c r="AA317" s="88">
        <f>'[4]AZIMUTH_CONGESTION by ports'!Z1784</f>
        <v>0</v>
      </c>
      <c r="AB317" s="12">
        <f t="shared" si="27"/>
        <v>11.56</v>
      </c>
      <c r="AC317" s="12">
        <f t="shared" si="28"/>
        <v>1.02</v>
      </c>
      <c r="AD317" s="12">
        <f t="shared" si="29"/>
        <v>3.06</v>
      </c>
      <c r="AE317" s="12">
        <f t="shared" si="30"/>
        <v>2.3800000000000003</v>
      </c>
      <c r="AF317" s="12">
        <f t="shared" si="31"/>
        <v>3.91</v>
      </c>
      <c r="AG317" s="12">
        <f t="shared" si="32"/>
        <v>1.1900000000000002</v>
      </c>
    </row>
    <row r="318" spans="2:33">
      <c r="B318" s="15">
        <f>'[4]AZIMUTH_CONGESTION by ports'!A1785</f>
        <v>42685</v>
      </c>
      <c r="C318" s="6">
        <f>'[4]AZIMUTH_CONGESTION by ports'!B1785</f>
        <v>4</v>
      </c>
      <c r="D318" s="89">
        <f>'[4]AZIMUTH_CONGESTION by ports'!C1785</f>
        <v>30</v>
      </c>
      <c r="E318" s="43">
        <f>'[4]AZIMUTH_CONGESTION by ports'!D1785</f>
        <v>7</v>
      </c>
      <c r="F318" s="6">
        <f>'[4]AZIMUTH_CONGESTION by ports'!E1785</f>
        <v>0</v>
      </c>
      <c r="G318" s="6">
        <f>'[4]AZIMUTH_CONGESTION by ports'!F1785</f>
        <v>1</v>
      </c>
      <c r="H318" s="12">
        <f>'[4]AZIMUTH_CONGESTION by ports'!G1785</f>
        <v>0</v>
      </c>
      <c r="I318" s="12">
        <f>'[4]AZIMUTH_CONGESTION by ports'!H1785</f>
        <v>2</v>
      </c>
      <c r="J318" s="12">
        <f>'[4]AZIMUTH_CONGESTION by ports'!I1785</f>
        <v>0</v>
      </c>
      <c r="K318" s="12">
        <f>'[4]AZIMUTH_CONGESTION by ports'!J1785</f>
        <v>0</v>
      </c>
      <c r="L318" s="12">
        <f>'[4]AZIMUTH_CONGESTION by ports'!K1785</f>
        <v>1</v>
      </c>
      <c r="M318" s="43">
        <f>'[4]AZIMUTH_CONGESTION by ports'!L1785</f>
        <v>2</v>
      </c>
      <c r="N318" s="6">
        <f>'[4]AZIMUTH_CONGESTION by ports'!M1785</f>
        <v>0</v>
      </c>
      <c r="O318" s="89">
        <f>'[4]AZIMUTH_CONGESTION by ports'!N1785</f>
        <v>0</v>
      </c>
      <c r="P318" s="88">
        <f>'[4]AZIMUTH_CONGESTION by ports'!O1785</f>
        <v>2</v>
      </c>
      <c r="Q318" s="88">
        <f>'[4]AZIMUTH_CONGESTION by ports'!P1785</f>
        <v>0</v>
      </c>
      <c r="R318" s="43">
        <f>'[4]AZIMUTH_CONGESTION by ports'!Q1785</f>
        <v>1</v>
      </c>
      <c r="S318" s="88">
        <f>'[4]AZIMUTH_CONGESTION by ports'!R1785</f>
        <v>1</v>
      </c>
      <c r="T318" s="12">
        <f>'[4]AZIMUTH_CONGESTION by ports'!S1785</f>
        <v>4</v>
      </c>
      <c r="U318" s="43">
        <f>'[4]AZIMUTH_CONGESTION by ports'!T1785</f>
        <v>0</v>
      </c>
      <c r="V318" s="12">
        <f>'[4]AZIMUTH_CONGESTION by ports'!U1785</f>
        <v>0</v>
      </c>
      <c r="W318" s="43">
        <f>'[4]AZIMUTH_CONGESTION by ports'!V1785</f>
        <v>4</v>
      </c>
      <c r="X318" s="12">
        <f>'[4]AZIMUTH_CONGESTION by ports'!W1785</f>
        <v>1</v>
      </c>
      <c r="Y318" s="88">
        <f>'[4]AZIMUTH_CONGESTION by ports'!X1785</f>
        <v>7</v>
      </c>
      <c r="Z318" s="12">
        <f>'[4]AZIMUTH_CONGESTION by ports'!Y1785</f>
        <v>0</v>
      </c>
      <c r="AA318" s="88">
        <f>'[4]AZIMUTH_CONGESTION by ports'!Z1785</f>
        <v>0</v>
      </c>
      <c r="AB318" s="12">
        <f t="shared" si="27"/>
        <v>11.39</v>
      </c>
      <c r="AC318" s="12">
        <f t="shared" si="28"/>
        <v>0.85000000000000009</v>
      </c>
      <c r="AD318" s="12">
        <f t="shared" si="29"/>
        <v>2.3800000000000003</v>
      </c>
      <c r="AE318" s="12">
        <f t="shared" si="30"/>
        <v>1.7000000000000002</v>
      </c>
      <c r="AF318" s="12">
        <f t="shared" si="31"/>
        <v>5.1000000000000005</v>
      </c>
      <c r="AG318" s="12">
        <f t="shared" si="32"/>
        <v>1.36</v>
      </c>
    </row>
    <row r="319" spans="2:33">
      <c r="B319" s="15">
        <f>'[4]AZIMUTH_CONGESTION by ports'!A1786</f>
        <v>42686</v>
      </c>
      <c r="C319" s="6">
        <f>'[4]AZIMUTH_CONGESTION by ports'!B1786</f>
        <v>4</v>
      </c>
      <c r="D319" s="89">
        <f>'[4]AZIMUTH_CONGESTION by ports'!C1786</f>
        <v>20</v>
      </c>
      <c r="E319" s="43">
        <f>'[4]AZIMUTH_CONGESTION by ports'!D1786</f>
        <v>5</v>
      </c>
      <c r="F319" s="6">
        <f>'[4]AZIMUTH_CONGESTION by ports'!E1786</f>
        <v>0</v>
      </c>
      <c r="G319" s="6">
        <f>'[4]AZIMUTH_CONGESTION by ports'!F1786</f>
        <v>1</v>
      </c>
      <c r="H319" s="12">
        <f>'[4]AZIMUTH_CONGESTION by ports'!G1786</f>
        <v>0</v>
      </c>
      <c r="I319" s="12">
        <f>'[4]AZIMUTH_CONGESTION by ports'!H1786</f>
        <v>1</v>
      </c>
      <c r="J319" s="12">
        <f>'[4]AZIMUTH_CONGESTION by ports'!I1786</f>
        <v>0</v>
      </c>
      <c r="K319" s="12">
        <f>'[4]AZIMUTH_CONGESTION by ports'!J1786</f>
        <v>0</v>
      </c>
      <c r="L319" s="12">
        <f>'[4]AZIMUTH_CONGESTION by ports'!K1786</f>
        <v>1</v>
      </c>
      <c r="M319" s="43">
        <f>'[4]AZIMUTH_CONGESTION by ports'!L1786</f>
        <v>0</v>
      </c>
      <c r="N319" s="6">
        <f>'[4]AZIMUTH_CONGESTION by ports'!M1786</f>
        <v>0</v>
      </c>
      <c r="O319" s="89">
        <f>'[4]AZIMUTH_CONGESTION by ports'!N1786</f>
        <v>0</v>
      </c>
      <c r="P319" s="88">
        <f>'[4]AZIMUTH_CONGESTION by ports'!O1786</f>
        <v>5</v>
      </c>
      <c r="Q319" s="88">
        <f>'[4]AZIMUTH_CONGESTION by ports'!P1786</f>
        <v>0</v>
      </c>
      <c r="R319" s="43">
        <f>'[4]AZIMUTH_CONGESTION by ports'!Q1786</f>
        <v>1</v>
      </c>
      <c r="S319" s="88">
        <f>'[4]AZIMUTH_CONGESTION by ports'!R1786</f>
        <v>1</v>
      </c>
      <c r="T319" s="12">
        <f>'[4]AZIMUTH_CONGESTION by ports'!S1786</f>
        <v>4</v>
      </c>
      <c r="U319" s="43">
        <f>'[4]AZIMUTH_CONGESTION by ports'!T1786</f>
        <v>0</v>
      </c>
      <c r="V319" s="12">
        <f>'[4]AZIMUTH_CONGESTION by ports'!U1786</f>
        <v>0</v>
      </c>
      <c r="W319" s="43">
        <f>'[4]AZIMUTH_CONGESTION by ports'!V1786</f>
        <v>4</v>
      </c>
      <c r="X319" s="12">
        <f>'[4]AZIMUTH_CONGESTION by ports'!W1786</f>
        <v>0</v>
      </c>
      <c r="Y319" s="88">
        <f>'[4]AZIMUTH_CONGESTION by ports'!X1786</f>
        <v>11</v>
      </c>
      <c r="Z319" s="12">
        <f>'[4]AZIMUTH_CONGESTION by ports'!Y1786</f>
        <v>0</v>
      </c>
      <c r="AA319" s="88">
        <f>'[4]AZIMUTH_CONGESTION by ports'!Z1786</f>
        <v>0</v>
      </c>
      <c r="AB319" s="12">
        <f t="shared" si="27"/>
        <v>9.8600000000000012</v>
      </c>
      <c r="AC319" s="12">
        <f t="shared" si="28"/>
        <v>0.85000000000000009</v>
      </c>
      <c r="AD319" s="12">
        <f t="shared" si="29"/>
        <v>1.7000000000000002</v>
      </c>
      <c r="AE319" s="12">
        <f t="shared" si="30"/>
        <v>2.89</v>
      </c>
      <c r="AF319" s="12">
        <f t="shared" si="31"/>
        <v>3.4000000000000004</v>
      </c>
      <c r="AG319" s="12">
        <f t="shared" si="32"/>
        <v>1.02</v>
      </c>
    </row>
    <row r="320" spans="2:33">
      <c r="B320" s="15">
        <f>'[4]AZIMUTH_CONGESTION by ports'!A1787</f>
        <v>42687</v>
      </c>
      <c r="C320" s="6">
        <f>'[4]AZIMUTH_CONGESTION by ports'!B1787</f>
        <v>3</v>
      </c>
      <c r="D320" s="89">
        <f>'[4]AZIMUTH_CONGESTION by ports'!C1787</f>
        <v>23</v>
      </c>
      <c r="E320" s="43">
        <f>'[4]AZIMUTH_CONGESTION by ports'!D1787</f>
        <v>5</v>
      </c>
      <c r="F320" s="6">
        <f>'[4]AZIMUTH_CONGESTION by ports'!E1787</f>
        <v>0</v>
      </c>
      <c r="G320" s="6">
        <f>'[4]AZIMUTH_CONGESTION by ports'!F1787</f>
        <v>0</v>
      </c>
      <c r="H320" s="12">
        <f>'[4]AZIMUTH_CONGESTION by ports'!G1787</f>
        <v>0</v>
      </c>
      <c r="I320" s="12">
        <f>'[4]AZIMUTH_CONGESTION by ports'!H1787</f>
        <v>1</v>
      </c>
      <c r="J320" s="12">
        <f>'[4]AZIMUTH_CONGESTION by ports'!I1787</f>
        <v>1</v>
      </c>
      <c r="K320" s="12">
        <f>'[4]AZIMUTH_CONGESTION by ports'!J1787</f>
        <v>0</v>
      </c>
      <c r="L320" s="12">
        <f>'[4]AZIMUTH_CONGESTION by ports'!K1787</f>
        <v>1</v>
      </c>
      <c r="M320" s="43">
        <f>'[4]AZIMUTH_CONGESTION by ports'!L1787</f>
        <v>0</v>
      </c>
      <c r="N320" s="6">
        <f>'[4]AZIMUTH_CONGESTION by ports'!M1787</f>
        <v>1</v>
      </c>
      <c r="O320" s="89">
        <f>'[4]AZIMUTH_CONGESTION by ports'!N1787</f>
        <v>0</v>
      </c>
      <c r="P320" s="88">
        <f>'[4]AZIMUTH_CONGESTION by ports'!O1787</f>
        <v>4</v>
      </c>
      <c r="Q320" s="88">
        <f>'[4]AZIMUTH_CONGESTION by ports'!P1787</f>
        <v>0</v>
      </c>
      <c r="R320" s="43">
        <f>'[4]AZIMUTH_CONGESTION by ports'!Q1787</f>
        <v>2</v>
      </c>
      <c r="S320" s="88">
        <f>'[4]AZIMUTH_CONGESTION by ports'!R1787</f>
        <v>1</v>
      </c>
      <c r="T320" s="12">
        <f>'[4]AZIMUTH_CONGESTION by ports'!S1787</f>
        <v>5</v>
      </c>
      <c r="U320" s="43">
        <f>'[4]AZIMUTH_CONGESTION by ports'!T1787</f>
        <v>0</v>
      </c>
      <c r="V320" s="12">
        <f>'[4]AZIMUTH_CONGESTION by ports'!U1787</f>
        <v>0</v>
      </c>
      <c r="W320" s="43">
        <f>'[4]AZIMUTH_CONGESTION by ports'!V1787</f>
        <v>8</v>
      </c>
      <c r="X320" s="12">
        <f>'[4]AZIMUTH_CONGESTION by ports'!W1787</f>
        <v>0</v>
      </c>
      <c r="Y320" s="88">
        <f>'[4]AZIMUTH_CONGESTION by ports'!X1787</f>
        <v>10</v>
      </c>
      <c r="Z320" s="12">
        <f>'[4]AZIMUTH_CONGESTION by ports'!Y1787</f>
        <v>0</v>
      </c>
      <c r="AA320" s="88">
        <f>'[4]AZIMUTH_CONGESTION by ports'!Z1787</f>
        <v>0</v>
      </c>
      <c r="AB320" s="12">
        <f t="shared" si="27"/>
        <v>11.05</v>
      </c>
      <c r="AC320" s="12">
        <f t="shared" si="28"/>
        <v>0.68</v>
      </c>
      <c r="AD320" s="12">
        <f t="shared" si="29"/>
        <v>2.5500000000000003</v>
      </c>
      <c r="AE320" s="12">
        <f t="shared" si="30"/>
        <v>2.5500000000000003</v>
      </c>
      <c r="AF320" s="12">
        <f t="shared" si="31"/>
        <v>3.91</v>
      </c>
      <c r="AG320" s="12">
        <f t="shared" si="32"/>
        <v>1.36</v>
      </c>
    </row>
    <row r="321" spans="2:33">
      <c r="B321" s="15">
        <f>'[4]AZIMUTH_CONGESTION by ports'!A1788</f>
        <v>42688</v>
      </c>
      <c r="C321" s="6">
        <f>'[4]AZIMUTH_CONGESTION by ports'!B1788</f>
        <v>3</v>
      </c>
      <c r="D321" s="89">
        <f>'[4]AZIMUTH_CONGESTION by ports'!C1788</f>
        <v>23</v>
      </c>
      <c r="E321" s="43">
        <f>'[4]AZIMUTH_CONGESTION by ports'!D1788</f>
        <v>4</v>
      </c>
      <c r="F321" s="6">
        <f>'[4]AZIMUTH_CONGESTION by ports'!E1788</f>
        <v>0</v>
      </c>
      <c r="G321" s="6">
        <f>'[4]AZIMUTH_CONGESTION by ports'!F1788</f>
        <v>0</v>
      </c>
      <c r="H321" s="12">
        <f>'[4]AZIMUTH_CONGESTION by ports'!G1788</f>
        <v>0</v>
      </c>
      <c r="I321" s="12">
        <f>'[4]AZIMUTH_CONGESTION by ports'!H1788</f>
        <v>1</v>
      </c>
      <c r="J321" s="12">
        <f>'[4]AZIMUTH_CONGESTION by ports'!I1788</f>
        <v>1</v>
      </c>
      <c r="K321" s="12">
        <f>'[4]AZIMUTH_CONGESTION by ports'!J1788</f>
        <v>0</v>
      </c>
      <c r="L321" s="12">
        <f>'[4]AZIMUTH_CONGESTION by ports'!K1788</f>
        <v>0</v>
      </c>
      <c r="M321" s="43">
        <f>'[4]AZIMUTH_CONGESTION by ports'!L1788</f>
        <v>0</v>
      </c>
      <c r="N321" s="6">
        <f>'[4]AZIMUTH_CONGESTION by ports'!M1788</f>
        <v>1</v>
      </c>
      <c r="O321" s="89">
        <f>'[4]AZIMUTH_CONGESTION by ports'!N1788</f>
        <v>0</v>
      </c>
      <c r="P321" s="88">
        <f>'[4]AZIMUTH_CONGESTION by ports'!O1788</f>
        <v>7</v>
      </c>
      <c r="Q321" s="88">
        <f>'[4]AZIMUTH_CONGESTION by ports'!P1788</f>
        <v>0</v>
      </c>
      <c r="R321" s="43">
        <f>'[4]AZIMUTH_CONGESTION by ports'!Q1788</f>
        <v>1</v>
      </c>
      <c r="S321" s="88">
        <f>'[4]AZIMUTH_CONGESTION by ports'!R1788</f>
        <v>2</v>
      </c>
      <c r="T321" s="12">
        <f>'[4]AZIMUTH_CONGESTION by ports'!S1788</f>
        <v>3</v>
      </c>
      <c r="U321" s="43">
        <f>'[4]AZIMUTH_CONGESTION by ports'!T1788</f>
        <v>0</v>
      </c>
      <c r="V321" s="12">
        <f>'[4]AZIMUTH_CONGESTION by ports'!U1788</f>
        <v>0</v>
      </c>
      <c r="W321" s="43">
        <f>'[4]AZIMUTH_CONGESTION by ports'!V1788</f>
        <v>8</v>
      </c>
      <c r="X321" s="12">
        <f>'[4]AZIMUTH_CONGESTION by ports'!W1788</f>
        <v>0</v>
      </c>
      <c r="Y321" s="88">
        <f>'[4]AZIMUTH_CONGESTION by ports'!X1788</f>
        <v>7</v>
      </c>
      <c r="Z321" s="12">
        <f>'[4]AZIMUTH_CONGESTION by ports'!Y1788</f>
        <v>0</v>
      </c>
      <c r="AA321" s="88">
        <f>'[4]AZIMUTH_CONGESTION by ports'!Z1788</f>
        <v>0</v>
      </c>
      <c r="AB321" s="12">
        <f t="shared" si="27"/>
        <v>10.370000000000001</v>
      </c>
      <c r="AC321" s="12">
        <f t="shared" si="28"/>
        <v>0.68</v>
      </c>
      <c r="AD321" s="12">
        <f t="shared" si="29"/>
        <v>2.21</v>
      </c>
      <c r="AE321" s="12">
        <f t="shared" si="30"/>
        <v>2.72</v>
      </c>
      <c r="AF321" s="12">
        <f t="shared" si="31"/>
        <v>3.91</v>
      </c>
      <c r="AG321" s="12">
        <f t="shared" si="32"/>
        <v>0.85000000000000009</v>
      </c>
    </row>
    <row r="322" spans="2:33">
      <c r="B322" s="15">
        <f>'[4]AZIMUTH_CONGESTION by ports'!A1789</f>
        <v>42689</v>
      </c>
      <c r="C322" s="6">
        <f>'[4]AZIMUTH_CONGESTION by ports'!B1789</f>
        <v>2</v>
      </c>
      <c r="D322" s="89">
        <f>'[4]AZIMUTH_CONGESTION by ports'!C1789</f>
        <v>19</v>
      </c>
      <c r="E322" s="43">
        <f>'[4]AZIMUTH_CONGESTION by ports'!D1789</f>
        <v>3</v>
      </c>
      <c r="F322" s="6">
        <f>'[4]AZIMUTH_CONGESTION by ports'!E1789</f>
        <v>0</v>
      </c>
      <c r="G322" s="6">
        <f>'[4]AZIMUTH_CONGESTION by ports'!F1789</f>
        <v>0</v>
      </c>
      <c r="H322" s="12">
        <f>'[4]AZIMUTH_CONGESTION by ports'!G1789</f>
        <v>0</v>
      </c>
      <c r="I322" s="12">
        <f>'[4]AZIMUTH_CONGESTION by ports'!H1789</f>
        <v>1</v>
      </c>
      <c r="J322" s="12">
        <f>'[4]AZIMUTH_CONGESTION by ports'!I1789</f>
        <v>0</v>
      </c>
      <c r="K322" s="12">
        <f>'[4]AZIMUTH_CONGESTION by ports'!J1789</f>
        <v>0</v>
      </c>
      <c r="L322" s="12">
        <f>'[4]AZIMUTH_CONGESTION by ports'!K1789</f>
        <v>0</v>
      </c>
      <c r="M322" s="43">
        <f>'[4]AZIMUTH_CONGESTION by ports'!L1789</f>
        <v>0</v>
      </c>
      <c r="N322" s="6">
        <f>'[4]AZIMUTH_CONGESTION by ports'!M1789</f>
        <v>1</v>
      </c>
      <c r="O322" s="89">
        <f>'[4]AZIMUTH_CONGESTION by ports'!N1789</f>
        <v>0</v>
      </c>
      <c r="P322" s="88">
        <f>'[4]AZIMUTH_CONGESTION by ports'!O1789</f>
        <v>4</v>
      </c>
      <c r="Q322" s="88">
        <f>'[4]AZIMUTH_CONGESTION by ports'!P1789</f>
        <v>0</v>
      </c>
      <c r="R322" s="43">
        <f>'[4]AZIMUTH_CONGESTION by ports'!Q1789</f>
        <v>2</v>
      </c>
      <c r="S322" s="88">
        <f>'[4]AZIMUTH_CONGESTION by ports'!R1789</f>
        <v>1</v>
      </c>
      <c r="T322" s="12">
        <f>'[4]AZIMUTH_CONGESTION by ports'!S1789</f>
        <v>3</v>
      </c>
      <c r="U322" s="43">
        <f>'[4]AZIMUTH_CONGESTION by ports'!T1789</f>
        <v>0</v>
      </c>
      <c r="V322" s="12">
        <f>'[4]AZIMUTH_CONGESTION by ports'!U1789</f>
        <v>0</v>
      </c>
      <c r="W322" s="43">
        <f>'[4]AZIMUTH_CONGESTION by ports'!V1789</f>
        <v>9</v>
      </c>
      <c r="X322" s="12">
        <f>'[4]AZIMUTH_CONGESTION by ports'!W1789</f>
        <v>1</v>
      </c>
      <c r="Y322" s="88">
        <f>'[4]AZIMUTH_CONGESTION by ports'!X1789</f>
        <v>8</v>
      </c>
      <c r="Z322" s="12">
        <f>'[4]AZIMUTH_CONGESTION by ports'!Y1789</f>
        <v>0</v>
      </c>
      <c r="AA322" s="88">
        <f>'[4]AZIMUTH_CONGESTION by ports'!Z1789</f>
        <v>0</v>
      </c>
      <c r="AB322" s="12">
        <f t="shared" si="27"/>
        <v>9.1800000000000015</v>
      </c>
      <c r="AC322" s="12">
        <f t="shared" si="28"/>
        <v>0.51</v>
      </c>
      <c r="AD322" s="12">
        <f t="shared" si="29"/>
        <v>2.3800000000000003</v>
      </c>
      <c r="AE322" s="12">
        <f t="shared" si="30"/>
        <v>2.21</v>
      </c>
      <c r="AF322" s="12">
        <f t="shared" si="31"/>
        <v>3.2300000000000004</v>
      </c>
      <c r="AG322" s="12">
        <f t="shared" si="32"/>
        <v>0.85000000000000009</v>
      </c>
    </row>
    <row r="323" spans="2:33">
      <c r="B323" s="15">
        <f>'[4]AZIMUTH_CONGESTION by ports'!A1790</f>
        <v>42690</v>
      </c>
      <c r="C323" s="6">
        <f>'[4]AZIMUTH_CONGESTION by ports'!B1790</f>
        <v>3</v>
      </c>
      <c r="D323" s="89">
        <f>'[4]AZIMUTH_CONGESTION by ports'!C1790</f>
        <v>23</v>
      </c>
      <c r="E323" s="43">
        <f>'[4]AZIMUTH_CONGESTION by ports'!D1790</f>
        <v>6</v>
      </c>
      <c r="F323" s="6">
        <f>'[4]AZIMUTH_CONGESTION by ports'!E1790</f>
        <v>0</v>
      </c>
      <c r="G323" s="6">
        <f>'[4]AZIMUTH_CONGESTION by ports'!F1790</f>
        <v>1</v>
      </c>
      <c r="H323" s="12">
        <f>'[4]AZIMUTH_CONGESTION by ports'!G1790</f>
        <v>0</v>
      </c>
      <c r="I323" s="12">
        <f>'[4]AZIMUTH_CONGESTION by ports'!H1790</f>
        <v>0</v>
      </c>
      <c r="J323" s="12">
        <f>'[4]AZIMUTH_CONGESTION by ports'!I1790</f>
        <v>0</v>
      </c>
      <c r="K323" s="12">
        <f>'[4]AZIMUTH_CONGESTION by ports'!J1790</f>
        <v>0</v>
      </c>
      <c r="L323" s="12">
        <f>'[4]AZIMUTH_CONGESTION by ports'!K1790</f>
        <v>0</v>
      </c>
      <c r="M323" s="43">
        <f>'[4]AZIMUTH_CONGESTION by ports'!L1790</f>
        <v>0</v>
      </c>
      <c r="N323" s="6">
        <f>'[4]AZIMUTH_CONGESTION by ports'!M1790</f>
        <v>0</v>
      </c>
      <c r="O323" s="89">
        <f>'[4]AZIMUTH_CONGESTION by ports'!N1790</f>
        <v>0</v>
      </c>
      <c r="P323" s="88">
        <f>'[4]AZIMUTH_CONGESTION by ports'!O1790</f>
        <v>2</v>
      </c>
      <c r="Q323" s="88">
        <f>'[4]AZIMUTH_CONGESTION by ports'!P1790</f>
        <v>0</v>
      </c>
      <c r="R323" s="43">
        <f>'[4]AZIMUTH_CONGESTION by ports'!Q1790</f>
        <v>1</v>
      </c>
      <c r="S323" s="88">
        <f>'[4]AZIMUTH_CONGESTION by ports'!R1790</f>
        <v>1</v>
      </c>
      <c r="T323" s="12">
        <f>'[4]AZIMUTH_CONGESTION by ports'!S1790</f>
        <v>4</v>
      </c>
      <c r="U323" s="43">
        <f>'[4]AZIMUTH_CONGESTION by ports'!T1790</f>
        <v>0</v>
      </c>
      <c r="V323" s="12">
        <f>'[4]AZIMUTH_CONGESTION by ports'!U1790</f>
        <v>0</v>
      </c>
      <c r="W323" s="43">
        <f>'[4]AZIMUTH_CONGESTION by ports'!V1790</f>
        <v>8</v>
      </c>
      <c r="X323" s="12">
        <f>'[4]AZIMUTH_CONGESTION by ports'!W1790</f>
        <v>0</v>
      </c>
      <c r="Y323" s="88">
        <f>'[4]AZIMUTH_CONGESTION by ports'!X1790</f>
        <v>6</v>
      </c>
      <c r="Z323" s="12">
        <f>'[4]AZIMUTH_CONGESTION by ports'!Y1790</f>
        <v>0</v>
      </c>
      <c r="AA323" s="88">
        <f>'[4]AZIMUTH_CONGESTION by ports'!Z1790</f>
        <v>0</v>
      </c>
      <c r="AB323" s="12">
        <f t="shared" si="27"/>
        <v>9.3500000000000014</v>
      </c>
      <c r="AC323" s="12">
        <f t="shared" si="28"/>
        <v>0.68</v>
      </c>
      <c r="AD323" s="12">
        <f t="shared" si="29"/>
        <v>2.5500000000000003</v>
      </c>
      <c r="AE323" s="12">
        <f t="shared" si="30"/>
        <v>1.53</v>
      </c>
      <c r="AF323" s="12">
        <f t="shared" si="31"/>
        <v>3.91</v>
      </c>
      <c r="AG323" s="12">
        <f t="shared" si="32"/>
        <v>0.68</v>
      </c>
    </row>
    <row r="324" spans="2:33">
      <c r="B324" s="15">
        <f>'[4]AZIMUTH_CONGESTION by ports'!A1791</f>
        <v>42691</v>
      </c>
      <c r="C324" s="6">
        <f>'[4]AZIMUTH_CONGESTION by ports'!B1791</f>
        <v>2</v>
      </c>
      <c r="D324" s="89">
        <f>'[4]AZIMUTH_CONGESTION by ports'!C1791</f>
        <v>21</v>
      </c>
      <c r="E324" s="43">
        <f>'[4]AZIMUTH_CONGESTION by ports'!D1791</f>
        <v>6</v>
      </c>
      <c r="F324" s="6">
        <f>'[4]AZIMUTH_CONGESTION by ports'!E1791</f>
        <v>0</v>
      </c>
      <c r="G324" s="6">
        <f>'[4]AZIMUTH_CONGESTION by ports'!F1791</f>
        <v>0</v>
      </c>
      <c r="H324" s="12">
        <f>'[4]AZIMUTH_CONGESTION by ports'!G1791</f>
        <v>0</v>
      </c>
      <c r="I324" s="12">
        <f>'[4]AZIMUTH_CONGESTION by ports'!H1791</f>
        <v>0</v>
      </c>
      <c r="J324" s="12">
        <f>'[4]AZIMUTH_CONGESTION by ports'!I1791</f>
        <v>0</v>
      </c>
      <c r="K324" s="12">
        <f>'[4]AZIMUTH_CONGESTION by ports'!J1791</f>
        <v>0</v>
      </c>
      <c r="L324" s="12">
        <f>'[4]AZIMUTH_CONGESTION by ports'!K1791</f>
        <v>1</v>
      </c>
      <c r="M324" s="43">
        <f>'[4]AZIMUTH_CONGESTION by ports'!L1791</f>
        <v>0</v>
      </c>
      <c r="N324" s="6">
        <f>'[4]AZIMUTH_CONGESTION by ports'!M1791</f>
        <v>0</v>
      </c>
      <c r="O324" s="89">
        <f>'[4]AZIMUTH_CONGESTION by ports'!N1791</f>
        <v>0</v>
      </c>
      <c r="P324" s="88">
        <f>'[4]AZIMUTH_CONGESTION by ports'!O1791</f>
        <v>2</v>
      </c>
      <c r="Q324" s="88">
        <f>'[4]AZIMUTH_CONGESTION by ports'!P1791</f>
        <v>0</v>
      </c>
      <c r="R324" s="43">
        <f>'[4]AZIMUTH_CONGESTION by ports'!Q1791</f>
        <v>2</v>
      </c>
      <c r="S324" s="88">
        <f>'[4]AZIMUTH_CONGESTION by ports'!R1791</f>
        <v>2</v>
      </c>
      <c r="T324" s="12">
        <f>'[4]AZIMUTH_CONGESTION by ports'!S1791</f>
        <v>4</v>
      </c>
      <c r="U324" s="43">
        <f>'[4]AZIMUTH_CONGESTION by ports'!T1791</f>
        <v>0</v>
      </c>
      <c r="V324" s="12">
        <f>'[4]AZIMUTH_CONGESTION by ports'!U1791</f>
        <v>0</v>
      </c>
      <c r="W324" s="43">
        <f>'[4]AZIMUTH_CONGESTION by ports'!V1791</f>
        <v>7</v>
      </c>
      <c r="X324" s="12">
        <f>'[4]AZIMUTH_CONGESTION by ports'!W1791</f>
        <v>0</v>
      </c>
      <c r="Y324" s="88">
        <f>'[4]AZIMUTH_CONGESTION by ports'!X1791</f>
        <v>7</v>
      </c>
      <c r="Z324" s="12">
        <f>'[4]AZIMUTH_CONGESTION by ports'!Y1791</f>
        <v>0</v>
      </c>
      <c r="AA324" s="88">
        <f>'[4]AZIMUTH_CONGESTION by ports'!Z1791</f>
        <v>0</v>
      </c>
      <c r="AB324" s="12">
        <f t="shared" ref="AB324:AB387" si="33">SUM(C324:AA324)*0.17</f>
        <v>9.1800000000000015</v>
      </c>
      <c r="AC324" s="12">
        <f t="shared" ref="AC324:AC387" si="34">SUM(C324,G324,F324,N324)*0.17</f>
        <v>0.34</v>
      </c>
      <c r="AD324" s="12">
        <f t="shared" ref="AD324:AD387" si="35">SUM(E324,M324,R324,U324,W324)*0.17</f>
        <v>2.5500000000000003</v>
      </c>
      <c r="AE324" s="12">
        <f t="shared" ref="AE324:AE387" si="36">SUM(Q324,S324,Y324,AA324,P324)*0.17</f>
        <v>1.87</v>
      </c>
      <c r="AF324" s="12">
        <f t="shared" ref="AF324:AF387" si="37">SUM(D324,O324)*0.17</f>
        <v>3.5700000000000003</v>
      </c>
      <c r="AG324" s="12">
        <f t="shared" ref="AG324:AG387" si="38">SUM(H324,I324,J324,K324,L324,T324,V324,X324,Z324)*0.17</f>
        <v>0.85000000000000009</v>
      </c>
    </row>
    <row r="325" spans="2:33">
      <c r="B325" s="15">
        <f>'[4]AZIMUTH_CONGESTION by ports'!A1792</f>
        <v>42692</v>
      </c>
      <c r="C325" s="6">
        <f>'[4]AZIMUTH_CONGESTION by ports'!B1792</f>
        <v>3</v>
      </c>
      <c r="D325" s="89">
        <f>'[4]AZIMUTH_CONGESTION by ports'!C1792</f>
        <v>23</v>
      </c>
      <c r="E325" s="43">
        <f>'[4]AZIMUTH_CONGESTION by ports'!D1792</f>
        <v>6</v>
      </c>
      <c r="F325" s="6">
        <f>'[4]AZIMUTH_CONGESTION by ports'!E1792</f>
        <v>0</v>
      </c>
      <c r="G325" s="6">
        <f>'[4]AZIMUTH_CONGESTION by ports'!F1792</f>
        <v>0</v>
      </c>
      <c r="H325" s="12">
        <f>'[4]AZIMUTH_CONGESTION by ports'!G1792</f>
        <v>0</v>
      </c>
      <c r="I325" s="12">
        <f>'[4]AZIMUTH_CONGESTION by ports'!H1792</f>
        <v>0</v>
      </c>
      <c r="J325" s="12">
        <f>'[4]AZIMUTH_CONGESTION by ports'!I1792</f>
        <v>0</v>
      </c>
      <c r="K325" s="12">
        <f>'[4]AZIMUTH_CONGESTION by ports'!J1792</f>
        <v>0</v>
      </c>
      <c r="L325" s="12">
        <f>'[4]AZIMUTH_CONGESTION by ports'!K1792</f>
        <v>1</v>
      </c>
      <c r="M325" s="43">
        <f>'[4]AZIMUTH_CONGESTION by ports'!L1792</f>
        <v>0</v>
      </c>
      <c r="N325" s="6">
        <f>'[4]AZIMUTH_CONGESTION by ports'!M1792</f>
        <v>0</v>
      </c>
      <c r="O325" s="89">
        <f>'[4]AZIMUTH_CONGESTION by ports'!N1792</f>
        <v>0</v>
      </c>
      <c r="P325" s="88">
        <f>'[4]AZIMUTH_CONGESTION by ports'!O1792</f>
        <v>3</v>
      </c>
      <c r="Q325" s="88">
        <f>'[4]AZIMUTH_CONGESTION by ports'!P1792</f>
        <v>0</v>
      </c>
      <c r="R325" s="43">
        <f>'[4]AZIMUTH_CONGESTION by ports'!Q1792</f>
        <v>3</v>
      </c>
      <c r="S325" s="88">
        <f>'[4]AZIMUTH_CONGESTION by ports'!R1792</f>
        <v>2</v>
      </c>
      <c r="T325" s="12">
        <f>'[4]AZIMUTH_CONGESTION by ports'!S1792</f>
        <v>11</v>
      </c>
      <c r="U325" s="43">
        <f>'[4]AZIMUTH_CONGESTION by ports'!T1792</f>
        <v>0</v>
      </c>
      <c r="V325" s="12">
        <f>'[4]AZIMUTH_CONGESTION by ports'!U1792</f>
        <v>0</v>
      </c>
      <c r="W325" s="43">
        <f>'[4]AZIMUTH_CONGESTION by ports'!V1792</f>
        <v>9</v>
      </c>
      <c r="X325" s="12">
        <f>'[4]AZIMUTH_CONGESTION by ports'!W1792</f>
        <v>0</v>
      </c>
      <c r="Y325" s="88">
        <f>'[4]AZIMUTH_CONGESTION by ports'!X1792</f>
        <v>8</v>
      </c>
      <c r="Z325" s="12">
        <f>'[4]AZIMUTH_CONGESTION by ports'!Y1792</f>
        <v>0</v>
      </c>
      <c r="AA325" s="88">
        <f>'[4]AZIMUTH_CONGESTION by ports'!Z1792</f>
        <v>0</v>
      </c>
      <c r="AB325" s="12">
        <f t="shared" si="33"/>
        <v>11.73</v>
      </c>
      <c r="AC325" s="12">
        <f t="shared" si="34"/>
        <v>0.51</v>
      </c>
      <c r="AD325" s="12">
        <f t="shared" si="35"/>
        <v>3.06</v>
      </c>
      <c r="AE325" s="12">
        <f t="shared" si="36"/>
        <v>2.21</v>
      </c>
      <c r="AF325" s="12">
        <f t="shared" si="37"/>
        <v>3.91</v>
      </c>
      <c r="AG325" s="12">
        <f t="shared" si="38"/>
        <v>2.04</v>
      </c>
    </row>
    <row r="326" spans="2:33">
      <c r="B326" s="15">
        <f>'[4]AZIMUTH_CONGESTION by ports'!A1793</f>
        <v>42693</v>
      </c>
      <c r="C326" s="6">
        <f>'[4]AZIMUTH_CONGESTION by ports'!B1793</f>
        <v>2</v>
      </c>
      <c r="D326" s="89">
        <f>'[4]AZIMUTH_CONGESTION by ports'!C1793</f>
        <v>19</v>
      </c>
      <c r="E326" s="43">
        <f>'[4]AZIMUTH_CONGESTION by ports'!D1793</f>
        <v>7</v>
      </c>
      <c r="F326" s="6">
        <f>'[4]AZIMUTH_CONGESTION by ports'!E1793</f>
        <v>0</v>
      </c>
      <c r="G326" s="6">
        <f>'[4]AZIMUTH_CONGESTION by ports'!F1793</f>
        <v>1</v>
      </c>
      <c r="H326" s="12">
        <f>'[4]AZIMUTH_CONGESTION by ports'!G1793</f>
        <v>0</v>
      </c>
      <c r="I326" s="12">
        <f>'[4]AZIMUTH_CONGESTION by ports'!H1793</f>
        <v>0</v>
      </c>
      <c r="J326" s="12">
        <f>'[4]AZIMUTH_CONGESTION by ports'!I1793</f>
        <v>0</v>
      </c>
      <c r="K326" s="12">
        <f>'[4]AZIMUTH_CONGESTION by ports'!J1793</f>
        <v>1</v>
      </c>
      <c r="L326" s="12">
        <f>'[4]AZIMUTH_CONGESTION by ports'!K1793</f>
        <v>1</v>
      </c>
      <c r="M326" s="43">
        <f>'[4]AZIMUTH_CONGESTION by ports'!L1793</f>
        <v>0</v>
      </c>
      <c r="N326" s="6">
        <f>'[4]AZIMUTH_CONGESTION by ports'!M1793</f>
        <v>0</v>
      </c>
      <c r="O326" s="89">
        <f>'[4]AZIMUTH_CONGESTION by ports'!N1793</f>
        <v>0</v>
      </c>
      <c r="P326" s="88">
        <f>'[4]AZIMUTH_CONGESTION by ports'!O1793</f>
        <v>5</v>
      </c>
      <c r="Q326" s="88">
        <f>'[4]AZIMUTH_CONGESTION by ports'!P1793</f>
        <v>0</v>
      </c>
      <c r="R326" s="43">
        <f>'[4]AZIMUTH_CONGESTION by ports'!Q1793</f>
        <v>2</v>
      </c>
      <c r="S326" s="88">
        <f>'[4]AZIMUTH_CONGESTION by ports'!R1793</f>
        <v>2</v>
      </c>
      <c r="T326" s="12">
        <f>'[4]AZIMUTH_CONGESTION by ports'!S1793</f>
        <v>7</v>
      </c>
      <c r="U326" s="43">
        <f>'[4]AZIMUTH_CONGESTION by ports'!T1793</f>
        <v>0</v>
      </c>
      <c r="V326" s="12">
        <f>'[4]AZIMUTH_CONGESTION by ports'!U1793</f>
        <v>0</v>
      </c>
      <c r="W326" s="43">
        <f>'[4]AZIMUTH_CONGESTION by ports'!V1793</f>
        <v>9</v>
      </c>
      <c r="X326" s="12">
        <f>'[4]AZIMUTH_CONGESTION by ports'!W1793</f>
        <v>0</v>
      </c>
      <c r="Y326" s="88">
        <f>'[4]AZIMUTH_CONGESTION by ports'!X1793</f>
        <v>6</v>
      </c>
      <c r="Z326" s="12">
        <f>'[4]AZIMUTH_CONGESTION by ports'!Y1793</f>
        <v>0</v>
      </c>
      <c r="AA326" s="88">
        <f>'[4]AZIMUTH_CONGESTION by ports'!Z1793</f>
        <v>0</v>
      </c>
      <c r="AB326" s="12">
        <f t="shared" si="33"/>
        <v>10.540000000000001</v>
      </c>
      <c r="AC326" s="12">
        <f t="shared" si="34"/>
        <v>0.51</v>
      </c>
      <c r="AD326" s="12">
        <f t="shared" si="35"/>
        <v>3.06</v>
      </c>
      <c r="AE326" s="12">
        <f t="shared" si="36"/>
        <v>2.21</v>
      </c>
      <c r="AF326" s="12">
        <f t="shared" si="37"/>
        <v>3.2300000000000004</v>
      </c>
      <c r="AG326" s="12">
        <f t="shared" si="38"/>
        <v>1.53</v>
      </c>
    </row>
    <row r="327" spans="2:33">
      <c r="B327" s="15">
        <f>'[4]AZIMUTH_CONGESTION by ports'!A1794</f>
        <v>42694</v>
      </c>
      <c r="C327" s="6">
        <f>'[4]AZIMUTH_CONGESTION by ports'!B1794</f>
        <v>3</v>
      </c>
      <c r="D327" s="89">
        <f>'[4]AZIMUTH_CONGESTION by ports'!C1794</f>
        <v>17</v>
      </c>
      <c r="E327" s="43">
        <f>'[4]AZIMUTH_CONGESTION by ports'!D1794</f>
        <v>6</v>
      </c>
      <c r="F327" s="6">
        <f>'[4]AZIMUTH_CONGESTION by ports'!E1794</f>
        <v>0</v>
      </c>
      <c r="G327" s="6">
        <f>'[4]AZIMUTH_CONGESTION by ports'!F1794</f>
        <v>0</v>
      </c>
      <c r="H327" s="12">
        <f>'[4]AZIMUTH_CONGESTION by ports'!G1794</f>
        <v>0</v>
      </c>
      <c r="I327" s="12">
        <f>'[4]AZIMUTH_CONGESTION by ports'!H1794</f>
        <v>1</v>
      </c>
      <c r="J327" s="12">
        <f>'[4]AZIMUTH_CONGESTION by ports'!I1794</f>
        <v>0</v>
      </c>
      <c r="K327" s="12">
        <f>'[4]AZIMUTH_CONGESTION by ports'!J1794</f>
        <v>0</v>
      </c>
      <c r="L327" s="12">
        <f>'[4]AZIMUTH_CONGESTION by ports'!K1794</f>
        <v>1</v>
      </c>
      <c r="M327" s="43">
        <f>'[4]AZIMUTH_CONGESTION by ports'!L1794</f>
        <v>1</v>
      </c>
      <c r="N327" s="6">
        <f>'[4]AZIMUTH_CONGESTION by ports'!M1794</f>
        <v>0</v>
      </c>
      <c r="O327" s="89">
        <f>'[4]AZIMUTH_CONGESTION by ports'!N1794</f>
        <v>0</v>
      </c>
      <c r="P327" s="88">
        <f>'[4]AZIMUTH_CONGESTION by ports'!O1794</f>
        <v>4</v>
      </c>
      <c r="Q327" s="88">
        <f>'[4]AZIMUTH_CONGESTION by ports'!P1794</f>
        <v>0</v>
      </c>
      <c r="R327" s="43">
        <f>'[4]AZIMUTH_CONGESTION by ports'!Q1794</f>
        <v>3</v>
      </c>
      <c r="S327" s="88">
        <f>'[4]AZIMUTH_CONGESTION by ports'!R1794</f>
        <v>2</v>
      </c>
      <c r="T327" s="12">
        <f>'[4]AZIMUTH_CONGESTION by ports'!S1794</f>
        <v>6</v>
      </c>
      <c r="U327" s="43">
        <f>'[4]AZIMUTH_CONGESTION by ports'!T1794</f>
        <v>0</v>
      </c>
      <c r="V327" s="12">
        <f>'[4]AZIMUTH_CONGESTION by ports'!U1794</f>
        <v>0</v>
      </c>
      <c r="W327" s="43">
        <f>'[4]AZIMUTH_CONGESTION by ports'!V1794</f>
        <v>8</v>
      </c>
      <c r="X327" s="12">
        <f>'[4]AZIMUTH_CONGESTION by ports'!W1794</f>
        <v>0</v>
      </c>
      <c r="Y327" s="88">
        <f>'[4]AZIMUTH_CONGESTION by ports'!X1794</f>
        <v>6</v>
      </c>
      <c r="Z327" s="12">
        <f>'[4]AZIMUTH_CONGESTION by ports'!Y1794</f>
        <v>0</v>
      </c>
      <c r="AA327" s="88">
        <f>'[4]AZIMUTH_CONGESTION by ports'!Z1794</f>
        <v>0</v>
      </c>
      <c r="AB327" s="12">
        <f t="shared" si="33"/>
        <v>9.8600000000000012</v>
      </c>
      <c r="AC327" s="12">
        <f t="shared" si="34"/>
        <v>0.51</v>
      </c>
      <c r="AD327" s="12">
        <f t="shared" si="35"/>
        <v>3.06</v>
      </c>
      <c r="AE327" s="12">
        <f t="shared" si="36"/>
        <v>2.04</v>
      </c>
      <c r="AF327" s="12">
        <f t="shared" si="37"/>
        <v>2.89</v>
      </c>
      <c r="AG327" s="12">
        <f t="shared" si="38"/>
        <v>1.36</v>
      </c>
    </row>
    <row r="328" spans="2:33">
      <c r="B328" s="15">
        <f>'[4]AZIMUTH_CONGESTION by ports'!A1795</f>
        <v>42695</v>
      </c>
      <c r="C328" s="6">
        <f>'[4]AZIMUTH_CONGESTION by ports'!B1795</f>
        <v>4</v>
      </c>
      <c r="D328" s="89">
        <f>'[4]AZIMUTH_CONGESTION by ports'!C1795</f>
        <v>17</v>
      </c>
      <c r="E328" s="43">
        <f>'[4]AZIMUTH_CONGESTION by ports'!D1795</f>
        <v>11</v>
      </c>
      <c r="F328" s="6">
        <f>'[4]AZIMUTH_CONGESTION by ports'!E1795</f>
        <v>0</v>
      </c>
      <c r="G328" s="6">
        <f>'[4]AZIMUTH_CONGESTION by ports'!F1795</f>
        <v>1</v>
      </c>
      <c r="H328" s="12">
        <f>'[4]AZIMUTH_CONGESTION by ports'!G1795</f>
        <v>1</v>
      </c>
      <c r="I328" s="12">
        <f>'[4]AZIMUTH_CONGESTION by ports'!H1795</f>
        <v>0</v>
      </c>
      <c r="J328" s="12">
        <f>'[4]AZIMUTH_CONGESTION by ports'!I1795</f>
        <v>0</v>
      </c>
      <c r="K328" s="12">
        <f>'[4]AZIMUTH_CONGESTION by ports'!J1795</f>
        <v>0</v>
      </c>
      <c r="L328" s="12">
        <f>'[4]AZIMUTH_CONGESTION by ports'!K1795</f>
        <v>1</v>
      </c>
      <c r="M328" s="43">
        <f>'[4]AZIMUTH_CONGESTION by ports'!L1795</f>
        <v>0</v>
      </c>
      <c r="N328" s="6">
        <f>'[4]AZIMUTH_CONGESTION by ports'!M1795</f>
        <v>2</v>
      </c>
      <c r="O328" s="89">
        <f>'[4]AZIMUTH_CONGESTION by ports'!N1795</f>
        <v>0</v>
      </c>
      <c r="P328" s="88">
        <f>'[4]AZIMUTH_CONGESTION by ports'!O1795</f>
        <v>2</v>
      </c>
      <c r="Q328" s="88">
        <f>'[4]AZIMUTH_CONGESTION by ports'!P1795</f>
        <v>0</v>
      </c>
      <c r="R328" s="43">
        <f>'[4]AZIMUTH_CONGESTION by ports'!Q1795</f>
        <v>2</v>
      </c>
      <c r="S328" s="88">
        <f>'[4]AZIMUTH_CONGESTION by ports'!R1795</f>
        <v>2</v>
      </c>
      <c r="T328" s="12">
        <f>'[4]AZIMUTH_CONGESTION by ports'!S1795</f>
        <v>6</v>
      </c>
      <c r="U328" s="43">
        <f>'[4]AZIMUTH_CONGESTION by ports'!T1795</f>
        <v>0</v>
      </c>
      <c r="V328" s="12">
        <f>'[4]AZIMUTH_CONGESTION by ports'!U1795</f>
        <v>0</v>
      </c>
      <c r="W328" s="43">
        <f>'[4]AZIMUTH_CONGESTION by ports'!V1795</f>
        <v>9</v>
      </c>
      <c r="X328" s="12">
        <f>'[4]AZIMUTH_CONGESTION by ports'!W1795</f>
        <v>0</v>
      </c>
      <c r="Y328" s="88">
        <f>'[4]AZIMUTH_CONGESTION by ports'!X1795</f>
        <v>7</v>
      </c>
      <c r="Z328" s="12">
        <f>'[4]AZIMUTH_CONGESTION by ports'!Y1795</f>
        <v>0</v>
      </c>
      <c r="AA328" s="88">
        <f>'[4]AZIMUTH_CONGESTION by ports'!Z1795</f>
        <v>0</v>
      </c>
      <c r="AB328" s="12">
        <f t="shared" si="33"/>
        <v>11.05</v>
      </c>
      <c r="AC328" s="12">
        <f t="shared" si="34"/>
        <v>1.1900000000000002</v>
      </c>
      <c r="AD328" s="12">
        <f t="shared" si="35"/>
        <v>3.74</v>
      </c>
      <c r="AE328" s="12">
        <f t="shared" si="36"/>
        <v>1.87</v>
      </c>
      <c r="AF328" s="12">
        <f t="shared" si="37"/>
        <v>2.89</v>
      </c>
      <c r="AG328" s="12">
        <f t="shared" si="38"/>
        <v>1.36</v>
      </c>
    </row>
    <row r="329" spans="2:33">
      <c r="B329" s="15">
        <f>'[4]AZIMUTH_CONGESTION by ports'!A1796</f>
        <v>42696</v>
      </c>
      <c r="C329" s="6">
        <f>'[4]AZIMUTH_CONGESTION by ports'!B1796</f>
        <v>4</v>
      </c>
      <c r="D329" s="89">
        <f>'[4]AZIMUTH_CONGESTION by ports'!C1796</f>
        <v>22</v>
      </c>
      <c r="E329" s="43">
        <f>'[4]AZIMUTH_CONGESTION by ports'!D1796</f>
        <v>9</v>
      </c>
      <c r="F329" s="6">
        <f>'[4]AZIMUTH_CONGESTION by ports'!E1796</f>
        <v>0</v>
      </c>
      <c r="G329" s="6">
        <f>'[4]AZIMUTH_CONGESTION by ports'!F1796</f>
        <v>1</v>
      </c>
      <c r="H329" s="12">
        <f>'[4]AZIMUTH_CONGESTION by ports'!G1796</f>
        <v>1</v>
      </c>
      <c r="I329" s="12">
        <f>'[4]AZIMUTH_CONGESTION by ports'!H1796</f>
        <v>0</v>
      </c>
      <c r="J329" s="12">
        <f>'[4]AZIMUTH_CONGESTION by ports'!I1796</f>
        <v>0</v>
      </c>
      <c r="K329" s="12">
        <f>'[4]AZIMUTH_CONGESTION by ports'!J1796</f>
        <v>0</v>
      </c>
      <c r="L329" s="12">
        <f>'[4]AZIMUTH_CONGESTION by ports'!K1796</f>
        <v>1</v>
      </c>
      <c r="M329" s="43">
        <f>'[4]AZIMUTH_CONGESTION by ports'!L1796</f>
        <v>0</v>
      </c>
      <c r="N329" s="6">
        <f>'[4]AZIMUTH_CONGESTION by ports'!M1796</f>
        <v>2</v>
      </c>
      <c r="O329" s="89">
        <f>'[4]AZIMUTH_CONGESTION by ports'!N1796</f>
        <v>0</v>
      </c>
      <c r="P329" s="88">
        <f>'[4]AZIMUTH_CONGESTION by ports'!O1796</f>
        <v>2</v>
      </c>
      <c r="Q329" s="88">
        <f>'[4]AZIMUTH_CONGESTION by ports'!P1796</f>
        <v>0</v>
      </c>
      <c r="R329" s="43">
        <f>'[4]AZIMUTH_CONGESTION by ports'!Q1796</f>
        <v>0</v>
      </c>
      <c r="S329" s="88">
        <f>'[4]AZIMUTH_CONGESTION by ports'!R1796</f>
        <v>1</v>
      </c>
      <c r="T329" s="12">
        <f>'[4]AZIMUTH_CONGESTION by ports'!S1796</f>
        <v>6</v>
      </c>
      <c r="U329" s="43">
        <f>'[4]AZIMUTH_CONGESTION by ports'!T1796</f>
        <v>0</v>
      </c>
      <c r="V329" s="12">
        <f>'[4]AZIMUTH_CONGESTION by ports'!U1796</f>
        <v>0</v>
      </c>
      <c r="W329" s="43">
        <f>'[4]AZIMUTH_CONGESTION by ports'!V1796</f>
        <v>7</v>
      </c>
      <c r="X329" s="12">
        <f>'[4]AZIMUTH_CONGESTION by ports'!W1796</f>
        <v>0</v>
      </c>
      <c r="Y329" s="88">
        <f>'[4]AZIMUTH_CONGESTION by ports'!X1796</f>
        <v>4</v>
      </c>
      <c r="Z329" s="12">
        <f>'[4]AZIMUTH_CONGESTION by ports'!Y1796</f>
        <v>0</v>
      </c>
      <c r="AA329" s="88">
        <f>'[4]AZIMUTH_CONGESTION by ports'!Z1796</f>
        <v>0</v>
      </c>
      <c r="AB329" s="12">
        <f t="shared" si="33"/>
        <v>10.200000000000001</v>
      </c>
      <c r="AC329" s="12">
        <f t="shared" si="34"/>
        <v>1.1900000000000002</v>
      </c>
      <c r="AD329" s="12">
        <f t="shared" si="35"/>
        <v>2.72</v>
      </c>
      <c r="AE329" s="12">
        <f t="shared" si="36"/>
        <v>1.1900000000000002</v>
      </c>
      <c r="AF329" s="12">
        <f t="shared" si="37"/>
        <v>3.74</v>
      </c>
      <c r="AG329" s="12">
        <f t="shared" si="38"/>
        <v>1.36</v>
      </c>
    </row>
    <row r="330" spans="2:33">
      <c r="B330" s="15">
        <f>'[4]AZIMUTH_CONGESTION by ports'!A1797</f>
        <v>42697</v>
      </c>
      <c r="C330" s="6">
        <f>'[4]AZIMUTH_CONGESTION by ports'!B1797</f>
        <v>3</v>
      </c>
      <c r="D330" s="89">
        <f>'[4]AZIMUTH_CONGESTION by ports'!C1797</f>
        <v>20</v>
      </c>
      <c r="E330" s="43">
        <f>'[4]AZIMUTH_CONGESTION by ports'!D1797</f>
        <v>8</v>
      </c>
      <c r="F330" s="6">
        <f>'[4]AZIMUTH_CONGESTION by ports'!E1797</f>
        <v>0</v>
      </c>
      <c r="G330" s="6">
        <f>'[4]AZIMUTH_CONGESTION by ports'!F1797</f>
        <v>3</v>
      </c>
      <c r="H330" s="12">
        <f>'[4]AZIMUTH_CONGESTION by ports'!G1797</f>
        <v>0</v>
      </c>
      <c r="I330" s="12">
        <f>'[4]AZIMUTH_CONGESTION by ports'!H1797</f>
        <v>1</v>
      </c>
      <c r="J330" s="12">
        <f>'[4]AZIMUTH_CONGESTION by ports'!I1797</f>
        <v>0</v>
      </c>
      <c r="K330" s="12">
        <f>'[4]AZIMUTH_CONGESTION by ports'!J1797</f>
        <v>0</v>
      </c>
      <c r="L330" s="12">
        <f>'[4]AZIMUTH_CONGESTION by ports'!K1797</f>
        <v>1</v>
      </c>
      <c r="M330" s="43">
        <f>'[4]AZIMUTH_CONGESTION by ports'!L1797</f>
        <v>0</v>
      </c>
      <c r="N330" s="6">
        <f>'[4]AZIMUTH_CONGESTION by ports'!M1797</f>
        <v>1</v>
      </c>
      <c r="O330" s="89">
        <f>'[4]AZIMUTH_CONGESTION by ports'!N1797</f>
        <v>0</v>
      </c>
      <c r="P330" s="88">
        <f>'[4]AZIMUTH_CONGESTION by ports'!O1797</f>
        <v>2</v>
      </c>
      <c r="Q330" s="88">
        <f>'[4]AZIMUTH_CONGESTION by ports'!P1797</f>
        <v>0</v>
      </c>
      <c r="R330" s="43">
        <f>'[4]AZIMUTH_CONGESTION by ports'!Q1797</f>
        <v>1</v>
      </c>
      <c r="S330" s="88">
        <f>'[4]AZIMUTH_CONGESTION by ports'!R1797</f>
        <v>1</v>
      </c>
      <c r="T330" s="12">
        <f>'[4]AZIMUTH_CONGESTION by ports'!S1797</f>
        <v>10</v>
      </c>
      <c r="U330" s="43">
        <f>'[4]AZIMUTH_CONGESTION by ports'!T1797</f>
        <v>0</v>
      </c>
      <c r="V330" s="12">
        <f>'[4]AZIMUTH_CONGESTION by ports'!U1797</f>
        <v>0</v>
      </c>
      <c r="W330" s="43">
        <f>'[4]AZIMUTH_CONGESTION by ports'!V1797</f>
        <v>6</v>
      </c>
      <c r="X330" s="12">
        <f>'[4]AZIMUTH_CONGESTION by ports'!W1797</f>
        <v>1</v>
      </c>
      <c r="Y330" s="88">
        <f>'[4]AZIMUTH_CONGESTION by ports'!X1797</f>
        <v>7</v>
      </c>
      <c r="Z330" s="12">
        <f>'[4]AZIMUTH_CONGESTION by ports'!Y1797</f>
        <v>0</v>
      </c>
      <c r="AA330" s="88">
        <f>'[4]AZIMUTH_CONGESTION by ports'!Z1797</f>
        <v>0</v>
      </c>
      <c r="AB330" s="12">
        <f t="shared" si="33"/>
        <v>11.05</v>
      </c>
      <c r="AC330" s="12">
        <f t="shared" si="34"/>
        <v>1.1900000000000002</v>
      </c>
      <c r="AD330" s="12">
        <f t="shared" si="35"/>
        <v>2.5500000000000003</v>
      </c>
      <c r="AE330" s="12">
        <f t="shared" si="36"/>
        <v>1.7000000000000002</v>
      </c>
      <c r="AF330" s="12">
        <f t="shared" si="37"/>
        <v>3.4000000000000004</v>
      </c>
      <c r="AG330" s="12">
        <f t="shared" si="38"/>
        <v>2.21</v>
      </c>
    </row>
    <row r="331" spans="2:33">
      <c r="B331" s="15">
        <f>'[4]AZIMUTH_CONGESTION by ports'!A1798</f>
        <v>42698</v>
      </c>
      <c r="C331" s="6">
        <f>'[4]AZIMUTH_CONGESTION by ports'!B1798</f>
        <v>3</v>
      </c>
      <c r="D331" s="89">
        <f>'[4]AZIMUTH_CONGESTION by ports'!C1798</f>
        <v>29</v>
      </c>
      <c r="E331" s="43">
        <f>'[4]AZIMUTH_CONGESTION by ports'!D1798</f>
        <v>8</v>
      </c>
      <c r="F331" s="6">
        <f>'[4]AZIMUTH_CONGESTION by ports'!E1798</f>
        <v>0</v>
      </c>
      <c r="G331" s="6">
        <f>'[4]AZIMUTH_CONGESTION by ports'!F1798</f>
        <v>1</v>
      </c>
      <c r="H331" s="12">
        <f>'[4]AZIMUTH_CONGESTION by ports'!G1798</f>
        <v>0</v>
      </c>
      <c r="I331" s="12">
        <f>'[4]AZIMUTH_CONGESTION by ports'!H1798</f>
        <v>1</v>
      </c>
      <c r="J331" s="12">
        <f>'[4]AZIMUTH_CONGESTION by ports'!I1798</f>
        <v>0</v>
      </c>
      <c r="K331" s="12">
        <f>'[4]AZIMUTH_CONGESTION by ports'!J1798</f>
        <v>0</v>
      </c>
      <c r="L331" s="12">
        <f>'[4]AZIMUTH_CONGESTION by ports'!K1798</f>
        <v>2</v>
      </c>
      <c r="M331" s="43">
        <f>'[4]AZIMUTH_CONGESTION by ports'!L1798</f>
        <v>1</v>
      </c>
      <c r="N331" s="6">
        <f>'[4]AZIMUTH_CONGESTION by ports'!M1798</f>
        <v>1</v>
      </c>
      <c r="O331" s="89">
        <f>'[4]AZIMUTH_CONGESTION by ports'!N1798</f>
        <v>0</v>
      </c>
      <c r="P331" s="88">
        <f>'[4]AZIMUTH_CONGESTION by ports'!O1798</f>
        <v>4</v>
      </c>
      <c r="Q331" s="88">
        <f>'[4]AZIMUTH_CONGESTION by ports'!P1798</f>
        <v>0</v>
      </c>
      <c r="R331" s="43">
        <f>'[4]AZIMUTH_CONGESTION by ports'!Q1798</f>
        <v>2</v>
      </c>
      <c r="S331" s="88">
        <f>'[4]AZIMUTH_CONGESTION by ports'!R1798</f>
        <v>1</v>
      </c>
      <c r="T331" s="12">
        <f>'[4]AZIMUTH_CONGESTION by ports'!S1798</f>
        <v>12</v>
      </c>
      <c r="U331" s="43">
        <f>'[4]AZIMUTH_CONGESTION by ports'!T1798</f>
        <v>0</v>
      </c>
      <c r="V331" s="12">
        <f>'[4]AZIMUTH_CONGESTION by ports'!U1798</f>
        <v>0</v>
      </c>
      <c r="W331" s="43">
        <f>'[4]AZIMUTH_CONGESTION by ports'!V1798</f>
        <v>4</v>
      </c>
      <c r="X331" s="12">
        <f>'[4]AZIMUTH_CONGESTION by ports'!W1798</f>
        <v>1</v>
      </c>
      <c r="Y331" s="88">
        <f>'[4]AZIMUTH_CONGESTION by ports'!X1798</f>
        <v>5</v>
      </c>
      <c r="Z331" s="12">
        <f>'[4]AZIMUTH_CONGESTION by ports'!Y1798</f>
        <v>0</v>
      </c>
      <c r="AA331" s="88">
        <f>'[4]AZIMUTH_CONGESTION by ports'!Z1798</f>
        <v>0</v>
      </c>
      <c r="AB331" s="12">
        <f t="shared" si="33"/>
        <v>12.750000000000002</v>
      </c>
      <c r="AC331" s="12">
        <f t="shared" si="34"/>
        <v>0.85000000000000009</v>
      </c>
      <c r="AD331" s="12">
        <f t="shared" si="35"/>
        <v>2.5500000000000003</v>
      </c>
      <c r="AE331" s="12">
        <f t="shared" si="36"/>
        <v>1.7000000000000002</v>
      </c>
      <c r="AF331" s="12">
        <f t="shared" si="37"/>
        <v>4.9300000000000006</v>
      </c>
      <c r="AG331" s="12">
        <f t="shared" si="38"/>
        <v>2.72</v>
      </c>
    </row>
    <row r="332" spans="2:33">
      <c r="B332" s="15">
        <f>'[4]AZIMUTH_CONGESTION by ports'!A1799</f>
        <v>42699</v>
      </c>
      <c r="C332" s="6">
        <f>'[4]AZIMUTH_CONGESTION by ports'!B1799</f>
        <v>5</v>
      </c>
      <c r="D332" s="89">
        <f>'[4]AZIMUTH_CONGESTION by ports'!C1799</f>
        <v>19</v>
      </c>
      <c r="E332" s="43">
        <f>'[4]AZIMUTH_CONGESTION by ports'!D1799</f>
        <v>6</v>
      </c>
      <c r="F332" s="6">
        <f>'[4]AZIMUTH_CONGESTION by ports'!E1799</f>
        <v>0</v>
      </c>
      <c r="G332" s="6">
        <f>'[4]AZIMUTH_CONGESTION by ports'!F1799</f>
        <v>1</v>
      </c>
      <c r="H332" s="12">
        <f>'[4]AZIMUTH_CONGESTION by ports'!G1799</f>
        <v>0</v>
      </c>
      <c r="I332" s="12">
        <f>'[4]AZIMUTH_CONGESTION by ports'!H1799</f>
        <v>0</v>
      </c>
      <c r="J332" s="12">
        <f>'[4]AZIMUTH_CONGESTION by ports'!I1799</f>
        <v>1</v>
      </c>
      <c r="K332" s="12">
        <f>'[4]AZIMUTH_CONGESTION by ports'!J1799</f>
        <v>0</v>
      </c>
      <c r="L332" s="12">
        <f>'[4]AZIMUTH_CONGESTION by ports'!K1799</f>
        <v>2</v>
      </c>
      <c r="M332" s="43">
        <f>'[4]AZIMUTH_CONGESTION by ports'!L1799</f>
        <v>0</v>
      </c>
      <c r="N332" s="6">
        <f>'[4]AZIMUTH_CONGESTION by ports'!M1799</f>
        <v>3</v>
      </c>
      <c r="O332" s="89">
        <f>'[4]AZIMUTH_CONGESTION by ports'!N1799</f>
        <v>0</v>
      </c>
      <c r="P332" s="88">
        <f>'[4]AZIMUTH_CONGESTION by ports'!O1799</f>
        <v>2</v>
      </c>
      <c r="Q332" s="88">
        <f>'[4]AZIMUTH_CONGESTION by ports'!P1799</f>
        <v>0</v>
      </c>
      <c r="R332" s="43">
        <f>'[4]AZIMUTH_CONGESTION by ports'!Q1799</f>
        <v>2</v>
      </c>
      <c r="S332" s="88">
        <f>'[4]AZIMUTH_CONGESTION by ports'!R1799</f>
        <v>1</v>
      </c>
      <c r="T332" s="12">
        <f>'[4]AZIMUTH_CONGESTION by ports'!S1799</f>
        <v>8</v>
      </c>
      <c r="U332" s="43">
        <f>'[4]AZIMUTH_CONGESTION by ports'!T1799</f>
        <v>0</v>
      </c>
      <c r="V332" s="12">
        <f>'[4]AZIMUTH_CONGESTION by ports'!U1799</f>
        <v>0</v>
      </c>
      <c r="W332" s="43">
        <f>'[4]AZIMUTH_CONGESTION by ports'!V1799</f>
        <v>2</v>
      </c>
      <c r="X332" s="12">
        <f>'[4]AZIMUTH_CONGESTION by ports'!W1799</f>
        <v>0</v>
      </c>
      <c r="Y332" s="88">
        <f>'[4]AZIMUTH_CONGESTION by ports'!X1799</f>
        <v>5</v>
      </c>
      <c r="Z332" s="12">
        <f>'[4]AZIMUTH_CONGESTION by ports'!Y1799</f>
        <v>0</v>
      </c>
      <c r="AA332" s="88">
        <f>'[4]AZIMUTH_CONGESTION by ports'!Z1799</f>
        <v>0</v>
      </c>
      <c r="AB332" s="12">
        <f t="shared" si="33"/>
        <v>9.6900000000000013</v>
      </c>
      <c r="AC332" s="12">
        <f t="shared" si="34"/>
        <v>1.53</v>
      </c>
      <c r="AD332" s="12">
        <f t="shared" si="35"/>
        <v>1.7000000000000002</v>
      </c>
      <c r="AE332" s="12">
        <f t="shared" si="36"/>
        <v>1.36</v>
      </c>
      <c r="AF332" s="12">
        <f t="shared" si="37"/>
        <v>3.2300000000000004</v>
      </c>
      <c r="AG332" s="12">
        <f t="shared" si="38"/>
        <v>1.87</v>
      </c>
    </row>
    <row r="333" spans="2:33">
      <c r="B333" s="15">
        <f>'[4]AZIMUTH_CONGESTION by ports'!A1800</f>
        <v>42700</v>
      </c>
      <c r="C333" s="6">
        <f>'[4]AZIMUTH_CONGESTION by ports'!B1800</f>
        <v>4</v>
      </c>
      <c r="D333" s="89">
        <f>'[4]AZIMUTH_CONGESTION by ports'!C1800</f>
        <v>19</v>
      </c>
      <c r="E333" s="43">
        <f>'[4]AZIMUTH_CONGESTION by ports'!D1800</f>
        <v>7</v>
      </c>
      <c r="F333" s="6">
        <f>'[4]AZIMUTH_CONGESTION by ports'!E1800</f>
        <v>0</v>
      </c>
      <c r="G333" s="6">
        <f>'[4]AZIMUTH_CONGESTION by ports'!F1800</f>
        <v>0</v>
      </c>
      <c r="H333" s="12">
        <f>'[4]AZIMUTH_CONGESTION by ports'!G1800</f>
        <v>0</v>
      </c>
      <c r="I333" s="12">
        <f>'[4]AZIMUTH_CONGESTION by ports'!H1800</f>
        <v>1</v>
      </c>
      <c r="J333" s="12">
        <f>'[4]AZIMUTH_CONGESTION by ports'!I1800</f>
        <v>1</v>
      </c>
      <c r="K333" s="12">
        <f>'[4]AZIMUTH_CONGESTION by ports'!J1800</f>
        <v>0</v>
      </c>
      <c r="L333" s="12">
        <f>'[4]AZIMUTH_CONGESTION by ports'!K1800</f>
        <v>2</v>
      </c>
      <c r="M333" s="43">
        <f>'[4]AZIMUTH_CONGESTION by ports'!L1800</f>
        <v>0</v>
      </c>
      <c r="N333" s="6">
        <f>'[4]AZIMUTH_CONGESTION by ports'!M1800</f>
        <v>1</v>
      </c>
      <c r="O333" s="89">
        <f>'[4]AZIMUTH_CONGESTION by ports'!N1800</f>
        <v>0</v>
      </c>
      <c r="P333" s="88">
        <f>'[4]AZIMUTH_CONGESTION by ports'!O1800</f>
        <v>4</v>
      </c>
      <c r="Q333" s="88">
        <f>'[4]AZIMUTH_CONGESTION by ports'!P1800</f>
        <v>0</v>
      </c>
      <c r="R333" s="43">
        <f>'[4]AZIMUTH_CONGESTION by ports'!Q1800</f>
        <v>0</v>
      </c>
      <c r="S333" s="88">
        <f>'[4]AZIMUTH_CONGESTION by ports'!R1800</f>
        <v>1</v>
      </c>
      <c r="T333" s="12">
        <f>'[4]AZIMUTH_CONGESTION by ports'!S1800</f>
        <v>10</v>
      </c>
      <c r="U333" s="43">
        <f>'[4]AZIMUTH_CONGESTION by ports'!T1800</f>
        <v>0</v>
      </c>
      <c r="V333" s="12">
        <f>'[4]AZIMUTH_CONGESTION by ports'!U1800</f>
        <v>0</v>
      </c>
      <c r="W333" s="43">
        <f>'[4]AZIMUTH_CONGESTION by ports'!V1800</f>
        <v>4</v>
      </c>
      <c r="X333" s="12">
        <f>'[4]AZIMUTH_CONGESTION by ports'!W1800</f>
        <v>0</v>
      </c>
      <c r="Y333" s="88">
        <f>'[4]AZIMUTH_CONGESTION by ports'!X1800</f>
        <v>6</v>
      </c>
      <c r="Z333" s="12">
        <f>'[4]AZIMUTH_CONGESTION by ports'!Y1800</f>
        <v>0</v>
      </c>
      <c r="AA333" s="88">
        <f>'[4]AZIMUTH_CONGESTION by ports'!Z1800</f>
        <v>0</v>
      </c>
      <c r="AB333" s="12">
        <f t="shared" si="33"/>
        <v>10.200000000000001</v>
      </c>
      <c r="AC333" s="12">
        <f t="shared" si="34"/>
        <v>0.85000000000000009</v>
      </c>
      <c r="AD333" s="12">
        <f t="shared" si="35"/>
        <v>1.87</v>
      </c>
      <c r="AE333" s="12">
        <f t="shared" si="36"/>
        <v>1.87</v>
      </c>
      <c r="AF333" s="12">
        <f t="shared" si="37"/>
        <v>3.2300000000000004</v>
      </c>
      <c r="AG333" s="12">
        <f t="shared" si="38"/>
        <v>2.3800000000000003</v>
      </c>
    </row>
    <row r="334" spans="2:33">
      <c r="B334" s="15">
        <f>'[4]AZIMUTH_CONGESTION by ports'!A1801</f>
        <v>42701</v>
      </c>
      <c r="C334" s="6">
        <f>'[4]AZIMUTH_CONGESTION by ports'!B1801</f>
        <v>4</v>
      </c>
      <c r="D334" s="89">
        <f>'[4]AZIMUTH_CONGESTION by ports'!C1801</f>
        <v>20</v>
      </c>
      <c r="E334" s="43">
        <f>'[4]AZIMUTH_CONGESTION by ports'!D1801</f>
        <v>2</v>
      </c>
      <c r="F334" s="6">
        <f>'[4]AZIMUTH_CONGESTION by ports'!E1801</f>
        <v>0</v>
      </c>
      <c r="G334" s="6">
        <f>'[4]AZIMUTH_CONGESTION by ports'!F1801</f>
        <v>2</v>
      </c>
      <c r="H334" s="12">
        <f>'[4]AZIMUTH_CONGESTION by ports'!G1801</f>
        <v>0</v>
      </c>
      <c r="I334" s="12">
        <f>'[4]AZIMUTH_CONGESTION by ports'!H1801</f>
        <v>1</v>
      </c>
      <c r="J334" s="12">
        <f>'[4]AZIMUTH_CONGESTION by ports'!I1801</f>
        <v>1</v>
      </c>
      <c r="K334" s="12">
        <f>'[4]AZIMUTH_CONGESTION by ports'!J1801</f>
        <v>0</v>
      </c>
      <c r="L334" s="12">
        <f>'[4]AZIMUTH_CONGESTION by ports'!K1801</f>
        <v>2</v>
      </c>
      <c r="M334" s="43">
        <f>'[4]AZIMUTH_CONGESTION by ports'!L1801</f>
        <v>0</v>
      </c>
      <c r="N334" s="6">
        <f>'[4]AZIMUTH_CONGESTION by ports'!M1801</f>
        <v>2</v>
      </c>
      <c r="O334" s="89">
        <f>'[4]AZIMUTH_CONGESTION by ports'!N1801</f>
        <v>0</v>
      </c>
      <c r="P334" s="88">
        <f>'[4]AZIMUTH_CONGESTION by ports'!O1801</f>
        <v>3</v>
      </c>
      <c r="Q334" s="88">
        <f>'[4]AZIMUTH_CONGESTION by ports'!P1801</f>
        <v>0</v>
      </c>
      <c r="R334" s="43">
        <f>'[4]AZIMUTH_CONGESTION by ports'!Q1801</f>
        <v>1</v>
      </c>
      <c r="S334" s="88">
        <f>'[4]AZIMUTH_CONGESTION by ports'!R1801</f>
        <v>1</v>
      </c>
      <c r="T334" s="12">
        <f>'[4]AZIMUTH_CONGESTION by ports'!S1801</f>
        <v>9</v>
      </c>
      <c r="U334" s="43">
        <f>'[4]AZIMUTH_CONGESTION by ports'!T1801</f>
        <v>0</v>
      </c>
      <c r="V334" s="12">
        <f>'[4]AZIMUTH_CONGESTION by ports'!U1801</f>
        <v>0</v>
      </c>
      <c r="W334" s="43">
        <f>'[4]AZIMUTH_CONGESTION by ports'!V1801</f>
        <v>3</v>
      </c>
      <c r="X334" s="12">
        <f>'[4]AZIMUTH_CONGESTION by ports'!W1801</f>
        <v>0</v>
      </c>
      <c r="Y334" s="88">
        <f>'[4]AZIMUTH_CONGESTION by ports'!X1801</f>
        <v>8</v>
      </c>
      <c r="Z334" s="12">
        <f>'[4]AZIMUTH_CONGESTION by ports'!Y1801</f>
        <v>0</v>
      </c>
      <c r="AA334" s="88">
        <f>'[4]AZIMUTH_CONGESTION by ports'!Z1801</f>
        <v>0</v>
      </c>
      <c r="AB334" s="12">
        <f t="shared" si="33"/>
        <v>10.030000000000001</v>
      </c>
      <c r="AC334" s="12">
        <f t="shared" si="34"/>
        <v>1.36</v>
      </c>
      <c r="AD334" s="12">
        <f t="shared" si="35"/>
        <v>1.02</v>
      </c>
      <c r="AE334" s="12">
        <f t="shared" si="36"/>
        <v>2.04</v>
      </c>
      <c r="AF334" s="12">
        <f t="shared" si="37"/>
        <v>3.4000000000000004</v>
      </c>
      <c r="AG334" s="12">
        <f t="shared" si="38"/>
        <v>2.21</v>
      </c>
    </row>
    <row r="335" spans="2:33">
      <c r="B335" s="15">
        <f>'[4]AZIMUTH_CONGESTION by ports'!A1802</f>
        <v>42702</v>
      </c>
      <c r="C335" s="6">
        <f>'[4]AZIMUTH_CONGESTION by ports'!B1802</f>
        <v>3</v>
      </c>
      <c r="D335" s="89">
        <f>'[4]AZIMUTH_CONGESTION by ports'!C1802</f>
        <v>24</v>
      </c>
      <c r="E335" s="43">
        <f>'[4]AZIMUTH_CONGESTION by ports'!D1802</f>
        <v>2</v>
      </c>
      <c r="F335" s="6">
        <f>'[4]AZIMUTH_CONGESTION by ports'!E1802</f>
        <v>0</v>
      </c>
      <c r="G335" s="6">
        <f>'[4]AZIMUTH_CONGESTION by ports'!F1802</f>
        <v>1</v>
      </c>
      <c r="H335" s="12">
        <f>'[4]AZIMUTH_CONGESTION by ports'!G1802</f>
        <v>0</v>
      </c>
      <c r="I335" s="12">
        <f>'[4]AZIMUTH_CONGESTION by ports'!H1802</f>
        <v>2</v>
      </c>
      <c r="J335" s="12">
        <f>'[4]AZIMUTH_CONGESTION by ports'!I1802</f>
        <v>1</v>
      </c>
      <c r="K335" s="12">
        <f>'[4]AZIMUTH_CONGESTION by ports'!J1802</f>
        <v>0</v>
      </c>
      <c r="L335" s="12">
        <f>'[4]AZIMUTH_CONGESTION by ports'!K1802</f>
        <v>2</v>
      </c>
      <c r="M335" s="43">
        <f>'[4]AZIMUTH_CONGESTION by ports'!L1802</f>
        <v>0</v>
      </c>
      <c r="N335" s="6">
        <f>'[4]AZIMUTH_CONGESTION by ports'!M1802</f>
        <v>0</v>
      </c>
      <c r="O335" s="89">
        <f>'[4]AZIMUTH_CONGESTION by ports'!N1802</f>
        <v>0</v>
      </c>
      <c r="P335" s="88">
        <f>'[4]AZIMUTH_CONGESTION by ports'!O1802</f>
        <v>5</v>
      </c>
      <c r="Q335" s="88">
        <f>'[4]AZIMUTH_CONGESTION by ports'!P1802</f>
        <v>0</v>
      </c>
      <c r="R335" s="43">
        <f>'[4]AZIMUTH_CONGESTION by ports'!Q1802</f>
        <v>0</v>
      </c>
      <c r="S335" s="88">
        <f>'[4]AZIMUTH_CONGESTION by ports'!R1802</f>
        <v>1</v>
      </c>
      <c r="T335" s="12">
        <f>'[4]AZIMUTH_CONGESTION by ports'!S1802</f>
        <v>8</v>
      </c>
      <c r="U335" s="43">
        <f>'[4]AZIMUTH_CONGESTION by ports'!T1802</f>
        <v>0</v>
      </c>
      <c r="V335" s="12">
        <f>'[4]AZIMUTH_CONGESTION by ports'!U1802</f>
        <v>0</v>
      </c>
      <c r="W335" s="43">
        <f>'[4]AZIMUTH_CONGESTION by ports'!V1802</f>
        <v>1</v>
      </c>
      <c r="X335" s="12">
        <f>'[4]AZIMUTH_CONGESTION by ports'!W1802</f>
        <v>0</v>
      </c>
      <c r="Y335" s="88">
        <f>'[4]AZIMUTH_CONGESTION by ports'!X1802</f>
        <v>6</v>
      </c>
      <c r="Z335" s="12">
        <f>'[4]AZIMUTH_CONGESTION by ports'!Y1802</f>
        <v>0</v>
      </c>
      <c r="AA335" s="88">
        <f>'[4]AZIMUTH_CONGESTION by ports'!Z1802</f>
        <v>0</v>
      </c>
      <c r="AB335" s="12">
        <f t="shared" si="33"/>
        <v>9.5200000000000014</v>
      </c>
      <c r="AC335" s="12">
        <f t="shared" si="34"/>
        <v>0.68</v>
      </c>
      <c r="AD335" s="12">
        <f t="shared" si="35"/>
        <v>0.51</v>
      </c>
      <c r="AE335" s="12">
        <f t="shared" si="36"/>
        <v>2.04</v>
      </c>
      <c r="AF335" s="12">
        <f t="shared" si="37"/>
        <v>4.08</v>
      </c>
      <c r="AG335" s="12">
        <f t="shared" si="38"/>
        <v>2.21</v>
      </c>
    </row>
    <row r="336" spans="2:33">
      <c r="B336" s="15">
        <f>'[4]AZIMUTH_CONGESTION by ports'!A1803</f>
        <v>42703</v>
      </c>
      <c r="C336" s="6">
        <f>'[4]AZIMUTH_CONGESTION by ports'!B1803</f>
        <v>3</v>
      </c>
      <c r="D336" s="89">
        <f>'[4]AZIMUTH_CONGESTION by ports'!C1803</f>
        <v>18</v>
      </c>
      <c r="E336" s="43">
        <f>'[4]AZIMUTH_CONGESTION by ports'!D1803</f>
        <v>1</v>
      </c>
      <c r="F336" s="6">
        <f>'[4]AZIMUTH_CONGESTION by ports'!E1803</f>
        <v>0</v>
      </c>
      <c r="G336" s="6">
        <f>'[4]AZIMUTH_CONGESTION by ports'!F1803</f>
        <v>1</v>
      </c>
      <c r="H336" s="12">
        <f>'[4]AZIMUTH_CONGESTION by ports'!G1803</f>
        <v>0</v>
      </c>
      <c r="I336" s="12">
        <f>'[4]AZIMUTH_CONGESTION by ports'!H1803</f>
        <v>1</v>
      </c>
      <c r="J336" s="12">
        <f>'[4]AZIMUTH_CONGESTION by ports'!I1803</f>
        <v>1</v>
      </c>
      <c r="K336" s="12">
        <f>'[4]AZIMUTH_CONGESTION by ports'!J1803</f>
        <v>0</v>
      </c>
      <c r="L336" s="12">
        <f>'[4]AZIMUTH_CONGESTION by ports'!K1803</f>
        <v>2</v>
      </c>
      <c r="M336" s="43">
        <f>'[4]AZIMUTH_CONGESTION by ports'!L1803</f>
        <v>0</v>
      </c>
      <c r="N336" s="6">
        <f>'[4]AZIMUTH_CONGESTION by ports'!M1803</f>
        <v>0</v>
      </c>
      <c r="O336" s="89">
        <f>'[4]AZIMUTH_CONGESTION by ports'!N1803</f>
        <v>0</v>
      </c>
      <c r="P336" s="88">
        <f>'[4]AZIMUTH_CONGESTION by ports'!O1803</f>
        <v>4</v>
      </c>
      <c r="Q336" s="88">
        <f>'[4]AZIMUTH_CONGESTION by ports'!P1803</f>
        <v>0</v>
      </c>
      <c r="R336" s="43">
        <f>'[4]AZIMUTH_CONGESTION by ports'!Q1803</f>
        <v>2</v>
      </c>
      <c r="S336" s="88">
        <f>'[4]AZIMUTH_CONGESTION by ports'!R1803</f>
        <v>1</v>
      </c>
      <c r="T336" s="12">
        <f>'[4]AZIMUTH_CONGESTION by ports'!S1803</f>
        <v>6</v>
      </c>
      <c r="U336" s="43">
        <f>'[4]AZIMUTH_CONGESTION by ports'!T1803</f>
        <v>0</v>
      </c>
      <c r="V336" s="12">
        <f>'[4]AZIMUTH_CONGESTION by ports'!U1803</f>
        <v>0</v>
      </c>
      <c r="W336" s="43">
        <f>'[4]AZIMUTH_CONGESTION by ports'!V1803</f>
        <v>4</v>
      </c>
      <c r="X336" s="12">
        <f>'[4]AZIMUTH_CONGESTION by ports'!W1803</f>
        <v>0</v>
      </c>
      <c r="Y336" s="88">
        <f>'[4]AZIMUTH_CONGESTION by ports'!X1803</f>
        <v>6</v>
      </c>
      <c r="Z336" s="12">
        <f>'[4]AZIMUTH_CONGESTION by ports'!Y1803</f>
        <v>0</v>
      </c>
      <c r="AA336" s="88">
        <f>'[4]AZIMUTH_CONGESTION by ports'!Z1803</f>
        <v>0</v>
      </c>
      <c r="AB336" s="12">
        <f t="shared" si="33"/>
        <v>8.5</v>
      </c>
      <c r="AC336" s="12">
        <f t="shared" si="34"/>
        <v>0.68</v>
      </c>
      <c r="AD336" s="12">
        <f t="shared" si="35"/>
        <v>1.1900000000000002</v>
      </c>
      <c r="AE336" s="12">
        <f t="shared" si="36"/>
        <v>1.87</v>
      </c>
      <c r="AF336" s="12">
        <f t="shared" si="37"/>
        <v>3.06</v>
      </c>
      <c r="AG336" s="12">
        <f t="shared" si="38"/>
        <v>1.7000000000000002</v>
      </c>
    </row>
    <row r="337" spans="2:33">
      <c r="B337" s="15">
        <f>'[4]AZIMUTH_CONGESTION by ports'!A1804</f>
        <v>42704</v>
      </c>
      <c r="C337" s="6">
        <f>'[4]AZIMUTH_CONGESTION by ports'!B1804</f>
        <v>3</v>
      </c>
      <c r="D337" s="89">
        <f>'[4]AZIMUTH_CONGESTION by ports'!C1804</f>
        <v>13</v>
      </c>
      <c r="E337" s="43">
        <f>'[4]AZIMUTH_CONGESTION by ports'!D1804</f>
        <v>0</v>
      </c>
      <c r="F337" s="6">
        <f>'[4]AZIMUTH_CONGESTION by ports'!E1804</f>
        <v>0</v>
      </c>
      <c r="G337" s="6">
        <f>'[4]AZIMUTH_CONGESTION by ports'!F1804</f>
        <v>0</v>
      </c>
      <c r="H337" s="12">
        <f>'[4]AZIMUTH_CONGESTION by ports'!G1804</f>
        <v>0</v>
      </c>
      <c r="I337" s="12">
        <f>'[4]AZIMUTH_CONGESTION by ports'!H1804</f>
        <v>3</v>
      </c>
      <c r="J337" s="12">
        <f>'[4]AZIMUTH_CONGESTION by ports'!I1804</f>
        <v>1</v>
      </c>
      <c r="K337" s="12">
        <f>'[4]AZIMUTH_CONGESTION by ports'!J1804</f>
        <v>0</v>
      </c>
      <c r="L337" s="12">
        <f>'[4]AZIMUTH_CONGESTION by ports'!K1804</f>
        <v>3</v>
      </c>
      <c r="M337" s="43">
        <f>'[4]AZIMUTH_CONGESTION by ports'!L1804</f>
        <v>0</v>
      </c>
      <c r="N337" s="6">
        <f>'[4]AZIMUTH_CONGESTION by ports'!M1804</f>
        <v>0</v>
      </c>
      <c r="O337" s="89">
        <f>'[4]AZIMUTH_CONGESTION by ports'!N1804</f>
        <v>0</v>
      </c>
      <c r="P337" s="88">
        <f>'[4]AZIMUTH_CONGESTION by ports'!O1804</f>
        <v>4</v>
      </c>
      <c r="Q337" s="88">
        <f>'[4]AZIMUTH_CONGESTION by ports'!P1804</f>
        <v>0</v>
      </c>
      <c r="R337" s="43">
        <f>'[4]AZIMUTH_CONGESTION by ports'!Q1804</f>
        <v>1</v>
      </c>
      <c r="S337" s="88">
        <f>'[4]AZIMUTH_CONGESTION by ports'!R1804</f>
        <v>1</v>
      </c>
      <c r="T337" s="12">
        <f>'[4]AZIMUTH_CONGESTION by ports'!S1804</f>
        <v>5</v>
      </c>
      <c r="U337" s="43">
        <f>'[4]AZIMUTH_CONGESTION by ports'!T1804</f>
        <v>0</v>
      </c>
      <c r="V337" s="12">
        <f>'[4]AZIMUTH_CONGESTION by ports'!U1804</f>
        <v>0</v>
      </c>
      <c r="W337" s="43">
        <f>'[4]AZIMUTH_CONGESTION by ports'!V1804</f>
        <v>5</v>
      </c>
      <c r="X337" s="12">
        <f>'[4]AZIMUTH_CONGESTION by ports'!W1804</f>
        <v>0</v>
      </c>
      <c r="Y337" s="88">
        <f>'[4]AZIMUTH_CONGESTION by ports'!X1804</f>
        <v>7</v>
      </c>
      <c r="Z337" s="12">
        <f>'[4]AZIMUTH_CONGESTION by ports'!Y1804</f>
        <v>0</v>
      </c>
      <c r="AA337" s="88">
        <f>'[4]AZIMUTH_CONGESTION by ports'!Z1804</f>
        <v>0</v>
      </c>
      <c r="AB337" s="12">
        <f t="shared" si="33"/>
        <v>7.82</v>
      </c>
      <c r="AC337" s="12">
        <f t="shared" si="34"/>
        <v>0.51</v>
      </c>
      <c r="AD337" s="12">
        <f t="shared" si="35"/>
        <v>1.02</v>
      </c>
      <c r="AE337" s="12">
        <f t="shared" si="36"/>
        <v>2.04</v>
      </c>
      <c r="AF337" s="12">
        <f t="shared" si="37"/>
        <v>2.21</v>
      </c>
      <c r="AG337" s="12">
        <f t="shared" si="38"/>
        <v>2.04</v>
      </c>
    </row>
    <row r="338" spans="2:33">
      <c r="B338" s="15">
        <f>'[4]AZIMUTH_CONGESTION by ports'!A1805</f>
        <v>42705</v>
      </c>
      <c r="C338" s="6">
        <f>'[4]AZIMUTH_CONGESTION by ports'!B1805</f>
        <v>2</v>
      </c>
      <c r="D338" s="89">
        <f>'[4]AZIMUTH_CONGESTION by ports'!C1805</f>
        <v>16</v>
      </c>
      <c r="E338" s="43">
        <f>'[4]AZIMUTH_CONGESTION by ports'!D1805</f>
        <v>0</v>
      </c>
      <c r="F338" s="6">
        <f>'[4]AZIMUTH_CONGESTION by ports'!E1805</f>
        <v>0</v>
      </c>
      <c r="G338" s="6">
        <f>'[4]AZIMUTH_CONGESTION by ports'!F1805</f>
        <v>0</v>
      </c>
      <c r="H338" s="12">
        <f>'[4]AZIMUTH_CONGESTION by ports'!G1805</f>
        <v>0</v>
      </c>
      <c r="I338" s="12">
        <f>'[4]AZIMUTH_CONGESTION by ports'!H1805</f>
        <v>3</v>
      </c>
      <c r="J338" s="12">
        <f>'[4]AZIMUTH_CONGESTION by ports'!I1805</f>
        <v>0</v>
      </c>
      <c r="K338" s="12">
        <f>'[4]AZIMUTH_CONGESTION by ports'!J1805</f>
        <v>0</v>
      </c>
      <c r="L338" s="12">
        <f>'[4]AZIMUTH_CONGESTION by ports'!K1805</f>
        <v>2</v>
      </c>
      <c r="M338" s="43">
        <f>'[4]AZIMUTH_CONGESTION by ports'!L1805</f>
        <v>2</v>
      </c>
      <c r="N338" s="6">
        <f>'[4]AZIMUTH_CONGESTION by ports'!M1805</f>
        <v>0</v>
      </c>
      <c r="O338" s="89">
        <f>'[4]AZIMUTH_CONGESTION by ports'!N1805</f>
        <v>0</v>
      </c>
      <c r="P338" s="88">
        <f>'[4]AZIMUTH_CONGESTION by ports'!O1805</f>
        <v>5</v>
      </c>
      <c r="Q338" s="88">
        <f>'[4]AZIMUTH_CONGESTION by ports'!P1805</f>
        <v>0</v>
      </c>
      <c r="R338" s="43">
        <f>'[4]AZIMUTH_CONGESTION by ports'!Q1805</f>
        <v>1</v>
      </c>
      <c r="S338" s="88">
        <f>'[4]AZIMUTH_CONGESTION by ports'!R1805</f>
        <v>1</v>
      </c>
      <c r="T338" s="12">
        <f>'[4]AZIMUTH_CONGESTION by ports'!S1805</f>
        <v>6</v>
      </c>
      <c r="U338" s="43">
        <f>'[4]AZIMUTH_CONGESTION by ports'!T1805</f>
        <v>0</v>
      </c>
      <c r="V338" s="12">
        <f>'[4]AZIMUTH_CONGESTION by ports'!U1805</f>
        <v>0</v>
      </c>
      <c r="W338" s="43">
        <f>'[4]AZIMUTH_CONGESTION by ports'!V1805</f>
        <v>6</v>
      </c>
      <c r="X338" s="12">
        <f>'[4]AZIMUTH_CONGESTION by ports'!W1805</f>
        <v>0</v>
      </c>
      <c r="Y338" s="88">
        <f>'[4]AZIMUTH_CONGESTION by ports'!X1805</f>
        <v>4</v>
      </c>
      <c r="Z338" s="12">
        <f>'[4]AZIMUTH_CONGESTION by ports'!Y1805</f>
        <v>0</v>
      </c>
      <c r="AA338" s="88">
        <f>'[4]AZIMUTH_CONGESTION by ports'!Z1805</f>
        <v>0</v>
      </c>
      <c r="AB338" s="12">
        <f t="shared" si="33"/>
        <v>8.16</v>
      </c>
      <c r="AC338" s="12">
        <f t="shared" si="34"/>
        <v>0.34</v>
      </c>
      <c r="AD338" s="12">
        <f t="shared" si="35"/>
        <v>1.53</v>
      </c>
      <c r="AE338" s="12">
        <f t="shared" si="36"/>
        <v>1.7000000000000002</v>
      </c>
      <c r="AF338" s="12">
        <f t="shared" si="37"/>
        <v>2.72</v>
      </c>
      <c r="AG338" s="12">
        <f t="shared" si="38"/>
        <v>1.87</v>
      </c>
    </row>
    <row r="339" spans="2:33">
      <c r="B339" s="15">
        <f>'[4]AZIMUTH_CONGESTION by ports'!A1806</f>
        <v>42706</v>
      </c>
      <c r="C339" s="6">
        <f>'[4]AZIMUTH_CONGESTION by ports'!B1806</f>
        <v>2</v>
      </c>
      <c r="D339" s="89">
        <f>'[4]AZIMUTH_CONGESTION by ports'!C1806</f>
        <v>17</v>
      </c>
      <c r="E339" s="43">
        <f>'[4]AZIMUTH_CONGESTION by ports'!D1806</f>
        <v>1</v>
      </c>
      <c r="F339" s="6">
        <f>'[4]AZIMUTH_CONGESTION by ports'!E1806</f>
        <v>0</v>
      </c>
      <c r="G339" s="6">
        <f>'[4]AZIMUTH_CONGESTION by ports'!F1806</f>
        <v>0</v>
      </c>
      <c r="H339" s="12">
        <f>'[4]AZIMUTH_CONGESTION by ports'!G1806</f>
        <v>0</v>
      </c>
      <c r="I339" s="12">
        <f>'[4]AZIMUTH_CONGESTION by ports'!H1806</f>
        <v>2</v>
      </c>
      <c r="J339" s="12">
        <f>'[4]AZIMUTH_CONGESTION by ports'!I1806</f>
        <v>0</v>
      </c>
      <c r="K339" s="12">
        <f>'[4]AZIMUTH_CONGESTION by ports'!J1806</f>
        <v>0</v>
      </c>
      <c r="L339" s="12">
        <f>'[4]AZIMUTH_CONGESTION by ports'!K1806</f>
        <v>2</v>
      </c>
      <c r="M339" s="43">
        <f>'[4]AZIMUTH_CONGESTION by ports'!L1806</f>
        <v>1</v>
      </c>
      <c r="N339" s="6">
        <f>'[4]AZIMUTH_CONGESTION by ports'!M1806</f>
        <v>0</v>
      </c>
      <c r="O339" s="89">
        <f>'[4]AZIMUTH_CONGESTION by ports'!N1806</f>
        <v>0</v>
      </c>
      <c r="P339" s="88">
        <f>'[4]AZIMUTH_CONGESTION by ports'!O1806</f>
        <v>3</v>
      </c>
      <c r="Q339" s="88">
        <f>'[4]AZIMUTH_CONGESTION by ports'!P1806</f>
        <v>0</v>
      </c>
      <c r="R339" s="43">
        <f>'[4]AZIMUTH_CONGESTION by ports'!Q1806</f>
        <v>3</v>
      </c>
      <c r="S339" s="88">
        <f>'[4]AZIMUTH_CONGESTION by ports'!R1806</f>
        <v>1</v>
      </c>
      <c r="T339" s="12">
        <f>'[4]AZIMUTH_CONGESTION by ports'!S1806</f>
        <v>4</v>
      </c>
      <c r="U339" s="43">
        <f>'[4]AZIMUTH_CONGESTION by ports'!T1806</f>
        <v>0</v>
      </c>
      <c r="V339" s="12">
        <f>'[4]AZIMUTH_CONGESTION by ports'!U1806</f>
        <v>0</v>
      </c>
      <c r="W339" s="43">
        <f>'[4]AZIMUTH_CONGESTION by ports'!V1806</f>
        <v>3</v>
      </c>
      <c r="X339" s="12">
        <f>'[4]AZIMUTH_CONGESTION by ports'!W1806</f>
        <v>0</v>
      </c>
      <c r="Y339" s="88">
        <f>'[4]AZIMUTH_CONGESTION by ports'!X1806</f>
        <v>5</v>
      </c>
      <c r="Z339" s="12">
        <f>'[4]AZIMUTH_CONGESTION by ports'!Y1806</f>
        <v>0</v>
      </c>
      <c r="AA339" s="88">
        <f>'[4]AZIMUTH_CONGESTION by ports'!Z1806</f>
        <v>0</v>
      </c>
      <c r="AB339" s="12">
        <f t="shared" si="33"/>
        <v>7.48</v>
      </c>
      <c r="AC339" s="12">
        <f t="shared" si="34"/>
        <v>0.34</v>
      </c>
      <c r="AD339" s="12">
        <f t="shared" si="35"/>
        <v>1.36</v>
      </c>
      <c r="AE339" s="12">
        <f t="shared" si="36"/>
        <v>1.53</v>
      </c>
      <c r="AF339" s="12">
        <f t="shared" si="37"/>
        <v>2.89</v>
      </c>
      <c r="AG339" s="12">
        <f t="shared" si="38"/>
        <v>1.36</v>
      </c>
    </row>
    <row r="340" spans="2:33">
      <c r="B340" s="15">
        <f>'[4]AZIMUTH_CONGESTION by ports'!A1807</f>
        <v>42707</v>
      </c>
      <c r="C340" s="6">
        <f>'[4]AZIMUTH_CONGESTION by ports'!B1807</f>
        <v>2</v>
      </c>
      <c r="D340" s="89">
        <f>'[4]AZIMUTH_CONGESTION by ports'!C1807</f>
        <v>24</v>
      </c>
      <c r="E340" s="43">
        <f>'[4]AZIMUTH_CONGESTION by ports'!D1807</f>
        <v>1</v>
      </c>
      <c r="F340" s="6">
        <f>'[4]AZIMUTH_CONGESTION by ports'!E1807</f>
        <v>0</v>
      </c>
      <c r="G340" s="6">
        <f>'[4]AZIMUTH_CONGESTION by ports'!F1807</f>
        <v>0</v>
      </c>
      <c r="H340" s="12">
        <f>'[4]AZIMUTH_CONGESTION by ports'!G1807</f>
        <v>0</v>
      </c>
      <c r="I340" s="12">
        <f>'[4]AZIMUTH_CONGESTION by ports'!H1807</f>
        <v>0</v>
      </c>
      <c r="J340" s="12">
        <f>'[4]AZIMUTH_CONGESTION by ports'!I1807</f>
        <v>1</v>
      </c>
      <c r="K340" s="12">
        <f>'[4]AZIMUTH_CONGESTION by ports'!J1807</f>
        <v>0</v>
      </c>
      <c r="L340" s="12">
        <f>'[4]AZIMUTH_CONGESTION by ports'!K1807</f>
        <v>2</v>
      </c>
      <c r="M340" s="43">
        <f>'[4]AZIMUTH_CONGESTION by ports'!L1807</f>
        <v>1</v>
      </c>
      <c r="N340" s="6">
        <f>'[4]AZIMUTH_CONGESTION by ports'!M1807</f>
        <v>0</v>
      </c>
      <c r="O340" s="89">
        <f>'[4]AZIMUTH_CONGESTION by ports'!N1807</f>
        <v>0</v>
      </c>
      <c r="P340" s="88">
        <f>'[4]AZIMUTH_CONGESTION by ports'!O1807</f>
        <v>3</v>
      </c>
      <c r="Q340" s="88">
        <f>'[4]AZIMUTH_CONGESTION by ports'!P1807</f>
        <v>0</v>
      </c>
      <c r="R340" s="43">
        <f>'[4]AZIMUTH_CONGESTION by ports'!Q1807</f>
        <v>3</v>
      </c>
      <c r="S340" s="88">
        <f>'[4]AZIMUTH_CONGESTION by ports'!R1807</f>
        <v>1</v>
      </c>
      <c r="T340" s="12">
        <f>'[4]AZIMUTH_CONGESTION by ports'!S1807</f>
        <v>4</v>
      </c>
      <c r="U340" s="43">
        <f>'[4]AZIMUTH_CONGESTION by ports'!T1807</f>
        <v>0</v>
      </c>
      <c r="V340" s="12">
        <f>'[4]AZIMUTH_CONGESTION by ports'!U1807</f>
        <v>0</v>
      </c>
      <c r="W340" s="43">
        <f>'[4]AZIMUTH_CONGESTION by ports'!V1807</f>
        <v>4</v>
      </c>
      <c r="X340" s="12">
        <f>'[4]AZIMUTH_CONGESTION by ports'!W1807</f>
        <v>0</v>
      </c>
      <c r="Y340" s="88">
        <f>'[4]AZIMUTH_CONGESTION by ports'!X1807</f>
        <v>6</v>
      </c>
      <c r="Z340" s="12">
        <f>'[4]AZIMUTH_CONGESTION by ports'!Y1807</f>
        <v>0</v>
      </c>
      <c r="AA340" s="88">
        <f>'[4]AZIMUTH_CONGESTION by ports'!Z1807</f>
        <v>0</v>
      </c>
      <c r="AB340" s="12">
        <f t="shared" si="33"/>
        <v>8.84</v>
      </c>
      <c r="AC340" s="12">
        <f t="shared" si="34"/>
        <v>0.34</v>
      </c>
      <c r="AD340" s="12">
        <f t="shared" si="35"/>
        <v>1.53</v>
      </c>
      <c r="AE340" s="12">
        <f t="shared" si="36"/>
        <v>1.7000000000000002</v>
      </c>
      <c r="AF340" s="12">
        <f t="shared" si="37"/>
        <v>4.08</v>
      </c>
      <c r="AG340" s="12">
        <f t="shared" si="38"/>
        <v>1.1900000000000002</v>
      </c>
    </row>
    <row r="341" spans="2:33">
      <c r="B341" s="15">
        <f>'[4]AZIMUTH_CONGESTION by ports'!A1808</f>
        <v>42708</v>
      </c>
      <c r="C341" s="6">
        <f>'[4]AZIMUTH_CONGESTION by ports'!B1808</f>
        <v>3</v>
      </c>
      <c r="D341" s="89">
        <f>'[4]AZIMUTH_CONGESTION by ports'!C1808</f>
        <v>20</v>
      </c>
      <c r="E341" s="43">
        <f>'[4]AZIMUTH_CONGESTION by ports'!D1808</f>
        <v>5</v>
      </c>
      <c r="F341" s="6">
        <f>'[4]AZIMUTH_CONGESTION by ports'!E1808</f>
        <v>0</v>
      </c>
      <c r="G341" s="6">
        <f>'[4]AZIMUTH_CONGESTION by ports'!F1808</f>
        <v>0</v>
      </c>
      <c r="H341" s="12">
        <f>'[4]AZIMUTH_CONGESTION by ports'!G1808</f>
        <v>0</v>
      </c>
      <c r="I341" s="12">
        <f>'[4]AZIMUTH_CONGESTION by ports'!H1808</f>
        <v>2</v>
      </c>
      <c r="J341" s="12">
        <f>'[4]AZIMUTH_CONGESTION by ports'!I1808</f>
        <v>0</v>
      </c>
      <c r="K341" s="12">
        <f>'[4]AZIMUTH_CONGESTION by ports'!J1808</f>
        <v>0</v>
      </c>
      <c r="L341" s="12">
        <f>'[4]AZIMUTH_CONGESTION by ports'!K1808</f>
        <v>2</v>
      </c>
      <c r="M341" s="43">
        <f>'[4]AZIMUTH_CONGESTION by ports'!L1808</f>
        <v>1</v>
      </c>
      <c r="N341" s="6">
        <f>'[4]AZIMUTH_CONGESTION by ports'!M1808</f>
        <v>1</v>
      </c>
      <c r="O341" s="89">
        <f>'[4]AZIMUTH_CONGESTION by ports'!N1808</f>
        <v>0</v>
      </c>
      <c r="P341" s="88">
        <f>'[4]AZIMUTH_CONGESTION by ports'!O1808</f>
        <v>1</v>
      </c>
      <c r="Q341" s="88">
        <f>'[4]AZIMUTH_CONGESTION by ports'!P1808</f>
        <v>0</v>
      </c>
      <c r="R341" s="43">
        <f>'[4]AZIMUTH_CONGESTION by ports'!Q1808</f>
        <v>2</v>
      </c>
      <c r="S341" s="88">
        <f>'[4]AZIMUTH_CONGESTION by ports'!R1808</f>
        <v>1</v>
      </c>
      <c r="T341" s="12">
        <f>'[4]AZIMUTH_CONGESTION by ports'!S1808</f>
        <v>4</v>
      </c>
      <c r="U341" s="43">
        <f>'[4]AZIMUTH_CONGESTION by ports'!T1808</f>
        <v>0</v>
      </c>
      <c r="V341" s="12">
        <f>'[4]AZIMUTH_CONGESTION by ports'!U1808</f>
        <v>0</v>
      </c>
      <c r="W341" s="43">
        <f>'[4]AZIMUTH_CONGESTION by ports'!V1808</f>
        <v>3</v>
      </c>
      <c r="X341" s="12">
        <f>'[4]AZIMUTH_CONGESTION by ports'!W1808</f>
        <v>0</v>
      </c>
      <c r="Y341" s="88">
        <f>'[4]AZIMUTH_CONGESTION by ports'!X1808</f>
        <v>7</v>
      </c>
      <c r="Z341" s="12">
        <f>'[4]AZIMUTH_CONGESTION by ports'!Y1808</f>
        <v>0</v>
      </c>
      <c r="AA341" s="88">
        <f>'[4]AZIMUTH_CONGESTION by ports'!Z1808</f>
        <v>0</v>
      </c>
      <c r="AB341" s="12">
        <f t="shared" si="33"/>
        <v>8.84</v>
      </c>
      <c r="AC341" s="12">
        <f t="shared" si="34"/>
        <v>0.68</v>
      </c>
      <c r="AD341" s="12">
        <f t="shared" si="35"/>
        <v>1.87</v>
      </c>
      <c r="AE341" s="12">
        <f t="shared" si="36"/>
        <v>1.53</v>
      </c>
      <c r="AF341" s="12">
        <f t="shared" si="37"/>
        <v>3.4000000000000004</v>
      </c>
      <c r="AG341" s="12">
        <f t="shared" si="38"/>
        <v>1.36</v>
      </c>
    </row>
    <row r="342" spans="2:33">
      <c r="B342" s="15">
        <f>'[4]AZIMUTH_CONGESTION by ports'!A1809</f>
        <v>42709</v>
      </c>
      <c r="C342" s="6">
        <f>'[4]AZIMUTH_CONGESTION by ports'!B1809</f>
        <v>3</v>
      </c>
      <c r="D342" s="89">
        <f>'[4]AZIMUTH_CONGESTION by ports'!C1809</f>
        <v>24</v>
      </c>
      <c r="E342" s="43">
        <f>'[4]AZIMUTH_CONGESTION by ports'!D1809</f>
        <v>4</v>
      </c>
      <c r="F342" s="6">
        <f>'[4]AZIMUTH_CONGESTION by ports'!E1809</f>
        <v>0</v>
      </c>
      <c r="G342" s="6">
        <f>'[4]AZIMUTH_CONGESTION by ports'!F1809</f>
        <v>0</v>
      </c>
      <c r="H342" s="12">
        <f>'[4]AZIMUTH_CONGESTION by ports'!G1809</f>
        <v>0</v>
      </c>
      <c r="I342" s="12">
        <f>'[4]AZIMUTH_CONGESTION by ports'!H1809</f>
        <v>1</v>
      </c>
      <c r="J342" s="12">
        <f>'[4]AZIMUTH_CONGESTION by ports'!I1809</f>
        <v>1</v>
      </c>
      <c r="K342" s="12">
        <f>'[4]AZIMUTH_CONGESTION by ports'!J1809</f>
        <v>0</v>
      </c>
      <c r="L342" s="12">
        <f>'[4]AZIMUTH_CONGESTION by ports'!K1809</f>
        <v>2</v>
      </c>
      <c r="M342" s="43">
        <f>'[4]AZIMUTH_CONGESTION by ports'!L1809</f>
        <v>1</v>
      </c>
      <c r="N342" s="6">
        <f>'[4]AZIMUTH_CONGESTION by ports'!M1809</f>
        <v>0</v>
      </c>
      <c r="O342" s="89">
        <f>'[4]AZIMUTH_CONGESTION by ports'!N1809</f>
        <v>0</v>
      </c>
      <c r="P342" s="88">
        <f>'[4]AZIMUTH_CONGESTION by ports'!O1809</f>
        <v>2</v>
      </c>
      <c r="Q342" s="88">
        <f>'[4]AZIMUTH_CONGESTION by ports'!P1809</f>
        <v>0</v>
      </c>
      <c r="R342" s="43">
        <f>'[4]AZIMUTH_CONGESTION by ports'!Q1809</f>
        <v>2</v>
      </c>
      <c r="S342" s="88">
        <f>'[4]AZIMUTH_CONGESTION by ports'!R1809</f>
        <v>1</v>
      </c>
      <c r="T342" s="12">
        <f>'[4]AZIMUTH_CONGESTION by ports'!S1809</f>
        <v>9</v>
      </c>
      <c r="U342" s="43">
        <f>'[4]AZIMUTH_CONGESTION by ports'!T1809</f>
        <v>0</v>
      </c>
      <c r="V342" s="12">
        <f>'[4]AZIMUTH_CONGESTION by ports'!U1809</f>
        <v>0</v>
      </c>
      <c r="W342" s="43">
        <f>'[4]AZIMUTH_CONGESTION by ports'!V1809</f>
        <v>1</v>
      </c>
      <c r="X342" s="12">
        <f>'[4]AZIMUTH_CONGESTION by ports'!W1809</f>
        <v>1</v>
      </c>
      <c r="Y342" s="88">
        <f>'[4]AZIMUTH_CONGESTION by ports'!X1809</f>
        <v>6</v>
      </c>
      <c r="Z342" s="12">
        <f>'[4]AZIMUTH_CONGESTION by ports'!Y1809</f>
        <v>0</v>
      </c>
      <c r="AA342" s="88">
        <f>'[4]AZIMUTH_CONGESTION by ports'!Z1809</f>
        <v>0</v>
      </c>
      <c r="AB342" s="12">
        <f t="shared" si="33"/>
        <v>9.8600000000000012</v>
      </c>
      <c r="AC342" s="12">
        <f t="shared" si="34"/>
        <v>0.51</v>
      </c>
      <c r="AD342" s="12">
        <f t="shared" si="35"/>
        <v>1.36</v>
      </c>
      <c r="AE342" s="12">
        <f t="shared" si="36"/>
        <v>1.53</v>
      </c>
      <c r="AF342" s="12">
        <f t="shared" si="37"/>
        <v>4.08</v>
      </c>
      <c r="AG342" s="12">
        <f t="shared" si="38"/>
        <v>2.3800000000000003</v>
      </c>
    </row>
    <row r="343" spans="2:33">
      <c r="B343" s="15">
        <f>'[4]AZIMUTH_CONGESTION by ports'!A1810</f>
        <v>42710</v>
      </c>
      <c r="C343" s="6">
        <f>'[4]AZIMUTH_CONGESTION by ports'!B1810</f>
        <v>2</v>
      </c>
      <c r="D343" s="89">
        <f>'[4]AZIMUTH_CONGESTION by ports'!C1810</f>
        <v>23</v>
      </c>
      <c r="E343" s="43">
        <f>'[4]AZIMUTH_CONGESTION by ports'!D1810</f>
        <v>3</v>
      </c>
      <c r="F343" s="6">
        <f>'[4]AZIMUTH_CONGESTION by ports'!E1810</f>
        <v>0</v>
      </c>
      <c r="G343" s="6">
        <f>'[4]AZIMUTH_CONGESTION by ports'!F1810</f>
        <v>0</v>
      </c>
      <c r="H343" s="12">
        <f>'[4]AZIMUTH_CONGESTION by ports'!G1810</f>
        <v>0</v>
      </c>
      <c r="I343" s="12">
        <f>'[4]AZIMUTH_CONGESTION by ports'!H1810</f>
        <v>2</v>
      </c>
      <c r="J343" s="12">
        <f>'[4]AZIMUTH_CONGESTION by ports'!I1810</f>
        <v>0</v>
      </c>
      <c r="K343" s="12">
        <f>'[4]AZIMUTH_CONGESTION by ports'!J1810</f>
        <v>0</v>
      </c>
      <c r="L343" s="12">
        <f>'[4]AZIMUTH_CONGESTION by ports'!K1810</f>
        <v>2</v>
      </c>
      <c r="M343" s="43">
        <f>'[4]AZIMUTH_CONGESTION by ports'!L1810</f>
        <v>1</v>
      </c>
      <c r="N343" s="6">
        <f>'[4]AZIMUTH_CONGESTION by ports'!M1810</f>
        <v>0</v>
      </c>
      <c r="O343" s="89">
        <f>'[4]AZIMUTH_CONGESTION by ports'!N1810</f>
        <v>0</v>
      </c>
      <c r="P343" s="88">
        <f>'[4]AZIMUTH_CONGESTION by ports'!O1810</f>
        <v>3</v>
      </c>
      <c r="Q343" s="88">
        <f>'[4]AZIMUTH_CONGESTION by ports'!P1810</f>
        <v>0</v>
      </c>
      <c r="R343" s="43">
        <f>'[4]AZIMUTH_CONGESTION by ports'!Q1810</f>
        <v>2</v>
      </c>
      <c r="S343" s="88">
        <f>'[4]AZIMUTH_CONGESTION by ports'!R1810</f>
        <v>1</v>
      </c>
      <c r="T343" s="12">
        <f>'[4]AZIMUTH_CONGESTION by ports'!S1810</f>
        <v>7</v>
      </c>
      <c r="U343" s="43">
        <f>'[4]AZIMUTH_CONGESTION by ports'!T1810</f>
        <v>0</v>
      </c>
      <c r="V343" s="12">
        <f>'[4]AZIMUTH_CONGESTION by ports'!U1810</f>
        <v>0</v>
      </c>
      <c r="W343" s="43">
        <f>'[4]AZIMUTH_CONGESTION by ports'!V1810</f>
        <v>0</v>
      </c>
      <c r="X343" s="12">
        <f>'[4]AZIMUTH_CONGESTION by ports'!W1810</f>
        <v>1</v>
      </c>
      <c r="Y343" s="88">
        <f>'[4]AZIMUTH_CONGESTION by ports'!X1810</f>
        <v>4</v>
      </c>
      <c r="Z343" s="12">
        <f>'[4]AZIMUTH_CONGESTION by ports'!Y1810</f>
        <v>0</v>
      </c>
      <c r="AA343" s="88">
        <f>'[4]AZIMUTH_CONGESTION by ports'!Z1810</f>
        <v>0</v>
      </c>
      <c r="AB343" s="12">
        <f t="shared" si="33"/>
        <v>8.67</v>
      </c>
      <c r="AC343" s="12">
        <f t="shared" si="34"/>
        <v>0.34</v>
      </c>
      <c r="AD343" s="12">
        <f t="shared" si="35"/>
        <v>1.02</v>
      </c>
      <c r="AE343" s="12">
        <f t="shared" si="36"/>
        <v>1.36</v>
      </c>
      <c r="AF343" s="12">
        <f t="shared" si="37"/>
        <v>3.91</v>
      </c>
      <c r="AG343" s="12">
        <f t="shared" si="38"/>
        <v>2.04</v>
      </c>
    </row>
    <row r="344" spans="2:33">
      <c r="B344" s="15">
        <f>'[4]AZIMUTH_CONGESTION by ports'!A1811</f>
        <v>42711</v>
      </c>
      <c r="C344" s="6">
        <f>'[4]AZIMUTH_CONGESTION by ports'!B1811</f>
        <v>2</v>
      </c>
      <c r="D344" s="89">
        <f>'[4]AZIMUTH_CONGESTION by ports'!C1811</f>
        <v>25</v>
      </c>
      <c r="E344" s="43">
        <f>'[4]AZIMUTH_CONGESTION by ports'!D1811</f>
        <v>3</v>
      </c>
      <c r="F344" s="6">
        <f>'[4]AZIMUTH_CONGESTION by ports'!E1811</f>
        <v>0</v>
      </c>
      <c r="G344" s="6">
        <f>'[4]AZIMUTH_CONGESTION by ports'!F1811</f>
        <v>0</v>
      </c>
      <c r="H344" s="12">
        <f>'[4]AZIMUTH_CONGESTION by ports'!G1811</f>
        <v>0</v>
      </c>
      <c r="I344" s="12">
        <f>'[4]AZIMUTH_CONGESTION by ports'!H1811</f>
        <v>0</v>
      </c>
      <c r="J344" s="12">
        <f>'[4]AZIMUTH_CONGESTION by ports'!I1811</f>
        <v>0</v>
      </c>
      <c r="K344" s="12">
        <f>'[4]AZIMUTH_CONGESTION by ports'!J1811</f>
        <v>0</v>
      </c>
      <c r="L344" s="12">
        <f>'[4]AZIMUTH_CONGESTION by ports'!K1811</f>
        <v>2</v>
      </c>
      <c r="M344" s="43">
        <f>'[4]AZIMUTH_CONGESTION by ports'!L1811</f>
        <v>1</v>
      </c>
      <c r="N344" s="6">
        <f>'[4]AZIMUTH_CONGESTION by ports'!M1811</f>
        <v>0</v>
      </c>
      <c r="O344" s="89">
        <f>'[4]AZIMUTH_CONGESTION by ports'!N1811</f>
        <v>0</v>
      </c>
      <c r="P344" s="88">
        <f>'[4]AZIMUTH_CONGESTION by ports'!O1811</f>
        <v>3</v>
      </c>
      <c r="Q344" s="88">
        <f>'[4]AZIMUTH_CONGESTION by ports'!P1811</f>
        <v>0</v>
      </c>
      <c r="R344" s="43">
        <f>'[4]AZIMUTH_CONGESTION by ports'!Q1811</f>
        <v>2</v>
      </c>
      <c r="S344" s="88">
        <f>'[4]AZIMUTH_CONGESTION by ports'!R1811</f>
        <v>1</v>
      </c>
      <c r="T344" s="12">
        <f>'[4]AZIMUTH_CONGESTION by ports'!S1811</f>
        <v>2</v>
      </c>
      <c r="U344" s="43">
        <f>'[4]AZIMUTH_CONGESTION by ports'!T1811</f>
        <v>0</v>
      </c>
      <c r="V344" s="12">
        <f>'[4]AZIMUTH_CONGESTION by ports'!U1811</f>
        <v>0</v>
      </c>
      <c r="W344" s="43">
        <f>'[4]AZIMUTH_CONGESTION by ports'!V1811</f>
        <v>0</v>
      </c>
      <c r="X344" s="12">
        <f>'[4]AZIMUTH_CONGESTION by ports'!W1811</f>
        <v>1</v>
      </c>
      <c r="Y344" s="88">
        <f>'[4]AZIMUTH_CONGESTION by ports'!X1811</f>
        <v>6</v>
      </c>
      <c r="Z344" s="12">
        <f>'[4]AZIMUTH_CONGESTION by ports'!Y1811</f>
        <v>0</v>
      </c>
      <c r="AA344" s="88">
        <f>'[4]AZIMUTH_CONGESTION by ports'!Z1811</f>
        <v>0</v>
      </c>
      <c r="AB344" s="12">
        <f t="shared" si="33"/>
        <v>8.16</v>
      </c>
      <c r="AC344" s="12">
        <f t="shared" si="34"/>
        <v>0.34</v>
      </c>
      <c r="AD344" s="12">
        <f t="shared" si="35"/>
        <v>1.02</v>
      </c>
      <c r="AE344" s="12">
        <f t="shared" si="36"/>
        <v>1.7000000000000002</v>
      </c>
      <c r="AF344" s="12">
        <f t="shared" si="37"/>
        <v>4.25</v>
      </c>
      <c r="AG344" s="12">
        <f t="shared" si="38"/>
        <v>0.85000000000000009</v>
      </c>
    </row>
    <row r="345" spans="2:33">
      <c r="B345" s="15">
        <f>'[4]AZIMUTH_CONGESTION by ports'!A1812</f>
        <v>42712</v>
      </c>
      <c r="C345" s="6">
        <f>'[4]AZIMUTH_CONGESTION by ports'!B1812</f>
        <v>3</v>
      </c>
      <c r="D345" s="89">
        <f>'[4]AZIMUTH_CONGESTION by ports'!C1812</f>
        <v>24</v>
      </c>
      <c r="E345" s="43">
        <f>'[4]AZIMUTH_CONGESTION by ports'!D1812</f>
        <v>3</v>
      </c>
      <c r="F345" s="6">
        <f>'[4]AZIMUTH_CONGESTION by ports'!E1812</f>
        <v>0</v>
      </c>
      <c r="G345" s="6">
        <f>'[4]AZIMUTH_CONGESTION by ports'!F1812</f>
        <v>1</v>
      </c>
      <c r="H345" s="12">
        <f>'[4]AZIMUTH_CONGESTION by ports'!G1812</f>
        <v>0</v>
      </c>
      <c r="I345" s="12">
        <f>'[4]AZIMUTH_CONGESTION by ports'!H1812</f>
        <v>0</v>
      </c>
      <c r="J345" s="12">
        <f>'[4]AZIMUTH_CONGESTION by ports'!I1812</f>
        <v>0</v>
      </c>
      <c r="K345" s="12">
        <f>'[4]AZIMUTH_CONGESTION by ports'!J1812</f>
        <v>0</v>
      </c>
      <c r="L345" s="12">
        <f>'[4]AZIMUTH_CONGESTION by ports'!K1812</f>
        <v>2</v>
      </c>
      <c r="M345" s="43">
        <f>'[4]AZIMUTH_CONGESTION by ports'!L1812</f>
        <v>4</v>
      </c>
      <c r="N345" s="6">
        <f>'[4]AZIMUTH_CONGESTION by ports'!M1812</f>
        <v>0</v>
      </c>
      <c r="O345" s="89">
        <f>'[4]AZIMUTH_CONGESTION by ports'!N1812</f>
        <v>0</v>
      </c>
      <c r="P345" s="88">
        <f>'[4]AZIMUTH_CONGESTION by ports'!O1812</f>
        <v>2</v>
      </c>
      <c r="Q345" s="88">
        <f>'[4]AZIMUTH_CONGESTION by ports'!P1812</f>
        <v>0</v>
      </c>
      <c r="R345" s="43">
        <f>'[4]AZIMUTH_CONGESTION by ports'!Q1812</f>
        <v>2</v>
      </c>
      <c r="S345" s="88">
        <f>'[4]AZIMUTH_CONGESTION by ports'!R1812</f>
        <v>1</v>
      </c>
      <c r="T345" s="12">
        <f>'[4]AZIMUTH_CONGESTION by ports'!S1812</f>
        <v>2</v>
      </c>
      <c r="U345" s="43">
        <f>'[4]AZIMUTH_CONGESTION by ports'!T1812</f>
        <v>0</v>
      </c>
      <c r="V345" s="12">
        <f>'[4]AZIMUTH_CONGESTION by ports'!U1812</f>
        <v>0</v>
      </c>
      <c r="W345" s="43">
        <f>'[4]AZIMUTH_CONGESTION by ports'!V1812</f>
        <v>1</v>
      </c>
      <c r="X345" s="12">
        <f>'[4]AZIMUTH_CONGESTION by ports'!W1812</f>
        <v>1</v>
      </c>
      <c r="Y345" s="88">
        <f>'[4]AZIMUTH_CONGESTION by ports'!X1812</f>
        <v>3</v>
      </c>
      <c r="Z345" s="12">
        <f>'[4]AZIMUTH_CONGESTION by ports'!Y1812</f>
        <v>0</v>
      </c>
      <c r="AA345" s="88">
        <f>'[4]AZIMUTH_CONGESTION by ports'!Z1812</f>
        <v>0</v>
      </c>
      <c r="AB345" s="12">
        <f t="shared" si="33"/>
        <v>8.33</v>
      </c>
      <c r="AC345" s="12">
        <f t="shared" si="34"/>
        <v>0.68</v>
      </c>
      <c r="AD345" s="12">
        <f t="shared" si="35"/>
        <v>1.7000000000000002</v>
      </c>
      <c r="AE345" s="12">
        <f t="shared" si="36"/>
        <v>1.02</v>
      </c>
      <c r="AF345" s="12">
        <f t="shared" si="37"/>
        <v>4.08</v>
      </c>
      <c r="AG345" s="12">
        <f t="shared" si="38"/>
        <v>0.85000000000000009</v>
      </c>
    </row>
    <row r="346" spans="2:33">
      <c r="B346" s="15">
        <f>'[4]AZIMUTH_CONGESTION by ports'!A1813</f>
        <v>42713</v>
      </c>
      <c r="C346" s="6">
        <f>'[4]AZIMUTH_CONGESTION by ports'!B1813</f>
        <v>2</v>
      </c>
      <c r="D346" s="89">
        <f>'[4]AZIMUTH_CONGESTION by ports'!C1813</f>
        <v>27</v>
      </c>
      <c r="E346" s="43">
        <f>'[4]AZIMUTH_CONGESTION by ports'!D1813</f>
        <v>0</v>
      </c>
      <c r="F346" s="6">
        <f>'[4]AZIMUTH_CONGESTION by ports'!E1813</f>
        <v>0</v>
      </c>
      <c r="G346" s="6">
        <f>'[4]AZIMUTH_CONGESTION by ports'!F1813</f>
        <v>1</v>
      </c>
      <c r="H346" s="12">
        <f>'[4]AZIMUTH_CONGESTION by ports'!G1813</f>
        <v>0</v>
      </c>
      <c r="I346" s="12">
        <f>'[4]AZIMUTH_CONGESTION by ports'!H1813</f>
        <v>0</v>
      </c>
      <c r="J346" s="12">
        <f>'[4]AZIMUTH_CONGESTION by ports'!I1813</f>
        <v>1</v>
      </c>
      <c r="K346" s="12">
        <f>'[4]AZIMUTH_CONGESTION by ports'!J1813</f>
        <v>0</v>
      </c>
      <c r="L346" s="12">
        <f>'[4]AZIMUTH_CONGESTION by ports'!K1813</f>
        <v>2</v>
      </c>
      <c r="M346" s="43">
        <f>'[4]AZIMUTH_CONGESTION by ports'!L1813</f>
        <v>2</v>
      </c>
      <c r="N346" s="6">
        <f>'[4]AZIMUTH_CONGESTION by ports'!M1813</f>
        <v>0</v>
      </c>
      <c r="O346" s="89">
        <f>'[4]AZIMUTH_CONGESTION by ports'!N1813</f>
        <v>0</v>
      </c>
      <c r="P346" s="88">
        <f>'[4]AZIMUTH_CONGESTION by ports'!O1813</f>
        <v>1</v>
      </c>
      <c r="Q346" s="88">
        <f>'[4]AZIMUTH_CONGESTION by ports'!P1813</f>
        <v>0</v>
      </c>
      <c r="R346" s="43">
        <f>'[4]AZIMUTH_CONGESTION by ports'!Q1813</f>
        <v>0</v>
      </c>
      <c r="S346" s="88">
        <f>'[4]AZIMUTH_CONGESTION by ports'!R1813</f>
        <v>2</v>
      </c>
      <c r="T346" s="12">
        <f>'[4]AZIMUTH_CONGESTION by ports'!S1813</f>
        <v>1</v>
      </c>
      <c r="U346" s="43">
        <f>'[4]AZIMUTH_CONGESTION by ports'!T1813</f>
        <v>0</v>
      </c>
      <c r="V346" s="12">
        <f>'[4]AZIMUTH_CONGESTION by ports'!U1813</f>
        <v>0</v>
      </c>
      <c r="W346" s="43">
        <f>'[4]AZIMUTH_CONGESTION by ports'!V1813</f>
        <v>1</v>
      </c>
      <c r="X346" s="12">
        <f>'[4]AZIMUTH_CONGESTION by ports'!W1813</f>
        <v>1</v>
      </c>
      <c r="Y346" s="88">
        <f>'[4]AZIMUTH_CONGESTION by ports'!X1813</f>
        <v>4</v>
      </c>
      <c r="Z346" s="12">
        <f>'[4]AZIMUTH_CONGESTION by ports'!Y1813</f>
        <v>0</v>
      </c>
      <c r="AA346" s="88">
        <f>'[4]AZIMUTH_CONGESTION by ports'!Z1813</f>
        <v>0</v>
      </c>
      <c r="AB346" s="12">
        <f t="shared" si="33"/>
        <v>7.65</v>
      </c>
      <c r="AC346" s="12">
        <f t="shared" si="34"/>
        <v>0.51</v>
      </c>
      <c r="AD346" s="12">
        <f t="shared" si="35"/>
        <v>0.51</v>
      </c>
      <c r="AE346" s="12">
        <f t="shared" si="36"/>
        <v>1.1900000000000002</v>
      </c>
      <c r="AF346" s="12">
        <f t="shared" si="37"/>
        <v>4.5900000000000007</v>
      </c>
      <c r="AG346" s="12">
        <f t="shared" si="38"/>
        <v>0.85000000000000009</v>
      </c>
    </row>
    <row r="347" spans="2:33">
      <c r="B347" s="15">
        <f>'[4]AZIMUTH_CONGESTION by ports'!A1814</f>
        <v>42714</v>
      </c>
      <c r="C347" s="6">
        <f>'[4]AZIMUTH_CONGESTION by ports'!B1814</f>
        <v>1</v>
      </c>
      <c r="D347" s="89">
        <f>'[4]AZIMUTH_CONGESTION by ports'!C1814</f>
        <v>25</v>
      </c>
      <c r="E347" s="43">
        <f>'[4]AZIMUTH_CONGESTION by ports'!D1814</f>
        <v>1</v>
      </c>
      <c r="F347" s="6">
        <f>'[4]AZIMUTH_CONGESTION by ports'!E1814</f>
        <v>0</v>
      </c>
      <c r="G347" s="6">
        <f>'[4]AZIMUTH_CONGESTION by ports'!F1814</f>
        <v>0</v>
      </c>
      <c r="H347" s="12">
        <f>'[4]AZIMUTH_CONGESTION by ports'!G1814</f>
        <v>0</v>
      </c>
      <c r="I347" s="12">
        <f>'[4]AZIMUTH_CONGESTION by ports'!H1814</f>
        <v>0</v>
      </c>
      <c r="J347" s="12">
        <f>'[4]AZIMUTH_CONGESTION by ports'!I1814</f>
        <v>1</v>
      </c>
      <c r="K347" s="12">
        <f>'[4]AZIMUTH_CONGESTION by ports'!J1814</f>
        <v>0</v>
      </c>
      <c r="L347" s="12">
        <f>'[4]AZIMUTH_CONGESTION by ports'!K1814</f>
        <v>2</v>
      </c>
      <c r="M347" s="43">
        <f>'[4]AZIMUTH_CONGESTION by ports'!L1814</f>
        <v>3</v>
      </c>
      <c r="N347" s="6">
        <f>'[4]AZIMUTH_CONGESTION by ports'!M1814</f>
        <v>0</v>
      </c>
      <c r="O347" s="89">
        <f>'[4]AZIMUTH_CONGESTION by ports'!N1814</f>
        <v>0</v>
      </c>
      <c r="P347" s="88">
        <f>'[4]AZIMUTH_CONGESTION by ports'!O1814</f>
        <v>1</v>
      </c>
      <c r="Q347" s="88">
        <f>'[4]AZIMUTH_CONGESTION by ports'!P1814</f>
        <v>0</v>
      </c>
      <c r="R347" s="43">
        <f>'[4]AZIMUTH_CONGESTION by ports'!Q1814</f>
        <v>1</v>
      </c>
      <c r="S347" s="88">
        <f>'[4]AZIMUTH_CONGESTION by ports'!R1814</f>
        <v>2</v>
      </c>
      <c r="T347" s="12">
        <f>'[4]AZIMUTH_CONGESTION by ports'!S1814</f>
        <v>4</v>
      </c>
      <c r="U347" s="43">
        <f>'[4]AZIMUTH_CONGESTION by ports'!T1814</f>
        <v>0</v>
      </c>
      <c r="V347" s="12">
        <f>'[4]AZIMUTH_CONGESTION by ports'!U1814</f>
        <v>0</v>
      </c>
      <c r="W347" s="43">
        <f>'[4]AZIMUTH_CONGESTION by ports'!V1814</f>
        <v>1</v>
      </c>
      <c r="X347" s="12">
        <f>'[4]AZIMUTH_CONGESTION by ports'!W1814</f>
        <v>0</v>
      </c>
      <c r="Y347" s="88">
        <f>'[4]AZIMUTH_CONGESTION by ports'!X1814</f>
        <v>4</v>
      </c>
      <c r="Z347" s="12">
        <f>'[4]AZIMUTH_CONGESTION by ports'!Y1814</f>
        <v>0</v>
      </c>
      <c r="AA347" s="88">
        <f>'[4]AZIMUTH_CONGESTION by ports'!Z1814</f>
        <v>0</v>
      </c>
      <c r="AB347" s="12">
        <f t="shared" si="33"/>
        <v>7.82</v>
      </c>
      <c r="AC347" s="12">
        <f t="shared" si="34"/>
        <v>0.17</v>
      </c>
      <c r="AD347" s="12">
        <f t="shared" si="35"/>
        <v>1.02</v>
      </c>
      <c r="AE347" s="12">
        <f t="shared" si="36"/>
        <v>1.1900000000000002</v>
      </c>
      <c r="AF347" s="12">
        <f t="shared" si="37"/>
        <v>4.25</v>
      </c>
      <c r="AG347" s="12">
        <f t="shared" si="38"/>
        <v>1.1900000000000002</v>
      </c>
    </row>
    <row r="348" spans="2:33">
      <c r="B348" s="15">
        <f>'[4]AZIMUTH_CONGESTION by ports'!A1815</f>
        <v>42715</v>
      </c>
      <c r="C348" s="6">
        <f>'[4]AZIMUTH_CONGESTION by ports'!B1815</f>
        <v>1</v>
      </c>
      <c r="D348" s="89">
        <f>'[4]AZIMUTH_CONGESTION by ports'!C1815</f>
        <v>23</v>
      </c>
      <c r="E348" s="43">
        <f>'[4]AZIMUTH_CONGESTION by ports'!D1815</f>
        <v>1</v>
      </c>
      <c r="F348" s="6">
        <f>'[4]AZIMUTH_CONGESTION by ports'!E1815</f>
        <v>0</v>
      </c>
      <c r="G348" s="6">
        <f>'[4]AZIMUTH_CONGESTION by ports'!F1815</f>
        <v>1</v>
      </c>
      <c r="H348" s="12">
        <f>'[4]AZIMUTH_CONGESTION by ports'!G1815</f>
        <v>0</v>
      </c>
      <c r="I348" s="12">
        <f>'[4]AZIMUTH_CONGESTION by ports'!H1815</f>
        <v>0</v>
      </c>
      <c r="J348" s="12">
        <f>'[4]AZIMUTH_CONGESTION by ports'!I1815</f>
        <v>0</v>
      </c>
      <c r="K348" s="12">
        <f>'[4]AZIMUTH_CONGESTION by ports'!J1815</f>
        <v>0</v>
      </c>
      <c r="L348" s="12">
        <f>'[4]AZIMUTH_CONGESTION by ports'!K1815</f>
        <v>2</v>
      </c>
      <c r="M348" s="43">
        <f>'[4]AZIMUTH_CONGESTION by ports'!L1815</f>
        <v>2</v>
      </c>
      <c r="N348" s="6">
        <f>'[4]AZIMUTH_CONGESTION by ports'!M1815</f>
        <v>0</v>
      </c>
      <c r="O348" s="89">
        <f>'[4]AZIMUTH_CONGESTION by ports'!N1815</f>
        <v>0</v>
      </c>
      <c r="P348" s="88">
        <f>'[4]AZIMUTH_CONGESTION by ports'!O1815</f>
        <v>2</v>
      </c>
      <c r="Q348" s="88">
        <f>'[4]AZIMUTH_CONGESTION by ports'!P1815</f>
        <v>0</v>
      </c>
      <c r="R348" s="43">
        <f>'[4]AZIMUTH_CONGESTION by ports'!Q1815</f>
        <v>1</v>
      </c>
      <c r="S348" s="88">
        <f>'[4]AZIMUTH_CONGESTION by ports'!R1815</f>
        <v>1</v>
      </c>
      <c r="T348" s="12">
        <f>'[4]AZIMUTH_CONGESTION by ports'!S1815</f>
        <v>6</v>
      </c>
      <c r="U348" s="43">
        <f>'[4]AZIMUTH_CONGESTION by ports'!T1815</f>
        <v>0</v>
      </c>
      <c r="V348" s="12">
        <f>'[4]AZIMUTH_CONGESTION by ports'!U1815</f>
        <v>0</v>
      </c>
      <c r="W348" s="43">
        <f>'[4]AZIMUTH_CONGESTION by ports'!V1815</f>
        <v>2</v>
      </c>
      <c r="X348" s="12">
        <f>'[4]AZIMUTH_CONGESTION by ports'!W1815</f>
        <v>1</v>
      </c>
      <c r="Y348" s="88">
        <f>'[4]AZIMUTH_CONGESTION by ports'!X1815</f>
        <v>5</v>
      </c>
      <c r="Z348" s="12">
        <f>'[4]AZIMUTH_CONGESTION by ports'!Y1815</f>
        <v>0</v>
      </c>
      <c r="AA348" s="88">
        <f>'[4]AZIMUTH_CONGESTION by ports'!Z1815</f>
        <v>0</v>
      </c>
      <c r="AB348" s="12">
        <f t="shared" si="33"/>
        <v>8.16</v>
      </c>
      <c r="AC348" s="12">
        <f t="shared" si="34"/>
        <v>0.34</v>
      </c>
      <c r="AD348" s="12">
        <f t="shared" si="35"/>
        <v>1.02</v>
      </c>
      <c r="AE348" s="12">
        <f t="shared" si="36"/>
        <v>1.36</v>
      </c>
      <c r="AF348" s="12">
        <f t="shared" si="37"/>
        <v>3.91</v>
      </c>
      <c r="AG348" s="12">
        <f t="shared" si="38"/>
        <v>1.53</v>
      </c>
    </row>
    <row r="349" spans="2:33">
      <c r="B349" s="15">
        <f>'[4]AZIMUTH_CONGESTION by ports'!A1816</f>
        <v>42716</v>
      </c>
      <c r="C349" s="6">
        <f>'[4]AZIMUTH_CONGESTION by ports'!B1816</f>
        <v>1</v>
      </c>
      <c r="D349" s="89">
        <f>'[4]AZIMUTH_CONGESTION by ports'!C1816</f>
        <v>26</v>
      </c>
      <c r="E349" s="43">
        <f>'[4]AZIMUTH_CONGESTION by ports'!D1816</f>
        <v>1</v>
      </c>
      <c r="F349" s="6">
        <f>'[4]AZIMUTH_CONGESTION by ports'!E1816</f>
        <v>0</v>
      </c>
      <c r="G349" s="6">
        <f>'[4]AZIMUTH_CONGESTION by ports'!F1816</f>
        <v>1</v>
      </c>
      <c r="H349" s="12">
        <f>'[4]AZIMUTH_CONGESTION by ports'!G1816</f>
        <v>0</v>
      </c>
      <c r="I349" s="12">
        <f>'[4]AZIMUTH_CONGESTION by ports'!H1816</f>
        <v>0</v>
      </c>
      <c r="J349" s="12">
        <f>'[4]AZIMUTH_CONGESTION by ports'!I1816</f>
        <v>0</v>
      </c>
      <c r="K349" s="12">
        <f>'[4]AZIMUTH_CONGESTION by ports'!J1816</f>
        <v>0</v>
      </c>
      <c r="L349" s="12">
        <f>'[4]AZIMUTH_CONGESTION by ports'!K1816</f>
        <v>2</v>
      </c>
      <c r="M349" s="43">
        <f>'[4]AZIMUTH_CONGESTION by ports'!L1816</f>
        <v>2</v>
      </c>
      <c r="N349" s="6">
        <f>'[4]AZIMUTH_CONGESTION by ports'!M1816</f>
        <v>0</v>
      </c>
      <c r="O349" s="89">
        <f>'[4]AZIMUTH_CONGESTION by ports'!N1816</f>
        <v>0</v>
      </c>
      <c r="P349" s="88">
        <f>'[4]AZIMUTH_CONGESTION by ports'!O1816</f>
        <v>1</v>
      </c>
      <c r="Q349" s="88">
        <f>'[4]AZIMUTH_CONGESTION by ports'!P1816</f>
        <v>0</v>
      </c>
      <c r="R349" s="43">
        <f>'[4]AZIMUTH_CONGESTION by ports'!Q1816</f>
        <v>2</v>
      </c>
      <c r="S349" s="88">
        <f>'[4]AZIMUTH_CONGESTION by ports'!R1816</f>
        <v>1</v>
      </c>
      <c r="T349" s="12">
        <f>'[4]AZIMUTH_CONGESTION by ports'!S1816</f>
        <v>8</v>
      </c>
      <c r="U349" s="43">
        <f>'[4]AZIMUTH_CONGESTION by ports'!T1816</f>
        <v>0</v>
      </c>
      <c r="V349" s="12">
        <f>'[4]AZIMUTH_CONGESTION by ports'!U1816</f>
        <v>0</v>
      </c>
      <c r="W349" s="43">
        <f>'[4]AZIMUTH_CONGESTION by ports'!V1816</f>
        <v>3</v>
      </c>
      <c r="X349" s="12">
        <f>'[4]AZIMUTH_CONGESTION by ports'!W1816</f>
        <v>1</v>
      </c>
      <c r="Y349" s="88">
        <f>'[4]AZIMUTH_CONGESTION by ports'!X1816</f>
        <v>4</v>
      </c>
      <c r="Z349" s="12">
        <f>'[4]AZIMUTH_CONGESTION by ports'!Y1816</f>
        <v>0</v>
      </c>
      <c r="AA349" s="88">
        <f>'[4]AZIMUTH_CONGESTION by ports'!Z1816</f>
        <v>0</v>
      </c>
      <c r="AB349" s="12">
        <f t="shared" si="33"/>
        <v>9.01</v>
      </c>
      <c r="AC349" s="12">
        <f t="shared" si="34"/>
        <v>0.34</v>
      </c>
      <c r="AD349" s="12">
        <f t="shared" si="35"/>
        <v>1.36</v>
      </c>
      <c r="AE349" s="12">
        <f t="shared" si="36"/>
        <v>1.02</v>
      </c>
      <c r="AF349" s="12">
        <f t="shared" si="37"/>
        <v>4.42</v>
      </c>
      <c r="AG349" s="12">
        <f t="shared" si="38"/>
        <v>1.87</v>
      </c>
    </row>
    <row r="350" spans="2:33">
      <c r="B350" s="15">
        <f>'[4]AZIMUTH_CONGESTION by ports'!A1817</f>
        <v>42717</v>
      </c>
      <c r="C350" s="6">
        <f>'[4]AZIMUTH_CONGESTION by ports'!B1817</f>
        <v>1</v>
      </c>
      <c r="D350" s="89">
        <f>'[4]AZIMUTH_CONGESTION by ports'!C1817</f>
        <v>25</v>
      </c>
      <c r="E350" s="43">
        <f>'[4]AZIMUTH_CONGESTION by ports'!D1817</f>
        <v>1</v>
      </c>
      <c r="F350" s="6">
        <f>'[4]AZIMUTH_CONGESTION by ports'!E1817</f>
        <v>0</v>
      </c>
      <c r="G350" s="6">
        <f>'[4]AZIMUTH_CONGESTION by ports'!F1817</f>
        <v>2</v>
      </c>
      <c r="H350" s="12">
        <f>'[4]AZIMUTH_CONGESTION by ports'!G1817</f>
        <v>0</v>
      </c>
      <c r="I350" s="12">
        <f>'[4]AZIMUTH_CONGESTION by ports'!H1817</f>
        <v>1</v>
      </c>
      <c r="J350" s="12">
        <f>'[4]AZIMUTH_CONGESTION by ports'!I1817</f>
        <v>0</v>
      </c>
      <c r="K350" s="12">
        <f>'[4]AZIMUTH_CONGESTION by ports'!J1817</f>
        <v>0</v>
      </c>
      <c r="L350" s="12">
        <f>'[4]AZIMUTH_CONGESTION by ports'!K1817</f>
        <v>2</v>
      </c>
      <c r="M350" s="43">
        <f>'[4]AZIMUTH_CONGESTION by ports'!L1817</f>
        <v>2</v>
      </c>
      <c r="N350" s="6">
        <f>'[4]AZIMUTH_CONGESTION by ports'!M1817</f>
        <v>0</v>
      </c>
      <c r="O350" s="89">
        <f>'[4]AZIMUTH_CONGESTION by ports'!N1817</f>
        <v>0</v>
      </c>
      <c r="P350" s="88">
        <f>'[4]AZIMUTH_CONGESTION by ports'!O1817</f>
        <v>1</v>
      </c>
      <c r="Q350" s="88">
        <f>'[4]AZIMUTH_CONGESTION by ports'!P1817</f>
        <v>0</v>
      </c>
      <c r="R350" s="43">
        <f>'[4]AZIMUTH_CONGESTION by ports'!Q1817</f>
        <v>4</v>
      </c>
      <c r="S350" s="88">
        <f>'[4]AZIMUTH_CONGESTION by ports'!R1817</f>
        <v>1</v>
      </c>
      <c r="T350" s="12">
        <f>'[4]AZIMUTH_CONGESTION by ports'!S1817</f>
        <v>10</v>
      </c>
      <c r="U350" s="43">
        <f>'[4]AZIMUTH_CONGESTION by ports'!T1817</f>
        <v>0</v>
      </c>
      <c r="V350" s="12">
        <f>'[4]AZIMUTH_CONGESTION by ports'!U1817</f>
        <v>0</v>
      </c>
      <c r="W350" s="43">
        <f>'[4]AZIMUTH_CONGESTION by ports'!V1817</f>
        <v>3</v>
      </c>
      <c r="X350" s="12">
        <f>'[4]AZIMUTH_CONGESTION by ports'!W1817</f>
        <v>0</v>
      </c>
      <c r="Y350" s="88">
        <f>'[4]AZIMUTH_CONGESTION by ports'!X1817</f>
        <v>4</v>
      </c>
      <c r="Z350" s="12">
        <f>'[4]AZIMUTH_CONGESTION by ports'!Y1817</f>
        <v>0</v>
      </c>
      <c r="AA350" s="88">
        <f>'[4]AZIMUTH_CONGESTION by ports'!Z1817</f>
        <v>0</v>
      </c>
      <c r="AB350" s="12">
        <f t="shared" si="33"/>
        <v>9.6900000000000013</v>
      </c>
      <c r="AC350" s="12">
        <f t="shared" si="34"/>
        <v>0.51</v>
      </c>
      <c r="AD350" s="12">
        <f t="shared" si="35"/>
        <v>1.7000000000000002</v>
      </c>
      <c r="AE350" s="12">
        <f t="shared" si="36"/>
        <v>1.02</v>
      </c>
      <c r="AF350" s="12">
        <f t="shared" si="37"/>
        <v>4.25</v>
      </c>
      <c r="AG350" s="12">
        <f t="shared" si="38"/>
        <v>2.21</v>
      </c>
    </row>
    <row r="351" spans="2:33">
      <c r="B351" s="15">
        <f>'[4]AZIMUTH_CONGESTION by ports'!A1818</f>
        <v>42718</v>
      </c>
      <c r="C351" s="6">
        <f>'[4]AZIMUTH_CONGESTION by ports'!B1818</f>
        <v>3</v>
      </c>
      <c r="D351" s="89">
        <f>'[4]AZIMUTH_CONGESTION by ports'!C1818</f>
        <v>27</v>
      </c>
      <c r="E351" s="43">
        <f>'[4]AZIMUTH_CONGESTION by ports'!D1818</f>
        <v>1</v>
      </c>
      <c r="F351" s="6">
        <f>'[4]AZIMUTH_CONGESTION by ports'!E1818</f>
        <v>0</v>
      </c>
      <c r="G351" s="6">
        <f>'[4]AZIMUTH_CONGESTION by ports'!F1818</f>
        <v>1</v>
      </c>
      <c r="H351" s="12">
        <f>'[4]AZIMUTH_CONGESTION by ports'!G1818</f>
        <v>0</v>
      </c>
      <c r="I351" s="12">
        <f>'[4]AZIMUTH_CONGESTION by ports'!H1818</f>
        <v>0</v>
      </c>
      <c r="J351" s="12">
        <f>'[4]AZIMUTH_CONGESTION by ports'!I1818</f>
        <v>0</v>
      </c>
      <c r="K351" s="12">
        <f>'[4]AZIMUTH_CONGESTION by ports'!J1818</f>
        <v>1</v>
      </c>
      <c r="L351" s="12">
        <f>'[4]AZIMUTH_CONGESTION by ports'!K1818</f>
        <v>1</v>
      </c>
      <c r="M351" s="43">
        <f>'[4]AZIMUTH_CONGESTION by ports'!L1818</f>
        <v>2</v>
      </c>
      <c r="N351" s="6">
        <f>'[4]AZIMUTH_CONGESTION by ports'!M1818</f>
        <v>1</v>
      </c>
      <c r="O351" s="89">
        <f>'[4]AZIMUTH_CONGESTION by ports'!N1818</f>
        <v>0</v>
      </c>
      <c r="P351" s="88">
        <f>'[4]AZIMUTH_CONGESTION by ports'!O1818</f>
        <v>3</v>
      </c>
      <c r="Q351" s="88">
        <f>'[4]AZIMUTH_CONGESTION by ports'!P1818</f>
        <v>0</v>
      </c>
      <c r="R351" s="43">
        <f>'[4]AZIMUTH_CONGESTION by ports'!Q1818</f>
        <v>2</v>
      </c>
      <c r="S351" s="88">
        <f>'[4]AZIMUTH_CONGESTION by ports'!R1818</f>
        <v>1</v>
      </c>
      <c r="T351" s="12">
        <f>'[4]AZIMUTH_CONGESTION by ports'!S1818</f>
        <v>8</v>
      </c>
      <c r="U351" s="43">
        <f>'[4]AZIMUTH_CONGESTION by ports'!T1818</f>
        <v>0</v>
      </c>
      <c r="V351" s="12">
        <f>'[4]AZIMUTH_CONGESTION by ports'!U1818</f>
        <v>0</v>
      </c>
      <c r="W351" s="43">
        <f>'[4]AZIMUTH_CONGESTION by ports'!V1818</f>
        <v>3</v>
      </c>
      <c r="X351" s="12">
        <f>'[4]AZIMUTH_CONGESTION by ports'!W1818</f>
        <v>1</v>
      </c>
      <c r="Y351" s="88">
        <f>'[4]AZIMUTH_CONGESTION by ports'!X1818</f>
        <v>3</v>
      </c>
      <c r="Z351" s="12">
        <f>'[4]AZIMUTH_CONGESTION by ports'!Y1818</f>
        <v>0</v>
      </c>
      <c r="AA351" s="88">
        <f>'[4]AZIMUTH_CONGESTION by ports'!Z1818</f>
        <v>0</v>
      </c>
      <c r="AB351" s="12">
        <f t="shared" si="33"/>
        <v>9.8600000000000012</v>
      </c>
      <c r="AC351" s="12">
        <f t="shared" si="34"/>
        <v>0.85000000000000009</v>
      </c>
      <c r="AD351" s="12">
        <f t="shared" si="35"/>
        <v>1.36</v>
      </c>
      <c r="AE351" s="12">
        <f t="shared" si="36"/>
        <v>1.1900000000000002</v>
      </c>
      <c r="AF351" s="12">
        <f t="shared" si="37"/>
        <v>4.5900000000000007</v>
      </c>
      <c r="AG351" s="12">
        <f t="shared" si="38"/>
        <v>1.87</v>
      </c>
    </row>
    <row r="352" spans="2:33">
      <c r="B352" s="15">
        <f>'[4]AZIMUTH_CONGESTION by ports'!A1819</f>
        <v>42719</v>
      </c>
      <c r="C352" s="6">
        <f>'[4]AZIMUTH_CONGESTION by ports'!B1819</f>
        <v>2</v>
      </c>
      <c r="D352" s="89">
        <f>'[4]AZIMUTH_CONGESTION by ports'!C1819</f>
        <v>30</v>
      </c>
      <c r="E352" s="43">
        <f>'[4]AZIMUTH_CONGESTION by ports'!D1819</f>
        <v>1</v>
      </c>
      <c r="F352" s="6">
        <f>'[4]AZIMUTH_CONGESTION by ports'!E1819</f>
        <v>0</v>
      </c>
      <c r="G352" s="6">
        <f>'[4]AZIMUTH_CONGESTION by ports'!F1819</f>
        <v>1</v>
      </c>
      <c r="H352" s="12">
        <f>'[4]AZIMUTH_CONGESTION by ports'!G1819</f>
        <v>0</v>
      </c>
      <c r="I352" s="12">
        <f>'[4]AZIMUTH_CONGESTION by ports'!H1819</f>
        <v>1</v>
      </c>
      <c r="J352" s="12">
        <f>'[4]AZIMUTH_CONGESTION by ports'!I1819</f>
        <v>0</v>
      </c>
      <c r="K352" s="12">
        <f>'[4]AZIMUTH_CONGESTION by ports'!J1819</f>
        <v>0</v>
      </c>
      <c r="L352" s="12">
        <f>'[4]AZIMUTH_CONGESTION by ports'!K1819</f>
        <v>1</v>
      </c>
      <c r="M352" s="43">
        <f>'[4]AZIMUTH_CONGESTION by ports'!L1819</f>
        <v>2</v>
      </c>
      <c r="N352" s="6">
        <f>'[4]AZIMUTH_CONGESTION by ports'!M1819</f>
        <v>2</v>
      </c>
      <c r="O352" s="89">
        <f>'[4]AZIMUTH_CONGESTION by ports'!N1819</f>
        <v>0</v>
      </c>
      <c r="P352" s="88">
        <f>'[4]AZIMUTH_CONGESTION by ports'!O1819</f>
        <v>3</v>
      </c>
      <c r="Q352" s="88">
        <f>'[4]AZIMUTH_CONGESTION by ports'!P1819</f>
        <v>0</v>
      </c>
      <c r="R352" s="43">
        <f>'[4]AZIMUTH_CONGESTION by ports'!Q1819</f>
        <v>1</v>
      </c>
      <c r="S352" s="88">
        <f>'[4]AZIMUTH_CONGESTION by ports'!R1819</f>
        <v>1</v>
      </c>
      <c r="T352" s="12">
        <f>'[4]AZIMUTH_CONGESTION by ports'!S1819</f>
        <v>9</v>
      </c>
      <c r="U352" s="43">
        <f>'[4]AZIMUTH_CONGESTION by ports'!T1819</f>
        <v>0</v>
      </c>
      <c r="V352" s="12">
        <f>'[4]AZIMUTH_CONGESTION by ports'!U1819</f>
        <v>0</v>
      </c>
      <c r="W352" s="43">
        <f>'[4]AZIMUTH_CONGESTION by ports'!V1819</f>
        <v>2</v>
      </c>
      <c r="X352" s="12">
        <f>'[4]AZIMUTH_CONGESTION by ports'!W1819</f>
        <v>1</v>
      </c>
      <c r="Y352" s="88">
        <f>'[4]AZIMUTH_CONGESTION by ports'!X1819</f>
        <v>2</v>
      </c>
      <c r="Z352" s="12">
        <f>'[4]AZIMUTH_CONGESTION by ports'!Y1819</f>
        <v>0</v>
      </c>
      <c r="AA352" s="88">
        <f>'[4]AZIMUTH_CONGESTION by ports'!Z1819</f>
        <v>0</v>
      </c>
      <c r="AB352" s="12">
        <f t="shared" si="33"/>
        <v>10.030000000000001</v>
      </c>
      <c r="AC352" s="12">
        <f t="shared" si="34"/>
        <v>0.85000000000000009</v>
      </c>
      <c r="AD352" s="12">
        <f t="shared" si="35"/>
        <v>1.02</v>
      </c>
      <c r="AE352" s="12">
        <f t="shared" si="36"/>
        <v>1.02</v>
      </c>
      <c r="AF352" s="12">
        <f t="shared" si="37"/>
        <v>5.1000000000000005</v>
      </c>
      <c r="AG352" s="12">
        <f t="shared" si="38"/>
        <v>2.04</v>
      </c>
    </row>
    <row r="353" spans="2:33">
      <c r="B353" s="15">
        <f>'[4]AZIMUTH_CONGESTION by ports'!A1820</f>
        <v>42720</v>
      </c>
      <c r="C353" s="6">
        <f>'[4]AZIMUTH_CONGESTION by ports'!B1820</f>
        <v>2</v>
      </c>
      <c r="D353" s="89">
        <f>'[4]AZIMUTH_CONGESTION by ports'!C1820</f>
        <v>28</v>
      </c>
      <c r="E353" s="43">
        <f>'[4]AZIMUTH_CONGESTION by ports'!D1820</f>
        <v>2</v>
      </c>
      <c r="F353" s="6">
        <f>'[4]AZIMUTH_CONGESTION by ports'!E1820</f>
        <v>0</v>
      </c>
      <c r="G353" s="6">
        <f>'[4]AZIMUTH_CONGESTION by ports'!F1820</f>
        <v>0</v>
      </c>
      <c r="H353" s="12">
        <f>'[4]AZIMUTH_CONGESTION by ports'!G1820</f>
        <v>0</v>
      </c>
      <c r="I353" s="12">
        <f>'[4]AZIMUTH_CONGESTION by ports'!H1820</f>
        <v>1</v>
      </c>
      <c r="J353" s="12">
        <f>'[4]AZIMUTH_CONGESTION by ports'!I1820</f>
        <v>1</v>
      </c>
      <c r="K353" s="12">
        <f>'[4]AZIMUTH_CONGESTION by ports'!J1820</f>
        <v>0</v>
      </c>
      <c r="L353" s="12">
        <f>'[4]AZIMUTH_CONGESTION by ports'!K1820</f>
        <v>2</v>
      </c>
      <c r="M353" s="43">
        <f>'[4]AZIMUTH_CONGESTION by ports'!L1820</f>
        <v>2</v>
      </c>
      <c r="N353" s="6">
        <f>'[4]AZIMUTH_CONGESTION by ports'!M1820</f>
        <v>0</v>
      </c>
      <c r="O353" s="89">
        <f>'[4]AZIMUTH_CONGESTION by ports'!N1820</f>
        <v>0</v>
      </c>
      <c r="P353" s="88">
        <f>'[4]AZIMUTH_CONGESTION by ports'!O1820</f>
        <v>2</v>
      </c>
      <c r="Q353" s="88">
        <f>'[4]AZIMUTH_CONGESTION by ports'!P1820</f>
        <v>0</v>
      </c>
      <c r="R353" s="43">
        <f>'[4]AZIMUTH_CONGESTION by ports'!Q1820</f>
        <v>2</v>
      </c>
      <c r="S353" s="88">
        <f>'[4]AZIMUTH_CONGESTION by ports'!R1820</f>
        <v>1</v>
      </c>
      <c r="T353" s="12">
        <f>'[4]AZIMUTH_CONGESTION by ports'!S1820</f>
        <v>6</v>
      </c>
      <c r="U353" s="43">
        <f>'[4]AZIMUTH_CONGESTION by ports'!T1820</f>
        <v>0</v>
      </c>
      <c r="V353" s="12">
        <f>'[4]AZIMUTH_CONGESTION by ports'!U1820</f>
        <v>0</v>
      </c>
      <c r="W353" s="43">
        <f>'[4]AZIMUTH_CONGESTION by ports'!V1820</f>
        <v>0</v>
      </c>
      <c r="X353" s="12">
        <f>'[4]AZIMUTH_CONGESTION by ports'!W1820</f>
        <v>3</v>
      </c>
      <c r="Y353" s="88">
        <f>'[4]AZIMUTH_CONGESTION by ports'!X1820</f>
        <v>3</v>
      </c>
      <c r="Z353" s="12">
        <f>'[4]AZIMUTH_CONGESTION by ports'!Y1820</f>
        <v>0</v>
      </c>
      <c r="AA353" s="88">
        <f>'[4]AZIMUTH_CONGESTION by ports'!Z1820</f>
        <v>0</v>
      </c>
      <c r="AB353" s="12">
        <f t="shared" si="33"/>
        <v>9.3500000000000014</v>
      </c>
      <c r="AC353" s="12">
        <f t="shared" si="34"/>
        <v>0.34</v>
      </c>
      <c r="AD353" s="12">
        <f t="shared" si="35"/>
        <v>1.02</v>
      </c>
      <c r="AE353" s="12">
        <f t="shared" si="36"/>
        <v>1.02</v>
      </c>
      <c r="AF353" s="12">
        <f t="shared" si="37"/>
        <v>4.7600000000000007</v>
      </c>
      <c r="AG353" s="12">
        <f t="shared" si="38"/>
        <v>2.21</v>
      </c>
    </row>
    <row r="354" spans="2:33">
      <c r="B354" s="15">
        <f>'[4]AZIMUTH_CONGESTION by ports'!A1821</f>
        <v>42721</v>
      </c>
      <c r="C354" s="6">
        <f>'[4]AZIMUTH_CONGESTION by ports'!B1821</f>
        <v>3</v>
      </c>
      <c r="D354" s="89">
        <f>'[4]AZIMUTH_CONGESTION by ports'!C1821</f>
        <v>24</v>
      </c>
      <c r="E354" s="43">
        <f>'[4]AZIMUTH_CONGESTION by ports'!D1821</f>
        <v>0</v>
      </c>
      <c r="F354" s="6">
        <f>'[4]AZIMUTH_CONGESTION by ports'!E1821</f>
        <v>0</v>
      </c>
      <c r="G354" s="6">
        <f>'[4]AZIMUTH_CONGESTION by ports'!F1821</f>
        <v>0</v>
      </c>
      <c r="H354" s="12">
        <f>'[4]AZIMUTH_CONGESTION by ports'!G1821</f>
        <v>0</v>
      </c>
      <c r="I354" s="12">
        <f>'[4]AZIMUTH_CONGESTION by ports'!H1821</f>
        <v>0</v>
      </c>
      <c r="J354" s="12">
        <f>'[4]AZIMUTH_CONGESTION by ports'!I1821</f>
        <v>0</v>
      </c>
      <c r="K354" s="12">
        <f>'[4]AZIMUTH_CONGESTION by ports'!J1821</f>
        <v>0</v>
      </c>
      <c r="L354" s="12">
        <f>'[4]AZIMUTH_CONGESTION by ports'!K1821</f>
        <v>2</v>
      </c>
      <c r="M354" s="43">
        <f>'[4]AZIMUTH_CONGESTION by ports'!L1821</f>
        <v>1</v>
      </c>
      <c r="N354" s="6">
        <f>'[4]AZIMUTH_CONGESTION by ports'!M1821</f>
        <v>0</v>
      </c>
      <c r="O354" s="89">
        <f>'[4]AZIMUTH_CONGESTION by ports'!N1821</f>
        <v>0</v>
      </c>
      <c r="P354" s="88">
        <f>'[4]AZIMUTH_CONGESTION by ports'!O1821</f>
        <v>0</v>
      </c>
      <c r="Q354" s="88">
        <f>'[4]AZIMUTH_CONGESTION by ports'!P1821</f>
        <v>0</v>
      </c>
      <c r="R354" s="43">
        <f>'[4]AZIMUTH_CONGESTION by ports'!Q1821</f>
        <v>4</v>
      </c>
      <c r="S354" s="88">
        <f>'[4]AZIMUTH_CONGESTION by ports'!R1821</f>
        <v>1</v>
      </c>
      <c r="T354" s="12">
        <f>'[4]AZIMUTH_CONGESTION by ports'!S1821</f>
        <v>7</v>
      </c>
      <c r="U354" s="43">
        <f>'[4]AZIMUTH_CONGESTION by ports'!T1821</f>
        <v>0</v>
      </c>
      <c r="V354" s="12">
        <f>'[4]AZIMUTH_CONGESTION by ports'!U1821</f>
        <v>0</v>
      </c>
      <c r="W354" s="43">
        <f>'[4]AZIMUTH_CONGESTION by ports'!V1821</f>
        <v>1</v>
      </c>
      <c r="X354" s="12">
        <f>'[4]AZIMUTH_CONGESTION by ports'!W1821</f>
        <v>2</v>
      </c>
      <c r="Y354" s="88">
        <f>'[4]AZIMUTH_CONGESTION by ports'!X1821</f>
        <v>4</v>
      </c>
      <c r="Z354" s="12">
        <f>'[4]AZIMUTH_CONGESTION by ports'!Y1821</f>
        <v>0</v>
      </c>
      <c r="AA354" s="88">
        <f>'[4]AZIMUTH_CONGESTION by ports'!Z1821</f>
        <v>0</v>
      </c>
      <c r="AB354" s="12">
        <f t="shared" si="33"/>
        <v>8.33</v>
      </c>
      <c r="AC354" s="12">
        <f t="shared" si="34"/>
        <v>0.51</v>
      </c>
      <c r="AD354" s="12">
        <f t="shared" si="35"/>
        <v>1.02</v>
      </c>
      <c r="AE354" s="12">
        <f t="shared" si="36"/>
        <v>0.85000000000000009</v>
      </c>
      <c r="AF354" s="12">
        <f t="shared" si="37"/>
        <v>4.08</v>
      </c>
      <c r="AG354" s="12">
        <f t="shared" si="38"/>
        <v>1.87</v>
      </c>
    </row>
    <row r="355" spans="2:33">
      <c r="B355" s="15">
        <f>'[4]AZIMUTH_CONGESTION by ports'!A1822</f>
        <v>42722</v>
      </c>
      <c r="C355" s="6">
        <f>'[4]AZIMUTH_CONGESTION by ports'!B1822</f>
        <v>4</v>
      </c>
      <c r="D355" s="89">
        <f>'[4]AZIMUTH_CONGESTION by ports'!C1822</f>
        <v>26</v>
      </c>
      <c r="E355" s="43">
        <f>'[4]AZIMUTH_CONGESTION by ports'!D1822</f>
        <v>3</v>
      </c>
      <c r="F355" s="6">
        <f>'[4]AZIMUTH_CONGESTION by ports'!E1822</f>
        <v>0</v>
      </c>
      <c r="G355" s="6">
        <f>'[4]AZIMUTH_CONGESTION by ports'!F1822</f>
        <v>0</v>
      </c>
      <c r="H355" s="12">
        <f>'[4]AZIMUTH_CONGESTION by ports'!G1822</f>
        <v>0</v>
      </c>
      <c r="I355" s="12">
        <f>'[4]AZIMUTH_CONGESTION by ports'!H1822</f>
        <v>1</v>
      </c>
      <c r="J355" s="12">
        <f>'[4]AZIMUTH_CONGESTION by ports'!I1822</f>
        <v>0</v>
      </c>
      <c r="K355" s="12">
        <f>'[4]AZIMUTH_CONGESTION by ports'!J1822</f>
        <v>0</v>
      </c>
      <c r="L355" s="12">
        <f>'[4]AZIMUTH_CONGESTION by ports'!K1822</f>
        <v>2</v>
      </c>
      <c r="M355" s="43">
        <f>'[4]AZIMUTH_CONGESTION by ports'!L1822</f>
        <v>1</v>
      </c>
      <c r="N355" s="6">
        <f>'[4]AZIMUTH_CONGESTION by ports'!M1822</f>
        <v>1</v>
      </c>
      <c r="O355" s="89">
        <f>'[4]AZIMUTH_CONGESTION by ports'!N1822</f>
        <v>0</v>
      </c>
      <c r="P355" s="88">
        <f>'[4]AZIMUTH_CONGESTION by ports'!O1822</f>
        <v>1</v>
      </c>
      <c r="Q355" s="88">
        <f>'[4]AZIMUTH_CONGESTION by ports'!P1822</f>
        <v>0</v>
      </c>
      <c r="R355" s="43">
        <f>'[4]AZIMUTH_CONGESTION by ports'!Q1822</f>
        <v>5</v>
      </c>
      <c r="S355" s="88">
        <f>'[4]AZIMUTH_CONGESTION by ports'!R1822</f>
        <v>1</v>
      </c>
      <c r="T355" s="12">
        <f>'[4]AZIMUTH_CONGESTION by ports'!S1822</f>
        <v>9</v>
      </c>
      <c r="U355" s="43">
        <f>'[4]AZIMUTH_CONGESTION by ports'!T1822</f>
        <v>0</v>
      </c>
      <c r="V355" s="12">
        <f>'[4]AZIMUTH_CONGESTION by ports'!U1822</f>
        <v>0</v>
      </c>
      <c r="W355" s="43">
        <f>'[4]AZIMUTH_CONGESTION by ports'!V1822</f>
        <v>1</v>
      </c>
      <c r="X355" s="12">
        <f>'[4]AZIMUTH_CONGESTION by ports'!W1822</f>
        <v>2</v>
      </c>
      <c r="Y355" s="88">
        <f>'[4]AZIMUTH_CONGESTION by ports'!X1822</f>
        <v>6</v>
      </c>
      <c r="Z355" s="12">
        <f>'[4]AZIMUTH_CONGESTION by ports'!Y1822</f>
        <v>0</v>
      </c>
      <c r="AA355" s="88">
        <f>'[4]AZIMUTH_CONGESTION by ports'!Z1822</f>
        <v>0</v>
      </c>
      <c r="AB355" s="12">
        <f t="shared" si="33"/>
        <v>10.71</v>
      </c>
      <c r="AC355" s="12">
        <f t="shared" si="34"/>
        <v>0.85000000000000009</v>
      </c>
      <c r="AD355" s="12">
        <f t="shared" si="35"/>
        <v>1.7000000000000002</v>
      </c>
      <c r="AE355" s="12">
        <f t="shared" si="36"/>
        <v>1.36</v>
      </c>
      <c r="AF355" s="12">
        <f t="shared" si="37"/>
        <v>4.42</v>
      </c>
      <c r="AG355" s="12">
        <f t="shared" si="38"/>
        <v>2.3800000000000003</v>
      </c>
    </row>
    <row r="356" spans="2:33">
      <c r="B356" s="15">
        <f>'[4]AZIMUTH_CONGESTION by ports'!A1823</f>
        <v>42723</v>
      </c>
      <c r="C356" s="6">
        <f>'[4]AZIMUTH_CONGESTION by ports'!B1823</f>
        <v>4</v>
      </c>
      <c r="D356" s="89">
        <f>'[4]AZIMUTH_CONGESTION by ports'!C1823</f>
        <v>34</v>
      </c>
      <c r="E356" s="43">
        <f>'[4]AZIMUTH_CONGESTION by ports'!D1823</f>
        <v>4</v>
      </c>
      <c r="F356" s="6">
        <f>'[4]AZIMUTH_CONGESTION by ports'!E1823</f>
        <v>0</v>
      </c>
      <c r="G356" s="6">
        <f>'[4]AZIMUTH_CONGESTION by ports'!F1823</f>
        <v>1</v>
      </c>
      <c r="H356" s="12">
        <f>'[4]AZIMUTH_CONGESTION by ports'!G1823</f>
        <v>0</v>
      </c>
      <c r="I356" s="12">
        <f>'[4]AZIMUTH_CONGESTION by ports'!H1823</f>
        <v>1</v>
      </c>
      <c r="J356" s="12">
        <f>'[4]AZIMUTH_CONGESTION by ports'!I1823</f>
        <v>0</v>
      </c>
      <c r="K356" s="12">
        <f>'[4]AZIMUTH_CONGESTION by ports'!J1823</f>
        <v>0</v>
      </c>
      <c r="L356" s="12">
        <f>'[4]AZIMUTH_CONGESTION by ports'!K1823</f>
        <v>1</v>
      </c>
      <c r="M356" s="43">
        <f>'[4]AZIMUTH_CONGESTION by ports'!L1823</f>
        <v>1</v>
      </c>
      <c r="N356" s="6">
        <f>'[4]AZIMUTH_CONGESTION by ports'!M1823</f>
        <v>1</v>
      </c>
      <c r="O356" s="89">
        <f>'[4]AZIMUTH_CONGESTION by ports'!N1823</f>
        <v>0</v>
      </c>
      <c r="P356" s="88">
        <f>'[4]AZIMUTH_CONGESTION by ports'!O1823</f>
        <v>3</v>
      </c>
      <c r="Q356" s="88">
        <f>'[4]AZIMUTH_CONGESTION by ports'!P1823</f>
        <v>0</v>
      </c>
      <c r="R356" s="43">
        <f>'[4]AZIMUTH_CONGESTION by ports'!Q1823</f>
        <v>7</v>
      </c>
      <c r="S356" s="88">
        <f>'[4]AZIMUTH_CONGESTION by ports'!R1823</f>
        <v>1</v>
      </c>
      <c r="T356" s="12">
        <f>'[4]AZIMUTH_CONGESTION by ports'!S1823</f>
        <v>11</v>
      </c>
      <c r="U356" s="43">
        <f>'[4]AZIMUTH_CONGESTION by ports'!T1823</f>
        <v>0</v>
      </c>
      <c r="V356" s="12">
        <f>'[4]AZIMUTH_CONGESTION by ports'!U1823</f>
        <v>0</v>
      </c>
      <c r="W356" s="43">
        <f>'[4]AZIMUTH_CONGESTION by ports'!V1823</f>
        <v>5</v>
      </c>
      <c r="X356" s="12">
        <f>'[4]AZIMUTH_CONGESTION by ports'!W1823</f>
        <v>2</v>
      </c>
      <c r="Y356" s="88">
        <f>'[4]AZIMUTH_CONGESTION by ports'!X1823</f>
        <v>7</v>
      </c>
      <c r="Z356" s="12">
        <f>'[4]AZIMUTH_CONGESTION by ports'!Y1823</f>
        <v>0</v>
      </c>
      <c r="AA356" s="88">
        <f>'[4]AZIMUTH_CONGESTION by ports'!Z1823</f>
        <v>0</v>
      </c>
      <c r="AB356" s="12">
        <f t="shared" si="33"/>
        <v>14.110000000000001</v>
      </c>
      <c r="AC356" s="12">
        <f t="shared" si="34"/>
        <v>1.02</v>
      </c>
      <c r="AD356" s="12">
        <f t="shared" si="35"/>
        <v>2.89</v>
      </c>
      <c r="AE356" s="12">
        <f t="shared" si="36"/>
        <v>1.87</v>
      </c>
      <c r="AF356" s="12">
        <f t="shared" si="37"/>
        <v>5.78</v>
      </c>
      <c r="AG356" s="12">
        <f t="shared" si="38"/>
        <v>2.5500000000000003</v>
      </c>
    </row>
    <row r="357" spans="2:33">
      <c r="B357" s="15">
        <f>'[4]AZIMUTH_CONGESTION by ports'!A1824</f>
        <v>42724</v>
      </c>
      <c r="C357" s="6">
        <f>'[4]AZIMUTH_CONGESTION by ports'!B1824</f>
        <v>6</v>
      </c>
      <c r="D357" s="89">
        <f>'[4]AZIMUTH_CONGESTION by ports'!C1824</f>
        <v>36</v>
      </c>
      <c r="E357" s="43">
        <f>'[4]AZIMUTH_CONGESTION by ports'!D1824</f>
        <v>4</v>
      </c>
      <c r="F357" s="6">
        <f>'[4]AZIMUTH_CONGESTION by ports'!E1824</f>
        <v>0</v>
      </c>
      <c r="G357" s="6">
        <f>'[4]AZIMUTH_CONGESTION by ports'!F1824</f>
        <v>1</v>
      </c>
      <c r="H357" s="12">
        <f>'[4]AZIMUTH_CONGESTION by ports'!G1824</f>
        <v>0</v>
      </c>
      <c r="I357" s="12">
        <f>'[4]AZIMUTH_CONGESTION by ports'!H1824</f>
        <v>0</v>
      </c>
      <c r="J357" s="12">
        <f>'[4]AZIMUTH_CONGESTION by ports'!I1824</f>
        <v>0</v>
      </c>
      <c r="K357" s="12">
        <f>'[4]AZIMUTH_CONGESTION by ports'!J1824</f>
        <v>0</v>
      </c>
      <c r="L357" s="12">
        <f>'[4]AZIMUTH_CONGESTION by ports'!K1824</f>
        <v>1</v>
      </c>
      <c r="M357" s="43">
        <f>'[4]AZIMUTH_CONGESTION by ports'!L1824</f>
        <v>1</v>
      </c>
      <c r="N357" s="6">
        <f>'[4]AZIMUTH_CONGESTION by ports'!M1824</f>
        <v>1</v>
      </c>
      <c r="O357" s="89">
        <f>'[4]AZIMUTH_CONGESTION by ports'!N1824</f>
        <v>0</v>
      </c>
      <c r="P357" s="88">
        <f>'[4]AZIMUTH_CONGESTION by ports'!O1824</f>
        <v>6</v>
      </c>
      <c r="Q357" s="88">
        <f>'[4]AZIMUTH_CONGESTION by ports'!P1824</f>
        <v>0</v>
      </c>
      <c r="R357" s="43">
        <f>'[4]AZIMUTH_CONGESTION by ports'!Q1824</f>
        <v>4</v>
      </c>
      <c r="S357" s="88">
        <f>'[4]AZIMUTH_CONGESTION by ports'!R1824</f>
        <v>1</v>
      </c>
      <c r="T357" s="12">
        <f>'[4]AZIMUTH_CONGESTION by ports'!S1824</f>
        <v>10</v>
      </c>
      <c r="U357" s="43">
        <f>'[4]AZIMUTH_CONGESTION by ports'!T1824</f>
        <v>0</v>
      </c>
      <c r="V357" s="12">
        <f>'[4]AZIMUTH_CONGESTION by ports'!U1824</f>
        <v>0</v>
      </c>
      <c r="W357" s="43">
        <f>'[4]AZIMUTH_CONGESTION by ports'!V1824</f>
        <v>5</v>
      </c>
      <c r="X357" s="12">
        <f>'[4]AZIMUTH_CONGESTION by ports'!W1824</f>
        <v>2</v>
      </c>
      <c r="Y357" s="88">
        <f>'[4]AZIMUTH_CONGESTION by ports'!X1824</f>
        <v>7</v>
      </c>
      <c r="Z357" s="12">
        <f>'[4]AZIMUTH_CONGESTION by ports'!Y1824</f>
        <v>0</v>
      </c>
      <c r="AA357" s="88">
        <f>'[4]AZIMUTH_CONGESTION by ports'!Z1824</f>
        <v>0</v>
      </c>
      <c r="AB357" s="12">
        <f t="shared" si="33"/>
        <v>14.450000000000001</v>
      </c>
      <c r="AC357" s="12">
        <f t="shared" si="34"/>
        <v>1.36</v>
      </c>
      <c r="AD357" s="12">
        <f t="shared" si="35"/>
        <v>2.3800000000000003</v>
      </c>
      <c r="AE357" s="12">
        <f t="shared" si="36"/>
        <v>2.3800000000000003</v>
      </c>
      <c r="AF357" s="12">
        <f t="shared" si="37"/>
        <v>6.12</v>
      </c>
      <c r="AG357" s="12">
        <f t="shared" si="38"/>
        <v>2.21</v>
      </c>
    </row>
    <row r="358" spans="2:33">
      <c r="B358" s="15">
        <f>'[4]AZIMUTH_CONGESTION by ports'!A1825</f>
        <v>42725</v>
      </c>
      <c r="C358" s="6">
        <f>'[4]AZIMUTH_CONGESTION by ports'!B1825</f>
        <v>6</v>
      </c>
      <c r="D358" s="89">
        <f>'[4]AZIMUTH_CONGESTION by ports'!C1825</f>
        <v>38</v>
      </c>
      <c r="E358" s="43">
        <f>'[4]AZIMUTH_CONGESTION by ports'!D1825</f>
        <v>1</v>
      </c>
      <c r="F358" s="6">
        <f>'[4]AZIMUTH_CONGESTION by ports'!E1825</f>
        <v>0</v>
      </c>
      <c r="G358" s="6">
        <f>'[4]AZIMUTH_CONGESTION by ports'!F1825</f>
        <v>1</v>
      </c>
      <c r="H358" s="12">
        <f>'[4]AZIMUTH_CONGESTION by ports'!G1825</f>
        <v>0</v>
      </c>
      <c r="I358" s="12">
        <f>'[4]AZIMUTH_CONGESTION by ports'!H1825</f>
        <v>0</v>
      </c>
      <c r="J358" s="12">
        <f>'[4]AZIMUTH_CONGESTION by ports'!I1825</f>
        <v>0</v>
      </c>
      <c r="K358" s="12">
        <f>'[4]AZIMUTH_CONGESTION by ports'!J1825</f>
        <v>0</v>
      </c>
      <c r="L358" s="12">
        <f>'[4]AZIMUTH_CONGESTION by ports'!K1825</f>
        <v>1</v>
      </c>
      <c r="M358" s="43">
        <f>'[4]AZIMUTH_CONGESTION by ports'!L1825</f>
        <v>2</v>
      </c>
      <c r="N358" s="6">
        <f>'[4]AZIMUTH_CONGESTION by ports'!M1825</f>
        <v>3</v>
      </c>
      <c r="O358" s="89">
        <f>'[4]AZIMUTH_CONGESTION by ports'!N1825</f>
        <v>0</v>
      </c>
      <c r="P358" s="88">
        <f>'[4]AZIMUTH_CONGESTION by ports'!O1825</f>
        <v>5</v>
      </c>
      <c r="Q358" s="88">
        <f>'[4]AZIMUTH_CONGESTION by ports'!P1825</f>
        <v>0</v>
      </c>
      <c r="R358" s="43">
        <f>'[4]AZIMUTH_CONGESTION by ports'!Q1825</f>
        <v>4</v>
      </c>
      <c r="S358" s="88">
        <f>'[4]AZIMUTH_CONGESTION by ports'!R1825</f>
        <v>1</v>
      </c>
      <c r="T358" s="12">
        <f>'[4]AZIMUTH_CONGESTION by ports'!S1825</f>
        <v>12</v>
      </c>
      <c r="U358" s="43">
        <f>'[4]AZIMUTH_CONGESTION by ports'!T1825</f>
        <v>0</v>
      </c>
      <c r="V358" s="12">
        <f>'[4]AZIMUTH_CONGESTION by ports'!U1825</f>
        <v>0</v>
      </c>
      <c r="W358" s="43">
        <f>'[4]AZIMUTH_CONGESTION by ports'!V1825</f>
        <v>5</v>
      </c>
      <c r="X358" s="12">
        <f>'[4]AZIMUTH_CONGESTION by ports'!W1825</f>
        <v>2</v>
      </c>
      <c r="Y358" s="88">
        <f>'[4]AZIMUTH_CONGESTION by ports'!X1825</f>
        <v>7</v>
      </c>
      <c r="Z358" s="12">
        <f>'[4]AZIMUTH_CONGESTION by ports'!Y1825</f>
        <v>0</v>
      </c>
      <c r="AA358" s="88">
        <f>'[4]AZIMUTH_CONGESTION by ports'!Z1825</f>
        <v>0</v>
      </c>
      <c r="AB358" s="12">
        <f t="shared" si="33"/>
        <v>14.96</v>
      </c>
      <c r="AC358" s="12">
        <f t="shared" si="34"/>
        <v>1.7000000000000002</v>
      </c>
      <c r="AD358" s="12">
        <f t="shared" si="35"/>
        <v>2.04</v>
      </c>
      <c r="AE358" s="12">
        <f t="shared" si="36"/>
        <v>2.21</v>
      </c>
      <c r="AF358" s="12">
        <f t="shared" si="37"/>
        <v>6.4600000000000009</v>
      </c>
      <c r="AG358" s="12">
        <f t="shared" si="38"/>
        <v>2.5500000000000003</v>
      </c>
    </row>
    <row r="359" spans="2:33">
      <c r="B359" s="15">
        <f>'[4]AZIMUTH_CONGESTION by ports'!A1826</f>
        <v>42726</v>
      </c>
      <c r="C359" s="6">
        <f>'[4]AZIMUTH_CONGESTION by ports'!B1826</f>
        <v>6</v>
      </c>
      <c r="D359" s="89">
        <f>'[4]AZIMUTH_CONGESTION by ports'!C1826</f>
        <v>41</v>
      </c>
      <c r="E359" s="43">
        <f>'[4]AZIMUTH_CONGESTION by ports'!D1826</f>
        <v>4</v>
      </c>
      <c r="F359" s="6">
        <f>'[4]AZIMUTH_CONGESTION by ports'!E1826</f>
        <v>0</v>
      </c>
      <c r="G359" s="6">
        <f>'[4]AZIMUTH_CONGESTION by ports'!F1826</f>
        <v>1</v>
      </c>
      <c r="H359" s="12">
        <f>'[4]AZIMUTH_CONGESTION by ports'!G1826</f>
        <v>0</v>
      </c>
      <c r="I359" s="12">
        <f>'[4]AZIMUTH_CONGESTION by ports'!H1826</f>
        <v>2</v>
      </c>
      <c r="J359" s="12">
        <f>'[4]AZIMUTH_CONGESTION by ports'!I1826</f>
        <v>0</v>
      </c>
      <c r="K359" s="12">
        <f>'[4]AZIMUTH_CONGESTION by ports'!J1826</f>
        <v>0</v>
      </c>
      <c r="L359" s="12">
        <f>'[4]AZIMUTH_CONGESTION by ports'!K1826</f>
        <v>1</v>
      </c>
      <c r="M359" s="43">
        <f>'[4]AZIMUTH_CONGESTION by ports'!L1826</f>
        <v>2</v>
      </c>
      <c r="N359" s="6">
        <f>'[4]AZIMUTH_CONGESTION by ports'!M1826</f>
        <v>2</v>
      </c>
      <c r="O359" s="89">
        <f>'[4]AZIMUTH_CONGESTION by ports'!N1826</f>
        <v>0</v>
      </c>
      <c r="P359" s="88">
        <f>'[4]AZIMUTH_CONGESTION by ports'!O1826</f>
        <v>3</v>
      </c>
      <c r="Q359" s="88">
        <f>'[4]AZIMUTH_CONGESTION by ports'!P1826</f>
        <v>0</v>
      </c>
      <c r="R359" s="43">
        <f>'[4]AZIMUTH_CONGESTION by ports'!Q1826</f>
        <v>4</v>
      </c>
      <c r="S359" s="88">
        <f>'[4]AZIMUTH_CONGESTION by ports'!R1826</f>
        <v>1</v>
      </c>
      <c r="T359" s="12">
        <f>'[4]AZIMUTH_CONGESTION by ports'!S1826</f>
        <v>16</v>
      </c>
      <c r="U359" s="43">
        <f>'[4]AZIMUTH_CONGESTION by ports'!T1826</f>
        <v>0</v>
      </c>
      <c r="V359" s="12">
        <f>'[4]AZIMUTH_CONGESTION by ports'!U1826</f>
        <v>0</v>
      </c>
      <c r="W359" s="43">
        <f>'[4]AZIMUTH_CONGESTION by ports'!V1826</f>
        <v>5</v>
      </c>
      <c r="X359" s="12">
        <f>'[4]AZIMUTH_CONGESTION by ports'!W1826</f>
        <v>2</v>
      </c>
      <c r="Y359" s="88">
        <f>'[4]AZIMUTH_CONGESTION by ports'!X1826</f>
        <v>9</v>
      </c>
      <c r="Z359" s="12">
        <f>'[4]AZIMUTH_CONGESTION by ports'!Y1826</f>
        <v>0</v>
      </c>
      <c r="AA359" s="88">
        <f>'[4]AZIMUTH_CONGESTION by ports'!Z1826</f>
        <v>0</v>
      </c>
      <c r="AB359" s="12">
        <f t="shared" si="33"/>
        <v>16.830000000000002</v>
      </c>
      <c r="AC359" s="12">
        <f t="shared" si="34"/>
        <v>1.53</v>
      </c>
      <c r="AD359" s="12">
        <f t="shared" si="35"/>
        <v>2.5500000000000003</v>
      </c>
      <c r="AE359" s="12">
        <f t="shared" si="36"/>
        <v>2.21</v>
      </c>
      <c r="AF359" s="12">
        <f t="shared" si="37"/>
        <v>6.9700000000000006</v>
      </c>
      <c r="AG359" s="12">
        <f t="shared" si="38"/>
        <v>3.5700000000000003</v>
      </c>
    </row>
    <row r="360" spans="2:33">
      <c r="B360" s="15">
        <f>'[4]AZIMUTH_CONGESTION by ports'!A1827</f>
        <v>42727</v>
      </c>
      <c r="C360" s="6">
        <f>'[4]AZIMUTH_CONGESTION by ports'!B1827</f>
        <v>8</v>
      </c>
      <c r="D360" s="89">
        <f>'[4]AZIMUTH_CONGESTION by ports'!C1827</f>
        <v>46</v>
      </c>
      <c r="E360" s="43">
        <f>'[4]AZIMUTH_CONGESTION by ports'!D1827</f>
        <v>4</v>
      </c>
      <c r="F360" s="6">
        <f>'[4]AZIMUTH_CONGESTION by ports'!E1827</f>
        <v>0</v>
      </c>
      <c r="G360" s="6">
        <f>'[4]AZIMUTH_CONGESTION by ports'!F1827</f>
        <v>2</v>
      </c>
      <c r="H360" s="12">
        <f>'[4]AZIMUTH_CONGESTION by ports'!G1827</f>
        <v>0</v>
      </c>
      <c r="I360" s="12">
        <f>'[4]AZIMUTH_CONGESTION by ports'!H1827</f>
        <v>1</v>
      </c>
      <c r="J360" s="12">
        <f>'[4]AZIMUTH_CONGESTION by ports'!I1827</f>
        <v>0</v>
      </c>
      <c r="K360" s="12">
        <f>'[4]AZIMUTH_CONGESTION by ports'!J1827</f>
        <v>0</v>
      </c>
      <c r="L360" s="12">
        <f>'[4]AZIMUTH_CONGESTION by ports'!K1827</f>
        <v>1</v>
      </c>
      <c r="M360" s="43">
        <f>'[4]AZIMUTH_CONGESTION by ports'!L1827</f>
        <v>2</v>
      </c>
      <c r="N360" s="6">
        <f>'[4]AZIMUTH_CONGESTION by ports'!M1827</f>
        <v>2</v>
      </c>
      <c r="O360" s="89">
        <f>'[4]AZIMUTH_CONGESTION by ports'!N1827</f>
        <v>0</v>
      </c>
      <c r="P360" s="88">
        <f>'[4]AZIMUTH_CONGESTION by ports'!O1827</f>
        <v>3</v>
      </c>
      <c r="Q360" s="88">
        <f>'[4]AZIMUTH_CONGESTION by ports'!P1827</f>
        <v>0</v>
      </c>
      <c r="R360" s="43">
        <f>'[4]AZIMUTH_CONGESTION by ports'!Q1827</f>
        <v>2</v>
      </c>
      <c r="S360" s="88">
        <f>'[4]AZIMUTH_CONGESTION by ports'!R1827</f>
        <v>1</v>
      </c>
      <c r="T360" s="12">
        <f>'[4]AZIMUTH_CONGESTION by ports'!S1827</f>
        <v>15</v>
      </c>
      <c r="U360" s="43">
        <f>'[4]AZIMUTH_CONGESTION by ports'!T1827</f>
        <v>0</v>
      </c>
      <c r="V360" s="12">
        <f>'[4]AZIMUTH_CONGESTION by ports'!U1827</f>
        <v>0</v>
      </c>
      <c r="W360" s="43">
        <f>'[4]AZIMUTH_CONGESTION by ports'!V1827</f>
        <v>7</v>
      </c>
      <c r="X360" s="12">
        <f>'[4]AZIMUTH_CONGESTION by ports'!W1827</f>
        <v>2</v>
      </c>
      <c r="Y360" s="88">
        <f>'[4]AZIMUTH_CONGESTION by ports'!X1827</f>
        <v>7</v>
      </c>
      <c r="Z360" s="12">
        <f>'[4]AZIMUTH_CONGESTION by ports'!Y1827</f>
        <v>1</v>
      </c>
      <c r="AA360" s="88">
        <f>'[4]AZIMUTH_CONGESTION by ports'!Z1827</f>
        <v>0</v>
      </c>
      <c r="AB360" s="12">
        <f t="shared" si="33"/>
        <v>17.68</v>
      </c>
      <c r="AC360" s="12">
        <f t="shared" si="34"/>
        <v>2.04</v>
      </c>
      <c r="AD360" s="12">
        <f t="shared" si="35"/>
        <v>2.5500000000000003</v>
      </c>
      <c r="AE360" s="12">
        <f t="shared" si="36"/>
        <v>1.87</v>
      </c>
      <c r="AF360" s="12">
        <f t="shared" si="37"/>
        <v>7.82</v>
      </c>
      <c r="AG360" s="12">
        <f t="shared" si="38"/>
        <v>3.4000000000000004</v>
      </c>
    </row>
    <row r="361" spans="2:33">
      <c r="B361" s="15">
        <f>'[4]AZIMUTH_CONGESTION by ports'!A1828</f>
        <v>42728</v>
      </c>
      <c r="C361" s="6">
        <f>'[4]AZIMUTH_CONGESTION by ports'!B1828</f>
        <v>6</v>
      </c>
      <c r="D361" s="89">
        <f>'[4]AZIMUTH_CONGESTION by ports'!C1828</f>
        <v>42</v>
      </c>
      <c r="E361" s="43">
        <f>'[4]AZIMUTH_CONGESTION by ports'!D1828</f>
        <v>2</v>
      </c>
      <c r="F361" s="6">
        <f>'[4]AZIMUTH_CONGESTION by ports'!E1828</f>
        <v>0</v>
      </c>
      <c r="G361" s="6">
        <f>'[4]AZIMUTH_CONGESTION by ports'!F1828</f>
        <v>0</v>
      </c>
      <c r="H361" s="12">
        <f>'[4]AZIMUTH_CONGESTION by ports'!G1828</f>
        <v>0</v>
      </c>
      <c r="I361" s="12">
        <f>'[4]AZIMUTH_CONGESTION by ports'!H1828</f>
        <v>0</v>
      </c>
      <c r="J361" s="12">
        <f>'[4]AZIMUTH_CONGESTION by ports'!I1828</f>
        <v>1</v>
      </c>
      <c r="K361" s="12">
        <f>'[4]AZIMUTH_CONGESTION by ports'!J1828</f>
        <v>0</v>
      </c>
      <c r="L361" s="12">
        <f>'[4]AZIMUTH_CONGESTION by ports'!K1828</f>
        <v>1</v>
      </c>
      <c r="M361" s="43">
        <f>'[4]AZIMUTH_CONGESTION by ports'!L1828</f>
        <v>2</v>
      </c>
      <c r="N361" s="6">
        <f>'[4]AZIMUTH_CONGESTION by ports'!M1828</f>
        <v>2</v>
      </c>
      <c r="O361" s="89">
        <f>'[4]AZIMUTH_CONGESTION by ports'!N1828</f>
        <v>0</v>
      </c>
      <c r="P361" s="88">
        <f>'[4]AZIMUTH_CONGESTION by ports'!O1828</f>
        <v>5</v>
      </c>
      <c r="Q361" s="88">
        <f>'[4]AZIMUTH_CONGESTION by ports'!P1828</f>
        <v>0</v>
      </c>
      <c r="R361" s="43">
        <f>'[4]AZIMUTH_CONGESTION by ports'!Q1828</f>
        <v>3</v>
      </c>
      <c r="S361" s="88">
        <f>'[4]AZIMUTH_CONGESTION by ports'!R1828</f>
        <v>0</v>
      </c>
      <c r="T361" s="12">
        <f>'[4]AZIMUTH_CONGESTION by ports'!S1828</f>
        <v>14</v>
      </c>
      <c r="U361" s="43">
        <f>'[4]AZIMUTH_CONGESTION by ports'!T1828</f>
        <v>0</v>
      </c>
      <c r="V361" s="12">
        <f>'[4]AZIMUTH_CONGESTION by ports'!U1828</f>
        <v>0</v>
      </c>
      <c r="W361" s="43">
        <f>'[4]AZIMUTH_CONGESTION by ports'!V1828</f>
        <v>10</v>
      </c>
      <c r="X361" s="12">
        <f>'[4]AZIMUTH_CONGESTION by ports'!W1828</f>
        <v>2</v>
      </c>
      <c r="Y361" s="88">
        <f>'[4]AZIMUTH_CONGESTION by ports'!X1828</f>
        <v>6</v>
      </c>
      <c r="Z361" s="12">
        <f>'[4]AZIMUTH_CONGESTION by ports'!Y1828</f>
        <v>0</v>
      </c>
      <c r="AA361" s="88">
        <f>'[4]AZIMUTH_CONGESTION by ports'!Z1828</f>
        <v>0</v>
      </c>
      <c r="AB361" s="12">
        <f t="shared" si="33"/>
        <v>16.32</v>
      </c>
      <c r="AC361" s="12">
        <f t="shared" si="34"/>
        <v>1.36</v>
      </c>
      <c r="AD361" s="12">
        <f t="shared" si="35"/>
        <v>2.89</v>
      </c>
      <c r="AE361" s="12">
        <f t="shared" si="36"/>
        <v>1.87</v>
      </c>
      <c r="AF361" s="12">
        <f t="shared" si="37"/>
        <v>7.1400000000000006</v>
      </c>
      <c r="AG361" s="12">
        <f t="shared" si="38"/>
        <v>3.06</v>
      </c>
    </row>
    <row r="362" spans="2:33">
      <c r="B362" s="15">
        <f>'[4]AZIMUTH_CONGESTION by ports'!A1829</f>
        <v>42729</v>
      </c>
      <c r="C362" s="6">
        <f>'[4]AZIMUTH_CONGESTION by ports'!B1829</f>
        <v>6</v>
      </c>
      <c r="D362" s="89">
        <f>'[4]AZIMUTH_CONGESTION by ports'!C1829</f>
        <v>41</v>
      </c>
      <c r="E362" s="43">
        <f>'[4]AZIMUTH_CONGESTION by ports'!D1829</f>
        <v>3</v>
      </c>
      <c r="F362" s="6">
        <f>'[4]AZIMUTH_CONGESTION by ports'!E1829</f>
        <v>0</v>
      </c>
      <c r="G362" s="6">
        <f>'[4]AZIMUTH_CONGESTION by ports'!F1829</f>
        <v>0</v>
      </c>
      <c r="H362" s="12">
        <f>'[4]AZIMUTH_CONGESTION by ports'!G1829</f>
        <v>0</v>
      </c>
      <c r="I362" s="12">
        <f>'[4]AZIMUTH_CONGESTION by ports'!H1829</f>
        <v>2</v>
      </c>
      <c r="J362" s="12">
        <f>'[4]AZIMUTH_CONGESTION by ports'!I1829</f>
        <v>0</v>
      </c>
      <c r="K362" s="12">
        <f>'[4]AZIMUTH_CONGESTION by ports'!J1829</f>
        <v>0</v>
      </c>
      <c r="L362" s="12">
        <f>'[4]AZIMUTH_CONGESTION by ports'!K1829</f>
        <v>1</v>
      </c>
      <c r="M362" s="43">
        <f>'[4]AZIMUTH_CONGESTION by ports'!L1829</f>
        <v>1</v>
      </c>
      <c r="N362" s="6">
        <f>'[4]AZIMUTH_CONGESTION by ports'!M1829</f>
        <v>1</v>
      </c>
      <c r="O362" s="89">
        <f>'[4]AZIMUTH_CONGESTION by ports'!N1829</f>
        <v>0</v>
      </c>
      <c r="P362" s="88">
        <f>'[4]AZIMUTH_CONGESTION by ports'!O1829</f>
        <v>4</v>
      </c>
      <c r="Q362" s="88">
        <f>'[4]AZIMUTH_CONGESTION by ports'!P1829</f>
        <v>0</v>
      </c>
      <c r="R362" s="43">
        <f>'[4]AZIMUTH_CONGESTION by ports'!Q1829</f>
        <v>1</v>
      </c>
      <c r="S362" s="88">
        <f>'[4]AZIMUTH_CONGESTION by ports'!R1829</f>
        <v>0</v>
      </c>
      <c r="T362" s="12">
        <f>'[4]AZIMUTH_CONGESTION by ports'!S1829</f>
        <v>15</v>
      </c>
      <c r="U362" s="43">
        <f>'[4]AZIMUTH_CONGESTION by ports'!T1829</f>
        <v>0</v>
      </c>
      <c r="V362" s="12">
        <f>'[4]AZIMUTH_CONGESTION by ports'!U1829</f>
        <v>0</v>
      </c>
      <c r="W362" s="43">
        <f>'[4]AZIMUTH_CONGESTION by ports'!V1829</f>
        <v>7</v>
      </c>
      <c r="X362" s="12">
        <f>'[4]AZIMUTH_CONGESTION by ports'!W1829</f>
        <v>3</v>
      </c>
      <c r="Y362" s="88">
        <f>'[4]AZIMUTH_CONGESTION by ports'!X1829</f>
        <v>5</v>
      </c>
      <c r="Z362" s="12">
        <f>'[4]AZIMUTH_CONGESTION by ports'!Y1829</f>
        <v>0</v>
      </c>
      <c r="AA362" s="88">
        <f>'[4]AZIMUTH_CONGESTION by ports'!Z1829</f>
        <v>0</v>
      </c>
      <c r="AB362" s="12">
        <f t="shared" si="33"/>
        <v>15.3</v>
      </c>
      <c r="AC362" s="12">
        <f t="shared" si="34"/>
        <v>1.1900000000000002</v>
      </c>
      <c r="AD362" s="12">
        <f t="shared" si="35"/>
        <v>2.04</v>
      </c>
      <c r="AE362" s="12">
        <f t="shared" si="36"/>
        <v>1.53</v>
      </c>
      <c r="AF362" s="12">
        <f t="shared" si="37"/>
        <v>6.9700000000000006</v>
      </c>
      <c r="AG362" s="12">
        <f t="shared" si="38"/>
        <v>3.5700000000000003</v>
      </c>
    </row>
    <row r="363" spans="2:33">
      <c r="B363" s="15">
        <f>'[4]AZIMUTH_CONGESTION by ports'!A1830</f>
        <v>42730</v>
      </c>
      <c r="C363" s="6">
        <f>'[4]AZIMUTH_CONGESTION by ports'!B1830</f>
        <v>7</v>
      </c>
      <c r="D363" s="89">
        <f>'[4]AZIMUTH_CONGESTION by ports'!C1830</f>
        <v>44</v>
      </c>
      <c r="E363" s="43">
        <f>'[4]AZIMUTH_CONGESTION by ports'!D1830</f>
        <v>8</v>
      </c>
      <c r="F363" s="6">
        <f>'[4]AZIMUTH_CONGESTION by ports'!E1830</f>
        <v>0</v>
      </c>
      <c r="G363" s="6">
        <f>'[4]AZIMUTH_CONGESTION by ports'!F1830</f>
        <v>0</v>
      </c>
      <c r="H363" s="12">
        <f>'[4]AZIMUTH_CONGESTION by ports'!G1830</f>
        <v>0</v>
      </c>
      <c r="I363" s="12">
        <f>'[4]AZIMUTH_CONGESTION by ports'!H1830</f>
        <v>2</v>
      </c>
      <c r="J363" s="12">
        <f>'[4]AZIMUTH_CONGESTION by ports'!I1830</f>
        <v>0</v>
      </c>
      <c r="K363" s="12">
        <f>'[4]AZIMUTH_CONGESTION by ports'!J1830</f>
        <v>0</v>
      </c>
      <c r="L363" s="12">
        <f>'[4]AZIMUTH_CONGESTION by ports'!K1830</f>
        <v>0</v>
      </c>
      <c r="M363" s="43">
        <f>'[4]AZIMUTH_CONGESTION by ports'!L1830</f>
        <v>1</v>
      </c>
      <c r="N363" s="6">
        <f>'[4]AZIMUTH_CONGESTION by ports'!M1830</f>
        <v>1</v>
      </c>
      <c r="O363" s="89">
        <f>'[4]AZIMUTH_CONGESTION by ports'!N1830</f>
        <v>0</v>
      </c>
      <c r="P363" s="88">
        <f>'[4]AZIMUTH_CONGESTION by ports'!O1830</f>
        <v>4</v>
      </c>
      <c r="Q363" s="88">
        <f>'[4]AZIMUTH_CONGESTION by ports'!P1830</f>
        <v>0</v>
      </c>
      <c r="R363" s="43">
        <f>'[4]AZIMUTH_CONGESTION by ports'!Q1830</f>
        <v>0</v>
      </c>
      <c r="S363" s="88">
        <f>'[4]AZIMUTH_CONGESTION by ports'!R1830</f>
        <v>0</v>
      </c>
      <c r="T363" s="12">
        <f>'[4]AZIMUTH_CONGESTION by ports'!S1830</f>
        <v>11</v>
      </c>
      <c r="U363" s="43">
        <f>'[4]AZIMUTH_CONGESTION by ports'!T1830</f>
        <v>0</v>
      </c>
      <c r="V363" s="12">
        <f>'[4]AZIMUTH_CONGESTION by ports'!U1830</f>
        <v>0</v>
      </c>
      <c r="W363" s="43">
        <f>'[4]AZIMUTH_CONGESTION by ports'!V1830</f>
        <v>8</v>
      </c>
      <c r="X363" s="12">
        <f>'[4]AZIMUTH_CONGESTION by ports'!W1830</f>
        <v>3</v>
      </c>
      <c r="Y363" s="88">
        <f>'[4]AZIMUTH_CONGESTION by ports'!X1830</f>
        <v>5</v>
      </c>
      <c r="Z363" s="12">
        <f>'[4]AZIMUTH_CONGESTION by ports'!Y1830</f>
        <v>0</v>
      </c>
      <c r="AA363" s="88">
        <f>'[4]AZIMUTH_CONGESTION by ports'!Z1830</f>
        <v>0</v>
      </c>
      <c r="AB363" s="12">
        <f t="shared" si="33"/>
        <v>15.98</v>
      </c>
      <c r="AC363" s="12">
        <f t="shared" si="34"/>
        <v>1.36</v>
      </c>
      <c r="AD363" s="12">
        <f t="shared" si="35"/>
        <v>2.89</v>
      </c>
      <c r="AE363" s="12">
        <f t="shared" si="36"/>
        <v>1.53</v>
      </c>
      <c r="AF363" s="12">
        <f t="shared" si="37"/>
        <v>7.48</v>
      </c>
      <c r="AG363" s="12">
        <f t="shared" si="38"/>
        <v>2.72</v>
      </c>
    </row>
    <row r="364" spans="2:33">
      <c r="B364" s="15">
        <f>'[4]AZIMUTH_CONGESTION by ports'!A1831</f>
        <v>42731</v>
      </c>
      <c r="C364" s="6">
        <f>'[4]AZIMUTH_CONGESTION by ports'!B1831</f>
        <v>6</v>
      </c>
      <c r="D364" s="89">
        <f>'[4]AZIMUTH_CONGESTION by ports'!C1831</f>
        <v>48</v>
      </c>
      <c r="E364" s="43">
        <f>'[4]AZIMUTH_CONGESTION by ports'!D1831</f>
        <v>6</v>
      </c>
      <c r="F364" s="6">
        <f>'[4]AZIMUTH_CONGESTION by ports'!E1831</f>
        <v>0</v>
      </c>
      <c r="G364" s="6">
        <f>'[4]AZIMUTH_CONGESTION by ports'!F1831</f>
        <v>0</v>
      </c>
      <c r="H364" s="12">
        <f>'[4]AZIMUTH_CONGESTION by ports'!G1831</f>
        <v>0</v>
      </c>
      <c r="I364" s="12">
        <f>'[4]AZIMUTH_CONGESTION by ports'!H1831</f>
        <v>4</v>
      </c>
      <c r="J364" s="12">
        <f>'[4]AZIMUTH_CONGESTION by ports'!I1831</f>
        <v>0</v>
      </c>
      <c r="K364" s="12">
        <f>'[4]AZIMUTH_CONGESTION by ports'!J1831</f>
        <v>0</v>
      </c>
      <c r="L364" s="12">
        <f>'[4]AZIMUTH_CONGESTION by ports'!K1831</f>
        <v>2</v>
      </c>
      <c r="M364" s="43">
        <f>'[4]AZIMUTH_CONGESTION by ports'!L1831</f>
        <v>1</v>
      </c>
      <c r="N364" s="6">
        <f>'[4]AZIMUTH_CONGESTION by ports'!M1831</f>
        <v>1</v>
      </c>
      <c r="O364" s="89">
        <f>'[4]AZIMUTH_CONGESTION by ports'!N1831</f>
        <v>0</v>
      </c>
      <c r="P364" s="88">
        <f>'[4]AZIMUTH_CONGESTION by ports'!O1831</f>
        <v>4</v>
      </c>
      <c r="Q364" s="88">
        <f>'[4]AZIMUTH_CONGESTION by ports'!P1831</f>
        <v>0</v>
      </c>
      <c r="R364" s="43">
        <f>'[4]AZIMUTH_CONGESTION by ports'!Q1831</f>
        <v>0</v>
      </c>
      <c r="S364" s="88">
        <f>'[4]AZIMUTH_CONGESTION by ports'!R1831</f>
        <v>0</v>
      </c>
      <c r="T364" s="12">
        <f>'[4]AZIMUTH_CONGESTION by ports'!S1831</f>
        <v>13</v>
      </c>
      <c r="U364" s="43">
        <f>'[4]AZIMUTH_CONGESTION by ports'!T1831</f>
        <v>0</v>
      </c>
      <c r="V364" s="12">
        <f>'[4]AZIMUTH_CONGESTION by ports'!U1831</f>
        <v>0</v>
      </c>
      <c r="W364" s="43">
        <f>'[4]AZIMUTH_CONGESTION by ports'!V1831</f>
        <v>9</v>
      </c>
      <c r="X364" s="12">
        <f>'[4]AZIMUTH_CONGESTION by ports'!W1831</f>
        <v>3</v>
      </c>
      <c r="Y364" s="88">
        <f>'[4]AZIMUTH_CONGESTION by ports'!X1831</f>
        <v>4</v>
      </c>
      <c r="Z364" s="12">
        <f>'[4]AZIMUTH_CONGESTION by ports'!Y1831</f>
        <v>0</v>
      </c>
      <c r="AA364" s="88">
        <f>'[4]AZIMUTH_CONGESTION by ports'!Z1831</f>
        <v>0</v>
      </c>
      <c r="AB364" s="12">
        <f t="shared" si="33"/>
        <v>17.170000000000002</v>
      </c>
      <c r="AC364" s="12">
        <f t="shared" si="34"/>
        <v>1.1900000000000002</v>
      </c>
      <c r="AD364" s="12">
        <f t="shared" si="35"/>
        <v>2.72</v>
      </c>
      <c r="AE364" s="12">
        <f t="shared" si="36"/>
        <v>1.36</v>
      </c>
      <c r="AF364" s="12">
        <f t="shared" si="37"/>
        <v>8.16</v>
      </c>
      <c r="AG364" s="12">
        <f t="shared" si="38"/>
        <v>3.74</v>
      </c>
    </row>
    <row r="365" spans="2:33">
      <c r="B365" s="15">
        <f>'[4]AZIMUTH_CONGESTION by ports'!A1832</f>
        <v>42732</v>
      </c>
      <c r="C365" s="6">
        <f>'[4]AZIMUTH_CONGESTION by ports'!B1832</f>
        <v>6</v>
      </c>
      <c r="D365" s="89">
        <f>'[4]AZIMUTH_CONGESTION by ports'!C1832</f>
        <v>50</v>
      </c>
      <c r="E365" s="43">
        <f>'[4]AZIMUTH_CONGESTION by ports'!D1832</f>
        <v>5</v>
      </c>
      <c r="F365" s="6">
        <f>'[4]AZIMUTH_CONGESTION by ports'!E1832</f>
        <v>0</v>
      </c>
      <c r="G365" s="6">
        <f>'[4]AZIMUTH_CONGESTION by ports'!F1832</f>
        <v>0</v>
      </c>
      <c r="H365" s="12">
        <f>'[4]AZIMUTH_CONGESTION by ports'!G1832</f>
        <v>0</v>
      </c>
      <c r="I365" s="12">
        <f>'[4]AZIMUTH_CONGESTION by ports'!H1832</f>
        <v>1</v>
      </c>
      <c r="J365" s="12">
        <f>'[4]AZIMUTH_CONGESTION by ports'!I1832</f>
        <v>0</v>
      </c>
      <c r="K365" s="12">
        <f>'[4]AZIMUTH_CONGESTION by ports'!J1832</f>
        <v>0</v>
      </c>
      <c r="L365" s="12">
        <f>'[4]AZIMUTH_CONGESTION by ports'!K1832</f>
        <v>1</v>
      </c>
      <c r="M365" s="43">
        <f>'[4]AZIMUTH_CONGESTION by ports'!L1832</f>
        <v>1</v>
      </c>
      <c r="N365" s="6">
        <f>'[4]AZIMUTH_CONGESTION by ports'!M1832</f>
        <v>2</v>
      </c>
      <c r="O365" s="89">
        <f>'[4]AZIMUTH_CONGESTION by ports'!N1832</f>
        <v>0</v>
      </c>
      <c r="P365" s="88">
        <f>'[4]AZIMUTH_CONGESTION by ports'!O1832</f>
        <v>3</v>
      </c>
      <c r="Q365" s="88">
        <f>'[4]AZIMUTH_CONGESTION by ports'!P1832</f>
        <v>0</v>
      </c>
      <c r="R365" s="43">
        <f>'[4]AZIMUTH_CONGESTION by ports'!Q1832</f>
        <v>0</v>
      </c>
      <c r="S365" s="88">
        <f>'[4]AZIMUTH_CONGESTION by ports'!R1832</f>
        <v>0</v>
      </c>
      <c r="T365" s="12">
        <f>'[4]AZIMUTH_CONGESTION by ports'!S1832</f>
        <v>12</v>
      </c>
      <c r="U365" s="43">
        <f>'[4]AZIMUTH_CONGESTION by ports'!T1832</f>
        <v>0</v>
      </c>
      <c r="V365" s="12">
        <f>'[4]AZIMUTH_CONGESTION by ports'!U1832</f>
        <v>0</v>
      </c>
      <c r="W365" s="43">
        <f>'[4]AZIMUTH_CONGESTION by ports'!V1832</f>
        <v>7</v>
      </c>
      <c r="X365" s="12">
        <f>'[4]AZIMUTH_CONGESTION by ports'!W1832</f>
        <v>3</v>
      </c>
      <c r="Y365" s="88">
        <f>'[4]AZIMUTH_CONGESTION by ports'!X1832</f>
        <v>5</v>
      </c>
      <c r="Z365" s="12">
        <f>'[4]AZIMUTH_CONGESTION by ports'!Y1832</f>
        <v>0</v>
      </c>
      <c r="AA365" s="88">
        <f>'[4]AZIMUTH_CONGESTION by ports'!Z1832</f>
        <v>0</v>
      </c>
      <c r="AB365" s="12">
        <f t="shared" si="33"/>
        <v>16.32</v>
      </c>
      <c r="AC365" s="12">
        <f t="shared" si="34"/>
        <v>1.36</v>
      </c>
      <c r="AD365" s="12">
        <f t="shared" si="35"/>
        <v>2.21</v>
      </c>
      <c r="AE365" s="12">
        <f t="shared" si="36"/>
        <v>1.36</v>
      </c>
      <c r="AF365" s="12">
        <f t="shared" si="37"/>
        <v>8.5</v>
      </c>
      <c r="AG365" s="12">
        <f t="shared" si="38"/>
        <v>2.89</v>
      </c>
    </row>
    <row r="366" spans="2:33">
      <c r="B366" s="15">
        <f>'[4]AZIMUTH_CONGESTION by ports'!A1833</f>
        <v>42733</v>
      </c>
      <c r="C366" s="6">
        <f>'[4]AZIMUTH_CONGESTION by ports'!B1833</f>
        <v>5</v>
      </c>
      <c r="D366" s="89">
        <f>'[4]AZIMUTH_CONGESTION by ports'!C1833</f>
        <v>44</v>
      </c>
      <c r="E366" s="43">
        <f>'[4]AZIMUTH_CONGESTION by ports'!D1833</f>
        <v>5</v>
      </c>
      <c r="F366" s="6">
        <f>'[4]AZIMUTH_CONGESTION by ports'!E1833</f>
        <v>0</v>
      </c>
      <c r="G366" s="6">
        <f>'[4]AZIMUTH_CONGESTION by ports'!F1833</f>
        <v>0</v>
      </c>
      <c r="H366" s="12">
        <f>'[4]AZIMUTH_CONGESTION by ports'!G1833</f>
        <v>0</v>
      </c>
      <c r="I366" s="12">
        <f>'[4]AZIMUTH_CONGESTION by ports'!H1833</f>
        <v>1</v>
      </c>
      <c r="J366" s="12">
        <f>'[4]AZIMUTH_CONGESTION by ports'!I1833</f>
        <v>0</v>
      </c>
      <c r="K366" s="12">
        <f>'[4]AZIMUTH_CONGESTION by ports'!J1833</f>
        <v>0</v>
      </c>
      <c r="L366" s="12">
        <f>'[4]AZIMUTH_CONGESTION by ports'!K1833</f>
        <v>1</v>
      </c>
      <c r="M366" s="43">
        <f>'[4]AZIMUTH_CONGESTION by ports'!L1833</f>
        <v>2</v>
      </c>
      <c r="N366" s="6">
        <f>'[4]AZIMUTH_CONGESTION by ports'!M1833</f>
        <v>2</v>
      </c>
      <c r="O366" s="89">
        <f>'[4]AZIMUTH_CONGESTION by ports'!N1833</f>
        <v>0</v>
      </c>
      <c r="P366" s="88">
        <f>'[4]AZIMUTH_CONGESTION by ports'!O1833</f>
        <v>2</v>
      </c>
      <c r="Q366" s="88">
        <f>'[4]AZIMUTH_CONGESTION by ports'!P1833</f>
        <v>0</v>
      </c>
      <c r="R366" s="43">
        <f>'[4]AZIMUTH_CONGESTION by ports'!Q1833</f>
        <v>0</v>
      </c>
      <c r="S366" s="88">
        <f>'[4]AZIMUTH_CONGESTION by ports'!R1833</f>
        <v>0</v>
      </c>
      <c r="T366" s="12">
        <f>'[4]AZIMUTH_CONGESTION by ports'!S1833</f>
        <v>12</v>
      </c>
      <c r="U366" s="43">
        <f>'[4]AZIMUTH_CONGESTION by ports'!T1833</f>
        <v>0</v>
      </c>
      <c r="V366" s="12">
        <f>'[4]AZIMUTH_CONGESTION by ports'!U1833</f>
        <v>0</v>
      </c>
      <c r="W366" s="43">
        <f>'[4]AZIMUTH_CONGESTION by ports'!V1833</f>
        <v>8</v>
      </c>
      <c r="X366" s="12">
        <f>'[4]AZIMUTH_CONGESTION by ports'!W1833</f>
        <v>3</v>
      </c>
      <c r="Y366" s="88">
        <f>'[4]AZIMUTH_CONGESTION by ports'!X1833</f>
        <v>4</v>
      </c>
      <c r="Z366" s="12">
        <f>'[4]AZIMUTH_CONGESTION by ports'!Y1833</f>
        <v>0</v>
      </c>
      <c r="AA366" s="88">
        <f>'[4]AZIMUTH_CONGESTION by ports'!Z1833</f>
        <v>0</v>
      </c>
      <c r="AB366" s="12">
        <f t="shared" si="33"/>
        <v>15.13</v>
      </c>
      <c r="AC366" s="12">
        <f t="shared" si="34"/>
        <v>1.1900000000000002</v>
      </c>
      <c r="AD366" s="12">
        <f t="shared" si="35"/>
        <v>2.5500000000000003</v>
      </c>
      <c r="AE366" s="12">
        <f t="shared" si="36"/>
        <v>1.02</v>
      </c>
      <c r="AF366" s="12">
        <f t="shared" si="37"/>
        <v>7.48</v>
      </c>
      <c r="AG366" s="12">
        <f t="shared" si="38"/>
        <v>2.89</v>
      </c>
    </row>
    <row r="367" spans="2:33">
      <c r="B367" s="15">
        <f>'[4]AZIMUTH_CONGESTION by ports'!A1834</f>
        <v>42734</v>
      </c>
      <c r="C367" s="6">
        <f>'[4]AZIMUTH_CONGESTION by ports'!B1834</f>
        <v>5</v>
      </c>
      <c r="D367" s="89">
        <f>'[4]AZIMUTH_CONGESTION by ports'!C1834</f>
        <v>40</v>
      </c>
      <c r="E367" s="43">
        <f>'[4]AZIMUTH_CONGESTION by ports'!D1834</f>
        <v>2</v>
      </c>
      <c r="F367" s="6">
        <f>'[4]AZIMUTH_CONGESTION by ports'!E1834</f>
        <v>0</v>
      </c>
      <c r="G367" s="6">
        <f>'[4]AZIMUTH_CONGESTION by ports'!F1834</f>
        <v>0</v>
      </c>
      <c r="H367" s="12">
        <f>'[4]AZIMUTH_CONGESTION by ports'!G1834</f>
        <v>0</v>
      </c>
      <c r="I367" s="12">
        <f>'[4]AZIMUTH_CONGESTION by ports'!H1834</f>
        <v>2</v>
      </c>
      <c r="J367" s="12">
        <f>'[4]AZIMUTH_CONGESTION by ports'!I1834</f>
        <v>0</v>
      </c>
      <c r="K367" s="12">
        <f>'[4]AZIMUTH_CONGESTION by ports'!J1834</f>
        <v>1</v>
      </c>
      <c r="L367" s="12">
        <f>'[4]AZIMUTH_CONGESTION by ports'!K1834</f>
        <v>1</v>
      </c>
      <c r="M367" s="43">
        <f>'[4]AZIMUTH_CONGESTION by ports'!L1834</f>
        <v>1</v>
      </c>
      <c r="N367" s="6">
        <f>'[4]AZIMUTH_CONGESTION by ports'!M1834</f>
        <v>1</v>
      </c>
      <c r="O367" s="89">
        <f>'[4]AZIMUTH_CONGESTION by ports'!N1834</f>
        <v>0</v>
      </c>
      <c r="P367" s="88">
        <f>'[4]AZIMUTH_CONGESTION by ports'!O1834</f>
        <v>2</v>
      </c>
      <c r="Q367" s="88">
        <f>'[4]AZIMUTH_CONGESTION by ports'!P1834</f>
        <v>0</v>
      </c>
      <c r="R367" s="43">
        <f>'[4]AZIMUTH_CONGESTION by ports'!Q1834</f>
        <v>0</v>
      </c>
      <c r="S367" s="88">
        <f>'[4]AZIMUTH_CONGESTION by ports'!R1834</f>
        <v>0</v>
      </c>
      <c r="T367" s="12">
        <f>'[4]AZIMUTH_CONGESTION by ports'!S1834</f>
        <v>15</v>
      </c>
      <c r="U367" s="43">
        <f>'[4]AZIMUTH_CONGESTION by ports'!T1834</f>
        <v>0</v>
      </c>
      <c r="V367" s="12">
        <f>'[4]AZIMUTH_CONGESTION by ports'!U1834</f>
        <v>0</v>
      </c>
      <c r="W367" s="43">
        <f>'[4]AZIMUTH_CONGESTION by ports'!V1834</f>
        <v>9</v>
      </c>
      <c r="X367" s="12">
        <f>'[4]AZIMUTH_CONGESTION by ports'!W1834</f>
        <v>3</v>
      </c>
      <c r="Y367" s="88">
        <f>'[4]AZIMUTH_CONGESTION by ports'!X1834</f>
        <v>4</v>
      </c>
      <c r="Z367" s="12">
        <f>'[4]AZIMUTH_CONGESTION by ports'!Y1834</f>
        <v>0</v>
      </c>
      <c r="AA367" s="88">
        <f>'[4]AZIMUTH_CONGESTION by ports'!Z1834</f>
        <v>0</v>
      </c>
      <c r="AB367" s="12">
        <f t="shared" si="33"/>
        <v>14.620000000000001</v>
      </c>
      <c r="AC367" s="12">
        <f t="shared" si="34"/>
        <v>1.02</v>
      </c>
      <c r="AD367" s="12">
        <f t="shared" si="35"/>
        <v>2.04</v>
      </c>
      <c r="AE367" s="12">
        <f t="shared" si="36"/>
        <v>1.02</v>
      </c>
      <c r="AF367" s="12">
        <f t="shared" si="37"/>
        <v>6.8000000000000007</v>
      </c>
      <c r="AG367" s="12">
        <f t="shared" si="38"/>
        <v>3.74</v>
      </c>
    </row>
    <row r="368" spans="2:33">
      <c r="B368" s="15">
        <f>'[4]AZIMUTH_CONGESTION by ports'!A1835</f>
        <v>42735</v>
      </c>
      <c r="C368" s="6">
        <f>'[4]AZIMUTH_CONGESTION by ports'!B1835</f>
        <v>5</v>
      </c>
      <c r="D368" s="89">
        <f>'[4]AZIMUTH_CONGESTION by ports'!C1835</f>
        <v>44</v>
      </c>
      <c r="E368" s="43">
        <f>'[4]AZIMUTH_CONGESTION by ports'!D1835</f>
        <v>3</v>
      </c>
      <c r="F368" s="6">
        <f>'[4]AZIMUTH_CONGESTION by ports'!E1835</f>
        <v>0</v>
      </c>
      <c r="G368" s="6">
        <f>'[4]AZIMUTH_CONGESTION by ports'!F1835</f>
        <v>0</v>
      </c>
      <c r="H368" s="12">
        <f>'[4]AZIMUTH_CONGESTION by ports'!G1835</f>
        <v>0</v>
      </c>
      <c r="I368" s="12">
        <f>'[4]AZIMUTH_CONGESTION by ports'!H1835</f>
        <v>1</v>
      </c>
      <c r="J368" s="12">
        <f>'[4]AZIMUTH_CONGESTION by ports'!I1835</f>
        <v>0</v>
      </c>
      <c r="K368" s="12">
        <f>'[4]AZIMUTH_CONGESTION by ports'!J1835</f>
        <v>0</v>
      </c>
      <c r="L368" s="12">
        <f>'[4]AZIMUTH_CONGESTION by ports'!K1835</f>
        <v>0</v>
      </c>
      <c r="M368" s="43">
        <f>'[4]AZIMUTH_CONGESTION by ports'!L1835</f>
        <v>1</v>
      </c>
      <c r="N368" s="6">
        <f>'[4]AZIMUTH_CONGESTION by ports'!M1835</f>
        <v>1</v>
      </c>
      <c r="O368" s="89">
        <f>'[4]AZIMUTH_CONGESTION by ports'!N1835</f>
        <v>0</v>
      </c>
      <c r="P368" s="88">
        <f>'[4]AZIMUTH_CONGESTION by ports'!O1835</f>
        <v>2</v>
      </c>
      <c r="Q368" s="88">
        <f>'[4]AZIMUTH_CONGESTION by ports'!P1835</f>
        <v>0</v>
      </c>
      <c r="R368" s="43">
        <f>'[4]AZIMUTH_CONGESTION by ports'!Q1835</f>
        <v>1</v>
      </c>
      <c r="S368" s="88">
        <f>'[4]AZIMUTH_CONGESTION by ports'!R1835</f>
        <v>0</v>
      </c>
      <c r="T368" s="12">
        <f>'[4]AZIMUTH_CONGESTION by ports'!S1835</f>
        <v>11</v>
      </c>
      <c r="U368" s="43">
        <f>'[4]AZIMUTH_CONGESTION by ports'!T1835</f>
        <v>0</v>
      </c>
      <c r="V368" s="12">
        <f>'[4]AZIMUTH_CONGESTION by ports'!U1835</f>
        <v>0</v>
      </c>
      <c r="W368" s="43">
        <f>'[4]AZIMUTH_CONGESTION by ports'!V1835</f>
        <v>6</v>
      </c>
      <c r="X368" s="12">
        <f>'[4]AZIMUTH_CONGESTION by ports'!W1835</f>
        <v>2</v>
      </c>
      <c r="Y368" s="88">
        <f>'[4]AZIMUTH_CONGESTION by ports'!X1835</f>
        <v>3</v>
      </c>
      <c r="Z368" s="12">
        <f>'[4]AZIMUTH_CONGESTION by ports'!Y1835</f>
        <v>0</v>
      </c>
      <c r="AA368" s="88">
        <f>'[4]AZIMUTH_CONGESTION by ports'!Z1835</f>
        <v>0</v>
      </c>
      <c r="AB368" s="12">
        <f t="shared" si="33"/>
        <v>13.600000000000001</v>
      </c>
      <c r="AC368" s="12">
        <f t="shared" si="34"/>
        <v>1.02</v>
      </c>
      <c r="AD368" s="12">
        <f t="shared" si="35"/>
        <v>1.87</v>
      </c>
      <c r="AE368" s="12">
        <f t="shared" si="36"/>
        <v>0.85000000000000009</v>
      </c>
      <c r="AF368" s="12">
        <f t="shared" si="37"/>
        <v>7.48</v>
      </c>
      <c r="AG368" s="12">
        <f t="shared" si="38"/>
        <v>2.3800000000000003</v>
      </c>
    </row>
    <row r="369" spans="2:33">
      <c r="B369" s="15">
        <f>'[4]AZIMUTH_CONGESTION by ports'!A1836</f>
        <v>42736</v>
      </c>
      <c r="C369" s="6">
        <f>'[4]AZIMUTH_CONGESTION by ports'!B1836</f>
        <v>4</v>
      </c>
      <c r="D369" s="89">
        <f>'[4]AZIMUTH_CONGESTION by ports'!C1836</f>
        <v>42</v>
      </c>
      <c r="E369" s="43">
        <f>'[4]AZIMUTH_CONGESTION by ports'!D1836</f>
        <v>7</v>
      </c>
      <c r="F369" s="6">
        <f>'[4]AZIMUTH_CONGESTION by ports'!E1836</f>
        <v>0</v>
      </c>
      <c r="G369" s="6">
        <f>'[4]AZIMUTH_CONGESTION by ports'!F1836</f>
        <v>0</v>
      </c>
      <c r="H369" s="12">
        <f>'[4]AZIMUTH_CONGESTION by ports'!G1836</f>
        <v>0</v>
      </c>
      <c r="I369" s="12">
        <f>'[4]AZIMUTH_CONGESTION by ports'!H1836</f>
        <v>1</v>
      </c>
      <c r="J369" s="12">
        <f>'[4]AZIMUTH_CONGESTION by ports'!I1836</f>
        <v>0</v>
      </c>
      <c r="K369" s="12">
        <f>'[4]AZIMUTH_CONGESTION by ports'!J1836</f>
        <v>0</v>
      </c>
      <c r="L369" s="12">
        <f>'[4]AZIMUTH_CONGESTION by ports'!K1836</f>
        <v>0</v>
      </c>
      <c r="M369" s="43">
        <f>'[4]AZIMUTH_CONGESTION by ports'!L1836</f>
        <v>1</v>
      </c>
      <c r="N369" s="6">
        <f>'[4]AZIMUTH_CONGESTION by ports'!M1836</f>
        <v>2</v>
      </c>
      <c r="O369" s="89">
        <f>'[4]AZIMUTH_CONGESTION by ports'!N1836</f>
        <v>0</v>
      </c>
      <c r="P369" s="88">
        <f>'[4]AZIMUTH_CONGESTION by ports'!O1836</f>
        <v>1</v>
      </c>
      <c r="Q369" s="88">
        <f>'[4]AZIMUTH_CONGESTION by ports'!P1836</f>
        <v>0</v>
      </c>
      <c r="R369" s="43">
        <f>'[4]AZIMUTH_CONGESTION by ports'!Q1836</f>
        <v>0</v>
      </c>
      <c r="S369" s="88">
        <f>'[4]AZIMUTH_CONGESTION by ports'!R1836</f>
        <v>0</v>
      </c>
      <c r="T369" s="12">
        <f>'[4]AZIMUTH_CONGESTION by ports'!S1836</f>
        <v>10</v>
      </c>
      <c r="U369" s="43">
        <f>'[4]AZIMUTH_CONGESTION by ports'!T1836</f>
        <v>0</v>
      </c>
      <c r="V369" s="12">
        <f>'[4]AZIMUTH_CONGESTION by ports'!U1836</f>
        <v>0</v>
      </c>
      <c r="W369" s="43">
        <f>'[4]AZIMUTH_CONGESTION by ports'!V1836</f>
        <v>9</v>
      </c>
      <c r="X369" s="12">
        <f>'[4]AZIMUTH_CONGESTION by ports'!W1836</f>
        <v>3</v>
      </c>
      <c r="Y369" s="88">
        <f>'[4]AZIMUTH_CONGESTION by ports'!X1836</f>
        <v>4</v>
      </c>
      <c r="Z369" s="12">
        <f>'[4]AZIMUTH_CONGESTION by ports'!Y1836</f>
        <v>0</v>
      </c>
      <c r="AA369" s="88">
        <f>'[4]AZIMUTH_CONGESTION by ports'!Z1836</f>
        <v>0</v>
      </c>
      <c r="AB369" s="12">
        <f t="shared" si="33"/>
        <v>14.280000000000001</v>
      </c>
      <c r="AC369" s="12">
        <f t="shared" si="34"/>
        <v>1.02</v>
      </c>
      <c r="AD369" s="12">
        <f t="shared" si="35"/>
        <v>2.89</v>
      </c>
      <c r="AE369" s="12">
        <f t="shared" si="36"/>
        <v>0.85000000000000009</v>
      </c>
      <c r="AF369" s="12">
        <f t="shared" si="37"/>
        <v>7.1400000000000006</v>
      </c>
      <c r="AG369" s="12">
        <f t="shared" si="38"/>
        <v>2.3800000000000003</v>
      </c>
    </row>
    <row r="370" spans="2:33">
      <c r="B370" s="15">
        <f>'[4]AZIMUTH_CONGESTION by ports'!A1837</f>
        <v>42737</v>
      </c>
      <c r="C370" s="6">
        <f>'[4]AZIMUTH_CONGESTION by ports'!B1837</f>
        <v>5</v>
      </c>
      <c r="D370" s="89">
        <f>'[4]AZIMUTH_CONGESTION by ports'!C1837</f>
        <v>45</v>
      </c>
      <c r="E370" s="43">
        <f>'[4]AZIMUTH_CONGESTION by ports'!D1837</f>
        <v>7</v>
      </c>
      <c r="F370" s="6">
        <f>'[4]AZIMUTH_CONGESTION by ports'!E1837</f>
        <v>0</v>
      </c>
      <c r="G370" s="6">
        <f>'[4]AZIMUTH_CONGESTION by ports'!F1837</f>
        <v>0</v>
      </c>
      <c r="H370" s="12">
        <f>'[4]AZIMUTH_CONGESTION by ports'!G1837</f>
        <v>0</v>
      </c>
      <c r="I370" s="12">
        <f>'[4]AZIMUTH_CONGESTION by ports'!H1837</f>
        <v>2</v>
      </c>
      <c r="J370" s="12">
        <f>'[4]AZIMUTH_CONGESTION by ports'!I1837</f>
        <v>1</v>
      </c>
      <c r="K370" s="12">
        <f>'[4]AZIMUTH_CONGESTION by ports'!J1837</f>
        <v>0</v>
      </c>
      <c r="L370" s="12">
        <f>'[4]AZIMUTH_CONGESTION by ports'!K1837</f>
        <v>0</v>
      </c>
      <c r="M370" s="43">
        <f>'[4]AZIMUTH_CONGESTION by ports'!L1837</f>
        <v>1</v>
      </c>
      <c r="N370" s="6">
        <f>'[4]AZIMUTH_CONGESTION by ports'!M1837</f>
        <v>2</v>
      </c>
      <c r="O370" s="89">
        <f>'[4]AZIMUTH_CONGESTION by ports'!N1837</f>
        <v>0</v>
      </c>
      <c r="P370" s="88">
        <f>'[4]AZIMUTH_CONGESTION by ports'!O1837</f>
        <v>1</v>
      </c>
      <c r="Q370" s="88">
        <f>'[4]AZIMUTH_CONGESTION by ports'!P1837</f>
        <v>0</v>
      </c>
      <c r="R370" s="43">
        <f>'[4]AZIMUTH_CONGESTION by ports'!Q1837</f>
        <v>4</v>
      </c>
      <c r="S370" s="88">
        <f>'[4]AZIMUTH_CONGESTION by ports'!R1837</f>
        <v>0</v>
      </c>
      <c r="T370" s="12">
        <f>'[4]AZIMUTH_CONGESTION by ports'!S1837</f>
        <v>10</v>
      </c>
      <c r="U370" s="43">
        <f>'[4]AZIMUTH_CONGESTION by ports'!T1837</f>
        <v>0</v>
      </c>
      <c r="V370" s="12">
        <f>'[4]AZIMUTH_CONGESTION by ports'!U1837</f>
        <v>0</v>
      </c>
      <c r="W370" s="43">
        <f>'[4]AZIMUTH_CONGESTION by ports'!V1837</f>
        <v>10</v>
      </c>
      <c r="X370" s="12">
        <f>'[4]AZIMUTH_CONGESTION by ports'!W1837</f>
        <v>3</v>
      </c>
      <c r="Y370" s="88">
        <f>'[4]AZIMUTH_CONGESTION by ports'!X1837</f>
        <v>2</v>
      </c>
      <c r="Z370" s="12">
        <f>'[4]AZIMUTH_CONGESTION by ports'!Y1837</f>
        <v>0</v>
      </c>
      <c r="AA370" s="88">
        <f>'[4]AZIMUTH_CONGESTION by ports'!Z1837</f>
        <v>0</v>
      </c>
      <c r="AB370" s="12">
        <f t="shared" si="33"/>
        <v>15.81</v>
      </c>
      <c r="AC370" s="12">
        <f t="shared" si="34"/>
        <v>1.1900000000000002</v>
      </c>
      <c r="AD370" s="12">
        <f t="shared" si="35"/>
        <v>3.74</v>
      </c>
      <c r="AE370" s="12">
        <f t="shared" si="36"/>
        <v>0.51</v>
      </c>
      <c r="AF370" s="12">
        <f t="shared" si="37"/>
        <v>7.65</v>
      </c>
      <c r="AG370" s="12">
        <f t="shared" si="38"/>
        <v>2.72</v>
      </c>
    </row>
    <row r="371" spans="2:33">
      <c r="B371" s="15">
        <f>'[4]AZIMUTH_CONGESTION by ports'!A1838</f>
        <v>42738</v>
      </c>
      <c r="C371" s="6">
        <f>'[4]AZIMUTH_CONGESTION by ports'!B1838</f>
        <v>5</v>
      </c>
      <c r="D371" s="89">
        <f>'[4]AZIMUTH_CONGESTION by ports'!C1838</f>
        <v>50</v>
      </c>
      <c r="E371" s="43">
        <f>'[4]AZIMUTH_CONGESTION by ports'!D1838</f>
        <v>9</v>
      </c>
      <c r="F371" s="6">
        <f>'[4]AZIMUTH_CONGESTION by ports'!E1838</f>
        <v>0</v>
      </c>
      <c r="G371" s="6">
        <f>'[4]AZIMUTH_CONGESTION by ports'!F1838</f>
        <v>1</v>
      </c>
      <c r="H371" s="12">
        <f>'[4]AZIMUTH_CONGESTION by ports'!G1838</f>
        <v>0</v>
      </c>
      <c r="I371" s="12">
        <f>'[4]AZIMUTH_CONGESTION by ports'!H1838</f>
        <v>1</v>
      </c>
      <c r="J371" s="12">
        <f>'[4]AZIMUTH_CONGESTION by ports'!I1838</f>
        <v>2</v>
      </c>
      <c r="K371" s="12">
        <f>'[4]AZIMUTH_CONGESTION by ports'!J1838</f>
        <v>0</v>
      </c>
      <c r="L371" s="12">
        <f>'[4]AZIMUTH_CONGESTION by ports'!K1838</f>
        <v>1</v>
      </c>
      <c r="M371" s="43">
        <f>'[4]AZIMUTH_CONGESTION by ports'!L1838</f>
        <v>1</v>
      </c>
      <c r="N371" s="6">
        <f>'[4]AZIMUTH_CONGESTION by ports'!M1838</f>
        <v>2</v>
      </c>
      <c r="O371" s="89">
        <f>'[4]AZIMUTH_CONGESTION by ports'!N1838</f>
        <v>0</v>
      </c>
      <c r="P371" s="88">
        <f>'[4]AZIMUTH_CONGESTION by ports'!O1838</f>
        <v>2</v>
      </c>
      <c r="Q371" s="88">
        <f>'[4]AZIMUTH_CONGESTION by ports'!P1838</f>
        <v>0</v>
      </c>
      <c r="R371" s="43">
        <f>'[4]AZIMUTH_CONGESTION by ports'!Q1838</f>
        <v>2</v>
      </c>
      <c r="S371" s="88">
        <f>'[4]AZIMUTH_CONGESTION by ports'!R1838</f>
        <v>0</v>
      </c>
      <c r="T371" s="12">
        <f>'[4]AZIMUTH_CONGESTION by ports'!S1838</f>
        <v>8</v>
      </c>
      <c r="U371" s="43">
        <f>'[4]AZIMUTH_CONGESTION by ports'!T1838</f>
        <v>0</v>
      </c>
      <c r="V371" s="12">
        <f>'[4]AZIMUTH_CONGESTION by ports'!U1838</f>
        <v>0</v>
      </c>
      <c r="W371" s="43">
        <f>'[4]AZIMUTH_CONGESTION by ports'!V1838</f>
        <v>9</v>
      </c>
      <c r="X371" s="12">
        <f>'[4]AZIMUTH_CONGESTION by ports'!W1838</f>
        <v>2</v>
      </c>
      <c r="Y371" s="88">
        <f>'[4]AZIMUTH_CONGESTION by ports'!X1838</f>
        <v>3</v>
      </c>
      <c r="Z371" s="12">
        <f>'[4]AZIMUTH_CONGESTION by ports'!Y1838</f>
        <v>0</v>
      </c>
      <c r="AA371" s="88">
        <f>'[4]AZIMUTH_CONGESTION by ports'!Z1838</f>
        <v>0</v>
      </c>
      <c r="AB371" s="12">
        <f t="shared" si="33"/>
        <v>16.66</v>
      </c>
      <c r="AC371" s="12">
        <f t="shared" si="34"/>
        <v>1.36</v>
      </c>
      <c r="AD371" s="12">
        <f t="shared" si="35"/>
        <v>3.5700000000000003</v>
      </c>
      <c r="AE371" s="12">
        <f t="shared" si="36"/>
        <v>0.85000000000000009</v>
      </c>
      <c r="AF371" s="12">
        <f t="shared" si="37"/>
        <v>8.5</v>
      </c>
      <c r="AG371" s="12">
        <f t="shared" si="38"/>
        <v>2.3800000000000003</v>
      </c>
    </row>
    <row r="372" spans="2:33">
      <c r="B372" s="15">
        <f>'[4]AZIMUTH_CONGESTION by ports'!A1839</f>
        <v>42739</v>
      </c>
      <c r="C372" s="6">
        <f>'[4]AZIMUTH_CONGESTION by ports'!B1839</f>
        <v>5</v>
      </c>
      <c r="D372" s="89">
        <f>'[4]AZIMUTH_CONGESTION by ports'!C1839</f>
        <v>46</v>
      </c>
      <c r="E372" s="43">
        <f>'[4]AZIMUTH_CONGESTION by ports'!D1839</f>
        <v>11</v>
      </c>
      <c r="F372" s="6">
        <f>'[4]AZIMUTH_CONGESTION by ports'!E1839</f>
        <v>0</v>
      </c>
      <c r="G372" s="6">
        <f>'[4]AZIMUTH_CONGESTION by ports'!F1839</f>
        <v>0</v>
      </c>
      <c r="H372" s="12">
        <f>'[4]AZIMUTH_CONGESTION by ports'!G1839</f>
        <v>0</v>
      </c>
      <c r="I372" s="12">
        <f>'[4]AZIMUTH_CONGESTION by ports'!H1839</f>
        <v>0</v>
      </c>
      <c r="J372" s="12">
        <f>'[4]AZIMUTH_CONGESTION by ports'!I1839</f>
        <v>1</v>
      </c>
      <c r="K372" s="12">
        <f>'[4]AZIMUTH_CONGESTION by ports'!J1839</f>
        <v>0</v>
      </c>
      <c r="L372" s="12">
        <f>'[4]AZIMUTH_CONGESTION by ports'!K1839</f>
        <v>1</v>
      </c>
      <c r="M372" s="43">
        <f>'[4]AZIMUTH_CONGESTION by ports'!L1839</f>
        <v>2</v>
      </c>
      <c r="N372" s="6">
        <f>'[4]AZIMUTH_CONGESTION by ports'!M1839</f>
        <v>2</v>
      </c>
      <c r="O372" s="89">
        <f>'[4]AZIMUTH_CONGESTION by ports'!N1839</f>
        <v>0</v>
      </c>
      <c r="P372" s="88">
        <f>'[4]AZIMUTH_CONGESTION by ports'!O1839</f>
        <v>1</v>
      </c>
      <c r="Q372" s="88">
        <f>'[4]AZIMUTH_CONGESTION by ports'!P1839</f>
        <v>0</v>
      </c>
      <c r="R372" s="43">
        <f>'[4]AZIMUTH_CONGESTION by ports'!Q1839</f>
        <v>2</v>
      </c>
      <c r="S372" s="88">
        <f>'[4]AZIMUTH_CONGESTION by ports'!R1839</f>
        <v>0</v>
      </c>
      <c r="T372" s="12">
        <f>'[4]AZIMUTH_CONGESTION by ports'!S1839</f>
        <v>9</v>
      </c>
      <c r="U372" s="43">
        <f>'[4]AZIMUTH_CONGESTION by ports'!T1839</f>
        <v>0</v>
      </c>
      <c r="V372" s="12">
        <f>'[4]AZIMUTH_CONGESTION by ports'!U1839</f>
        <v>0</v>
      </c>
      <c r="W372" s="43">
        <f>'[4]AZIMUTH_CONGESTION by ports'!V1839</f>
        <v>11</v>
      </c>
      <c r="X372" s="12">
        <f>'[4]AZIMUTH_CONGESTION by ports'!W1839</f>
        <v>2</v>
      </c>
      <c r="Y372" s="88">
        <f>'[4]AZIMUTH_CONGESTION by ports'!X1839</f>
        <v>5</v>
      </c>
      <c r="Z372" s="12">
        <f>'[4]AZIMUTH_CONGESTION by ports'!Y1839</f>
        <v>0</v>
      </c>
      <c r="AA372" s="88">
        <f>'[4]AZIMUTH_CONGESTION by ports'!Z1839</f>
        <v>0</v>
      </c>
      <c r="AB372" s="12">
        <f t="shared" si="33"/>
        <v>16.66</v>
      </c>
      <c r="AC372" s="12">
        <f t="shared" si="34"/>
        <v>1.1900000000000002</v>
      </c>
      <c r="AD372" s="12">
        <f t="shared" si="35"/>
        <v>4.42</v>
      </c>
      <c r="AE372" s="12">
        <f t="shared" si="36"/>
        <v>1.02</v>
      </c>
      <c r="AF372" s="12">
        <f t="shared" si="37"/>
        <v>7.82</v>
      </c>
      <c r="AG372" s="12">
        <f t="shared" si="38"/>
        <v>2.21</v>
      </c>
    </row>
    <row r="373" spans="2:33">
      <c r="B373" s="15">
        <f>'[4]AZIMUTH_CONGESTION by ports'!A1840</f>
        <v>42740</v>
      </c>
      <c r="C373" s="6">
        <f>'[4]AZIMUTH_CONGESTION by ports'!B1840</f>
        <v>6</v>
      </c>
      <c r="D373" s="89">
        <f>'[4]AZIMUTH_CONGESTION by ports'!C1840</f>
        <v>37</v>
      </c>
      <c r="E373" s="43">
        <f>'[4]AZIMUTH_CONGESTION by ports'!D1840</f>
        <v>8</v>
      </c>
      <c r="F373" s="6">
        <f>'[4]AZIMUTH_CONGESTION by ports'!E1840</f>
        <v>0</v>
      </c>
      <c r="G373" s="6">
        <f>'[4]AZIMUTH_CONGESTION by ports'!F1840</f>
        <v>0</v>
      </c>
      <c r="H373" s="12">
        <f>'[4]AZIMUTH_CONGESTION by ports'!G1840</f>
        <v>0</v>
      </c>
      <c r="I373" s="12">
        <f>'[4]AZIMUTH_CONGESTION by ports'!H1840</f>
        <v>0</v>
      </c>
      <c r="J373" s="12">
        <f>'[4]AZIMUTH_CONGESTION by ports'!I1840</f>
        <v>1</v>
      </c>
      <c r="K373" s="12">
        <f>'[4]AZIMUTH_CONGESTION by ports'!J1840</f>
        <v>0</v>
      </c>
      <c r="L373" s="12">
        <f>'[4]AZIMUTH_CONGESTION by ports'!K1840</f>
        <v>1</v>
      </c>
      <c r="M373" s="43">
        <f>'[4]AZIMUTH_CONGESTION by ports'!L1840</f>
        <v>2</v>
      </c>
      <c r="N373" s="6">
        <f>'[4]AZIMUTH_CONGESTION by ports'!M1840</f>
        <v>1</v>
      </c>
      <c r="O373" s="89">
        <f>'[4]AZIMUTH_CONGESTION by ports'!N1840</f>
        <v>0</v>
      </c>
      <c r="P373" s="88">
        <f>'[4]AZIMUTH_CONGESTION by ports'!O1840</f>
        <v>1</v>
      </c>
      <c r="Q373" s="88">
        <f>'[4]AZIMUTH_CONGESTION by ports'!P1840</f>
        <v>0</v>
      </c>
      <c r="R373" s="43">
        <f>'[4]AZIMUTH_CONGESTION by ports'!Q1840</f>
        <v>3</v>
      </c>
      <c r="S373" s="88">
        <f>'[4]AZIMUTH_CONGESTION by ports'!R1840</f>
        <v>1</v>
      </c>
      <c r="T373" s="12">
        <f>'[4]AZIMUTH_CONGESTION by ports'!S1840</f>
        <v>15</v>
      </c>
      <c r="U373" s="43">
        <f>'[4]AZIMUTH_CONGESTION by ports'!T1840</f>
        <v>0</v>
      </c>
      <c r="V373" s="12">
        <f>'[4]AZIMUTH_CONGESTION by ports'!U1840</f>
        <v>0</v>
      </c>
      <c r="W373" s="43">
        <f>'[4]AZIMUTH_CONGESTION by ports'!V1840</f>
        <v>10</v>
      </c>
      <c r="X373" s="12">
        <f>'[4]AZIMUTH_CONGESTION by ports'!W1840</f>
        <v>2</v>
      </c>
      <c r="Y373" s="88">
        <f>'[4]AZIMUTH_CONGESTION by ports'!X1840</f>
        <v>4</v>
      </c>
      <c r="Z373" s="12">
        <f>'[4]AZIMUTH_CONGESTION by ports'!Y1840</f>
        <v>0</v>
      </c>
      <c r="AA373" s="88">
        <f>'[4]AZIMUTH_CONGESTION by ports'!Z1840</f>
        <v>0</v>
      </c>
      <c r="AB373" s="12">
        <f t="shared" si="33"/>
        <v>15.64</v>
      </c>
      <c r="AC373" s="12">
        <f t="shared" si="34"/>
        <v>1.1900000000000002</v>
      </c>
      <c r="AD373" s="12">
        <f t="shared" si="35"/>
        <v>3.91</v>
      </c>
      <c r="AE373" s="12">
        <f t="shared" si="36"/>
        <v>1.02</v>
      </c>
      <c r="AF373" s="12">
        <f t="shared" si="37"/>
        <v>6.29</v>
      </c>
      <c r="AG373" s="12">
        <f t="shared" si="38"/>
        <v>3.2300000000000004</v>
      </c>
    </row>
    <row r="374" spans="2:33">
      <c r="B374" s="15">
        <f>'[4]AZIMUTH_CONGESTION by ports'!A1841</f>
        <v>42741</v>
      </c>
      <c r="C374" s="6">
        <f>'[4]AZIMUTH_CONGESTION by ports'!B1841</f>
        <v>6</v>
      </c>
      <c r="D374" s="89">
        <f>'[4]AZIMUTH_CONGESTION by ports'!C1841</f>
        <v>40</v>
      </c>
      <c r="E374" s="43">
        <f>'[4]AZIMUTH_CONGESTION by ports'!D1841</f>
        <v>6</v>
      </c>
      <c r="F374" s="6">
        <f>'[4]AZIMUTH_CONGESTION by ports'!E1841</f>
        <v>0</v>
      </c>
      <c r="G374" s="6">
        <f>'[4]AZIMUTH_CONGESTION by ports'!F1841</f>
        <v>0</v>
      </c>
      <c r="H374" s="12">
        <f>'[4]AZIMUTH_CONGESTION by ports'!G1841</f>
        <v>0</v>
      </c>
      <c r="I374" s="12">
        <f>'[4]AZIMUTH_CONGESTION by ports'!H1841</f>
        <v>0</v>
      </c>
      <c r="J374" s="12">
        <f>'[4]AZIMUTH_CONGESTION by ports'!I1841</f>
        <v>1</v>
      </c>
      <c r="K374" s="12">
        <f>'[4]AZIMUTH_CONGESTION by ports'!J1841</f>
        <v>0</v>
      </c>
      <c r="L374" s="12">
        <f>'[4]AZIMUTH_CONGESTION by ports'!K1841</f>
        <v>1</v>
      </c>
      <c r="M374" s="43">
        <f>'[4]AZIMUTH_CONGESTION by ports'!L1841</f>
        <v>3</v>
      </c>
      <c r="N374" s="6">
        <f>'[4]AZIMUTH_CONGESTION by ports'!M1841</f>
        <v>1</v>
      </c>
      <c r="O374" s="89">
        <f>'[4]AZIMUTH_CONGESTION by ports'!N1841</f>
        <v>0</v>
      </c>
      <c r="P374" s="88">
        <f>'[4]AZIMUTH_CONGESTION by ports'!O1841</f>
        <v>1</v>
      </c>
      <c r="Q374" s="88">
        <f>'[4]AZIMUTH_CONGESTION by ports'!P1841</f>
        <v>0</v>
      </c>
      <c r="R374" s="43">
        <f>'[4]AZIMUTH_CONGESTION by ports'!Q1841</f>
        <v>3</v>
      </c>
      <c r="S374" s="88">
        <f>'[4]AZIMUTH_CONGESTION by ports'!R1841</f>
        <v>0</v>
      </c>
      <c r="T374" s="12">
        <f>'[4]AZIMUTH_CONGESTION by ports'!S1841</f>
        <v>14</v>
      </c>
      <c r="U374" s="43">
        <f>'[4]AZIMUTH_CONGESTION by ports'!T1841</f>
        <v>0</v>
      </c>
      <c r="V374" s="12">
        <f>'[4]AZIMUTH_CONGESTION by ports'!U1841</f>
        <v>0</v>
      </c>
      <c r="W374" s="43">
        <f>'[4]AZIMUTH_CONGESTION by ports'!V1841</f>
        <v>9</v>
      </c>
      <c r="X374" s="12">
        <f>'[4]AZIMUTH_CONGESTION by ports'!W1841</f>
        <v>2</v>
      </c>
      <c r="Y374" s="88">
        <f>'[4]AZIMUTH_CONGESTION by ports'!X1841</f>
        <v>5</v>
      </c>
      <c r="Z374" s="12">
        <f>'[4]AZIMUTH_CONGESTION by ports'!Y1841</f>
        <v>0</v>
      </c>
      <c r="AA374" s="88">
        <f>'[4]AZIMUTH_CONGESTION by ports'!Z1841</f>
        <v>0</v>
      </c>
      <c r="AB374" s="12">
        <f t="shared" si="33"/>
        <v>15.64</v>
      </c>
      <c r="AC374" s="12">
        <f t="shared" si="34"/>
        <v>1.1900000000000002</v>
      </c>
      <c r="AD374" s="12">
        <f t="shared" si="35"/>
        <v>3.5700000000000003</v>
      </c>
      <c r="AE374" s="12">
        <f t="shared" si="36"/>
        <v>1.02</v>
      </c>
      <c r="AF374" s="12">
        <f t="shared" si="37"/>
        <v>6.8000000000000007</v>
      </c>
      <c r="AG374" s="12">
        <f t="shared" si="38"/>
        <v>3.06</v>
      </c>
    </row>
    <row r="375" spans="2:33">
      <c r="B375" s="15">
        <f>'[4]AZIMUTH_CONGESTION by ports'!A1842</f>
        <v>42742</v>
      </c>
      <c r="C375" s="6">
        <f>'[4]AZIMUTH_CONGESTION by ports'!B1842</f>
        <v>7</v>
      </c>
      <c r="D375" s="89">
        <f>'[4]AZIMUTH_CONGESTION by ports'!C1842</f>
        <v>40</v>
      </c>
      <c r="E375" s="43">
        <f>'[4]AZIMUTH_CONGESTION by ports'!D1842</f>
        <v>4</v>
      </c>
      <c r="F375" s="6">
        <f>'[4]AZIMUTH_CONGESTION by ports'!E1842</f>
        <v>0</v>
      </c>
      <c r="G375" s="6">
        <f>'[4]AZIMUTH_CONGESTION by ports'!F1842</f>
        <v>1</v>
      </c>
      <c r="H375" s="12">
        <f>'[4]AZIMUTH_CONGESTION by ports'!G1842</f>
        <v>0</v>
      </c>
      <c r="I375" s="12">
        <f>'[4]AZIMUTH_CONGESTION by ports'!H1842</f>
        <v>0</v>
      </c>
      <c r="J375" s="12">
        <f>'[4]AZIMUTH_CONGESTION by ports'!I1842</f>
        <v>1</v>
      </c>
      <c r="K375" s="12">
        <f>'[4]AZIMUTH_CONGESTION by ports'!J1842</f>
        <v>0</v>
      </c>
      <c r="L375" s="12">
        <f>'[4]AZIMUTH_CONGESTION by ports'!K1842</f>
        <v>2</v>
      </c>
      <c r="M375" s="43">
        <f>'[4]AZIMUTH_CONGESTION by ports'!L1842</f>
        <v>2</v>
      </c>
      <c r="N375" s="6">
        <f>'[4]AZIMUTH_CONGESTION by ports'!M1842</f>
        <v>1</v>
      </c>
      <c r="O375" s="89">
        <f>'[4]AZIMUTH_CONGESTION by ports'!N1842</f>
        <v>0</v>
      </c>
      <c r="P375" s="88">
        <f>'[4]AZIMUTH_CONGESTION by ports'!O1842</f>
        <v>0</v>
      </c>
      <c r="Q375" s="88">
        <f>'[4]AZIMUTH_CONGESTION by ports'!P1842</f>
        <v>0</v>
      </c>
      <c r="R375" s="43">
        <f>'[4]AZIMUTH_CONGESTION by ports'!Q1842</f>
        <v>4</v>
      </c>
      <c r="S375" s="88">
        <f>'[4]AZIMUTH_CONGESTION by ports'!R1842</f>
        <v>0</v>
      </c>
      <c r="T375" s="12">
        <f>'[4]AZIMUTH_CONGESTION by ports'!S1842</f>
        <v>18</v>
      </c>
      <c r="U375" s="43">
        <f>'[4]AZIMUTH_CONGESTION by ports'!T1842</f>
        <v>0</v>
      </c>
      <c r="V375" s="12">
        <f>'[4]AZIMUTH_CONGESTION by ports'!U1842</f>
        <v>0</v>
      </c>
      <c r="W375" s="43">
        <f>'[4]AZIMUTH_CONGESTION by ports'!V1842</f>
        <v>7</v>
      </c>
      <c r="X375" s="12">
        <f>'[4]AZIMUTH_CONGESTION by ports'!W1842</f>
        <v>3</v>
      </c>
      <c r="Y375" s="88">
        <f>'[4]AZIMUTH_CONGESTION by ports'!X1842</f>
        <v>5</v>
      </c>
      <c r="Z375" s="12">
        <f>'[4]AZIMUTH_CONGESTION by ports'!Y1842</f>
        <v>0</v>
      </c>
      <c r="AA375" s="88">
        <f>'[4]AZIMUTH_CONGESTION by ports'!Z1842</f>
        <v>0</v>
      </c>
      <c r="AB375" s="12">
        <f t="shared" si="33"/>
        <v>16.150000000000002</v>
      </c>
      <c r="AC375" s="12">
        <f t="shared" si="34"/>
        <v>1.53</v>
      </c>
      <c r="AD375" s="12">
        <f t="shared" si="35"/>
        <v>2.89</v>
      </c>
      <c r="AE375" s="12">
        <f t="shared" si="36"/>
        <v>0.85000000000000009</v>
      </c>
      <c r="AF375" s="12">
        <f t="shared" si="37"/>
        <v>6.8000000000000007</v>
      </c>
      <c r="AG375" s="12">
        <f t="shared" si="38"/>
        <v>4.08</v>
      </c>
    </row>
    <row r="376" spans="2:33">
      <c r="B376" s="15">
        <f>'[4]AZIMUTH_CONGESTION by ports'!A1843</f>
        <v>42743</v>
      </c>
      <c r="C376" s="6">
        <f>'[4]AZIMUTH_CONGESTION by ports'!B1843</f>
        <v>8</v>
      </c>
      <c r="D376" s="89">
        <f>'[4]AZIMUTH_CONGESTION by ports'!C1843</f>
        <v>43</v>
      </c>
      <c r="E376" s="43">
        <f>'[4]AZIMUTH_CONGESTION by ports'!D1843</f>
        <v>4</v>
      </c>
      <c r="F376" s="6">
        <f>'[4]AZIMUTH_CONGESTION by ports'!E1843</f>
        <v>0</v>
      </c>
      <c r="G376" s="6">
        <f>'[4]AZIMUTH_CONGESTION by ports'!F1843</f>
        <v>1</v>
      </c>
      <c r="H376" s="12">
        <f>'[4]AZIMUTH_CONGESTION by ports'!G1843</f>
        <v>0</v>
      </c>
      <c r="I376" s="12">
        <f>'[4]AZIMUTH_CONGESTION by ports'!H1843</f>
        <v>0</v>
      </c>
      <c r="J376" s="12">
        <f>'[4]AZIMUTH_CONGESTION by ports'!I1843</f>
        <v>1</v>
      </c>
      <c r="K376" s="12">
        <f>'[4]AZIMUTH_CONGESTION by ports'!J1843</f>
        <v>0</v>
      </c>
      <c r="L376" s="12">
        <f>'[4]AZIMUTH_CONGESTION by ports'!K1843</f>
        <v>2</v>
      </c>
      <c r="M376" s="43">
        <f>'[4]AZIMUTH_CONGESTION by ports'!L1843</f>
        <v>2</v>
      </c>
      <c r="N376" s="6">
        <f>'[4]AZIMUTH_CONGESTION by ports'!M1843</f>
        <v>0</v>
      </c>
      <c r="O376" s="89">
        <f>'[4]AZIMUTH_CONGESTION by ports'!N1843</f>
        <v>0</v>
      </c>
      <c r="P376" s="88">
        <f>'[4]AZIMUTH_CONGESTION by ports'!O1843</f>
        <v>0</v>
      </c>
      <c r="Q376" s="88">
        <f>'[4]AZIMUTH_CONGESTION by ports'!P1843</f>
        <v>0</v>
      </c>
      <c r="R376" s="43">
        <f>'[4]AZIMUTH_CONGESTION by ports'!Q1843</f>
        <v>3</v>
      </c>
      <c r="S376" s="88">
        <f>'[4]AZIMUTH_CONGESTION by ports'!R1843</f>
        <v>0</v>
      </c>
      <c r="T376" s="12">
        <f>'[4]AZIMUTH_CONGESTION by ports'!S1843</f>
        <v>15</v>
      </c>
      <c r="U376" s="43">
        <f>'[4]AZIMUTH_CONGESTION by ports'!T1843</f>
        <v>0</v>
      </c>
      <c r="V376" s="12">
        <f>'[4]AZIMUTH_CONGESTION by ports'!U1843</f>
        <v>0</v>
      </c>
      <c r="W376" s="43">
        <f>'[4]AZIMUTH_CONGESTION by ports'!V1843</f>
        <v>7</v>
      </c>
      <c r="X376" s="12">
        <f>'[4]AZIMUTH_CONGESTION by ports'!W1843</f>
        <v>3</v>
      </c>
      <c r="Y376" s="88">
        <f>'[4]AZIMUTH_CONGESTION by ports'!X1843</f>
        <v>5</v>
      </c>
      <c r="Z376" s="12">
        <f>'[4]AZIMUTH_CONGESTION by ports'!Y1843</f>
        <v>0</v>
      </c>
      <c r="AA376" s="88">
        <f>'[4]AZIMUTH_CONGESTION by ports'!Z1843</f>
        <v>0</v>
      </c>
      <c r="AB376" s="12">
        <f t="shared" si="33"/>
        <v>15.98</v>
      </c>
      <c r="AC376" s="12">
        <f t="shared" si="34"/>
        <v>1.53</v>
      </c>
      <c r="AD376" s="12">
        <f t="shared" si="35"/>
        <v>2.72</v>
      </c>
      <c r="AE376" s="12">
        <f t="shared" si="36"/>
        <v>0.85000000000000009</v>
      </c>
      <c r="AF376" s="12">
        <f t="shared" si="37"/>
        <v>7.3100000000000005</v>
      </c>
      <c r="AG376" s="12">
        <f t="shared" si="38"/>
        <v>3.5700000000000003</v>
      </c>
    </row>
    <row r="377" spans="2:33">
      <c r="B377" s="15">
        <f>'[4]AZIMUTH_CONGESTION by ports'!A1844</f>
        <v>42744</v>
      </c>
      <c r="C377" s="6">
        <f>'[4]AZIMUTH_CONGESTION by ports'!B1844</f>
        <v>8</v>
      </c>
      <c r="D377" s="89">
        <f>'[4]AZIMUTH_CONGESTION by ports'!C1844</f>
        <v>49</v>
      </c>
      <c r="E377" s="43">
        <f>'[4]AZIMUTH_CONGESTION by ports'!D1844</f>
        <v>3</v>
      </c>
      <c r="F377" s="6">
        <f>'[4]AZIMUTH_CONGESTION by ports'!E1844</f>
        <v>0</v>
      </c>
      <c r="G377" s="6">
        <f>'[4]AZIMUTH_CONGESTION by ports'!F1844</f>
        <v>1</v>
      </c>
      <c r="H377" s="12">
        <f>'[4]AZIMUTH_CONGESTION by ports'!G1844</f>
        <v>0</v>
      </c>
      <c r="I377" s="12">
        <f>'[4]AZIMUTH_CONGESTION by ports'!H1844</f>
        <v>1</v>
      </c>
      <c r="J377" s="12">
        <f>'[4]AZIMUTH_CONGESTION by ports'!I1844</f>
        <v>1</v>
      </c>
      <c r="K377" s="12">
        <f>'[4]AZIMUTH_CONGESTION by ports'!J1844</f>
        <v>0</v>
      </c>
      <c r="L377" s="12">
        <f>'[4]AZIMUTH_CONGESTION by ports'!K1844</f>
        <v>1</v>
      </c>
      <c r="M377" s="43">
        <f>'[4]AZIMUTH_CONGESTION by ports'!L1844</f>
        <v>2</v>
      </c>
      <c r="N377" s="6">
        <f>'[4]AZIMUTH_CONGESTION by ports'!M1844</f>
        <v>2</v>
      </c>
      <c r="O377" s="89">
        <f>'[4]AZIMUTH_CONGESTION by ports'!N1844</f>
        <v>0</v>
      </c>
      <c r="P377" s="88">
        <f>'[4]AZIMUTH_CONGESTION by ports'!O1844</f>
        <v>1</v>
      </c>
      <c r="Q377" s="88">
        <f>'[4]AZIMUTH_CONGESTION by ports'!P1844</f>
        <v>0</v>
      </c>
      <c r="R377" s="43">
        <f>'[4]AZIMUTH_CONGESTION by ports'!Q1844</f>
        <v>4</v>
      </c>
      <c r="S377" s="88">
        <f>'[4]AZIMUTH_CONGESTION by ports'!R1844</f>
        <v>0</v>
      </c>
      <c r="T377" s="12">
        <f>'[4]AZIMUTH_CONGESTION by ports'!S1844</f>
        <v>16</v>
      </c>
      <c r="U377" s="43">
        <f>'[4]AZIMUTH_CONGESTION by ports'!T1844</f>
        <v>0</v>
      </c>
      <c r="V377" s="12">
        <f>'[4]AZIMUTH_CONGESTION by ports'!U1844</f>
        <v>0</v>
      </c>
      <c r="W377" s="43">
        <f>'[4]AZIMUTH_CONGESTION by ports'!V1844</f>
        <v>8</v>
      </c>
      <c r="X377" s="12">
        <f>'[4]AZIMUTH_CONGESTION by ports'!W1844</f>
        <v>3</v>
      </c>
      <c r="Y377" s="88">
        <f>'[4]AZIMUTH_CONGESTION by ports'!X1844</f>
        <v>7</v>
      </c>
      <c r="Z377" s="12">
        <f>'[4]AZIMUTH_CONGESTION by ports'!Y1844</f>
        <v>0</v>
      </c>
      <c r="AA377" s="88">
        <f>'[4]AZIMUTH_CONGESTION by ports'!Z1844</f>
        <v>0</v>
      </c>
      <c r="AB377" s="12">
        <f t="shared" si="33"/>
        <v>18.190000000000001</v>
      </c>
      <c r="AC377" s="12">
        <f t="shared" si="34"/>
        <v>1.87</v>
      </c>
      <c r="AD377" s="12">
        <f t="shared" si="35"/>
        <v>2.89</v>
      </c>
      <c r="AE377" s="12">
        <f t="shared" si="36"/>
        <v>1.36</v>
      </c>
      <c r="AF377" s="12">
        <f t="shared" si="37"/>
        <v>8.33</v>
      </c>
      <c r="AG377" s="12">
        <f t="shared" si="38"/>
        <v>3.74</v>
      </c>
    </row>
    <row r="378" spans="2:33">
      <c r="B378" s="15">
        <f>'[4]AZIMUTH_CONGESTION by ports'!A1845</f>
        <v>42745</v>
      </c>
      <c r="C378" s="6">
        <f>'[4]AZIMUTH_CONGESTION by ports'!B1845</f>
        <v>7</v>
      </c>
      <c r="D378" s="89">
        <f>'[4]AZIMUTH_CONGESTION by ports'!C1845</f>
        <v>38</v>
      </c>
      <c r="E378" s="43">
        <f>'[4]AZIMUTH_CONGESTION by ports'!D1845</f>
        <v>5</v>
      </c>
      <c r="F378" s="6">
        <f>'[4]AZIMUTH_CONGESTION by ports'!E1845</f>
        <v>0</v>
      </c>
      <c r="G378" s="6">
        <f>'[4]AZIMUTH_CONGESTION by ports'!F1845</f>
        <v>1</v>
      </c>
      <c r="H378" s="12">
        <f>'[4]AZIMUTH_CONGESTION by ports'!G1845</f>
        <v>0</v>
      </c>
      <c r="I378" s="12">
        <f>'[4]AZIMUTH_CONGESTION by ports'!H1845</f>
        <v>2</v>
      </c>
      <c r="J378" s="12">
        <f>'[4]AZIMUTH_CONGESTION by ports'!I1845</f>
        <v>1</v>
      </c>
      <c r="K378" s="12">
        <f>'[4]AZIMUTH_CONGESTION by ports'!J1845</f>
        <v>0</v>
      </c>
      <c r="L378" s="12">
        <f>'[4]AZIMUTH_CONGESTION by ports'!K1845</f>
        <v>1</v>
      </c>
      <c r="M378" s="43">
        <f>'[4]AZIMUTH_CONGESTION by ports'!L1845</f>
        <v>3</v>
      </c>
      <c r="N378" s="6">
        <f>'[4]AZIMUTH_CONGESTION by ports'!M1845</f>
        <v>0</v>
      </c>
      <c r="O378" s="89">
        <f>'[4]AZIMUTH_CONGESTION by ports'!N1845</f>
        <v>0</v>
      </c>
      <c r="P378" s="88">
        <f>'[4]AZIMUTH_CONGESTION by ports'!O1845</f>
        <v>1</v>
      </c>
      <c r="Q378" s="88">
        <f>'[4]AZIMUTH_CONGESTION by ports'!P1845</f>
        <v>0</v>
      </c>
      <c r="R378" s="43">
        <f>'[4]AZIMUTH_CONGESTION by ports'!Q1845</f>
        <v>3</v>
      </c>
      <c r="S378" s="88">
        <f>'[4]AZIMUTH_CONGESTION by ports'!R1845</f>
        <v>0</v>
      </c>
      <c r="T378" s="12">
        <f>'[4]AZIMUTH_CONGESTION by ports'!S1845</f>
        <v>15</v>
      </c>
      <c r="U378" s="43">
        <f>'[4]AZIMUTH_CONGESTION by ports'!T1845</f>
        <v>0</v>
      </c>
      <c r="V378" s="12">
        <f>'[4]AZIMUTH_CONGESTION by ports'!U1845</f>
        <v>0</v>
      </c>
      <c r="W378" s="43">
        <f>'[4]AZIMUTH_CONGESTION by ports'!V1845</f>
        <v>8</v>
      </c>
      <c r="X378" s="12">
        <f>'[4]AZIMUTH_CONGESTION by ports'!W1845</f>
        <v>3</v>
      </c>
      <c r="Y378" s="88">
        <f>'[4]AZIMUTH_CONGESTION by ports'!X1845</f>
        <v>6</v>
      </c>
      <c r="Z378" s="12">
        <f>'[4]AZIMUTH_CONGESTION by ports'!Y1845</f>
        <v>0</v>
      </c>
      <c r="AA378" s="88">
        <f>'[4]AZIMUTH_CONGESTION by ports'!Z1845</f>
        <v>0</v>
      </c>
      <c r="AB378" s="12">
        <f t="shared" si="33"/>
        <v>15.98</v>
      </c>
      <c r="AC378" s="12">
        <f t="shared" si="34"/>
        <v>1.36</v>
      </c>
      <c r="AD378" s="12">
        <f t="shared" si="35"/>
        <v>3.2300000000000004</v>
      </c>
      <c r="AE378" s="12">
        <f t="shared" si="36"/>
        <v>1.1900000000000002</v>
      </c>
      <c r="AF378" s="12">
        <f t="shared" si="37"/>
        <v>6.4600000000000009</v>
      </c>
      <c r="AG378" s="12">
        <f t="shared" si="38"/>
        <v>3.74</v>
      </c>
    </row>
    <row r="379" spans="2:33">
      <c r="B379" s="15">
        <f>'[4]AZIMUTH_CONGESTION by ports'!A1846</f>
        <v>42746</v>
      </c>
      <c r="C379" s="6">
        <f>'[4]AZIMUTH_CONGESTION by ports'!B1846</f>
        <v>6</v>
      </c>
      <c r="D379" s="89">
        <f>'[4]AZIMUTH_CONGESTION by ports'!C1846</f>
        <v>44</v>
      </c>
      <c r="E379" s="43">
        <f>'[4]AZIMUTH_CONGESTION by ports'!D1846</f>
        <v>5</v>
      </c>
      <c r="F379" s="6">
        <f>'[4]AZIMUTH_CONGESTION by ports'!E1846</f>
        <v>0</v>
      </c>
      <c r="G379" s="6">
        <f>'[4]AZIMUTH_CONGESTION by ports'!F1846</f>
        <v>0</v>
      </c>
      <c r="H379" s="12">
        <f>'[4]AZIMUTH_CONGESTION by ports'!G1846</f>
        <v>0</v>
      </c>
      <c r="I379" s="12">
        <f>'[4]AZIMUTH_CONGESTION by ports'!H1846</f>
        <v>1</v>
      </c>
      <c r="J379" s="12">
        <f>'[4]AZIMUTH_CONGESTION by ports'!I1846</f>
        <v>0</v>
      </c>
      <c r="K379" s="12">
        <f>'[4]AZIMUTH_CONGESTION by ports'!J1846</f>
        <v>0</v>
      </c>
      <c r="L379" s="12">
        <f>'[4]AZIMUTH_CONGESTION by ports'!K1846</f>
        <v>1</v>
      </c>
      <c r="M379" s="43">
        <f>'[4]AZIMUTH_CONGESTION by ports'!L1846</f>
        <v>2</v>
      </c>
      <c r="N379" s="6">
        <f>'[4]AZIMUTH_CONGESTION by ports'!M1846</f>
        <v>1</v>
      </c>
      <c r="O379" s="89">
        <f>'[4]AZIMUTH_CONGESTION by ports'!N1846</f>
        <v>0</v>
      </c>
      <c r="P379" s="88">
        <f>'[4]AZIMUTH_CONGESTION by ports'!O1846</f>
        <v>4</v>
      </c>
      <c r="Q379" s="88">
        <f>'[4]AZIMUTH_CONGESTION by ports'!P1846</f>
        <v>0</v>
      </c>
      <c r="R379" s="43">
        <f>'[4]AZIMUTH_CONGESTION by ports'!Q1846</f>
        <v>4</v>
      </c>
      <c r="S379" s="88">
        <f>'[4]AZIMUTH_CONGESTION by ports'!R1846</f>
        <v>0</v>
      </c>
      <c r="T379" s="12">
        <f>'[4]AZIMUTH_CONGESTION by ports'!S1846</f>
        <v>11</v>
      </c>
      <c r="U379" s="43">
        <f>'[4]AZIMUTH_CONGESTION by ports'!T1846</f>
        <v>0</v>
      </c>
      <c r="V379" s="12">
        <f>'[4]AZIMUTH_CONGESTION by ports'!U1846</f>
        <v>0</v>
      </c>
      <c r="W379" s="43">
        <f>'[4]AZIMUTH_CONGESTION by ports'!V1846</f>
        <v>10</v>
      </c>
      <c r="X379" s="12">
        <f>'[4]AZIMUTH_CONGESTION by ports'!W1846</f>
        <v>0</v>
      </c>
      <c r="Y379" s="88">
        <f>'[4]AZIMUTH_CONGESTION by ports'!X1846</f>
        <v>4</v>
      </c>
      <c r="Z379" s="12">
        <f>'[4]AZIMUTH_CONGESTION by ports'!Y1846</f>
        <v>0</v>
      </c>
      <c r="AA379" s="88">
        <f>'[4]AZIMUTH_CONGESTION by ports'!Z1846</f>
        <v>0</v>
      </c>
      <c r="AB379" s="12">
        <f t="shared" si="33"/>
        <v>15.81</v>
      </c>
      <c r="AC379" s="12">
        <f t="shared" si="34"/>
        <v>1.1900000000000002</v>
      </c>
      <c r="AD379" s="12">
        <f t="shared" si="35"/>
        <v>3.5700000000000003</v>
      </c>
      <c r="AE379" s="12">
        <f t="shared" si="36"/>
        <v>1.36</v>
      </c>
      <c r="AF379" s="12">
        <f t="shared" si="37"/>
        <v>7.48</v>
      </c>
      <c r="AG379" s="12">
        <f t="shared" si="38"/>
        <v>2.21</v>
      </c>
    </row>
    <row r="380" spans="2:33">
      <c r="B380" s="15">
        <f>'[4]AZIMUTH_CONGESTION by ports'!A1847</f>
        <v>42747</v>
      </c>
      <c r="C380" s="6">
        <f>'[4]AZIMUTH_CONGESTION by ports'!B1847</f>
        <v>6</v>
      </c>
      <c r="D380" s="89">
        <f>'[4]AZIMUTH_CONGESTION by ports'!C1847</f>
        <v>39</v>
      </c>
      <c r="E380" s="43">
        <f>'[4]AZIMUTH_CONGESTION by ports'!D1847</f>
        <v>3</v>
      </c>
      <c r="F380" s="6">
        <f>'[4]AZIMUTH_CONGESTION by ports'!E1847</f>
        <v>0</v>
      </c>
      <c r="G380" s="6">
        <f>'[4]AZIMUTH_CONGESTION by ports'!F1847</f>
        <v>0</v>
      </c>
      <c r="H380" s="12">
        <f>'[4]AZIMUTH_CONGESTION by ports'!G1847</f>
        <v>1</v>
      </c>
      <c r="I380" s="12">
        <f>'[4]AZIMUTH_CONGESTION by ports'!H1847</f>
        <v>2</v>
      </c>
      <c r="J380" s="12">
        <f>'[4]AZIMUTH_CONGESTION by ports'!I1847</f>
        <v>1</v>
      </c>
      <c r="K380" s="12">
        <f>'[4]AZIMUTH_CONGESTION by ports'!J1847</f>
        <v>0</v>
      </c>
      <c r="L380" s="12">
        <f>'[4]AZIMUTH_CONGESTION by ports'!K1847</f>
        <v>1</v>
      </c>
      <c r="M380" s="43">
        <f>'[4]AZIMUTH_CONGESTION by ports'!L1847</f>
        <v>1</v>
      </c>
      <c r="N380" s="6">
        <f>'[4]AZIMUTH_CONGESTION by ports'!M1847</f>
        <v>0</v>
      </c>
      <c r="O380" s="89">
        <f>'[4]AZIMUTH_CONGESTION by ports'!N1847</f>
        <v>0</v>
      </c>
      <c r="P380" s="88">
        <f>'[4]AZIMUTH_CONGESTION by ports'!O1847</f>
        <v>2</v>
      </c>
      <c r="Q380" s="88">
        <f>'[4]AZIMUTH_CONGESTION by ports'!P1847</f>
        <v>0</v>
      </c>
      <c r="R380" s="43">
        <f>'[4]AZIMUTH_CONGESTION by ports'!Q1847</f>
        <v>5</v>
      </c>
      <c r="S380" s="88">
        <f>'[4]AZIMUTH_CONGESTION by ports'!R1847</f>
        <v>0</v>
      </c>
      <c r="T380" s="12">
        <f>'[4]AZIMUTH_CONGESTION by ports'!S1847</f>
        <v>13</v>
      </c>
      <c r="U380" s="43">
        <f>'[4]AZIMUTH_CONGESTION by ports'!T1847</f>
        <v>0</v>
      </c>
      <c r="V380" s="12">
        <f>'[4]AZIMUTH_CONGESTION by ports'!U1847</f>
        <v>0</v>
      </c>
      <c r="W380" s="43">
        <f>'[4]AZIMUTH_CONGESTION by ports'!V1847</f>
        <v>11</v>
      </c>
      <c r="X380" s="12">
        <f>'[4]AZIMUTH_CONGESTION by ports'!W1847</f>
        <v>0</v>
      </c>
      <c r="Y380" s="88">
        <f>'[4]AZIMUTH_CONGESTION by ports'!X1847</f>
        <v>6</v>
      </c>
      <c r="Z380" s="12">
        <f>'[4]AZIMUTH_CONGESTION by ports'!Y1847</f>
        <v>0</v>
      </c>
      <c r="AA380" s="88">
        <f>'[4]AZIMUTH_CONGESTION by ports'!Z1847</f>
        <v>0</v>
      </c>
      <c r="AB380" s="12">
        <f t="shared" si="33"/>
        <v>15.47</v>
      </c>
      <c r="AC380" s="12">
        <f t="shared" si="34"/>
        <v>1.02</v>
      </c>
      <c r="AD380" s="12">
        <f t="shared" si="35"/>
        <v>3.4000000000000004</v>
      </c>
      <c r="AE380" s="12">
        <f t="shared" si="36"/>
        <v>1.36</v>
      </c>
      <c r="AF380" s="12">
        <f t="shared" si="37"/>
        <v>6.6300000000000008</v>
      </c>
      <c r="AG380" s="12">
        <f t="shared" si="38"/>
        <v>3.06</v>
      </c>
    </row>
    <row r="381" spans="2:33">
      <c r="B381" s="15">
        <f>'[4]AZIMUTH_CONGESTION by ports'!A1848</f>
        <v>42748</v>
      </c>
      <c r="C381" s="6">
        <f>'[4]AZIMUTH_CONGESTION by ports'!B1848</f>
        <v>6</v>
      </c>
      <c r="D381" s="89">
        <f>'[4]AZIMUTH_CONGESTION by ports'!C1848</f>
        <v>41</v>
      </c>
      <c r="E381" s="43">
        <f>'[4]AZIMUTH_CONGESTION by ports'!D1848</f>
        <v>2</v>
      </c>
      <c r="F381" s="6">
        <f>'[4]AZIMUTH_CONGESTION by ports'!E1848</f>
        <v>0</v>
      </c>
      <c r="G381" s="6">
        <f>'[4]AZIMUTH_CONGESTION by ports'!F1848</f>
        <v>0</v>
      </c>
      <c r="H381" s="12">
        <f>'[4]AZIMUTH_CONGESTION by ports'!G1848</f>
        <v>0</v>
      </c>
      <c r="I381" s="12">
        <f>'[4]AZIMUTH_CONGESTION by ports'!H1848</f>
        <v>1</v>
      </c>
      <c r="J381" s="12">
        <f>'[4]AZIMUTH_CONGESTION by ports'!I1848</f>
        <v>1</v>
      </c>
      <c r="K381" s="12">
        <f>'[4]AZIMUTH_CONGESTION by ports'!J1848</f>
        <v>0</v>
      </c>
      <c r="L381" s="12">
        <f>'[4]AZIMUTH_CONGESTION by ports'!K1848</f>
        <v>1</v>
      </c>
      <c r="M381" s="43">
        <f>'[4]AZIMUTH_CONGESTION by ports'!L1848</f>
        <v>3</v>
      </c>
      <c r="N381" s="6">
        <f>'[4]AZIMUTH_CONGESTION by ports'!M1848</f>
        <v>1</v>
      </c>
      <c r="O381" s="89">
        <f>'[4]AZIMUTH_CONGESTION by ports'!N1848</f>
        <v>0</v>
      </c>
      <c r="P381" s="88">
        <f>'[4]AZIMUTH_CONGESTION by ports'!O1848</f>
        <v>1</v>
      </c>
      <c r="Q381" s="88">
        <f>'[4]AZIMUTH_CONGESTION by ports'!P1848</f>
        <v>0</v>
      </c>
      <c r="R381" s="43">
        <f>'[4]AZIMUTH_CONGESTION by ports'!Q1848</f>
        <v>3</v>
      </c>
      <c r="S381" s="88">
        <f>'[4]AZIMUTH_CONGESTION by ports'!R1848</f>
        <v>1</v>
      </c>
      <c r="T381" s="12">
        <f>'[4]AZIMUTH_CONGESTION by ports'!S1848</f>
        <v>17</v>
      </c>
      <c r="U381" s="43">
        <f>'[4]AZIMUTH_CONGESTION by ports'!T1848</f>
        <v>1</v>
      </c>
      <c r="V381" s="12">
        <f>'[4]AZIMUTH_CONGESTION by ports'!U1848</f>
        <v>0</v>
      </c>
      <c r="W381" s="43">
        <f>'[4]AZIMUTH_CONGESTION by ports'!V1848</f>
        <v>13</v>
      </c>
      <c r="X381" s="12">
        <f>'[4]AZIMUTH_CONGESTION by ports'!W1848</f>
        <v>1</v>
      </c>
      <c r="Y381" s="88">
        <f>'[4]AZIMUTH_CONGESTION by ports'!X1848</f>
        <v>6</v>
      </c>
      <c r="Z381" s="12">
        <f>'[4]AZIMUTH_CONGESTION by ports'!Y1848</f>
        <v>0</v>
      </c>
      <c r="AA381" s="88">
        <f>'[4]AZIMUTH_CONGESTION by ports'!Z1848</f>
        <v>0</v>
      </c>
      <c r="AB381" s="12">
        <f t="shared" si="33"/>
        <v>16.830000000000002</v>
      </c>
      <c r="AC381" s="12">
        <f t="shared" si="34"/>
        <v>1.1900000000000002</v>
      </c>
      <c r="AD381" s="12">
        <f t="shared" si="35"/>
        <v>3.74</v>
      </c>
      <c r="AE381" s="12">
        <f t="shared" si="36"/>
        <v>1.36</v>
      </c>
      <c r="AF381" s="12">
        <f t="shared" si="37"/>
        <v>6.9700000000000006</v>
      </c>
      <c r="AG381" s="12">
        <f t="shared" si="38"/>
        <v>3.5700000000000003</v>
      </c>
    </row>
    <row r="382" spans="2:33">
      <c r="B382" s="15">
        <f>'[4]AZIMUTH_CONGESTION by ports'!A1849</f>
        <v>42749</v>
      </c>
      <c r="C382" s="6">
        <f>'[4]AZIMUTH_CONGESTION by ports'!B1849</f>
        <v>5</v>
      </c>
      <c r="D382" s="89">
        <f>'[4]AZIMUTH_CONGESTION by ports'!C1849</f>
        <v>36</v>
      </c>
      <c r="E382" s="43">
        <f>'[4]AZIMUTH_CONGESTION by ports'!D1849</f>
        <v>3</v>
      </c>
      <c r="F382" s="6">
        <f>'[4]AZIMUTH_CONGESTION by ports'!E1849</f>
        <v>0</v>
      </c>
      <c r="G382" s="6">
        <f>'[4]AZIMUTH_CONGESTION by ports'!F1849</f>
        <v>1</v>
      </c>
      <c r="H382" s="12">
        <f>'[4]AZIMUTH_CONGESTION by ports'!G1849</f>
        <v>1</v>
      </c>
      <c r="I382" s="12">
        <f>'[4]AZIMUTH_CONGESTION by ports'!H1849</f>
        <v>1</v>
      </c>
      <c r="J382" s="12">
        <f>'[4]AZIMUTH_CONGESTION by ports'!I1849</f>
        <v>1</v>
      </c>
      <c r="K382" s="12">
        <f>'[4]AZIMUTH_CONGESTION by ports'!J1849</f>
        <v>1</v>
      </c>
      <c r="L382" s="12">
        <f>'[4]AZIMUTH_CONGESTION by ports'!K1849</f>
        <v>1</v>
      </c>
      <c r="M382" s="43">
        <f>'[4]AZIMUTH_CONGESTION by ports'!L1849</f>
        <v>3</v>
      </c>
      <c r="N382" s="6">
        <f>'[4]AZIMUTH_CONGESTION by ports'!M1849</f>
        <v>2</v>
      </c>
      <c r="O382" s="89">
        <f>'[4]AZIMUTH_CONGESTION by ports'!N1849</f>
        <v>0</v>
      </c>
      <c r="P382" s="88">
        <f>'[4]AZIMUTH_CONGESTION by ports'!O1849</f>
        <v>2</v>
      </c>
      <c r="Q382" s="88">
        <f>'[4]AZIMUTH_CONGESTION by ports'!P1849</f>
        <v>0</v>
      </c>
      <c r="R382" s="43">
        <f>'[4]AZIMUTH_CONGESTION by ports'!Q1849</f>
        <v>3</v>
      </c>
      <c r="S382" s="88">
        <f>'[4]AZIMUTH_CONGESTION by ports'!R1849</f>
        <v>1</v>
      </c>
      <c r="T382" s="12">
        <f>'[4]AZIMUTH_CONGESTION by ports'!S1849</f>
        <v>13</v>
      </c>
      <c r="U382" s="43">
        <f>'[4]AZIMUTH_CONGESTION by ports'!T1849</f>
        <v>1</v>
      </c>
      <c r="V382" s="12">
        <f>'[4]AZIMUTH_CONGESTION by ports'!U1849</f>
        <v>0</v>
      </c>
      <c r="W382" s="43">
        <f>'[4]AZIMUTH_CONGESTION by ports'!V1849</f>
        <v>10</v>
      </c>
      <c r="X382" s="12">
        <f>'[4]AZIMUTH_CONGESTION by ports'!W1849</f>
        <v>1</v>
      </c>
      <c r="Y382" s="88">
        <f>'[4]AZIMUTH_CONGESTION by ports'!X1849</f>
        <v>8</v>
      </c>
      <c r="Z382" s="12">
        <f>'[4]AZIMUTH_CONGESTION by ports'!Y1849</f>
        <v>0</v>
      </c>
      <c r="AA382" s="88">
        <f>'[4]AZIMUTH_CONGESTION by ports'!Z1849</f>
        <v>0</v>
      </c>
      <c r="AB382" s="12">
        <f t="shared" si="33"/>
        <v>15.98</v>
      </c>
      <c r="AC382" s="12">
        <f t="shared" si="34"/>
        <v>1.36</v>
      </c>
      <c r="AD382" s="12">
        <f t="shared" si="35"/>
        <v>3.4000000000000004</v>
      </c>
      <c r="AE382" s="12">
        <f t="shared" si="36"/>
        <v>1.87</v>
      </c>
      <c r="AF382" s="12">
        <f t="shared" si="37"/>
        <v>6.12</v>
      </c>
      <c r="AG382" s="12">
        <f t="shared" si="38"/>
        <v>3.2300000000000004</v>
      </c>
    </row>
    <row r="383" spans="2:33">
      <c r="B383" s="15">
        <f>'[4]AZIMUTH_CONGESTION by ports'!A1850</f>
        <v>42750</v>
      </c>
      <c r="C383" s="6">
        <f>'[4]AZIMUTH_CONGESTION by ports'!B1850</f>
        <v>4</v>
      </c>
      <c r="D383" s="89">
        <f>'[4]AZIMUTH_CONGESTION by ports'!C1850</f>
        <v>38</v>
      </c>
      <c r="E383" s="43">
        <f>'[4]AZIMUTH_CONGESTION by ports'!D1850</f>
        <v>4</v>
      </c>
      <c r="F383" s="6">
        <f>'[4]AZIMUTH_CONGESTION by ports'!E1850</f>
        <v>0</v>
      </c>
      <c r="G383" s="6">
        <f>'[4]AZIMUTH_CONGESTION by ports'!F1850</f>
        <v>0</v>
      </c>
      <c r="H383" s="12">
        <f>'[4]AZIMUTH_CONGESTION by ports'!G1850</f>
        <v>1</v>
      </c>
      <c r="I383" s="12">
        <f>'[4]AZIMUTH_CONGESTION by ports'!H1850</f>
        <v>1</v>
      </c>
      <c r="J383" s="12">
        <f>'[4]AZIMUTH_CONGESTION by ports'!I1850</f>
        <v>2</v>
      </c>
      <c r="K383" s="12">
        <f>'[4]AZIMUTH_CONGESTION by ports'!J1850</f>
        <v>0</v>
      </c>
      <c r="L383" s="12">
        <f>'[4]AZIMUTH_CONGESTION by ports'!K1850</f>
        <v>0</v>
      </c>
      <c r="M383" s="43">
        <f>'[4]AZIMUTH_CONGESTION by ports'!L1850</f>
        <v>3</v>
      </c>
      <c r="N383" s="6">
        <f>'[4]AZIMUTH_CONGESTION by ports'!M1850</f>
        <v>2</v>
      </c>
      <c r="O383" s="89">
        <f>'[4]AZIMUTH_CONGESTION by ports'!N1850</f>
        <v>0</v>
      </c>
      <c r="P383" s="88">
        <f>'[4]AZIMUTH_CONGESTION by ports'!O1850</f>
        <v>0</v>
      </c>
      <c r="Q383" s="88">
        <f>'[4]AZIMUTH_CONGESTION by ports'!P1850</f>
        <v>0</v>
      </c>
      <c r="R383" s="43">
        <f>'[4]AZIMUTH_CONGESTION by ports'!Q1850</f>
        <v>3</v>
      </c>
      <c r="S383" s="88">
        <f>'[4]AZIMUTH_CONGESTION by ports'!R1850</f>
        <v>1</v>
      </c>
      <c r="T383" s="12">
        <f>'[4]AZIMUTH_CONGESTION by ports'!S1850</f>
        <v>12</v>
      </c>
      <c r="U383" s="43">
        <f>'[4]AZIMUTH_CONGESTION by ports'!T1850</f>
        <v>0</v>
      </c>
      <c r="V383" s="12">
        <f>'[4]AZIMUTH_CONGESTION by ports'!U1850</f>
        <v>0</v>
      </c>
      <c r="W383" s="43">
        <f>'[4]AZIMUTH_CONGESTION by ports'!V1850</f>
        <v>10</v>
      </c>
      <c r="X383" s="12">
        <f>'[4]AZIMUTH_CONGESTION by ports'!W1850</f>
        <v>0</v>
      </c>
      <c r="Y383" s="88">
        <f>'[4]AZIMUTH_CONGESTION by ports'!X1850</f>
        <v>5</v>
      </c>
      <c r="Z383" s="12">
        <f>'[4]AZIMUTH_CONGESTION by ports'!Y1850</f>
        <v>0</v>
      </c>
      <c r="AA383" s="88">
        <f>'[4]AZIMUTH_CONGESTION by ports'!Z1850</f>
        <v>0</v>
      </c>
      <c r="AB383" s="12">
        <f t="shared" si="33"/>
        <v>14.620000000000001</v>
      </c>
      <c r="AC383" s="12">
        <f t="shared" si="34"/>
        <v>1.02</v>
      </c>
      <c r="AD383" s="12">
        <f t="shared" si="35"/>
        <v>3.4000000000000004</v>
      </c>
      <c r="AE383" s="12">
        <f t="shared" si="36"/>
        <v>1.02</v>
      </c>
      <c r="AF383" s="12">
        <f t="shared" si="37"/>
        <v>6.4600000000000009</v>
      </c>
      <c r="AG383" s="12">
        <f t="shared" si="38"/>
        <v>2.72</v>
      </c>
    </row>
    <row r="384" spans="2:33">
      <c r="B384" s="15">
        <f>'[4]AZIMUTH_CONGESTION by ports'!A1851</f>
        <v>42751</v>
      </c>
      <c r="C384" s="6">
        <f>'[4]AZIMUTH_CONGESTION by ports'!B1851</f>
        <v>4</v>
      </c>
      <c r="D384" s="89">
        <f>'[4]AZIMUTH_CONGESTION by ports'!C1851</f>
        <v>37</v>
      </c>
      <c r="E384" s="43">
        <f>'[4]AZIMUTH_CONGESTION by ports'!D1851</f>
        <v>3</v>
      </c>
      <c r="F384" s="6">
        <f>'[4]AZIMUTH_CONGESTION by ports'!E1851</f>
        <v>0</v>
      </c>
      <c r="G384" s="6">
        <f>'[4]AZIMUTH_CONGESTION by ports'!F1851</f>
        <v>0</v>
      </c>
      <c r="H384" s="12">
        <f>'[4]AZIMUTH_CONGESTION by ports'!G1851</f>
        <v>1</v>
      </c>
      <c r="I384" s="12">
        <f>'[4]AZIMUTH_CONGESTION by ports'!H1851</f>
        <v>0</v>
      </c>
      <c r="J384" s="12">
        <f>'[4]AZIMUTH_CONGESTION by ports'!I1851</f>
        <v>2</v>
      </c>
      <c r="K384" s="12">
        <f>'[4]AZIMUTH_CONGESTION by ports'!J1851</f>
        <v>0</v>
      </c>
      <c r="L384" s="12">
        <f>'[4]AZIMUTH_CONGESTION by ports'!K1851</f>
        <v>0</v>
      </c>
      <c r="M384" s="43">
        <f>'[4]AZIMUTH_CONGESTION by ports'!L1851</f>
        <v>1</v>
      </c>
      <c r="N384" s="6">
        <f>'[4]AZIMUTH_CONGESTION by ports'!M1851</f>
        <v>3</v>
      </c>
      <c r="O384" s="89">
        <f>'[4]AZIMUTH_CONGESTION by ports'!N1851</f>
        <v>0</v>
      </c>
      <c r="P384" s="88">
        <f>'[4]AZIMUTH_CONGESTION by ports'!O1851</f>
        <v>0</v>
      </c>
      <c r="Q384" s="88">
        <f>'[4]AZIMUTH_CONGESTION by ports'!P1851</f>
        <v>0</v>
      </c>
      <c r="R384" s="43">
        <f>'[4]AZIMUTH_CONGESTION by ports'!Q1851</f>
        <v>6</v>
      </c>
      <c r="S384" s="88">
        <f>'[4]AZIMUTH_CONGESTION by ports'!R1851</f>
        <v>1</v>
      </c>
      <c r="T384" s="12">
        <f>'[4]AZIMUTH_CONGESTION by ports'!S1851</f>
        <v>11</v>
      </c>
      <c r="U384" s="43">
        <f>'[4]AZIMUTH_CONGESTION by ports'!T1851</f>
        <v>0</v>
      </c>
      <c r="V384" s="12">
        <f>'[4]AZIMUTH_CONGESTION by ports'!U1851</f>
        <v>0</v>
      </c>
      <c r="W384" s="43">
        <f>'[4]AZIMUTH_CONGESTION by ports'!V1851</f>
        <v>11</v>
      </c>
      <c r="X384" s="12">
        <f>'[4]AZIMUTH_CONGESTION by ports'!W1851</f>
        <v>0</v>
      </c>
      <c r="Y384" s="88">
        <f>'[4]AZIMUTH_CONGESTION by ports'!X1851</f>
        <v>4</v>
      </c>
      <c r="Z384" s="12">
        <f>'[4]AZIMUTH_CONGESTION by ports'!Y1851</f>
        <v>0</v>
      </c>
      <c r="AA384" s="88">
        <f>'[4]AZIMUTH_CONGESTION by ports'!Z1851</f>
        <v>0</v>
      </c>
      <c r="AB384" s="12">
        <f t="shared" si="33"/>
        <v>14.280000000000001</v>
      </c>
      <c r="AC384" s="12">
        <f t="shared" si="34"/>
        <v>1.1900000000000002</v>
      </c>
      <c r="AD384" s="12">
        <f t="shared" si="35"/>
        <v>3.5700000000000003</v>
      </c>
      <c r="AE384" s="12">
        <f t="shared" si="36"/>
        <v>0.85000000000000009</v>
      </c>
      <c r="AF384" s="12">
        <f t="shared" si="37"/>
        <v>6.29</v>
      </c>
      <c r="AG384" s="12">
        <f t="shared" si="38"/>
        <v>2.3800000000000003</v>
      </c>
    </row>
    <row r="385" spans="2:33">
      <c r="B385" s="15">
        <f>'[4]AZIMUTH_CONGESTION by ports'!A1852</f>
        <v>42752</v>
      </c>
      <c r="C385" s="6">
        <f>'[4]AZIMUTH_CONGESTION by ports'!B1852</f>
        <v>4</v>
      </c>
      <c r="D385" s="89">
        <f>'[4]AZIMUTH_CONGESTION by ports'!C1852</f>
        <v>38</v>
      </c>
      <c r="E385" s="43">
        <f>'[4]AZIMUTH_CONGESTION by ports'!D1852</f>
        <v>1</v>
      </c>
      <c r="F385" s="6">
        <f>'[4]AZIMUTH_CONGESTION by ports'!E1852</f>
        <v>0</v>
      </c>
      <c r="G385" s="6">
        <f>'[4]AZIMUTH_CONGESTION by ports'!F1852</f>
        <v>0</v>
      </c>
      <c r="H385" s="12">
        <f>'[4]AZIMUTH_CONGESTION by ports'!G1852</f>
        <v>0</v>
      </c>
      <c r="I385" s="12">
        <f>'[4]AZIMUTH_CONGESTION by ports'!H1852</f>
        <v>0</v>
      </c>
      <c r="J385" s="12">
        <f>'[4]AZIMUTH_CONGESTION by ports'!I1852</f>
        <v>1</v>
      </c>
      <c r="K385" s="12">
        <f>'[4]AZIMUTH_CONGESTION by ports'!J1852</f>
        <v>0</v>
      </c>
      <c r="L385" s="12">
        <f>'[4]AZIMUTH_CONGESTION by ports'!K1852</f>
        <v>0</v>
      </c>
      <c r="M385" s="43">
        <f>'[4]AZIMUTH_CONGESTION by ports'!L1852</f>
        <v>2</v>
      </c>
      <c r="N385" s="6">
        <f>'[4]AZIMUTH_CONGESTION by ports'!M1852</f>
        <v>1</v>
      </c>
      <c r="O385" s="89">
        <f>'[4]AZIMUTH_CONGESTION by ports'!N1852</f>
        <v>0</v>
      </c>
      <c r="P385" s="88">
        <f>'[4]AZIMUTH_CONGESTION by ports'!O1852</f>
        <v>2</v>
      </c>
      <c r="Q385" s="88">
        <f>'[4]AZIMUTH_CONGESTION by ports'!P1852</f>
        <v>0</v>
      </c>
      <c r="R385" s="43">
        <f>'[4]AZIMUTH_CONGESTION by ports'!Q1852</f>
        <v>2</v>
      </c>
      <c r="S385" s="88">
        <f>'[4]AZIMUTH_CONGESTION by ports'!R1852</f>
        <v>1</v>
      </c>
      <c r="T385" s="12">
        <f>'[4]AZIMUTH_CONGESTION by ports'!S1852</f>
        <v>8</v>
      </c>
      <c r="U385" s="43">
        <f>'[4]AZIMUTH_CONGESTION by ports'!T1852</f>
        <v>0</v>
      </c>
      <c r="V385" s="12">
        <f>'[4]AZIMUTH_CONGESTION by ports'!U1852</f>
        <v>0</v>
      </c>
      <c r="W385" s="43">
        <f>'[4]AZIMUTH_CONGESTION by ports'!V1852</f>
        <v>9</v>
      </c>
      <c r="X385" s="12">
        <f>'[4]AZIMUTH_CONGESTION by ports'!W1852</f>
        <v>0</v>
      </c>
      <c r="Y385" s="88">
        <f>'[4]AZIMUTH_CONGESTION by ports'!X1852</f>
        <v>5</v>
      </c>
      <c r="Z385" s="12">
        <f>'[4]AZIMUTH_CONGESTION by ports'!Y1852</f>
        <v>0</v>
      </c>
      <c r="AA385" s="88">
        <f>'[4]AZIMUTH_CONGESTION by ports'!Z1852</f>
        <v>0</v>
      </c>
      <c r="AB385" s="12">
        <f t="shared" si="33"/>
        <v>12.58</v>
      </c>
      <c r="AC385" s="12">
        <f t="shared" si="34"/>
        <v>0.85000000000000009</v>
      </c>
      <c r="AD385" s="12">
        <f t="shared" si="35"/>
        <v>2.3800000000000003</v>
      </c>
      <c r="AE385" s="12">
        <f t="shared" si="36"/>
        <v>1.36</v>
      </c>
      <c r="AF385" s="12">
        <f t="shared" si="37"/>
        <v>6.4600000000000009</v>
      </c>
      <c r="AG385" s="12">
        <f t="shared" si="38"/>
        <v>1.53</v>
      </c>
    </row>
    <row r="386" spans="2:33">
      <c r="B386" s="15">
        <f>'[4]AZIMUTH_CONGESTION by ports'!A1853</f>
        <v>42753</v>
      </c>
      <c r="C386" s="6">
        <f>'[4]AZIMUTH_CONGESTION by ports'!B1853</f>
        <v>4</v>
      </c>
      <c r="D386" s="89">
        <f>'[4]AZIMUTH_CONGESTION by ports'!C1853</f>
        <v>33</v>
      </c>
      <c r="E386" s="43">
        <f>'[4]AZIMUTH_CONGESTION by ports'!D1853</f>
        <v>4</v>
      </c>
      <c r="F386" s="6">
        <f>'[4]AZIMUTH_CONGESTION by ports'!E1853</f>
        <v>0</v>
      </c>
      <c r="G386" s="6">
        <f>'[4]AZIMUTH_CONGESTION by ports'!F1853</f>
        <v>0</v>
      </c>
      <c r="H386" s="12">
        <f>'[4]AZIMUTH_CONGESTION by ports'!G1853</f>
        <v>0</v>
      </c>
      <c r="I386" s="12">
        <f>'[4]AZIMUTH_CONGESTION by ports'!H1853</f>
        <v>0</v>
      </c>
      <c r="J386" s="12">
        <f>'[4]AZIMUTH_CONGESTION by ports'!I1853</f>
        <v>1</v>
      </c>
      <c r="K386" s="12">
        <f>'[4]AZIMUTH_CONGESTION by ports'!J1853</f>
        <v>0</v>
      </c>
      <c r="L386" s="12">
        <f>'[4]AZIMUTH_CONGESTION by ports'!K1853</f>
        <v>0</v>
      </c>
      <c r="M386" s="43">
        <f>'[4]AZIMUTH_CONGESTION by ports'!L1853</f>
        <v>2</v>
      </c>
      <c r="N386" s="6">
        <f>'[4]AZIMUTH_CONGESTION by ports'!M1853</f>
        <v>0</v>
      </c>
      <c r="O386" s="89">
        <f>'[4]AZIMUTH_CONGESTION by ports'!N1853</f>
        <v>0</v>
      </c>
      <c r="P386" s="88">
        <f>'[4]AZIMUTH_CONGESTION by ports'!O1853</f>
        <v>2</v>
      </c>
      <c r="Q386" s="88">
        <f>'[4]AZIMUTH_CONGESTION by ports'!P1853</f>
        <v>0</v>
      </c>
      <c r="R386" s="43">
        <f>'[4]AZIMUTH_CONGESTION by ports'!Q1853</f>
        <v>2</v>
      </c>
      <c r="S386" s="88">
        <f>'[4]AZIMUTH_CONGESTION by ports'!R1853</f>
        <v>1</v>
      </c>
      <c r="T386" s="12">
        <f>'[4]AZIMUTH_CONGESTION by ports'!S1853</f>
        <v>11</v>
      </c>
      <c r="U386" s="43">
        <f>'[4]AZIMUTH_CONGESTION by ports'!T1853</f>
        <v>0</v>
      </c>
      <c r="V386" s="12">
        <f>'[4]AZIMUTH_CONGESTION by ports'!U1853</f>
        <v>0</v>
      </c>
      <c r="W386" s="43">
        <f>'[4]AZIMUTH_CONGESTION by ports'!V1853</f>
        <v>8</v>
      </c>
      <c r="X386" s="12">
        <f>'[4]AZIMUTH_CONGESTION by ports'!W1853</f>
        <v>0</v>
      </c>
      <c r="Y386" s="88">
        <f>'[4]AZIMUTH_CONGESTION by ports'!X1853</f>
        <v>3</v>
      </c>
      <c r="Z386" s="12">
        <f>'[4]AZIMUTH_CONGESTION by ports'!Y1853</f>
        <v>0</v>
      </c>
      <c r="AA386" s="88">
        <f>'[4]AZIMUTH_CONGESTION by ports'!Z1853</f>
        <v>0</v>
      </c>
      <c r="AB386" s="12">
        <f t="shared" si="33"/>
        <v>12.07</v>
      </c>
      <c r="AC386" s="12">
        <f t="shared" si="34"/>
        <v>0.68</v>
      </c>
      <c r="AD386" s="12">
        <f t="shared" si="35"/>
        <v>2.72</v>
      </c>
      <c r="AE386" s="12">
        <f t="shared" si="36"/>
        <v>1.02</v>
      </c>
      <c r="AF386" s="12">
        <f t="shared" si="37"/>
        <v>5.61</v>
      </c>
      <c r="AG386" s="12">
        <f t="shared" si="38"/>
        <v>2.04</v>
      </c>
    </row>
    <row r="387" spans="2:33">
      <c r="B387" s="15">
        <f>'[4]AZIMUTH_CONGESTION by ports'!A1854</f>
        <v>42754</v>
      </c>
      <c r="C387" s="6">
        <f>'[4]AZIMUTH_CONGESTION by ports'!B1854</f>
        <v>4</v>
      </c>
      <c r="D387" s="89">
        <f>'[4]AZIMUTH_CONGESTION by ports'!C1854</f>
        <v>33</v>
      </c>
      <c r="E387" s="43">
        <f>'[4]AZIMUTH_CONGESTION by ports'!D1854</f>
        <v>4</v>
      </c>
      <c r="F387" s="6">
        <f>'[4]AZIMUTH_CONGESTION by ports'!E1854</f>
        <v>0</v>
      </c>
      <c r="G387" s="6">
        <f>'[4]AZIMUTH_CONGESTION by ports'!F1854</f>
        <v>0</v>
      </c>
      <c r="H387" s="12">
        <f>'[4]AZIMUTH_CONGESTION by ports'!G1854</f>
        <v>0</v>
      </c>
      <c r="I387" s="12">
        <f>'[4]AZIMUTH_CONGESTION by ports'!H1854</f>
        <v>1</v>
      </c>
      <c r="J387" s="12">
        <f>'[4]AZIMUTH_CONGESTION by ports'!I1854</f>
        <v>1</v>
      </c>
      <c r="K387" s="12">
        <f>'[4]AZIMUTH_CONGESTION by ports'!J1854</f>
        <v>0</v>
      </c>
      <c r="L387" s="12">
        <f>'[4]AZIMUTH_CONGESTION by ports'!K1854</f>
        <v>0</v>
      </c>
      <c r="M387" s="43">
        <f>'[4]AZIMUTH_CONGESTION by ports'!L1854</f>
        <v>2</v>
      </c>
      <c r="N387" s="6">
        <f>'[4]AZIMUTH_CONGESTION by ports'!M1854</f>
        <v>1</v>
      </c>
      <c r="O387" s="89">
        <f>'[4]AZIMUTH_CONGESTION by ports'!N1854</f>
        <v>0</v>
      </c>
      <c r="P387" s="88">
        <f>'[4]AZIMUTH_CONGESTION by ports'!O1854</f>
        <v>4</v>
      </c>
      <c r="Q387" s="88">
        <f>'[4]AZIMUTH_CONGESTION by ports'!P1854</f>
        <v>0</v>
      </c>
      <c r="R387" s="43">
        <f>'[4]AZIMUTH_CONGESTION by ports'!Q1854</f>
        <v>2</v>
      </c>
      <c r="S387" s="88">
        <f>'[4]AZIMUTH_CONGESTION by ports'!R1854</f>
        <v>2</v>
      </c>
      <c r="T387" s="12">
        <f>'[4]AZIMUTH_CONGESTION by ports'!S1854</f>
        <v>8</v>
      </c>
      <c r="U387" s="43">
        <f>'[4]AZIMUTH_CONGESTION by ports'!T1854</f>
        <v>0</v>
      </c>
      <c r="V387" s="12">
        <f>'[4]AZIMUTH_CONGESTION by ports'!U1854</f>
        <v>0</v>
      </c>
      <c r="W387" s="43">
        <f>'[4]AZIMUTH_CONGESTION by ports'!V1854</f>
        <v>10</v>
      </c>
      <c r="X387" s="12">
        <f>'[4]AZIMUTH_CONGESTION by ports'!W1854</f>
        <v>1</v>
      </c>
      <c r="Y387" s="88">
        <f>'[4]AZIMUTH_CONGESTION by ports'!X1854</f>
        <v>3</v>
      </c>
      <c r="Z387" s="12">
        <f>'[4]AZIMUTH_CONGESTION by ports'!Y1854</f>
        <v>0</v>
      </c>
      <c r="AA387" s="88">
        <f>'[4]AZIMUTH_CONGESTION by ports'!Z1854</f>
        <v>0</v>
      </c>
      <c r="AB387" s="12">
        <f t="shared" si="33"/>
        <v>12.920000000000002</v>
      </c>
      <c r="AC387" s="12">
        <f t="shared" si="34"/>
        <v>0.85000000000000009</v>
      </c>
      <c r="AD387" s="12">
        <f t="shared" si="35"/>
        <v>3.06</v>
      </c>
      <c r="AE387" s="12">
        <f t="shared" si="36"/>
        <v>1.53</v>
      </c>
      <c r="AF387" s="12">
        <f t="shared" si="37"/>
        <v>5.61</v>
      </c>
      <c r="AG387" s="12">
        <f t="shared" si="38"/>
        <v>1.87</v>
      </c>
    </row>
    <row r="388" spans="2:33">
      <c r="B388" s="15">
        <f>'[4]AZIMUTH_CONGESTION by ports'!A1855</f>
        <v>42755</v>
      </c>
      <c r="C388" s="6">
        <f>'[4]AZIMUTH_CONGESTION by ports'!B1855</f>
        <v>4</v>
      </c>
      <c r="D388" s="89">
        <f>'[4]AZIMUTH_CONGESTION by ports'!C1855</f>
        <v>31</v>
      </c>
      <c r="E388" s="43">
        <f>'[4]AZIMUTH_CONGESTION by ports'!D1855</f>
        <v>1</v>
      </c>
      <c r="F388" s="6">
        <f>'[4]AZIMUTH_CONGESTION by ports'!E1855</f>
        <v>0</v>
      </c>
      <c r="G388" s="6">
        <f>'[4]AZIMUTH_CONGESTION by ports'!F1855</f>
        <v>0</v>
      </c>
      <c r="H388" s="12">
        <f>'[4]AZIMUTH_CONGESTION by ports'!G1855</f>
        <v>0</v>
      </c>
      <c r="I388" s="12">
        <f>'[4]AZIMUTH_CONGESTION by ports'!H1855</f>
        <v>1</v>
      </c>
      <c r="J388" s="12">
        <f>'[4]AZIMUTH_CONGESTION by ports'!I1855</f>
        <v>1</v>
      </c>
      <c r="K388" s="12">
        <f>'[4]AZIMUTH_CONGESTION by ports'!J1855</f>
        <v>0</v>
      </c>
      <c r="L388" s="12">
        <f>'[4]AZIMUTH_CONGESTION by ports'!K1855</f>
        <v>0</v>
      </c>
      <c r="M388" s="43">
        <f>'[4]AZIMUTH_CONGESTION by ports'!L1855</f>
        <v>1</v>
      </c>
      <c r="N388" s="6">
        <f>'[4]AZIMUTH_CONGESTION by ports'!M1855</f>
        <v>1</v>
      </c>
      <c r="O388" s="89">
        <f>'[4]AZIMUTH_CONGESTION by ports'!N1855</f>
        <v>0</v>
      </c>
      <c r="P388" s="88">
        <f>'[4]AZIMUTH_CONGESTION by ports'!O1855</f>
        <v>6</v>
      </c>
      <c r="Q388" s="88">
        <f>'[4]AZIMUTH_CONGESTION by ports'!P1855</f>
        <v>0</v>
      </c>
      <c r="R388" s="43">
        <f>'[4]AZIMUTH_CONGESTION by ports'!Q1855</f>
        <v>1</v>
      </c>
      <c r="S388" s="88">
        <f>'[4]AZIMUTH_CONGESTION by ports'!R1855</f>
        <v>2</v>
      </c>
      <c r="T388" s="12">
        <f>'[4]AZIMUTH_CONGESTION by ports'!S1855</f>
        <v>8</v>
      </c>
      <c r="U388" s="43">
        <f>'[4]AZIMUTH_CONGESTION by ports'!T1855</f>
        <v>0</v>
      </c>
      <c r="V388" s="12">
        <f>'[4]AZIMUTH_CONGESTION by ports'!U1855</f>
        <v>0</v>
      </c>
      <c r="W388" s="43">
        <f>'[4]AZIMUTH_CONGESTION by ports'!V1855</f>
        <v>9</v>
      </c>
      <c r="X388" s="12">
        <f>'[4]AZIMUTH_CONGESTION by ports'!W1855</f>
        <v>0</v>
      </c>
      <c r="Y388" s="88">
        <f>'[4]AZIMUTH_CONGESTION by ports'!X1855</f>
        <v>1</v>
      </c>
      <c r="Z388" s="12">
        <f>'[4]AZIMUTH_CONGESTION by ports'!Y1855</f>
        <v>0</v>
      </c>
      <c r="AA388" s="88">
        <f>'[4]AZIMUTH_CONGESTION by ports'!Z1855</f>
        <v>0</v>
      </c>
      <c r="AB388" s="12">
        <f t="shared" ref="AB388:AB451" si="39">SUM(C388:AA388)*0.17</f>
        <v>11.39</v>
      </c>
      <c r="AC388" s="12">
        <f t="shared" ref="AC388:AC451" si="40">SUM(C388,G388,F388,N388)*0.17</f>
        <v>0.85000000000000009</v>
      </c>
      <c r="AD388" s="12">
        <f t="shared" ref="AD388:AD451" si="41">SUM(E388,M388,R388,U388,W388)*0.17</f>
        <v>2.04</v>
      </c>
      <c r="AE388" s="12">
        <f t="shared" ref="AE388:AE451" si="42">SUM(Q388,S388,Y388,AA388,P388)*0.17</f>
        <v>1.53</v>
      </c>
      <c r="AF388" s="12">
        <f t="shared" ref="AF388:AF451" si="43">SUM(D388,O388)*0.17</f>
        <v>5.2700000000000005</v>
      </c>
      <c r="AG388" s="12">
        <f t="shared" ref="AG388:AG451" si="44">SUM(H388,I388,J388,K388,L388,T388,V388,X388,Z388)*0.17</f>
        <v>1.7000000000000002</v>
      </c>
    </row>
    <row r="389" spans="2:33">
      <c r="B389" s="15">
        <f>'[4]AZIMUTH_CONGESTION by ports'!A1856</f>
        <v>42756</v>
      </c>
      <c r="C389" s="6">
        <f>'[4]AZIMUTH_CONGESTION by ports'!B1856</f>
        <v>4</v>
      </c>
      <c r="D389" s="89">
        <f>'[4]AZIMUTH_CONGESTION by ports'!C1856</f>
        <v>34</v>
      </c>
      <c r="E389" s="43">
        <f>'[4]AZIMUTH_CONGESTION by ports'!D1856</f>
        <v>4</v>
      </c>
      <c r="F389" s="6">
        <f>'[4]AZIMUTH_CONGESTION by ports'!E1856</f>
        <v>0</v>
      </c>
      <c r="G389" s="6">
        <f>'[4]AZIMUTH_CONGESTION by ports'!F1856</f>
        <v>0</v>
      </c>
      <c r="H389" s="12">
        <f>'[4]AZIMUTH_CONGESTION by ports'!G1856</f>
        <v>0</v>
      </c>
      <c r="I389" s="12">
        <f>'[4]AZIMUTH_CONGESTION by ports'!H1856</f>
        <v>1</v>
      </c>
      <c r="J389" s="12">
        <f>'[4]AZIMUTH_CONGESTION by ports'!I1856</f>
        <v>0</v>
      </c>
      <c r="K389" s="12">
        <f>'[4]AZIMUTH_CONGESTION by ports'!J1856</f>
        <v>0</v>
      </c>
      <c r="L389" s="12">
        <f>'[4]AZIMUTH_CONGESTION by ports'!K1856</f>
        <v>0</v>
      </c>
      <c r="M389" s="43">
        <f>'[4]AZIMUTH_CONGESTION by ports'!L1856</f>
        <v>3</v>
      </c>
      <c r="N389" s="6">
        <f>'[4]AZIMUTH_CONGESTION by ports'!M1856</f>
        <v>1</v>
      </c>
      <c r="O389" s="89">
        <f>'[4]AZIMUTH_CONGESTION by ports'!N1856</f>
        <v>0</v>
      </c>
      <c r="P389" s="88">
        <f>'[4]AZIMUTH_CONGESTION by ports'!O1856</f>
        <v>3</v>
      </c>
      <c r="Q389" s="88">
        <f>'[4]AZIMUTH_CONGESTION by ports'!P1856</f>
        <v>0</v>
      </c>
      <c r="R389" s="43">
        <f>'[4]AZIMUTH_CONGESTION by ports'!Q1856</f>
        <v>1</v>
      </c>
      <c r="S389" s="88">
        <f>'[4]AZIMUTH_CONGESTION by ports'!R1856</f>
        <v>2</v>
      </c>
      <c r="T389" s="12">
        <f>'[4]AZIMUTH_CONGESTION by ports'!S1856</f>
        <v>6</v>
      </c>
      <c r="U389" s="43">
        <f>'[4]AZIMUTH_CONGESTION by ports'!T1856</f>
        <v>0</v>
      </c>
      <c r="V389" s="12">
        <f>'[4]AZIMUTH_CONGESTION by ports'!U1856</f>
        <v>0</v>
      </c>
      <c r="W389" s="43">
        <f>'[4]AZIMUTH_CONGESTION by ports'!V1856</f>
        <v>8</v>
      </c>
      <c r="X389" s="12">
        <f>'[4]AZIMUTH_CONGESTION by ports'!W1856</f>
        <v>0</v>
      </c>
      <c r="Y389" s="88">
        <f>'[4]AZIMUTH_CONGESTION by ports'!X1856</f>
        <v>2</v>
      </c>
      <c r="Z389" s="12">
        <f>'[4]AZIMUTH_CONGESTION by ports'!Y1856</f>
        <v>0</v>
      </c>
      <c r="AA389" s="88">
        <f>'[4]AZIMUTH_CONGESTION by ports'!Z1856</f>
        <v>0</v>
      </c>
      <c r="AB389" s="12">
        <f t="shared" si="39"/>
        <v>11.73</v>
      </c>
      <c r="AC389" s="12">
        <f t="shared" si="40"/>
        <v>0.85000000000000009</v>
      </c>
      <c r="AD389" s="12">
        <f t="shared" si="41"/>
        <v>2.72</v>
      </c>
      <c r="AE389" s="12">
        <f t="shared" si="42"/>
        <v>1.1900000000000002</v>
      </c>
      <c r="AF389" s="12">
        <f t="shared" si="43"/>
        <v>5.78</v>
      </c>
      <c r="AG389" s="12">
        <f t="shared" si="44"/>
        <v>1.1900000000000002</v>
      </c>
    </row>
    <row r="390" spans="2:33">
      <c r="B390" s="15">
        <f>'[4]AZIMUTH_CONGESTION by ports'!A1857</f>
        <v>42757</v>
      </c>
      <c r="C390" s="6">
        <f>'[4]AZIMUTH_CONGESTION by ports'!B1857</f>
        <v>4</v>
      </c>
      <c r="D390" s="89">
        <f>'[4]AZIMUTH_CONGESTION by ports'!C1857</f>
        <v>27</v>
      </c>
      <c r="E390" s="43">
        <f>'[4]AZIMUTH_CONGESTION by ports'!D1857</f>
        <v>6</v>
      </c>
      <c r="F390" s="6">
        <f>'[4]AZIMUTH_CONGESTION by ports'!E1857</f>
        <v>0</v>
      </c>
      <c r="G390" s="6">
        <f>'[4]AZIMUTH_CONGESTION by ports'!F1857</f>
        <v>0</v>
      </c>
      <c r="H390" s="12">
        <f>'[4]AZIMUTH_CONGESTION by ports'!G1857</f>
        <v>0</v>
      </c>
      <c r="I390" s="12">
        <f>'[4]AZIMUTH_CONGESTION by ports'!H1857</f>
        <v>0</v>
      </c>
      <c r="J390" s="12">
        <f>'[4]AZIMUTH_CONGESTION by ports'!I1857</f>
        <v>0</v>
      </c>
      <c r="K390" s="12">
        <f>'[4]AZIMUTH_CONGESTION by ports'!J1857</f>
        <v>0</v>
      </c>
      <c r="L390" s="12">
        <f>'[4]AZIMUTH_CONGESTION by ports'!K1857</f>
        <v>0</v>
      </c>
      <c r="M390" s="43">
        <f>'[4]AZIMUTH_CONGESTION by ports'!L1857</f>
        <v>1</v>
      </c>
      <c r="N390" s="6">
        <f>'[4]AZIMUTH_CONGESTION by ports'!M1857</f>
        <v>0</v>
      </c>
      <c r="O390" s="89">
        <f>'[4]AZIMUTH_CONGESTION by ports'!N1857</f>
        <v>0</v>
      </c>
      <c r="P390" s="88">
        <f>'[4]AZIMUTH_CONGESTION by ports'!O1857</f>
        <v>6</v>
      </c>
      <c r="Q390" s="88">
        <f>'[4]AZIMUTH_CONGESTION by ports'!P1857</f>
        <v>0</v>
      </c>
      <c r="R390" s="43">
        <f>'[4]AZIMUTH_CONGESTION by ports'!Q1857</f>
        <v>1</v>
      </c>
      <c r="S390" s="88">
        <f>'[4]AZIMUTH_CONGESTION by ports'!R1857</f>
        <v>2</v>
      </c>
      <c r="T390" s="12">
        <f>'[4]AZIMUTH_CONGESTION by ports'!S1857</f>
        <v>9</v>
      </c>
      <c r="U390" s="43">
        <f>'[4]AZIMUTH_CONGESTION by ports'!T1857</f>
        <v>0</v>
      </c>
      <c r="V390" s="12">
        <f>'[4]AZIMUTH_CONGESTION by ports'!U1857</f>
        <v>0</v>
      </c>
      <c r="W390" s="43">
        <f>'[4]AZIMUTH_CONGESTION by ports'!V1857</f>
        <v>8</v>
      </c>
      <c r="X390" s="12">
        <f>'[4]AZIMUTH_CONGESTION by ports'!W1857</f>
        <v>1</v>
      </c>
      <c r="Y390" s="88">
        <f>'[4]AZIMUTH_CONGESTION by ports'!X1857</f>
        <v>1</v>
      </c>
      <c r="Z390" s="12">
        <f>'[4]AZIMUTH_CONGESTION by ports'!Y1857</f>
        <v>0</v>
      </c>
      <c r="AA390" s="88">
        <f>'[4]AZIMUTH_CONGESTION by ports'!Z1857</f>
        <v>0</v>
      </c>
      <c r="AB390" s="12">
        <f t="shared" si="39"/>
        <v>11.22</v>
      </c>
      <c r="AC390" s="12">
        <f t="shared" si="40"/>
        <v>0.68</v>
      </c>
      <c r="AD390" s="12">
        <f t="shared" si="41"/>
        <v>2.72</v>
      </c>
      <c r="AE390" s="12">
        <f t="shared" si="42"/>
        <v>1.53</v>
      </c>
      <c r="AF390" s="12">
        <f t="shared" si="43"/>
        <v>4.5900000000000007</v>
      </c>
      <c r="AG390" s="12">
        <f t="shared" si="44"/>
        <v>1.7000000000000002</v>
      </c>
    </row>
    <row r="391" spans="2:33">
      <c r="B391" s="15">
        <f>'[4]AZIMUTH_CONGESTION by ports'!A1858</f>
        <v>42758</v>
      </c>
      <c r="C391" s="6">
        <f>'[4]AZIMUTH_CONGESTION by ports'!B1858</f>
        <v>5</v>
      </c>
      <c r="D391" s="89">
        <f>'[4]AZIMUTH_CONGESTION by ports'!C1858</f>
        <v>33</v>
      </c>
      <c r="E391" s="43">
        <f>'[4]AZIMUTH_CONGESTION by ports'!D1858</f>
        <v>3</v>
      </c>
      <c r="F391" s="6">
        <f>'[4]AZIMUTH_CONGESTION by ports'!E1858</f>
        <v>0</v>
      </c>
      <c r="G391" s="6">
        <f>'[4]AZIMUTH_CONGESTION by ports'!F1858</f>
        <v>1</v>
      </c>
      <c r="H391" s="12">
        <f>'[4]AZIMUTH_CONGESTION by ports'!G1858</f>
        <v>0</v>
      </c>
      <c r="I391" s="12">
        <f>'[4]AZIMUTH_CONGESTION by ports'!H1858</f>
        <v>1</v>
      </c>
      <c r="J391" s="12">
        <f>'[4]AZIMUTH_CONGESTION by ports'!I1858</f>
        <v>0</v>
      </c>
      <c r="K391" s="12">
        <f>'[4]AZIMUTH_CONGESTION by ports'!J1858</f>
        <v>0</v>
      </c>
      <c r="L391" s="12">
        <f>'[4]AZIMUTH_CONGESTION by ports'!K1858</f>
        <v>0</v>
      </c>
      <c r="M391" s="43">
        <f>'[4]AZIMUTH_CONGESTION by ports'!L1858</f>
        <v>1</v>
      </c>
      <c r="N391" s="6">
        <f>'[4]AZIMUTH_CONGESTION by ports'!M1858</f>
        <v>0</v>
      </c>
      <c r="O391" s="89">
        <f>'[4]AZIMUTH_CONGESTION by ports'!N1858</f>
        <v>0</v>
      </c>
      <c r="P391" s="88">
        <f>'[4]AZIMUTH_CONGESTION by ports'!O1858</f>
        <v>4</v>
      </c>
      <c r="Q391" s="88">
        <f>'[4]AZIMUTH_CONGESTION by ports'!P1858</f>
        <v>0</v>
      </c>
      <c r="R391" s="43">
        <f>'[4]AZIMUTH_CONGESTION by ports'!Q1858</f>
        <v>1</v>
      </c>
      <c r="S391" s="88">
        <f>'[4]AZIMUTH_CONGESTION by ports'!R1858</f>
        <v>0</v>
      </c>
      <c r="T391" s="12">
        <f>'[4]AZIMUTH_CONGESTION by ports'!S1858</f>
        <v>14</v>
      </c>
      <c r="U391" s="43">
        <f>'[4]AZIMUTH_CONGESTION by ports'!T1858</f>
        <v>0</v>
      </c>
      <c r="V391" s="12">
        <f>'[4]AZIMUTH_CONGESTION by ports'!U1858</f>
        <v>0</v>
      </c>
      <c r="W391" s="43">
        <f>'[4]AZIMUTH_CONGESTION by ports'!V1858</f>
        <v>10</v>
      </c>
      <c r="X391" s="12">
        <f>'[4]AZIMUTH_CONGESTION by ports'!W1858</f>
        <v>1</v>
      </c>
      <c r="Y391" s="88">
        <f>'[4]AZIMUTH_CONGESTION by ports'!X1858</f>
        <v>1</v>
      </c>
      <c r="Z391" s="12">
        <f>'[4]AZIMUTH_CONGESTION by ports'!Y1858</f>
        <v>0</v>
      </c>
      <c r="AA391" s="88">
        <f>'[4]AZIMUTH_CONGESTION by ports'!Z1858</f>
        <v>0</v>
      </c>
      <c r="AB391" s="12">
        <f t="shared" si="39"/>
        <v>12.750000000000002</v>
      </c>
      <c r="AC391" s="12">
        <f t="shared" si="40"/>
        <v>1.02</v>
      </c>
      <c r="AD391" s="12">
        <f t="shared" si="41"/>
        <v>2.5500000000000003</v>
      </c>
      <c r="AE391" s="12">
        <f t="shared" si="42"/>
        <v>0.85000000000000009</v>
      </c>
      <c r="AF391" s="12">
        <f t="shared" si="43"/>
        <v>5.61</v>
      </c>
      <c r="AG391" s="12">
        <f t="shared" si="44"/>
        <v>2.72</v>
      </c>
    </row>
    <row r="392" spans="2:33">
      <c r="B392" s="15">
        <f>'[4]AZIMUTH_CONGESTION by ports'!A1859</f>
        <v>42759</v>
      </c>
      <c r="C392" s="6">
        <f>'[4]AZIMUTH_CONGESTION by ports'!B1859</f>
        <v>5</v>
      </c>
      <c r="D392" s="89">
        <f>'[4]AZIMUTH_CONGESTION by ports'!C1859</f>
        <v>28</v>
      </c>
      <c r="E392" s="43">
        <f>'[4]AZIMUTH_CONGESTION by ports'!D1859</f>
        <v>2</v>
      </c>
      <c r="F392" s="6">
        <f>'[4]AZIMUTH_CONGESTION by ports'!E1859</f>
        <v>0</v>
      </c>
      <c r="G392" s="6">
        <f>'[4]AZIMUTH_CONGESTION by ports'!F1859</f>
        <v>0</v>
      </c>
      <c r="H392" s="12">
        <f>'[4]AZIMUTH_CONGESTION by ports'!G1859</f>
        <v>0</v>
      </c>
      <c r="I392" s="12">
        <f>'[4]AZIMUTH_CONGESTION by ports'!H1859</f>
        <v>1</v>
      </c>
      <c r="J392" s="12">
        <f>'[4]AZIMUTH_CONGESTION by ports'!I1859</f>
        <v>0</v>
      </c>
      <c r="K392" s="12">
        <f>'[4]AZIMUTH_CONGESTION by ports'!J1859</f>
        <v>0</v>
      </c>
      <c r="L392" s="12">
        <f>'[4]AZIMUTH_CONGESTION by ports'!K1859</f>
        <v>0</v>
      </c>
      <c r="M392" s="43">
        <f>'[4]AZIMUTH_CONGESTION by ports'!L1859</f>
        <v>1</v>
      </c>
      <c r="N392" s="6">
        <f>'[4]AZIMUTH_CONGESTION by ports'!M1859</f>
        <v>0</v>
      </c>
      <c r="O392" s="89">
        <f>'[4]AZIMUTH_CONGESTION by ports'!N1859</f>
        <v>0</v>
      </c>
      <c r="P392" s="88">
        <f>'[4]AZIMUTH_CONGESTION by ports'!O1859</f>
        <v>2</v>
      </c>
      <c r="Q392" s="88">
        <f>'[4]AZIMUTH_CONGESTION by ports'!P1859</f>
        <v>0</v>
      </c>
      <c r="R392" s="43">
        <f>'[4]AZIMUTH_CONGESTION by ports'!Q1859</f>
        <v>1</v>
      </c>
      <c r="S392" s="88">
        <f>'[4]AZIMUTH_CONGESTION by ports'!R1859</f>
        <v>0</v>
      </c>
      <c r="T392" s="12">
        <f>'[4]AZIMUTH_CONGESTION by ports'!S1859</f>
        <v>13</v>
      </c>
      <c r="U392" s="43">
        <f>'[4]AZIMUTH_CONGESTION by ports'!T1859</f>
        <v>0</v>
      </c>
      <c r="V392" s="12">
        <f>'[4]AZIMUTH_CONGESTION by ports'!U1859</f>
        <v>0</v>
      </c>
      <c r="W392" s="43">
        <f>'[4]AZIMUTH_CONGESTION by ports'!V1859</f>
        <v>9</v>
      </c>
      <c r="X392" s="12">
        <f>'[4]AZIMUTH_CONGESTION by ports'!W1859</f>
        <v>1</v>
      </c>
      <c r="Y392" s="88">
        <f>'[4]AZIMUTH_CONGESTION by ports'!X1859</f>
        <v>1</v>
      </c>
      <c r="Z392" s="12">
        <f>'[4]AZIMUTH_CONGESTION by ports'!Y1859</f>
        <v>0</v>
      </c>
      <c r="AA392" s="88">
        <f>'[4]AZIMUTH_CONGESTION by ports'!Z1859</f>
        <v>0</v>
      </c>
      <c r="AB392" s="12">
        <f t="shared" si="39"/>
        <v>10.88</v>
      </c>
      <c r="AC392" s="12">
        <f t="shared" si="40"/>
        <v>0.85000000000000009</v>
      </c>
      <c r="AD392" s="12">
        <f t="shared" si="41"/>
        <v>2.21</v>
      </c>
      <c r="AE392" s="12">
        <f t="shared" si="42"/>
        <v>0.51</v>
      </c>
      <c r="AF392" s="12">
        <f t="shared" si="43"/>
        <v>4.7600000000000007</v>
      </c>
      <c r="AG392" s="12">
        <f t="shared" si="44"/>
        <v>2.5500000000000003</v>
      </c>
    </row>
    <row r="393" spans="2:33">
      <c r="B393" s="15">
        <f>'[4]AZIMUTH_CONGESTION by ports'!A1860</f>
        <v>42760</v>
      </c>
      <c r="C393" s="6">
        <f>'[4]AZIMUTH_CONGESTION by ports'!B1860</f>
        <v>3</v>
      </c>
      <c r="D393" s="89">
        <f>'[4]AZIMUTH_CONGESTION by ports'!C1860</f>
        <v>24</v>
      </c>
      <c r="E393" s="43">
        <f>'[4]AZIMUTH_CONGESTION by ports'!D1860</f>
        <v>3</v>
      </c>
      <c r="F393" s="6">
        <f>'[4]AZIMUTH_CONGESTION by ports'!E1860</f>
        <v>0</v>
      </c>
      <c r="G393" s="6">
        <f>'[4]AZIMUTH_CONGESTION by ports'!F1860</f>
        <v>0</v>
      </c>
      <c r="H393" s="12">
        <f>'[4]AZIMUTH_CONGESTION by ports'!G1860</f>
        <v>0</v>
      </c>
      <c r="I393" s="12">
        <f>'[4]AZIMUTH_CONGESTION by ports'!H1860</f>
        <v>1</v>
      </c>
      <c r="J393" s="12">
        <f>'[4]AZIMUTH_CONGESTION by ports'!I1860</f>
        <v>1</v>
      </c>
      <c r="K393" s="12">
        <f>'[4]AZIMUTH_CONGESTION by ports'!J1860</f>
        <v>0</v>
      </c>
      <c r="L393" s="12">
        <f>'[4]AZIMUTH_CONGESTION by ports'!K1860</f>
        <v>0</v>
      </c>
      <c r="M393" s="43">
        <f>'[4]AZIMUTH_CONGESTION by ports'!L1860</f>
        <v>1</v>
      </c>
      <c r="N393" s="6">
        <f>'[4]AZIMUTH_CONGESTION by ports'!M1860</f>
        <v>0</v>
      </c>
      <c r="O393" s="89">
        <f>'[4]AZIMUTH_CONGESTION by ports'!N1860</f>
        <v>0</v>
      </c>
      <c r="P393" s="88">
        <f>'[4]AZIMUTH_CONGESTION by ports'!O1860</f>
        <v>2</v>
      </c>
      <c r="Q393" s="88">
        <f>'[4]AZIMUTH_CONGESTION by ports'!P1860</f>
        <v>0</v>
      </c>
      <c r="R393" s="43">
        <f>'[4]AZIMUTH_CONGESTION by ports'!Q1860</f>
        <v>1</v>
      </c>
      <c r="S393" s="88">
        <f>'[4]AZIMUTH_CONGESTION by ports'!R1860</f>
        <v>0</v>
      </c>
      <c r="T393" s="12">
        <f>'[4]AZIMUTH_CONGESTION by ports'!S1860</f>
        <v>10</v>
      </c>
      <c r="U393" s="43">
        <f>'[4]AZIMUTH_CONGESTION by ports'!T1860</f>
        <v>0</v>
      </c>
      <c r="V393" s="12">
        <f>'[4]AZIMUTH_CONGESTION by ports'!U1860</f>
        <v>0</v>
      </c>
      <c r="W393" s="43">
        <f>'[4]AZIMUTH_CONGESTION by ports'!V1860</f>
        <v>10</v>
      </c>
      <c r="X393" s="12">
        <f>'[4]AZIMUTH_CONGESTION by ports'!W1860</f>
        <v>1</v>
      </c>
      <c r="Y393" s="88">
        <f>'[4]AZIMUTH_CONGESTION by ports'!X1860</f>
        <v>6</v>
      </c>
      <c r="Z393" s="12">
        <f>'[4]AZIMUTH_CONGESTION by ports'!Y1860</f>
        <v>0</v>
      </c>
      <c r="AA393" s="88">
        <f>'[4]AZIMUTH_CONGESTION by ports'!Z1860</f>
        <v>0</v>
      </c>
      <c r="AB393" s="12">
        <f t="shared" si="39"/>
        <v>10.71</v>
      </c>
      <c r="AC393" s="12">
        <f t="shared" si="40"/>
        <v>0.51</v>
      </c>
      <c r="AD393" s="12">
        <f t="shared" si="41"/>
        <v>2.5500000000000003</v>
      </c>
      <c r="AE393" s="12">
        <f t="shared" si="42"/>
        <v>1.36</v>
      </c>
      <c r="AF393" s="12">
        <f t="shared" si="43"/>
        <v>4.08</v>
      </c>
      <c r="AG393" s="12">
        <f t="shared" si="44"/>
        <v>2.21</v>
      </c>
    </row>
    <row r="394" spans="2:33">
      <c r="B394" s="15">
        <f>'[4]AZIMUTH_CONGESTION by ports'!A1861</f>
        <v>42761</v>
      </c>
      <c r="C394" s="6">
        <f>'[4]AZIMUTH_CONGESTION by ports'!B1861</f>
        <v>3</v>
      </c>
      <c r="D394" s="89">
        <f>'[4]AZIMUTH_CONGESTION by ports'!C1861</f>
        <v>20</v>
      </c>
      <c r="E394" s="43">
        <f>'[4]AZIMUTH_CONGESTION by ports'!D1861</f>
        <v>3</v>
      </c>
      <c r="F394" s="6">
        <f>'[4]AZIMUTH_CONGESTION by ports'!E1861</f>
        <v>0</v>
      </c>
      <c r="G394" s="6">
        <f>'[4]AZIMUTH_CONGESTION by ports'!F1861</f>
        <v>0</v>
      </c>
      <c r="H394" s="12">
        <f>'[4]AZIMUTH_CONGESTION by ports'!G1861</f>
        <v>0</v>
      </c>
      <c r="I394" s="12">
        <f>'[4]AZIMUTH_CONGESTION by ports'!H1861</f>
        <v>0</v>
      </c>
      <c r="J394" s="12">
        <f>'[4]AZIMUTH_CONGESTION by ports'!I1861</f>
        <v>1</v>
      </c>
      <c r="K394" s="12">
        <f>'[4]AZIMUTH_CONGESTION by ports'!J1861</f>
        <v>0</v>
      </c>
      <c r="L394" s="12">
        <f>'[4]AZIMUTH_CONGESTION by ports'!K1861</f>
        <v>1</v>
      </c>
      <c r="M394" s="43">
        <f>'[4]AZIMUTH_CONGESTION by ports'!L1861</f>
        <v>1</v>
      </c>
      <c r="N394" s="6">
        <f>'[4]AZIMUTH_CONGESTION by ports'!M1861</f>
        <v>1</v>
      </c>
      <c r="O394" s="89">
        <f>'[4]AZIMUTH_CONGESTION by ports'!N1861</f>
        <v>0</v>
      </c>
      <c r="P394" s="88">
        <f>'[4]AZIMUTH_CONGESTION by ports'!O1861</f>
        <v>2</v>
      </c>
      <c r="Q394" s="88">
        <f>'[4]AZIMUTH_CONGESTION by ports'!P1861</f>
        <v>0</v>
      </c>
      <c r="R394" s="43">
        <f>'[4]AZIMUTH_CONGESTION by ports'!Q1861</f>
        <v>0</v>
      </c>
      <c r="S394" s="88">
        <f>'[4]AZIMUTH_CONGESTION by ports'!R1861</f>
        <v>0</v>
      </c>
      <c r="T394" s="12">
        <f>'[4]AZIMUTH_CONGESTION by ports'!S1861</f>
        <v>11</v>
      </c>
      <c r="U394" s="43">
        <f>'[4]AZIMUTH_CONGESTION by ports'!T1861</f>
        <v>0</v>
      </c>
      <c r="V394" s="12">
        <f>'[4]AZIMUTH_CONGESTION by ports'!U1861</f>
        <v>0</v>
      </c>
      <c r="W394" s="43">
        <f>'[4]AZIMUTH_CONGESTION by ports'!V1861</f>
        <v>12</v>
      </c>
      <c r="X394" s="12">
        <f>'[4]AZIMUTH_CONGESTION by ports'!W1861</f>
        <v>1</v>
      </c>
      <c r="Y394" s="88">
        <f>'[4]AZIMUTH_CONGESTION by ports'!X1861</f>
        <v>3</v>
      </c>
      <c r="Z394" s="12">
        <f>'[4]AZIMUTH_CONGESTION by ports'!Y1861</f>
        <v>0</v>
      </c>
      <c r="AA394" s="88">
        <f>'[4]AZIMUTH_CONGESTION by ports'!Z1861</f>
        <v>0</v>
      </c>
      <c r="AB394" s="12">
        <f t="shared" si="39"/>
        <v>10.030000000000001</v>
      </c>
      <c r="AC394" s="12">
        <f t="shared" si="40"/>
        <v>0.68</v>
      </c>
      <c r="AD394" s="12">
        <f t="shared" si="41"/>
        <v>2.72</v>
      </c>
      <c r="AE394" s="12">
        <f t="shared" si="42"/>
        <v>0.85000000000000009</v>
      </c>
      <c r="AF394" s="12">
        <f t="shared" si="43"/>
        <v>3.4000000000000004</v>
      </c>
      <c r="AG394" s="12">
        <f t="shared" si="44"/>
        <v>2.3800000000000003</v>
      </c>
    </row>
    <row r="395" spans="2:33">
      <c r="B395" s="15">
        <f>'[4]AZIMUTH_CONGESTION by ports'!A1862</f>
        <v>42762</v>
      </c>
      <c r="C395" s="6">
        <f>'[4]AZIMUTH_CONGESTION by ports'!B1862</f>
        <v>5</v>
      </c>
      <c r="D395" s="89">
        <f>'[4]AZIMUTH_CONGESTION by ports'!C1862</f>
        <v>19</v>
      </c>
      <c r="E395" s="43">
        <f>'[4]AZIMUTH_CONGESTION by ports'!D1862</f>
        <v>1</v>
      </c>
      <c r="F395" s="6">
        <f>'[4]AZIMUTH_CONGESTION by ports'!E1862</f>
        <v>0</v>
      </c>
      <c r="G395" s="6">
        <f>'[4]AZIMUTH_CONGESTION by ports'!F1862</f>
        <v>0</v>
      </c>
      <c r="H395" s="12">
        <f>'[4]AZIMUTH_CONGESTION by ports'!G1862</f>
        <v>0</v>
      </c>
      <c r="I395" s="12">
        <f>'[4]AZIMUTH_CONGESTION by ports'!H1862</f>
        <v>0</v>
      </c>
      <c r="J395" s="12">
        <f>'[4]AZIMUTH_CONGESTION by ports'!I1862</f>
        <v>1</v>
      </c>
      <c r="K395" s="12">
        <f>'[4]AZIMUTH_CONGESTION by ports'!J1862</f>
        <v>0</v>
      </c>
      <c r="L395" s="12">
        <f>'[4]AZIMUTH_CONGESTION by ports'!K1862</f>
        <v>1</v>
      </c>
      <c r="M395" s="43">
        <f>'[4]AZIMUTH_CONGESTION by ports'!L1862</f>
        <v>2</v>
      </c>
      <c r="N395" s="6">
        <f>'[4]AZIMUTH_CONGESTION by ports'!M1862</f>
        <v>0</v>
      </c>
      <c r="O395" s="89">
        <f>'[4]AZIMUTH_CONGESTION by ports'!N1862</f>
        <v>0</v>
      </c>
      <c r="P395" s="88">
        <f>'[4]AZIMUTH_CONGESTION by ports'!O1862</f>
        <v>1</v>
      </c>
      <c r="Q395" s="88">
        <f>'[4]AZIMUTH_CONGESTION by ports'!P1862</f>
        <v>0</v>
      </c>
      <c r="R395" s="43">
        <f>'[4]AZIMUTH_CONGESTION by ports'!Q1862</f>
        <v>0</v>
      </c>
      <c r="S395" s="88">
        <f>'[4]AZIMUTH_CONGESTION by ports'!R1862</f>
        <v>0</v>
      </c>
      <c r="T395" s="12">
        <f>'[4]AZIMUTH_CONGESTION by ports'!S1862</f>
        <v>9</v>
      </c>
      <c r="U395" s="43">
        <f>'[4]AZIMUTH_CONGESTION by ports'!T1862</f>
        <v>0</v>
      </c>
      <c r="V395" s="12">
        <f>'[4]AZIMUTH_CONGESTION by ports'!U1862</f>
        <v>0</v>
      </c>
      <c r="W395" s="43">
        <f>'[4]AZIMUTH_CONGESTION by ports'!V1862</f>
        <v>10</v>
      </c>
      <c r="X395" s="12">
        <f>'[4]AZIMUTH_CONGESTION by ports'!W1862</f>
        <v>2</v>
      </c>
      <c r="Y395" s="88">
        <f>'[4]AZIMUTH_CONGESTION by ports'!X1862</f>
        <v>3</v>
      </c>
      <c r="Z395" s="12">
        <f>'[4]AZIMUTH_CONGESTION by ports'!Y1862</f>
        <v>0</v>
      </c>
      <c r="AA395" s="88">
        <f>'[4]AZIMUTH_CONGESTION by ports'!Z1862</f>
        <v>0</v>
      </c>
      <c r="AB395" s="12">
        <f t="shared" si="39"/>
        <v>9.1800000000000015</v>
      </c>
      <c r="AC395" s="12">
        <f t="shared" si="40"/>
        <v>0.85000000000000009</v>
      </c>
      <c r="AD395" s="12">
        <f t="shared" si="41"/>
        <v>2.21</v>
      </c>
      <c r="AE395" s="12">
        <f t="shared" si="42"/>
        <v>0.68</v>
      </c>
      <c r="AF395" s="12">
        <f t="shared" si="43"/>
        <v>3.2300000000000004</v>
      </c>
      <c r="AG395" s="12">
        <f t="shared" si="44"/>
        <v>2.21</v>
      </c>
    </row>
    <row r="396" spans="2:33">
      <c r="B396" s="15">
        <f>'[4]AZIMUTH_CONGESTION by ports'!A1863</f>
        <v>42763</v>
      </c>
      <c r="C396" s="6">
        <f>'[4]AZIMUTH_CONGESTION by ports'!B1863</f>
        <v>5</v>
      </c>
      <c r="D396" s="89">
        <f>'[4]AZIMUTH_CONGESTION by ports'!C1863</f>
        <v>18</v>
      </c>
      <c r="E396" s="43">
        <f>'[4]AZIMUTH_CONGESTION by ports'!D1863</f>
        <v>1</v>
      </c>
      <c r="F396" s="6">
        <f>'[4]AZIMUTH_CONGESTION by ports'!E1863</f>
        <v>0</v>
      </c>
      <c r="G396" s="6">
        <f>'[4]AZIMUTH_CONGESTION by ports'!F1863</f>
        <v>1</v>
      </c>
      <c r="H396" s="12">
        <f>'[4]AZIMUTH_CONGESTION by ports'!G1863</f>
        <v>0</v>
      </c>
      <c r="I396" s="12">
        <f>'[4]AZIMUTH_CONGESTION by ports'!H1863</f>
        <v>2</v>
      </c>
      <c r="J396" s="12">
        <f>'[4]AZIMUTH_CONGESTION by ports'!I1863</f>
        <v>0</v>
      </c>
      <c r="K396" s="12">
        <f>'[4]AZIMUTH_CONGESTION by ports'!J1863</f>
        <v>0</v>
      </c>
      <c r="L396" s="12">
        <f>'[4]AZIMUTH_CONGESTION by ports'!K1863</f>
        <v>1</v>
      </c>
      <c r="M396" s="43">
        <f>'[4]AZIMUTH_CONGESTION by ports'!L1863</f>
        <v>2</v>
      </c>
      <c r="N396" s="6">
        <f>'[4]AZIMUTH_CONGESTION by ports'!M1863</f>
        <v>0</v>
      </c>
      <c r="O396" s="89">
        <f>'[4]AZIMUTH_CONGESTION by ports'!N1863</f>
        <v>0</v>
      </c>
      <c r="P396" s="88">
        <f>'[4]AZIMUTH_CONGESTION by ports'!O1863</f>
        <v>2</v>
      </c>
      <c r="Q396" s="88">
        <f>'[4]AZIMUTH_CONGESTION by ports'!P1863</f>
        <v>0</v>
      </c>
      <c r="R396" s="43">
        <f>'[4]AZIMUTH_CONGESTION by ports'!Q1863</f>
        <v>1</v>
      </c>
      <c r="S396" s="88">
        <f>'[4]AZIMUTH_CONGESTION by ports'!R1863</f>
        <v>0</v>
      </c>
      <c r="T396" s="12">
        <f>'[4]AZIMUTH_CONGESTION by ports'!S1863</f>
        <v>13</v>
      </c>
      <c r="U396" s="43">
        <f>'[4]AZIMUTH_CONGESTION by ports'!T1863</f>
        <v>0</v>
      </c>
      <c r="V396" s="12">
        <f>'[4]AZIMUTH_CONGESTION by ports'!U1863</f>
        <v>0</v>
      </c>
      <c r="W396" s="43">
        <f>'[4]AZIMUTH_CONGESTION by ports'!V1863</f>
        <v>10</v>
      </c>
      <c r="X396" s="12">
        <f>'[4]AZIMUTH_CONGESTION by ports'!W1863</f>
        <v>2</v>
      </c>
      <c r="Y396" s="88">
        <f>'[4]AZIMUTH_CONGESTION by ports'!X1863</f>
        <v>2</v>
      </c>
      <c r="Z396" s="12">
        <f>'[4]AZIMUTH_CONGESTION by ports'!Y1863</f>
        <v>0</v>
      </c>
      <c r="AA396" s="88">
        <f>'[4]AZIMUTH_CONGESTION by ports'!Z1863</f>
        <v>0</v>
      </c>
      <c r="AB396" s="12">
        <f t="shared" si="39"/>
        <v>10.200000000000001</v>
      </c>
      <c r="AC396" s="12">
        <f t="shared" si="40"/>
        <v>1.02</v>
      </c>
      <c r="AD396" s="12">
        <f t="shared" si="41"/>
        <v>2.3800000000000003</v>
      </c>
      <c r="AE396" s="12">
        <f t="shared" si="42"/>
        <v>0.68</v>
      </c>
      <c r="AF396" s="12">
        <f t="shared" si="43"/>
        <v>3.06</v>
      </c>
      <c r="AG396" s="12">
        <f t="shared" si="44"/>
        <v>3.06</v>
      </c>
    </row>
    <row r="397" spans="2:33">
      <c r="B397" s="15">
        <f>'[4]AZIMUTH_CONGESTION by ports'!A1864</f>
        <v>42764</v>
      </c>
      <c r="C397" s="6">
        <f>'[4]AZIMUTH_CONGESTION by ports'!B1864</f>
        <v>5</v>
      </c>
      <c r="D397" s="89">
        <f>'[4]AZIMUTH_CONGESTION by ports'!C1864</f>
        <v>20</v>
      </c>
      <c r="E397" s="43">
        <f>'[4]AZIMUTH_CONGESTION by ports'!D1864</f>
        <v>2</v>
      </c>
      <c r="F397" s="6">
        <f>'[4]AZIMUTH_CONGESTION by ports'!E1864</f>
        <v>0</v>
      </c>
      <c r="G397" s="6">
        <f>'[4]AZIMUTH_CONGESTION by ports'!F1864</f>
        <v>2</v>
      </c>
      <c r="H397" s="12">
        <f>'[4]AZIMUTH_CONGESTION by ports'!G1864</f>
        <v>0</v>
      </c>
      <c r="I397" s="12">
        <f>'[4]AZIMUTH_CONGESTION by ports'!H1864</f>
        <v>1</v>
      </c>
      <c r="J397" s="12">
        <f>'[4]AZIMUTH_CONGESTION by ports'!I1864</f>
        <v>1</v>
      </c>
      <c r="K397" s="12">
        <f>'[4]AZIMUTH_CONGESTION by ports'!J1864</f>
        <v>0</v>
      </c>
      <c r="L397" s="12">
        <f>'[4]AZIMUTH_CONGESTION by ports'!K1864</f>
        <v>1</v>
      </c>
      <c r="M397" s="43">
        <f>'[4]AZIMUTH_CONGESTION by ports'!L1864</f>
        <v>2</v>
      </c>
      <c r="N397" s="6">
        <f>'[4]AZIMUTH_CONGESTION by ports'!M1864</f>
        <v>0</v>
      </c>
      <c r="O397" s="89">
        <f>'[4]AZIMUTH_CONGESTION by ports'!N1864</f>
        <v>0</v>
      </c>
      <c r="P397" s="88">
        <f>'[4]AZIMUTH_CONGESTION by ports'!O1864</f>
        <v>0</v>
      </c>
      <c r="Q397" s="88">
        <f>'[4]AZIMUTH_CONGESTION by ports'!P1864</f>
        <v>0</v>
      </c>
      <c r="R397" s="43">
        <f>'[4]AZIMUTH_CONGESTION by ports'!Q1864</f>
        <v>4</v>
      </c>
      <c r="S397" s="88">
        <f>'[4]AZIMUTH_CONGESTION by ports'!R1864</f>
        <v>0</v>
      </c>
      <c r="T397" s="12">
        <f>'[4]AZIMUTH_CONGESTION by ports'!S1864</f>
        <v>11</v>
      </c>
      <c r="U397" s="43">
        <f>'[4]AZIMUTH_CONGESTION by ports'!T1864</f>
        <v>0</v>
      </c>
      <c r="V397" s="12">
        <f>'[4]AZIMUTH_CONGESTION by ports'!U1864</f>
        <v>0</v>
      </c>
      <c r="W397" s="43">
        <f>'[4]AZIMUTH_CONGESTION by ports'!V1864</f>
        <v>8</v>
      </c>
      <c r="X397" s="12">
        <f>'[4]AZIMUTH_CONGESTION by ports'!W1864</f>
        <v>1</v>
      </c>
      <c r="Y397" s="88">
        <f>'[4]AZIMUTH_CONGESTION by ports'!X1864</f>
        <v>2</v>
      </c>
      <c r="Z397" s="12">
        <f>'[4]AZIMUTH_CONGESTION by ports'!Y1864</f>
        <v>0</v>
      </c>
      <c r="AA397" s="88">
        <f>'[4]AZIMUTH_CONGESTION by ports'!Z1864</f>
        <v>0</v>
      </c>
      <c r="AB397" s="12">
        <f t="shared" si="39"/>
        <v>10.200000000000001</v>
      </c>
      <c r="AC397" s="12">
        <f t="shared" si="40"/>
        <v>1.1900000000000002</v>
      </c>
      <c r="AD397" s="12">
        <f t="shared" si="41"/>
        <v>2.72</v>
      </c>
      <c r="AE397" s="12">
        <f t="shared" si="42"/>
        <v>0.34</v>
      </c>
      <c r="AF397" s="12">
        <f t="shared" si="43"/>
        <v>3.4000000000000004</v>
      </c>
      <c r="AG397" s="12">
        <f t="shared" si="44"/>
        <v>2.5500000000000003</v>
      </c>
    </row>
    <row r="398" spans="2:33">
      <c r="B398" s="15">
        <f>'[4]AZIMUTH_CONGESTION by ports'!A1865</f>
        <v>42765</v>
      </c>
      <c r="C398" s="6">
        <f>'[4]AZIMUTH_CONGESTION by ports'!B1865</f>
        <v>5</v>
      </c>
      <c r="D398" s="89">
        <f>'[4]AZIMUTH_CONGESTION by ports'!C1865</f>
        <v>25</v>
      </c>
      <c r="E398" s="43">
        <f>'[4]AZIMUTH_CONGESTION by ports'!D1865</f>
        <v>7</v>
      </c>
      <c r="F398" s="6">
        <f>'[4]AZIMUTH_CONGESTION by ports'!E1865</f>
        <v>0</v>
      </c>
      <c r="G398" s="6">
        <f>'[4]AZIMUTH_CONGESTION by ports'!F1865</f>
        <v>0</v>
      </c>
      <c r="H398" s="12">
        <f>'[4]AZIMUTH_CONGESTION by ports'!G1865</f>
        <v>1</v>
      </c>
      <c r="I398" s="12">
        <f>'[4]AZIMUTH_CONGESTION by ports'!H1865</f>
        <v>0</v>
      </c>
      <c r="J398" s="12">
        <f>'[4]AZIMUTH_CONGESTION by ports'!I1865</f>
        <v>1</v>
      </c>
      <c r="K398" s="12">
        <f>'[4]AZIMUTH_CONGESTION by ports'!J1865</f>
        <v>0</v>
      </c>
      <c r="L398" s="12">
        <f>'[4]AZIMUTH_CONGESTION by ports'!K1865</f>
        <v>1</v>
      </c>
      <c r="M398" s="43">
        <f>'[4]AZIMUTH_CONGESTION by ports'!L1865</f>
        <v>2</v>
      </c>
      <c r="N398" s="6">
        <f>'[4]AZIMUTH_CONGESTION by ports'!M1865</f>
        <v>0</v>
      </c>
      <c r="O398" s="89">
        <f>'[4]AZIMUTH_CONGESTION by ports'!N1865</f>
        <v>0</v>
      </c>
      <c r="P398" s="88">
        <f>'[4]AZIMUTH_CONGESTION by ports'!O1865</f>
        <v>1</v>
      </c>
      <c r="Q398" s="88">
        <f>'[4]AZIMUTH_CONGESTION by ports'!P1865</f>
        <v>0</v>
      </c>
      <c r="R398" s="43">
        <f>'[4]AZIMUTH_CONGESTION by ports'!Q1865</f>
        <v>2</v>
      </c>
      <c r="S398" s="88">
        <f>'[4]AZIMUTH_CONGESTION by ports'!R1865</f>
        <v>1</v>
      </c>
      <c r="T398" s="12">
        <f>'[4]AZIMUTH_CONGESTION by ports'!S1865</f>
        <v>8</v>
      </c>
      <c r="U398" s="43">
        <f>'[4]AZIMUTH_CONGESTION by ports'!T1865</f>
        <v>0</v>
      </c>
      <c r="V398" s="12">
        <f>'[4]AZIMUTH_CONGESTION by ports'!U1865</f>
        <v>0</v>
      </c>
      <c r="W398" s="43">
        <f>'[4]AZIMUTH_CONGESTION by ports'!V1865</f>
        <v>7</v>
      </c>
      <c r="X398" s="12">
        <f>'[4]AZIMUTH_CONGESTION by ports'!W1865</f>
        <v>1</v>
      </c>
      <c r="Y398" s="88">
        <f>'[4]AZIMUTH_CONGESTION by ports'!X1865</f>
        <v>2</v>
      </c>
      <c r="Z398" s="12">
        <f>'[4]AZIMUTH_CONGESTION by ports'!Y1865</f>
        <v>0</v>
      </c>
      <c r="AA398" s="88">
        <f>'[4]AZIMUTH_CONGESTION by ports'!Z1865</f>
        <v>0</v>
      </c>
      <c r="AB398" s="12">
        <f t="shared" si="39"/>
        <v>10.88</v>
      </c>
      <c r="AC398" s="12">
        <f t="shared" si="40"/>
        <v>0.85000000000000009</v>
      </c>
      <c r="AD398" s="12">
        <f t="shared" si="41"/>
        <v>3.06</v>
      </c>
      <c r="AE398" s="12">
        <f t="shared" si="42"/>
        <v>0.68</v>
      </c>
      <c r="AF398" s="12">
        <f t="shared" si="43"/>
        <v>4.25</v>
      </c>
      <c r="AG398" s="12">
        <f t="shared" si="44"/>
        <v>2.04</v>
      </c>
    </row>
    <row r="399" spans="2:33">
      <c r="B399" s="15">
        <f>'[4]AZIMUTH_CONGESTION by ports'!A1866</f>
        <v>42766</v>
      </c>
      <c r="C399" s="6">
        <f>'[4]AZIMUTH_CONGESTION by ports'!B1866</f>
        <v>4</v>
      </c>
      <c r="D399" s="89">
        <f>'[4]AZIMUTH_CONGESTION by ports'!C1866</f>
        <v>28</v>
      </c>
      <c r="E399" s="43">
        <f>'[4]AZIMUTH_CONGESTION by ports'!D1866</f>
        <v>6</v>
      </c>
      <c r="F399" s="6">
        <f>'[4]AZIMUTH_CONGESTION by ports'!E1866</f>
        <v>0</v>
      </c>
      <c r="G399" s="6">
        <f>'[4]AZIMUTH_CONGESTION by ports'!F1866</f>
        <v>0</v>
      </c>
      <c r="H399" s="12">
        <f>'[4]AZIMUTH_CONGESTION by ports'!G1866</f>
        <v>0</v>
      </c>
      <c r="I399" s="12">
        <f>'[4]AZIMUTH_CONGESTION by ports'!H1866</f>
        <v>1</v>
      </c>
      <c r="J399" s="12">
        <f>'[4]AZIMUTH_CONGESTION by ports'!I1866</f>
        <v>0</v>
      </c>
      <c r="K399" s="12">
        <f>'[4]AZIMUTH_CONGESTION by ports'!J1866</f>
        <v>0</v>
      </c>
      <c r="L399" s="12">
        <f>'[4]AZIMUTH_CONGESTION by ports'!K1866</f>
        <v>1</v>
      </c>
      <c r="M399" s="43">
        <f>'[4]AZIMUTH_CONGESTION by ports'!L1866</f>
        <v>2</v>
      </c>
      <c r="N399" s="6">
        <f>'[4]AZIMUTH_CONGESTION by ports'!M1866</f>
        <v>1</v>
      </c>
      <c r="O399" s="89">
        <f>'[4]AZIMUTH_CONGESTION by ports'!N1866</f>
        <v>0</v>
      </c>
      <c r="P399" s="88">
        <f>'[4]AZIMUTH_CONGESTION by ports'!O1866</f>
        <v>3</v>
      </c>
      <c r="Q399" s="88">
        <f>'[4]AZIMUTH_CONGESTION by ports'!P1866</f>
        <v>0</v>
      </c>
      <c r="R399" s="43">
        <f>'[4]AZIMUTH_CONGESTION by ports'!Q1866</f>
        <v>3</v>
      </c>
      <c r="S399" s="88">
        <f>'[4]AZIMUTH_CONGESTION by ports'!R1866</f>
        <v>0</v>
      </c>
      <c r="T399" s="12">
        <f>'[4]AZIMUTH_CONGESTION by ports'!S1866</f>
        <v>6</v>
      </c>
      <c r="U399" s="43">
        <f>'[4]AZIMUTH_CONGESTION by ports'!T1866</f>
        <v>0</v>
      </c>
      <c r="V399" s="12">
        <f>'[4]AZIMUTH_CONGESTION by ports'!U1866</f>
        <v>0</v>
      </c>
      <c r="W399" s="43">
        <f>'[4]AZIMUTH_CONGESTION by ports'!V1866</f>
        <v>7</v>
      </c>
      <c r="X399" s="12">
        <f>'[4]AZIMUTH_CONGESTION by ports'!W1866</f>
        <v>1</v>
      </c>
      <c r="Y399" s="88">
        <f>'[4]AZIMUTH_CONGESTION by ports'!X1866</f>
        <v>3</v>
      </c>
      <c r="Z399" s="12">
        <f>'[4]AZIMUTH_CONGESTION by ports'!Y1866</f>
        <v>0</v>
      </c>
      <c r="AA399" s="88">
        <f>'[4]AZIMUTH_CONGESTION by ports'!Z1866</f>
        <v>0</v>
      </c>
      <c r="AB399" s="12">
        <f t="shared" si="39"/>
        <v>11.22</v>
      </c>
      <c r="AC399" s="12">
        <f t="shared" si="40"/>
        <v>0.85000000000000009</v>
      </c>
      <c r="AD399" s="12">
        <f t="shared" si="41"/>
        <v>3.06</v>
      </c>
      <c r="AE399" s="12">
        <f t="shared" si="42"/>
        <v>1.02</v>
      </c>
      <c r="AF399" s="12">
        <f t="shared" si="43"/>
        <v>4.7600000000000007</v>
      </c>
      <c r="AG399" s="12">
        <f t="shared" si="44"/>
        <v>1.53</v>
      </c>
    </row>
    <row r="400" spans="2:33">
      <c r="B400" s="15">
        <f>'[4]AZIMUTH_CONGESTION by ports'!A1867</f>
        <v>42767</v>
      </c>
      <c r="C400" s="6">
        <f>'[4]AZIMUTH_CONGESTION by ports'!B1867</f>
        <v>4</v>
      </c>
      <c r="D400" s="89">
        <f>'[4]AZIMUTH_CONGESTION by ports'!C1867</f>
        <v>23</v>
      </c>
      <c r="E400" s="43">
        <f>'[4]AZIMUTH_CONGESTION by ports'!D1867</f>
        <v>7</v>
      </c>
      <c r="F400" s="6">
        <f>'[4]AZIMUTH_CONGESTION by ports'!E1867</f>
        <v>0</v>
      </c>
      <c r="G400" s="6">
        <f>'[4]AZIMUTH_CONGESTION by ports'!F1867</f>
        <v>0</v>
      </c>
      <c r="H400" s="12">
        <f>'[4]AZIMUTH_CONGESTION by ports'!G1867</f>
        <v>0</v>
      </c>
      <c r="I400" s="12">
        <f>'[4]AZIMUTH_CONGESTION by ports'!H1867</f>
        <v>1</v>
      </c>
      <c r="J400" s="12">
        <f>'[4]AZIMUTH_CONGESTION by ports'!I1867</f>
        <v>0</v>
      </c>
      <c r="K400" s="12">
        <f>'[4]AZIMUTH_CONGESTION by ports'!J1867</f>
        <v>0</v>
      </c>
      <c r="L400" s="12">
        <f>'[4]AZIMUTH_CONGESTION by ports'!K1867</f>
        <v>1</v>
      </c>
      <c r="M400" s="43">
        <f>'[4]AZIMUTH_CONGESTION by ports'!L1867</f>
        <v>2</v>
      </c>
      <c r="N400" s="6">
        <f>'[4]AZIMUTH_CONGESTION by ports'!M1867</f>
        <v>0</v>
      </c>
      <c r="O400" s="89">
        <f>'[4]AZIMUTH_CONGESTION by ports'!N1867</f>
        <v>0</v>
      </c>
      <c r="P400" s="88">
        <f>'[4]AZIMUTH_CONGESTION by ports'!O1867</f>
        <v>3</v>
      </c>
      <c r="Q400" s="88">
        <f>'[4]AZIMUTH_CONGESTION by ports'!P1867</f>
        <v>0</v>
      </c>
      <c r="R400" s="43">
        <f>'[4]AZIMUTH_CONGESTION by ports'!Q1867</f>
        <v>2</v>
      </c>
      <c r="S400" s="88">
        <f>'[4]AZIMUTH_CONGESTION by ports'!R1867</f>
        <v>0</v>
      </c>
      <c r="T400" s="12">
        <f>'[4]AZIMUTH_CONGESTION by ports'!S1867</f>
        <v>5</v>
      </c>
      <c r="U400" s="43">
        <f>'[4]AZIMUTH_CONGESTION by ports'!T1867</f>
        <v>0</v>
      </c>
      <c r="V400" s="12">
        <f>'[4]AZIMUTH_CONGESTION by ports'!U1867</f>
        <v>0</v>
      </c>
      <c r="W400" s="43">
        <f>'[4]AZIMUTH_CONGESTION by ports'!V1867</f>
        <v>5</v>
      </c>
      <c r="X400" s="12">
        <f>'[4]AZIMUTH_CONGESTION by ports'!W1867</f>
        <v>1</v>
      </c>
      <c r="Y400" s="88">
        <f>'[4]AZIMUTH_CONGESTION by ports'!X1867</f>
        <v>5</v>
      </c>
      <c r="Z400" s="12">
        <f>'[4]AZIMUTH_CONGESTION by ports'!Y1867</f>
        <v>0</v>
      </c>
      <c r="AA400" s="88">
        <f>'[4]AZIMUTH_CONGESTION by ports'!Z1867</f>
        <v>0</v>
      </c>
      <c r="AB400" s="12">
        <f t="shared" si="39"/>
        <v>10.030000000000001</v>
      </c>
      <c r="AC400" s="12">
        <f t="shared" si="40"/>
        <v>0.68</v>
      </c>
      <c r="AD400" s="12">
        <f t="shared" si="41"/>
        <v>2.72</v>
      </c>
      <c r="AE400" s="12">
        <f t="shared" si="42"/>
        <v>1.36</v>
      </c>
      <c r="AF400" s="12">
        <f t="shared" si="43"/>
        <v>3.91</v>
      </c>
      <c r="AG400" s="12">
        <f t="shared" si="44"/>
        <v>1.36</v>
      </c>
    </row>
    <row r="401" spans="2:33">
      <c r="B401" s="15">
        <f>'[4]AZIMUTH_CONGESTION by ports'!A1868</f>
        <v>42768</v>
      </c>
      <c r="C401" s="6">
        <f>'[4]AZIMUTH_CONGESTION by ports'!B1868</f>
        <v>5</v>
      </c>
      <c r="D401" s="89">
        <f>'[4]AZIMUTH_CONGESTION by ports'!C1868</f>
        <v>27</v>
      </c>
      <c r="E401" s="43">
        <f>'[4]AZIMUTH_CONGESTION by ports'!D1868</f>
        <v>4</v>
      </c>
      <c r="F401" s="6">
        <f>'[4]AZIMUTH_CONGESTION by ports'!E1868</f>
        <v>0</v>
      </c>
      <c r="G401" s="6">
        <f>'[4]AZIMUTH_CONGESTION by ports'!F1868</f>
        <v>1</v>
      </c>
      <c r="H401" s="12">
        <f>'[4]AZIMUTH_CONGESTION by ports'!G1868</f>
        <v>0</v>
      </c>
      <c r="I401" s="12">
        <f>'[4]AZIMUTH_CONGESTION by ports'!H1868</f>
        <v>0</v>
      </c>
      <c r="J401" s="12">
        <f>'[4]AZIMUTH_CONGESTION by ports'!I1868</f>
        <v>0</v>
      </c>
      <c r="K401" s="12">
        <f>'[4]AZIMUTH_CONGESTION by ports'!J1868</f>
        <v>0</v>
      </c>
      <c r="L401" s="12">
        <f>'[4]AZIMUTH_CONGESTION by ports'!K1868</f>
        <v>1</v>
      </c>
      <c r="M401" s="43">
        <f>'[4]AZIMUTH_CONGESTION by ports'!L1868</f>
        <v>3</v>
      </c>
      <c r="N401" s="6">
        <f>'[4]AZIMUTH_CONGESTION by ports'!M1868</f>
        <v>0</v>
      </c>
      <c r="O401" s="89">
        <f>'[4]AZIMUTH_CONGESTION by ports'!N1868</f>
        <v>0</v>
      </c>
      <c r="P401" s="88">
        <f>'[4]AZIMUTH_CONGESTION by ports'!O1868</f>
        <v>3</v>
      </c>
      <c r="Q401" s="88">
        <f>'[4]AZIMUTH_CONGESTION by ports'!P1868</f>
        <v>0</v>
      </c>
      <c r="R401" s="43">
        <f>'[4]AZIMUTH_CONGESTION by ports'!Q1868</f>
        <v>1</v>
      </c>
      <c r="S401" s="88">
        <f>'[4]AZIMUTH_CONGESTION by ports'!R1868</f>
        <v>0</v>
      </c>
      <c r="T401" s="12">
        <f>'[4]AZIMUTH_CONGESTION by ports'!S1868</f>
        <v>2</v>
      </c>
      <c r="U401" s="43">
        <f>'[4]AZIMUTH_CONGESTION by ports'!T1868</f>
        <v>0</v>
      </c>
      <c r="V401" s="12">
        <f>'[4]AZIMUTH_CONGESTION by ports'!U1868</f>
        <v>0</v>
      </c>
      <c r="W401" s="43">
        <f>'[4]AZIMUTH_CONGESTION by ports'!V1868</f>
        <v>4</v>
      </c>
      <c r="X401" s="12">
        <f>'[4]AZIMUTH_CONGESTION by ports'!W1868</f>
        <v>2</v>
      </c>
      <c r="Y401" s="88">
        <f>'[4]AZIMUTH_CONGESTION by ports'!X1868</f>
        <v>3</v>
      </c>
      <c r="Z401" s="12">
        <f>'[4]AZIMUTH_CONGESTION by ports'!Y1868</f>
        <v>0</v>
      </c>
      <c r="AA401" s="88">
        <f>'[4]AZIMUTH_CONGESTION by ports'!Z1868</f>
        <v>0</v>
      </c>
      <c r="AB401" s="12">
        <f t="shared" si="39"/>
        <v>9.5200000000000014</v>
      </c>
      <c r="AC401" s="12">
        <f t="shared" si="40"/>
        <v>1.02</v>
      </c>
      <c r="AD401" s="12">
        <f t="shared" si="41"/>
        <v>2.04</v>
      </c>
      <c r="AE401" s="12">
        <f t="shared" si="42"/>
        <v>1.02</v>
      </c>
      <c r="AF401" s="12">
        <f t="shared" si="43"/>
        <v>4.5900000000000007</v>
      </c>
      <c r="AG401" s="12">
        <f t="shared" si="44"/>
        <v>0.85000000000000009</v>
      </c>
    </row>
    <row r="402" spans="2:33">
      <c r="B402" s="15">
        <f>'[4]AZIMUTH_CONGESTION by ports'!A1869</f>
        <v>42769</v>
      </c>
      <c r="C402" s="6">
        <f>'[4]AZIMUTH_CONGESTION by ports'!B1869</f>
        <v>3</v>
      </c>
      <c r="D402" s="89">
        <f>'[4]AZIMUTH_CONGESTION by ports'!C1869</f>
        <v>33</v>
      </c>
      <c r="E402" s="43">
        <f>'[4]AZIMUTH_CONGESTION by ports'!D1869</f>
        <v>5</v>
      </c>
      <c r="F402" s="6">
        <f>'[4]AZIMUTH_CONGESTION by ports'!E1869</f>
        <v>0</v>
      </c>
      <c r="G402" s="6">
        <f>'[4]AZIMUTH_CONGESTION by ports'!F1869</f>
        <v>1</v>
      </c>
      <c r="H402" s="12">
        <f>'[4]AZIMUTH_CONGESTION by ports'!G1869</f>
        <v>0</v>
      </c>
      <c r="I402" s="12">
        <f>'[4]AZIMUTH_CONGESTION by ports'!H1869</f>
        <v>1</v>
      </c>
      <c r="J402" s="12">
        <f>'[4]AZIMUTH_CONGESTION by ports'!I1869</f>
        <v>0</v>
      </c>
      <c r="K402" s="12">
        <f>'[4]AZIMUTH_CONGESTION by ports'!J1869</f>
        <v>0</v>
      </c>
      <c r="L402" s="12">
        <f>'[4]AZIMUTH_CONGESTION by ports'!K1869</f>
        <v>1</v>
      </c>
      <c r="M402" s="43">
        <f>'[4]AZIMUTH_CONGESTION by ports'!L1869</f>
        <v>2</v>
      </c>
      <c r="N402" s="6">
        <f>'[4]AZIMUTH_CONGESTION by ports'!M1869</f>
        <v>0</v>
      </c>
      <c r="O402" s="89">
        <f>'[4]AZIMUTH_CONGESTION by ports'!N1869</f>
        <v>0</v>
      </c>
      <c r="P402" s="88">
        <f>'[4]AZIMUTH_CONGESTION by ports'!O1869</f>
        <v>1</v>
      </c>
      <c r="Q402" s="88">
        <f>'[4]AZIMUTH_CONGESTION by ports'!P1869</f>
        <v>0</v>
      </c>
      <c r="R402" s="43">
        <f>'[4]AZIMUTH_CONGESTION by ports'!Q1869</f>
        <v>1</v>
      </c>
      <c r="S402" s="88">
        <f>'[4]AZIMUTH_CONGESTION by ports'!R1869</f>
        <v>0</v>
      </c>
      <c r="T402" s="12">
        <f>'[4]AZIMUTH_CONGESTION by ports'!S1869</f>
        <v>5</v>
      </c>
      <c r="U402" s="43">
        <f>'[4]AZIMUTH_CONGESTION by ports'!T1869</f>
        <v>0</v>
      </c>
      <c r="V402" s="12">
        <f>'[4]AZIMUTH_CONGESTION by ports'!U1869</f>
        <v>0</v>
      </c>
      <c r="W402" s="43">
        <f>'[4]AZIMUTH_CONGESTION by ports'!V1869</f>
        <v>5</v>
      </c>
      <c r="X402" s="12">
        <f>'[4]AZIMUTH_CONGESTION by ports'!W1869</f>
        <v>2</v>
      </c>
      <c r="Y402" s="88">
        <f>'[4]AZIMUTH_CONGESTION by ports'!X1869</f>
        <v>2</v>
      </c>
      <c r="Z402" s="12">
        <f>'[4]AZIMUTH_CONGESTION by ports'!Y1869</f>
        <v>0</v>
      </c>
      <c r="AA402" s="88">
        <f>'[4]AZIMUTH_CONGESTION by ports'!Z1869</f>
        <v>0</v>
      </c>
      <c r="AB402" s="12">
        <f t="shared" si="39"/>
        <v>10.540000000000001</v>
      </c>
      <c r="AC402" s="12">
        <f t="shared" si="40"/>
        <v>0.68</v>
      </c>
      <c r="AD402" s="12">
        <f t="shared" si="41"/>
        <v>2.21</v>
      </c>
      <c r="AE402" s="12">
        <f t="shared" si="42"/>
        <v>0.51</v>
      </c>
      <c r="AF402" s="12">
        <f t="shared" si="43"/>
        <v>5.61</v>
      </c>
      <c r="AG402" s="12">
        <f t="shared" si="44"/>
        <v>1.53</v>
      </c>
    </row>
    <row r="403" spans="2:33">
      <c r="B403" s="15">
        <f>'[4]AZIMUTH_CONGESTION by ports'!A1870</f>
        <v>42770</v>
      </c>
      <c r="C403" s="6">
        <f>'[4]AZIMUTH_CONGESTION by ports'!B1870</f>
        <v>3</v>
      </c>
      <c r="D403" s="89">
        <f>'[4]AZIMUTH_CONGESTION by ports'!C1870</f>
        <v>35</v>
      </c>
      <c r="E403" s="43">
        <f>'[4]AZIMUTH_CONGESTION by ports'!D1870</f>
        <v>7</v>
      </c>
      <c r="F403" s="6">
        <f>'[4]AZIMUTH_CONGESTION by ports'!E1870</f>
        <v>0</v>
      </c>
      <c r="G403" s="6">
        <f>'[4]AZIMUTH_CONGESTION by ports'!F1870</f>
        <v>1</v>
      </c>
      <c r="H403" s="12">
        <f>'[4]AZIMUTH_CONGESTION by ports'!G1870</f>
        <v>0</v>
      </c>
      <c r="I403" s="12">
        <f>'[4]AZIMUTH_CONGESTION by ports'!H1870</f>
        <v>1</v>
      </c>
      <c r="J403" s="12">
        <f>'[4]AZIMUTH_CONGESTION by ports'!I1870</f>
        <v>0</v>
      </c>
      <c r="K403" s="12">
        <f>'[4]AZIMUTH_CONGESTION by ports'!J1870</f>
        <v>0</v>
      </c>
      <c r="L403" s="12">
        <f>'[4]AZIMUTH_CONGESTION by ports'!K1870</f>
        <v>0</v>
      </c>
      <c r="M403" s="43">
        <f>'[4]AZIMUTH_CONGESTION by ports'!L1870</f>
        <v>2</v>
      </c>
      <c r="N403" s="6">
        <f>'[4]AZIMUTH_CONGESTION by ports'!M1870</f>
        <v>0</v>
      </c>
      <c r="O403" s="89">
        <f>'[4]AZIMUTH_CONGESTION by ports'!N1870</f>
        <v>0</v>
      </c>
      <c r="P403" s="88">
        <f>'[4]AZIMUTH_CONGESTION by ports'!O1870</f>
        <v>1</v>
      </c>
      <c r="Q403" s="88">
        <f>'[4]AZIMUTH_CONGESTION by ports'!P1870</f>
        <v>0</v>
      </c>
      <c r="R403" s="43">
        <f>'[4]AZIMUTH_CONGESTION by ports'!Q1870</f>
        <v>0</v>
      </c>
      <c r="S403" s="88">
        <f>'[4]AZIMUTH_CONGESTION by ports'!R1870</f>
        <v>0</v>
      </c>
      <c r="T403" s="12">
        <f>'[4]AZIMUTH_CONGESTION by ports'!S1870</f>
        <v>7</v>
      </c>
      <c r="U403" s="43">
        <f>'[4]AZIMUTH_CONGESTION by ports'!T1870</f>
        <v>0</v>
      </c>
      <c r="V403" s="12">
        <f>'[4]AZIMUTH_CONGESTION by ports'!U1870</f>
        <v>0</v>
      </c>
      <c r="W403" s="43">
        <f>'[4]AZIMUTH_CONGESTION by ports'!V1870</f>
        <v>7</v>
      </c>
      <c r="X403" s="12">
        <f>'[4]AZIMUTH_CONGESTION by ports'!W1870</f>
        <v>2</v>
      </c>
      <c r="Y403" s="88">
        <f>'[4]AZIMUTH_CONGESTION by ports'!X1870</f>
        <v>1</v>
      </c>
      <c r="Z403" s="12">
        <f>'[4]AZIMUTH_CONGESTION by ports'!Y1870</f>
        <v>0</v>
      </c>
      <c r="AA403" s="88">
        <f>'[4]AZIMUTH_CONGESTION by ports'!Z1870</f>
        <v>0</v>
      </c>
      <c r="AB403" s="12">
        <f t="shared" si="39"/>
        <v>11.39</v>
      </c>
      <c r="AC403" s="12">
        <f t="shared" si="40"/>
        <v>0.68</v>
      </c>
      <c r="AD403" s="12">
        <f t="shared" si="41"/>
        <v>2.72</v>
      </c>
      <c r="AE403" s="12">
        <f t="shared" si="42"/>
        <v>0.34</v>
      </c>
      <c r="AF403" s="12">
        <f t="shared" si="43"/>
        <v>5.95</v>
      </c>
      <c r="AG403" s="12">
        <f t="shared" si="44"/>
        <v>1.7000000000000002</v>
      </c>
    </row>
    <row r="404" spans="2:33">
      <c r="B404" s="15">
        <f>'[4]AZIMUTH_CONGESTION by ports'!A1871</f>
        <v>42771</v>
      </c>
      <c r="C404" s="6">
        <f>'[4]AZIMUTH_CONGESTION by ports'!B1871</f>
        <v>3</v>
      </c>
      <c r="D404" s="89">
        <f>'[4]AZIMUTH_CONGESTION by ports'!C1871</f>
        <v>41</v>
      </c>
      <c r="E404" s="43">
        <f>'[4]AZIMUTH_CONGESTION by ports'!D1871</f>
        <v>5</v>
      </c>
      <c r="F404" s="6">
        <f>'[4]AZIMUTH_CONGESTION by ports'!E1871</f>
        <v>0</v>
      </c>
      <c r="G404" s="6">
        <f>'[4]AZIMUTH_CONGESTION by ports'!F1871</f>
        <v>0</v>
      </c>
      <c r="H404" s="12">
        <f>'[4]AZIMUTH_CONGESTION by ports'!G1871</f>
        <v>0</v>
      </c>
      <c r="I404" s="12">
        <f>'[4]AZIMUTH_CONGESTION by ports'!H1871</f>
        <v>1</v>
      </c>
      <c r="J404" s="12">
        <f>'[4]AZIMUTH_CONGESTION by ports'!I1871</f>
        <v>0</v>
      </c>
      <c r="K404" s="12">
        <f>'[4]AZIMUTH_CONGESTION by ports'!J1871</f>
        <v>0</v>
      </c>
      <c r="L404" s="12">
        <f>'[4]AZIMUTH_CONGESTION by ports'!K1871</f>
        <v>0</v>
      </c>
      <c r="M404" s="43">
        <f>'[4]AZIMUTH_CONGESTION by ports'!L1871</f>
        <v>2</v>
      </c>
      <c r="N404" s="6">
        <f>'[4]AZIMUTH_CONGESTION by ports'!M1871</f>
        <v>0</v>
      </c>
      <c r="O404" s="89">
        <f>'[4]AZIMUTH_CONGESTION by ports'!N1871</f>
        <v>0</v>
      </c>
      <c r="P404" s="88">
        <f>'[4]AZIMUTH_CONGESTION by ports'!O1871</f>
        <v>1</v>
      </c>
      <c r="Q404" s="88">
        <f>'[4]AZIMUTH_CONGESTION by ports'!P1871</f>
        <v>0</v>
      </c>
      <c r="R404" s="43">
        <f>'[4]AZIMUTH_CONGESTION by ports'!Q1871</f>
        <v>1</v>
      </c>
      <c r="S404" s="88">
        <f>'[4]AZIMUTH_CONGESTION by ports'!R1871</f>
        <v>0</v>
      </c>
      <c r="T404" s="12">
        <f>'[4]AZIMUTH_CONGESTION by ports'!S1871</f>
        <v>5</v>
      </c>
      <c r="U404" s="43">
        <f>'[4]AZIMUTH_CONGESTION by ports'!T1871</f>
        <v>0</v>
      </c>
      <c r="V404" s="12">
        <f>'[4]AZIMUTH_CONGESTION by ports'!U1871</f>
        <v>0</v>
      </c>
      <c r="W404" s="43">
        <f>'[4]AZIMUTH_CONGESTION by ports'!V1871</f>
        <v>5</v>
      </c>
      <c r="X404" s="12">
        <f>'[4]AZIMUTH_CONGESTION by ports'!W1871</f>
        <v>1</v>
      </c>
      <c r="Y404" s="88">
        <f>'[4]AZIMUTH_CONGESTION by ports'!X1871</f>
        <v>1</v>
      </c>
      <c r="Z404" s="12">
        <f>'[4]AZIMUTH_CONGESTION by ports'!Y1871</f>
        <v>0</v>
      </c>
      <c r="AA404" s="88">
        <f>'[4]AZIMUTH_CONGESTION by ports'!Z1871</f>
        <v>0</v>
      </c>
      <c r="AB404" s="12">
        <f t="shared" si="39"/>
        <v>11.22</v>
      </c>
      <c r="AC404" s="12">
        <f t="shared" si="40"/>
        <v>0.51</v>
      </c>
      <c r="AD404" s="12">
        <f t="shared" si="41"/>
        <v>2.21</v>
      </c>
      <c r="AE404" s="12">
        <f t="shared" si="42"/>
        <v>0.34</v>
      </c>
      <c r="AF404" s="12">
        <f t="shared" si="43"/>
        <v>6.9700000000000006</v>
      </c>
      <c r="AG404" s="12">
        <f t="shared" si="44"/>
        <v>1.1900000000000002</v>
      </c>
    </row>
    <row r="405" spans="2:33">
      <c r="B405" s="15">
        <f>'[4]AZIMUTH_CONGESTION by ports'!A1872</f>
        <v>42772</v>
      </c>
      <c r="C405" s="6">
        <f>'[4]AZIMUTH_CONGESTION by ports'!B1872</f>
        <v>4</v>
      </c>
      <c r="D405" s="89">
        <f>'[4]AZIMUTH_CONGESTION by ports'!C1872</f>
        <v>33</v>
      </c>
      <c r="E405" s="43">
        <f>'[4]AZIMUTH_CONGESTION by ports'!D1872</f>
        <v>4</v>
      </c>
      <c r="F405" s="6">
        <f>'[4]AZIMUTH_CONGESTION by ports'!E1872</f>
        <v>0</v>
      </c>
      <c r="G405" s="6">
        <f>'[4]AZIMUTH_CONGESTION by ports'!F1872</f>
        <v>1</v>
      </c>
      <c r="H405" s="12">
        <f>'[4]AZIMUTH_CONGESTION by ports'!G1872</f>
        <v>1</v>
      </c>
      <c r="I405" s="12">
        <f>'[4]AZIMUTH_CONGESTION by ports'!H1872</f>
        <v>1</v>
      </c>
      <c r="J405" s="12">
        <f>'[4]AZIMUTH_CONGESTION by ports'!I1872</f>
        <v>0</v>
      </c>
      <c r="K405" s="12">
        <f>'[4]AZIMUTH_CONGESTION by ports'!J1872</f>
        <v>0</v>
      </c>
      <c r="L405" s="12">
        <f>'[4]AZIMUTH_CONGESTION by ports'!K1872</f>
        <v>0</v>
      </c>
      <c r="M405" s="43">
        <f>'[4]AZIMUTH_CONGESTION by ports'!L1872</f>
        <v>2</v>
      </c>
      <c r="N405" s="6">
        <f>'[4]AZIMUTH_CONGESTION by ports'!M1872</f>
        <v>0</v>
      </c>
      <c r="O405" s="89">
        <f>'[4]AZIMUTH_CONGESTION by ports'!N1872</f>
        <v>0</v>
      </c>
      <c r="P405" s="88">
        <f>'[4]AZIMUTH_CONGESTION by ports'!O1872</f>
        <v>4</v>
      </c>
      <c r="Q405" s="88">
        <f>'[4]AZIMUTH_CONGESTION by ports'!P1872</f>
        <v>0</v>
      </c>
      <c r="R405" s="43">
        <f>'[4]AZIMUTH_CONGESTION by ports'!Q1872</f>
        <v>2</v>
      </c>
      <c r="S405" s="88">
        <f>'[4]AZIMUTH_CONGESTION by ports'!R1872</f>
        <v>0</v>
      </c>
      <c r="T405" s="12">
        <f>'[4]AZIMUTH_CONGESTION by ports'!S1872</f>
        <v>3</v>
      </c>
      <c r="U405" s="43">
        <f>'[4]AZIMUTH_CONGESTION by ports'!T1872</f>
        <v>0</v>
      </c>
      <c r="V405" s="12">
        <f>'[4]AZIMUTH_CONGESTION by ports'!U1872</f>
        <v>0</v>
      </c>
      <c r="W405" s="43">
        <f>'[4]AZIMUTH_CONGESTION by ports'!V1872</f>
        <v>4</v>
      </c>
      <c r="X405" s="12">
        <f>'[4]AZIMUTH_CONGESTION by ports'!W1872</f>
        <v>1</v>
      </c>
      <c r="Y405" s="88">
        <f>'[4]AZIMUTH_CONGESTION by ports'!X1872</f>
        <v>0</v>
      </c>
      <c r="Z405" s="12">
        <f>'[4]AZIMUTH_CONGESTION by ports'!Y1872</f>
        <v>0</v>
      </c>
      <c r="AA405" s="88">
        <f>'[4]AZIMUTH_CONGESTION by ports'!Z1872</f>
        <v>0</v>
      </c>
      <c r="AB405" s="12">
        <f t="shared" si="39"/>
        <v>10.200000000000001</v>
      </c>
      <c r="AC405" s="12">
        <f t="shared" si="40"/>
        <v>0.85000000000000009</v>
      </c>
      <c r="AD405" s="12">
        <f t="shared" si="41"/>
        <v>2.04</v>
      </c>
      <c r="AE405" s="12">
        <f t="shared" si="42"/>
        <v>0.68</v>
      </c>
      <c r="AF405" s="12">
        <f t="shared" si="43"/>
        <v>5.61</v>
      </c>
      <c r="AG405" s="12">
        <f t="shared" si="44"/>
        <v>1.02</v>
      </c>
    </row>
    <row r="406" spans="2:33">
      <c r="B406" s="15">
        <f>'[4]AZIMUTH_CONGESTION by ports'!A1873</f>
        <v>42773</v>
      </c>
      <c r="C406" s="6">
        <f>'[4]AZIMUTH_CONGESTION by ports'!B1873</f>
        <v>2</v>
      </c>
      <c r="D406" s="89">
        <f>'[4]AZIMUTH_CONGESTION by ports'!C1873</f>
        <v>31</v>
      </c>
      <c r="E406" s="43">
        <f>'[4]AZIMUTH_CONGESTION by ports'!D1873</f>
        <v>3</v>
      </c>
      <c r="F406" s="6">
        <f>'[4]AZIMUTH_CONGESTION by ports'!E1873</f>
        <v>0</v>
      </c>
      <c r="G406" s="6">
        <f>'[4]AZIMUTH_CONGESTION by ports'!F1873</f>
        <v>0</v>
      </c>
      <c r="H406" s="12">
        <f>'[4]AZIMUTH_CONGESTION by ports'!G1873</f>
        <v>0</v>
      </c>
      <c r="I406" s="12">
        <f>'[4]AZIMUTH_CONGESTION by ports'!H1873</f>
        <v>1</v>
      </c>
      <c r="J406" s="12">
        <f>'[4]AZIMUTH_CONGESTION by ports'!I1873</f>
        <v>0</v>
      </c>
      <c r="K406" s="12">
        <f>'[4]AZIMUTH_CONGESTION by ports'!J1873</f>
        <v>0</v>
      </c>
      <c r="L406" s="12">
        <f>'[4]AZIMUTH_CONGESTION by ports'!K1873</f>
        <v>0</v>
      </c>
      <c r="M406" s="43">
        <f>'[4]AZIMUTH_CONGESTION by ports'!L1873</f>
        <v>2</v>
      </c>
      <c r="N406" s="6">
        <f>'[4]AZIMUTH_CONGESTION by ports'!M1873</f>
        <v>1</v>
      </c>
      <c r="O406" s="89">
        <f>'[4]AZIMUTH_CONGESTION by ports'!N1873</f>
        <v>0</v>
      </c>
      <c r="P406" s="88">
        <f>'[4]AZIMUTH_CONGESTION by ports'!O1873</f>
        <v>4</v>
      </c>
      <c r="Q406" s="88">
        <f>'[4]AZIMUTH_CONGESTION by ports'!P1873</f>
        <v>0</v>
      </c>
      <c r="R406" s="43">
        <f>'[4]AZIMUTH_CONGESTION by ports'!Q1873</f>
        <v>2</v>
      </c>
      <c r="S406" s="88">
        <f>'[4]AZIMUTH_CONGESTION by ports'!R1873</f>
        <v>0</v>
      </c>
      <c r="T406" s="12">
        <f>'[4]AZIMUTH_CONGESTION by ports'!S1873</f>
        <v>4</v>
      </c>
      <c r="U406" s="43">
        <f>'[4]AZIMUTH_CONGESTION by ports'!T1873</f>
        <v>0</v>
      </c>
      <c r="V406" s="12">
        <f>'[4]AZIMUTH_CONGESTION by ports'!U1873</f>
        <v>0</v>
      </c>
      <c r="W406" s="43">
        <f>'[4]AZIMUTH_CONGESTION by ports'!V1873</f>
        <v>4</v>
      </c>
      <c r="X406" s="12">
        <f>'[4]AZIMUTH_CONGESTION by ports'!W1873</f>
        <v>1</v>
      </c>
      <c r="Y406" s="88">
        <f>'[4]AZIMUTH_CONGESTION by ports'!X1873</f>
        <v>1</v>
      </c>
      <c r="Z406" s="12">
        <f>'[4]AZIMUTH_CONGESTION by ports'!Y1873</f>
        <v>0</v>
      </c>
      <c r="AA406" s="88">
        <f>'[4]AZIMUTH_CONGESTION by ports'!Z1873</f>
        <v>0</v>
      </c>
      <c r="AB406" s="12">
        <f t="shared" si="39"/>
        <v>9.5200000000000014</v>
      </c>
      <c r="AC406" s="12">
        <f t="shared" si="40"/>
        <v>0.51</v>
      </c>
      <c r="AD406" s="12">
        <f t="shared" si="41"/>
        <v>1.87</v>
      </c>
      <c r="AE406" s="12">
        <f t="shared" si="42"/>
        <v>0.85000000000000009</v>
      </c>
      <c r="AF406" s="12">
        <f t="shared" si="43"/>
        <v>5.2700000000000005</v>
      </c>
      <c r="AG406" s="12">
        <f t="shared" si="44"/>
        <v>1.02</v>
      </c>
    </row>
    <row r="407" spans="2:33">
      <c r="B407" s="15">
        <f>'[4]AZIMUTH_CONGESTION by ports'!A1874</f>
        <v>42774</v>
      </c>
      <c r="C407" s="6">
        <f>'[4]AZIMUTH_CONGESTION by ports'!B1874</f>
        <v>2</v>
      </c>
      <c r="D407" s="89">
        <f>'[4]AZIMUTH_CONGESTION by ports'!C1874</f>
        <v>29</v>
      </c>
      <c r="E407" s="43">
        <f>'[4]AZIMUTH_CONGESTION by ports'!D1874</f>
        <v>3</v>
      </c>
      <c r="F407" s="6">
        <f>'[4]AZIMUTH_CONGESTION by ports'!E1874</f>
        <v>0</v>
      </c>
      <c r="G407" s="6">
        <f>'[4]AZIMUTH_CONGESTION by ports'!F1874</f>
        <v>0</v>
      </c>
      <c r="H407" s="12">
        <f>'[4]AZIMUTH_CONGESTION by ports'!G1874</f>
        <v>0</v>
      </c>
      <c r="I407" s="12">
        <f>'[4]AZIMUTH_CONGESTION by ports'!H1874</f>
        <v>0</v>
      </c>
      <c r="J407" s="12">
        <f>'[4]AZIMUTH_CONGESTION by ports'!I1874</f>
        <v>0</v>
      </c>
      <c r="K407" s="12">
        <f>'[4]AZIMUTH_CONGESTION by ports'!J1874</f>
        <v>0</v>
      </c>
      <c r="L407" s="12">
        <f>'[4]AZIMUTH_CONGESTION by ports'!K1874</f>
        <v>0</v>
      </c>
      <c r="M407" s="43">
        <f>'[4]AZIMUTH_CONGESTION by ports'!L1874</f>
        <v>2</v>
      </c>
      <c r="N407" s="6">
        <f>'[4]AZIMUTH_CONGESTION by ports'!M1874</f>
        <v>1</v>
      </c>
      <c r="O407" s="89">
        <f>'[4]AZIMUTH_CONGESTION by ports'!N1874</f>
        <v>0</v>
      </c>
      <c r="P407" s="88">
        <f>'[4]AZIMUTH_CONGESTION by ports'!O1874</f>
        <v>2</v>
      </c>
      <c r="Q407" s="88">
        <f>'[4]AZIMUTH_CONGESTION by ports'!P1874</f>
        <v>0</v>
      </c>
      <c r="R407" s="43">
        <f>'[4]AZIMUTH_CONGESTION by ports'!Q1874</f>
        <v>1</v>
      </c>
      <c r="S407" s="88">
        <f>'[4]AZIMUTH_CONGESTION by ports'!R1874</f>
        <v>0</v>
      </c>
      <c r="T407" s="12">
        <f>'[4]AZIMUTH_CONGESTION by ports'!S1874</f>
        <v>3</v>
      </c>
      <c r="U407" s="43">
        <f>'[4]AZIMUTH_CONGESTION by ports'!T1874</f>
        <v>0</v>
      </c>
      <c r="V407" s="12">
        <f>'[4]AZIMUTH_CONGESTION by ports'!U1874</f>
        <v>0</v>
      </c>
      <c r="W407" s="43">
        <f>'[4]AZIMUTH_CONGESTION by ports'!V1874</f>
        <v>2</v>
      </c>
      <c r="X407" s="12">
        <f>'[4]AZIMUTH_CONGESTION by ports'!W1874</f>
        <v>0</v>
      </c>
      <c r="Y407" s="88">
        <f>'[4]AZIMUTH_CONGESTION by ports'!X1874</f>
        <v>0</v>
      </c>
      <c r="Z407" s="12">
        <f>'[4]AZIMUTH_CONGESTION by ports'!Y1874</f>
        <v>0</v>
      </c>
      <c r="AA407" s="88">
        <f>'[4]AZIMUTH_CONGESTION by ports'!Z1874</f>
        <v>0</v>
      </c>
      <c r="AB407" s="12">
        <f t="shared" si="39"/>
        <v>7.65</v>
      </c>
      <c r="AC407" s="12">
        <f t="shared" si="40"/>
        <v>0.51</v>
      </c>
      <c r="AD407" s="12">
        <f t="shared" si="41"/>
        <v>1.36</v>
      </c>
      <c r="AE407" s="12">
        <f t="shared" si="42"/>
        <v>0.34</v>
      </c>
      <c r="AF407" s="12">
        <f t="shared" si="43"/>
        <v>4.9300000000000006</v>
      </c>
      <c r="AG407" s="12">
        <f t="shared" si="44"/>
        <v>0.51</v>
      </c>
    </row>
    <row r="408" spans="2:33">
      <c r="B408" s="15">
        <f>'[4]AZIMUTH_CONGESTION by ports'!A1875</f>
        <v>42775</v>
      </c>
      <c r="C408" s="6">
        <f>'[4]AZIMUTH_CONGESTION by ports'!B1875</f>
        <v>2</v>
      </c>
      <c r="D408" s="89">
        <f>'[4]AZIMUTH_CONGESTION by ports'!C1875</f>
        <v>33</v>
      </c>
      <c r="E408" s="43">
        <f>'[4]AZIMUTH_CONGESTION by ports'!D1875</f>
        <v>3</v>
      </c>
      <c r="F408" s="6">
        <f>'[4]AZIMUTH_CONGESTION by ports'!E1875</f>
        <v>0</v>
      </c>
      <c r="G408" s="6">
        <f>'[4]AZIMUTH_CONGESTION by ports'!F1875</f>
        <v>1</v>
      </c>
      <c r="H408" s="12">
        <f>'[4]AZIMUTH_CONGESTION by ports'!G1875</f>
        <v>0</v>
      </c>
      <c r="I408" s="12">
        <f>'[4]AZIMUTH_CONGESTION by ports'!H1875</f>
        <v>0</v>
      </c>
      <c r="J408" s="12">
        <f>'[4]AZIMUTH_CONGESTION by ports'!I1875</f>
        <v>0</v>
      </c>
      <c r="K408" s="12">
        <f>'[4]AZIMUTH_CONGESTION by ports'!J1875</f>
        <v>0</v>
      </c>
      <c r="L408" s="12">
        <f>'[4]AZIMUTH_CONGESTION by ports'!K1875</f>
        <v>0</v>
      </c>
      <c r="M408" s="43">
        <f>'[4]AZIMUTH_CONGESTION by ports'!L1875</f>
        <v>2</v>
      </c>
      <c r="N408" s="6">
        <f>'[4]AZIMUTH_CONGESTION by ports'!M1875</f>
        <v>2</v>
      </c>
      <c r="O408" s="89">
        <f>'[4]AZIMUTH_CONGESTION by ports'!N1875</f>
        <v>0</v>
      </c>
      <c r="P408" s="88">
        <f>'[4]AZIMUTH_CONGESTION by ports'!O1875</f>
        <v>2</v>
      </c>
      <c r="Q408" s="88">
        <f>'[4]AZIMUTH_CONGESTION by ports'!P1875</f>
        <v>0</v>
      </c>
      <c r="R408" s="43">
        <f>'[4]AZIMUTH_CONGESTION by ports'!Q1875</f>
        <v>1</v>
      </c>
      <c r="S408" s="88">
        <f>'[4]AZIMUTH_CONGESTION by ports'!R1875</f>
        <v>1</v>
      </c>
      <c r="T408" s="12">
        <f>'[4]AZIMUTH_CONGESTION by ports'!S1875</f>
        <v>5</v>
      </c>
      <c r="U408" s="43">
        <f>'[4]AZIMUTH_CONGESTION by ports'!T1875</f>
        <v>0</v>
      </c>
      <c r="V408" s="12">
        <f>'[4]AZIMUTH_CONGESTION by ports'!U1875</f>
        <v>0</v>
      </c>
      <c r="W408" s="43">
        <f>'[4]AZIMUTH_CONGESTION by ports'!V1875</f>
        <v>4</v>
      </c>
      <c r="X408" s="12">
        <f>'[4]AZIMUTH_CONGESTION by ports'!W1875</f>
        <v>0</v>
      </c>
      <c r="Y408" s="88">
        <f>'[4]AZIMUTH_CONGESTION by ports'!X1875</f>
        <v>1</v>
      </c>
      <c r="Z408" s="12">
        <f>'[4]AZIMUTH_CONGESTION by ports'!Y1875</f>
        <v>0</v>
      </c>
      <c r="AA408" s="88">
        <f>'[4]AZIMUTH_CONGESTION by ports'!Z1875</f>
        <v>0</v>
      </c>
      <c r="AB408" s="12">
        <f t="shared" si="39"/>
        <v>9.6900000000000013</v>
      </c>
      <c r="AC408" s="12">
        <f t="shared" si="40"/>
        <v>0.85000000000000009</v>
      </c>
      <c r="AD408" s="12">
        <f t="shared" si="41"/>
        <v>1.7000000000000002</v>
      </c>
      <c r="AE408" s="12">
        <f t="shared" si="42"/>
        <v>0.68</v>
      </c>
      <c r="AF408" s="12">
        <f t="shared" si="43"/>
        <v>5.61</v>
      </c>
      <c r="AG408" s="12">
        <f t="shared" si="44"/>
        <v>0.85000000000000009</v>
      </c>
    </row>
    <row r="409" spans="2:33">
      <c r="B409" s="15">
        <f>'[4]AZIMUTH_CONGESTION by ports'!A1876</f>
        <v>42776</v>
      </c>
      <c r="C409" s="6">
        <f>'[4]AZIMUTH_CONGESTION by ports'!B1876</f>
        <v>1</v>
      </c>
      <c r="D409" s="89">
        <f>'[4]AZIMUTH_CONGESTION by ports'!C1876</f>
        <v>36</v>
      </c>
      <c r="E409" s="43">
        <f>'[4]AZIMUTH_CONGESTION by ports'!D1876</f>
        <v>3</v>
      </c>
      <c r="F409" s="6">
        <f>'[4]AZIMUTH_CONGESTION by ports'!E1876</f>
        <v>0</v>
      </c>
      <c r="G409" s="6">
        <f>'[4]AZIMUTH_CONGESTION by ports'!F1876</f>
        <v>1</v>
      </c>
      <c r="H409" s="12">
        <f>'[4]AZIMUTH_CONGESTION by ports'!G1876</f>
        <v>0</v>
      </c>
      <c r="I409" s="12">
        <f>'[4]AZIMUTH_CONGESTION by ports'!H1876</f>
        <v>1</v>
      </c>
      <c r="J409" s="12">
        <f>'[4]AZIMUTH_CONGESTION by ports'!I1876</f>
        <v>0</v>
      </c>
      <c r="K409" s="12">
        <f>'[4]AZIMUTH_CONGESTION by ports'!J1876</f>
        <v>0</v>
      </c>
      <c r="L409" s="12">
        <f>'[4]AZIMUTH_CONGESTION by ports'!K1876</f>
        <v>0</v>
      </c>
      <c r="M409" s="43">
        <f>'[4]AZIMUTH_CONGESTION by ports'!L1876</f>
        <v>1</v>
      </c>
      <c r="N409" s="6">
        <f>'[4]AZIMUTH_CONGESTION by ports'!M1876</f>
        <v>2</v>
      </c>
      <c r="O409" s="89">
        <f>'[4]AZIMUTH_CONGESTION by ports'!N1876</f>
        <v>0</v>
      </c>
      <c r="P409" s="88">
        <f>'[4]AZIMUTH_CONGESTION by ports'!O1876</f>
        <v>2</v>
      </c>
      <c r="Q409" s="88">
        <f>'[4]AZIMUTH_CONGESTION by ports'!P1876</f>
        <v>0</v>
      </c>
      <c r="R409" s="43">
        <f>'[4]AZIMUTH_CONGESTION by ports'!Q1876</f>
        <v>1</v>
      </c>
      <c r="S409" s="88">
        <f>'[4]AZIMUTH_CONGESTION by ports'!R1876</f>
        <v>1</v>
      </c>
      <c r="T409" s="12">
        <f>'[4]AZIMUTH_CONGESTION by ports'!S1876</f>
        <v>6</v>
      </c>
      <c r="U409" s="43">
        <f>'[4]AZIMUTH_CONGESTION by ports'!T1876</f>
        <v>0</v>
      </c>
      <c r="V409" s="12">
        <f>'[4]AZIMUTH_CONGESTION by ports'!U1876</f>
        <v>0</v>
      </c>
      <c r="W409" s="43">
        <f>'[4]AZIMUTH_CONGESTION by ports'!V1876</f>
        <v>6</v>
      </c>
      <c r="X409" s="12">
        <f>'[4]AZIMUTH_CONGESTION by ports'!W1876</f>
        <v>0</v>
      </c>
      <c r="Y409" s="88">
        <f>'[4]AZIMUTH_CONGESTION by ports'!X1876</f>
        <v>1</v>
      </c>
      <c r="Z409" s="12">
        <f>'[4]AZIMUTH_CONGESTION by ports'!Y1876</f>
        <v>0</v>
      </c>
      <c r="AA409" s="88">
        <f>'[4]AZIMUTH_CONGESTION by ports'!Z1876</f>
        <v>0</v>
      </c>
      <c r="AB409" s="12">
        <f t="shared" si="39"/>
        <v>10.540000000000001</v>
      </c>
      <c r="AC409" s="12">
        <f t="shared" si="40"/>
        <v>0.68</v>
      </c>
      <c r="AD409" s="12">
        <f t="shared" si="41"/>
        <v>1.87</v>
      </c>
      <c r="AE409" s="12">
        <f t="shared" si="42"/>
        <v>0.68</v>
      </c>
      <c r="AF409" s="12">
        <f t="shared" si="43"/>
        <v>6.12</v>
      </c>
      <c r="AG409" s="12">
        <f t="shared" si="44"/>
        <v>1.1900000000000002</v>
      </c>
    </row>
    <row r="410" spans="2:33">
      <c r="B410" s="15">
        <f>'[4]AZIMUTH_CONGESTION by ports'!A1877</f>
        <v>42777</v>
      </c>
      <c r="C410" s="6">
        <f>'[4]AZIMUTH_CONGESTION by ports'!B1877</f>
        <v>1</v>
      </c>
      <c r="D410" s="89">
        <f>'[4]AZIMUTH_CONGESTION by ports'!C1877</f>
        <v>43</v>
      </c>
      <c r="E410" s="43">
        <f>'[4]AZIMUTH_CONGESTION by ports'!D1877</f>
        <v>1</v>
      </c>
      <c r="F410" s="6">
        <f>'[4]AZIMUTH_CONGESTION by ports'!E1877</f>
        <v>0</v>
      </c>
      <c r="G410" s="6">
        <f>'[4]AZIMUTH_CONGESTION by ports'!F1877</f>
        <v>0</v>
      </c>
      <c r="H410" s="12">
        <f>'[4]AZIMUTH_CONGESTION by ports'!G1877</f>
        <v>0</v>
      </c>
      <c r="I410" s="12">
        <f>'[4]AZIMUTH_CONGESTION by ports'!H1877</f>
        <v>0</v>
      </c>
      <c r="J410" s="12">
        <f>'[4]AZIMUTH_CONGESTION by ports'!I1877</f>
        <v>1</v>
      </c>
      <c r="K410" s="12">
        <f>'[4]AZIMUTH_CONGESTION by ports'!J1877</f>
        <v>0</v>
      </c>
      <c r="L410" s="12">
        <f>'[4]AZIMUTH_CONGESTION by ports'!K1877</f>
        <v>0</v>
      </c>
      <c r="M410" s="43">
        <f>'[4]AZIMUTH_CONGESTION by ports'!L1877</f>
        <v>3</v>
      </c>
      <c r="N410" s="6">
        <f>'[4]AZIMUTH_CONGESTION by ports'!M1877</f>
        <v>2</v>
      </c>
      <c r="O410" s="89">
        <f>'[4]AZIMUTH_CONGESTION by ports'!N1877</f>
        <v>0</v>
      </c>
      <c r="P410" s="88">
        <f>'[4]AZIMUTH_CONGESTION by ports'!O1877</f>
        <v>2</v>
      </c>
      <c r="Q410" s="88">
        <f>'[4]AZIMUTH_CONGESTION by ports'!P1877</f>
        <v>0</v>
      </c>
      <c r="R410" s="43">
        <f>'[4]AZIMUTH_CONGESTION by ports'!Q1877</f>
        <v>0</v>
      </c>
      <c r="S410" s="88">
        <f>'[4]AZIMUTH_CONGESTION by ports'!R1877</f>
        <v>1</v>
      </c>
      <c r="T410" s="12">
        <f>'[4]AZIMUTH_CONGESTION by ports'!S1877</f>
        <v>4</v>
      </c>
      <c r="U410" s="43">
        <f>'[4]AZIMUTH_CONGESTION by ports'!T1877</f>
        <v>0</v>
      </c>
      <c r="V410" s="12">
        <f>'[4]AZIMUTH_CONGESTION by ports'!U1877</f>
        <v>0</v>
      </c>
      <c r="W410" s="43">
        <f>'[4]AZIMUTH_CONGESTION by ports'!V1877</f>
        <v>6</v>
      </c>
      <c r="X410" s="12">
        <f>'[4]AZIMUTH_CONGESTION by ports'!W1877</f>
        <v>0</v>
      </c>
      <c r="Y410" s="88">
        <f>'[4]AZIMUTH_CONGESTION by ports'!X1877</f>
        <v>0</v>
      </c>
      <c r="Z410" s="12">
        <f>'[4]AZIMUTH_CONGESTION by ports'!Y1877</f>
        <v>0</v>
      </c>
      <c r="AA410" s="88">
        <f>'[4]AZIMUTH_CONGESTION by ports'!Z1877</f>
        <v>0</v>
      </c>
      <c r="AB410" s="12">
        <f t="shared" si="39"/>
        <v>10.88</v>
      </c>
      <c r="AC410" s="12">
        <f t="shared" si="40"/>
        <v>0.51</v>
      </c>
      <c r="AD410" s="12">
        <f t="shared" si="41"/>
        <v>1.7000000000000002</v>
      </c>
      <c r="AE410" s="12">
        <f t="shared" si="42"/>
        <v>0.51</v>
      </c>
      <c r="AF410" s="12">
        <f t="shared" si="43"/>
        <v>7.3100000000000005</v>
      </c>
      <c r="AG410" s="12">
        <f t="shared" si="44"/>
        <v>0.85000000000000009</v>
      </c>
    </row>
    <row r="411" spans="2:33">
      <c r="B411" s="15">
        <f>'[4]AZIMUTH_CONGESTION by ports'!A1878</f>
        <v>42778</v>
      </c>
      <c r="C411" s="6">
        <f>'[4]AZIMUTH_CONGESTION by ports'!B1878</f>
        <v>0</v>
      </c>
      <c r="D411" s="89">
        <f>'[4]AZIMUTH_CONGESTION by ports'!C1878</f>
        <v>36</v>
      </c>
      <c r="E411" s="43">
        <f>'[4]AZIMUTH_CONGESTION by ports'!D1878</f>
        <v>1</v>
      </c>
      <c r="F411" s="6">
        <f>'[4]AZIMUTH_CONGESTION by ports'!E1878</f>
        <v>0</v>
      </c>
      <c r="G411" s="6">
        <f>'[4]AZIMUTH_CONGESTION by ports'!F1878</f>
        <v>0</v>
      </c>
      <c r="H411" s="12">
        <f>'[4]AZIMUTH_CONGESTION by ports'!G1878</f>
        <v>0</v>
      </c>
      <c r="I411" s="12">
        <f>'[4]AZIMUTH_CONGESTION by ports'!H1878</f>
        <v>0</v>
      </c>
      <c r="J411" s="12">
        <f>'[4]AZIMUTH_CONGESTION by ports'!I1878</f>
        <v>2</v>
      </c>
      <c r="K411" s="12">
        <f>'[4]AZIMUTH_CONGESTION by ports'!J1878</f>
        <v>0</v>
      </c>
      <c r="L411" s="12">
        <f>'[4]AZIMUTH_CONGESTION by ports'!K1878</f>
        <v>0</v>
      </c>
      <c r="M411" s="43">
        <f>'[4]AZIMUTH_CONGESTION by ports'!L1878</f>
        <v>1</v>
      </c>
      <c r="N411" s="6">
        <f>'[4]AZIMUTH_CONGESTION by ports'!M1878</f>
        <v>0</v>
      </c>
      <c r="O411" s="89">
        <f>'[4]AZIMUTH_CONGESTION by ports'!N1878</f>
        <v>0</v>
      </c>
      <c r="P411" s="88">
        <f>'[4]AZIMUTH_CONGESTION by ports'!O1878</f>
        <v>2</v>
      </c>
      <c r="Q411" s="88">
        <f>'[4]AZIMUTH_CONGESTION by ports'!P1878</f>
        <v>0</v>
      </c>
      <c r="R411" s="43">
        <f>'[4]AZIMUTH_CONGESTION by ports'!Q1878</f>
        <v>1</v>
      </c>
      <c r="S411" s="88">
        <f>'[4]AZIMUTH_CONGESTION by ports'!R1878</f>
        <v>0</v>
      </c>
      <c r="T411" s="12">
        <f>'[4]AZIMUTH_CONGESTION by ports'!S1878</f>
        <v>2</v>
      </c>
      <c r="U411" s="43">
        <f>'[4]AZIMUTH_CONGESTION by ports'!T1878</f>
        <v>0</v>
      </c>
      <c r="V411" s="12">
        <f>'[4]AZIMUTH_CONGESTION by ports'!U1878</f>
        <v>0</v>
      </c>
      <c r="W411" s="43">
        <f>'[4]AZIMUTH_CONGESTION by ports'!V1878</f>
        <v>7</v>
      </c>
      <c r="X411" s="12">
        <f>'[4]AZIMUTH_CONGESTION by ports'!W1878</f>
        <v>0</v>
      </c>
      <c r="Y411" s="88">
        <f>'[4]AZIMUTH_CONGESTION by ports'!X1878</f>
        <v>1</v>
      </c>
      <c r="Z411" s="12">
        <f>'[4]AZIMUTH_CONGESTION by ports'!Y1878</f>
        <v>0</v>
      </c>
      <c r="AA411" s="88">
        <f>'[4]AZIMUTH_CONGESTION by ports'!Z1878</f>
        <v>0</v>
      </c>
      <c r="AB411" s="12">
        <f t="shared" si="39"/>
        <v>9.01</v>
      </c>
      <c r="AC411" s="12">
        <f t="shared" si="40"/>
        <v>0</v>
      </c>
      <c r="AD411" s="12">
        <f t="shared" si="41"/>
        <v>1.7000000000000002</v>
      </c>
      <c r="AE411" s="12">
        <f t="shared" si="42"/>
        <v>0.51</v>
      </c>
      <c r="AF411" s="12">
        <f t="shared" si="43"/>
        <v>6.12</v>
      </c>
      <c r="AG411" s="12">
        <f t="shared" si="44"/>
        <v>0.68</v>
      </c>
    </row>
    <row r="412" spans="2:33">
      <c r="B412" s="15">
        <f>'[4]AZIMUTH_CONGESTION by ports'!A1879</f>
        <v>42779</v>
      </c>
      <c r="C412" s="6">
        <f>'[4]AZIMUTH_CONGESTION by ports'!B1879</f>
        <v>1</v>
      </c>
      <c r="D412" s="89">
        <f>'[4]AZIMUTH_CONGESTION by ports'!C1879</f>
        <v>35</v>
      </c>
      <c r="E412" s="43">
        <f>'[4]AZIMUTH_CONGESTION by ports'!D1879</f>
        <v>3</v>
      </c>
      <c r="F412" s="6">
        <f>'[4]AZIMUTH_CONGESTION by ports'!E1879</f>
        <v>0</v>
      </c>
      <c r="G412" s="6">
        <f>'[4]AZIMUTH_CONGESTION by ports'!F1879</f>
        <v>0</v>
      </c>
      <c r="H412" s="12">
        <f>'[4]AZIMUTH_CONGESTION by ports'!G1879</f>
        <v>0</v>
      </c>
      <c r="I412" s="12">
        <f>'[4]AZIMUTH_CONGESTION by ports'!H1879</f>
        <v>0</v>
      </c>
      <c r="J412" s="12">
        <f>'[4]AZIMUTH_CONGESTION by ports'!I1879</f>
        <v>3</v>
      </c>
      <c r="K412" s="12">
        <f>'[4]AZIMUTH_CONGESTION by ports'!J1879</f>
        <v>0</v>
      </c>
      <c r="L412" s="12">
        <f>'[4]AZIMUTH_CONGESTION by ports'!K1879</f>
        <v>0</v>
      </c>
      <c r="M412" s="43">
        <f>'[4]AZIMUTH_CONGESTION by ports'!L1879</f>
        <v>1</v>
      </c>
      <c r="N412" s="6">
        <f>'[4]AZIMUTH_CONGESTION by ports'!M1879</f>
        <v>0</v>
      </c>
      <c r="O412" s="89">
        <f>'[4]AZIMUTH_CONGESTION by ports'!N1879</f>
        <v>0</v>
      </c>
      <c r="P412" s="88">
        <f>'[4]AZIMUTH_CONGESTION by ports'!O1879</f>
        <v>2</v>
      </c>
      <c r="Q412" s="88">
        <f>'[4]AZIMUTH_CONGESTION by ports'!P1879</f>
        <v>0</v>
      </c>
      <c r="R412" s="43">
        <f>'[4]AZIMUTH_CONGESTION by ports'!Q1879</f>
        <v>1</v>
      </c>
      <c r="S412" s="88">
        <f>'[4]AZIMUTH_CONGESTION by ports'!R1879</f>
        <v>0</v>
      </c>
      <c r="T412" s="12">
        <f>'[4]AZIMUTH_CONGESTION by ports'!S1879</f>
        <v>3</v>
      </c>
      <c r="U412" s="43">
        <f>'[4]AZIMUTH_CONGESTION by ports'!T1879</f>
        <v>0</v>
      </c>
      <c r="V412" s="12">
        <f>'[4]AZIMUTH_CONGESTION by ports'!U1879</f>
        <v>0</v>
      </c>
      <c r="W412" s="43">
        <f>'[4]AZIMUTH_CONGESTION by ports'!V1879</f>
        <v>4</v>
      </c>
      <c r="X412" s="12">
        <f>'[4]AZIMUTH_CONGESTION by ports'!W1879</f>
        <v>0</v>
      </c>
      <c r="Y412" s="88">
        <f>'[4]AZIMUTH_CONGESTION by ports'!X1879</f>
        <v>2</v>
      </c>
      <c r="Z412" s="12">
        <f>'[4]AZIMUTH_CONGESTION by ports'!Y1879</f>
        <v>0</v>
      </c>
      <c r="AA412" s="88">
        <f>'[4]AZIMUTH_CONGESTION by ports'!Z1879</f>
        <v>0</v>
      </c>
      <c r="AB412" s="12">
        <f t="shared" si="39"/>
        <v>9.3500000000000014</v>
      </c>
      <c r="AC412" s="12">
        <f t="shared" si="40"/>
        <v>0.17</v>
      </c>
      <c r="AD412" s="12">
        <f t="shared" si="41"/>
        <v>1.53</v>
      </c>
      <c r="AE412" s="12">
        <f t="shared" si="42"/>
        <v>0.68</v>
      </c>
      <c r="AF412" s="12">
        <f t="shared" si="43"/>
        <v>5.95</v>
      </c>
      <c r="AG412" s="12">
        <f t="shared" si="44"/>
        <v>1.02</v>
      </c>
    </row>
    <row r="413" spans="2:33">
      <c r="B413" s="15">
        <f>'[4]AZIMUTH_CONGESTION by ports'!A1880</f>
        <v>42780</v>
      </c>
      <c r="C413" s="6">
        <f>'[4]AZIMUTH_CONGESTION by ports'!B1880</f>
        <v>2</v>
      </c>
      <c r="D413" s="89">
        <f>'[4]AZIMUTH_CONGESTION by ports'!C1880</f>
        <v>30</v>
      </c>
      <c r="E413" s="43">
        <f>'[4]AZIMUTH_CONGESTION by ports'!D1880</f>
        <v>2</v>
      </c>
      <c r="F413" s="6">
        <f>'[4]AZIMUTH_CONGESTION by ports'!E1880</f>
        <v>0</v>
      </c>
      <c r="G413" s="6">
        <f>'[4]AZIMUTH_CONGESTION by ports'!F1880</f>
        <v>0</v>
      </c>
      <c r="H413" s="12">
        <f>'[4]AZIMUTH_CONGESTION by ports'!G1880</f>
        <v>0</v>
      </c>
      <c r="I413" s="12">
        <f>'[4]AZIMUTH_CONGESTION by ports'!H1880</f>
        <v>0</v>
      </c>
      <c r="J413" s="12">
        <f>'[4]AZIMUTH_CONGESTION by ports'!I1880</f>
        <v>2</v>
      </c>
      <c r="K413" s="12">
        <f>'[4]AZIMUTH_CONGESTION by ports'!J1880</f>
        <v>0</v>
      </c>
      <c r="L413" s="12">
        <f>'[4]AZIMUTH_CONGESTION by ports'!K1880</f>
        <v>0</v>
      </c>
      <c r="M413" s="43">
        <f>'[4]AZIMUTH_CONGESTION by ports'!L1880</f>
        <v>1</v>
      </c>
      <c r="N413" s="6">
        <f>'[4]AZIMUTH_CONGESTION by ports'!M1880</f>
        <v>0</v>
      </c>
      <c r="O413" s="89">
        <f>'[4]AZIMUTH_CONGESTION by ports'!N1880</f>
        <v>0</v>
      </c>
      <c r="P413" s="88">
        <f>'[4]AZIMUTH_CONGESTION by ports'!O1880</f>
        <v>2</v>
      </c>
      <c r="Q413" s="88">
        <f>'[4]AZIMUTH_CONGESTION by ports'!P1880</f>
        <v>0</v>
      </c>
      <c r="R413" s="43">
        <f>'[4]AZIMUTH_CONGESTION by ports'!Q1880</f>
        <v>1</v>
      </c>
      <c r="S413" s="88">
        <f>'[4]AZIMUTH_CONGESTION by ports'!R1880</f>
        <v>0</v>
      </c>
      <c r="T413" s="12">
        <f>'[4]AZIMUTH_CONGESTION by ports'!S1880</f>
        <v>7</v>
      </c>
      <c r="U413" s="43">
        <f>'[4]AZIMUTH_CONGESTION by ports'!T1880</f>
        <v>0</v>
      </c>
      <c r="V413" s="12">
        <f>'[4]AZIMUTH_CONGESTION by ports'!U1880</f>
        <v>0</v>
      </c>
      <c r="W413" s="43">
        <f>'[4]AZIMUTH_CONGESTION by ports'!V1880</f>
        <v>5</v>
      </c>
      <c r="X413" s="12">
        <f>'[4]AZIMUTH_CONGESTION by ports'!W1880</f>
        <v>0</v>
      </c>
      <c r="Y413" s="88">
        <f>'[4]AZIMUTH_CONGESTION by ports'!X1880</f>
        <v>3</v>
      </c>
      <c r="Z413" s="12">
        <f>'[4]AZIMUTH_CONGESTION by ports'!Y1880</f>
        <v>0</v>
      </c>
      <c r="AA413" s="88">
        <f>'[4]AZIMUTH_CONGESTION by ports'!Z1880</f>
        <v>0</v>
      </c>
      <c r="AB413" s="12">
        <f t="shared" si="39"/>
        <v>9.3500000000000014</v>
      </c>
      <c r="AC413" s="12">
        <f t="shared" si="40"/>
        <v>0.34</v>
      </c>
      <c r="AD413" s="12">
        <f t="shared" si="41"/>
        <v>1.53</v>
      </c>
      <c r="AE413" s="12">
        <f t="shared" si="42"/>
        <v>0.85000000000000009</v>
      </c>
      <c r="AF413" s="12">
        <f t="shared" si="43"/>
        <v>5.1000000000000005</v>
      </c>
      <c r="AG413" s="12">
        <f t="shared" si="44"/>
        <v>1.53</v>
      </c>
    </row>
    <row r="414" spans="2:33">
      <c r="B414" s="15">
        <f>'[4]AZIMUTH_CONGESTION by ports'!A1881</f>
        <v>42781</v>
      </c>
      <c r="C414" s="6">
        <f>'[4]AZIMUTH_CONGESTION by ports'!B1881</f>
        <v>1</v>
      </c>
      <c r="D414" s="89">
        <f>'[4]AZIMUTH_CONGESTION by ports'!C1881</f>
        <v>31</v>
      </c>
      <c r="E414" s="43">
        <f>'[4]AZIMUTH_CONGESTION by ports'!D1881</f>
        <v>3</v>
      </c>
      <c r="F414" s="6">
        <f>'[4]AZIMUTH_CONGESTION by ports'!E1881</f>
        <v>0</v>
      </c>
      <c r="G414" s="6">
        <f>'[4]AZIMUTH_CONGESTION by ports'!F1881</f>
        <v>0</v>
      </c>
      <c r="H414" s="12">
        <f>'[4]AZIMUTH_CONGESTION by ports'!G1881</f>
        <v>0</v>
      </c>
      <c r="I414" s="12">
        <f>'[4]AZIMUTH_CONGESTION by ports'!H1881</f>
        <v>0</v>
      </c>
      <c r="J414" s="12">
        <f>'[4]AZIMUTH_CONGESTION by ports'!I1881</f>
        <v>1</v>
      </c>
      <c r="K414" s="12">
        <f>'[4]AZIMUTH_CONGESTION by ports'!J1881</f>
        <v>0</v>
      </c>
      <c r="L414" s="12">
        <f>'[4]AZIMUTH_CONGESTION by ports'!K1881</f>
        <v>0</v>
      </c>
      <c r="M414" s="43">
        <f>'[4]AZIMUTH_CONGESTION by ports'!L1881</f>
        <v>2</v>
      </c>
      <c r="N414" s="6">
        <f>'[4]AZIMUTH_CONGESTION by ports'!M1881</f>
        <v>0</v>
      </c>
      <c r="O414" s="89">
        <f>'[4]AZIMUTH_CONGESTION by ports'!N1881</f>
        <v>0</v>
      </c>
      <c r="P414" s="88">
        <f>'[4]AZIMUTH_CONGESTION by ports'!O1881</f>
        <v>1</v>
      </c>
      <c r="Q414" s="88">
        <f>'[4]AZIMUTH_CONGESTION by ports'!P1881</f>
        <v>0</v>
      </c>
      <c r="R414" s="43">
        <f>'[4]AZIMUTH_CONGESTION by ports'!Q1881</f>
        <v>0</v>
      </c>
      <c r="S414" s="88">
        <f>'[4]AZIMUTH_CONGESTION by ports'!R1881</f>
        <v>0</v>
      </c>
      <c r="T414" s="12">
        <f>'[4]AZIMUTH_CONGESTION by ports'!S1881</f>
        <v>5</v>
      </c>
      <c r="U414" s="43">
        <f>'[4]AZIMUTH_CONGESTION by ports'!T1881</f>
        <v>0</v>
      </c>
      <c r="V414" s="12">
        <f>'[4]AZIMUTH_CONGESTION by ports'!U1881</f>
        <v>0</v>
      </c>
      <c r="W414" s="43">
        <f>'[4]AZIMUTH_CONGESTION by ports'!V1881</f>
        <v>2</v>
      </c>
      <c r="X414" s="12">
        <f>'[4]AZIMUTH_CONGESTION by ports'!W1881</f>
        <v>0</v>
      </c>
      <c r="Y414" s="88">
        <f>'[4]AZIMUTH_CONGESTION by ports'!X1881</f>
        <v>3</v>
      </c>
      <c r="Z414" s="12">
        <f>'[4]AZIMUTH_CONGESTION by ports'!Y1881</f>
        <v>0</v>
      </c>
      <c r="AA414" s="88">
        <f>'[4]AZIMUTH_CONGESTION by ports'!Z1881</f>
        <v>0</v>
      </c>
      <c r="AB414" s="12">
        <f t="shared" si="39"/>
        <v>8.33</v>
      </c>
      <c r="AC414" s="12">
        <f t="shared" si="40"/>
        <v>0.17</v>
      </c>
      <c r="AD414" s="12">
        <f t="shared" si="41"/>
        <v>1.1900000000000002</v>
      </c>
      <c r="AE414" s="12">
        <f t="shared" si="42"/>
        <v>0.68</v>
      </c>
      <c r="AF414" s="12">
        <f t="shared" si="43"/>
        <v>5.2700000000000005</v>
      </c>
      <c r="AG414" s="12">
        <f t="shared" si="44"/>
        <v>1.02</v>
      </c>
    </row>
    <row r="415" spans="2:33">
      <c r="B415" s="15">
        <f>'[4]AZIMUTH_CONGESTION by ports'!A1882</f>
        <v>42782</v>
      </c>
      <c r="C415" s="6">
        <f>'[4]AZIMUTH_CONGESTION by ports'!B1882</f>
        <v>0</v>
      </c>
      <c r="D415" s="89">
        <f>'[4]AZIMUTH_CONGESTION by ports'!C1882</f>
        <v>29</v>
      </c>
      <c r="E415" s="43">
        <f>'[4]AZIMUTH_CONGESTION by ports'!D1882</f>
        <v>5</v>
      </c>
      <c r="F415" s="6">
        <f>'[4]AZIMUTH_CONGESTION by ports'!E1882</f>
        <v>0</v>
      </c>
      <c r="G415" s="6">
        <f>'[4]AZIMUTH_CONGESTION by ports'!F1882</f>
        <v>0</v>
      </c>
      <c r="H415" s="12">
        <f>'[4]AZIMUTH_CONGESTION by ports'!G1882</f>
        <v>0</v>
      </c>
      <c r="I415" s="12">
        <f>'[4]AZIMUTH_CONGESTION by ports'!H1882</f>
        <v>0</v>
      </c>
      <c r="J415" s="12">
        <f>'[4]AZIMUTH_CONGESTION by ports'!I1882</f>
        <v>2</v>
      </c>
      <c r="K415" s="12">
        <f>'[4]AZIMUTH_CONGESTION by ports'!J1882</f>
        <v>0</v>
      </c>
      <c r="L415" s="12">
        <f>'[4]AZIMUTH_CONGESTION by ports'!K1882</f>
        <v>0</v>
      </c>
      <c r="M415" s="43">
        <f>'[4]AZIMUTH_CONGESTION by ports'!L1882</f>
        <v>1</v>
      </c>
      <c r="N415" s="6">
        <f>'[4]AZIMUTH_CONGESTION by ports'!M1882</f>
        <v>0</v>
      </c>
      <c r="O415" s="89">
        <f>'[4]AZIMUTH_CONGESTION by ports'!N1882</f>
        <v>0</v>
      </c>
      <c r="P415" s="88">
        <f>'[4]AZIMUTH_CONGESTION by ports'!O1882</f>
        <v>0</v>
      </c>
      <c r="Q415" s="88">
        <f>'[4]AZIMUTH_CONGESTION by ports'!P1882</f>
        <v>0</v>
      </c>
      <c r="R415" s="43">
        <f>'[4]AZIMUTH_CONGESTION by ports'!Q1882</f>
        <v>0</v>
      </c>
      <c r="S415" s="88">
        <f>'[4]AZIMUTH_CONGESTION by ports'!R1882</f>
        <v>0</v>
      </c>
      <c r="T415" s="12">
        <f>'[4]AZIMUTH_CONGESTION by ports'!S1882</f>
        <v>10</v>
      </c>
      <c r="U415" s="43">
        <f>'[4]AZIMUTH_CONGESTION by ports'!T1882</f>
        <v>0</v>
      </c>
      <c r="V415" s="12">
        <f>'[4]AZIMUTH_CONGESTION by ports'!U1882</f>
        <v>0</v>
      </c>
      <c r="W415" s="43">
        <f>'[4]AZIMUTH_CONGESTION by ports'!V1882</f>
        <v>3</v>
      </c>
      <c r="X415" s="12">
        <f>'[4]AZIMUTH_CONGESTION by ports'!W1882</f>
        <v>0</v>
      </c>
      <c r="Y415" s="88">
        <f>'[4]AZIMUTH_CONGESTION by ports'!X1882</f>
        <v>5</v>
      </c>
      <c r="Z415" s="12">
        <f>'[4]AZIMUTH_CONGESTION by ports'!Y1882</f>
        <v>0</v>
      </c>
      <c r="AA415" s="88">
        <f>'[4]AZIMUTH_CONGESTION by ports'!Z1882</f>
        <v>0</v>
      </c>
      <c r="AB415" s="12">
        <f t="shared" si="39"/>
        <v>9.3500000000000014</v>
      </c>
      <c r="AC415" s="12">
        <f t="shared" si="40"/>
        <v>0</v>
      </c>
      <c r="AD415" s="12">
        <f t="shared" si="41"/>
        <v>1.53</v>
      </c>
      <c r="AE415" s="12">
        <f t="shared" si="42"/>
        <v>0.85000000000000009</v>
      </c>
      <c r="AF415" s="12">
        <f t="shared" si="43"/>
        <v>4.9300000000000006</v>
      </c>
      <c r="AG415" s="12">
        <f t="shared" si="44"/>
        <v>2.04</v>
      </c>
    </row>
    <row r="416" spans="2:33">
      <c r="B416" s="15">
        <f>'[4]AZIMUTH_CONGESTION by ports'!A1883</f>
        <v>42783</v>
      </c>
      <c r="C416" s="6">
        <f>'[4]AZIMUTH_CONGESTION by ports'!B1883</f>
        <v>0</v>
      </c>
      <c r="D416" s="89">
        <f>'[4]AZIMUTH_CONGESTION by ports'!C1883</f>
        <v>29</v>
      </c>
      <c r="E416" s="43">
        <f>'[4]AZIMUTH_CONGESTION by ports'!D1883</f>
        <v>4</v>
      </c>
      <c r="F416" s="6">
        <f>'[4]AZIMUTH_CONGESTION by ports'!E1883</f>
        <v>0</v>
      </c>
      <c r="G416" s="6">
        <f>'[4]AZIMUTH_CONGESTION by ports'!F1883</f>
        <v>0</v>
      </c>
      <c r="H416" s="12">
        <f>'[4]AZIMUTH_CONGESTION by ports'!G1883</f>
        <v>0</v>
      </c>
      <c r="I416" s="12">
        <f>'[4]AZIMUTH_CONGESTION by ports'!H1883</f>
        <v>0</v>
      </c>
      <c r="J416" s="12">
        <f>'[4]AZIMUTH_CONGESTION by ports'!I1883</f>
        <v>1</v>
      </c>
      <c r="K416" s="12">
        <f>'[4]AZIMUTH_CONGESTION by ports'!J1883</f>
        <v>0</v>
      </c>
      <c r="L416" s="12">
        <f>'[4]AZIMUTH_CONGESTION by ports'!K1883</f>
        <v>0</v>
      </c>
      <c r="M416" s="43">
        <f>'[4]AZIMUTH_CONGESTION by ports'!L1883</f>
        <v>1</v>
      </c>
      <c r="N416" s="6">
        <f>'[4]AZIMUTH_CONGESTION by ports'!M1883</f>
        <v>0</v>
      </c>
      <c r="O416" s="89">
        <f>'[4]AZIMUTH_CONGESTION by ports'!N1883</f>
        <v>0</v>
      </c>
      <c r="P416" s="88">
        <f>'[4]AZIMUTH_CONGESTION by ports'!O1883</f>
        <v>1</v>
      </c>
      <c r="Q416" s="88">
        <f>'[4]AZIMUTH_CONGESTION by ports'!P1883</f>
        <v>0</v>
      </c>
      <c r="R416" s="43">
        <f>'[4]AZIMUTH_CONGESTION by ports'!Q1883</f>
        <v>2</v>
      </c>
      <c r="S416" s="88">
        <f>'[4]AZIMUTH_CONGESTION by ports'!R1883</f>
        <v>1</v>
      </c>
      <c r="T416" s="12">
        <f>'[4]AZIMUTH_CONGESTION by ports'!S1883</f>
        <v>11</v>
      </c>
      <c r="U416" s="43">
        <f>'[4]AZIMUTH_CONGESTION by ports'!T1883</f>
        <v>0</v>
      </c>
      <c r="V416" s="12">
        <f>'[4]AZIMUTH_CONGESTION by ports'!U1883</f>
        <v>0</v>
      </c>
      <c r="W416" s="43">
        <f>'[4]AZIMUTH_CONGESTION by ports'!V1883</f>
        <v>3</v>
      </c>
      <c r="X416" s="12">
        <f>'[4]AZIMUTH_CONGESTION by ports'!W1883</f>
        <v>1</v>
      </c>
      <c r="Y416" s="88">
        <f>'[4]AZIMUTH_CONGESTION by ports'!X1883</f>
        <v>4</v>
      </c>
      <c r="Z416" s="12">
        <f>'[4]AZIMUTH_CONGESTION by ports'!Y1883</f>
        <v>0</v>
      </c>
      <c r="AA416" s="88">
        <f>'[4]AZIMUTH_CONGESTION by ports'!Z1883</f>
        <v>0</v>
      </c>
      <c r="AB416" s="12">
        <f t="shared" si="39"/>
        <v>9.8600000000000012</v>
      </c>
      <c r="AC416" s="12">
        <f t="shared" si="40"/>
        <v>0</v>
      </c>
      <c r="AD416" s="12">
        <f t="shared" si="41"/>
        <v>1.7000000000000002</v>
      </c>
      <c r="AE416" s="12">
        <f t="shared" si="42"/>
        <v>1.02</v>
      </c>
      <c r="AF416" s="12">
        <f t="shared" si="43"/>
        <v>4.9300000000000006</v>
      </c>
      <c r="AG416" s="12">
        <f t="shared" si="44"/>
        <v>2.21</v>
      </c>
    </row>
    <row r="417" spans="2:33">
      <c r="B417" s="15">
        <f>'[4]AZIMUTH_CONGESTION by ports'!A1884</f>
        <v>42784</v>
      </c>
      <c r="C417" s="6">
        <f>'[4]AZIMUTH_CONGESTION by ports'!B1884</f>
        <v>0</v>
      </c>
      <c r="D417" s="89">
        <f>'[4]AZIMUTH_CONGESTION by ports'!C1884</f>
        <v>25</v>
      </c>
      <c r="E417" s="43">
        <f>'[4]AZIMUTH_CONGESTION by ports'!D1884</f>
        <v>3</v>
      </c>
      <c r="F417" s="6">
        <f>'[4]AZIMUTH_CONGESTION by ports'!E1884</f>
        <v>0</v>
      </c>
      <c r="G417" s="6">
        <f>'[4]AZIMUTH_CONGESTION by ports'!F1884</f>
        <v>0</v>
      </c>
      <c r="H417" s="12">
        <f>'[4]AZIMUTH_CONGESTION by ports'!G1884</f>
        <v>0</v>
      </c>
      <c r="I417" s="12">
        <f>'[4]AZIMUTH_CONGESTION by ports'!H1884</f>
        <v>0</v>
      </c>
      <c r="J417" s="12">
        <f>'[4]AZIMUTH_CONGESTION by ports'!I1884</f>
        <v>1</v>
      </c>
      <c r="K417" s="12">
        <f>'[4]AZIMUTH_CONGESTION by ports'!J1884</f>
        <v>1</v>
      </c>
      <c r="L417" s="12">
        <f>'[4]AZIMUTH_CONGESTION by ports'!K1884</f>
        <v>0</v>
      </c>
      <c r="M417" s="43">
        <f>'[4]AZIMUTH_CONGESTION by ports'!L1884</f>
        <v>1</v>
      </c>
      <c r="N417" s="6">
        <f>'[4]AZIMUTH_CONGESTION by ports'!M1884</f>
        <v>0</v>
      </c>
      <c r="O417" s="89">
        <f>'[4]AZIMUTH_CONGESTION by ports'!N1884</f>
        <v>0</v>
      </c>
      <c r="P417" s="88">
        <f>'[4]AZIMUTH_CONGESTION by ports'!O1884</f>
        <v>1</v>
      </c>
      <c r="Q417" s="88">
        <f>'[4]AZIMUTH_CONGESTION by ports'!P1884</f>
        <v>0</v>
      </c>
      <c r="R417" s="43">
        <f>'[4]AZIMUTH_CONGESTION by ports'!Q1884</f>
        <v>1</v>
      </c>
      <c r="S417" s="88">
        <f>'[4]AZIMUTH_CONGESTION by ports'!R1884</f>
        <v>0</v>
      </c>
      <c r="T417" s="12">
        <f>'[4]AZIMUTH_CONGESTION by ports'!S1884</f>
        <v>9</v>
      </c>
      <c r="U417" s="43">
        <f>'[4]AZIMUTH_CONGESTION by ports'!T1884</f>
        <v>0</v>
      </c>
      <c r="V417" s="12">
        <f>'[4]AZIMUTH_CONGESTION by ports'!U1884</f>
        <v>0</v>
      </c>
      <c r="W417" s="43">
        <f>'[4]AZIMUTH_CONGESTION by ports'!V1884</f>
        <v>2</v>
      </c>
      <c r="X417" s="12">
        <f>'[4]AZIMUTH_CONGESTION by ports'!W1884</f>
        <v>1</v>
      </c>
      <c r="Y417" s="88">
        <f>'[4]AZIMUTH_CONGESTION by ports'!X1884</f>
        <v>3</v>
      </c>
      <c r="Z417" s="12">
        <f>'[4]AZIMUTH_CONGESTION by ports'!Y1884</f>
        <v>0</v>
      </c>
      <c r="AA417" s="88">
        <f>'[4]AZIMUTH_CONGESTION by ports'!Z1884</f>
        <v>0</v>
      </c>
      <c r="AB417" s="12">
        <f t="shared" si="39"/>
        <v>8.16</v>
      </c>
      <c r="AC417" s="12">
        <f t="shared" si="40"/>
        <v>0</v>
      </c>
      <c r="AD417" s="12">
        <f t="shared" si="41"/>
        <v>1.1900000000000002</v>
      </c>
      <c r="AE417" s="12">
        <f t="shared" si="42"/>
        <v>0.68</v>
      </c>
      <c r="AF417" s="12">
        <f t="shared" si="43"/>
        <v>4.25</v>
      </c>
      <c r="AG417" s="12">
        <f t="shared" si="44"/>
        <v>2.04</v>
      </c>
    </row>
    <row r="418" spans="2:33">
      <c r="B418" s="15">
        <f>'[4]AZIMUTH_CONGESTION by ports'!A1885</f>
        <v>42785</v>
      </c>
      <c r="C418" s="6">
        <f>'[4]AZIMUTH_CONGESTION by ports'!B1885</f>
        <v>0</v>
      </c>
      <c r="D418" s="89">
        <f>'[4]AZIMUTH_CONGESTION by ports'!C1885</f>
        <v>24</v>
      </c>
      <c r="E418" s="43">
        <f>'[4]AZIMUTH_CONGESTION by ports'!D1885</f>
        <v>7</v>
      </c>
      <c r="F418" s="6">
        <f>'[4]AZIMUTH_CONGESTION by ports'!E1885</f>
        <v>0</v>
      </c>
      <c r="G418" s="6">
        <f>'[4]AZIMUTH_CONGESTION by ports'!F1885</f>
        <v>0</v>
      </c>
      <c r="H418" s="12">
        <f>'[4]AZIMUTH_CONGESTION by ports'!G1885</f>
        <v>0</v>
      </c>
      <c r="I418" s="12">
        <f>'[4]AZIMUTH_CONGESTION by ports'!H1885</f>
        <v>0</v>
      </c>
      <c r="J418" s="12">
        <f>'[4]AZIMUTH_CONGESTION by ports'!I1885</f>
        <v>1</v>
      </c>
      <c r="K418" s="12">
        <f>'[4]AZIMUTH_CONGESTION by ports'!J1885</f>
        <v>0</v>
      </c>
      <c r="L418" s="12">
        <f>'[4]AZIMUTH_CONGESTION by ports'!K1885</f>
        <v>0</v>
      </c>
      <c r="M418" s="43">
        <f>'[4]AZIMUTH_CONGESTION by ports'!L1885</f>
        <v>2</v>
      </c>
      <c r="N418" s="6">
        <f>'[4]AZIMUTH_CONGESTION by ports'!M1885</f>
        <v>0</v>
      </c>
      <c r="O418" s="89">
        <f>'[4]AZIMUTH_CONGESTION by ports'!N1885</f>
        <v>0</v>
      </c>
      <c r="P418" s="88">
        <f>'[4]AZIMUTH_CONGESTION by ports'!O1885</f>
        <v>0</v>
      </c>
      <c r="Q418" s="88">
        <f>'[4]AZIMUTH_CONGESTION by ports'!P1885</f>
        <v>0</v>
      </c>
      <c r="R418" s="43">
        <f>'[4]AZIMUTH_CONGESTION by ports'!Q1885</f>
        <v>0</v>
      </c>
      <c r="S418" s="88">
        <f>'[4]AZIMUTH_CONGESTION by ports'!R1885</f>
        <v>0</v>
      </c>
      <c r="T418" s="12">
        <f>'[4]AZIMUTH_CONGESTION by ports'!S1885</f>
        <v>10</v>
      </c>
      <c r="U418" s="43">
        <f>'[4]AZIMUTH_CONGESTION by ports'!T1885</f>
        <v>0</v>
      </c>
      <c r="V418" s="12">
        <f>'[4]AZIMUTH_CONGESTION by ports'!U1885</f>
        <v>0</v>
      </c>
      <c r="W418" s="43">
        <f>'[4]AZIMUTH_CONGESTION by ports'!V1885</f>
        <v>5</v>
      </c>
      <c r="X418" s="12">
        <f>'[4]AZIMUTH_CONGESTION by ports'!W1885</f>
        <v>0</v>
      </c>
      <c r="Y418" s="88">
        <f>'[4]AZIMUTH_CONGESTION by ports'!X1885</f>
        <v>3</v>
      </c>
      <c r="Z418" s="12">
        <f>'[4]AZIMUTH_CONGESTION by ports'!Y1885</f>
        <v>0</v>
      </c>
      <c r="AA418" s="88">
        <f>'[4]AZIMUTH_CONGESTION by ports'!Z1885</f>
        <v>0</v>
      </c>
      <c r="AB418" s="12">
        <f t="shared" si="39"/>
        <v>8.84</v>
      </c>
      <c r="AC418" s="12">
        <f t="shared" si="40"/>
        <v>0</v>
      </c>
      <c r="AD418" s="12">
        <f t="shared" si="41"/>
        <v>2.3800000000000003</v>
      </c>
      <c r="AE418" s="12">
        <f t="shared" si="42"/>
        <v>0.51</v>
      </c>
      <c r="AF418" s="12">
        <f t="shared" si="43"/>
        <v>4.08</v>
      </c>
      <c r="AG418" s="12">
        <f t="shared" si="44"/>
        <v>1.87</v>
      </c>
    </row>
    <row r="419" spans="2:33">
      <c r="B419" s="15">
        <f>'[4]AZIMUTH_CONGESTION by ports'!A1886</f>
        <v>42786</v>
      </c>
      <c r="C419" s="6">
        <f>'[4]AZIMUTH_CONGESTION by ports'!B1886</f>
        <v>0</v>
      </c>
      <c r="D419" s="89">
        <f>'[4]AZIMUTH_CONGESTION by ports'!C1886</f>
        <v>25</v>
      </c>
      <c r="E419" s="43">
        <f>'[4]AZIMUTH_CONGESTION by ports'!D1886</f>
        <v>5</v>
      </c>
      <c r="F419" s="6">
        <f>'[4]AZIMUTH_CONGESTION by ports'!E1886</f>
        <v>0</v>
      </c>
      <c r="G419" s="6">
        <f>'[4]AZIMUTH_CONGESTION by ports'!F1886</f>
        <v>0</v>
      </c>
      <c r="H419" s="12">
        <f>'[4]AZIMUTH_CONGESTION by ports'!G1886</f>
        <v>0</v>
      </c>
      <c r="I419" s="12">
        <f>'[4]AZIMUTH_CONGESTION by ports'!H1886</f>
        <v>0</v>
      </c>
      <c r="J419" s="12">
        <f>'[4]AZIMUTH_CONGESTION by ports'!I1886</f>
        <v>1</v>
      </c>
      <c r="K419" s="12">
        <f>'[4]AZIMUTH_CONGESTION by ports'!J1886</f>
        <v>0</v>
      </c>
      <c r="L419" s="12">
        <f>'[4]AZIMUTH_CONGESTION by ports'!K1886</f>
        <v>0</v>
      </c>
      <c r="M419" s="43">
        <f>'[4]AZIMUTH_CONGESTION by ports'!L1886</f>
        <v>2</v>
      </c>
      <c r="N419" s="6">
        <f>'[4]AZIMUTH_CONGESTION by ports'!M1886</f>
        <v>0</v>
      </c>
      <c r="O419" s="89">
        <f>'[4]AZIMUTH_CONGESTION by ports'!N1886</f>
        <v>0</v>
      </c>
      <c r="P419" s="88">
        <f>'[4]AZIMUTH_CONGESTION by ports'!O1886</f>
        <v>2</v>
      </c>
      <c r="Q419" s="88">
        <f>'[4]AZIMUTH_CONGESTION by ports'!P1886</f>
        <v>0</v>
      </c>
      <c r="R419" s="43">
        <f>'[4]AZIMUTH_CONGESTION by ports'!Q1886</f>
        <v>0</v>
      </c>
      <c r="S419" s="88">
        <f>'[4]AZIMUTH_CONGESTION by ports'!R1886</f>
        <v>0</v>
      </c>
      <c r="T419" s="12">
        <f>'[4]AZIMUTH_CONGESTION by ports'!S1886</f>
        <v>12</v>
      </c>
      <c r="U419" s="43">
        <f>'[4]AZIMUTH_CONGESTION by ports'!T1886</f>
        <v>0</v>
      </c>
      <c r="V419" s="12">
        <f>'[4]AZIMUTH_CONGESTION by ports'!U1886</f>
        <v>0</v>
      </c>
      <c r="W419" s="43">
        <f>'[4]AZIMUTH_CONGESTION by ports'!V1886</f>
        <v>3</v>
      </c>
      <c r="X419" s="12">
        <f>'[4]AZIMUTH_CONGESTION by ports'!W1886</f>
        <v>1</v>
      </c>
      <c r="Y419" s="88">
        <f>'[4]AZIMUTH_CONGESTION by ports'!X1886</f>
        <v>2</v>
      </c>
      <c r="Z419" s="12">
        <f>'[4]AZIMUTH_CONGESTION by ports'!Y1886</f>
        <v>0</v>
      </c>
      <c r="AA419" s="88">
        <f>'[4]AZIMUTH_CONGESTION by ports'!Z1886</f>
        <v>0</v>
      </c>
      <c r="AB419" s="12">
        <f t="shared" si="39"/>
        <v>9.01</v>
      </c>
      <c r="AC419" s="12">
        <f t="shared" si="40"/>
        <v>0</v>
      </c>
      <c r="AD419" s="12">
        <f t="shared" si="41"/>
        <v>1.7000000000000002</v>
      </c>
      <c r="AE419" s="12">
        <f t="shared" si="42"/>
        <v>0.68</v>
      </c>
      <c r="AF419" s="12">
        <f t="shared" si="43"/>
        <v>4.25</v>
      </c>
      <c r="AG419" s="12">
        <f t="shared" si="44"/>
        <v>2.3800000000000003</v>
      </c>
    </row>
    <row r="420" spans="2:33">
      <c r="B420" s="15">
        <f>'[4]AZIMUTH_CONGESTION by ports'!A1887</f>
        <v>42787</v>
      </c>
      <c r="C420" s="6">
        <f>'[4]AZIMUTH_CONGESTION by ports'!B1887</f>
        <v>0</v>
      </c>
      <c r="D420" s="89">
        <f>'[4]AZIMUTH_CONGESTION by ports'!C1887</f>
        <v>27</v>
      </c>
      <c r="E420" s="43">
        <f>'[4]AZIMUTH_CONGESTION by ports'!D1887</f>
        <v>8</v>
      </c>
      <c r="F420" s="6">
        <f>'[4]AZIMUTH_CONGESTION by ports'!E1887</f>
        <v>0</v>
      </c>
      <c r="G420" s="6">
        <f>'[4]AZIMUTH_CONGESTION by ports'!F1887</f>
        <v>0</v>
      </c>
      <c r="H420" s="12">
        <f>'[4]AZIMUTH_CONGESTION by ports'!G1887</f>
        <v>0</v>
      </c>
      <c r="I420" s="12">
        <f>'[4]AZIMUTH_CONGESTION by ports'!H1887</f>
        <v>0</v>
      </c>
      <c r="J420" s="12">
        <f>'[4]AZIMUTH_CONGESTION by ports'!I1887</f>
        <v>1</v>
      </c>
      <c r="K420" s="12">
        <f>'[4]AZIMUTH_CONGESTION by ports'!J1887</f>
        <v>0</v>
      </c>
      <c r="L420" s="12">
        <f>'[4]AZIMUTH_CONGESTION by ports'!K1887</f>
        <v>0</v>
      </c>
      <c r="M420" s="43">
        <f>'[4]AZIMUTH_CONGESTION by ports'!L1887</f>
        <v>1</v>
      </c>
      <c r="N420" s="6">
        <f>'[4]AZIMUTH_CONGESTION by ports'!M1887</f>
        <v>0</v>
      </c>
      <c r="O420" s="89">
        <f>'[4]AZIMUTH_CONGESTION by ports'!N1887</f>
        <v>0</v>
      </c>
      <c r="P420" s="88">
        <f>'[4]AZIMUTH_CONGESTION by ports'!O1887</f>
        <v>0</v>
      </c>
      <c r="Q420" s="88">
        <f>'[4]AZIMUTH_CONGESTION by ports'!P1887</f>
        <v>0</v>
      </c>
      <c r="R420" s="43">
        <f>'[4]AZIMUTH_CONGESTION by ports'!Q1887</f>
        <v>0</v>
      </c>
      <c r="S420" s="88">
        <f>'[4]AZIMUTH_CONGESTION by ports'!R1887</f>
        <v>0</v>
      </c>
      <c r="T420" s="12">
        <f>'[4]AZIMUTH_CONGESTION by ports'!S1887</f>
        <v>14</v>
      </c>
      <c r="U420" s="43">
        <f>'[4]AZIMUTH_CONGESTION by ports'!T1887</f>
        <v>0</v>
      </c>
      <c r="V420" s="12">
        <f>'[4]AZIMUTH_CONGESTION by ports'!U1887</f>
        <v>0</v>
      </c>
      <c r="W420" s="43">
        <f>'[4]AZIMUTH_CONGESTION by ports'!V1887</f>
        <v>4</v>
      </c>
      <c r="X420" s="12">
        <f>'[4]AZIMUTH_CONGESTION by ports'!W1887</f>
        <v>0</v>
      </c>
      <c r="Y420" s="88">
        <f>'[4]AZIMUTH_CONGESTION by ports'!X1887</f>
        <v>1</v>
      </c>
      <c r="Z420" s="12">
        <f>'[4]AZIMUTH_CONGESTION by ports'!Y1887</f>
        <v>0</v>
      </c>
      <c r="AA420" s="88">
        <f>'[4]AZIMUTH_CONGESTION by ports'!Z1887</f>
        <v>0</v>
      </c>
      <c r="AB420" s="12">
        <f t="shared" si="39"/>
        <v>9.5200000000000014</v>
      </c>
      <c r="AC420" s="12">
        <f t="shared" si="40"/>
        <v>0</v>
      </c>
      <c r="AD420" s="12">
        <f t="shared" si="41"/>
        <v>2.21</v>
      </c>
      <c r="AE420" s="12">
        <f t="shared" si="42"/>
        <v>0.17</v>
      </c>
      <c r="AF420" s="12">
        <f t="shared" si="43"/>
        <v>4.5900000000000007</v>
      </c>
      <c r="AG420" s="12">
        <f t="shared" si="44"/>
        <v>2.5500000000000003</v>
      </c>
    </row>
    <row r="421" spans="2:33">
      <c r="B421" s="15">
        <f>'[4]AZIMUTH_CONGESTION by ports'!A1888</f>
        <v>42788</v>
      </c>
      <c r="C421" s="6">
        <f>'[4]AZIMUTH_CONGESTION by ports'!B1888</f>
        <v>0</v>
      </c>
      <c r="D421" s="89">
        <f>'[4]AZIMUTH_CONGESTION by ports'!C1888</f>
        <v>25</v>
      </c>
      <c r="E421" s="43">
        <f>'[4]AZIMUTH_CONGESTION by ports'!D1888</f>
        <v>5</v>
      </c>
      <c r="F421" s="6">
        <f>'[4]AZIMUTH_CONGESTION by ports'!E1888</f>
        <v>0</v>
      </c>
      <c r="G421" s="6">
        <f>'[4]AZIMUTH_CONGESTION by ports'!F1888</f>
        <v>0</v>
      </c>
      <c r="H421" s="12">
        <f>'[4]AZIMUTH_CONGESTION by ports'!G1888</f>
        <v>0</v>
      </c>
      <c r="I421" s="12">
        <f>'[4]AZIMUTH_CONGESTION by ports'!H1888</f>
        <v>0</v>
      </c>
      <c r="J421" s="12">
        <f>'[4]AZIMUTH_CONGESTION by ports'!I1888</f>
        <v>1</v>
      </c>
      <c r="K421" s="12">
        <f>'[4]AZIMUTH_CONGESTION by ports'!J1888</f>
        <v>0</v>
      </c>
      <c r="L421" s="12">
        <f>'[4]AZIMUTH_CONGESTION by ports'!K1888</f>
        <v>0</v>
      </c>
      <c r="M421" s="43">
        <f>'[4]AZIMUTH_CONGESTION by ports'!L1888</f>
        <v>3</v>
      </c>
      <c r="N421" s="6">
        <f>'[4]AZIMUTH_CONGESTION by ports'!M1888</f>
        <v>0</v>
      </c>
      <c r="O421" s="89">
        <f>'[4]AZIMUTH_CONGESTION by ports'!N1888</f>
        <v>0</v>
      </c>
      <c r="P421" s="88">
        <f>'[4]AZIMUTH_CONGESTION by ports'!O1888</f>
        <v>1</v>
      </c>
      <c r="Q421" s="88">
        <f>'[4]AZIMUTH_CONGESTION by ports'!P1888</f>
        <v>0</v>
      </c>
      <c r="R421" s="43">
        <f>'[4]AZIMUTH_CONGESTION by ports'!Q1888</f>
        <v>0</v>
      </c>
      <c r="S421" s="88">
        <f>'[4]AZIMUTH_CONGESTION by ports'!R1888</f>
        <v>0</v>
      </c>
      <c r="T421" s="12">
        <f>'[4]AZIMUTH_CONGESTION by ports'!S1888</f>
        <v>8</v>
      </c>
      <c r="U421" s="43">
        <f>'[4]AZIMUTH_CONGESTION by ports'!T1888</f>
        <v>0</v>
      </c>
      <c r="V421" s="12">
        <f>'[4]AZIMUTH_CONGESTION by ports'!U1888</f>
        <v>0</v>
      </c>
      <c r="W421" s="43">
        <f>'[4]AZIMUTH_CONGESTION by ports'!V1888</f>
        <v>4</v>
      </c>
      <c r="X421" s="12">
        <f>'[4]AZIMUTH_CONGESTION by ports'!W1888</f>
        <v>0</v>
      </c>
      <c r="Y421" s="88">
        <f>'[4]AZIMUTH_CONGESTION by ports'!X1888</f>
        <v>1</v>
      </c>
      <c r="Z421" s="12">
        <f>'[4]AZIMUTH_CONGESTION by ports'!Y1888</f>
        <v>0</v>
      </c>
      <c r="AA421" s="88">
        <f>'[4]AZIMUTH_CONGESTION by ports'!Z1888</f>
        <v>0</v>
      </c>
      <c r="AB421" s="12">
        <f t="shared" si="39"/>
        <v>8.16</v>
      </c>
      <c r="AC421" s="12">
        <f t="shared" si="40"/>
        <v>0</v>
      </c>
      <c r="AD421" s="12">
        <f t="shared" si="41"/>
        <v>2.04</v>
      </c>
      <c r="AE421" s="12">
        <f t="shared" si="42"/>
        <v>0.34</v>
      </c>
      <c r="AF421" s="12">
        <f t="shared" si="43"/>
        <v>4.25</v>
      </c>
      <c r="AG421" s="12">
        <f t="shared" si="44"/>
        <v>1.53</v>
      </c>
    </row>
    <row r="422" spans="2:33">
      <c r="B422" s="15">
        <f>'[4]AZIMUTH_CONGESTION by ports'!A1889</f>
        <v>42789</v>
      </c>
      <c r="C422" s="6">
        <f>'[4]AZIMUTH_CONGESTION by ports'!B1889</f>
        <v>0</v>
      </c>
      <c r="D422" s="89">
        <f>'[4]AZIMUTH_CONGESTION by ports'!C1889</f>
        <v>27</v>
      </c>
      <c r="E422" s="43">
        <f>'[4]AZIMUTH_CONGESTION by ports'!D1889</f>
        <v>5</v>
      </c>
      <c r="F422" s="6">
        <f>'[4]AZIMUTH_CONGESTION by ports'!E1889</f>
        <v>0</v>
      </c>
      <c r="G422" s="6">
        <f>'[4]AZIMUTH_CONGESTION by ports'!F1889</f>
        <v>1</v>
      </c>
      <c r="H422" s="12">
        <f>'[4]AZIMUTH_CONGESTION by ports'!G1889</f>
        <v>0</v>
      </c>
      <c r="I422" s="12">
        <f>'[4]AZIMUTH_CONGESTION by ports'!H1889</f>
        <v>0</v>
      </c>
      <c r="J422" s="12">
        <f>'[4]AZIMUTH_CONGESTION by ports'!I1889</f>
        <v>2</v>
      </c>
      <c r="K422" s="12">
        <f>'[4]AZIMUTH_CONGESTION by ports'!J1889</f>
        <v>0</v>
      </c>
      <c r="L422" s="12">
        <f>'[4]AZIMUTH_CONGESTION by ports'!K1889</f>
        <v>0</v>
      </c>
      <c r="M422" s="43">
        <f>'[4]AZIMUTH_CONGESTION by ports'!L1889</f>
        <v>2</v>
      </c>
      <c r="N422" s="6">
        <f>'[4]AZIMUTH_CONGESTION by ports'!M1889</f>
        <v>1</v>
      </c>
      <c r="O422" s="89">
        <f>'[4]AZIMUTH_CONGESTION by ports'!N1889</f>
        <v>0</v>
      </c>
      <c r="P422" s="88">
        <f>'[4]AZIMUTH_CONGESTION by ports'!O1889</f>
        <v>1</v>
      </c>
      <c r="Q422" s="88">
        <f>'[4]AZIMUTH_CONGESTION by ports'!P1889</f>
        <v>0</v>
      </c>
      <c r="R422" s="43">
        <f>'[4]AZIMUTH_CONGESTION by ports'!Q1889</f>
        <v>0</v>
      </c>
      <c r="S422" s="88">
        <f>'[4]AZIMUTH_CONGESTION by ports'!R1889</f>
        <v>0</v>
      </c>
      <c r="T422" s="12">
        <f>'[4]AZIMUTH_CONGESTION by ports'!S1889</f>
        <v>8</v>
      </c>
      <c r="U422" s="43">
        <f>'[4]AZIMUTH_CONGESTION by ports'!T1889</f>
        <v>0</v>
      </c>
      <c r="V422" s="12">
        <f>'[4]AZIMUTH_CONGESTION by ports'!U1889</f>
        <v>0</v>
      </c>
      <c r="W422" s="43">
        <f>'[4]AZIMUTH_CONGESTION by ports'!V1889</f>
        <v>2</v>
      </c>
      <c r="X422" s="12">
        <f>'[4]AZIMUTH_CONGESTION by ports'!W1889</f>
        <v>0</v>
      </c>
      <c r="Y422" s="88">
        <f>'[4]AZIMUTH_CONGESTION by ports'!X1889</f>
        <v>3</v>
      </c>
      <c r="Z422" s="12">
        <f>'[4]AZIMUTH_CONGESTION by ports'!Y1889</f>
        <v>0</v>
      </c>
      <c r="AA422" s="88">
        <f>'[4]AZIMUTH_CONGESTION by ports'!Z1889</f>
        <v>0</v>
      </c>
      <c r="AB422" s="12">
        <f t="shared" si="39"/>
        <v>8.84</v>
      </c>
      <c r="AC422" s="12">
        <f t="shared" si="40"/>
        <v>0.34</v>
      </c>
      <c r="AD422" s="12">
        <f t="shared" si="41"/>
        <v>1.53</v>
      </c>
      <c r="AE422" s="12">
        <f t="shared" si="42"/>
        <v>0.68</v>
      </c>
      <c r="AF422" s="12">
        <f t="shared" si="43"/>
        <v>4.5900000000000007</v>
      </c>
      <c r="AG422" s="12">
        <f t="shared" si="44"/>
        <v>1.7000000000000002</v>
      </c>
    </row>
    <row r="423" spans="2:33">
      <c r="B423" s="15">
        <f>'[4]AZIMUTH_CONGESTION by ports'!A1890</f>
        <v>42790</v>
      </c>
      <c r="C423" s="6">
        <f>'[4]AZIMUTH_CONGESTION by ports'!B1890</f>
        <v>0</v>
      </c>
      <c r="D423" s="89">
        <f>'[4]AZIMUTH_CONGESTION by ports'!C1890</f>
        <v>31</v>
      </c>
      <c r="E423" s="43">
        <f>'[4]AZIMUTH_CONGESTION by ports'!D1890</f>
        <v>3</v>
      </c>
      <c r="F423" s="6">
        <f>'[4]AZIMUTH_CONGESTION by ports'!E1890</f>
        <v>0</v>
      </c>
      <c r="G423" s="6">
        <f>'[4]AZIMUTH_CONGESTION by ports'!F1890</f>
        <v>1</v>
      </c>
      <c r="H423" s="12">
        <f>'[4]AZIMUTH_CONGESTION by ports'!G1890</f>
        <v>0</v>
      </c>
      <c r="I423" s="12">
        <f>'[4]AZIMUTH_CONGESTION by ports'!H1890</f>
        <v>2</v>
      </c>
      <c r="J423" s="12">
        <f>'[4]AZIMUTH_CONGESTION by ports'!I1890</f>
        <v>1</v>
      </c>
      <c r="K423" s="12">
        <f>'[4]AZIMUTH_CONGESTION by ports'!J1890</f>
        <v>0</v>
      </c>
      <c r="L423" s="12">
        <f>'[4]AZIMUTH_CONGESTION by ports'!K1890</f>
        <v>1</v>
      </c>
      <c r="M423" s="43">
        <f>'[4]AZIMUTH_CONGESTION by ports'!L1890</f>
        <v>1</v>
      </c>
      <c r="N423" s="6">
        <f>'[4]AZIMUTH_CONGESTION by ports'!M1890</f>
        <v>0</v>
      </c>
      <c r="O423" s="89">
        <f>'[4]AZIMUTH_CONGESTION by ports'!N1890</f>
        <v>0</v>
      </c>
      <c r="P423" s="88">
        <f>'[4]AZIMUTH_CONGESTION by ports'!O1890</f>
        <v>2</v>
      </c>
      <c r="Q423" s="88">
        <f>'[4]AZIMUTH_CONGESTION by ports'!P1890</f>
        <v>0</v>
      </c>
      <c r="R423" s="43">
        <f>'[4]AZIMUTH_CONGESTION by ports'!Q1890</f>
        <v>1</v>
      </c>
      <c r="S423" s="88">
        <f>'[4]AZIMUTH_CONGESTION by ports'!R1890</f>
        <v>1</v>
      </c>
      <c r="T423" s="12">
        <f>'[4]AZIMUTH_CONGESTION by ports'!S1890</f>
        <v>8</v>
      </c>
      <c r="U423" s="43">
        <f>'[4]AZIMUTH_CONGESTION by ports'!T1890</f>
        <v>0</v>
      </c>
      <c r="V423" s="12">
        <f>'[4]AZIMUTH_CONGESTION by ports'!U1890</f>
        <v>0</v>
      </c>
      <c r="W423" s="43">
        <f>'[4]AZIMUTH_CONGESTION by ports'!V1890</f>
        <v>0</v>
      </c>
      <c r="X423" s="12">
        <f>'[4]AZIMUTH_CONGESTION by ports'!W1890</f>
        <v>0</v>
      </c>
      <c r="Y423" s="88">
        <f>'[4]AZIMUTH_CONGESTION by ports'!X1890</f>
        <v>1</v>
      </c>
      <c r="Z423" s="12">
        <f>'[4]AZIMUTH_CONGESTION by ports'!Y1890</f>
        <v>0</v>
      </c>
      <c r="AA423" s="88">
        <f>'[4]AZIMUTH_CONGESTION by ports'!Z1890</f>
        <v>0</v>
      </c>
      <c r="AB423" s="12">
        <f t="shared" si="39"/>
        <v>9.01</v>
      </c>
      <c r="AC423" s="12">
        <f t="shared" si="40"/>
        <v>0.17</v>
      </c>
      <c r="AD423" s="12">
        <f t="shared" si="41"/>
        <v>0.85000000000000009</v>
      </c>
      <c r="AE423" s="12">
        <f t="shared" si="42"/>
        <v>0.68</v>
      </c>
      <c r="AF423" s="12">
        <f t="shared" si="43"/>
        <v>5.2700000000000005</v>
      </c>
      <c r="AG423" s="12">
        <f t="shared" si="44"/>
        <v>2.04</v>
      </c>
    </row>
    <row r="424" spans="2:33">
      <c r="B424" s="15">
        <f>'[4]AZIMUTH_CONGESTION by ports'!A1891</f>
        <v>42791</v>
      </c>
      <c r="C424" s="6">
        <f>'[4]AZIMUTH_CONGESTION by ports'!B1891</f>
        <v>0</v>
      </c>
      <c r="D424" s="89">
        <f>'[4]AZIMUTH_CONGESTION by ports'!C1891</f>
        <v>27</v>
      </c>
      <c r="E424" s="43">
        <f>'[4]AZIMUTH_CONGESTION by ports'!D1891</f>
        <v>5</v>
      </c>
      <c r="F424" s="6">
        <f>'[4]AZIMUTH_CONGESTION by ports'!E1891</f>
        <v>0</v>
      </c>
      <c r="G424" s="6">
        <f>'[4]AZIMUTH_CONGESTION by ports'!F1891</f>
        <v>0</v>
      </c>
      <c r="H424" s="12">
        <f>'[4]AZIMUTH_CONGESTION by ports'!G1891</f>
        <v>0</v>
      </c>
      <c r="I424" s="12">
        <f>'[4]AZIMUTH_CONGESTION by ports'!H1891</f>
        <v>0</v>
      </c>
      <c r="J424" s="12">
        <f>'[4]AZIMUTH_CONGESTION by ports'!I1891</f>
        <v>2</v>
      </c>
      <c r="K424" s="12">
        <f>'[4]AZIMUTH_CONGESTION by ports'!J1891</f>
        <v>0</v>
      </c>
      <c r="L424" s="12">
        <f>'[4]AZIMUTH_CONGESTION by ports'!K1891</f>
        <v>1</v>
      </c>
      <c r="M424" s="43">
        <f>'[4]AZIMUTH_CONGESTION by ports'!L1891</f>
        <v>1</v>
      </c>
      <c r="N424" s="6">
        <f>'[4]AZIMUTH_CONGESTION by ports'!M1891</f>
        <v>0</v>
      </c>
      <c r="O424" s="89">
        <f>'[4]AZIMUTH_CONGESTION by ports'!N1891</f>
        <v>0</v>
      </c>
      <c r="P424" s="88">
        <f>'[4]AZIMUTH_CONGESTION by ports'!O1891</f>
        <v>1</v>
      </c>
      <c r="Q424" s="88">
        <f>'[4]AZIMUTH_CONGESTION by ports'!P1891</f>
        <v>0</v>
      </c>
      <c r="R424" s="43">
        <f>'[4]AZIMUTH_CONGESTION by ports'!Q1891</f>
        <v>0</v>
      </c>
      <c r="S424" s="88">
        <f>'[4]AZIMUTH_CONGESTION by ports'!R1891</f>
        <v>0</v>
      </c>
      <c r="T424" s="12">
        <f>'[4]AZIMUTH_CONGESTION by ports'!S1891</f>
        <v>8</v>
      </c>
      <c r="U424" s="43">
        <f>'[4]AZIMUTH_CONGESTION by ports'!T1891</f>
        <v>0</v>
      </c>
      <c r="V424" s="12">
        <f>'[4]AZIMUTH_CONGESTION by ports'!U1891</f>
        <v>0</v>
      </c>
      <c r="W424" s="43">
        <f>'[4]AZIMUTH_CONGESTION by ports'!V1891</f>
        <v>1</v>
      </c>
      <c r="X424" s="12">
        <f>'[4]AZIMUTH_CONGESTION by ports'!W1891</f>
        <v>0</v>
      </c>
      <c r="Y424" s="88">
        <f>'[4]AZIMUTH_CONGESTION by ports'!X1891</f>
        <v>0</v>
      </c>
      <c r="Z424" s="12">
        <f>'[4]AZIMUTH_CONGESTION by ports'!Y1891</f>
        <v>0</v>
      </c>
      <c r="AA424" s="88">
        <f>'[4]AZIMUTH_CONGESTION by ports'!Z1891</f>
        <v>0</v>
      </c>
      <c r="AB424" s="12">
        <f t="shared" si="39"/>
        <v>7.82</v>
      </c>
      <c r="AC424" s="12">
        <f t="shared" si="40"/>
        <v>0</v>
      </c>
      <c r="AD424" s="12">
        <f t="shared" si="41"/>
        <v>1.1900000000000002</v>
      </c>
      <c r="AE424" s="12">
        <f t="shared" si="42"/>
        <v>0.17</v>
      </c>
      <c r="AF424" s="12">
        <f t="shared" si="43"/>
        <v>4.5900000000000007</v>
      </c>
      <c r="AG424" s="12">
        <f t="shared" si="44"/>
        <v>1.87</v>
      </c>
    </row>
    <row r="425" spans="2:33">
      <c r="B425" s="15">
        <f>'[4]AZIMUTH_CONGESTION by ports'!A1892</f>
        <v>42792</v>
      </c>
      <c r="C425" s="6">
        <f>'[4]AZIMUTH_CONGESTION by ports'!B1892</f>
        <v>1</v>
      </c>
      <c r="D425" s="89">
        <f>'[4]AZIMUTH_CONGESTION by ports'!C1892</f>
        <v>24</v>
      </c>
      <c r="E425" s="43">
        <f>'[4]AZIMUTH_CONGESTION by ports'!D1892</f>
        <v>5</v>
      </c>
      <c r="F425" s="6">
        <f>'[4]AZIMUTH_CONGESTION by ports'!E1892</f>
        <v>0</v>
      </c>
      <c r="G425" s="6">
        <f>'[4]AZIMUTH_CONGESTION by ports'!F1892</f>
        <v>0</v>
      </c>
      <c r="H425" s="12">
        <f>'[4]AZIMUTH_CONGESTION by ports'!G1892</f>
        <v>0</v>
      </c>
      <c r="I425" s="12">
        <f>'[4]AZIMUTH_CONGESTION by ports'!H1892</f>
        <v>1</v>
      </c>
      <c r="J425" s="12">
        <f>'[4]AZIMUTH_CONGESTION by ports'!I1892</f>
        <v>1</v>
      </c>
      <c r="K425" s="12">
        <f>'[4]AZIMUTH_CONGESTION by ports'!J1892</f>
        <v>1</v>
      </c>
      <c r="L425" s="12">
        <f>'[4]AZIMUTH_CONGESTION by ports'!K1892</f>
        <v>1</v>
      </c>
      <c r="M425" s="43">
        <f>'[4]AZIMUTH_CONGESTION by ports'!L1892</f>
        <v>1</v>
      </c>
      <c r="N425" s="6">
        <f>'[4]AZIMUTH_CONGESTION by ports'!M1892</f>
        <v>0</v>
      </c>
      <c r="O425" s="89">
        <f>'[4]AZIMUTH_CONGESTION by ports'!N1892</f>
        <v>0</v>
      </c>
      <c r="P425" s="88">
        <f>'[4]AZIMUTH_CONGESTION by ports'!O1892</f>
        <v>1</v>
      </c>
      <c r="Q425" s="88">
        <f>'[4]AZIMUTH_CONGESTION by ports'!P1892</f>
        <v>0</v>
      </c>
      <c r="R425" s="43">
        <f>'[4]AZIMUTH_CONGESTION by ports'!Q1892</f>
        <v>0</v>
      </c>
      <c r="S425" s="88">
        <f>'[4]AZIMUTH_CONGESTION by ports'!R1892</f>
        <v>0</v>
      </c>
      <c r="T425" s="12">
        <f>'[4]AZIMUTH_CONGESTION by ports'!S1892</f>
        <v>7</v>
      </c>
      <c r="U425" s="43">
        <f>'[4]AZIMUTH_CONGESTION by ports'!T1892</f>
        <v>0</v>
      </c>
      <c r="V425" s="12">
        <f>'[4]AZIMUTH_CONGESTION by ports'!U1892</f>
        <v>0</v>
      </c>
      <c r="W425" s="43">
        <f>'[4]AZIMUTH_CONGESTION by ports'!V1892</f>
        <v>1</v>
      </c>
      <c r="X425" s="12">
        <f>'[4]AZIMUTH_CONGESTION by ports'!W1892</f>
        <v>1</v>
      </c>
      <c r="Y425" s="88">
        <f>'[4]AZIMUTH_CONGESTION by ports'!X1892</f>
        <v>1</v>
      </c>
      <c r="Z425" s="12">
        <f>'[4]AZIMUTH_CONGESTION by ports'!Y1892</f>
        <v>0</v>
      </c>
      <c r="AA425" s="88">
        <f>'[4]AZIMUTH_CONGESTION by ports'!Z1892</f>
        <v>0</v>
      </c>
      <c r="AB425" s="12">
        <f t="shared" si="39"/>
        <v>7.82</v>
      </c>
      <c r="AC425" s="12">
        <f t="shared" si="40"/>
        <v>0.17</v>
      </c>
      <c r="AD425" s="12">
        <f t="shared" si="41"/>
        <v>1.1900000000000002</v>
      </c>
      <c r="AE425" s="12">
        <f t="shared" si="42"/>
        <v>0.34</v>
      </c>
      <c r="AF425" s="12">
        <f t="shared" si="43"/>
        <v>4.08</v>
      </c>
      <c r="AG425" s="12">
        <f t="shared" si="44"/>
        <v>2.04</v>
      </c>
    </row>
    <row r="426" spans="2:33">
      <c r="B426" s="15">
        <f>'[4]AZIMUTH_CONGESTION by ports'!A1893</f>
        <v>42793</v>
      </c>
      <c r="C426" s="6">
        <f>'[4]AZIMUTH_CONGESTION by ports'!B1893</f>
        <v>1</v>
      </c>
      <c r="D426" s="89">
        <f>'[4]AZIMUTH_CONGESTION by ports'!C1893</f>
        <v>22</v>
      </c>
      <c r="E426" s="43">
        <f>'[4]AZIMUTH_CONGESTION by ports'!D1893</f>
        <v>5</v>
      </c>
      <c r="F426" s="6">
        <f>'[4]AZIMUTH_CONGESTION by ports'!E1893</f>
        <v>0</v>
      </c>
      <c r="G426" s="6">
        <f>'[4]AZIMUTH_CONGESTION by ports'!F1893</f>
        <v>0</v>
      </c>
      <c r="H426" s="12">
        <f>'[4]AZIMUTH_CONGESTION by ports'!G1893</f>
        <v>0</v>
      </c>
      <c r="I426" s="12">
        <f>'[4]AZIMUTH_CONGESTION by ports'!H1893</f>
        <v>2</v>
      </c>
      <c r="J426" s="12">
        <f>'[4]AZIMUTH_CONGESTION by ports'!I1893</f>
        <v>1</v>
      </c>
      <c r="K426" s="12">
        <f>'[4]AZIMUTH_CONGESTION by ports'!J1893</f>
        <v>0</v>
      </c>
      <c r="L426" s="12">
        <f>'[4]AZIMUTH_CONGESTION by ports'!K1893</f>
        <v>1</v>
      </c>
      <c r="M426" s="43">
        <f>'[4]AZIMUTH_CONGESTION by ports'!L1893</f>
        <v>3</v>
      </c>
      <c r="N426" s="6">
        <f>'[4]AZIMUTH_CONGESTION by ports'!M1893</f>
        <v>1</v>
      </c>
      <c r="O426" s="89">
        <f>'[4]AZIMUTH_CONGESTION by ports'!N1893</f>
        <v>0</v>
      </c>
      <c r="P426" s="88">
        <f>'[4]AZIMUTH_CONGESTION by ports'!O1893</f>
        <v>1</v>
      </c>
      <c r="Q426" s="88">
        <f>'[4]AZIMUTH_CONGESTION by ports'!P1893</f>
        <v>0</v>
      </c>
      <c r="R426" s="43">
        <f>'[4]AZIMUTH_CONGESTION by ports'!Q1893</f>
        <v>1</v>
      </c>
      <c r="S426" s="88">
        <f>'[4]AZIMUTH_CONGESTION by ports'!R1893</f>
        <v>0</v>
      </c>
      <c r="T426" s="12">
        <f>'[4]AZIMUTH_CONGESTION by ports'!S1893</f>
        <v>7</v>
      </c>
      <c r="U426" s="43">
        <f>'[4]AZIMUTH_CONGESTION by ports'!T1893</f>
        <v>0</v>
      </c>
      <c r="V426" s="12">
        <f>'[4]AZIMUTH_CONGESTION by ports'!U1893</f>
        <v>0</v>
      </c>
      <c r="W426" s="43">
        <f>'[4]AZIMUTH_CONGESTION by ports'!V1893</f>
        <v>2</v>
      </c>
      <c r="X426" s="12">
        <f>'[4]AZIMUTH_CONGESTION by ports'!W1893</f>
        <v>1</v>
      </c>
      <c r="Y426" s="88">
        <f>'[4]AZIMUTH_CONGESTION by ports'!X1893</f>
        <v>1</v>
      </c>
      <c r="Z426" s="12">
        <f>'[4]AZIMUTH_CONGESTION by ports'!Y1893</f>
        <v>0</v>
      </c>
      <c r="AA426" s="88">
        <f>'[4]AZIMUTH_CONGESTION by ports'!Z1893</f>
        <v>0</v>
      </c>
      <c r="AB426" s="12">
        <f t="shared" si="39"/>
        <v>8.33</v>
      </c>
      <c r="AC426" s="12">
        <f t="shared" si="40"/>
        <v>0.34</v>
      </c>
      <c r="AD426" s="12">
        <f t="shared" si="41"/>
        <v>1.87</v>
      </c>
      <c r="AE426" s="12">
        <f t="shared" si="42"/>
        <v>0.34</v>
      </c>
      <c r="AF426" s="12">
        <f t="shared" si="43"/>
        <v>3.74</v>
      </c>
      <c r="AG426" s="12">
        <f t="shared" si="44"/>
        <v>2.04</v>
      </c>
    </row>
    <row r="427" spans="2:33">
      <c r="B427" s="15">
        <f>'[4]AZIMUTH_CONGESTION by ports'!A1894</f>
        <v>42794</v>
      </c>
      <c r="C427" s="6">
        <f>'[4]AZIMUTH_CONGESTION by ports'!B1894</f>
        <v>1</v>
      </c>
      <c r="D427" s="89">
        <f>'[4]AZIMUTH_CONGESTION by ports'!C1894</f>
        <v>20</v>
      </c>
      <c r="E427" s="43">
        <f>'[4]AZIMUTH_CONGESTION by ports'!D1894</f>
        <v>4</v>
      </c>
      <c r="F427" s="6">
        <f>'[4]AZIMUTH_CONGESTION by ports'!E1894</f>
        <v>0</v>
      </c>
      <c r="G427" s="6">
        <f>'[4]AZIMUTH_CONGESTION by ports'!F1894</f>
        <v>0</v>
      </c>
      <c r="H427" s="12">
        <f>'[4]AZIMUTH_CONGESTION by ports'!G1894</f>
        <v>0</v>
      </c>
      <c r="I427" s="12">
        <f>'[4]AZIMUTH_CONGESTION by ports'!H1894</f>
        <v>2</v>
      </c>
      <c r="J427" s="12">
        <f>'[4]AZIMUTH_CONGESTION by ports'!I1894</f>
        <v>1</v>
      </c>
      <c r="K427" s="12">
        <f>'[4]AZIMUTH_CONGESTION by ports'!J1894</f>
        <v>0</v>
      </c>
      <c r="L427" s="12">
        <f>'[4]AZIMUTH_CONGESTION by ports'!K1894</f>
        <v>1</v>
      </c>
      <c r="M427" s="43">
        <f>'[4]AZIMUTH_CONGESTION by ports'!L1894</f>
        <v>1</v>
      </c>
      <c r="N427" s="6">
        <f>'[4]AZIMUTH_CONGESTION by ports'!M1894</f>
        <v>1</v>
      </c>
      <c r="O427" s="89">
        <f>'[4]AZIMUTH_CONGESTION by ports'!N1894</f>
        <v>0</v>
      </c>
      <c r="P427" s="88">
        <f>'[4]AZIMUTH_CONGESTION by ports'!O1894</f>
        <v>0</v>
      </c>
      <c r="Q427" s="88">
        <f>'[4]AZIMUTH_CONGESTION by ports'!P1894</f>
        <v>0</v>
      </c>
      <c r="R427" s="43">
        <f>'[4]AZIMUTH_CONGESTION by ports'!Q1894</f>
        <v>0</v>
      </c>
      <c r="S427" s="88">
        <f>'[4]AZIMUTH_CONGESTION by ports'!R1894</f>
        <v>0</v>
      </c>
      <c r="T427" s="12">
        <f>'[4]AZIMUTH_CONGESTION by ports'!S1894</f>
        <v>8</v>
      </c>
      <c r="U427" s="43">
        <f>'[4]AZIMUTH_CONGESTION by ports'!T1894</f>
        <v>0</v>
      </c>
      <c r="V427" s="12">
        <f>'[4]AZIMUTH_CONGESTION by ports'!U1894</f>
        <v>0</v>
      </c>
      <c r="W427" s="43">
        <f>'[4]AZIMUTH_CONGESTION by ports'!V1894</f>
        <v>1</v>
      </c>
      <c r="X427" s="12">
        <f>'[4]AZIMUTH_CONGESTION by ports'!W1894</f>
        <v>0</v>
      </c>
      <c r="Y427" s="88">
        <f>'[4]AZIMUTH_CONGESTION by ports'!X1894</f>
        <v>0</v>
      </c>
      <c r="Z427" s="12">
        <f>'[4]AZIMUTH_CONGESTION by ports'!Y1894</f>
        <v>0</v>
      </c>
      <c r="AA427" s="88">
        <f>'[4]AZIMUTH_CONGESTION by ports'!Z1894</f>
        <v>0</v>
      </c>
      <c r="AB427" s="12">
        <f t="shared" si="39"/>
        <v>6.8000000000000007</v>
      </c>
      <c r="AC427" s="12">
        <f t="shared" si="40"/>
        <v>0.34</v>
      </c>
      <c r="AD427" s="12">
        <f t="shared" si="41"/>
        <v>1.02</v>
      </c>
      <c r="AE427" s="12">
        <f t="shared" si="42"/>
        <v>0</v>
      </c>
      <c r="AF427" s="12">
        <f t="shared" si="43"/>
        <v>3.4000000000000004</v>
      </c>
      <c r="AG427" s="12">
        <f t="shared" si="44"/>
        <v>2.04</v>
      </c>
    </row>
    <row r="428" spans="2:33">
      <c r="B428" s="15">
        <f>'[4]AZIMUTH_CONGESTION by ports'!A1895</f>
        <v>42795</v>
      </c>
      <c r="C428" s="6">
        <f>'[4]AZIMUTH_CONGESTION by ports'!B1895</f>
        <v>1</v>
      </c>
      <c r="D428" s="89">
        <f>'[4]AZIMUTH_CONGESTION by ports'!C1895</f>
        <v>17</v>
      </c>
      <c r="E428" s="43">
        <f>'[4]AZIMUTH_CONGESTION by ports'!D1895</f>
        <v>4</v>
      </c>
      <c r="F428" s="6">
        <f>'[4]AZIMUTH_CONGESTION by ports'!E1895</f>
        <v>0</v>
      </c>
      <c r="G428" s="6">
        <f>'[4]AZIMUTH_CONGESTION by ports'!F1895</f>
        <v>0</v>
      </c>
      <c r="H428" s="12">
        <f>'[4]AZIMUTH_CONGESTION by ports'!G1895</f>
        <v>0</v>
      </c>
      <c r="I428" s="12">
        <f>'[4]AZIMUTH_CONGESTION by ports'!H1895</f>
        <v>2</v>
      </c>
      <c r="J428" s="12">
        <f>'[4]AZIMUTH_CONGESTION by ports'!I1895</f>
        <v>1</v>
      </c>
      <c r="K428" s="12">
        <f>'[4]AZIMUTH_CONGESTION by ports'!J1895</f>
        <v>0</v>
      </c>
      <c r="L428" s="12">
        <f>'[4]AZIMUTH_CONGESTION by ports'!K1895</f>
        <v>1</v>
      </c>
      <c r="M428" s="43">
        <f>'[4]AZIMUTH_CONGESTION by ports'!L1895</f>
        <v>1</v>
      </c>
      <c r="N428" s="6">
        <f>'[4]AZIMUTH_CONGESTION by ports'!M1895</f>
        <v>0</v>
      </c>
      <c r="O428" s="89">
        <f>'[4]AZIMUTH_CONGESTION by ports'!N1895</f>
        <v>0</v>
      </c>
      <c r="P428" s="88">
        <f>'[4]AZIMUTH_CONGESTION by ports'!O1895</f>
        <v>0</v>
      </c>
      <c r="Q428" s="88">
        <f>'[4]AZIMUTH_CONGESTION by ports'!P1895</f>
        <v>0</v>
      </c>
      <c r="R428" s="43">
        <f>'[4]AZIMUTH_CONGESTION by ports'!Q1895</f>
        <v>0</v>
      </c>
      <c r="S428" s="88">
        <f>'[4]AZIMUTH_CONGESTION by ports'!R1895</f>
        <v>0</v>
      </c>
      <c r="T428" s="12">
        <f>'[4]AZIMUTH_CONGESTION by ports'!S1895</f>
        <v>10</v>
      </c>
      <c r="U428" s="43">
        <f>'[4]AZIMUTH_CONGESTION by ports'!T1895</f>
        <v>0</v>
      </c>
      <c r="V428" s="12">
        <f>'[4]AZIMUTH_CONGESTION by ports'!U1895</f>
        <v>0</v>
      </c>
      <c r="W428" s="43">
        <f>'[4]AZIMUTH_CONGESTION by ports'!V1895</f>
        <v>2</v>
      </c>
      <c r="X428" s="12">
        <f>'[4]AZIMUTH_CONGESTION by ports'!W1895</f>
        <v>0</v>
      </c>
      <c r="Y428" s="88">
        <f>'[4]AZIMUTH_CONGESTION by ports'!X1895</f>
        <v>2</v>
      </c>
      <c r="Z428" s="12">
        <f>'[4]AZIMUTH_CONGESTION by ports'!Y1895</f>
        <v>0</v>
      </c>
      <c r="AA428" s="88">
        <f>'[4]AZIMUTH_CONGESTION by ports'!Z1895</f>
        <v>0</v>
      </c>
      <c r="AB428" s="12">
        <f t="shared" si="39"/>
        <v>6.9700000000000006</v>
      </c>
      <c r="AC428" s="12">
        <f t="shared" si="40"/>
        <v>0.17</v>
      </c>
      <c r="AD428" s="12">
        <f t="shared" si="41"/>
        <v>1.1900000000000002</v>
      </c>
      <c r="AE428" s="12">
        <f t="shared" si="42"/>
        <v>0.34</v>
      </c>
      <c r="AF428" s="12">
        <f t="shared" si="43"/>
        <v>2.89</v>
      </c>
      <c r="AG428" s="12">
        <f t="shared" si="44"/>
        <v>2.3800000000000003</v>
      </c>
    </row>
    <row r="429" spans="2:33">
      <c r="B429" s="15">
        <f>'[4]AZIMUTH_CONGESTION by ports'!A1896</f>
        <v>42796</v>
      </c>
      <c r="C429" s="6">
        <f>'[4]AZIMUTH_CONGESTION by ports'!B1896</f>
        <v>1</v>
      </c>
      <c r="D429" s="89">
        <f>'[4]AZIMUTH_CONGESTION by ports'!C1896</f>
        <v>23</v>
      </c>
      <c r="E429" s="43">
        <f>'[4]AZIMUTH_CONGESTION by ports'!D1896</f>
        <v>3</v>
      </c>
      <c r="F429" s="6">
        <f>'[4]AZIMUTH_CONGESTION by ports'!E1896</f>
        <v>0</v>
      </c>
      <c r="G429" s="6">
        <f>'[4]AZIMUTH_CONGESTION by ports'!F1896</f>
        <v>0</v>
      </c>
      <c r="H429" s="12">
        <f>'[4]AZIMUTH_CONGESTION by ports'!G1896</f>
        <v>0</v>
      </c>
      <c r="I429" s="12">
        <f>'[4]AZIMUTH_CONGESTION by ports'!H1896</f>
        <v>1</v>
      </c>
      <c r="J429" s="12">
        <f>'[4]AZIMUTH_CONGESTION by ports'!I1896</f>
        <v>1</v>
      </c>
      <c r="K429" s="12">
        <f>'[4]AZIMUTH_CONGESTION by ports'!J1896</f>
        <v>0</v>
      </c>
      <c r="L429" s="12">
        <f>'[4]AZIMUTH_CONGESTION by ports'!K1896</f>
        <v>0</v>
      </c>
      <c r="M429" s="43">
        <f>'[4]AZIMUTH_CONGESTION by ports'!L1896</f>
        <v>1</v>
      </c>
      <c r="N429" s="6">
        <f>'[4]AZIMUTH_CONGESTION by ports'!M1896</f>
        <v>0</v>
      </c>
      <c r="O429" s="89">
        <f>'[4]AZIMUTH_CONGESTION by ports'!N1896</f>
        <v>0</v>
      </c>
      <c r="P429" s="88">
        <f>'[4]AZIMUTH_CONGESTION by ports'!O1896</f>
        <v>0</v>
      </c>
      <c r="Q429" s="88">
        <f>'[4]AZIMUTH_CONGESTION by ports'!P1896</f>
        <v>0</v>
      </c>
      <c r="R429" s="43">
        <f>'[4]AZIMUTH_CONGESTION by ports'!Q1896</f>
        <v>0</v>
      </c>
      <c r="S429" s="88">
        <f>'[4]AZIMUTH_CONGESTION by ports'!R1896</f>
        <v>0</v>
      </c>
      <c r="T429" s="12">
        <f>'[4]AZIMUTH_CONGESTION by ports'!S1896</f>
        <v>9</v>
      </c>
      <c r="U429" s="43">
        <f>'[4]AZIMUTH_CONGESTION by ports'!T1896</f>
        <v>0</v>
      </c>
      <c r="V429" s="12">
        <f>'[4]AZIMUTH_CONGESTION by ports'!U1896</f>
        <v>0</v>
      </c>
      <c r="W429" s="43">
        <f>'[4]AZIMUTH_CONGESTION by ports'!V1896</f>
        <v>1</v>
      </c>
      <c r="X429" s="12">
        <f>'[4]AZIMUTH_CONGESTION by ports'!W1896</f>
        <v>0</v>
      </c>
      <c r="Y429" s="88">
        <f>'[4]AZIMUTH_CONGESTION by ports'!X1896</f>
        <v>2</v>
      </c>
      <c r="Z429" s="12">
        <f>'[4]AZIMUTH_CONGESTION by ports'!Y1896</f>
        <v>0</v>
      </c>
      <c r="AA429" s="88">
        <f>'[4]AZIMUTH_CONGESTION by ports'!Z1896</f>
        <v>0</v>
      </c>
      <c r="AB429" s="12">
        <f t="shared" si="39"/>
        <v>7.1400000000000006</v>
      </c>
      <c r="AC429" s="12">
        <f t="shared" si="40"/>
        <v>0.17</v>
      </c>
      <c r="AD429" s="12">
        <f t="shared" si="41"/>
        <v>0.85000000000000009</v>
      </c>
      <c r="AE429" s="12">
        <f t="shared" si="42"/>
        <v>0.34</v>
      </c>
      <c r="AF429" s="12">
        <f t="shared" si="43"/>
        <v>3.91</v>
      </c>
      <c r="AG429" s="12">
        <f t="shared" si="44"/>
        <v>1.87</v>
      </c>
    </row>
    <row r="430" spans="2:33">
      <c r="B430" s="15">
        <f>'[4]AZIMUTH_CONGESTION by ports'!A1897</f>
        <v>42797</v>
      </c>
      <c r="C430" s="6">
        <f>'[4]AZIMUTH_CONGESTION by ports'!B1897</f>
        <v>1</v>
      </c>
      <c r="D430" s="89">
        <f>'[4]AZIMUTH_CONGESTION by ports'!C1897</f>
        <v>24</v>
      </c>
      <c r="E430" s="43">
        <f>'[4]AZIMUTH_CONGESTION by ports'!D1897</f>
        <v>1</v>
      </c>
      <c r="F430" s="6">
        <f>'[4]AZIMUTH_CONGESTION by ports'!E1897</f>
        <v>0</v>
      </c>
      <c r="G430" s="6">
        <f>'[4]AZIMUTH_CONGESTION by ports'!F1897</f>
        <v>0</v>
      </c>
      <c r="H430" s="12">
        <f>'[4]AZIMUTH_CONGESTION by ports'!G1897</f>
        <v>0</v>
      </c>
      <c r="I430" s="12">
        <f>'[4]AZIMUTH_CONGESTION by ports'!H1897</f>
        <v>0</v>
      </c>
      <c r="J430" s="12">
        <f>'[4]AZIMUTH_CONGESTION by ports'!I1897</f>
        <v>0</v>
      </c>
      <c r="K430" s="12">
        <f>'[4]AZIMUTH_CONGESTION by ports'!J1897</f>
        <v>0</v>
      </c>
      <c r="L430" s="12">
        <f>'[4]AZIMUTH_CONGESTION by ports'!K1897</f>
        <v>1</v>
      </c>
      <c r="M430" s="43">
        <f>'[4]AZIMUTH_CONGESTION by ports'!L1897</f>
        <v>1</v>
      </c>
      <c r="N430" s="6">
        <f>'[4]AZIMUTH_CONGESTION by ports'!M1897</f>
        <v>0</v>
      </c>
      <c r="O430" s="89">
        <f>'[4]AZIMUTH_CONGESTION by ports'!N1897</f>
        <v>0</v>
      </c>
      <c r="P430" s="88">
        <f>'[4]AZIMUTH_CONGESTION by ports'!O1897</f>
        <v>2</v>
      </c>
      <c r="Q430" s="88">
        <f>'[4]AZIMUTH_CONGESTION by ports'!P1897</f>
        <v>0</v>
      </c>
      <c r="R430" s="43">
        <f>'[4]AZIMUTH_CONGESTION by ports'!Q1897</f>
        <v>0</v>
      </c>
      <c r="S430" s="88">
        <f>'[4]AZIMUTH_CONGESTION by ports'!R1897</f>
        <v>0</v>
      </c>
      <c r="T430" s="12">
        <f>'[4]AZIMUTH_CONGESTION by ports'!S1897</f>
        <v>7</v>
      </c>
      <c r="U430" s="43">
        <f>'[4]AZIMUTH_CONGESTION by ports'!T1897</f>
        <v>0</v>
      </c>
      <c r="V430" s="12">
        <f>'[4]AZIMUTH_CONGESTION by ports'!U1897</f>
        <v>0</v>
      </c>
      <c r="W430" s="43">
        <f>'[4]AZIMUTH_CONGESTION by ports'!V1897</f>
        <v>2</v>
      </c>
      <c r="X430" s="12">
        <f>'[4]AZIMUTH_CONGESTION by ports'!W1897</f>
        <v>0</v>
      </c>
      <c r="Y430" s="88">
        <f>'[4]AZIMUTH_CONGESTION by ports'!X1897</f>
        <v>0</v>
      </c>
      <c r="Z430" s="12">
        <f>'[4]AZIMUTH_CONGESTION by ports'!Y1897</f>
        <v>0</v>
      </c>
      <c r="AA430" s="88">
        <f>'[4]AZIMUTH_CONGESTION by ports'!Z1897</f>
        <v>0</v>
      </c>
      <c r="AB430" s="12">
        <f t="shared" si="39"/>
        <v>6.6300000000000008</v>
      </c>
      <c r="AC430" s="12">
        <f t="shared" si="40"/>
        <v>0.17</v>
      </c>
      <c r="AD430" s="12">
        <f t="shared" si="41"/>
        <v>0.68</v>
      </c>
      <c r="AE430" s="12">
        <f t="shared" si="42"/>
        <v>0.34</v>
      </c>
      <c r="AF430" s="12">
        <f t="shared" si="43"/>
        <v>4.08</v>
      </c>
      <c r="AG430" s="12">
        <f t="shared" si="44"/>
        <v>1.36</v>
      </c>
    </row>
    <row r="431" spans="2:33">
      <c r="B431" s="15">
        <f>'[4]AZIMUTH_CONGESTION by ports'!A1898</f>
        <v>42798</v>
      </c>
      <c r="C431" s="6">
        <f>'[4]AZIMUTH_CONGESTION by ports'!B1898</f>
        <v>0</v>
      </c>
      <c r="D431" s="89">
        <f>'[4]AZIMUTH_CONGESTION by ports'!C1898</f>
        <v>25</v>
      </c>
      <c r="E431" s="43">
        <f>'[4]AZIMUTH_CONGESTION by ports'!D1898</f>
        <v>2</v>
      </c>
      <c r="F431" s="6">
        <f>'[4]AZIMUTH_CONGESTION by ports'!E1898</f>
        <v>0</v>
      </c>
      <c r="G431" s="6">
        <f>'[4]AZIMUTH_CONGESTION by ports'!F1898</f>
        <v>0</v>
      </c>
      <c r="H431" s="12">
        <f>'[4]AZIMUTH_CONGESTION by ports'!G1898</f>
        <v>1</v>
      </c>
      <c r="I431" s="12">
        <f>'[4]AZIMUTH_CONGESTION by ports'!H1898</f>
        <v>0</v>
      </c>
      <c r="J431" s="12">
        <f>'[4]AZIMUTH_CONGESTION by ports'!I1898</f>
        <v>1</v>
      </c>
      <c r="K431" s="12">
        <f>'[4]AZIMUTH_CONGESTION by ports'!J1898</f>
        <v>0</v>
      </c>
      <c r="L431" s="12">
        <f>'[4]AZIMUTH_CONGESTION by ports'!K1898</f>
        <v>1</v>
      </c>
      <c r="M431" s="43">
        <f>'[4]AZIMUTH_CONGESTION by ports'!L1898</f>
        <v>1</v>
      </c>
      <c r="N431" s="6">
        <f>'[4]AZIMUTH_CONGESTION by ports'!M1898</f>
        <v>0</v>
      </c>
      <c r="O431" s="89">
        <f>'[4]AZIMUTH_CONGESTION by ports'!N1898</f>
        <v>0</v>
      </c>
      <c r="P431" s="88">
        <f>'[4]AZIMUTH_CONGESTION by ports'!O1898</f>
        <v>2</v>
      </c>
      <c r="Q431" s="88">
        <f>'[4]AZIMUTH_CONGESTION by ports'!P1898</f>
        <v>0</v>
      </c>
      <c r="R431" s="43">
        <f>'[4]AZIMUTH_CONGESTION by ports'!Q1898</f>
        <v>1</v>
      </c>
      <c r="S431" s="88">
        <f>'[4]AZIMUTH_CONGESTION by ports'!R1898</f>
        <v>0</v>
      </c>
      <c r="T431" s="12">
        <f>'[4]AZIMUTH_CONGESTION by ports'!S1898</f>
        <v>7</v>
      </c>
      <c r="U431" s="43">
        <f>'[4]AZIMUTH_CONGESTION by ports'!T1898</f>
        <v>0</v>
      </c>
      <c r="V431" s="12">
        <f>'[4]AZIMUTH_CONGESTION by ports'!U1898</f>
        <v>0</v>
      </c>
      <c r="W431" s="43">
        <f>'[4]AZIMUTH_CONGESTION by ports'!V1898</f>
        <v>1</v>
      </c>
      <c r="X431" s="12">
        <f>'[4]AZIMUTH_CONGESTION by ports'!W1898</f>
        <v>0</v>
      </c>
      <c r="Y431" s="88">
        <f>'[4]AZIMUTH_CONGESTION by ports'!X1898</f>
        <v>1</v>
      </c>
      <c r="Z431" s="12">
        <f>'[4]AZIMUTH_CONGESTION by ports'!Y1898</f>
        <v>0</v>
      </c>
      <c r="AA431" s="88">
        <f>'[4]AZIMUTH_CONGESTION by ports'!Z1898</f>
        <v>0</v>
      </c>
      <c r="AB431" s="12">
        <f t="shared" si="39"/>
        <v>7.3100000000000005</v>
      </c>
      <c r="AC431" s="12">
        <f t="shared" si="40"/>
        <v>0</v>
      </c>
      <c r="AD431" s="12">
        <f t="shared" si="41"/>
        <v>0.85000000000000009</v>
      </c>
      <c r="AE431" s="12">
        <f t="shared" si="42"/>
        <v>0.51</v>
      </c>
      <c r="AF431" s="12">
        <f t="shared" si="43"/>
        <v>4.25</v>
      </c>
      <c r="AG431" s="12">
        <f t="shared" si="44"/>
        <v>1.7000000000000002</v>
      </c>
    </row>
    <row r="432" spans="2:33">
      <c r="B432" s="15">
        <f>'[4]AZIMUTH_CONGESTION by ports'!A1899</f>
        <v>42799</v>
      </c>
      <c r="C432" s="6">
        <f>'[4]AZIMUTH_CONGESTION by ports'!B1899</f>
        <v>0</v>
      </c>
      <c r="D432" s="89">
        <f>'[4]AZIMUTH_CONGESTION by ports'!C1899</f>
        <v>21</v>
      </c>
      <c r="E432" s="43">
        <f>'[4]AZIMUTH_CONGESTION by ports'!D1899</f>
        <v>3</v>
      </c>
      <c r="F432" s="6">
        <f>'[4]AZIMUTH_CONGESTION by ports'!E1899</f>
        <v>0</v>
      </c>
      <c r="G432" s="6">
        <f>'[4]AZIMUTH_CONGESTION by ports'!F1899</f>
        <v>0</v>
      </c>
      <c r="H432" s="12">
        <f>'[4]AZIMUTH_CONGESTION by ports'!G1899</f>
        <v>0</v>
      </c>
      <c r="I432" s="12">
        <f>'[4]AZIMUTH_CONGESTION by ports'!H1899</f>
        <v>1</v>
      </c>
      <c r="J432" s="12">
        <f>'[4]AZIMUTH_CONGESTION by ports'!I1899</f>
        <v>1</v>
      </c>
      <c r="K432" s="12">
        <f>'[4]AZIMUTH_CONGESTION by ports'!J1899</f>
        <v>0</v>
      </c>
      <c r="L432" s="12">
        <f>'[4]AZIMUTH_CONGESTION by ports'!K1899</f>
        <v>1</v>
      </c>
      <c r="M432" s="43">
        <f>'[4]AZIMUTH_CONGESTION by ports'!L1899</f>
        <v>2</v>
      </c>
      <c r="N432" s="6">
        <f>'[4]AZIMUTH_CONGESTION by ports'!M1899</f>
        <v>1</v>
      </c>
      <c r="O432" s="89">
        <f>'[4]AZIMUTH_CONGESTION by ports'!N1899</f>
        <v>0</v>
      </c>
      <c r="P432" s="88">
        <f>'[4]AZIMUTH_CONGESTION by ports'!O1899</f>
        <v>2</v>
      </c>
      <c r="Q432" s="88">
        <f>'[4]AZIMUTH_CONGESTION by ports'!P1899</f>
        <v>0</v>
      </c>
      <c r="R432" s="43">
        <f>'[4]AZIMUTH_CONGESTION by ports'!Q1899</f>
        <v>2</v>
      </c>
      <c r="S432" s="88">
        <f>'[4]AZIMUTH_CONGESTION by ports'!R1899</f>
        <v>0</v>
      </c>
      <c r="T432" s="12">
        <f>'[4]AZIMUTH_CONGESTION by ports'!S1899</f>
        <v>6</v>
      </c>
      <c r="U432" s="43">
        <f>'[4]AZIMUTH_CONGESTION by ports'!T1899</f>
        <v>0</v>
      </c>
      <c r="V432" s="12">
        <f>'[4]AZIMUTH_CONGESTION by ports'!U1899</f>
        <v>0</v>
      </c>
      <c r="W432" s="43">
        <f>'[4]AZIMUTH_CONGESTION by ports'!V1899</f>
        <v>1</v>
      </c>
      <c r="X432" s="12">
        <f>'[4]AZIMUTH_CONGESTION by ports'!W1899</f>
        <v>1</v>
      </c>
      <c r="Y432" s="88">
        <f>'[4]AZIMUTH_CONGESTION by ports'!X1899</f>
        <v>0</v>
      </c>
      <c r="Z432" s="12">
        <f>'[4]AZIMUTH_CONGESTION by ports'!Y1899</f>
        <v>0</v>
      </c>
      <c r="AA432" s="88">
        <f>'[4]AZIMUTH_CONGESTION by ports'!Z1899</f>
        <v>0</v>
      </c>
      <c r="AB432" s="12">
        <f t="shared" si="39"/>
        <v>7.1400000000000006</v>
      </c>
      <c r="AC432" s="12">
        <f t="shared" si="40"/>
        <v>0.17</v>
      </c>
      <c r="AD432" s="12">
        <f t="shared" si="41"/>
        <v>1.36</v>
      </c>
      <c r="AE432" s="12">
        <f t="shared" si="42"/>
        <v>0.34</v>
      </c>
      <c r="AF432" s="12">
        <f t="shared" si="43"/>
        <v>3.5700000000000003</v>
      </c>
      <c r="AG432" s="12">
        <f t="shared" si="44"/>
        <v>1.7000000000000002</v>
      </c>
    </row>
    <row r="433" spans="2:33">
      <c r="B433" s="15">
        <f>'[4]AZIMUTH_CONGESTION by ports'!A1900</f>
        <v>42800</v>
      </c>
      <c r="C433" s="6">
        <f>'[4]AZIMUTH_CONGESTION by ports'!B1900</f>
        <v>0</v>
      </c>
      <c r="D433" s="89">
        <f>'[4]AZIMUTH_CONGESTION by ports'!C1900</f>
        <v>20</v>
      </c>
      <c r="E433" s="43">
        <f>'[4]AZIMUTH_CONGESTION by ports'!D1900</f>
        <v>4</v>
      </c>
      <c r="F433" s="6">
        <f>'[4]AZIMUTH_CONGESTION by ports'!E1900</f>
        <v>0</v>
      </c>
      <c r="G433" s="6">
        <f>'[4]AZIMUTH_CONGESTION by ports'!F1900</f>
        <v>0</v>
      </c>
      <c r="H433" s="12">
        <f>'[4]AZIMUTH_CONGESTION by ports'!G1900</f>
        <v>0</v>
      </c>
      <c r="I433" s="12">
        <f>'[4]AZIMUTH_CONGESTION by ports'!H1900</f>
        <v>0</v>
      </c>
      <c r="J433" s="12">
        <f>'[4]AZIMUTH_CONGESTION by ports'!I1900</f>
        <v>1</v>
      </c>
      <c r="K433" s="12">
        <f>'[4]AZIMUTH_CONGESTION by ports'!J1900</f>
        <v>0</v>
      </c>
      <c r="L433" s="12">
        <f>'[4]AZIMUTH_CONGESTION by ports'!K1900</f>
        <v>1</v>
      </c>
      <c r="M433" s="43">
        <f>'[4]AZIMUTH_CONGESTION by ports'!L1900</f>
        <v>1</v>
      </c>
      <c r="N433" s="6">
        <f>'[4]AZIMUTH_CONGESTION by ports'!M1900</f>
        <v>2</v>
      </c>
      <c r="O433" s="89">
        <f>'[4]AZIMUTH_CONGESTION by ports'!N1900</f>
        <v>0</v>
      </c>
      <c r="P433" s="88">
        <f>'[4]AZIMUTH_CONGESTION by ports'!O1900</f>
        <v>2</v>
      </c>
      <c r="Q433" s="88">
        <f>'[4]AZIMUTH_CONGESTION by ports'!P1900</f>
        <v>0</v>
      </c>
      <c r="R433" s="43">
        <f>'[4]AZIMUTH_CONGESTION by ports'!Q1900</f>
        <v>2</v>
      </c>
      <c r="S433" s="88">
        <f>'[4]AZIMUTH_CONGESTION by ports'!R1900</f>
        <v>0</v>
      </c>
      <c r="T433" s="12">
        <f>'[4]AZIMUTH_CONGESTION by ports'!S1900</f>
        <v>4</v>
      </c>
      <c r="U433" s="43">
        <f>'[4]AZIMUTH_CONGESTION by ports'!T1900</f>
        <v>0</v>
      </c>
      <c r="V433" s="12">
        <f>'[4]AZIMUTH_CONGESTION by ports'!U1900</f>
        <v>0</v>
      </c>
      <c r="W433" s="43">
        <f>'[4]AZIMUTH_CONGESTION by ports'!V1900</f>
        <v>1</v>
      </c>
      <c r="X433" s="12">
        <f>'[4]AZIMUTH_CONGESTION by ports'!W1900</f>
        <v>0</v>
      </c>
      <c r="Y433" s="88">
        <f>'[4]AZIMUTH_CONGESTION by ports'!X1900</f>
        <v>0</v>
      </c>
      <c r="Z433" s="12">
        <f>'[4]AZIMUTH_CONGESTION by ports'!Y1900</f>
        <v>0</v>
      </c>
      <c r="AA433" s="88">
        <f>'[4]AZIMUTH_CONGESTION by ports'!Z1900</f>
        <v>0</v>
      </c>
      <c r="AB433" s="12">
        <f t="shared" si="39"/>
        <v>6.4600000000000009</v>
      </c>
      <c r="AC433" s="12">
        <f t="shared" si="40"/>
        <v>0.34</v>
      </c>
      <c r="AD433" s="12">
        <f t="shared" si="41"/>
        <v>1.36</v>
      </c>
      <c r="AE433" s="12">
        <f t="shared" si="42"/>
        <v>0.34</v>
      </c>
      <c r="AF433" s="12">
        <f t="shared" si="43"/>
        <v>3.4000000000000004</v>
      </c>
      <c r="AG433" s="12">
        <f t="shared" si="44"/>
        <v>1.02</v>
      </c>
    </row>
    <row r="434" spans="2:33">
      <c r="B434" s="15">
        <f>'[4]AZIMUTH_CONGESTION by ports'!A1901</f>
        <v>42801</v>
      </c>
      <c r="C434" s="6">
        <f>'[4]AZIMUTH_CONGESTION by ports'!B1901</f>
        <v>1</v>
      </c>
      <c r="D434" s="89">
        <f>'[4]AZIMUTH_CONGESTION by ports'!C1901</f>
        <v>21</v>
      </c>
      <c r="E434" s="43">
        <f>'[4]AZIMUTH_CONGESTION by ports'!D1901</f>
        <v>4</v>
      </c>
      <c r="F434" s="6">
        <f>'[4]AZIMUTH_CONGESTION by ports'!E1901</f>
        <v>0</v>
      </c>
      <c r="G434" s="6">
        <f>'[4]AZIMUTH_CONGESTION by ports'!F1901</f>
        <v>0</v>
      </c>
      <c r="H434" s="12">
        <f>'[4]AZIMUTH_CONGESTION by ports'!G1901</f>
        <v>0</v>
      </c>
      <c r="I434" s="12">
        <f>'[4]AZIMUTH_CONGESTION by ports'!H1901</f>
        <v>2</v>
      </c>
      <c r="J434" s="12">
        <f>'[4]AZIMUTH_CONGESTION by ports'!I1901</f>
        <v>1</v>
      </c>
      <c r="K434" s="12">
        <f>'[4]AZIMUTH_CONGESTION by ports'!J1901</f>
        <v>0</v>
      </c>
      <c r="L434" s="12">
        <f>'[4]AZIMUTH_CONGESTION by ports'!K1901</f>
        <v>2</v>
      </c>
      <c r="M434" s="43">
        <f>'[4]AZIMUTH_CONGESTION by ports'!L1901</f>
        <v>2</v>
      </c>
      <c r="N434" s="6">
        <f>'[4]AZIMUTH_CONGESTION by ports'!M1901</f>
        <v>1</v>
      </c>
      <c r="O434" s="89">
        <f>'[4]AZIMUTH_CONGESTION by ports'!N1901</f>
        <v>0</v>
      </c>
      <c r="P434" s="88">
        <f>'[4]AZIMUTH_CONGESTION by ports'!O1901</f>
        <v>2</v>
      </c>
      <c r="Q434" s="88">
        <f>'[4]AZIMUTH_CONGESTION by ports'!P1901</f>
        <v>0</v>
      </c>
      <c r="R434" s="43">
        <f>'[4]AZIMUTH_CONGESTION by ports'!Q1901</f>
        <v>1</v>
      </c>
      <c r="S434" s="88">
        <f>'[4]AZIMUTH_CONGESTION by ports'!R1901</f>
        <v>0</v>
      </c>
      <c r="T434" s="12">
        <f>'[4]AZIMUTH_CONGESTION by ports'!S1901</f>
        <v>1</v>
      </c>
      <c r="U434" s="43">
        <f>'[4]AZIMUTH_CONGESTION by ports'!T1901</f>
        <v>0</v>
      </c>
      <c r="V434" s="12">
        <f>'[4]AZIMUTH_CONGESTION by ports'!U1901</f>
        <v>0</v>
      </c>
      <c r="W434" s="43">
        <f>'[4]AZIMUTH_CONGESTION by ports'!V1901</f>
        <v>2</v>
      </c>
      <c r="X434" s="12">
        <f>'[4]AZIMUTH_CONGESTION by ports'!W1901</f>
        <v>0</v>
      </c>
      <c r="Y434" s="88">
        <f>'[4]AZIMUTH_CONGESTION by ports'!X1901</f>
        <v>0</v>
      </c>
      <c r="Z434" s="12">
        <f>'[4]AZIMUTH_CONGESTION by ports'!Y1901</f>
        <v>0</v>
      </c>
      <c r="AA434" s="88">
        <f>'[4]AZIMUTH_CONGESTION by ports'!Z1901</f>
        <v>0</v>
      </c>
      <c r="AB434" s="12">
        <f t="shared" si="39"/>
        <v>6.8000000000000007</v>
      </c>
      <c r="AC434" s="12">
        <f t="shared" si="40"/>
        <v>0.34</v>
      </c>
      <c r="AD434" s="12">
        <f t="shared" si="41"/>
        <v>1.53</v>
      </c>
      <c r="AE434" s="12">
        <f t="shared" si="42"/>
        <v>0.34</v>
      </c>
      <c r="AF434" s="12">
        <f t="shared" si="43"/>
        <v>3.5700000000000003</v>
      </c>
      <c r="AG434" s="12">
        <f t="shared" si="44"/>
        <v>1.02</v>
      </c>
    </row>
    <row r="435" spans="2:33">
      <c r="B435" s="15">
        <f>'[4]AZIMUTH_CONGESTION by ports'!A1902</f>
        <v>42802</v>
      </c>
      <c r="C435" s="6">
        <f>'[4]AZIMUTH_CONGESTION by ports'!B1902</f>
        <v>0</v>
      </c>
      <c r="D435" s="89">
        <f>'[4]AZIMUTH_CONGESTION by ports'!C1902</f>
        <v>25</v>
      </c>
      <c r="E435" s="43">
        <f>'[4]AZIMUTH_CONGESTION by ports'!D1902</f>
        <v>3</v>
      </c>
      <c r="F435" s="6">
        <f>'[4]AZIMUTH_CONGESTION by ports'!E1902</f>
        <v>0</v>
      </c>
      <c r="G435" s="6">
        <f>'[4]AZIMUTH_CONGESTION by ports'!F1902</f>
        <v>0</v>
      </c>
      <c r="H435" s="12">
        <f>'[4]AZIMUTH_CONGESTION by ports'!G1902</f>
        <v>0</v>
      </c>
      <c r="I435" s="12">
        <f>'[4]AZIMUTH_CONGESTION by ports'!H1902</f>
        <v>0</v>
      </c>
      <c r="J435" s="12">
        <f>'[4]AZIMUTH_CONGESTION by ports'!I1902</f>
        <v>0</v>
      </c>
      <c r="K435" s="12">
        <f>'[4]AZIMUTH_CONGESTION by ports'!J1902</f>
        <v>0</v>
      </c>
      <c r="L435" s="12">
        <f>'[4]AZIMUTH_CONGESTION by ports'!K1902</f>
        <v>2</v>
      </c>
      <c r="M435" s="43">
        <f>'[4]AZIMUTH_CONGESTION by ports'!L1902</f>
        <v>1</v>
      </c>
      <c r="N435" s="6">
        <f>'[4]AZIMUTH_CONGESTION by ports'!M1902</f>
        <v>1</v>
      </c>
      <c r="O435" s="89">
        <f>'[4]AZIMUTH_CONGESTION by ports'!N1902</f>
        <v>0</v>
      </c>
      <c r="P435" s="88">
        <f>'[4]AZIMUTH_CONGESTION by ports'!O1902</f>
        <v>3</v>
      </c>
      <c r="Q435" s="88">
        <f>'[4]AZIMUTH_CONGESTION by ports'!P1902</f>
        <v>0</v>
      </c>
      <c r="R435" s="43">
        <f>'[4]AZIMUTH_CONGESTION by ports'!Q1902</f>
        <v>2</v>
      </c>
      <c r="S435" s="88">
        <f>'[4]AZIMUTH_CONGESTION by ports'!R1902</f>
        <v>0</v>
      </c>
      <c r="T435" s="12">
        <f>'[4]AZIMUTH_CONGESTION by ports'!S1902</f>
        <v>3</v>
      </c>
      <c r="U435" s="43">
        <f>'[4]AZIMUTH_CONGESTION by ports'!T1902</f>
        <v>0</v>
      </c>
      <c r="V435" s="12">
        <f>'[4]AZIMUTH_CONGESTION by ports'!U1902</f>
        <v>0</v>
      </c>
      <c r="W435" s="43">
        <f>'[4]AZIMUTH_CONGESTION by ports'!V1902</f>
        <v>3</v>
      </c>
      <c r="X435" s="12">
        <f>'[4]AZIMUTH_CONGESTION by ports'!W1902</f>
        <v>0</v>
      </c>
      <c r="Y435" s="88">
        <f>'[4]AZIMUTH_CONGESTION by ports'!X1902</f>
        <v>0</v>
      </c>
      <c r="Z435" s="12">
        <f>'[4]AZIMUTH_CONGESTION by ports'!Y1902</f>
        <v>0</v>
      </c>
      <c r="AA435" s="88">
        <f>'[4]AZIMUTH_CONGESTION by ports'!Z1902</f>
        <v>0</v>
      </c>
      <c r="AB435" s="12">
        <f t="shared" si="39"/>
        <v>7.3100000000000005</v>
      </c>
      <c r="AC435" s="12">
        <f t="shared" si="40"/>
        <v>0.17</v>
      </c>
      <c r="AD435" s="12">
        <f t="shared" si="41"/>
        <v>1.53</v>
      </c>
      <c r="AE435" s="12">
        <f t="shared" si="42"/>
        <v>0.51</v>
      </c>
      <c r="AF435" s="12">
        <f t="shared" si="43"/>
        <v>4.25</v>
      </c>
      <c r="AG435" s="12">
        <f t="shared" si="44"/>
        <v>0.85000000000000009</v>
      </c>
    </row>
    <row r="436" spans="2:33">
      <c r="B436" s="15">
        <f>'[4]AZIMUTH_CONGESTION by ports'!A1903</f>
        <v>42803</v>
      </c>
      <c r="C436" s="6">
        <f>'[4]AZIMUTH_CONGESTION by ports'!B1903</f>
        <v>0</v>
      </c>
      <c r="D436" s="89">
        <f>'[4]AZIMUTH_CONGESTION by ports'!C1903</f>
        <v>23</v>
      </c>
      <c r="E436" s="43">
        <f>'[4]AZIMUTH_CONGESTION by ports'!D1903</f>
        <v>2</v>
      </c>
      <c r="F436" s="6">
        <f>'[4]AZIMUTH_CONGESTION by ports'!E1903</f>
        <v>0</v>
      </c>
      <c r="G436" s="6">
        <f>'[4]AZIMUTH_CONGESTION by ports'!F1903</f>
        <v>0</v>
      </c>
      <c r="H436" s="12">
        <f>'[4]AZIMUTH_CONGESTION by ports'!G1903</f>
        <v>0</v>
      </c>
      <c r="I436" s="12">
        <f>'[4]AZIMUTH_CONGESTION by ports'!H1903</f>
        <v>0</v>
      </c>
      <c r="J436" s="12">
        <f>'[4]AZIMUTH_CONGESTION by ports'!I1903</f>
        <v>0</v>
      </c>
      <c r="K436" s="12">
        <f>'[4]AZIMUTH_CONGESTION by ports'!J1903</f>
        <v>0</v>
      </c>
      <c r="L436" s="12">
        <f>'[4]AZIMUTH_CONGESTION by ports'!K1903</f>
        <v>2</v>
      </c>
      <c r="M436" s="43">
        <f>'[4]AZIMUTH_CONGESTION by ports'!L1903</f>
        <v>1</v>
      </c>
      <c r="N436" s="6">
        <f>'[4]AZIMUTH_CONGESTION by ports'!M1903</f>
        <v>1</v>
      </c>
      <c r="O436" s="89">
        <f>'[4]AZIMUTH_CONGESTION by ports'!N1903</f>
        <v>0</v>
      </c>
      <c r="P436" s="88">
        <f>'[4]AZIMUTH_CONGESTION by ports'!O1903</f>
        <v>2</v>
      </c>
      <c r="Q436" s="88">
        <f>'[4]AZIMUTH_CONGESTION by ports'!P1903</f>
        <v>0</v>
      </c>
      <c r="R436" s="43">
        <f>'[4]AZIMUTH_CONGESTION by ports'!Q1903</f>
        <v>2</v>
      </c>
      <c r="S436" s="88">
        <f>'[4]AZIMUTH_CONGESTION by ports'!R1903</f>
        <v>0</v>
      </c>
      <c r="T436" s="12">
        <f>'[4]AZIMUTH_CONGESTION by ports'!S1903</f>
        <v>4</v>
      </c>
      <c r="U436" s="43">
        <f>'[4]AZIMUTH_CONGESTION by ports'!T1903</f>
        <v>0</v>
      </c>
      <c r="V436" s="12">
        <f>'[4]AZIMUTH_CONGESTION by ports'!U1903</f>
        <v>0</v>
      </c>
      <c r="W436" s="43">
        <f>'[4]AZIMUTH_CONGESTION by ports'!V1903</f>
        <v>4</v>
      </c>
      <c r="X436" s="12">
        <f>'[4]AZIMUTH_CONGESTION by ports'!W1903</f>
        <v>1</v>
      </c>
      <c r="Y436" s="88">
        <f>'[4]AZIMUTH_CONGESTION by ports'!X1903</f>
        <v>0</v>
      </c>
      <c r="Z436" s="12">
        <f>'[4]AZIMUTH_CONGESTION by ports'!Y1903</f>
        <v>0</v>
      </c>
      <c r="AA436" s="88">
        <f>'[4]AZIMUTH_CONGESTION by ports'!Z1903</f>
        <v>0</v>
      </c>
      <c r="AB436" s="12">
        <f t="shared" si="39"/>
        <v>7.1400000000000006</v>
      </c>
      <c r="AC436" s="12">
        <f t="shared" si="40"/>
        <v>0.17</v>
      </c>
      <c r="AD436" s="12">
        <f t="shared" si="41"/>
        <v>1.53</v>
      </c>
      <c r="AE436" s="12">
        <f t="shared" si="42"/>
        <v>0.34</v>
      </c>
      <c r="AF436" s="12">
        <f t="shared" si="43"/>
        <v>3.91</v>
      </c>
      <c r="AG436" s="12">
        <f t="shared" si="44"/>
        <v>1.1900000000000002</v>
      </c>
    </row>
    <row r="437" spans="2:33">
      <c r="B437" s="15">
        <f>'[4]AZIMUTH_CONGESTION by ports'!A1904</f>
        <v>42804</v>
      </c>
      <c r="C437" s="6">
        <f>'[4]AZIMUTH_CONGESTION by ports'!B1904</f>
        <v>1</v>
      </c>
      <c r="D437" s="89">
        <f>'[4]AZIMUTH_CONGESTION by ports'!C1904</f>
        <v>24</v>
      </c>
      <c r="E437" s="43">
        <f>'[4]AZIMUTH_CONGESTION by ports'!D1904</f>
        <v>3</v>
      </c>
      <c r="F437" s="6">
        <f>'[4]AZIMUTH_CONGESTION by ports'!E1904</f>
        <v>0</v>
      </c>
      <c r="G437" s="6">
        <f>'[4]AZIMUTH_CONGESTION by ports'!F1904</f>
        <v>1</v>
      </c>
      <c r="H437" s="12">
        <f>'[4]AZIMUTH_CONGESTION by ports'!G1904</f>
        <v>0</v>
      </c>
      <c r="I437" s="12">
        <f>'[4]AZIMUTH_CONGESTION by ports'!H1904</f>
        <v>0</v>
      </c>
      <c r="J437" s="12">
        <f>'[4]AZIMUTH_CONGESTION by ports'!I1904</f>
        <v>0</v>
      </c>
      <c r="K437" s="12">
        <f>'[4]AZIMUTH_CONGESTION by ports'!J1904</f>
        <v>0</v>
      </c>
      <c r="L437" s="12">
        <f>'[4]AZIMUTH_CONGESTION by ports'!K1904</f>
        <v>2</v>
      </c>
      <c r="M437" s="43">
        <f>'[4]AZIMUTH_CONGESTION by ports'!L1904</f>
        <v>1</v>
      </c>
      <c r="N437" s="6">
        <f>'[4]AZIMUTH_CONGESTION by ports'!M1904</f>
        <v>1</v>
      </c>
      <c r="O437" s="89">
        <f>'[4]AZIMUTH_CONGESTION by ports'!N1904</f>
        <v>0</v>
      </c>
      <c r="P437" s="88">
        <f>'[4]AZIMUTH_CONGESTION by ports'!O1904</f>
        <v>2</v>
      </c>
      <c r="Q437" s="88">
        <f>'[4]AZIMUTH_CONGESTION by ports'!P1904</f>
        <v>0</v>
      </c>
      <c r="R437" s="43">
        <f>'[4]AZIMUTH_CONGESTION by ports'!Q1904</f>
        <v>0</v>
      </c>
      <c r="S437" s="88">
        <f>'[4]AZIMUTH_CONGESTION by ports'!R1904</f>
        <v>0</v>
      </c>
      <c r="T437" s="12">
        <f>'[4]AZIMUTH_CONGESTION by ports'!S1904</f>
        <v>5</v>
      </c>
      <c r="U437" s="43">
        <f>'[4]AZIMUTH_CONGESTION by ports'!T1904</f>
        <v>0</v>
      </c>
      <c r="V437" s="12">
        <f>'[4]AZIMUTH_CONGESTION by ports'!U1904</f>
        <v>0</v>
      </c>
      <c r="W437" s="43">
        <f>'[4]AZIMUTH_CONGESTION by ports'!V1904</f>
        <v>4</v>
      </c>
      <c r="X437" s="12">
        <f>'[4]AZIMUTH_CONGESTION by ports'!W1904</f>
        <v>1</v>
      </c>
      <c r="Y437" s="88">
        <f>'[4]AZIMUTH_CONGESTION by ports'!X1904</f>
        <v>0</v>
      </c>
      <c r="Z437" s="12">
        <f>'[4]AZIMUTH_CONGESTION by ports'!Y1904</f>
        <v>0</v>
      </c>
      <c r="AA437" s="88">
        <f>'[4]AZIMUTH_CONGESTION by ports'!Z1904</f>
        <v>0</v>
      </c>
      <c r="AB437" s="12">
        <f t="shared" si="39"/>
        <v>7.65</v>
      </c>
      <c r="AC437" s="12">
        <f t="shared" si="40"/>
        <v>0.51</v>
      </c>
      <c r="AD437" s="12">
        <f t="shared" si="41"/>
        <v>1.36</v>
      </c>
      <c r="AE437" s="12">
        <f t="shared" si="42"/>
        <v>0.34</v>
      </c>
      <c r="AF437" s="12">
        <f t="shared" si="43"/>
        <v>4.08</v>
      </c>
      <c r="AG437" s="12">
        <f t="shared" si="44"/>
        <v>1.36</v>
      </c>
    </row>
    <row r="438" spans="2:33">
      <c r="B438" s="15">
        <f>'[4]AZIMUTH_CONGESTION by ports'!A1905</f>
        <v>42805</v>
      </c>
      <c r="C438" s="6">
        <f>'[4]AZIMUTH_CONGESTION by ports'!B1905</f>
        <v>1</v>
      </c>
      <c r="D438" s="89">
        <f>'[4]AZIMUTH_CONGESTION by ports'!C1905</f>
        <v>25</v>
      </c>
      <c r="E438" s="43">
        <f>'[4]AZIMUTH_CONGESTION by ports'!D1905</f>
        <v>1</v>
      </c>
      <c r="F438" s="6">
        <f>'[4]AZIMUTH_CONGESTION by ports'!E1905</f>
        <v>0</v>
      </c>
      <c r="G438" s="6">
        <f>'[4]AZIMUTH_CONGESTION by ports'!F1905</f>
        <v>1</v>
      </c>
      <c r="H438" s="12">
        <f>'[4]AZIMUTH_CONGESTION by ports'!G1905</f>
        <v>0</v>
      </c>
      <c r="I438" s="12">
        <f>'[4]AZIMUTH_CONGESTION by ports'!H1905</f>
        <v>0</v>
      </c>
      <c r="J438" s="12">
        <f>'[4]AZIMUTH_CONGESTION by ports'!I1905</f>
        <v>0</v>
      </c>
      <c r="K438" s="12">
        <f>'[4]AZIMUTH_CONGESTION by ports'!J1905</f>
        <v>0</v>
      </c>
      <c r="L438" s="12">
        <f>'[4]AZIMUTH_CONGESTION by ports'!K1905</f>
        <v>2</v>
      </c>
      <c r="M438" s="43">
        <f>'[4]AZIMUTH_CONGESTION by ports'!L1905</f>
        <v>2</v>
      </c>
      <c r="N438" s="6">
        <f>'[4]AZIMUTH_CONGESTION by ports'!M1905</f>
        <v>0</v>
      </c>
      <c r="O438" s="89">
        <f>'[4]AZIMUTH_CONGESTION by ports'!N1905</f>
        <v>0</v>
      </c>
      <c r="P438" s="88">
        <f>'[4]AZIMUTH_CONGESTION by ports'!O1905</f>
        <v>2</v>
      </c>
      <c r="Q438" s="88">
        <f>'[4]AZIMUTH_CONGESTION by ports'!P1905</f>
        <v>0</v>
      </c>
      <c r="R438" s="43">
        <f>'[4]AZIMUTH_CONGESTION by ports'!Q1905</f>
        <v>0</v>
      </c>
      <c r="S438" s="88">
        <f>'[4]AZIMUTH_CONGESTION by ports'!R1905</f>
        <v>0</v>
      </c>
      <c r="T438" s="12">
        <f>'[4]AZIMUTH_CONGESTION by ports'!S1905</f>
        <v>5</v>
      </c>
      <c r="U438" s="43">
        <f>'[4]AZIMUTH_CONGESTION by ports'!T1905</f>
        <v>0</v>
      </c>
      <c r="V438" s="12">
        <f>'[4]AZIMUTH_CONGESTION by ports'!U1905</f>
        <v>0</v>
      </c>
      <c r="W438" s="43">
        <f>'[4]AZIMUTH_CONGESTION by ports'!V1905</f>
        <v>3</v>
      </c>
      <c r="X438" s="12">
        <f>'[4]AZIMUTH_CONGESTION by ports'!W1905</f>
        <v>0</v>
      </c>
      <c r="Y438" s="88">
        <f>'[4]AZIMUTH_CONGESTION by ports'!X1905</f>
        <v>0</v>
      </c>
      <c r="Z438" s="12">
        <f>'[4]AZIMUTH_CONGESTION by ports'!Y1905</f>
        <v>0</v>
      </c>
      <c r="AA438" s="88">
        <f>'[4]AZIMUTH_CONGESTION by ports'!Z1905</f>
        <v>0</v>
      </c>
      <c r="AB438" s="12">
        <f t="shared" si="39"/>
        <v>7.1400000000000006</v>
      </c>
      <c r="AC438" s="12">
        <f t="shared" si="40"/>
        <v>0.34</v>
      </c>
      <c r="AD438" s="12">
        <f t="shared" si="41"/>
        <v>1.02</v>
      </c>
      <c r="AE438" s="12">
        <f t="shared" si="42"/>
        <v>0.34</v>
      </c>
      <c r="AF438" s="12">
        <f t="shared" si="43"/>
        <v>4.25</v>
      </c>
      <c r="AG438" s="12">
        <f t="shared" si="44"/>
        <v>1.1900000000000002</v>
      </c>
    </row>
    <row r="439" spans="2:33">
      <c r="B439" s="15">
        <f>'[4]AZIMUTH_CONGESTION by ports'!A1906</f>
        <v>42806</v>
      </c>
      <c r="C439" s="6">
        <f>'[4]AZIMUTH_CONGESTION by ports'!B1906</f>
        <v>2</v>
      </c>
      <c r="D439" s="89">
        <f>'[4]AZIMUTH_CONGESTION by ports'!C1906</f>
        <v>19</v>
      </c>
      <c r="E439" s="43">
        <f>'[4]AZIMUTH_CONGESTION by ports'!D1906</f>
        <v>4</v>
      </c>
      <c r="F439" s="6">
        <f>'[4]AZIMUTH_CONGESTION by ports'!E1906</f>
        <v>0</v>
      </c>
      <c r="G439" s="6">
        <f>'[4]AZIMUTH_CONGESTION by ports'!F1906</f>
        <v>0</v>
      </c>
      <c r="H439" s="12">
        <f>'[4]AZIMUTH_CONGESTION by ports'!G1906</f>
        <v>0</v>
      </c>
      <c r="I439" s="12">
        <f>'[4]AZIMUTH_CONGESTION by ports'!H1906</f>
        <v>1</v>
      </c>
      <c r="J439" s="12">
        <f>'[4]AZIMUTH_CONGESTION by ports'!I1906</f>
        <v>1</v>
      </c>
      <c r="K439" s="12">
        <f>'[4]AZIMUTH_CONGESTION by ports'!J1906</f>
        <v>0</v>
      </c>
      <c r="L439" s="12">
        <f>'[4]AZIMUTH_CONGESTION by ports'!K1906</f>
        <v>0</v>
      </c>
      <c r="M439" s="43">
        <f>'[4]AZIMUTH_CONGESTION by ports'!L1906</f>
        <v>1</v>
      </c>
      <c r="N439" s="6">
        <f>'[4]AZIMUTH_CONGESTION by ports'!M1906</f>
        <v>0</v>
      </c>
      <c r="O439" s="89">
        <f>'[4]AZIMUTH_CONGESTION by ports'!N1906</f>
        <v>0</v>
      </c>
      <c r="P439" s="88">
        <f>'[4]AZIMUTH_CONGESTION by ports'!O1906</f>
        <v>2</v>
      </c>
      <c r="Q439" s="88">
        <f>'[4]AZIMUTH_CONGESTION by ports'!P1906</f>
        <v>0</v>
      </c>
      <c r="R439" s="43">
        <f>'[4]AZIMUTH_CONGESTION by ports'!Q1906</f>
        <v>0</v>
      </c>
      <c r="S439" s="88">
        <f>'[4]AZIMUTH_CONGESTION by ports'!R1906</f>
        <v>1</v>
      </c>
      <c r="T439" s="12">
        <f>'[4]AZIMUTH_CONGESTION by ports'!S1906</f>
        <v>5</v>
      </c>
      <c r="U439" s="43">
        <f>'[4]AZIMUTH_CONGESTION by ports'!T1906</f>
        <v>0</v>
      </c>
      <c r="V439" s="12">
        <f>'[4]AZIMUTH_CONGESTION by ports'!U1906</f>
        <v>0</v>
      </c>
      <c r="W439" s="43">
        <f>'[4]AZIMUTH_CONGESTION by ports'!V1906</f>
        <v>4</v>
      </c>
      <c r="X439" s="12">
        <f>'[4]AZIMUTH_CONGESTION by ports'!W1906</f>
        <v>0</v>
      </c>
      <c r="Y439" s="88">
        <f>'[4]AZIMUTH_CONGESTION by ports'!X1906</f>
        <v>0</v>
      </c>
      <c r="Z439" s="12">
        <f>'[4]AZIMUTH_CONGESTION by ports'!Y1906</f>
        <v>0</v>
      </c>
      <c r="AA439" s="88">
        <f>'[4]AZIMUTH_CONGESTION by ports'!Z1906</f>
        <v>0</v>
      </c>
      <c r="AB439" s="12">
        <f t="shared" si="39"/>
        <v>6.8000000000000007</v>
      </c>
      <c r="AC439" s="12">
        <f t="shared" si="40"/>
        <v>0.34</v>
      </c>
      <c r="AD439" s="12">
        <f t="shared" si="41"/>
        <v>1.53</v>
      </c>
      <c r="AE439" s="12">
        <f t="shared" si="42"/>
        <v>0.51</v>
      </c>
      <c r="AF439" s="12">
        <f t="shared" si="43"/>
        <v>3.2300000000000004</v>
      </c>
      <c r="AG439" s="12">
        <f t="shared" si="44"/>
        <v>1.1900000000000002</v>
      </c>
    </row>
    <row r="440" spans="2:33">
      <c r="B440" s="15">
        <f>'[4]AZIMUTH_CONGESTION by ports'!A1907</f>
        <v>42807</v>
      </c>
      <c r="C440" s="6">
        <f>'[4]AZIMUTH_CONGESTION by ports'!B1907</f>
        <v>3</v>
      </c>
      <c r="D440" s="89">
        <f>'[4]AZIMUTH_CONGESTION by ports'!C1907</f>
        <v>22</v>
      </c>
      <c r="E440" s="43">
        <f>'[4]AZIMUTH_CONGESTION by ports'!D1907</f>
        <v>2</v>
      </c>
      <c r="F440" s="6">
        <f>'[4]AZIMUTH_CONGESTION by ports'!E1907</f>
        <v>0</v>
      </c>
      <c r="G440" s="6">
        <f>'[4]AZIMUTH_CONGESTION by ports'!F1907</f>
        <v>0</v>
      </c>
      <c r="H440" s="12">
        <f>'[4]AZIMUTH_CONGESTION by ports'!G1907</f>
        <v>1</v>
      </c>
      <c r="I440" s="12">
        <f>'[4]AZIMUTH_CONGESTION by ports'!H1907</f>
        <v>0</v>
      </c>
      <c r="J440" s="12">
        <f>'[4]AZIMUTH_CONGESTION by ports'!I1907</f>
        <v>1</v>
      </c>
      <c r="K440" s="12">
        <f>'[4]AZIMUTH_CONGESTION by ports'!J1907</f>
        <v>0</v>
      </c>
      <c r="L440" s="12">
        <f>'[4]AZIMUTH_CONGESTION by ports'!K1907</f>
        <v>0</v>
      </c>
      <c r="M440" s="43">
        <f>'[4]AZIMUTH_CONGESTION by ports'!L1907</f>
        <v>2</v>
      </c>
      <c r="N440" s="6">
        <f>'[4]AZIMUTH_CONGESTION by ports'!M1907</f>
        <v>1</v>
      </c>
      <c r="O440" s="89">
        <f>'[4]AZIMUTH_CONGESTION by ports'!N1907</f>
        <v>0</v>
      </c>
      <c r="P440" s="88">
        <f>'[4]AZIMUTH_CONGESTION by ports'!O1907</f>
        <v>2</v>
      </c>
      <c r="Q440" s="88">
        <f>'[4]AZIMUTH_CONGESTION by ports'!P1907</f>
        <v>0</v>
      </c>
      <c r="R440" s="43">
        <f>'[4]AZIMUTH_CONGESTION by ports'!Q1907</f>
        <v>0</v>
      </c>
      <c r="S440" s="88">
        <f>'[4]AZIMUTH_CONGESTION by ports'!R1907</f>
        <v>0</v>
      </c>
      <c r="T440" s="12">
        <f>'[4]AZIMUTH_CONGESTION by ports'!S1907</f>
        <v>5</v>
      </c>
      <c r="U440" s="43">
        <f>'[4]AZIMUTH_CONGESTION by ports'!T1907</f>
        <v>0</v>
      </c>
      <c r="V440" s="12">
        <f>'[4]AZIMUTH_CONGESTION by ports'!U1907</f>
        <v>0</v>
      </c>
      <c r="W440" s="43">
        <f>'[4]AZIMUTH_CONGESTION by ports'!V1907</f>
        <v>5</v>
      </c>
      <c r="X440" s="12">
        <f>'[4]AZIMUTH_CONGESTION by ports'!W1907</f>
        <v>0</v>
      </c>
      <c r="Y440" s="88">
        <f>'[4]AZIMUTH_CONGESTION by ports'!X1907</f>
        <v>0</v>
      </c>
      <c r="Z440" s="12">
        <f>'[4]AZIMUTH_CONGESTION by ports'!Y1907</f>
        <v>0</v>
      </c>
      <c r="AA440" s="88">
        <f>'[4]AZIMUTH_CONGESTION by ports'!Z1907</f>
        <v>0</v>
      </c>
      <c r="AB440" s="12">
        <f t="shared" si="39"/>
        <v>7.48</v>
      </c>
      <c r="AC440" s="12">
        <f t="shared" si="40"/>
        <v>0.68</v>
      </c>
      <c r="AD440" s="12">
        <f t="shared" si="41"/>
        <v>1.53</v>
      </c>
      <c r="AE440" s="12">
        <f t="shared" si="42"/>
        <v>0.34</v>
      </c>
      <c r="AF440" s="12">
        <f t="shared" si="43"/>
        <v>3.74</v>
      </c>
      <c r="AG440" s="12">
        <f t="shared" si="44"/>
        <v>1.1900000000000002</v>
      </c>
    </row>
    <row r="441" spans="2:33">
      <c r="B441" s="15">
        <f>'[4]AZIMUTH_CONGESTION by ports'!A1908</f>
        <v>42808</v>
      </c>
      <c r="C441" s="6">
        <f>'[4]AZIMUTH_CONGESTION by ports'!B1908</f>
        <v>2</v>
      </c>
      <c r="D441" s="89">
        <f>'[4]AZIMUTH_CONGESTION by ports'!C1908</f>
        <v>24</v>
      </c>
      <c r="E441" s="43">
        <f>'[4]AZIMUTH_CONGESTION by ports'!D1908</f>
        <v>1</v>
      </c>
      <c r="F441" s="6">
        <f>'[4]AZIMUTH_CONGESTION by ports'!E1908</f>
        <v>0</v>
      </c>
      <c r="G441" s="6">
        <f>'[4]AZIMUTH_CONGESTION by ports'!F1908</f>
        <v>0</v>
      </c>
      <c r="H441" s="12">
        <f>'[4]AZIMUTH_CONGESTION by ports'!G1908</f>
        <v>0</v>
      </c>
      <c r="I441" s="12">
        <f>'[4]AZIMUTH_CONGESTION by ports'!H1908</f>
        <v>2</v>
      </c>
      <c r="J441" s="12">
        <f>'[4]AZIMUTH_CONGESTION by ports'!I1908</f>
        <v>1</v>
      </c>
      <c r="K441" s="12">
        <f>'[4]AZIMUTH_CONGESTION by ports'!J1908</f>
        <v>0</v>
      </c>
      <c r="L441" s="12">
        <f>'[4]AZIMUTH_CONGESTION by ports'!K1908</f>
        <v>0</v>
      </c>
      <c r="M441" s="43">
        <f>'[4]AZIMUTH_CONGESTION by ports'!L1908</f>
        <v>2</v>
      </c>
      <c r="N441" s="6">
        <f>'[4]AZIMUTH_CONGESTION by ports'!M1908</f>
        <v>0</v>
      </c>
      <c r="O441" s="89">
        <f>'[4]AZIMUTH_CONGESTION by ports'!N1908</f>
        <v>0</v>
      </c>
      <c r="P441" s="88">
        <f>'[4]AZIMUTH_CONGESTION by ports'!O1908</f>
        <v>2</v>
      </c>
      <c r="Q441" s="88">
        <f>'[4]AZIMUTH_CONGESTION by ports'!P1908</f>
        <v>0</v>
      </c>
      <c r="R441" s="43">
        <f>'[4]AZIMUTH_CONGESTION by ports'!Q1908</f>
        <v>0</v>
      </c>
      <c r="S441" s="88">
        <f>'[4]AZIMUTH_CONGESTION by ports'!R1908</f>
        <v>0</v>
      </c>
      <c r="T441" s="12">
        <f>'[4]AZIMUTH_CONGESTION by ports'!S1908</f>
        <v>5</v>
      </c>
      <c r="U441" s="43">
        <f>'[4]AZIMUTH_CONGESTION by ports'!T1908</f>
        <v>0</v>
      </c>
      <c r="V441" s="12">
        <f>'[4]AZIMUTH_CONGESTION by ports'!U1908</f>
        <v>0</v>
      </c>
      <c r="W441" s="43">
        <f>'[4]AZIMUTH_CONGESTION by ports'!V1908</f>
        <v>4</v>
      </c>
      <c r="X441" s="12">
        <f>'[4]AZIMUTH_CONGESTION by ports'!W1908</f>
        <v>0</v>
      </c>
      <c r="Y441" s="88">
        <f>'[4]AZIMUTH_CONGESTION by ports'!X1908</f>
        <v>1</v>
      </c>
      <c r="Z441" s="12">
        <f>'[4]AZIMUTH_CONGESTION by ports'!Y1908</f>
        <v>0</v>
      </c>
      <c r="AA441" s="88">
        <f>'[4]AZIMUTH_CONGESTION by ports'!Z1908</f>
        <v>0</v>
      </c>
      <c r="AB441" s="12">
        <f t="shared" si="39"/>
        <v>7.48</v>
      </c>
      <c r="AC441" s="12">
        <f t="shared" si="40"/>
        <v>0.34</v>
      </c>
      <c r="AD441" s="12">
        <f t="shared" si="41"/>
        <v>1.1900000000000002</v>
      </c>
      <c r="AE441" s="12">
        <f t="shared" si="42"/>
        <v>0.51</v>
      </c>
      <c r="AF441" s="12">
        <f t="shared" si="43"/>
        <v>4.08</v>
      </c>
      <c r="AG441" s="12">
        <f t="shared" si="44"/>
        <v>1.36</v>
      </c>
    </row>
    <row r="442" spans="2:33">
      <c r="B442" s="15">
        <f>'[4]AZIMUTH_CONGESTION by ports'!A1909</f>
        <v>42809</v>
      </c>
      <c r="C442" s="6">
        <f>'[4]AZIMUTH_CONGESTION by ports'!B1909</f>
        <v>2</v>
      </c>
      <c r="D442" s="89">
        <f>'[4]AZIMUTH_CONGESTION by ports'!C1909</f>
        <v>28</v>
      </c>
      <c r="E442" s="43">
        <f>'[4]AZIMUTH_CONGESTION by ports'!D1909</f>
        <v>2</v>
      </c>
      <c r="F442" s="6">
        <f>'[4]AZIMUTH_CONGESTION by ports'!E1909</f>
        <v>0</v>
      </c>
      <c r="G442" s="6">
        <f>'[4]AZIMUTH_CONGESTION by ports'!F1909</f>
        <v>0</v>
      </c>
      <c r="H442" s="12">
        <f>'[4]AZIMUTH_CONGESTION by ports'!G1909</f>
        <v>0</v>
      </c>
      <c r="I442" s="12">
        <f>'[4]AZIMUTH_CONGESTION by ports'!H1909</f>
        <v>0</v>
      </c>
      <c r="J442" s="12">
        <f>'[4]AZIMUTH_CONGESTION by ports'!I1909</f>
        <v>0</v>
      </c>
      <c r="K442" s="12">
        <f>'[4]AZIMUTH_CONGESTION by ports'!J1909</f>
        <v>0</v>
      </c>
      <c r="L442" s="12">
        <f>'[4]AZIMUTH_CONGESTION by ports'!K1909</f>
        <v>0</v>
      </c>
      <c r="M442" s="43">
        <f>'[4]AZIMUTH_CONGESTION by ports'!L1909</f>
        <v>2</v>
      </c>
      <c r="N442" s="6">
        <f>'[4]AZIMUTH_CONGESTION by ports'!M1909</f>
        <v>0</v>
      </c>
      <c r="O442" s="89">
        <f>'[4]AZIMUTH_CONGESTION by ports'!N1909</f>
        <v>0</v>
      </c>
      <c r="P442" s="88">
        <f>'[4]AZIMUTH_CONGESTION by ports'!O1909</f>
        <v>3</v>
      </c>
      <c r="Q442" s="88">
        <f>'[4]AZIMUTH_CONGESTION by ports'!P1909</f>
        <v>0</v>
      </c>
      <c r="R442" s="43">
        <f>'[4]AZIMUTH_CONGESTION by ports'!Q1909</f>
        <v>0</v>
      </c>
      <c r="S442" s="88">
        <f>'[4]AZIMUTH_CONGESTION by ports'!R1909</f>
        <v>0</v>
      </c>
      <c r="T442" s="12">
        <f>'[4]AZIMUTH_CONGESTION by ports'!S1909</f>
        <v>5</v>
      </c>
      <c r="U442" s="43">
        <f>'[4]AZIMUTH_CONGESTION by ports'!T1909</f>
        <v>0</v>
      </c>
      <c r="V442" s="12">
        <f>'[4]AZIMUTH_CONGESTION by ports'!U1909</f>
        <v>0</v>
      </c>
      <c r="W442" s="43">
        <f>'[4]AZIMUTH_CONGESTION by ports'!V1909</f>
        <v>1</v>
      </c>
      <c r="X442" s="12">
        <f>'[4]AZIMUTH_CONGESTION by ports'!W1909</f>
        <v>0</v>
      </c>
      <c r="Y442" s="88">
        <f>'[4]AZIMUTH_CONGESTION by ports'!X1909</f>
        <v>0</v>
      </c>
      <c r="Z442" s="12">
        <f>'[4]AZIMUTH_CONGESTION by ports'!Y1909</f>
        <v>0</v>
      </c>
      <c r="AA442" s="88">
        <f>'[4]AZIMUTH_CONGESTION by ports'!Z1909</f>
        <v>0</v>
      </c>
      <c r="AB442" s="12">
        <f t="shared" si="39"/>
        <v>7.3100000000000005</v>
      </c>
      <c r="AC442" s="12">
        <f t="shared" si="40"/>
        <v>0.34</v>
      </c>
      <c r="AD442" s="12">
        <f t="shared" si="41"/>
        <v>0.85000000000000009</v>
      </c>
      <c r="AE442" s="12">
        <f t="shared" si="42"/>
        <v>0.51</v>
      </c>
      <c r="AF442" s="12">
        <f t="shared" si="43"/>
        <v>4.7600000000000007</v>
      </c>
      <c r="AG442" s="12">
        <f t="shared" si="44"/>
        <v>0.85000000000000009</v>
      </c>
    </row>
    <row r="443" spans="2:33">
      <c r="B443" s="15">
        <f>'[4]AZIMUTH_CONGESTION by ports'!A1910</f>
        <v>42810</v>
      </c>
      <c r="C443" s="6">
        <f>'[4]AZIMUTH_CONGESTION by ports'!B1910</f>
        <v>2</v>
      </c>
      <c r="D443" s="89">
        <f>'[4]AZIMUTH_CONGESTION by ports'!C1910</f>
        <v>32</v>
      </c>
      <c r="E443" s="43">
        <f>'[4]AZIMUTH_CONGESTION by ports'!D1910</f>
        <v>3</v>
      </c>
      <c r="F443" s="6">
        <f>'[4]AZIMUTH_CONGESTION by ports'!E1910</f>
        <v>0</v>
      </c>
      <c r="G443" s="6">
        <f>'[4]AZIMUTH_CONGESTION by ports'!F1910</f>
        <v>1</v>
      </c>
      <c r="H443" s="12">
        <f>'[4]AZIMUTH_CONGESTION by ports'!G1910</f>
        <v>0</v>
      </c>
      <c r="I443" s="12">
        <f>'[4]AZIMUTH_CONGESTION by ports'!H1910</f>
        <v>0</v>
      </c>
      <c r="J443" s="12">
        <f>'[4]AZIMUTH_CONGESTION by ports'!I1910</f>
        <v>0</v>
      </c>
      <c r="K443" s="12">
        <f>'[4]AZIMUTH_CONGESTION by ports'!J1910</f>
        <v>0</v>
      </c>
      <c r="L443" s="12">
        <f>'[4]AZIMUTH_CONGESTION by ports'!K1910</f>
        <v>0</v>
      </c>
      <c r="M443" s="43">
        <f>'[4]AZIMUTH_CONGESTION by ports'!L1910</f>
        <v>2</v>
      </c>
      <c r="N443" s="6">
        <f>'[4]AZIMUTH_CONGESTION by ports'!M1910</f>
        <v>1</v>
      </c>
      <c r="O443" s="89">
        <f>'[4]AZIMUTH_CONGESTION by ports'!N1910</f>
        <v>0</v>
      </c>
      <c r="P443" s="88">
        <f>'[4]AZIMUTH_CONGESTION by ports'!O1910</f>
        <v>2</v>
      </c>
      <c r="Q443" s="88">
        <f>'[4]AZIMUTH_CONGESTION by ports'!P1910</f>
        <v>0</v>
      </c>
      <c r="R443" s="43">
        <f>'[4]AZIMUTH_CONGESTION by ports'!Q1910</f>
        <v>0</v>
      </c>
      <c r="S443" s="88">
        <f>'[4]AZIMUTH_CONGESTION by ports'!R1910</f>
        <v>0</v>
      </c>
      <c r="T443" s="12">
        <f>'[4]AZIMUTH_CONGESTION by ports'!S1910</f>
        <v>7</v>
      </c>
      <c r="U443" s="43">
        <f>'[4]AZIMUTH_CONGESTION by ports'!T1910</f>
        <v>0</v>
      </c>
      <c r="V443" s="12">
        <f>'[4]AZIMUTH_CONGESTION by ports'!U1910</f>
        <v>0</v>
      </c>
      <c r="W443" s="43">
        <f>'[4]AZIMUTH_CONGESTION by ports'!V1910</f>
        <v>1</v>
      </c>
      <c r="X443" s="12">
        <f>'[4]AZIMUTH_CONGESTION by ports'!W1910</f>
        <v>0</v>
      </c>
      <c r="Y443" s="88">
        <f>'[4]AZIMUTH_CONGESTION by ports'!X1910</f>
        <v>0</v>
      </c>
      <c r="Z443" s="12">
        <f>'[4]AZIMUTH_CONGESTION by ports'!Y1910</f>
        <v>0</v>
      </c>
      <c r="AA443" s="88">
        <f>'[4]AZIMUTH_CONGESTION by ports'!Z1910</f>
        <v>0</v>
      </c>
      <c r="AB443" s="12">
        <f t="shared" si="39"/>
        <v>8.67</v>
      </c>
      <c r="AC443" s="12">
        <f t="shared" si="40"/>
        <v>0.68</v>
      </c>
      <c r="AD443" s="12">
        <f t="shared" si="41"/>
        <v>1.02</v>
      </c>
      <c r="AE443" s="12">
        <f t="shared" si="42"/>
        <v>0.34</v>
      </c>
      <c r="AF443" s="12">
        <f t="shared" si="43"/>
        <v>5.44</v>
      </c>
      <c r="AG443" s="12">
        <f t="shared" si="44"/>
        <v>1.1900000000000002</v>
      </c>
    </row>
    <row r="444" spans="2:33">
      <c r="B444" s="15">
        <f>'[4]AZIMUTH_CONGESTION by ports'!A1911</f>
        <v>42811</v>
      </c>
      <c r="C444" s="6">
        <f>'[4]AZIMUTH_CONGESTION by ports'!B1911</f>
        <v>3</v>
      </c>
      <c r="D444" s="89">
        <f>'[4]AZIMUTH_CONGESTION by ports'!C1911</f>
        <v>34</v>
      </c>
      <c r="E444" s="43">
        <f>'[4]AZIMUTH_CONGESTION by ports'!D1911</f>
        <v>3</v>
      </c>
      <c r="F444" s="6">
        <f>'[4]AZIMUTH_CONGESTION by ports'!E1911</f>
        <v>0</v>
      </c>
      <c r="G444" s="6">
        <f>'[4]AZIMUTH_CONGESTION by ports'!F1911</f>
        <v>0</v>
      </c>
      <c r="H444" s="12">
        <f>'[4]AZIMUTH_CONGESTION by ports'!G1911</f>
        <v>0</v>
      </c>
      <c r="I444" s="12">
        <f>'[4]AZIMUTH_CONGESTION by ports'!H1911</f>
        <v>0</v>
      </c>
      <c r="J444" s="12">
        <f>'[4]AZIMUTH_CONGESTION by ports'!I1911</f>
        <v>0</v>
      </c>
      <c r="K444" s="12">
        <f>'[4]AZIMUTH_CONGESTION by ports'!J1911</f>
        <v>0</v>
      </c>
      <c r="L444" s="12">
        <f>'[4]AZIMUTH_CONGESTION by ports'!K1911</f>
        <v>1</v>
      </c>
      <c r="M444" s="43">
        <f>'[4]AZIMUTH_CONGESTION by ports'!L1911</f>
        <v>2</v>
      </c>
      <c r="N444" s="6">
        <f>'[4]AZIMUTH_CONGESTION by ports'!M1911</f>
        <v>0</v>
      </c>
      <c r="O444" s="89">
        <f>'[4]AZIMUTH_CONGESTION by ports'!N1911</f>
        <v>0</v>
      </c>
      <c r="P444" s="88">
        <f>'[4]AZIMUTH_CONGESTION by ports'!O1911</f>
        <v>1</v>
      </c>
      <c r="Q444" s="88">
        <f>'[4]AZIMUTH_CONGESTION by ports'!P1911</f>
        <v>0</v>
      </c>
      <c r="R444" s="43">
        <f>'[4]AZIMUTH_CONGESTION by ports'!Q1911</f>
        <v>0</v>
      </c>
      <c r="S444" s="88">
        <f>'[4]AZIMUTH_CONGESTION by ports'!R1911</f>
        <v>1</v>
      </c>
      <c r="T444" s="12">
        <f>'[4]AZIMUTH_CONGESTION by ports'!S1911</f>
        <v>9</v>
      </c>
      <c r="U444" s="43">
        <f>'[4]AZIMUTH_CONGESTION by ports'!T1911</f>
        <v>0</v>
      </c>
      <c r="V444" s="12">
        <f>'[4]AZIMUTH_CONGESTION by ports'!U1911</f>
        <v>0</v>
      </c>
      <c r="W444" s="43">
        <f>'[4]AZIMUTH_CONGESTION by ports'!V1911</f>
        <v>0</v>
      </c>
      <c r="X444" s="12">
        <f>'[4]AZIMUTH_CONGESTION by ports'!W1911</f>
        <v>0</v>
      </c>
      <c r="Y444" s="88">
        <f>'[4]AZIMUTH_CONGESTION by ports'!X1911</f>
        <v>2</v>
      </c>
      <c r="Z444" s="12">
        <f>'[4]AZIMUTH_CONGESTION by ports'!Y1911</f>
        <v>0</v>
      </c>
      <c r="AA444" s="88">
        <f>'[4]AZIMUTH_CONGESTION by ports'!Z1911</f>
        <v>0</v>
      </c>
      <c r="AB444" s="12">
        <f t="shared" si="39"/>
        <v>9.5200000000000014</v>
      </c>
      <c r="AC444" s="12">
        <f t="shared" si="40"/>
        <v>0.51</v>
      </c>
      <c r="AD444" s="12">
        <f t="shared" si="41"/>
        <v>0.85000000000000009</v>
      </c>
      <c r="AE444" s="12">
        <f t="shared" si="42"/>
        <v>0.68</v>
      </c>
      <c r="AF444" s="12">
        <f t="shared" si="43"/>
        <v>5.78</v>
      </c>
      <c r="AG444" s="12">
        <f t="shared" si="44"/>
        <v>1.7000000000000002</v>
      </c>
    </row>
    <row r="445" spans="2:33">
      <c r="B445" s="15">
        <f>'[4]AZIMUTH_CONGESTION by ports'!A1912</f>
        <v>42812</v>
      </c>
      <c r="C445" s="6">
        <f>'[4]AZIMUTH_CONGESTION by ports'!B1912</f>
        <v>3</v>
      </c>
      <c r="D445" s="89">
        <f>'[4]AZIMUTH_CONGESTION by ports'!C1912</f>
        <v>34</v>
      </c>
      <c r="E445" s="43">
        <f>'[4]AZIMUTH_CONGESTION by ports'!D1912</f>
        <v>3</v>
      </c>
      <c r="F445" s="6">
        <f>'[4]AZIMUTH_CONGESTION by ports'!E1912</f>
        <v>0</v>
      </c>
      <c r="G445" s="6">
        <f>'[4]AZIMUTH_CONGESTION by ports'!F1912</f>
        <v>0</v>
      </c>
      <c r="H445" s="12">
        <f>'[4]AZIMUTH_CONGESTION by ports'!G1912</f>
        <v>0</v>
      </c>
      <c r="I445" s="12">
        <f>'[4]AZIMUTH_CONGESTION by ports'!H1912</f>
        <v>0</v>
      </c>
      <c r="J445" s="12">
        <f>'[4]AZIMUTH_CONGESTION by ports'!I1912</f>
        <v>0</v>
      </c>
      <c r="K445" s="12">
        <f>'[4]AZIMUTH_CONGESTION by ports'!J1912</f>
        <v>0</v>
      </c>
      <c r="L445" s="12">
        <f>'[4]AZIMUTH_CONGESTION by ports'!K1912</f>
        <v>1</v>
      </c>
      <c r="M445" s="43">
        <f>'[4]AZIMUTH_CONGESTION by ports'!L1912</f>
        <v>1</v>
      </c>
      <c r="N445" s="6">
        <f>'[4]AZIMUTH_CONGESTION by ports'!M1912</f>
        <v>0</v>
      </c>
      <c r="O445" s="89">
        <f>'[4]AZIMUTH_CONGESTION by ports'!N1912</f>
        <v>0</v>
      </c>
      <c r="P445" s="88">
        <f>'[4]AZIMUTH_CONGESTION by ports'!O1912</f>
        <v>1</v>
      </c>
      <c r="Q445" s="88">
        <f>'[4]AZIMUTH_CONGESTION by ports'!P1912</f>
        <v>0</v>
      </c>
      <c r="R445" s="43">
        <f>'[4]AZIMUTH_CONGESTION by ports'!Q1912</f>
        <v>2</v>
      </c>
      <c r="S445" s="88">
        <f>'[4]AZIMUTH_CONGESTION by ports'!R1912</f>
        <v>0</v>
      </c>
      <c r="T445" s="12">
        <f>'[4]AZIMUTH_CONGESTION by ports'!S1912</f>
        <v>9</v>
      </c>
      <c r="U445" s="43">
        <f>'[4]AZIMUTH_CONGESTION by ports'!T1912</f>
        <v>0</v>
      </c>
      <c r="V445" s="12">
        <f>'[4]AZIMUTH_CONGESTION by ports'!U1912</f>
        <v>0</v>
      </c>
      <c r="W445" s="43">
        <f>'[4]AZIMUTH_CONGESTION by ports'!V1912</f>
        <v>2</v>
      </c>
      <c r="X445" s="12">
        <f>'[4]AZIMUTH_CONGESTION by ports'!W1912</f>
        <v>0</v>
      </c>
      <c r="Y445" s="88">
        <f>'[4]AZIMUTH_CONGESTION by ports'!X1912</f>
        <v>2</v>
      </c>
      <c r="Z445" s="12">
        <f>'[4]AZIMUTH_CONGESTION by ports'!Y1912</f>
        <v>0</v>
      </c>
      <c r="AA445" s="88">
        <f>'[4]AZIMUTH_CONGESTION by ports'!Z1912</f>
        <v>0</v>
      </c>
      <c r="AB445" s="12">
        <f t="shared" si="39"/>
        <v>9.8600000000000012</v>
      </c>
      <c r="AC445" s="12">
        <f t="shared" si="40"/>
        <v>0.51</v>
      </c>
      <c r="AD445" s="12">
        <f t="shared" si="41"/>
        <v>1.36</v>
      </c>
      <c r="AE445" s="12">
        <f t="shared" si="42"/>
        <v>0.51</v>
      </c>
      <c r="AF445" s="12">
        <f t="shared" si="43"/>
        <v>5.78</v>
      </c>
      <c r="AG445" s="12">
        <f t="shared" si="44"/>
        <v>1.7000000000000002</v>
      </c>
    </row>
    <row r="446" spans="2:33">
      <c r="B446" s="15">
        <f>'[4]AZIMUTH_CONGESTION by ports'!A1913</f>
        <v>42813</v>
      </c>
      <c r="C446" s="6">
        <f>'[4]AZIMUTH_CONGESTION by ports'!B1913</f>
        <v>3</v>
      </c>
      <c r="D446" s="89">
        <f>'[4]AZIMUTH_CONGESTION by ports'!C1913</f>
        <v>34</v>
      </c>
      <c r="E446" s="43">
        <f>'[4]AZIMUTH_CONGESTION by ports'!D1913</f>
        <v>6</v>
      </c>
      <c r="F446" s="6">
        <f>'[4]AZIMUTH_CONGESTION by ports'!E1913</f>
        <v>0</v>
      </c>
      <c r="G446" s="6">
        <f>'[4]AZIMUTH_CONGESTION by ports'!F1913</f>
        <v>0</v>
      </c>
      <c r="H446" s="12">
        <f>'[4]AZIMUTH_CONGESTION by ports'!G1913</f>
        <v>0</v>
      </c>
      <c r="I446" s="12">
        <f>'[4]AZIMUTH_CONGESTION by ports'!H1913</f>
        <v>1</v>
      </c>
      <c r="J446" s="12">
        <f>'[4]AZIMUTH_CONGESTION by ports'!I1913</f>
        <v>1</v>
      </c>
      <c r="K446" s="12">
        <f>'[4]AZIMUTH_CONGESTION by ports'!J1913</f>
        <v>0</v>
      </c>
      <c r="L446" s="12">
        <f>'[4]AZIMUTH_CONGESTION by ports'!K1913</f>
        <v>1</v>
      </c>
      <c r="M446" s="43">
        <f>'[4]AZIMUTH_CONGESTION by ports'!L1913</f>
        <v>1</v>
      </c>
      <c r="N446" s="6">
        <f>'[4]AZIMUTH_CONGESTION by ports'!M1913</f>
        <v>0</v>
      </c>
      <c r="O446" s="89">
        <f>'[4]AZIMUTH_CONGESTION by ports'!N1913</f>
        <v>0</v>
      </c>
      <c r="P446" s="88">
        <f>'[4]AZIMUTH_CONGESTION by ports'!O1913</f>
        <v>1</v>
      </c>
      <c r="Q446" s="88">
        <f>'[4]AZIMUTH_CONGESTION by ports'!P1913</f>
        <v>0</v>
      </c>
      <c r="R446" s="43">
        <f>'[4]AZIMUTH_CONGESTION by ports'!Q1913</f>
        <v>4</v>
      </c>
      <c r="S446" s="88">
        <f>'[4]AZIMUTH_CONGESTION by ports'!R1913</f>
        <v>0</v>
      </c>
      <c r="T446" s="12">
        <f>'[4]AZIMUTH_CONGESTION by ports'!S1913</f>
        <v>12</v>
      </c>
      <c r="U446" s="43">
        <f>'[4]AZIMUTH_CONGESTION by ports'!T1913</f>
        <v>0</v>
      </c>
      <c r="V446" s="12">
        <f>'[4]AZIMUTH_CONGESTION by ports'!U1913</f>
        <v>0</v>
      </c>
      <c r="W446" s="43">
        <f>'[4]AZIMUTH_CONGESTION by ports'!V1913</f>
        <v>0</v>
      </c>
      <c r="X446" s="12">
        <f>'[4]AZIMUTH_CONGESTION by ports'!W1913</f>
        <v>0</v>
      </c>
      <c r="Y446" s="88">
        <f>'[4]AZIMUTH_CONGESTION by ports'!X1913</f>
        <v>1</v>
      </c>
      <c r="Z446" s="12">
        <f>'[4]AZIMUTH_CONGESTION by ports'!Y1913</f>
        <v>0</v>
      </c>
      <c r="AA446" s="88">
        <f>'[4]AZIMUTH_CONGESTION by ports'!Z1913</f>
        <v>0</v>
      </c>
      <c r="AB446" s="12">
        <f t="shared" si="39"/>
        <v>11.05</v>
      </c>
      <c r="AC446" s="12">
        <f t="shared" si="40"/>
        <v>0.51</v>
      </c>
      <c r="AD446" s="12">
        <f t="shared" si="41"/>
        <v>1.87</v>
      </c>
      <c r="AE446" s="12">
        <f t="shared" si="42"/>
        <v>0.34</v>
      </c>
      <c r="AF446" s="12">
        <f t="shared" si="43"/>
        <v>5.78</v>
      </c>
      <c r="AG446" s="12">
        <f t="shared" si="44"/>
        <v>2.5500000000000003</v>
      </c>
    </row>
    <row r="447" spans="2:33">
      <c r="B447" s="15">
        <f>'[4]AZIMUTH_CONGESTION by ports'!A1914</f>
        <v>42814</v>
      </c>
      <c r="C447" s="6">
        <f>'[4]AZIMUTH_CONGESTION by ports'!B1914</f>
        <v>3</v>
      </c>
      <c r="D447" s="89">
        <f>'[4]AZIMUTH_CONGESTION by ports'!C1914</f>
        <v>34</v>
      </c>
      <c r="E447" s="43">
        <f>'[4]AZIMUTH_CONGESTION by ports'!D1914</f>
        <v>4</v>
      </c>
      <c r="F447" s="6">
        <f>'[4]AZIMUTH_CONGESTION by ports'!E1914</f>
        <v>0</v>
      </c>
      <c r="G447" s="6">
        <f>'[4]AZIMUTH_CONGESTION by ports'!F1914</f>
        <v>0</v>
      </c>
      <c r="H447" s="12">
        <f>'[4]AZIMUTH_CONGESTION by ports'!G1914</f>
        <v>0</v>
      </c>
      <c r="I447" s="12">
        <f>'[4]AZIMUTH_CONGESTION by ports'!H1914</f>
        <v>1</v>
      </c>
      <c r="J447" s="12">
        <f>'[4]AZIMUTH_CONGESTION by ports'!I1914</f>
        <v>0</v>
      </c>
      <c r="K447" s="12">
        <f>'[4]AZIMUTH_CONGESTION by ports'!J1914</f>
        <v>0</v>
      </c>
      <c r="L447" s="12">
        <f>'[4]AZIMUTH_CONGESTION by ports'!K1914</f>
        <v>1</v>
      </c>
      <c r="M447" s="43">
        <f>'[4]AZIMUTH_CONGESTION by ports'!L1914</f>
        <v>1</v>
      </c>
      <c r="N447" s="6">
        <f>'[4]AZIMUTH_CONGESTION by ports'!M1914</f>
        <v>0</v>
      </c>
      <c r="O447" s="89">
        <f>'[4]AZIMUTH_CONGESTION by ports'!N1914</f>
        <v>0</v>
      </c>
      <c r="P447" s="88">
        <f>'[4]AZIMUTH_CONGESTION by ports'!O1914</f>
        <v>1</v>
      </c>
      <c r="Q447" s="88">
        <f>'[4]AZIMUTH_CONGESTION by ports'!P1914</f>
        <v>0</v>
      </c>
      <c r="R447" s="43">
        <f>'[4]AZIMUTH_CONGESTION by ports'!Q1914</f>
        <v>2</v>
      </c>
      <c r="S447" s="88">
        <f>'[4]AZIMUTH_CONGESTION by ports'!R1914</f>
        <v>1</v>
      </c>
      <c r="T447" s="12">
        <f>'[4]AZIMUTH_CONGESTION by ports'!S1914</f>
        <v>13</v>
      </c>
      <c r="U447" s="43">
        <f>'[4]AZIMUTH_CONGESTION by ports'!T1914</f>
        <v>0</v>
      </c>
      <c r="V447" s="12">
        <f>'[4]AZIMUTH_CONGESTION by ports'!U1914</f>
        <v>0</v>
      </c>
      <c r="W447" s="43">
        <f>'[4]AZIMUTH_CONGESTION by ports'!V1914</f>
        <v>0</v>
      </c>
      <c r="X447" s="12">
        <f>'[4]AZIMUTH_CONGESTION by ports'!W1914</f>
        <v>0</v>
      </c>
      <c r="Y447" s="88">
        <f>'[4]AZIMUTH_CONGESTION by ports'!X1914</f>
        <v>0</v>
      </c>
      <c r="Z447" s="12">
        <f>'[4]AZIMUTH_CONGESTION by ports'!Y1914</f>
        <v>0</v>
      </c>
      <c r="AA447" s="88">
        <f>'[4]AZIMUTH_CONGESTION by ports'!Z1914</f>
        <v>0</v>
      </c>
      <c r="AB447" s="12">
        <f t="shared" si="39"/>
        <v>10.370000000000001</v>
      </c>
      <c r="AC447" s="12">
        <f t="shared" si="40"/>
        <v>0.51</v>
      </c>
      <c r="AD447" s="12">
        <f t="shared" si="41"/>
        <v>1.1900000000000002</v>
      </c>
      <c r="AE447" s="12">
        <f t="shared" si="42"/>
        <v>0.34</v>
      </c>
      <c r="AF447" s="12">
        <f t="shared" si="43"/>
        <v>5.78</v>
      </c>
      <c r="AG447" s="12">
        <f t="shared" si="44"/>
        <v>2.5500000000000003</v>
      </c>
    </row>
    <row r="448" spans="2:33">
      <c r="B448" s="15">
        <f>'[4]AZIMUTH_CONGESTION by ports'!A1915</f>
        <v>42815</v>
      </c>
      <c r="C448" s="6">
        <f>'[4]AZIMUTH_CONGESTION by ports'!B1915</f>
        <v>4</v>
      </c>
      <c r="D448" s="89">
        <f>'[4]AZIMUTH_CONGESTION by ports'!C1915</f>
        <v>34</v>
      </c>
      <c r="E448" s="43">
        <f>'[4]AZIMUTH_CONGESTION by ports'!D1915</f>
        <v>4</v>
      </c>
      <c r="F448" s="6">
        <f>'[4]AZIMUTH_CONGESTION by ports'!E1915</f>
        <v>0</v>
      </c>
      <c r="G448" s="6">
        <f>'[4]AZIMUTH_CONGESTION by ports'!F1915</f>
        <v>1</v>
      </c>
      <c r="H448" s="12">
        <f>'[4]AZIMUTH_CONGESTION by ports'!G1915</f>
        <v>0</v>
      </c>
      <c r="I448" s="12">
        <f>'[4]AZIMUTH_CONGESTION by ports'!H1915</f>
        <v>2</v>
      </c>
      <c r="J448" s="12">
        <f>'[4]AZIMUTH_CONGESTION by ports'!I1915</f>
        <v>2</v>
      </c>
      <c r="K448" s="12">
        <f>'[4]AZIMUTH_CONGESTION by ports'!J1915</f>
        <v>0</v>
      </c>
      <c r="L448" s="12">
        <f>'[4]AZIMUTH_CONGESTION by ports'!K1915</f>
        <v>1</v>
      </c>
      <c r="M448" s="43">
        <f>'[4]AZIMUTH_CONGESTION by ports'!L1915</f>
        <v>1</v>
      </c>
      <c r="N448" s="6">
        <f>'[4]AZIMUTH_CONGESTION by ports'!M1915</f>
        <v>0</v>
      </c>
      <c r="O448" s="89">
        <f>'[4]AZIMUTH_CONGESTION by ports'!N1915</f>
        <v>0</v>
      </c>
      <c r="P448" s="88">
        <f>'[4]AZIMUTH_CONGESTION by ports'!O1915</f>
        <v>1</v>
      </c>
      <c r="Q448" s="88">
        <f>'[4]AZIMUTH_CONGESTION by ports'!P1915</f>
        <v>0</v>
      </c>
      <c r="R448" s="43">
        <f>'[4]AZIMUTH_CONGESTION by ports'!Q1915</f>
        <v>4</v>
      </c>
      <c r="S448" s="88">
        <f>'[4]AZIMUTH_CONGESTION by ports'!R1915</f>
        <v>0</v>
      </c>
      <c r="T448" s="12">
        <f>'[4]AZIMUTH_CONGESTION by ports'!S1915</f>
        <v>10</v>
      </c>
      <c r="U448" s="43">
        <f>'[4]AZIMUTH_CONGESTION by ports'!T1915</f>
        <v>0</v>
      </c>
      <c r="V448" s="12">
        <f>'[4]AZIMUTH_CONGESTION by ports'!U1915</f>
        <v>0</v>
      </c>
      <c r="W448" s="43">
        <f>'[4]AZIMUTH_CONGESTION by ports'!V1915</f>
        <v>0</v>
      </c>
      <c r="X448" s="12">
        <f>'[4]AZIMUTH_CONGESTION by ports'!W1915</f>
        <v>0</v>
      </c>
      <c r="Y448" s="88">
        <f>'[4]AZIMUTH_CONGESTION by ports'!X1915</f>
        <v>1</v>
      </c>
      <c r="Z448" s="12">
        <f>'[4]AZIMUTH_CONGESTION by ports'!Y1915</f>
        <v>0</v>
      </c>
      <c r="AA448" s="88">
        <f>'[4]AZIMUTH_CONGESTION by ports'!Z1915</f>
        <v>0</v>
      </c>
      <c r="AB448" s="12">
        <f t="shared" si="39"/>
        <v>11.05</v>
      </c>
      <c r="AC448" s="12">
        <f t="shared" si="40"/>
        <v>0.85000000000000009</v>
      </c>
      <c r="AD448" s="12">
        <f t="shared" si="41"/>
        <v>1.53</v>
      </c>
      <c r="AE448" s="12">
        <f t="shared" si="42"/>
        <v>0.34</v>
      </c>
      <c r="AF448" s="12">
        <f t="shared" si="43"/>
        <v>5.78</v>
      </c>
      <c r="AG448" s="12">
        <f t="shared" si="44"/>
        <v>2.5500000000000003</v>
      </c>
    </row>
    <row r="449" spans="2:33">
      <c r="B449" s="15">
        <f>'[4]AZIMUTH_CONGESTION by ports'!A1916</f>
        <v>42816</v>
      </c>
      <c r="C449" s="6">
        <f>'[4]AZIMUTH_CONGESTION by ports'!B1916</f>
        <v>3</v>
      </c>
      <c r="D449" s="89">
        <f>'[4]AZIMUTH_CONGESTION by ports'!C1916</f>
        <v>31</v>
      </c>
      <c r="E449" s="43">
        <f>'[4]AZIMUTH_CONGESTION by ports'!D1916</f>
        <v>4</v>
      </c>
      <c r="F449" s="6">
        <f>'[4]AZIMUTH_CONGESTION by ports'!E1916</f>
        <v>0</v>
      </c>
      <c r="G449" s="6">
        <f>'[4]AZIMUTH_CONGESTION by ports'!F1916</f>
        <v>0</v>
      </c>
      <c r="H449" s="12">
        <f>'[4]AZIMUTH_CONGESTION by ports'!G1916</f>
        <v>0</v>
      </c>
      <c r="I449" s="12">
        <f>'[4]AZIMUTH_CONGESTION by ports'!H1916</f>
        <v>2</v>
      </c>
      <c r="J449" s="12">
        <f>'[4]AZIMUTH_CONGESTION by ports'!I1916</f>
        <v>1</v>
      </c>
      <c r="K449" s="12">
        <f>'[4]AZIMUTH_CONGESTION by ports'!J1916</f>
        <v>0</v>
      </c>
      <c r="L449" s="12">
        <f>'[4]AZIMUTH_CONGESTION by ports'!K1916</f>
        <v>1</v>
      </c>
      <c r="M449" s="43">
        <f>'[4]AZIMUTH_CONGESTION by ports'!L1916</f>
        <v>1</v>
      </c>
      <c r="N449" s="6">
        <f>'[4]AZIMUTH_CONGESTION by ports'!M1916</f>
        <v>0</v>
      </c>
      <c r="O449" s="89">
        <f>'[4]AZIMUTH_CONGESTION by ports'!N1916</f>
        <v>0</v>
      </c>
      <c r="P449" s="88">
        <f>'[4]AZIMUTH_CONGESTION by ports'!O1916</f>
        <v>0</v>
      </c>
      <c r="Q449" s="88">
        <f>'[4]AZIMUTH_CONGESTION by ports'!P1916</f>
        <v>0</v>
      </c>
      <c r="R449" s="43">
        <f>'[4]AZIMUTH_CONGESTION by ports'!Q1916</f>
        <v>3</v>
      </c>
      <c r="S449" s="88">
        <f>'[4]AZIMUTH_CONGESTION by ports'!R1916</f>
        <v>1</v>
      </c>
      <c r="T449" s="12">
        <f>'[4]AZIMUTH_CONGESTION by ports'!S1916</f>
        <v>6</v>
      </c>
      <c r="U449" s="43">
        <f>'[4]AZIMUTH_CONGESTION by ports'!T1916</f>
        <v>0</v>
      </c>
      <c r="V449" s="12">
        <f>'[4]AZIMUTH_CONGESTION by ports'!U1916</f>
        <v>0</v>
      </c>
      <c r="W449" s="43">
        <f>'[4]AZIMUTH_CONGESTION by ports'!V1916</f>
        <v>0</v>
      </c>
      <c r="X449" s="12">
        <f>'[4]AZIMUTH_CONGESTION by ports'!W1916</f>
        <v>0</v>
      </c>
      <c r="Y449" s="88">
        <f>'[4]AZIMUTH_CONGESTION by ports'!X1916</f>
        <v>2</v>
      </c>
      <c r="Z449" s="12">
        <f>'[4]AZIMUTH_CONGESTION by ports'!Y1916</f>
        <v>0</v>
      </c>
      <c r="AA449" s="88">
        <f>'[4]AZIMUTH_CONGESTION by ports'!Z1916</f>
        <v>0</v>
      </c>
      <c r="AB449" s="12">
        <f t="shared" si="39"/>
        <v>9.3500000000000014</v>
      </c>
      <c r="AC449" s="12">
        <f t="shared" si="40"/>
        <v>0.51</v>
      </c>
      <c r="AD449" s="12">
        <f t="shared" si="41"/>
        <v>1.36</v>
      </c>
      <c r="AE449" s="12">
        <f t="shared" si="42"/>
        <v>0.51</v>
      </c>
      <c r="AF449" s="12">
        <f t="shared" si="43"/>
        <v>5.2700000000000005</v>
      </c>
      <c r="AG449" s="12">
        <f t="shared" si="44"/>
        <v>1.7000000000000002</v>
      </c>
    </row>
    <row r="450" spans="2:33">
      <c r="B450" s="15">
        <f>'[4]AZIMUTH_CONGESTION by ports'!A1917</f>
        <v>42817</v>
      </c>
      <c r="C450" s="6">
        <f>'[4]AZIMUTH_CONGESTION by ports'!B1917</f>
        <v>3</v>
      </c>
      <c r="D450" s="89">
        <f>'[4]AZIMUTH_CONGESTION by ports'!C1917</f>
        <v>29</v>
      </c>
      <c r="E450" s="43">
        <f>'[4]AZIMUTH_CONGESTION by ports'!D1917</f>
        <v>3</v>
      </c>
      <c r="F450" s="6">
        <f>'[4]AZIMUTH_CONGESTION by ports'!E1917</f>
        <v>0</v>
      </c>
      <c r="G450" s="6">
        <f>'[4]AZIMUTH_CONGESTION by ports'!F1917</f>
        <v>0</v>
      </c>
      <c r="H450" s="12">
        <f>'[4]AZIMUTH_CONGESTION by ports'!G1917</f>
        <v>0</v>
      </c>
      <c r="I450" s="12">
        <f>'[4]AZIMUTH_CONGESTION by ports'!H1917</f>
        <v>1</v>
      </c>
      <c r="J450" s="12">
        <f>'[4]AZIMUTH_CONGESTION by ports'!I1917</f>
        <v>0</v>
      </c>
      <c r="K450" s="12">
        <f>'[4]AZIMUTH_CONGESTION by ports'!J1917</f>
        <v>0</v>
      </c>
      <c r="L450" s="12">
        <f>'[4]AZIMUTH_CONGESTION by ports'!K1917</f>
        <v>1</v>
      </c>
      <c r="M450" s="43">
        <f>'[4]AZIMUTH_CONGESTION by ports'!L1917</f>
        <v>1</v>
      </c>
      <c r="N450" s="6">
        <f>'[4]AZIMUTH_CONGESTION by ports'!M1917</f>
        <v>0</v>
      </c>
      <c r="O450" s="89">
        <f>'[4]AZIMUTH_CONGESTION by ports'!N1917</f>
        <v>0</v>
      </c>
      <c r="P450" s="88">
        <f>'[4]AZIMUTH_CONGESTION by ports'!O1917</f>
        <v>0</v>
      </c>
      <c r="Q450" s="88">
        <f>'[4]AZIMUTH_CONGESTION by ports'!P1917</f>
        <v>0</v>
      </c>
      <c r="R450" s="43">
        <f>'[4]AZIMUTH_CONGESTION by ports'!Q1917</f>
        <v>3</v>
      </c>
      <c r="S450" s="88">
        <f>'[4]AZIMUTH_CONGESTION by ports'!R1917</f>
        <v>1</v>
      </c>
      <c r="T450" s="12">
        <f>'[4]AZIMUTH_CONGESTION by ports'!S1917</f>
        <v>8</v>
      </c>
      <c r="U450" s="43">
        <f>'[4]AZIMUTH_CONGESTION by ports'!T1917</f>
        <v>0</v>
      </c>
      <c r="V450" s="12">
        <f>'[4]AZIMUTH_CONGESTION by ports'!U1917</f>
        <v>0</v>
      </c>
      <c r="W450" s="43">
        <f>'[4]AZIMUTH_CONGESTION by ports'!V1917</f>
        <v>2</v>
      </c>
      <c r="X450" s="12">
        <f>'[4]AZIMUTH_CONGESTION by ports'!W1917</f>
        <v>1</v>
      </c>
      <c r="Y450" s="88">
        <f>'[4]AZIMUTH_CONGESTION by ports'!X1917</f>
        <v>3</v>
      </c>
      <c r="Z450" s="12">
        <f>'[4]AZIMUTH_CONGESTION by ports'!Y1917</f>
        <v>0</v>
      </c>
      <c r="AA450" s="88">
        <f>'[4]AZIMUTH_CONGESTION by ports'!Z1917</f>
        <v>0</v>
      </c>
      <c r="AB450" s="12">
        <f t="shared" si="39"/>
        <v>9.5200000000000014</v>
      </c>
      <c r="AC450" s="12">
        <f t="shared" si="40"/>
        <v>0.51</v>
      </c>
      <c r="AD450" s="12">
        <f t="shared" si="41"/>
        <v>1.53</v>
      </c>
      <c r="AE450" s="12">
        <f t="shared" si="42"/>
        <v>0.68</v>
      </c>
      <c r="AF450" s="12">
        <f t="shared" si="43"/>
        <v>4.9300000000000006</v>
      </c>
      <c r="AG450" s="12">
        <f t="shared" si="44"/>
        <v>1.87</v>
      </c>
    </row>
    <row r="451" spans="2:33">
      <c r="B451" s="15">
        <f>'[4]AZIMUTH_CONGESTION by ports'!A1918</f>
        <v>42818</v>
      </c>
      <c r="C451" s="6">
        <f>'[4]AZIMUTH_CONGESTION by ports'!B1918</f>
        <v>2</v>
      </c>
      <c r="D451" s="89">
        <f>'[4]AZIMUTH_CONGESTION by ports'!C1918</f>
        <v>31</v>
      </c>
      <c r="E451" s="43">
        <f>'[4]AZIMUTH_CONGESTION by ports'!D1918</f>
        <v>3</v>
      </c>
      <c r="F451" s="6">
        <f>'[4]AZIMUTH_CONGESTION by ports'!E1918</f>
        <v>0</v>
      </c>
      <c r="G451" s="6">
        <f>'[4]AZIMUTH_CONGESTION by ports'!F1918</f>
        <v>0</v>
      </c>
      <c r="H451" s="12">
        <f>'[4]AZIMUTH_CONGESTION by ports'!G1918</f>
        <v>0</v>
      </c>
      <c r="I451" s="12">
        <f>'[4]AZIMUTH_CONGESTION by ports'!H1918</f>
        <v>0</v>
      </c>
      <c r="J451" s="12">
        <f>'[4]AZIMUTH_CONGESTION by ports'!I1918</f>
        <v>1</v>
      </c>
      <c r="K451" s="12">
        <f>'[4]AZIMUTH_CONGESTION by ports'!J1918</f>
        <v>0</v>
      </c>
      <c r="L451" s="12">
        <f>'[4]AZIMUTH_CONGESTION by ports'!K1918</f>
        <v>0</v>
      </c>
      <c r="M451" s="43">
        <f>'[4]AZIMUTH_CONGESTION by ports'!L1918</f>
        <v>1</v>
      </c>
      <c r="N451" s="6">
        <f>'[4]AZIMUTH_CONGESTION by ports'!M1918</f>
        <v>1</v>
      </c>
      <c r="O451" s="89">
        <f>'[4]AZIMUTH_CONGESTION by ports'!N1918</f>
        <v>0</v>
      </c>
      <c r="P451" s="88">
        <f>'[4]AZIMUTH_CONGESTION by ports'!O1918</f>
        <v>1</v>
      </c>
      <c r="Q451" s="88">
        <f>'[4]AZIMUTH_CONGESTION by ports'!P1918</f>
        <v>0</v>
      </c>
      <c r="R451" s="43">
        <f>'[4]AZIMUTH_CONGESTION by ports'!Q1918</f>
        <v>3</v>
      </c>
      <c r="S451" s="88">
        <f>'[4]AZIMUTH_CONGESTION by ports'!R1918</f>
        <v>0</v>
      </c>
      <c r="T451" s="12">
        <f>'[4]AZIMUTH_CONGESTION by ports'!S1918</f>
        <v>9</v>
      </c>
      <c r="U451" s="43">
        <f>'[4]AZIMUTH_CONGESTION by ports'!T1918</f>
        <v>0</v>
      </c>
      <c r="V451" s="12">
        <f>'[4]AZIMUTH_CONGESTION by ports'!U1918</f>
        <v>0</v>
      </c>
      <c r="W451" s="43">
        <f>'[4]AZIMUTH_CONGESTION by ports'!V1918</f>
        <v>2</v>
      </c>
      <c r="X451" s="12">
        <f>'[4]AZIMUTH_CONGESTION by ports'!W1918</f>
        <v>1</v>
      </c>
      <c r="Y451" s="88">
        <f>'[4]AZIMUTH_CONGESTION by ports'!X1918</f>
        <v>4</v>
      </c>
      <c r="Z451" s="12">
        <f>'[4]AZIMUTH_CONGESTION by ports'!Y1918</f>
        <v>0</v>
      </c>
      <c r="AA451" s="88">
        <f>'[4]AZIMUTH_CONGESTION by ports'!Z1918</f>
        <v>0</v>
      </c>
      <c r="AB451" s="12">
        <f t="shared" si="39"/>
        <v>10.030000000000001</v>
      </c>
      <c r="AC451" s="12">
        <f t="shared" si="40"/>
        <v>0.51</v>
      </c>
      <c r="AD451" s="12">
        <f t="shared" si="41"/>
        <v>1.53</v>
      </c>
      <c r="AE451" s="12">
        <f t="shared" si="42"/>
        <v>0.85000000000000009</v>
      </c>
      <c r="AF451" s="12">
        <f t="shared" si="43"/>
        <v>5.2700000000000005</v>
      </c>
      <c r="AG451" s="12">
        <f t="shared" si="44"/>
        <v>1.87</v>
      </c>
    </row>
    <row r="452" spans="2:33">
      <c r="B452" s="15">
        <f>'[4]AZIMUTH_CONGESTION by ports'!A1919</f>
        <v>42819</v>
      </c>
      <c r="C452" s="6">
        <f>'[4]AZIMUTH_CONGESTION by ports'!B1919</f>
        <v>2</v>
      </c>
      <c r="D452" s="89">
        <f>'[4]AZIMUTH_CONGESTION by ports'!C1919</f>
        <v>31</v>
      </c>
      <c r="E452" s="43">
        <f>'[4]AZIMUTH_CONGESTION by ports'!D1919</f>
        <v>4</v>
      </c>
      <c r="F452" s="6">
        <f>'[4]AZIMUTH_CONGESTION by ports'!E1919</f>
        <v>0</v>
      </c>
      <c r="G452" s="6">
        <f>'[4]AZIMUTH_CONGESTION by ports'!F1919</f>
        <v>0</v>
      </c>
      <c r="H452" s="12">
        <f>'[4]AZIMUTH_CONGESTION by ports'!G1919</f>
        <v>1</v>
      </c>
      <c r="I452" s="12">
        <f>'[4]AZIMUTH_CONGESTION by ports'!H1919</f>
        <v>2</v>
      </c>
      <c r="J452" s="12">
        <f>'[4]AZIMUTH_CONGESTION by ports'!I1919</f>
        <v>1</v>
      </c>
      <c r="K452" s="12">
        <f>'[4]AZIMUTH_CONGESTION by ports'!J1919</f>
        <v>0</v>
      </c>
      <c r="L452" s="12">
        <f>'[4]AZIMUTH_CONGESTION by ports'!K1919</f>
        <v>0</v>
      </c>
      <c r="M452" s="43">
        <f>'[4]AZIMUTH_CONGESTION by ports'!L1919</f>
        <v>1</v>
      </c>
      <c r="N452" s="6">
        <f>'[4]AZIMUTH_CONGESTION by ports'!M1919</f>
        <v>1</v>
      </c>
      <c r="O452" s="89">
        <f>'[4]AZIMUTH_CONGESTION by ports'!N1919</f>
        <v>0</v>
      </c>
      <c r="P452" s="88">
        <f>'[4]AZIMUTH_CONGESTION by ports'!O1919</f>
        <v>2</v>
      </c>
      <c r="Q452" s="88">
        <f>'[4]AZIMUTH_CONGESTION by ports'!P1919</f>
        <v>0</v>
      </c>
      <c r="R452" s="43">
        <f>'[4]AZIMUTH_CONGESTION by ports'!Q1919</f>
        <v>3</v>
      </c>
      <c r="S452" s="88">
        <f>'[4]AZIMUTH_CONGESTION by ports'!R1919</f>
        <v>0</v>
      </c>
      <c r="T452" s="12">
        <f>'[4]AZIMUTH_CONGESTION by ports'!S1919</f>
        <v>10</v>
      </c>
      <c r="U452" s="43">
        <f>'[4]AZIMUTH_CONGESTION by ports'!T1919</f>
        <v>0</v>
      </c>
      <c r="V452" s="12">
        <f>'[4]AZIMUTH_CONGESTION by ports'!U1919</f>
        <v>0</v>
      </c>
      <c r="W452" s="43">
        <f>'[4]AZIMUTH_CONGESTION by ports'!V1919</f>
        <v>1</v>
      </c>
      <c r="X452" s="12">
        <f>'[4]AZIMUTH_CONGESTION by ports'!W1919</f>
        <v>1</v>
      </c>
      <c r="Y452" s="88">
        <f>'[4]AZIMUTH_CONGESTION by ports'!X1919</f>
        <v>3</v>
      </c>
      <c r="Z452" s="12">
        <f>'[4]AZIMUTH_CONGESTION by ports'!Y1919</f>
        <v>0</v>
      </c>
      <c r="AA452" s="88">
        <f>'[4]AZIMUTH_CONGESTION by ports'!Z1919</f>
        <v>0</v>
      </c>
      <c r="AB452" s="12">
        <f t="shared" ref="AB452:AB515" si="45">SUM(C452:AA452)*0.17</f>
        <v>10.71</v>
      </c>
      <c r="AC452" s="12">
        <f t="shared" ref="AC452:AC515" si="46">SUM(C452,G452,F452,N452)*0.17</f>
        <v>0.51</v>
      </c>
      <c r="AD452" s="12">
        <f t="shared" ref="AD452:AD515" si="47">SUM(E452,M452,R452,U452,W452)*0.17</f>
        <v>1.53</v>
      </c>
      <c r="AE452" s="12">
        <f t="shared" ref="AE452:AE515" si="48">SUM(Q452,S452,Y452,AA452,P452)*0.17</f>
        <v>0.85000000000000009</v>
      </c>
      <c r="AF452" s="12">
        <f t="shared" ref="AF452:AF515" si="49">SUM(D452,O452)*0.17</f>
        <v>5.2700000000000005</v>
      </c>
      <c r="AG452" s="12">
        <f t="shared" ref="AG452:AG515" si="50">SUM(H452,I452,J452,K452,L452,T452,V452,X452,Z452)*0.17</f>
        <v>2.5500000000000003</v>
      </c>
    </row>
    <row r="453" spans="2:33">
      <c r="B453" s="15">
        <f>'[4]AZIMUTH_CONGESTION by ports'!A1920</f>
        <v>42820</v>
      </c>
      <c r="C453" s="6">
        <f>'[4]AZIMUTH_CONGESTION by ports'!B1920</f>
        <v>1</v>
      </c>
      <c r="D453" s="89">
        <f>'[4]AZIMUTH_CONGESTION by ports'!C1920</f>
        <v>28</v>
      </c>
      <c r="E453" s="43">
        <f>'[4]AZIMUTH_CONGESTION by ports'!D1920</f>
        <v>3</v>
      </c>
      <c r="F453" s="6">
        <f>'[4]AZIMUTH_CONGESTION by ports'!E1920</f>
        <v>0</v>
      </c>
      <c r="G453" s="6">
        <f>'[4]AZIMUTH_CONGESTION by ports'!F1920</f>
        <v>0</v>
      </c>
      <c r="H453" s="12">
        <f>'[4]AZIMUTH_CONGESTION by ports'!G1920</f>
        <v>0</v>
      </c>
      <c r="I453" s="12">
        <f>'[4]AZIMUTH_CONGESTION by ports'!H1920</f>
        <v>2</v>
      </c>
      <c r="J453" s="12">
        <f>'[4]AZIMUTH_CONGESTION by ports'!I1920</f>
        <v>1</v>
      </c>
      <c r="K453" s="12">
        <f>'[4]AZIMUTH_CONGESTION by ports'!J1920</f>
        <v>0</v>
      </c>
      <c r="L453" s="12">
        <f>'[4]AZIMUTH_CONGESTION by ports'!K1920</f>
        <v>0</v>
      </c>
      <c r="M453" s="43">
        <f>'[4]AZIMUTH_CONGESTION by ports'!L1920</f>
        <v>1</v>
      </c>
      <c r="N453" s="6">
        <f>'[4]AZIMUTH_CONGESTION by ports'!M1920</f>
        <v>1</v>
      </c>
      <c r="O453" s="89">
        <f>'[4]AZIMUTH_CONGESTION by ports'!N1920</f>
        <v>0</v>
      </c>
      <c r="P453" s="88">
        <f>'[4]AZIMUTH_CONGESTION by ports'!O1920</f>
        <v>0</v>
      </c>
      <c r="Q453" s="88">
        <f>'[4]AZIMUTH_CONGESTION by ports'!P1920</f>
        <v>0</v>
      </c>
      <c r="R453" s="43">
        <f>'[4]AZIMUTH_CONGESTION by ports'!Q1920</f>
        <v>3</v>
      </c>
      <c r="S453" s="88">
        <f>'[4]AZIMUTH_CONGESTION by ports'!R1920</f>
        <v>0</v>
      </c>
      <c r="T453" s="12">
        <f>'[4]AZIMUTH_CONGESTION by ports'!S1920</f>
        <v>7</v>
      </c>
      <c r="U453" s="43">
        <f>'[4]AZIMUTH_CONGESTION by ports'!T1920</f>
        <v>0</v>
      </c>
      <c r="V453" s="12">
        <f>'[4]AZIMUTH_CONGESTION by ports'!U1920</f>
        <v>0</v>
      </c>
      <c r="W453" s="43">
        <f>'[4]AZIMUTH_CONGESTION by ports'!V1920</f>
        <v>0</v>
      </c>
      <c r="X453" s="12">
        <f>'[4]AZIMUTH_CONGESTION by ports'!W1920</f>
        <v>1</v>
      </c>
      <c r="Y453" s="88">
        <f>'[4]AZIMUTH_CONGESTION by ports'!X1920</f>
        <v>1</v>
      </c>
      <c r="Z453" s="12">
        <f>'[4]AZIMUTH_CONGESTION by ports'!Y1920</f>
        <v>0</v>
      </c>
      <c r="AA453" s="88">
        <f>'[4]AZIMUTH_CONGESTION by ports'!Z1920</f>
        <v>0</v>
      </c>
      <c r="AB453" s="12">
        <f t="shared" si="45"/>
        <v>8.33</v>
      </c>
      <c r="AC453" s="12">
        <f t="shared" si="46"/>
        <v>0.34</v>
      </c>
      <c r="AD453" s="12">
        <f t="shared" si="47"/>
        <v>1.1900000000000002</v>
      </c>
      <c r="AE453" s="12">
        <f t="shared" si="48"/>
        <v>0.17</v>
      </c>
      <c r="AF453" s="12">
        <f t="shared" si="49"/>
        <v>4.7600000000000007</v>
      </c>
      <c r="AG453" s="12">
        <f t="shared" si="50"/>
        <v>1.87</v>
      </c>
    </row>
    <row r="454" spans="2:33">
      <c r="B454" s="15">
        <f>'[4]AZIMUTH_CONGESTION by ports'!A1921</f>
        <v>42821</v>
      </c>
      <c r="C454" s="6">
        <f>'[4]AZIMUTH_CONGESTION by ports'!B1921</f>
        <v>1</v>
      </c>
      <c r="D454" s="89">
        <f>'[4]AZIMUTH_CONGESTION by ports'!C1921</f>
        <v>30</v>
      </c>
      <c r="E454" s="43">
        <f>'[4]AZIMUTH_CONGESTION by ports'!D1921</f>
        <v>2</v>
      </c>
      <c r="F454" s="6">
        <f>'[4]AZIMUTH_CONGESTION by ports'!E1921</f>
        <v>0</v>
      </c>
      <c r="G454" s="6">
        <f>'[4]AZIMUTH_CONGESTION by ports'!F1921</f>
        <v>0</v>
      </c>
      <c r="H454" s="12">
        <f>'[4]AZIMUTH_CONGESTION by ports'!G1921</f>
        <v>0</v>
      </c>
      <c r="I454" s="12">
        <f>'[4]AZIMUTH_CONGESTION by ports'!H1921</f>
        <v>1</v>
      </c>
      <c r="J454" s="12">
        <f>'[4]AZIMUTH_CONGESTION by ports'!I1921</f>
        <v>1</v>
      </c>
      <c r="K454" s="12">
        <f>'[4]AZIMUTH_CONGESTION by ports'!J1921</f>
        <v>0</v>
      </c>
      <c r="L454" s="12">
        <f>'[4]AZIMUTH_CONGESTION by ports'!K1921</f>
        <v>0</v>
      </c>
      <c r="M454" s="43">
        <f>'[4]AZIMUTH_CONGESTION by ports'!L1921</f>
        <v>1</v>
      </c>
      <c r="N454" s="6">
        <f>'[4]AZIMUTH_CONGESTION by ports'!M1921</f>
        <v>0</v>
      </c>
      <c r="O454" s="89">
        <f>'[4]AZIMUTH_CONGESTION by ports'!N1921</f>
        <v>0</v>
      </c>
      <c r="P454" s="88">
        <f>'[4]AZIMUTH_CONGESTION by ports'!O1921</f>
        <v>0</v>
      </c>
      <c r="Q454" s="88">
        <f>'[4]AZIMUTH_CONGESTION by ports'!P1921</f>
        <v>0</v>
      </c>
      <c r="R454" s="43">
        <f>'[4]AZIMUTH_CONGESTION by ports'!Q1921</f>
        <v>1</v>
      </c>
      <c r="S454" s="88">
        <f>'[4]AZIMUTH_CONGESTION by ports'!R1921</f>
        <v>0</v>
      </c>
      <c r="T454" s="12">
        <f>'[4]AZIMUTH_CONGESTION by ports'!S1921</f>
        <v>6</v>
      </c>
      <c r="U454" s="43">
        <f>'[4]AZIMUTH_CONGESTION by ports'!T1921</f>
        <v>0</v>
      </c>
      <c r="V454" s="12">
        <f>'[4]AZIMUTH_CONGESTION by ports'!U1921</f>
        <v>0</v>
      </c>
      <c r="W454" s="43">
        <f>'[4]AZIMUTH_CONGESTION by ports'!V1921</f>
        <v>1</v>
      </c>
      <c r="X454" s="12">
        <f>'[4]AZIMUTH_CONGESTION by ports'!W1921</f>
        <v>1</v>
      </c>
      <c r="Y454" s="88">
        <f>'[4]AZIMUTH_CONGESTION by ports'!X1921</f>
        <v>1</v>
      </c>
      <c r="Z454" s="12">
        <f>'[4]AZIMUTH_CONGESTION by ports'!Y1921</f>
        <v>0</v>
      </c>
      <c r="AA454" s="88">
        <f>'[4]AZIMUTH_CONGESTION by ports'!Z1921</f>
        <v>0</v>
      </c>
      <c r="AB454" s="12">
        <f t="shared" si="45"/>
        <v>7.82</v>
      </c>
      <c r="AC454" s="12">
        <f t="shared" si="46"/>
        <v>0.17</v>
      </c>
      <c r="AD454" s="12">
        <f t="shared" si="47"/>
        <v>0.85000000000000009</v>
      </c>
      <c r="AE454" s="12">
        <f t="shared" si="48"/>
        <v>0.17</v>
      </c>
      <c r="AF454" s="12">
        <f t="shared" si="49"/>
        <v>5.1000000000000005</v>
      </c>
      <c r="AG454" s="12">
        <f t="shared" si="50"/>
        <v>1.53</v>
      </c>
    </row>
    <row r="455" spans="2:33">
      <c r="B455" s="15">
        <f>'[4]AZIMUTH_CONGESTION by ports'!A1922</f>
        <v>42822</v>
      </c>
      <c r="C455" s="6">
        <f>'[4]AZIMUTH_CONGESTION by ports'!B1922</f>
        <v>1</v>
      </c>
      <c r="D455" s="89">
        <f>'[4]AZIMUTH_CONGESTION by ports'!C1922</f>
        <v>27</v>
      </c>
      <c r="E455" s="43">
        <f>'[4]AZIMUTH_CONGESTION by ports'!D1922</f>
        <v>3</v>
      </c>
      <c r="F455" s="6">
        <f>'[4]AZIMUTH_CONGESTION by ports'!E1922</f>
        <v>0</v>
      </c>
      <c r="G455" s="6">
        <f>'[4]AZIMUTH_CONGESTION by ports'!F1922</f>
        <v>0</v>
      </c>
      <c r="H455" s="12">
        <f>'[4]AZIMUTH_CONGESTION by ports'!G1922</f>
        <v>1</v>
      </c>
      <c r="I455" s="12">
        <f>'[4]AZIMUTH_CONGESTION by ports'!H1922</f>
        <v>0</v>
      </c>
      <c r="J455" s="12">
        <f>'[4]AZIMUTH_CONGESTION by ports'!I1922</f>
        <v>1</v>
      </c>
      <c r="K455" s="12">
        <f>'[4]AZIMUTH_CONGESTION by ports'!J1922</f>
        <v>0</v>
      </c>
      <c r="L455" s="12">
        <f>'[4]AZIMUTH_CONGESTION by ports'!K1922</f>
        <v>1</v>
      </c>
      <c r="M455" s="43">
        <f>'[4]AZIMUTH_CONGESTION by ports'!L1922</f>
        <v>1</v>
      </c>
      <c r="N455" s="6">
        <f>'[4]AZIMUTH_CONGESTION by ports'!M1922</f>
        <v>0</v>
      </c>
      <c r="O455" s="89">
        <f>'[4]AZIMUTH_CONGESTION by ports'!N1922</f>
        <v>0</v>
      </c>
      <c r="P455" s="88">
        <f>'[4]AZIMUTH_CONGESTION by ports'!O1922</f>
        <v>0</v>
      </c>
      <c r="Q455" s="88">
        <f>'[4]AZIMUTH_CONGESTION by ports'!P1922</f>
        <v>0</v>
      </c>
      <c r="R455" s="43">
        <f>'[4]AZIMUTH_CONGESTION by ports'!Q1922</f>
        <v>1</v>
      </c>
      <c r="S455" s="88">
        <f>'[4]AZIMUTH_CONGESTION by ports'!R1922</f>
        <v>0</v>
      </c>
      <c r="T455" s="12">
        <f>'[4]AZIMUTH_CONGESTION by ports'!S1922</f>
        <v>9</v>
      </c>
      <c r="U455" s="43">
        <f>'[4]AZIMUTH_CONGESTION by ports'!T1922</f>
        <v>0</v>
      </c>
      <c r="V455" s="12">
        <f>'[4]AZIMUTH_CONGESTION by ports'!U1922</f>
        <v>0</v>
      </c>
      <c r="W455" s="43">
        <f>'[4]AZIMUTH_CONGESTION by ports'!V1922</f>
        <v>1</v>
      </c>
      <c r="X455" s="12">
        <f>'[4]AZIMUTH_CONGESTION by ports'!W1922</f>
        <v>1</v>
      </c>
      <c r="Y455" s="88">
        <f>'[4]AZIMUTH_CONGESTION by ports'!X1922</f>
        <v>0</v>
      </c>
      <c r="Z455" s="12">
        <f>'[4]AZIMUTH_CONGESTION by ports'!Y1922</f>
        <v>0</v>
      </c>
      <c r="AA455" s="88">
        <f>'[4]AZIMUTH_CONGESTION by ports'!Z1922</f>
        <v>0</v>
      </c>
      <c r="AB455" s="12">
        <f t="shared" si="45"/>
        <v>7.99</v>
      </c>
      <c r="AC455" s="12">
        <f t="shared" si="46"/>
        <v>0.17</v>
      </c>
      <c r="AD455" s="12">
        <f t="shared" si="47"/>
        <v>1.02</v>
      </c>
      <c r="AE455" s="12">
        <f t="shared" si="48"/>
        <v>0</v>
      </c>
      <c r="AF455" s="12">
        <f t="shared" si="49"/>
        <v>4.5900000000000007</v>
      </c>
      <c r="AG455" s="12">
        <f t="shared" si="50"/>
        <v>2.21</v>
      </c>
    </row>
    <row r="456" spans="2:33">
      <c r="B456" s="15">
        <f>'[4]AZIMUTH_CONGESTION by ports'!A1923</f>
        <v>42823</v>
      </c>
      <c r="C456" s="6">
        <f>'[4]AZIMUTH_CONGESTION by ports'!B1923</f>
        <v>1</v>
      </c>
      <c r="D456" s="89">
        <f>'[4]AZIMUTH_CONGESTION by ports'!C1923</f>
        <v>25</v>
      </c>
      <c r="E456" s="43">
        <f>'[4]AZIMUTH_CONGESTION by ports'!D1923</f>
        <v>2</v>
      </c>
      <c r="F456" s="6">
        <f>'[4]AZIMUTH_CONGESTION by ports'!E1923</f>
        <v>0</v>
      </c>
      <c r="G456" s="6">
        <f>'[4]AZIMUTH_CONGESTION by ports'!F1923</f>
        <v>0</v>
      </c>
      <c r="H456" s="12">
        <f>'[4]AZIMUTH_CONGESTION by ports'!G1923</f>
        <v>1</v>
      </c>
      <c r="I456" s="12">
        <f>'[4]AZIMUTH_CONGESTION by ports'!H1923</f>
        <v>0</v>
      </c>
      <c r="J456" s="12">
        <f>'[4]AZIMUTH_CONGESTION by ports'!I1923</f>
        <v>0</v>
      </c>
      <c r="K456" s="12">
        <f>'[4]AZIMUTH_CONGESTION by ports'!J1923</f>
        <v>1</v>
      </c>
      <c r="L456" s="12">
        <f>'[4]AZIMUTH_CONGESTION by ports'!K1923</f>
        <v>1</v>
      </c>
      <c r="M456" s="43">
        <f>'[4]AZIMUTH_CONGESTION by ports'!L1923</f>
        <v>2</v>
      </c>
      <c r="N456" s="6">
        <f>'[4]AZIMUTH_CONGESTION by ports'!M1923</f>
        <v>0</v>
      </c>
      <c r="O456" s="89">
        <f>'[4]AZIMUTH_CONGESTION by ports'!N1923</f>
        <v>0</v>
      </c>
      <c r="P456" s="88">
        <f>'[4]AZIMUTH_CONGESTION by ports'!O1923</f>
        <v>1</v>
      </c>
      <c r="Q456" s="88">
        <f>'[4]AZIMUTH_CONGESTION by ports'!P1923</f>
        <v>0</v>
      </c>
      <c r="R456" s="43">
        <f>'[4]AZIMUTH_CONGESTION by ports'!Q1923</f>
        <v>3</v>
      </c>
      <c r="S456" s="88">
        <f>'[4]AZIMUTH_CONGESTION by ports'!R1923</f>
        <v>0</v>
      </c>
      <c r="T456" s="12">
        <f>'[4]AZIMUTH_CONGESTION by ports'!S1923</f>
        <v>12</v>
      </c>
      <c r="U456" s="43">
        <f>'[4]AZIMUTH_CONGESTION by ports'!T1923</f>
        <v>0</v>
      </c>
      <c r="V456" s="12">
        <f>'[4]AZIMUTH_CONGESTION by ports'!U1923</f>
        <v>0</v>
      </c>
      <c r="W456" s="43">
        <f>'[4]AZIMUTH_CONGESTION by ports'!V1923</f>
        <v>0</v>
      </c>
      <c r="X456" s="12">
        <f>'[4]AZIMUTH_CONGESTION by ports'!W1923</f>
        <v>0</v>
      </c>
      <c r="Y456" s="88">
        <f>'[4]AZIMUTH_CONGESTION by ports'!X1923</f>
        <v>1</v>
      </c>
      <c r="Z456" s="12">
        <f>'[4]AZIMUTH_CONGESTION by ports'!Y1923</f>
        <v>0</v>
      </c>
      <c r="AA456" s="88">
        <f>'[4]AZIMUTH_CONGESTION by ports'!Z1923</f>
        <v>0</v>
      </c>
      <c r="AB456" s="12">
        <f t="shared" si="45"/>
        <v>8.5</v>
      </c>
      <c r="AC456" s="12">
        <f t="shared" si="46"/>
        <v>0.17</v>
      </c>
      <c r="AD456" s="12">
        <f t="shared" si="47"/>
        <v>1.1900000000000002</v>
      </c>
      <c r="AE456" s="12">
        <f t="shared" si="48"/>
        <v>0.34</v>
      </c>
      <c r="AF456" s="12">
        <f t="shared" si="49"/>
        <v>4.25</v>
      </c>
      <c r="AG456" s="12">
        <f t="shared" si="50"/>
        <v>2.5500000000000003</v>
      </c>
    </row>
    <row r="457" spans="2:33">
      <c r="B457" s="15">
        <f>'[4]AZIMUTH_CONGESTION by ports'!A1924</f>
        <v>42824</v>
      </c>
      <c r="C457" s="6">
        <f>'[4]AZIMUTH_CONGESTION by ports'!B1924</f>
        <v>1</v>
      </c>
      <c r="D457" s="89">
        <f>'[4]AZIMUTH_CONGESTION by ports'!C1924</f>
        <v>21</v>
      </c>
      <c r="E457" s="43">
        <f>'[4]AZIMUTH_CONGESTION by ports'!D1924</f>
        <v>2</v>
      </c>
      <c r="F457" s="6">
        <f>'[4]AZIMUTH_CONGESTION by ports'!E1924</f>
        <v>0</v>
      </c>
      <c r="G457" s="6">
        <f>'[4]AZIMUTH_CONGESTION by ports'!F1924</f>
        <v>0</v>
      </c>
      <c r="H457" s="12">
        <f>'[4]AZIMUTH_CONGESTION by ports'!G1924</f>
        <v>0</v>
      </c>
      <c r="I457" s="12">
        <f>'[4]AZIMUTH_CONGESTION by ports'!H1924</f>
        <v>0</v>
      </c>
      <c r="J457" s="12">
        <f>'[4]AZIMUTH_CONGESTION by ports'!I1924</f>
        <v>1</v>
      </c>
      <c r="K457" s="12">
        <f>'[4]AZIMUTH_CONGESTION by ports'!J1924</f>
        <v>1</v>
      </c>
      <c r="L457" s="12">
        <f>'[4]AZIMUTH_CONGESTION by ports'!K1924</f>
        <v>1</v>
      </c>
      <c r="M457" s="43">
        <f>'[4]AZIMUTH_CONGESTION by ports'!L1924</f>
        <v>2</v>
      </c>
      <c r="N457" s="6">
        <f>'[4]AZIMUTH_CONGESTION by ports'!M1924</f>
        <v>0</v>
      </c>
      <c r="O457" s="89">
        <f>'[4]AZIMUTH_CONGESTION by ports'!N1924</f>
        <v>0</v>
      </c>
      <c r="P457" s="88">
        <f>'[4]AZIMUTH_CONGESTION by ports'!O1924</f>
        <v>0</v>
      </c>
      <c r="Q457" s="88">
        <f>'[4]AZIMUTH_CONGESTION by ports'!P1924</f>
        <v>0</v>
      </c>
      <c r="R457" s="43">
        <f>'[4]AZIMUTH_CONGESTION by ports'!Q1924</f>
        <v>1</v>
      </c>
      <c r="S457" s="88">
        <f>'[4]AZIMUTH_CONGESTION by ports'!R1924</f>
        <v>0</v>
      </c>
      <c r="T457" s="12">
        <f>'[4]AZIMUTH_CONGESTION by ports'!S1924</f>
        <v>8</v>
      </c>
      <c r="U457" s="43">
        <f>'[4]AZIMUTH_CONGESTION by ports'!T1924</f>
        <v>0</v>
      </c>
      <c r="V457" s="12">
        <f>'[4]AZIMUTH_CONGESTION by ports'!U1924</f>
        <v>0</v>
      </c>
      <c r="W457" s="43">
        <f>'[4]AZIMUTH_CONGESTION by ports'!V1924</f>
        <v>1</v>
      </c>
      <c r="X457" s="12">
        <f>'[4]AZIMUTH_CONGESTION by ports'!W1924</f>
        <v>0</v>
      </c>
      <c r="Y457" s="88">
        <f>'[4]AZIMUTH_CONGESTION by ports'!X1924</f>
        <v>0</v>
      </c>
      <c r="Z457" s="12">
        <f>'[4]AZIMUTH_CONGESTION by ports'!Y1924</f>
        <v>0</v>
      </c>
      <c r="AA457" s="88">
        <f>'[4]AZIMUTH_CONGESTION by ports'!Z1924</f>
        <v>0</v>
      </c>
      <c r="AB457" s="12">
        <f t="shared" si="45"/>
        <v>6.6300000000000008</v>
      </c>
      <c r="AC457" s="12">
        <f t="shared" si="46"/>
        <v>0.17</v>
      </c>
      <c r="AD457" s="12">
        <f t="shared" si="47"/>
        <v>1.02</v>
      </c>
      <c r="AE457" s="12">
        <f t="shared" si="48"/>
        <v>0</v>
      </c>
      <c r="AF457" s="12">
        <f t="shared" si="49"/>
        <v>3.5700000000000003</v>
      </c>
      <c r="AG457" s="12">
        <f t="shared" si="50"/>
        <v>1.87</v>
      </c>
    </row>
    <row r="458" spans="2:33">
      <c r="B458" s="15">
        <f>'[4]AZIMUTH_CONGESTION by ports'!A1925</f>
        <v>42825</v>
      </c>
      <c r="C458" s="6">
        <f>'[4]AZIMUTH_CONGESTION by ports'!B1925</f>
        <v>0</v>
      </c>
      <c r="D458" s="89">
        <f>'[4]AZIMUTH_CONGESTION by ports'!C1925</f>
        <v>33</v>
      </c>
      <c r="E458" s="43">
        <f>'[4]AZIMUTH_CONGESTION by ports'!D1925</f>
        <v>3</v>
      </c>
      <c r="F458" s="6">
        <f>'[4]AZIMUTH_CONGESTION by ports'!E1925</f>
        <v>0</v>
      </c>
      <c r="G458" s="6">
        <f>'[4]AZIMUTH_CONGESTION by ports'!F1925</f>
        <v>0</v>
      </c>
      <c r="H458" s="12">
        <f>'[4]AZIMUTH_CONGESTION by ports'!G1925</f>
        <v>0</v>
      </c>
      <c r="I458" s="12">
        <f>'[4]AZIMUTH_CONGESTION by ports'!H1925</f>
        <v>0</v>
      </c>
      <c r="J458" s="12">
        <f>'[4]AZIMUTH_CONGESTION by ports'!I1925</f>
        <v>0</v>
      </c>
      <c r="K458" s="12">
        <f>'[4]AZIMUTH_CONGESTION by ports'!J1925</f>
        <v>0</v>
      </c>
      <c r="L458" s="12">
        <f>'[4]AZIMUTH_CONGESTION by ports'!K1925</f>
        <v>1</v>
      </c>
      <c r="M458" s="43">
        <f>'[4]AZIMUTH_CONGESTION by ports'!L1925</f>
        <v>1</v>
      </c>
      <c r="N458" s="6">
        <f>'[4]AZIMUTH_CONGESTION by ports'!M1925</f>
        <v>0</v>
      </c>
      <c r="O458" s="89">
        <f>'[4]AZIMUTH_CONGESTION by ports'!N1925</f>
        <v>0</v>
      </c>
      <c r="P458" s="88">
        <f>'[4]AZIMUTH_CONGESTION by ports'!O1925</f>
        <v>0</v>
      </c>
      <c r="Q458" s="88">
        <f>'[4]AZIMUTH_CONGESTION by ports'!P1925</f>
        <v>0</v>
      </c>
      <c r="R458" s="43">
        <f>'[4]AZIMUTH_CONGESTION by ports'!Q1925</f>
        <v>4</v>
      </c>
      <c r="S458" s="88">
        <f>'[4]AZIMUTH_CONGESTION by ports'!R1925</f>
        <v>0</v>
      </c>
      <c r="T458" s="12">
        <f>'[4]AZIMUTH_CONGESTION by ports'!S1925</f>
        <v>6</v>
      </c>
      <c r="U458" s="43">
        <f>'[4]AZIMUTH_CONGESTION by ports'!T1925</f>
        <v>0</v>
      </c>
      <c r="V458" s="12">
        <f>'[4]AZIMUTH_CONGESTION by ports'!U1925</f>
        <v>0</v>
      </c>
      <c r="W458" s="43">
        <f>'[4]AZIMUTH_CONGESTION by ports'!V1925</f>
        <v>1</v>
      </c>
      <c r="X458" s="12">
        <f>'[4]AZIMUTH_CONGESTION by ports'!W1925</f>
        <v>0</v>
      </c>
      <c r="Y458" s="88">
        <f>'[4]AZIMUTH_CONGESTION by ports'!X1925</f>
        <v>0</v>
      </c>
      <c r="Z458" s="12">
        <f>'[4]AZIMUTH_CONGESTION by ports'!Y1925</f>
        <v>0</v>
      </c>
      <c r="AA458" s="88">
        <f>'[4]AZIMUTH_CONGESTION by ports'!Z1925</f>
        <v>0</v>
      </c>
      <c r="AB458" s="12">
        <f t="shared" si="45"/>
        <v>8.33</v>
      </c>
      <c r="AC458" s="12">
        <f t="shared" si="46"/>
        <v>0</v>
      </c>
      <c r="AD458" s="12">
        <f t="shared" si="47"/>
        <v>1.53</v>
      </c>
      <c r="AE458" s="12">
        <f t="shared" si="48"/>
        <v>0</v>
      </c>
      <c r="AF458" s="12">
        <f t="shared" si="49"/>
        <v>5.61</v>
      </c>
      <c r="AG458" s="12">
        <f t="shared" si="50"/>
        <v>1.1900000000000002</v>
      </c>
    </row>
    <row r="459" spans="2:33">
      <c r="B459" s="15">
        <f>'[4]AZIMUTH_CONGESTION by ports'!A1926</f>
        <v>42826</v>
      </c>
      <c r="C459" s="6">
        <f>'[4]AZIMUTH_CONGESTION by ports'!B1926</f>
        <v>0</v>
      </c>
      <c r="D459" s="89">
        <f>'[4]AZIMUTH_CONGESTION by ports'!C1926</f>
        <v>32</v>
      </c>
      <c r="E459" s="43">
        <f>'[4]AZIMUTH_CONGESTION by ports'!D1926</f>
        <v>1</v>
      </c>
      <c r="F459" s="6">
        <f>'[4]AZIMUTH_CONGESTION by ports'!E1926</f>
        <v>0</v>
      </c>
      <c r="G459" s="6">
        <f>'[4]AZIMUTH_CONGESTION by ports'!F1926</f>
        <v>0</v>
      </c>
      <c r="H459" s="12">
        <f>'[4]AZIMUTH_CONGESTION by ports'!G1926</f>
        <v>1</v>
      </c>
      <c r="I459" s="12">
        <f>'[4]AZIMUTH_CONGESTION by ports'!H1926</f>
        <v>0</v>
      </c>
      <c r="J459" s="12">
        <f>'[4]AZIMUTH_CONGESTION by ports'!I1926</f>
        <v>0</v>
      </c>
      <c r="K459" s="12">
        <f>'[4]AZIMUTH_CONGESTION by ports'!J1926</f>
        <v>1</v>
      </c>
      <c r="L459" s="12">
        <f>'[4]AZIMUTH_CONGESTION by ports'!K1926</f>
        <v>1</v>
      </c>
      <c r="M459" s="43">
        <f>'[4]AZIMUTH_CONGESTION by ports'!L1926</f>
        <v>1</v>
      </c>
      <c r="N459" s="6">
        <f>'[4]AZIMUTH_CONGESTION by ports'!M1926</f>
        <v>0</v>
      </c>
      <c r="O459" s="89">
        <f>'[4]AZIMUTH_CONGESTION by ports'!N1926</f>
        <v>0</v>
      </c>
      <c r="P459" s="88">
        <f>'[4]AZIMUTH_CONGESTION by ports'!O1926</f>
        <v>0</v>
      </c>
      <c r="Q459" s="88">
        <f>'[4]AZIMUTH_CONGESTION by ports'!P1926</f>
        <v>0</v>
      </c>
      <c r="R459" s="43">
        <f>'[4]AZIMUTH_CONGESTION by ports'!Q1926</f>
        <v>3</v>
      </c>
      <c r="S459" s="88">
        <f>'[4]AZIMUTH_CONGESTION by ports'!R1926</f>
        <v>0</v>
      </c>
      <c r="T459" s="12">
        <f>'[4]AZIMUTH_CONGESTION by ports'!S1926</f>
        <v>4</v>
      </c>
      <c r="U459" s="43">
        <f>'[4]AZIMUTH_CONGESTION by ports'!T1926</f>
        <v>0</v>
      </c>
      <c r="V459" s="12">
        <f>'[4]AZIMUTH_CONGESTION by ports'!U1926</f>
        <v>0</v>
      </c>
      <c r="W459" s="43">
        <f>'[4]AZIMUTH_CONGESTION by ports'!V1926</f>
        <v>0</v>
      </c>
      <c r="X459" s="12">
        <f>'[4]AZIMUTH_CONGESTION by ports'!W1926</f>
        <v>0</v>
      </c>
      <c r="Y459" s="88">
        <f>'[4]AZIMUTH_CONGESTION by ports'!X1926</f>
        <v>0</v>
      </c>
      <c r="Z459" s="12">
        <f>'[4]AZIMUTH_CONGESTION by ports'!Y1926</f>
        <v>0</v>
      </c>
      <c r="AA459" s="88">
        <f>'[4]AZIMUTH_CONGESTION by ports'!Z1926</f>
        <v>0</v>
      </c>
      <c r="AB459" s="12">
        <f t="shared" si="45"/>
        <v>7.48</v>
      </c>
      <c r="AC459" s="12">
        <f t="shared" si="46"/>
        <v>0</v>
      </c>
      <c r="AD459" s="12">
        <f t="shared" si="47"/>
        <v>0.85000000000000009</v>
      </c>
      <c r="AE459" s="12">
        <f t="shared" si="48"/>
        <v>0</v>
      </c>
      <c r="AF459" s="12">
        <f t="shared" si="49"/>
        <v>5.44</v>
      </c>
      <c r="AG459" s="12">
        <f t="shared" si="50"/>
        <v>1.1900000000000002</v>
      </c>
    </row>
    <row r="460" spans="2:33">
      <c r="B460" s="15">
        <f>'[4]AZIMUTH_CONGESTION by ports'!A1927</f>
        <v>42827</v>
      </c>
      <c r="C460" s="6">
        <f>'[4]AZIMUTH_CONGESTION by ports'!B1927</f>
        <v>0</v>
      </c>
      <c r="D460" s="89">
        <f>'[4]AZIMUTH_CONGESTION by ports'!C1927</f>
        <v>28</v>
      </c>
      <c r="E460" s="43">
        <f>'[4]AZIMUTH_CONGESTION by ports'!D1927</f>
        <v>1</v>
      </c>
      <c r="F460" s="6">
        <f>'[4]AZIMUTH_CONGESTION by ports'!E1927</f>
        <v>0</v>
      </c>
      <c r="G460" s="6">
        <f>'[4]AZIMUTH_CONGESTION by ports'!F1927</f>
        <v>0</v>
      </c>
      <c r="H460" s="12">
        <f>'[4]AZIMUTH_CONGESTION by ports'!G1927</f>
        <v>0</v>
      </c>
      <c r="I460" s="12">
        <f>'[4]AZIMUTH_CONGESTION by ports'!H1927</f>
        <v>0</v>
      </c>
      <c r="J460" s="12">
        <f>'[4]AZIMUTH_CONGESTION by ports'!I1927</f>
        <v>0</v>
      </c>
      <c r="K460" s="12">
        <f>'[4]AZIMUTH_CONGESTION by ports'!J1927</f>
        <v>1</v>
      </c>
      <c r="L460" s="12">
        <f>'[4]AZIMUTH_CONGESTION by ports'!K1927</f>
        <v>1</v>
      </c>
      <c r="M460" s="43">
        <f>'[4]AZIMUTH_CONGESTION by ports'!L1927</f>
        <v>1</v>
      </c>
      <c r="N460" s="6">
        <f>'[4]AZIMUTH_CONGESTION by ports'!M1927</f>
        <v>1</v>
      </c>
      <c r="O460" s="89">
        <f>'[4]AZIMUTH_CONGESTION by ports'!N1927</f>
        <v>0</v>
      </c>
      <c r="P460" s="88">
        <f>'[4]AZIMUTH_CONGESTION by ports'!O1927</f>
        <v>0</v>
      </c>
      <c r="Q460" s="88">
        <f>'[4]AZIMUTH_CONGESTION by ports'!P1927</f>
        <v>0</v>
      </c>
      <c r="R460" s="43">
        <f>'[4]AZIMUTH_CONGESTION by ports'!Q1927</f>
        <v>4</v>
      </c>
      <c r="S460" s="88">
        <f>'[4]AZIMUTH_CONGESTION by ports'!R1927</f>
        <v>0</v>
      </c>
      <c r="T460" s="12">
        <f>'[4]AZIMUTH_CONGESTION by ports'!S1927</f>
        <v>5</v>
      </c>
      <c r="U460" s="43">
        <f>'[4]AZIMUTH_CONGESTION by ports'!T1927</f>
        <v>0</v>
      </c>
      <c r="V460" s="12">
        <f>'[4]AZIMUTH_CONGESTION by ports'!U1927</f>
        <v>0</v>
      </c>
      <c r="W460" s="43">
        <f>'[4]AZIMUTH_CONGESTION by ports'!V1927</f>
        <v>1</v>
      </c>
      <c r="X460" s="12">
        <f>'[4]AZIMUTH_CONGESTION by ports'!W1927</f>
        <v>0</v>
      </c>
      <c r="Y460" s="88">
        <f>'[4]AZIMUTH_CONGESTION by ports'!X1927</f>
        <v>2</v>
      </c>
      <c r="Z460" s="12">
        <f>'[4]AZIMUTH_CONGESTION by ports'!Y1927</f>
        <v>0</v>
      </c>
      <c r="AA460" s="88">
        <f>'[4]AZIMUTH_CONGESTION by ports'!Z1927</f>
        <v>0</v>
      </c>
      <c r="AB460" s="12">
        <f t="shared" si="45"/>
        <v>7.65</v>
      </c>
      <c r="AC460" s="12">
        <f t="shared" si="46"/>
        <v>0.17</v>
      </c>
      <c r="AD460" s="12">
        <f t="shared" si="47"/>
        <v>1.1900000000000002</v>
      </c>
      <c r="AE460" s="12">
        <f t="shared" si="48"/>
        <v>0.34</v>
      </c>
      <c r="AF460" s="12">
        <f t="shared" si="49"/>
        <v>4.7600000000000007</v>
      </c>
      <c r="AG460" s="12">
        <f t="shared" si="50"/>
        <v>1.1900000000000002</v>
      </c>
    </row>
    <row r="461" spans="2:33">
      <c r="B461" s="15">
        <f>'[4]AZIMUTH_CONGESTION by ports'!A1928</f>
        <v>42828</v>
      </c>
      <c r="C461" s="6">
        <f>'[4]AZIMUTH_CONGESTION by ports'!B1928</f>
        <v>1</v>
      </c>
      <c r="D461" s="89">
        <f>'[4]AZIMUTH_CONGESTION by ports'!C1928</f>
        <v>25</v>
      </c>
      <c r="E461" s="43">
        <f>'[4]AZIMUTH_CONGESTION by ports'!D1928</f>
        <v>4</v>
      </c>
      <c r="F461" s="6">
        <f>'[4]AZIMUTH_CONGESTION by ports'!E1928</f>
        <v>0</v>
      </c>
      <c r="G461" s="6">
        <f>'[4]AZIMUTH_CONGESTION by ports'!F1928</f>
        <v>0</v>
      </c>
      <c r="H461" s="12">
        <f>'[4]AZIMUTH_CONGESTION by ports'!G1928</f>
        <v>0</v>
      </c>
      <c r="I461" s="12">
        <f>'[4]AZIMUTH_CONGESTION by ports'!H1928</f>
        <v>0</v>
      </c>
      <c r="J461" s="12">
        <f>'[4]AZIMUTH_CONGESTION by ports'!I1928</f>
        <v>0</v>
      </c>
      <c r="K461" s="12">
        <f>'[4]AZIMUTH_CONGESTION by ports'!J1928</f>
        <v>0</v>
      </c>
      <c r="L461" s="12">
        <f>'[4]AZIMUTH_CONGESTION by ports'!K1928</f>
        <v>1</v>
      </c>
      <c r="M461" s="43">
        <f>'[4]AZIMUTH_CONGESTION by ports'!L1928</f>
        <v>1</v>
      </c>
      <c r="N461" s="6">
        <f>'[4]AZIMUTH_CONGESTION by ports'!M1928</f>
        <v>0</v>
      </c>
      <c r="O461" s="89">
        <f>'[4]AZIMUTH_CONGESTION by ports'!N1928</f>
        <v>0</v>
      </c>
      <c r="P461" s="88">
        <f>'[4]AZIMUTH_CONGESTION by ports'!O1928</f>
        <v>1</v>
      </c>
      <c r="Q461" s="88">
        <f>'[4]AZIMUTH_CONGESTION by ports'!P1928</f>
        <v>0</v>
      </c>
      <c r="R461" s="43">
        <f>'[4]AZIMUTH_CONGESTION by ports'!Q1928</f>
        <v>2</v>
      </c>
      <c r="S461" s="88">
        <f>'[4]AZIMUTH_CONGESTION by ports'!R1928</f>
        <v>0</v>
      </c>
      <c r="T461" s="12">
        <f>'[4]AZIMUTH_CONGESTION by ports'!S1928</f>
        <v>3</v>
      </c>
      <c r="U461" s="43">
        <f>'[4]AZIMUTH_CONGESTION by ports'!T1928</f>
        <v>0</v>
      </c>
      <c r="V461" s="12">
        <f>'[4]AZIMUTH_CONGESTION by ports'!U1928</f>
        <v>0</v>
      </c>
      <c r="W461" s="43">
        <f>'[4]AZIMUTH_CONGESTION by ports'!V1928</f>
        <v>1</v>
      </c>
      <c r="X461" s="12">
        <f>'[4]AZIMUTH_CONGESTION by ports'!W1928</f>
        <v>1</v>
      </c>
      <c r="Y461" s="88">
        <f>'[4]AZIMUTH_CONGESTION by ports'!X1928</f>
        <v>4</v>
      </c>
      <c r="Z461" s="12">
        <f>'[4]AZIMUTH_CONGESTION by ports'!Y1928</f>
        <v>0</v>
      </c>
      <c r="AA461" s="88">
        <f>'[4]AZIMUTH_CONGESTION by ports'!Z1928</f>
        <v>0</v>
      </c>
      <c r="AB461" s="12">
        <f t="shared" si="45"/>
        <v>7.48</v>
      </c>
      <c r="AC461" s="12">
        <f t="shared" si="46"/>
        <v>0.17</v>
      </c>
      <c r="AD461" s="12">
        <f t="shared" si="47"/>
        <v>1.36</v>
      </c>
      <c r="AE461" s="12">
        <f t="shared" si="48"/>
        <v>0.85000000000000009</v>
      </c>
      <c r="AF461" s="12">
        <f t="shared" si="49"/>
        <v>4.25</v>
      </c>
      <c r="AG461" s="12">
        <f t="shared" si="50"/>
        <v>0.85000000000000009</v>
      </c>
    </row>
    <row r="462" spans="2:33">
      <c r="B462" s="15">
        <f>'[4]AZIMUTH_CONGESTION by ports'!A1929</f>
        <v>42829</v>
      </c>
      <c r="C462" s="6">
        <f>'[4]AZIMUTH_CONGESTION by ports'!B1929</f>
        <v>1</v>
      </c>
      <c r="D462" s="89">
        <f>'[4]AZIMUTH_CONGESTION by ports'!C1929</f>
        <v>28</v>
      </c>
      <c r="E462" s="43">
        <f>'[4]AZIMUTH_CONGESTION by ports'!D1929</f>
        <v>5</v>
      </c>
      <c r="F462" s="6">
        <f>'[4]AZIMUTH_CONGESTION by ports'!E1929</f>
        <v>0</v>
      </c>
      <c r="G462" s="6">
        <f>'[4]AZIMUTH_CONGESTION by ports'!F1929</f>
        <v>0</v>
      </c>
      <c r="H462" s="12">
        <f>'[4]AZIMUTH_CONGESTION by ports'!G1929</f>
        <v>0</v>
      </c>
      <c r="I462" s="12">
        <f>'[4]AZIMUTH_CONGESTION by ports'!H1929</f>
        <v>1</v>
      </c>
      <c r="J462" s="12">
        <f>'[4]AZIMUTH_CONGESTION by ports'!I1929</f>
        <v>1</v>
      </c>
      <c r="K462" s="12">
        <f>'[4]AZIMUTH_CONGESTION by ports'!J1929</f>
        <v>0</v>
      </c>
      <c r="L462" s="12">
        <f>'[4]AZIMUTH_CONGESTION by ports'!K1929</f>
        <v>1</v>
      </c>
      <c r="M462" s="43">
        <f>'[4]AZIMUTH_CONGESTION by ports'!L1929</f>
        <v>1</v>
      </c>
      <c r="N462" s="6">
        <f>'[4]AZIMUTH_CONGESTION by ports'!M1929</f>
        <v>0</v>
      </c>
      <c r="O462" s="89">
        <f>'[4]AZIMUTH_CONGESTION by ports'!N1929</f>
        <v>0</v>
      </c>
      <c r="P462" s="88">
        <f>'[4]AZIMUTH_CONGESTION by ports'!O1929</f>
        <v>1</v>
      </c>
      <c r="Q462" s="88">
        <f>'[4]AZIMUTH_CONGESTION by ports'!P1929</f>
        <v>0</v>
      </c>
      <c r="R462" s="43">
        <f>'[4]AZIMUTH_CONGESTION by ports'!Q1929</f>
        <v>3</v>
      </c>
      <c r="S462" s="88">
        <f>'[4]AZIMUTH_CONGESTION by ports'!R1929</f>
        <v>0</v>
      </c>
      <c r="T462" s="12">
        <f>'[4]AZIMUTH_CONGESTION by ports'!S1929</f>
        <v>2</v>
      </c>
      <c r="U462" s="43">
        <f>'[4]AZIMUTH_CONGESTION by ports'!T1929</f>
        <v>0</v>
      </c>
      <c r="V462" s="12">
        <f>'[4]AZIMUTH_CONGESTION by ports'!U1929</f>
        <v>0</v>
      </c>
      <c r="W462" s="43">
        <f>'[4]AZIMUTH_CONGESTION by ports'!V1929</f>
        <v>0</v>
      </c>
      <c r="X462" s="12">
        <f>'[4]AZIMUTH_CONGESTION by ports'!W1929</f>
        <v>1</v>
      </c>
      <c r="Y462" s="88">
        <f>'[4]AZIMUTH_CONGESTION by ports'!X1929</f>
        <v>4</v>
      </c>
      <c r="Z462" s="12">
        <f>'[4]AZIMUTH_CONGESTION by ports'!Y1929</f>
        <v>0</v>
      </c>
      <c r="AA462" s="88">
        <f>'[4]AZIMUTH_CONGESTION by ports'!Z1929</f>
        <v>0</v>
      </c>
      <c r="AB462" s="12">
        <f t="shared" si="45"/>
        <v>8.33</v>
      </c>
      <c r="AC462" s="12">
        <f t="shared" si="46"/>
        <v>0.17</v>
      </c>
      <c r="AD462" s="12">
        <f t="shared" si="47"/>
        <v>1.53</v>
      </c>
      <c r="AE462" s="12">
        <f t="shared" si="48"/>
        <v>0.85000000000000009</v>
      </c>
      <c r="AF462" s="12">
        <f t="shared" si="49"/>
        <v>4.7600000000000007</v>
      </c>
      <c r="AG462" s="12">
        <f t="shared" si="50"/>
        <v>1.02</v>
      </c>
    </row>
    <row r="463" spans="2:33">
      <c r="B463" s="15">
        <f>'[4]AZIMUTH_CONGESTION by ports'!A1930</f>
        <v>42830</v>
      </c>
      <c r="C463" s="6">
        <f>'[4]AZIMUTH_CONGESTION by ports'!B1930</f>
        <v>1</v>
      </c>
      <c r="D463" s="89">
        <f>'[4]AZIMUTH_CONGESTION by ports'!C1930</f>
        <v>21</v>
      </c>
      <c r="E463" s="43">
        <f>'[4]AZIMUTH_CONGESTION by ports'!D1930</f>
        <v>6</v>
      </c>
      <c r="F463" s="6">
        <f>'[4]AZIMUTH_CONGESTION by ports'!E1930</f>
        <v>0</v>
      </c>
      <c r="G463" s="6">
        <f>'[4]AZIMUTH_CONGESTION by ports'!F1930</f>
        <v>0</v>
      </c>
      <c r="H463" s="12">
        <f>'[4]AZIMUTH_CONGESTION by ports'!G1930</f>
        <v>0</v>
      </c>
      <c r="I463" s="12">
        <f>'[4]AZIMUTH_CONGESTION by ports'!H1930</f>
        <v>0</v>
      </c>
      <c r="J463" s="12">
        <f>'[4]AZIMUTH_CONGESTION by ports'!I1930</f>
        <v>1</v>
      </c>
      <c r="K463" s="12">
        <f>'[4]AZIMUTH_CONGESTION by ports'!J1930</f>
        <v>0</v>
      </c>
      <c r="L463" s="12">
        <f>'[4]AZIMUTH_CONGESTION by ports'!K1930</f>
        <v>1</v>
      </c>
      <c r="M463" s="43">
        <f>'[4]AZIMUTH_CONGESTION by ports'!L1930</f>
        <v>1</v>
      </c>
      <c r="N463" s="6">
        <f>'[4]AZIMUTH_CONGESTION by ports'!M1930</f>
        <v>0</v>
      </c>
      <c r="O463" s="89">
        <f>'[4]AZIMUTH_CONGESTION by ports'!N1930</f>
        <v>0</v>
      </c>
      <c r="P463" s="88">
        <f>'[4]AZIMUTH_CONGESTION by ports'!O1930</f>
        <v>1</v>
      </c>
      <c r="Q463" s="88">
        <f>'[4]AZIMUTH_CONGESTION by ports'!P1930</f>
        <v>0</v>
      </c>
      <c r="R463" s="43">
        <f>'[4]AZIMUTH_CONGESTION by ports'!Q1930</f>
        <v>1</v>
      </c>
      <c r="S463" s="88">
        <f>'[4]AZIMUTH_CONGESTION by ports'!R1930</f>
        <v>0</v>
      </c>
      <c r="T463" s="12">
        <f>'[4]AZIMUTH_CONGESTION by ports'!S1930</f>
        <v>3</v>
      </c>
      <c r="U463" s="43">
        <f>'[4]AZIMUTH_CONGESTION by ports'!T1930</f>
        <v>0</v>
      </c>
      <c r="V463" s="12">
        <f>'[4]AZIMUTH_CONGESTION by ports'!U1930</f>
        <v>0</v>
      </c>
      <c r="W463" s="43">
        <f>'[4]AZIMUTH_CONGESTION by ports'!V1930</f>
        <v>2</v>
      </c>
      <c r="X463" s="12">
        <f>'[4]AZIMUTH_CONGESTION by ports'!W1930</f>
        <v>1</v>
      </c>
      <c r="Y463" s="88">
        <f>'[4]AZIMUTH_CONGESTION by ports'!X1930</f>
        <v>4</v>
      </c>
      <c r="Z463" s="12">
        <f>'[4]AZIMUTH_CONGESTION by ports'!Y1930</f>
        <v>0</v>
      </c>
      <c r="AA463" s="88">
        <f>'[4]AZIMUTH_CONGESTION by ports'!Z1930</f>
        <v>0</v>
      </c>
      <c r="AB463" s="12">
        <f t="shared" si="45"/>
        <v>7.3100000000000005</v>
      </c>
      <c r="AC463" s="12">
        <f t="shared" si="46"/>
        <v>0.17</v>
      </c>
      <c r="AD463" s="12">
        <f t="shared" si="47"/>
        <v>1.7000000000000002</v>
      </c>
      <c r="AE463" s="12">
        <f t="shared" si="48"/>
        <v>0.85000000000000009</v>
      </c>
      <c r="AF463" s="12">
        <f t="shared" si="49"/>
        <v>3.5700000000000003</v>
      </c>
      <c r="AG463" s="12">
        <f t="shared" si="50"/>
        <v>1.02</v>
      </c>
    </row>
    <row r="464" spans="2:33">
      <c r="B464" s="15">
        <f>'[4]AZIMUTH_CONGESTION by ports'!A1931</f>
        <v>42831</v>
      </c>
      <c r="C464" s="6">
        <f>'[4]AZIMUTH_CONGESTION by ports'!B1931</f>
        <v>2</v>
      </c>
      <c r="D464" s="89">
        <f>'[4]AZIMUTH_CONGESTION by ports'!C1931</f>
        <v>27</v>
      </c>
      <c r="E464" s="43">
        <f>'[4]AZIMUTH_CONGESTION by ports'!D1931</f>
        <v>8</v>
      </c>
      <c r="F464" s="6">
        <f>'[4]AZIMUTH_CONGESTION by ports'!E1931</f>
        <v>0</v>
      </c>
      <c r="G464" s="6">
        <f>'[4]AZIMUTH_CONGESTION by ports'!F1931</f>
        <v>0</v>
      </c>
      <c r="H464" s="12">
        <f>'[4]AZIMUTH_CONGESTION by ports'!G1931</f>
        <v>0</v>
      </c>
      <c r="I464" s="12">
        <f>'[4]AZIMUTH_CONGESTION by ports'!H1931</f>
        <v>0</v>
      </c>
      <c r="J464" s="12">
        <f>'[4]AZIMUTH_CONGESTION by ports'!I1931</f>
        <v>1</v>
      </c>
      <c r="K464" s="12">
        <f>'[4]AZIMUTH_CONGESTION by ports'!J1931</f>
        <v>0</v>
      </c>
      <c r="L464" s="12">
        <f>'[4]AZIMUTH_CONGESTION by ports'!K1931</f>
        <v>1</v>
      </c>
      <c r="M464" s="43">
        <f>'[4]AZIMUTH_CONGESTION by ports'!L1931</f>
        <v>1</v>
      </c>
      <c r="N464" s="6">
        <f>'[4]AZIMUTH_CONGESTION by ports'!M1931</f>
        <v>0</v>
      </c>
      <c r="O464" s="89">
        <f>'[4]AZIMUTH_CONGESTION by ports'!N1931</f>
        <v>0</v>
      </c>
      <c r="P464" s="88">
        <f>'[4]AZIMUTH_CONGESTION by ports'!O1931</f>
        <v>1</v>
      </c>
      <c r="Q464" s="88">
        <f>'[4]AZIMUTH_CONGESTION by ports'!P1931</f>
        <v>0</v>
      </c>
      <c r="R464" s="43">
        <f>'[4]AZIMUTH_CONGESTION by ports'!Q1931</f>
        <v>3</v>
      </c>
      <c r="S464" s="88">
        <f>'[4]AZIMUTH_CONGESTION by ports'!R1931</f>
        <v>0</v>
      </c>
      <c r="T464" s="12">
        <f>'[4]AZIMUTH_CONGESTION by ports'!S1931</f>
        <v>3</v>
      </c>
      <c r="U464" s="43">
        <f>'[4]AZIMUTH_CONGESTION by ports'!T1931</f>
        <v>0</v>
      </c>
      <c r="V464" s="12">
        <f>'[4]AZIMUTH_CONGESTION by ports'!U1931</f>
        <v>0</v>
      </c>
      <c r="W464" s="43">
        <f>'[4]AZIMUTH_CONGESTION by ports'!V1931</f>
        <v>4</v>
      </c>
      <c r="X464" s="12">
        <f>'[4]AZIMUTH_CONGESTION by ports'!W1931</f>
        <v>1</v>
      </c>
      <c r="Y464" s="88">
        <f>'[4]AZIMUTH_CONGESTION by ports'!X1931</f>
        <v>5</v>
      </c>
      <c r="Z464" s="12">
        <f>'[4]AZIMUTH_CONGESTION by ports'!Y1931</f>
        <v>0</v>
      </c>
      <c r="AA464" s="88">
        <f>'[4]AZIMUTH_CONGESTION by ports'!Z1931</f>
        <v>0</v>
      </c>
      <c r="AB464" s="12">
        <f t="shared" si="45"/>
        <v>9.6900000000000013</v>
      </c>
      <c r="AC464" s="12">
        <f t="shared" si="46"/>
        <v>0.34</v>
      </c>
      <c r="AD464" s="12">
        <f t="shared" si="47"/>
        <v>2.72</v>
      </c>
      <c r="AE464" s="12">
        <f t="shared" si="48"/>
        <v>1.02</v>
      </c>
      <c r="AF464" s="12">
        <f t="shared" si="49"/>
        <v>4.5900000000000007</v>
      </c>
      <c r="AG464" s="12">
        <f t="shared" si="50"/>
        <v>1.02</v>
      </c>
    </row>
    <row r="465" spans="2:33">
      <c r="B465" s="15">
        <f>'[4]AZIMUTH_CONGESTION by ports'!A1932</f>
        <v>42832</v>
      </c>
      <c r="C465" s="6">
        <f>'[4]AZIMUTH_CONGESTION by ports'!B1932</f>
        <v>2</v>
      </c>
      <c r="D465" s="89">
        <f>'[4]AZIMUTH_CONGESTION by ports'!C1932</f>
        <v>32</v>
      </c>
      <c r="E465" s="43">
        <f>'[4]AZIMUTH_CONGESTION by ports'!D1932</f>
        <v>4</v>
      </c>
      <c r="F465" s="6">
        <f>'[4]AZIMUTH_CONGESTION by ports'!E1932</f>
        <v>0</v>
      </c>
      <c r="G465" s="6">
        <f>'[4]AZIMUTH_CONGESTION by ports'!F1932</f>
        <v>1</v>
      </c>
      <c r="H465" s="12">
        <f>'[4]AZIMUTH_CONGESTION by ports'!G1932</f>
        <v>1</v>
      </c>
      <c r="I465" s="12">
        <f>'[4]AZIMUTH_CONGESTION by ports'!H1932</f>
        <v>1</v>
      </c>
      <c r="J465" s="12">
        <f>'[4]AZIMUTH_CONGESTION by ports'!I1932</f>
        <v>1</v>
      </c>
      <c r="K465" s="12">
        <f>'[4]AZIMUTH_CONGESTION by ports'!J1932</f>
        <v>0</v>
      </c>
      <c r="L465" s="12">
        <f>'[4]AZIMUTH_CONGESTION by ports'!K1932</f>
        <v>1</v>
      </c>
      <c r="M465" s="43">
        <f>'[4]AZIMUTH_CONGESTION by ports'!L1932</f>
        <v>1</v>
      </c>
      <c r="N465" s="6">
        <f>'[4]AZIMUTH_CONGESTION by ports'!M1932</f>
        <v>0</v>
      </c>
      <c r="O465" s="89">
        <f>'[4]AZIMUTH_CONGESTION by ports'!N1932</f>
        <v>0</v>
      </c>
      <c r="P465" s="88">
        <f>'[4]AZIMUTH_CONGESTION by ports'!O1932</f>
        <v>0</v>
      </c>
      <c r="Q465" s="88">
        <f>'[4]AZIMUTH_CONGESTION by ports'!P1932</f>
        <v>0</v>
      </c>
      <c r="R465" s="43">
        <f>'[4]AZIMUTH_CONGESTION by ports'!Q1932</f>
        <v>3</v>
      </c>
      <c r="S465" s="88">
        <f>'[4]AZIMUTH_CONGESTION by ports'!R1932</f>
        <v>0</v>
      </c>
      <c r="T465" s="12">
        <f>'[4]AZIMUTH_CONGESTION by ports'!S1932</f>
        <v>3</v>
      </c>
      <c r="U465" s="43">
        <f>'[4]AZIMUTH_CONGESTION by ports'!T1932</f>
        <v>0</v>
      </c>
      <c r="V465" s="12">
        <f>'[4]AZIMUTH_CONGESTION by ports'!U1932</f>
        <v>0</v>
      </c>
      <c r="W465" s="43">
        <f>'[4]AZIMUTH_CONGESTION by ports'!V1932</f>
        <v>1</v>
      </c>
      <c r="X465" s="12">
        <f>'[4]AZIMUTH_CONGESTION by ports'!W1932</f>
        <v>2</v>
      </c>
      <c r="Y465" s="88">
        <f>'[4]AZIMUTH_CONGESTION by ports'!X1932</f>
        <v>3</v>
      </c>
      <c r="Z465" s="12">
        <f>'[4]AZIMUTH_CONGESTION by ports'!Y1932</f>
        <v>0</v>
      </c>
      <c r="AA465" s="88">
        <f>'[4]AZIMUTH_CONGESTION by ports'!Z1932</f>
        <v>0</v>
      </c>
      <c r="AB465" s="12">
        <f t="shared" si="45"/>
        <v>9.5200000000000014</v>
      </c>
      <c r="AC465" s="12">
        <f t="shared" si="46"/>
        <v>0.51</v>
      </c>
      <c r="AD465" s="12">
        <f t="shared" si="47"/>
        <v>1.53</v>
      </c>
      <c r="AE465" s="12">
        <f t="shared" si="48"/>
        <v>0.51</v>
      </c>
      <c r="AF465" s="12">
        <f t="shared" si="49"/>
        <v>5.44</v>
      </c>
      <c r="AG465" s="12">
        <f t="shared" si="50"/>
        <v>1.53</v>
      </c>
    </row>
    <row r="466" spans="2:33">
      <c r="B466" s="15">
        <f>'[4]AZIMUTH_CONGESTION by ports'!A1933</f>
        <v>42833</v>
      </c>
      <c r="C466" s="6">
        <f>'[4]AZIMUTH_CONGESTION by ports'!B1933</f>
        <v>2</v>
      </c>
      <c r="D466" s="89">
        <f>'[4]AZIMUTH_CONGESTION by ports'!C1933</f>
        <v>32</v>
      </c>
      <c r="E466" s="43">
        <f>'[4]AZIMUTH_CONGESTION by ports'!D1933</f>
        <v>3</v>
      </c>
      <c r="F466" s="6">
        <f>'[4]AZIMUTH_CONGESTION by ports'!E1933</f>
        <v>0</v>
      </c>
      <c r="G466" s="6">
        <f>'[4]AZIMUTH_CONGESTION by ports'!F1933</f>
        <v>1</v>
      </c>
      <c r="H466" s="12">
        <f>'[4]AZIMUTH_CONGESTION by ports'!G1933</f>
        <v>0</v>
      </c>
      <c r="I466" s="12">
        <f>'[4]AZIMUTH_CONGESTION by ports'!H1933</f>
        <v>3</v>
      </c>
      <c r="J466" s="12">
        <f>'[4]AZIMUTH_CONGESTION by ports'!I1933</f>
        <v>0</v>
      </c>
      <c r="K466" s="12">
        <f>'[4]AZIMUTH_CONGESTION by ports'!J1933</f>
        <v>0</v>
      </c>
      <c r="L466" s="12">
        <f>'[4]AZIMUTH_CONGESTION by ports'!K1933</f>
        <v>1</v>
      </c>
      <c r="M466" s="43">
        <f>'[4]AZIMUTH_CONGESTION by ports'!L1933</f>
        <v>2</v>
      </c>
      <c r="N466" s="6">
        <f>'[4]AZIMUTH_CONGESTION by ports'!M1933</f>
        <v>0</v>
      </c>
      <c r="O466" s="89">
        <f>'[4]AZIMUTH_CONGESTION by ports'!N1933</f>
        <v>0</v>
      </c>
      <c r="P466" s="88">
        <f>'[4]AZIMUTH_CONGESTION by ports'!O1933</f>
        <v>0</v>
      </c>
      <c r="Q466" s="88">
        <f>'[4]AZIMUTH_CONGESTION by ports'!P1933</f>
        <v>0</v>
      </c>
      <c r="R466" s="43">
        <f>'[4]AZIMUTH_CONGESTION by ports'!Q1933</f>
        <v>3</v>
      </c>
      <c r="S466" s="88">
        <f>'[4]AZIMUTH_CONGESTION by ports'!R1933</f>
        <v>0</v>
      </c>
      <c r="T466" s="12">
        <f>'[4]AZIMUTH_CONGESTION by ports'!S1933</f>
        <v>2</v>
      </c>
      <c r="U466" s="43">
        <f>'[4]AZIMUTH_CONGESTION by ports'!T1933</f>
        <v>0</v>
      </c>
      <c r="V466" s="12">
        <f>'[4]AZIMUTH_CONGESTION by ports'!U1933</f>
        <v>0</v>
      </c>
      <c r="W466" s="43">
        <f>'[4]AZIMUTH_CONGESTION by ports'!V1933</f>
        <v>3</v>
      </c>
      <c r="X466" s="12">
        <f>'[4]AZIMUTH_CONGESTION by ports'!W1933</f>
        <v>2</v>
      </c>
      <c r="Y466" s="88">
        <f>'[4]AZIMUTH_CONGESTION by ports'!X1933</f>
        <v>3</v>
      </c>
      <c r="Z466" s="12">
        <f>'[4]AZIMUTH_CONGESTION by ports'!Y1933</f>
        <v>0</v>
      </c>
      <c r="AA466" s="88">
        <f>'[4]AZIMUTH_CONGESTION by ports'!Z1933</f>
        <v>0</v>
      </c>
      <c r="AB466" s="12">
        <f t="shared" si="45"/>
        <v>9.6900000000000013</v>
      </c>
      <c r="AC466" s="12">
        <f t="shared" si="46"/>
        <v>0.51</v>
      </c>
      <c r="AD466" s="12">
        <f t="shared" si="47"/>
        <v>1.87</v>
      </c>
      <c r="AE466" s="12">
        <f t="shared" si="48"/>
        <v>0.51</v>
      </c>
      <c r="AF466" s="12">
        <f t="shared" si="49"/>
        <v>5.44</v>
      </c>
      <c r="AG466" s="12">
        <f t="shared" si="50"/>
        <v>1.36</v>
      </c>
    </row>
    <row r="467" spans="2:33">
      <c r="B467" s="15">
        <f>'[4]AZIMUTH_CONGESTION by ports'!A1934</f>
        <v>42834</v>
      </c>
      <c r="C467" s="6">
        <f>'[4]AZIMUTH_CONGESTION by ports'!B1934</f>
        <v>2</v>
      </c>
      <c r="D467" s="89">
        <f>'[4]AZIMUTH_CONGESTION by ports'!C1934</f>
        <v>22</v>
      </c>
      <c r="E467" s="43">
        <f>'[4]AZIMUTH_CONGESTION by ports'!D1934</f>
        <v>1</v>
      </c>
      <c r="F467" s="6">
        <f>'[4]AZIMUTH_CONGESTION by ports'!E1934</f>
        <v>0</v>
      </c>
      <c r="G467" s="6">
        <f>'[4]AZIMUTH_CONGESTION by ports'!F1934</f>
        <v>2</v>
      </c>
      <c r="H467" s="12">
        <f>'[4]AZIMUTH_CONGESTION by ports'!G1934</f>
        <v>1</v>
      </c>
      <c r="I467" s="12">
        <f>'[4]AZIMUTH_CONGESTION by ports'!H1934</f>
        <v>2</v>
      </c>
      <c r="J467" s="12">
        <f>'[4]AZIMUTH_CONGESTION by ports'!I1934</f>
        <v>1</v>
      </c>
      <c r="K467" s="12">
        <f>'[4]AZIMUTH_CONGESTION by ports'!J1934</f>
        <v>0</v>
      </c>
      <c r="L467" s="12">
        <f>'[4]AZIMUTH_CONGESTION by ports'!K1934</f>
        <v>1</v>
      </c>
      <c r="M467" s="43">
        <f>'[4]AZIMUTH_CONGESTION by ports'!L1934</f>
        <v>2</v>
      </c>
      <c r="N467" s="6">
        <f>'[4]AZIMUTH_CONGESTION by ports'!M1934</f>
        <v>0</v>
      </c>
      <c r="O467" s="89">
        <f>'[4]AZIMUTH_CONGESTION by ports'!N1934</f>
        <v>0</v>
      </c>
      <c r="P467" s="88">
        <f>'[4]AZIMUTH_CONGESTION by ports'!O1934</f>
        <v>0</v>
      </c>
      <c r="Q467" s="88">
        <f>'[4]AZIMUTH_CONGESTION by ports'!P1934</f>
        <v>0</v>
      </c>
      <c r="R467" s="43">
        <f>'[4]AZIMUTH_CONGESTION by ports'!Q1934</f>
        <v>5</v>
      </c>
      <c r="S467" s="88">
        <f>'[4]AZIMUTH_CONGESTION by ports'!R1934</f>
        <v>0</v>
      </c>
      <c r="T467" s="12">
        <f>'[4]AZIMUTH_CONGESTION by ports'!S1934</f>
        <v>4</v>
      </c>
      <c r="U467" s="43">
        <f>'[4]AZIMUTH_CONGESTION by ports'!T1934</f>
        <v>0</v>
      </c>
      <c r="V467" s="12">
        <f>'[4]AZIMUTH_CONGESTION by ports'!U1934</f>
        <v>0</v>
      </c>
      <c r="W467" s="43">
        <f>'[4]AZIMUTH_CONGESTION by ports'!V1934</f>
        <v>2</v>
      </c>
      <c r="X467" s="12">
        <f>'[4]AZIMUTH_CONGESTION by ports'!W1934</f>
        <v>2</v>
      </c>
      <c r="Y467" s="88">
        <f>'[4]AZIMUTH_CONGESTION by ports'!X1934</f>
        <v>3</v>
      </c>
      <c r="Z467" s="12">
        <f>'[4]AZIMUTH_CONGESTION by ports'!Y1934</f>
        <v>0</v>
      </c>
      <c r="AA467" s="88">
        <f>'[4]AZIMUTH_CONGESTION by ports'!Z1934</f>
        <v>0</v>
      </c>
      <c r="AB467" s="12">
        <f t="shared" si="45"/>
        <v>8.5</v>
      </c>
      <c r="AC467" s="12">
        <f t="shared" si="46"/>
        <v>0.68</v>
      </c>
      <c r="AD467" s="12">
        <f t="shared" si="47"/>
        <v>1.7000000000000002</v>
      </c>
      <c r="AE467" s="12">
        <f t="shared" si="48"/>
        <v>0.51</v>
      </c>
      <c r="AF467" s="12">
        <f t="shared" si="49"/>
        <v>3.74</v>
      </c>
      <c r="AG467" s="12">
        <f t="shared" si="50"/>
        <v>1.87</v>
      </c>
    </row>
    <row r="468" spans="2:33">
      <c r="B468" s="15">
        <f>'[4]AZIMUTH_CONGESTION by ports'!A1935</f>
        <v>42835</v>
      </c>
      <c r="C468" s="6">
        <f>'[4]AZIMUTH_CONGESTION by ports'!B1935</f>
        <v>2</v>
      </c>
      <c r="D468" s="89">
        <f>'[4]AZIMUTH_CONGESTION by ports'!C1935</f>
        <v>26</v>
      </c>
      <c r="E468" s="43">
        <f>'[4]AZIMUTH_CONGESTION by ports'!D1935</f>
        <v>4</v>
      </c>
      <c r="F468" s="6">
        <f>'[4]AZIMUTH_CONGESTION by ports'!E1935</f>
        <v>0</v>
      </c>
      <c r="G468" s="6">
        <f>'[4]AZIMUTH_CONGESTION by ports'!F1935</f>
        <v>1</v>
      </c>
      <c r="H468" s="12">
        <f>'[4]AZIMUTH_CONGESTION by ports'!G1935</f>
        <v>0</v>
      </c>
      <c r="I468" s="12">
        <f>'[4]AZIMUTH_CONGESTION by ports'!H1935</f>
        <v>1</v>
      </c>
      <c r="J468" s="12">
        <f>'[4]AZIMUTH_CONGESTION by ports'!I1935</f>
        <v>1</v>
      </c>
      <c r="K468" s="12">
        <f>'[4]AZIMUTH_CONGESTION by ports'!J1935</f>
        <v>1</v>
      </c>
      <c r="L468" s="12">
        <f>'[4]AZIMUTH_CONGESTION by ports'!K1935</f>
        <v>0</v>
      </c>
      <c r="M468" s="43">
        <f>'[4]AZIMUTH_CONGESTION by ports'!L1935</f>
        <v>6</v>
      </c>
      <c r="N468" s="6">
        <f>'[4]AZIMUTH_CONGESTION by ports'!M1935</f>
        <v>0</v>
      </c>
      <c r="O468" s="89">
        <f>'[4]AZIMUTH_CONGESTION by ports'!N1935</f>
        <v>0</v>
      </c>
      <c r="P468" s="88">
        <f>'[4]AZIMUTH_CONGESTION by ports'!O1935</f>
        <v>0</v>
      </c>
      <c r="Q468" s="88">
        <f>'[4]AZIMUTH_CONGESTION by ports'!P1935</f>
        <v>0</v>
      </c>
      <c r="R468" s="43">
        <f>'[4]AZIMUTH_CONGESTION by ports'!Q1935</f>
        <v>1</v>
      </c>
      <c r="S468" s="88">
        <f>'[4]AZIMUTH_CONGESTION by ports'!R1935</f>
        <v>0</v>
      </c>
      <c r="T468" s="12">
        <f>'[4]AZIMUTH_CONGESTION by ports'!S1935</f>
        <v>5</v>
      </c>
      <c r="U468" s="43">
        <f>'[4]AZIMUTH_CONGESTION by ports'!T1935</f>
        <v>0</v>
      </c>
      <c r="V468" s="12">
        <f>'[4]AZIMUTH_CONGESTION by ports'!U1935</f>
        <v>0</v>
      </c>
      <c r="W468" s="43">
        <f>'[4]AZIMUTH_CONGESTION by ports'!V1935</f>
        <v>1</v>
      </c>
      <c r="X468" s="12">
        <f>'[4]AZIMUTH_CONGESTION by ports'!W1935</f>
        <v>1</v>
      </c>
      <c r="Y468" s="88">
        <f>'[4]AZIMUTH_CONGESTION by ports'!X1935</f>
        <v>3</v>
      </c>
      <c r="Z468" s="12">
        <f>'[4]AZIMUTH_CONGESTION by ports'!Y1935</f>
        <v>0</v>
      </c>
      <c r="AA468" s="88">
        <f>'[4]AZIMUTH_CONGESTION by ports'!Z1935</f>
        <v>0</v>
      </c>
      <c r="AB468" s="12">
        <f t="shared" si="45"/>
        <v>9.01</v>
      </c>
      <c r="AC468" s="12">
        <f t="shared" si="46"/>
        <v>0.51</v>
      </c>
      <c r="AD468" s="12">
        <f t="shared" si="47"/>
        <v>2.04</v>
      </c>
      <c r="AE468" s="12">
        <f t="shared" si="48"/>
        <v>0.51</v>
      </c>
      <c r="AF468" s="12">
        <f t="shared" si="49"/>
        <v>4.42</v>
      </c>
      <c r="AG468" s="12">
        <f t="shared" si="50"/>
        <v>1.53</v>
      </c>
    </row>
    <row r="469" spans="2:33">
      <c r="B469" s="15">
        <f>'[4]AZIMUTH_CONGESTION by ports'!A1936</f>
        <v>42836</v>
      </c>
      <c r="C469" s="6">
        <f>'[4]AZIMUTH_CONGESTION by ports'!B1936</f>
        <v>3</v>
      </c>
      <c r="D469" s="89">
        <f>'[4]AZIMUTH_CONGESTION by ports'!C1936</f>
        <v>24</v>
      </c>
      <c r="E469" s="43">
        <f>'[4]AZIMUTH_CONGESTION by ports'!D1936</f>
        <v>4</v>
      </c>
      <c r="F469" s="6">
        <f>'[4]AZIMUTH_CONGESTION by ports'!E1936</f>
        <v>0</v>
      </c>
      <c r="G469" s="6">
        <f>'[4]AZIMUTH_CONGESTION by ports'!F1936</f>
        <v>1</v>
      </c>
      <c r="H469" s="12">
        <f>'[4]AZIMUTH_CONGESTION by ports'!G1936</f>
        <v>0</v>
      </c>
      <c r="I469" s="12">
        <f>'[4]AZIMUTH_CONGESTION by ports'!H1936</f>
        <v>1</v>
      </c>
      <c r="J469" s="12">
        <f>'[4]AZIMUTH_CONGESTION by ports'!I1936</f>
        <v>0</v>
      </c>
      <c r="K469" s="12">
        <f>'[4]AZIMUTH_CONGESTION by ports'!J1936</f>
        <v>0</v>
      </c>
      <c r="L469" s="12">
        <f>'[4]AZIMUTH_CONGESTION by ports'!K1936</f>
        <v>0</v>
      </c>
      <c r="M469" s="43">
        <f>'[4]AZIMUTH_CONGESTION by ports'!L1936</f>
        <v>3</v>
      </c>
      <c r="N469" s="6">
        <f>'[4]AZIMUTH_CONGESTION by ports'!M1936</f>
        <v>0</v>
      </c>
      <c r="O469" s="89">
        <f>'[4]AZIMUTH_CONGESTION by ports'!N1936</f>
        <v>0</v>
      </c>
      <c r="P469" s="88">
        <f>'[4]AZIMUTH_CONGESTION by ports'!O1936</f>
        <v>0</v>
      </c>
      <c r="Q469" s="88">
        <f>'[4]AZIMUTH_CONGESTION by ports'!P1936</f>
        <v>0</v>
      </c>
      <c r="R469" s="43">
        <f>'[4]AZIMUTH_CONGESTION by ports'!Q1936</f>
        <v>0</v>
      </c>
      <c r="S469" s="88">
        <f>'[4]AZIMUTH_CONGESTION by ports'!R1936</f>
        <v>0</v>
      </c>
      <c r="T469" s="12">
        <f>'[4]AZIMUTH_CONGESTION by ports'!S1936</f>
        <v>1</v>
      </c>
      <c r="U469" s="43">
        <f>'[4]AZIMUTH_CONGESTION by ports'!T1936</f>
        <v>0</v>
      </c>
      <c r="V469" s="12">
        <f>'[4]AZIMUTH_CONGESTION by ports'!U1936</f>
        <v>0</v>
      </c>
      <c r="W469" s="43">
        <f>'[4]AZIMUTH_CONGESTION by ports'!V1936</f>
        <v>2</v>
      </c>
      <c r="X469" s="12">
        <f>'[4]AZIMUTH_CONGESTION by ports'!W1936</f>
        <v>1</v>
      </c>
      <c r="Y469" s="88">
        <f>'[4]AZIMUTH_CONGESTION by ports'!X1936</f>
        <v>4</v>
      </c>
      <c r="Z469" s="12">
        <f>'[4]AZIMUTH_CONGESTION by ports'!Y1936</f>
        <v>0</v>
      </c>
      <c r="AA469" s="88">
        <f>'[4]AZIMUTH_CONGESTION by ports'!Z1936</f>
        <v>0</v>
      </c>
      <c r="AB469" s="12">
        <f t="shared" si="45"/>
        <v>7.48</v>
      </c>
      <c r="AC469" s="12">
        <f t="shared" si="46"/>
        <v>0.68</v>
      </c>
      <c r="AD469" s="12">
        <f t="shared" si="47"/>
        <v>1.53</v>
      </c>
      <c r="AE469" s="12">
        <f t="shared" si="48"/>
        <v>0.68</v>
      </c>
      <c r="AF469" s="12">
        <f t="shared" si="49"/>
        <v>4.08</v>
      </c>
      <c r="AG469" s="12">
        <f t="shared" si="50"/>
        <v>0.51</v>
      </c>
    </row>
    <row r="470" spans="2:33">
      <c r="B470" s="15">
        <f>'[4]AZIMUTH_CONGESTION by ports'!A1937</f>
        <v>42837</v>
      </c>
      <c r="C470" s="6">
        <f>'[4]AZIMUTH_CONGESTION by ports'!B1937</f>
        <v>3</v>
      </c>
      <c r="D470" s="89">
        <f>'[4]AZIMUTH_CONGESTION by ports'!C1937</f>
        <v>24</v>
      </c>
      <c r="E470" s="43">
        <f>'[4]AZIMUTH_CONGESTION by ports'!D1937</f>
        <v>5</v>
      </c>
      <c r="F470" s="6">
        <f>'[4]AZIMUTH_CONGESTION by ports'!E1937</f>
        <v>0</v>
      </c>
      <c r="G470" s="6">
        <f>'[4]AZIMUTH_CONGESTION by ports'!F1937</f>
        <v>0</v>
      </c>
      <c r="H470" s="12">
        <f>'[4]AZIMUTH_CONGESTION by ports'!G1937</f>
        <v>0</v>
      </c>
      <c r="I470" s="12">
        <f>'[4]AZIMUTH_CONGESTION by ports'!H1937</f>
        <v>0</v>
      </c>
      <c r="J470" s="12">
        <f>'[4]AZIMUTH_CONGESTION by ports'!I1937</f>
        <v>1</v>
      </c>
      <c r="K470" s="12">
        <f>'[4]AZIMUTH_CONGESTION by ports'!J1937</f>
        <v>0</v>
      </c>
      <c r="L470" s="12">
        <f>'[4]AZIMUTH_CONGESTION by ports'!K1937</f>
        <v>0</v>
      </c>
      <c r="M470" s="43">
        <f>'[4]AZIMUTH_CONGESTION by ports'!L1937</f>
        <v>2</v>
      </c>
      <c r="N470" s="6">
        <f>'[4]AZIMUTH_CONGESTION by ports'!M1937</f>
        <v>1</v>
      </c>
      <c r="O470" s="89">
        <f>'[4]AZIMUTH_CONGESTION by ports'!N1937</f>
        <v>0</v>
      </c>
      <c r="P470" s="88">
        <f>'[4]AZIMUTH_CONGESTION by ports'!O1937</f>
        <v>1</v>
      </c>
      <c r="Q470" s="88">
        <f>'[4]AZIMUTH_CONGESTION by ports'!P1937</f>
        <v>0</v>
      </c>
      <c r="R470" s="43">
        <f>'[4]AZIMUTH_CONGESTION by ports'!Q1937</f>
        <v>2</v>
      </c>
      <c r="S470" s="88">
        <f>'[4]AZIMUTH_CONGESTION by ports'!R1937</f>
        <v>1</v>
      </c>
      <c r="T470" s="12">
        <f>'[4]AZIMUTH_CONGESTION by ports'!S1937</f>
        <v>0</v>
      </c>
      <c r="U470" s="43">
        <f>'[4]AZIMUTH_CONGESTION by ports'!T1937</f>
        <v>0</v>
      </c>
      <c r="V470" s="12">
        <f>'[4]AZIMUTH_CONGESTION by ports'!U1937</f>
        <v>0</v>
      </c>
      <c r="W470" s="43">
        <f>'[4]AZIMUTH_CONGESTION by ports'!V1937</f>
        <v>1</v>
      </c>
      <c r="X470" s="12">
        <f>'[4]AZIMUTH_CONGESTION by ports'!W1937</f>
        <v>2</v>
      </c>
      <c r="Y470" s="88">
        <f>'[4]AZIMUTH_CONGESTION by ports'!X1937</f>
        <v>1</v>
      </c>
      <c r="Z470" s="12">
        <f>'[4]AZIMUTH_CONGESTION by ports'!Y1937</f>
        <v>0</v>
      </c>
      <c r="AA470" s="88">
        <f>'[4]AZIMUTH_CONGESTION by ports'!Z1937</f>
        <v>0</v>
      </c>
      <c r="AB470" s="12">
        <f t="shared" si="45"/>
        <v>7.48</v>
      </c>
      <c r="AC470" s="12">
        <f t="shared" si="46"/>
        <v>0.68</v>
      </c>
      <c r="AD470" s="12">
        <f t="shared" si="47"/>
        <v>1.7000000000000002</v>
      </c>
      <c r="AE470" s="12">
        <f t="shared" si="48"/>
        <v>0.51</v>
      </c>
      <c r="AF470" s="12">
        <f t="shared" si="49"/>
        <v>4.08</v>
      </c>
      <c r="AG470" s="12">
        <f t="shared" si="50"/>
        <v>0.51</v>
      </c>
    </row>
    <row r="471" spans="2:33">
      <c r="B471" s="15">
        <f>'[4]AZIMUTH_CONGESTION by ports'!A1938</f>
        <v>42838</v>
      </c>
      <c r="C471" s="6">
        <f>'[4]AZIMUTH_CONGESTION by ports'!B1938</f>
        <v>3</v>
      </c>
      <c r="D471" s="89">
        <f>'[4]AZIMUTH_CONGESTION by ports'!C1938</f>
        <v>27</v>
      </c>
      <c r="E471" s="43">
        <f>'[4]AZIMUTH_CONGESTION by ports'!D1938</f>
        <v>3</v>
      </c>
      <c r="F471" s="6">
        <f>'[4]AZIMUTH_CONGESTION by ports'!E1938</f>
        <v>0</v>
      </c>
      <c r="G471" s="6">
        <f>'[4]AZIMUTH_CONGESTION by ports'!F1938</f>
        <v>0</v>
      </c>
      <c r="H471" s="12">
        <f>'[4]AZIMUTH_CONGESTION by ports'!G1938</f>
        <v>0</v>
      </c>
      <c r="I471" s="12">
        <f>'[4]AZIMUTH_CONGESTION by ports'!H1938</f>
        <v>0</v>
      </c>
      <c r="J471" s="12">
        <f>'[4]AZIMUTH_CONGESTION by ports'!I1938</f>
        <v>1</v>
      </c>
      <c r="K471" s="12">
        <f>'[4]AZIMUTH_CONGESTION by ports'!J1938</f>
        <v>1</v>
      </c>
      <c r="L471" s="12">
        <f>'[4]AZIMUTH_CONGESTION by ports'!K1938</f>
        <v>0</v>
      </c>
      <c r="M471" s="43">
        <f>'[4]AZIMUTH_CONGESTION by ports'!L1938</f>
        <v>1</v>
      </c>
      <c r="N471" s="6">
        <f>'[4]AZIMUTH_CONGESTION by ports'!M1938</f>
        <v>0</v>
      </c>
      <c r="O471" s="89">
        <f>'[4]AZIMUTH_CONGESTION by ports'!N1938</f>
        <v>0</v>
      </c>
      <c r="P471" s="88">
        <f>'[4]AZIMUTH_CONGESTION by ports'!O1938</f>
        <v>0</v>
      </c>
      <c r="Q471" s="88">
        <f>'[4]AZIMUTH_CONGESTION by ports'!P1938</f>
        <v>0</v>
      </c>
      <c r="R471" s="43">
        <f>'[4]AZIMUTH_CONGESTION by ports'!Q1938</f>
        <v>2</v>
      </c>
      <c r="S471" s="88">
        <f>'[4]AZIMUTH_CONGESTION by ports'!R1938</f>
        <v>1</v>
      </c>
      <c r="T471" s="12">
        <f>'[4]AZIMUTH_CONGESTION by ports'!S1938</f>
        <v>3</v>
      </c>
      <c r="U471" s="43">
        <f>'[4]AZIMUTH_CONGESTION by ports'!T1938</f>
        <v>0</v>
      </c>
      <c r="V471" s="12">
        <f>'[4]AZIMUTH_CONGESTION by ports'!U1938</f>
        <v>0</v>
      </c>
      <c r="W471" s="43">
        <f>'[4]AZIMUTH_CONGESTION by ports'!V1938</f>
        <v>1</v>
      </c>
      <c r="X471" s="12">
        <f>'[4]AZIMUTH_CONGESTION by ports'!W1938</f>
        <v>1</v>
      </c>
      <c r="Y471" s="88">
        <f>'[4]AZIMUTH_CONGESTION by ports'!X1938</f>
        <v>3</v>
      </c>
      <c r="Z471" s="12">
        <f>'[4]AZIMUTH_CONGESTION by ports'!Y1938</f>
        <v>0</v>
      </c>
      <c r="AA471" s="88">
        <f>'[4]AZIMUTH_CONGESTION by ports'!Z1938</f>
        <v>0</v>
      </c>
      <c r="AB471" s="12">
        <f t="shared" si="45"/>
        <v>7.99</v>
      </c>
      <c r="AC471" s="12">
        <f t="shared" si="46"/>
        <v>0.51</v>
      </c>
      <c r="AD471" s="12">
        <f t="shared" si="47"/>
        <v>1.1900000000000002</v>
      </c>
      <c r="AE471" s="12">
        <f t="shared" si="48"/>
        <v>0.68</v>
      </c>
      <c r="AF471" s="12">
        <f t="shared" si="49"/>
        <v>4.5900000000000007</v>
      </c>
      <c r="AG471" s="12">
        <f t="shared" si="50"/>
        <v>1.02</v>
      </c>
    </row>
    <row r="472" spans="2:33">
      <c r="B472" s="15">
        <f>'[4]AZIMUTH_CONGESTION by ports'!A1939</f>
        <v>42839</v>
      </c>
      <c r="C472" s="6">
        <f>'[4]AZIMUTH_CONGESTION by ports'!B1939</f>
        <v>2</v>
      </c>
      <c r="D472" s="89">
        <f>'[4]AZIMUTH_CONGESTION by ports'!C1939</f>
        <v>25</v>
      </c>
      <c r="E472" s="43">
        <f>'[4]AZIMUTH_CONGESTION by ports'!D1939</f>
        <v>4</v>
      </c>
      <c r="F472" s="6">
        <f>'[4]AZIMUTH_CONGESTION by ports'!E1939</f>
        <v>0</v>
      </c>
      <c r="G472" s="6">
        <f>'[4]AZIMUTH_CONGESTION by ports'!F1939</f>
        <v>2</v>
      </c>
      <c r="H472" s="12">
        <f>'[4]AZIMUTH_CONGESTION by ports'!G1939</f>
        <v>1</v>
      </c>
      <c r="I472" s="12">
        <f>'[4]AZIMUTH_CONGESTION by ports'!H1939</f>
        <v>0</v>
      </c>
      <c r="J472" s="12">
        <f>'[4]AZIMUTH_CONGESTION by ports'!I1939</f>
        <v>1</v>
      </c>
      <c r="K472" s="12">
        <f>'[4]AZIMUTH_CONGESTION by ports'!J1939</f>
        <v>1</v>
      </c>
      <c r="L472" s="12">
        <f>'[4]AZIMUTH_CONGESTION by ports'!K1939</f>
        <v>0</v>
      </c>
      <c r="M472" s="43">
        <f>'[4]AZIMUTH_CONGESTION by ports'!L1939</f>
        <v>1</v>
      </c>
      <c r="N472" s="6">
        <f>'[4]AZIMUTH_CONGESTION by ports'!M1939</f>
        <v>0</v>
      </c>
      <c r="O472" s="89">
        <f>'[4]AZIMUTH_CONGESTION by ports'!N1939</f>
        <v>0</v>
      </c>
      <c r="P472" s="88">
        <f>'[4]AZIMUTH_CONGESTION by ports'!O1939</f>
        <v>2</v>
      </c>
      <c r="Q472" s="88">
        <f>'[4]AZIMUTH_CONGESTION by ports'!P1939</f>
        <v>0</v>
      </c>
      <c r="R472" s="43">
        <f>'[4]AZIMUTH_CONGESTION by ports'!Q1939</f>
        <v>3</v>
      </c>
      <c r="S472" s="88">
        <f>'[4]AZIMUTH_CONGESTION by ports'!R1939</f>
        <v>1</v>
      </c>
      <c r="T472" s="12">
        <f>'[4]AZIMUTH_CONGESTION by ports'!S1939</f>
        <v>6</v>
      </c>
      <c r="U472" s="43">
        <f>'[4]AZIMUTH_CONGESTION by ports'!T1939</f>
        <v>0</v>
      </c>
      <c r="V472" s="12">
        <f>'[4]AZIMUTH_CONGESTION by ports'!U1939</f>
        <v>0</v>
      </c>
      <c r="W472" s="43">
        <f>'[4]AZIMUTH_CONGESTION by ports'!V1939</f>
        <v>1</v>
      </c>
      <c r="X472" s="12">
        <f>'[4]AZIMUTH_CONGESTION by ports'!W1939</f>
        <v>1</v>
      </c>
      <c r="Y472" s="88">
        <f>'[4]AZIMUTH_CONGESTION by ports'!X1939</f>
        <v>3</v>
      </c>
      <c r="Z472" s="12">
        <f>'[4]AZIMUTH_CONGESTION by ports'!Y1939</f>
        <v>0</v>
      </c>
      <c r="AA472" s="88">
        <f>'[4]AZIMUTH_CONGESTION by ports'!Z1939</f>
        <v>0</v>
      </c>
      <c r="AB472" s="12">
        <f t="shared" si="45"/>
        <v>9.1800000000000015</v>
      </c>
      <c r="AC472" s="12">
        <f t="shared" si="46"/>
        <v>0.68</v>
      </c>
      <c r="AD472" s="12">
        <f t="shared" si="47"/>
        <v>1.53</v>
      </c>
      <c r="AE472" s="12">
        <f t="shared" si="48"/>
        <v>1.02</v>
      </c>
      <c r="AF472" s="12">
        <f t="shared" si="49"/>
        <v>4.25</v>
      </c>
      <c r="AG472" s="12">
        <f t="shared" si="50"/>
        <v>1.7000000000000002</v>
      </c>
    </row>
    <row r="473" spans="2:33">
      <c r="B473" s="15">
        <f>'[4]AZIMUTH_CONGESTION by ports'!A1940</f>
        <v>42840</v>
      </c>
      <c r="C473" s="6">
        <f>'[4]AZIMUTH_CONGESTION by ports'!B1940</f>
        <v>2</v>
      </c>
      <c r="D473" s="89">
        <f>'[4]AZIMUTH_CONGESTION by ports'!C1940</f>
        <v>23</v>
      </c>
      <c r="E473" s="43">
        <f>'[4]AZIMUTH_CONGESTION by ports'!D1940</f>
        <v>6</v>
      </c>
      <c r="F473" s="6">
        <f>'[4]AZIMUTH_CONGESTION by ports'!E1940</f>
        <v>0</v>
      </c>
      <c r="G473" s="6">
        <f>'[4]AZIMUTH_CONGESTION by ports'!F1940</f>
        <v>2</v>
      </c>
      <c r="H473" s="12">
        <f>'[4]AZIMUTH_CONGESTION by ports'!G1940</f>
        <v>0</v>
      </c>
      <c r="I473" s="12">
        <f>'[4]AZIMUTH_CONGESTION by ports'!H1940</f>
        <v>0</v>
      </c>
      <c r="J473" s="12">
        <f>'[4]AZIMUTH_CONGESTION by ports'!I1940</f>
        <v>0</v>
      </c>
      <c r="K473" s="12">
        <f>'[4]AZIMUTH_CONGESTION by ports'!J1940</f>
        <v>1</v>
      </c>
      <c r="L473" s="12">
        <f>'[4]AZIMUTH_CONGESTION by ports'!K1940</f>
        <v>0</v>
      </c>
      <c r="M473" s="43">
        <f>'[4]AZIMUTH_CONGESTION by ports'!L1940</f>
        <v>1</v>
      </c>
      <c r="N473" s="6">
        <f>'[4]AZIMUTH_CONGESTION by ports'!M1940</f>
        <v>1</v>
      </c>
      <c r="O473" s="89">
        <f>'[4]AZIMUTH_CONGESTION by ports'!N1940</f>
        <v>0</v>
      </c>
      <c r="P473" s="88">
        <f>'[4]AZIMUTH_CONGESTION by ports'!O1940</f>
        <v>1</v>
      </c>
      <c r="Q473" s="88">
        <f>'[4]AZIMUTH_CONGESTION by ports'!P1940</f>
        <v>0</v>
      </c>
      <c r="R473" s="43">
        <f>'[4]AZIMUTH_CONGESTION by ports'!Q1940</f>
        <v>2</v>
      </c>
      <c r="S473" s="88">
        <f>'[4]AZIMUTH_CONGESTION by ports'!R1940</f>
        <v>1</v>
      </c>
      <c r="T473" s="12">
        <f>'[4]AZIMUTH_CONGESTION by ports'!S1940</f>
        <v>4</v>
      </c>
      <c r="U473" s="43">
        <f>'[4]AZIMUTH_CONGESTION by ports'!T1940</f>
        <v>0</v>
      </c>
      <c r="V473" s="12">
        <f>'[4]AZIMUTH_CONGESTION by ports'!U1940</f>
        <v>0</v>
      </c>
      <c r="W473" s="43">
        <f>'[4]AZIMUTH_CONGESTION by ports'!V1940</f>
        <v>1</v>
      </c>
      <c r="X473" s="12">
        <f>'[4]AZIMUTH_CONGESTION by ports'!W1940</f>
        <v>0</v>
      </c>
      <c r="Y473" s="88">
        <f>'[4]AZIMUTH_CONGESTION by ports'!X1940</f>
        <v>2</v>
      </c>
      <c r="Z473" s="12">
        <f>'[4]AZIMUTH_CONGESTION by ports'!Y1940</f>
        <v>0</v>
      </c>
      <c r="AA473" s="88">
        <f>'[4]AZIMUTH_CONGESTION by ports'!Z1940</f>
        <v>0</v>
      </c>
      <c r="AB473" s="12">
        <f t="shared" si="45"/>
        <v>7.99</v>
      </c>
      <c r="AC473" s="12">
        <f t="shared" si="46"/>
        <v>0.85000000000000009</v>
      </c>
      <c r="AD473" s="12">
        <f t="shared" si="47"/>
        <v>1.7000000000000002</v>
      </c>
      <c r="AE473" s="12">
        <f t="shared" si="48"/>
        <v>0.68</v>
      </c>
      <c r="AF473" s="12">
        <f t="shared" si="49"/>
        <v>3.91</v>
      </c>
      <c r="AG473" s="12">
        <f t="shared" si="50"/>
        <v>0.85000000000000009</v>
      </c>
    </row>
    <row r="474" spans="2:33">
      <c r="B474" s="15">
        <f>'[4]AZIMUTH_CONGESTION by ports'!A1941</f>
        <v>42841</v>
      </c>
      <c r="C474" s="6">
        <f>'[4]AZIMUTH_CONGESTION by ports'!B1941</f>
        <v>3</v>
      </c>
      <c r="D474" s="89">
        <f>'[4]AZIMUTH_CONGESTION by ports'!C1941</f>
        <v>25</v>
      </c>
      <c r="E474" s="43">
        <f>'[4]AZIMUTH_CONGESTION by ports'!D1941</f>
        <v>7</v>
      </c>
      <c r="F474" s="6">
        <f>'[4]AZIMUTH_CONGESTION by ports'!E1941</f>
        <v>0</v>
      </c>
      <c r="G474" s="6">
        <f>'[4]AZIMUTH_CONGESTION by ports'!F1941</f>
        <v>2</v>
      </c>
      <c r="H474" s="12">
        <f>'[4]AZIMUTH_CONGESTION by ports'!G1941</f>
        <v>0</v>
      </c>
      <c r="I474" s="12">
        <f>'[4]AZIMUTH_CONGESTION by ports'!H1941</f>
        <v>0</v>
      </c>
      <c r="J474" s="12">
        <f>'[4]AZIMUTH_CONGESTION by ports'!I1941</f>
        <v>0</v>
      </c>
      <c r="K474" s="12">
        <f>'[4]AZIMUTH_CONGESTION by ports'!J1941</f>
        <v>0</v>
      </c>
      <c r="L474" s="12">
        <f>'[4]AZIMUTH_CONGESTION by ports'!K1941</f>
        <v>0</v>
      </c>
      <c r="M474" s="43">
        <f>'[4]AZIMUTH_CONGESTION by ports'!L1941</f>
        <v>2</v>
      </c>
      <c r="N474" s="6">
        <f>'[4]AZIMUTH_CONGESTION by ports'!M1941</f>
        <v>1</v>
      </c>
      <c r="O474" s="89">
        <f>'[4]AZIMUTH_CONGESTION by ports'!N1941</f>
        <v>0</v>
      </c>
      <c r="P474" s="88">
        <f>'[4]AZIMUTH_CONGESTION by ports'!O1941</f>
        <v>0</v>
      </c>
      <c r="Q474" s="88">
        <f>'[4]AZIMUTH_CONGESTION by ports'!P1941</f>
        <v>0</v>
      </c>
      <c r="R474" s="43">
        <f>'[4]AZIMUTH_CONGESTION by ports'!Q1941</f>
        <v>2</v>
      </c>
      <c r="S474" s="88">
        <f>'[4]AZIMUTH_CONGESTION by ports'!R1941</f>
        <v>1</v>
      </c>
      <c r="T474" s="12">
        <f>'[4]AZIMUTH_CONGESTION by ports'!S1941</f>
        <v>9</v>
      </c>
      <c r="U474" s="43">
        <f>'[4]AZIMUTH_CONGESTION by ports'!T1941</f>
        <v>0</v>
      </c>
      <c r="V474" s="12">
        <f>'[4]AZIMUTH_CONGESTION by ports'!U1941</f>
        <v>0</v>
      </c>
      <c r="W474" s="43">
        <f>'[4]AZIMUTH_CONGESTION by ports'!V1941</f>
        <v>1</v>
      </c>
      <c r="X474" s="12">
        <f>'[4]AZIMUTH_CONGESTION by ports'!W1941</f>
        <v>1</v>
      </c>
      <c r="Y474" s="88">
        <f>'[4]AZIMUTH_CONGESTION by ports'!X1941</f>
        <v>5</v>
      </c>
      <c r="Z474" s="12">
        <f>'[4]AZIMUTH_CONGESTION by ports'!Y1941</f>
        <v>0</v>
      </c>
      <c r="AA474" s="88">
        <f>'[4]AZIMUTH_CONGESTION by ports'!Z1941</f>
        <v>0</v>
      </c>
      <c r="AB474" s="12">
        <f t="shared" si="45"/>
        <v>10.030000000000001</v>
      </c>
      <c r="AC474" s="12">
        <f t="shared" si="46"/>
        <v>1.02</v>
      </c>
      <c r="AD474" s="12">
        <f t="shared" si="47"/>
        <v>2.04</v>
      </c>
      <c r="AE474" s="12">
        <f t="shared" si="48"/>
        <v>1.02</v>
      </c>
      <c r="AF474" s="12">
        <f t="shared" si="49"/>
        <v>4.25</v>
      </c>
      <c r="AG474" s="12">
        <f t="shared" si="50"/>
        <v>1.7000000000000002</v>
      </c>
    </row>
    <row r="475" spans="2:33">
      <c r="B475" s="15">
        <f>'[4]AZIMUTH_CONGESTION by ports'!A1942</f>
        <v>42842</v>
      </c>
      <c r="C475" s="6">
        <f>'[4]AZIMUTH_CONGESTION by ports'!B1942</f>
        <v>2</v>
      </c>
      <c r="D475" s="89">
        <f>'[4]AZIMUTH_CONGESTION by ports'!C1942</f>
        <v>28</v>
      </c>
      <c r="E475" s="43">
        <f>'[4]AZIMUTH_CONGESTION by ports'!D1942</f>
        <v>6</v>
      </c>
      <c r="F475" s="6">
        <f>'[4]AZIMUTH_CONGESTION by ports'!E1942</f>
        <v>0</v>
      </c>
      <c r="G475" s="6">
        <f>'[4]AZIMUTH_CONGESTION by ports'!F1942</f>
        <v>2</v>
      </c>
      <c r="H475" s="12">
        <f>'[4]AZIMUTH_CONGESTION by ports'!G1942</f>
        <v>0</v>
      </c>
      <c r="I475" s="12">
        <f>'[4]AZIMUTH_CONGESTION by ports'!H1942</f>
        <v>0</v>
      </c>
      <c r="J475" s="12">
        <f>'[4]AZIMUTH_CONGESTION by ports'!I1942</f>
        <v>0</v>
      </c>
      <c r="K475" s="12">
        <f>'[4]AZIMUTH_CONGESTION by ports'!J1942</f>
        <v>0</v>
      </c>
      <c r="L475" s="12">
        <f>'[4]AZIMUTH_CONGESTION by ports'!K1942</f>
        <v>0</v>
      </c>
      <c r="M475" s="43">
        <f>'[4]AZIMUTH_CONGESTION by ports'!L1942</f>
        <v>1</v>
      </c>
      <c r="N475" s="6">
        <f>'[4]AZIMUTH_CONGESTION by ports'!M1942</f>
        <v>0</v>
      </c>
      <c r="O475" s="89">
        <f>'[4]AZIMUTH_CONGESTION by ports'!N1942</f>
        <v>0</v>
      </c>
      <c r="P475" s="88">
        <f>'[4]AZIMUTH_CONGESTION by ports'!O1942</f>
        <v>0</v>
      </c>
      <c r="Q475" s="88">
        <f>'[4]AZIMUTH_CONGESTION by ports'!P1942</f>
        <v>0</v>
      </c>
      <c r="R475" s="43">
        <f>'[4]AZIMUTH_CONGESTION by ports'!Q1942</f>
        <v>3</v>
      </c>
      <c r="S475" s="88">
        <f>'[4]AZIMUTH_CONGESTION by ports'!R1942</f>
        <v>1</v>
      </c>
      <c r="T475" s="12">
        <f>'[4]AZIMUTH_CONGESTION by ports'!S1942</f>
        <v>7</v>
      </c>
      <c r="U475" s="43">
        <f>'[4]AZIMUTH_CONGESTION by ports'!T1942</f>
        <v>0</v>
      </c>
      <c r="V475" s="12">
        <f>'[4]AZIMUTH_CONGESTION by ports'!U1942</f>
        <v>0</v>
      </c>
      <c r="W475" s="43">
        <f>'[4]AZIMUTH_CONGESTION by ports'!V1942</f>
        <v>0</v>
      </c>
      <c r="X475" s="12">
        <f>'[4]AZIMUTH_CONGESTION by ports'!W1942</f>
        <v>3</v>
      </c>
      <c r="Y475" s="88">
        <f>'[4]AZIMUTH_CONGESTION by ports'!X1942</f>
        <v>4</v>
      </c>
      <c r="Z475" s="12">
        <f>'[4]AZIMUTH_CONGESTION by ports'!Y1942</f>
        <v>0</v>
      </c>
      <c r="AA475" s="88">
        <f>'[4]AZIMUTH_CONGESTION by ports'!Z1942</f>
        <v>0</v>
      </c>
      <c r="AB475" s="12">
        <f t="shared" si="45"/>
        <v>9.6900000000000013</v>
      </c>
      <c r="AC475" s="12">
        <f t="shared" si="46"/>
        <v>0.68</v>
      </c>
      <c r="AD475" s="12">
        <f t="shared" si="47"/>
        <v>1.7000000000000002</v>
      </c>
      <c r="AE475" s="12">
        <f t="shared" si="48"/>
        <v>0.85000000000000009</v>
      </c>
      <c r="AF475" s="12">
        <f t="shared" si="49"/>
        <v>4.7600000000000007</v>
      </c>
      <c r="AG475" s="12">
        <f t="shared" si="50"/>
        <v>1.7000000000000002</v>
      </c>
    </row>
    <row r="476" spans="2:33">
      <c r="B476" s="15">
        <f>'[4]AZIMUTH_CONGESTION by ports'!A1943</f>
        <v>42843</v>
      </c>
      <c r="C476" s="6">
        <f>'[4]AZIMUTH_CONGESTION by ports'!B1943</f>
        <v>1</v>
      </c>
      <c r="D476" s="89">
        <f>'[4]AZIMUTH_CONGESTION by ports'!C1943</f>
        <v>26</v>
      </c>
      <c r="E476" s="43">
        <f>'[4]AZIMUTH_CONGESTION by ports'!D1943</f>
        <v>6</v>
      </c>
      <c r="F476" s="6">
        <f>'[4]AZIMUTH_CONGESTION by ports'!E1943</f>
        <v>0</v>
      </c>
      <c r="G476" s="6">
        <f>'[4]AZIMUTH_CONGESTION by ports'!F1943</f>
        <v>1</v>
      </c>
      <c r="H476" s="12">
        <f>'[4]AZIMUTH_CONGESTION by ports'!G1943</f>
        <v>0</v>
      </c>
      <c r="I476" s="12">
        <f>'[4]AZIMUTH_CONGESTION by ports'!H1943</f>
        <v>0</v>
      </c>
      <c r="J476" s="12">
        <f>'[4]AZIMUTH_CONGESTION by ports'!I1943</f>
        <v>0</v>
      </c>
      <c r="K476" s="12">
        <f>'[4]AZIMUTH_CONGESTION by ports'!J1943</f>
        <v>0</v>
      </c>
      <c r="L476" s="12">
        <f>'[4]AZIMUTH_CONGESTION by ports'!K1943</f>
        <v>0</v>
      </c>
      <c r="M476" s="43">
        <f>'[4]AZIMUTH_CONGESTION by ports'!L1943</f>
        <v>1</v>
      </c>
      <c r="N476" s="6">
        <f>'[4]AZIMUTH_CONGESTION by ports'!M1943</f>
        <v>2</v>
      </c>
      <c r="O476" s="89">
        <f>'[4]AZIMUTH_CONGESTION by ports'!N1943</f>
        <v>0</v>
      </c>
      <c r="P476" s="88">
        <f>'[4]AZIMUTH_CONGESTION by ports'!O1943</f>
        <v>0</v>
      </c>
      <c r="Q476" s="88">
        <f>'[4]AZIMUTH_CONGESTION by ports'!P1943</f>
        <v>0</v>
      </c>
      <c r="R476" s="43">
        <f>'[4]AZIMUTH_CONGESTION by ports'!Q1943</f>
        <v>2</v>
      </c>
      <c r="S476" s="88">
        <f>'[4]AZIMUTH_CONGESTION by ports'!R1943</f>
        <v>1</v>
      </c>
      <c r="T476" s="12">
        <f>'[4]AZIMUTH_CONGESTION by ports'!S1943</f>
        <v>9</v>
      </c>
      <c r="U476" s="43">
        <f>'[4]AZIMUTH_CONGESTION by ports'!T1943</f>
        <v>0</v>
      </c>
      <c r="V476" s="12">
        <f>'[4]AZIMUTH_CONGESTION by ports'!U1943</f>
        <v>0</v>
      </c>
      <c r="W476" s="43">
        <f>'[4]AZIMUTH_CONGESTION by ports'!V1943</f>
        <v>0</v>
      </c>
      <c r="X476" s="12">
        <f>'[4]AZIMUTH_CONGESTION by ports'!W1943</f>
        <v>3</v>
      </c>
      <c r="Y476" s="88">
        <f>'[4]AZIMUTH_CONGESTION by ports'!X1943</f>
        <v>6</v>
      </c>
      <c r="Z476" s="12">
        <f>'[4]AZIMUTH_CONGESTION by ports'!Y1943</f>
        <v>0</v>
      </c>
      <c r="AA476" s="88">
        <f>'[4]AZIMUTH_CONGESTION by ports'!Z1943</f>
        <v>0</v>
      </c>
      <c r="AB476" s="12">
        <f t="shared" si="45"/>
        <v>9.8600000000000012</v>
      </c>
      <c r="AC476" s="12">
        <f t="shared" si="46"/>
        <v>0.68</v>
      </c>
      <c r="AD476" s="12">
        <f t="shared" si="47"/>
        <v>1.53</v>
      </c>
      <c r="AE476" s="12">
        <f t="shared" si="48"/>
        <v>1.1900000000000002</v>
      </c>
      <c r="AF476" s="12">
        <f t="shared" si="49"/>
        <v>4.42</v>
      </c>
      <c r="AG476" s="12">
        <f t="shared" si="50"/>
        <v>2.04</v>
      </c>
    </row>
    <row r="477" spans="2:33">
      <c r="B477" s="15">
        <f>'[4]AZIMUTH_CONGESTION by ports'!A1944</f>
        <v>42844</v>
      </c>
      <c r="C477" s="6">
        <f>'[4]AZIMUTH_CONGESTION by ports'!B1944</f>
        <v>1</v>
      </c>
      <c r="D477" s="89">
        <f>'[4]AZIMUTH_CONGESTION by ports'!C1944</f>
        <v>23</v>
      </c>
      <c r="E477" s="43">
        <f>'[4]AZIMUTH_CONGESTION by ports'!D1944</f>
        <v>2</v>
      </c>
      <c r="F477" s="6">
        <f>'[4]AZIMUTH_CONGESTION by ports'!E1944</f>
        <v>0</v>
      </c>
      <c r="G477" s="6">
        <f>'[4]AZIMUTH_CONGESTION by ports'!F1944</f>
        <v>1</v>
      </c>
      <c r="H477" s="12">
        <f>'[4]AZIMUTH_CONGESTION by ports'!G1944</f>
        <v>1</v>
      </c>
      <c r="I477" s="12">
        <f>'[4]AZIMUTH_CONGESTION by ports'!H1944</f>
        <v>1</v>
      </c>
      <c r="J477" s="12">
        <f>'[4]AZIMUTH_CONGESTION by ports'!I1944</f>
        <v>0</v>
      </c>
      <c r="K477" s="12">
        <f>'[4]AZIMUTH_CONGESTION by ports'!J1944</f>
        <v>0</v>
      </c>
      <c r="L477" s="12">
        <f>'[4]AZIMUTH_CONGESTION by ports'!K1944</f>
        <v>0</v>
      </c>
      <c r="M477" s="43">
        <f>'[4]AZIMUTH_CONGESTION by ports'!L1944</f>
        <v>1</v>
      </c>
      <c r="N477" s="6">
        <f>'[4]AZIMUTH_CONGESTION by ports'!M1944</f>
        <v>0</v>
      </c>
      <c r="O477" s="89">
        <f>'[4]AZIMUTH_CONGESTION by ports'!N1944</f>
        <v>0</v>
      </c>
      <c r="P477" s="88">
        <f>'[4]AZIMUTH_CONGESTION by ports'!O1944</f>
        <v>0</v>
      </c>
      <c r="Q477" s="88">
        <f>'[4]AZIMUTH_CONGESTION by ports'!P1944</f>
        <v>0</v>
      </c>
      <c r="R477" s="43">
        <f>'[4]AZIMUTH_CONGESTION by ports'!Q1944</f>
        <v>3</v>
      </c>
      <c r="S477" s="88">
        <f>'[4]AZIMUTH_CONGESTION by ports'!R1944</f>
        <v>1</v>
      </c>
      <c r="T477" s="12">
        <f>'[4]AZIMUTH_CONGESTION by ports'!S1944</f>
        <v>11</v>
      </c>
      <c r="U477" s="43">
        <f>'[4]AZIMUTH_CONGESTION by ports'!T1944</f>
        <v>0</v>
      </c>
      <c r="V477" s="12">
        <f>'[4]AZIMUTH_CONGESTION by ports'!U1944</f>
        <v>0</v>
      </c>
      <c r="W477" s="43">
        <f>'[4]AZIMUTH_CONGESTION by ports'!V1944</f>
        <v>3</v>
      </c>
      <c r="X477" s="12">
        <f>'[4]AZIMUTH_CONGESTION by ports'!W1944</f>
        <v>3</v>
      </c>
      <c r="Y477" s="88">
        <f>'[4]AZIMUTH_CONGESTION by ports'!X1944</f>
        <v>10</v>
      </c>
      <c r="Z477" s="12">
        <f>'[4]AZIMUTH_CONGESTION by ports'!Y1944</f>
        <v>0</v>
      </c>
      <c r="AA477" s="88">
        <f>'[4]AZIMUTH_CONGESTION by ports'!Z1944</f>
        <v>0</v>
      </c>
      <c r="AB477" s="12">
        <f t="shared" si="45"/>
        <v>10.370000000000001</v>
      </c>
      <c r="AC477" s="12">
        <f t="shared" si="46"/>
        <v>0.34</v>
      </c>
      <c r="AD477" s="12">
        <f t="shared" si="47"/>
        <v>1.53</v>
      </c>
      <c r="AE477" s="12">
        <f t="shared" si="48"/>
        <v>1.87</v>
      </c>
      <c r="AF477" s="12">
        <f t="shared" si="49"/>
        <v>3.91</v>
      </c>
      <c r="AG477" s="12">
        <f t="shared" si="50"/>
        <v>2.72</v>
      </c>
    </row>
    <row r="478" spans="2:33">
      <c r="B478" s="15">
        <f>'[4]AZIMUTH_CONGESTION by ports'!A1945</f>
        <v>42845</v>
      </c>
      <c r="C478" s="6">
        <f>'[4]AZIMUTH_CONGESTION by ports'!B1945</f>
        <v>2</v>
      </c>
      <c r="D478" s="89">
        <f>'[4]AZIMUTH_CONGESTION by ports'!C1945</f>
        <v>25</v>
      </c>
      <c r="E478" s="43">
        <f>'[4]AZIMUTH_CONGESTION by ports'!D1945</f>
        <v>2</v>
      </c>
      <c r="F478" s="6">
        <f>'[4]AZIMUTH_CONGESTION by ports'!E1945</f>
        <v>0</v>
      </c>
      <c r="G478" s="6">
        <f>'[4]AZIMUTH_CONGESTION by ports'!F1945</f>
        <v>1</v>
      </c>
      <c r="H478" s="12">
        <f>'[4]AZIMUTH_CONGESTION by ports'!G1945</f>
        <v>0</v>
      </c>
      <c r="I478" s="12">
        <f>'[4]AZIMUTH_CONGESTION by ports'!H1945</f>
        <v>1</v>
      </c>
      <c r="J478" s="12">
        <f>'[4]AZIMUTH_CONGESTION by ports'!I1945</f>
        <v>0</v>
      </c>
      <c r="K478" s="12">
        <f>'[4]AZIMUTH_CONGESTION by ports'!J1945</f>
        <v>0</v>
      </c>
      <c r="L478" s="12">
        <f>'[4]AZIMUTH_CONGESTION by ports'!K1945</f>
        <v>0</v>
      </c>
      <c r="M478" s="43">
        <f>'[4]AZIMUTH_CONGESTION by ports'!L1945</f>
        <v>1</v>
      </c>
      <c r="N478" s="6">
        <f>'[4]AZIMUTH_CONGESTION by ports'!M1945</f>
        <v>0</v>
      </c>
      <c r="O478" s="89">
        <f>'[4]AZIMUTH_CONGESTION by ports'!N1945</f>
        <v>0</v>
      </c>
      <c r="P478" s="88">
        <f>'[4]AZIMUTH_CONGESTION by ports'!O1945</f>
        <v>0</v>
      </c>
      <c r="Q478" s="88">
        <f>'[4]AZIMUTH_CONGESTION by ports'!P1945</f>
        <v>0</v>
      </c>
      <c r="R478" s="43">
        <f>'[4]AZIMUTH_CONGESTION by ports'!Q1945</f>
        <v>2</v>
      </c>
      <c r="S478" s="88">
        <f>'[4]AZIMUTH_CONGESTION by ports'!R1945</f>
        <v>1</v>
      </c>
      <c r="T478" s="12">
        <f>'[4]AZIMUTH_CONGESTION by ports'!S1945</f>
        <v>10</v>
      </c>
      <c r="U478" s="43">
        <f>'[4]AZIMUTH_CONGESTION by ports'!T1945</f>
        <v>0</v>
      </c>
      <c r="V478" s="12">
        <f>'[4]AZIMUTH_CONGESTION by ports'!U1945</f>
        <v>0</v>
      </c>
      <c r="W478" s="43">
        <f>'[4]AZIMUTH_CONGESTION by ports'!V1945</f>
        <v>2</v>
      </c>
      <c r="X478" s="12">
        <f>'[4]AZIMUTH_CONGESTION by ports'!W1945</f>
        <v>3</v>
      </c>
      <c r="Y478" s="88">
        <f>'[4]AZIMUTH_CONGESTION by ports'!X1945</f>
        <v>8</v>
      </c>
      <c r="Z478" s="12">
        <f>'[4]AZIMUTH_CONGESTION by ports'!Y1945</f>
        <v>0</v>
      </c>
      <c r="AA478" s="88">
        <f>'[4]AZIMUTH_CONGESTION by ports'!Z1945</f>
        <v>0</v>
      </c>
      <c r="AB478" s="12">
        <f t="shared" si="45"/>
        <v>9.8600000000000012</v>
      </c>
      <c r="AC478" s="12">
        <f t="shared" si="46"/>
        <v>0.51</v>
      </c>
      <c r="AD478" s="12">
        <f t="shared" si="47"/>
        <v>1.1900000000000002</v>
      </c>
      <c r="AE478" s="12">
        <f t="shared" si="48"/>
        <v>1.53</v>
      </c>
      <c r="AF478" s="12">
        <f t="shared" si="49"/>
        <v>4.25</v>
      </c>
      <c r="AG478" s="12">
        <f t="shared" si="50"/>
        <v>2.3800000000000003</v>
      </c>
    </row>
    <row r="479" spans="2:33">
      <c r="B479" s="15">
        <f>'[4]AZIMUTH_CONGESTION by ports'!A1946</f>
        <v>42846</v>
      </c>
      <c r="C479" s="6">
        <f>'[4]AZIMUTH_CONGESTION by ports'!B1946</f>
        <v>2</v>
      </c>
      <c r="D479" s="89">
        <f>'[4]AZIMUTH_CONGESTION by ports'!C1946</f>
        <v>22</v>
      </c>
      <c r="E479" s="43">
        <f>'[4]AZIMUTH_CONGESTION by ports'!D1946</f>
        <v>2</v>
      </c>
      <c r="F479" s="6">
        <f>'[4]AZIMUTH_CONGESTION by ports'!E1946</f>
        <v>0</v>
      </c>
      <c r="G479" s="6">
        <f>'[4]AZIMUTH_CONGESTION by ports'!F1946</f>
        <v>1</v>
      </c>
      <c r="H479" s="12">
        <f>'[4]AZIMUTH_CONGESTION by ports'!G1946</f>
        <v>0</v>
      </c>
      <c r="I479" s="12">
        <f>'[4]AZIMUTH_CONGESTION by ports'!H1946</f>
        <v>2</v>
      </c>
      <c r="J479" s="12">
        <f>'[4]AZIMUTH_CONGESTION by ports'!I1946</f>
        <v>0</v>
      </c>
      <c r="K479" s="12">
        <f>'[4]AZIMUTH_CONGESTION by ports'!J1946</f>
        <v>0</v>
      </c>
      <c r="L479" s="12">
        <f>'[4]AZIMUTH_CONGESTION by ports'!K1946</f>
        <v>0</v>
      </c>
      <c r="M479" s="43">
        <f>'[4]AZIMUTH_CONGESTION by ports'!L1946</f>
        <v>1</v>
      </c>
      <c r="N479" s="6">
        <f>'[4]AZIMUTH_CONGESTION by ports'!M1946</f>
        <v>0</v>
      </c>
      <c r="O479" s="89">
        <f>'[4]AZIMUTH_CONGESTION by ports'!N1946</f>
        <v>0</v>
      </c>
      <c r="P479" s="88">
        <f>'[4]AZIMUTH_CONGESTION by ports'!O1946</f>
        <v>1</v>
      </c>
      <c r="Q479" s="88">
        <f>'[4]AZIMUTH_CONGESTION by ports'!P1946</f>
        <v>0</v>
      </c>
      <c r="R479" s="43">
        <f>'[4]AZIMUTH_CONGESTION by ports'!Q1946</f>
        <v>0</v>
      </c>
      <c r="S479" s="88">
        <f>'[4]AZIMUTH_CONGESTION by ports'!R1946</f>
        <v>1</v>
      </c>
      <c r="T479" s="12">
        <f>'[4]AZIMUTH_CONGESTION by ports'!S1946</f>
        <v>10</v>
      </c>
      <c r="U479" s="43">
        <f>'[4]AZIMUTH_CONGESTION by ports'!T1946</f>
        <v>0</v>
      </c>
      <c r="V479" s="12">
        <f>'[4]AZIMUTH_CONGESTION by ports'!U1946</f>
        <v>0</v>
      </c>
      <c r="W479" s="43">
        <f>'[4]AZIMUTH_CONGESTION by ports'!V1946</f>
        <v>3</v>
      </c>
      <c r="X479" s="12">
        <f>'[4]AZIMUTH_CONGESTION by ports'!W1946</f>
        <v>3</v>
      </c>
      <c r="Y479" s="88">
        <f>'[4]AZIMUTH_CONGESTION by ports'!X1946</f>
        <v>8</v>
      </c>
      <c r="Z479" s="12">
        <f>'[4]AZIMUTH_CONGESTION by ports'!Y1946</f>
        <v>0</v>
      </c>
      <c r="AA479" s="88">
        <f>'[4]AZIMUTH_CONGESTION by ports'!Z1946</f>
        <v>0</v>
      </c>
      <c r="AB479" s="12">
        <f t="shared" si="45"/>
        <v>9.5200000000000014</v>
      </c>
      <c r="AC479" s="12">
        <f t="shared" si="46"/>
        <v>0.51</v>
      </c>
      <c r="AD479" s="12">
        <f t="shared" si="47"/>
        <v>1.02</v>
      </c>
      <c r="AE479" s="12">
        <f t="shared" si="48"/>
        <v>1.7000000000000002</v>
      </c>
      <c r="AF479" s="12">
        <f t="shared" si="49"/>
        <v>3.74</v>
      </c>
      <c r="AG479" s="12">
        <f t="shared" si="50"/>
        <v>2.5500000000000003</v>
      </c>
    </row>
    <row r="480" spans="2:33">
      <c r="B480" s="15">
        <f>'[4]AZIMUTH_CONGESTION by ports'!A1947</f>
        <v>42847</v>
      </c>
      <c r="C480" s="6">
        <f>'[4]AZIMUTH_CONGESTION by ports'!B1947</f>
        <v>2</v>
      </c>
      <c r="D480" s="89">
        <f>'[4]AZIMUTH_CONGESTION by ports'!C1947</f>
        <v>22</v>
      </c>
      <c r="E480" s="43">
        <f>'[4]AZIMUTH_CONGESTION by ports'!D1947</f>
        <v>3</v>
      </c>
      <c r="F480" s="6">
        <f>'[4]AZIMUTH_CONGESTION by ports'!E1947</f>
        <v>0</v>
      </c>
      <c r="G480" s="6">
        <f>'[4]AZIMUTH_CONGESTION by ports'!F1947</f>
        <v>1</v>
      </c>
      <c r="H480" s="12">
        <f>'[4]AZIMUTH_CONGESTION by ports'!G1947</f>
        <v>0</v>
      </c>
      <c r="I480" s="12">
        <f>'[4]AZIMUTH_CONGESTION by ports'!H1947</f>
        <v>2</v>
      </c>
      <c r="J480" s="12">
        <f>'[4]AZIMUTH_CONGESTION by ports'!I1947</f>
        <v>0</v>
      </c>
      <c r="K480" s="12">
        <f>'[4]AZIMUTH_CONGESTION by ports'!J1947</f>
        <v>0</v>
      </c>
      <c r="L480" s="12">
        <f>'[4]AZIMUTH_CONGESTION by ports'!K1947</f>
        <v>0</v>
      </c>
      <c r="M480" s="43">
        <f>'[4]AZIMUTH_CONGESTION by ports'!L1947</f>
        <v>1</v>
      </c>
      <c r="N480" s="6">
        <f>'[4]AZIMUTH_CONGESTION by ports'!M1947</f>
        <v>0</v>
      </c>
      <c r="O480" s="89">
        <f>'[4]AZIMUTH_CONGESTION by ports'!N1947</f>
        <v>0</v>
      </c>
      <c r="P480" s="88">
        <f>'[4]AZIMUTH_CONGESTION by ports'!O1947</f>
        <v>1</v>
      </c>
      <c r="Q480" s="88">
        <f>'[4]AZIMUTH_CONGESTION by ports'!P1947</f>
        <v>0</v>
      </c>
      <c r="R480" s="43">
        <f>'[4]AZIMUTH_CONGESTION by ports'!Q1947</f>
        <v>3</v>
      </c>
      <c r="S480" s="88">
        <f>'[4]AZIMUTH_CONGESTION by ports'!R1947</f>
        <v>1</v>
      </c>
      <c r="T480" s="12">
        <f>'[4]AZIMUTH_CONGESTION by ports'!S1947</f>
        <v>13</v>
      </c>
      <c r="U480" s="43">
        <f>'[4]AZIMUTH_CONGESTION by ports'!T1947</f>
        <v>0</v>
      </c>
      <c r="V480" s="12">
        <f>'[4]AZIMUTH_CONGESTION by ports'!U1947</f>
        <v>0</v>
      </c>
      <c r="W480" s="43">
        <f>'[4]AZIMUTH_CONGESTION by ports'!V1947</f>
        <v>4</v>
      </c>
      <c r="X480" s="12">
        <f>'[4]AZIMUTH_CONGESTION by ports'!W1947</f>
        <v>2</v>
      </c>
      <c r="Y480" s="88">
        <f>'[4]AZIMUTH_CONGESTION by ports'!X1947</f>
        <v>5</v>
      </c>
      <c r="Z480" s="12">
        <f>'[4]AZIMUTH_CONGESTION by ports'!Y1947</f>
        <v>0</v>
      </c>
      <c r="AA480" s="88">
        <f>'[4]AZIMUTH_CONGESTION by ports'!Z1947</f>
        <v>0</v>
      </c>
      <c r="AB480" s="12">
        <f t="shared" si="45"/>
        <v>10.200000000000001</v>
      </c>
      <c r="AC480" s="12">
        <f t="shared" si="46"/>
        <v>0.51</v>
      </c>
      <c r="AD480" s="12">
        <f t="shared" si="47"/>
        <v>1.87</v>
      </c>
      <c r="AE480" s="12">
        <f t="shared" si="48"/>
        <v>1.1900000000000002</v>
      </c>
      <c r="AF480" s="12">
        <f t="shared" si="49"/>
        <v>3.74</v>
      </c>
      <c r="AG480" s="12">
        <f t="shared" si="50"/>
        <v>2.89</v>
      </c>
    </row>
    <row r="481" spans="2:33">
      <c r="B481" s="15">
        <f>'[4]AZIMUTH_CONGESTION by ports'!A1948</f>
        <v>42848</v>
      </c>
      <c r="C481" s="6">
        <f>'[4]AZIMUTH_CONGESTION by ports'!B1948</f>
        <v>2</v>
      </c>
      <c r="D481" s="89">
        <f>'[4]AZIMUTH_CONGESTION by ports'!C1948</f>
        <v>21</v>
      </c>
      <c r="E481" s="43">
        <f>'[4]AZIMUTH_CONGESTION by ports'!D1948</f>
        <v>3</v>
      </c>
      <c r="F481" s="6">
        <f>'[4]AZIMUTH_CONGESTION by ports'!E1948</f>
        <v>0</v>
      </c>
      <c r="G481" s="6">
        <f>'[4]AZIMUTH_CONGESTION by ports'!F1948</f>
        <v>1</v>
      </c>
      <c r="H481" s="12">
        <f>'[4]AZIMUTH_CONGESTION by ports'!G1948</f>
        <v>0</v>
      </c>
      <c r="I481" s="12">
        <f>'[4]AZIMUTH_CONGESTION by ports'!H1948</f>
        <v>2</v>
      </c>
      <c r="J481" s="12">
        <f>'[4]AZIMUTH_CONGESTION by ports'!I1948</f>
        <v>1</v>
      </c>
      <c r="K481" s="12">
        <f>'[4]AZIMUTH_CONGESTION by ports'!J1948</f>
        <v>0</v>
      </c>
      <c r="L481" s="12">
        <f>'[4]AZIMUTH_CONGESTION by ports'!K1948</f>
        <v>0</v>
      </c>
      <c r="M481" s="43">
        <f>'[4]AZIMUTH_CONGESTION by ports'!L1948</f>
        <v>1</v>
      </c>
      <c r="N481" s="6">
        <f>'[4]AZIMUTH_CONGESTION by ports'!M1948</f>
        <v>0</v>
      </c>
      <c r="O481" s="89">
        <f>'[4]AZIMUTH_CONGESTION by ports'!N1948</f>
        <v>0</v>
      </c>
      <c r="P481" s="88">
        <f>'[4]AZIMUTH_CONGESTION by ports'!O1948</f>
        <v>0</v>
      </c>
      <c r="Q481" s="88">
        <f>'[4]AZIMUTH_CONGESTION by ports'!P1948</f>
        <v>0</v>
      </c>
      <c r="R481" s="43">
        <f>'[4]AZIMUTH_CONGESTION by ports'!Q1948</f>
        <v>2</v>
      </c>
      <c r="S481" s="88">
        <f>'[4]AZIMUTH_CONGESTION by ports'!R1948</f>
        <v>1</v>
      </c>
      <c r="T481" s="12">
        <f>'[4]AZIMUTH_CONGESTION by ports'!S1948</f>
        <v>12</v>
      </c>
      <c r="U481" s="43">
        <f>'[4]AZIMUTH_CONGESTION by ports'!T1948</f>
        <v>0</v>
      </c>
      <c r="V481" s="12">
        <f>'[4]AZIMUTH_CONGESTION by ports'!U1948</f>
        <v>0</v>
      </c>
      <c r="W481" s="43">
        <f>'[4]AZIMUTH_CONGESTION by ports'!V1948</f>
        <v>4</v>
      </c>
      <c r="X481" s="12">
        <f>'[4]AZIMUTH_CONGESTION by ports'!W1948</f>
        <v>2</v>
      </c>
      <c r="Y481" s="88">
        <f>'[4]AZIMUTH_CONGESTION by ports'!X1948</f>
        <v>4</v>
      </c>
      <c r="Z481" s="12">
        <f>'[4]AZIMUTH_CONGESTION by ports'!Y1948</f>
        <v>0</v>
      </c>
      <c r="AA481" s="88">
        <f>'[4]AZIMUTH_CONGESTION by ports'!Z1948</f>
        <v>0</v>
      </c>
      <c r="AB481" s="12">
        <f t="shared" si="45"/>
        <v>9.5200000000000014</v>
      </c>
      <c r="AC481" s="12">
        <f t="shared" si="46"/>
        <v>0.51</v>
      </c>
      <c r="AD481" s="12">
        <f t="shared" si="47"/>
        <v>1.7000000000000002</v>
      </c>
      <c r="AE481" s="12">
        <f t="shared" si="48"/>
        <v>0.85000000000000009</v>
      </c>
      <c r="AF481" s="12">
        <f t="shared" si="49"/>
        <v>3.5700000000000003</v>
      </c>
      <c r="AG481" s="12">
        <f t="shared" si="50"/>
        <v>2.89</v>
      </c>
    </row>
    <row r="482" spans="2:33">
      <c r="B482" s="15">
        <f>'[4]AZIMUTH_CONGESTION by ports'!A1949</f>
        <v>42849</v>
      </c>
      <c r="C482" s="6">
        <f>'[4]AZIMUTH_CONGESTION by ports'!B1949</f>
        <v>2</v>
      </c>
      <c r="D482" s="89">
        <f>'[4]AZIMUTH_CONGESTION by ports'!C1949</f>
        <v>21</v>
      </c>
      <c r="E482" s="43">
        <f>'[4]AZIMUTH_CONGESTION by ports'!D1949</f>
        <v>3</v>
      </c>
      <c r="F482" s="6">
        <f>'[4]AZIMUTH_CONGESTION by ports'!E1949</f>
        <v>0</v>
      </c>
      <c r="G482" s="6">
        <f>'[4]AZIMUTH_CONGESTION by ports'!F1949</f>
        <v>1</v>
      </c>
      <c r="H482" s="12">
        <f>'[4]AZIMUTH_CONGESTION by ports'!G1949</f>
        <v>0</v>
      </c>
      <c r="I482" s="12">
        <f>'[4]AZIMUTH_CONGESTION by ports'!H1949</f>
        <v>1</v>
      </c>
      <c r="J482" s="12">
        <f>'[4]AZIMUTH_CONGESTION by ports'!I1949</f>
        <v>0</v>
      </c>
      <c r="K482" s="12">
        <f>'[4]AZIMUTH_CONGESTION by ports'!J1949</f>
        <v>0</v>
      </c>
      <c r="L482" s="12">
        <f>'[4]AZIMUTH_CONGESTION by ports'!K1949</f>
        <v>1</v>
      </c>
      <c r="M482" s="43">
        <f>'[4]AZIMUTH_CONGESTION by ports'!L1949</f>
        <v>1</v>
      </c>
      <c r="N482" s="6">
        <f>'[4]AZIMUTH_CONGESTION by ports'!M1949</f>
        <v>1</v>
      </c>
      <c r="O482" s="89">
        <f>'[4]AZIMUTH_CONGESTION by ports'!N1949</f>
        <v>0</v>
      </c>
      <c r="P482" s="88">
        <f>'[4]AZIMUTH_CONGESTION by ports'!O1949</f>
        <v>0</v>
      </c>
      <c r="Q482" s="88">
        <f>'[4]AZIMUTH_CONGESTION by ports'!P1949</f>
        <v>0</v>
      </c>
      <c r="R482" s="43">
        <f>'[4]AZIMUTH_CONGESTION by ports'!Q1949</f>
        <v>2</v>
      </c>
      <c r="S482" s="88">
        <f>'[4]AZIMUTH_CONGESTION by ports'!R1949</f>
        <v>1</v>
      </c>
      <c r="T482" s="12">
        <f>'[4]AZIMUTH_CONGESTION by ports'!S1949</f>
        <v>11</v>
      </c>
      <c r="U482" s="43">
        <f>'[4]AZIMUTH_CONGESTION by ports'!T1949</f>
        <v>0</v>
      </c>
      <c r="V482" s="12">
        <f>'[4]AZIMUTH_CONGESTION by ports'!U1949</f>
        <v>0</v>
      </c>
      <c r="W482" s="43">
        <f>'[4]AZIMUTH_CONGESTION by ports'!V1949</f>
        <v>3</v>
      </c>
      <c r="X482" s="12">
        <f>'[4]AZIMUTH_CONGESTION by ports'!W1949</f>
        <v>2</v>
      </c>
      <c r="Y482" s="88">
        <f>'[4]AZIMUTH_CONGESTION by ports'!X1949</f>
        <v>4</v>
      </c>
      <c r="Z482" s="12">
        <f>'[4]AZIMUTH_CONGESTION by ports'!Y1949</f>
        <v>0</v>
      </c>
      <c r="AA482" s="88">
        <f>'[4]AZIMUTH_CONGESTION by ports'!Z1949</f>
        <v>0</v>
      </c>
      <c r="AB482" s="12">
        <f t="shared" si="45"/>
        <v>9.1800000000000015</v>
      </c>
      <c r="AC482" s="12">
        <f t="shared" si="46"/>
        <v>0.68</v>
      </c>
      <c r="AD482" s="12">
        <f t="shared" si="47"/>
        <v>1.53</v>
      </c>
      <c r="AE482" s="12">
        <f t="shared" si="48"/>
        <v>0.85000000000000009</v>
      </c>
      <c r="AF482" s="12">
        <f t="shared" si="49"/>
        <v>3.5700000000000003</v>
      </c>
      <c r="AG482" s="12">
        <f t="shared" si="50"/>
        <v>2.5500000000000003</v>
      </c>
    </row>
    <row r="483" spans="2:33">
      <c r="B483" s="15">
        <f>'[4]AZIMUTH_CONGESTION by ports'!A1950</f>
        <v>42850</v>
      </c>
      <c r="C483" s="6">
        <f>'[4]AZIMUTH_CONGESTION by ports'!B1950</f>
        <v>2</v>
      </c>
      <c r="D483" s="89">
        <f>'[4]AZIMUTH_CONGESTION by ports'!C1950</f>
        <v>21</v>
      </c>
      <c r="E483" s="43">
        <f>'[4]AZIMUTH_CONGESTION by ports'!D1950</f>
        <v>3</v>
      </c>
      <c r="F483" s="6">
        <f>'[4]AZIMUTH_CONGESTION by ports'!E1950</f>
        <v>0</v>
      </c>
      <c r="G483" s="6">
        <f>'[4]AZIMUTH_CONGESTION by ports'!F1950</f>
        <v>0</v>
      </c>
      <c r="H483" s="12">
        <f>'[4]AZIMUTH_CONGESTION by ports'!G1950</f>
        <v>0</v>
      </c>
      <c r="I483" s="12">
        <f>'[4]AZIMUTH_CONGESTION by ports'!H1950</f>
        <v>1</v>
      </c>
      <c r="J483" s="12">
        <f>'[4]AZIMUTH_CONGESTION by ports'!I1950</f>
        <v>0</v>
      </c>
      <c r="K483" s="12">
        <f>'[4]AZIMUTH_CONGESTION by ports'!J1950</f>
        <v>0</v>
      </c>
      <c r="L483" s="12">
        <f>'[4]AZIMUTH_CONGESTION by ports'!K1950</f>
        <v>1</v>
      </c>
      <c r="M483" s="43">
        <f>'[4]AZIMUTH_CONGESTION by ports'!L1950</f>
        <v>2</v>
      </c>
      <c r="N483" s="6">
        <f>'[4]AZIMUTH_CONGESTION by ports'!M1950</f>
        <v>0</v>
      </c>
      <c r="O483" s="89">
        <f>'[4]AZIMUTH_CONGESTION by ports'!N1950</f>
        <v>0</v>
      </c>
      <c r="P483" s="88">
        <f>'[4]AZIMUTH_CONGESTION by ports'!O1950</f>
        <v>1</v>
      </c>
      <c r="Q483" s="88">
        <f>'[4]AZIMUTH_CONGESTION by ports'!P1950</f>
        <v>0</v>
      </c>
      <c r="R483" s="43">
        <f>'[4]AZIMUTH_CONGESTION by ports'!Q1950</f>
        <v>6</v>
      </c>
      <c r="S483" s="88">
        <f>'[4]AZIMUTH_CONGESTION by ports'!R1950</f>
        <v>1</v>
      </c>
      <c r="T483" s="12">
        <f>'[4]AZIMUTH_CONGESTION by ports'!S1950</f>
        <v>6</v>
      </c>
      <c r="U483" s="43">
        <f>'[4]AZIMUTH_CONGESTION by ports'!T1950</f>
        <v>0</v>
      </c>
      <c r="V483" s="12">
        <f>'[4]AZIMUTH_CONGESTION by ports'!U1950</f>
        <v>0</v>
      </c>
      <c r="W483" s="43">
        <f>'[4]AZIMUTH_CONGESTION by ports'!V1950</f>
        <v>3</v>
      </c>
      <c r="X483" s="12">
        <f>'[4]AZIMUTH_CONGESTION by ports'!W1950</f>
        <v>2</v>
      </c>
      <c r="Y483" s="88">
        <f>'[4]AZIMUTH_CONGESTION by ports'!X1950</f>
        <v>2</v>
      </c>
      <c r="Z483" s="12">
        <f>'[4]AZIMUTH_CONGESTION by ports'!Y1950</f>
        <v>0</v>
      </c>
      <c r="AA483" s="88">
        <f>'[4]AZIMUTH_CONGESTION by ports'!Z1950</f>
        <v>0</v>
      </c>
      <c r="AB483" s="12">
        <f t="shared" si="45"/>
        <v>8.67</v>
      </c>
      <c r="AC483" s="12">
        <f t="shared" si="46"/>
        <v>0.34</v>
      </c>
      <c r="AD483" s="12">
        <f t="shared" si="47"/>
        <v>2.3800000000000003</v>
      </c>
      <c r="AE483" s="12">
        <f t="shared" si="48"/>
        <v>0.68</v>
      </c>
      <c r="AF483" s="12">
        <f t="shared" si="49"/>
        <v>3.5700000000000003</v>
      </c>
      <c r="AG483" s="12">
        <f t="shared" si="50"/>
        <v>1.7000000000000002</v>
      </c>
    </row>
    <row r="484" spans="2:33">
      <c r="B484" s="15">
        <f>'[4]AZIMUTH_CONGESTION by ports'!A1951</f>
        <v>42851</v>
      </c>
      <c r="C484" s="6">
        <f>'[4]AZIMUTH_CONGESTION by ports'!B1951</f>
        <v>2</v>
      </c>
      <c r="D484" s="89">
        <f>'[4]AZIMUTH_CONGESTION by ports'!C1951</f>
        <v>25</v>
      </c>
      <c r="E484" s="43">
        <f>'[4]AZIMUTH_CONGESTION by ports'!D1951</f>
        <v>4</v>
      </c>
      <c r="F484" s="6">
        <f>'[4]AZIMUTH_CONGESTION by ports'!E1951</f>
        <v>0</v>
      </c>
      <c r="G484" s="6">
        <f>'[4]AZIMUTH_CONGESTION by ports'!F1951</f>
        <v>0</v>
      </c>
      <c r="H484" s="12">
        <f>'[4]AZIMUTH_CONGESTION by ports'!G1951</f>
        <v>0</v>
      </c>
      <c r="I484" s="12">
        <f>'[4]AZIMUTH_CONGESTION by ports'!H1951</f>
        <v>0</v>
      </c>
      <c r="J484" s="12">
        <f>'[4]AZIMUTH_CONGESTION by ports'!I1951</f>
        <v>0</v>
      </c>
      <c r="K484" s="12">
        <f>'[4]AZIMUTH_CONGESTION by ports'!J1951</f>
        <v>0</v>
      </c>
      <c r="L484" s="12">
        <f>'[4]AZIMUTH_CONGESTION by ports'!K1951</f>
        <v>1</v>
      </c>
      <c r="M484" s="43">
        <f>'[4]AZIMUTH_CONGESTION by ports'!L1951</f>
        <v>1</v>
      </c>
      <c r="N484" s="6">
        <f>'[4]AZIMUTH_CONGESTION by ports'!M1951</f>
        <v>0</v>
      </c>
      <c r="O484" s="89">
        <f>'[4]AZIMUTH_CONGESTION by ports'!N1951</f>
        <v>0</v>
      </c>
      <c r="P484" s="88">
        <f>'[4]AZIMUTH_CONGESTION by ports'!O1951</f>
        <v>1</v>
      </c>
      <c r="Q484" s="88">
        <f>'[4]AZIMUTH_CONGESTION by ports'!P1951</f>
        <v>0</v>
      </c>
      <c r="R484" s="43">
        <f>'[4]AZIMUTH_CONGESTION by ports'!Q1951</f>
        <v>6</v>
      </c>
      <c r="S484" s="88">
        <f>'[4]AZIMUTH_CONGESTION by ports'!R1951</f>
        <v>1</v>
      </c>
      <c r="T484" s="12">
        <f>'[4]AZIMUTH_CONGESTION by ports'!S1951</f>
        <v>5</v>
      </c>
      <c r="U484" s="43">
        <f>'[4]AZIMUTH_CONGESTION by ports'!T1951</f>
        <v>0</v>
      </c>
      <c r="V484" s="12">
        <f>'[4]AZIMUTH_CONGESTION by ports'!U1951</f>
        <v>0</v>
      </c>
      <c r="W484" s="43">
        <f>'[4]AZIMUTH_CONGESTION by ports'!V1951</f>
        <v>2</v>
      </c>
      <c r="X484" s="12">
        <f>'[4]AZIMUTH_CONGESTION by ports'!W1951</f>
        <v>1</v>
      </c>
      <c r="Y484" s="88">
        <f>'[4]AZIMUTH_CONGESTION by ports'!X1951</f>
        <v>4</v>
      </c>
      <c r="Z484" s="12">
        <f>'[4]AZIMUTH_CONGESTION by ports'!Y1951</f>
        <v>0</v>
      </c>
      <c r="AA484" s="88">
        <f>'[4]AZIMUTH_CONGESTION by ports'!Z1951</f>
        <v>0</v>
      </c>
      <c r="AB484" s="12">
        <f t="shared" si="45"/>
        <v>9.01</v>
      </c>
      <c r="AC484" s="12">
        <f t="shared" si="46"/>
        <v>0.34</v>
      </c>
      <c r="AD484" s="12">
        <f t="shared" si="47"/>
        <v>2.21</v>
      </c>
      <c r="AE484" s="12">
        <f t="shared" si="48"/>
        <v>1.02</v>
      </c>
      <c r="AF484" s="12">
        <f t="shared" si="49"/>
        <v>4.25</v>
      </c>
      <c r="AG484" s="12">
        <f t="shared" si="50"/>
        <v>1.1900000000000002</v>
      </c>
    </row>
    <row r="485" spans="2:33">
      <c r="B485" s="15">
        <f>'[4]AZIMUTH_CONGESTION by ports'!A1952</f>
        <v>42852</v>
      </c>
      <c r="C485" s="6">
        <f>'[4]AZIMUTH_CONGESTION by ports'!B1952</f>
        <v>1</v>
      </c>
      <c r="D485" s="89">
        <f>'[4]AZIMUTH_CONGESTION by ports'!C1952</f>
        <v>23</v>
      </c>
      <c r="E485" s="43">
        <f>'[4]AZIMUTH_CONGESTION by ports'!D1952</f>
        <v>4</v>
      </c>
      <c r="F485" s="6">
        <f>'[4]AZIMUTH_CONGESTION by ports'!E1952</f>
        <v>0</v>
      </c>
      <c r="G485" s="6">
        <f>'[4]AZIMUTH_CONGESTION by ports'!F1952</f>
        <v>1</v>
      </c>
      <c r="H485" s="12">
        <f>'[4]AZIMUTH_CONGESTION by ports'!G1952</f>
        <v>0</v>
      </c>
      <c r="I485" s="12">
        <f>'[4]AZIMUTH_CONGESTION by ports'!H1952</f>
        <v>0</v>
      </c>
      <c r="J485" s="12">
        <f>'[4]AZIMUTH_CONGESTION by ports'!I1952</f>
        <v>1</v>
      </c>
      <c r="K485" s="12">
        <f>'[4]AZIMUTH_CONGESTION by ports'!J1952</f>
        <v>0</v>
      </c>
      <c r="L485" s="12">
        <f>'[4]AZIMUTH_CONGESTION by ports'!K1952</f>
        <v>1</v>
      </c>
      <c r="M485" s="43">
        <f>'[4]AZIMUTH_CONGESTION by ports'!L1952</f>
        <v>1</v>
      </c>
      <c r="N485" s="6">
        <f>'[4]AZIMUTH_CONGESTION by ports'!M1952</f>
        <v>1</v>
      </c>
      <c r="O485" s="89">
        <f>'[4]AZIMUTH_CONGESTION by ports'!N1952</f>
        <v>0</v>
      </c>
      <c r="P485" s="88">
        <f>'[4]AZIMUTH_CONGESTION by ports'!O1952</f>
        <v>1</v>
      </c>
      <c r="Q485" s="88">
        <f>'[4]AZIMUTH_CONGESTION by ports'!P1952</f>
        <v>0</v>
      </c>
      <c r="R485" s="43">
        <f>'[4]AZIMUTH_CONGESTION by ports'!Q1952</f>
        <v>4</v>
      </c>
      <c r="S485" s="88">
        <f>'[4]AZIMUTH_CONGESTION by ports'!R1952</f>
        <v>0</v>
      </c>
      <c r="T485" s="12">
        <f>'[4]AZIMUTH_CONGESTION by ports'!S1952</f>
        <v>10</v>
      </c>
      <c r="U485" s="43">
        <f>'[4]AZIMUTH_CONGESTION by ports'!T1952</f>
        <v>0</v>
      </c>
      <c r="V485" s="12">
        <f>'[4]AZIMUTH_CONGESTION by ports'!U1952</f>
        <v>0</v>
      </c>
      <c r="W485" s="43">
        <f>'[4]AZIMUTH_CONGESTION by ports'!V1952</f>
        <v>5</v>
      </c>
      <c r="X485" s="12">
        <f>'[4]AZIMUTH_CONGESTION by ports'!W1952</f>
        <v>1</v>
      </c>
      <c r="Y485" s="88">
        <f>'[4]AZIMUTH_CONGESTION by ports'!X1952</f>
        <v>3</v>
      </c>
      <c r="Z485" s="12">
        <f>'[4]AZIMUTH_CONGESTION by ports'!Y1952</f>
        <v>0</v>
      </c>
      <c r="AA485" s="88">
        <f>'[4]AZIMUTH_CONGESTION by ports'!Z1952</f>
        <v>0</v>
      </c>
      <c r="AB485" s="12">
        <f t="shared" si="45"/>
        <v>9.6900000000000013</v>
      </c>
      <c r="AC485" s="12">
        <f t="shared" si="46"/>
        <v>0.51</v>
      </c>
      <c r="AD485" s="12">
        <f t="shared" si="47"/>
        <v>2.3800000000000003</v>
      </c>
      <c r="AE485" s="12">
        <f t="shared" si="48"/>
        <v>0.68</v>
      </c>
      <c r="AF485" s="12">
        <f t="shared" si="49"/>
        <v>3.91</v>
      </c>
      <c r="AG485" s="12">
        <f t="shared" si="50"/>
        <v>2.21</v>
      </c>
    </row>
    <row r="486" spans="2:33">
      <c r="B486" s="15">
        <f>'[4]AZIMUTH_CONGESTION by ports'!A1953</f>
        <v>42853</v>
      </c>
      <c r="C486" s="6">
        <f>'[4]AZIMUTH_CONGESTION by ports'!B1953</f>
        <v>1</v>
      </c>
      <c r="D486" s="89">
        <f>'[4]AZIMUTH_CONGESTION by ports'!C1953</f>
        <v>18</v>
      </c>
      <c r="E486" s="43">
        <f>'[4]AZIMUTH_CONGESTION by ports'!D1953</f>
        <v>4</v>
      </c>
      <c r="F486" s="6">
        <f>'[4]AZIMUTH_CONGESTION by ports'!E1953</f>
        <v>0</v>
      </c>
      <c r="G486" s="6">
        <f>'[4]AZIMUTH_CONGESTION by ports'!F1953</f>
        <v>0</v>
      </c>
      <c r="H486" s="12">
        <f>'[4]AZIMUTH_CONGESTION by ports'!G1953</f>
        <v>0</v>
      </c>
      <c r="I486" s="12">
        <f>'[4]AZIMUTH_CONGESTION by ports'!H1953</f>
        <v>1</v>
      </c>
      <c r="J486" s="12">
        <f>'[4]AZIMUTH_CONGESTION by ports'!I1953</f>
        <v>1</v>
      </c>
      <c r="K486" s="12">
        <f>'[4]AZIMUTH_CONGESTION by ports'!J1953</f>
        <v>0</v>
      </c>
      <c r="L486" s="12">
        <f>'[4]AZIMUTH_CONGESTION by ports'!K1953</f>
        <v>1</v>
      </c>
      <c r="M486" s="43">
        <f>'[4]AZIMUTH_CONGESTION by ports'!L1953</f>
        <v>1</v>
      </c>
      <c r="N486" s="6">
        <f>'[4]AZIMUTH_CONGESTION by ports'!M1953</f>
        <v>0</v>
      </c>
      <c r="O486" s="89">
        <f>'[4]AZIMUTH_CONGESTION by ports'!N1953</f>
        <v>0</v>
      </c>
      <c r="P486" s="88">
        <f>'[4]AZIMUTH_CONGESTION by ports'!O1953</f>
        <v>1</v>
      </c>
      <c r="Q486" s="88">
        <f>'[4]AZIMUTH_CONGESTION by ports'!P1953</f>
        <v>0</v>
      </c>
      <c r="R486" s="43">
        <f>'[4]AZIMUTH_CONGESTION by ports'!Q1953</f>
        <v>1</v>
      </c>
      <c r="S486" s="88">
        <f>'[4]AZIMUTH_CONGESTION by ports'!R1953</f>
        <v>0</v>
      </c>
      <c r="T486" s="12">
        <f>'[4]AZIMUTH_CONGESTION by ports'!S1953</f>
        <v>9</v>
      </c>
      <c r="U486" s="43">
        <f>'[4]AZIMUTH_CONGESTION by ports'!T1953</f>
        <v>0</v>
      </c>
      <c r="V486" s="12">
        <f>'[4]AZIMUTH_CONGESTION by ports'!U1953</f>
        <v>0</v>
      </c>
      <c r="W486" s="43">
        <f>'[4]AZIMUTH_CONGESTION by ports'!V1953</f>
        <v>4</v>
      </c>
      <c r="X486" s="12">
        <f>'[4]AZIMUTH_CONGESTION by ports'!W1953</f>
        <v>1</v>
      </c>
      <c r="Y486" s="88">
        <f>'[4]AZIMUTH_CONGESTION by ports'!X1953</f>
        <v>2</v>
      </c>
      <c r="Z486" s="12">
        <f>'[4]AZIMUTH_CONGESTION by ports'!Y1953</f>
        <v>0</v>
      </c>
      <c r="AA486" s="88">
        <f>'[4]AZIMUTH_CONGESTION by ports'!Z1953</f>
        <v>0</v>
      </c>
      <c r="AB486" s="12">
        <f t="shared" si="45"/>
        <v>7.65</v>
      </c>
      <c r="AC486" s="12">
        <f t="shared" si="46"/>
        <v>0.17</v>
      </c>
      <c r="AD486" s="12">
        <f t="shared" si="47"/>
        <v>1.7000000000000002</v>
      </c>
      <c r="AE486" s="12">
        <f t="shared" si="48"/>
        <v>0.51</v>
      </c>
      <c r="AF486" s="12">
        <f t="shared" si="49"/>
        <v>3.06</v>
      </c>
      <c r="AG486" s="12">
        <f t="shared" si="50"/>
        <v>2.21</v>
      </c>
    </row>
    <row r="487" spans="2:33">
      <c r="B487" s="15">
        <f>'[4]AZIMUTH_CONGESTION by ports'!A1954</f>
        <v>42854</v>
      </c>
      <c r="C487" s="6">
        <f>'[4]AZIMUTH_CONGESTION by ports'!B1954</f>
        <v>1</v>
      </c>
      <c r="D487" s="89">
        <f>'[4]AZIMUTH_CONGESTION by ports'!C1954</f>
        <v>15</v>
      </c>
      <c r="E487" s="43">
        <f>'[4]AZIMUTH_CONGESTION by ports'!D1954</f>
        <v>5</v>
      </c>
      <c r="F487" s="6">
        <f>'[4]AZIMUTH_CONGESTION by ports'!E1954</f>
        <v>0</v>
      </c>
      <c r="G487" s="6">
        <f>'[4]AZIMUTH_CONGESTION by ports'!F1954</f>
        <v>0</v>
      </c>
      <c r="H487" s="12">
        <f>'[4]AZIMUTH_CONGESTION by ports'!G1954</f>
        <v>0</v>
      </c>
      <c r="I487" s="12">
        <f>'[4]AZIMUTH_CONGESTION by ports'!H1954</f>
        <v>2</v>
      </c>
      <c r="J487" s="12">
        <f>'[4]AZIMUTH_CONGESTION by ports'!I1954</f>
        <v>2</v>
      </c>
      <c r="K487" s="12">
        <f>'[4]AZIMUTH_CONGESTION by ports'!J1954</f>
        <v>0</v>
      </c>
      <c r="L487" s="12">
        <f>'[4]AZIMUTH_CONGESTION by ports'!K1954</f>
        <v>1</v>
      </c>
      <c r="M487" s="43">
        <f>'[4]AZIMUTH_CONGESTION by ports'!L1954</f>
        <v>1</v>
      </c>
      <c r="N487" s="6">
        <f>'[4]AZIMUTH_CONGESTION by ports'!M1954</f>
        <v>0</v>
      </c>
      <c r="O487" s="89">
        <f>'[4]AZIMUTH_CONGESTION by ports'!N1954</f>
        <v>0</v>
      </c>
      <c r="P487" s="88">
        <f>'[4]AZIMUTH_CONGESTION by ports'!O1954</f>
        <v>2</v>
      </c>
      <c r="Q487" s="88">
        <f>'[4]AZIMUTH_CONGESTION by ports'!P1954</f>
        <v>0</v>
      </c>
      <c r="R487" s="43">
        <f>'[4]AZIMUTH_CONGESTION by ports'!Q1954</f>
        <v>4</v>
      </c>
      <c r="S487" s="88">
        <f>'[4]AZIMUTH_CONGESTION by ports'!R1954</f>
        <v>0</v>
      </c>
      <c r="T487" s="12">
        <f>'[4]AZIMUTH_CONGESTION by ports'!S1954</f>
        <v>10</v>
      </c>
      <c r="U487" s="43">
        <f>'[4]AZIMUTH_CONGESTION by ports'!T1954</f>
        <v>0</v>
      </c>
      <c r="V487" s="12">
        <f>'[4]AZIMUTH_CONGESTION by ports'!U1954</f>
        <v>0</v>
      </c>
      <c r="W487" s="43">
        <f>'[4]AZIMUTH_CONGESTION by ports'!V1954</f>
        <v>8</v>
      </c>
      <c r="X487" s="12">
        <f>'[4]AZIMUTH_CONGESTION by ports'!W1954</f>
        <v>1</v>
      </c>
      <c r="Y487" s="88">
        <f>'[4]AZIMUTH_CONGESTION by ports'!X1954</f>
        <v>3</v>
      </c>
      <c r="Z487" s="12">
        <f>'[4]AZIMUTH_CONGESTION by ports'!Y1954</f>
        <v>0</v>
      </c>
      <c r="AA487" s="88">
        <f>'[4]AZIMUTH_CONGESTION by ports'!Z1954</f>
        <v>0</v>
      </c>
      <c r="AB487" s="12">
        <f t="shared" si="45"/>
        <v>9.3500000000000014</v>
      </c>
      <c r="AC487" s="12">
        <f t="shared" si="46"/>
        <v>0.17</v>
      </c>
      <c r="AD487" s="12">
        <f t="shared" si="47"/>
        <v>3.06</v>
      </c>
      <c r="AE487" s="12">
        <f t="shared" si="48"/>
        <v>0.85000000000000009</v>
      </c>
      <c r="AF487" s="12">
        <f t="shared" si="49"/>
        <v>2.5500000000000003</v>
      </c>
      <c r="AG487" s="12">
        <f t="shared" si="50"/>
        <v>2.72</v>
      </c>
    </row>
    <row r="488" spans="2:33">
      <c r="B488" s="15">
        <f>'[4]AZIMUTH_CONGESTION by ports'!A1955</f>
        <v>42855</v>
      </c>
      <c r="C488" s="6">
        <f>'[4]AZIMUTH_CONGESTION by ports'!B1955</f>
        <v>1</v>
      </c>
      <c r="D488" s="89">
        <f>'[4]AZIMUTH_CONGESTION by ports'!C1955</f>
        <v>13</v>
      </c>
      <c r="E488" s="43">
        <f>'[4]AZIMUTH_CONGESTION by ports'!D1955</f>
        <v>3</v>
      </c>
      <c r="F488" s="6">
        <f>'[4]AZIMUTH_CONGESTION by ports'!E1955</f>
        <v>0</v>
      </c>
      <c r="G488" s="6">
        <f>'[4]AZIMUTH_CONGESTION by ports'!F1955</f>
        <v>0</v>
      </c>
      <c r="H488" s="12">
        <f>'[4]AZIMUTH_CONGESTION by ports'!G1955</f>
        <v>0</v>
      </c>
      <c r="I488" s="12">
        <f>'[4]AZIMUTH_CONGESTION by ports'!H1955</f>
        <v>0</v>
      </c>
      <c r="J488" s="12">
        <f>'[4]AZIMUTH_CONGESTION by ports'!I1955</f>
        <v>0</v>
      </c>
      <c r="K488" s="12">
        <f>'[4]AZIMUTH_CONGESTION by ports'!J1955</f>
        <v>0</v>
      </c>
      <c r="L488" s="12">
        <f>'[4]AZIMUTH_CONGESTION by ports'!K1955</f>
        <v>1</v>
      </c>
      <c r="M488" s="43">
        <f>'[4]AZIMUTH_CONGESTION by ports'!L1955</f>
        <v>1</v>
      </c>
      <c r="N488" s="6">
        <f>'[4]AZIMUTH_CONGESTION by ports'!M1955</f>
        <v>0</v>
      </c>
      <c r="O488" s="89">
        <f>'[4]AZIMUTH_CONGESTION by ports'!N1955</f>
        <v>0</v>
      </c>
      <c r="P488" s="88">
        <f>'[4]AZIMUTH_CONGESTION by ports'!O1955</f>
        <v>1</v>
      </c>
      <c r="Q488" s="88">
        <f>'[4]AZIMUTH_CONGESTION by ports'!P1955</f>
        <v>0</v>
      </c>
      <c r="R488" s="43">
        <f>'[4]AZIMUTH_CONGESTION by ports'!Q1955</f>
        <v>3</v>
      </c>
      <c r="S488" s="88">
        <f>'[4]AZIMUTH_CONGESTION by ports'!R1955</f>
        <v>0</v>
      </c>
      <c r="T488" s="12">
        <f>'[4]AZIMUTH_CONGESTION by ports'!S1955</f>
        <v>10</v>
      </c>
      <c r="U488" s="43">
        <f>'[4]AZIMUTH_CONGESTION by ports'!T1955</f>
        <v>0</v>
      </c>
      <c r="V488" s="12">
        <f>'[4]AZIMUTH_CONGESTION by ports'!U1955</f>
        <v>0</v>
      </c>
      <c r="W488" s="43">
        <f>'[4]AZIMUTH_CONGESTION by ports'!V1955</f>
        <v>7</v>
      </c>
      <c r="X488" s="12">
        <f>'[4]AZIMUTH_CONGESTION by ports'!W1955</f>
        <v>1</v>
      </c>
      <c r="Y488" s="88">
        <f>'[4]AZIMUTH_CONGESTION by ports'!X1955</f>
        <v>2</v>
      </c>
      <c r="Z488" s="12">
        <f>'[4]AZIMUTH_CONGESTION by ports'!Y1955</f>
        <v>0</v>
      </c>
      <c r="AA488" s="88">
        <f>'[4]AZIMUTH_CONGESTION by ports'!Z1955</f>
        <v>0</v>
      </c>
      <c r="AB488" s="12">
        <f t="shared" si="45"/>
        <v>7.3100000000000005</v>
      </c>
      <c r="AC488" s="12">
        <f t="shared" si="46"/>
        <v>0.17</v>
      </c>
      <c r="AD488" s="12">
        <f t="shared" si="47"/>
        <v>2.3800000000000003</v>
      </c>
      <c r="AE488" s="12">
        <f t="shared" si="48"/>
        <v>0.51</v>
      </c>
      <c r="AF488" s="12">
        <f t="shared" si="49"/>
        <v>2.21</v>
      </c>
      <c r="AG488" s="12">
        <f t="shared" si="50"/>
        <v>2.04</v>
      </c>
    </row>
    <row r="489" spans="2:33">
      <c r="B489" s="15">
        <f>'[4]AZIMUTH_CONGESTION by ports'!A1956</f>
        <v>42856</v>
      </c>
      <c r="C489" s="6">
        <f>'[4]AZIMUTH_CONGESTION by ports'!B1956</f>
        <v>2</v>
      </c>
      <c r="D489" s="89">
        <f>'[4]AZIMUTH_CONGESTION by ports'!C1956</f>
        <v>15</v>
      </c>
      <c r="E489" s="43">
        <f>'[4]AZIMUTH_CONGESTION by ports'!D1956</f>
        <v>5</v>
      </c>
      <c r="F489" s="6">
        <f>'[4]AZIMUTH_CONGESTION by ports'!E1956</f>
        <v>0</v>
      </c>
      <c r="G489" s="6">
        <f>'[4]AZIMUTH_CONGESTION by ports'!F1956</f>
        <v>0</v>
      </c>
      <c r="H489" s="12">
        <f>'[4]AZIMUTH_CONGESTION by ports'!G1956</f>
        <v>0</v>
      </c>
      <c r="I489" s="12">
        <f>'[4]AZIMUTH_CONGESTION by ports'!H1956</f>
        <v>2</v>
      </c>
      <c r="J489" s="12">
        <f>'[4]AZIMUTH_CONGESTION by ports'!I1956</f>
        <v>0</v>
      </c>
      <c r="K489" s="12">
        <f>'[4]AZIMUTH_CONGESTION by ports'!J1956</f>
        <v>0</v>
      </c>
      <c r="L489" s="12">
        <f>'[4]AZIMUTH_CONGESTION by ports'!K1956</f>
        <v>0</v>
      </c>
      <c r="M489" s="43">
        <f>'[4]AZIMUTH_CONGESTION by ports'!L1956</f>
        <v>1</v>
      </c>
      <c r="N489" s="6">
        <f>'[4]AZIMUTH_CONGESTION by ports'!M1956</f>
        <v>0</v>
      </c>
      <c r="O489" s="89">
        <f>'[4]AZIMUTH_CONGESTION by ports'!N1956</f>
        <v>0</v>
      </c>
      <c r="P489" s="88">
        <f>'[4]AZIMUTH_CONGESTION by ports'!O1956</f>
        <v>4</v>
      </c>
      <c r="Q489" s="88">
        <f>'[4]AZIMUTH_CONGESTION by ports'!P1956</f>
        <v>0</v>
      </c>
      <c r="R489" s="43">
        <f>'[4]AZIMUTH_CONGESTION by ports'!Q1956</f>
        <v>4</v>
      </c>
      <c r="S489" s="88">
        <f>'[4]AZIMUTH_CONGESTION by ports'!R1956</f>
        <v>0</v>
      </c>
      <c r="T489" s="12">
        <f>'[4]AZIMUTH_CONGESTION by ports'!S1956</f>
        <v>11</v>
      </c>
      <c r="U489" s="43">
        <f>'[4]AZIMUTH_CONGESTION by ports'!T1956</f>
        <v>0</v>
      </c>
      <c r="V489" s="12">
        <f>'[4]AZIMUTH_CONGESTION by ports'!U1956</f>
        <v>0</v>
      </c>
      <c r="W489" s="43">
        <f>'[4]AZIMUTH_CONGESTION by ports'!V1956</f>
        <v>6</v>
      </c>
      <c r="X489" s="12">
        <f>'[4]AZIMUTH_CONGESTION by ports'!W1956</f>
        <v>1</v>
      </c>
      <c r="Y489" s="88">
        <f>'[4]AZIMUTH_CONGESTION by ports'!X1956</f>
        <v>4</v>
      </c>
      <c r="Z489" s="12">
        <f>'[4]AZIMUTH_CONGESTION by ports'!Y1956</f>
        <v>0</v>
      </c>
      <c r="AA489" s="88">
        <f>'[4]AZIMUTH_CONGESTION by ports'!Z1956</f>
        <v>0</v>
      </c>
      <c r="AB489" s="12">
        <f t="shared" si="45"/>
        <v>9.3500000000000014</v>
      </c>
      <c r="AC489" s="12">
        <f t="shared" si="46"/>
        <v>0.34</v>
      </c>
      <c r="AD489" s="12">
        <f t="shared" si="47"/>
        <v>2.72</v>
      </c>
      <c r="AE489" s="12">
        <f t="shared" si="48"/>
        <v>1.36</v>
      </c>
      <c r="AF489" s="12">
        <f t="shared" si="49"/>
        <v>2.5500000000000003</v>
      </c>
      <c r="AG489" s="12">
        <f t="shared" si="50"/>
        <v>2.3800000000000003</v>
      </c>
    </row>
    <row r="490" spans="2:33">
      <c r="B490" s="15">
        <f>'[4]AZIMUTH_CONGESTION by ports'!A1957</f>
        <v>42857</v>
      </c>
      <c r="C490" s="6">
        <f>'[4]AZIMUTH_CONGESTION by ports'!B1957</f>
        <v>2</v>
      </c>
      <c r="D490" s="89">
        <f>'[4]AZIMUTH_CONGESTION by ports'!C1957</f>
        <v>20</v>
      </c>
      <c r="E490" s="43">
        <f>'[4]AZIMUTH_CONGESTION by ports'!D1957</f>
        <v>5</v>
      </c>
      <c r="F490" s="6">
        <f>'[4]AZIMUTH_CONGESTION by ports'!E1957</f>
        <v>0</v>
      </c>
      <c r="G490" s="6">
        <f>'[4]AZIMUTH_CONGESTION by ports'!F1957</f>
        <v>0</v>
      </c>
      <c r="H490" s="12">
        <f>'[4]AZIMUTH_CONGESTION by ports'!G1957</f>
        <v>0</v>
      </c>
      <c r="I490" s="12">
        <f>'[4]AZIMUTH_CONGESTION by ports'!H1957</f>
        <v>0</v>
      </c>
      <c r="J490" s="12">
        <f>'[4]AZIMUTH_CONGESTION by ports'!I1957</f>
        <v>0</v>
      </c>
      <c r="K490" s="12">
        <f>'[4]AZIMUTH_CONGESTION by ports'!J1957</f>
        <v>1</v>
      </c>
      <c r="L490" s="12">
        <f>'[4]AZIMUTH_CONGESTION by ports'!K1957</f>
        <v>0</v>
      </c>
      <c r="M490" s="43">
        <f>'[4]AZIMUTH_CONGESTION by ports'!L1957</f>
        <v>2</v>
      </c>
      <c r="N490" s="6">
        <f>'[4]AZIMUTH_CONGESTION by ports'!M1957</f>
        <v>0</v>
      </c>
      <c r="O490" s="89">
        <f>'[4]AZIMUTH_CONGESTION by ports'!N1957</f>
        <v>0</v>
      </c>
      <c r="P490" s="88">
        <f>'[4]AZIMUTH_CONGESTION by ports'!O1957</f>
        <v>3</v>
      </c>
      <c r="Q490" s="88">
        <f>'[4]AZIMUTH_CONGESTION by ports'!P1957</f>
        <v>0</v>
      </c>
      <c r="R490" s="43">
        <f>'[4]AZIMUTH_CONGESTION by ports'!Q1957</f>
        <v>3</v>
      </c>
      <c r="S490" s="88">
        <f>'[4]AZIMUTH_CONGESTION by ports'!R1957</f>
        <v>0</v>
      </c>
      <c r="T490" s="12">
        <f>'[4]AZIMUTH_CONGESTION by ports'!S1957</f>
        <v>14</v>
      </c>
      <c r="U490" s="43">
        <f>'[4]AZIMUTH_CONGESTION by ports'!T1957</f>
        <v>0</v>
      </c>
      <c r="V490" s="12">
        <f>'[4]AZIMUTH_CONGESTION by ports'!U1957</f>
        <v>0</v>
      </c>
      <c r="W490" s="43">
        <f>'[4]AZIMUTH_CONGESTION by ports'!V1957</f>
        <v>5</v>
      </c>
      <c r="X490" s="12">
        <f>'[4]AZIMUTH_CONGESTION by ports'!W1957</f>
        <v>1</v>
      </c>
      <c r="Y490" s="88">
        <f>'[4]AZIMUTH_CONGESTION by ports'!X1957</f>
        <v>3</v>
      </c>
      <c r="Z490" s="12">
        <f>'[4]AZIMUTH_CONGESTION by ports'!Y1957</f>
        <v>0</v>
      </c>
      <c r="AA490" s="88">
        <f>'[4]AZIMUTH_CONGESTION by ports'!Z1957</f>
        <v>0</v>
      </c>
      <c r="AB490" s="12">
        <f t="shared" si="45"/>
        <v>10.030000000000001</v>
      </c>
      <c r="AC490" s="12">
        <f t="shared" si="46"/>
        <v>0.34</v>
      </c>
      <c r="AD490" s="12">
        <f t="shared" si="47"/>
        <v>2.5500000000000003</v>
      </c>
      <c r="AE490" s="12">
        <f t="shared" si="48"/>
        <v>1.02</v>
      </c>
      <c r="AF490" s="12">
        <f t="shared" si="49"/>
        <v>3.4000000000000004</v>
      </c>
      <c r="AG490" s="12">
        <f t="shared" si="50"/>
        <v>2.72</v>
      </c>
    </row>
    <row r="491" spans="2:33">
      <c r="B491" s="15">
        <f>'[4]AZIMUTH_CONGESTION by ports'!A1958</f>
        <v>42858</v>
      </c>
      <c r="C491" s="6">
        <f>'[4]AZIMUTH_CONGESTION by ports'!B1958</f>
        <v>3</v>
      </c>
      <c r="D491" s="89">
        <f>'[4]AZIMUTH_CONGESTION by ports'!C1958</f>
        <v>17</v>
      </c>
      <c r="E491" s="43">
        <f>'[4]AZIMUTH_CONGESTION by ports'!D1958</f>
        <v>6</v>
      </c>
      <c r="F491" s="6">
        <f>'[4]AZIMUTH_CONGESTION by ports'!E1958</f>
        <v>0</v>
      </c>
      <c r="G491" s="6">
        <f>'[4]AZIMUTH_CONGESTION by ports'!F1958</f>
        <v>0</v>
      </c>
      <c r="H491" s="12">
        <f>'[4]AZIMUTH_CONGESTION by ports'!G1958</f>
        <v>0</v>
      </c>
      <c r="I491" s="12">
        <f>'[4]AZIMUTH_CONGESTION by ports'!H1958</f>
        <v>2</v>
      </c>
      <c r="J491" s="12">
        <f>'[4]AZIMUTH_CONGESTION by ports'!I1958</f>
        <v>1</v>
      </c>
      <c r="K491" s="12">
        <f>'[4]AZIMUTH_CONGESTION by ports'!J1958</f>
        <v>1</v>
      </c>
      <c r="L491" s="12">
        <f>'[4]AZIMUTH_CONGESTION by ports'!K1958</f>
        <v>0</v>
      </c>
      <c r="M491" s="43">
        <f>'[4]AZIMUTH_CONGESTION by ports'!L1958</f>
        <v>1</v>
      </c>
      <c r="N491" s="6">
        <f>'[4]AZIMUTH_CONGESTION by ports'!M1958</f>
        <v>1</v>
      </c>
      <c r="O491" s="89">
        <f>'[4]AZIMUTH_CONGESTION by ports'!N1958</f>
        <v>0</v>
      </c>
      <c r="P491" s="88">
        <f>'[4]AZIMUTH_CONGESTION by ports'!O1958</f>
        <v>4</v>
      </c>
      <c r="Q491" s="88">
        <f>'[4]AZIMUTH_CONGESTION by ports'!P1958</f>
        <v>0</v>
      </c>
      <c r="R491" s="43">
        <f>'[4]AZIMUTH_CONGESTION by ports'!Q1958</f>
        <v>2</v>
      </c>
      <c r="S491" s="88">
        <f>'[4]AZIMUTH_CONGESTION by ports'!R1958</f>
        <v>0</v>
      </c>
      <c r="T491" s="12">
        <f>'[4]AZIMUTH_CONGESTION by ports'!S1958</f>
        <v>15</v>
      </c>
      <c r="U491" s="43">
        <f>'[4]AZIMUTH_CONGESTION by ports'!T1958</f>
        <v>0</v>
      </c>
      <c r="V491" s="12">
        <f>'[4]AZIMUTH_CONGESTION by ports'!U1958</f>
        <v>0</v>
      </c>
      <c r="W491" s="43">
        <f>'[4]AZIMUTH_CONGESTION by ports'!V1958</f>
        <v>5</v>
      </c>
      <c r="X491" s="12">
        <f>'[4]AZIMUTH_CONGESTION by ports'!W1958</f>
        <v>1</v>
      </c>
      <c r="Y491" s="88">
        <f>'[4]AZIMUTH_CONGESTION by ports'!X1958</f>
        <v>2</v>
      </c>
      <c r="Z491" s="12">
        <f>'[4]AZIMUTH_CONGESTION by ports'!Y1958</f>
        <v>0</v>
      </c>
      <c r="AA491" s="88">
        <f>'[4]AZIMUTH_CONGESTION by ports'!Z1958</f>
        <v>0</v>
      </c>
      <c r="AB491" s="12">
        <f t="shared" si="45"/>
        <v>10.370000000000001</v>
      </c>
      <c r="AC491" s="12">
        <f t="shared" si="46"/>
        <v>0.68</v>
      </c>
      <c r="AD491" s="12">
        <f t="shared" si="47"/>
        <v>2.3800000000000003</v>
      </c>
      <c r="AE491" s="12">
        <f t="shared" si="48"/>
        <v>1.02</v>
      </c>
      <c r="AF491" s="12">
        <f t="shared" si="49"/>
        <v>2.89</v>
      </c>
      <c r="AG491" s="12">
        <f t="shared" si="50"/>
        <v>3.4000000000000004</v>
      </c>
    </row>
    <row r="492" spans="2:33">
      <c r="B492" s="15">
        <f>'[4]AZIMUTH_CONGESTION by ports'!A1959</f>
        <v>42859</v>
      </c>
      <c r="C492" s="6">
        <f>'[4]AZIMUTH_CONGESTION by ports'!B1959</f>
        <v>3</v>
      </c>
      <c r="D492" s="89">
        <f>'[4]AZIMUTH_CONGESTION by ports'!C1959</f>
        <v>11</v>
      </c>
      <c r="E492" s="43">
        <f>'[4]AZIMUTH_CONGESTION by ports'!D1959</f>
        <v>6</v>
      </c>
      <c r="F492" s="6">
        <f>'[4]AZIMUTH_CONGESTION by ports'!E1959</f>
        <v>0</v>
      </c>
      <c r="G492" s="6">
        <f>'[4]AZIMUTH_CONGESTION by ports'!F1959</f>
        <v>1</v>
      </c>
      <c r="H492" s="12">
        <f>'[4]AZIMUTH_CONGESTION by ports'!G1959</f>
        <v>0</v>
      </c>
      <c r="I492" s="12">
        <f>'[4]AZIMUTH_CONGESTION by ports'!H1959</f>
        <v>1</v>
      </c>
      <c r="J492" s="12">
        <f>'[4]AZIMUTH_CONGESTION by ports'!I1959</f>
        <v>1</v>
      </c>
      <c r="K492" s="12">
        <f>'[4]AZIMUTH_CONGESTION by ports'!J1959</f>
        <v>1</v>
      </c>
      <c r="L492" s="12">
        <f>'[4]AZIMUTH_CONGESTION by ports'!K1959</f>
        <v>0</v>
      </c>
      <c r="M492" s="43">
        <f>'[4]AZIMUTH_CONGESTION by ports'!L1959</f>
        <v>1</v>
      </c>
      <c r="N492" s="6">
        <f>'[4]AZIMUTH_CONGESTION by ports'!M1959</f>
        <v>0</v>
      </c>
      <c r="O492" s="89">
        <f>'[4]AZIMUTH_CONGESTION by ports'!N1959</f>
        <v>0</v>
      </c>
      <c r="P492" s="88">
        <f>'[4]AZIMUTH_CONGESTION by ports'!O1959</f>
        <v>4</v>
      </c>
      <c r="Q492" s="88">
        <f>'[4]AZIMUTH_CONGESTION by ports'!P1959</f>
        <v>0</v>
      </c>
      <c r="R492" s="43">
        <f>'[4]AZIMUTH_CONGESTION by ports'!Q1959</f>
        <v>1</v>
      </c>
      <c r="S492" s="88">
        <f>'[4]AZIMUTH_CONGESTION by ports'!R1959</f>
        <v>0</v>
      </c>
      <c r="T492" s="12">
        <f>'[4]AZIMUTH_CONGESTION by ports'!S1959</f>
        <v>14</v>
      </c>
      <c r="U492" s="43">
        <f>'[4]AZIMUTH_CONGESTION by ports'!T1959</f>
        <v>0</v>
      </c>
      <c r="V492" s="12">
        <f>'[4]AZIMUTH_CONGESTION by ports'!U1959</f>
        <v>0</v>
      </c>
      <c r="W492" s="43">
        <f>'[4]AZIMUTH_CONGESTION by ports'!V1959</f>
        <v>6</v>
      </c>
      <c r="X492" s="12">
        <f>'[4]AZIMUTH_CONGESTION by ports'!W1959</f>
        <v>0</v>
      </c>
      <c r="Y492" s="88">
        <f>'[4]AZIMUTH_CONGESTION by ports'!X1959</f>
        <v>3</v>
      </c>
      <c r="Z492" s="12">
        <f>'[4]AZIMUTH_CONGESTION by ports'!Y1959</f>
        <v>0</v>
      </c>
      <c r="AA492" s="88">
        <f>'[4]AZIMUTH_CONGESTION by ports'!Z1959</f>
        <v>0</v>
      </c>
      <c r="AB492" s="12">
        <f t="shared" si="45"/>
        <v>9.01</v>
      </c>
      <c r="AC492" s="12">
        <f t="shared" si="46"/>
        <v>0.68</v>
      </c>
      <c r="AD492" s="12">
        <f t="shared" si="47"/>
        <v>2.3800000000000003</v>
      </c>
      <c r="AE492" s="12">
        <f t="shared" si="48"/>
        <v>1.1900000000000002</v>
      </c>
      <c r="AF492" s="12">
        <f t="shared" si="49"/>
        <v>1.87</v>
      </c>
      <c r="AG492" s="12">
        <f t="shared" si="50"/>
        <v>2.89</v>
      </c>
    </row>
    <row r="493" spans="2:33">
      <c r="B493" s="15">
        <f>'[4]AZIMUTH_CONGESTION by ports'!A1960</f>
        <v>42860</v>
      </c>
      <c r="C493" s="6">
        <f>'[4]AZIMUTH_CONGESTION by ports'!B1960</f>
        <v>2</v>
      </c>
      <c r="D493" s="89">
        <f>'[4]AZIMUTH_CONGESTION by ports'!C1960</f>
        <v>13</v>
      </c>
      <c r="E493" s="43">
        <f>'[4]AZIMUTH_CONGESTION by ports'!D1960</f>
        <v>6</v>
      </c>
      <c r="F493" s="6">
        <f>'[4]AZIMUTH_CONGESTION by ports'!E1960</f>
        <v>0</v>
      </c>
      <c r="G493" s="6">
        <f>'[4]AZIMUTH_CONGESTION by ports'!F1960</f>
        <v>2</v>
      </c>
      <c r="H493" s="12">
        <f>'[4]AZIMUTH_CONGESTION by ports'!G1960</f>
        <v>0</v>
      </c>
      <c r="I493" s="12">
        <f>'[4]AZIMUTH_CONGESTION by ports'!H1960</f>
        <v>0</v>
      </c>
      <c r="J493" s="12">
        <f>'[4]AZIMUTH_CONGESTION by ports'!I1960</f>
        <v>1</v>
      </c>
      <c r="K493" s="12">
        <f>'[4]AZIMUTH_CONGESTION by ports'!J1960</f>
        <v>0</v>
      </c>
      <c r="L493" s="12">
        <f>'[4]AZIMUTH_CONGESTION by ports'!K1960</f>
        <v>0</v>
      </c>
      <c r="M493" s="43">
        <f>'[4]AZIMUTH_CONGESTION by ports'!L1960</f>
        <v>2</v>
      </c>
      <c r="N493" s="6">
        <f>'[4]AZIMUTH_CONGESTION by ports'!M1960</f>
        <v>0</v>
      </c>
      <c r="O493" s="89">
        <f>'[4]AZIMUTH_CONGESTION by ports'!N1960</f>
        <v>0</v>
      </c>
      <c r="P493" s="88">
        <f>'[4]AZIMUTH_CONGESTION by ports'!O1960</f>
        <v>3</v>
      </c>
      <c r="Q493" s="88">
        <f>'[4]AZIMUTH_CONGESTION by ports'!P1960</f>
        <v>0</v>
      </c>
      <c r="R493" s="43">
        <f>'[4]AZIMUTH_CONGESTION by ports'!Q1960</f>
        <v>2</v>
      </c>
      <c r="S493" s="88">
        <f>'[4]AZIMUTH_CONGESTION by ports'!R1960</f>
        <v>0</v>
      </c>
      <c r="T493" s="12">
        <f>'[4]AZIMUTH_CONGESTION by ports'!S1960</f>
        <v>16</v>
      </c>
      <c r="U493" s="43">
        <f>'[4]AZIMUTH_CONGESTION by ports'!T1960</f>
        <v>0</v>
      </c>
      <c r="V493" s="12">
        <f>'[4]AZIMUTH_CONGESTION by ports'!U1960</f>
        <v>0</v>
      </c>
      <c r="W493" s="43">
        <f>'[4]AZIMUTH_CONGESTION by ports'!V1960</f>
        <v>5</v>
      </c>
      <c r="X493" s="12">
        <f>'[4]AZIMUTH_CONGESTION by ports'!W1960</f>
        <v>0</v>
      </c>
      <c r="Y493" s="88">
        <f>'[4]AZIMUTH_CONGESTION by ports'!X1960</f>
        <v>3</v>
      </c>
      <c r="Z493" s="12">
        <f>'[4]AZIMUTH_CONGESTION by ports'!Y1960</f>
        <v>0</v>
      </c>
      <c r="AA493" s="88">
        <f>'[4]AZIMUTH_CONGESTION by ports'!Z1960</f>
        <v>0</v>
      </c>
      <c r="AB493" s="12">
        <f t="shared" si="45"/>
        <v>9.3500000000000014</v>
      </c>
      <c r="AC493" s="12">
        <f t="shared" si="46"/>
        <v>0.68</v>
      </c>
      <c r="AD493" s="12">
        <f t="shared" si="47"/>
        <v>2.5500000000000003</v>
      </c>
      <c r="AE493" s="12">
        <f t="shared" si="48"/>
        <v>1.02</v>
      </c>
      <c r="AF493" s="12">
        <f t="shared" si="49"/>
        <v>2.21</v>
      </c>
      <c r="AG493" s="12">
        <f t="shared" si="50"/>
        <v>2.89</v>
      </c>
    </row>
    <row r="494" spans="2:33">
      <c r="B494" s="15">
        <f>'[4]AZIMUTH_CONGESTION by ports'!A1961</f>
        <v>42861</v>
      </c>
      <c r="C494" s="6">
        <f>'[4]AZIMUTH_CONGESTION by ports'!B1961</f>
        <v>1</v>
      </c>
      <c r="D494" s="89">
        <f>'[4]AZIMUTH_CONGESTION by ports'!C1961</f>
        <v>21</v>
      </c>
      <c r="E494" s="43">
        <f>'[4]AZIMUTH_CONGESTION by ports'!D1961</f>
        <v>3</v>
      </c>
      <c r="F494" s="6">
        <f>'[4]AZIMUTH_CONGESTION by ports'!E1961</f>
        <v>0</v>
      </c>
      <c r="G494" s="6">
        <f>'[4]AZIMUTH_CONGESTION by ports'!F1961</f>
        <v>1</v>
      </c>
      <c r="H494" s="12">
        <f>'[4]AZIMUTH_CONGESTION by ports'!G1961</f>
        <v>0</v>
      </c>
      <c r="I494" s="12">
        <f>'[4]AZIMUTH_CONGESTION by ports'!H1961</f>
        <v>2</v>
      </c>
      <c r="J494" s="12">
        <f>'[4]AZIMUTH_CONGESTION by ports'!I1961</f>
        <v>1</v>
      </c>
      <c r="K494" s="12">
        <f>'[4]AZIMUTH_CONGESTION by ports'!J1961</f>
        <v>0</v>
      </c>
      <c r="L494" s="12">
        <f>'[4]AZIMUTH_CONGESTION by ports'!K1961</f>
        <v>0</v>
      </c>
      <c r="M494" s="43">
        <f>'[4]AZIMUTH_CONGESTION by ports'!L1961</f>
        <v>1</v>
      </c>
      <c r="N494" s="6">
        <f>'[4]AZIMUTH_CONGESTION by ports'!M1961</f>
        <v>0</v>
      </c>
      <c r="O494" s="89">
        <f>'[4]AZIMUTH_CONGESTION by ports'!N1961</f>
        <v>0</v>
      </c>
      <c r="P494" s="88">
        <f>'[4]AZIMUTH_CONGESTION by ports'!O1961</f>
        <v>0</v>
      </c>
      <c r="Q494" s="88">
        <f>'[4]AZIMUTH_CONGESTION by ports'!P1961</f>
        <v>0</v>
      </c>
      <c r="R494" s="43">
        <f>'[4]AZIMUTH_CONGESTION by ports'!Q1961</f>
        <v>2</v>
      </c>
      <c r="S494" s="88">
        <f>'[4]AZIMUTH_CONGESTION by ports'!R1961</f>
        <v>0</v>
      </c>
      <c r="T494" s="12">
        <f>'[4]AZIMUTH_CONGESTION by ports'!S1961</f>
        <v>14</v>
      </c>
      <c r="U494" s="43">
        <f>'[4]AZIMUTH_CONGESTION by ports'!T1961</f>
        <v>0</v>
      </c>
      <c r="V494" s="12">
        <f>'[4]AZIMUTH_CONGESTION by ports'!U1961</f>
        <v>0</v>
      </c>
      <c r="W494" s="43">
        <f>'[4]AZIMUTH_CONGESTION by ports'!V1961</f>
        <v>7</v>
      </c>
      <c r="X494" s="12">
        <f>'[4]AZIMUTH_CONGESTION by ports'!W1961</f>
        <v>0</v>
      </c>
      <c r="Y494" s="88">
        <f>'[4]AZIMUTH_CONGESTION by ports'!X1961</f>
        <v>2</v>
      </c>
      <c r="Z494" s="12">
        <f>'[4]AZIMUTH_CONGESTION by ports'!Y1961</f>
        <v>0</v>
      </c>
      <c r="AA494" s="88">
        <f>'[4]AZIMUTH_CONGESTION by ports'!Z1961</f>
        <v>0</v>
      </c>
      <c r="AB494" s="12">
        <f t="shared" si="45"/>
        <v>9.3500000000000014</v>
      </c>
      <c r="AC494" s="12">
        <f t="shared" si="46"/>
        <v>0.34</v>
      </c>
      <c r="AD494" s="12">
        <f t="shared" si="47"/>
        <v>2.21</v>
      </c>
      <c r="AE494" s="12">
        <f t="shared" si="48"/>
        <v>0.34</v>
      </c>
      <c r="AF494" s="12">
        <f t="shared" si="49"/>
        <v>3.5700000000000003</v>
      </c>
      <c r="AG494" s="12">
        <f t="shared" si="50"/>
        <v>2.89</v>
      </c>
    </row>
    <row r="495" spans="2:33">
      <c r="B495" s="15">
        <f>'[4]AZIMUTH_CONGESTION by ports'!A1962</f>
        <v>42862</v>
      </c>
      <c r="C495" s="6">
        <f>'[4]AZIMUTH_CONGESTION by ports'!B1962</f>
        <v>1</v>
      </c>
      <c r="D495" s="89">
        <f>'[4]AZIMUTH_CONGESTION by ports'!C1962</f>
        <v>18</v>
      </c>
      <c r="E495" s="43">
        <f>'[4]AZIMUTH_CONGESTION by ports'!D1962</f>
        <v>4</v>
      </c>
      <c r="F495" s="6">
        <f>'[4]AZIMUTH_CONGESTION by ports'!E1962</f>
        <v>0</v>
      </c>
      <c r="G495" s="6">
        <f>'[4]AZIMUTH_CONGESTION by ports'!F1962</f>
        <v>1</v>
      </c>
      <c r="H495" s="12">
        <f>'[4]AZIMUTH_CONGESTION by ports'!G1962</f>
        <v>0</v>
      </c>
      <c r="I495" s="12">
        <f>'[4]AZIMUTH_CONGESTION by ports'!H1962</f>
        <v>2</v>
      </c>
      <c r="J495" s="12">
        <f>'[4]AZIMUTH_CONGESTION by ports'!I1962</f>
        <v>1</v>
      </c>
      <c r="K495" s="12">
        <f>'[4]AZIMUTH_CONGESTION by ports'!J1962</f>
        <v>0</v>
      </c>
      <c r="L495" s="12">
        <f>'[4]AZIMUTH_CONGESTION by ports'!K1962</f>
        <v>1</v>
      </c>
      <c r="M495" s="43">
        <f>'[4]AZIMUTH_CONGESTION by ports'!L1962</f>
        <v>1</v>
      </c>
      <c r="N495" s="6">
        <f>'[4]AZIMUTH_CONGESTION by ports'!M1962</f>
        <v>0</v>
      </c>
      <c r="O495" s="89">
        <f>'[4]AZIMUTH_CONGESTION by ports'!N1962</f>
        <v>0</v>
      </c>
      <c r="P495" s="88">
        <f>'[4]AZIMUTH_CONGESTION by ports'!O1962</f>
        <v>2</v>
      </c>
      <c r="Q495" s="88">
        <f>'[4]AZIMUTH_CONGESTION by ports'!P1962</f>
        <v>0</v>
      </c>
      <c r="R495" s="43">
        <f>'[4]AZIMUTH_CONGESTION by ports'!Q1962</f>
        <v>3</v>
      </c>
      <c r="S495" s="88">
        <f>'[4]AZIMUTH_CONGESTION by ports'!R1962</f>
        <v>0</v>
      </c>
      <c r="T495" s="12">
        <f>'[4]AZIMUTH_CONGESTION by ports'!S1962</f>
        <v>14</v>
      </c>
      <c r="U495" s="43">
        <f>'[4]AZIMUTH_CONGESTION by ports'!T1962</f>
        <v>0</v>
      </c>
      <c r="V495" s="12">
        <f>'[4]AZIMUTH_CONGESTION by ports'!U1962</f>
        <v>0</v>
      </c>
      <c r="W495" s="43">
        <f>'[4]AZIMUTH_CONGESTION by ports'!V1962</f>
        <v>6</v>
      </c>
      <c r="X495" s="12">
        <f>'[4]AZIMUTH_CONGESTION by ports'!W1962</f>
        <v>0</v>
      </c>
      <c r="Y495" s="88">
        <f>'[4]AZIMUTH_CONGESTION by ports'!X1962</f>
        <v>2</v>
      </c>
      <c r="Z495" s="12">
        <f>'[4]AZIMUTH_CONGESTION by ports'!Y1962</f>
        <v>0</v>
      </c>
      <c r="AA495" s="88">
        <f>'[4]AZIMUTH_CONGESTION by ports'!Z1962</f>
        <v>0</v>
      </c>
      <c r="AB495" s="12">
        <f t="shared" si="45"/>
        <v>9.5200000000000014</v>
      </c>
      <c r="AC495" s="12">
        <f t="shared" si="46"/>
        <v>0.34</v>
      </c>
      <c r="AD495" s="12">
        <f t="shared" si="47"/>
        <v>2.3800000000000003</v>
      </c>
      <c r="AE495" s="12">
        <f t="shared" si="48"/>
        <v>0.68</v>
      </c>
      <c r="AF495" s="12">
        <f t="shared" si="49"/>
        <v>3.06</v>
      </c>
      <c r="AG495" s="12">
        <f t="shared" si="50"/>
        <v>3.06</v>
      </c>
    </row>
    <row r="496" spans="2:33">
      <c r="B496" s="15">
        <f>'[4]AZIMUTH_CONGESTION by ports'!A1963</f>
        <v>42863</v>
      </c>
      <c r="C496" s="6">
        <f>'[4]AZIMUTH_CONGESTION by ports'!B1963</f>
        <v>2</v>
      </c>
      <c r="D496" s="89">
        <f>'[4]AZIMUTH_CONGESTION by ports'!C1963</f>
        <v>15</v>
      </c>
      <c r="E496" s="43">
        <f>'[4]AZIMUTH_CONGESTION by ports'!D1963</f>
        <v>5</v>
      </c>
      <c r="F496" s="6">
        <f>'[4]AZIMUTH_CONGESTION by ports'!E1963</f>
        <v>0</v>
      </c>
      <c r="G496" s="6">
        <f>'[4]AZIMUTH_CONGESTION by ports'!F1963</f>
        <v>1</v>
      </c>
      <c r="H496" s="12">
        <f>'[4]AZIMUTH_CONGESTION by ports'!G1963</f>
        <v>0</v>
      </c>
      <c r="I496" s="12">
        <f>'[4]AZIMUTH_CONGESTION by ports'!H1963</f>
        <v>2</v>
      </c>
      <c r="J496" s="12">
        <f>'[4]AZIMUTH_CONGESTION by ports'!I1963</f>
        <v>1</v>
      </c>
      <c r="K496" s="12">
        <f>'[4]AZIMUTH_CONGESTION by ports'!J1963</f>
        <v>0</v>
      </c>
      <c r="L496" s="12">
        <f>'[4]AZIMUTH_CONGESTION by ports'!K1963</f>
        <v>1</v>
      </c>
      <c r="M496" s="43">
        <f>'[4]AZIMUTH_CONGESTION by ports'!L1963</f>
        <v>1</v>
      </c>
      <c r="N496" s="6">
        <f>'[4]AZIMUTH_CONGESTION by ports'!M1963</f>
        <v>1</v>
      </c>
      <c r="O496" s="89">
        <f>'[4]AZIMUTH_CONGESTION by ports'!N1963</f>
        <v>0</v>
      </c>
      <c r="P496" s="88">
        <f>'[4]AZIMUTH_CONGESTION by ports'!O1963</f>
        <v>0</v>
      </c>
      <c r="Q496" s="88">
        <f>'[4]AZIMUTH_CONGESTION by ports'!P1963</f>
        <v>0</v>
      </c>
      <c r="R496" s="43">
        <f>'[4]AZIMUTH_CONGESTION by ports'!Q1963</f>
        <v>2</v>
      </c>
      <c r="S496" s="88">
        <f>'[4]AZIMUTH_CONGESTION by ports'!R1963</f>
        <v>0</v>
      </c>
      <c r="T496" s="12">
        <f>'[4]AZIMUTH_CONGESTION by ports'!S1963</f>
        <v>14</v>
      </c>
      <c r="U496" s="43">
        <f>'[4]AZIMUTH_CONGESTION by ports'!T1963</f>
        <v>0</v>
      </c>
      <c r="V496" s="12">
        <f>'[4]AZIMUTH_CONGESTION by ports'!U1963</f>
        <v>0</v>
      </c>
      <c r="W496" s="43">
        <f>'[4]AZIMUTH_CONGESTION by ports'!V1963</f>
        <v>6</v>
      </c>
      <c r="X496" s="12">
        <f>'[4]AZIMUTH_CONGESTION by ports'!W1963</f>
        <v>0</v>
      </c>
      <c r="Y496" s="88">
        <f>'[4]AZIMUTH_CONGESTION by ports'!X1963</f>
        <v>2</v>
      </c>
      <c r="Z496" s="12">
        <f>'[4]AZIMUTH_CONGESTION by ports'!Y1963</f>
        <v>0</v>
      </c>
      <c r="AA496" s="88">
        <f>'[4]AZIMUTH_CONGESTION by ports'!Z1963</f>
        <v>0</v>
      </c>
      <c r="AB496" s="12">
        <f t="shared" si="45"/>
        <v>9.01</v>
      </c>
      <c r="AC496" s="12">
        <f t="shared" si="46"/>
        <v>0.68</v>
      </c>
      <c r="AD496" s="12">
        <f t="shared" si="47"/>
        <v>2.3800000000000003</v>
      </c>
      <c r="AE496" s="12">
        <f t="shared" si="48"/>
        <v>0.34</v>
      </c>
      <c r="AF496" s="12">
        <f t="shared" si="49"/>
        <v>2.5500000000000003</v>
      </c>
      <c r="AG496" s="12">
        <f t="shared" si="50"/>
        <v>3.06</v>
      </c>
    </row>
    <row r="497" spans="2:33">
      <c r="B497" s="15">
        <f>'[4]AZIMUTH_CONGESTION by ports'!A1964</f>
        <v>42864</v>
      </c>
      <c r="C497" s="6">
        <f>'[4]AZIMUTH_CONGESTION by ports'!B1964</f>
        <v>3</v>
      </c>
      <c r="D497" s="89">
        <f>'[4]AZIMUTH_CONGESTION by ports'!C1964</f>
        <v>24</v>
      </c>
      <c r="E497" s="43">
        <f>'[4]AZIMUTH_CONGESTION by ports'!D1964</f>
        <v>2</v>
      </c>
      <c r="F497" s="6">
        <f>'[4]AZIMUTH_CONGESTION by ports'!E1964</f>
        <v>0</v>
      </c>
      <c r="G497" s="6">
        <f>'[4]AZIMUTH_CONGESTION by ports'!F1964</f>
        <v>1</v>
      </c>
      <c r="H497" s="12">
        <f>'[4]AZIMUTH_CONGESTION by ports'!G1964</f>
        <v>0</v>
      </c>
      <c r="I497" s="12">
        <f>'[4]AZIMUTH_CONGESTION by ports'!H1964</f>
        <v>2</v>
      </c>
      <c r="J497" s="12">
        <f>'[4]AZIMUTH_CONGESTION by ports'!I1964</f>
        <v>0</v>
      </c>
      <c r="K497" s="12">
        <f>'[4]AZIMUTH_CONGESTION by ports'!J1964</f>
        <v>0</v>
      </c>
      <c r="L497" s="12">
        <f>'[4]AZIMUTH_CONGESTION by ports'!K1964</f>
        <v>1</v>
      </c>
      <c r="M497" s="43">
        <f>'[4]AZIMUTH_CONGESTION by ports'!L1964</f>
        <v>1</v>
      </c>
      <c r="N497" s="6">
        <f>'[4]AZIMUTH_CONGESTION by ports'!M1964</f>
        <v>1</v>
      </c>
      <c r="O497" s="89">
        <f>'[4]AZIMUTH_CONGESTION by ports'!N1964</f>
        <v>0</v>
      </c>
      <c r="P497" s="88">
        <f>'[4]AZIMUTH_CONGESTION by ports'!O1964</f>
        <v>1</v>
      </c>
      <c r="Q497" s="88">
        <f>'[4]AZIMUTH_CONGESTION by ports'!P1964</f>
        <v>0</v>
      </c>
      <c r="R497" s="43">
        <f>'[4]AZIMUTH_CONGESTION by ports'!Q1964</f>
        <v>2</v>
      </c>
      <c r="S497" s="88">
        <f>'[4]AZIMUTH_CONGESTION by ports'!R1964</f>
        <v>0</v>
      </c>
      <c r="T497" s="12">
        <f>'[4]AZIMUTH_CONGESTION by ports'!S1964</f>
        <v>10</v>
      </c>
      <c r="U497" s="43">
        <f>'[4]AZIMUTH_CONGESTION by ports'!T1964</f>
        <v>0</v>
      </c>
      <c r="V497" s="12">
        <f>'[4]AZIMUTH_CONGESTION by ports'!U1964</f>
        <v>0</v>
      </c>
      <c r="W497" s="43">
        <f>'[4]AZIMUTH_CONGESTION by ports'!V1964</f>
        <v>4</v>
      </c>
      <c r="X497" s="12">
        <f>'[4]AZIMUTH_CONGESTION by ports'!W1964</f>
        <v>0</v>
      </c>
      <c r="Y497" s="88">
        <f>'[4]AZIMUTH_CONGESTION by ports'!X1964</f>
        <v>4</v>
      </c>
      <c r="Z497" s="12">
        <f>'[4]AZIMUTH_CONGESTION by ports'!Y1964</f>
        <v>0</v>
      </c>
      <c r="AA497" s="88">
        <f>'[4]AZIMUTH_CONGESTION by ports'!Z1964</f>
        <v>0</v>
      </c>
      <c r="AB497" s="12">
        <f t="shared" si="45"/>
        <v>9.5200000000000014</v>
      </c>
      <c r="AC497" s="12">
        <f t="shared" si="46"/>
        <v>0.85000000000000009</v>
      </c>
      <c r="AD497" s="12">
        <f t="shared" si="47"/>
        <v>1.53</v>
      </c>
      <c r="AE497" s="12">
        <f t="shared" si="48"/>
        <v>0.85000000000000009</v>
      </c>
      <c r="AF497" s="12">
        <f t="shared" si="49"/>
        <v>4.08</v>
      </c>
      <c r="AG497" s="12">
        <f t="shared" si="50"/>
        <v>2.21</v>
      </c>
    </row>
    <row r="498" spans="2:33">
      <c r="B498" s="15">
        <f>'[4]AZIMUTH_CONGESTION by ports'!A1965</f>
        <v>42865</v>
      </c>
      <c r="C498" s="6">
        <f>'[4]AZIMUTH_CONGESTION by ports'!B1965</f>
        <v>3</v>
      </c>
      <c r="D498" s="89">
        <f>'[4]AZIMUTH_CONGESTION by ports'!C1965</f>
        <v>22</v>
      </c>
      <c r="E498" s="43">
        <f>'[4]AZIMUTH_CONGESTION by ports'!D1965</f>
        <v>3</v>
      </c>
      <c r="F498" s="6">
        <f>'[4]AZIMUTH_CONGESTION by ports'!E1965</f>
        <v>0</v>
      </c>
      <c r="G498" s="6">
        <f>'[4]AZIMUTH_CONGESTION by ports'!F1965</f>
        <v>0</v>
      </c>
      <c r="H498" s="12">
        <f>'[4]AZIMUTH_CONGESTION by ports'!G1965</f>
        <v>0</v>
      </c>
      <c r="I498" s="12">
        <f>'[4]AZIMUTH_CONGESTION by ports'!H1965</f>
        <v>1</v>
      </c>
      <c r="J498" s="12">
        <f>'[4]AZIMUTH_CONGESTION by ports'!I1965</f>
        <v>1</v>
      </c>
      <c r="K498" s="12">
        <f>'[4]AZIMUTH_CONGESTION by ports'!J1965</f>
        <v>0</v>
      </c>
      <c r="L498" s="12">
        <f>'[4]AZIMUTH_CONGESTION by ports'!K1965</f>
        <v>1</v>
      </c>
      <c r="M498" s="43">
        <f>'[4]AZIMUTH_CONGESTION by ports'!L1965</f>
        <v>1</v>
      </c>
      <c r="N498" s="6">
        <f>'[4]AZIMUTH_CONGESTION by ports'!M1965</f>
        <v>0</v>
      </c>
      <c r="O498" s="89">
        <f>'[4]AZIMUTH_CONGESTION by ports'!N1965</f>
        <v>0</v>
      </c>
      <c r="P498" s="88">
        <f>'[4]AZIMUTH_CONGESTION by ports'!O1965</f>
        <v>0</v>
      </c>
      <c r="Q498" s="88">
        <f>'[4]AZIMUTH_CONGESTION by ports'!P1965</f>
        <v>0</v>
      </c>
      <c r="R498" s="43">
        <f>'[4]AZIMUTH_CONGESTION by ports'!Q1965</f>
        <v>2</v>
      </c>
      <c r="S498" s="88">
        <f>'[4]AZIMUTH_CONGESTION by ports'!R1965</f>
        <v>0</v>
      </c>
      <c r="T498" s="12">
        <f>'[4]AZIMUTH_CONGESTION by ports'!S1965</f>
        <v>12</v>
      </c>
      <c r="U498" s="43">
        <f>'[4]AZIMUTH_CONGESTION by ports'!T1965</f>
        <v>0</v>
      </c>
      <c r="V498" s="12">
        <f>'[4]AZIMUTH_CONGESTION by ports'!U1965</f>
        <v>0</v>
      </c>
      <c r="W498" s="43">
        <f>'[4]AZIMUTH_CONGESTION by ports'!V1965</f>
        <v>5</v>
      </c>
      <c r="X498" s="12">
        <f>'[4]AZIMUTH_CONGESTION by ports'!W1965</f>
        <v>0</v>
      </c>
      <c r="Y498" s="88">
        <f>'[4]AZIMUTH_CONGESTION by ports'!X1965</f>
        <v>2</v>
      </c>
      <c r="Z498" s="12">
        <f>'[4]AZIMUTH_CONGESTION by ports'!Y1965</f>
        <v>0</v>
      </c>
      <c r="AA498" s="88">
        <f>'[4]AZIMUTH_CONGESTION by ports'!Z1965</f>
        <v>0</v>
      </c>
      <c r="AB498" s="12">
        <f t="shared" si="45"/>
        <v>9.01</v>
      </c>
      <c r="AC498" s="12">
        <f t="shared" si="46"/>
        <v>0.51</v>
      </c>
      <c r="AD498" s="12">
        <f t="shared" si="47"/>
        <v>1.87</v>
      </c>
      <c r="AE498" s="12">
        <f t="shared" si="48"/>
        <v>0.34</v>
      </c>
      <c r="AF498" s="12">
        <f t="shared" si="49"/>
        <v>3.74</v>
      </c>
      <c r="AG498" s="12">
        <f t="shared" si="50"/>
        <v>2.5500000000000003</v>
      </c>
    </row>
    <row r="499" spans="2:33">
      <c r="B499" s="15">
        <f>'[4]AZIMUTH_CONGESTION by ports'!A1966</f>
        <v>42866</v>
      </c>
      <c r="C499" s="6">
        <f>'[4]AZIMUTH_CONGESTION by ports'!B1966</f>
        <v>3</v>
      </c>
      <c r="D499" s="89">
        <f>'[4]AZIMUTH_CONGESTION by ports'!C1966</f>
        <v>26</v>
      </c>
      <c r="E499" s="43">
        <f>'[4]AZIMUTH_CONGESTION by ports'!D1966</f>
        <v>3</v>
      </c>
      <c r="F499" s="6">
        <f>'[4]AZIMUTH_CONGESTION by ports'!E1966</f>
        <v>0</v>
      </c>
      <c r="G499" s="6">
        <f>'[4]AZIMUTH_CONGESTION by ports'!F1966</f>
        <v>0</v>
      </c>
      <c r="H499" s="12">
        <f>'[4]AZIMUTH_CONGESTION by ports'!G1966</f>
        <v>0</v>
      </c>
      <c r="I499" s="12">
        <f>'[4]AZIMUTH_CONGESTION by ports'!H1966</f>
        <v>1</v>
      </c>
      <c r="J499" s="12">
        <f>'[4]AZIMUTH_CONGESTION by ports'!I1966</f>
        <v>1</v>
      </c>
      <c r="K499" s="12">
        <f>'[4]AZIMUTH_CONGESTION by ports'!J1966</f>
        <v>0</v>
      </c>
      <c r="L499" s="12">
        <f>'[4]AZIMUTH_CONGESTION by ports'!K1966</f>
        <v>1</v>
      </c>
      <c r="M499" s="43">
        <f>'[4]AZIMUTH_CONGESTION by ports'!L1966</f>
        <v>1</v>
      </c>
      <c r="N499" s="6">
        <f>'[4]AZIMUTH_CONGESTION by ports'!M1966</f>
        <v>0</v>
      </c>
      <c r="O499" s="89">
        <f>'[4]AZIMUTH_CONGESTION by ports'!N1966</f>
        <v>0</v>
      </c>
      <c r="P499" s="88">
        <f>'[4]AZIMUTH_CONGESTION by ports'!O1966</f>
        <v>1</v>
      </c>
      <c r="Q499" s="88">
        <f>'[4]AZIMUTH_CONGESTION by ports'!P1966</f>
        <v>0</v>
      </c>
      <c r="R499" s="43">
        <f>'[4]AZIMUTH_CONGESTION by ports'!Q1966</f>
        <v>2</v>
      </c>
      <c r="S499" s="88">
        <f>'[4]AZIMUTH_CONGESTION by ports'!R1966</f>
        <v>0</v>
      </c>
      <c r="T499" s="12">
        <f>'[4]AZIMUTH_CONGESTION by ports'!S1966</f>
        <v>14</v>
      </c>
      <c r="U499" s="43">
        <f>'[4]AZIMUTH_CONGESTION by ports'!T1966</f>
        <v>0</v>
      </c>
      <c r="V499" s="12">
        <f>'[4]AZIMUTH_CONGESTION by ports'!U1966</f>
        <v>0</v>
      </c>
      <c r="W499" s="43">
        <f>'[4]AZIMUTH_CONGESTION by ports'!V1966</f>
        <v>2</v>
      </c>
      <c r="X499" s="12">
        <f>'[4]AZIMUTH_CONGESTION by ports'!W1966</f>
        <v>1</v>
      </c>
      <c r="Y499" s="88">
        <f>'[4]AZIMUTH_CONGESTION by ports'!X1966</f>
        <v>3</v>
      </c>
      <c r="Z499" s="12">
        <f>'[4]AZIMUTH_CONGESTION by ports'!Y1966</f>
        <v>0</v>
      </c>
      <c r="AA499" s="88">
        <f>'[4]AZIMUTH_CONGESTION by ports'!Z1966</f>
        <v>0</v>
      </c>
      <c r="AB499" s="12">
        <f t="shared" si="45"/>
        <v>10.030000000000001</v>
      </c>
      <c r="AC499" s="12">
        <f t="shared" si="46"/>
        <v>0.51</v>
      </c>
      <c r="AD499" s="12">
        <f t="shared" si="47"/>
        <v>1.36</v>
      </c>
      <c r="AE499" s="12">
        <f t="shared" si="48"/>
        <v>0.68</v>
      </c>
      <c r="AF499" s="12">
        <f t="shared" si="49"/>
        <v>4.42</v>
      </c>
      <c r="AG499" s="12">
        <f t="shared" si="50"/>
        <v>3.06</v>
      </c>
    </row>
    <row r="500" spans="2:33">
      <c r="B500" s="15">
        <f>'[4]AZIMUTH_CONGESTION by ports'!A1967</f>
        <v>42867</v>
      </c>
      <c r="C500" s="6">
        <f>'[4]AZIMUTH_CONGESTION by ports'!B1967</f>
        <v>1</v>
      </c>
      <c r="D500" s="89">
        <f>'[4]AZIMUTH_CONGESTION by ports'!C1967</f>
        <v>29</v>
      </c>
      <c r="E500" s="43">
        <f>'[4]AZIMUTH_CONGESTION by ports'!D1967</f>
        <v>1</v>
      </c>
      <c r="F500" s="6">
        <f>'[4]AZIMUTH_CONGESTION by ports'!E1967</f>
        <v>0</v>
      </c>
      <c r="G500" s="6">
        <f>'[4]AZIMUTH_CONGESTION by ports'!F1967</f>
        <v>1</v>
      </c>
      <c r="H500" s="12">
        <f>'[4]AZIMUTH_CONGESTION by ports'!G1967</f>
        <v>0</v>
      </c>
      <c r="I500" s="12">
        <f>'[4]AZIMUTH_CONGESTION by ports'!H1967</f>
        <v>1</v>
      </c>
      <c r="J500" s="12">
        <f>'[4]AZIMUTH_CONGESTION by ports'!I1967</f>
        <v>1</v>
      </c>
      <c r="K500" s="12">
        <f>'[4]AZIMUTH_CONGESTION by ports'!J1967</f>
        <v>0</v>
      </c>
      <c r="L500" s="12">
        <f>'[4]AZIMUTH_CONGESTION by ports'!K1967</f>
        <v>1</v>
      </c>
      <c r="M500" s="43">
        <f>'[4]AZIMUTH_CONGESTION by ports'!L1967</f>
        <v>1</v>
      </c>
      <c r="N500" s="6">
        <f>'[4]AZIMUTH_CONGESTION by ports'!M1967</f>
        <v>0</v>
      </c>
      <c r="O500" s="89">
        <f>'[4]AZIMUTH_CONGESTION by ports'!N1967</f>
        <v>0</v>
      </c>
      <c r="P500" s="88">
        <f>'[4]AZIMUTH_CONGESTION by ports'!O1967</f>
        <v>1</v>
      </c>
      <c r="Q500" s="88">
        <f>'[4]AZIMUTH_CONGESTION by ports'!P1967</f>
        <v>0</v>
      </c>
      <c r="R500" s="43">
        <f>'[4]AZIMUTH_CONGESTION by ports'!Q1967</f>
        <v>2</v>
      </c>
      <c r="S500" s="88">
        <f>'[4]AZIMUTH_CONGESTION by ports'!R1967</f>
        <v>0</v>
      </c>
      <c r="T500" s="12">
        <f>'[4]AZIMUTH_CONGESTION by ports'!S1967</f>
        <v>14</v>
      </c>
      <c r="U500" s="43">
        <f>'[4]AZIMUTH_CONGESTION by ports'!T1967</f>
        <v>0</v>
      </c>
      <c r="V500" s="12">
        <f>'[4]AZIMUTH_CONGESTION by ports'!U1967</f>
        <v>0</v>
      </c>
      <c r="W500" s="43">
        <f>'[4]AZIMUTH_CONGESTION by ports'!V1967</f>
        <v>4</v>
      </c>
      <c r="X500" s="12">
        <f>'[4]AZIMUTH_CONGESTION by ports'!W1967</f>
        <v>1</v>
      </c>
      <c r="Y500" s="88">
        <f>'[4]AZIMUTH_CONGESTION by ports'!X1967</f>
        <v>2</v>
      </c>
      <c r="Z500" s="12">
        <f>'[4]AZIMUTH_CONGESTION by ports'!Y1967</f>
        <v>0</v>
      </c>
      <c r="AA500" s="88">
        <f>'[4]AZIMUTH_CONGESTION by ports'!Z1967</f>
        <v>0</v>
      </c>
      <c r="AB500" s="12">
        <f t="shared" si="45"/>
        <v>10.200000000000001</v>
      </c>
      <c r="AC500" s="12">
        <f t="shared" si="46"/>
        <v>0.34</v>
      </c>
      <c r="AD500" s="12">
        <f t="shared" si="47"/>
        <v>1.36</v>
      </c>
      <c r="AE500" s="12">
        <f t="shared" si="48"/>
        <v>0.51</v>
      </c>
      <c r="AF500" s="12">
        <f t="shared" si="49"/>
        <v>4.9300000000000006</v>
      </c>
      <c r="AG500" s="12">
        <f t="shared" si="50"/>
        <v>3.06</v>
      </c>
    </row>
    <row r="501" spans="2:33">
      <c r="B501" s="15">
        <f>'[4]AZIMUTH_CONGESTION by ports'!A1968</f>
        <v>42868</v>
      </c>
      <c r="C501" s="6">
        <f>'[4]AZIMUTH_CONGESTION by ports'!B1968</f>
        <v>2</v>
      </c>
      <c r="D501" s="89">
        <f>'[4]AZIMUTH_CONGESTION by ports'!C1968</f>
        <v>27</v>
      </c>
      <c r="E501" s="43">
        <f>'[4]AZIMUTH_CONGESTION by ports'!D1968</f>
        <v>3</v>
      </c>
      <c r="F501" s="6">
        <f>'[4]AZIMUTH_CONGESTION by ports'!E1968</f>
        <v>0</v>
      </c>
      <c r="G501" s="6">
        <f>'[4]AZIMUTH_CONGESTION by ports'!F1968</f>
        <v>0</v>
      </c>
      <c r="H501" s="12">
        <f>'[4]AZIMUTH_CONGESTION by ports'!G1968</f>
        <v>0</v>
      </c>
      <c r="I501" s="12">
        <f>'[4]AZIMUTH_CONGESTION by ports'!H1968</f>
        <v>2</v>
      </c>
      <c r="J501" s="12">
        <f>'[4]AZIMUTH_CONGESTION by ports'!I1968</f>
        <v>1</v>
      </c>
      <c r="K501" s="12">
        <f>'[4]AZIMUTH_CONGESTION by ports'!J1968</f>
        <v>0</v>
      </c>
      <c r="L501" s="12">
        <f>'[4]AZIMUTH_CONGESTION by ports'!K1968</f>
        <v>1</v>
      </c>
      <c r="M501" s="43">
        <f>'[4]AZIMUTH_CONGESTION by ports'!L1968</f>
        <v>1</v>
      </c>
      <c r="N501" s="6">
        <f>'[4]AZIMUTH_CONGESTION by ports'!M1968</f>
        <v>0</v>
      </c>
      <c r="O501" s="89">
        <f>'[4]AZIMUTH_CONGESTION by ports'!N1968</f>
        <v>0</v>
      </c>
      <c r="P501" s="88">
        <f>'[4]AZIMUTH_CONGESTION by ports'!O1968</f>
        <v>1</v>
      </c>
      <c r="Q501" s="88">
        <f>'[4]AZIMUTH_CONGESTION by ports'!P1968</f>
        <v>0</v>
      </c>
      <c r="R501" s="43">
        <f>'[4]AZIMUTH_CONGESTION by ports'!Q1968</f>
        <v>3</v>
      </c>
      <c r="S501" s="88">
        <f>'[4]AZIMUTH_CONGESTION by ports'!R1968</f>
        <v>0</v>
      </c>
      <c r="T501" s="12">
        <f>'[4]AZIMUTH_CONGESTION by ports'!S1968</f>
        <v>14</v>
      </c>
      <c r="U501" s="43">
        <f>'[4]AZIMUTH_CONGESTION by ports'!T1968</f>
        <v>0</v>
      </c>
      <c r="V501" s="12">
        <f>'[4]AZIMUTH_CONGESTION by ports'!U1968</f>
        <v>0</v>
      </c>
      <c r="W501" s="43">
        <f>'[4]AZIMUTH_CONGESTION by ports'!V1968</f>
        <v>5</v>
      </c>
      <c r="X501" s="12">
        <f>'[4]AZIMUTH_CONGESTION by ports'!W1968</f>
        <v>1</v>
      </c>
      <c r="Y501" s="88">
        <f>'[4]AZIMUTH_CONGESTION by ports'!X1968</f>
        <v>1</v>
      </c>
      <c r="Z501" s="12">
        <f>'[4]AZIMUTH_CONGESTION by ports'!Y1968</f>
        <v>0</v>
      </c>
      <c r="AA501" s="88">
        <f>'[4]AZIMUTH_CONGESTION by ports'!Z1968</f>
        <v>0</v>
      </c>
      <c r="AB501" s="12">
        <f t="shared" si="45"/>
        <v>10.540000000000001</v>
      </c>
      <c r="AC501" s="12">
        <f t="shared" si="46"/>
        <v>0.34</v>
      </c>
      <c r="AD501" s="12">
        <f t="shared" si="47"/>
        <v>2.04</v>
      </c>
      <c r="AE501" s="12">
        <f t="shared" si="48"/>
        <v>0.34</v>
      </c>
      <c r="AF501" s="12">
        <f t="shared" si="49"/>
        <v>4.5900000000000007</v>
      </c>
      <c r="AG501" s="12">
        <f t="shared" si="50"/>
        <v>3.2300000000000004</v>
      </c>
    </row>
    <row r="502" spans="2:33">
      <c r="B502" s="15">
        <f>'[4]AZIMUTH_CONGESTION by ports'!A1969</f>
        <v>42869</v>
      </c>
      <c r="C502" s="6">
        <f>'[4]AZIMUTH_CONGESTION by ports'!B1969</f>
        <v>2</v>
      </c>
      <c r="D502" s="89">
        <f>'[4]AZIMUTH_CONGESTION by ports'!C1969</f>
        <v>27</v>
      </c>
      <c r="E502" s="43">
        <f>'[4]AZIMUTH_CONGESTION by ports'!D1969</f>
        <v>1</v>
      </c>
      <c r="F502" s="6">
        <f>'[4]AZIMUTH_CONGESTION by ports'!E1969</f>
        <v>0</v>
      </c>
      <c r="G502" s="6">
        <f>'[4]AZIMUTH_CONGESTION by ports'!F1969</f>
        <v>0</v>
      </c>
      <c r="H502" s="12">
        <f>'[4]AZIMUTH_CONGESTION by ports'!G1969</f>
        <v>0</v>
      </c>
      <c r="I502" s="12">
        <f>'[4]AZIMUTH_CONGESTION by ports'!H1969</f>
        <v>1</v>
      </c>
      <c r="J502" s="12">
        <f>'[4]AZIMUTH_CONGESTION by ports'!I1969</f>
        <v>2</v>
      </c>
      <c r="K502" s="12">
        <f>'[4]AZIMUTH_CONGESTION by ports'!J1969</f>
        <v>0</v>
      </c>
      <c r="L502" s="12">
        <f>'[4]AZIMUTH_CONGESTION by ports'!K1969</f>
        <v>1</v>
      </c>
      <c r="M502" s="43">
        <f>'[4]AZIMUTH_CONGESTION by ports'!L1969</f>
        <v>3</v>
      </c>
      <c r="N502" s="6">
        <f>'[4]AZIMUTH_CONGESTION by ports'!M1969</f>
        <v>0</v>
      </c>
      <c r="O502" s="89">
        <f>'[4]AZIMUTH_CONGESTION by ports'!N1969</f>
        <v>0</v>
      </c>
      <c r="P502" s="88">
        <f>'[4]AZIMUTH_CONGESTION by ports'!O1969</f>
        <v>2</v>
      </c>
      <c r="Q502" s="88">
        <f>'[4]AZIMUTH_CONGESTION by ports'!P1969</f>
        <v>0</v>
      </c>
      <c r="R502" s="43">
        <f>'[4]AZIMUTH_CONGESTION by ports'!Q1969</f>
        <v>3</v>
      </c>
      <c r="S502" s="88">
        <f>'[4]AZIMUTH_CONGESTION by ports'!R1969</f>
        <v>0</v>
      </c>
      <c r="T502" s="12">
        <f>'[4]AZIMUTH_CONGESTION by ports'!S1969</f>
        <v>19</v>
      </c>
      <c r="U502" s="43">
        <f>'[4]AZIMUTH_CONGESTION by ports'!T1969</f>
        <v>0</v>
      </c>
      <c r="V502" s="12">
        <f>'[4]AZIMUTH_CONGESTION by ports'!U1969</f>
        <v>0</v>
      </c>
      <c r="W502" s="43">
        <f>'[4]AZIMUTH_CONGESTION by ports'!V1969</f>
        <v>3</v>
      </c>
      <c r="X502" s="12">
        <f>'[4]AZIMUTH_CONGESTION by ports'!W1969</f>
        <v>1</v>
      </c>
      <c r="Y502" s="88">
        <f>'[4]AZIMUTH_CONGESTION by ports'!X1969</f>
        <v>1</v>
      </c>
      <c r="Z502" s="12">
        <f>'[4]AZIMUTH_CONGESTION by ports'!Y1969</f>
        <v>0</v>
      </c>
      <c r="AA502" s="88">
        <f>'[4]AZIMUTH_CONGESTION by ports'!Z1969</f>
        <v>0</v>
      </c>
      <c r="AB502" s="12">
        <f t="shared" si="45"/>
        <v>11.22</v>
      </c>
      <c r="AC502" s="12">
        <f t="shared" si="46"/>
        <v>0.34</v>
      </c>
      <c r="AD502" s="12">
        <f t="shared" si="47"/>
        <v>1.7000000000000002</v>
      </c>
      <c r="AE502" s="12">
        <f t="shared" si="48"/>
        <v>0.51</v>
      </c>
      <c r="AF502" s="12">
        <f t="shared" si="49"/>
        <v>4.5900000000000007</v>
      </c>
      <c r="AG502" s="12">
        <f t="shared" si="50"/>
        <v>4.08</v>
      </c>
    </row>
    <row r="503" spans="2:33">
      <c r="B503" s="15">
        <f>'[4]AZIMUTH_CONGESTION by ports'!A1970</f>
        <v>42870</v>
      </c>
      <c r="C503" s="6">
        <f>'[4]AZIMUTH_CONGESTION by ports'!B1970</f>
        <v>3</v>
      </c>
      <c r="D503" s="89">
        <f>'[4]AZIMUTH_CONGESTION by ports'!C1970</f>
        <v>31</v>
      </c>
      <c r="E503" s="43">
        <f>'[4]AZIMUTH_CONGESTION by ports'!D1970</f>
        <v>0</v>
      </c>
      <c r="F503" s="6">
        <f>'[4]AZIMUTH_CONGESTION by ports'!E1970</f>
        <v>0</v>
      </c>
      <c r="G503" s="6">
        <f>'[4]AZIMUTH_CONGESTION by ports'!F1970</f>
        <v>0</v>
      </c>
      <c r="H503" s="12">
        <f>'[4]AZIMUTH_CONGESTION by ports'!G1970</f>
        <v>0</v>
      </c>
      <c r="I503" s="12">
        <f>'[4]AZIMUTH_CONGESTION by ports'!H1970</f>
        <v>1</v>
      </c>
      <c r="J503" s="12">
        <f>'[4]AZIMUTH_CONGESTION by ports'!I1970</f>
        <v>2</v>
      </c>
      <c r="K503" s="12">
        <f>'[4]AZIMUTH_CONGESTION by ports'!J1970</f>
        <v>0</v>
      </c>
      <c r="L503" s="12">
        <f>'[4]AZIMUTH_CONGESTION by ports'!K1970</f>
        <v>1</v>
      </c>
      <c r="M503" s="43">
        <f>'[4]AZIMUTH_CONGESTION by ports'!L1970</f>
        <v>2</v>
      </c>
      <c r="N503" s="6">
        <f>'[4]AZIMUTH_CONGESTION by ports'!M1970</f>
        <v>1</v>
      </c>
      <c r="O503" s="89">
        <f>'[4]AZIMUTH_CONGESTION by ports'!N1970</f>
        <v>0</v>
      </c>
      <c r="P503" s="88">
        <f>'[4]AZIMUTH_CONGESTION by ports'!O1970</f>
        <v>3</v>
      </c>
      <c r="Q503" s="88">
        <f>'[4]AZIMUTH_CONGESTION by ports'!P1970</f>
        <v>0</v>
      </c>
      <c r="R503" s="43">
        <f>'[4]AZIMUTH_CONGESTION by ports'!Q1970</f>
        <v>3</v>
      </c>
      <c r="S503" s="88">
        <f>'[4]AZIMUTH_CONGESTION by ports'!R1970</f>
        <v>0</v>
      </c>
      <c r="T503" s="12">
        <f>'[4]AZIMUTH_CONGESTION by ports'!S1970</f>
        <v>18</v>
      </c>
      <c r="U503" s="43">
        <f>'[4]AZIMUTH_CONGESTION by ports'!T1970</f>
        <v>0</v>
      </c>
      <c r="V503" s="12">
        <f>'[4]AZIMUTH_CONGESTION by ports'!U1970</f>
        <v>0</v>
      </c>
      <c r="W503" s="43">
        <f>'[4]AZIMUTH_CONGESTION by ports'!V1970</f>
        <v>1</v>
      </c>
      <c r="X503" s="12">
        <f>'[4]AZIMUTH_CONGESTION by ports'!W1970</f>
        <v>1</v>
      </c>
      <c r="Y503" s="88">
        <f>'[4]AZIMUTH_CONGESTION by ports'!X1970</f>
        <v>0</v>
      </c>
      <c r="Z503" s="12">
        <f>'[4]AZIMUTH_CONGESTION by ports'!Y1970</f>
        <v>0</v>
      </c>
      <c r="AA503" s="88">
        <f>'[4]AZIMUTH_CONGESTION by ports'!Z1970</f>
        <v>0</v>
      </c>
      <c r="AB503" s="12">
        <f t="shared" si="45"/>
        <v>11.39</v>
      </c>
      <c r="AC503" s="12">
        <f t="shared" si="46"/>
        <v>0.68</v>
      </c>
      <c r="AD503" s="12">
        <f t="shared" si="47"/>
        <v>1.02</v>
      </c>
      <c r="AE503" s="12">
        <f t="shared" si="48"/>
        <v>0.51</v>
      </c>
      <c r="AF503" s="12">
        <f t="shared" si="49"/>
        <v>5.2700000000000005</v>
      </c>
      <c r="AG503" s="12">
        <f t="shared" si="50"/>
        <v>3.91</v>
      </c>
    </row>
    <row r="504" spans="2:33">
      <c r="B504" s="15">
        <f>'[4]AZIMUTH_CONGESTION by ports'!A1971</f>
        <v>42871</v>
      </c>
      <c r="C504" s="6">
        <f>'[4]AZIMUTH_CONGESTION by ports'!B1971</f>
        <v>1</v>
      </c>
      <c r="D504" s="89">
        <f>'[4]AZIMUTH_CONGESTION by ports'!C1971</f>
        <v>29</v>
      </c>
      <c r="E504" s="43">
        <f>'[4]AZIMUTH_CONGESTION by ports'!D1971</f>
        <v>0</v>
      </c>
      <c r="F504" s="6">
        <f>'[4]AZIMUTH_CONGESTION by ports'!E1971</f>
        <v>0</v>
      </c>
      <c r="G504" s="6">
        <f>'[4]AZIMUTH_CONGESTION by ports'!F1971</f>
        <v>0</v>
      </c>
      <c r="H504" s="12">
        <f>'[4]AZIMUTH_CONGESTION by ports'!G1971</f>
        <v>0</v>
      </c>
      <c r="I504" s="12">
        <f>'[4]AZIMUTH_CONGESTION by ports'!H1971</f>
        <v>1</v>
      </c>
      <c r="J504" s="12">
        <f>'[4]AZIMUTH_CONGESTION by ports'!I1971</f>
        <v>2</v>
      </c>
      <c r="K504" s="12">
        <f>'[4]AZIMUTH_CONGESTION by ports'!J1971</f>
        <v>0</v>
      </c>
      <c r="L504" s="12">
        <f>'[4]AZIMUTH_CONGESTION by ports'!K1971</f>
        <v>1</v>
      </c>
      <c r="M504" s="43">
        <f>'[4]AZIMUTH_CONGESTION by ports'!L1971</f>
        <v>2</v>
      </c>
      <c r="N504" s="6">
        <f>'[4]AZIMUTH_CONGESTION by ports'!M1971</f>
        <v>1</v>
      </c>
      <c r="O504" s="89">
        <f>'[4]AZIMUTH_CONGESTION by ports'!N1971</f>
        <v>0</v>
      </c>
      <c r="P504" s="88">
        <f>'[4]AZIMUTH_CONGESTION by ports'!O1971</f>
        <v>2</v>
      </c>
      <c r="Q504" s="88">
        <f>'[4]AZIMUTH_CONGESTION by ports'!P1971</f>
        <v>0</v>
      </c>
      <c r="R504" s="43">
        <f>'[4]AZIMUTH_CONGESTION by ports'!Q1971</f>
        <v>3</v>
      </c>
      <c r="S504" s="88">
        <f>'[4]AZIMUTH_CONGESTION by ports'!R1971</f>
        <v>0</v>
      </c>
      <c r="T504" s="12">
        <f>'[4]AZIMUTH_CONGESTION by ports'!S1971</f>
        <v>15</v>
      </c>
      <c r="U504" s="43">
        <f>'[4]AZIMUTH_CONGESTION by ports'!T1971</f>
        <v>0</v>
      </c>
      <c r="V504" s="12">
        <f>'[4]AZIMUTH_CONGESTION by ports'!U1971</f>
        <v>0</v>
      </c>
      <c r="W504" s="43">
        <f>'[4]AZIMUTH_CONGESTION by ports'!V1971</f>
        <v>1</v>
      </c>
      <c r="X504" s="12">
        <f>'[4]AZIMUTH_CONGESTION by ports'!W1971</f>
        <v>1</v>
      </c>
      <c r="Y504" s="88">
        <f>'[4]AZIMUTH_CONGESTION by ports'!X1971</f>
        <v>0</v>
      </c>
      <c r="Z504" s="12">
        <f>'[4]AZIMUTH_CONGESTION by ports'!Y1971</f>
        <v>0</v>
      </c>
      <c r="AA504" s="88">
        <f>'[4]AZIMUTH_CONGESTION by ports'!Z1971</f>
        <v>0</v>
      </c>
      <c r="AB504" s="12">
        <f t="shared" si="45"/>
        <v>10.030000000000001</v>
      </c>
      <c r="AC504" s="12">
        <f t="shared" si="46"/>
        <v>0.34</v>
      </c>
      <c r="AD504" s="12">
        <f t="shared" si="47"/>
        <v>1.02</v>
      </c>
      <c r="AE504" s="12">
        <f t="shared" si="48"/>
        <v>0.34</v>
      </c>
      <c r="AF504" s="12">
        <f t="shared" si="49"/>
        <v>4.9300000000000006</v>
      </c>
      <c r="AG504" s="12">
        <f t="shared" si="50"/>
        <v>3.4000000000000004</v>
      </c>
    </row>
    <row r="505" spans="2:33">
      <c r="B505" s="15">
        <f>'[4]AZIMUTH_CONGESTION by ports'!A1972</f>
        <v>42872</v>
      </c>
      <c r="C505" s="6">
        <f>'[4]AZIMUTH_CONGESTION by ports'!B1972</f>
        <v>2</v>
      </c>
      <c r="D505" s="89">
        <f>'[4]AZIMUTH_CONGESTION by ports'!C1972</f>
        <v>28</v>
      </c>
      <c r="E505" s="43">
        <f>'[4]AZIMUTH_CONGESTION by ports'!D1972</f>
        <v>1</v>
      </c>
      <c r="F505" s="6">
        <f>'[4]AZIMUTH_CONGESTION by ports'!E1972</f>
        <v>0</v>
      </c>
      <c r="G505" s="6">
        <f>'[4]AZIMUTH_CONGESTION by ports'!F1972</f>
        <v>0</v>
      </c>
      <c r="H505" s="12">
        <f>'[4]AZIMUTH_CONGESTION by ports'!G1972</f>
        <v>0</v>
      </c>
      <c r="I505" s="12">
        <f>'[4]AZIMUTH_CONGESTION by ports'!H1972</f>
        <v>2</v>
      </c>
      <c r="J505" s="12">
        <f>'[4]AZIMUTH_CONGESTION by ports'!I1972</f>
        <v>2</v>
      </c>
      <c r="K505" s="12">
        <f>'[4]AZIMUTH_CONGESTION by ports'!J1972</f>
        <v>0</v>
      </c>
      <c r="L505" s="12">
        <f>'[4]AZIMUTH_CONGESTION by ports'!K1972</f>
        <v>0</v>
      </c>
      <c r="M505" s="43">
        <f>'[4]AZIMUTH_CONGESTION by ports'!L1972</f>
        <v>1</v>
      </c>
      <c r="N505" s="6">
        <f>'[4]AZIMUTH_CONGESTION by ports'!M1972</f>
        <v>0</v>
      </c>
      <c r="O505" s="89">
        <f>'[4]AZIMUTH_CONGESTION by ports'!N1972</f>
        <v>0</v>
      </c>
      <c r="P505" s="88">
        <f>'[4]AZIMUTH_CONGESTION by ports'!O1972</f>
        <v>0</v>
      </c>
      <c r="Q505" s="88">
        <f>'[4]AZIMUTH_CONGESTION by ports'!P1972</f>
        <v>0</v>
      </c>
      <c r="R505" s="43">
        <f>'[4]AZIMUTH_CONGESTION by ports'!Q1972</f>
        <v>3</v>
      </c>
      <c r="S505" s="88">
        <f>'[4]AZIMUTH_CONGESTION by ports'!R1972</f>
        <v>0</v>
      </c>
      <c r="T505" s="12">
        <f>'[4]AZIMUTH_CONGESTION by ports'!S1972</f>
        <v>14</v>
      </c>
      <c r="U505" s="43">
        <f>'[4]AZIMUTH_CONGESTION by ports'!T1972</f>
        <v>0</v>
      </c>
      <c r="V505" s="12">
        <f>'[4]AZIMUTH_CONGESTION by ports'!U1972</f>
        <v>0</v>
      </c>
      <c r="W505" s="43">
        <f>'[4]AZIMUTH_CONGESTION by ports'!V1972</f>
        <v>1</v>
      </c>
      <c r="X505" s="12">
        <f>'[4]AZIMUTH_CONGESTION by ports'!W1972</f>
        <v>2</v>
      </c>
      <c r="Y505" s="88">
        <f>'[4]AZIMUTH_CONGESTION by ports'!X1972</f>
        <v>0</v>
      </c>
      <c r="Z505" s="12">
        <f>'[4]AZIMUTH_CONGESTION by ports'!Y1972</f>
        <v>0</v>
      </c>
      <c r="AA505" s="88">
        <f>'[4]AZIMUTH_CONGESTION by ports'!Z1972</f>
        <v>0</v>
      </c>
      <c r="AB505" s="12">
        <f t="shared" si="45"/>
        <v>9.5200000000000014</v>
      </c>
      <c r="AC505" s="12">
        <f t="shared" si="46"/>
        <v>0.34</v>
      </c>
      <c r="AD505" s="12">
        <f t="shared" si="47"/>
        <v>1.02</v>
      </c>
      <c r="AE505" s="12">
        <f t="shared" si="48"/>
        <v>0</v>
      </c>
      <c r="AF505" s="12">
        <f t="shared" si="49"/>
        <v>4.7600000000000007</v>
      </c>
      <c r="AG505" s="12">
        <f t="shared" si="50"/>
        <v>3.4000000000000004</v>
      </c>
    </row>
    <row r="506" spans="2:33">
      <c r="B506" s="15">
        <f>'[4]AZIMUTH_CONGESTION by ports'!A1973</f>
        <v>42873</v>
      </c>
      <c r="C506" s="6">
        <f>'[4]AZIMUTH_CONGESTION by ports'!B1973</f>
        <v>3</v>
      </c>
      <c r="D506" s="89">
        <f>'[4]AZIMUTH_CONGESTION by ports'!C1973</f>
        <v>32</v>
      </c>
      <c r="E506" s="43">
        <f>'[4]AZIMUTH_CONGESTION by ports'!D1973</f>
        <v>1</v>
      </c>
      <c r="F506" s="6">
        <f>'[4]AZIMUTH_CONGESTION by ports'!E1973</f>
        <v>0</v>
      </c>
      <c r="G506" s="6">
        <f>'[4]AZIMUTH_CONGESTION by ports'!F1973</f>
        <v>0</v>
      </c>
      <c r="H506" s="12">
        <f>'[4]AZIMUTH_CONGESTION by ports'!G1973</f>
        <v>1</v>
      </c>
      <c r="I506" s="12">
        <f>'[4]AZIMUTH_CONGESTION by ports'!H1973</f>
        <v>1</v>
      </c>
      <c r="J506" s="12">
        <f>'[4]AZIMUTH_CONGESTION by ports'!I1973</f>
        <v>2</v>
      </c>
      <c r="K506" s="12">
        <f>'[4]AZIMUTH_CONGESTION by ports'!J1973</f>
        <v>0</v>
      </c>
      <c r="L506" s="12">
        <f>'[4]AZIMUTH_CONGESTION by ports'!K1973</f>
        <v>0</v>
      </c>
      <c r="M506" s="43">
        <f>'[4]AZIMUTH_CONGESTION by ports'!L1973</f>
        <v>1</v>
      </c>
      <c r="N506" s="6">
        <f>'[4]AZIMUTH_CONGESTION by ports'!M1973</f>
        <v>0</v>
      </c>
      <c r="O506" s="89">
        <f>'[4]AZIMUTH_CONGESTION by ports'!N1973</f>
        <v>0</v>
      </c>
      <c r="P506" s="88">
        <f>'[4]AZIMUTH_CONGESTION by ports'!O1973</f>
        <v>0</v>
      </c>
      <c r="Q506" s="88">
        <f>'[4]AZIMUTH_CONGESTION by ports'!P1973</f>
        <v>0</v>
      </c>
      <c r="R506" s="43">
        <f>'[4]AZIMUTH_CONGESTION by ports'!Q1973</f>
        <v>3</v>
      </c>
      <c r="S506" s="88">
        <f>'[4]AZIMUTH_CONGESTION by ports'!R1973</f>
        <v>0</v>
      </c>
      <c r="T506" s="12">
        <f>'[4]AZIMUTH_CONGESTION by ports'!S1973</f>
        <v>15</v>
      </c>
      <c r="U506" s="43">
        <f>'[4]AZIMUTH_CONGESTION by ports'!T1973</f>
        <v>0</v>
      </c>
      <c r="V506" s="12">
        <f>'[4]AZIMUTH_CONGESTION by ports'!U1973</f>
        <v>0</v>
      </c>
      <c r="W506" s="43">
        <f>'[4]AZIMUTH_CONGESTION by ports'!V1973</f>
        <v>2</v>
      </c>
      <c r="X506" s="12">
        <f>'[4]AZIMUTH_CONGESTION by ports'!W1973</f>
        <v>2</v>
      </c>
      <c r="Y506" s="88">
        <f>'[4]AZIMUTH_CONGESTION by ports'!X1973</f>
        <v>1</v>
      </c>
      <c r="Z506" s="12">
        <f>'[4]AZIMUTH_CONGESTION by ports'!Y1973</f>
        <v>0</v>
      </c>
      <c r="AA506" s="88">
        <f>'[4]AZIMUTH_CONGESTION by ports'!Z1973</f>
        <v>0</v>
      </c>
      <c r="AB506" s="12">
        <f t="shared" si="45"/>
        <v>10.88</v>
      </c>
      <c r="AC506" s="12">
        <f t="shared" si="46"/>
        <v>0.51</v>
      </c>
      <c r="AD506" s="12">
        <f t="shared" si="47"/>
        <v>1.1900000000000002</v>
      </c>
      <c r="AE506" s="12">
        <f t="shared" si="48"/>
        <v>0.17</v>
      </c>
      <c r="AF506" s="12">
        <f t="shared" si="49"/>
        <v>5.44</v>
      </c>
      <c r="AG506" s="12">
        <f t="shared" si="50"/>
        <v>3.5700000000000003</v>
      </c>
    </row>
    <row r="507" spans="2:33">
      <c r="B507" s="15">
        <f>'[4]AZIMUTH_CONGESTION by ports'!A1974</f>
        <v>42874</v>
      </c>
      <c r="C507" s="6">
        <f>'[4]AZIMUTH_CONGESTION by ports'!B1974</f>
        <v>3</v>
      </c>
      <c r="D507" s="89">
        <f>'[4]AZIMUTH_CONGESTION by ports'!C1974</f>
        <v>26</v>
      </c>
      <c r="E507" s="43">
        <f>'[4]AZIMUTH_CONGESTION by ports'!D1974</f>
        <v>3</v>
      </c>
      <c r="F507" s="6">
        <f>'[4]AZIMUTH_CONGESTION by ports'!E1974</f>
        <v>0</v>
      </c>
      <c r="G507" s="6">
        <f>'[4]AZIMUTH_CONGESTION by ports'!F1974</f>
        <v>1</v>
      </c>
      <c r="H507" s="12">
        <f>'[4]AZIMUTH_CONGESTION by ports'!G1974</f>
        <v>0</v>
      </c>
      <c r="I507" s="12">
        <f>'[4]AZIMUTH_CONGESTION by ports'!H1974</f>
        <v>2</v>
      </c>
      <c r="J507" s="12">
        <f>'[4]AZIMUTH_CONGESTION by ports'!I1974</f>
        <v>1</v>
      </c>
      <c r="K507" s="12">
        <f>'[4]AZIMUTH_CONGESTION by ports'!J1974</f>
        <v>0</v>
      </c>
      <c r="L507" s="12">
        <f>'[4]AZIMUTH_CONGESTION by ports'!K1974</f>
        <v>0</v>
      </c>
      <c r="M507" s="43">
        <f>'[4]AZIMUTH_CONGESTION by ports'!L1974</f>
        <v>1</v>
      </c>
      <c r="N507" s="6">
        <f>'[4]AZIMUTH_CONGESTION by ports'!M1974</f>
        <v>0</v>
      </c>
      <c r="O507" s="89">
        <f>'[4]AZIMUTH_CONGESTION by ports'!N1974</f>
        <v>0</v>
      </c>
      <c r="P507" s="88">
        <f>'[4]AZIMUTH_CONGESTION by ports'!O1974</f>
        <v>1</v>
      </c>
      <c r="Q507" s="88">
        <f>'[4]AZIMUTH_CONGESTION by ports'!P1974</f>
        <v>0</v>
      </c>
      <c r="R507" s="43">
        <f>'[4]AZIMUTH_CONGESTION by ports'!Q1974</f>
        <v>3</v>
      </c>
      <c r="S507" s="88">
        <f>'[4]AZIMUTH_CONGESTION by ports'!R1974</f>
        <v>0</v>
      </c>
      <c r="T507" s="12">
        <f>'[4]AZIMUTH_CONGESTION by ports'!S1974</f>
        <v>9</v>
      </c>
      <c r="U507" s="43">
        <f>'[4]AZIMUTH_CONGESTION by ports'!T1974</f>
        <v>0</v>
      </c>
      <c r="V507" s="12">
        <f>'[4]AZIMUTH_CONGESTION by ports'!U1974</f>
        <v>0</v>
      </c>
      <c r="W507" s="43">
        <f>'[4]AZIMUTH_CONGESTION by ports'!V1974</f>
        <v>3</v>
      </c>
      <c r="X507" s="12">
        <f>'[4]AZIMUTH_CONGESTION by ports'!W1974</f>
        <v>2</v>
      </c>
      <c r="Y507" s="88">
        <f>'[4]AZIMUTH_CONGESTION by ports'!X1974</f>
        <v>2</v>
      </c>
      <c r="Z507" s="12">
        <f>'[4]AZIMUTH_CONGESTION by ports'!Y1974</f>
        <v>0</v>
      </c>
      <c r="AA507" s="88">
        <f>'[4]AZIMUTH_CONGESTION by ports'!Z1974</f>
        <v>0</v>
      </c>
      <c r="AB507" s="12">
        <f t="shared" si="45"/>
        <v>9.6900000000000013</v>
      </c>
      <c r="AC507" s="12">
        <f t="shared" si="46"/>
        <v>0.68</v>
      </c>
      <c r="AD507" s="12">
        <f t="shared" si="47"/>
        <v>1.7000000000000002</v>
      </c>
      <c r="AE507" s="12">
        <f t="shared" si="48"/>
        <v>0.51</v>
      </c>
      <c r="AF507" s="12">
        <f t="shared" si="49"/>
        <v>4.42</v>
      </c>
      <c r="AG507" s="12">
        <f t="shared" si="50"/>
        <v>2.3800000000000003</v>
      </c>
    </row>
    <row r="508" spans="2:33">
      <c r="B508" s="15">
        <f>'[4]AZIMUTH_CONGESTION by ports'!A1975</f>
        <v>42875</v>
      </c>
      <c r="C508" s="6">
        <f>'[4]AZIMUTH_CONGESTION by ports'!B1975</f>
        <v>3</v>
      </c>
      <c r="D508" s="89">
        <f>'[4]AZIMUTH_CONGESTION by ports'!C1975</f>
        <v>24</v>
      </c>
      <c r="E508" s="43">
        <f>'[4]AZIMUTH_CONGESTION by ports'!D1975</f>
        <v>2</v>
      </c>
      <c r="F508" s="6">
        <f>'[4]AZIMUTH_CONGESTION by ports'!E1975</f>
        <v>0</v>
      </c>
      <c r="G508" s="6">
        <f>'[4]AZIMUTH_CONGESTION by ports'!F1975</f>
        <v>0</v>
      </c>
      <c r="H508" s="12">
        <f>'[4]AZIMUTH_CONGESTION by ports'!G1975</f>
        <v>0</v>
      </c>
      <c r="I508" s="12">
        <f>'[4]AZIMUTH_CONGESTION by ports'!H1975</f>
        <v>1</v>
      </c>
      <c r="J508" s="12">
        <f>'[4]AZIMUTH_CONGESTION by ports'!I1975</f>
        <v>1</v>
      </c>
      <c r="K508" s="12">
        <f>'[4]AZIMUTH_CONGESTION by ports'!J1975</f>
        <v>0</v>
      </c>
      <c r="L508" s="12">
        <f>'[4]AZIMUTH_CONGESTION by ports'!K1975</f>
        <v>0</v>
      </c>
      <c r="M508" s="43">
        <f>'[4]AZIMUTH_CONGESTION by ports'!L1975</f>
        <v>1</v>
      </c>
      <c r="N508" s="6">
        <f>'[4]AZIMUTH_CONGESTION by ports'!M1975</f>
        <v>0</v>
      </c>
      <c r="O508" s="89">
        <f>'[4]AZIMUTH_CONGESTION by ports'!N1975</f>
        <v>0</v>
      </c>
      <c r="P508" s="88">
        <f>'[4]AZIMUTH_CONGESTION by ports'!O1975</f>
        <v>3</v>
      </c>
      <c r="Q508" s="88">
        <f>'[4]AZIMUTH_CONGESTION by ports'!P1975</f>
        <v>0</v>
      </c>
      <c r="R508" s="43">
        <f>'[4]AZIMUTH_CONGESTION by ports'!Q1975</f>
        <v>3</v>
      </c>
      <c r="S508" s="88">
        <f>'[4]AZIMUTH_CONGESTION by ports'!R1975</f>
        <v>0</v>
      </c>
      <c r="T508" s="12">
        <f>'[4]AZIMUTH_CONGESTION by ports'!S1975</f>
        <v>8</v>
      </c>
      <c r="U508" s="43">
        <f>'[4]AZIMUTH_CONGESTION by ports'!T1975</f>
        <v>0</v>
      </c>
      <c r="V508" s="12">
        <f>'[4]AZIMUTH_CONGESTION by ports'!U1975</f>
        <v>0</v>
      </c>
      <c r="W508" s="43">
        <f>'[4]AZIMUTH_CONGESTION by ports'!V1975</f>
        <v>2</v>
      </c>
      <c r="X508" s="12">
        <f>'[4]AZIMUTH_CONGESTION by ports'!W1975</f>
        <v>2</v>
      </c>
      <c r="Y508" s="88">
        <f>'[4]AZIMUTH_CONGESTION by ports'!X1975</f>
        <v>2</v>
      </c>
      <c r="Z508" s="12">
        <f>'[4]AZIMUTH_CONGESTION by ports'!Y1975</f>
        <v>0</v>
      </c>
      <c r="AA508" s="88">
        <f>'[4]AZIMUTH_CONGESTION by ports'!Z1975</f>
        <v>0</v>
      </c>
      <c r="AB508" s="12">
        <f t="shared" si="45"/>
        <v>8.84</v>
      </c>
      <c r="AC508" s="12">
        <f t="shared" si="46"/>
        <v>0.51</v>
      </c>
      <c r="AD508" s="12">
        <f t="shared" si="47"/>
        <v>1.36</v>
      </c>
      <c r="AE508" s="12">
        <f t="shared" si="48"/>
        <v>0.85000000000000009</v>
      </c>
      <c r="AF508" s="12">
        <f t="shared" si="49"/>
        <v>4.08</v>
      </c>
      <c r="AG508" s="12">
        <f t="shared" si="50"/>
        <v>2.04</v>
      </c>
    </row>
    <row r="509" spans="2:33">
      <c r="B509" s="15">
        <f>'[4]AZIMUTH_CONGESTION by ports'!A1976</f>
        <v>42876</v>
      </c>
      <c r="C509" s="6">
        <f>'[4]AZIMUTH_CONGESTION by ports'!B1976</f>
        <v>3</v>
      </c>
      <c r="D509" s="89">
        <f>'[4]AZIMUTH_CONGESTION by ports'!C1976</f>
        <v>26</v>
      </c>
      <c r="E509" s="43">
        <f>'[4]AZIMUTH_CONGESTION by ports'!D1976</f>
        <v>3</v>
      </c>
      <c r="F509" s="6">
        <f>'[4]AZIMUTH_CONGESTION by ports'!E1976</f>
        <v>0</v>
      </c>
      <c r="G509" s="6">
        <f>'[4]AZIMUTH_CONGESTION by ports'!F1976</f>
        <v>0</v>
      </c>
      <c r="H509" s="12">
        <f>'[4]AZIMUTH_CONGESTION by ports'!G1976</f>
        <v>0</v>
      </c>
      <c r="I509" s="12">
        <f>'[4]AZIMUTH_CONGESTION by ports'!H1976</f>
        <v>2</v>
      </c>
      <c r="J509" s="12">
        <f>'[4]AZIMUTH_CONGESTION by ports'!I1976</f>
        <v>0</v>
      </c>
      <c r="K509" s="12">
        <f>'[4]AZIMUTH_CONGESTION by ports'!J1976</f>
        <v>0</v>
      </c>
      <c r="L509" s="12">
        <f>'[4]AZIMUTH_CONGESTION by ports'!K1976</f>
        <v>0</v>
      </c>
      <c r="M509" s="43">
        <f>'[4]AZIMUTH_CONGESTION by ports'!L1976</f>
        <v>1</v>
      </c>
      <c r="N509" s="6">
        <f>'[4]AZIMUTH_CONGESTION by ports'!M1976</f>
        <v>0</v>
      </c>
      <c r="O509" s="89">
        <f>'[4]AZIMUTH_CONGESTION by ports'!N1976</f>
        <v>0</v>
      </c>
      <c r="P509" s="88">
        <f>'[4]AZIMUTH_CONGESTION by ports'!O1976</f>
        <v>2</v>
      </c>
      <c r="Q509" s="88">
        <f>'[4]AZIMUTH_CONGESTION by ports'!P1976</f>
        <v>0</v>
      </c>
      <c r="R509" s="43">
        <f>'[4]AZIMUTH_CONGESTION by ports'!Q1976</f>
        <v>2</v>
      </c>
      <c r="S509" s="88">
        <f>'[4]AZIMUTH_CONGESTION by ports'!R1976</f>
        <v>0</v>
      </c>
      <c r="T509" s="12">
        <f>'[4]AZIMUTH_CONGESTION by ports'!S1976</f>
        <v>10</v>
      </c>
      <c r="U509" s="43">
        <f>'[4]AZIMUTH_CONGESTION by ports'!T1976</f>
        <v>0</v>
      </c>
      <c r="V509" s="12">
        <f>'[4]AZIMUTH_CONGESTION by ports'!U1976</f>
        <v>0</v>
      </c>
      <c r="W509" s="43">
        <f>'[4]AZIMUTH_CONGESTION by ports'!V1976</f>
        <v>4</v>
      </c>
      <c r="X509" s="12">
        <f>'[4]AZIMUTH_CONGESTION by ports'!W1976</f>
        <v>2</v>
      </c>
      <c r="Y509" s="88">
        <f>'[4]AZIMUTH_CONGESTION by ports'!X1976</f>
        <v>1</v>
      </c>
      <c r="Z509" s="12">
        <f>'[4]AZIMUTH_CONGESTION by ports'!Y1976</f>
        <v>0</v>
      </c>
      <c r="AA509" s="88">
        <f>'[4]AZIMUTH_CONGESTION by ports'!Z1976</f>
        <v>0</v>
      </c>
      <c r="AB509" s="12">
        <f t="shared" si="45"/>
        <v>9.5200000000000014</v>
      </c>
      <c r="AC509" s="12">
        <f t="shared" si="46"/>
        <v>0.51</v>
      </c>
      <c r="AD509" s="12">
        <f t="shared" si="47"/>
        <v>1.7000000000000002</v>
      </c>
      <c r="AE509" s="12">
        <f t="shared" si="48"/>
        <v>0.51</v>
      </c>
      <c r="AF509" s="12">
        <f t="shared" si="49"/>
        <v>4.42</v>
      </c>
      <c r="AG509" s="12">
        <f t="shared" si="50"/>
        <v>2.3800000000000003</v>
      </c>
    </row>
    <row r="510" spans="2:33">
      <c r="B510" s="15">
        <f>'[4]AZIMUTH_CONGESTION by ports'!A1977</f>
        <v>42877</v>
      </c>
      <c r="C510" s="6">
        <f>'[4]AZIMUTH_CONGESTION by ports'!B1977</f>
        <v>4</v>
      </c>
      <c r="D510" s="89">
        <f>'[4]AZIMUTH_CONGESTION by ports'!C1977</f>
        <v>29</v>
      </c>
      <c r="E510" s="43">
        <f>'[4]AZIMUTH_CONGESTION by ports'!D1977</f>
        <v>2</v>
      </c>
      <c r="F510" s="6">
        <f>'[4]AZIMUTH_CONGESTION by ports'!E1977</f>
        <v>0</v>
      </c>
      <c r="G510" s="6">
        <f>'[4]AZIMUTH_CONGESTION by ports'!F1977</f>
        <v>0</v>
      </c>
      <c r="H510" s="12">
        <f>'[4]AZIMUTH_CONGESTION by ports'!G1977</f>
        <v>1</v>
      </c>
      <c r="I510" s="12">
        <f>'[4]AZIMUTH_CONGESTION by ports'!H1977</f>
        <v>2</v>
      </c>
      <c r="J510" s="12">
        <f>'[4]AZIMUTH_CONGESTION by ports'!I1977</f>
        <v>0</v>
      </c>
      <c r="K510" s="12">
        <f>'[4]AZIMUTH_CONGESTION by ports'!J1977</f>
        <v>0</v>
      </c>
      <c r="L510" s="12">
        <f>'[4]AZIMUTH_CONGESTION by ports'!K1977</f>
        <v>0</v>
      </c>
      <c r="M510" s="43">
        <f>'[4]AZIMUTH_CONGESTION by ports'!L1977</f>
        <v>1</v>
      </c>
      <c r="N510" s="6">
        <f>'[4]AZIMUTH_CONGESTION by ports'!M1977</f>
        <v>0</v>
      </c>
      <c r="O510" s="89">
        <f>'[4]AZIMUTH_CONGESTION by ports'!N1977</f>
        <v>0</v>
      </c>
      <c r="P510" s="88">
        <f>'[4]AZIMUTH_CONGESTION by ports'!O1977</f>
        <v>3</v>
      </c>
      <c r="Q510" s="88">
        <f>'[4]AZIMUTH_CONGESTION by ports'!P1977</f>
        <v>0</v>
      </c>
      <c r="R510" s="43">
        <f>'[4]AZIMUTH_CONGESTION by ports'!Q1977</f>
        <v>3</v>
      </c>
      <c r="S510" s="88">
        <f>'[4]AZIMUTH_CONGESTION by ports'!R1977</f>
        <v>0</v>
      </c>
      <c r="T510" s="12">
        <f>'[4]AZIMUTH_CONGESTION by ports'!S1977</f>
        <v>8</v>
      </c>
      <c r="U510" s="43">
        <f>'[4]AZIMUTH_CONGESTION by ports'!T1977</f>
        <v>0</v>
      </c>
      <c r="V510" s="12">
        <f>'[4]AZIMUTH_CONGESTION by ports'!U1977</f>
        <v>0</v>
      </c>
      <c r="W510" s="43">
        <f>'[4]AZIMUTH_CONGESTION by ports'!V1977</f>
        <v>2</v>
      </c>
      <c r="X510" s="12">
        <f>'[4]AZIMUTH_CONGESTION by ports'!W1977</f>
        <v>2</v>
      </c>
      <c r="Y510" s="88">
        <f>'[4]AZIMUTH_CONGESTION by ports'!X1977</f>
        <v>2</v>
      </c>
      <c r="Z510" s="12">
        <f>'[4]AZIMUTH_CONGESTION by ports'!Y1977</f>
        <v>0</v>
      </c>
      <c r="AA510" s="88">
        <f>'[4]AZIMUTH_CONGESTION by ports'!Z1977</f>
        <v>0</v>
      </c>
      <c r="AB510" s="12">
        <f t="shared" si="45"/>
        <v>10.030000000000001</v>
      </c>
      <c r="AC510" s="12">
        <f t="shared" si="46"/>
        <v>0.68</v>
      </c>
      <c r="AD510" s="12">
        <f t="shared" si="47"/>
        <v>1.36</v>
      </c>
      <c r="AE510" s="12">
        <f t="shared" si="48"/>
        <v>0.85000000000000009</v>
      </c>
      <c r="AF510" s="12">
        <f t="shared" si="49"/>
        <v>4.9300000000000006</v>
      </c>
      <c r="AG510" s="12">
        <f t="shared" si="50"/>
        <v>2.21</v>
      </c>
    </row>
    <row r="511" spans="2:33">
      <c r="B511" s="15">
        <f>'[4]AZIMUTH_CONGESTION by ports'!A1978</f>
        <v>42878</v>
      </c>
      <c r="C511" s="6">
        <f>'[4]AZIMUTH_CONGESTION by ports'!B1978</f>
        <v>4</v>
      </c>
      <c r="D511" s="89">
        <f>'[4]AZIMUTH_CONGESTION by ports'!C1978</f>
        <v>28</v>
      </c>
      <c r="E511" s="43">
        <f>'[4]AZIMUTH_CONGESTION by ports'!D1978</f>
        <v>2</v>
      </c>
      <c r="F511" s="6">
        <f>'[4]AZIMUTH_CONGESTION by ports'!E1978</f>
        <v>0</v>
      </c>
      <c r="G511" s="6">
        <f>'[4]AZIMUTH_CONGESTION by ports'!F1978</f>
        <v>1</v>
      </c>
      <c r="H511" s="12">
        <f>'[4]AZIMUTH_CONGESTION by ports'!G1978</f>
        <v>1</v>
      </c>
      <c r="I511" s="12">
        <f>'[4]AZIMUTH_CONGESTION by ports'!H1978</f>
        <v>1</v>
      </c>
      <c r="J511" s="12">
        <f>'[4]AZIMUTH_CONGESTION by ports'!I1978</f>
        <v>0</v>
      </c>
      <c r="K511" s="12">
        <f>'[4]AZIMUTH_CONGESTION by ports'!J1978</f>
        <v>0</v>
      </c>
      <c r="L511" s="12">
        <f>'[4]AZIMUTH_CONGESTION by ports'!K1978</f>
        <v>0</v>
      </c>
      <c r="M511" s="43">
        <f>'[4]AZIMUTH_CONGESTION by ports'!L1978</f>
        <v>2</v>
      </c>
      <c r="N511" s="6">
        <f>'[4]AZIMUTH_CONGESTION by ports'!M1978</f>
        <v>0</v>
      </c>
      <c r="O511" s="89">
        <f>'[4]AZIMUTH_CONGESTION by ports'!N1978</f>
        <v>0</v>
      </c>
      <c r="P511" s="88">
        <f>'[4]AZIMUTH_CONGESTION by ports'!O1978</f>
        <v>1</v>
      </c>
      <c r="Q511" s="88">
        <f>'[4]AZIMUTH_CONGESTION by ports'!P1978</f>
        <v>0</v>
      </c>
      <c r="R511" s="43">
        <f>'[4]AZIMUTH_CONGESTION by ports'!Q1978</f>
        <v>3</v>
      </c>
      <c r="S511" s="88">
        <f>'[4]AZIMUTH_CONGESTION by ports'!R1978</f>
        <v>0</v>
      </c>
      <c r="T511" s="12">
        <f>'[4]AZIMUTH_CONGESTION by ports'!S1978</f>
        <v>10</v>
      </c>
      <c r="U511" s="43">
        <f>'[4]AZIMUTH_CONGESTION by ports'!T1978</f>
        <v>0</v>
      </c>
      <c r="V511" s="12">
        <f>'[4]AZIMUTH_CONGESTION by ports'!U1978</f>
        <v>0</v>
      </c>
      <c r="W511" s="43">
        <f>'[4]AZIMUTH_CONGESTION by ports'!V1978</f>
        <v>5</v>
      </c>
      <c r="X511" s="12">
        <f>'[4]AZIMUTH_CONGESTION by ports'!W1978</f>
        <v>1</v>
      </c>
      <c r="Y511" s="88">
        <f>'[4]AZIMUTH_CONGESTION by ports'!X1978</f>
        <v>2</v>
      </c>
      <c r="Z511" s="12">
        <f>'[4]AZIMUTH_CONGESTION by ports'!Y1978</f>
        <v>0</v>
      </c>
      <c r="AA511" s="88">
        <f>'[4]AZIMUTH_CONGESTION by ports'!Z1978</f>
        <v>0</v>
      </c>
      <c r="AB511" s="12">
        <f t="shared" si="45"/>
        <v>10.370000000000001</v>
      </c>
      <c r="AC511" s="12">
        <f t="shared" si="46"/>
        <v>0.85000000000000009</v>
      </c>
      <c r="AD511" s="12">
        <f t="shared" si="47"/>
        <v>2.04</v>
      </c>
      <c r="AE511" s="12">
        <f t="shared" si="48"/>
        <v>0.51</v>
      </c>
      <c r="AF511" s="12">
        <f t="shared" si="49"/>
        <v>4.7600000000000007</v>
      </c>
      <c r="AG511" s="12">
        <f t="shared" si="50"/>
        <v>2.21</v>
      </c>
    </row>
    <row r="512" spans="2:33">
      <c r="B512" s="15">
        <f>'[4]AZIMUTH_CONGESTION by ports'!A1979</f>
        <v>42879</v>
      </c>
      <c r="C512" s="6">
        <f>'[4]AZIMUTH_CONGESTION by ports'!B1979</f>
        <v>4</v>
      </c>
      <c r="D512" s="89">
        <f>'[4]AZIMUTH_CONGESTION by ports'!C1979</f>
        <v>26</v>
      </c>
      <c r="E512" s="43">
        <f>'[4]AZIMUTH_CONGESTION by ports'!D1979</f>
        <v>2</v>
      </c>
      <c r="F512" s="6">
        <f>'[4]AZIMUTH_CONGESTION by ports'!E1979</f>
        <v>0</v>
      </c>
      <c r="G512" s="6">
        <f>'[4]AZIMUTH_CONGESTION by ports'!F1979</f>
        <v>0</v>
      </c>
      <c r="H512" s="12">
        <f>'[4]AZIMUTH_CONGESTION by ports'!G1979</f>
        <v>0</v>
      </c>
      <c r="I512" s="12">
        <f>'[4]AZIMUTH_CONGESTION by ports'!H1979</f>
        <v>1</v>
      </c>
      <c r="J512" s="12">
        <f>'[4]AZIMUTH_CONGESTION by ports'!I1979</f>
        <v>0</v>
      </c>
      <c r="K512" s="12">
        <f>'[4]AZIMUTH_CONGESTION by ports'!J1979</f>
        <v>0</v>
      </c>
      <c r="L512" s="12">
        <f>'[4]AZIMUTH_CONGESTION by ports'!K1979</f>
        <v>0</v>
      </c>
      <c r="M512" s="43">
        <f>'[4]AZIMUTH_CONGESTION by ports'!L1979</f>
        <v>2</v>
      </c>
      <c r="N512" s="6">
        <f>'[4]AZIMUTH_CONGESTION by ports'!M1979</f>
        <v>0</v>
      </c>
      <c r="O512" s="89">
        <f>'[4]AZIMUTH_CONGESTION by ports'!N1979</f>
        <v>0</v>
      </c>
      <c r="P512" s="88">
        <f>'[4]AZIMUTH_CONGESTION by ports'!O1979</f>
        <v>1</v>
      </c>
      <c r="Q512" s="88">
        <f>'[4]AZIMUTH_CONGESTION by ports'!P1979</f>
        <v>0</v>
      </c>
      <c r="R512" s="43">
        <f>'[4]AZIMUTH_CONGESTION by ports'!Q1979</f>
        <v>2</v>
      </c>
      <c r="S512" s="88">
        <f>'[4]AZIMUTH_CONGESTION by ports'!R1979</f>
        <v>0</v>
      </c>
      <c r="T512" s="12">
        <f>'[4]AZIMUTH_CONGESTION by ports'!S1979</f>
        <v>9</v>
      </c>
      <c r="U512" s="43">
        <f>'[4]AZIMUTH_CONGESTION by ports'!T1979</f>
        <v>0</v>
      </c>
      <c r="V512" s="12">
        <f>'[4]AZIMUTH_CONGESTION by ports'!U1979</f>
        <v>0</v>
      </c>
      <c r="W512" s="43">
        <f>'[4]AZIMUTH_CONGESTION by ports'!V1979</f>
        <v>6</v>
      </c>
      <c r="X512" s="12">
        <f>'[4]AZIMUTH_CONGESTION by ports'!W1979</f>
        <v>1</v>
      </c>
      <c r="Y512" s="88">
        <f>'[4]AZIMUTH_CONGESTION by ports'!X1979</f>
        <v>2</v>
      </c>
      <c r="Z512" s="12">
        <f>'[4]AZIMUTH_CONGESTION by ports'!Y1979</f>
        <v>0</v>
      </c>
      <c r="AA512" s="88">
        <f>'[4]AZIMUTH_CONGESTION by ports'!Z1979</f>
        <v>0</v>
      </c>
      <c r="AB512" s="12">
        <f t="shared" si="45"/>
        <v>9.5200000000000014</v>
      </c>
      <c r="AC512" s="12">
        <f t="shared" si="46"/>
        <v>0.68</v>
      </c>
      <c r="AD512" s="12">
        <f t="shared" si="47"/>
        <v>2.04</v>
      </c>
      <c r="AE512" s="12">
        <f t="shared" si="48"/>
        <v>0.51</v>
      </c>
      <c r="AF512" s="12">
        <f t="shared" si="49"/>
        <v>4.42</v>
      </c>
      <c r="AG512" s="12">
        <f t="shared" si="50"/>
        <v>1.87</v>
      </c>
    </row>
    <row r="513" spans="2:33">
      <c r="B513" s="15">
        <f>'[4]AZIMUTH_CONGESTION by ports'!A1980</f>
        <v>42880</v>
      </c>
      <c r="C513" s="6">
        <f>'[4]AZIMUTH_CONGESTION by ports'!B1980</f>
        <v>5</v>
      </c>
      <c r="D513" s="89">
        <f>'[4]AZIMUTH_CONGESTION by ports'!C1980</f>
        <v>26</v>
      </c>
      <c r="E513" s="43">
        <f>'[4]AZIMUTH_CONGESTION by ports'!D1980</f>
        <v>5</v>
      </c>
      <c r="F513" s="6">
        <f>'[4]AZIMUTH_CONGESTION by ports'!E1980</f>
        <v>0</v>
      </c>
      <c r="G513" s="6">
        <f>'[4]AZIMUTH_CONGESTION by ports'!F1980</f>
        <v>0</v>
      </c>
      <c r="H513" s="12">
        <f>'[4]AZIMUTH_CONGESTION by ports'!G1980</f>
        <v>0</v>
      </c>
      <c r="I513" s="12">
        <f>'[4]AZIMUTH_CONGESTION by ports'!H1980</f>
        <v>1</v>
      </c>
      <c r="J513" s="12">
        <f>'[4]AZIMUTH_CONGESTION by ports'!I1980</f>
        <v>0</v>
      </c>
      <c r="K513" s="12">
        <f>'[4]AZIMUTH_CONGESTION by ports'!J1980</f>
        <v>0</v>
      </c>
      <c r="L513" s="12">
        <f>'[4]AZIMUTH_CONGESTION by ports'!K1980</f>
        <v>0</v>
      </c>
      <c r="M513" s="43">
        <f>'[4]AZIMUTH_CONGESTION by ports'!L1980</f>
        <v>2</v>
      </c>
      <c r="N513" s="6">
        <f>'[4]AZIMUTH_CONGESTION by ports'!M1980</f>
        <v>0</v>
      </c>
      <c r="O513" s="89">
        <f>'[4]AZIMUTH_CONGESTION by ports'!N1980</f>
        <v>0</v>
      </c>
      <c r="P513" s="88">
        <f>'[4]AZIMUTH_CONGESTION by ports'!O1980</f>
        <v>1</v>
      </c>
      <c r="Q513" s="88">
        <f>'[4]AZIMUTH_CONGESTION by ports'!P1980</f>
        <v>0</v>
      </c>
      <c r="R513" s="43">
        <f>'[4]AZIMUTH_CONGESTION by ports'!Q1980</f>
        <v>2</v>
      </c>
      <c r="S513" s="88">
        <f>'[4]AZIMUTH_CONGESTION by ports'!R1980</f>
        <v>0</v>
      </c>
      <c r="T513" s="12">
        <f>'[4]AZIMUTH_CONGESTION by ports'!S1980</f>
        <v>5</v>
      </c>
      <c r="U513" s="43">
        <f>'[4]AZIMUTH_CONGESTION by ports'!T1980</f>
        <v>0</v>
      </c>
      <c r="V513" s="12">
        <f>'[4]AZIMUTH_CONGESTION by ports'!U1980</f>
        <v>0</v>
      </c>
      <c r="W513" s="43">
        <f>'[4]AZIMUTH_CONGESTION by ports'!V1980</f>
        <v>5</v>
      </c>
      <c r="X513" s="12">
        <f>'[4]AZIMUTH_CONGESTION by ports'!W1980</f>
        <v>1</v>
      </c>
      <c r="Y513" s="88">
        <f>'[4]AZIMUTH_CONGESTION by ports'!X1980</f>
        <v>4</v>
      </c>
      <c r="Z513" s="12">
        <f>'[4]AZIMUTH_CONGESTION by ports'!Y1980</f>
        <v>0</v>
      </c>
      <c r="AA513" s="88">
        <f>'[4]AZIMUTH_CONGESTION by ports'!Z1980</f>
        <v>0</v>
      </c>
      <c r="AB513" s="12">
        <f t="shared" si="45"/>
        <v>9.6900000000000013</v>
      </c>
      <c r="AC513" s="12">
        <f t="shared" si="46"/>
        <v>0.85000000000000009</v>
      </c>
      <c r="AD513" s="12">
        <f t="shared" si="47"/>
        <v>2.3800000000000003</v>
      </c>
      <c r="AE513" s="12">
        <f t="shared" si="48"/>
        <v>0.85000000000000009</v>
      </c>
      <c r="AF513" s="12">
        <f t="shared" si="49"/>
        <v>4.42</v>
      </c>
      <c r="AG513" s="12">
        <f t="shared" si="50"/>
        <v>1.1900000000000002</v>
      </c>
    </row>
    <row r="514" spans="2:33">
      <c r="B514" s="15">
        <f>'[4]AZIMUTH_CONGESTION by ports'!A1981</f>
        <v>42881</v>
      </c>
      <c r="C514" s="6">
        <f>'[4]AZIMUTH_CONGESTION by ports'!B1981</f>
        <v>4</v>
      </c>
      <c r="D514" s="89">
        <f>'[4]AZIMUTH_CONGESTION by ports'!C1981</f>
        <v>28</v>
      </c>
      <c r="E514" s="43">
        <f>'[4]AZIMUTH_CONGESTION by ports'!D1981</f>
        <v>6</v>
      </c>
      <c r="F514" s="6">
        <f>'[4]AZIMUTH_CONGESTION by ports'!E1981</f>
        <v>0</v>
      </c>
      <c r="G514" s="6">
        <f>'[4]AZIMUTH_CONGESTION by ports'!F1981</f>
        <v>0</v>
      </c>
      <c r="H514" s="12">
        <f>'[4]AZIMUTH_CONGESTION by ports'!G1981</f>
        <v>0</v>
      </c>
      <c r="I514" s="12">
        <f>'[4]AZIMUTH_CONGESTION by ports'!H1981</f>
        <v>2</v>
      </c>
      <c r="J514" s="12">
        <f>'[4]AZIMUTH_CONGESTION by ports'!I1981</f>
        <v>0</v>
      </c>
      <c r="K514" s="12">
        <f>'[4]AZIMUTH_CONGESTION by ports'!J1981</f>
        <v>0</v>
      </c>
      <c r="L514" s="12">
        <f>'[4]AZIMUTH_CONGESTION by ports'!K1981</f>
        <v>0</v>
      </c>
      <c r="M514" s="43">
        <f>'[4]AZIMUTH_CONGESTION by ports'!L1981</f>
        <v>1</v>
      </c>
      <c r="N514" s="6">
        <f>'[4]AZIMUTH_CONGESTION by ports'!M1981</f>
        <v>0</v>
      </c>
      <c r="O514" s="89">
        <f>'[4]AZIMUTH_CONGESTION by ports'!N1981</f>
        <v>0</v>
      </c>
      <c r="P514" s="88">
        <f>'[4]AZIMUTH_CONGESTION by ports'!O1981</f>
        <v>1</v>
      </c>
      <c r="Q514" s="88">
        <f>'[4]AZIMUTH_CONGESTION by ports'!P1981</f>
        <v>0</v>
      </c>
      <c r="R514" s="43">
        <f>'[4]AZIMUTH_CONGESTION by ports'!Q1981</f>
        <v>1</v>
      </c>
      <c r="S514" s="88">
        <f>'[4]AZIMUTH_CONGESTION by ports'!R1981</f>
        <v>0</v>
      </c>
      <c r="T514" s="12">
        <f>'[4]AZIMUTH_CONGESTION by ports'!S1981</f>
        <v>7</v>
      </c>
      <c r="U514" s="43">
        <f>'[4]AZIMUTH_CONGESTION by ports'!T1981</f>
        <v>0</v>
      </c>
      <c r="V514" s="12">
        <f>'[4]AZIMUTH_CONGESTION by ports'!U1981</f>
        <v>0</v>
      </c>
      <c r="W514" s="43">
        <f>'[4]AZIMUTH_CONGESTION by ports'!V1981</f>
        <v>4</v>
      </c>
      <c r="X514" s="12">
        <f>'[4]AZIMUTH_CONGESTION by ports'!W1981</f>
        <v>1</v>
      </c>
      <c r="Y514" s="88">
        <f>'[4]AZIMUTH_CONGESTION by ports'!X1981</f>
        <v>2</v>
      </c>
      <c r="Z514" s="12">
        <f>'[4]AZIMUTH_CONGESTION by ports'!Y1981</f>
        <v>0</v>
      </c>
      <c r="AA514" s="88">
        <f>'[4]AZIMUTH_CONGESTION by ports'!Z1981</f>
        <v>0</v>
      </c>
      <c r="AB514" s="12">
        <f t="shared" si="45"/>
        <v>9.6900000000000013</v>
      </c>
      <c r="AC514" s="12">
        <f t="shared" si="46"/>
        <v>0.68</v>
      </c>
      <c r="AD514" s="12">
        <f t="shared" si="47"/>
        <v>2.04</v>
      </c>
      <c r="AE514" s="12">
        <f t="shared" si="48"/>
        <v>0.51</v>
      </c>
      <c r="AF514" s="12">
        <f t="shared" si="49"/>
        <v>4.7600000000000007</v>
      </c>
      <c r="AG514" s="12">
        <f t="shared" si="50"/>
        <v>1.7000000000000002</v>
      </c>
    </row>
    <row r="515" spans="2:33">
      <c r="B515" s="15">
        <f>'[4]AZIMUTH_CONGESTION by ports'!A1982</f>
        <v>42882</v>
      </c>
      <c r="C515" s="6">
        <f>'[4]AZIMUTH_CONGESTION by ports'!B1982</f>
        <v>5</v>
      </c>
      <c r="D515" s="89">
        <f>'[4]AZIMUTH_CONGESTION by ports'!C1982</f>
        <v>26</v>
      </c>
      <c r="E515" s="43">
        <f>'[4]AZIMUTH_CONGESTION by ports'!D1982</f>
        <v>8</v>
      </c>
      <c r="F515" s="6">
        <f>'[4]AZIMUTH_CONGESTION by ports'!E1982</f>
        <v>0</v>
      </c>
      <c r="G515" s="6">
        <f>'[4]AZIMUTH_CONGESTION by ports'!F1982</f>
        <v>1</v>
      </c>
      <c r="H515" s="12">
        <f>'[4]AZIMUTH_CONGESTION by ports'!G1982</f>
        <v>0</v>
      </c>
      <c r="I515" s="12">
        <f>'[4]AZIMUTH_CONGESTION by ports'!H1982</f>
        <v>0</v>
      </c>
      <c r="J515" s="12">
        <f>'[4]AZIMUTH_CONGESTION by ports'!I1982</f>
        <v>0</v>
      </c>
      <c r="K515" s="12">
        <f>'[4]AZIMUTH_CONGESTION by ports'!J1982</f>
        <v>0</v>
      </c>
      <c r="L515" s="12">
        <f>'[4]AZIMUTH_CONGESTION by ports'!K1982</f>
        <v>0</v>
      </c>
      <c r="M515" s="43">
        <f>'[4]AZIMUTH_CONGESTION by ports'!L1982</f>
        <v>1</v>
      </c>
      <c r="N515" s="6">
        <f>'[4]AZIMUTH_CONGESTION by ports'!M1982</f>
        <v>0</v>
      </c>
      <c r="O515" s="89">
        <f>'[4]AZIMUTH_CONGESTION by ports'!N1982</f>
        <v>0</v>
      </c>
      <c r="P515" s="88">
        <f>'[4]AZIMUTH_CONGESTION by ports'!O1982</f>
        <v>1</v>
      </c>
      <c r="Q515" s="88">
        <f>'[4]AZIMUTH_CONGESTION by ports'!P1982</f>
        <v>0</v>
      </c>
      <c r="R515" s="43">
        <f>'[4]AZIMUTH_CONGESTION by ports'!Q1982</f>
        <v>3</v>
      </c>
      <c r="S515" s="88">
        <f>'[4]AZIMUTH_CONGESTION by ports'!R1982</f>
        <v>0</v>
      </c>
      <c r="T515" s="12">
        <f>'[4]AZIMUTH_CONGESTION by ports'!S1982</f>
        <v>7</v>
      </c>
      <c r="U515" s="43">
        <f>'[4]AZIMUTH_CONGESTION by ports'!T1982</f>
        <v>0</v>
      </c>
      <c r="V515" s="12">
        <f>'[4]AZIMUTH_CONGESTION by ports'!U1982</f>
        <v>0</v>
      </c>
      <c r="W515" s="43">
        <f>'[4]AZIMUTH_CONGESTION by ports'!V1982</f>
        <v>3</v>
      </c>
      <c r="X515" s="12">
        <f>'[4]AZIMUTH_CONGESTION by ports'!W1982</f>
        <v>0</v>
      </c>
      <c r="Y515" s="88">
        <f>'[4]AZIMUTH_CONGESTION by ports'!X1982</f>
        <v>1</v>
      </c>
      <c r="Z515" s="12">
        <f>'[4]AZIMUTH_CONGESTION by ports'!Y1982</f>
        <v>0</v>
      </c>
      <c r="AA515" s="88">
        <f>'[4]AZIMUTH_CONGESTION by ports'!Z1982</f>
        <v>0</v>
      </c>
      <c r="AB515" s="12">
        <f t="shared" si="45"/>
        <v>9.5200000000000014</v>
      </c>
      <c r="AC515" s="12">
        <f t="shared" si="46"/>
        <v>1.02</v>
      </c>
      <c r="AD515" s="12">
        <f t="shared" si="47"/>
        <v>2.5500000000000003</v>
      </c>
      <c r="AE515" s="12">
        <f t="shared" si="48"/>
        <v>0.34</v>
      </c>
      <c r="AF515" s="12">
        <f t="shared" si="49"/>
        <v>4.42</v>
      </c>
      <c r="AG515" s="12">
        <f t="shared" si="50"/>
        <v>1.1900000000000002</v>
      </c>
    </row>
    <row r="516" spans="2:33">
      <c r="B516" s="15">
        <f>'[4]AZIMUTH_CONGESTION by ports'!A1983</f>
        <v>42883</v>
      </c>
      <c r="C516" s="6">
        <f>'[4]AZIMUTH_CONGESTION by ports'!B1983</f>
        <v>3</v>
      </c>
      <c r="D516" s="89">
        <f>'[4]AZIMUTH_CONGESTION by ports'!C1983</f>
        <v>22</v>
      </c>
      <c r="E516" s="43">
        <f>'[4]AZIMUTH_CONGESTION by ports'!D1983</f>
        <v>8</v>
      </c>
      <c r="F516" s="6">
        <f>'[4]AZIMUTH_CONGESTION by ports'!E1983</f>
        <v>0</v>
      </c>
      <c r="G516" s="6">
        <f>'[4]AZIMUTH_CONGESTION by ports'!F1983</f>
        <v>1</v>
      </c>
      <c r="H516" s="12">
        <f>'[4]AZIMUTH_CONGESTION by ports'!G1983</f>
        <v>0</v>
      </c>
      <c r="I516" s="12">
        <f>'[4]AZIMUTH_CONGESTION by ports'!H1983</f>
        <v>1</v>
      </c>
      <c r="J516" s="12">
        <f>'[4]AZIMUTH_CONGESTION by ports'!I1983</f>
        <v>0</v>
      </c>
      <c r="K516" s="12">
        <f>'[4]AZIMUTH_CONGESTION by ports'!J1983</f>
        <v>0</v>
      </c>
      <c r="L516" s="12">
        <f>'[4]AZIMUTH_CONGESTION by ports'!K1983</f>
        <v>0</v>
      </c>
      <c r="M516" s="43">
        <f>'[4]AZIMUTH_CONGESTION by ports'!L1983</f>
        <v>1</v>
      </c>
      <c r="N516" s="6">
        <f>'[4]AZIMUTH_CONGESTION by ports'!M1983</f>
        <v>0</v>
      </c>
      <c r="O516" s="89">
        <f>'[4]AZIMUTH_CONGESTION by ports'!N1983</f>
        <v>0</v>
      </c>
      <c r="P516" s="88">
        <f>'[4]AZIMUTH_CONGESTION by ports'!O1983</f>
        <v>0</v>
      </c>
      <c r="Q516" s="88">
        <f>'[4]AZIMUTH_CONGESTION by ports'!P1983</f>
        <v>0</v>
      </c>
      <c r="R516" s="43">
        <f>'[4]AZIMUTH_CONGESTION by ports'!Q1983</f>
        <v>3</v>
      </c>
      <c r="S516" s="88">
        <f>'[4]AZIMUTH_CONGESTION by ports'!R1983</f>
        <v>0</v>
      </c>
      <c r="T516" s="12">
        <f>'[4]AZIMUTH_CONGESTION by ports'!S1983</f>
        <v>9</v>
      </c>
      <c r="U516" s="43">
        <f>'[4]AZIMUTH_CONGESTION by ports'!T1983</f>
        <v>0</v>
      </c>
      <c r="V516" s="12">
        <f>'[4]AZIMUTH_CONGESTION by ports'!U1983</f>
        <v>0</v>
      </c>
      <c r="W516" s="43">
        <f>'[4]AZIMUTH_CONGESTION by ports'!V1983</f>
        <v>4</v>
      </c>
      <c r="X516" s="12">
        <f>'[4]AZIMUTH_CONGESTION by ports'!W1983</f>
        <v>0</v>
      </c>
      <c r="Y516" s="88">
        <f>'[4]AZIMUTH_CONGESTION by ports'!X1983</f>
        <v>2</v>
      </c>
      <c r="Z516" s="12">
        <f>'[4]AZIMUTH_CONGESTION by ports'!Y1983</f>
        <v>0</v>
      </c>
      <c r="AA516" s="88">
        <f>'[4]AZIMUTH_CONGESTION by ports'!Z1983</f>
        <v>0</v>
      </c>
      <c r="AB516" s="12">
        <f t="shared" ref="AB516:AB579" si="51">SUM(C516:AA516)*0.17</f>
        <v>9.1800000000000015</v>
      </c>
      <c r="AC516" s="12">
        <f t="shared" ref="AC516:AC579" si="52">SUM(C516,G516,F516,N516)*0.17</f>
        <v>0.68</v>
      </c>
      <c r="AD516" s="12">
        <f t="shared" ref="AD516:AD579" si="53">SUM(E516,M516,R516,U516,W516)*0.17</f>
        <v>2.72</v>
      </c>
      <c r="AE516" s="12">
        <f t="shared" ref="AE516:AE579" si="54">SUM(Q516,S516,Y516,AA516,P516)*0.17</f>
        <v>0.34</v>
      </c>
      <c r="AF516" s="12">
        <f t="shared" ref="AF516:AF579" si="55">SUM(D516,O516)*0.17</f>
        <v>3.74</v>
      </c>
      <c r="AG516" s="12">
        <f t="shared" ref="AG516:AG579" si="56">SUM(H516,I516,J516,K516,L516,T516,V516,X516,Z516)*0.17</f>
        <v>1.7000000000000002</v>
      </c>
    </row>
    <row r="517" spans="2:33">
      <c r="B517" s="15">
        <f>'[4]AZIMUTH_CONGESTION by ports'!A1984</f>
        <v>42884</v>
      </c>
      <c r="C517" s="6">
        <f>'[4]AZIMUTH_CONGESTION by ports'!B1984</f>
        <v>3</v>
      </c>
      <c r="D517" s="89">
        <f>'[4]AZIMUTH_CONGESTION by ports'!C1984</f>
        <v>25</v>
      </c>
      <c r="E517" s="43">
        <f>'[4]AZIMUTH_CONGESTION by ports'!D1984</f>
        <v>11</v>
      </c>
      <c r="F517" s="6">
        <f>'[4]AZIMUTH_CONGESTION by ports'!E1984</f>
        <v>0</v>
      </c>
      <c r="G517" s="6">
        <f>'[4]AZIMUTH_CONGESTION by ports'!F1984</f>
        <v>0</v>
      </c>
      <c r="H517" s="12">
        <f>'[4]AZIMUTH_CONGESTION by ports'!G1984</f>
        <v>0</v>
      </c>
      <c r="I517" s="12">
        <f>'[4]AZIMUTH_CONGESTION by ports'!H1984</f>
        <v>0</v>
      </c>
      <c r="J517" s="12">
        <f>'[4]AZIMUTH_CONGESTION by ports'!I1984</f>
        <v>0</v>
      </c>
      <c r="K517" s="12">
        <f>'[4]AZIMUTH_CONGESTION by ports'!J1984</f>
        <v>0</v>
      </c>
      <c r="L517" s="12">
        <f>'[4]AZIMUTH_CONGESTION by ports'!K1984</f>
        <v>0</v>
      </c>
      <c r="M517" s="43">
        <f>'[4]AZIMUTH_CONGESTION by ports'!L1984</f>
        <v>1</v>
      </c>
      <c r="N517" s="6">
        <f>'[4]AZIMUTH_CONGESTION by ports'!M1984</f>
        <v>0</v>
      </c>
      <c r="O517" s="89">
        <f>'[4]AZIMUTH_CONGESTION by ports'!N1984</f>
        <v>0</v>
      </c>
      <c r="P517" s="88">
        <f>'[4]AZIMUTH_CONGESTION by ports'!O1984</f>
        <v>0</v>
      </c>
      <c r="Q517" s="88">
        <f>'[4]AZIMUTH_CONGESTION by ports'!P1984</f>
        <v>0</v>
      </c>
      <c r="R517" s="43">
        <f>'[4]AZIMUTH_CONGESTION by ports'!Q1984</f>
        <v>3</v>
      </c>
      <c r="S517" s="88">
        <f>'[4]AZIMUTH_CONGESTION by ports'!R1984</f>
        <v>0</v>
      </c>
      <c r="T517" s="12">
        <f>'[4]AZIMUTH_CONGESTION by ports'!S1984</f>
        <v>8</v>
      </c>
      <c r="U517" s="43">
        <f>'[4]AZIMUTH_CONGESTION by ports'!T1984</f>
        <v>0</v>
      </c>
      <c r="V517" s="12">
        <f>'[4]AZIMUTH_CONGESTION by ports'!U1984</f>
        <v>0</v>
      </c>
      <c r="W517" s="43">
        <f>'[4]AZIMUTH_CONGESTION by ports'!V1984</f>
        <v>4</v>
      </c>
      <c r="X517" s="12">
        <f>'[4]AZIMUTH_CONGESTION by ports'!W1984</f>
        <v>0</v>
      </c>
      <c r="Y517" s="88">
        <f>'[4]AZIMUTH_CONGESTION by ports'!X1984</f>
        <v>3</v>
      </c>
      <c r="Z517" s="12">
        <f>'[4]AZIMUTH_CONGESTION by ports'!Y1984</f>
        <v>0</v>
      </c>
      <c r="AA517" s="88">
        <f>'[4]AZIMUTH_CONGESTION by ports'!Z1984</f>
        <v>0</v>
      </c>
      <c r="AB517" s="12">
        <f t="shared" si="51"/>
        <v>9.8600000000000012</v>
      </c>
      <c r="AC517" s="12">
        <f t="shared" si="52"/>
        <v>0.51</v>
      </c>
      <c r="AD517" s="12">
        <f t="shared" si="53"/>
        <v>3.2300000000000004</v>
      </c>
      <c r="AE517" s="12">
        <f t="shared" si="54"/>
        <v>0.51</v>
      </c>
      <c r="AF517" s="12">
        <f t="shared" si="55"/>
        <v>4.25</v>
      </c>
      <c r="AG517" s="12">
        <f t="shared" si="56"/>
        <v>1.36</v>
      </c>
    </row>
    <row r="518" spans="2:33">
      <c r="B518" s="15">
        <f>'[4]AZIMUTH_CONGESTION by ports'!A1985</f>
        <v>42885</v>
      </c>
      <c r="C518" s="6">
        <f>'[4]AZIMUTH_CONGESTION by ports'!B1985</f>
        <v>3</v>
      </c>
      <c r="D518" s="89">
        <f>'[4]AZIMUTH_CONGESTION by ports'!C1985</f>
        <v>26</v>
      </c>
      <c r="E518" s="43">
        <f>'[4]AZIMUTH_CONGESTION by ports'!D1985</f>
        <v>7</v>
      </c>
      <c r="F518" s="6">
        <f>'[4]AZIMUTH_CONGESTION by ports'!E1985</f>
        <v>0</v>
      </c>
      <c r="G518" s="6">
        <f>'[4]AZIMUTH_CONGESTION by ports'!F1985</f>
        <v>0</v>
      </c>
      <c r="H518" s="12">
        <f>'[4]AZIMUTH_CONGESTION by ports'!G1985</f>
        <v>0</v>
      </c>
      <c r="I518" s="12">
        <f>'[4]AZIMUTH_CONGESTION by ports'!H1985</f>
        <v>1</v>
      </c>
      <c r="J518" s="12">
        <f>'[4]AZIMUTH_CONGESTION by ports'!I1985</f>
        <v>0</v>
      </c>
      <c r="K518" s="12">
        <f>'[4]AZIMUTH_CONGESTION by ports'!J1985</f>
        <v>0</v>
      </c>
      <c r="L518" s="12">
        <f>'[4]AZIMUTH_CONGESTION by ports'!K1985</f>
        <v>1</v>
      </c>
      <c r="M518" s="43">
        <f>'[4]AZIMUTH_CONGESTION by ports'!L1985</f>
        <v>1</v>
      </c>
      <c r="N518" s="6">
        <f>'[4]AZIMUTH_CONGESTION by ports'!M1985</f>
        <v>2</v>
      </c>
      <c r="O518" s="89">
        <f>'[4]AZIMUTH_CONGESTION by ports'!N1985</f>
        <v>0</v>
      </c>
      <c r="P518" s="88">
        <f>'[4]AZIMUTH_CONGESTION by ports'!O1985</f>
        <v>0</v>
      </c>
      <c r="Q518" s="88">
        <f>'[4]AZIMUTH_CONGESTION by ports'!P1985</f>
        <v>0</v>
      </c>
      <c r="R518" s="43">
        <f>'[4]AZIMUTH_CONGESTION by ports'!Q1985</f>
        <v>4</v>
      </c>
      <c r="S518" s="88">
        <f>'[4]AZIMUTH_CONGESTION by ports'!R1985</f>
        <v>0</v>
      </c>
      <c r="T518" s="12">
        <f>'[4]AZIMUTH_CONGESTION by ports'!S1985</f>
        <v>5</v>
      </c>
      <c r="U518" s="43">
        <f>'[4]AZIMUTH_CONGESTION by ports'!T1985</f>
        <v>0</v>
      </c>
      <c r="V518" s="12">
        <f>'[4]AZIMUTH_CONGESTION by ports'!U1985</f>
        <v>0</v>
      </c>
      <c r="W518" s="43">
        <f>'[4]AZIMUTH_CONGESTION by ports'!V1985</f>
        <v>3</v>
      </c>
      <c r="X518" s="12">
        <f>'[4]AZIMUTH_CONGESTION by ports'!W1985</f>
        <v>0</v>
      </c>
      <c r="Y518" s="88">
        <f>'[4]AZIMUTH_CONGESTION by ports'!X1985</f>
        <v>1</v>
      </c>
      <c r="Z518" s="12">
        <f>'[4]AZIMUTH_CONGESTION by ports'!Y1985</f>
        <v>0</v>
      </c>
      <c r="AA518" s="88">
        <f>'[4]AZIMUTH_CONGESTION by ports'!Z1985</f>
        <v>0</v>
      </c>
      <c r="AB518" s="12">
        <f t="shared" si="51"/>
        <v>9.1800000000000015</v>
      </c>
      <c r="AC518" s="12">
        <f t="shared" si="52"/>
        <v>0.85000000000000009</v>
      </c>
      <c r="AD518" s="12">
        <f t="shared" si="53"/>
        <v>2.5500000000000003</v>
      </c>
      <c r="AE518" s="12">
        <f t="shared" si="54"/>
        <v>0.17</v>
      </c>
      <c r="AF518" s="12">
        <f t="shared" si="55"/>
        <v>4.42</v>
      </c>
      <c r="AG518" s="12">
        <f t="shared" si="56"/>
        <v>1.1900000000000002</v>
      </c>
    </row>
    <row r="519" spans="2:33">
      <c r="B519" s="15">
        <f>'[4]AZIMUTH_CONGESTION by ports'!A1986</f>
        <v>42886</v>
      </c>
      <c r="C519" s="6">
        <f>'[4]AZIMUTH_CONGESTION by ports'!B1986</f>
        <v>2</v>
      </c>
      <c r="D519" s="89">
        <f>'[4]AZIMUTH_CONGESTION by ports'!C1986</f>
        <v>29</v>
      </c>
      <c r="E519" s="43">
        <f>'[4]AZIMUTH_CONGESTION by ports'!D1986</f>
        <v>7</v>
      </c>
      <c r="F519" s="6">
        <f>'[4]AZIMUTH_CONGESTION by ports'!E1986</f>
        <v>0</v>
      </c>
      <c r="G519" s="6">
        <f>'[4]AZIMUTH_CONGESTION by ports'!F1986</f>
        <v>0</v>
      </c>
      <c r="H519" s="12">
        <f>'[4]AZIMUTH_CONGESTION by ports'!G1986</f>
        <v>0</v>
      </c>
      <c r="I519" s="12">
        <f>'[4]AZIMUTH_CONGESTION by ports'!H1986</f>
        <v>0</v>
      </c>
      <c r="J519" s="12">
        <f>'[4]AZIMUTH_CONGESTION by ports'!I1986</f>
        <v>0</v>
      </c>
      <c r="K519" s="12">
        <f>'[4]AZIMUTH_CONGESTION by ports'!J1986</f>
        <v>0</v>
      </c>
      <c r="L519" s="12">
        <f>'[4]AZIMUTH_CONGESTION by ports'!K1986</f>
        <v>1</v>
      </c>
      <c r="M519" s="43">
        <f>'[4]AZIMUTH_CONGESTION by ports'!L1986</f>
        <v>2</v>
      </c>
      <c r="N519" s="6">
        <f>'[4]AZIMUTH_CONGESTION by ports'!M1986</f>
        <v>0</v>
      </c>
      <c r="O519" s="89">
        <f>'[4]AZIMUTH_CONGESTION by ports'!N1986</f>
        <v>0</v>
      </c>
      <c r="P519" s="88">
        <f>'[4]AZIMUTH_CONGESTION by ports'!O1986</f>
        <v>0</v>
      </c>
      <c r="Q519" s="88">
        <f>'[4]AZIMUTH_CONGESTION by ports'!P1986</f>
        <v>0</v>
      </c>
      <c r="R519" s="43">
        <f>'[4]AZIMUTH_CONGESTION by ports'!Q1986</f>
        <v>5</v>
      </c>
      <c r="S519" s="88">
        <f>'[4]AZIMUTH_CONGESTION by ports'!R1986</f>
        <v>0</v>
      </c>
      <c r="T519" s="12">
        <f>'[4]AZIMUTH_CONGESTION by ports'!S1986</f>
        <v>7</v>
      </c>
      <c r="U519" s="43">
        <f>'[4]AZIMUTH_CONGESTION by ports'!T1986</f>
        <v>0</v>
      </c>
      <c r="V519" s="12">
        <f>'[4]AZIMUTH_CONGESTION by ports'!U1986</f>
        <v>0</v>
      </c>
      <c r="W519" s="43">
        <f>'[4]AZIMUTH_CONGESTION by ports'!V1986</f>
        <v>3</v>
      </c>
      <c r="X519" s="12">
        <f>'[4]AZIMUTH_CONGESTION by ports'!W1986</f>
        <v>0</v>
      </c>
      <c r="Y519" s="88">
        <f>'[4]AZIMUTH_CONGESTION by ports'!X1986</f>
        <v>2</v>
      </c>
      <c r="Z519" s="12">
        <f>'[4]AZIMUTH_CONGESTION by ports'!Y1986</f>
        <v>0</v>
      </c>
      <c r="AA519" s="88">
        <f>'[4]AZIMUTH_CONGESTION by ports'!Z1986</f>
        <v>0</v>
      </c>
      <c r="AB519" s="12">
        <f t="shared" si="51"/>
        <v>9.8600000000000012</v>
      </c>
      <c r="AC519" s="12">
        <f t="shared" si="52"/>
        <v>0.34</v>
      </c>
      <c r="AD519" s="12">
        <f t="shared" si="53"/>
        <v>2.89</v>
      </c>
      <c r="AE519" s="12">
        <f t="shared" si="54"/>
        <v>0.34</v>
      </c>
      <c r="AF519" s="12">
        <f t="shared" si="55"/>
        <v>4.9300000000000006</v>
      </c>
      <c r="AG519" s="12">
        <f t="shared" si="56"/>
        <v>1.36</v>
      </c>
    </row>
    <row r="520" spans="2:33">
      <c r="B520" s="15">
        <f>'[4]AZIMUTH_CONGESTION by ports'!A1987</f>
        <v>42887</v>
      </c>
      <c r="C520" s="6">
        <f>'[4]AZIMUTH_CONGESTION by ports'!B1987</f>
        <v>2</v>
      </c>
      <c r="D520" s="89">
        <f>'[4]AZIMUTH_CONGESTION by ports'!C1987</f>
        <v>29</v>
      </c>
      <c r="E520" s="43">
        <f>'[4]AZIMUTH_CONGESTION by ports'!D1987</f>
        <v>4</v>
      </c>
      <c r="F520" s="6">
        <f>'[4]AZIMUTH_CONGESTION by ports'!E1987</f>
        <v>0</v>
      </c>
      <c r="G520" s="6">
        <f>'[4]AZIMUTH_CONGESTION by ports'!F1987</f>
        <v>0</v>
      </c>
      <c r="H520" s="12">
        <f>'[4]AZIMUTH_CONGESTION by ports'!G1987</f>
        <v>0</v>
      </c>
      <c r="I520" s="12">
        <f>'[4]AZIMUTH_CONGESTION by ports'!H1987</f>
        <v>0</v>
      </c>
      <c r="J520" s="12">
        <f>'[4]AZIMUTH_CONGESTION by ports'!I1987</f>
        <v>1</v>
      </c>
      <c r="K520" s="12">
        <f>'[4]AZIMUTH_CONGESTION by ports'!J1987</f>
        <v>0</v>
      </c>
      <c r="L520" s="12">
        <f>'[4]AZIMUTH_CONGESTION by ports'!K1987</f>
        <v>0</v>
      </c>
      <c r="M520" s="43">
        <f>'[4]AZIMUTH_CONGESTION by ports'!L1987</f>
        <v>1</v>
      </c>
      <c r="N520" s="6">
        <f>'[4]AZIMUTH_CONGESTION by ports'!M1987</f>
        <v>0</v>
      </c>
      <c r="O520" s="89">
        <f>'[4]AZIMUTH_CONGESTION by ports'!N1987</f>
        <v>0</v>
      </c>
      <c r="P520" s="88">
        <f>'[4]AZIMUTH_CONGESTION by ports'!O1987</f>
        <v>0</v>
      </c>
      <c r="Q520" s="88">
        <f>'[4]AZIMUTH_CONGESTION by ports'!P1987</f>
        <v>0</v>
      </c>
      <c r="R520" s="43">
        <f>'[4]AZIMUTH_CONGESTION by ports'!Q1987</f>
        <v>5</v>
      </c>
      <c r="S520" s="88">
        <f>'[4]AZIMUTH_CONGESTION by ports'!R1987</f>
        <v>0</v>
      </c>
      <c r="T520" s="12">
        <f>'[4]AZIMUTH_CONGESTION by ports'!S1987</f>
        <v>5</v>
      </c>
      <c r="U520" s="43">
        <f>'[4]AZIMUTH_CONGESTION by ports'!T1987</f>
        <v>0</v>
      </c>
      <c r="V520" s="12">
        <f>'[4]AZIMUTH_CONGESTION by ports'!U1987</f>
        <v>0</v>
      </c>
      <c r="W520" s="43">
        <f>'[4]AZIMUTH_CONGESTION by ports'!V1987</f>
        <v>2</v>
      </c>
      <c r="X520" s="12">
        <f>'[4]AZIMUTH_CONGESTION by ports'!W1987</f>
        <v>0</v>
      </c>
      <c r="Y520" s="88">
        <f>'[4]AZIMUTH_CONGESTION by ports'!X1987</f>
        <v>2</v>
      </c>
      <c r="Z520" s="12">
        <f>'[4]AZIMUTH_CONGESTION by ports'!Y1987</f>
        <v>0</v>
      </c>
      <c r="AA520" s="88">
        <f>'[4]AZIMUTH_CONGESTION by ports'!Z1987</f>
        <v>0</v>
      </c>
      <c r="AB520" s="12">
        <f t="shared" si="51"/>
        <v>8.67</v>
      </c>
      <c r="AC520" s="12">
        <f t="shared" si="52"/>
        <v>0.34</v>
      </c>
      <c r="AD520" s="12">
        <f t="shared" si="53"/>
        <v>2.04</v>
      </c>
      <c r="AE520" s="12">
        <f t="shared" si="54"/>
        <v>0.34</v>
      </c>
      <c r="AF520" s="12">
        <f t="shared" si="55"/>
        <v>4.9300000000000006</v>
      </c>
      <c r="AG520" s="12">
        <f t="shared" si="56"/>
        <v>1.02</v>
      </c>
    </row>
    <row r="521" spans="2:33">
      <c r="B521" s="15">
        <f>'[4]AZIMUTH_CONGESTION by ports'!A1988</f>
        <v>42888</v>
      </c>
      <c r="C521" s="6">
        <f>'[4]AZIMUTH_CONGESTION by ports'!B1988</f>
        <v>1</v>
      </c>
      <c r="D521" s="89">
        <f>'[4]AZIMUTH_CONGESTION by ports'!C1988</f>
        <v>28</v>
      </c>
      <c r="E521" s="43">
        <f>'[4]AZIMUTH_CONGESTION by ports'!D1988</f>
        <v>5</v>
      </c>
      <c r="F521" s="6">
        <f>'[4]AZIMUTH_CONGESTION by ports'!E1988</f>
        <v>0</v>
      </c>
      <c r="G521" s="6">
        <f>'[4]AZIMUTH_CONGESTION by ports'!F1988</f>
        <v>0</v>
      </c>
      <c r="H521" s="12">
        <f>'[4]AZIMUTH_CONGESTION by ports'!G1988</f>
        <v>0</v>
      </c>
      <c r="I521" s="12">
        <f>'[4]AZIMUTH_CONGESTION by ports'!H1988</f>
        <v>0</v>
      </c>
      <c r="J521" s="12">
        <f>'[4]AZIMUTH_CONGESTION by ports'!I1988</f>
        <v>0</v>
      </c>
      <c r="K521" s="12">
        <f>'[4]AZIMUTH_CONGESTION by ports'!J1988</f>
        <v>0</v>
      </c>
      <c r="L521" s="12">
        <f>'[4]AZIMUTH_CONGESTION by ports'!K1988</f>
        <v>0</v>
      </c>
      <c r="M521" s="43">
        <f>'[4]AZIMUTH_CONGESTION by ports'!L1988</f>
        <v>1</v>
      </c>
      <c r="N521" s="6">
        <f>'[4]AZIMUTH_CONGESTION by ports'!M1988</f>
        <v>1</v>
      </c>
      <c r="O521" s="89">
        <f>'[4]AZIMUTH_CONGESTION by ports'!N1988</f>
        <v>0</v>
      </c>
      <c r="P521" s="88">
        <f>'[4]AZIMUTH_CONGESTION by ports'!O1988</f>
        <v>0</v>
      </c>
      <c r="Q521" s="88">
        <f>'[4]AZIMUTH_CONGESTION by ports'!P1988</f>
        <v>0</v>
      </c>
      <c r="R521" s="43">
        <f>'[4]AZIMUTH_CONGESTION by ports'!Q1988</f>
        <v>3</v>
      </c>
      <c r="S521" s="88">
        <f>'[4]AZIMUTH_CONGESTION by ports'!R1988</f>
        <v>0</v>
      </c>
      <c r="T521" s="12">
        <f>'[4]AZIMUTH_CONGESTION by ports'!S1988</f>
        <v>6</v>
      </c>
      <c r="U521" s="43">
        <f>'[4]AZIMUTH_CONGESTION by ports'!T1988</f>
        <v>0</v>
      </c>
      <c r="V521" s="12">
        <f>'[4]AZIMUTH_CONGESTION by ports'!U1988</f>
        <v>0</v>
      </c>
      <c r="W521" s="43">
        <f>'[4]AZIMUTH_CONGESTION by ports'!V1988</f>
        <v>3</v>
      </c>
      <c r="X521" s="12">
        <f>'[4]AZIMUTH_CONGESTION by ports'!W1988</f>
        <v>0</v>
      </c>
      <c r="Y521" s="88">
        <f>'[4]AZIMUTH_CONGESTION by ports'!X1988</f>
        <v>3</v>
      </c>
      <c r="Z521" s="12">
        <f>'[4]AZIMUTH_CONGESTION by ports'!Y1988</f>
        <v>0</v>
      </c>
      <c r="AA521" s="88">
        <f>'[4]AZIMUTH_CONGESTION by ports'!Z1988</f>
        <v>0</v>
      </c>
      <c r="AB521" s="12">
        <f t="shared" si="51"/>
        <v>8.67</v>
      </c>
      <c r="AC521" s="12">
        <f t="shared" si="52"/>
        <v>0.34</v>
      </c>
      <c r="AD521" s="12">
        <f t="shared" si="53"/>
        <v>2.04</v>
      </c>
      <c r="AE521" s="12">
        <f t="shared" si="54"/>
        <v>0.51</v>
      </c>
      <c r="AF521" s="12">
        <f t="shared" si="55"/>
        <v>4.7600000000000007</v>
      </c>
      <c r="AG521" s="12">
        <f t="shared" si="56"/>
        <v>1.02</v>
      </c>
    </row>
    <row r="522" spans="2:33">
      <c r="B522" s="15">
        <f>'[4]AZIMUTH_CONGESTION by ports'!A1989</f>
        <v>42889</v>
      </c>
      <c r="C522" s="6">
        <f>'[4]AZIMUTH_CONGESTION by ports'!B1989</f>
        <v>3</v>
      </c>
      <c r="D522" s="89">
        <f>'[4]AZIMUTH_CONGESTION by ports'!C1989</f>
        <v>28</v>
      </c>
      <c r="E522" s="43">
        <f>'[4]AZIMUTH_CONGESTION by ports'!D1989</f>
        <v>5</v>
      </c>
      <c r="F522" s="6">
        <f>'[4]AZIMUTH_CONGESTION by ports'!E1989</f>
        <v>0</v>
      </c>
      <c r="G522" s="6">
        <f>'[4]AZIMUTH_CONGESTION by ports'!F1989</f>
        <v>0</v>
      </c>
      <c r="H522" s="12">
        <f>'[4]AZIMUTH_CONGESTION by ports'!G1989</f>
        <v>0</v>
      </c>
      <c r="I522" s="12">
        <f>'[4]AZIMUTH_CONGESTION by ports'!H1989</f>
        <v>1</v>
      </c>
      <c r="J522" s="12">
        <f>'[4]AZIMUTH_CONGESTION by ports'!I1989</f>
        <v>0</v>
      </c>
      <c r="K522" s="12">
        <f>'[4]AZIMUTH_CONGESTION by ports'!J1989</f>
        <v>0</v>
      </c>
      <c r="L522" s="12">
        <f>'[4]AZIMUTH_CONGESTION by ports'!K1989</f>
        <v>1</v>
      </c>
      <c r="M522" s="43">
        <f>'[4]AZIMUTH_CONGESTION by ports'!L1989</f>
        <v>1</v>
      </c>
      <c r="N522" s="6">
        <f>'[4]AZIMUTH_CONGESTION by ports'!M1989</f>
        <v>0</v>
      </c>
      <c r="O522" s="89">
        <f>'[4]AZIMUTH_CONGESTION by ports'!N1989</f>
        <v>0</v>
      </c>
      <c r="P522" s="88">
        <f>'[4]AZIMUTH_CONGESTION by ports'!O1989</f>
        <v>0</v>
      </c>
      <c r="Q522" s="88">
        <f>'[4]AZIMUTH_CONGESTION by ports'!P1989</f>
        <v>0</v>
      </c>
      <c r="R522" s="43">
        <f>'[4]AZIMUTH_CONGESTION by ports'!Q1989</f>
        <v>2</v>
      </c>
      <c r="S522" s="88">
        <f>'[4]AZIMUTH_CONGESTION by ports'!R1989</f>
        <v>0</v>
      </c>
      <c r="T522" s="12">
        <f>'[4]AZIMUTH_CONGESTION by ports'!S1989</f>
        <v>5</v>
      </c>
      <c r="U522" s="43">
        <f>'[4]AZIMUTH_CONGESTION by ports'!T1989</f>
        <v>0</v>
      </c>
      <c r="V522" s="12">
        <f>'[4]AZIMUTH_CONGESTION by ports'!U1989</f>
        <v>0</v>
      </c>
      <c r="W522" s="43">
        <f>'[4]AZIMUTH_CONGESTION by ports'!V1989</f>
        <v>7</v>
      </c>
      <c r="X522" s="12">
        <f>'[4]AZIMUTH_CONGESTION by ports'!W1989</f>
        <v>0</v>
      </c>
      <c r="Y522" s="88">
        <f>'[4]AZIMUTH_CONGESTION by ports'!X1989</f>
        <v>2</v>
      </c>
      <c r="Z522" s="12">
        <f>'[4]AZIMUTH_CONGESTION by ports'!Y1989</f>
        <v>0</v>
      </c>
      <c r="AA522" s="88">
        <f>'[4]AZIMUTH_CONGESTION by ports'!Z1989</f>
        <v>0</v>
      </c>
      <c r="AB522" s="12">
        <f t="shared" si="51"/>
        <v>9.3500000000000014</v>
      </c>
      <c r="AC522" s="12">
        <f t="shared" si="52"/>
        <v>0.51</v>
      </c>
      <c r="AD522" s="12">
        <f t="shared" si="53"/>
        <v>2.5500000000000003</v>
      </c>
      <c r="AE522" s="12">
        <f t="shared" si="54"/>
        <v>0.34</v>
      </c>
      <c r="AF522" s="12">
        <f t="shared" si="55"/>
        <v>4.7600000000000007</v>
      </c>
      <c r="AG522" s="12">
        <f t="shared" si="56"/>
        <v>1.1900000000000002</v>
      </c>
    </row>
    <row r="523" spans="2:33">
      <c r="B523" s="15">
        <f>'[4]AZIMUTH_CONGESTION by ports'!A1990</f>
        <v>42890</v>
      </c>
      <c r="C523" s="6">
        <f>'[4]AZIMUTH_CONGESTION by ports'!B1990</f>
        <v>2</v>
      </c>
      <c r="D523" s="89">
        <f>'[4]AZIMUTH_CONGESTION by ports'!C1990</f>
        <v>31</v>
      </c>
      <c r="E523" s="43">
        <f>'[4]AZIMUTH_CONGESTION by ports'!D1990</f>
        <v>4</v>
      </c>
      <c r="F523" s="6">
        <f>'[4]AZIMUTH_CONGESTION by ports'!E1990</f>
        <v>0</v>
      </c>
      <c r="G523" s="6">
        <f>'[4]AZIMUTH_CONGESTION by ports'!F1990</f>
        <v>0</v>
      </c>
      <c r="H523" s="12">
        <f>'[4]AZIMUTH_CONGESTION by ports'!G1990</f>
        <v>0</v>
      </c>
      <c r="I523" s="12">
        <f>'[4]AZIMUTH_CONGESTION by ports'!H1990</f>
        <v>1</v>
      </c>
      <c r="J523" s="12">
        <f>'[4]AZIMUTH_CONGESTION by ports'!I1990</f>
        <v>0</v>
      </c>
      <c r="K523" s="12">
        <f>'[4]AZIMUTH_CONGESTION by ports'!J1990</f>
        <v>0</v>
      </c>
      <c r="L523" s="12">
        <f>'[4]AZIMUTH_CONGESTION by ports'!K1990</f>
        <v>1</v>
      </c>
      <c r="M523" s="43">
        <f>'[4]AZIMUTH_CONGESTION by ports'!L1990</f>
        <v>1</v>
      </c>
      <c r="N523" s="6">
        <f>'[4]AZIMUTH_CONGESTION by ports'!M1990</f>
        <v>0</v>
      </c>
      <c r="O523" s="89">
        <f>'[4]AZIMUTH_CONGESTION by ports'!N1990</f>
        <v>0</v>
      </c>
      <c r="P523" s="88">
        <f>'[4]AZIMUTH_CONGESTION by ports'!O1990</f>
        <v>0</v>
      </c>
      <c r="Q523" s="88">
        <f>'[4]AZIMUTH_CONGESTION by ports'!P1990</f>
        <v>0</v>
      </c>
      <c r="R523" s="43">
        <f>'[4]AZIMUTH_CONGESTION by ports'!Q1990</f>
        <v>2</v>
      </c>
      <c r="S523" s="88">
        <f>'[4]AZIMUTH_CONGESTION by ports'!R1990</f>
        <v>0</v>
      </c>
      <c r="T523" s="12">
        <f>'[4]AZIMUTH_CONGESTION by ports'!S1990</f>
        <v>6</v>
      </c>
      <c r="U523" s="43">
        <f>'[4]AZIMUTH_CONGESTION by ports'!T1990</f>
        <v>0</v>
      </c>
      <c r="V523" s="12">
        <f>'[4]AZIMUTH_CONGESTION by ports'!U1990</f>
        <v>0</v>
      </c>
      <c r="W523" s="43">
        <f>'[4]AZIMUTH_CONGESTION by ports'!V1990</f>
        <v>6</v>
      </c>
      <c r="X523" s="12">
        <f>'[4]AZIMUTH_CONGESTION by ports'!W1990</f>
        <v>0</v>
      </c>
      <c r="Y523" s="88">
        <f>'[4]AZIMUTH_CONGESTION by ports'!X1990</f>
        <v>2</v>
      </c>
      <c r="Z523" s="12">
        <f>'[4]AZIMUTH_CONGESTION by ports'!Y1990</f>
        <v>0</v>
      </c>
      <c r="AA523" s="88">
        <f>'[4]AZIMUTH_CONGESTION by ports'!Z1990</f>
        <v>0</v>
      </c>
      <c r="AB523" s="12">
        <f t="shared" si="51"/>
        <v>9.5200000000000014</v>
      </c>
      <c r="AC523" s="12">
        <f t="shared" si="52"/>
        <v>0.34</v>
      </c>
      <c r="AD523" s="12">
        <f t="shared" si="53"/>
        <v>2.21</v>
      </c>
      <c r="AE523" s="12">
        <f t="shared" si="54"/>
        <v>0.34</v>
      </c>
      <c r="AF523" s="12">
        <f t="shared" si="55"/>
        <v>5.2700000000000005</v>
      </c>
      <c r="AG523" s="12">
        <f t="shared" si="56"/>
        <v>1.36</v>
      </c>
    </row>
    <row r="524" spans="2:33">
      <c r="B524" s="15">
        <f>'[4]AZIMUTH_CONGESTION by ports'!A1991</f>
        <v>42891</v>
      </c>
      <c r="C524" s="6">
        <f>'[4]AZIMUTH_CONGESTION by ports'!B1991</f>
        <v>2</v>
      </c>
      <c r="D524" s="89">
        <f>'[4]AZIMUTH_CONGESTION by ports'!C1991</f>
        <v>26</v>
      </c>
      <c r="E524" s="43">
        <f>'[4]AZIMUTH_CONGESTION by ports'!D1991</f>
        <v>3</v>
      </c>
      <c r="F524" s="6">
        <f>'[4]AZIMUTH_CONGESTION by ports'!E1991</f>
        <v>0</v>
      </c>
      <c r="G524" s="6">
        <f>'[4]AZIMUTH_CONGESTION by ports'!F1991</f>
        <v>0</v>
      </c>
      <c r="H524" s="12">
        <f>'[4]AZIMUTH_CONGESTION by ports'!G1991</f>
        <v>0</v>
      </c>
      <c r="I524" s="12">
        <f>'[4]AZIMUTH_CONGESTION by ports'!H1991</f>
        <v>2</v>
      </c>
      <c r="J524" s="12">
        <f>'[4]AZIMUTH_CONGESTION by ports'!I1991</f>
        <v>0</v>
      </c>
      <c r="K524" s="12">
        <f>'[4]AZIMUTH_CONGESTION by ports'!J1991</f>
        <v>0</v>
      </c>
      <c r="L524" s="12">
        <f>'[4]AZIMUTH_CONGESTION by ports'!K1991</f>
        <v>1</v>
      </c>
      <c r="M524" s="43">
        <f>'[4]AZIMUTH_CONGESTION by ports'!L1991</f>
        <v>1</v>
      </c>
      <c r="N524" s="6">
        <f>'[4]AZIMUTH_CONGESTION by ports'!M1991</f>
        <v>0</v>
      </c>
      <c r="O524" s="89">
        <f>'[4]AZIMUTH_CONGESTION by ports'!N1991</f>
        <v>0</v>
      </c>
      <c r="P524" s="88">
        <f>'[4]AZIMUTH_CONGESTION by ports'!O1991</f>
        <v>0</v>
      </c>
      <c r="Q524" s="88">
        <f>'[4]AZIMUTH_CONGESTION by ports'!P1991</f>
        <v>0</v>
      </c>
      <c r="R524" s="43">
        <f>'[4]AZIMUTH_CONGESTION by ports'!Q1991</f>
        <v>1</v>
      </c>
      <c r="S524" s="88">
        <f>'[4]AZIMUTH_CONGESTION by ports'!R1991</f>
        <v>0</v>
      </c>
      <c r="T524" s="12">
        <f>'[4]AZIMUTH_CONGESTION by ports'!S1991</f>
        <v>5</v>
      </c>
      <c r="U524" s="43">
        <f>'[4]AZIMUTH_CONGESTION by ports'!T1991</f>
        <v>0</v>
      </c>
      <c r="V524" s="12">
        <f>'[4]AZIMUTH_CONGESTION by ports'!U1991</f>
        <v>0</v>
      </c>
      <c r="W524" s="43">
        <f>'[4]AZIMUTH_CONGESTION by ports'!V1991</f>
        <v>6</v>
      </c>
      <c r="X524" s="12">
        <f>'[4]AZIMUTH_CONGESTION by ports'!W1991</f>
        <v>0</v>
      </c>
      <c r="Y524" s="88">
        <f>'[4]AZIMUTH_CONGESTION by ports'!X1991</f>
        <v>2</v>
      </c>
      <c r="Z524" s="12">
        <f>'[4]AZIMUTH_CONGESTION by ports'!Y1991</f>
        <v>0</v>
      </c>
      <c r="AA524" s="88">
        <f>'[4]AZIMUTH_CONGESTION by ports'!Z1991</f>
        <v>0</v>
      </c>
      <c r="AB524" s="12">
        <f t="shared" si="51"/>
        <v>8.33</v>
      </c>
      <c r="AC524" s="12">
        <f t="shared" si="52"/>
        <v>0.34</v>
      </c>
      <c r="AD524" s="12">
        <f t="shared" si="53"/>
        <v>1.87</v>
      </c>
      <c r="AE524" s="12">
        <f t="shared" si="54"/>
        <v>0.34</v>
      </c>
      <c r="AF524" s="12">
        <f t="shared" si="55"/>
        <v>4.42</v>
      </c>
      <c r="AG524" s="12">
        <f t="shared" si="56"/>
        <v>1.36</v>
      </c>
    </row>
    <row r="525" spans="2:33">
      <c r="B525" s="15">
        <f>'[4]AZIMUTH_CONGESTION by ports'!A1992</f>
        <v>42892</v>
      </c>
      <c r="C525" s="6">
        <f>'[4]AZIMUTH_CONGESTION by ports'!B1992</f>
        <v>3</v>
      </c>
      <c r="D525" s="89">
        <f>'[4]AZIMUTH_CONGESTION by ports'!C1992</f>
        <v>29</v>
      </c>
      <c r="E525" s="43">
        <f>'[4]AZIMUTH_CONGESTION by ports'!D1992</f>
        <v>5</v>
      </c>
      <c r="F525" s="6">
        <f>'[4]AZIMUTH_CONGESTION by ports'!E1992</f>
        <v>0</v>
      </c>
      <c r="G525" s="6">
        <f>'[4]AZIMUTH_CONGESTION by ports'!F1992</f>
        <v>0</v>
      </c>
      <c r="H525" s="12">
        <f>'[4]AZIMUTH_CONGESTION by ports'!G1992</f>
        <v>0</v>
      </c>
      <c r="I525" s="12">
        <f>'[4]AZIMUTH_CONGESTION by ports'!H1992</f>
        <v>0</v>
      </c>
      <c r="J525" s="12">
        <f>'[4]AZIMUTH_CONGESTION by ports'!I1992</f>
        <v>1</v>
      </c>
      <c r="K525" s="12">
        <f>'[4]AZIMUTH_CONGESTION by ports'!J1992</f>
        <v>0</v>
      </c>
      <c r="L525" s="12">
        <f>'[4]AZIMUTH_CONGESTION by ports'!K1992</f>
        <v>1</v>
      </c>
      <c r="M525" s="43">
        <f>'[4]AZIMUTH_CONGESTION by ports'!L1992</f>
        <v>1</v>
      </c>
      <c r="N525" s="6">
        <f>'[4]AZIMUTH_CONGESTION by ports'!M1992</f>
        <v>1</v>
      </c>
      <c r="O525" s="89">
        <f>'[4]AZIMUTH_CONGESTION by ports'!N1992</f>
        <v>0</v>
      </c>
      <c r="P525" s="88">
        <f>'[4]AZIMUTH_CONGESTION by ports'!O1992</f>
        <v>0</v>
      </c>
      <c r="Q525" s="88">
        <f>'[4]AZIMUTH_CONGESTION by ports'!P1992</f>
        <v>0</v>
      </c>
      <c r="R525" s="43">
        <f>'[4]AZIMUTH_CONGESTION by ports'!Q1992</f>
        <v>3</v>
      </c>
      <c r="S525" s="88">
        <f>'[4]AZIMUTH_CONGESTION by ports'!R1992</f>
        <v>0</v>
      </c>
      <c r="T525" s="12">
        <f>'[4]AZIMUTH_CONGESTION by ports'!S1992</f>
        <v>8</v>
      </c>
      <c r="U525" s="43">
        <f>'[4]AZIMUTH_CONGESTION by ports'!T1992</f>
        <v>0</v>
      </c>
      <c r="V525" s="12">
        <f>'[4]AZIMUTH_CONGESTION by ports'!U1992</f>
        <v>0</v>
      </c>
      <c r="W525" s="43">
        <f>'[4]AZIMUTH_CONGESTION by ports'!V1992</f>
        <v>6</v>
      </c>
      <c r="X525" s="12">
        <f>'[4]AZIMUTH_CONGESTION by ports'!W1992</f>
        <v>0</v>
      </c>
      <c r="Y525" s="88">
        <f>'[4]AZIMUTH_CONGESTION by ports'!X1992</f>
        <v>3</v>
      </c>
      <c r="Z525" s="12">
        <f>'[4]AZIMUTH_CONGESTION by ports'!Y1992</f>
        <v>0</v>
      </c>
      <c r="AA525" s="88">
        <f>'[4]AZIMUTH_CONGESTION by ports'!Z1992</f>
        <v>0</v>
      </c>
      <c r="AB525" s="12">
        <f t="shared" si="51"/>
        <v>10.370000000000001</v>
      </c>
      <c r="AC525" s="12">
        <f t="shared" si="52"/>
        <v>0.68</v>
      </c>
      <c r="AD525" s="12">
        <f t="shared" si="53"/>
        <v>2.5500000000000003</v>
      </c>
      <c r="AE525" s="12">
        <f t="shared" si="54"/>
        <v>0.51</v>
      </c>
      <c r="AF525" s="12">
        <f t="shared" si="55"/>
        <v>4.9300000000000006</v>
      </c>
      <c r="AG525" s="12">
        <f t="shared" si="56"/>
        <v>1.7000000000000002</v>
      </c>
    </row>
    <row r="526" spans="2:33">
      <c r="B526" s="15">
        <f>'[4]AZIMUTH_CONGESTION by ports'!A1993</f>
        <v>42893</v>
      </c>
      <c r="C526" s="6">
        <f>'[4]AZIMUTH_CONGESTION by ports'!B1993</f>
        <v>4</v>
      </c>
      <c r="D526" s="89">
        <f>'[4]AZIMUTH_CONGESTION by ports'!C1993</f>
        <v>30</v>
      </c>
      <c r="E526" s="43">
        <f>'[4]AZIMUTH_CONGESTION by ports'!D1993</f>
        <v>4</v>
      </c>
      <c r="F526" s="6">
        <f>'[4]AZIMUTH_CONGESTION by ports'!E1993</f>
        <v>0</v>
      </c>
      <c r="G526" s="6">
        <f>'[4]AZIMUTH_CONGESTION by ports'!F1993</f>
        <v>0</v>
      </c>
      <c r="H526" s="12">
        <f>'[4]AZIMUTH_CONGESTION by ports'!G1993</f>
        <v>0</v>
      </c>
      <c r="I526" s="12">
        <f>'[4]AZIMUTH_CONGESTION by ports'!H1993</f>
        <v>0</v>
      </c>
      <c r="J526" s="12">
        <f>'[4]AZIMUTH_CONGESTION by ports'!I1993</f>
        <v>1</v>
      </c>
      <c r="K526" s="12">
        <f>'[4]AZIMUTH_CONGESTION by ports'!J1993</f>
        <v>0</v>
      </c>
      <c r="L526" s="12">
        <f>'[4]AZIMUTH_CONGESTION by ports'!K1993</f>
        <v>0</v>
      </c>
      <c r="M526" s="43">
        <f>'[4]AZIMUTH_CONGESTION by ports'!L1993</f>
        <v>1</v>
      </c>
      <c r="N526" s="6">
        <f>'[4]AZIMUTH_CONGESTION by ports'!M1993</f>
        <v>1</v>
      </c>
      <c r="O526" s="89">
        <f>'[4]AZIMUTH_CONGESTION by ports'!N1993</f>
        <v>0</v>
      </c>
      <c r="P526" s="88">
        <f>'[4]AZIMUTH_CONGESTION by ports'!O1993</f>
        <v>0</v>
      </c>
      <c r="Q526" s="88">
        <f>'[4]AZIMUTH_CONGESTION by ports'!P1993</f>
        <v>0</v>
      </c>
      <c r="R526" s="43">
        <f>'[4]AZIMUTH_CONGESTION by ports'!Q1993</f>
        <v>3</v>
      </c>
      <c r="S526" s="88">
        <f>'[4]AZIMUTH_CONGESTION by ports'!R1993</f>
        <v>0</v>
      </c>
      <c r="T526" s="12">
        <f>'[4]AZIMUTH_CONGESTION by ports'!S1993</f>
        <v>6</v>
      </c>
      <c r="U526" s="43">
        <f>'[4]AZIMUTH_CONGESTION by ports'!T1993</f>
        <v>0</v>
      </c>
      <c r="V526" s="12">
        <f>'[4]AZIMUTH_CONGESTION by ports'!U1993</f>
        <v>0</v>
      </c>
      <c r="W526" s="43">
        <f>'[4]AZIMUTH_CONGESTION by ports'!V1993</f>
        <v>8</v>
      </c>
      <c r="X526" s="12">
        <f>'[4]AZIMUTH_CONGESTION by ports'!W1993</f>
        <v>0</v>
      </c>
      <c r="Y526" s="88">
        <f>'[4]AZIMUTH_CONGESTION by ports'!X1993</f>
        <v>3</v>
      </c>
      <c r="Z526" s="12">
        <f>'[4]AZIMUTH_CONGESTION by ports'!Y1993</f>
        <v>0</v>
      </c>
      <c r="AA526" s="88">
        <f>'[4]AZIMUTH_CONGESTION by ports'!Z1993</f>
        <v>0</v>
      </c>
      <c r="AB526" s="12">
        <f t="shared" si="51"/>
        <v>10.370000000000001</v>
      </c>
      <c r="AC526" s="12">
        <f t="shared" si="52"/>
        <v>0.85000000000000009</v>
      </c>
      <c r="AD526" s="12">
        <f t="shared" si="53"/>
        <v>2.72</v>
      </c>
      <c r="AE526" s="12">
        <f t="shared" si="54"/>
        <v>0.51</v>
      </c>
      <c r="AF526" s="12">
        <f t="shared" si="55"/>
        <v>5.1000000000000005</v>
      </c>
      <c r="AG526" s="12">
        <f t="shared" si="56"/>
        <v>1.1900000000000002</v>
      </c>
    </row>
    <row r="527" spans="2:33">
      <c r="B527" s="15">
        <f>'[4]AZIMUTH_CONGESTION by ports'!A1994</f>
        <v>42894</v>
      </c>
      <c r="C527" s="6">
        <f>'[4]AZIMUTH_CONGESTION by ports'!B1994</f>
        <v>3</v>
      </c>
      <c r="D527" s="89">
        <f>'[4]AZIMUTH_CONGESTION by ports'!C1994</f>
        <v>32</v>
      </c>
      <c r="E527" s="43">
        <f>'[4]AZIMUTH_CONGESTION by ports'!D1994</f>
        <v>4</v>
      </c>
      <c r="F527" s="6">
        <f>'[4]AZIMUTH_CONGESTION by ports'!E1994</f>
        <v>0</v>
      </c>
      <c r="G527" s="6">
        <f>'[4]AZIMUTH_CONGESTION by ports'!F1994</f>
        <v>0</v>
      </c>
      <c r="H527" s="12">
        <f>'[4]AZIMUTH_CONGESTION by ports'!G1994</f>
        <v>0</v>
      </c>
      <c r="I527" s="12">
        <f>'[4]AZIMUTH_CONGESTION by ports'!H1994</f>
        <v>0</v>
      </c>
      <c r="J527" s="12">
        <f>'[4]AZIMUTH_CONGESTION by ports'!I1994</f>
        <v>1</v>
      </c>
      <c r="K527" s="12">
        <f>'[4]AZIMUTH_CONGESTION by ports'!J1994</f>
        <v>0</v>
      </c>
      <c r="L527" s="12">
        <f>'[4]AZIMUTH_CONGESTION by ports'!K1994</f>
        <v>0</v>
      </c>
      <c r="M527" s="43">
        <f>'[4]AZIMUTH_CONGESTION by ports'!L1994</f>
        <v>1</v>
      </c>
      <c r="N527" s="6">
        <f>'[4]AZIMUTH_CONGESTION by ports'!M1994</f>
        <v>0</v>
      </c>
      <c r="O527" s="89">
        <f>'[4]AZIMUTH_CONGESTION by ports'!N1994</f>
        <v>0</v>
      </c>
      <c r="P527" s="88">
        <f>'[4]AZIMUTH_CONGESTION by ports'!O1994</f>
        <v>0</v>
      </c>
      <c r="Q527" s="88">
        <f>'[4]AZIMUTH_CONGESTION by ports'!P1994</f>
        <v>0</v>
      </c>
      <c r="R527" s="43">
        <f>'[4]AZIMUTH_CONGESTION by ports'!Q1994</f>
        <v>2</v>
      </c>
      <c r="S527" s="88">
        <f>'[4]AZIMUTH_CONGESTION by ports'!R1994</f>
        <v>0</v>
      </c>
      <c r="T527" s="12">
        <f>'[4]AZIMUTH_CONGESTION by ports'!S1994</f>
        <v>7</v>
      </c>
      <c r="U527" s="43">
        <f>'[4]AZIMUTH_CONGESTION by ports'!T1994</f>
        <v>0</v>
      </c>
      <c r="V527" s="12">
        <f>'[4]AZIMUTH_CONGESTION by ports'!U1994</f>
        <v>0</v>
      </c>
      <c r="W527" s="43">
        <f>'[4]AZIMUTH_CONGESTION by ports'!V1994</f>
        <v>10</v>
      </c>
      <c r="X527" s="12">
        <f>'[4]AZIMUTH_CONGESTION by ports'!W1994</f>
        <v>0</v>
      </c>
      <c r="Y527" s="88">
        <f>'[4]AZIMUTH_CONGESTION by ports'!X1994</f>
        <v>2</v>
      </c>
      <c r="Z527" s="12">
        <f>'[4]AZIMUTH_CONGESTION by ports'!Y1994</f>
        <v>0</v>
      </c>
      <c r="AA527" s="88">
        <f>'[4]AZIMUTH_CONGESTION by ports'!Z1994</f>
        <v>0</v>
      </c>
      <c r="AB527" s="12">
        <f t="shared" si="51"/>
        <v>10.540000000000001</v>
      </c>
      <c r="AC527" s="12">
        <f t="shared" si="52"/>
        <v>0.51</v>
      </c>
      <c r="AD527" s="12">
        <f t="shared" si="53"/>
        <v>2.89</v>
      </c>
      <c r="AE527" s="12">
        <f t="shared" si="54"/>
        <v>0.34</v>
      </c>
      <c r="AF527" s="12">
        <f t="shared" si="55"/>
        <v>5.44</v>
      </c>
      <c r="AG527" s="12">
        <f t="shared" si="56"/>
        <v>1.36</v>
      </c>
    </row>
    <row r="528" spans="2:33">
      <c r="B528" s="15">
        <f>'[4]AZIMUTH_CONGESTION by ports'!A1995</f>
        <v>42895</v>
      </c>
      <c r="C528" s="6">
        <f>'[4]AZIMUTH_CONGESTION by ports'!B1995</f>
        <v>2</v>
      </c>
      <c r="D528" s="89">
        <f>'[4]AZIMUTH_CONGESTION by ports'!C1995</f>
        <v>26</v>
      </c>
      <c r="E528" s="43">
        <f>'[4]AZIMUTH_CONGESTION by ports'!D1995</f>
        <v>6</v>
      </c>
      <c r="F528" s="6">
        <f>'[4]AZIMUTH_CONGESTION by ports'!E1995</f>
        <v>0</v>
      </c>
      <c r="G528" s="6">
        <f>'[4]AZIMUTH_CONGESTION by ports'!F1995</f>
        <v>0</v>
      </c>
      <c r="H528" s="12">
        <f>'[4]AZIMUTH_CONGESTION by ports'!G1995</f>
        <v>0</v>
      </c>
      <c r="I528" s="12">
        <f>'[4]AZIMUTH_CONGESTION by ports'!H1995</f>
        <v>0</v>
      </c>
      <c r="J528" s="12">
        <f>'[4]AZIMUTH_CONGESTION by ports'!I1995</f>
        <v>2</v>
      </c>
      <c r="K528" s="12">
        <f>'[4]AZIMUTH_CONGESTION by ports'!J1995</f>
        <v>0</v>
      </c>
      <c r="L528" s="12">
        <f>'[4]AZIMUTH_CONGESTION by ports'!K1995</f>
        <v>0</v>
      </c>
      <c r="M528" s="43">
        <f>'[4]AZIMUTH_CONGESTION by ports'!L1995</f>
        <v>2</v>
      </c>
      <c r="N528" s="6">
        <f>'[4]AZIMUTH_CONGESTION by ports'!M1995</f>
        <v>0</v>
      </c>
      <c r="O528" s="89">
        <f>'[4]AZIMUTH_CONGESTION by ports'!N1995</f>
        <v>0</v>
      </c>
      <c r="P528" s="88">
        <f>'[4]AZIMUTH_CONGESTION by ports'!O1995</f>
        <v>0</v>
      </c>
      <c r="Q528" s="88">
        <f>'[4]AZIMUTH_CONGESTION by ports'!P1995</f>
        <v>0</v>
      </c>
      <c r="R528" s="43">
        <f>'[4]AZIMUTH_CONGESTION by ports'!Q1995</f>
        <v>2</v>
      </c>
      <c r="S528" s="88">
        <f>'[4]AZIMUTH_CONGESTION by ports'!R1995</f>
        <v>0</v>
      </c>
      <c r="T528" s="12">
        <f>'[4]AZIMUTH_CONGESTION by ports'!S1995</f>
        <v>6</v>
      </c>
      <c r="U528" s="43">
        <f>'[4]AZIMUTH_CONGESTION by ports'!T1995</f>
        <v>0</v>
      </c>
      <c r="V528" s="12">
        <f>'[4]AZIMUTH_CONGESTION by ports'!U1995</f>
        <v>0</v>
      </c>
      <c r="W528" s="43">
        <f>'[4]AZIMUTH_CONGESTION by ports'!V1995</f>
        <v>12</v>
      </c>
      <c r="X528" s="12">
        <f>'[4]AZIMUTH_CONGESTION by ports'!W1995</f>
        <v>1</v>
      </c>
      <c r="Y528" s="88">
        <f>'[4]AZIMUTH_CONGESTION by ports'!X1995</f>
        <v>2</v>
      </c>
      <c r="Z528" s="12">
        <f>'[4]AZIMUTH_CONGESTION by ports'!Y1995</f>
        <v>0</v>
      </c>
      <c r="AA528" s="88">
        <f>'[4]AZIMUTH_CONGESTION by ports'!Z1995</f>
        <v>0</v>
      </c>
      <c r="AB528" s="12">
        <f t="shared" si="51"/>
        <v>10.370000000000001</v>
      </c>
      <c r="AC528" s="12">
        <f t="shared" si="52"/>
        <v>0.34</v>
      </c>
      <c r="AD528" s="12">
        <f t="shared" si="53"/>
        <v>3.74</v>
      </c>
      <c r="AE528" s="12">
        <f t="shared" si="54"/>
        <v>0.34</v>
      </c>
      <c r="AF528" s="12">
        <f t="shared" si="55"/>
        <v>4.42</v>
      </c>
      <c r="AG528" s="12">
        <f t="shared" si="56"/>
        <v>1.53</v>
      </c>
    </row>
    <row r="529" spans="2:33">
      <c r="B529" s="15">
        <f>'[4]AZIMUTH_CONGESTION by ports'!A1996</f>
        <v>42896</v>
      </c>
      <c r="C529" s="6">
        <f>'[4]AZIMUTH_CONGESTION by ports'!B1996</f>
        <v>1</v>
      </c>
      <c r="D529" s="89">
        <f>'[4]AZIMUTH_CONGESTION by ports'!C1996</f>
        <v>25</v>
      </c>
      <c r="E529" s="43">
        <f>'[4]AZIMUTH_CONGESTION by ports'!D1996</f>
        <v>9</v>
      </c>
      <c r="F529" s="6">
        <f>'[4]AZIMUTH_CONGESTION by ports'!E1996</f>
        <v>0</v>
      </c>
      <c r="G529" s="6">
        <f>'[4]AZIMUTH_CONGESTION by ports'!F1996</f>
        <v>0</v>
      </c>
      <c r="H529" s="12">
        <f>'[4]AZIMUTH_CONGESTION by ports'!G1996</f>
        <v>0</v>
      </c>
      <c r="I529" s="12">
        <f>'[4]AZIMUTH_CONGESTION by ports'!H1996</f>
        <v>0</v>
      </c>
      <c r="J529" s="12">
        <f>'[4]AZIMUTH_CONGESTION by ports'!I1996</f>
        <v>0</v>
      </c>
      <c r="K529" s="12">
        <f>'[4]AZIMUTH_CONGESTION by ports'!J1996</f>
        <v>0</v>
      </c>
      <c r="L529" s="12">
        <f>'[4]AZIMUTH_CONGESTION by ports'!K1996</f>
        <v>0</v>
      </c>
      <c r="M529" s="43">
        <f>'[4]AZIMUTH_CONGESTION by ports'!L1996</f>
        <v>1</v>
      </c>
      <c r="N529" s="6">
        <f>'[4]AZIMUTH_CONGESTION by ports'!M1996</f>
        <v>1</v>
      </c>
      <c r="O529" s="89">
        <f>'[4]AZIMUTH_CONGESTION by ports'!N1996</f>
        <v>0</v>
      </c>
      <c r="P529" s="88">
        <f>'[4]AZIMUTH_CONGESTION by ports'!O1996</f>
        <v>0</v>
      </c>
      <c r="Q529" s="88">
        <f>'[4]AZIMUTH_CONGESTION by ports'!P1996</f>
        <v>0</v>
      </c>
      <c r="R529" s="43">
        <f>'[4]AZIMUTH_CONGESTION by ports'!Q1996</f>
        <v>2</v>
      </c>
      <c r="S529" s="88">
        <f>'[4]AZIMUTH_CONGESTION by ports'!R1996</f>
        <v>0</v>
      </c>
      <c r="T529" s="12">
        <f>'[4]AZIMUTH_CONGESTION by ports'!S1996</f>
        <v>7</v>
      </c>
      <c r="U529" s="43">
        <f>'[4]AZIMUTH_CONGESTION by ports'!T1996</f>
        <v>0</v>
      </c>
      <c r="V529" s="12">
        <f>'[4]AZIMUTH_CONGESTION by ports'!U1996</f>
        <v>0</v>
      </c>
      <c r="W529" s="43">
        <f>'[4]AZIMUTH_CONGESTION by ports'!V1996</f>
        <v>14</v>
      </c>
      <c r="X529" s="12">
        <f>'[4]AZIMUTH_CONGESTION by ports'!W1996</f>
        <v>1</v>
      </c>
      <c r="Y529" s="88">
        <f>'[4]AZIMUTH_CONGESTION by ports'!X1996</f>
        <v>2</v>
      </c>
      <c r="Z529" s="12">
        <f>'[4]AZIMUTH_CONGESTION by ports'!Y1996</f>
        <v>0</v>
      </c>
      <c r="AA529" s="88">
        <f>'[4]AZIMUTH_CONGESTION by ports'!Z1996</f>
        <v>0</v>
      </c>
      <c r="AB529" s="12">
        <f t="shared" si="51"/>
        <v>10.71</v>
      </c>
      <c r="AC529" s="12">
        <f t="shared" si="52"/>
        <v>0.34</v>
      </c>
      <c r="AD529" s="12">
        <f t="shared" si="53"/>
        <v>4.42</v>
      </c>
      <c r="AE529" s="12">
        <f t="shared" si="54"/>
        <v>0.34</v>
      </c>
      <c r="AF529" s="12">
        <f t="shared" si="55"/>
        <v>4.25</v>
      </c>
      <c r="AG529" s="12">
        <f t="shared" si="56"/>
        <v>1.36</v>
      </c>
    </row>
    <row r="530" spans="2:33">
      <c r="B530" s="15">
        <f>'[4]AZIMUTH_CONGESTION by ports'!A1997</f>
        <v>42897</v>
      </c>
      <c r="C530" s="6">
        <f>'[4]AZIMUTH_CONGESTION by ports'!B1997</f>
        <v>2</v>
      </c>
      <c r="D530" s="89">
        <f>'[4]AZIMUTH_CONGESTION by ports'!C1997</f>
        <v>23</v>
      </c>
      <c r="E530" s="43">
        <f>'[4]AZIMUTH_CONGESTION by ports'!D1997</f>
        <v>8</v>
      </c>
      <c r="F530" s="6">
        <f>'[4]AZIMUTH_CONGESTION by ports'!E1997</f>
        <v>0</v>
      </c>
      <c r="G530" s="6">
        <f>'[4]AZIMUTH_CONGESTION by ports'!F1997</f>
        <v>0</v>
      </c>
      <c r="H530" s="12">
        <f>'[4]AZIMUTH_CONGESTION by ports'!G1997</f>
        <v>0</v>
      </c>
      <c r="I530" s="12">
        <f>'[4]AZIMUTH_CONGESTION by ports'!H1997</f>
        <v>2</v>
      </c>
      <c r="J530" s="12">
        <f>'[4]AZIMUTH_CONGESTION by ports'!I1997</f>
        <v>1</v>
      </c>
      <c r="K530" s="12">
        <f>'[4]AZIMUTH_CONGESTION by ports'!J1997</f>
        <v>0</v>
      </c>
      <c r="L530" s="12">
        <f>'[4]AZIMUTH_CONGESTION by ports'!K1997</f>
        <v>0</v>
      </c>
      <c r="M530" s="43">
        <f>'[4]AZIMUTH_CONGESTION by ports'!L1997</f>
        <v>2</v>
      </c>
      <c r="N530" s="6">
        <f>'[4]AZIMUTH_CONGESTION by ports'!M1997</f>
        <v>1</v>
      </c>
      <c r="O530" s="89">
        <f>'[4]AZIMUTH_CONGESTION by ports'!N1997</f>
        <v>0</v>
      </c>
      <c r="P530" s="88">
        <f>'[4]AZIMUTH_CONGESTION by ports'!O1997</f>
        <v>0</v>
      </c>
      <c r="Q530" s="88">
        <f>'[4]AZIMUTH_CONGESTION by ports'!P1997</f>
        <v>0</v>
      </c>
      <c r="R530" s="43">
        <f>'[4]AZIMUTH_CONGESTION by ports'!Q1997</f>
        <v>0</v>
      </c>
      <c r="S530" s="88">
        <f>'[4]AZIMUTH_CONGESTION by ports'!R1997</f>
        <v>0</v>
      </c>
      <c r="T530" s="12">
        <f>'[4]AZIMUTH_CONGESTION by ports'!S1997</f>
        <v>5</v>
      </c>
      <c r="U530" s="43">
        <f>'[4]AZIMUTH_CONGESTION by ports'!T1997</f>
        <v>0</v>
      </c>
      <c r="V530" s="12">
        <f>'[4]AZIMUTH_CONGESTION by ports'!U1997</f>
        <v>0</v>
      </c>
      <c r="W530" s="43">
        <f>'[4]AZIMUTH_CONGESTION by ports'!V1997</f>
        <v>13</v>
      </c>
      <c r="X530" s="12">
        <f>'[4]AZIMUTH_CONGESTION by ports'!W1997</f>
        <v>1</v>
      </c>
      <c r="Y530" s="88">
        <f>'[4]AZIMUTH_CONGESTION by ports'!X1997</f>
        <v>2</v>
      </c>
      <c r="Z530" s="12">
        <f>'[4]AZIMUTH_CONGESTION by ports'!Y1997</f>
        <v>0</v>
      </c>
      <c r="AA530" s="88">
        <f>'[4]AZIMUTH_CONGESTION by ports'!Z1997</f>
        <v>0</v>
      </c>
      <c r="AB530" s="12">
        <f t="shared" si="51"/>
        <v>10.200000000000001</v>
      </c>
      <c r="AC530" s="12">
        <f t="shared" si="52"/>
        <v>0.51</v>
      </c>
      <c r="AD530" s="12">
        <f t="shared" si="53"/>
        <v>3.91</v>
      </c>
      <c r="AE530" s="12">
        <f t="shared" si="54"/>
        <v>0.34</v>
      </c>
      <c r="AF530" s="12">
        <f t="shared" si="55"/>
        <v>3.91</v>
      </c>
      <c r="AG530" s="12">
        <f t="shared" si="56"/>
        <v>1.53</v>
      </c>
    </row>
    <row r="531" spans="2:33">
      <c r="B531" s="15">
        <f>'[4]AZIMUTH_CONGESTION by ports'!A1998</f>
        <v>42898</v>
      </c>
      <c r="C531" s="6">
        <f>'[4]AZIMUTH_CONGESTION by ports'!B1998</f>
        <v>0</v>
      </c>
      <c r="D531" s="89">
        <f>'[4]AZIMUTH_CONGESTION by ports'!C1998</f>
        <v>22</v>
      </c>
      <c r="E531" s="43">
        <f>'[4]AZIMUTH_CONGESTION by ports'!D1998</f>
        <v>7</v>
      </c>
      <c r="F531" s="6">
        <f>'[4]AZIMUTH_CONGESTION by ports'!E1998</f>
        <v>0</v>
      </c>
      <c r="G531" s="6">
        <f>'[4]AZIMUTH_CONGESTION by ports'!F1998</f>
        <v>0</v>
      </c>
      <c r="H531" s="12">
        <f>'[4]AZIMUTH_CONGESTION by ports'!G1998</f>
        <v>0</v>
      </c>
      <c r="I531" s="12">
        <f>'[4]AZIMUTH_CONGESTION by ports'!H1998</f>
        <v>2</v>
      </c>
      <c r="J531" s="12">
        <f>'[4]AZIMUTH_CONGESTION by ports'!I1998</f>
        <v>1</v>
      </c>
      <c r="K531" s="12">
        <f>'[4]AZIMUTH_CONGESTION by ports'!J1998</f>
        <v>0</v>
      </c>
      <c r="L531" s="12">
        <f>'[4]AZIMUTH_CONGESTION by ports'!K1998</f>
        <v>1</v>
      </c>
      <c r="M531" s="43">
        <f>'[4]AZIMUTH_CONGESTION by ports'!L1998</f>
        <v>2</v>
      </c>
      <c r="N531" s="6">
        <f>'[4]AZIMUTH_CONGESTION by ports'!M1998</f>
        <v>1</v>
      </c>
      <c r="O531" s="89">
        <f>'[4]AZIMUTH_CONGESTION by ports'!N1998</f>
        <v>0</v>
      </c>
      <c r="P531" s="88">
        <f>'[4]AZIMUTH_CONGESTION by ports'!O1998</f>
        <v>1</v>
      </c>
      <c r="Q531" s="88">
        <f>'[4]AZIMUTH_CONGESTION by ports'!P1998</f>
        <v>0</v>
      </c>
      <c r="R531" s="43">
        <f>'[4]AZIMUTH_CONGESTION by ports'!Q1998</f>
        <v>2</v>
      </c>
      <c r="S531" s="88">
        <f>'[4]AZIMUTH_CONGESTION by ports'!R1998</f>
        <v>1</v>
      </c>
      <c r="T531" s="12">
        <f>'[4]AZIMUTH_CONGESTION by ports'!S1998</f>
        <v>7</v>
      </c>
      <c r="U531" s="43">
        <f>'[4]AZIMUTH_CONGESTION by ports'!T1998</f>
        <v>0</v>
      </c>
      <c r="V531" s="12">
        <f>'[4]AZIMUTH_CONGESTION by ports'!U1998</f>
        <v>0</v>
      </c>
      <c r="W531" s="43">
        <f>'[4]AZIMUTH_CONGESTION by ports'!V1998</f>
        <v>11</v>
      </c>
      <c r="X531" s="12">
        <f>'[4]AZIMUTH_CONGESTION by ports'!W1998</f>
        <v>0</v>
      </c>
      <c r="Y531" s="88">
        <f>'[4]AZIMUTH_CONGESTION by ports'!X1998</f>
        <v>1</v>
      </c>
      <c r="Z531" s="12">
        <f>'[4]AZIMUTH_CONGESTION by ports'!Y1998</f>
        <v>0</v>
      </c>
      <c r="AA531" s="88">
        <f>'[4]AZIMUTH_CONGESTION by ports'!Z1998</f>
        <v>0</v>
      </c>
      <c r="AB531" s="12">
        <f t="shared" si="51"/>
        <v>10.030000000000001</v>
      </c>
      <c r="AC531" s="12">
        <f t="shared" si="52"/>
        <v>0.17</v>
      </c>
      <c r="AD531" s="12">
        <f t="shared" si="53"/>
        <v>3.74</v>
      </c>
      <c r="AE531" s="12">
        <f t="shared" si="54"/>
        <v>0.51</v>
      </c>
      <c r="AF531" s="12">
        <f t="shared" si="55"/>
        <v>3.74</v>
      </c>
      <c r="AG531" s="12">
        <f t="shared" si="56"/>
        <v>1.87</v>
      </c>
    </row>
    <row r="532" spans="2:33">
      <c r="B532" s="15">
        <f>'[4]AZIMUTH_CONGESTION by ports'!A1999</f>
        <v>42899</v>
      </c>
      <c r="C532" s="6">
        <f>'[4]AZIMUTH_CONGESTION by ports'!B1999</f>
        <v>3</v>
      </c>
      <c r="D532" s="89">
        <f>'[4]AZIMUTH_CONGESTION by ports'!C1999</f>
        <v>24</v>
      </c>
      <c r="E532" s="43">
        <f>'[4]AZIMUTH_CONGESTION by ports'!D1999</f>
        <v>5</v>
      </c>
      <c r="F532" s="6">
        <f>'[4]AZIMUTH_CONGESTION by ports'!E1999</f>
        <v>0</v>
      </c>
      <c r="G532" s="6">
        <f>'[4]AZIMUTH_CONGESTION by ports'!F1999</f>
        <v>0</v>
      </c>
      <c r="H532" s="12">
        <f>'[4]AZIMUTH_CONGESTION by ports'!G1999</f>
        <v>0</v>
      </c>
      <c r="I532" s="12">
        <f>'[4]AZIMUTH_CONGESTION by ports'!H1999</f>
        <v>1</v>
      </c>
      <c r="J532" s="12">
        <f>'[4]AZIMUTH_CONGESTION by ports'!I1999</f>
        <v>1</v>
      </c>
      <c r="K532" s="12">
        <f>'[4]AZIMUTH_CONGESTION by ports'!J1999</f>
        <v>0</v>
      </c>
      <c r="L532" s="12">
        <f>'[4]AZIMUTH_CONGESTION by ports'!K1999</f>
        <v>0</v>
      </c>
      <c r="M532" s="43">
        <f>'[4]AZIMUTH_CONGESTION by ports'!L1999</f>
        <v>1</v>
      </c>
      <c r="N532" s="6">
        <f>'[4]AZIMUTH_CONGESTION by ports'!M1999</f>
        <v>1</v>
      </c>
      <c r="O532" s="89">
        <f>'[4]AZIMUTH_CONGESTION by ports'!N1999</f>
        <v>0</v>
      </c>
      <c r="P532" s="88">
        <f>'[4]AZIMUTH_CONGESTION by ports'!O1999</f>
        <v>1</v>
      </c>
      <c r="Q532" s="88">
        <f>'[4]AZIMUTH_CONGESTION by ports'!P1999</f>
        <v>0</v>
      </c>
      <c r="R532" s="43">
        <f>'[4]AZIMUTH_CONGESTION by ports'!Q1999</f>
        <v>0</v>
      </c>
      <c r="S532" s="88">
        <f>'[4]AZIMUTH_CONGESTION by ports'!R1999</f>
        <v>1</v>
      </c>
      <c r="T532" s="12">
        <f>'[4]AZIMUTH_CONGESTION by ports'!S1999</f>
        <v>8</v>
      </c>
      <c r="U532" s="43">
        <f>'[4]AZIMUTH_CONGESTION by ports'!T1999</f>
        <v>0</v>
      </c>
      <c r="V532" s="12">
        <f>'[4]AZIMUTH_CONGESTION by ports'!U1999</f>
        <v>0</v>
      </c>
      <c r="W532" s="43">
        <f>'[4]AZIMUTH_CONGESTION by ports'!V1999</f>
        <v>10</v>
      </c>
      <c r="X532" s="12">
        <f>'[4]AZIMUTH_CONGESTION by ports'!W1999</f>
        <v>0</v>
      </c>
      <c r="Y532" s="88">
        <f>'[4]AZIMUTH_CONGESTION by ports'!X1999</f>
        <v>3</v>
      </c>
      <c r="Z532" s="12">
        <f>'[4]AZIMUTH_CONGESTION by ports'!Y1999</f>
        <v>0</v>
      </c>
      <c r="AA532" s="88">
        <f>'[4]AZIMUTH_CONGESTION by ports'!Z1999</f>
        <v>0</v>
      </c>
      <c r="AB532" s="12">
        <f t="shared" si="51"/>
        <v>10.030000000000001</v>
      </c>
      <c r="AC532" s="12">
        <f t="shared" si="52"/>
        <v>0.68</v>
      </c>
      <c r="AD532" s="12">
        <f t="shared" si="53"/>
        <v>2.72</v>
      </c>
      <c r="AE532" s="12">
        <f t="shared" si="54"/>
        <v>0.85000000000000009</v>
      </c>
      <c r="AF532" s="12">
        <f t="shared" si="55"/>
        <v>4.08</v>
      </c>
      <c r="AG532" s="12">
        <f t="shared" si="56"/>
        <v>1.7000000000000002</v>
      </c>
    </row>
    <row r="533" spans="2:33">
      <c r="B533" s="15">
        <f>'[4]AZIMUTH_CONGESTION by ports'!A2000</f>
        <v>42900</v>
      </c>
      <c r="C533" s="6">
        <f>'[4]AZIMUTH_CONGESTION by ports'!B2000</f>
        <v>4</v>
      </c>
      <c r="D533" s="89">
        <f>'[4]AZIMUTH_CONGESTION by ports'!C2000</f>
        <v>26</v>
      </c>
      <c r="E533" s="43">
        <f>'[4]AZIMUTH_CONGESTION by ports'!D2000</f>
        <v>3</v>
      </c>
      <c r="F533" s="6">
        <f>'[4]AZIMUTH_CONGESTION by ports'!E2000</f>
        <v>0</v>
      </c>
      <c r="G533" s="6">
        <f>'[4]AZIMUTH_CONGESTION by ports'!F2000</f>
        <v>0</v>
      </c>
      <c r="H533" s="12">
        <f>'[4]AZIMUTH_CONGESTION by ports'!G2000</f>
        <v>0</v>
      </c>
      <c r="I533" s="12">
        <f>'[4]AZIMUTH_CONGESTION by ports'!H2000</f>
        <v>0</v>
      </c>
      <c r="J533" s="12">
        <f>'[4]AZIMUTH_CONGESTION by ports'!I2000</f>
        <v>0</v>
      </c>
      <c r="K533" s="12">
        <f>'[4]AZIMUTH_CONGESTION by ports'!J2000</f>
        <v>0</v>
      </c>
      <c r="L533" s="12">
        <f>'[4]AZIMUTH_CONGESTION by ports'!K2000</f>
        <v>0</v>
      </c>
      <c r="M533" s="43">
        <f>'[4]AZIMUTH_CONGESTION by ports'!L2000</f>
        <v>1</v>
      </c>
      <c r="N533" s="6">
        <f>'[4]AZIMUTH_CONGESTION by ports'!M2000</f>
        <v>1</v>
      </c>
      <c r="O533" s="89">
        <f>'[4]AZIMUTH_CONGESTION by ports'!N2000</f>
        <v>0</v>
      </c>
      <c r="P533" s="88">
        <f>'[4]AZIMUTH_CONGESTION by ports'!O2000</f>
        <v>1</v>
      </c>
      <c r="Q533" s="88">
        <f>'[4]AZIMUTH_CONGESTION by ports'!P2000</f>
        <v>0</v>
      </c>
      <c r="R533" s="43">
        <f>'[4]AZIMUTH_CONGESTION by ports'!Q2000</f>
        <v>1</v>
      </c>
      <c r="S533" s="88">
        <f>'[4]AZIMUTH_CONGESTION by ports'!R2000</f>
        <v>2</v>
      </c>
      <c r="T533" s="12">
        <f>'[4]AZIMUTH_CONGESTION by ports'!S2000</f>
        <v>10</v>
      </c>
      <c r="U533" s="43">
        <f>'[4]AZIMUTH_CONGESTION by ports'!T2000</f>
        <v>0</v>
      </c>
      <c r="V533" s="12">
        <f>'[4]AZIMUTH_CONGESTION by ports'!U2000</f>
        <v>0</v>
      </c>
      <c r="W533" s="43">
        <f>'[4]AZIMUTH_CONGESTION by ports'!V2000</f>
        <v>10</v>
      </c>
      <c r="X533" s="12">
        <f>'[4]AZIMUTH_CONGESTION by ports'!W2000</f>
        <v>0</v>
      </c>
      <c r="Y533" s="88">
        <f>'[4]AZIMUTH_CONGESTION by ports'!X2000</f>
        <v>3</v>
      </c>
      <c r="Z533" s="12">
        <f>'[4]AZIMUTH_CONGESTION by ports'!Y2000</f>
        <v>0</v>
      </c>
      <c r="AA533" s="88">
        <f>'[4]AZIMUTH_CONGESTION by ports'!Z2000</f>
        <v>0</v>
      </c>
      <c r="AB533" s="12">
        <f t="shared" si="51"/>
        <v>10.540000000000001</v>
      </c>
      <c r="AC533" s="12">
        <f t="shared" si="52"/>
        <v>0.85000000000000009</v>
      </c>
      <c r="AD533" s="12">
        <f t="shared" si="53"/>
        <v>2.5500000000000003</v>
      </c>
      <c r="AE533" s="12">
        <f t="shared" si="54"/>
        <v>1.02</v>
      </c>
      <c r="AF533" s="12">
        <f t="shared" si="55"/>
        <v>4.42</v>
      </c>
      <c r="AG533" s="12">
        <f t="shared" si="56"/>
        <v>1.7000000000000002</v>
      </c>
    </row>
    <row r="534" spans="2:33">
      <c r="B534" s="15">
        <f>'[4]AZIMUTH_CONGESTION by ports'!A2001</f>
        <v>42901</v>
      </c>
      <c r="C534" s="6">
        <f>'[4]AZIMUTH_CONGESTION by ports'!B2001</f>
        <v>4</v>
      </c>
      <c r="D534" s="89">
        <f>'[4]AZIMUTH_CONGESTION by ports'!C2001</f>
        <v>25</v>
      </c>
      <c r="E534" s="43">
        <f>'[4]AZIMUTH_CONGESTION by ports'!D2001</f>
        <v>4</v>
      </c>
      <c r="F534" s="6">
        <f>'[4]AZIMUTH_CONGESTION by ports'!E2001</f>
        <v>0</v>
      </c>
      <c r="G534" s="6">
        <f>'[4]AZIMUTH_CONGESTION by ports'!F2001</f>
        <v>0</v>
      </c>
      <c r="H534" s="12">
        <f>'[4]AZIMUTH_CONGESTION by ports'!G2001</f>
        <v>0</v>
      </c>
      <c r="I534" s="12">
        <f>'[4]AZIMUTH_CONGESTION by ports'!H2001</f>
        <v>0</v>
      </c>
      <c r="J534" s="12">
        <f>'[4]AZIMUTH_CONGESTION by ports'!I2001</f>
        <v>0</v>
      </c>
      <c r="K534" s="12">
        <f>'[4]AZIMUTH_CONGESTION by ports'!J2001</f>
        <v>0</v>
      </c>
      <c r="L534" s="12">
        <f>'[4]AZIMUTH_CONGESTION by ports'!K2001</f>
        <v>1</v>
      </c>
      <c r="M534" s="43">
        <f>'[4]AZIMUTH_CONGESTION by ports'!L2001</f>
        <v>1</v>
      </c>
      <c r="N534" s="6">
        <f>'[4]AZIMUTH_CONGESTION by ports'!M2001</f>
        <v>1</v>
      </c>
      <c r="O534" s="89">
        <f>'[4]AZIMUTH_CONGESTION by ports'!N2001</f>
        <v>0</v>
      </c>
      <c r="P534" s="88">
        <f>'[4]AZIMUTH_CONGESTION by ports'!O2001</f>
        <v>0</v>
      </c>
      <c r="Q534" s="88">
        <f>'[4]AZIMUTH_CONGESTION by ports'!P2001</f>
        <v>0</v>
      </c>
      <c r="R534" s="43">
        <f>'[4]AZIMUTH_CONGESTION by ports'!Q2001</f>
        <v>0</v>
      </c>
      <c r="S534" s="88">
        <f>'[4]AZIMUTH_CONGESTION by ports'!R2001</f>
        <v>1</v>
      </c>
      <c r="T534" s="12">
        <f>'[4]AZIMUTH_CONGESTION by ports'!S2001</f>
        <v>8</v>
      </c>
      <c r="U534" s="43">
        <f>'[4]AZIMUTH_CONGESTION by ports'!T2001</f>
        <v>0</v>
      </c>
      <c r="V534" s="12">
        <f>'[4]AZIMUTH_CONGESTION by ports'!U2001</f>
        <v>0</v>
      </c>
      <c r="W534" s="43">
        <f>'[4]AZIMUTH_CONGESTION by ports'!V2001</f>
        <v>10</v>
      </c>
      <c r="X534" s="12">
        <f>'[4]AZIMUTH_CONGESTION by ports'!W2001</f>
        <v>0</v>
      </c>
      <c r="Y534" s="88">
        <f>'[4]AZIMUTH_CONGESTION by ports'!X2001</f>
        <v>3</v>
      </c>
      <c r="Z534" s="12">
        <f>'[4]AZIMUTH_CONGESTION by ports'!Y2001</f>
        <v>0</v>
      </c>
      <c r="AA534" s="88">
        <f>'[4]AZIMUTH_CONGESTION by ports'!Z2001</f>
        <v>0</v>
      </c>
      <c r="AB534" s="12">
        <f t="shared" si="51"/>
        <v>9.8600000000000012</v>
      </c>
      <c r="AC534" s="12">
        <f t="shared" si="52"/>
        <v>0.85000000000000009</v>
      </c>
      <c r="AD534" s="12">
        <f t="shared" si="53"/>
        <v>2.5500000000000003</v>
      </c>
      <c r="AE534" s="12">
        <f t="shared" si="54"/>
        <v>0.68</v>
      </c>
      <c r="AF534" s="12">
        <f t="shared" si="55"/>
        <v>4.25</v>
      </c>
      <c r="AG534" s="12">
        <f t="shared" si="56"/>
        <v>1.53</v>
      </c>
    </row>
    <row r="535" spans="2:33">
      <c r="B535" s="15">
        <f>'[4]AZIMUTH_CONGESTION by ports'!A2002</f>
        <v>42902</v>
      </c>
      <c r="C535" s="6">
        <f>'[4]AZIMUTH_CONGESTION by ports'!B2002</f>
        <v>2</v>
      </c>
      <c r="D535" s="89">
        <f>'[4]AZIMUTH_CONGESTION by ports'!C2002</f>
        <v>22</v>
      </c>
      <c r="E535" s="43">
        <f>'[4]AZIMUTH_CONGESTION by ports'!D2002</f>
        <v>4</v>
      </c>
      <c r="F535" s="6">
        <f>'[4]AZIMUTH_CONGESTION by ports'!E2002</f>
        <v>0</v>
      </c>
      <c r="G535" s="6">
        <f>'[4]AZIMUTH_CONGESTION by ports'!F2002</f>
        <v>0</v>
      </c>
      <c r="H535" s="12">
        <f>'[4]AZIMUTH_CONGESTION by ports'!G2002</f>
        <v>0</v>
      </c>
      <c r="I535" s="12">
        <f>'[4]AZIMUTH_CONGESTION by ports'!H2002</f>
        <v>0</v>
      </c>
      <c r="J535" s="12">
        <f>'[4]AZIMUTH_CONGESTION by ports'!I2002</f>
        <v>0</v>
      </c>
      <c r="K535" s="12">
        <f>'[4]AZIMUTH_CONGESTION by ports'!J2002</f>
        <v>0</v>
      </c>
      <c r="L535" s="12">
        <f>'[4]AZIMUTH_CONGESTION by ports'!K2002</f>
        <v>1</v>
      </c>
      <c r="M535" s="43">
        <f>'[4]AZIMUTH_CONGESTION by ports'!L2002</f>
        <v>1</v>
      </c>
      <c r="N535" s="6">
        <f>'[4]AZIMUTH_CONGESTION by ports'!M2002</f>
        <v>1</v>
      </c>
      <c r="O535" s="89">
        <f>'[4]AZIMUTH_CONGESTION by ports'!N2002</f>
        <v>0</v>
      </c>
      <c r="P535" s="88">
        <f>'[4]AZIMUTH_CONGESTION by ports'!O2002</f>
        <v>0</v>
      </c>
      <c r="Q535" s="88">
        <f>'[4]AZIMUTH_CONGESTION by ports'!P2002</f>
        <v>0</v>
      </c>
      <c r="R535" s="43">
        <f>'[4]AZIMUTH_CONGESTION by ports'!Q2002</f>
        <v>0</v>
      </c>
      <c r="S535" s="88">
        <f>'[4]AZIMUTH_CONGESTION by ports'!R2002</f>
        <v>0</v>
      </c>
      <c r="T535" s="12">
        <f>'[4]AZIMUTH_CONGESTION by ports'!S2002</f>
        <v>10</v>
      </c>
      <c r="U535" s="43">
        <f>'[4]AZIMUTH_CONGESTION by ports'!T2002</f>
        <v>0</v>
      </c>
      <c r="V535" s="12">
        <f>'[4]AZIMUTH_CONGESTION by ports'!U2002</f>
        <v>0</v>
      </c>
      <c r="W535" s="43">
        <f>'[4]AZIMUTH_CONGESTION by ports'!V2002</f>
        <v>12</v>
      </c>
      <c r="X535" s="12">
        <f>'[4]AZIMUTH_CONGESTION by ports'!W2002</f>
        <v>1</v>
      </c>
      <c r="Y535" s="88">
        <f>'[4]AZIMUTH_CONGESTION by ports'!X2002</f>
        <v>1</v>
      </c>
      <c r="Z535" s="12">
        <f>'[4]AZIMUTH_CONGESTION by ports'!Y2002</f>
        <v>0</v>
      </c>
      <c r="AA535" s="88">
        <f>'[4]AZIMUTH_CONGESTION by ports'!Z2002</f>
        <v>0</v>
      </c>
      <c r="AB535" s="12">
        <f t="shared" si="51"/>
        <v>9.3500000000000014</v>
      </c>
      <c r="AC535" s="12">
        <f t="shared" si="52"/>
        <v>0.51</v>
      </c>
      <c r="AD535" s="12">
        <f t="shared" si="53"/>
        <v>2.89</v>
      </c>
      <c r="AE535" s="12">
        <f t="shared" si="54"/>
        <v>0.17</v>
      </c>
      <c r="AF535" s="12">
        <f t="shared" si="55"/>
        <v>3.74</v>
      </c>
      <c r="AG535" s="12">
        <f t="shared" si="56"/>
        <v>2.04</v>
      </c>
    </row>
    <row r="536" spans="2:33">
      <c r="B536" s="15">
        <f>'[4]AZIMUTH_CONGESTION by ports'!A2003</f>
        <v>42903</v>
      </c>
      <c r="C536" s="6">
        <f>'[4]AZIMUTH_CONGESTION by ports'!B2003</f>
        <v>2</v>
      </c>
      <c r="D536" s="89">
        <f>'[4]AZIMUTH_CONGESTION by ports'!C2003</f>
        <v>23</v>
      </c>
      <c r="E536" s="43">
        <f>'[4]AZIMUTH_CONGESTION by ports'!D2003</f>
        <v>5</v>
      </c>
      <c r="F536" s="6">
        <f>'[4]AZIMUTH_CONGESTION by ports'!E2003</f>
        <v>0</v>
      </c>
      <c r="G536" s="6">
        <f>'[4]AZIMUTH_CONGESTION by ports'!F2003</f>
        <v>1</v>
      </c>
      <c r="H536" s="12">
        <f>'[4]AZIMUTH_CONGESTION by ports'!G2003</f>
        <v>0</v>
      </c>
      <c r="I536" s="12">
        <f>'[4]AZIMUTH_CONGESTION by ports'!H2003</f>
        <v>0</v>
      </c>
      <c r="J536" s="12">
        <f>'[4]AZIMUTH_CONGESTION by ports'!I2003</f>
        <v>0</v>
      </c>
      <c r="K536" s="12">
        <f>'[4]AZIMUTH_CONGESTION by ports'!J2003</f>
        <v>0</v>
      </c>
      <c r="L536" s="12">
        <f>'[4]AZIMUTH_CONGESTION by ports'!K2003</f>
        <v>1</v>
      </c>
      <c r="M536" s="43">
        <f>'[4]AZIMUTH_CONGESTION by ports'!L2003</f>
        <v>1</v>
      </c>
      <c r="N536" s="6">
        <f>'[4]AZIMUTH_CONGESTION by ports'!M2003</f>
        <v>1</v>
      </c>
      <c r="O536" s="89">
        <f>'[4]AZIMUTH_CONGESTION by ports'!N2003</f>
        <v>0</v>
      </c>
      <c r="P536" s="88">
        <f>'[4]AZIMUTH_CONGESTION by ports'!O2003</f>
        <v>0</v>
      </c>
      <c r="Q536" s="88">
        <f>'[4]AZIMUTH_CONGESTION by ports'!P2003</f>
        <v>0</v>
      </c>
      <c r="R536" s="43">
        <f>'[4]AZIMUTH_CONGESTION by ports'!Q2003</f>
        <v>0</v>
      </c>
      <c r="S536" s="88">
        <f>'[4]AZIMUTH_CONGESTION by ports'!R2003</f>
        <v>0</v>
      </c>
      <c r="T536" s="12">
        <f>'[4]AZIMUTH_CONGESTION by ports'!S2003</f>
        <v>9</v>
      </c>
      <c r="U536" s="43">
        <f>'[4]AZIMUTH_CONGESTION by ports'!T2003</f>
        <v>0</v>
      </c>
      <c r="V536" s="12">
        <f>'[4]AZIMUTH_CONGESTION by ports'!U2003</f>
        <v>0</v>
      </c>
      <c r="W536" s="43">
        <f>'[4]AZIMUTH_CONGESTION by ports'!V2003</f>
        <v>11</v>
      </c>
      <c r="X536" s="12">
        <f>'[4]AZIMUTH_CONGESTION by ports'!W2003</f>
        <v>1</v>
      </c>
      <c r="Y536" s="88">
        <f>'[4]AZIMUTH_CONGESTION by ports'!X2003</f>
        <v>2</v>
      </c>
      <c r="Z536" s="12">
        <f>'[4]AZIMUTH_CONGESTION by ports'!Y2003</f>
        <v>0</v>
      </c>
      <c r="AA536" s="88">
        <f>'[4]AZIMUTH_CONGESTION by ports'!Z2003</f>
        <v>0</v>
      </c>
      <c r="AB536" s="12">
        <f t="shared" si="51"/>
        <v>9.6900000000000013</v>
      </c>
      <c r="AC536" s="12">
        <f t="shared" si="52"/>
        <v>0.68</v>
      </c>
      <c r="AD536" s="12">
        <f t="shared" si="53"/>
        <v>2.89</v>
      </c>
      <c r="AE536" s="12">
        <f t="shared" si="54"/>
        <v>0.34</v>
      </c>
      <c r="AF536" s="12">
        <f t="shared" si="55"/>
        <v>3.91</v>
      </c>
      <c r="AG536" s="12">
        <f t="shared" si="56"/>
        <v>1.87</v>
      </c>
    </row>
    <row r="537" spans="2:33">
      <c r="B537" s="15">
        <f>'[4]AZIMUTH_CONGESTION by ports'!A2004</f>
        <v>42904</v>
      </c>
      <c r="C537" s="6">
        <f>'[4]AZIMUTH_CONGESTION by ports'!B2004</f>
        <v>2</v>
      </c>
      <c r="D537" s="89">
        <f>'[4]AZIMUTH_CONGESTION by ports'!C2004</f>
        <v>24</v>
      </c>
      <c r="E537" s="43">
        <f>'[4]AZIMUTH_CONGESTION by ports'!D2004</f>
        <v>7</v>
      </c>
      <c r="F537" s="6">
        <f>'[4]AZIMUTH_CONGESTION by ports'!E2004</f>
        <v>0</v>
      </c>
      <c r="G537" s="6">
        <f>'[4]AZIMUTH_CONGESTION by ports'!F2004</f>
        <v>0</v>
      </c>
      <c r="H537" s="12">
        <f>'[4]AZIMUTH_CONGESTION by ports'!G2004</f>
        <v>1</v>
      </c>
      <c r="I537" s="12">
        <f>'[4]AZIMUTH_CONGESTION by ports'!H2004</f>
        <v>0</v>
      </c>
      <c r="J537" s="12">
        <f>'[4]AZIMUTH_CONGESTION by ports'!I2004</f>
        <v>0</v>
      </c>
      <c r="K537" s="12">
        <f>'[4]AZIMUTH_CONGESTION by ports'!J2004</f>
        <v>0</v>
      </c>
      <c r="L537" s="12">
        <f>'[4]AZIMUTH_CONGESTION by ports'!K2004</f>
        <v>1</v>
      </c>
      <c r="M537" s="43">
        <f>'[4]AZIMUTH_CONGESTION by ports'!L2004</f>
        <v>1</v>
      </c>
      <c r="N537" s="6">
        <f>'[4]AZIMUTH_CONGESTION by ports'!M2004</f>
        <v>0</v>
      </c>
      <c r="O537" s="89">
        <f>'[4]AZIMUTH_CONGESTION by ports'!N2004</f>
        <v>0</v>
      </c>
      <c r="P537" s="88">
        <f>'[4]AZIMUTH_CONGESTION by ports'!O2004</f>
        <v>0</v>
      </c>
      <c r="Q537" s="88">
        <f>'[4]AZIMUTH_CONGESTION by ports'!P2004</f>
        <v>0</v>
      </c>
      <c r="R537" s="43">
        <f>'[4]AZIMUTH_CONGESTION by ports'!Q2004</f>
        <v>0</v>
      </c>
      <c r="S537" s="88">
        <f>'[4]AZIMUTH_CONGESTION by ports'!R2004</f>
        <v>1</v>
      </c>
      <c r="T537" s="12">
        <f>'[4]AZIMUTH_CONGESTION by ports'!S2004</f>
        <v>6</v>
      </c>
      <c r="U537" s="43">
        <f>'[4]AZIMUTH_CONGESTION by ports'!T2004</f>
        <v>0</v>
      </c>
      <c r="V537" s="12">
        <f>'[4]AZIMUTH_CONGESTION by ports'!U2004</f>
        <v>0</v>
      </c>
      <c r="W537" s="43">
        <f>'[4]AZIMUTH_CONGESTION by ports'!V2004</f>
        <v>13</v>
      </c>
      <c r="X537" s="12">
        <f>'[4]AZIMUTH_CONGESTION by ports'!W2004</f>
        <v>1</v>
      </c>
      <c r="Y537" s="88">
        <f>'[4]AZIMUTH_CONGESTION by ports'!X2004</f>
        <v>1</v>
      </c>
      <c r="Z537" s="12">
        <f>'[4]AZIMUTH_CONGESTION by ports'!Y2004</f>
        <v>0</v>
      </c>
      <c r="AA537" s="88">
        <f>'[4]AZIMUTH_CONGESTION by ports'!Z2004</f>
        <v>0</v>
      </c>
      <c r="AB537" s="12">
        <f t="shared" si="51"/>
        <v>9.8600000000000012</v>
      </c>
      <c r="AC537" s="12">
        <f t="shared" si="52"/>
        <v>0.34</v>
      </c>
      <c r="AD537" s="12">
        <f t="shared" si="53"/>
        <v>3.5700000000000003</v>
      </c>
      <c r="AE537" s="12">
        <f t="shared" si="54"/>
        <v>0.34</v>
      </c>
      <c r="AF537" s="12">
        <f t="shared" si="55"/>
        <v>4.08</v>
      </c>
      <c r="AG537" s="12">
        <f t="shared" si="56"/>
        <v>1.53</v>
      </c>
    </row>
    <row r="538" spans="2:33">
      <c r="B538" s="15">
        <f>'[4]AZIMUTH_CONGESTION by ports'!A2005</f>
        <v>42905</v>
      </c>
      <c r="C538" s="6">
        <f>'[4]AZIMUTH_CONGESTION by ports'!B2005</f>
        <v>1</v>
      </c>
      <c r="D538" s="89">
        <f>'[4]AZIMUTH_CONGESTION by ports'!C2005</f>
        <v>20</v>
      </c>
      <c r="E538" s="43">
        <f>'[4]AZIMUTH_CONGESTION by ports'!D2005</f>
        <v>7</v>
      </c>
      <c r="F538" s="6">
        <f>'[4]AZIMUTH_CONGESTION by ports'!E2005</f>
        <v>0</v>
      </c>
      <c r="G538" s="6">
        <f>'[4]AZIMUTH_CONGESTION by ports'!F2005</f>
        <v>0</v>
      </c>
      <c r="H538" s="12">
        <f>'[4]AZIMUTH_CONGESTION by ports'!G2005</f>
        <v>1</v>
      </c>
      <c r="I538" s="12">
        <f>'[4]AZIMUTH_CONGESTION by ports'!H2005</f>
        <v>0</v>
      </c>
      <c r="J538" s="12">
        <f>'[4]AZIMUTH_CONGESTION by ports'!I2005</f>
        <v>0</v>
      </c>
      <c r="K538" s="12">
        <f>'[4]AZIMUTH_CONGESTION by ports'!J2005</f>
        <v>0</v>
      </c>
      <c r="L538" s="12">
        <f>'[4]AZIMUTH_CONGESTION by ports'!K2005</f>
        <v>1</v>
      </c>
      <c r="M538" s="43">
        <f>'[4]AZIMUTH_CONGESTION by ports'!L2005</f>
        <v>1</v>
      </c>
      <c r="N538" s="6">
        <f>'[4]AZIMUTH_CONGESTION by ports'!M2005</f>
        <v>0</v>
      </c>
      <c r="O538" s="89">
        <f>'[4]AZIMUTH_CONGESTION by ports'!N2005</f>
        <v>0</v>
      </c>
      <c r="P538" s="88">
        <f>'[4]AZIMUTH_CONGESTION by ports'!O2005</f>
        <v>0</v>
      </c>
      <c r="Q538" s="88">
        <f>'[4]AZIMUTH_CONGESTION by ports'!P2005</f>
        <v>0</v>
      </c>
      <c r="R538" s="43">
        <f>'[4]AZIMUTH_CONGESTION by ports'!Q2005</f>
        <v>0</v>
      </c>
      <c r="S538" s="88">
        <f>'[4]AZIMUTH_CONGESTION by ports'!R2005</f>
        <v>0</v>
      </c>
      <c r="T538" s="12">
        <f>'[4]AZIMUTH_CONGESTION by ports'!S2005</f>
        <v>4</v>
      </c>
      <c r="U538" s="43">
        <f>'[4]AZIMUTH_CONGESTION by ports'!T2005</f>
        <v>0</v>
      </c>
      <c r="V538" s="12">
        <f>'[4]AZIMUTH_CONGESTION by ports'!U2005</f>
        <v>0</v>
      </c>
      <c r="W538" s="43">
        <f>'[4]AZIMUTH_CONGESTION by ports'!V2005</f>
        <v>12</v>
      </c>
      <c r="X538" s="12">
        <f>'[4]AZIMUTH_CONGESTION by ports'!W2005</f>
        <v>1</v>
      </c>
      <c r="Y538" s="88">
        <f>'[4]AZIMUTH_CONGESTION by ports'!X2005</f>
        <v>0</v>
      </c>
      <c r="Z538" s="12">
        <f>'[4]AZIMUTH_CONGESTION by ports'!Y2005</f>
        <v>0</v>
      </c>
      <c r="AA538" s="88">
        <f>'[4]AZIMUTH_CONGESTION by ports'!Z2005</f>
        <v>0</v>
      </c>
      <c r="AB538" s="12">
        <f t="shared" si="51"/>
        <v>8.16</v>
      </c>
      <c r="AC538" s="12">
        <f t="shared" si="52"/>
        <v>0.17</v>
      </c>
      <c r="AD538" s="12">
        <f t="shared" si="53"/>
        <v>3.4000000000000004</v>
      </c>
      <c r="AE538" s="12">
        <f t="shared" si="54"/>
        <v>0</v>
      </c>
      <c r="AF538" s="12">
        <f t="shared" si="55"/>
        <v>3.4000000000000004</v>
      </c>
      <c r="AG538" s="12">
        <f t="shared" si="56"/>
        <v>1.1900000000000002</v>
      </c>
    </row>
    <row r="539" spans="2:33">
      <c r="B539" s="15">
        <f>'[4]AZIMUTH_CONGESTION by ports'!A2006</f>
        <v>42906</v>
      </c>
      <c r="C539" s="6">
        <f>'[4]AZIMUTH_CONGESTION by ports'!B2006</f>
        <v>2</v>
      </c>
      <c r="D539" s="89">
        <f>'[4]AZIMUTH_CONGESTION by ports'!C2006</f>
        <v>26</v>
      </c>
      <c r="E539" s="43">
        <f>'[4]AZIMUTH_CONGESTION by ports'!D2006</f>
        <v>4</v>
      </c>
      <c r="F539" s="6">
        <f>'[4]AZIMUTH_CONGESTION by ports'!E2006</f>
        <v>0</v>
      </c>
      <c r="G539" s="6">
        <f>'[4]AZIMUTH_CONGESTION by ports'!F2006</f>
        <v>0</v>
      </c>
      <c r="H539" s="12">
        <f>'[4]AZIMUTH_CONGESTION by ports'!G2006</f>
        <v>0</v>
      </c>
      <c r="I539" s="12">
        <f>'[4]AZIMUTH_CONGESTION by ports'!H2006</f>
        <v>0</v>
      </c>
      <c r="J539" s="12">
        <f>'[4]AZIMUTH_CONGESTION by ports'!I2006</f>
        <v>0</v>
      </c>
      <c r="K539" s="12">
        <f>'[4]AZIMUTH_CONGESTION by ports'!J2006</f>
        <v>0</v>
      </c>
      <c r="L539" s="12">
        <f>'[4]AZIMUTH_CONGESTION by ports'!K2006</f>
        <v>1</v>
      </c>
      <c r="M539" s="43">
        <f>'[4]AZIMUTH_CONGESTION by ports'!L2006</f>
        <v>1</v>
      </c>
      <c r="N539" s="6">
        <f>'[4]AZIMUTH_CONGESTION by ports'!M2006</f>
        <v>0</v>
      </c>
      <c r="O539" s="89">
        <f>'[4]AZIMUTH_CONGESTION by ports'!N2006</f>
        <v>0</v>
      </c>
      <c r="P539" s="88">
        <f>'[4]AZIMUTH_CONGESTION by ports'!O2006</f>
        <v>2</v>
      </c>
      <c r="Q539" s="88">
        <f>'[4]AZIMUTH_CONGESTION by ports'!P2006</f>
        <v>0</v>
      </c>
      <c r="R539" s="43">
        <f>'[4]AZIMUTH_CONGESTION by ports'!Q2006</f>
        <v>0</v>
      </c>
      <c r="S539" s="88">
        <f>'[4]AZIMUTH_CONGESTION by ports'!R2006</f>
        <v>0</v>
      </c>
      <c r="T539" s="12">
        <f>'[4]AZIMUTH_CONGESTION by ports'!S2006</f>
        <v>9</v>
      </c>
      <c r="U539" s="43">
        <f>'[4]AZIMUTH_CONGESTION by ports'!T2006</f>
        <v>0</v>
      </c>
      <c r="V539" s="12">
        <f>'[4]AZIMUTH_CONGESTION by ports'!U2006</f>
        <v>0</v>
      </c>
      <c r="W539" s="43">
        <f>'[4]AZIMUTH_CONGESTION by ports'!V2006</f>
        <v>12</v>
      </c>
      <c r="X539" s="12">
        <f>'[4]AZIMUTH_CONGESTION by ports'!W2006</f>
        <v>0</v>
      </c>
      <c r="Y539" s="88">
        <f>'[4]AZIMUTH_CONGESTION by ports'!X2006</f>
        <v>1</v>
      </c>
      <c r="Z539" s="12">
        <f>'[4]AZIMUTH_CONGESTION by ports'!Y2006</f>
        <v>0</v>
      </c>
      <c r="AA539" s="88">
        <f>'[4]AZIMUTH_CONGESTION by ports'!Z2006</f>
        <v>0</v>
      </c>
      <c r="AB539" s="12">
        <f t="shared" si="51"/>
        <v>9.8600000000000012</v>
      </c>
      <c r="AC539" s="12">
        <f t="shared" si="52"/>
        <v>0.34</v>
      </c>
      <c r="AD539" s="12">
        <f t="shared" si="53"/>
        <v>2.89</v>
      </c>
      <c r="AE539" s="12">
        <f t="shared" si="54"/>
        <v>0.51</v>
      </c>
      <c r="AF539" s="12">
        <f t="shared" si="55"/>
        <v>4.42</v>
      </c>
      <c r="AG539" s="12">
        <f t="shared" si="56"/>
        <v>1.7000000000000002</v>
      </c>
    </row>
    <row r="540" spans="2:33">
      <c r="B540" s="15">
        <f>'[4]AZIMUTH_CONGESTION by ports'!A2007</f>
        <v>42907</v>
      </c>
      <c r="C540" s="6">
        <f>'[4]AZIMUTH_CONGESTION by ports'!B2007</f>
        <v>1</v>
      </c>
      <c r="D540" s="89">
        <f>'[4]AZIMUTH_CONGESTION by ports'!C2007</f>
        <v>22</v>
      </c>
      <c r="E540" s="43">
        <f>'[4]AZIMUTH_CONGESTION by ports'!D2007</f>
        <v>4</v>
      </c>
      <c r="F540" s="6">
        <f>'[4]AZIMUTH_CONGESTION by ports'!E2007</f>
        <v>0</v>
      </c>
      <c r="G540" s="6">
        <f>'[4]AZIMUTH_CONGESTION by ports'!F2007</f>
        <v>0</v>
      </c>
      <c r="H540" s="12">
        <f>'[4]AZIMUTH_CONGESTION by ports'!G2007</f>
        <v>0</v>
      </c>
      <c r="I540" s="12">
        <f>'[4]AZIMUTH_CONGESTION by ports'!H2007</f>
        <v>0</v>
      </c>
      <c r="J540" s="12">
        <f>'[4]AZIMUTH_CONGESTION by ports'!I2007</f>
        <v>1</v>
      </c>
      <c r="K540" s="12">
        <f>'[4]AZIMUTH_CONGESTION by ports'!J2007</f>
        <v>0</v>
      </c>
      <c r="L540" s="12">
        <f>'[4]AZIMUTH_CONGESTION by ports'!K2007</f>
        <v>1</v>
      </c>
      <c r="M540" s="43">
        <f>'[4]AZIMUTH_CONGESTION by ports'!L2007</f>
        <v>1</v>
      </c>
      <c r="N540" s="6">
        <f>'[4]AZIMUTH_CONGESTION by ports'!M2007</f>
        <v>1</v>
      </c>
      <c r="O540" s="89">
        <f>'[4]AZIMUTH_CONGESTION by ports'!N2007</f>
        <v>0</v>
      </c>
      <c r="P540" s="88">
        <f>'[4]AZIMUTH_CONGESTION by ports'!O2007</f>
        <v>0</v>
      </c>
      <c r="Q540" s="88">
        <f>'[4]AZIMUTH_CONGESTION by ports'!P2007</f>
        <v>0</v>
      </c>
      <c r="R540" s="43">
        <f>'[4]AZIMUTH_CONGESTION by ports'!Q2007</f>
        <v>0</v>
      </c>
      <c r="S540" s="88">
        <f>'[4]AZIMUTH_CONGESTION by ports'!R2007</f>
        <v>0</v>
      </c>
      <c r="T540" s="12">
        <f>'[4]AZIMUTH_CONGESTION by ports'!S2007</f>
        <v>8</v>
      </c>
      <c r="U540" s="43">
        <f>'[4]AZIMUTH_CONGESTION by ports'!T2007</f>
        <v>0</v>
      </c>
      <c r="V540" s="12">
        <f>'[4]AZIMUTH_CONGESTION by ports'!U2007</f>
        <v>0</v>
      </c>
      <c r="W540" s="43">
        <f>'[4]AZIMUTH_CONGESTION by ports'!V2007</f>
        <v>9</v>
      </c>
      <c r="X540" s="12">
        <f>'[4]AZIMUTH_CONGESTION by ports'!W2007</f>
        <v>0</v>
      </c>
      <c r="Y540" s="88">
        <f>'[4]AZIMUTH_CONGESTION by ports'!X2007</f>
        <v>2</v>
      </c>
      <c r="Z540" s="12">
        <f>'[4]AZIMUTH_CONGESTION by ports'!Y2007</f>
        <v>0</v>
      </c>
      <c r="AA540" s="88">
        <f>'[4]AZIMUTH_CONGESTION by ports'!Z2007</f>
        <v>0</v>
      </c>
      <c r="AB540" s="12">
        <f t="shared" si="51"/>
        <v>8.5</v>
      </c>
      <c r="AC540" s="12">
        <f t="shared" si="52"/>
        <v>0.34</v>
      </c>
      <c r="AD540" s="12">
        <f t="shared" si="53"/>
        <v>2.3800000000000003</v>
      </c>
      <c r="AE540" s="12">
        <f t="shared" si="54"/>
        <v>0.34</v>
      </c>
      <c r="AF540" s="12">
        <f t="shared" si="55"/>
        <v>3.74</v>
      </c>
      <c r="AG540" s="12">
        <f t="shared" si="56"/>
        <v>1.7000000000000002</v>
      </c>
    </row>
    <row r="541" spans="2:33">
      <c r="B541" s="15">
        <f>'[4]AZIMUTH_CONGESTION by ports'!A2008</f>
        <v>42908</v>
      </c>
      <c r="C541" s="6">
        <f>'[4]AZIMUTH_CONGESTION by ports'!B2008</f>
        <v>2</v>
      </c>
      <c r="D541" s="89">
        <f>'[4]AZIMUTH_CONGESTION by ports'!C2008</f>
        <v>20</v>
      </c>
      <c r="E541" s="43">
        <f>'[4]AZIMUTH_CONGESTION by ports'!D2008</f>
        <v>4</v>
      </c>
      <c r="F541" s="6">
        <f>'[4]AZIMUTH_CONGESTION by ports'!E2008</f>
        <v>0</v>
      </c>
      <c r="G541" s="6">
        <f>'[4]AZIMUTH_CONGESTION by ports'!F2008</f>
        <v>1</v>
      </c>
      <c r="H541" s="12">
        <f>'[4]AZIMUTH_CONGESTION by ports'!G2008</f>
        <v>0</v>
      </c>
      <c r="I541" s="12">
        <f>'[4]AZIMUTH_CONGESTION by ports'!H2008</f>
        <v>0</v>
      </c>
      <c r="J541" s="12">
        <f>'[4]AZIMUTH_CONGESTION by ports'!I2008</f>
        <v>0</v>
      </c>
      <c r="K541" s="12">
        <f>'[4]AZIMUTH_CONGESTION by ports'!J2008</f>
        <v>0</v>
      </c>
      <c r="L541" s="12">
        <f>'[4]AZIMUTH_CONGESTION by ports'!K2008</f>
        <v>0</v>
      </c>
      <c r="M541" s="43">
        <f>'[4]AZIMUTH_CONGESTION by ports'!L2008</f>
        <v>1</v>
      </c>
      <c r="N541" s="6">
        <f>'[4]AZIMUTH_CONGESTION by ports'!M2008</f>
        <v>1</v>
      </c>
      <c r="O541" s="89">
        <f>'[4]AZIMUTH_CONGESTION by ports'!N2008</f>
        <v>0</v>
      </c>
      <c r="P541" s="88">
        <f>'[4]AZIMUTH_CONGESTION by ports'!O2008</f>
        <v>0</v>
      </c>
      <c r="Q541" s="88">
        <f>'[4]AZIMUTH_CONGESTION by ports'!P2008</f>
        <v>0</v>
      </c>
      <c r="R541" s="43">
        <f>'[4]AZIMUTH_CONGESTION by ports'!Q2008</f>
        <v>1</v>
      </c>
      <c r="S541" s="88">
        <f>'[4]AZIMUTH_CONGESTION by ports'!R2008</f>
        <v>0</v>
      </c>
      <c r="T541" s="12">
        <f>'[4]AZIMUTH_CONGESTION by ports'!S2008</f>
        <v>9</v>
      </c>
      <c r="U541" s="43">
        <f>'[4]AZIMUTH_CONGESTION by ports'!T2008</f>
        <v>0</v>
      </c>
      <c r="V541" s="12">
        <f>'[4]AZIMUTH_CONGESTION by ports'!U2008</f>
        <v>0</v>
      </c>
      <c r="W541" s="43">
        <f>'[4]AZIMUTH_CONGESTION by ports'!V2008</f>
        <v>9</v>
      </c>
      <c r="X541" s="12">
        <f>'[4]AZIMUTH_CONGESTION by ports'!W2008</f>
        <v>0</v>
      </c>
      <c r="Y541" s="88">
        <f>'[4]AZIMUTH_CONGESTION by ports'!X2008</f>
        <v>3</v>
      </c>
      <c r="Z541" s="12">
        <f>'[4]AZIMUTH_CONGESTION by ports'!Y2008</f>
        <v>0</v>
      </c>
      <c r="AA541" s="88">
        <f>'[4]AZIMUTH_CONGESTION by ports'!Z2008</f>
        <v>0</v>
      </c>
      <c r="AB541" s="12">
        <f t="shared" si="51"/>
        <v>8.67</v>
      </c>
      <c r="AC541" s="12">
        <f t="shared" si="52"/>
        <v>0.68</v>
      </c>
      <c r="AD541" s="12">
        <f t="shared" si="53"/>
        <v>2.5500000000000003</v>
      </c>
      <c r="AE541" s="12">
        <f t="shared" si="54"/>
        <v>0.51</v>
      </c>
      <c r="AF541" s="12">
        <f t="shared" si="55"/>
        <v>3.4000000000000004</v>
      </c>
      <c r="AG541" s="12">
        <f t="shared" si="56"/>
        <v>1.53</v>
      </c>
    </row>
    <row r="542" spans="2:33">
      <c r="B542" s="15">
        <f>'[4]AZIMUTH_CONGESTION by ports'!A2009</f>
        <v>42909</v>
      </c>
      <c r="C542" s="6">
        <f>'[4]AZIMUTH_CONGESTION by ports'!B2009</f>
        <v>0</v>
      </c>
      <c r="D542" s="89">
        <f>'[4]AZIMUTH_CONGESTION by ports'!C2009</f>
        <v>27</v>
      </c>
      <c r="E542" s="43">
        <f>'[4]AZIMUTH_CONGESTION by ports'!D2009</f>
        <v>5</v>
      </c>
      <c r="F542" s="6">
        <f>'[4]AZIMUTH_CONGESTION by ports'!E2009</f>
        <v>0</v>
      </c>
      <c r="G542" s="6">
        <f>'[4]AZIMUTH_CONGESTION by ports'!F2009</f>
        <v>1</v>
      </c>
      <c r="H542" s="12">
        <f>'[4]AZIMUTH_CONGESTION by ports'!G2009</f>
        <v>0</v>
      </c>
      <c r="I542" s="12">
        <f>'[4]AZIMUTH_CONGESTION by ports'!H2009</f>
        <v>0</v>
      </c>
      <c r="J542" s="12">
        <f>'[4]AZIMUTH_CONGESTION by ports'!I2009</f>
        <v>0</v>
      </c>
      <c r="K542" s="12">
        <f>'[4]AZIMUTH_CONGESTION by ports'!J2009</f>
        <v>0</v>
      </c>
      <c r="L542" s="12">
        <f>'[4]AZIMUTH_CONGESTION by ports'!K2009</f>
        <v>0</v>
      </c>
      <c r="M542" s="43">
        <f>'[4]AZIMUTH_CONGESTION by ports'!L2009</f>
        <v>1</v>
      </c>
      <c r="N542" s="6">
        <f>'[4]AZIMUTH_CONGESTION by ports'!M2009</f>
        <v>2</v>
      </c>
      <c r="O542" s="89">
        <f>'[4]AZIMUTH_CONGESTION by ports'!N2009</f>
        <v>0</v>
      </c>
      <c r="P542" s="88">
        <f>'[4]AZIMUTH_CONGESTION by ports'!O2009</f>
        <v>0</v>
      </c>
      <c r="Q542" s="88">
        <f>'[4]AZIMUTH_CONGESTION by ports'!P2009</f>
        <v>0</v>
      </c>
      <c r="R542" s="43">
        <f>'[4]AZIMUTH_CONGESTION by ports'!Q2009</f>
        <v>2</v>
      </c>
      <c r="S542" s="88">
        <f>'[4]AZIMUTH_CONGESTION by ports'!R2009</f>
        <v>0</v>
      </c>
      <c r="T542" s="12">
        <f>'[4]AZIMUTH_CONGESTION by ports'!S2009</f>
        <v>10</v>
      </c>
      <c r="U542" s="43">
        <f>'[4]AZIMUTH_CONGESTION by ports'!T2009</f>
        <v>0</v>
      </c>
      <c r="V542" s="12">
        <f>'[4]AZIMUTH_CONGESTION by ports'!U2009</f>
        <v>0</v>
      </c>
      <c r="W542" s="43">
        <f>'[4]AZIMUTH_CONGESTION by ports'!V2009</f>
        <v>8</v>
      </c>
      <c r="X542" s="12">
        <f>'[4]AZIMUTH_CONGESTION by ports'!W2009</f>
        <v>0</v>
      </c>
      <c r="Y542" s="88">
        <f>'[4]AZIMUTH_CONGESTION by ports'!X2009</f>
        <v>4</v>
      </c>
      <c r="Z542" s="12">
        <f>'[4]AZIMUTH_CONGESTION by ports'!Y2009</f>
        <v>0</v>
      </c>
      <c r="AA542" s="88">
        <f>'[4]AZIMUTH_CONGESTION by ports'!Z2009</f>
        <v>0</v>
      </c>
      <c r="AB542" s="12">
        <f t="shared" si="51"/>
        <v>10.200000000000001</v>
      </c>
      <c r="AC542" s="12">
        <f t="shared" si="52"/>
        <v>0.51</v>
      </c>
      <c r="AD542" s="12">
        <f t="shared" si="53"/>
        <v>2.72</v>
      </c>
      <c r="AE542" s="12">
        <f t="shared" si="54"/>
        <v>0.68</v>
      </c>
      <c r="AF542" s="12">
        <f t="shared" si="55"/>
        <v>4.5900000000000007</v>
      </c>
      <c r="AG542" s="12">
        <f t="shared" si="56"/>
        <v>1.7000000000000002</v>
      </c>
    </row>
    <row r="543" spans="2:33">
      <c r="B543" s="15">
        <f>'[4]AZIMUTH_CONGESTION by ports'!A2010</f>
        <v>42910</v>
      </c>
      <c r="C543" s="6">
        <f>'[4]AZIMUTH_CONGESTION by ports'!B2010</f>
        <v>0</v>
      </c>
      <c r="D543" s="89">
        <f>'[4]AZIMUTH_CONGESTION by ports'!C2010</f>
        <v>23</v>
      </c>
      <c r="E543" s="43">
        <f>'[4]AZIMUTH_CONGESTION by ports'!D2010</f>
        <v>5</v>
      </c>
      <c r="F543" s="6">
        <f>'[4]AZIMUTH_CONGESTION by ports'!E2010</f>
        <v>0</v>
      </c>
      <c r="G543" s="6">
        <f>'[4]AZIMUTH_CONGESTION by ports'!F2010</f>
        <v>1</v>
      </c>
      <c r="H543" s="12">
        <f>'[4]AZIMUTH_CONGESTION by ports'!G2010</f>
        <v>0</v>
      </c>
      <c r="I543" s="12">
        <f>'[4]AZIMUTH_CONGESTION by ports'!H2010</f>
        <v>0</v>
      </c>
      <c r="J543" s="12">
        <f>'[4]AZIMUTH_CONGESTION by ports'!I2010</f>
        <v>1</v>
      </c>
      <c r="K543" s="12">
        <f>'[4]AZIMUTH_CONGESTION by ports'!J2010</f>
        <v>0</v>
      </c>
      <c r="L543" s="12">
        <f>'[4]AZIMUTH_CONGESTION by ports'!K2010</f>
        <v>0</v>
      </c>
      <c r="M543" s="43">
        <f>'[4]AZIMUTH_CONGESTION by ports'!L2010</f>
        <v>1</v>
      </c>
      <c r="N543" s="6">
        <f>'[4]AZIMUTH_CONGESTION by ports'!M2010</f>
        <v>3</v>
      </c>
      <c r="O543" s="89">
        <f>'[4]AZIMUTH_CONGESTION by ports'!N2010</f>
        <v>0</v>
      </c>
      <c r="P543" s="88">
        <f>'[4]AZIMUTH_CONGESTION by ports'!O2010</f>
        <v>1</v>
      </c>
      <c r="Q543" s="88">
        <f>'[4]AZIMUTH_CONGESTION by ports'!P2010</f>
        <v>0</v>
      </c>
      <c r="R543" s="43">
        <f>'[4]AZIMUTH_CONGESTION by ports'!Q2010</f>
        <v>1</v>
      </c>
      <c r="S543" s="88">
        <f>'[4]AZIMUTH_CONGESTION by ports'!R2010</f>
        <v>0</v>
      </c>
      <c r="T543" s="12">
        <f>'[4]AZIMUTH_CONGESTION by ports'!S2010</f>
        <v>9</v>
      </c>
      <c r="U543" s="43">
        <f>'[4]AZIMUTH_CONGESTION by ports'!T2010</f>
        <v>0</v>
      </c>
      <c r="V543" s="12">
        <f>'[4]AZIMUTH_CONGESTION by ports'!U2010</f>
        <v>0</v>
      </c>
      <c r="W543" s="43">
        <f>'[4]AZIMUTH_CONGESTION by ports'!V2010</f>
        <v>9</v>
      </c>
      <c r="X543" s="12">
        <f>'[4]AZIMUTH_CONGESTION by ports'!W2010</f>
        <v>1</v>
      </c>
      <c r="Y543" s="88">
        <f>'[4]AZIMUTH_CONGESTION by ports'!X2010</f>
        <v>4</v>
      </c>
      <c r="Z543" s="12">
        <f>'[4]AZIMUTH_CONGESTION by ports'!Y2010</f>
        <v>0</v>
      </c>
      <c r="AA543" s="88">
        <f>'[4]AZIMUTH_CONGESTION by ports'!Z2010</f>
        <v>0</v>
      </c>
      <c r="AB543" s="12">
        <f t="shared" si="51"/>
        <v>10.030000000000001</v>
      </c>
      <c r="AC543" s="12">
        <f t="shared" si="52"/>
        <v>0.68</v>
      </c>
      <c r="AD543" s="12">
        <f t="shared" si="53"/>
        <v>2.72</v>
      </c>
      <c r="AE543" s="12">
        <f t="shared" si="54"/>
        <v>0.85000000000000009</v>
      </c>
      <c r="AF543" s="12">
        <f t="shared" si="55"/>
        <v>3.91</v>
      </c>
      <c r="AG543" s="12">
        <f t="shared" si="56"/>
        <v>1.87</v>
      </c>
    </row>
    <row r="544" spans="2:33">
      <c r="B544" s="15">
        <f>'[4]AZIMUTH_CONGESTION by ports'!A2011</f>
        <v>42911</v>
      </c>
      <c r="C544" s="6">
        <f>'[4]AZIMUTH_CONGESTION by ports'!B2011</f>
        <v>0</v>
      </c>
      <c r="D544" s="89">
        <f>'[4]AZIMUTH_CONGESTION by ports'!C2011</f>
        <v>23</v>
      </c>
      <c r="E544" s="43">
        <f>'[4]AZIMUTH_CONGESTION by ports'!D2011</f>
        <v>5</v>
      </c>
      <c r="F544" s="6">
        <f>'[4]AZIMUTH_CONGESTION by ports'!E2011</f>
        <v>0</v>
      </c>
      <c r="G544" s="6">
        <f>'[4]AZIMUTH_CONGESTION by ports'!F2011</f>
        <v>1</v>
      </c>
      <c r="H544" s="12">
        <f>'[4]AZIMUTH_CONGESTION by ports'!G2011</f>
        <v>0</v>
      </c>
      <c r="I544" s="12">
        <f>'[4]AZIMUTH_CONGESTION by ports'!H2011</f>
        <v>0</v>
      </c>
      <c r="J544" s="12">
        <f>'[4]AZIMUTH_CONGESTION by ports'!I2011</f>
        <v>1</v>
      </c>
      <c r="K544" s="12">
        <f>'[4]AZIMUTH_CONGESTION by ports'!J2011</f>
        <v>0</v>
      </c>
      <c r="L544" s="12">
        <f>'[4]AZIMUTH_CONGESTION by ports'!K2011</f>
        <v>0</v>
      </c>
      <c r="M544" s="43">
        <f>'[4]AZIMUTH_CONGESTION by ports'!L2011</f>
        <v>1</v>
      </c>
      <c r="N544" s="6">
        <f>'[4]AZIMUTH_CONGESTION by ports'!M2011</f>
        <v>3</v>
      </c>
      <c r="O544" s="89">
        <f>'[4]AZIMUTH_CONGESTION by ports'!N2011</f>
        <v>0</v>
      </c>
      <c r="P544" s="88">
        <f>'[4]AZIMUTH_CONGESTION by ports'!O2011</f>
        <v>0</v>
      </c>
      <c r="Q544" s="88">
        <f>'[4]AZIMUTH_CONGESTION by ports'!P2011</f>
        <v>0</v>
      </c>
      <c r="R544" s="43">
        <f>'[4]AZIMUTH_CONGESTION by ports'!Q2011</f>
        <v>1</v>
      </c>
      <c r="S544" s="88">
        <f>'[4]AZIMUTH_CONGESTION by ports'!R2011</f>
        <v>0</v>
      </c>
      <c r="T544" s="12">
        <f>'[4]AZIMUTH_CONGESTION by ports'!S2011</f>
        <v>6</v>
      </c>
      <c r="U544" s="43">
        <f>'[4]AZIMUTH_CONGESTION by ports'!T2011</f>
        <v>0</v>
      </c>
      <c r="V544" s="12">
        <f>'[4]AZIMUTH_CONGESTION by ports'!U2011</f>
        <v>0</v>
      </c>
      <c r="W544" s="43">
        <f>'[4]AZIMUTH_CONGESTION by ports'!V2011</f>
        <v>9</v>
      </c>
      <c r="X544" s="12">
        <f>'[4]AZIMUTH_CONGESTION by ports'!W2011</f>
        <v>1</v>
      </c>
      <c r="Y544" s="88">
        <f>'[4]AZIMUTH_CONGESTION by ports'!X2011</f>
        <v>2</v>
      </c>
      <c r="Z544" s="12">
        <f>'[4]AZIMUTH_CONGESTION by ports'!Y2011</f>
        <v>0</v>
      </c>
      <c r="AA544" s="88">
        <f>'[4]AZIMUTH_CONGESTION by ports'!Z2011</f>
        <v>0</v>
      </c>
      <c r="AB544" s="12">
        <f t="shared" si="51"/>
        <v>9.01</v>
      </c>
      <c r="AC544" s="12">
        <f t="shared" si="52"/>
        <v>0.68</v>
      </c>
      <c r="AD544" s="12">
        <f t="shared" si="53"/>
        <v>2.72</v>
      </c>
      <c r="AE544" s="12">
        <f t="shared" si="54"/>
        <v>0.34</v>
      </c>
      <c r="AF544" s="12">
        <f t="shared" si="55"/>
        <v>3.91</v>
      </c>
      <c r="AG544" s="12">
        <f t="shared" si="56"/>
        <v>1.36</v>
      </c>
    </row>
    <row r="545" spans="2:33">
      <c r="B545" s="15">
        <f>'[4]AZIMUTH_CONGESTION by ports'!A2012</f>
        <v>42912</v>
      </c>
      <c r="C545" s="6">
        <f>'[4]AZIMUTH_CONGESTION by ports'!B2012</f>
        <v>1</v>
      </c>
      <c r="D545" s="89">
        <f>'[4]AZIMUTH_CONGESTION by ports'!C2012</f>
        <v>25</v>
      </c>
      <c r="E545" s="43">
        <f>'[4]AZIMUTH_CONGESTION by ports'!D2012</f>
        <v>7</v>
      </c>
      <c r="F545" s="6">
        <f>'[4]AZIMUTH_CONGESTION by ports'!E2012</f>
        <v>0</v>
      </c>
      <c r="G545" s="6">
        <f>'[4]AZIMUTH_CONGESTION by ports'!F2012</f>
        <v>1</v>
      </c>
      <c r="H545" s="12">
        <f>'[4]AZIMUTH_CONGESTION by ports'!G2012</f>
        <v>0</v>
      </c>
      <c r="I545" s="12">
        <f>'[4]AZIMUTH_CONGESTION by ports'!H2012</f>
        <v>0</v>
      </c>
      <c r="J545" s="12">
        <f>'[4]AZIMUTH_CONGESTION by ports'!I2012</f>
        <v>0</v>
      </c>
      <c r="K545" s="12">
        <f>'[4]AZIMUTH_CONGESTION by ports'!J2012</f>
        <v>0</v>
      </c>
      <c r="L545" s="12">
        <f>'[4]AZIMUTH_CONGESTION by ports'!K2012</f>
        <v>0</v>
      </c>
      <c r="M545" s="43">
        <f>'[4]AZIMUTH_CONGESTION by ports'!L2012</f>
        <v>1</v>
      </c>
      <c r="N545" s="6">
        <f>'[4]AZIMUTH_CONGESTION by ports'!M2012</f>
        <v>3</v>
      </c>
      <c r="O545" s="89">
        <f>'[4]AZIMUTH_CONGESTION by ports'!N2012</f>
        <v>0</v>
      </c>
      <c r="P545" s="88">
        <f>'[4]AZIMUTH_CONGESTION by ports'!O2012</f>
        <v>1</v>
      </c>
      <c r="Q545" s="88">
        <f>'[4]AZIMUTH_CONGESTION by ports'!P2012</f>
        <v>0</v>
      </c>
      <c r="R545" s="43">
        <f>'[4]AZIMUTH_CONGESTION by ports'!Q2012</f>
        <v>1</v>
      </c>
      <c r="S545" s="88">
        <f>'[4]AZIMUTH_CONGESTION by ports'!R2012</f>
        <v>1</v>
      </c>
      <c r="T545" s="12">
        <f>'[4]AZIMUTH_CONGESTION by ports'!S2012</f>
        <v>8</v>
      </c>
      <c r="U545" s="43">
        <f>'[4]AZIMUTH_CONGESTION by ports'!T2012</f>
        <v>0</v>
      </c>
      <c r="V545" s="12">
        <f>'[4]AZIMUTH_CONGESTION by ports'!U2012</f>
        <v>0</v>
      </c>
      <c r="W545" s="43">
        <f>'[4]AZIMUTH_CONGESTION by ports'!V2012</f>
        <v>11</v>
      </c>
      <c r="X545" s="12">
        <f>'[4]AZIMUTH_CONGESTION by ports'!W2012</f>
        <v>0</v>
      </c>
      <c r="Y545" s="88">
        <f>'[4]AZIMUTH_CONGESTION by ports'!X2012</f>
        <v>1</v>
      </c>
      <c r="Z545" s="12">
        <f>'[4]AZIMUTH_CONGESTION by ports'!Y2012</f>
        <v>0</v>
      </c>
      <c r="AA545" s="88">
        <f>'[4]AZIMUTH_CONGESTION by ports'!Z2012</f>
        <v>0</v>
      </c>
      <c r="AB545" s="12">
        <f t="shared" si="51"/>
        <v>10.370000000000001</v>
      </c>
      <c r="AC545" s="12">
        <f t="shared" si="52"/>
        <v>0.85000000000000009</v>
      </c>
      <c r="AD545" s="12">
        <f t="shared" si="53"/>
        <v>3.4000000000000004</v>
      </c>
      <c r="AE545" s="12">
        <f t="shared" si="54"/>
        <v>0.51</v>
      </c>
      <c r="AF545" s="12">
        <f t="shared" si="55"/>
        <v>4.25</v>
      </c>
      <c r="AG545" s="12">
        <f t="shared" si="56"/>
        <v>1.36</v>
      </c>
    </row>
    <row r="546" spans="2:33">
      <c r="B546" s="15">
        <f>'[4]AZIMUTH_CONGESTION by ports'!A2013</f>
        <v>42913</v>
      </c>
      <c r="C546" s="6">
        <f>'[4]AZIMUTH_CONGESTION by ports'!B2013</f>
        <v>1</v>
      </c>
      <c r="D546" s="89">
        <f>'[4]AZIMUTH_CONGESTION by ports'!C2013</f>
        <v>22</v>
      </c>
      <c r="E546" s="43">
        <f>'[4]AZIMUTH_CONGESTION by ports'!D2013</f>
        <v>7</v>
      </c>
      <c r="F546" s="6">
        <f>'[4]AZIMUTH_CONGESTION by ports'!E2013</f>
        <v>0</v>
      </c>
      <c r="G546" s="6">
        <f>'[4]AZIMUTH_CONGESTION by ports'!F2013</f>
        <v>0</v>
      </c>
      <c r="H546" s="12">
        <f>'[4]AZIMUTH_CONGESTION by ports'!G2013</f>
        <v>0</v>
      </c>
      <c r="I546" s="12">
        <f>'[4]AZIMUTH_CONGESTION by ports'!H2013</f>
        <v>0</v>
      </c>
      <c r="J546" s="12">
        <f>'[4]AZIMUTH_CONGESTION by ports'!I2013</f>
        <v>0</v>
      </c>
      <c r="K546" s="12">
        <f>'[4]AZIMUTH_CONGESTION by ports'!J2013</f>
        <v>0</v>
      </c>
      <c r="L546" s="12">
        <f>'[4]AZIMUTH_CONGESTION by ports'!K2013</f>
        <v>0</v>
      </c>
      <c r="M546" s="43">
        <f>'[4]AZIMUTH_CONGESTION by ports'!L2013</f>
        <v>2</v>
      </c>
      <c r="N546" s="6">
        <f>'[4]AZIMUTH_CONGESTION by ports'!M2013</f>
        <v>4</v>
      </c>
      <c r="O546" s="89">
        <f>'[4]AZIMUTH_CONGESTION by ports'!N2013</f>
        <v>0</v>
      </c>
      <c r="P546" s="88">
        <f>'[4]AZIMUTH_CONGESTION by ports'!O2013</f>
        <v>0</v>
      </c>
      <c r="Q546" s="88">
        <f>'[4]AZIMUTH_CONGESTION by ports'!P2013</f>
        <v>0</v>
      </c>
      <c r="R546" s="43">
        <f>'[4]AZIMUTH_CONGESTION by ports'!Q2013</f>
        <v>3</v>
      </c>
      <c r="S546" s="88">
        <f>'[4]AZIMUTH_CONGESTION by ports'!R2013</f>
        <v>1</v>
      </c>
      <c r="T546" s="12">
        <f>'[4]AZIMUTH_CONGESTION by ports'!S2013</f>
        <v>8</v>
      </c>
      <c r="U546" s="43">
        <f>'[4]AZIMUTH_CONGESTION by ports'!T2013</f>
        <v>0</v>
      </c>
      <c r="V546" s="12">
        <f>'[4]AZIMUTH_CONGESTION by ports'!U2013</f>
        <v>0</v>
      </c>
      <c r="W546" s="43">
        <f>'[4]AZIMUTH_CONGESTION by ports'!V2013</f>
        <v>9</v>
      </c>
      <c r="X546" s="12">
        <f>'[4]AZIMUTH_CONGESTION by ports'!W2013</f>
        <v>1</v>
      </c>
      <c r="Y546" s="88">
        <f>'[4]AZIMUTH_CONGESTION by ports'!X2013</f>
        <v>1</v>
      </c>
      <c r="Z546" s="12">
        <f>'[4]AZIMUTH_CONGESTION by ports'!Y2013</f>
        <v>0</v>
      </c>
      <c r="AA546" s="88">
        <f>'[4]AZIMUTH_CONGESTION by ports'!Z2013</f>
        <v>0</v>
      </c>
      <c r="AB546" s="12">
        <f t="shared" si="51"/>
        <v>10.030000000000001</v>
      </c>
      <c r="AC546" s="12">
        <f t="shared" si="52"/>
        <v>0.85000000000000009</v>
      </c>
      <c r="AD546" s="12">
        <f t="shared" si="53"/>
        <v>3.5700000000000003</v>
      </c>
      <c r="AE546" s="12">
        <f t="shared" si="54"/>
        <v>0.34</v>
      </c>
      <c r="AF546" s="12">
        <f t="shared" si="55"/>
        <v>3.74</v>
      </c>
      <c r="AG546" s="12">
        <f t="shared" si="56"/>
        <v>1.53</v>
      </c>
    </row>
    <row r="547" spans="2:33">
      <c r="B547" s="15">
        <f>'[4]AZIMUTH_CONGESTION by ports'!A2014</f>
        <v>42914</v>
      </c>
      <c r="C547" s="6">
        <f>'[4]AZIMUTH_CONGESTION by ports'!B2014</f>
        <v>2</v>
      </c>
      <c r="D547" s="89">
        <f>'[4]AZIMUTH_CONGESTION by ports'!C2014</f>
        <v>20</v>
      </c>
      <c r="E547" s="43">
        <f>'[4]AZIMUTH_CONGESTION by ports'!D2014</f>
        <v>5</v>
      </c>
      <c r="F547" s="6">
        <f>'[4]AZIMUTH_CONGESTION by ports'!E2014</f>
        <v>0</v>
      </c>
      <c r="G547" s="6">
        <f>'[4]AZIMUTH_CONGESTION by ports'!F2014</f>
        <v>1</v>
      </c>
      <c r="H547" s="12">
        <f>'[4]AZIMUTH_CONGESTION by ports'!G2014</f>
        <v>0</v>
      </c>
      <c r="I547" s="12">
        <f>'[4]AZIMUTH_CONGESTION by ports'!H2014</f>
        <v>0</v>
      </c>
      <c r="J547" s="12">
        <f>'[4]AZIMUTH_CONGESTION by ports'!I2014</f>
        <v>1</v>
      </c>
      <c r="K547" s="12">
        <f>'[4]AZIMUTH_CONGESTION by ports'!J2014</f>
        <v>0</v>
      </c>
      <c r="L547" s="12">
        <f>'[4]AZIMUTH_CONGESTION by ports'!K2014</f>
        <v>1</v>
      </c>
      <c r="M547" s="43">
        <f>'[4]AZIMUTH_CONGESTION by ports'!L2014</f>
        <v>1</v>
      </c>
      <c r="N547" s="6">
        <f>'[4]AZIMUTH_CONGESTION by ports'!M2014</f>
        <v>4</v>
      </c>
      <c r="O547" s="89">
        <f>'[4]AZIMUTH_CONGESTION by ports'!N2014</f>
        <v>0</v>
      </c>
      <c r="P547" s="88">
        <f>'[4]AZIMUTH_CONGESTION by ports'!O2014</f>
        <v>0</v>
      </c>
      <c r="Q547" s="88">
        <f>'[4]AZIMUTH_CONGESTION by ports'!P2014</f>
        <v>0</v>
      </c>
      <c r="R547" s="43">
        <f>'[4]AZIMUTH_CONGESTION by ports'!Q2014</f>
        <v>2</v>
      </c>
      <c r="S547" s="88">
        <f>'[4]AZIMUTH_CONGESTION by ports'!R2014</f>
        <v>1</v>
      </c>
      <c r="T547" s="12">
        <f>'[4]AZIMUTH_CONGESTION by ports'!S2014</f>
        <v>5</v>
      </c>
      <c r="U547" s="43">
        <f>'[4]AZIMUTH_CONGESTION by ports'!T2014</f>
        <v>0</v>
      </c>
      <c r="V547" s="12">
        <f>'[4]AZIMUTH_CONGESTION by ports'!U2014</f>
        <v>0</v>
      </c>
      <c r="W547" s="43">
        <f>'[4]AZIMUTH_CONGESTION by ports'!V2014</f>
        <v>10</v>
      </c>
      <c r="X547" s="12">
        <f>'[4]AZIMUTH_CONGESTION by ports'!W2014</f>
        <v>2</v>
      </c>
      <c r="Y547" s="88">
        <f>'[4]AZIMUTH_CONGESTION by ports'!X2014</f>
        <v>0</v>
      </c>
      <c r="Z547" s="12">
        <f>'[4]AZIMUTH_CONGESTION by ports'!Y2014</f>
        <v>0</v>
      </c>
      <c r="AA547" s="88">
        <f>'[4]AZIMUTH_CONGESTION by ports'!Z2014</f>
        <v>0</v>
      </c>
      <c r="AB547" s="12">
        <f t="shared" si="51"/>
        <v>9.3500000000000014</v>
      </c>
      <c r="AC547" s="12">
        <f t="shared" si="52"/>
        <v>1.1900000000000002</v>
      </c>
      <c r="AD547" s="12">
        <f t="shared" si="53"/>
        <v>3.06</v>
      </c>
      <c r="AE547" s="12">
        <f t="shared" si="54"/>
        <v>0.17</v>
      </c>
      <c r="AF547" s="12">
        <f t="shared" si="55"/>
        <v>3.4000000000000004</v>
      </c>
      <c r="AG547" s="12">
        <f t="shared" si="56"/>
        <v>1.53</v>
      </c>
    </row>
    <row r="548" spans="2:33">
      <c r="B548" s="15">
        <f>'[4]AZIMUTH_CONGESTION by ports'!A2015</f>
        <v>42915</v>
      </c>
      <c r="C548" s="6">
        <f>'[4]AZIMUTH_CONGESTION by ports'!B2015</f>
        <v>2</v>
      </c>
      <c r="D548" s="89">
        <f>'[4]AZIMUTH_CONGESTION by ports'!C2015</f>
        <v>21</v>
      </c>
      <c r="E548" s="43">
        <f>'[4]AZIMUTH_CONGESTION by ports'!D2015</f>
        <v>5</v>
      </c>
      <c r="F548" s="6">
        <f>'[4]AZIMUTH_CONGESTION by ports'!E2015</f>
        <v>0</v>
      </c>
      <c r="G548" s="6">
        <f>'[4]AZIMUTH_CONGESTION by ports'!F2015</f>
        <v>0</v>
      </c>
      <c r="H548" s="12">
        <f>'[4]AZIMUTH_CONGESTION by ports'!G2015</f>
        <v>0</v>
      </c>
      <c r="I548" s="12">
        <f>'[4]AZIMUTH_CONGESTION by ports'!H2015</f>
        <v>1</v>
      </c>
      <c r="J548" s="12">
        <f>'[4]AZIMUTH_CONGESTION by ports'!I2015</f>
        <v>1</v>
      </c>
      <c r="K548" s="12">
        <f>'[4]AZIMUTH_CONGESTION by ports'!J2015</f>
        <v>0</v>
      </c>
      <c r="L548" s="12">
        <f>'[4]AZIMUTH_CONGESTION by ports'!K2015</f>
        <v>1</v>
      </c>
      <c r="M548" s="43">
        <f>'[4]AZIMUTH_CONGESTION by ports'!L2015</f>
        <v>1</v>
      </c>
      <c r="N548" s="6">
        <f>'[4]AZIMUTH_CONGESTION by ports'!M2015</f>
        <v>4</v>
      </c>
      <c r="O548" s="89">
        <f>'[4]AZIMUTH_CONGESTION by ports'!N2015</f>
        <v>0</v>
      </c>
      <c r="P548" s="88">
        <f>'[4]AZIMUTH_CONGESTION by ports'!O2015</f>
        <v>1</v>
      </c>
      <c r="Q548" s="88">
        <f>'[4]AZIMUTH_CONGESTION by ports'!P2015</f>
        <v>0</v>
      </c>
      <c r="R548" s="43">
        <f>'[4]AZIMUTH_CONGESTION by ports'!Q2015</f>
        <v>1</v>
      </c>
      <c r="S548" s="88">
        <f>'[4]AZIMUTH_CONGESTION by ports'!R2015</f>
        <v>1</v>
      </c>
      <c r="T548" s="12">
        <f>'[4]AZIMUTH_CONGESTION by ports'!S2015</f>
        <v>7</v>
      </c>
      <c r="U548" s="43">
        <f>'[4]AZIMUTH_CONGESTION by ports'!T2015</f>
        <v>0</v>
      </c>
      <c r="V548" s="12">
        <f>'[4]AZIMUTH_CONGESTION by ports'!U2015</f>
        <v>0</v>
      </c>
      <c r="W548" s="43">
        <f>'[4]AZIMUTH_CONGESTION by ports'!V2015</f>
        <v>10</v>
      </c>
      <c r="X548" s="12">
        <f>'[4]AZIMUTH_CONGESTION by ports'!W2015</f>
        <v>2</v>
      </c>
      <c r="Y548" s="88">
        <f>'[4]AZIMUTH_CONGESTION by ports'!X2015</f>
        <v>1</v>
      </c>
      <c r="Z548" s="12">
        <f>'[4]AZIMUTH_CONGESTION by ports'!Y2015</f>
        <v>0</v>
      </c>
      <c r="AA548" s="88">
        <f>'[4]AZIMUTH_CONGESTION by ports'!Z2015</f>
        <v>0</v>
      </c>
      <c r="AB548" s="12">
        <f t="shared" si="51"/>
        <v>10.030000000000001</v>
      </c>
      <c r="AC548" s="12">
        <f t="shared" si="52"/>
        <v>1.02</v>
      </c>
      <c r="AD548" s="12">
        <f t="shared" si="53"/>
        <v>2.89</v>
      </c>
      <c r="AE548" s="12">
        <f t="shared" si="54"/>
        <v>0.51</v>
      </c>
      <c r="AF548" s="12">
        <f t="shared" si="55"/>
        <v>3.5700000000000003</v>
      </c>
      <c r="AG548" s="12">
        <f t="shared" si="56"/>
        <v>2.04</v>
      </c>
    </row>
    <row r="549" spans="2:33">
      <c r="B549" s="15">
        <f>'[4]AZIMUTH_CONGESTION by ports'!A2016</f>
        <v>42916</v>
      </c>
      <c r="C549" s="6">
        <f>'[4]AZIMUTH_CONGESTION by ports'!B2016</f>
        <v>1</v>
      </c>
      <c r="D549" s="89">
        <f>'[4]AZIMUTH_CONGESTION by ports'!C2016</f>
        <v>19</v>
      </c>
      <c r="E549" s="43">
        <f>'[4]AZIMUTH_CONGESTION by ports'!D2016</f>
        <v>3</v>
      </c>
      <c r="F549" s="6">
        <f>'[4]AZIMUTH_CONGESTION by ports'!E2016</f>
        <v>0</v>
      </c>
      <c r="G549" s="6">
        <f>'[4]AZIMUTH_CONGESTION by ports'!F2016</f>
        <v>0</v>
      </c>
      <c r="H549" s="12">
        <f>'[4]AZIMUTH_CONGESTION by ports'!G2016</f>
        <v>0</v>
      </c>
      <c r="I549" s="12">
        <f>'[4]AZIMUTH_CONGESTION by ports'!H2016</f>
        <v>0</v>
      </c>
      <c r="J549" s="12">
        <f>'[4]AZIMUTH_CONGESTION by ports'!I2016</f>
        <v>2</v>
      </c>
      <c r="K549" s="12">
        <f>'[4]AZIMUTH_CONGESTION by ports'!J2016</f>
        <v>0</v>
      </c>
      <c r="L549" s="12">
        <f>'[4]AZIMUTH_CONGESTION by ports'!K2016</f>
        <v>1</v>
      </c>
      <c r="M549" s="43">
        <f>'[4]AZIMUTH_CONGESTION by ports'!L2016</f>
        <v>1</v>
      </c>
      <c r="N549" s="6">
        <f>'[4]AZIMUTH_CONGESTION by ports'!M2016</f>
        <v>3</v>
      </c>
      <c r="O549" s="89">
        <f>'[4]AZIMUTH_CONGESTION by ports'!N2016</f>
        <v>0</v>
      </c>
      <c r="P549" s="88">
        <f>'[4]AZIMUTH_CONGESTION by ports'!O2016</f>
        <v>0</v>
      </c>
      <c r="Q549" s="88">
        <f>'[4]AZIMUTH_CONGESTION by ports'!P2016</f>
        <v>0</v>
      </c>
      <c r="R549" s="43">
        <f>'[4]AZIMUTH_CONGESTION by ports'!Q2016</f>
        <v>3</v>
      </c>
      <c r="S549" s="88">
        <f>'[4]AZIMUTH_CONGESTION by ports'!R2016</f>
        <v>1</v>
      </c>
      <c r="T549" s="12">
        <f>'[4]AZIMUTH_CONGESTION by ports'!S2016</f>
        <v>6</v>
      </c>
      <c r="U549" s="43">
        <f>'[4]AZIMUTH_CONGESTION by ports'!T2016</f>
        <v>0</v>
      </c>
      <c r="V549" s="12">
        <f>'[4]AZIMUTH_CONGESTION by ports'!U2016</f>
        <v>0</v>
      </c>
      <c r="W549" s="43">
        <f>'[4]AZIMUTH_CONGESTION by ports'!V2016</f>
        <v>9</v>
      </c>
      <c r="X549" s="12">
        <f>'[4]AZIMUTH_CONGESTION by ports'!W2016</f>
        <v>2</v>
      </c>
      <c r="Y549" s="88">
        <f>'[4]AZIMUTH_CONGESTION by ports'!X2016</f>
        <v>1</v>
      </c>
      <c r="Z549" s="12">
        <f>'[4]AZIMUTH_CONGESTION by ports'!Y2016</f>
        <v>0</v>
      </c>
      <c r="AA549" s="88">
        <f>'[4]AZIMUTH_CONGESTION by ports'!Z2016</f>
        <v>0</v>
      </c>
      <c r="AB549" s="12">
        <f t="shared" si="51"/>
        <v>8.84</v>
      </c>
      <c r="AC549" s="12">
        <f t="shared" si="52"/>
        <v>0.68</v>
      </c>
      <c r="AD549" s="12">
        <f t="shared" si="53"/>
        <v>2.72</v>
      </c>
      <c r="AE549" s="12">
        <f t="shared" si="54"/>
        <v>0.34</v>
      </c>
      <c r="AF549" s="12">
        <f t="shared" si="55"/>
        <v>3.2300000000000004</v>
      </c>
      <c r="AG549" s="12">
        <f t="shared" si="56"/>
        <v>1.87</v>
      </c>
    </row>
    <row r="550" spans="2:33">
      <c r="B550" s="15">
        <f>'[4]AZIMUTH_CONGESTION by ports'!A2017</f>
        <v>42917</v>
      </c>
      <c r="C550" s="6">
        <f>'[4]AZIMUTH_CONGESTION by ports'!B2017</f>
        <v>1</v>
      </c>
      <c r="D550" s="89">
        <f>'[4]AZIMUTH_CONGESTION by ports'!C2017</f>
        <v>16</v>
      </c>
      <c r="E550" s="43">
        <f>'[4]AZIMUTH_CONGESTION by ports'!D2017</f>
        <v>3</v>
      </c>
      <c r="F550" s="6">
        <f>'[4]AZIMUTH_CONGESTION by ports'!E2017</f>
        <v>0</v>
      </c>
      <c r="G550" s="6">
        <f>'[4]AZIMUTH_CONGESTION by ports'!F2017</f>
        <v>0</v>
      </c>
      <c r="H550" s="12">
        <f>'[4]AZIMUTH_CONGESTION by ports'!G2017</f>
        <v>0</v>
      </c>
      <c r="I550" s="12">
        <f>'[4]AZIMUTH_CONGESTION by ports'!H2017</f>
        <v>1</v>
      </c>
      <c r="J550" s="12">
        <f>'[4]AZIMUTH_CONGESTION by ports'!I2017</f>
        <v>2</v>
      </c>
      <c r="K550" s="12">
        <f>'[4]AZIMUTH_CONGESTION by ports'!J2017</f>
        <v>0</v>
      </c>
      <c r="L550" s="12">
        <f>'[4]AZIMUTH_CONGESTION by ports'!K2017</f>
        <v>1</v>
      </c>
      <c r="M550" s="43">
        <f>'[4]AZIMUTH_CONGESTION by ports'!L2017</f>
        <v>2</v>
      </c>
      <c r="N550" s="6">
        <f>'[4]AZIMUTH_CONGESTION by ports'!M2017</f>
        <v>3</v>
      </c>
      <c r="O550" s="89">
        <f>'[4]AZIMUTH_CONGESTION by ports'!N2017</f>
        <v>0</v>
      </c>
      <c r="P550" s="88">
        <f>'[4]AZIMUTH_CONGESTION by ports'!O2017</f>
        <v>1</v>
      </c>
      <c r="Q550" s="88">
        <f>'[4]AZIMUTH_CONGESTION by ports'!P2017</f>
        <v>0</v>
      </c>
      <c r="R550" s="43">
        <f>'[4]AZIMUTH_CONGESTION by ports'!Q2017</f>
        <v>0</v>
      </c>
      <c r="S550" s="88">
        <f>'[4]AZIMUTH_CONGESTION by ports'!R2017</f>
        <v>1</v>
      </c>
      <c r="T550" s="12">
        <f>'[4]AZIMUTH_CONGESTION by ports'!S2017</f>
        <v>8</v>
      </c>
      <c r="U550" s="43">
        <f>'[4]AZIMUTH_CONGESTION by ports'!T2017</f>
        <v>0</v>
      </c>
      <c r="V550" s="12">
        <f>'[4]AZIMUTH_CONGESTION by ports'!U2017</f>
        <v>0</v>
      </c>
      <c r="W550" s="43">
        <f>'[4]AZIMUTH_CONGESTION by ports'!V2017</f>
        <v>8</v>
      </c>
      <c r="X550" s="12">
        <f>'[4]AZIMUTH_CONGESTION by ports'!W2017</f>
        <v>2</v>
      </c>
      <c r="Y550" s="88">
        <f>'[4]AZIMUTH_CONGESTION by ports'!X2017</f>
        <v>1</v>
      </c>
      <c r="Z550" s="12">
        <f>'[4]AZIMUTH_CONGESTION by ports'!Y2017</f>
        <v>0</v>
      </c>
      <c r="AA550" s="88">
        <f>'[4]AZIMUTH_CONGESTION by ports'!Z2017</f>
        <v>0</v>
      </c>
      <c r="AB550" s="12">
        <f t="shared" si="51"/>
        <v>8.5</v>
      </c>
      <c r="AC550" s="12">
        <f t="shared" si="52"/>
        <v>0.68</v>
      </c>
      <c r="AD550" s="12">
        <f t="shared" si="53"/>
        <v>2.21</v>
      </c>
      <c r="AE550" s="12">
        <f t="shared" si="54"/>
        <v>0.51</v>
      </c>
      <c r="AF550" s="12">
        <f t="shared" si="55"/>
        <v>2.72</v>
      </c>
      <c r="AG550" s="12">
        <f t="shared" si="56"/>
        <v>2.3800000000000003</v>
      </c>
    </row>
    <row r="551" spans="2:33">
      <c r="B551" s="15">
        <f>'[4]AZIMUTH_CONGESTION by ports'!A2018</f>
        <v>42918</v>
      </c>
      <c r="C551" s="6">
        <f>'[4]AZIMUTH_CONGESTION by ports'!B2018</f>
        <v>0</v>
      </c>
      <c r="D551" s="89">
        <f>'[4]AZIMUTH_CONGESTION by ports'!C2018</f>
        <v>17</v>
      </c>
      <c r="E551" s="43">
        <f>'[4]AZIMUTH_CONGESTION by ports'!D2018</f>
        <v>4</v>
      </c>
      <c r="F551" s="6">
        <f>'[4]AZIMUTH_CONGESTION by ports'!E2018</f>
        <v>0</v>
      </c>
      <c r="G551" s="6">
        <f>'[4]AZIMUTH_CONGESTION by ports'!F2018</f>
        <v>0</v>
      </c>
      <c r="H551" s="12">
        <f>'[4]AZIMUTH_CONGESTION by ports'!G2018</f>
        <v>1</v>
      </c>
      <c r="I551" s="12">
        <f>'[4]AZIMUTH_CONGESTION by ports'!H2018</f>
        <v>1</v>
      </c>
      <c r="J551" s="12">
        <f>'[4]AZIMUTH_CONGESTION by ports'!I2018</f>
        <v>2</v>
      </c>
      <c r="K551" s="12">
        <f>'[4]AZIMUTH_CONGESTION by ports'!J2018</f>
        <v>0</v>
      </c>
      <c r="L551" s="12">
        <f>'[4]AZIMUTH_CONGESTION by ports'!K2018</f>
        <v>1</v>
      </c>
      <c r="M551" s="43">
        <f>'[4]AZIMUTH_CONGESTION by ports'!L2018</f>
        <v>3</v>
      </c>
      <c r="N551" s="6">
        <f>'[4]AZIMUTH_CONGESTION by ports'!M2018</f>
        <v>1</v>
      </c>
      <c r="O551" s="89">
        <f>'[4]AZIMUTH_CONGESTION by ports'!N2018</f>
        <v>0</v>
      </c>
      <c r="P551" s="88">
        <f>'[4]AZIMUTH_CONGESTION by ports'!O2018</f>
        <v>0</v>
      </c>
      <c r="Q551" s="88">
        <f>'[4]AZIMUTH_CONGESTION by ports'!P2018</f>
        <v>0</v>
      </c>
      <c r="R551" s="43">
        <f>'[4]AZIMUTH_CONGESTION by ports'!Q2018</f>
        <v>0</v>
      </c>
      <c r="S551" s="88">
        <f>'[4]AZIMUTH_CONGESTION by ports'!R2018</f>
        <v>1</v>
      </c>
      <c r="T551" s="12">
        <f>'[4]AZIMUTH_CONGESTION by ports'!S2018</f>
        <v>7</v>
      </c>
      <c r="U551" s="43">
        <f>'[4]AZIMUTH_CONGESTION by ports'!T2018</f>
        <v>0</v>
      </c>
      <c r="V551" s="12">
        <f>'[4]AZIMUTH_CONGESTION by ports'!U2018</f>
        <v>0</v>
      </c>
      <c r="W551" s="43">
        <f>'[4]AZIMUTH_CONGESTION by ports'!V2018</f>
        <v>9</v>
      </c>
      <c r="X551" s="12">
        <f>'[4]AZIMUTH_CONGESTION by ports'!W2018</f>
        <v>3</v>
      </c>
      <c r="Y551" s="88">
        <f>'[4]AZIMUTH_CONGESTION by ports'!X2018</f>
        <v>2</v>
      </c>
      <c r="Z551" s="12">
        <f>'[4]AZIMUTH_CONGESTION by ports'!Y2018</f>
        <v>0</v>
      </c>
      <c r="AA551" s="88">
        <f>'[4]AZIMUTH_CONGESTION by ports'!Z2018</f>
        <v>0</v>
      </c>
      <c r="AB551" s="12">
        <f t="shared" si="51"/>
        <v>8.84</v>
      </c>
      <c r="AC551" s="12">
        <f t="shared" si="52"/>
        <v>0.17</v>
      </c>
      <c r="AD551" s="12">
        <f t="shared" si="53"/>
        <v>2.72</v>
      </c>
      <c r="AE551" s="12">
        <f t="shared" si="54"/>
        <v>0.51</v>
      </c>
      <c r="AF551" s="12">
        <f t="shared" si="55"/>
        <v>2.89</v>
      </c>
      <c r="AG551" s="12">
        <f t="shared" si="56"/>
        <v>2.5500000000000003</v>
      </c>
    </row>
    <row r="552" spans="2:33">
      <c r="B552" s="15">
        <f>'[4]AZIMUTH_CONGESTION by ports'!A2019</f>
        <v>42919</v>
      </c>
      <c r="C552" s="6">
        <f>'[4]AZIMUTH_CONGESTION by ports'!B2019</f>
        <v>0</v>
      </c>
      <c r="D552" s="89">
        <f>'[4]AZIMUTH_CONGESTION by ports'!C2019</f>
        <v>15</v>
      </c>
      <c r="E552" s="43">
        <f>'[4]AZIMUTH_CONGESTION by ports'!D2019</f>
        <v>5</v>
      </c>
      <c r="F552" s="6">
        <f>'[4]AZIMUTH_CONGESTION by ports'!E2019</f>
        <v>0</v>
      </c>
      <c r="G552" s="6">
        <f>'[4]AZIMUTH_CONGESTION by ports'!F2019</f>
        <v>0</v>
      </c>
      <c r="H552" s="12">
        <f>'[4]AZIMUTH_CONGESTION by ports'!G2019</f>
        <v>0</v>
      </c>
      <c r="I552" s="12">
        <f>'[4]AZIMUTH_CONGESTION by ports'!H2019</f>
        <v>2</v>
      </c>
      <c r="J552" s="12">
        <f>'[4]AZIMUTH_CONGESTION by ports'!I2019</f>
        <v>2</v>
      </c>
      <c r="K552" s="12">
        <f>'[4]AZIMUTH_CONGESTION by ports'!J2019</f>
        <v>0</v>
      </c>
      <c r="L552" s="12">
        <f>'[4]AZIMUTH_CONGESTION by ports'!K2019</f>
        <v>1</v>
      </c>
      <c r="M552" s="43">
        <f>'[4]AZIMUTH_CONGESTION by ports'!L2019</f>
        <v>1</v>
      </c>
      <c r="N552" s="6">
        <f>'[4]AZIMUTH_CONGESTION by ports'!M2019</f>
        <v>1</v>
      </c>
      <c r="O552" s="89">
        <f>'[4]AZIMUTH_CONGESTION by ports'!N2019</f>
        <v>0</v>
      </c>
      <c r="P552" s="88">
        <f>'[4]AZIMUTH_CONGESTION by ports'!O2019</f>
        <v>1</v>
      </c>
      <c r="Q552" s="88">
        <f>'[4]AZIMUTH_CONGESTION by ports'!P2019</f>
        <v>0</v>
      </c>
      <c r="R552" s="43">
        <f>'[4]AZIMUTH_CONGESTION by ports'!Q2019</f>
        <v>0</v>
      </c>
      <c r="S552" s="88">
        <f>'[4]AZIMUTH_CONGESTION by ports'!R2019</f>
        <v>1</v>
      </c>
      <c r="T552" s="12">
        <f>'[4]AZIMUTH_CONGESTION by ports'!S2019</f>
        <v>8</v>
      </c>
      <c r="U552" s="43">
        <f>'[4]AZIMUTH_CONGESTION by ports'!T2019</f>
        <v>0</v>
      </c>
      <c r="V552" s="12">
        <f>'[4]AZIMUTH_CONGESTION by ports'!U2019</f>
        <v>0</v>
      </c>
      <c r="W552" s="43">
        <f>'[4]AZIMUTH_CONGESTION by ports'!V2019</f>
        <v>9</v>
      </c>
      <c r="X552" s="12">
        <f>'[4]AZIMUTH_CONGESTION by ports'!W2019</f>
        <v>3</v>
      </c>
      <c r="Y552" s="88">
        <f>'[4]AZIMUTH_CONGESTION by ports'!X2019</f>
        <v>2</v>
      </c>
      <c r="Z552" s="12">
        <f>'[4]AZIMUTH_CONGESTION by ports'!Y2019</f>
        <v>0</v>
      </c>
      <c r="AA552" s="88">
        <f>'[4]AZIMUTH_CONGESTION by ports'!Z2019</f>
        <v>0</v>
      </c>
      <c r="AB552" s="12">
        <f t="shared" si="51"/>
        <v>8.67</v>
      </c>
      <c r="AC552" s="12">
        <f t="shared" si="52"/>
        <v>0.17</v>
      </c>
      <c r="AD552" s="12">
        <f t="shared" si="53"/>
        <v>2.5500000000000003</v>
      </c>
      <c r="AE552" s="12">
        <f t="shared" si="54"/>
        <v>0.68</v>
      </c>
      <c r="AF552" s="12">
        <f t="shared" si="55"/>
        <v>2.5500000000000003</v>
      </c>
      <c r="AG552" s="12">
        <f t="shared" si="56"/>
        <v>2.72</v>
      </c>
    </row>
    <row r="553" spans="2:33">
      <c r="B553" s="15">
        <f>'[4]AZIMUTH_CONGESTION by ports'!A2020</f>
        <v>42920</v>
      </c>
      <c r="C553" s="6">
        <f>'[4]AZIMUTH_CONGESTION by ports'!B2020</f>
        <v>2</v>
      </c>
      <c r="D553" s="89">
        <f>'[4]AZIMUTH_CONGESTION by ports'!C2020</f>
        <v>18</v>
      </c>
      <c r="E553" s="43">
        <f>'[4]AZIMUTH_CONGESTION by ports'!D2020</f>
        <v>5</v>
      </c>
      <c r="F553" s="6">
        <f>'[4]AZIMUTH_CONGESTION by ports'!E2020</f>
        <v>0</v>
      </c>
      <c r="G553" s="6">
        <f>'[4]AZIMUTH_CONGESTION by ports'!F2020</f>
        <v>0</v>
      </c>
      <c r="H553" s="12">
        <f>'[4]AZIMUTH_CONGESTION by ports'!G2020</f>
        <v>0</v>
      </c>
      <c r="I553" s="12">
        <f>'[4]AZIMUTH_CONGESTION by ports'!H2020</f>
        <v>3</v>
      </c>
      <c r="J553" s="12">
        <f>'[4]AZIMUTH_CONGESTION by ports'!I2020</f>
        <v>2</v>
      </c>
      <c r="K553" s="12">
        <f>'[4]AZIMUTH_CONGESTION by ports'!J2020</f>
        <v>1</v>
      </c>
      <c r="L553" s="12">
        <f>'[4]AZIMUTH_CONGESTION by ports'!K2020</f>
        <v>0</v>
      </c>
      <c r="M553" s="43">
        <f>'[4]AZIMUTH_CONGESTION by ports'!L2020</f>
        <v>1</v>
      </c>
      <c r="N553" s="6">
        <f>'[4]AZIMUTH_CONGESTION by ports'!M2020</f>
        <v>0</v>
      </c>
      <c r="O553" s="89">
        <f>'[4]AZIMUTH_CONGESTION by ports'!N2020</f>
        <v>0</v>
      </c>
      <c r="P553" s="88">
        <f>'[4]AZIMUTH_CONGESTION by ports'!O2020</f>
        <v>3</v>
      </c>
      <c r="Q553" s="88">
        <f>'[4]AZIMUTH_CONGESTION by ports'!P2020</f>
        <v>0</v>
      </c>
      <c r="R553" s="43">
        <f>'[4]AZIMUTH_CONGESTION by ports'!Q2020</f>
        <v>0</v>
      </c>
      <c r="S553" s="88">
        <f>'[4]AZIMUTH_CONGESTION by ports'!R2020</f>
        <v>1</v>
      </c>
      <c r="T553" s="12">
        <f>'[4]AZIMUTH_CONGESTION by ports'!S2020</f>
        <v>11</v>
      </c>
      <c r="U553" s="43">
        <f>'[4]AZIMUTH_CONGESTION by ports'!T2020</f>
        <v>0</v>
      </c>
      <c r="V553" s="12">
        <f>'[4]AZIMUTH_CONGESTION by ports'!U2020</f>
        <v>0</v>
      </c>
      <c r="W553" s="43">
        <f>'[4]AZIMUTH_CONGESTION by ports'!V2020</f>
        <v>9</v>
      </c>
      <c r="X553" s="12">
        <f>'[4]AZIMUTH_CONGESTION by ports'!W2020</f>
        <v>3</v>
      </c>
      <c r="Y553" s="88">
        <f>'[4]AZIMUTH_CONGESTION by ports'!X2020</f>
        <v>2</v>
      </c>
      <c r="Z553" s="12">
        <f>'[4]AZIMUTH_CONGESTION by ports'!Y2020</f>
        <v>0</v>
      </c>
      <c r="AA553" s="88">
        <f>'[4]AZIMUTH_CONGESTION by ports'!Z2020</f>
        <v>0</v>
      </c>
      <c r="AB553" s="12">
        <f t="shared" si="51"/>
        <v>10.370000000000001</v>
      </c>
      <c r="AC553" s="12">
        <f t="shared" si="52"/>
        <v>0.34</v>
      </c>
      <c r="AD553" s="12">
        <f t="shared" si="53"/>
        <v>2.5500000000000003</v>
      </c>
      <c r="AE553" s="12">
        <f t="shared" si="54"/>
        <v>1.02</v>
      </c>
      <c r="AF553" s="12">
        <f t="shared" si="55"/>
        <v>3.06</v>
      </c>
      <c r="AG553" s="12">
        <f t="shared" si="56"/>
        <v>3.4000000000000004</v>
      </c>
    </row>
    <row r="554" spans="2:33">
      <c r="B554" s="15">
        <f>'[4]AZIMUTH_CONGESTION by ports'!A2021</f>
        <v>42921</v>
      </c>
      <c r="C554" s="6">
        <f>'[4]AZIMUTH_CONGESTION by ports'!B2021</f>
        <v>1</v>
      </c>
      <c r="D554" s="89">
        <f>'[4]AZIMUTH_CONGESTION by ports'!C2021</f>
        <v>19</v>
      </c>
      <c r="E554" s="43">
        <f>'[4]AZIMUTH_CONGESTION by ports'!D2021</f>
        <v>5</v>
      </c>
      <c r="F554" s="6">
        <f>'[4]AZIMUTH_CONGESTION by ports'!E2021</f>
        <v>0</v>
      </c>
      <c r="G554" s="6">
        <f>'[4]AZIMUTH_CONGESTION by ports'!F2021</f>
        <v>0</v>
      </c>
      <c r="H554" s="12">
        <f>'[4]AZIMUTH_CONGESTION by ports'!G2021</f>
        <v>0</v>
      </c>
      <c r="I554" s="12">
        <f>'[4]AZIMUTH_CONGESTION by ports'!H2021</f>
        <v>6</v>
      </c>
      <c r="J554" s="12">
        <f>'[4]AZIMUTH_CONGESTION by ports'!I2021</f>
        <v>1</v>
      </c>
      <c r="K554" s="12">
        <f>'[4]AZIMUTH_CONGESTION by ports'!J2021</f>
        <v>1</v>
      </c>
      <c r="L554" s="12">
        <f>'[4]AZIMUTH_CONGESTION by ports'!K2021</f>
        <v>0</v>
      </c>
      <c r="M554" s="43">
        <f>'[4]AZIMUTH_CONGESTION by ports'!L2021</f>
        <v>1</v>
      </c>
      <c r="N554" s="6">
        <f>'[4]AZIMUTH_CONGESTION by ports'!M2021</f>
        <v>0</v>
      </c>
      <c r="O554" s="89">
        <f>'[4]AZIMUTH_CONGESTION by ports'!N2021</f>
        <v>0</v>
      </c>
      <c r="P554" s="88">
        <f>'[4]AZIMUTH_CONGESTION by ports'!O2021</f>
        <v>2</v>
      </c>
      <c r="Q554" s="88">
        <f>'[4]AZIMUTH_CONGESTION by ports'!P2021</f>
        <v>0</v>
      </c>
      <c r="R554" s="43">
        <f>'[4]AZIMUTH_CONGESTION by ports'!Q2021</f>
        <v>0</v>
      </c>
      <c r="S554" s="88">
        <f>'[4]AZIMUTH_CONGESTION by ports'!R2021</f>
        <v>1</v>
      </c>
      <c r="T554" s="12">
        <f>'[4]AZIMUTH_CONGESTION by ports'!S2021</f>
        <v>9</v>
      </c>
      <c r="U554" s="43">
        <f>'[4]AZIMUTH_CONGESTION by ports'!T2021</f>
        <v>0</v>
      </c>
      <c r="V554" s="12">
        <f>'[4]AZIMUTH_CONGESTION by ports'!U2021</f>
        <v>0</v>
      </c>
      <c r="W554" s="43">
        <f>'[4]AZIMUTH_CONGESTION by ports'!V2021</f>
        <v>6</v>
      </c>
      <c r="X554" s="12">
        <f>'[4]AZIMUTH_CONGESTION by ports'!W2021</f>
        <v>2</v>
      </c>
      <c r="Y554" s="88">
        <f>'[4]AZIMUTH_CONGESTION by ports'!X2021</f>
        <v>3</v>
      </c>
      <c r="Z554" s="12">
        <f>'[4]AZIMUTH_CONGESTION by ports'!Y2021</f>
        <v>0</v>
      </c>
      <c r="AA554" s="88">
        <f>'[4]AZIMUTH_CONGESTION by ports'!Z2021</f>
        <v>0</v>
      </c>
      <c r="AB554" s="12">
        <f t="shared" si="51"/>
        <v>9.6900000000000013</v>
      </c>
      <c r="AC554" s="12">
        <f t="shared" si="52"/>
        <v>0.17</v>
      </c>
      <c r="AD554" s="12">
        <f t="shared" si="53"/>
        <v>2.04</v>
      </c>
      <c r="AE554" s="12">
        <f t="shared" si="54"/>
        <v>1.02</v>
      </c>
      <c r="AF554" s="12">
        <f t="shared" si="55"/>
        <v>3.2300000000000004</v>
      </c>
      <c r="AG554" s="12">
        <f t="shared" si="56"/>
        <v>3.2300000000000004</v>
      </c>
    </row>
    <row r="555" spans="2:33">
      <c r="B555" s="15">
        <f>'[4]AZIMUTH_CONGESTION by ports'!A2022</f>
        <v>42922</v>
      </c>
      <c r="C555" s="6">
        <f>'[4]AZIMUTH_CONGESTION by ports'!B2022</f>
        <v>1</v>
      </c>
      <c r="D555" s="89">
        <f>'[4]AZIMUTH_CONGESTION by ports'!C2022</f>
        <v>15</v>
      </c>
      <c r="E555" s="43">
        <f>'[4]AZIMUTH_CONGESTION by ports'!D2022</f>
        <v>3</v>
      </c>
      <c r="F555" s="6">
        <f>'[4]AZIMUTH_CONGESTION by ports'!E2022</f>
        <v>0</v>
      </c>
      <c r="G555" s="6">
        <f>'[4]AZIMUTH_CONGESTION by ports'!F2022</f>
        <v>1</v>
      </c>
      <c r="H555" s="12">
        <f>'[4]AZIMUTH_CONGESTION by ports'!G2022</f>
        <v>0</v>
      </c>
      <c r="I555" s="12">
        <f>'[4]AZIMUTH_CONGESTION by ports'!H2022</f>
        <v>4</v>
      </c>
      <c r="J555" s="12">
        <f>'[4]AZIMUTH_CONGESTION by ports'!I2022</f>
        <v>1</v>
      </c>
      <c r="K555" s="12">
        <f>'[4]AZIMUTH_CONGESTION by ports'!J2022</f>
        <v>1</v>
      </c>
      <c r="L555" s="12">
        <f>'[4]AZIMUTH_CONGESTION by ports'!K2022</f>
        <v>0</v>
      </c>
      <c r="M555" s="43">
        <f>'[4]AZIMUTH_CONGESTION by ports'!L2022</f>
        <v>1</v>
      </c>
      <c r="N555" s="6">
        <f>'[4]AZIMUTH_CONGESTION by ports'!M2022</f>
        <v>0</v>
      </c>
      <c r="O555" s="89">
        <f>'[4]AZIMUTH_CONGESTION by ports'!N2022</f>
        <v>0</v>
      </c>
      <c r="P555" s="88">
        <f>'[4]AZIMUTH_CONGESTION by ports'!O2022</f>
        <v>1</v>
      </c>
      <c r="Q555" s="88">
        <f>'[4]AZIMUTH_CONGESTION by ports'!P2022</f>
        <v>0</v>
      </c>
      <c r="R555" s="43">
        <f>'[4]AZIMUTH_CONGESTION by ports'!Q2022</f>
        <v>0</v>
      </c>
      <c r="S555" s="88">
        <f>'[4]AZIMUTH_CONGESTION by ports'!R2022</f>
        <v>1</v>
      </c>
      <c r="T555" s="12">
        <f>'[4]AZIMUTH_CONGESTION by ports'!S2022</f>
        <v>8</v>
      </c>
      <c r="U555" s="43">
        <f>'[4]AZIMUTH_CONGESTION by ports'!T2022</f>
        <v>0</v>
      </c>
      <c r="V555" s="12">
        <f>'[4]AZIMUTH_CONGESTION by ports'!U2022</f>
        <v>0</v>
      </c>
      <c r="W555" s="43">
        <f>'[4]AZIMUTH_CONGESTION by ports'!V2022</f>
        <v>5</v>
      </c>
      <c r="X555" s="12">
        <f>'[4]AZIMUTH_CONGESTION by ports'!W2022</f>
        <v>3</v>
      </c>
      <c r="Y555" s="88">
        <f>'[4]AZIMUTH_CONGESTION by ports'!X2022</f>
        <v>4</v>
      </c>
      <c r="Z555" s="12">
        <f>'[4]AZIMUTH_CONGESTION by ports'!Y2022</f>
        <v>0</v>
      </c>
      <c r="AA555" s="88">
        <f>'[4]AZIMUTH_CONGESTION by ports'!Z2022</f>
        <v>0</v>
      </c>
      <c r="AB555" s="12">
        <f t="shared" si="51"/>
        <v>8.33</v>
      </c>
      <c r="AC555" s="12">
        <f t="shared" si="52"/>
        <v>0.34</v>
      </c>
      <c r="AD555" s="12">
        <f t="shared" si="53"/>
        <v>1.53</v>
      </c>
      <c r="AE555" s="12">
        <f t="shared" si="54"/>
        <v>1.02</v>
      </c>
      <c r="AF555" s="12">
        <f t="shared" si="55"/>
        <v>2.5500000000000003</v>
      </c>
      <c r="AG555" s="12">
        <f t="shared" si="56"/>
        <v>2.89</v>
      </c>
    </row>
    <row r="556" spans="2:33">
      <c r="B556" s="15">
        <f>'[4]AZIMUTH_CONGESTION by ports'!A2023</f>
        <v>42923</v>
      </c>
      <c r="C556" s="6">
        <f>'[4]AZIMUTH_CONGESTION by ports'!B2023</f>
        <v>1</v>
      </c>
      <c r="D556" s="89">
        <f>'[4]AZIMUTH_CONGESTION by ports'!C2023</f>
        <v>15</v>
      </c>
      <c r="E556" s="43">
        <f>'[4]AZIMUTH_CONGESTION by ports'!D2023</f>
        <v>1</v>
      </c>
      <c r="F556" s="6">
        <f>'[4]AZIMUTH_CONGESTION by ports'!E2023</f>
        <v>0</v>
      </c>
      <c r="G556" s="6">
        <f>'[4]AZIMUTH_CONGESTION by ports'!F2023</f>
        <v>1</v>
      </c>
      <c r="H556" s="12">
        <f>'[4]AZIMUTH_CONGESTION by ports'!G2023</f>
        <v>0</v>
      </c>
      <c r="I556" s="12">
        <f>'[4]AZIMUTH_CONGESTION by ports'!H2023</f>
        <v>4</v>
      </c>
      <c r="J556" s="12">
        <f>'[4]AZIMUTH_CONGESTION by ports'!I2023</f>
        <v>1</v>
      </c>
      <c r="K556" s="12">
        <f>'[4]AZIMUTH_CONGESTION by ports'!J2023</f>
        <v>0</v>
      </c>
      <c r="L556" s="12">
        <f>'[4]AZIMUTH_CONGESTION by ports'!K2023</f>
        <v>0</v>
      </c>
      <c r="M556" s="43">
        <f>'[4]AZIMUTH_CONGESTION by ports'!L2023</f>
        <v>2</v>
      </c>
      <c r="N556" s="6">
        <f>'[4]AZIMUTH_CONGESTION by ports'!M2023</f>
        <v>0</v>
      </c>
      <c r="O556" s="89">
        <f>'[4]AZIMUTH_CONGESTION by ports'!N2023</f>
        <v>0</v>
      </c>
      <c r="P556" s="88">
        <f>'[4]AZIMUTH_CONGESTION by ports'!O2023</f>
        <v>0</v>
      </c>
      <c r="Q556" s="88">
        <f>'[4]AZIMUTH_CONGESTION by ports'!P2023</f>
        <v>0</v>
      </c>
      <c r="R556" s="43">
        <f>'[4]AZIMUTH_CONGESTION by ports'!Q2023</f>
        <v>1</v>
      </c>
      <c r="S556" s="88">
        <f>'[4]AZIMUTH_CONGESTION by ports'!R2023</f>
        <v>1</v>
      </c>
      <c r="T556" s="12">
        <f>'[4]AZIMUTH_CONGESTION by ports'!S2023</f>
        <v>6</v>
      </c>
      <c r="U556" s="43">
        <f>'[4]AZIMUTH_CONGESTION by ports'!T2023</f>
        <v>0</v>
      </c>
      <c r="V556" s="12">
        <f>'[4]AZIMUTH_CONGESTION by ports'!U2023</f>
        <v>0</v>
      </c>
      <c r="W556" s="43">
        <f>'[4]AZIMUTH_CONGESTION by ports'!V2023</f>
        <v>4</v>
      </c>
      <c r="X556" s="12">
        <f>'[4]AZIMUTH_CONGESTION by ports'!W2023</f>
        <v>2</v>
      </c>
      <c r="Y556" s="88">
        <f>'[4]AZIMUTH_CONGESTION by ports'!X2023</f>
        <v>1</v>
      </c>
      <c r="Z556" s="12">
        <f>'[4]AZIMUTH_CONGESTION by ports'!Y2023</f>
        <v>0</v>
      </c>
      <c r="AA556" s="88">
        <f>'[4]AZIMUTH_CONGESTION by ports'!Z2023</f>
        <v>0</v>
      </c>
      <c r="AB556" s="12">
        <f t="shared" si="51"/>
        <v>6.8000000000000007</v>
      </c>
      <c r="AC556" s="12">
        <f t="shared" si="52"/>
        <v>0.34</v>
      </c>
      <c r="AD556" s="12">
        <f t="shared" si="53"/>
        <v>1.36</v>
      </c>
      <c r="AE556" s="12">
        <f t="shared" si="54"/>
        <v>0.34</v>
      </c>
      <c r="AF556" s="12">
        <f t="shared" si="55"/>
        <v>2.5500000000000003</v>
      </c>
      <c r="AG556" s="12">
        <f t="shared" si="56"/>
        <v>2.21</v>
      </c>
    </row>
    <row r="557" spans="2:33">
      <c r="B557" s="15">
        <f>'[4]AZIMUTH_CONGESTION by ports'!A2024</f>
        <v>42924</v>
      </c>
      <c r="C557" s="6">
        <f>'[4]AZIMUTH_CONGESTION by ports'!B2024</f>
        <v>0</v>
      </c>
      <c r="D557" s="89">
        <f>'[4]AZIMUTH_CONGESTION by ports'!C2024</f>
        <v>12</v>
      </c>
      <c r="E557" s="43">
        <f>'[4]AZIMUTH_CONGESTION by ports'!D2024</f>
        <v>2</v>
      </c>
      <c r="F557" s="6">
        <f>'[4]AZIMUTH_CONGESTION by ports'!E2024</f>
        <v>0</v>
      </c>
      <c r="G557" s="6">
        <f>'[4]AZIMUTH_CONGESTION by ports'!F2024</f>
        <v>1</v>
      </c>
      <c r="H557" s="12">
        <f>'[4]AZIMUTH_CONGESTION by ports'!G2024</f>
        <v>0</v>
      </c>
      <c r="I557" s="12">
        <f>'[4]AZIMUTH_CONGESTION by ports'!H2024</f>
        <v>1</v>
      </c>
      <c r="J557" s="12">
        <f>'[4]AZIMUTH_CONGESTION by ports'!I2024</f>
        <v>1</v>
      </c>
      <c r="K557" s="12">
        <f>'[4]AZIMUTH_CONGESTION by ports'!J2024</f>
        <v>1</v>
      </c>
      <c r="L557" s="12">
        <f>'[4]AZIMUTH_CONGESTION by ports'!K2024</f>
        <v>2</v>
      </c>
      <c r="M557" s="43">
        <f>'[4]AZIMUTH_CONGESTION by ports'!L2024</f>
        <v>2</v>
      </c>
      <c r="N557" s="6">
        <f>'[4]AZIMUTH_CONGESTION by ports'!M2024</f>
        <v>1</v>
      </c>
      <c r="O557" s="89">
        <f>'[4]AZIMUTH_CONGESTION by ports'!N2024</f>
        <v>0</v>
      </c>
      <c r="P557" s="88">
        <f>'[4]AZIMUTH_CONGESTION by ports'!O2024</f>
        <v>1</v>
      </c>
      <c r="Q557" s="88">
        <f>'[4]AZIMUTH_CONGESTION by ports'!P2024</f>
        <v>0</v>
      </c>
      <c r="R557" s="43">
        <f>'[4]AZIMUTH_CONGESTION by ports'!Q2024</f>
        <v>1</v>
      </c>
      <c r="S557" s="88">
        <f>'[4]AZIMUTH_CONGESTION by ports'!R2024</f>
        <v>1</v>
      </c>
      <c r="T557" s="12">
        <f>'[4]AZIMUTH_CONGESTION by ports'!S2024</f>
        <v>2</v>
      </c>
      <c r="U557" s="43">
        <f>'[4]AZIMUTH_CONGESTION by ports'!T2024</f>
        <v>0</v>
      </c>
      <c r="V557" s="12">
        <f>'[4]AZIMUTH_CONGESTION by ports'!U2024</f>
        <v>0</v>
      </c>
      <c r="W557" s="43">
        <f>'[4]AZIMUTH_CONGESTION by ports'!V2024</f>
        <v>3</v>
      </c>
      <c r="X557" s="12">
        <f>'[4]AZIMUTH_CONGESTION by ports'!W2024</f>
        <v>1</v>
      </c>
      <c r="Y557" s="88">
        <f>'[4]AZIMUTH_CONGESTION by ports'!X2024</f>
        <v>4</v>
      </c>
      <c r="Z557" s="12">
        <f>'[4]AZIMUTH_CONGESTION by ports'!Y2024</f>
        <v>0</v>
      </c>
      <c r="AA557" s="88">
        <f>'[4]AZIMUTH_CONGESTION by ports'!Z2024</f>
        <v>0</v>
      </c>
      <c r="AB557" s="12">
        <f t="shared" si="51"/>
        <v>6.12</v>
      </c>
      <c r="AC557" s="12">
        <f t="shared" si="52"/>
        <v>0.34</v>
      </c>
      <c r="AD557" s="12">
        <f t="shared" si="53"/>
        <v>1.36</v>
      </c>
      <c r="AE557" s="12">
        <f t="shared" si="54"/>
        <v>1.02</v>
      </c>
      <c r="AF557" s="12">
        <f t="shared" si="55"/>
        <v>2.04</v>
      </c>
      <c r="AG557" s="12">
        <f t="shared" si="56"/>
        <v>1.36</v>
      </c>
    </row>
    <row r="558" spans="2:33">
      <c r="B558" s="15">
        <f>'[4]AZIMUTH_CONGESTION by ports'!A2025</f>
        <v>42925</v>
      </c>
      <c r="C558" s="6">
        <f>'[4]AZIMUTH_CONGESTION by ports'!B2025</f>
        <v>2</v>
      </c>
      <c r="D558" s="89">
        <f>'[4]AZIMUTH_CONGESTION by ports'!C2025</f>
        <v>11</v>
      </c>
      <c r="E558" s="43">
        <f>'[4]AZIMUTH_CONGESTION by ports'!D2025</f>
        <v>2</v>
      </c>
      <c r="F558" s="6">
        <f>'[4]AZIMUTH_CONGESTION by ports'!E2025</f>
        <v>0</v>
      </c>
      <c r="G558" s="6">
        <f>'[4]AZIMUTH_CONGESTION by ports'!F2025</f>
        <v>2</v>
      </c>
      <c r="H558" s="12">
        <f>'[4]AZIMUTH_CONGESTION by ports'!G2025</f>
        <v>0</v>
      </c>
      <c r="I558" s="12">
        <f>'[4]AZIMUTH_CONGESTION by ports'!H2025</f>
        <v>1</v>
      </c>
      <c r="J558" s="12">
        <f>'[4]AZIMUTH_CONGESTION by ports'!I2025</f>
        <v>1</v>
      </c>
      <c r="K558" s="12">
        <f>'[4]AZIMUTH_CONGESTION by ports'!J2025</f>
        <v>1</v>
      </c>
      <c r="L558" s="12">
        <f>'[4]AZIMUTH_CONGESTION by ports'!K2025</f>
        <v>1</v>
      </c>
      <c r="M558" s="43">
        <f>'[4]AZIMUTH_CONGESTION by ports'!L2025</f>
        <v>2</v>
      </c>
      <c r="N558" s="6">
        <f>'[4]AZIMUTH_CONGESTION by ports'!M2025</f>
        <v>2</v>
      </c>
      <c r="O558" s="89">
        <f>'[4]AZIMUTH_CONGESTION by ports'!N2025</f>
        <v>0</v>
      </c>
      <c r="P558" s="88">
        <f>'[4]AZIMUTH_CONGESTION by ports'!O2025</f>
        <v>2</v>
      </c>
      <c r="Q558" s="88">
        <f>'[4]AZIMUTH_CONGESTION by ports'!P2025</f>
        <v>0</v>
      </c>
      <c r="R558" s="43">
        <f>'[4]AZIMUTH_CONGESTION by ports'!Q2025</f>
        <v>1</v>
      </c>
      <c r="S558" s="88">
        <f>'[4]AZIMUTH_CONGESTION by ports'!R2025</f>
        <v>1</v>
      </c>
      <c r="T558" s="12">
        <f>'[4]AZIMUTH_CONGESTION by ports'!S2025</f>
        <v>5</v>
      </c>
      <c r="U558" s="43">
        <f>'[4]AZIMUTH_CONGESTION by ports'!T2025</f>
        <v>0</v>
      </c>
      <c r="V558" s="12">
        <f>'[4]AZIMUTH_CONGESTION by ports'!U2025</f>
        <v>0</v>
      </c>
      <c r="W558" s="43">
        <f>'[4]AZIMUTH_CONGESTION by ports'!V2025</f>
        <v>5</v>
      </c>
      <c r="X558" s="12">
        <f>'[4]AZIMUTH_CONGESTION by ports'!W2025</f>
        <v>1</v>
      </c>
      <c r="Y558" s="88">
        <f>'[4]AZIMUTH_CONGESTION by ports'!X2025</f>
        <v>7</v>
      </c>
      <c r="Z558" s="12">
        <f>'[4]AZIMUTH_CONGESTION by ports'!Y2025</f>
        <v>0</v>
      </c>
      <c r="AA558" s="88">
        <f>'[4]AZIMUTH_CONGESTION by ports'!Z2025</f>
        <v>0</v>
      </c>
      <c r="AB558" s="12">
        <f t="shared" si="51"/>
        <v>7.99</v>
      </c>
      <c r="AC558" s="12">
        <f t="shared" si="52"/>
        <v>1.02</v>
      </c>
      <c r="AD558" s="12">
        <f t="shared" si="53"/>
        <v>1.7000000000000002</v>
      </c>
      <c r="AE558" s="12">
        <f t="shared" si="54"/>
        <v>1.7000000000000002</v>
      </c>
      <c r="AF558" s="12">
        <f t="shared" si="55"/>
        <v>1.87</v>
      </c>
      <c r="AG558" s="12">
        <f t="shared" si="56"/>
        <v>1.7000000000000002</v>
      </c>
    </row>
    <row r="559" spans="2:33">
      <c r="B559" s="15">
        <f>'[4]AZIMUTH_CONGESTION by ports'!A2026</f>
        <v>42926</v>
      </c>
      <c r="C559" s="6">
        <f>'[4]AZIMUTH_CONGESTION by ports'!B2026</f>
        <v>2</v>
      </c>
      <c r="D559" s="89">
        <f>'[4]AZIMUTH_CONGESTION by ports'!C2026</f>
        <v>14</v>
      </c>
      <c r="E559" s="43">
        <f>'[4]AZIMUTH_CONGESTION by ports'!D2026</f>
        <v>4</v>
      </c>
      <c r="F559" s="6">
        <f>'[4]AZIMUTH_CONGESTION by ports'!E2026</f>
        <v>0</v>
      </c>
      <c r="G559" s="6">
        <f>'[4]AZIMUTH_CONGESTION by ports'!F2026</f>
        <v>2</v>
      </c>
      <c r="H559" s="12">
        <f>'[4]AZIMUTH_CONGESTION by ports'!G2026</f>
        <v>0</v>
      </c>
      <c r="I559" s="12">
        <f>'[4]AZIMUTH_CONGESTION by ports'!H2026</f>
        <v>2</v>
      </c>
      <c r="J559" s="12">
        <f>'[4]AZIMUTH_CONGESTION by ports'!I2026</f>
        <v>0</v>
      </c>
      <c r="K559" s="12">
        <f>'[4]AZIMUTH_CONGESTION by ports'!J2026</f>
        <v>1</v>
      </c>
      <c r="L559" s="12">
        <f>'[4]AZIMUTH_CONGESTION by ports'!K2026</f>
        <v>1</v>
      </c>
      <c r="M559" s="43">
        <f>'[4]AZIMUTH_CONGESTION by ports'!L2026</f>
        <v>1</v>
      </c>
      <c r="N559" s="6">
        <f>'[4]AZIMUTH_CONGESTION by ports'!M2026</f>
        <v>3</v>
      </c>
      <c r="O559" s="89">
        <f>'[4]AZIMUTH_CONGESTION by ports'!N2026</f>
        <v>0</v>
      </c>
      <c r="P559" s="88">
        <f>'[4]AZIMUTH_CONGESTION by ports'!O2026</f>
        <v>1</v>
      </c>
      <c r="Q559" s="88">
        <f>'[4]AZIMUTH_CONGESTION by ports'!P2026</f>
        <v>0</v>
      </c>
      <c r="R559" s="43">
        <f>'[4]AZIMUTH_CONGESTION by ports'!Q2026</f>
        <v>1</v>
      </c>
      <c r="S559" s="88">
        <f>'[4]AZIMUTH_CONGESTION by ports'!R2026</f>
        <v>1</v>
      </c>
      <c r="T559" s="12">
        <f>'[4]AZIMUTH_CONGESTION by ports'!S2026</f>
        <v>4</v>
      </c>
      <c r="U559" s="43">
        <f>'[4]AZIMUTH_CONGESTION by ports'!T2026</f>
        <v>0</v>
      </c>
      <c r="V559" s="12">
        <f>'[4]AZIMUTH_CONGESTION by ports'!U2026</f>
        <v>0</v>
      </c>
      <c r="W559" s="43">
        <f>'[4]AZIMUTH_CONGESTION by ports'!V2026</f>
        <v>7</v>
      </c>
      <c r="X559" s="12">
        <f>'[4]AZIMUTH_CONGESTION by ports'!W2026</f>
        <v>1</v>
      </c>
      <c r="Y559" s="88">
        <f>'[4]AZIMUTH_CONGESTION by ports'!X2026</f>
        <v>4</v>
      </c>
      <c r="Z559" s="12">
        <f>'[4]AZIMUTH_CONGESTION by ports'!Y2026</f>
        <v>0</v>
      </c>
      <c r="AA559" s="88">
        <f>'[4]AZIMUTH_CONGESTION by ports'!Z2026</f>
        <v>0</v>
      </c>
      <c r="AB559" s="12">
        <f t="shared" si="51"/>
        <v>8.33</v>
      </c>
      <c r="AC559" s="12">
        <f t="shared" si="52"/>
        <v>1.1900000000000002</v>
      </c>
      <c r="AD559" s="12">
        <f t="shared" si="53"/>
        <v>2.21</v>
      </c>
      <c r="AE559" s="12">
        <f t="shared" si="54"/>
        <v>1.02</v>
      </c>
      <c r="AF559" s="12">
        <f t="shared" si="55"/>
        <v>2.3800000000000003</v>
      </c>
      <c r="AG559" s="12">
        <f t="shared" si="56"/>
        <v>1.53</v>
      </c>
    </row>
    <row r="560" spans="2:33">
      <c r="B560" s="15">
        <f>'[4]AZIMUTH_CONGESTION by ports'!A2027</f>
        <v>42927</v>
      </c>
      <c r="C560" s="6">
        <f>'[4]AZIMUTH_CONGESTION by ports'!B2027</f>
        <v>2</v>
      </c>
      <c r="D560" s="89">
        <f>'[4]AZIMUTH_CONGESTION by ports'!C2027</f>
        <v>10</v>
      </c>
      <c r="E560" s="43">
        <f>'[4]AZIMUTH_CONGESTION by ports'!D2027</f>
        <v>4</v>
      </c>
      <c r="F560" s="6">
        <f>'[4]AZIMUTH_CONGESTION by ports'!E2027</f>
        <v>0</v>
      </c>
      <c r="G560" s="6">
        <f>'[4]AZIMUTH_CONGESTION by ports'!F2027</f>
        <v>2</v>
      </c>
      <c r="H560" s="12">
        <f>'[4]AZIMUTH_CONGESTION by ports'!G2027</f>
        <v>0</v>
      </c>
      <c r="I560" s="12">
        <f>'[4]AZIMUTH_CONGESTION by ports'!H2027</f>
        <v>2</v>
      </c>
      <c r="J560" s="12">
        <f>'[4]AZIMUTH_CONGESTION by ports'!I2027</f>
        <v>0</v>
      </c>
      <c r="K560" s="12">
        <f>'[4]AZIMUTH_CONGESTION by ports'!J2027</f>
        <v>0</v>
      </c>
      <c r="L560" s="12">
        <f>'[4]AZIMUTH_CONGESTION by ports'!K2027</f>
        <v>1</v>
      </c>
      <c r="M560" s="43">
        <f>'[4]AZIMUTH_CONGESTION by ports'!L2027</f>
        <v>1</v>
      </c>
      <c r="N560" s="6">
        <f>'[4]AZIMUTH_CONGESTION by ports'!M2027</f>
        <v>2</v>
      </c>
      <c r="O560" s="89">
        <f>'[4]AZIMUTH_CONGESTION by ports'!N2027</f>
        <v>0</v>
      </c>
      <c r="P560" s="88">
        <f>'[4]AZIMUTH_CONGESTION by ports'!O2027</f>
        <v>1</v>
      </c>
      <c r="Q560" s="88">
        <f>'[4]AZIMUTH_CONGESTION by ports'!P2027</f>
        <v>0</v>
      </c>
      <c r="R560" s="43">
        <f>'[4]AZIMUTH_CONGESTION by ports'!Q2027</f>
        <v>1</v>
      </c>
      <c r="S560" s="88">
        <f>'[4]AZIMUTH_CONGESTION by ports'!R2027</f>
        <v>1</v>
      </c>
      <c r="T560" s="12">
        <f>'[4]AZIMUTH_CONGESTION by ports'!S2027</f>
        <v>7</v>
      </c>
      <c r="U560" s="43">
        <f>'[4]AZIMUTH_CONGESTION by ports'!T2027</f>
        <v>0</v>
      </c>
      <c r="V560" s="12">
        <f>'[4]AZIMUTH_CONGESTION by ports'!U2027</f>
        <v>0</v>
      </c>
      <c r="W560" s="43">
        <f>'[4]AZIMUTH_CONGESTION by ports'!V2027</f>
        <v>7</v>
      </c>
      <c r="X560" s="12">
        <f>'[4]AZIMUTH_CONGESTION by ports'!W2027</f>
        <v>2</v>
      </c>
      <c r="Y560" s="88">
        <f>'[4]AZIMUTH_CONGESTION by ports'!X2027</f>
        <v>6</v>
      </c>
      <c r="Z560" s="12">
        <f>'[4]AZIMUTH_CONGESTION by ports'!Y2027</f>
        <v>0</v>
      </c>
      <c r="AA560" s="88">
        <f>'[4]AZIMUTH_CONGESTION by ports'!Z2027</f>
        <v>0</v>
      </c>
      <c r="AB560" s="12">
        <f t="shared" si="51"/>
        <v>8.33</v>
      </c>
      <c r="AC560" s="12">
        <f t="shared" si="52"/>
        <v>1.02</v>
      </c>
      <c r="AD560" s="12">
        <f t="shared" si="53"/>
        <v>2.21</v>
      </c>
      <c r="AE560" s="12">
        <f t="shared" si="54"/>
        <v>1.36</v>
      </c>
      <c r="AF560" s="12">
        <f t="shared" si="55"/>
        <v>1.7000000000000002</v>
      </c>
      <c r="AG560" s="12">
        <f t="shared" si="56"/>
        <v>2.04</v>
      </c>
    </row>
    <row r="561" spans="2:33">
      <c r="B561" s="15">
        <f>'[4]AZIMUTH_CONGESTION by ports'!A2028</f>
        <v>42928</v>
      </c>
      <c r="C561" s="6">
        <f>'[4]AZIMUTH_CONGESTION by ports'!B2028</f>
        <v>3</v>
      </c>
      <c r="D561" s="89">
        <f>'[4]AZIMUTH_CONGESTION by ports'!C2028</f>
        <v>13</v>
      </c>
      <c r="E561" s="43">
        <f>'[4]AZIMUTH_CONGESTION by ports'!D2028</f>
        <v>3</v>
      </c>
      <c r="F561" s="6">
        <f>'[4]AZIMUTH_CONGESTION by ports'!E2028</f>
        <v>0</v>
      </c>
      <c r="G561" s="6">
        <f>'[4]AZIMUTH_CONGESTION by ports'!F2028</f>
        <v>3</v>
      </c>
      <c r="H561" s="12">
        <f>'[4]AZIMUTH_CONGESTION by ports'!G2028</f>
        <v>0</v>
      </c>
      <c r="I561" s="12">
        <f>'[4]AZIMUTH_CONGESTION by ports'!H2028</f>
        <v>3</v>
      </c>
      <c r="J561" s="12">
        <f>'[4]AZIMUTH_CONGESTION by ports'!I2028</f>
        <v>0</v>
      </c>
      <c r="K561" s="12">
        <f>'[4]AZIMUTH_CONGESTION by ports'!J2028</f>
        <v>0</v>
      </c>
      <c r="L561" s="12">
        <f>'[4]AZIMUTH_CONGESTION by ports'!K2028</f>
        <v>1</v>
      </c>
      <c r="M561" s="43">
        <f>'[4]AZIMUTH_CONGESTION by ports'!L2028</f>
        <v>2</v>
      </c>
      <c r="N561" s="6">
        <f>'[4]AZIMUTH_CONGESTION by ports'!M2028</f>
        <v>1</v>
      </c>
      <c r="O561" s="89">
        <f>'[4]AZIMUTH_CONGESTION by ports'!N2028</f>
        <v>0</v>
      </c>
      <c r="P561" s="88">
        <f>'[4]AZIMUTH_CONGESTION by ports'!O2028</f>
        <v>3</v>
      </c>
      <c r="Q561" s="88">
        <f>'[4]AZIMUTH_CONGESTION by ports'!P2028</f>
        <v>0</v>
      </c>
      <c r="R561" s="43">
        <f>'[4]AZIMUTH_CONGESTION by ports'!Q2028</f>
        <v>1</v>
      </c>
      <c r="S561" s="88">
        <f>'[4]AZIMUTH_CONGESTION by ports'!R2028</f>
        <v>1</v>
      </c>
      <c r="T561" s="12">
        <f>'[4]AZIMUTH_CONGESTION by ports'!S2028</f>
        <v>7</v>
      </c>
      <c r="U561" s="43">
        <f>'[4]AZIMUTH_CONGESTION by ports'!T2028</f>
        <v>0</v>
      </c>
      <c r="V561" s="12">
        <f>'[4]AZIMUTH_CONGESTION by ports'!U2028</f>
        <v>0</v>
      </c>
      <c r="W561" s="43">
        <f>'[4]AZIMUTH_CONGESTION by ports'!V2028</f>
        <v>8</v>
      </c>
      <c r="X561" s="12">
        <f>'[4]AZIMUTH_CONGESTION by ports'!W2028</f>
        <v>2</v>
      </c>
      <c r="Y561" s="88">
        <f>'[4]AZIMUTH_CONGESTION by ports'!X2028</f>
        <v>3</v>
      </c>
      <c r="Z561" s="12">
        <f>'[4]AZIMUTH_CONGESTION by ports'!Y2028</f>
        <v>0</v>
      </c>
      <c r="AA561" s="88">
        <f>'[4]AZIMUTH_CONGESTION by ports'!Z2028</f>
        <v>0</v>
      </c>
      <c r="AB561" s="12">
        <f t="shared" si="51"/>
        <v>9.1800000000000015</v>
      </c>
      <c r="AC561" s="12">
        <f t="shared" si="52"/>
        <v>1.1900000000000002</v>
      </c>
      <c r="AD561" s="12">
        <f t="shared" si="53"/>
        <v>2.3800000000000003</v>
      </c>
      <c r="AE561" s="12">
        <f t="shared" si="54"/>
        <v>1.1900000000000002</v>
      </c>
      <c r="AF561" s="12">
        <f t="shared" si="55"/>
        <v>2.21</v>
      </c>
      <c r="AG561" s="12">
        <f t="shared" si="56"/>
        <v>2.21</v>
      </c>
    </row>
    <row r="562" spans="2:33">
      <c r="B562" s="15">
        <f>'[4]AZIMUTH_CONGESTION by ports'!A2029</f>
        <v>42929</v>
      </c>
      <c r="C562" s="6">
        <f>'[4]AZIMUTH_CONGESTION by ports'!B2029</f>
        <v>4</v>
      </c>
      <c r="D562" s="89">
        <f>'[4]AZIMUTH_CONGESTION by ports'!C2029</f>
        <v>15</v>
      </c>
      <c r="E562" s="43">
        <f>'[4]AZIMUTH_CONGESTION by ports'!D2029</f>
        <v>2</v>
      </c>
      <c r="F562" s="6">
        <f>'[4]AZIMUTH_CONGESTION by ports'!E2029</f>
        <v>0</v>
      </c>
      <c r="G562" s="6">
        <f>'[4]AZIMUTH_CONGESTION by ports'!F2029</f>
        <v>2</v>
      </c>
      <c r="H562" s="12">
        <f>'[4]AZIMUTH_CONGESTION by ports'!G2029</f>
        <v>0</v>
      </c>
      <c r="I562" s="12">
        <f>'[4]AZIMUTH_CONGESTION by ports'!H2029</f>
        <v>3</v>
      </c>
      <c r="J562" s="12">
        <f>'[4]AZIMUTH_CONGESTION by ports'!I2029</f>
        <v>0</v>
      </c>
      <c r="K562" s="12">
        <f>'[4]AZIMUTH_CONGESTION by ports'!J2029</f>
        <v>0</v>
      </c>
      <c r="L562" s="12">
        <f>'[4]AZIMUTH_CONGESTION by ports'!K2029</f>
        <v>1</v>
      </c>
      <c r="M562" s="43">
        <f>'[4]AZIMUTH_CONGESTION by ports'!L2029</f>
        <v>2</v>
      </c>
      <c r="N562" s="6">
        <f>'[4]AZIMUTH_CONGESTION by ports'!M2029</f>
        <v>2</v>
      </c>
      <c r="O562" s="89">
        <f>'[4]AZIMUTH_CONGESTION by ports'!N2029</f>
        <v>0</v>
      </c>
      <c r="P562" s="88">
        <f>'[4]AZIMUTH_CONGESTION by ports'!O2029</f>
        <v>1</v>
      </c>
      <c r="Q562" s="88">
        <f>'[4]AZIMUTH_CONGESTION by ports'!P2029</f>
        <v>0</v>
      </c>
      <c r="R562" s="43">
        <f>'[4]AZIMUTH_CONGESTION by ports'!Q2029</f>
        <v>2</v>
      </c>
      <c r="S562" s="88">
        <f>'[4]AZIMUTH_CONGESTION by ports'!R2029</f>
        <v>0</v>
      </c>
      <c r="T562" s="12">
        <f>'[4]AZIMUTH_CONGESTION by ports'!S2029</f>
        <v>11</v>
      </c>
      <c r="U562" s="43">
        <f>'[4]AZIMUTH_CONGESTION by ports'!T2029</f>
        <v>0</v>
      </c>
      <c r="V562" s="12">
        <f>'[4]AZIMUTH_CONGESTION by ports'!U2029</f>
        <v>0</v>
      </c>
      <c r="W562" s="43">
        <f>'[4]AZIMUTH_CONGESTION by ports'!V2029</f>
        <v>5</v>
      </c>
      <c r="X562" s="12">
        <f>'[4]AZIMUTH_CONGESTION by ports'!W2029</f>
        <v>2</v>
      </c>
      <c r="Y562" s="88">
        <f>'[4]AZIMUTH_CONGESTION by ports'!X2029</f>
        <v>1</v>
      </c>
      <c r="Z562" s="12">
        <f>'[4]AZIMUTH_CONGESTION by ports'!Y2029</f>
        <v>0</v>
      </c>
      <c r="AA562" s="88">
        <f>'[4]AZIMUTH_CONGESTION by ports'!Z2029</f>
        <v>0</v>
      </c>
      <c r="AB562" s="12">
        <f t="shared" si="51"/>
        <v>9.01</v>
      </c>
      <c r="AC562" s="12">
        <f t="shared" si="52"/>
        <v>1.36</v>
      </c>
      <c r="AD562" s="12">
        <f t="shared" si="53"/>
        <v>1.87</v>
      </c>
      <c r="AE562" s="12">
        <f t="shared" si="54"/>
        <v>0.34</v>
      </c>
      <c r="AF562" s="12">
        <f t="shared" si="55"/>
        <v>2.5500000000000003</v>
      </c>
      <c r="AG562" s="12">
        <f t="shared" si="56"/>
        <v>2.89</v>
      </c>
    </row>
    <row r="563" spans="2:33">
      <c r="B563" s="15">
        <f>'[4]AZIMUTH_CONGESTION by ports'!A2030</f>
        <v>42930</v>
      </c>
      <c r="C563" s="6">
        <f>'[4]AZIMUTH_CONGESTION by ports'!B2030</f>
        <v>4</v>
      </c>
      <c r="D563" s="89">
        <f>'[4]AZIMUTH_CONGESTION by ports'!C2030</f>
        <v>15</v>
      </c>
      <c r="E563" s="43">
        <f>'[4]AZIMUTH_CONGESTION by ports'!D2030</f>
        <v>1</v>
      </c>
      <c r="F563" s="6">
        <f>'[4]AZIMUTH_CONGESTION by ports'!E2030</f>
        <v>0</v>
      </c>
      <c r="G563" s="6">
        <f>'[4]AZIMUTH_CONGESTION by ports'!F2030</f>
        <v>2</v>
      </c>
      <c r="H563" s="12">
        <f>'[4]AZIMUTH_CONGESTION by ports'!G2030</f>
        <v>0</v>
      </c>
      <c r="I563" s="12">
        <f>'[4]AZIMUTH_CONGESTION by ports'!H2030</f>
        <v>3</v>
      </c>
      <c r="J563" s="12">
        <f>'[4]AZIMUTH_CONGESTION by ports'!I2030</f>
        <v>1</v>
      </c>
      <c r="K563" s="12">
        <f>'[4]AZIMUTH_CONGESTION by ports'!J2030</f>
        <v>0</v>
      </c>
      <c r="L563" s="12">
        <f>'[4]AZIMUTH_CONGESTION by ports'!K2030</f>
        <v>0</v>
      </c>
      <c r="M563" s="43">
        <f>'[4]AZIMUTH_CONGESTION by ports'!L2030</f>
        <v>2</v>
      </c>
      <c r="N563" s="6">
        <f>'[4]AZIMUTH_CONGESTION by ports'!M2030</f>
        <v>3</v>
      </c>
      <c r="O563" s="89">
        <f>'[4]AZIMUTH_CONGESTION by ports'!N2030</f>
        <v>0</v>
      </c>
      <c r="P563" s="88">
        <f>'[4]AZIMUTH_CONGESTION by ports'!O2030</f>
        <v>1</v>
      </c>
      <c r="Q563" s="88">
        <f>'[4]AZIMUTH_CONGESTION by ports'!P2030</f>
        <v>0</v>
      </c>
      <c r="R563" s="43">
        <f>'[4]AZIMUTH_CONGESTION by ports'!Q2030</f>
        <v>1</v>
      </c>
      <c r="S563" s="88">
        <f>'[4]AZIMUTH_CONGESTION by ports'!R2030</f>
        <v>0</v>
      </c>
      <c r="T563" s="12">
        <f>'[4]AZIMUTH_CONGESTION by ports'!S2030</f>
        <v>8</v>
      </c>
      <c r="U563" s="43">
        <f>'[4]AZIMUTH_CONGESTION by ports'!T2030</f>
        <v>0</v>
      </c>
      <c r="V563" s="12">
        <f>'[4]AZIMUTH_CONGESTION by ports'!U2030</f>
        <v>0</v>
      </c>
      <c r="W563" s="43">
        <f>'[4]AZIMUTH_CONGESTION by ports'!V2030</f>
        <v>7</v>
      </c>
      <c r="X563" s="12">
        <f>'[4]AZIMUTH_CONGESTION by ports'!W2030</f>
        <v>1</v>
      </c>
      <c r="Y563" s="88">
        <f>'[4]AZIMUTH_CONGESTION by ports'!X2030</f>
        <v>3</v>
      </c>
      <c r="Z563" s="12">
        <f>'[4]AZIMUTH_CONGESTION by ports'!Y2030</f>
        <v>0</v>
      </c>
      <c r="AA563" s="88">
        <f>'[4]AZIMUTH_CONGESTION by ports'!Z2030</f>
        <v>0</v>
      </c>
      <c r="AB563" s="12">
        <f t="shared" si="51"/>
        <v>8.84</v>
      </c>
      <c r="AC563" s="12">
        <f t="shared" si="52"/>
        <v>1.53</v>
      </c>
      <c r="AD563" s="12">
        <f t="shared" si="53"/>
        <v>1.87</v>
      </c>
      <c r="AE563" s="12">
        <f t="shared" si="54"/>
        <v>0.68</v>
      </c>
      <c r="AF563" s="12">
        <f t="shared" si="55"/>
        <v>2.5500000000000003</v>
      </c>
      <c r="AG563" s="12">
        <f t="shared" si="56"/>
        <v>2.21</v>
      </c>
    </row>
    <row r="564" spans="2:33">
      <c r="B564" s="15">
        <f>'[4]AZIMUTH_CONGESTION by ports'!A2031</f>
        <v>42931</v>
      </c>
      <c r="C564" s="6">
        <f>'[4]AZIMUTH_CONGESTION by ports'!B2031</f>
        <v>3</v>
      </c>
      <c r="D564" s="89">
        <f>'[4]AZIMUTH_CONGESTION by ports'!C2031</f>
        <v>19</v>
      </c>
      <c r="E564" s="43">
        <f>'[4]AZIMUTH_CONGESTION by ports'!D2031</f>
        <v>1</v>
      </c>
      <c r="F564" s="6">
        <f>'[4]AZIMUTH_CONGESTION by ports'!E2031</f>
        <v>0</v>
      </c>
      <c r="G564" s="6">
        <f>'[4]AZIMUTH_CONGESTION by ports'!F2031</f>
        <v>1</v>
      </c>
      <c r="H564" s="12">
        <f>'[4]AZIMUTH_CONGESTION by ports'!G2031</f>
        <v>0</v>
      </c>
      <c r="I564" s="12">
        <f>'[4]AZIMUTH_CONGESTION by ports'!H2031</f>
        <v>1</v>
      </c>
      <c r="J564" s="12">
        <f>'[4]AZIMUTH_CONGESTION by ports'!I2031</f>
        <v>1</v>
      </c>
      <c r="K564" s="12">
        <f>'[4]AZIMUTH_CONGESTION by ports'!J2031</f>
        <v>0</v>
      </c>
      <c r="L564" s="12">
        <f>'[4]AZIMUTH_CONGESTION by ports'!K2031</f>
        <v>0</v>
      </c>
      <c r="M564" s="43">
        <f>'[4]AZIMUTH_CONGESTION by ports'!L2031</f>
        <v>2</v>
      </c>
      <c r="N564" s="6">
        <f>'[4]AZIMUTH_CONGESTION by ports'!M2031</f>
        <v>2</v>
      </c>
      <c r="O564" s="89">
        <f>'[4]AZIMUTH_CONGESTION by ports'!N2031</f>
        <v>0</v>
      </c>
      <c r="P564" s="88">
        <f>'[4]AZIMUTH_CONGESTION by ports'!O2031</f>
        <v>2</v>
      </c>
      <c r="Q564" s="88">
        <f>'[4]AZIMUTH_CONGESTION by ports'!P2031</f>
        <v>0</v>
      </c>
      <c r="R564" s="43">
        <f>'[4]AZIMUTH_CONGESTION by ports'!Q2031</f>
        <v>2</v>
      </c>
      <c r="S564" s="88">
        <f>'[4]AZIMUTH_CONGESTION by ports'!R2031</f>
        <v>0</v>
      </c>
      <c r="T564" s="12">
        <f>'[4]AZIMUTH_CONGESTION by ports'!S2031</f>
        <v>11</v>
      </c>
      <c r="U564" s="43">
        <f>'[4]AZIMUTH_CONGESTION by ports'!T2031</f>
        <v>0</v>
      </c>
      <c r="V564" s="12">
        <f>'[4]AZIMUTH_CONGESTION by ports'!U2031</f>
        <v>0</v>
      </c>
      <c r="W564" s="43">
        <f>'[4]AZIMUTH_CONGESTION by ports'!V2031</f>
        <v>7</v>
      </c>
      <c r="X564" s="12">
        <f>'[4]AZIMUTH_CONGESTION by ports'!W2031</f>
        <v>1</v>
      </c>
      <c r="Y564" s="88">
        <f>'[4]AZIMUTH_CONGESTION by ports'!X2031</f>
        <v>2</v>
      </c>
      <c r="Z564" s="12">
        <f>'[4]AZIMUTH_CONGESTION by ports'!Y2031</f>
        <v>0</v>
      </c>
      <c r="AA564" s="88">
        <f>'[4]AZIMUTH_CONGESTION by ports'!Z2031</f>
        <v>0</v>
      </c>
      <c r="AB564" s="12">
        <f t="shared" si="51"/>
        <v>9.3500000000000014</v>
      </c>
      <c r="AC564" s="12">
        <f t="shared" si="52"/>
        <v>1.02</v>
      </c>
      <c r="AD564" s="12">
        <f t="shared" si="53"/>
        <v>2.04</v>
      </c>
      <c r="AE564" s="12">
        <f t="shared" si="54"/>
        <v>0.68</v>
      </c>
      <c r="AF564" s="12">
        <f t="shared" si="55"/>
        <v>3.2300000000000004</v>
      </c>
      <c r="AG564" s="12">
        <f t="shared" si="56"/>
        <v>2.3800000000000003</v>
      </c>
    </row>
    <row r="565" spans="2:33">
      <c r="B565" s="15">
        <f>'[4]AZIMUTH_CONGESTION by ports'!A2032</f>
        <v>42932</v>
      </c>
      <c r="C565" s="6">
        <f>'[4]AZIMUTH_CONGESTION by ports'!B2032</f>
        <v>3</v>
      </c>
      <c r="D565" s="89">
        <f>'[4]AZIMUTH_CONGESTION by ports'!C2032</f>
        <v>16</v>
      </c>
      <c r="E565" s="43">
        <f>'[4]AZIMUTH_CONGESTION by ports'!D2032</f>
        <v>2</v>
      </c>
      <c r="F565" s="6">
        <f>'[4]AZIMUTH_CONGESTION by ports'!E2032</f>
        <v>0</v>
      </c>
      <c r="G565" s="6">
        <f>'[4]AZIMUTH_CONGESTION by ports'!F2032</f>
        <v>2</v>
      </c>
      <c r="H565" s="12">
        <f>'[4]AZIMUTH_CONGESTION by ports'!G2032</f>
        <v>0</v>
      </c>
      <c r="I565" s="12">
        <f>'[4]AZIMUTH_CONGESTION by ports'!H2032</f>
        <v>2</v>
      </c>
      <c r="J565" s="12">
        <f>'[4]AZIMUTH_CONGESTION by ports'!I2032</f>
        <v>2</v>
      </c>
      <c r="K565" s="12">
        <f>'[4]AZIMUTH_CONGESTION by ports'!J2032</f>
        <v>0</v>
      </c>
      <c r="L565" s="12">
        <f>'[4]AZIMUTH_CONGESTION by ports'!K2032</f>
        <v>0</v>
      </c>
      <c r="M565" s="43">
        <f>'[4]AZIMUTH_CONGESTION by ports'!L2032</f>
        <v>2</v>
      </c>
      <c r="N565" s="6">
        <f>'[4]AZIMUTH_CONGESTION by ports'!M2032</f>
        <v>2</v>
      </c>
      <c r="O565" s="89">
        <f>'[4]AZIMUTH_CONGESTION by ports'!N2032</f>
        <v>0</v>
      </c>
      <c r="P565" s="88">
        <f>'[4]AZIMUTH_CONGESTION by ports'!O2032</f>
        <v>2</v>
      </c>
      <c r="Q565" s="88">
        <f>'[4]AZIMUTH_CONGESTION by ports'!P2032</f>
        <v>0</v>
      </c>
      <c r="R565" s="43">
        <f>'[4]AZIMUTH_CONGESTION by ports'!Q2032</f>
        <v>1</v>
      </c>
      <c r="S565" s="88">
        <f>'[4]AZIMUTH_CONGESTION by ports'!R2032</f>
        <v>0</v>
      </c>
      <c r="T565" s="12">
        <f>'[4]AZIMUTH_CONGESTION by ports'!S2032</f>
        <v>14</v>
      </c>
      <c r="U565" s="43">
        <f>'[4]AZIMUTH_CONGESTION by ports'!T2032</f>
        <v>0</v>
      </c>
      <c r="V565" s="12">
        <f>'[4]AZIMUTH_CONGESTION by ports'!U2032</f>
        <v>0</v>
      </c>
      <c r="W565" s="43">
        <f>'[4]AZIMUTH_CONGESTION by ports'!V2032</f>
        <v>6</v>
      </c>
      <c r="X565" s="12">
        <f>'[4]AZIMUTH_CONGESTION by ports'!W2032</f>
        <v>1</v>
      </c>
      <c r="Y565" s="88">
        <f>'[4]AZIMUTH_CONGESTION by ports'!X2032</f>
        <v>1</v>
      </c>
      <c r="Z565" s="12">
        <f>'[4]AZIMUTH_CONGESTION by ports'!Y2032</f>
        <v>0</v>
      </c>
      <c r="AA565" s="88">
        <f>'[4]AZIMUTH_CONGESTION by ports'!Z2032</f>
        <v>0</v>
      </c>
      <c r="AB565" s="12">
        <f t="shared" si="51"/>
        <v>9.5200000000000014</v>
      </c>
      <c r="AC565" s="12">
        <f t="shared" si="52"/>
        <v>1.1900000000000002</v>
      </c>
      <c r="AD565" s="12">
        <f t="shared" si="53"/>
        <v>1.87</v>
      </c>
      <c r="AE565" s="12">
        <f t="shared" si="54"/>
        <v>0.51</v>
      </c>
      <c r="AF565" s="12">
        <f t="shared" si="55"/>
        <v>2.72</v>
      </c>
      <c r="AG565" s="12">
        <f t="shared" si="56"/>
        <v>3.2300000000000004</v>
      </c>
    </row>
    <row r="566" spans="2:33">
      <c r="B566" s="15">
        <f>'[4]AZIMUTH_CONGESTION by ports'!A2033</f>
        <v>42933</v>
      </c>
      <c r="C566" s="6">
        <f>'[4]AZIMUTH_CONGESTION by ports'!B2033</f>
        <v>5</v>
      </c>
      <c r="D566" s="89">
        <f>'[4]AZIMUTH_CONGESTION by ports'!C2033</f>
        <v>12</v>
      </c>
      <c r="E566" s="43">
        <f>'[4]AZIMUTH_CONGESTION by ports'!D2033</f>
        <v>1</v>
      </c>
      <c r="F566" s="6">
        <f>'[4]AZIMUTH_CONGESTION by ports'!E2033</f>
        <v>0</v>
      </c>
      <c r="G566" s="6">
        <f>'[4]AZIMUTH_CONGESTION by ports'!F2033</f>
        <v>1</v>
      </c>
      <c r="H566" s="12">
        <f>'[4]AZIMUTH_CONGESTION by ports'!G2033</f>
        <v>0</v>
      </c>
      <c r="I566" s="12">
        <f>'[4]AZIMUTH_CONGESTION by ports'!H2033</f>
        <v>3</v>
      </c>
      <c r="J566" s="12">
        <f>'[4]AZIMUTH_CONGESTION by ports'!I2033</f>
        <v>0</v>
      </c>
      <c r="K566" s="12">
        <f>'[4]AZIMUTH_CONGESTION by ports'!J2033</f>
        <v>0</v>
      </c>
      <c r="L566" s="12">
        <f>'[4]AZIMUTH_CONGESTION by ports'!K2033</f>
        <v>0</v>
      </c>
      <c r="M566" s="43">
        <f>'[4]AZIMUTH_CONGESTION by ports'!L2033</f>
        <v>4</v>
      </c>
      <c r="N566" s="6">
        <f>'[4]AZIMUTH_CONGESTION by ports'!M2033</f>
        <v>1</v>
      </c>
      <c r="O566" s="89">
        <f>'[4]AZIMUTH_CONGESTION by ports'!N2033</f>
        <v>0</v>
      </c>
      <c r="P566" s="88">
        <f>'[4]AZIMUTH_CONGESTION by ports'!O2033</f>
        <v>1</v>
      </c>
      <c r="Q566" s="88">
        <f>'[4]AZIMUTH_CONGESTION by ports'!P2033</f>
        <v>0</v>
      </c>
      <c r="R566" s="43">
        <f>'[4]AZIMUTH_CONGESTION by ports'!Q2033</f>
        <v>0</v>
      </c>
      <c r="S566" s="88">
        <f>'[4]AZIMUTH_CONGESTION by ports'!R2033</f>
        <v>1</v>
      </c>
      <c r="T566" s="12">
        <f>'[4]AZIMUTH_CONGESTION by ports'!S2033</f>
        <v>16</v>
      </c>
      <c r="U566" s="43">
        <f>'[4]AZIMUTH_CONGESTION by ports'!T2033</f>
        <v>0</v>
      </c>
      <c r="V566" s="12">
        <f>'[4]AZIMUTH_CONGESTION by ports'!U2033</f>
        <v>0</v>
      </c>
      <c r="W566" s="43">
        <f>'[4]AZIMUTH_CONGESTION by ports'!V2033</f>
        <v>4</v>
      </c>
      <c r="X566" s="12">
        <f>'[4]AZIMUTH_CONGESTION by ports'!W2033</f>
        <v>1</v>
      </c>
      <c r="Y566" s="88">
        <f>'[4]AZIMUTH_CONGESTION by ports'!X2033</f>
        <v>3</v>
      </c>
      <c r="Z566" s="12">
        <f>'[4]AZIMUTH_CONGESTION by ports'!Y2033</f>
        <v>0</v>
      </c>
      <c r="AA566" s="88">
        <f>'[4]AZIMUTH_CONGESTION by ports'!Z2033</f>
        <v>0</v>
      </c>
      <c r="AB566" s="12">
        <f t="shared" si="51"/>
        <v>9.01</v>
      </c>
      <c r="AC566" s="12">
        <f t="shared" si="52"/>
        <v>1.1900000000000002</v>
      </c>
      <c r="AD566" s="12">
        <f t="shared" si="53"/>
        <v>1.53</v>
      </c>
      <c r="AE566" s="12">
        <f t="shared" si="54"/>
        <v>0.85000000000000009</v>
      </c>
      <c r="AF566" s="12">
        <f t="shared" si="55"/>
        <v>2.04</v>
      </c>
      <c r="AG566" s="12">
        <f t="shared" si="56"/>
        <v>3.4000000000000004</v>
      </c>
    </row>
    <row r="567" spans="2:33">
      <c r="B567" s="15">
        <f>'[4]AZIMUTH_CONGESTION by ports'!A2034</f>
        <v>42934</v>
      </c>
      <c r="C567" s="6">
        <f>'[4]AZIMUTH_CONGESTION by ports'!B2034</f>
        <v>4</v>
      </c>
      <c r="D567" s="89">
        <f>'[4]AZIMUTH_CONGESTION by ports'!C2034</f>
        <v>15</v>
      </c>
      <c r="E567" s="43">
        <f>'[4]AZIMUTH_CONGESTION by ports'!D2034</f>
        <v>0</v>
      </c>
      <c r="F567" s="6">
        <f>'[4]AZIMUTH_CONGESTION by ports'!E2034</f>
        <v>0</v>
      </c>
      <c r="G567" s="6">
        <f>'[4]AZIMUTH_CONGESTION by ports'!F2034</f>
        <v>1</v>
      </c>
      <c r="H567" s="12">
        <f>'[4]AZIMUTH_CONGESTION by ports'!G2034</f>
        <v>0</v>
      </c>
      <c r="I567" s="12">
        <f>'[4]AZIMUTH_CONGESTION by ports'!H2034</f>
        <v>3</v>
      </c>
      <c r="J567" s="12">
        <f>'[4]AZIMUTH_CONGESTION by ports'!I2034</f>
        <v>1</v>
      </c>
      <c r="K567" s="12">
        <f>'[4]AZIMUTH_CONGESTION by ports'!J2034</f>
        <v>0</v>
      </c>
      <c r="L567" s="12">
        <f>'[4]AZIMUTH_CONGESTION by ports'!K2034</f>
        <v>0</v>
      </c>
      <c r="M567" s="43">
        <f>'[4]AZIMUTH_CONGESTION by ports'!L2034</f>
        <v>2</v>
      </c>
      <c r="N567" s="6">
        <f>'[4]AZIMUTH_CONGESTION by ports'!M2034</f>
        <v>1</v>
      </c>
      <c r="O567" s="89">
        <f>'[4]AZIMUTH_CONGESTION by ports'!N2034</f>
        <v>0</v>
      </c>
      <c r="P567" s="88">
        <f>'[4]AZIMUTH_CONGESTION by ports'!O2034</f>
        <v>0</v>
      </c>
      <c r="Q567" s="88">
        <f>'[4]AZIMUTH_CONGESTION by ports'!P2034</f>
        <v>0</v>
      </c>
      <c r="R567" s="43">
        <f>'[4]AZIMUTH_CONGESTION by ports'!Q2034</f>
        <v>0</v>
      </c>
      <c r="S567" s="88">
        <f>'[4]AZIMUTH_CONGESTION by ports'!R2034</f>
        <v>1</v>
      </c>
      <c r="T567" s="12">
        <f>'[4]AZIMUTH_CONGESTION by ports'!S2034</f>
        <v>15</v>
      </c>
      <c r="U567" s="43">
        <f>'[4]AZIMUTH_CONGESTION by ports'!T2034</f>
        <v>0</v>
      </c>
      <c r="V567" s="12">
        <f>'[4]AZIMUTH_CONGESTION by ports'!U2034</f>
        <v>0</v>
      </c>
      <c r="W567" s="43">
        <f>'[4]AZIMUTH_CONGESTION by ports'!V2034</f>
        <v>5</v>
      </c>
      <c r="X567" s="12">
        <f>'[4]AZIMUTH_CONGESTION by ports'!W2034</f>
        <v>1</v>
      </c>
      <c r="Y567" s="88">
        <f>'[4]AZIMUTH_CONGESTION by ports'!X2034</f>
        <v>3</v>
      </c>
      <c r="Z567" s="12">
        <f>'[4]AZIMUTH_CONGESTION by ports'!Y2034</f>
        <v>0</v>
      </c>
      <c r="AA567" s="88">
        <f>'[4]AZIMUTH_CONGESTION by ports'!Z2034</f>
        <v>0</v>
      </c>
      <c r="AB567" s="12">
        <f t="shared" si="51"/>
        <v>8.84</v>
      </c>
      <c r="AC567" s="12">
        <f t="shared" si="52"/>
        <v>1.02</v>
      </c>
      <c r="AD567" s="12">
        <f t="shared" si="53"/>
        <v>1.1900000000000002</v>
      </c>
      <c r="AE567" s="12">
        <f t="shared" si="54"/>
        <v>0.68</v>
      </c>
      <c r="AF567" s="12">
        <f t="shared" si="55"/>
        <v>2.5500000000000003</v>
      </c>
      <c r="AG567" s="12">
        <f t="shared" si="56"/>
        <v>3.4000000000000004</v>
      </c>
    </row>
    <row r="568" spans="2:33">
      <c r="B568" s="15">
        <f>'[4]AZIMUTH_CONGESTION by ports'!A2035</f>
        <v>42935</v>
      </c>
      <c r="C568" s="6">
        <f>'[4]AZIMUTH_CONGESTION by ports'!B2035</f>
        <v>3</v>
      </c>
      <c r="D568" s="89">
        <f>'[4]AZIMUTH_CONGESTION by ports'!C2035</f>
        <v>16</v>
      </c>
      <c r="E568" s="43">
        <f>'[4]AZIMUTH_CONGESTION by ports'!D2035</f>
        <v>0</v>
      </c>
      <c r="F568" s="6">
        <f>'[4]AZIMUTH_CONGESTION by ports'!E2035</f>
        <v>0</v>
      </c>
      <c r="G568" s="6">
        <f>'[4]AZIMUTH_CONGESTION by ports'!F2035</f>
        <v>2</v>
      </c>
      <c r="H568" s="12">
        <f>'[4]AZIMUTH_CONGESTION by ports'!G2035</f>
        <v>0</v>
      </c>
      <c r="I568" s="12">
        <f>'[4]AZIMUTH_CONGESTION by ports'!H2035</f>
        <v>2</v>
      </c>
      <c r="J568" s="12">
        <f>'[4]AZIMUTH_CONGESTION by ports'!I2035</f>
        <v>1</v>
      </c>
      <c r="K568" s="12">
        <f>'[4]AZIMUTH_CONGESTION by ports'!J2035</f>
        <v>0</v>
      </c>
      <c r="L568" s="12">
        <f>'[4]AZIMUTH_CONGESTION by ports'!K2035</f>
        <v>0</v>
      </c>
      <c r="M568" s="43">
        <f>'[4]AZIMUTH_CONGESTION by ports'!L2035</f>
        <v>2</v>
      </c>
      <c r="N568" s="6">
        <f>'[4]AZIMUTH_CONGESTION by ports'!M2035</f>
        <v>1</v>
      </c>
      <c r="O568" s="89">
        <f>'[4]AZIMUTH_CONGESTION by ports'!N2035</f>
        <v>0</v>
      </c>
      <c r="P568" s="88">
        <f>'[4]AZIMUTH_CONGESTION by ports'!O2035</f>
        <v>0</v>
      </c>
      <c r="Q568" s="88">
        <f>'[4]AZIMUTH_CONGESTION by ports'!P2035</f>
        <v>0</v>
      </c>
      <c r="R568" s="43">
        <f>'[4]AZIMUTH_CONGESTION by ports'!Q2035</f>
        <v>0</v>
      </c>
      <c r="S568" s="88">
        <f>'[4]AZIMUTH_CONGESTION by ports'!R2035</f>
        <v>0</v>
      </c>
      <c r="T568" s="12">
        <f>'[4]AZIMUTH_CONGESTION by ports'!S2035</f>
        <v>16</v>
      </c>
      <c r="U568" s="43">
        <f>'[4]AZIMUTH_CONGESTION by ports'!T2035</f>
        <v>0</v>
      </c>
      <c r="V568" s="12">
        <f>'[4]AZIMUTH_CONGESTION by ports'!U2035</f>
        <v>0</v>
      </c>
      <c r="W568" s="43">
        <f>'[4]AZIMUTH_CONGESTION by ports'!V2035</f>
        <v>5</v>
      </c>
      <c r="X568" s="12">
        <f>'[4]AZIMUTH_CONGESTION by ports'!W2035</f>
        <v>1</v>
      </c>
      <c r="Y568" s="88">
        <f>'[4]AZIMUTH_CONGESTION by ports'!X2035</f>
        <v>2</v>
      </c>
      <c r="Z568" s="12">
        <f>'[4]AZIMUTH_CONGESTION by ports'!Y2035</f>
        <v>0</v>
      </c>
      <c r="AA568" s="88">
        <f>'[4]AZIMUTH_CONGESTION by ports'!Z2035</f>
        <v>0</v>
      </c>
      <c r="AB568" s="12">
        <f t="shared" si="51"/>
        <v>8.67</v>
      </c>
      <c r="AC568" s="12">
        <f t="shared" si="52"/>
        <v>1.02</v>
      </c>
      <c r="AD568" s="12">
        <f t="shared" si="53"/>
        <v>1.1900000000000002</v>
      </c>
      <c r="AE568" s="12">
        <f t="shared" si="54"/>
        <v>0.34</v>
      </c>
      <c r="AF568" s="12">
        <f t="shared" si="55"/>
        <v>2.72</v>
      </c>
      <c r="AG568" s="12">
        <f t="shared" si="56"/>
        <v>3.4000000000000004</v>
      </c>
    </row>
    <row r="569" spans="2:33">
      <c r="B569" s="15">
        <f>'[4]AZIMUTH_CONGESTION by ports'!A2036</f>
        <v>42936</v>
      </c>
      <c r="C569" s="6">
        <f>'[4]AZIMUTH_CONGESTION by ports'!B2036</f>
        <v>4</v>
      </c>
      <c r="D569" s="89">
        <f>'[4]AZIMUTH_CONGESTION by ports'!C2036</f>
        <v>10</v>
      </c>
      <c r="E569" s="43">
        <f>'[4]AZIMUTH_CONGESTION by ports'!D2036</f>
        <v>0</v>
      </c>
      <c r="F569" s="6">
        <f>'[4]AZIMUTH_CONGESTION by ports'!E2036</f>
        <v>0</v>
      </c>
      <c r="G569" s="6">
        <f>'[4]AZIMUTH_CONGESTION by ports'!F2036</f>
        <v>2</v>
      </c>
      <c r="H569" s="12">
        <f>'[4]AZIMUTH_CONGESTION by ports'!G2036</f>
        <v>0</v>
      </c>
      <c r="I569" s="12">
        <f>'[4]AZIMUTH_CONGESTION by ports'!H2036</f>
        <v>2</v>
      </c>
      <c r="J569" s="12">
        <f>'[4]AZIMUTH_CONGESTION by ports'!I2036</f>
        <v>0</v>
      </c>
      <c r="K569" s="12">
        <f>'[4]AZIMUTH_CONGESTION by ports'!J2036</f>
        <v>0</v>
      </c>
      <c r="L569" s="12">
        <f>'[4]AZIMUTH_CONGESTION by ports'!K2036</f>
        <v>1</v>
      </c>
      <c r="M569" s="43">
        <f>'[4]AZIMUTH_CONGESTION by ports'!L2036</f>
        <v>1</v>
      </c>
      <c r="N569" s="6">
        <f>'[4]AZIMUTH_CONGESTION by ports'!M2036</f>
        <v>0</v>
      </c>
      <c r="O569" s="89">
        <f>'[4]AZIMUTH_CONGESTION by ports'!N2036</f>
        <v>0</v>
      </c>
      <c r="P569" s="88">
        <f>'[4]AZIMUTH_CONGESTION by ports'!O2036</f>
        <v>0</v>
      </c>
      <c r="Q569" s="88">
        <f>'[4]AZIMUTH_CONGESTION by ports'!P2036</f>
        <v>0</v>
      </c>
      <c r="R569" s="43">
        <f>'[4]AZIMUTH_CONGESTION by ports'!Q2036</f>
        <v>0</v>
      </c>
      <c r="S569" s="88">
        <f>'[4]AZIMUTH_CONGESTION by ports'!R2036</f>
        <v>0</v>
      </c>
      <c r="T569" s="12">
        <f>'[4]AZIMUTH_CONGESTION by ports'!S2036</f>
        <v>13</v>
      </c>
      <c r="U569" s="43">
        <f>'[4]AZIMUTH_CONGESTION by ports'!T2036</f>
        <v>0</v>
      </c>
      <c r="V569" s="12">
        <f>'[4]AZIMUTH_CONGESTION by ports'!U2036</f>
        <v>0</v>
      </c>
      <c r="W569" s="43">
        <f>'[4]AZIMUTH_CONGESTION by ports'!V2036</f>
        <v>6</v>
      </c>
      <c r="X569" s="12">
        <f>'[4]AZIMUTH_CONGESTION by ports'!W2036</f>
        <v>2</v>
      </c>
      <c r="Y569" s="88">
        <f>'[4]AZIMUTH_CONGESTION by ports'!X2036</f>
        <v>4</v>
      </c>
      <c r="Z569" s="12">
        <f>'[4]AZIMUTH_CONGESTION by ports'!Y2036</f>
        <v>0</v>
      </c>
      <c r="AA569" s="88">
        <f>'[4]AZIMUTH_CONGESTION by ports'!Z2036</f>
        <v>0</v>
      </c>
      <c r="AB569" s="12">
        <f t="shared" si="51"/>
        <v>7.65</v>
      </c>
      <c r="AC569" s="12">
        <f t="shared" si="52"/>
        <v>1.02</v>
      </c>
      <c r="AD569" s="12">
        <f t="shared" si="53"/>
        <v>1.1900000000000002</v>
      </c>
      <c r="AE569" s="12">
        <f t="shared" si="54"/>
        <v>0.68</v>
      </c>
      <c r="AF569" s="12">
        <f t="shared" si="55"/>
        <v>1.7000000000000002</v>
      </c>
      <c r="AG569" s="12">
        <f t="shared" si="56"/>
        <v>3.06</v>
      </c>
    </row>
    <row r="570" spans="2:33">
      <c r="B570" s="15">
        <f>'[4]AZIMUTH_CONGESTION by ports'!A2037</f>
        <v>42937</v>
      </c>
      <c r="C570" s="6">
        <f>'[4]AZIMUTH_CONGESTION by ports'!B2037</f>
        <v>4</v>
      </c>
      <c r="D570" s="89">
        <f>'[4]AZIMUTH_CONGESTION by ports'!C2037</f>
        <v>13</v>
      </c>
      <c r="E570" s="43">
        <f>'[4]AZIMUTH_CONGESTION by ports'!D2037</f>
        <v>0</v>
      </c>
      <c r="F570" s="6">
        <f>'[4]AZIMUTH_CONGESTION by ports'!E2037</f>
        <v>0</v>
      </c>
      <c r="G570" s="6">
        <f>'[4]AZIMUTH_CONGESTION by ports'!F2037</f>
        <v>2</v>
      </c>
      <c r="H570" s="12">
        <f>'[4]AZIMUTH_CONGESTION by ports'!G2037</f>
        <v>0</v>
      </c>
      <c r="I570" s="12">
        <f>'[4]AZIMUTH_CONGESTION by ports'!H2037</f>
        <v>2</v>
      </c>
      <c r="J570" s="12">
        <f>'[4]AZIMUTH_CONGESTION by ports'!I2037</f>
        <v>0</v>
      </c>
      <c r="K570" s="12">
        <f>'[4]AZIMUTH_CONGESTION by ports'!J2037</f>
        <v>0</v>
      </c>
      <c r="L570" s="12">
        <f>'[4]AZIMUTH_CONGESTION by ports'!K2037</f>
        <v>1</v>
      </c>
      <c r="M570" s="43">
        <f>'[4]AZIMUTH_CONGESTION by ports'!L2037</f>
        <v>1</v>
      </c>
      <c r="N570" s="6">
        <f>'[4]AZIMUTH_CONGESTION by ports'!M2037</f>
        <v>0</v>
      </c>
      <c r="O570" s="89">
        <f>'[4]AZIMUTH_CONGESTION by ports'!N2037</f>
        <v>0</v>
      </c>
      <c r="P570" s="88">
        <f>'[4]AZIMUTH_CONGESTION by ports'!O2037</f>
        <v>0</v>
      </c>
      <c r="Q570" s="88">
        <f>'[4]AZIMUTH_CONGESTION by ports'!P2037</f>
        <v>0</v>
      </c>
      <c r="R570" s="43">
        <f>'[4]AZIMUTH_CONGESTION by ports'!Q2037</f>
        <v>1</v>
      </c>
      <c r="S570" s="88">
        <f>'[4]AZIMUTH_CONGESTION by ports'!R2037</f>
        <v>0</v>
      </c>
      <c r="T570" s="12">
        <f>'[4]AZIMUTH_CONGESTION by ports'!S2037</f>
        <v>14</v>
      </c>
      <c r="U570" s="43">
        <f>'[4]AZIMUTH_CONGESTION by ports'!T2037</f>
        <v>0</v>
      </c>
      <c r="V570" s="12">
        <f>'[4]AZIMUTH_CONGESTION by ports'!U2037</f>
        <v>0</v>
      </c>
      <c r="W570" s="43">
        <f>'[4]AZIMUTH_CONGESTION by ports'!V2037</f>
        <v>6</v>
      </c>
      <c r="X570" s="12">
        <f>'[4]AZIMUTH_CONGESTION by ports'!W2037</f>
        <v>1</v>
      </c>
      <c r="Y570" s="88">
        <f>'[4]AZIMUTH_CONGESTION by ports'!X2037</f>
        <v>3</v>
      </c>
      <c r="Z570" s="12">
        <f>'[4]AZIMUTH_CONGESTION by ports'!Y2037</f>
        <v>0</v>
      </c>
      <c r="AA570" s="88">
        <f>'[4]AZIMUTH_CONGESTION by ports'!Z2037</f>
        <v>0</v>
      </c>
      <c r="AB570" s="12">
        <f t="shared" si="51"/>
        <v>8.16</v>
      </c>
      <c r="AC570" s="12">
        <f t="shared" si="52"/>
        <v>1.02</v>
      </c>
      <c r="AD570" s="12">
        <f t="shared" si="53"/>
        <v>1.36</v>
      </c>
      <c r="AE570" s="12">
        <f t="shared" si="54"/>
        <v>0.51</v>
      </c>
      <c r="AF570" s="12">
        <f t="shared" si="55"/>
        <v>2.21</v>
      </c>
      <c r="AG570" s="12">
        <f t="shared" si="56"/>
        <v>3.06</v>
      </c>
    </row>
    <row r="571" spans="2:33">
      <c r="B571" s="15">
        <f>'[4]AZIMUTH_CONGESTION by ports'!A2038</f>
        <v>42938</v>
      </c>
      <c r="C571" s="6">
        <f>'[4]AZIMUTH_CONGESTION by ports'!B2038</f>
        <v>3</v>
      </c>
      <c r="D571" s="89">
        <f>'[4]AZIMUTH_CONGESTION by ports'!C2038</f>
        <v>13</v>
      </c>
      <c r="E571" s="43">
        <f>'[4]AZIMUTH_CONGESTION by ports'!D2038</f>
        <v>0</v>
      </c>
      <c r="F571" s="6">
        <f>'[4]AZIMUTH_CONGESTION by ports'!E2038</f>
        <v>0</v>
      </c>
      <c r="G571" s="6">
        <f>'[4]AZIMUTH_CONGESTION by ports'!F2038</f>
        <v>1</v>
      </c>
      <c r="H571" s="12">
        <f>'[4]AZIMUTH_CONGESTION by ports'!G2038</f>
        <v>2</v>
      </c>
      <c r="I571" s="12">
        <f>'[4]AZIMUTH_CONGESTION by ports'!H2038</f>
        <v>2</v>
      </c>
      <c r="J571" s="12">
        <f>'[4]AZIMUTH_CONGESTION by ports'!I2038</f>
        <v>0</v>
      </c>
      <c r="K571" s="12">
        <f>'[4]AZIMUTH_CONGESTION by ports'!J2038</f>
        <v>0</v>
      </c>
      <c r="L571" s="12">
        <f>'[4]AZIMUTH_CONGESTION by ports'!K2038</f>
        <v>1</v>
      </c>
      <c r="M571" s="43">
        <f>'[4]AZIMUTH_CONGESTION by ports'!L2038</f>
        <v>1</v>
      </c>
      <c r="N571" s="6">
        <f>'[4]AZIMUTH_CONGESTION by ports'!M2038</f>
        <v>0</v>
      </c>
      <c r="O571" s="89">
        <f>'[4]AZIMUTH_CONGESTION by ports'!N2038</f>
        <v>0</v>
      </c>
      <c r="P571" s="88">
        <f>'[4]AZIMUTH_CONGESTION by ports'!O2038</f>
        <v>0</v>
      </c>
      <c r="Q571" s="88">
        <f>'[4]AZIMUTH_CONGESTION by ports'!P2038</f>
        <v>0</v>
      </c>
      <c r="R571" s="43">
        <f>'[4]AZIMUTH_CONGESTION by ports'!Q2038</f>
        <v>0</v>
      </c>
      <c r="S571" s="88">
        <f>'[4]AZIMUTH_CONGESTION by ports'!R2038</f>
        <v>0</v>
      </c>
      <c r="T571" s="12">
        <f>'[4]AZIMUTH_CONGESTION by ports'!S2038</f>
        <v>12</v>
      </c>
      <c r="U571" s="43">
        <f>'[4]AZIMUTH_CONGESTION by ports'!T2038</f>
        <v>0</v>
      </c>
      <c r="V571" s="12">
        <f>'[4]AZIMUTH_CONGESTION by ports'!U2038</f>
        <v>0</v>
      </c>
      <c r="W571" s="43">
        <f>'[4]AZIMUTH_CONGESTION by ports'!V2038</f>
        <v>3</v>
      </c>
      <c r="X571" s="12">
        <f>'[4]AZIMUTH_CONGESTION by ports'!W2038</f>
        <v>1</v>
      </c>
      <c r="Y571" s="88">
        <f>'[4]AZIMUTH_CONGESTION by ports'!X2038</f>
        <v>2</v>
      </c>
      <c r="Z571" s="12">
        <f>'[4]AZIMUTH_CONGESTION by ports'!Y2038</f>
        <v>0</v>
      </c>
      <c r="AA571" s="88">
        <f>'[4]AZIMUTH_CONGESTION by ports'!Z2038</f>
        <v>0</v>
      </c>
      <c r="AB571" s="12">
        <f t="shared" si="51"/>
        <v>6.9700000000000006</v>
      </c>
      <c r="AC571" s="12">
        <f t="shared" si="52"/>
        <v>0.68</v>
      </c>
      <c r="AD571" s="12">
        <f t="shared" si="53"/>
        <v>0.68</v>
      </c>
      <c r="AE571" s="12">
        <f t="shared" si="54"/>
        <v>0.34</v>
      </c>
      <c r="AF571" s="12">
        <f t="shared" si="55"/>
        <v>2.21</v>
      </c>
      <c r="AG571" s="12">
        <f t="shared" si="56"/>
        <v>3.06</v>
      </c>
    </row>
    <row r="572" spans="2:33">
      <c r="B572" s="15">
        <f>'[4]AZIMUTH_CONGESTION by ports'!A2039</f>
        <v>42939</v>
      </c>
      <c r="C572" s="6">
        <f>'[4]AZIMUTH_CONGESTION by ports'!B2039</f>
        <v>3</v>
      </c>
      <c r="D572" s="89">
        <f>'[4]AZIMUTH_CONGESTION by ports'!C2039</f>
        <v>13</v>
      </c>
      <c r="E572" s="43">
        <f>'[4]AZIMUTH_CONGESTION by ports'!D2039</f>
        <v>1</v>
      </c>
      <c r="F572" s="6">
        <f>'[4]AZIMUTH_CONGESTION by ports'!E2039</f>
        <v>0</v>
      </c>
      <c r="G572" s="6">
        <f>'[4]AZIMUTH_CONGESTION by ports'!F2039</f>
        <v>2</v>
      </c>
      <c r="H572" s="12">
        <f>'[4]AZIMUTH_CONGESTION by ports'!G2039</f>
        <v>1</v>
      </c>
      <c r="I572" s="12">
        <f>'[4]AZIMUTH_CONGESTION by ports'!H2039</f>
        <v>3</v>
      </c>
      <c r="J572" s="12">
        <f>'[4]AZIMUTH_CONGESTION by ports'!I2039</f>
        <v>0</v>
      </c>
      <c r="K572" s="12">
        <f>'[4]AZIMUTH_CONGESTION by ports'!J2039</f>
        <v>0</v>
      </c>
      <c r="L572" s="12">
        <f>'[4]AZIMUTH_CONGESTION by ports'!K2039</f>
        <v>1</v>
      </c>
      <c r="M572" s="43">
        <f>'[4]AZIMUTH_CONGESTION by ports'!L2039</f>
        <v>2</v>
      </c>
      <c r="N572" s="6">
        <f>'[4]AZIMUTH_CONGESTION by ports'!M2039</f>
        <v>0</v>
      </c>
      <c r="O572" s="89">
        <f>'[4]AZIMUTH_CONGESTION by ports'!N2039</f>
        <v>0</v>
      </c>
      <c r="P572" s="88">
        <f>'[4]AZIMUTH_CONGESTION by ports'!O2039</f>
        <v>0</v>
      </c>
      <c r="Q572" s="88">
        <f>'[4]AZIMUTH_CONGESTION by ports'!P2039</f>
        <v>0</v>
      </c>
      <c r="R572" s="43">
        <f>'[4]AZIMUTH_CONGESTION by ports'!Q2039</f>
        <v>0</v>
      </c>
      <c r="S572" s="88">
        <f>'[4]AZIMUTH_CONGESTION by ports'!R2039</f>
        <v>0</v>
      </c>
      <c r="T572" s="12">
        <f>'[4]AZIMUTH_CONGESTION by ports'!S2039</f>
        <v>13</v>
      </c>
      <c r="U572" s="43">
        <f>'[4]AZIMUTH_CONGESTION by ports'!T2039</f>
        <v>0</v>
      </c>
      <c r="V572" s="12">
        <f>'[4]AZIMUTH_CONGESTION by ports'!U2039</f>
        <v>0</v>
      </c>
      <c r="W572" s="43">
        <f>'[4]AZIMUTH_CONGESTION by ports'!V2039</f>
        <v>3</v>
      </c>
      <c r="X572" s="12">
        <f>'[4]AZIMUTH_CONGESTION by ports'!W2039</f>
        <v>1</v>
      </c>
      <c r="Y572" s="88">
        <f>'[4]AZIMUTH_CONGESTION by ports'!X2039</f>
        <v>3</v>
      </c>
      <c r="Z572" s="12">
        <f>'[4]AZIMUTH_CONGESTION by ports'!Y2039</f>
        <v>0</v>
      </c>
      <c r="AA572" s="88">
        <f>'[4]AZIMUTH_CONGESTION by ports'!Z2039</f>
        <v>0</v>
      </c>
      <c r="AB572" s="12">
        <f t="shared" si="51"/>
        <v>7.82</v>
      </c>
      <c r="AC572" s="12">
        <f t="shared" si="52"/>
        <v>0.85000000000000009</v>
      </c>
      <c r="AD572" s="12">
        <f t="shared" si="53"/>
        <v>1.02</v>
      </c>
      <c r="AE572" s="12">
        <f t="shared" si="54"/>
        <v>0.51</v>
      </c>
      <c r="AF572" s="12">
        <f t="shared" si="55"/>
        <v>2.21</v>
      </c>
      <c r="AG572" s="12">
        <f t="shared" si="56"/>
        <v>3.2300000000000004</v>
      </c>
    </row>
    <row r="573" spans="2:33">
      <c r="B573" s="15">
        <f>'[4]AZIMUTH_CONGESTION by ports'!A2040</f>
        <v>42940</v>
      </c>
      <c r="C573" s="6">
        <f>'[4]AZIMUTH_CONGESTION by ports'!B2040</f>
        <v>2</v>
      </c>
      <c r="D573" s="89">
        <f>'[4]AZIMUTH_CONGESTION by ports'!C2040</f>
        <v>15</v>
      </c>
      <c r="E573" s="43">
        <f>'[4]AZIMUTH_CONGESTION by ports'!D2040</f>
        <v>0</v>
      </c>
      <c r="F573" s="6">
        <f>'[4]AZIMUTH_CONGESTION by ports'!E2040</f>
        <v>0</v>
      </c>
      <c r="G573" s="6">
        <f>'[4]AZIMUTH_CONGESTION by ports'!F2040</f>
        <v>1</v>
      </c>
      <c r="H573" s="12">
        <f>'[4]AZIMUTH_CONGESTION by ports'!G2040</f>
        <v>0</v>
      </c>
      <c r="I573" s="12">
        <f>'[4]AZIMUTH_CONGESTION by ports'!H2040</f>
        <v>3</v>
      </c>
      <c r="J573" s="12">
        <f>'[4]AZIMUTH_CONGESTION by ports'!I2040</f>
        <v>0</v>
      </c>
      <c r="K573" s="12">
        <f>'[4]AZIMUTH_CONGESTION by ports'!J2040</f>
        <v>0</v>
      </c>
      <c r="L573" s="12">
        <f>'[4]AZIMUTH_CONGESTION by ports'!K2040</f>
        <v>1</v>
      </c>
      <c r="M573" s="43">
        <f>'[4]AZIMUTH_CONGESTION by ports'!L2040</f>
        <v>2</v>
      </c>
      <c r="N573" s="6">
        <f>'[4]AZIMUTH_CONGESTION by ports'!M2040</f>
        <v>0</v>
      </c>
      <c r="O573" s="89">
        <f>'[4]AZIMUTH_CONGESTION by ports'!N2040</f>
        <v>0</v>
      </c>
      <c r="P573" s="88">
        <f>'[4]AZIMUTH_CONGESTION by ports'!O2040</f>
        <v>1</v>
      </c>
      <c r="Q573" s="88">
        <f>'[4]AZIMUTH_CONGESTION by ports'!P2040</f>
        <v>0</v>
      </c>
      <c r="R573" s="43">
        <f>'[4]AZIMUTH_CONGESTION by ports'!Q2040</f>
        <v>0</v>
      </c>
      <c r="S573" s="88">
        <f>'[4]AZIMUTH_CONGESTION by ports'!R2040</f>
        <v>0</v>
      </c>
      <c r="T573" s="12">
        <f>'[4]AZIMUTH_CONGESTION by ports'!S2040</f>
        <v>13</v>
      </c>
      <c r="U573" s="43">
        <f>'[4]AZIMUTH_CONGESTION by ports'!T2040</f>
        <v>0</v>
      </c>
      <c r="V573" s="12">
        <f>'[4]AZIMUTH_CONGESTION by ports'!U2040</f>
        <v>0</v>
      </c>
      <c r="W573" s="43">
        <f>'[4]AZIMUTH_CONGESTION by ports'!V2040</f>
        <v>1</v>
      </c>
      <c r="X573" s="12">
        <f>'[4]AZIMUTH_CONGESTION by ports'!W2040</f>
        <v>1</v>
      </c>
      <c r="Y573" s="88">
        <f>'[4]AZIMUTH_CONGESTION by ports'!X2040</f>
        <v>2</v>
      </c>
      <c r="Z573" s="12">
        <f>'[4]AZIMUTH_CONGESTION by ports'!Y2040</f>
        <v>0</v>
      </c>
      <c r="AA573" s="88">
        <f>'[4]AZIMUTH_CONGESTION by ports'!Z2040</f>
        <v>0</v>
      </c>
      <c r="AB573" s="12">
        <f t="shared" si="51"/>
        <v>7.1400000000000006</v>
      </c>
      <c r="AC573" s="12">
        <f t="shared" si="52"/>
        <v>0.51</v>
      </c>
      <c r="AD573" s="12">
        <f t="shared" si="53"/>
        <v>0.51</v>
      </c>
      <c r="AE573" s="12">
        <f t="shared" si="54"/>
        <v>0.51</v>
      </c>
      <c r="AF573" s="12">
        <f t="shared" si="55"/>
        <v>2.5500000000000003</v>
      </c>
      <c r="AG573" s="12">
        <f t="shared" si="56"/>
        <v>3.06</v>
      </c>
    </row>
    <row r="574" spans="2:33">
      <c r="B574" s="15">
        <f>'[4]AZIMUTH_CONGESTION by ports'!A2041</f>
        <v>42941</v>
      </c>
      <c r="C574" s="6">
        <f>'[4]AZIMUTH_CONGESTION by ports'!B2041</f>
        <v>2</v>
      </c>
      <c r="D574" s="89">
        <f>'[4]AZIMUTH_CONGESTION by ports'!C2041</f>
        <v>12</v>
      </c>
      <c r="E574" s="43">
        <f>'[4]AZIMUTH_CONGESTION by ports'!D2041</f>
        <v>0</v>
      </c>
      <c r="F574" s="6">
        <f>'[4]AZIMUTH_CONGESTION by ports'!E2041</f>
        <v>0</v>
      </c>
      <c r="G574" s="6">
        <f>'[4]AZIMUTH_CONGESTION by ports'!F2041</f>
        <v>1</v>
      </c>
      <c r="H574" s="12">
        <f>'[4]AZIMUTH_CONGESTION by ports'!G2041</f>
        <v>0</v>
      </c>
      <c r="I574" s="12">
        <f>'[4]AZIMUTH_CONGESTION by ports'!H2041</f>
        <v>3</v>
      </c>
      <c r="J574" s="12">
        <f>'[4]AZIMUTH_CONGESTION by ports'!I2041</f>
        <v>0</v>
      </c>
      <c r="K574" s="12">
        <f>'[4]AZIMUTH_CONGESTION by ports'!J2041</f>
        <v>0</v>
      </c>
      <c r="L574" s="12">
        <f>'[4]AZIMUTH_CONGESTION by ports'!K2041</f>
        <v>1</v>
      </c>
      <c r="M574" s="43">
        <f>'[4]AZIMUTH_CONGESTION by ports'!L2041</f>
        <v>1</v>
      </c>
      <c r="N574" s="6">
        <f>'[4]AZIMUTH_CONGESTION by ports'!M2041</f>
        <v>0</v>
      </c>
      <c r="O574" s="89">
        <f>'[4]AZIMUTH_CONGESTION by ports'!N2041</f>
        <v>0</v>
      </c>
      <c r="P574" s="88">
        <f>'[4]AZIMUTH_CONGESTION by ports'!O2041</f>
        <v>0</v>
      </c>
      <c r="Q574" s="88">
        <f>'[4]AZIMUTH_CONGESTION by ports'!P2041</f>
        <v>0</v>
      </c>
      <c r="R574" s="43">
        <f>'[4]AZIMUTH_CONGESTION by ports'!Q2041</f>
        <v>1</v>
      </c>
      <c r="S574" s="88">
        <f>'[4]AZIMUTH_CONGESTION by ports'!R2041</f>
        <v>0</v>
      </c>
      <c r="T574" s="12">
        <f>'[4]AZIMUTH_CONGESTION by ports'!S2041</f>
        <v>13</v>
      </c>
      <c r="U574" s="43">
        <f>'[4]AZIMUTH_CONGESTION by ports'!T2041</f>
        <v>0</v>
      </c>
      <c r="V574" s="12">
        <f>'[4]AZIMUTH_CONGESTION by ports'!U2041</f>
        <v>0</v>
      </c>
      <c r="W574" s="43">
        <f>'[4]AZIMUTH_CONGESTION by ports'!V2041</f>
        <v>0</v>
      </c>
      <c r="X574" s="12">
        <f>'[4]AZIMUTH_CONGESTION by ports'!W2041</f>
        <v>1</v>
      </c>
      <c r="Y574" s="88">
        <f>'[4]AZIMUTH_CONGESTION by ports'!X2041</f>
        <v>3</v>
      </c>
      <c r="Z574" s="12">
        <f>'[4]AZIMUTH_CONGESTION by ports'!Y2041</f>
        <v>0</v>
      </c>
      <c r="AA574" s="88">
        <f>'[4]AZIMUTH_CONGESTION by ports'!Z2041</f>
        <v>0</v>
      </c>
      <c r="AB574" s="12">
        <f t="shared" si="51"/>
        <v>6.4600000000000009</v>
      </c>
      <c r="AC574" s="12">
        <f t="shared" si="52"/>
        <v>0.51</v>
      </c>
      <c r="AD574" s="12">
        <f t="shared" si="53"/>
        <v>0.34</v>
      </c>
      <c r="AE574" s="12">
        <f t="shared" si="54"/>
        <v>0.51</v>
      </c>
      <c r="AF574" s="12">
        <f t="shared" si="55"/>
        <v>2.04</v>
      </c>
      <c r="AG574" s="12">
        <f t="shared" si="56"/>
        <v>3.06</v>
      </c>
    </row>
    <row r="575" spans="2:33">
      <c r="B575" s="15">
        <f>'[4]AZIMUTH_CONGESTION by ports'!A2042</f>
        <v>42942</v>
      </c>
      <c r="C575" s="6">
        <f>'[4]AZIMUTH_CONGESTION by ports'!B2042</f>
        <v>1</v>
      </c>
      <c r="D575" s="89">
        <f>'[4]AZIMUTH_CONGESTION by ports'!C2042</f>
        <v>11</v>
      </c>
      <c r="E575" s="43">
        <f>'[4]AZIMUTH_CONGESTION by ports'!D2042</f>
        <v>1</v>
      </c>
      <c r="F575" s="6">
        <f>'[4]AZIMUTH_CONGESTION by ports'!E2042</f>
        <v>0</v>
      </c>
      <c r="G575" s="6">
        <f>'[4]AZIMUTH_CONGESTION by ports'!F2042</f>
        <v>1</v>
      </c>
      <c r="H575" s="12">
        <f>'[4]AZIMUTH_CONGESTION by ports'!G2042</f>
        <v>0</v>
      </c>
      <c r="I575" s="12">
        <f>'[4]AZIMUTH_CONGESTION by ports'!H2042</f>
        <v>5</v>
      </c>
      <c r="J575" s="12">
        <f>'[4]AZIMUTH_CONGESTION by ports'!I2042</f>
        <v>1</v>
      </c>
      <c r="K575" s="12">
        <f>'[4]AZIMUTH_CONGESTION by ports'!J2042</f>
        <v>0</v>
      </c>
      <c r="L575" s="12">
        <f>'[4]AZIMUTH_CONGESTION by ports'!K2042</f>
        <v>1</v>
      </c>
      <c r="M575" s="43">
        <f>'[4]AZIMUTH_CONGESTION by ports'!L2042</f>
        <v>2</v>
      </c>
      <c r="N575" s="6">
        <f>'[4]AZIMUTH_CONGESTION by ports'!M2042</f>
        <v>1</v>
      </c>
      <c r="O575" s="89">
        <f>'[4]AZIMUTH_CONGESTION by ports'!N2042</f>
        <v>0</v>
      </c>
      <c r="P575" s="88">
        <f>'[4]AZIMUTH_CONGESTION by ports'!O2042</f>
        <v>1</v>
      </c>
      <c r="Q575" s="88">
        <f>'[4]AZIMUTH_CONGESTION by ports'!P2042</f>
        <v>0</v>
      </c>
      <c r="R575" s="43">
        <f>'[4]AZIMUTH_CONGESTION by ports'!Q2042</f>
        <v>1</v>
      </c>
      <c r="S575" s="88">
        <f>'[4]AZIMUTH_CONGESTION by ports'!R2042</f>
        <v>0</v>
      </c>
      <c r="T575" s="12">
        <f>'[4]AZIMUTH_CONGESTION by ports'!S2042</f>
        <v>12</v>
      </c>
      <c r="U575" s="43">
        <f>'[4]AZIMUTH_CONGESTION by ports'!T2042</f>
        <v>0</v>
      </c>
      <c r="V575" s="12">
        <f>'[4]AZIMUTH_CONGESTION by ports'!U2042</f>
        <v>0</v>
      </c>
      <c r="W575" s="43">
        <f>'[4]AZIMUTH_CONGESTION by ports'!V2042</f>
        <v>1</v>
      </c>
      <c r="X575" s="12">
        <f>'[4]AZIMUTH_CONGESTION by ports'!W2042</f>
        <v>1</v>
      </c>
      <c r="Y575" s="88">
        <f>'[4]AZIMUTH_CONGESTION by ports'!X2042</f>
        <v>4</v>
      </c>
      <c r="Z575" s="12">
        <f>'[4]AZIMUTH_CONGESTION by ports'!Y2042</f>
        <v>0</v>
      </c>
      <c r="AA575" s="88">
        <f>'[4]AZIMUTH_CONGESTION by ports'!Z2042</f>
        <v>0</v>
      </c>
      <c r="AB575" s="12">
        <f t="shared" si="51"/>
        <v>7.48</v>
      </c>
      <c r="AC575" s="12">
        <f t="shared" si="52"/>
        <v>0.51</v>
      </c>
      <c r="AD575" s="12">
        <f t="shared" si="53"/>
        <v>0.85000000000000009</v>
      </c>
      <c r="AE575" s="12">
        <f t="shared" si="54"/>
        <v>0.85000000000000009</v>
      </c>
      <c r="AF575" s="12">
        <f t="shared" si="55"/>
        <v>1.87</v>
      </c>
      <c r="AG575" s="12">
        <f t="shared" si="56"/>
        <v>3.4000000000000004</v>
      </c>
    </row>
    <row r="576" spans="2:33">
      <c r="B576" s="15">
        <f>'[4]AZIMUTH_CONGESTION by ports'!A2043</f>
        <v>42943</v>
      </c>
      <c r="C576" s="6">
        <f>'[4]AZIMUTH_CONGESTION by ports'!B2043</f>
        <v>1</v>
      </c>
      <c r="D576" s="89">
        <f>'[4]AZIMUTH_CONGESTION by ports'!C2043</f>
        <v>10</v>
      </c>
      <c r="E576" s="43">
        <f>'[4]AZIMUTH_CONGESTION by ports'!D2043</f>
        <v>1</v>
      </c>
      <c r="F576" s="6">
        <f>'[4]AZIMUTH_CONGESTION by ports'!E2043</f>
        <v>0</v>
      </c>
      <c r="G576" s="6">
        <f>'[4]AZIMUTH_CONGESTION by ports'!F2043</f>
        <v>1</v>
      </c>
      <c r="H576" s="12">
        <f>'[4]AZIMUTH_CONGESTION by ports'!G2043</f>
        <v>0</v>
      </c>
      <c r="I576" s="12">
        <f>'[4]AZIMUTH_CONGESTION by ports'!H2043</f>
        <v>4</v>
      </c>
      <c r="J576" s="12">
        <f>'[4]AZIMUTH_CONGESTION by ports'!I2043</f>
        <v>0</v>
      </c>
      <c r="K576" s="12">
        <f>'[4]AZIMUTH_CONGESTION by ports'!J2043</f>
        <v>0</v>
      </c>
      <c r="L576" s="12">
        <f>'[4]AZIMUTH_CONGESTION by ports'!K2043</f>
        <v>1</v>
      </c>
      <c r="M576" s="43">
        <f>'[4]AZIMUTH_CONGESTION by ports'!L2043</f>
        <v>0</v>
      </c>
      <c r="N576" s="6">
        <f>'[4]AZIMUTH_CONGESTION by ports'!M2043</f>
        <v>0</v>
      </c>
      <c r="O576" s="89">
        <f>'[4]AZIMUTH_CONGESTION by ports'!N2043</f>
        <v>0</v>
      </c>
      <c r="P576" s="88">
        <f>'[4]AZIMUTH_CONGESTION by ports'!O2043</f>
        <v>1</v>
      </c>
      <c r="Q576" s="88">
        <f>'[4]AZIMUTH_CONGESTION by ports'!P2043</f>
        <v>0</v>
      </c>
      <c r="R576" s="43">
        <f>'[4]AZIMUTH_CONGESTION by ports'!Q2043</f>
        <v>1</v>
      </c>
      <c r="S576" s="88">
        <f>'[4]AZIMUTH_CONGESTION by ports'!R2043</f>
        <v>0</v>
      </c>
      <c r="T576" s="12">
        <f>'[4]AZIMUTH_CONGESTION by ports'!S2043</f>
        <v>7</v>
      </c>
      <c r="U576" s="43">
        <f>'[4]AZIMUTH_CONGESTION by ports'!T2043</f>
        <v>0</v>
      </c>
      <c r="V576" s="12">
        <f>'[4]AZIMUTH_CONGESTION by ports'!U2043</f>
        <v>0</v>
      </c>
      <c r="W576" s="43">
        <f>'[4]AZIMUTH_CONGESTION by ports'!V2043</f>
        <v>1</v>
      </c>
      <c r="X576" s="12">
        <f>'[4]AZIMUTH_CONGESTION by ports'!W2043</f>
        <v>1</v>
      </c>
      <c r="Y576" s="88">
        <f>'[4]AZIMUTH_CONGESTION by ports'!X2043</f>
        <v>5</v>
      </c>
      <c r="Z576" s="12">
        <f>'[4]AZIMUTH_CONGESTION by ports'!Y2043</f>
        <v>0</v>
      </c>
      <c r="AA576" s="88">
        <f>'[4]AZIMUTH_CONGESTION by ports'!Z2043</f>
        <v>0</v>
      </c>
      <c r="AB576" s="12">
        <f t="shared" si="51"/>
        <v>5.78</v>
      </c>
      <c r="AC576" s="12">
        <f t="shared" si="52"/>
        <v>0.34</v>
      </c>
      <c r="AD576" s="12">
        <f t="shared" si="53"/>
        <v>0.51</v>
      </c>
      <c r="AE576" s="12">
        <f t="shared" si="54"/>
        <v>1.02</v>
      </c>
      <c r="AF576" s="12">
        <f t="shared" si="55"/>
        <v>1.7000000000000002</v>
      </c>
      <c r="AG576" s="12">
        <f t="shared" si="56"/>
        <v>2.21</v>
      </c>
    </row>
    <row r="577" spans="2:33">
      <c r="B577" s="15">
        <f>'[4]AZIMUTH_CONGESTION by ports'!A2044</f>
        <v>42944</v>
      </c>
      <c r="C577" s="6">
        <f>'[4]AZIMUTH_CONGESTION by ports'!B2044</f>
        <v>2</v>
      </c>
      <c r="D577" s="89">
        <f>'[4]AZIMUTH_CONGESTION by ports'!C2044</f>
        <v>15</v>
      </c>
      <c r="E577" s="43">
        <f>'[4]AZIMUTH_CONGESTION by ports'!D2044</f>
        <v>0</v>
      </c>
      <c r="F577" s="6">
        <f>'[4]AZIMUTH_CONGESTION by ports'!E2044</f>
        <v>0</v>
      </c>
      <c r="G577" s="6">
        <f>'[4]AZIMUTH_CONGESTION by ports'!F2044</f>
        <v>0</v>
      </c>
      <c r="H577" s="12">
        <f>'[4]AZIMUTH_CONGESTION by ports'!G2044</f>
        <v>0</v>
      </c>
      <c r="I577" s="12">
        <f>'[4]AZIMUTH_CONGESTION by ports'!H2044</f>
        <v>4</v>
      </c>
      <c r="J577" s="12">
        <f>'[4]AZIMUTH_CONGESTION by ports'!I2044</f>
        <v>0</v>
      </c>
      <c r="K577" s="12">
        <f>'[4]AZIMUTH_CONGESTION by ports'!J2044</f>
        <v>0</v>
      </c>
      <c r="L577" s="12">
        <f>'[4]AZIMUTH_CONGESTION by ports'!K2044</f>
        <v>1</v>
      </c>
      <c r="M577" s="43">
        <f>'[4]AZIMUTH_CONGESTION by ports'!L2044</f>
        <v>0</v>
      </c>
      <c r="N577" s="6">
        <f>'[4]AZIMUTH_CONGESTION by ports'!M2044</f>
        <v>0</v>
      </c>
      <c r="O577" s="89">
        <f>'[4]AZIMUTH_CONGESTION by ports'!N2044</f>
        <v>0</v>
      </c>
      <c r="P577" s="88">
        <f>'[4]AZIMUTH_CONGESTION by ports'!O2044</f>
        <v>1</v>
      </c>
      <c r="Q577" s="88">
        <f>'[4]AZIMUTH_CONGESTION by ports'!P2044</f>
        <v>0</v>
      </c>
      <c r="R577" s="43">
        <f>'[4]AZIMUTH_CONGESTION by ports'!Q2044</f>
        <v>0</v>
      </c>
      <c r="S577" s="88">
        <f>'[4]AZIMUTH_CONGESTION by ports'!R2044</f>
        <v>0</v>
      </c>
      <c r="T577" s="12">
        <f>'[4]AZIMUTH_CONGESTION by ports'!S2044</f>
        <v>13</v>
      </c>
      <c r="U577" s="43">
        <f>'[4]AZIMUTH_CONGESTION by ports'!T2044</f>
        <v>0</v>
      </c>
      <c r="V577" s="12">
        <f>'[4]AZIMUTH_CONGESTION by ports'!U2044</f>
        <v>0</v>
      </c>
      <c r="W577" s="43">
        <f>'[4]AZIMUTH_CONGESTION by ports'!V2044</f>
        <v>1</v>
      </c>
      <c r="X577" s="12">
        <f>'[4]AZIMUTH_CONGESTION by ports'!W2044</f>
        <v>0</v>
      </c>
      <c r="Y577" s="88">
        <f>'[4]AZIMUTH_CONGESTION by ports'!X2044</f>
        <v>2</v>
      </c>
      <c r="Z577" s="12">
        <f>'[4]AZIMUTH_CONGESTION by ports'!Y2044</f>
        <v>0</v>
      </c>
      <c r="AA577" s="88">
        <f>'[4]AZIMUTH_CONGESTION by ports'!Z2044</f>
        <v>0</v>
      </c>
      <c r="AB577" s="12">
        <f t="shared" si="51"/>
        <v>6.6300000000000008</v>
      </c>
      <c r="AC577" s="12">
        <f t="shared" si="52"/>
        <v>0.34</v>
      </c>
      <c r="AD577" s="12">
        <f t="shared" si="53"/>
        <v>0.17</v>
      </c>
      <c r="AE577" s="12">
        <f t="shared" si="54"/>
        <v>0.51</v>
      </c>
      <c r="AF577" s="12">
        <f t="shared" si="55"/>
        <v>2.5500000000000003</v>
      </c>
      <c r="AG577" s="12">
        <f t="shared" si="56"/>
        <v>3.06</v>
      </c>
    </row>
    <row r="578" spans="2:33">
      <c r="B578" s="15">
        <f>'[4]AZIMUTH_CONGESTION by ports'!A2045</f>
        <v>42945</v>
      </c>
      <c r="C578" s="6">
        <f>'[4]AZIMUTH_CONGESTION by ports'!B2045</f>
        <v>2</v>
      </c>
      <c r="D578" s="89">
        <f>'[4]AZIMUTH_CONGESTION by ports'!C2045</f>
        <v>12</v>
      </c>
      <c r="E578" s="43">
        <f>'[4]AZIMUTH_CONGESTION by ports'!D2045</f>
        <v>0</v>
      </c>
      <c r="F578" s="6">
        <f>'[4]AZIMUTH_CONGESTION by ports'!E2045</f>
        <v>0</v>
      </c>
      <c r="G578" s="6">
        <f>'[4]AZIMUTH_CONGESTION by ports'!F2045</f>
        <v>1</v>
      </c>
      <c r="H578" s="12">
        <f>'[4]AZIMUTH_CONGESTION by ports'!G2045</f>
        <v>0</v>
      </c>
      <c r="I578" s="12">
        <f>'[4]AZIMUTH_CONGESTION by ports'!H2045</f>
        <v>4</v>
      </c>
      <c r="J578" s="12">
        <f>'[4]AZIMUTH_CONGESTION by ports'!I2045</f>
        <v>0</v>
      </c>
      <c r="K578" s="12">
        <f>'[4]AZIMUTH_CONGESTION by ports'!J2045</f>
        <v>0</v>
      </c>
      <c r="L578" s="12">
        <f>'[4]AZIMUTH_CONGESTION by ports'!K2045</f>
        <v>1</v>
      </c>
      <c r="M578" s="43">
        <f>'[4]AZIMUTH_CONGESTION by ports'!L2045</f>
        <v>0</v>
      </c>
      <c r="N578" s="6">
        <f>'[4]AZIMUTH_CONGESTION by ports'!M2045</f>
        <v>0</v>
      </c>
      <c r="O578" s="89">
        <f>'[4]AZIMUTH_CONGESTION by ports'!N2045</f>
        <v>0</v>
      </c>
      <c r="P578" s="88">
        <f>'[4]AZIMUTH_CONGESTION by ports'!O2045</f>
        <v>1</v>
      </c>
      <c r="Q578" s="88">
        <f>'[4]AZIMUTH_CONGESTION by ports'!P2045</f>
        <v>0</v>
      </c>
      <c r="R578" s="43">
        <f>'[4]AZIMUTH_CONGESTION by ports'!Q2045</f>
        <v>0</v>
      </c>
      <c r="S578" s="88">
        <f>'[4]AZIMUTH_CONGESTION by ports'!R2045</f>
        <v>0</v>
      </c>
      <c r="T578" s="12">
        <f>'[4]AZIMUTH_CONGESTION by ports'!S2045</f>
        <v>22</v>
      </c>
      <c r="U578" s="43">
        <f>'[4]AZIMUTH_CONGESTION by ports'!T2045</f>
        <v>0</v>
      </c>
      <c r="V578" s="12">
        <f>'[4]AZIMUTH_CONGESTION by ports'!U2045</f>
        <v>0</v>
      </c>
      <c r="W578" s="43">
        <f>'[4]AZIMUTH_CONGESTION by ports'!V2045</f>
        <v>2</v>
      </c>
      <c r="X578" s="12">
        <f>'[4]AZIMUTH_CONGESTION by ports'!W2045</f>
        <v>1</v>
      </c>
      <c r="Y578" s="88">
        <f>'[4]AZIMUTH_CONGESTION by ports'!X2045</f>
        <v>3</v>
      </c>
      <c r="Z578" s="12">
        <f>'[4]AZIMUTH_CONGESTION by ports'!Y2045</f>
        <v>0</v>
      </c>
      <c r="AA578" s="88">
        <f>'[4]AZIMUTH_CONGESTION by ports'!Z2045</f>
        <v>0</v>
      </c>
      <c r="AB578" s="12">
        <f t="shared" si="51"/>
        <v>8.33</v>
      </c>
      <c r="AC578" s="12">
        <f t="shared" si="52"/>
        <v>0.51</v>
      </c>
      <c r="AD578" s="12">
        <f t="shared" si="53"/>
        <v>0.34</v>
      </c>
      <c r="AE578" s="12">
        <f t="shared" si="54"/>
        <v>0.68</v>
      </c>
      <c r="AF578" s="12">
        <f t="shared" si="55"/>
        <v>2.04</v>
      </c>
      <c r="AG578" s="12">
        <f t="shared" si="56"/>
        <v>4.7600000000000007</v>
      </c>
    </row>
    <row r="579" spans="2:33">
      <c r="B579" s="15">
        <f>'[4]AZIMUTH_CONGESTION by ports'!A2046</f>
        <v>42946</v>
      </c>
      <c r="C579" s="6">
        <f>'[4]AZIMUTH_CONGESTION by ports'!B2046</f>
        <v>5</v>
      </c>
      <c r="D579" s="89">
        <f>'[4]AZIMUTH_CONGESTION by ports'!C2046</f>
        <v>12</v>
      </c>
      <c r="E579" s="43">
        <f>'[4]AZIMUTH_CONGESTION by ports'!D2046</f>
        <v>0</v>
      </c>
      <c r="F579" s="6">
        <f>'[4]AZIMUTH_CONGESTION by ports'!E2046</f>
        <v>0</v>
      </c>
      <c r="G579" s="6">
        <f>'[4]AZIMUTH_CONGESTION by ports'!F2046</f>
        <v>0</v>
      </c>
      <c r="H579" s="12">
        <f>'[4]AZIMUTH_CONGESTION by ports'!G2046</f>
        <v>0</v>
      </c>
      <c r="I579" s="12">
        <f>'[4]AZIMUTH_CONGESTION by ports'!H2046</f>
        <v>5</v>
      </c>
      <c r="J579" s="12">
        <f>'[4]AZIMUTH_CONGESTION by ports'!I2046</f>
        <v>0</v>
      </c>
      <c r="K579" s="12">
        <f>'[4]AZIMUTH_CONGESTION by ports'!J2046</f>
        <v>0</v>
      </c>
      <c r="L579" s="12">
        <f>'[4]AZIMUTH_CONGESTION by ports'!K2046</f>
        <v>1</v>
      </c>
      <c r="M579" s="43">
        <f>'[4]AZIMUTH_CONGESTION by ports'!L2046</f>
        <v>0</v>
      </c>
      <c r="N579" s="6">
        <f>'[4]AZIMUTH_CONGESTION by ports'!M2046</f>
        <v>2</v>
      </c>
      <c r="O579" s="89">
        <f>'[4]AZIMUTH_CONGESTION by ports'!N2046</f>
        <v>0</v>
      </c>
      <c r="P579" s="88">
        <f>'[4]AZIMUTH_CONGESTION by ports'!O2046</f>
        <v>0</v>
      </c>
      <c r="Q579" s="88">
        <f>'[4]AZIMUTH_CONGESTION by ports'!P2046</f>
        <v>0</v>
      </c>
      <c r="R579" s="43">
        <f>'[4]AZIMUTH_CONGESTION by ports'!Q2046</f>
        <v>0</v>
      </c>
      <c r="S579" s="88">
        <f>'[4]AZIMUTH_CONGESTION by ports'!R2046</f>
        <v>0</v>
      </c>
      <c r="T579" s="12">
        <f>'[4]AZIMUTH_CONGESTION by ports'!S2046</f>
        <v>8</v>
      </c>
      <c r="U579" s="43">
        <f>'[4]AZIMUTH_CONGESTION by ports'!T2046</f>
        <v>0</v>
      </c>
      <c r="V579" s="12">
        <f>'[4]AZIMUTH_CONGESTION by ports'!U2046</f>
        <v>0</v>
      </c>
      <c r="W579" s="43">
        <f>'[4]AZIMUTH_CONGESTION by ports'!V2046</f>
        <v>1</v>
      </c>
      <c r="X579" s="12">
        <f>'[4]AZIMUTH_CONGESTION by ports'!W2046</f>
        <v>2</v>
      </c>
      <c r="Y579" s="88">
        <f>'[4]AZIMUTH_CONGESTION by ports'!X2046</f>
        <v>3</v>
      </c>
      <c r="Z579" s="12">
        <f>'[4]AZIMUTH_CONGESTION by ports'!Y2046</f>
        <v>0</v>
      </c>
      <c r="AA579" s="88">
        <f>'[4]AZIMUTH_CONGESTION by ports'!Z2046</f>
        <v>0</v>
      </c>
      <c r="AB579" s="12">
        <f t="shared" si="51"/>
        <v>6.6300000000000008</v>
      </c>
      <c r="AC579" s="12">
        <f t="shared" si="52"/>
        <v>1.1900000000000002</v>
      </c>
      <c r="AD579" s="12">
        <f t="shared" si="53"/>
        <v>0.17</v>
      </c>
      <c r="AE579" s="12">
        <f t="shared" si="54"/>
        <v>0.51</v>
      </c>
      <c r="AF579" s="12">
        <f t="shared" si="55"/>
        <v>2.04</v>
      </c>
      <c r="AG579" s="12">
        <f t="shared" si="56"/>
        <v>2.72</v>
      </c>
    </row>
    <row r="580" spans="2:33">
      <c r="B580" s="15">
        <f>'[4]AZIMUTH_CONGESTION by ports'!A2047</f>
        <v>42947</v>
      </c>
      <c r="C580" s="6">
        <f>'[4]AZIMUTH_CONGESTION by ports'!B2047</f>
        <v>6</v>
      </c>
      <c r="D580" s="89">
        <f>'[4]AZIMUTH_CONGESTION by ports'!C2047</f>
        <v>17</v>
      </c>
      <c r="E580" s="43">
        <f>'[4]AZIMUTH_CONGESTION by ports'!D2047</f>
        <v>0</v>
      </c>
      <c r="F580" s="6">
        <f>'[4]AZIMUTH_CONGESTION by ports'!E2047</f>
        <v>0</v>
      </c>
      <c r="G580" s="6">
        <f>'[4]AZIMUTH_CONGESTION by ports'!F2047</f>
        <v>0</v>
      </c>
      <c r="H580" s="12">
        <f>'[4]AZIMUTH_CONGESTION by ports'!G2047</f>
        <v>0</v>
      </c>
      <c r="I580" s="12">
        <f>'[4]AZIMUTH_CONGESTION by ports'!H2047</f>
        <v>5</v>
      </c>
      <c r="J580" s="12">
        <f>'[4]AZIMUTH_CONGESTION by ports'!I2047</f>
        <v>0</v>
      </c>
      <c r="K580" s="12">
        <f>'[4]AZIMUTH_CONGESTION by ports'!J2047</f>
        <v>0</v>
      </c>
      <c r="L580" s="12">
        <f>'[4]AZIMUTH_CONGESTION by ports'!K2047</f>
        <v>1</v>
      </c>
      <c r="M580" s="43">
        <f>'[4]AZIMUTH_CONGESTION by ports'!L2047</f>
        <v>0</v>
      </c>
      <c r="N580" s="6">
        <f>'[4]AZIMUTH_CONGESTION by ports'!M2047</f>
        <v>1</v>
      </c>
      <c r="O580" s="89">
        <f>'[4]AZIMUTH_CONGESTION by ports'!N2047</f>
        <v>0</v>
      </c>
      <c r="P580" s="88">
        <f>'[4]AZIMUTH_CONGESTION by ports'!O2047</f>
        <v>1</v>
      </c>
      <c r="Q580" s="88">
        <f>'[4]AZIMUTH_CONGESTION by ports'!P2047</f>
        <v>0</v>
      </c>
      <c r="R580" s="43">
        <f>'[4]AZIMUTH_CONGESTION by ports'!Q2047</f>
        <v>1</v>
      </c>
      <c r="S580" s="88">
        <f>'[4]AZIMUTH_CONGESTION by ports'!R2047</f>
        <v>0</v>
      </c>
      <c r="T580" s="12">
        <f>'[4]AZIMUTH_CONGESTION by ports'!S2047</f>
        <v>7</v>
      </c>
      <c r="U580" s="43">
        <f>'[4]AZIMUTH_CONGESTION by ports'!T2047</f>
        <v>0</v>
      </c>
      <c r="V580" s="12">
        <f>'[4]AZIMUTH_CONGESTION by ports'!U2047</f>
        <v>0</v>
      </c>
      <c r="W580" s="43">
        <f>'[4]AZIMUTH_CONGESTION by ports'!V2047</f>
        <v>1</v>
      </c>
      <c r="X580" s="12">
        <f>'[4]AZIMUTH_CONGESTION by ports'!W2047</f>
        <v>1</v>
      </c>
      <c r="Y580" s="88">
        <f>'[4]AZIMUTH_CONGESTION by ports'!X2047</f>
        <v>3</v>
      </c>
      <c r="Z580" s="12">
        <f>'[4]AZIMUTH_CONGESTION by ports'!Y2047</f>
        <v>0</v>
      </c>
      <c r="AA580" s="88">
        <f>'[4]AZIMUTH_CONGESTION by ports'!Z2047</f>
        <v>0</v>
      </c>
      <c r="AB580" s="12">
        <f t="shared" ref="AB580:AB643" si="57">SUM(C580:AA580)*0.17</f>
        <v>7.48</v>
      </c>
      <c r="AC580" s="12">
        <f t="shared" ref="AC580:AC643" si="58">SUM(C580,G580,F580,N580)*0.17</f>
        <v>1.1900000000000002</v>
      </c>
      <c r="AD580" s="12">
        <f t="shared" ref="AD580:AD643" si="59">SUM(E580,M580,R580,U580,W580)*0.17</f>
        <v>0.34</v>
      </c>
      <c r="AE580" s="12">
        <f t="shared" ref="AE580:AE643" si="60">SUM(Q580,S580,Y580,AA580,P580)*0.17</f>
        <v>0.68</v>
      </c>
      <c r="AF580" s="12">
        <f t="shared" ref="AF580:AF643" si="61">SUM(D580,O580)*0.17</f>
        <v>2.89</v>
      </c>
      <c r="AG580" s="12">
        <f t="shared" ref="AG580:AG643" si="62">SUM(H580,I580,J580,K580,L580,T580,V580,X580,Z580)*0.17</f>
        <v>2.3800000000000003</v>
      </c>
    </row>
    <row r="581" spans="2:33">
      <c r="B581" s="15">
        <f>'[4]AZIMUTH_CONGESTION by ports'!A2048</f>
        <v>42948</v>
      </c>
      <c r="C581" s="6">
        <f>'[4]AZIMUTH_CONGESTION by ports'!B2048</f>
        <v>7</v>
      </c>
      <c r="D581" s="89">
        <f>'[4]AZIMUTH_CONGESTION by ports'!C2048</f>
        <v>17</v>
      </c>
      <c r="E581" s="43">
        <f>'[4]AZIMUTH_CONGESTION by ports'!D2048</f>
        <v>0</v>
      </c>
      <c r="F581" s="6">
        <f>'[4]AZIMUTH_CONGESTION by ports'!E2048</f>
        <v>0</v>
      </c>
      <c r="G581" s="6">
        <f>'[4]AZIMUTH_CONGESTION by ports'!F2048</f>
        <v>0</v>
      </c>
      <c r="H581" s="12">
        <f>'[4]AZIMUTH_CONGESTION by ports'!G2048</f>
        <v>0</v>
      </c>
      <c r="I581" s="12">
        <f>'[4]AZIMUTH_CONGESTION by ports'!H2048</f>
        <v>5</v>
      </c>
      <c r="J581" s="12">
        <f>'[4]AZIMUTH_CONGESTION by ports'!I2048</f>
        <v>0</v>
      </c>
      <c r="K581" s="12">
        <f>'[4]AZIMUTH_CONGESTION by ports'!J2048</f>
        <v>0</v>
      </c>
      <c r="L581" s="12">
        <f>'[4]AZIMUTH_CONGESTION by ports'!K2048</f>
        <v>1</v>
      </c>
      <c r="M581" s="43">
        <f>'[4]AZIMUTH_CONGESTION by ports'!L2048</f>
        <v>0</v>
      </c>
      <c r="N581" s="6">
        <f>'[4]AZIMUTH_CONGESTION by ports'!M2048</f>
        <v>1</v>
      </c>
      <c r="O581" s="89">
        <f>'[4]AZIMUTH_CONGESTION by ports'!N2048</f>
        <v>0</v>
      </c>
      <c r="P581" s="88">
        <f>'[4]AZIMUTH_CONGESTION by ports'!O2048</f>
        <v>0</v>
      </c>
      <c r="Q581" s="88">
        <f>'[4]AZIMUTH_CONGESTION by ports'!P2048</f>
        <v>0</v>
      </c>
      <c r="R581" s="43">
        <f>'[4]AZIMUTH_CONGESTION by ports'!Q2048</f>
        <v>0</v>
      </c>
      <c r="S581" s="88">
        <f>'[4]AZIMUTH_CONGESTION by ports'!R2048</f>
        <v>0</v>
      </c>
      <c r="T581" s="12">
        <f>'[4]AZIMUTH_CONGESTION by ports'!S2048</f>
        <v>8</v>
      </c>
      <c r="U581" s="43">
        <f>'[4]AZIMUTH_CONGESTION by ports'!T2048</f>
        <v>0</v>
      </c>
      <c r="V581" s="12">
        <f>'[4]AZIMUTH_CONGESTION by ports'!U2048</f>
        <v>0</v>
      </c>
      <c r="W581" s="43">
        <f>'[4]AZIMUTH_CONGESTION by ports'!V2048</f>
        <v>0</v>
      </c>
      <c r="X581" s="12">
        <f>'[4]AZIMUTH_CONGESTION by ports'!W2048</f>
        <v>1</v>
      </c>
      <c r="Y581" s="88">
        <f>'[4]AZIMUTH_CONGESTION by ports'!X2048</f>
        <v>3</v>
      </c>
      <c r="Z581" s="12">
        <f>'[4]AZIMUTH_CONGESTION by ports'!Y2048</f>
        <v>0</v>
      </c>
      <c r="AA581" s="88">
        <f>'[4]AZIMUTH_CONGESTION by ports'!Z2048</f>
        <v>0</v>
      </c>
      <c r="AB581" s="12">
        <f t="shared" si="57"/>
        <v>7.3100000000000005</v>
      </c>
      <c r="AC581" s="12">
        <f t="shared" si="58"/>
        <v>1.36</v>
      </c>
      <c r="AD581" s="12">
        <f t="shared" si="59"/>
        <v>0</v>
      </c>
      <c r="AE581" s="12">
        <f t="shared" si="60"/>
        <v>0.51</v>
      </c>
      <c r="AF581" s="12">
        <f t="shared" si="61"/>
        <v>2.89</v>
      </c>
      <c r="AG581" s="12">
        <f t="shared" si="62"/>
        <v>2.5500000000000003</v>
      </c>
    </row>
    <row r="582" spans="2:33">
      <c r="B582" s="15">
        <f>'[4]AZIMUTH_CONGESTION by ports'!A2049</f>
        <v>42949</v>
      </c>
      <c r="C582" s="6">
        <f>'[4]AZIMUTH_CONGESTION by ports'!B2049</f>
        <v>7</v>
      </c>
      <c r="D582" s="89">
        <f>'[4]AZIMUTH_CONGESTION by ports'!C2049</f>
        <v>21</v>
      </c>
      <c r="E582" s="43">
        <f>'[4]AZIMUTH_CONGESTION by ports'!D2049</f>
        <v>0</v>
      </c>
      <c r="F582" s="6">
        <f>'[4]AZIMUTH_CONGESTION by ports'!E2049</f>
        <v>0</v>
      </c>
      <c r="G582" s="6">
        <f>'[4]AZIMUTH_CONGESTION by ports'!F2049</f>
        <v>1</v>
      </c>
      <c r="H582" s="12">
        <f>'[4]AZIMUTH_CONGESTION by ports'!G2049</f>
        <v>0</v>
      </c>
      <c r="I582" s="12">
        <f>'[4]AZIMUTH_CONGESTION by ports'!H2049</f>
        <v>6</v>
      </c>
      <c r="J582" s="12">
        <f>'[4]AZIMUTH_CONGESTION by ports'!I2049</f>
        <v>0</v>
      </c>
      <c r="K582" s="12">
        <f>'[4]AZIMUTH_CONGESTION by ports'!J2049</f>
        <v>0</v>
      </c>
      <c r="L582" s="12">
        <f>'[4]AZIMUTH_CONGESTION by ports'!K2049</f>
        <v>1</v>
      </c>
      <c r="M582" s="43">
        <f>'[4]AZIMUTH_CONGESTION by ports'!L2049</f>
        <v>0</v>
      </c>
      <c r="N582" s="6">
        <f>'[4]AZIMUTH_CONGESTION by ports'!M2049</f>
        <v>0</v>
      </c>
      <c r="O582" s="89">
        <f>'[4]AZIMUTH_CONGESTION by ports'!N2049</f>
        <v>0</v>
      </c>
      <c r="P582" s="88">
        <f>'[4]AZIMUTH_CONGESTION by ports'!O2049</f>
        <v>0</v>
      </c>
      <c r="Q582" s="88">
        <f>'[4]AZIMUTH_CONGESTION by ports'!P2049</f>
        <v>0</v>
      </c>
      <c r="R582" s="43">
        <f>'[4]AZIMUTH_CONGESTION by ports'!Q2049</f>
        <v>1</v>
      </c>
      <c r="S582" s="88">
        <f>'[4]AZIMUTH_CONGESTION by ports'!R2049</f>
        <v>0</v>
      </c>
      <c r="T582" s="12">
        <f>'[4]AZIMUTH_CONGESTION by ports'!S2049</f>
        <v>6</v>
      </c>
      <c r="U582" s="43">
        <f>'[4]AZIMUTH_CONGESTION by ports'!T2049</f>
        <v>0</v>
      </c>
      <c r="V582" s="12">
        <f>'[4]AZIMUTH_CONGESTION by ports'!U2049</f>
        <v>0</v>
      </c>
      <c r="W582" s="43">
        <f>'[4]AZIMUTH_CONGESTION by ports'!V2049</f>
        <v>1</v>
      </c>
      <c r="X582" s="12">
        <f>'[4]AZIMUTH_CONGESTION by ports'!W2049</f>
        <v>1</v>
      </c>
      <c r="Y582" s="88">
        <f>'[4]AZIMUTH_CONGESTION by ports'!X2049</f>
        <v>3</v>
      </c>
      <c r="Z582" s="12">
        <f>'[4]AZIMUTH_CONGESTION by ports'!Y2049</f>
        <v>0</v>
      </c>
      <c r="AA582" s="88">
        <f>'[4]AZIMUTH_CONGESTION by ports'!Z2049</f>
        <v>0</v>
      </c>
      <c r="AB582" s="12">
        <f t="shared" si="57"/>
        <v>8.16</v>
      </c>
      <c r="AC582" s="12">
        <f t="shared" si="58"/>
        <v>1.36</v>
      </c>
      <c r="AD582" s="12">
        <f t="shared" si="59"/>
        <v>0.34</v>
      </c>
      <c r="AE582" s="12">
        <f t="shared" si="60"/>
        <v>0.51</v>
      </c>
      <c r="AF582" s="12">
        <f t="shared" si="61"/>
        <v>3.5700000000000003</v>
      </c>
      <c r="AG582" s="12">
        <f t="shared" si="62"/>
        <v>2.3800000000000003</v>
      </c>
    </row>
    <row r="583" spans="2:33">
      <c r="B583" s="15">
        <f>'[4]AZIMUTH_CONGESTION by ports'!A2050</f>
        <v>42950</v>
      </c>
      <c r="C583" s="6">
        <f>'[4]AZIMUTH_CONGESTION by ports'!B2050</f>
        <v>7</v>
      </c>
      <c r="D583" s="89">
        <f>'[4]AZIMUTH_CONGESTION by ports'!C2050</f>
        <v>28</v>
      </c>
      <c r="E583" s="43">
        <f>'[4]AZIMUTH_CONGESTION by ports'!D2050</f>
        <v>1</v>
      </c>
      <c r="F583" s="6">
        <f>'[4]AZIMUTH_CONGESTION by ports'!E2050</f>
        <v>0</v>
      </c>
      <c r="G583" s="6">
        <f>'[4]AZIMUTH_CONGESTION by ports'!F2050</f>
        <v>1</v>
      </c>
      <c r="H583" s="12">
        <f>'[4]AZIMUTH_CONGESTION by ports'!G2050</f>
        <v>0</v>
      </c>
      <c r="I583" s="12">
        <f>'[4]AZIMUTH_CONGESTION by ports'!H2050</f>
        <v>5</v>
      </c>
      <c r="J583" s="12">
        <f>'[4]AZIMUTH_CONGESTION by ports'!I2050</f>
        <v>0</v>
      </c>
      <c r="K583" s="12">
        <f>'[4]AZIMUTH_CONGESTION by ports'!J2050</f>
        <v>0</v>
      </c>
      <c r="L583" s="12">
        <f>'[4]AZIMUTH_CONGESTION by ports'!K2050</f>
        <v>1</v>
      </c>
      <c r="M583" s="43">
        <f>'[4]AZIMUTH_CONGESTION by ports'!L2050</f>
        <v>0</v>
      </c>
      <c r="N583" s="6">
        <f>'[4]AZIMUTH_CONGESTION by ports'!M2050</f>
        <v>1</v>
      </c>
      <c r="O583" s="89">
        <f>'[4]AZIMUTH_CONGESTION by ports'!N2050</f>
        <v>0</v>
      </c>
      <c r="P583" s="88">
        <f>'[4]AZIMUTH_CONGESTION by ports'!O2050</f>
        <v>0</v>
      </c>
      <c r="Q583" s="88">
        <f>'[4]AZIMUTH_CONGESTION by ports'!P2050</f>
        <v>0</v>
      </c>
      <c r="R583" s="43">
        <f>'[4]AZIMUTH_CONGESTION by ports'!Q2050</f>
        <v>1</v>
      </c>
      <c r="S583" s="88">
        <f>'[4]AZIMUTH_CONGESTION by ports'!R2050</f>
        <v>0</v>
      </c>
      <c r="T583" s="12">
        <f>'[4]AZIMUTH_CONGESTION by ports'!S2050</f>
        <v>6</v>
      </c>
      <c r="U583" s="43">
        <f>'[4]AZIMUTH_CONGESTION by ports'!T2050</f>
        <v>0</v>
      </c>
      <c r="V583" s="12">
        <f>'[4]AZIMUTH_CONGESTION by ports'!U2050</f>
        <v>0</v>
      </c>
      <c r="W583" s="43">
        <f>'[4]AZIMUTH_CONGESTION by ports'!V2050</f>
        <v>0</v>
      </c>
      <c r="X583" s="12">
        <f>'[4]AZIMUTH_CONGESTION by ports'!W2050</f>
        <v>1</v>
      </c>
      <c r="Y583" s="88">
        <f>'[4]AZIMUTH_CONGESTION by ports'!X2050</f>
        <v>0</v>
      </c>
      <c r="Z583" s="12">
        <f>'[4]AZIMUTH_CONGESTION by ports'!Y2050</f>
        <v>0</v>
      </c>
      <c r="AA583" s="88">
        <f>'[4]AZIMUTH_CONGESTION by ports'!Z2050</f>
        <v>0</v>
      </c>
      <c r="AB583" s="12">
        <f t="shared" si="57"/>
        <v>8.84</v>
      </c>
      <c r="AC583" s="12">
        <f t="shared" si="58"/>
        <v>1.53</v>
      </c>
      <c r="AD583" s="12">
        <f t="shared" si="59"/>
        <v>0.34</v>
      </c>
      <c r="AE583" s="12">
        <f t="shared" si="60"/>
        <v>0</v>
      </c>
      <c r="AF583" s="12">
        <f t="shared" si="61"/>
        <v>4.7600000000000007</v>
      </c>
      <c r="AG583" s="12">
        <f t="shared" si="62"/>
        <v>2.21</v>
      </c>
    </row>
    <row r="584" spans="2:33">
      <c r="B584" s="15">
        <f>'[4]AZIMUTH_CONGESTION by ports'!A2051</f>
        <v>42951</v>
      </c>
      <c r="C584" s="6">
        <f>'[4]AZIMUTH_CONGESTION by ports'!B2051</f>
        <v>8</v>
      </c>
      <c r="D584" s="89">
        <f>'[4]AZIMUTH_CONGESTION by ports'!C2051</f>
        <v>23</v>
      </c>
      <c r="E584" s="43">
        <f>'[4]AZIMUTH_CONGESTION by ports'!D2051</f>
        <v>1</v>
      </c>
      <c r="F584" s="6">
        <f>'[4]AZIMUTH_CONGESTION by ports'!E2051</f>
        <v>0</v>
      </c>
      <c r="G584" s="6">
        <f>'[4]AZIMUTH_CONGESTION by ports'!F2051</f>
        <v>1</v>
      </c>
      <c r="H584" s="12">
        <f>'[4]AZIMUTH_CONGESTION by ports'!G2051</f>
        <v>0</v>
      </c>
      <c r="I584" s="12">
        <f>'[4]AZIMUTH_CONGESTION by ports'!H2051</f>
        <v>6</v>
      </c>
      <c r="J584" s="12">
        <f>'[4]AZIMUTH_CONGESTION by ports'!I2051</f>
        <v>0</v>
      </c>
      <c r="K584" s="12">
        <f>'[4]AZIMUTH_CONGESTION by ports'!J2051</f>
        <v>0</v>
      </c>
      <c r="L584" s="12">
        <f>'[4]AZIMUTH_CONGESTION by ports'!K2051</f>
        <v>0</v>
      </c>
      <c r="M584" s="43">
        <f>'[4]AZIMUTH_CONGESTION by ports'!L2051</f>
        <v>1</v>
      </c>
      <c r="N584" s="6">
        <f>'[4]AZIMUTH_CONGESTION by ports'!M2051</f>
        <v>1</v>
      </c>
      <c r="O584" s="89">
        <f>'[4]AZIMUTH_CONGESTION by ports'!N2051</f>
        <v>0</v>
      </c>
      <c r="P584" s="88">
        <f>'[4]AZIMUTH_CONGESTION by ports'!O2051</f>
        <v>0</v>
      </c>
      <c r="Q584" s="88">
        <f>'[4]AZIMUTH_CONGESTION by ports'!P2051</f>
        <v>0</v>
      </c>
      <c r="R584" s="43">
        <f>'[4]AZIMUTH_CONGESTION by ports'!Q2051</f>
        <v>1</v>
      </c>
      <c r="S584" s="88">
        <f>'[4]AZIMUTH_CONGESTION by ports'!R2051</f>
        <v>0</v>
      </c>
      <c r="T584" s="12">
        <f>'[4]AZIMUTH_CONGESTION by ports'!S2051</f>
        <v>7</v>
      </c>
      <c r="U584" s="43">
        <f>'[4]AZIMUTH_CONGESTION by ports'!T2051</f>
        <v>0</v>
      </c>
      <c r="V584" s="12">
        <f>'[4]AZIMUTH_CONGESTION by ports'!U2051</f>
        <v>0</v>
      </c>
      <c r="W584" s="43">
        <f>'[4]AZIMUTH_CONGESTION by ports'!V2051</f>
        <v>0</v>
      </c>
      <c r="X584" s="12">
        <f>'[4]AZIMUTH_CONGESTION by ports'!W2051</f>
        <v>1</v>
      </c>
      <c r="Y584" s="88">
        <f>'[4]AZIMUTH_CONGESTION by ports'!X2051</f>
        <v>1</v>
      </c>
      <c r="Z584" s="12">
        <f>'[4]AZIMUTH_CONGESTION by ports'!Y2051</f>
        <v>0</v>
      </c>
      <c r="AA584" s="88">
        <f>'[4]AZIMUTH_CONGESTION by ports'!Z2051</f>
        <v>0</v>
      </c>
      <c r="AB584" s="12">
        <f t="shared" si="57"/>
        <v>8.67</v>
      </c>
      <c r="AC584" s="12">
        <f t="shared" si="58"/>
        <v>1.7000000000000002</v>
      </c>
      <c r="AD584" s="12">
        <f t="shared" si="59"/>
        <v>0.51</v>
      </c>
      <c r="AE584" s="12">
        <f t="shared" si="60"/>
        <v>0.17</v>
      </c>
      <c r="AF584" s="12">
        <f t="shared" si="61"/>
        <v>3.91</v>
      </c>
      <c r="AG584" s="12">
        <f t="shared" si="62"/>
        <v>2.3800000000000003</v>
      </c>
    </row>
    <row r="585" spans="2:33">
      <c r="B585" s="15">
        <f>'[4]AZIMUTH_CONGESTION by ports'!A2052</f>
        <v>42952</v>
      </c>
      <c r="C585" s="6">
        <f>'[4]AZIMUTH_CONGESTION by ports'!B2052</f>
        <v>6</v>
      </c>
      <c r="D585" s="89">
        <f>'[4]AZIMUTH_CONGESTION by ports'!C2052</f>
        <v>29</v>
      </c>
      <c r="E585" s="43">
        <f>'[4]AZIMUTH_CONGESTION by ports'!D2052</f>
        <v>4</v>
      </c>
      <c r="F585" s="6">
        <f>'[4]AZIMUTH_CONGESTION by ports'!E2052</f>
        <v>0</v>
      </c>
      <c r="G585" s="6">
        <f>'[4]AZIMUTH_CONGESTION by ports'!F2052</f>
        <v>1</v>
      </c>
      <c r="H585" s="12">
        <f>'[4]AZIMUTH_CONGESTION by ports'!G2052</f>
        <v>0</v>
      </c>
      <c r="I585" s="12">
        <f>'[4]AZIMUTH_CONGESTION by ports'!H2052</f>
        <v>6</v>
      </c>
      <c r="J585" s="12">
        <f>'[4]AZIMUTH_CONGESTION by ports'!I2052</f>
        <v>0</v>
      </c>
      <c r="K585" s="12">
        <f>'[4]AZIMUTH_CONGESTION by ports'!J2052</f>
        <v>0</v>
      </c>
      <c r="L585" s="12">
        <f>'[4]AZIMUTH_CONGESTION by ports'!K2052</f>
        <v>0</v>
      </c>
      <c r="M585" s="43">
        <f>'[4]AZIMUTH_CONGESTION by ports'!L2052</f>
        <v>0</v>
      </c>
      <c r="N585" s="6">
        <f>'[4]AZIMUTH_CONGESTION by ports'!M2052</f>
        <v>1</v>
      </c>
      <c r="O585" s="89">
        <f>'[4]AZIMUTH_CONGESTION by ports'!N2052</f>
        <v>0</v>
      </c>
      <c r="P585" s="88">
        <f>'[4]AZIMUTH_CONGESTION by ports'!O2052</f>
        <v>0</v>
      </c>
      <c r="Q585" s="88">
        <f>'[4]AZIMUTH_CONGESTION by ports'!P2052</f>
        <v>0</v>
      </c>
      <c r="R585" s="43">
        <f>'[4]AZIMUTH_CONGESTION by ports'!Q2052</f>
        <v>1</v>
      </c>
      <c r="S585" s="88">
        <f>'[4]AZIMUTH_CONGESTION by ports'!R2052</f>
        <v>0</v>
      </c>
      <c r="T585" s="12">
        <f>'[4]AZIMUTH_CONGESTION by ports'!S2052</f>
        <v>6</v>
      </c>
      <c r="U585" s="43">
        <f>'[4]AZIMUTH_CONGESTION by ports'!T2052</f>
        <v>0</v>
      </c>
      <c r="V585" s="12">
        <f>'[4]AZIMUTH_CONGESTION by ports'!U2052</f>
        <v>0</v>
      </c>
      <c r="W585" s="43">
        <f>'[4]AZIMUTH_CONGESTION by ports'!V2052</f>
        <v>2</v>
      </c>
      <c r="X585" s="12">
        <f>'[4]AZIMUTH_CONGESTION by ports'!W2052</f>
        <v>1</v>
      </c>
      <c r="Y585" s="88">
        <f>'[4]AZIMUTH_CONGESTION by ports'!X2052</f>
        <v>2</v>
      </c>
      <c r="Z585" s="12">
        <f>'[4]AZIMUTH_CONGESTION by ports'!Y2052</f>
        <v>0</v>
      </c>
      <c r="AA585" s="88">
        <f>'[4]AZIMUTH_CONGESTION by ports'!Z2052</f>
        <v>0</v>
      </c>
      <c r="AB585" s="12">
        <f t="shared" si="57"/>
        <v>10.030000000000001</v>
      </c>
      <c r="AC585" s="12">
        <f t="shared" si="58"/>
        <v>1.36</v>
      </c>
      <c r="AD585" s="12">
        <f t="shared" si="59"/>
        <v>1.1900000000000002</v>
      </c>
      <c r="AE585" s="12">
        <f t="shared" si="60"/>
        <v>0.34</v>
      </c>
      <c r="AF585" s="12">
        <f t="shared" si="61"/>
        <v>4.9300000000000006</v>
      </c>
      <c r="AG585" s="12">
        <f t="shared" si="62"/>
        <v>2.21</v>
      </c>
    </row>
    <row r="586" spans="2:33">
      <c r="B586" s="15">
        <f>'[4]AZIMUTH_CONGESTION by ports'!A2053</f>
        <v>42953</v>
      </c>
      <c r="C586" s="6">
        <f>'[4]AZIMUTH_CONGESTION by ports'!B2053</f>
        <v>8</v>
      </c>
      <c r="D586" s="89">
        <f>'[4]AZIMUTH_CONGESTION by ports'!C2053</f>
        <v>21</v>
      </c>
      <c r="E586" s="43">
        <f>'[4]AZIMUTH_CONGESTION by ports'!D2053</f>
        <v>2</v>
      </c>
      <c r="F586" s="6">
        <f>'[4]AZIMUTH_CONGESTION by ports'!E2053</f>
        <v>0</v>
      </c>
      <c r="G586" s="6">
        <f>'[4]AZIMUTH_CONGESTION by ports'!F2053</f>
        <v>1</v>
      </c>
      <c r="H586" s="12">
        <f>'[4]AZIMUTH_CONGESTION by ports'!G2053</f>
        <v>0</v>
      </c>
      <c r="I586" s="12">
        <f>'[4]AZIMUTH_CONGESTION by ports'!H2053</f>
        <v>4</v>
      </c>
      <c r="J586" s="12">
        <f>'[4]AZIMUTH_CONGESTION by ports'!I2053</f>
        <v>0</v>
      </c>
      <c r="K586" s="12">
        <f>'[4]AZIMUTH_CONGESTION by ports'!J2053</f>
        <v>0</v>
      </c>
      <c r="L586" s="12">
        <f>'[4]AZIMUTH_CONGESTION by ports'!K2053</f>
        <v>0</v>
      </c>
      <c r="M586" s="43">
        <f>'[4]AZIMUTH_CONGESTION by ports'!L2053</f>
        <v>1</v>
      </c>
      <c r="N586" s="6">
        <f>'[4]AZIMUTH_CONGESTION by ports'!M2053</f>
        <v>0</v>
      </c>
      <c r="O586" s="89">
        <f>'[4]AZIMUTH_CONGESTION by ports'!N2053</f>
        <v>0</v>
      </c>
      <c r="P586" s="88">
        <f>'[4]AZIMUTH_CONGESTION by ports'!O2053</f>
        <v>0</v>
      </c>
      <c r="Q586" s="88">
        <f>'[4]AZIMUTH_CONGESTION by ports'!P2053</f>
        <v>0</v>
      </c>
      <c r="R586" s="43">
        <f>'[4]AZIMUTH_CONGESTION by ports'!Q2053</f>
        <v>0</v>
      </c>
      <c r="S586" s="88">
        <f>'[4]AZIMUTH_CONGESTION by ports'!R2053</f>
        <v>0</v>
      </c>
      <c r="T586" s="12">
        <f>'[4]AZIMUTH_CONGESTION by ports'!S2053</f>
        <v>5</v>
      </c>
      <c r="U586" s="43">
        <f>'[4]AZIMUTH_CONGESTION by ports'!T2053</f>
        <v>0</v>
      </c>
      <c r="V586" s="12">
        <f>'[4]AZIMUTH_CONGESTION by ports'!U2053</f>
        <v>0</v>
      </c>
      <c r="W586" s="43">
        <f>'[4]AZIMUTH_CONGESTION by ports'!V2053</f>
        <v>0</v>
      </c>
      <c r="X586" s="12">
        <f>'[4]AZIMUTH_CONGESTION by ports'!W2053</f>
        <v>0</v>
      </c>
      <c r="Y586" s="88">
        <f>'[4]AZIMUTH_CONGESTION by ports'!X2053</f>
        <v>2</v>
      </c>
      <c r="Z586" s="12">
        <f>'[4]AZIMUTH_CONGESTION by ports'!Y2053</f>
        <v>0</v>
      </c>
      <c r="AA586" s="88">
        <f>'[4]AZIMUTH_CONGESTION by ports'!Z2053</f>
        <v>0</v>
      </c>
      <c r="AB586" s="12">
        <f t="shared" si="57"/>
        <v>7.48</v>
      </c>
      <c r="AC586" s="12">
        <f t="shared" si="58"/>
        <v>1.53</v>
      </c>
      <c r="AD586" s="12">
        <f t="shared" si="59"/>
        <v>0.51</v>
      </c>
      <c r="AE586" s="12">
        <f t="shared" si="60"/>
        <v>0.34</v>
      </c>
      <c r="AF586" s="12">
        <f t="shared" si="61"/>
        <v>3.5700000000000003</v>
      </c>
      <c r="AG586" s="12">
        <f t="shared" si="62"/>
        <v>1.53</v>
      </c>
    </row>
    <row r="587" spans="2:33">
      <c r="B587" s="15">
        <f>'[4]AZIMUTH_CONGESTION by ports'!A2054</f>
        <v>42954</v>
      </c>
      <c r="C587" s="6">
        <f>'[4]AZIMUTH_CONGESTION by ports'!B2054</f>
        <v>7</v>
      </c>
      <c r="D587" s="89">
        <f>'[4]AZIMUTH_CONGESTION by ports'!C2054</f>
        <v>27</v>
      </c>
      <c r="E587" s="43">
        <f>'[4]AZIMUTH_CONGESTION by ports'!D2054</f>
        <v>1</v>
      </c>
      <c r="F587" s="6">
        <f>'[4]AZIMUTH_CONGESTION by ports'!E2054</f>
        <v>0</v>
      </c>
      <c r="G587" s="6">
        <f>'[4]AZIMUTH_CONGESTION by ports'!F2054</f>
        <v>0</v>
      </c>
      <c r="H587" s="12">
        <f>'[4]AZIMUTH_CONGESTION by ports'!G2054</f>
        <v>0</v>
      </c>
      <c r="I587" s="12">
        <f>'[4]AZIMUTH_CONGESTION by ports'!H2054</f>
        <v>6</v>
      </c>
      <c r="J587" s="12">
        <f>'[4]AZIMUTH_CONGESTION by ports'!I2054</f>
        <v>0</v>
      </c>
      <c r="K587" s="12">
        <f>'[4]AZIMUTH_CONGESTION by ports'!J2054</f>
        <v>0</v>
      </c>
      <c r="L587" s="12">
        <f>'[4]AZIMUTH_CONGESTION by ports'!K2054</f>
        <v>1</v>
      </c>
      <c r="M587" s="43">
        <f>'[4]AZIMUTH_CONGESTION by ports'!L2054</f>
        <v>0</v>
      </c>
      <c r="N587" s="6">
        <f>'[4]AZIMUTH_CONGESTION by ports'!M2054</f>
        <v>0</v>
      </c>
      <c r="O587" s="89">
        <f>'[4]AZIMUTH_CONGESTION by ports'!N2054</f>
        <v>0</v>
      </c>
      <c r="P587" s="88">
        <f>'[4]AZIMUTH_CONGESTION by ports'!O2054</f>
        <v>0</v>
      </c>
      <c r="Q587" s="88">
        <f>'[4]AZIMUTH_CONGESTION by ports'!P2054</f>
        <v>0</v>
      </c>
      <c r="R587" s="43">
        <f>'[4]AZIMUTH_CONGESTION by ports'!Q2054</f>
        <v>2</v>
      </c>
      <c r="S587" s="88">
        <f>'[4]AZIMUTH_CONGESTION by ports'!R2054</f>
        <v>0</v>
      </c>
      <c r="T587" s="12">
        <f>'[4]AZIMUTH_CONGESTION by ports'!S2054</f>
        <v>7</v>
      </c>
      <c r="U587" s="43">
        <f>'[4]AZIMUTH_CONGESTION by ports'!T2054</f>
        <v>0</v>
      </c>
      <c r="V587" s="12">
        <f>'[4]AZIMUTH_CONGESTION by ports'!U2054</f>
        <v>0</v>
      </c>
      <c r="W587" s="43">
        <f>'[4]AZIMUTH_CONGESTION by ports'!V2054</f>
        <v>0</v>
      </c>
      <c r="X587" s="12">
        <f>'[4]AZIMUTH_CONGESTION by ports'!W2054</f>
        <v>0</v>
      </c>
      <c r="Y587" s="88">
        <f>'[4]AZIMUTH_CONGESTION by ports'!X2054</f>
        <v>1</v>
      </c>
      <c r="Z587" s="12">
        <f>'[4]AZIMUTH_CONGESTION by ports'!Y2054</f>
        <v>0</v>
      </c>
      <c r="AA587" s="88">
        <f>'[4]AZIMUTH_CONGESTION by ports'!Z2054</f>
        <v>0</v>
      </c>
      <c r="AB587" s="12">
        <f t="shared" si="57"/>
        <v>8.84</v>
      </c>
      <c r="AC587" s="12">
        <f t="shared" si="58"/>
        <v>1.1900000000000002</v>
      </c>
      <c r="AD587" s="12">
        <f t="shared" si="59"/>
        <v>0.51</v>
      </c>
      <c r="AE587" s="12">
        <f t="shared" si="60"/>
        <v>0.17</v>
      </c>
      <c r="AF587" s="12">
        <f t="shared" si="61"/>
        <v>4.5900000000000007</v>
      </c>
      <c r="AG587" s="12">
        <f t="shared" si="62"/>
        <v>2.3800000000000003</v>
      </c>
    </row>
    <row r="588" spans="2:33">
      <c r="B588" s="15">
        <f>'[4]AZIMUTH_CONGESTION by ports'!A2055</f>
        <v>42955</v>
      </c>
      <c r="C588" s="6">
        <f>'[4]AZIMUTH_CONGESTION by ports'!B2055</f>
        <v>8</v>
      </c>
      <c r="D588" s="89">
        <f>'[4]AZIMUTH_CONGESTION by ports'!C2055</f>
        <v>23</v>
      </c>
      <c r="E588" s="43">
        <f>'[4]AZIMUTH_CONGESTION by ports'!D2055</f>
        <v>2</v>
      </c>
      <c r="F588" s="6">
        <f>'[4]AZIMUTH_CONGESTION by ports'!E2055</f>
        <v>0</v>
      </c>
      <c r="G588" s="6">
        <f>'[4]AZIMUTH_CONGESTION by ports'!F2055</f>
        <v>0</v>
      </c>
      <c r="H588" s="12">
        <f>'[4]AZIMUTH_CONGESTION by ports'!G2055</f>
        <v>0</v>
      </c>
      <c r="I588" s="12">
        <f>'[4]AZIMUTH_CONGESTION by ports'!H2055</f>
        <v>4</v>
      </c>
      <c r="J588" s="12">
        <f>'[4]AZIMUTH_CONGESTION by ports'!I2055</f>
        <v>0</v>
      </c>
      <c r="K588" s="12">
        <f>'[4]AZIMUTH_CONGESTION by ports'!J2055</f>
        <v>0</v>
      </c>
      <c r="L588" s="12">
        <f>'[4]AZIMUTH_CONGESTION by ports'!K2055</f>
        <v>1</v>
      </c>
      <c r="M588" s="43">
        <f>'[4]AZIMUTH_CONGESTION by ports'!L2055</f>
        <v>1</v>
      </c>
      <c r="N588" s="6">
        <f>'[4]AZIMUTH_CONGESTION by ports'!M2055</f>
        <v>0</v>
      </c>
      <c r="O588" s="89">
        <f>'[4]AZIMUTH_CONGESTION by ports'!N2055</f>
        <v>0</v>
      </c>
      <c r="P588" s="88">
        <f>'[4]AZIMUTH_CONGESTION by ports'!O2055</f>
        <v>0</v>
      </c>
      <c r="Q588" s="88">
        <f>'[4]AZIMUTH_CONGESTION by ports'!P2055</f>
        <v>0</v>
      </c>
      <c r="R588" s="43">
        <f>'[4]AZIMUTH_CONGESTION by ports'!Q2055</f>
        <v>2</v>
      </c>
      <c r="S588" s="88">
        <f>'[4]AZIMUTH_CONGESTION by ports'!R2055</f>
        <v>1</v>
      </c>
      <c r="T588" s="12">
        <f>'[4]AZIMUTH_CONGESTION by ports'!S2055</f>
        <v>6</v>
      </c>
      <c r="U588" s="43">
        <f>'[4]AZIMUTH_CONGESTION by ports'!T2055</f>
        <v>0</v>
      </c>
      <c r="V588" s="12">
        <f>'[4]AZIMUTH_CONGESTION by ports'!U2055</f>
        <v>0</v>
      </c>
      <c r="W588" s="43">
        <f>'[4]AZIMUTH_CONGESTION by ports'!V2055</f>
        <v>0</v>
      </c>
      <c r="X588" s="12">
        <f>'[4]AZIMUTH_CONGESTION by ports'!W2055</f>
        <v>0</v>
      </c>
      <c r="Y588" s="88">
        <f>'[4]AZIMUTH_CONGESTION by ports'!X2055</f>
        <v>1</v>
      </c>
      <c r="Z588" s="12">
        <f>'[4]AZIMUTH_CONGESTION by ports'!Y2055</f>
        <v>0</v>
      </c>
      <c r="AA588" s="88">
        <f>'[4]AZIMUTH_CONGESTION by ports'!Z2055</f>
        <v>0</v>
      </c>
      <c r="AB588" s="12">
        <f t="shared" si="57"/>
        <v>8.33</v>
      </c>
      <c r="AC588" s="12">
        <f t="shared" si="58"/>
        <v>1.36</v>
      </c>
      <c r="AD588" s="12">
        <f t="shared" si="59"/>
        <v>0.85000000000000009</v>
      </c>
      <c r="AE588" s="12">
        <f t="shared" si="60"/>
        <v>0.34</v>
      </c>
      <c r="AF588" s="12">
        <f t="shared" si="61"/>
        <v>3.91</v>
      </c>
      <c r="AG588" s="12">
        <f t="shared" si="62"/>
        <v>1.87</v>
      </c>
    </row>
    <row r="589" spans="2:33">
      <c r="B589" s="15">
        <f>'[4]AZIMUTH_CONGESTION by ports'!A2056</f>
        <v>42956</v>
      </c>
      <c r="C589" s="6">
        <f>'[4]AZIMUTH_CONGESTION by ports'!B2056</f>
        <v>7</v>
      </c>
      <c r="D589" s="89">
        <f>'[4]AZIMUTH_CONGESTION by ports'!C2056</f>
        <v>24</v>
      </c>
      <c r="E589" s="43">
        <f>'[4]AZIMUTH_CONGESTION by ports'!D2056</f>
        <v>1</v>
      </c>
      <c r="F589" s="6">
        <f>'[4]AZIMUTH_CONGESTION by ports'!E2056</f>
        <v>0</v>
      </c>
      <c r="G589" s="6">
        <f>'[4]AZIMUTH_CONGESTION by ports'!F2056</f>
        <v>0</v>
      </c>
      <c r="H589" s="12">
        <f>'[4]AZIMUTH_CONGESTION by ports'!G2056</f>
        <v>0</v>
      </c>
      <c r="I589" s="12">
        <f>'[4]AZIMUTH_CONGESTION by ports'!H2056</f>
        <v>5</v>
      </c>
      <c r="J589" s="12">
        <f>'[4]AZIMUTH_CONGESTION by ports'!I2056</f>
        <v>1</v>
      </c>
      <c r="K589" s="12">
        <f>'[4]AZIMUTH_CONGESTION by ports'!J2056</f>
        <v>0</v>
      </c>
      <c r="L589" s="12">
        <f>'[4]AZIMUTH_CONGESTION by ports'!K2056</f>
        <v>1</v>
      </c>
      <c r="M589" s="43">
        <f>'[4]AZIMUTH_CONGESTION by ports'!L2056</f>
        <v>1</v>
      </c>
      <c r="N589" s="6">
        <f>'[4]AZIMUTH_CONGESTION by ports'!M2056</f>
        <v>0</v>
      </c>
      <c r="O589" s="89">
        <f>'[4]AZIMUTH_CONGESTION by ports'!N2056</f>
        <v>0</v>
      </c>
      <c r="P589" s="88">
        <f>'[4]AZIMUTH_CONGESTION by ports'!O2056</f>
        <v>0</v>
      </c>
      <c r="Q589" s="88">
        <f>'[4]AZIMUTH_CONGESTION by ports'!P2056</f>
        <v>0</v>
      </c>
      <c r="R589" s="43">
        <f>'[4]AZIMUTH_CONGESTION by ports'!Q2056</f>
        <v>1</v>
      </c>
      <c r="S589" s="88">
        <f>'[4]AZIMUTH_CONGESTION by ports'!R2056</f>
        <v>1</v>
      </c>
      <c r="T589" s="12">
        <f>'[4]AZIMUTH_CONGESTION by ports'!S2056</f>
        <v>7</v>
      </c>
      <c r="U589" s="43">
        <f>'[4]AZIMUTH_CONGESTION by ports'!T2056</f>
        <v>0</v>
      </c>
      <c r="V589" s="12">
        <f>'[4]AZIMUTH_CONGESTION by ports'!U2056</f>
        <v>0</v>
      </c>
      <c r="W589" s="43">
        <f>'[4]AZIMUTH_CONGESTION by ports'!V2056</f>
        <v>1</v>
      </c>
      <c r="X589" s="12">
        <f>'[4]AZIMUTH_CONGESTION by ports'!W2056</f>
        <v>0</v>
      </c>
      <c r="Y589" s="88">
        <f>'[4]AZIMUTH_CONGESTION by ports'!X2056</f>
        <v>2</v>
      </c>
      <c r="Z589" s="12">
        <f>'[4]AZIMUTH_CONGESTION by ports'!Y2056</f>
        <v>0</v>
      </c>
      <c r="AA589" s="88">
        <f>'[4]AZIMUTH_CONGESTION by ports'!Z2056</f>
        <v>0</v>
      </c>
      <c r="AB589" s="12">
        <f t="shared" si="57"/>
        <v>8.84</v>
      </c>
      <c r="AC589" s="12">
        <f t="shared" si="58"/>
        <v>1.1900000000000002</v>
      </c>
      <c r="AD589" s="12">
        <f t="shared" si="59"/>
        <v>0.68</v>
      </c>
      <c r="AE589" s="12">
        <f t="shared" si="60"/>
        <v>0.51</v>
      </c>
      <c r="AF589" s="12">
        <f t="shared" si="61"/>
        <v>4.08</v>
      </c>
      <c r="AG589" s="12">
        <f t="shared" si="62"/>
        <v>2.3800000000000003</v>
      </c>
    </row>
    <row r="590" spans="2:33">
      <c r="B590" s="15">
        <f>'[4]AZIMUTH_CONGESTION by ports'!A2057</f>
        <v>42957</v>
      </c>
      <c r="C590" s="6">
        <f>'[4]AZIMUTH_CONGESTION by ports'!B2057</f>
        <v>7</v>
      </c>
      <c r="D590" s="89">
        <f>'[4]AZIMUTH_CONGESTION by ports'!C2057</f>
        <v>15</v>
      </c>
      <c r="E590" s="43">
        <f>'[4]AZIMUTH_CONGESTION by ports'!D2057</f>
        <v>3</v>
      </c>
      <c r="F590" s="6">
        <f>'[4]AZIMUTH_CONGESTION by ports'!E2057</f>
        <v>0</v>
      </c>
      <c r="G590" s="6">
        <f>'[4]AZIMUTH_CONGESTION by ports'!F2057</f>
        <v>0</v>
      </c>
      <c r="H590" s="12">
        <f>'[4]AZIMUTH_CONGESTION by ports'!G2057</f>
        <v>1</v>
      </c>
      <c r="I590" s="12">
        <f>'[4]AZIMUTH_CONGESTION by ports'!H2057</f>
        <v>5</v>
      </c>
      <c r="J590" s="12">
        <f>'[4]AZIMUTH_CONGESTION by ports'!I2057</f>
        <v>2</v>
      </c>
      <c r="K590" s="12">
        <f>'[4]AZIMUTH_CONGESTION by ports'!J2057</f>
        <v>0</v>
      </c>
      <c r="L590" s="12">
        <f>'[4]AZIMUTH_CONGESTION by ports'!K2057</f>
        <v>1</v>
      </c>
      <c r="M590" s="43">
        <f>'[4]AZIMUTH_CONGESTION by ports'!L2057</f>
        <v>1</v>
      </c>
      <c r="N590" s="6">
        <f>'[4]AZIMUTH_CONGESTION by ports'!M2057</f>
        <v>0</v>
      </c>
      <c r="O590" s="89">
        <f>'[4]AZIMUTH_CONGESTION by ports'!N2057</f>
        <v>0</v>
      </c>
      <c r="P590" s="88">
        <f>'[4]AZIMUTH_CONGESTION by ports'!O2057</f>
        <v>2</v>
      </c>
      <c r="Q590" s="88">
        <f>'[4]AZIMUTH_CONGESTION by ports'!P2057</f>
        <v>0</v>
      </c>
      <c r="R590" s="43">
        <f>'[4]AZIMUTH_CONGESTION by ports'!Q2057</f>
        <v>2</v>
      </c>
      <c r="S590" s="88">
        <f>'[4]AZIMUTH_CONGESTION by ports'!R2057</f>
        <v>1</v>
      </c>
      <c r="T590" s="12">
        <f>'[4]AZIMUTH_CONGESTION by ports'!S2057</f>
        <v>5</v>
      </c>
      <c r="U590" s="43">
        <f>'[4]AZIMUTH_CONGESTION by ports'!T2057</f>
        <v>0</v>
      </c>
      <c r="V590" s="12">
        <f>'[4]AZIMUTH_CONGESTION by ports'!U2057</f>
        <v>0</v>
      </c>
      <c r="W590" s="43">
        <f>'[4]AZIMUTH_CONGESTION by ports'!V2057</f>
        <v>0</v>
      </c>
      <c r="X590" s="12">
        <f>'[4]AZIMUTH_CONGESTION by ports'!W2057</f>
        <v>0</v>
      </c>
      <c r="Y590" s="88">
        <f>'[4]AZIMUTH_CONGESTION by ports'!X2057</f>
        <v>2</v>
      </c>
      <c r="Z590" s="12">
        <f>'[4]AZIMUTH_CONGESTION by ports'!Y2057</f>
        <v>0</v>
      </c>
      <c r="AA590" s="88">
        <f>'[4]AZIMUTH_CONGESTION by ports'!Z2057</f>
        <v>0</v>
      </c>
      <c r="AB590" s="12">
        <f t="shared" si="57"/>
        <v>7.99</v>
      </c>
      <c r="AC590" s="12">
        <f t="shared" si="58"/>
        <v>1.1900000000000002</v>
      </c>
      <c r="AD590" s="12">
        <f t="shared" si="59"/>
        <v>1.02</v>
      </c>
      <c r="AE590" s="12">
        <f t="shared" si="60"/>
        <v>0.85000000000000009</v>
      </c>
      <c r="AF590" s="12">
        <f t="shared" si="61"/>
        <v>2.5500000000000003</v>
      </c>
      <c r="AG590" s="12">
        <f t="shared" si="62"/>
        <v>2.3800000000000003</v>
      </c>
    </row>
    <row r="591" spans="2:33">
      <c r="B591" s="15">
        <f>'[4]AZIMUTH_CONGESTION by ports'!A2058</f>
        <v>42958</v>
      </c>
      <c r="C591" s="6">
        <f>'[4]AZIMUTH_CONGESTION by ports'!B2058</f>
        <v>5</v>
      </c>
      <c r="D591" s="89">
        <f>'[4]AZIMUTH_CONGESTION by ports'!C2058</f>
        <v>21</v>
      </c>
      <c r="E591" s="43">
        <f>'[4]AZIMUTH_CONGESTION by ports'!D2058</f>
        <v>4</v>
      </c>
      <c r="F591" s="6">
        <f>'[4]AZIMUTH_CONGESTION by ports'!E2058</f>
        <v>0</v>
      </c>
      <c r="G591" s="6">
        <f>'[4]AZIMUTH_CONGESTION by ports'!F2058</f>
        <v>0</v>
      </c>
      <c r="H591" s="12">
        <f>'[4]AZIMUTH_CONGESTION by ports'!G2058</f>
        <v>0</v>
      </c>
      <c r="I591" s="12">
        <f>'[4]AZIMUTH_CONGESTION by ports'!H2058</f>
        <v>4</v>
      </c>
      <c r="J591" s="12">
        <f>'[4]AZIMUTH_CONGESTION by ports'!I2058</f>
        <v>2</v>
      </c>
      <c r="K591" s="12">
        <f>'[4]AZIMUTH_CONGESTION by ports'!J2058</f>
        <v>0</v>
      </c>
      <c r="L591" s="12">
        <f>'[4]AZIMUTH_CONGESTION by ports'!K2058</f>
        <v>1</v>
      </c>
      <c r="M591" s="43">
        <f>'[4]AZIMUTH_CONGESTION by ports'!L2058</f>
        <v>1</v>
      </c>
      <c r="N591" s="6">
        <f>'[4]AZIMUTH_CONGESTION by ports'!M2058</f>
        <v>0</v>
      </c>
      <c r="O591" s="89">
        <f>'[4]AZIMUTH_CONGESTION by ports'!N2058</f>
        <v>0</v>
      </c>
      <c r="P591" s="88">
        <f>'[4]AZIMUTH_CONGESTION by ports'!O2058</f>
        <v>2</v>
      </c>
      <c r="Q591" s="88">
        <f>'[4]AZIMUTH_CONGESTION by ports'!P2058</f>
        <v>0</v>
      </c>
      <c r="R591" s="43">
        <f>'[4]AZIMUTH_CONGESTION by ports'!Q2058</f>
        <v>2</v>
      </c>
      <c r="S591" s="88">
        <f>'[4]AZIMUTH_CONGESTION by ports'!R2058</f>
        <v>0</v>
      </c>
      <c r="T591" s="12">
        <f>'[4]AZIMUTH_CONGESTION by ports'!S2058</f>
        <v>7</v>
      </c>
      <c r="U591" s="43">
        <f>'[4]AZIMUTH_CONGESTION by ports'!T2058</f>
        <v>0</v>
      </c>
      <c r="V591" s="12">
        <f>'[4]AZIMUTH_CONGESTION by ports'!U2058</f>
        <v>0</v>
      </c>
      <c r="W591" s="43">
        <f>'[4]AZIMUTH_CONGESTION by ports'!V2058</f>
        <v>1</v>
      </c>
      <c r="X591" s="12">
        <f>'[4]AZIMUTH_CONGESTION by ports'!W2058</f>
        <v>0</v>
      </c>
      <c r="Y591" s="88">
        <f>'[4]AZIMUTH_CONGESTION by ports'!X2058</f>
        <v>2</v>
      </c>
      <c r="Z591" s="12">
        <f>'[4]AZIMUTH_CONGESTION by ports'!Y2058</f>
        <v>0</v>
      </c>
      <c r="AA591" s="88">
        <f>'[4]AZIMUTH_CONGESTION by ports'!Z2058</f>
        <v>0</v>
      </c>
      <c r="AB591" s="12">
        <f t="shared" si="57"/>
        <v>8.84</v>
      </c>
      <c r="AC591" s="12">
        <f t="shared" si="58"/>
        <v>0.85000000000000009</v>
      </c>
      <c r="AD591" s="12">
        <f t="shared" si="59"/>
        <v>1.36</v>
      </c>
      <c r="AE591" s="12">
        <f t="shared" si="60"/>
        <v>0.68</v>
      </c>
      <c r="AF591" s="12">
        <f t="shared" si="61"/>
        <v>3.5700000000000003</v>
      </c>
      <c r="AG591" s="12">
        <f t="shared" si="62"/>
        <v>2.3800000000000003</v>
      </c>
    </row>
    <row r="592" spans="2:33">
      <c r="B592" s="15">
        <f>'[4]AZIMUTH_CONGESTION by ports'!A2059</f>
        <v>42959</v>
      </c>
      <c r="C592" s="6">
        <f>'[4]AZIMUTH_CONGESTION by ports'!B2059</f>
        <v>5</v>
      </c>
      <c r="D592" s="89">
        <f>'[4]AZIMUTH_CONGESTION by ports'!C2059</f>
        <v>22</v>
      </c>
      <c r="E592" s="43">
        <f>'[4]AZIMUTH_CONGESTION by ports'!D2059</f>
        <v>2</v>
      </c>
      <c r="F592" s="6">
        <f>'[4]AZIMUTH_CONGESTION by ports'!E2059</f>
        <v>0</v>
      </c>
      <c r="G592" s="6">
        <f>'[4]AZIMUTH_CONGESTION by ports'!F2059</f>
        <v>0</v>
      </c>
      <c r="H592" s="12">
        <f>'[4]AZIMUTH_CONGESTION by ports'!G2059</f>
        <v>0</v>
      </c>
      <c r="I592" s="12">
        <f>'[4]AZIMUTH_CONGESTION by ports'!H2059</f>
        <v>4</v>
      </c>
      <c r="J592" s="12">
        <f>'[4]AZIMUTH_CONGESTION by ports'!I2059</f>
        <v>2</v>
      </c>
      <c r="K592" s="12">
        <f>'[4]AZIMUTH_CONGESTION by ports'!J2059</f>
        <v>0</v>
      </c>
      <c r="L592" s="12">
        <f>'[4]AZIMUTH_CONGESTION by ports'!K2059</f>
        <v>1</v>
      </c>
      <c r="M592" s="43">
        <f>'[4]AZIMUTH_CONGESTION by ports'!L2059</f>
        <v>1</v>
      </c>
      <c r="N592" s="6">
        <f>'[4]AZIMUTH_CONGESTION by ports'!M2059</f>
        <v>0</v>
      </c>
      <c r="O592" s="89">
        <f>'[4]AZIMUTH_CONGESTION by ports'!N2059</f>
        <v>0</v>
      </c>
      <c r="P592" s="88">
        <f>'[4]AZIMUTH_CONGESTION by ports'!O2059</f>
        <v>1</v>
      </c>
      <c r="Q592" s="88">
        <f>'[4]AZIMUTH_CONGESTION by ports'!P2059</f>
        <v>0</v>
      </c>
      <c r="R592" s="43">
        <f>'[4]AZIMUTH_CONGESTION by ports'!Q2059</f>
        <v>1</v>
      </c>
      <c r="S592" s="88">
        <f>'[4]AZIMUTH_CONGESTION by ports'!R2059</f>
        <v>0</v>
      </c>
      <c r="T592" s="12">
        <f>'[4]AZIMUTH_CONGESTION by ports'!S2059</f>
        <v>10</v>
      </c>
      <c r="U592" s="43">
        <f>'[4]AZIMUTH_CONGESTION by ports'!T2059</f>
        <v>0</v>
      </c>
      <c r="V592" s="12">
        <f>'[4]AZIMUTH_CONGESTION by ports'!U2059</f>
        <v>0</v>
      </c>
      <c r="W592" s="43">
        <f>'[4]AZIMUTH_CONGESTION by ports'!V2059</f>
        <v>0</v>
      </c>
      <c r="X592" s="12">
        <f>'[4]AZIMUTH_CONGESTION by ports'!W2059</f>
        <v>0</v>
      </c>
      <c r="Y592" s="88">
        <f>'[4]AZIMUTH_CONGESTION by ports'!X2059</f>
        <v>0</v>
      </c>
      <c r="Z592" s="12">
        <f>'[4]AZIMUTH_CONGESTION by ports'!Y2059</f>
        <v>0</v>
      </c>
      <c r="AA592" s="88">
        <f>'[4]AZIMUTH_CONGESTION by ports'!Z2059</f>
        <v>0</v>
      </c>
      <c r="AB592" s="12">
        <f t="shared" si="57"/>
        <v>8.33</v>
      </c>
      <c r="AC592" s="12">
        <f t="shared" si="58"/>
        <v>0.85000000000000009</v>
      </c>
      <c r="AD592" s="12">
        <f t="shared" si="59"/>
        <v>0.68</v>
      </c>
      <c r="AE592" s="12">
        <f t="shared" si="60"/>
        <v>0.17</v>
      </c>
      <c r="AF592" s="12">
        <f t="shared" si="61"/>
        <v>3.74</v>
      </c>
      <c r="AG592" s="12">
        <f t="shared" si="62"/>
        <v>2.89</v>
      </c>
    </row>
    <row r="593" spans="2:33">
      <c r="B593" s="15">
        <f>'[4]AZIMUTH_CONGESTION by ports'!A2060</f>
        <v>42960</v>
      </c>
      <c r="C593" s="6">
        <f>'[4]AZIMUTH_CONGESTION by ports'!B2060</f>
        <v>5</v>
      </c>
      <c r="D593" s="89">
        <f>'[4]AZIMUTH_CONGESTION by ports'!C2060</f>
        <v>27</v>
      </c>
      <c r="E593" s="43">
        <f>'[4]AZIMUTH_CONGESTION by ports'!D2060</f>
        <v>1</v>
      </c>
      <c r="F593" s="6">
        <f>'[4]AZIMUTH_CONGESTION by ports'!E2060</f>
        <v>0</v>
      </c>
      <c r="G593" s="6">
        <f>'[4]AZIMUTH_CONGESTION by ports'!F2060</f>
        <v>0</v>
      </c>
      <c r="H593" s="12">
        <f>'[4]AZIMUTH_CONGESTION by ports'!G2060</f>
        <v>0</v>
      </c>
      <c r="I593" s="12">
        <f>'[4]AZIMUTH_CONGESTION by ports'!H2060</f>
        <v>4</v>
      </c>
      <c r="J593" s="12">
        <f>'[4]AZIMUTH_CONGESTION by ports'!I2060</f>
        <v>3</v>
      </c>
      <c r="K593" s="12">
        <f>'[4]AZIMUTH_CONGESTION by ports'!J2060</f>
        <v>0</v>
      </c>
      <c r="L593" s="12">
        <f>'[4]AZIMUTH_CONGESTION by ports'!K2060</f>
        <v>1</v>
      </c>
      <c r="M593" s="43">
        <f>'[4]AZIMUTH_CONGESTION by ports'!L2060</f>
        <v>2</v>
      </c>
      <c r="N593" s="6">
        <f>'[4]AZIMUTH_CONGESTION by ports'!M2060</f>
        <v>0</v>
      </c>
      <c r="O593" s="89">
        <f>'[4]AZIMUTH_CONGESTION by ports'!N2060</f>
        <v>0</v>
      </c>
      <c r="P593" s="88">
        <f>'[4]AZIMUTH_CONGESTION by ports'!O2060</f>
        <v>1</v>
      </c>
      <c r="Q593" s="88">
        <f>'[4]AZIMUTH_CONGESTION by ports'!P2060</f>
        <v>0</v>
      </c>
      <c r="R593" s="43">
        <f>'[4]AZIMUTH_CONGESTION by ports'!Q2060</f>
        <v>0</v>
      </c>
      <c r="S593" s="88">
        <f>'[4]AZIMUTH_CONGESTION by ports'!R2060</f>
        <v>0</v>
      </c>
      <c r="T593" s="12">
        <f>'[4]AZIMUTH_CONGESTION by ports'!S2060</f>
        <v>4</v>
      </c>
      <c r="U593" s="43">
        <f>'[4]AZIMUTH_CONGESTION by ports'!T2060</f>
        <v>0</v>
      </c>
      <c r="V593" s="12">
        <f>'[4]AZIMUTH_CONGESTION by ports'!U2060</f>
        <v>0</v>
      </c>
      <c r="W593" s="43">
        <f>'[4]AZIMUTH_CONGESTION by ports'!V2060</f>
        <v>0</v>
      </c>
      <c r="X593" s="12">
        <f>'[4]AZIMUTH_CONGESTION by ports'!W2060</f>
        <v>0</v>
      </c>
      <c r="Y593" s="88">
        <f>'[4]AZIMUTH_CONGESTION by ports'!X2060</f>
        <v>2</v>
      </c>
      <c r="Z593" s="12">
        <f>'[4]AZIMUTH_CONGESTION by ports'!Y2060</f>
        <v>0</v>
      </c>
      <c r="AA593" s="88">
        <f>'[4]AZIMUTH_CONGESTION by ports'!Z2060</f>
        <v>0</v>
      </c>
      <c r="AB593" s="12">
        <f t="shared" si="57"/>
        <v>8.5</v>
      </c>
      <c r="AC593" s="12">
        <f t="shared" si="58"/>
        <v>0.85000000000000009</v>
      </c>
      <c r="AD593" s="12">
        <f t="shared" si="59"/>
        <v>0.51</v>
      </c>
      <c r="AE593" s="12">
        <f t="shared" si="60"/>
        <v>0.51</v>
      </c>
      <c r="AF593" s="12">
        <f t="shared" si="61"/>
        <v>4.5900000000000007</v>
      </c>
      <c r="AG593" s="12">
        <f t="shared" si="62"/>
        <v>2.04</v>
      </c>
    </row>
    <row r="594" spans="2:33">
      <c r="B594" s="15">
        <f>'[4]AZIMUTH_CONGESTION by ports'!A2061</f>
        <v>42961</v>
      </c>
      <c r="C594" s="6">
        <f>'[4]AZIMUTH_CONGESTION by ports'!B2061</f>
        <v>5</v>
      </c>
      <c r="D594" s="89">
        <f>'[4]AZIMUTH_CONGESTION by ports'!C2061</f>
        <v>30</v>
      </c>
      <c r="E594" s="43">
        <f>'[4]AZIMUTH_CONGESTION by ports'!D2061</f>
        <v>5</v>
      </c>
      <c r="F594" s="6">
        <f>'[4]AZIMUTH_CONGESTION by ports'!E2061</f>
        <v>0</v>
      </c>
      <c r="G594" s="6">
        <f>'[4]AZIMUTH_CONGESTION by ports'!F2061</f>
        <v>0</v>
      </c>
      <c r="H594" s="12">
        <f>'[4]AZIMUTH_CONGESTION by ports'!G2061</f>
        <v>0</v>
      </c>
      <c r="I594" s="12">
        <f>'[4]AZIMUTH_CONGESTION by ports'!H2061</f>
        <v>3</v>
      </c>
      <c r="J594" s="12">
        <f>'[4]AZIMUTH_CONGESTION by ports'!I2061</f>
        <v>2</v>
      </c>
      <c r="K594" s="12">
        <f>'[4]AZIMUTH_CONGESTION by ports'!J2061</f>
        <v>0</v>
      </c>
      <c r="L594" s="12">
        <f>'[4]AZIMUTH_CONGESTION by ports'!K2061</f>
        <v>1</v>
      </c>
      <c r="M594" s="43">
        <f>'[4]AZIMUTH_CONGESTION by ports'!L2061</f>
        <v>2</v>
      </c>
      <c r="N594" s="6">
        <f>'[4]AZIMUTH_CONGESTION by ports'!M2061</f>
        <v>0</v>
      </c>
      <c r="O594" s="89">
        <f>'[4]AZIMUTH_CONGESTION by ports'!N2061</f>
        <v>0</v>
      </c>
      <c r="P594" s="88">
        <f>'[4]AZIMUTH_CONGESTION by ports'!O2061</f>
        <v>0</v>
      </c>
      <c r="Q594" s="88">
        <f>'[4]AZIMUTH_CONGESTION by ports'!P2061</f>
        <v>0</v>
      </c>
      <c r="R594" s="43">
        <f>'[4]AZIMUTH_CONGESTION by ports'!Q2061</f>
        <v>1</v>
      </c>
      <c r="S594" s="88">
        <f>'[4]AZIMUTH_CONGESTION by ports'!R2061</f>
        <v>0</v>
      </c>
      <c r="T594" s="12">
        <f>'[4]AZIMUTH_CONGESTION by ports'!S2061</f>
        <v>2</v>
      </c>
      <c r="U594" s="43">
        <f>'[4]AZIMUTH_CONGESTION by ports'!T2061</f>
        <v>0</v>
      </c>
      <c r="V594" s="12">
        <f>'[4]AZIMUTH_CONGESTION by ports'!U2061</f>
        <v>0</v>
      </c>
      <c r="W594" s="43">
        <f>'[4]AZIMUTH_CONGESTION by ports'!V2061</f>
        <v>0</v>
      </c>
      <c r="X594" s="12">
        <f>'[4]AZIMUTH_CONGESTION by ports'!W2061</f>
        <v>0</v>
      </c>
      <c r="Y594" s="88">
        <f>'[4]AZIMUTH_CONGESTION by ports'!X2061</f>
        <v>1</v>
      </c>
      <c r="Z594" s="12">
        <f>'[4]AZIMUTH_CONGESTION by ports'!Y2061</f>
        <v>0</v>
      </c>
      <c r="AA594" s="88">
        <f>'[4]AZIMUTH_CONGESTION by ports'!Z2061</f>
        <v>0</v>
      </c>
      <c r="AB594" s="12">
        <f t="shared" si="57"/>
        <v>8.84</v>
      </c>
      <c r="AC594" s="12">
        <f t="shared" si="58"/>
        <v>0.85000000000000009</v>
      </c>
      <c r="AD594" s="12">
        <f t="shared" si="59"/>
        <v>1.36</v>
      </c>
      <c r="AE594" s="12">
        <f t="shared" si="60"/>
        <v>0.17</v>
      </c>
      <c r="AF594" s="12">
        <f t="shared" si="61"/>
        <v>5.1000000000000005</v>
      </c>
      <c r="AG594" s="12">
        <f t="shared" si="62"/>
        <v>1.36</v>
      </c>
    </row>
    <row r="595" spans="2:33">
      <c r="B595" s="15">
        <f>'[4]AZIMUTH_CONGESTION by ports'!A2062</f>
        <v>42962</v>
      </c>
      <c r="C595" s="6">
        <f>'[4]AZIMUTH_CONGESTION by ports'!B2062</f>
        <v>3</v>
      </c>
      <c r="D595" s="89">
        <f>'[4]AZIMUTH_CONGESTION by ports'!C2062</f>
        <v>33</v>
      </c>
      <c r="E595" s="43">
        <f>'[4]AZIMUTH_CONGESTION by ports'!D2062</f>
        <v>2</v>
      </c>
      <c r="F595" s="6">
        <f>'[4]AZIMUTH_CONGESTION by ports'!E2062</f>
        <v>0</v>
      </c>
      <c r="G595" s="6">
        <f>'[4]AZIMUTH_CONGESTION by ports'!F2062</f>
        <v>0</v>
      </c>
      <c r="H595" s="12">
        <f>'[4]AZIMUTH_CONGESTION by ports'!G2062</f>
        <v>0</v>
      </c>
      <c r="I595" s="12">
        <f>'[4]AZIMUTH_CONGESTION by ports'!H2062</f>
        <v>3</v>
      </c>
      <c r="J595" s="12">
        <f>'[4]AZIMUTH_CONGESTION by ports'!I2062</f>
        <v>1</v>
      </c>
      <c r="K595" s="12">
        <f>'[4]AZIMUTH_CONGESTION by ports'!J2062</f>
        <v>0</v>
      </c>
      <c r="L595" s="12">
        <f>'[4]AZIMUTH_CONGESTION by ports'!K2062</f>
        <v>1</v>
      </c>
      <c r="M595" s="43">
        <f>'[4]AZIMUTH_CONGESTION by ports'!L2062</f>
        <v>1</v>
      </c>
      <c r="N595" s="6">
        <f>'[4]AZIMUTH_CONGESTION by ports'!M2062</f>
        <v>1</v>
      </c>
      <c r="O595" s="89">
        <f>'[4]AZIMUTH_CONGESTION by ports'!N2062</f>
        <v>0</v>
      </c>
      <c r="P595" s="88">
        <f>'[4]AZIMUTH_CONGESTION by ports'!O2062</f>
        <v>0</v>
      </c>
      <c r="Q595" s="88">
        <f>'[4]AZIMUTH_CONGESTION by ports'!P2062</f>
        <v>0</v>
      </c>
      <c r="R595" s="43">
        <f>'[4]AZIMUTH_CONGESTION by ports'!Q2062</f>
        <v>1</v>
      </c>
      <c r="S595" s="88">
        <f>'[4]AZIMUTH_CONGESTION by ports'!R2062</f>
        <v>0</v>
      </c>
      <c r="T595" s="12">
        <f>'[4]AZIMUTH_CONGESTION by ports'!S2062</f>
        <v>4</v>
      </c>
      <c r="U595" s="43">
        <f>'[4]AZIMUTH_CONGESTION by ports'!T2062</f>
        <v>0</v>
      </c>
      <c r="V595" s="12">
        <f>'[4]AZIMUTH_CONGESTION by ports'!U2062</f>
        <v>0</v>
      </c>
      <c r="W595" s="43">
        <f>'[4]AZIMUTH_CONGESTION by ports'!V2062</f>
        <v>0</v>
      </c>
      <c r="X595" s="12">
        <f>'[4]AZIMUTH_CONGESTION by ports'!W2062</f>
        <v>0</v>
      </c>
      <c r="Y595" s="88">
        <f>'[4]AZIMUTH_CONGESTION by ports'!X2062</f>
        <v>1</v>
      </c>
      <c r="Z595" s="12">
        <f>'[4]AZIMUTH_CONGESTION by ports'!Y2062</f>
        <v>0</v>
      </c>
      <c r="AA595" s="88">
        <f>'[4]AZIMUTH_CONGESTION by ports'!Z2062</f>
        <v>0</v>
      </c>
      <c r="AB595" s="12">
        <f t="shared" si="57"/>
        <v>8.67</v>
      </c>
      <c r="AC595" s="12">
        <f t="shared" si="58"/>
        <v>0.68</v>
      </c>
      <c r="AD595" s="12">
        <f t="shared" si="59"/>
        <v>0.68</v>
      </c>
      <c r="AE595" s="12">
        <f t="shared" si="60"/>
        <v>0.17</v>
      </c>
      <c r="AF595" s="12">
        <f t="shared" si="61"/>
        <v>5.61</v>
      </c>
      <c r="AG595" s="12">
        <f t="shared" si="62"/>
        <v>1.53</v>
      </c>
    </row>
    <row r="596" spans="2:33">
      <c r="B596" s="15">
        <f>'[4]AZIMUTH_CONGESTION by ports'!A2063</f>
        <v>42963</v>
      </c>
      <c r="C596" s="6">
        <f>'[4]AZIMUTH_CONGESTION by ports'!B2063</f>
        <v>5</v>
      </c>
      <c r="D596" s="89">
        <f>'[4]AZIMUTH_CONGESTION by ports'!C2063</f>
        <v>31</v>
      </c>
      <c r="E596" s="43">
        <f>'[4]AZIMUTH_CONGESTION by ports'!D2063</f>
        <v>3</v>
      </c>
      <c r="F596" s="6">
        <f>'[4]AZIMUTH_CONGESTION by ports'!E2063</f>
        <v>0</v>
      </c>
      <c r="G596" s="6">
        <f>'[4]AZIMUTH_CONGESTION by ports'!F2063</f>
        <v>0</v>
      </c>
      <c r="H596" s="12">
        <f>'[4]AZIMUTH_CONGESTION by ports'!G2063</f>
        <v>0</v>
      </c>
      <c r="I596" s="12">
        <f>'[4]AZIMUTH_CONGESTION by ports'!H2063</f>
        <v>4</v>
      </c>
      <c r="J596" s="12">
        <f>'[4]AZIMUTH_CONGESTION by ports'!I2063</f>
        <v>2</v>
      </c>
      <c r="K596" s="12">
        <f>'[4]AZIMUTH_CONGESTION by ports'!J2063</f>
        <v>0</v>
      </c>
      <c r="L596" s="12">
        <f>'[4]AZIMUTH_CONGESTION by ports'!K2063</f>
        <v>1</v>
      </c>
      <c r="M596" s="43">
        <f>'[4]AZIMUTH_CONGESTION by ports'!L2063</f>
        <v>2</v>
      </c>
      <c r="N596" s="6">
        <f>'[4]AZIMUTH_CONGESTION by ports'!M2063</f>
        <v>1</v>
      </c>
      <c r="O596" s="89">
        <f>'[4]AZIMUTH_CONGESTION by ports'!N2063</f>
        <v>0</v>
      </c>
      <c r="P596" s="88">
        <f>'[4]AZIMUTH_CONGESTION by ports'!O2063</f>
        <v>0</v>
      </c>
      <c r="Q596" s="88">
        <f>'[4]AZIMUTH_CONGESTION by ports'!P2063</f>
        <v>0</v>
      </c>
      <c r="R596" s="43">
        <f>'[4]AZIMUTH_CONGESTION by ports'!Q2063</f>
        <v>2</v>
      </c>
      <c r="S596" s="88">
        <f>'[4]AZIMUTH_CONGESTION by ports'!R2063</f>
        <v>0</v>
      </c>
      <c r="T596" s="12">
        <f>'[4]AZIMUTH_CONGESTION by ports'!S2063</f>
        <v>7</v>
      </c>
      <c r="U596" s="43">
        <f>'[4]AZIMUTH_CONGESTION by ports'!T2063</f>
        <v>0</v>
      </c>
      <c r="V596" s="12">
        <f>'[4]AZIMUTH_CONGESTION by ports'!U2063</f>
        <v>0</v>
      </c>
      <c r="W596" s="43">
        <f>'[4]AZIMUTH_CONGESTION by ports'!V2063</f>
        <v>0</v>
      </c>
      <c r="X596" s="12">
        <f>'[4]AZIMUTH_CONGESTION by ports'!W2063</f>
        <v>0</v>
      </c>
      <c r="Y596" s="88">
        <f>'[4]AZIMUTH_CONGESTION by ports'!X2063</f>
        <v>2</v>
      </c>
      <c r="Z596" s="12">
        <f>'[4]AZIMUTH_CONGESTION by ports'!Y2063</f>
        <v>0</v>
      </c>
      <c r="AA596" s="88">
        <f>'[4]AZIMUTH_CONGESTION by ports'!Z2063</f>
        <v>0</v>
      </c>
      <c r="AB596" s="12">
        <f t="shared" si="57"/>
        <v>10.200000000000001</v>
      </c>
      <c r="AC596" s="12">
        <f t="shared" si="58"/>
        <v>1.02</v>
      </c>
      <c r="AD596" s="12">
        <f t="shared" si="59"/>
        <v>1.1900000000000002</v>
      </c>
      <c r="AE596" s="12">
        <f t="shared" si="60"/>
        <v>0.34</v>
      </c>
      <c r="AF596" s="12">
        <f t="shared" si="61"/>
        <v>5.2700000000000005</v>
      </c>
      <c r="AG596" s="12">
        <f t="shared" si="62"/>
        <v>2.3800000000000003</v>
      </c>
    </row>
    <row r="597" spans="2:33">
      <c r="B597" s="15">
        <f>'[4]AZIMUTH_CONGESTION by ports'!A2064</f>
        <v>42964</v>
      </c>
      <c r="C597" s="6">
        <f>'[4]AZIMUTH_CONGESTION by ports'!B2064</f>
        <v>5</v>
      </c>
      <c r="D597" s="89">
        <f>'[4]AZIMUTH_CONGESTION by ports'!C2064</f>
        <v>33</v>
      </c>
      <c r="E597" s="43">
        <f>'[4]AZIMUTH_CONGESTION by ports'!D2064</f>
        <v>3</v>
      </c>
      <c r="F597" s="6">
        <f>'[4]AZIMUTH_CONGESTION by ports'!E2064</f>
        <v>0</v>
      </c>
      <c r="G597" s="6">
        <f>'[4]AZIMUTH_CONGESTION by ports'!F2064</f>
        <v>0</v>
      </c>
      <c r="H597" s="12">
        <f>'[4]AZIMUTH_CONGESTION by ports'!G2064</f>
        <v>1</v>
      </c>
      <c r="I597" s="12">
        <f>'[4]AZIMUTH_CONGESTION by ports'!H2064</f>
        <v>3</v>
      </c>
      <c r="J597" s="12">
        <f>'[4]AZIMUTH_CONGESTION by ports'!I2064</f>
        <v>1</v>
      </c>
      <c r="K597" s="12">
        <f>'[4]AZIMUTH_CONGESTION by ports'!J2064</f>
        <v>0</v>
      </c>
      <c r="L597" s="12">
        <f>'[4]AZIMUTH_CONGESTION by ports'!K2064</f>
        <v>1</v>
      </c>
      <c r="M597" s="43">
        <f>'[4]AZIMUTH_CONGESTION by ports'!L2064</f>
        <v>1</v>
      </c>
      <c r="N597" s="6">
        <f>'[4]AZIMUTH_CONGESTION by ports'!M2064</f>
        <v>0</v>
      </c>
      <c r="O597" s="89">
        <f>'[4]AZIMUTH_CONGESTION by ports'!N2064</f>
        <v>0</v>
      </c>
      <c r="P597" s="88">
        <f>'[4]AZIMUTH_CONGESTION by ports'!O2064</f>
        <v>0</v>
      </c>
      <c r="Q597" s="88">
        <f>'[4]AZIMUTH_CONGESTION by ports'!P2064</f>
        <v>0</v>
      </c>
      <c r="R597" s="43">
        <f>'[4]AZIMUTH_CONGESTION by ports'!Q2064</f>
        <v>3</v>
      </c>
      <c r="S597" s="88">
        <f>'[4]AZIMUTH_CONGESTION by ports'!R2064</f>
        <v>0</v>
      </c>
      <c r="T597" s="12">
        <f>'[4]AZIMUTH_CONGESTION by ports'!S2064</f>
        <v>11</v>
      </c>
      <c r="U597" s="43">
        <f>'[4]AZIMUTH_CONGESTION by ports'!T2064</f>
        <v>0</v>
      </c>
      <c r="V597" s="12">
        <f>'[4]AZIMUTH_CONGESTION by ports'!U2064</f>
        <v>0</v>
      </c>
      <c r="W597" s="43">
        <f>'[4]AZIMUTH_CONGESTION by ports'!V2064</f>
        <v>1</v>
      </c>
      <c r="X597" s="12">
        <f>'[4]AZIMUTH_CONGESTION by ports'!W2064</f>
        <v>0</v>
      </c>
      <c r="Y597" s="88">
        <f>'[4]AZIMUTH_CONGESTION by ports'!X2064</f>
        <v>2</v>
      </c>
      <c r="Z597" s="12">
        <f>'[4]AZIMUTH_CONGESTION by ports'!Y2064</f>
        <v>0</v>
      </c>
      <c r="AA597" s="88">
        <f>'[4]AZIMUTH_CONGESTION by ports'!Z2064</f>
        <v>0</v>
      </c>
      <c r="AB597" s="12">
        <f t="shared" si="57"/>
        <v>11.05</v>
      </c>
      <c r="AC597" s="12">
        <f t="shared" si="58"/>
        <v>0.85000000000000009</v>
      </c>
      <c r="AD597" s="12">
        <f t="shared" si="59"/>
        <v>1.36</v>
      </c>
      <c r="AE597" s="12">
        <f t="shared" si="60"/>
        <v>0.34</v>
      </c>
      <c r="AF597" s="12">
        <f t="shared" si="61"/>
        <v>5.61</v>
      </c>
      <c r="AG597" s="12">
        <f t="shared" si="62"/>
        <v>2.89</v>
      </c>
    </row>
    <row r="598" spans="2:33">
      <c r="B598" s="15">
        <f>'[4]AZIMUTH_CONGESTION by ports'!A2065</f>
        <v>42965</v>
      </c>
      <c r="C598" s="6">
        <f>'[4]AZIMUTH_CONGESTION by ports'!B2065</f>
        <v>5</v>
      </c>
      <c r="D598" s="89">
        <f>'[4]AZIMUTH_CONGESTION by ports'!C2065</f>
        <v>26</v>
      </c>
      <c r="E598" s="43">
        <f>'[4]AZIMUTH_CONGESTION by ports'!D2065</f>
        <v>2</v>
      </c>
      <c r="F598" s="6">
        <f>'[4]AZIMUTH_CONGESTION by ports'!E2065</f>
        <v>0</v>
      </c>
      <c r="G598" s="6">
        <f>'[4]AZIMUTH_CONGESTION by ports'!F2065</f>
        <v>0</v>
      </c>
      <c r="H598" s="12">
        <f>'[4]AZIMUTH_CONGESTION by ports'!G2065</f>
        <v>1</v>
      </c>
      <c r="I598" s="12">
        <f>'[4]AZIMUTH_CONGESTION by ports'!H2065</f>
        <v>3</v>
      </c>
      <c r="J598" s="12">
        <f>'[4]AZIMUTH_CONGESTION by ports'!I2065</f>
        <v>0</v>
      </c>
      <c r="K598" s="12">
        <f>'[4]AZIMUTH_CONGESTION by ports'!J2065</f>
        <v>0</v>
      </c>
      <c r="L598" s="12">
        <f>'[4]AZIMUTH_CONGESTION by ports'!K2065</f>
        <v>1</v>
      </c>
      <c r="M598" s="43">
        <f>'[4]AZIMUTH_CONGESTION by ports'!L2065</f>
        <v>1</v>
      </c>
      <c r="N598" s="6">
        <f>'[4]AZIMUTH_CONGESTION by ports'!M2065</f>
        <v>0</v>
      </c>
      <c r="O598" s="89">
        <f>'[4]AZIMUTH_CONGESTION by ports'!N2065</f>
        <v>0</v>
      </c>
      <c r="P598" s="88">
        <f>'[4]AZIMUTH_CONGESTION by ports'!O2065</f>
        <v>0</v>
      </c>
      <c r="Q598" s="88">
        <f>'[4]AZIMUTH_CONGESTION by ports'!P2065</f>
        <v>0</v>
      </c>
      <c r="R598" s="43">
        <f>'[4]AZIMUTH_CONGESTION by ports'!Q2065</f>
        <v>2</v>
      </c>
      <c r="S598" s="88">
        <f>'[4]AZIMUTH_CONGESTION by ports'!R2065</f>
        <v>0</v>
      </c>
      <c r="T598" s="12">
        <f>'[4]AZIMUTH_CONGESTION by ports'!S2065</f>
        <v>3</v>
      </c>
      <c r="U598" s="43">
        <f>'[4]AZIMUTH_CONGESTION by ports'!T2065</f>
        <v>0</v>
      </c>
      <c r="V598" s="12">
        <f>'[4]AZIMUTH_CONGESTION by ports'!U2065</f>
        <v>0</v>
      </c>
      <c r="W598" s="43">
        <f>'[4]AZIMUTH_CONGESTION by ports'!V2065</f>
        <v>0</v>
      </c>
      <c r="X598" s="12">
        <f>'[4]AZIMUTH_CONGESTION by ports'!W2065</f>
        <v>0</v>
      </c>
      <c r="Y598" s="88">
        <f>'[4]AZIMUTH_CONGESTION by ports'!X2065</f>
        <v>2</v>
      </c>
      <c r="Z598" s="12">
        <f>'[4]AZIMUTH_CONGESTION by ports'!Y2065</f>
        <v>0</v>
      </c>
      <c r="AA598" s="88">
        <f>'[4]AZIMUTH_CONGESTION by ports'!Z2065</f>
        <v>0</v>
      </c>
      <c r="AB598" s="12">
        <f t="shared" si="57"/>
        <v>7.82</v>
      </c>
      <c r="AC598" s="12">
        <f t="shared" si="58"/>
        <v>0.85000000000000009</v>
      </c>
      <c r="AD598" s="12">
        <f t="shared" si="59"/>
        <v>0.85000000000000009</v>
      </c>
      <c r="AE598" s="12">
        <f t="shared" si="60"/>
        <v>0.34</v>
      </c>
      <c r="AF598" s="12">
        <f t="shared" si="61"/>
        <v>4.42</v>
      </c>
      <c r="AG598" s="12">
        <f t="shared" si="62"/>
        <v>1.36</v>
      </c>
    </row>
    <row r="599" spans="2:33">
      <c r="B599" s="15">
        <f>'[4]AZIMUTH_CONGESTION by ports'!A2066</f>
        <v>42966</v>
      </c>
      <c r="C599" s="6">
        <f>'[4]AZIMUTH_CONGESTION by ports'!B2066</f>
        <v>5</v>
      </c>
      <c r="D599" s="89">
        <f>'[4]AZIMUTH_CONGESTION by ports'!C2066</f>
        <v>25</v>
      </c>
      <c r="E599" s="43">
        <f>'[4]AZIMUTH_CONGESTION by ports'!D2066</f>
        <v>2</v>
      </c>
      <c r="F599" s="6">
        <f>'[4]AZIMUTH_CONGESTION by ports'!E2066</f>
        <v>0</v>
      </c>
      <c r="G599" s="6">
        <f>'[4]AZIMUTH_CONGESTION by ports'!F2066</f>
        <v>0</v>
      </c>
      <c r="H599" s="12">
        <f>'[4]AZIMUTH_CONGESTION by ports'!G2066</f>
        <v>0</v>
      </c>
      <c r="I599" s="12">
        <f>'[4]AZIMUTH_CONGESTION by ports'!H2066</f>
        <v>3</v>
      </c>
      <c r="J599" s="12">
        <f>'[4]AZIMUTH_CONGESTION by ports'!I2066</f>
        <v>0</v>
      </c>
      <c r="K599" s="12">
        <f>'[4]AZIMUTH_CONGESTION by ports'!J2066</f>
        <v>0</v>
      </c>
      <c r="L599" s="12">
        <f>'[4]AZIMUTH_CONGESTION by ports'!K2066</f>
        <v>1</v>
      </c>
      <c r="M599" s="43">
        <f>'[4]AZIMUTH_CONGESTION by ports'!L2066</f>
        <v>1</v>
      </c>
      <c r="N599" s="6">
        <f>'[4]AZIMUTH_CONGESTION by ports'!M2066</f>
        <v>0</v>
      </c>
      <c r="O599" s="89">
        <f>'[4]AZIMUTH_CONGESTION by ports'!N2066</f>
        <v>0</v>
      </c>
      <c r="P599" s="88">
        <f>'[4]AZIMUTH_CONGESTION by ports'!O2066</f>
        <v>0</v>
      </c>
      <c r="Q599" s="88">
        <f>'[4]AZIMUTH_CONGESTION by ports'!P2066</f>
        <v>0</v>
      </c>
      <c r="R599" s="43">
        <f>'[4]AZIMUTH_CONGESTION by ports'!Q2066</f>
        <v>2</v>
      </c>
      <c r="S599" s="88">
        <f>'[4]AZIMUTH_CONGESTION by ports'!R2066</f>
        <v>0</v>
      </c>
      <c r="T599" s="12">
        <f>'[4]AZIMUTH_CONGESTION by ports'!S2066</f>
        <v>5</v>
      </c>
      <c r="U599" s="43">
        <f>'[4]AZIMUTH_CONGESTION by ports'!T2066</f>
        <v>0</v>
      </c>
      <c r="V599" s="12">
        <f>'[4]AZIMUTH_CONGESTION by ports'!U2066</f>
        <v>0</v>
      </c>
      <c r="W599" s="43">
        <f>'[4]AZIMUTH_CONGESTION by ports'!V2066</f>
        <v>1</v>
      </c>
      <c r="X599" s="12">
        <f>'[4]AZIMUTH_CONGESTION by ports'!W2066</f>
        <v>0</v>
      </c>
      <c r="Y599" s="88">
        <f>'[4]AZIMUTH_CONGESTION by ports'!X2066</f>
        <v>3</v>
      </c>
      <c r="Z599" s="12">
        <f>'[4]AZIMUTH_CONGESTION by ports'!Y2066</f>
        <v>0</v>
      </c>
      <c r="AA599" s="88">
        <f>'[4]AZIMUTH_CONGESTION by ports'!Z2066</f>
        <v>0</v>
      </c>
      <c r="AB599" s="12">
        <f t="shared" si="57"/>
        <v>8.16</v>
      </c>
      <c r="AC599" s="12">
        <f t="shared" si="58"/>
        <v>0.85000000000000009</v>
      </c>
      <c r="AD599" s="12">
        <f t="shared" si="59"/>
        <v>1.02</v>
      </c>
      <c r="AE599" s="12">
        <f t="shared" si="60"/>
        <v>0.51</v>
      </c>
      <c r="AF599" s="12">
        <f t="shared" si="61"/>
        <v>4.25</v>
      </c>
      <c r="AG599" s="12">
        <f t="shared" si="62"/>
        <v>1.53</v>
      </c>
    </row>
    <row r="600" spans="2:33">
      <c r="B600" s="15">
        <f>'[4]AZIMUTH_CONGESTION by ports'!A2067</f>
        <v>42967</v>
      </c>
      <c r="C600" s="6">
        <f>'[4]AZIMUTH_CONGESTION by ports'!B2067</f>
        <v>5</v>
      </c>
      <c r="D600" s="89">
        <f>'[4]AZIMUTH_CONGESTION by ports'!C2067</f>
        <v>23</v>
      </c>
      <c r="E600" s="43">
        <f>'[4]AZIMUTH_CONGESTION by ports'!D2067</f>
        <v>1</v>
      </c>
      <c r="F600" s="6">
        <f>'[4]AZIMUTH_CONGESTION by ports'!E2067</f>
        <v>0</v>
      </c>
      <c r="G600" s="6">
        <f>'[4]AZIMUTH_CONGESTION by ports'!F2067</f>
        <v>1</v>
      </c>
      <c r="H600" s="12">
        <f>'[4]AZIMUTH_CONGESTION by ports'!G2067</f>
        <v>1</v>
      </c>
      <c r="I600" s="12">
        <f>'[4]AZIMUTH_CONGESTION by ports'!H2067</f>
        <v>1</v>
      </c>
      <c r="J600" s="12">
        <f>'[4]AZIMUTH_CONGESTION by ports'!I2067</f>
        <v>0</v>
      </c>
      <c r="K600" s="12">
        <f>'[4]AZIMUTH_CONGESTION by ports'!J2067</f>
        <v>0</v>
      </c>
      <c r="L600" s="12">
        <f>'[4]AZIMUTH_CONGESTION by ports'!K2067</f>
        <v>1</v>
      </c>
      <c r="M600" s="43">
        <f>'[4]AZIMUTH_CONGESTION by ports'!L2067</f>
        <v>1</v>
      </c>
      <c r="N600" s="6">
        <f>'[4]AZIMUTH_CONGESTION by ports'!M2067</f>
        <v>0</v>
      </c>
      <c r="O600" s="89">
        <f>'[4]AZIMUTH_CONGESTION by ports'!N2067</f>
        <v>0</v>
      </c>
      <c r="P600" s="88">
        <f>'[4]AZIMUTH_CONGESTION by ports'!O2067</f>
        <v>2</v>
      </c>
      <c r="Q600" s="88">
        <f>'[4]AZIMUTH_CONGESTION by ports'!P2067</f>
        <v>0</v>
      </c>
      <c r="R600" s="43">
        <f>'[4]AZIMUTH_CONGESTION by ports'!Q2067</f>
        <v>2</v>
      </c>
      <c r="S600" s="88">
        <f>'[4]AZIMUTH_CONGESTION by ports'!R2067</f>
        <v>0</v>
      </c>
      <c r="T600" s="12">
        <f>'[4]AZIMUTH_CONGESTION by ports'!S2067</f>
        <v>2</v>
      </c>
      <c r="U600" s="43">
        <f>'[4]AZIMUTH_CONGESTION by ports'!T2067</f>
        <v>0</v>
      </c>
      <c r="V600" s="12">
        <f>'[4]AZIMUTH_CONGESTION by ports'!U2067</f>
        <v>0</v>
      </c>
      <c r="W600" s="43">
        <f>'[4]AZIMUTH_CONGESTION by ports'!V2067</f>
        <v>1</v>
      </c>
      <c r="X600" s="12">
        <f>'[4]AZIMUTH_CONGESTION by ports'!W2067</f>
        <v>1</v>
      </c>
      <c r="Y600" s="88">
        <f>'[4]AZIMUTH_CONGESTION by ports'!X2067</f>
        <v>3</v>
      </c>
      <c r="Z600" s="12">
        <f>'[4]AZIMUTH_CONGESTION by ports'!Y2067</f>
        <v>0</v>
      </c>
      <c r="AA600" s="88">
        <f>'[4]AZIMUTH_CONGESTION by ports'!Z2067</f>
        <v>0</v>
      </c>
      <c r="AB600" s="12">
        <f t="shared" si="57"/>
        <v>7.65</v>
      </c>
      <c r="AC600" s="12">
        <f t="shared" si="58"/>
        <v>1.02</v>
      </c>
      <c r="AD600" s="12">
        <f t="shared" si="59"/>
        <v>0.85000000000000009</v>
      </c>
      <c r="AE600" s="12">
        <f t="shared" si="60"/>
        <v>0.85000000000000009</v>
      </c>
      <c r="AF600" s="12">
        <f t="shared" si="61"/>
        <v>3.91</v>
      </c>
      <c r="AG600" s="12">
        <f t="shared" si="62"/>
        <v>1.02</v>
      </c>
    </row>
    <row r="601" spans="2:33">
      <c r="B601" s="15">
        <f>'[4]AZIMUTH_CONGESTION by ports'!A2068</f>
        <v>42968</v>
      </c>
      <c r="C601" s="6">
        <f>'[4]AZIMUTH_CONGESTION by ports'!B2068</f>
        <v>5</v>
      </c>
      <c r="D601" s="89">
        <f>'[4]AZIMUTH_CONGESTION by ports'!C2068</f>
        <v>27</v>
      </c>
      <c r="E601" s="43">
        <f>'[4]AZIMUTH_CONGESTION by ports'!D2068</f>
        <v>2</v>
      </c>
      <c r="F601" s="6">
        <f>'[4]AZIMUTH_CONGESTION by ports'!E2068</f>
        <v>0</v>
      </c>
      <c r="G601" s="6">
        <f>'[4]AZIMUTH_CONGESTION by ports'!F2068</f>
        <v>1</v>
      </c>
      <c r="H601" s="12">
        <f>'[4]AZIMUTH_CONGESTION by ports'!G2068</f>
        <v>2</v>
      </c>
      <c r="I601" s="12">
        <f>'[4]AZIMUTH_CONGESTION by ports'!H2068</f>
        <v>3</v>
      </c>
      <c r="J601" s="12">
        <f>'[4]AZIMUTH_CONGESTION by ports'!I2068</f>
        <v>0</v>
      </c>
      <c r="K601" s="12">
        <f>'[4]AZIMUTH_CONGESTION by ports'!J2068</f>
        <v>0</v>
      </c>
      <c r="L601" s="12">
        <f>'[4]AZIMUTH_CONGESTION by ports'!K2068</f>
        <v>0</v>
      </c>
      <c r="M601" s="43">
        <f>'[4]AZIMUTH_CONGESTION by ports'!L2068</f>
        <v>0</v>
      </c>
      <c r="N601" s="6">
        <f>'[4]AZIMUTH_CONGESTION by ports'!M2068</f>
        <v>1</v>
      </c>
      <c r="O601" s="89">
        <f>'[4]AZIMUTH_CONGESTION by ports'!N2068</f>
        <v>0</v>
      </c>
      <c r="P601" s="88">
        <f>'[4]AZIMUTH_CONGESTION by ports'!O2068</f>
        <v>3</v>
      </c>
      <c r="Q601" s="88">
        <f>'[4]AZIMUTH_CONGESTION by ports'!P2068</f>
        <v>0</v>
      </c>
      <c r="R601" s="43">
        <f>'[4]AZIMUTH_CONGESTION by ports'!Q2068</f>
        <v>1</v>
      </c>
      <c r="S601" s="88">
        <f>'[4]AZIMUTH_CONGESTION by ports'!R2068</f>
        <v>0</v>
      </c>
      <c r="T601" s="12">
        <f>'[4]AZIMUTH_CONGESTION by ports'!S2068</f>
        <v>7</v>
      </c>
      <c r="U601" s="43">
        <f>'[4]AZIMUTH_CONGESTION by ports'!T2068</f>
        <v>0</v>
      </c>
      <c r="V601" s="12">
        <f>'[4]AZIMUTH_CONGESTION by ports'!U2068</f>
        <v>0</v>
      </c>
      <c r="W601" s="43">
        <f>'[4]AZIMUTH_CONGESTION by ports'!V2068</f>
        <v>0</v>
      </c>
      <c r="X601" s="12">
        <f>'[4]AZIMUTH_CONGESTION by ports'!W2068</f>
        <v>1</v>
      </c>
      <c r="Y601" s="88">
        <f>'[4]AZIMUTH_CONGESTION by ports'!X2068</f>
        <v>3</v>
      </c>
      <c r="Z601" s="12">
        <f>'[4]AZIMUTH_CONGESTION by ports'!Y2068</f>
        <v>0</v>
      </c>
      <c r="AA601" s="88">
        <f>'[4]AZIMUTH_CONGESTION by ports'!Z2068</f>
        <v>0</v>
      </c>
      <c r="AB601" s="12">
        <f t="shared" si="57"/>
        <v>9.5200000000000014</v>
      </c>
      <c r="AC601" s="12">
        <f t="shared" si="58"/>
        <v>1.1900000000000002</v>
      </c>
      <c r="AD601" s="12">
        <f t="shared" si="59"/>
        <v>0.51</v>
      </c>
      <c r="AE601" s="12">
        <f t="shared" si="60"/>
        <v>1.02</v>
      </c>
      <c r="AF601" s="12">
        <f t="shared" si="61"/>
        <v>4.5900000000000007</v>
      </c>
      <c r="AG601" s="12">
        <f t="shared" si="62"/>
        <v>2.21</v>
      </c>
    </row>
    <row r="602" spans="2:33">
      <c r="B602" s="15">
        <f>'[4]AZIMUTH_CONGESTION by ports'!A2069</f>
        <v>42969</v>
      </c>
      <c r="C602" s="6">
        <f>'[4]AZIMUTH_CONGESTION by ports'!B2069</f>
        <v>5</v>
      </c>
      <c r="D602" s="89">
        <f>'[4]AZIMUTH_CONGESTION by ports'!C2069</f>
        <v>29</v>
      </c>
      <c r="E602" s="43">
        <f>'[4]AZIMUTH_CONGESTION by ports'!D2069</f>
        <v>2</v>
      </c>
      <c r="F602" s="6">
        <f>'[4]AZIMUTH_CONGESTION by ports'!E2069</f>
        <v>0</v>
      </c>
      <c r="G602" s="6">
        <f>'[4]AZIMUTH_CONGESTION by ports'!F2069</f>
        <v>1</v>
      </c>
      <c r="H602" s="12">
        <f>'[4]AZIMUTH_CONGESTION by ports'!G2069</f>
        <v>3</v>
      </c>
      <c r="I602" s="12">
        <f>'[4]AZIMUTH_CONGESTION by ports'!H2069</f>
        <v>2</v>
      </c>
      <c r="J602" s="12">
        <f>'[4]AZIMUTH_CONGESTION by ports'!I2069</f>
        <v>0</v>
      </c>
      <c r="K602" s="12">
        <f>'[4]AZIMUTH_CONGESTION by ports'!J2069</f>
        <v>0</v>
      </c>
      <c r="L602" s="12">
        <f>'[4]AZIMUTH_CONGESTION by ports'!K2069</f>
        <v>0</v>
      </c>
      <c r="M602" s="43">
        <f>'[4]AZIMUTH_CONGESTION by ports'!L2069</f>
        <v>0</v>
      </c>
      <c r="N602" s="6">
        <f>'[4]AZIMUTH_CONGESTION by ports'!M2069</f>
        <v>0</v>
      </c>
      <c r="O602" s="89">
        <f>'[4]AZIMUTH_CONGESTION by ports'!N2069</f>
        <v>0</v>
      </c>
      <c r="P602" s="88">
        <f>'[4]AZIMUTH_CONGESTION by ports'!O2069</f>
        <v>2</v>
      </c>
      <c r="Q602" s="88">
        <f>'[4]AZIMUTH_CONGESTION by ports'!P2069</f>
        <v>0</v>
      </c>
      <c r="R602" s="43">
        <f>'[4]AZIMUTH_CONGESTION by ports'!Q2069</f>
        <v>1</v>
      </c>
      <c r="S602" s="88">
        <f>'[4]AZIMUTH_CONGESTION by ports'!R2069</f>
        <v>0</v>
      </c>
      <c r="T602" s="12">
        <f>'[4]AZIMUTH_CONGESTION by ports'!S2069</f>
        <v>3</v>
      </c>
      <c r="U602" s="43">
        <f>'[4]AZIMUTH_CONGESTION by ports'!T2069</f>
        <v>0</v>
      </c>
      <c r="V602" s="12">
        <f>'[4]AZIMUTH_CONGESTION by ports'!U2069</f>
        <v>0</v>
      </c>
      <c r="W602" s="43">
        <f>'[4]AZIMUTH_CONGESTION by ports'!V2069</f>
        <v>1</v>
      </c>
      <c r="X602" s="12">
        <f>'[4]AZIMUTH_CONGESTION by ports'!W2069</f>
        <v>1</v>
      </c>
      <c r="Y602" s="88">
        <f>'[4]AZIMUTH_CONGESTION by ports'!X2069</f>
        <v>5</v>
      </c>
      <c r="Z602" s="12">
        <f>'[4]AZIMUTH_CONGESTION by ports'!Y2069</f>
        <v>0</v>
      </c>
      <c r="AA602" s="88">
        <f>'[4]AZIMUTH_CONGESTION by ports'!Z2069</f>
        <v>0</v>
      </c>
      <c r="AB602" s="12">
        <f t="shared" si="57"/>
        <v>9.3500000000000014</v>
      </c>
      <c r="AC602" s="12">
        <f t="shared" si="58"/>
        <v>1.02</v>
      </c>
      <c r="AD602" s="12">
        <f t="shared" si="59"/>
        <v>0.68</v>
      </c>
      <c r="AE602" s="12">
        <f t="shared" si="60"/>
        <v>1.1900000000000002</v>
      </c>
      <c r="AF602" s="12">
        <f t="shared" si="61"/>
        <v>4.9300000000000006</v>
      </c>
      <c r="AG602" s="12">
        <f t="shared" si="62"/>
        <v>1.53</v>
      </c>
    </row>
    <row r="603" spans="2:33">
      <c r="B603" s="15">
        <f>'[4]AZIMUTH_CONGESTION by ports'!A2070</f>
        <v>42970</v>
      </c>
      <c r="C603" s="6">
        <f>'[4]AZIMUTH_CONGESTION by ports'!B2070</f>
        <v>5</v>
      </c>
      <c r="D603" s="89">
        <f>'[4]AZIMUTH_CONGESTION by ports'!C2070</f>
        <v>20</v>
      </c>
      <c r="E603" s="43">
        <f>'[4]AZIMUTH_CONGESTION by ports'!D2070</f>
        <v>4</v>
      </c>
      <c r="F603" s="6">
        <f>'[4]AZIMUTH_CONGESTION by ports'!E2070</f>
        <v>0</v>
      </c>
      <c r="G603" s="6">
        <f>'[4]AZIMUTH_CONGESTION by ports'!F2070</f>
        <v>1</v>
      </c>
      <c r="H603" s="12">
        <f>'[4]AZIMUTH_CONGESTION by ports'!G2070</f>
        <v>1</v>
      </c>
      <c r="I603" s="12">
        <f>'[4]AZIMUTH_CONGESTION by ports'!H2070</f>
        <v>0</v>
      </c>
      <c r="J603" s="12">
        <f>'[4]AZIMUTH_CONGESTION by ports'!I2070</f>
        <v>1</v>
      </c>
      <c r="K603" s="12">
        <f>'[4]AZIMUTH_CONGESTION by ports'!J2070</f>
        <v>0</v>
      </c>
      <c r="L603" s="12">
        <f>'[4]AZIMUTH_CONGESTION by ports'!K2070</f>
        <v>0</v>
      </c>
      <c r="M603" s="43">
        <f>'[4]AZIMUTH_CONGESTION by ports'!L2070</f>
        <v>0</v>
      </c>
      <c r="N603" s="6">
        <f>'[4]AZIMUTH_CONGESTION by ports'!M2070</f>
        <v>0</v>
      </c>
      <c r="O603" s="89">
        <f>'[4]AZIMUTH_CONGESTION by ports'!N2070</f>
        <v>0</v>
      </c>
      <c r="P603" s="88">
        <f>'[4]AZIMUTH_CONGESTION by ports'!O2070</f>
        <v>1</v>
      </c>
      <c r="Q603" s="88">
        <f>'[4]AZIMUTH_CONGESTION by ports'!P2070</f>
        <v>0</v>
      </c>
      <c r="R603" s="43">
        <f>'[4]AZIMUTH_CONGESTION by ports'!Q2070</f>
        <v>2</v>
      </c>
      <c r="S603" s="88">
        <f>'[4]AZIMUTH_CONGESTION by ports'!R2070</f>
        <v>0</v>
      </c>
      <c r="T603" s="12">
        <f>'[4]AZIMUTH_CONGESTION by ports'!S2070</f>
        <v>4</v>
      </c>
      <c r="U603" s="43">
        <f>'[4]AZIMUTH_CONGESTION by ports'!T2070</f>
        <v>0</v>
      </c>
      <c r="V603" s="12">
        <f>'[4]AZIMUTH_CONGESTION by ports'!U2070</f>
        <v>0</v>
      </c>
      <c r="W603" s="43">
        <f>'[4]AZIMUTH_CONGESTION by ports'!V2070</f>
        <v>3</v>
      </c>
      <c r="X603" s="12">
        <f>'[4]AZIMUTH_CONGESTION by ports'!W2070</f>
        <v>1</v>
      </c>
      <c r="Y603" s="88">
        <f>'[4]AZIMUTH_CONGESTION by ports'!X2070</f>
        <v>3</v>
      </c>
      <c r="Z603" s="12">
        <f>'[4]AZIMUTH_CONGESTION by ports'!Y2070</f>
        <v>0</v>
      </c>
      <c r="AA603" s="88">
        <f>'[4]AZIMUTH_CONGESTION by ports'!Z2070</f>
        <v>0</v>
      </c>
      <c r="AB603" s="12">
        <f t="shared" si="57"/>
        <v>7.82</v>
      </c>
      <c r="AC603" s="12">
        <f t="shared" si="58"/>
        <v>1.02</v>
      </c>
      <c r="AD603" s="12">
        <f t="shared" si="59"/>
        <v>1.53</v>
      </c>
      <c r="AE603" s="12">
        <f t="shared" si="60"/>
        <v>0.68</v>
      </c>
      <c r="AF603" s="12">
        <f t="shared" si="61"/>
        <v>3.4000000000000004</v>
      </c>
      <c r="AG603" s="12">
        <f t="shared" si="62"/>
        <v>1.1900000000000002</v>
      </c>
    </row>
    <row r="604" spans="2:33">
      <c r="B604" s="15">
        <f>'[4]AZIMUTH_CONGESTION by ports'!A2071</f>
        <v>42971</v>
      </c>
      <c r="C604" s="6">
        <f>'[4]AZIMUTH_CONGESTION by ports'!B2071</f>
        <v>6</v>
      </c>
      <c r="D604" s="89">
        <f>'[4]AZIMUTH_CONGESTION by ports'!C2071</f>
        <v>16</v>
      </c>
      <c r="E604" s="43">
        <f>'[4]AZIMUTH_CONGESTION by ports'!D2071</f>
        <v>5</v>
      </c>
      <c r="F604" s="6">
        <f>'[4]AZIMUTH_CONGESTION by ports'!E2071</f>
        <v>0</v>
      </c>
      <c r="G604" s="6">
        <f>'[4]AZIMUTH_CONGESTION by ports'!F2071</f>
        <v>1</v>
      </c>
      <c r="H604" s="12">
        <f>'[4]AZIMUTH_CONGESTION by ports'!G2071</f>
        <v>2</v>
      </c>
      <c r="I604" s="12">
        <f>'[4]AZIMUTH_CONGESTION by ports'!H2071</f>
        <v>0</v>
      </c>
      <c r="J604" s="12">
        <f>'[4]AZIMUTH_CONGESTION by ports'!I2071</f>
        <v>1</v>
      </c>
      <c r="K604" s="12">
        <f>'[4]AZIMUTH_CONGESTION by ports'!J2071</f>
        <v>0</v>
      </c>
      <c r="L604" s="12">
        <f>'[4]AZIMUTH_CONGESTION by ports'!K2071</f>
        <v>0</v>
      </c>
      <c r="M604" s="43">
        <f>'[4]AZIMUTH_CONGESTION by ports'!L2071</f>
        <v>0</v>
      </c>
      <c r="N604" s="6">
        <f>'[4]AZIMUTH_CONGESTION by ports'!M2071</f>
        <v>1</v>
      </c>
      <c r="O604" s="89">
        <f>'[4]AZIMUTH_CONGESTION by ports'!N2071</f>
        <v>0</v>
      </c>
      <c r="P604" s="88">
        <f>'[4]AZIMUTH_CONGESTION by ports'!O2071</f>
        <v>2</v>
      </c>
      <c r="Q604" s="88">
        <f>'[4]AZIMUTH_CONGESTION by ports'!P2071</f>
        <v>0</v>
      </c>
      <c r="R604" s="43">
        <f>'[4]AZIMUTH_CONGESTION by ports'!Q2071</f>
        <v>1</v>
      </c>
      <c r="S604" s="88">
        <f>'[4]AZIMUTH_CONGESTION by ports'!R2071</f>
        <v>0</v>
      </c>
      <c r="T604" s="12">
        <f>'[4]AZIMUTH_CONGESTION by ports'!S2071</f>
        <v>4</v>
      </c>
      <c r="U604" s="43">
        <f>'[4]AZIMUTH_CONGESTION by ports'!T2071</f>
        <v>0</v>
      </c>
      <c r="V604" s="12">
        <f>'[4]AZIMUTH_CONGESTION by ports'!U2071</f>
        <v>0</v>
      </c>
      <c r="W604" s="43">
        <f>'[4]AZIMUTH_CONGESTION by ports'!V2071</f>
        <v>1</v>
      </c>
      <c r="X604" s="12">
        <f>'[4]AZIMUTH_CONGESTION by ports'!W2071</f>
        <v>0</v>
      </c>
      <c r="Y604" s="88">
        <f>'[4]AZIMUTH_CONGESTION by ports'!X2071</f>
        <v>1</v>
      </c>
      <c r="Z604" s="12">
        <f>'[4]AZIMUTH_CONGESTION by ports'!Y2071</f>
        <v>0</v>
      </c>
      <c r="AA604" s="88">
        <f>'[4]AZIMUTH_CONGESTION by ports'!Z2071</f>
        <v>0</v>
      </c>
      <c r="AB604" s="12">
        <f t="shared" si="57"/>
        <v>6.9700000000000006</v>
      </c>
      <c r="AC604" s="12">
        <f t="shared" si="58"/>
        <v>1.36</v>
      </c>
      <c r="AD604" s="12">
        <f t="shared" si="59"/>
        <v>1.1900000000000002</v>
      </c>
      <c r="AE604" s="12">
        <f t="shared" si="60"/>
        <v>0.51</v>
      </c>
      <c r="AF604" s="12">
        <f t="shared" si="61"/>
        <v>2.72</v>
      </c>
      <c r="AG604" s="12">
        <f t="shared" si="62"/>
        <v>1.1900000000000002</v>
      </c>
    </row>
    <row r="605" spans="2:33">
      <c r="B605" s="15">
        <f>'[4]AZIMUTH_CONGESTION by ports'!A2072</f>
        <v>42972</v>
      </c>
      <c r="C605" s="6">
        <f>'[4]AZIMUTH_CONGESTION by ports'!B2072</f>
        <v>4</v>
      </c>
      <c r="D605" s="89">
        <f>'[4]AZIMUTH_CONGESTION by ports'!C2072</f>
        <v>23</v>
      </c>
      <c r="E605" s="43">
        <f>'[4]AZIMUTH_CONGESTION by ports'!D2072</f>
        <v>3</v>
      </c>
      <c r="F605" s="6">
        <f>'[4]AZIMUTH_CONGESTION by ports'!E2072</f>
        <v>0</v>
      </c>
      <c r="G605" s="6">
        <f>'[4]AZIMUTH_CONGESTION by ports'!F2072</f>
        <v>1</v>
      </c>
      <c r="H605" s="12">
        <f>'[4]AZIMUTH_CONGESTION by ports'!G2072</f>
        <v>0</v>
      </c>
      <c r="I605" s="12">
        <f>'[4]AZIMUTH_CONGESTION by ports'!H2072</f>
        <v>0</v>
      </c>
      <c r="J605" s="12">
        <f>'[4]AZIMUTH_CONGESTION by ports'!I2072</f>
        <v>1</v>
      </c>
      <c r="K605" s="12">
        <f>'[4]AZIMUTH_CONGESTION by ports'!J2072</f>
        <v>0</v>
      </c>
      <c r="L605" s="12">
        <f>'[4]AZIMUTH_CONGESTION by ports'!K2072</f>
        <v>0</v>
      </c>
      <c r="M605" s="43">
        <f>'[4]AZIMUTH_CONGESTION by ports'!L2072</f>
        <v>0</v>
      </c>
      <c r="N605" s="6">
        <f>'[4]AZIMUTH_CONGESTION by ports'!M2072</f>
        <v>2</v>
      </c>
      <c r="O605" s="89">
        <f>'[4]AZIMUTH_CONGESTION by ports'!N2072</f>
        <v>0</v>
      </c>
      <c r="P605" s="88">
        <f>'[4]AZIMUTH_CONGESTION by ports'!O2072</f>
        <v>1</v>
      </c>
      <c r="Q605" s="88">
        <f>'[4]AZIMUTH_CONGESTION by ports'!P2072</f>
        <v>0</v>
      </c>
      <c r="R605" s="43">
        <f>'[4]AZIMUTH_CONGESTION by ports'!Q2072</f>
        <v>0</v>
      </c>
      <c r="S605" s="88">
        <f>'[4]AZIMUTH_CONGESTION by ports'!R2072</f>
        <v>0</v>
      </c>
      <c r="T605" s="12">
        <f>'[4]AZIMUTH_CONGESTION by ports'!S2072</f>
        <v>2</v>
      </c>
      <c r="U605" s="43">
        <f>'[4]AZIMUTH_CONGESTION by ports'!T2072</f>
        <v>0</v>
      </c>
      <c r="V605" s="12">
        <f>'[4]AZIMUTH_CONGESTION by ports'!U2072</f>
        <v>0</v>
      </c>
      <c r="W605" s="43">
        <f>'[4]AZIMUTH_CONGESTION by ports'!V2072</f>
        <v>0</v>
      </c>
      <c r="X605" s="12">
        <f>'[4]AZIMUTH_CONGESTION by ports'!W2072</f>
        <v>0</v>
      </c>
      <c r="Y605" s="88">
        <f>'[4]AZIMUTH_CONGESTION by ports'!X2072</f>
        <v>0</v>
      </c>
      <c r="Z605" s="12">
        <f>'[4]AZIMUTH_CONGESTION by ports'!Y2072</f>
        <v>0</v>
      </c>
      <c r="AA605" s="88">
        <f>'[4]AZIMUTH_CONGESTION by ports'!Z2072</f>
        <v>0</v>
      </c>
      <c r="AB605" s="12">
        <f t="shared" si="57"/>
        <v>6.29</v>
      </c>
      <c r="AC605" s="12">
        <f t="shared" si="58"/>
        <v>1.1900000000000002</v>
      </c>
      <c r="AD605" s="12">
        <f t="shared" si="59"/>
        <v>0.51</v>
      </c>
      <c r="AE605" s="12">
        <f t="shared" si="60"/>
        <v>0.17</v>
      </c>
      <c r="AF605" s="12">
        <f t="shared" si="61"/>
        <v>3.91</v>
      </c>
      <c r="AG605" s="12">
        <f t="shared" si="62"/>
        <v>0.51</v>
      </c>
    </row>
    <row r="606" spans="2:33">
      <c r="B606" s="15">
        <f>'[4]AZIMUTH_CONGESTION by ports'!A2073</f>
        <v>42973</v>
      </c>
      <c r="C606" s="6">
        <f>'[4]AZIMUTH_CONGESTION by ports'!B2073</f>
        <v>4</v>
      </c>
      <c r="D606" s="89">
        <f>'[4]AZIMUTH_CONGESTION by ports'!C2073</f>
        <v>23</v>
      </c>
      <c r="E606" s="43">
        <f>'[4]AZIMUTH_CONGESTION by ports'!D2073</f>
        <v>1</v>
      </c>
      <c r="F606" s="6">
        <f>'[4]AZIMUTH_CONGESTION by ports'!E2073</f>
        <v>0</v>
      </c>
      <c r="G606" s="6">
        <f>'[4]AZIMUTH_CONGESTION by ports'!F2073</f>
        <v>1</v>
      </c>
      <c r="H606" s="12">
        <f>'[4]AZIMUTH_CONGESTION by ports'!G2073</f>
        <v>0</v>
      </c>
      <c r="I606" s="12">
        <f>'[4]AZIMUTH_CONGESTION by ports'!H2073</f>
        <v>2</v>
      </c>
      <c r="J606" s="12">
        <f>'[4]AZIMUTH_CONGESTION by ports'!I2073</f>
        <v>1</v>
      </c>
      <c r="K606" s="12">
        <f>'[4]AZIMUTH_CONGESTION by ports'!J2073</f>
        <v>0</v>
      </c>
      <c r="L606" s="12">
        <f>'[4]AZIMUTH_CONGESTION by ports'!K2073</f>
        <v>0</v>
      </c>
      <c r="M606" s="43">
        <f>'[4]AZIMUTH_CONGESTION by ports'!L2073</f>
        <v>0</v>
      </c>
      <c r="N606" s="6">
        <f>'[4]AZIMUTH_CONGESTION by ports'!M2073</f>
        <v>1</v>
      </c>
      <c r="O606" s="89">
        <f>'[4]AZIMUTH_CONGESTION by ports'!N2073</f>
        <v>0</v>
      </c>
      <c r="P606" s="88">
        <f>'[4]AZIMUTH_CONGESTION by ports'!O2073</f>
        <v>1</v>
      </c>
      <c r="Q606" s="88">
        <f>'[4]AZIMUTH_CONGESTION by ports'!P2073</f>
        <v>0</v>
      </c>
      <c r="R606" s="43">
        <f>'[4]AZIMUTH_CONGESTION by ports'!Q2073</f>
        <v>0</v>
      </c>
      <c r="S606" s="88">
        <f>'[4]AZIMUTH_CONGESTION by ports'!R2073</f>
        <v>0</v>
      </c>
      <c r="T606" s="12">
        <f>'[4]AZIMUTH_CONGESTION by ports'!S2073</f>
        <v>5</v>
      </c>
      <c r="U606" s="43">
        <f>'[4]AZIMUTH_CONGESTION by ports'!T2073</f>
        <v>0</v>
      </c>
      <c r="V606" s="12">
        <f>'[4]AZIMUTH_CONGESTION by ports'!U2073</f>
        <v>0</v>
      </c>
      <c r="W606" s="43">
        <f>'[4]AZIMUTH_CONGESTION by ports'!V2073</f>
        <v>1</v>
      </c>
      <c r="X606" s="12">
        <f>'[4]AZIMUTH_CONGESTION by ports'!W2073</f>
        <v>0</v>
      </c>
      <c r="Y606" s="88">
        <f>'[4]AZIMUTH_CONGESTION by ports'!X2073</f>
        <v>1</v>
      </c>
      <c r="Z606" s="12">
        <f>'[4]AZIMUTH_CONGESTION by ports'!Y2073</f>
        <v>0</v>
      </c>
      <c r="AA606" s="88">
        <f>'[4]AZIMUTH_CONGESTION by ports'!Z2073</f>
        <v>0</v>
      </c>
      <c r="AB606" s="12">
        <f t="shared" si="57"/>
        <v>6.9700000000000006</v>
      </c>
      <c r="AC606" s="12">
        <f t="shared" si="58"/>
        <v>1.02</v>
      </c>
      <c r="AD606" s="12">
        <f t="shared" si="59"/>
        <v>0.34</v>
      </c>
      <c r="AE606" s="12">
        <f t="shared" si="60"/>
        <v>0.34</v>
      </c>
      <c r="AF606" s="12">
        <f t="shared" si="61"/>
        <v>3.91</v>
      </c>
      <c r="AG606" s="12">
        <f t="shared" si="62"/>
        <v>1.36</v>
      </c>
    </row>
    <row r="607" spans="2:33">
      <c r="B607" s="15">
        <f>'[4]AZIMUTH_CONGESTION by ports'!A2074</f>
        <v>42974</v>
      </c>
      <c r="C607" s="6">
        <f>'[4]AZIMUTH_CONGESTION by ports'!B2074</f>
        <v>4</v>
      </c>
      <c r="D607" s="89">
        <f>'[4]AZIMUTH_CONGESTION by ports'!C2074</f>
        <v>30</v>
      </c>
      <c r="E607" s="43">
        <f>'[4]AZIMUTH_CONGESTION by ports'!D2074</f>
        <v>5</v>
      </c>
      <c r="F607" s="6">
        <f>'[4]AZIMUTH_CONGESTION by ports'!E2074</f>
        <v>0</v>
      </c>
      <c r="G607" s="6">
        <f>'[4]AZIMUTH_CONGESTION by ports'!F2074</f>
        <v>1</v>
      </c>
      <c r="H607" s="12">
        <f>'[4]AZIMUTH_CONGESTION by ports'!G2074</f>
        <v>0</v>
      </c>
      <c r="I607" s="12">
        <f>'[4]AZIMUTH_CONGESTION by ports'!H2074</f>
        <v>3</v>
      </c>
      <c r="J607" s="12">
        <f>'[4]AZIMUTH_CONGESTION by ports'!I2074</f>
        <v>2</v>
      </c>
      <c r="K607" s="12">
        <f>'[4]AZIMUTH_CONGESTION by ports'!J2074</f>
        <v>0</v>
      </c>
      <c r="L607" s="12">
        <f>'[4]AZIMUTH_CONGESTION by ports'!K2074</f>
        <v>0</v>
      </c>
      <c r="M607" s="43">
        <f>'[4]AZIMUTH_CONGESTION by ports'!L2074</f>
        <v>0</v>
      </c>
      <c r="N607" s="6">
        <f>'[4]AZIMUTH_CONGESTION by ports'!M2074</f>
        <v>1</v>
      </c>
      <c r="O607" s="89">
        <f>'[4]AZIMUTH_CONGESTION by ports'!N2074</f>
        <v>0</v>
      </c>
      <c r="P607" s="88">
        <f>'[4]AZIMUTH_CONGESTION by ports'!O2074</f>
        <v>0</v>
      </c>
      <c r="Q607" s="88">
        <f>'[4]AZIMUTH_CONGESTION by ports'!P2074</f>
        <v>0</v>
      </c>
      <c r="R607" s="43">
        <f>'[4]AZIMUTH_CONGESTION by ports'!Q2074</f>
        <v>0</v>
      </c>
      <c r="S607" s="88">
        <f>'[4]AZIMUTH_CONGESTION by ports'!R2074</f>
        <v>0</v>
      </c>
      <c r="T607" s="12">
        <f>'[4]AZIMUTH_CONGESTION by ports'!S2074</f>
        <v>4</v>
      </c>
      <c r="U607" s="43">
        <f>'[4]AZIMUTH_CONGESTION by ports'!T2074</f>
        <v>0</v>
      </c>
      <c r="V607" s="12">
        <f>'[4]AZIMUTH_CONGESTION by ports'!U2074</f>
        <v>0</v>
      </c>
      <c r="W607" s="43">
        <f>'[4]AZIMUTH_CONGESTION by ports'!V2074</f>
        <v>1</v>
      </c>
      <c r="X607" s="12">
        <f>'[4]AZIMUTH_CONGESTION by ports'!W2074</f>
        <v>0</v>
      </c>
      <c r="Y607" s="88">
        <f>'[4]AZIMUTH_CONGESTION by ports'!X2074</f>
        <v>0</v>
      </c>
      <c r="Z607" s="12">
        <f>'[4]AZIMUTH_CONGESTION by ports'!Y2074</f>
        <v>0</v>
      </c>
      <c r="AA607" s="88">
        <f>'[4]AZIMUTH_CONGESTION by ports'!Z2074</f>
        <v>0</v>
      </c>
      <c r="AB607" s="12">
        <f t="shared" si="57"/>
        <v>8.67</v>
      </c>
      <c r="AC607" s="12">
        <f t="shared" si="58"/>
        <v>1.02</v>
      </c>
      <c r="AD607" s="12">
        <f t="shared" si="59"/>
        <v>1.02</v>
      </c>
      <c r="AE607" s="12">
        <f t="shared" si="60"/>
        <v>0</v>
      </c>
      <c r="AF607" s="12">
        <f t="shared" si="61"/>
        <v>5.1000000000000005</v>
      </c>
      <c r="AG607" s="12">
        <f t="shared" si="62"/>
        <v>1.53</v>
      </c>
    </row>
    <row r="608" spans="2:33">
      <c r="B608" s="15">
        <f>'[4]AZIMUTH_CONGESTION by ports'!A2075</f>
        <v>42975</v>
      </c>
      <c r="C608" s="6">
        <f>'[4]AZIMUTH_CONGESTION by ports'!B2075</f>
        <v>4</v>
      </c>
      <c r="D608" s="89">
        <f>'[4]AZIMUTH_CONGESTION by ports'!C2075</f>
        <v>25</v>
      </c>
      <c r="E608" s="43">
        <f>'[4]AZIMUTH_CONGESTION by ports'!D2075</f>
        <v>5</v>
      </c>
      <c r="F608" s="6">
        <f>'[4]AZIMUTH_CONGESTION by ports'!E2075</f>
        <v>0</v>
      </c>
      <c r="G608" s="6">
        <f>'[4]AZIMUTH_CONGESTION by ports'!F2075</f>
        <v>2</v>
      </c>
      <c r="H608" s="12">
        <f>'[4]AZIMUTH_CONGESTION by ports'!G2075</f>
        <v>0</v>
      </c>
      <c r="I608" s="12">
        <f>'[4]AZIMUTH_CONGESTION by ports'!H2075</f>
        <v>3</v>
      </c>
      <c r="J608" s="12">
        <f>'[4]AZIMUTH_CONGESTION by ports'!I2075</f>
        <v>2</v>
      </c>
      <c r="K608" s="12">
        <f>'[4]AZIMUTH_CONGESTION by ports'!J2075</f>
        <v>0</v>
      </c>
      <c r="L608" s="12">
        <f>'[4]AZIMUTH_CONGESTION by ports'!K2075</f>
        <v>0</v>
      </c>
      <c r="M608" s="43">
        <f>'[4]AZIMUTH_CONGESTION by ports'!L2075</f>
        <v>0</v>
      </c>
      <c r="N608" s="6">
        <f>'[4]AZIMUTH_CONGESTION by ports'!M2075</f>
        <v>2</v>
      </c>
      <c r="O608" s="89">
        <f>'[4]AZIMUTH_CONGESTION by ports'!N2075</f>
        <v>0</v>
      </c>
      <c r="P608" s="88">
        <f>'[4]AZIMUTH_CONGESTION by ports'!O2075</f>
        <v>0</v>
      </c>
      <c r="Q608" s="88">
        <f>'[4]AZIMUTH_CONGESTION by ports'!P2075</f>
        <v>0</v>
      </c>
      <c r="R608" s="43">
        <f>'[4]AZIMUTH_CONGESTION by ports'!Q2075</f>
        <v>1</v>
      </c>
      <c r="S608" s="88">
        <f>'[4]AZIMUTH_CONGESTION by ports'!R2075</f>
        <v>0</v>
      </c>
      <c r="T608" s="12">
        <f>'[4]AZIMUTH_CONGESTION by ports'!S2075</f>
        <v>4</v>
      </c>
      <c r="U608" s="43">
        <f>'[4]AZIMUTH_CONGESTION by ports'!T2075</f>
        <v>0</v>
      </c>
      <c r="V608" s="12">
        <f>'[4]AZIMUTH_CONGESTION by ports'!U2075</f>
        <v>0</v>
      </c>
      <c r="W608" s="43">
        <f>'[4]AZIMUTH_CONGESTION by ports'!V2075</f>
        <v>1</v>
      </c>
      <c r="X608" s="12">
        <f>'[4]AZIMUTH_CONGESTION by ports'!W2075</f>
        <v>0</v>
      </c>
      <c r="Y608" s="88">
        <f>'[4]AZIMUTH_CONGESTION by ports'!X2075</f>
        <v>1</v>
      </c>
      <c r="Z608" s="12">
        <f>'[4]AZIMUTH_CONGESTION by ports'!Y2075</f>
        <v>0</v>
      </c>
      <c r="AA608" s="88">
        <f>'[4]AZIMUTH_CONGESTION by ports'!Z2075</f>
        <v>0</v>
      </c>
      <c r="AB608" s="12">
        <f t="shared" si="57"/>
        <v>8.5</v>
      </c>
      <c r="AC608" s="12">
        <f t="shared" si="58"/>
        <v>1.36</v>
      </c>
      <c r="AD608" s="12">
        <f t="shared" si="59"/>
        <v>1.1900000000000002</v>
      </c>
      <c r="AE608" s="12">
        <f t="shared" si="60"/>
        <v>0.17</v>
      </c>
      <c r="AF608" s="12">
        <f t="shared" si="61"/>
        <v>4.25</v>
      </c>
      <c r="AG608" s="12">
        <f t="shared" si="62"/>
        <v>1.53</v>
      </c>
    </row>
    <row r="609" spans="2:33">
      <c r="B609" s="15">
        <f>'[4]AZIMUTH_CONGESTION by ports'!A2076</f>
        <v>42976</v>
      </c>
      <c r="C609" s="6">
        <f>'[4]AZIMUTH_CONGESTION by ports'!B2076</f>
        <v>3</v>
      </c>
      <c r="D609" s="89">
        <f>'[4]AZIMUTH_CONGESTION by ports'!C2076</f>
        <v>24</v>
      </c>
      <c r="E609" s="43">
        <f>'[4]AZIMUTH_CONGESTION by ports'!D2076</f>
        <v>5</v>
      </c>
      <c r="F609" s="6">
        <f>'[4]AZIMUTH_CONGESTION by ports'!E2076</f>
        <v>0</v>
      </c>
      <c r="G609" s="6">
        <f>'[4]AZIMUTH_CONGESTION by ports'!F2076</f>
        <v>1</v>
      </c>
      <c r="H609" s="12">
        <f>'[4]AZIMUTH_CONGESTION by ports'!G2076</f>
        <v>0</v>
      </c>
      <c r="I609" s="12">
        <f>'[4]AZIMUTH_CONGESTION by ports'!H2076</f>
        <v>3</v>
      </c>
      <c r="J609" s="12">
        <f>'[4]AZIMUTH_CONGESTION by ports'!I2076</f>
        <v>2</v>
      </c>
      <c r="K609" s="12">
        <f>'[4]AZIMUTH_CONGESTION by ports'!J2076</f>
        <v>0</v>
      </c>
      <c r="L609" s="12">
        <f>'[4]AZIMUTH_CONGESTION by ports'!K2076</f>
        <v>0</v>
      </c>
      <c r="M609" s="43">
        <f>'[4]AZIMUTH_CONGESTION by ports'!L2076</f>
        <v>0</v>
      </c>
      <c r="N609" s="6">
        <f>'[4]AZIMUTH_CONGESTION by ports'!M2076</f>
        <v>1</v>
      </c>
      <c r="O609" s="89">
        <f>'[4]AZIMUTH_CONGESTION by ports'!N2076</f>
        <v>0</v>
      </c>
      <c r="P609" s="88">
        <f>'[4]AZIMUTH_CONGESTION by ports'!O2076</f>
        <v>1</v>
      </c>
      <c r="Q609" s="88">
        <f>'[4]AZIMUTH_CONGESTION by ports'!P2076</f>
        <v>0</v>
      </c>
      <c r="R609" s="43">
        <f>'[4]AZIMUTH_CONGESTION by ports'!Q2076</f>
        <v>0</v>
      </c>
      <c r="S609" s="88">
        <f>'[4]AZIMUTH_CONGESTION by ports'!R2076</f>
        <v>0</v>
      </c>
      <c r="T609" s="12">
        <f>'[4]AZIMUTH_CONGESTION by ports'!S2076</f>
        <v>3</v>
      </c>
      <c r="U609" s="43">
        <f>'[4]AZIMUTH_CONGESTION by ports'!T2076</f>
        <v>0</v>
      </c>
      <c r="V609" s="12">
        <f>'[4]AZIMUTH_CONGESTION by ports'!U2076</f>
        <v>0</v>
      </c>
      <c r="W609" s="43">
        <f>'[4]AZIMUTH_CONGESTION by ports'!V2076</f>
        <v>1</v>
      </c>
      <c r="X609" s="12">
        <f>'[4]AZIMUTH_CONGESTION by ports'!W2076</f>
        <v>0</v>
      </c>
      <c r="Y609" s="88">
        <f>'[4]AZIMUTH_CONGESTION by ports'!X2076</f>
        <v>3</v>
      </c>
      <c r="Z609" s="12">
        <f>'[4]AZIMUTH_CONGESTION by ports'!Y2076</f>
        <v>0</v>
      </c>
      <c r="AA609" s="88">
        <f>'[4]AZIMUTH_CONGESTION by ports'!Z2076</f>
        <v>0</v>
      </c>
      <c r="AB609" s="12">
        <f t="shared" si="57"/>
        <v>7.99</v>
      </c>
      <c r="AC609" s="12">
        <f t="shared" si="58"/>
        <v>0.85000000000000009</v>
      </c>
      <c r="AD609" s="12">
        <f t="shared" si="59"/>
        <v>1.02</v>
      </c>
      <c r="AE609" s="12">
        <f t="shared" si="60"/>
        <v>0.68</v>
      </c>
      <c r="AF609" s="12">
        <f t="shared" si="61"/>
        <v>4.08</v>
      </c>
      <c r="AG609" s="12">
        <f t="shared" si="62"/>
        <v>1.36</v>
      </c>
    </row>
    <row r="610" spans="2:33">
      <c r="B610" s="15">
        <f>'[4]AZIMUTH_CONGESTION by ports'!A2077</f>
        <v>42977</v>
      </c>
      <c r="C610" s="6">
        <f>'[4]AZIMUTH_CONGESTION by ports'!B2077</f>
        <v>3</v>
      </c>
      <c r="D610" s="89">
        <f>'[4]AZIMUTH_CONGESTION by ports'!C2077</f>
        <v>26</v>
      </c>
      <c r="E610" s="43">
        <f>'[4]AZIMUTH_CONGESTION by ports'!D2077</f>
        <v>6</v>
      </c>
      <c r="F610" s="6">
        <f>'[4]AZIMUTH_CONGESTION by ports'!E2077</f>
        <v>0</v>
      </c>
      <c r="G610" s="6">
        <f>'[4]AZIMUTH_CONGESTION by ports'!F2077</f>
        <v>1</v>
      </c>
      <c r="H610" s="12">
        <f>'[4]AZIMUTH_CONGESTION by ports'!G2077</f>
        <v>0</v>
      </c>
      <c r="I610" s="12">
        <f>'[4]AZIMUTH_CONGESTION by ports'!H2077</f>
        <v>1</v>
      </c>
      <c r="J610" s="12">
        <f>'[4]AZIMUTH_CONGESTION by ports'!I2077</f>
        <v>3</v>
      </c>
      <c r="K610" s="12">
        <f>'[4]AZIMUTH_CONGESTION by ports'!J2077</f>
        <v>0</v>
      </c>
      <c r="L610" s="12">
        <f>'[4]AZIMUTH_CONGESTION by ports'!K2077</f>
        <v>0</v>
      </c>
      <c r="M610" s="43">
        <f>'[4]AZIMUTH_CONGESTION by ports'!L2077</f>
        <v>0</v>
      </c>
      <c r="N610" s="6">
        <f>'[4]AZIMUTH_CONGESTION by ports'!M2077</f>
        <v>1</v>
      </c>
      <c r="O610" s="89">
        <f>'[4]AZIMUTH_CONGESTION by ports'!N2077</f>
        <v>0</v>
      </c>
      <c r="P610" s="88">
        <f>'[4]AZIMUTH_CONGESTION by ports'!O2077</f>
        <v>1</v>
      </c>
      <c r="Q610" s="88">
        <f>'[4]AZIMUTH_CONGESTION by ports'!P2077</f>
        <v>0</v>
      </c>
      <c r="R610" s="43">
        <f>'[4]AZIMUTH_CONGESTION by ports'!Q2077</f>
        <v>1</v>
      </c>
      <c r="S610" s="88">
        <f>'[4]AZIMUTH_CONGESTION by ports'!R2077</f>
        <v>0</v>
      </c>
      <c r="T610" s="12">
        <f>'[4]AZIMUTH_CONGESTION by ports'!S2077</f>
        <v>2</v>
      </c>
      <c r="U610" s="43">
        <f>'[4]AZIMUTH_CONGESTION by ports'!T2077</f>
        <v>0</v>
      </c>
      <c r="V610" s="12">
        <f>'[4]AZIMUTH_CONGESTION by ports'!U2077</f>
        <v>0</v>
      </c>
      <c r="W610" s="43">
        <f>'[4]AZIMUTH_CONGESTION by ports'!V2077</f>
        <v>2</v>
      </c>
      <c r="X610" s="12">
        <f>'[4]AZIMUTH_CONGESTION by ports'!W2077</f>
        <v>0</v>
      </c>
      <c r="Y610" s="88">
        <f>'[4]AZIMUTH_CONGESTION by ports'!X2077</f>
        <v>1</v>
      </c>
      <c r="Z610" s="12">
        <f>'[4]AZIMUTH_CONGESTION by ports'!Y2077</f>
        <v>0</v>
      </c>
      <c r="AA610" s="88">
        <f>'[4]AZIMUTH_CONGESTION by ports'!Z2077</f>
        <v>0</v>
      </c>
      <c r="AB610" s="12">
        <f t="shared" si="57"/>
        <v>8.16</v>
      </c>
      <c r="AC610" s="12">
        <f t="shared" si="58"/>
        <v>0.85000000000000009</v>
      </c>
      <c r="AD610" s="12">
        <f t="shared" si="59"/>
        <v>1.53</v>
      </c>
      <c r="AE610" s="12">
        <f t="shared" si="60"/>
        <v>0.34</v>
      </c>
      <c r="AF610" s="12">
        <f t="shared" si="61"/>
        <v>4.42</v>
      </c>
      <c r="AG610" s="12">
        <f t="shared" si="62"/>
        <v>1.02</v>
      </c>
    </row>
    <row r="611" spans="2:33">
      <c r="B611" s="15">
        <f>'[4]AZIMUTH_CONGESTION by ports'!A2078</f>
        <v>42978</v>
      </c>
      <c r="C611" s="6">
        <f>'[4]AZIMUTH_CONGESTION by ports'!B2078</f>
        <v>3</v>
      </c>
      <c r="D611" s="89">
        <f>'[4]AZIMUTH_CONGESTION by ports'!C2078</f>
        <v>20</v>
      </c>
      <c r="E611" s="43">
        <f>'[4]AZIMUTH_CONGESTION by ports'!D2078</f>
        <v>6</v>
      </c>
      <c r="F611" s="6">
        <f>'[4]AZIMUTH_CONGESTION by ports'!E2078</f>
        <v>0</v>
      </c>
      <c r="G611" s="6">
        <f>'[4]AZIMUTH_CONGESTION by ports'!F2078</f>
        <v>1</v>
      </c>
      <c r="H611" s="12">
        <f>'[4]AZIMUTH_CONGESTION by ports'!G2078</f>
        <v>1</v>
      </c>
      <c r="I611" s="12">
        <f>'[4]AZIMUTH_CONGESTION by ports'!H2078</f>
        <v>1</v>
      </c>
      <c r="J611" s="12">
        <f>'[4]AZIMUTH_CONGESTION by ports'!I2078</f>
        <v>2</v>
      </c>
      <c r="K611" s="12">
        <f>'[4]AZIMUTH_CONGESTION by ports'!J2078</f>
        <v>0</v>
      </c>
      <c r="L611" s="12">
        <f>'[4]AZIMUTH_CONGESTION by ports'!K2078</f>
        <v>0</v>
      </c>
      <c r="M611" s="43">
        <f>'[4]AZIMUTH_CONGESTION by ports'!L2078</f>
        <v>0</v>
      </c>
      <c r="N611" s="6">
        <f>'[4]AZIMUTH_CONGESTION by ports'!M2078</f>
        <v>0</v>
      </c>
      <c r="O611" s="89">
        <f>'[4]AZIMUTH_CONGESTION by ports'!N2078</f>
        <v>0</v>
      </c>
      <c r="P611" s="88">
        <f>'[4]AZIMUTH_CONGESTION by ports'!O2078</f>
        <v>0</v>
      </c>
      <c r="Q611" s="88">
        <f>'[4]AZIMUTH_CONGESTION by ports'!P2078</f>
        <v>0</v>
      </c>
      <c r="R611" s="43">
        <f>'[4]AZIMUTH_CONGESTION by ports'!Q2078</f>
        <v>0</v>
      </c>
      <c r="S611" s="88">
        <f>'[4]AZIMUTH_CONGESTION by ports'!R2078</f>
        <v>0</v>
      </c>
      <c r="T611" s="12">
        <f>'[4]AZIMUTH_CONGESTION by ports'!S2078</f>
        <v>1</v>
      </c>
      <c r="U611" s="43">
        <f>'[4]AZIMUTH_CONGESTION by ports'!T2078</f>
        <v>0</v>
      </c>
      <c r="V611" s="12">
        <f>'[4]AZIMUTH_CONGESTION by ports'!U2078</f>
        <v>0</v>
      </c>
      <c r="W611" s="43">
        <f>'[4]AZIMUTH_CONGESTION by ports'!V2078</f>
        <v>1</v>
      </c>
      <c r="X611" s="12">
        <f>'[4]AZIMUTH_CONGESTION by ports'!W2078</f>
        <v>0</v>
      </c>
      <c r="Y611" s="88">
        <f>'[4]AZIMUTH_CONGESTION by ports'!X2078</f>
        <v>2</v>
      </c>
      <c r="Z611" s="12">
        <f>'[4]AZIMUTH_CONGESTION by ports'!Y2078</f>
        <v>0</v>
      </c>
      <c r="AA611" s="88">
        <f>'[4]AZIMUTH_CONGESTION by ports'!Z2078</f>
        <v>0</v>
      </c>
      <c r="AB611" s="12">
        <f t="shared" si="57"/>
        <v>6.4600000000000009</v>
      </c>
      <c r="AC611" s="12">
        <f t="shared" si="58"/>
        <v>0.68</v>
      </c>
      <c r="AD611" s="12">
        <f t="shared" si="59"/>
        <v>1.1900000000000002</v>
      </c>
      <c r="AE611" s="12">
        <f t="shared" si="60"/>
        <v>0.34</v>
      </c>
      <c r="AF611" s="12">
        <f t="shared" si="61"/>
        <v>3.4000000000000004</v>
      </c>
      <c r="AG611" s="12">
        <f t="shared" si="62"/>
        <v>0.85000000000000009</v>
      </c>
    </row>
    <row r="612" spans="2:33">
      <c r="B612" s="15">
        <f>'[4]AZIMUTH_CONGESTION by ports'!A2079</f>
        <v>42979</v>
      </c>
      <c r="C612" s="6">
        <f>'[4]AZIMUTH_CONGESTION by ports'!B2079</f>
        <v>2</v>
      </c>
      <c r="D612" s="89">
        <f>'[4]AZIMUTH_CONGESTION by ports'!C2079</f>
        <v>22</v>
      </c>
      <c r="E612" s="43">
        <f>'[4]AZIMUTH_CONGESTION by ports'!D2079</f>
        <v>7</v>
      </c>
      <c r="F612" s="6">
        <f>'[4]AZIMUTH_CONGESTION by ports'!E2079</f>
        <v>0</v>
      </c>
      <c r="G612" s="6">
        <f>'[4]AZIMUTH_CONGESTION by ports'!F2079</f>
        <v>1</v>
      </c>
      <c r="H612" s="12">
        <f>'[4]AZIMUTH_CONGESTION by ports'!G2079</f>
        <v>0</v>
      </c>
      <c r="I612" s="12">
        <f>'[4]AZIMUTH_CONGESTION by ports'!H2079</f>
        <v>0</v>
      </c>
      <c r="J612" s="12">
        <f>'[4]AZIMUTH_CONGESTION by ports'!I2079</f>
        <v>2</v>
      </c>
      <c r="K612" s="12">
        <f>'[4]AZIMUTH_CONGESTION by ports'!J2079</f>
        <v>0</v>
      </c>
      <c r="L612" s="12">
        <f>'[4]AZIMUTH_CONGESTION by ports'!K2079</f>
        <v>1</v>
      </c>
      <c r="M612" s="43">
        <f>'[4]AZIMUTH_CONGESTION by ports'!L2079</f>
        <v>0</v>
      </c>
      <c r="N612" s="6">
        <f>'[4]AZIMUTH_CONGESTION by ports'!M2079</f>
        <v>0</v>
      </c>
      <c r="O612" s="89">
        <f>'[4]AZIMUTH_CONGESTION by ports'!N2079</f>
        <v>0</v>
      </c>
      <c r="P612" s="88">
        <f>'[4]AZIMUTH_CONGESTION by ports'!O2079</f>
        <v>0</v>
      </c>
      <c r="Q612" s="88">
        <f>'[4]AZIMUTH_CONGESTION by ports'!P2079</f>
        <v>0</v>
      </c>
      <c r="R612" s="43">
        <f>'[4]AZIMUTH_CONGESTION by ports'!Q2079</f>
        <v>0</v>
      </c>
      <c r="S612" s="88">
        <f>'[4]AZIMUTH_CONGESTION by ports'!R2079</f>
        <v>0</v>
      </c>
      <c r="T612" s="12">
        <f>'[4]AZIMUTH_CONGESTION by ports'!S2079</f>
        <v>2</v>
      </c>
      <c r="U612" s="43">
        <f>'[4]AZIMUTH_CONGESTION by ports'!T2079</f>
        <v>0</v>
      </c>
      <c r="V612" s="12">
        <f>'[4]AZIMUTH_CONGESTION by ports'!U2079</f>
        <v>0</v>
      </c>
      <c r="W612" s="43">
        <f>'[4]AZIMUTH_CONGESTION by ports'!V2079</f>
        <v>0</v>
      </c>
      <c r="X612" s="12">
        <f>'[4]AZIMUTH_CONGESTION by ports'!W2079</f>
        <v>0</v>
      </c>
      <c r="Y612" s="88">
        <f>'[4]AZIMUTH_CONGESTION by ports'!X2079</f>
        <v>1</v>
      </c>
      <c r="Z612" s="12">
        <f>'[4]AZIMUTH_CONGESTION by ports'!Y2079</f>
        <v>0</v>
      </c>
      <c r="AA612" s="88">
        <f>'[4]AZIMUTH_CONGESTION by ports'!Z2079</f>
        <v>0</v>
      </c>
      <c r="AB612" s="12">
        <f t="shared" si="57"/>
        <v>6.4600000000000009</v>
      </c>
      <c r="AC612" s="12">
        <f t="shared" si="58"/>
        <v>0.51</v>
      </c>
      <c r="AD612" s="12">
        <f t="shared" si="59"/>
        <v>1.1900000000000002</v>
      </c>
      <c r="AE612" s="12">
        <f t="shared" si="60"/>
        <v>0.17</v>
      </c>
      <c r="AF612" s="12">
        <f t="shared" si="61"/>
        <v>3.74</v>
      </c>
      <c r="AG612" s="12">
        <f t="shared" si="62"/>
        <v>0.85000000000000009</v>
      </c>
    </row>
    <row r="613" spans="2:33">
      <c r="B613" s="15">
        <f>'[4]AZIMUTH_CONGESTION by ports'!A2080</f>
        <v>42980</v>
      </c>
      <c r="C613" s="6">
        <f>'[4]AZIMUTH_CONGESTION by ports'!B2080</f>
        <v>2</v>
      </c>
      <c r="D613" s="89">
        <f>'[4]AZIMUTH_CONGESTION by ports'!C2080</f>
        <v>14</v>
      </c>
      <c r="E613" s="43">
        <f>'[4]AZIMUTH_CONGESTION by ports'!D2080</f>
        <v>6</v>
      </c>
      <c r="F613" s="6">
        <f>'[4]AZIMUTH_CONGESTION by ports'!E2080</f>
        <v>0</v>
      </c>
      <c r="G613" s="6">
        <f>'[4]AZIMUTH_CONGESTION by ports'!F2080</f>
        <v>1</v>
      </c>
      <c r="H613" s="12">
        <f>'[4]AZIMUTH_CONGESTION by ports'!G2080</f>
        <v>0</v>
      </c>
      <c r="I613" s="12">
        <f>'[4]AZIMUTH_CONGESTION by ports'!H2080</f>
        <v>0</v>
      </c>
      <c r="J613" s="12">
        <f>'[4]AZIMUTH_CONGESTION by ports'!I2080</f>
        <v>2</v>
      </c>
      <c r="K613" s="12">
        <f>'[4]AZIMUTH_CONGESTION by ports'!J2080</f>
        <v>0</v>
      </c>
      <c r="L613" s="12">
        <f>'[4]AZIMUTH_CONGESTION by ports'!K2080</f>
        <v>1</v>
      </c>
      <c r="M613" s="43">
        <f>'[4]AZIMUTH_CONGESTION by ports'!L2080</f>
        <v>0</v>
      </c>
      <c r="N613" s="6">
        <f>'[4]AZIMUTH_CONGESTION by ports'!M2080</f>
        <v>0</v>
      </c>
      <c r="O613" s="89">
        <f>'[4]AZIMUTH_CONGESTION by ports'!N2080</f>
        <v>0</v>
      </c>
      <c r="P613" s="88">
        <f>'[4]AZIMUTH_CONGESTION by ports'!O2080</f>
        <v>1</v>
      </c>
      <c r="Q613" s="88">
        <f>'[4]AZIMUTH_CONGESTION by ports'!P2080</f>
        <v>0</v>
      </c>
      <c r="R613" s="43">
        <f>'[4]AZIMUTH_CONGESTION by ports'!Q2080</f>
        <v>1</v>
      </c>
      <c r="S613" s="88">
        <f>'[4]AZIMUTH_CONGESTION by ports'!R2080</f>
        <v>0</v>
      </c>
      <c r="T613" s="12">
        <f>'[4]AZIMUTH_CONGESTION by ports'!S2080</f>
        <v>1</v>
      </c>
      <c r="U613" s="43">
        <f>'[4]AZIMUTH_CONGESTION by ports'!T2080</f>
        <v>0</v>
      </c>
      <c r="V613" s="12">
        <f>'[4]AZIMUTH_CONGESTION by ports'!U2080</f>
        <v>0</v>
      </c>
      <c r="W613" s="43">
        <f>'[4]AZIMUTH_CONGESTION by ports'!V2080</f>
        <v>0</v>
      </c>
      <c r="X613" s="12">
        <f>'[4]AZIMUTH_CONGESTION by ports'!W2080</f>
        <v>0</v>
      </c>
      <c r="Y613" s="88">
        <f>'[4]AZIMUTH_CONGESTION by ports'!X2080</f>
        <v>0</v>
      </c>
      <c r="Z613" s="12">
        <f>'[4]AZIMUTH_CONGESTION by ports'!Y2080</f>
        <v>0</v>
      </c>
      <c r="AA613" s="88">
        <f>'[4]AZIMUTH_CONGESTION by ports'!Z2080</f>
        <v>0</v>
      </c>
      <c r="AB613" s="12">
        <f t="shared" si="57"/>
        <v>4.9300000000000006</v>
      </c>
      <c r="AC613" s="12">
        <f t="shared" si="58"/>
        <v>0.51</v>
      </c>
      <c r="AD613" s="12">
        <f t="shared" si="59"/>
        <v>1.1900000000000002</v>
      </c>
      <c r="AE613" s="12">
        <f t="shared" si="60"/>
        <v>0.17</v>
      </c>
      <c r="AF613" s="12">
        <f t="shared" si="61"/>
        <v>2.3800000000000003</v>
      </c>
      <c r="AG613" s="12">
        <f t="shared" si="62"/>
        <v>0.68</v>
      </c>
    </row>
    <row r="614" spans="2:33">
      <c r="B614" s="15">
        <f>'[4]AZIMUTH_CONGESTION by ports'!A2081</f>
        <v>42981</v>
      </c>
      <c r="C614" s="6">
        <f>'[4]AZIMUTH_CONGESTION by ports'!B2081</f>
        <v>2</v>
      </c>
      <c r="D614" s="89">
        <f>'[4]AZIMUTH_CONGESTION by ports'!C2081</f>
        <v>15</v>
      </c>
      <c r="E614" s="43">
        <f>'[4]AZIMUTH_CONGESTION by ports'!D2081</f>
        <v>5</v>
      </c>
      <c r="F614" s="6">
        <f>'[4]AZIMUTH_CONGESTION by ports'!E2081</f>
        <v>0</v>
      </c>
      <c r="G614" s="6">
        <f>'[4]AZIMUTH_CONGESTION by ports'!F2081</f>
        <v>1</v>
      </c>
      <c r="H614" s="12">
        <f>'[4]AZIMUTH_CONGESTION by ports'!G2081</f>
        <v>0</v>
      </c>
      <c r="I614" s="12">
        <f>'[4]AZIMUTH_CONGESTION by ports'!H2081</f>
        <v>0</v>
      </c>
      <c r="J614" s="12">
        <f>'[4]AZIMUTH_CONGESTION by ports'!I2081</f>
        <v>1</v>
      </c>
      <c r="K614" s="12">
        <f>'[4]AZIMUTH_CONGESTION by ports'!J2081</f>
        <v>0</v>
      </c>
      <c r="L614" s="12">
        <f>'[4]AZIMUTH_CONGESTION by ports'!K2081</f>
        <v>0</v>
      </c>
      <c r="M614" s="43">
        <f>'[4]AZIMUTH_CONGESTION by ports'!L2081</f>
        <v>0</v>
      </c>
      <c r="N614" s="6">
        <f>'[4]AZIMUTH_CONGESTION by ports'!M2081</f>
        <v>0</v>
      </c>
      <c r="O614" s="89">
        <f>'[4]AZIMUTH_CONGESTION by ports'!N2081</f>
        <v>0</v>
      </c>
      <c r="P614" s="88">
        <f>'[4]AZIMUTH_CONGESTION by ports'!O2081</f>
        <v>1</v>
      </c>
      <c r="Q614" s="88">
        <f>'[4]AZIMUTH_CONGESTION by ports'!P2081</f>
        <v>0</v>
      </c>
      <c r="R614" s="43">
        <f>'[4]AZIMUTH_CONGESTION by ports'!Q2081</f>
        <v>1</v>
      </c>
      <c r="S614" s="88">
        <f>'[4]AZIMUTH_CONGESTION by ports'!R2081</f>
        <v>0</v>
      </c>
      <c r="T614" s="12">
        <f>'[4]AZIMUTH_CONGESTION by ports'!S2081</f>
        <v>3</v>
      </c>
      <c r="U614" s="43">
        <f>'[4]AZIMUTH_CONGESTION by ports'!T2081</f>
        <v>0</v>
      </c>
      <c r="V614" s="12">
        <f>'[4]AZIMUTH_CONGESTION by ports'!U2081</f>
        <v>0</v>
      </c>
      <c r="W614" s="43">
        <f>'[4]AZIMUTH_CONGESTION by ports'!V2081</f>
        <v>0</v>
      </c>
      <c r="X614" s="12">
        <f>'[4]AZIMUTH_CONGESTION by ports'!W2081</f>
        <v>0</v>
      </c>
      <c r="Y614" s="88">
        <f>'[4]AZIMUTH_CONGESTION by ports'!X2081</f>
        <v>0</v>
      </c>
      <c r="Z614" s="12">
        <f>'[4]AZIMUTH_CONGESTION by ports'!Y2081</f>
        <v>0</v>
      </c>
      <c r="AA614" s="88">
        <f>'[4]AZIMUTH_CONGESTION by ports'!Z2081</f>
        <v>0</v>
      </c>
      <c r="AB614" s="12">
        <f t="shared" si="57"/>
        <v>4.9300000000000006</v>
      </c>
      <c r="AC614" s="12">
        <f t="shared" si="58"/>
        <v>0.51</v>
      </c>
      <c r="AD614" s="12">
        <f t="shared" si="59"/>
        <v>1.02</v>
      </c>
      <c r="AE614" s="12">
        <f t="shared" si="60"/>
        <v>0.17</v>
      </c>
      <c r="AF614" s="12">
        <f t="shared" si="61"/>
        <v>2.5500000000000003</v>
      </c>
      <c r="AG614" s="12">
        <f t="shared" si="62"/>
        <v>0.68</v>
      </c>
    </row>
    <row r="615" spans="2:33">
      <c r="B615" s="15">
        <f>'[4]AZIMUTH_CONGESTION by ports'!A2082</f>
        <v>42982</v>
      </c>
      <c r="C615" s="6">
        <f>'[4]AZIMUTH_CONGESTION by ports'!B2082</f>
        <v>3</v>
      </c>
      <c r="D615" s="89">
        <f>'[4]AZIMUTH_CONGESTION by ports'!C2082</f>
        <v>18</v>
      </c>
      <c r="E615" s="43">
        <f>'[4]AZIMUTH_CONGESTION by ports'!D2082</f>
        <v>6</v>
      </c>
      <c r="F615" s="6">
        <f>'[4]AZIMUTH_CONGESTION by ports'!E2082</f>
        <v>0</v>
      </c>
      <c r="G615" s="6">
        <f>'[4]AZIMUTH_CONGESTION by ports'!F2082</f>
        <v>0</v>
      </c>
      <c r="H615" s="12">
        <f>'[4]AZIMUTH_CONGESTION by ports'!G2082</f>
        <v>0</v>
      </c>
      <c r="I615" s="12">
        <f>'[4]AZIMUTH_CONGESTION by ports'!H2082</f>
        <v>0</v>
      </c>
      <c r="J615" s="12">
        <f>'[4]AZIMUTH_CONGESTION by ports'!I2082</f>
        <v>1</v>
      </c>
      <c r="K615" s="12">
        <f>'[4]AZIMUTH_CONGESTION by ports'!J2082</f>
        <v>0</v>
      </c>
      <c r="L615" s="12">
        <f>'[4]AZIMUTH_CONGESTION by ports'!K2082</f>
        <v>0</v>
      </c>
      <c r="M615" s="43">
        <f>'[4]AZIMUTH_CONGESTION by ports'!L2082</f>
        <v>0</v>
      </c>
      <c r="N615" s="6">
        <f>'[4]AZIMUTH_CONGESTION by ports'!M2082</f>
        <v>1</v>
      </c>
      <c r="O615" s="89">
        <f>'[4]AZIMUTH_CONGESTION by ports'!N2082</f>
        <v>0</v>
      </c>
      <c r="P615" s="88">
        <f>'[4]AZIMUTH_CONGESTION by ports'!O2082</f>
        <v>0</v>
      </c>
      <c r="Q615" s="88">
        <f>'[4]AZIMUTH_CONGESTION by ports'!P2082</f>
        <v>0</v>
      </c>
      <c r="R615" s="43">
        <f>'[4]AZIMUTH_CONGESTION by ports'!Q2082</f>
        <v>1</v>
      </c>
      <c r="S615" s="88">
        <f>'[4]AZIMUTH_CONGESTION by ports'!R2082</f>
        <v>0</v>
      </c>
      <c r="T615" s="12">
        <f>'[4]AZIMUTH_CONGESTION by ports'!S2082</f>
        <v>4</v>
      </c>
      <c r="U615" s="43">
        <f>'[4]AZIMUTH_CONGESTION by ports'!T2082</f>
        <v>0</v>
      </c>
      <c r="V615" s="12">
        <f>'[4]AZIMUTH_CONGESTION by ports'!U2082</f>
        <v>0</v>
      </c>
      <c r="W615" s="43">
        <f>'[4]AZIMUTH_CONGESTION by ports'!V2082</f>
        <v>1</v>
      </c>
      <c r="X615" s="12">
        <f>'[4]AZIMUTH_CONGESTION by ports'!W2082</f>
        <v>1</v>
      </c>
      <c r="Y615" s="88">
        <f>'[4]AZIMUTH_CONGESTION by ports'!X2082</f>
        <v>3</v>
      </c>
      <c r="Z615" s="12">
        <f>'[4]AZIMUTH_CONGESTION by ports'!Y2082</f>
        <v>0</v>
      </c>
      <c r="AA615" s="88">
        <f>'[4]AZIMUTH_CONGESTION by ports'!Z2082</f>
        <v>0</v>
      </c>
      <c r="AB615" s="12">
        <f t="shared" si="57"/>
        <v>6.6300000000000008</v>
      </c>
      <c r="AC615" s="12">
        <f t="shared" si="58"/>
        <v>0.68</v>
      </c>
      <c r="AD615" s="12">
        <f t="shared" si="59"/>
        <v>1.36</v>
      </c>
      <c r="AE615" s="12">
        <f t="shared" si="60"/>
        <v>0.51</v>
      </c>
      <c r="AF615" s="12">
        <f t="shared" si="61"/>
        <v>3.06</v>
      </c>
      <c r="AG615" s="12">
        <f t="shared" si="62"/>
        <v>1.02</v>
      </c>
    </row>
    <row r="616" spans="2:33">
      <c r="B616" s="15">
        <f>'[4]AZIMUTH_CONGESTION by ports'!A2083</f>
        <v>42983</v>
      </c>
      <c r="C616" s="6">
        <f>'[4]AZIMUTH_CONGESTION by ports'!B2083</f>
        <v>3</v>
      </c>
      <c r="D616" s="89">
        <f>'[4]AZIMUTH_CONGESTION by ports'!C2083</f>
        <v>20</v>
      </c>
      <c r="E616" s="43">
        <f>'[4]AZIMUTH_CONGESTION by ports'!D2083</f>
        <v>5</v>
      </c>
      <c r="F616" s="6">
        <f>'[4]AZIMUTH_CONGESTION by ports'!E2083</f>
        <v>0</v>
      </c>
      <c r="G616" s="6">
        <f>'[4]AZIMUTH_CONGESTION by ports'!F2083</f>
        <v>0</v>
      </c>
      <c r="H616" s="12">
        <f>'[4]AZIMUTH_CONGESTION by ports'!G2083</f>
        <v>0</v>
      </c>
      <c r="I616" s="12">
        <f>'[4]AZIMUTH_CONGESTION by ports'!H2083</f>
        <v>1</v>
      </c>
      <c r="J616" s="12">
        <f>'[4]AZIMUTH_CONGESTION by ports'!I2083</f>
        <v>1</v>
      </c>
      <c r="K616" s="12">
        <f>'[4]AZIMUTH_CONGESTION by ports'!J2083</f>
        <v>0</v>
      </c>
      <c r="L616" s="12">
        <f>'[4]AZIMUTH_CONGESTION by ports'!K2083</f>
        <v>0</v>
      </c>
      <c r="M616" s="43">
        <f>'[4]AZIMUTH_CONGESTION by ports'!L2083</f>
        <v>0</v>
      </c>
      <c r="N616" s="6">
        <f>'[4]AZIMUTH_CONGESTION by ports'!M2083</f>
        <v>0</v>
      </c>
      <c r="O616" s="89">
        <f>'[4]AZIMUTH_CONGESTION by ports'!N2083</f>
        <v>0</v>
      </c>
      <c r="P616" s="88">
        <f>'[4]AZIMUTH_CONGESTION by ports'!O2083</f>
        <v>1</v>
      </c>
      <c r="Q616" s="88">
        <f>'[4]AZIMUTH_CONGESTION by ports'!P2083</f>
        <v>0</v>
      </c>
      <c r="R616" s="43">
        <f>'[4]AZIMUTH_CONGESTION by ports'!Q2083</f>
        <v>0</v>
      </c>
      <c r="S616" s="88">
        <f>'[4]AZIMUTH_CONGESTION by ports'!R2083</f>
        <v>0</v>
      </c>
      <c r="T616" s="12">
        <f>'[4]AZIMUTH_CONGESTION by ports'!S2083</f>
        <v>3</v>
      </c>
      <c r="U616" s="43">
        <f>'[4]AZIMUTH_CONGESTION by ports'!T2083</f>
        <v>0</v>
      </c>
      <c r="V616" s="12">
        <f>'[4]AZIMUTH_CONGESTION by ports'!U2083</f>
        <v>0</v>
      </c>
      <c r="W616" s="43">
        <f>'[4]AZIMUTH_CONGESTION by ports'!V2083</f>
        <v>2</v>
      </c>
      <c r="X616" s="12">
        <f>'[4]AZIMUTH_CONGESTION by ports'!W2083</f>
        <v>1</v>
      </c>
      <c r="Y616" s="88">
        <f>'[4]AZIMUTH_CONGESTION by ports'!X2083</f>
        <v>3</v>
      </c>
      <c r="Z616" s="12">
        <f>'[4]AZIMUTH_CONGESTION by ports'!Y2083</f>
        <v>0</v>
      </c>
      <c r="AA616" s="88">
        <f>'[4]AZIMUTH_CONGESTION by ports'!Z2083</f>
        <v>0</v>
      </c>
      <c r="AB616" s="12">
        <f t="shared" si="57"/>
        <v>6.8000000000000007</v>
      </c>
      <c r="AC616" s="12">
        <f t="shared" si="58"/>
        <v>0.51</v>
      </c>
      <c r="AD616" s="12">
        <f t="shared" si="59"/>
        <v>1.1900000000000002</v>
      </c>
      <c r="AE616" s="12">
        <f t="shared" si="60"/>
        <v>0.68</v>
      </c>
      <c r="AF616" s="12">
        <f t="shared" si="61"/>
        <v>3.4000000000000004</v>
      </c>
      <c r="AG616" s="12">
        <f t="shared" si="62"/>
        <v>1.02</v>
      </c>
    </row>
    <row r="617" spans="2:33">
      <c r="B617" s="15">
        <f>'[4]AZIMUTH_CONGESTION by ports'!A2084</f>
        <v>42984</v>
      </c>
      <c r="C617" s="6">
        <f>'[4]AZIMUTH_CONGESTION by ports'!B2084</f>
        <v>5</v>
      </c>
      <c r="D617" s="89">
        <f>'[4]AZIMUTH_CONGESTION by ports'!C2084</f>
        <v>20</v>
      </c>
      <c r="E617" s="43">
        <f>'[4]AZIMUTH_CONGESTION by ports'!D2084</f>
        <v>2</v>
      </c>
      <c r="F617" s="6">
        <f>'[4]AZIMUTH_CONGESTION by ports'!E2084</f>
        <v>0</v>
      </c>
      <c r="G617" s="6">
        <f>'[4]AZIMUTH_CONGESTION by ports'!F2084</f>
        <v>0</v>
      </c>
      <c r="H617" s="12">
        <f>'[4]AZIMUTH_CONGESTION by ports'!G2084</f>
        <v>0</v>
      </c>
      <c r="I617" s="12">
        <f>'[4]AZIMUTH_CONGESTION by ports'!H2084</f>
        <v>2</v>
      </c>
      <c r="J617" s="12">
        <f>'[4]AZIMUTH_CONGESTION by ports'!I2084</f>
        <v>1</v>
      </c>
      <c r="K617" s="12">
        <f>'[4]AZIMUTH_CONGESTION by ports'!J2084</f>
        <v>1</v>
      </c>
      <c r="L617" s="12">
        <f>'[4]AZIMUTH_CONGESTION by ports'!K2084</f>
        <v>0</v>
      </c>
      <c r="M617" s="43">
        <f>'[4]AZIMUTH_CONGESTION by ports'!L2084</f>
        <v>0</v>
      </c>
      <c r="N617" s="6">
        <f>'[4]AZIMUTH_CONGESTION by ports'!M2084</f>
        <v>1</v>
      </c>
      <c r="O617" s="89">
        <f>'[4]AZIMUTH_CONGESTION by ports'!N2084</f>
        <v>0</v>
      </c>
      <c r="P617" s="88">
        <f>'[4]AZIMUTH_CONGESTION by ports'!O2084</f>
        <v>2</v>
      </c>
      <c r="Q617" s="88">
        <f>'[4]AZIMUTH_CONGESTION by ports'!P2084</f>
        <v>0</v>
      </c>
      <c r="R617" s="43">
        <f>'[4]AZIMUTH_CONGESTION by ports'!Q2084</f>
        <v>1</v>
      </c>
      <c r="S617" s="88">
        <f>'[4]AZIMUTH_CONGESTION by ports'!R2084</f>
        <v>0</v>
      </c>
      <c r="T617" s="12">
        <f>'[4]AZIMUTH_CONGESTION by ports'!S2084</f>
        <v>5</v>
      </c>
      <c r="U617" s="43">
        <f>'[4]AZIMUTH_CONGESTION by ports'!T2084</f>
        <v>0</v>
      </c>
      <c r="V617" s="12">
        <f>'[4]AZIMUTH_CONGESTION by ports'!U2084</f>
        <v>0</v>
      </c>
      <c r="W617" s="43">
        <f>'[4]AZIMUTH_CONGESTION by ports'!V2084</f>
        <v>1</v>
      </c>
      <c r="X617" s="12">
        <f>'[4]AZIMUTH_CONGESTION by ports'!W2084</f>
        <v>1</v>
      </c>
      <c r="Y617" s="88">
        <f>'[4]AZIMUTH_CONGESTION by ports'!X2084</f>
        <v>1</v>
      </c>
      <c r="Z617" s="12">
        <f>'[4]AZIMUTH_CONGESTION by ports'!Y2084</f>
        <v>0</v>
      </c>
      <c r="AA617" s="88">
        <f>'[4]AZIMUTH_CONGESTION by ports'!Z2084</f>
        <v>0</v>
      </c>
      <c r="AB617" s="12">
        <f t="shared" si="57"/>
        <v>7.3100000000000005</v>
      </c>
      <c r="AC617" s="12">
        <f t="shared" si="58"/>
        <v>1.02</v>
      </c>
      <c r="AD617" s="12">
        <f t="shared" si="59"/>
        <v>0.68</v>
      </c>
      <c r="AE617" s="12">
        <f t="shared" si="60"/>
        <v>0.51</v>
      </c>
      <c r="AF617" s="12">
        <f t="shared" si="61"/>
        <v>3.4000000000000004</v>
      </c>
      <c r="AG617" s="12">
        <f t="shared" si="62"/>
        <v>1.7000000000000002</v>
      </c>
    </row>
    <row r="618" spans="2:33">
      <c r="B618" s="15">
        <f>'[4]AZIMUTH_CONGESTION by ports'!A2085</f>
        <v>42985</v>
      </c>
      <c r="C618" s="6">
        <f>'[4]AZIMUTH_CONGESTION by ports'!B2085</f>
        <v>5</v>
      </c>
      <c r="D618" s="89">
        <f>'[4]AZIMUTH_CONGESTION by ports'!C2085</f>
        <v>17</v>
      </c>
      <c r="E618" s="43">
        <f>'[4]AZIMUTH_CONGESTION by ports'!D2085</f>
        <v>3</v>
      </c>
      <c r="F618" s="6">
        <f>'[4]AZIMUTH_CONGESTION by ports'!E2085</f>
        <v>0</v>
      </c>
      <c r="G618" s="6">
        <f>'[4]AZIMUTH_CONGESTION by ports'!F2085</f>
        <v>0</v>
      </c>
      <c r="H618" s="12">
        <f>'[4]AZIMUTH_CONGESTION by ports'!G2085</f>
        <v>0</v>
      </c>
      <c r="I618" s="12">
        <f>'[4]AZIMUTH_CONGESTION by ports'!H2085</f>
        <v>1</v>
      </c>
      <c r="J618" s="12">
        <f>'[4]AZIMUTH_CONGESTION by ports'!I2085</f>
        <v>2</v>
      </c>
      <c r="K618" s="12">
        <f>'[4]AZIMUTH_CONGESTION by ports'!J2085</f>
        <v>2</v>
      </c>
      <c r="L618" s="12">
        <f>'[4]AZIMUTH_CONGESTION by ports'!K2085</f>
        <v>0</v>
      </c>
      <c r="M618" s="43">
        <f>'[4]AZIMUTH_CONGESTION by ports'!L2085</f>
        <v>0</v>
      </c>
      <c r="N618" s="6">
        <f>'[4]AZIMUTH_CONGESTION by ports'!M2085</f>
        <v>1</v>
      </c>
      <c r="O618" s="89">
        <f>'[4]AZIMUTH_CONGESTION by ports'!N2085</f>
        <v>0</v>
      </c>
      <c r="P618" s="88">
        <f>'[4]AZIMUTH_CONGESTION by ports'!O2085</f>
        <v>1</v>
      </c>
      <c r="Q618" s="88">
        <f>'[4]AZIMUTH_CONGESTION by ports'!P2085</f>
        <v>0</v>
      </c>
      <c r="R618" s="43">
        <f>'[4]AZIMUTH_CONGESTION by ports'!Q2085</f>
        <v>0</v>
      </c>
      <c r="S618" s="88">
        <f>'[4]AZIMUTH_CONGESTION by ports'!R2085</f>
        <v>0</v>
      </c>
      <c r="T618" s="12">
        <f>'[4]AZIMUTH_CONGESTION by ports'!S2085</f>
        <v>5</v>
      </c>
      <c r="U618" s="43">
        <f>'[4]AZIMUTH_CONGESTION by ports'!T2085</f>
        <v>0</v>
      </c>
      <c r="V618" s="12">
        <f>'[4]AZIMUTH_CONGESTION by ports'!U2085</f>
        <v>0</v>
      </c>
      <c r="W618" s="43">
        <f>'[4]AZIMUTH_CONGESTION by ports'!V2085</f>
        <v>4</v>
      </c>
      <c r="X618" s="12">
        <f>'[4]AZIMUTH_CONGESTION by ports'!W2085</f>
        <v>1</v>
      </c>
      <c r="Y618" s="88">
        <f>'[4]AZIMUTH_CONGESTION by ports'!X2085</f>
        <v>1</v>
      </c>
      <c r="Z618" s="12">
        <f>'[4]AZIMUTH_CONGESTION by ports'!Y2085</f>
        <v>0</v>
      </c>
      <c r="AA618" s="88">
        <f>'[4]AZIMUTH_CONGESTION by ports'!Z2085</f>
        <v>0</v>
      </c>
      <c r="AB618" s="12">
        <f t="shared" si="57"/>
        <v>7.3100000000000005</v>
      </c>
      <c r="AC618" s="12">
        <f t="shared" si="58"/>
        <v>1.02</v>
      </c>
      <c r="AD618" s="12">
        <f t="shared" si="59"/>
        <v>1.1900000000000002</v>
      </c>
      <c r="AE618" s="12">
        <f t="shared" si="60"/>
        <v>0.34</v>
      </c>
      <c r="AF618" s="12">
        <f t="shared" si="61"/>
        <v>2.89</v>
      </c>
      <c r="AG618" s="12">
        <f t="shared" si="62"/>
        <v>1.87</v>
      </c>
    </row>
    <row r="619" spans="2:33">
      <c r="B619" s="15">
        <f>'[4]AZIMUTH_CONGESTION by ports'!A2086</f>
        <v>42986</v>
      </c>
      <c r="C619" s="6">
        <f>'[4]AZIMUTH_CONGESTION by ports'!B2086</f>
        <v>5</v>
      </c>
      <c r="D619" s="89">
        <f>'[4]AZIMUTH_CONGESTION by ports'!C2086</f>
        <v>19</v>
      </c>
      <c r="E619" s="43">
        <f>'[4]AZIMUTH_CONGESTION by ports'!D2086</f>
        <v>2</v>
      </c>
      <c r="F619" s="6">
        <f>'[4]AZIMUTH_CONGESTION by ports'!E2086</f>
        <v>0</v>
      </c>
      <c r="G619" s="6">
        <f>'[4]AZIMUTH_CONGESTION by ports'!F2086</f>
        <v>0</v>
      </c>
      <c r="H619" s="12">
        <f>'[4]AZIMUTH_CONGESTION by ports'!G2086</f>
        <v>0</v>
      </c>
      <c r="I619" s="12">
        <f>'[4]AZIMUTH_CONGESTION by ports'!H2086</f>
        <v>1</v>
      </c>
      <c r="J619" s="12">
        <f>'[4]AZIMUTH_CONGESTION by ports'!I2086</f>
        <v>3</v>
      </c>
      <c r="K619" s="12">
        <f>'[4]AZIMUTH_CONGESTION by ports'!J2086</f>
        <v>2</v>
      </c>
      <c r="L619" s="12">
        <f>'[4]AZIMUTH_CONGESTION by ports'!K2086</f>
        <v>0</v>
      </c>
      <c r="M619" s="43">
        <f>'[4]AZIMUTH_CONGESTION by ports'!L2086</f>
        <v>0</v>
      </c>
      <c r="N619" s="6">
        <f>'[4]AZIMUTH_CONGESTION by ports'!M2086</f>
        <v>0</v>
      </c>
      <c r="O619" s="89">
        <f>'[4]AZIMUTH_CONGESTION by ports'!N2086</f>
        <v>0</v>
      </c>
      <c r="P619" s="88">
        <f>'[4]AZIMUTH_CONGESTION by ports'!O2086</f>
        <v>0</v>
      </c>
      <c r="Q619" s="88">
        <f>'[4]AZIMUTH_CONGESTION by ports'!P2086</f>
        <v>0</v>
      </c>
      <c r="R619" s="43">
        <f>'[4]AZIMUTH_CONGESTION by ports'!Q2086</f>
        <v>2</v>
      </c>
      <c r="S619" s="88">
        <f>'[4]AZIMUTH_CONGESTION by ports'!R2086</f>
        <v>0</v>
      </c>
      <c r="T619" s="12">
        <f>'[4]AZIMUTH_CONGESTION by ports'!S2086</f>
        <v>8</v>
      </c>
      <c r="U619" s="43">
        <f>'[4]AZIMUTH_CONGESTION by ports'!T2086</f>
        <v>0</v>
      </c>
      <c r="V619" s="12">
        <f>'[4]AZIMUTH_CONGESTION by ports'!U2086</f>
        <v>0</v>
      </c>
      <c r="W619" s="43">
        <f>'[4]AZIMUTH_CONGESTION by ports'!V2086</f>
        <v>3</v>
      </c>
      <c r="X619" s="12">
        <f>'[4]AZIMUTH_CONGESTION by ports'!W2086</f>
        <v>1</v>
      </c>
      <c r="Y619" s="88">
        <f>'[4]AZIMUTH_CONGESTION by ports'!X2086</f>
        <v>1</v>
      </c>
      <c r="Z619" s="12">
        <f>'[4]AZIMUTH_CONGESTION by ports'!Y2086</f>
        <v>0</v>
      </c>
      <c r="AA619" s="88">
        <f>'[4]AZIMUTH_CONGESTION by ports'!Z2086</f>
        <v>0</v>
      </c>
      <c r="AB619" s="12">
        <f t="shared" si="57"/>
        <v>7.99</v>
      </c>
      <c r="AC619" s="12">
        <f t="shared" si="58"/>
        <v>0.85000000000000009</v>
      </c>
      <c r="AD619" s="12">
        <f t="shared" si="59"/>
        <v>1.1900000000000002</v>
      </c>
      <c r="AE619" s="12">
        <f t="shared" si="60"/>
        <v>0.17</v>
      </c>
      <c r="AF619" s="12">
        <f t="shared" si="61"/>
        <v>3.2300000000000004</v>
      </c>
      <c r="AG619" s="12">
        <f t="shared" si="62"/>
        <v>2.5500000000000003</v>
      </c>
    </row>
    <row r="620" spans="2:33">
      <c r="B620" s="15">
        <f>'[4]AZIMUTH_CONGESTION by ports'!A2087</f>
        <v>42987</v>
      </c>
      <c r="C620" s="6">
        <f>'[4]AZIMUTH_CONGESTION by ports'!B2087</f>
        <v>4</v>
      </c>
      <c r="D620" s="89">
        <f>'[4]AZIMUTH_CONGESTION by ports'!C2087</f>
        <v>19</v>
      </c>
      <c r="E620" s="43">
        <f>'[4]AZIMUTH_CONGESTION by ports'!D2087</f>
        <v>2</v>
      </c>
      <c r="F620" s="6">
        <f>'[4]AZIMUTH_CONGESTION by ports'!E2087</f>
        <v>0</v>
      </c>
      <c r="G620" s="6">
        <f>'[4]AZIMUTH_CONGESTION by ports'!F2087</f>
        <v>0</v>
      </c>
      <c r="H620" s="12">
        <f>'[4]AZIMUTH_CONGESTION by ports'!G2087</f>
        <v>0</v>
      </c>
      <c r="I620" s="12">
        <f>'[4]AZIMUTH_CONGESTION by ports'!H2087</f>
        <v>1</v>
      </c>
      <c r="J620" s="12">
        <f>'[4]AZIMUTH_CONGESTION by ports'!I2087</f>
        <v>2</v>
      </c>
      <c r="K620" s="12">
        <f>'[4]AZIMUTH_CONGESTION by ports'!J2087</f>
        <v>2</v>
      </c>
      <c r="L620" s="12">
        <f>'[4]AZIMUTH_CONGESTION by ports'!K2087</f>
        <v>1</v>
      </c>
      <c r="M620" s="43">
        <f>'[4]AZIMUTH_CONGESTION by ports'!L2087</f>
        <v>0</v>
      </c>
      <c r="N620" s="6">
        <f>'[4]AZIMUTH_CONGESTION by ports'!M2087</f>
        <v>0</v>
      </c>
      <c r="O620" s="89">
        <f>'[4]AZIMUTH_CONGESTION by ports'!N2087</f>
        <v>0</v>
      </c>
      <c r="P620" s="88">
        <f>'[4]AZIMUTH_CONGESTION by ports'!O2087</f>
        <v>1</v>
      </c>
      <c r="Q620" s="88">
        <f>'[4]AZIMUTH_CONGESTION by ports'!P2087</f>
        <v>0</v>
      </c>
      <c r="R620" s="43">
        <f>'[4]AZIMUTH_CONGESTION by ports'!Q2087</f>
        <v>2</v>
      </c>
      <c r="S620" s="88">
        <f>'[4]AZIMUTH_CONGESTION by ports'!R2087</f>
        <v>0</v>
      </c>
      <c r="T620" s="12">
        <f>'[4]AZIMUTH_CONGESTION by ports'!S2087</f>
        <v>8</v>
      </c>
      <c r="U620" s="43">
        <f>'[4]AZIMUTH_CONGESTION by ports'!T2087</f>
        <v>0</v>
      </c>
      <c r="V620" s="12">
        <f>'[4]AZIMUTH_CONGESTION by ports'!U2087</f>
        <v>0</v>
      </c>
      <c r="W620" s="43">
        <f>'[4]AZIMUTH_CONGESTION by ports'!V2087</f>
        <v>0</v>
      </c>
      <c r="X620" s="12">
        <f>'[4]AZIMUTH_CONGESTION by ports'!W2087</f>
        <v>1</v>
      </c>
      <c r="Y620" s="88">
        <f>'[4]AZIMUTH_CONGESTION by ports'!X2087</f>
        <v>2</v>
      </c>
      <c r="Z620" s="12">
        <f>'[4]AZIMUTH_CONGESTION by ports'!Y2087</f>
        <v>0</v>
      </c>
      <c r="AA620" s="88">
        <f>'[4]AZIMUTH_CONGESTION by ports'!Z2087</f>
        <v>0</v>
      </c>
      <c r="AB620" s="12">
        <f t="shared" si="57"/>
        <v>7.65</v>
      </c>
      <c r="AC620" s="12">
        <f t="shared" si="58"/>
        <v>0.68</v>
      </c>
      <c r="AD620" s="12">
        <f t="shared" si="59"/>
        <v>0.68</v>
      </c>
      <c r="AE620" s="12">
        <f t="shared" si="60"/>
        <v>0.51</v>
      </c>
      <c r="AF620" s="12">
        <f t="shared" si="61"/>
        <v>3.2300000000000004</v>
      </c>
      <c r="AG620" s="12">
        <f t="shared" si="62"/>
        <v>2.5500000000000003</v>
      </c>
    </row>
    <row r="621" spans="2:33">
      <c r="B621" s="15">
        <f>'[4]AZIMUTH_CONGESTION by ports'!A2088</f>
        <v>42988</v>
      </c>
      <c r="C621" s="6">
        <f>'[4]AZIMUTH_CONGESTION by ports'!B2088</f>
        <v>4</v>
      </c>
      <c r="D621" s="89">
        <f>'[4]AZIMUTH_CONGESTION by ports'!C2088</f>
        <v>17</v>
      </c>
      <c r="E621" s="43">
        <f>'[4]AZIMUTH_CONGESTION by ports'!D2088</f>
        <v>3</v>
      </c>
      <c r="F621" s="6">
        <f>'[4]AZIMUTH_CONGESTION by ports'!E2088</f>
        <v>0</v>
      </c>
      <c r="G621" s="6">
        <f>'[4]AZIMUTH_CONGESTION by ports'!F2088</f>
        <v>0</v>
      </c>
      <c r="H621" s="12">
        <f>'[4]AZIMUTH_CONGESTION by ports'!G2088</f>
        <v>0</v>
      </c>
      <c r="I621" s="12">
        <f>'[4]AZIMUTH_CONGESTION by ports'!H2088</f>
        <v>1</v>
      </c>
      <c r="J621" s="12">
        <f>'[4]AZIMUTH_CONGESTION by ports'!I2088</f>
        <v>2</v>
      </c>
      <c r="K621" s="12">
        <f>'[4]AZIMUTH_CONGESTION by ports'!J2088</f>
        <v>2</v>
      </c>
      <c r="L621" s="12">
        <f>'[4]AZIMUTH_CONGESTION by ports'!K2088</f>
        <v>1</v>
      </c>
      <c r="M621" s="43">
        <f>'[4]AZIMUTH_CONGESTION by ports'!L2088</f>
        <v>0</v>
      </c>
      <c r="N621" s="6">
        <f>'[4]AZIMUTH_CONGESTION by ports'!M2088</f>
        <v>0</v>
      </c>
      <c r="O621" s="89">
        <f>'[4]AZIMUTH_CONGESTION by ports'!N2088</f>
        <v>0</v>
      </c>
      <c r="P621" s="88">
        <f>'[4]AZIMUTH_CONGESTION by ports'!O2088</f>
        <v>0</v>
      </c>
      <c r="Q621" s="88">
        <f>'[4]AZIMUTH_CONGESTION by ports'!P2088</f>
        <v>0</v>
      </c>
      <c r="R621" s="43">
        <f>'[4]AZIMUTH_CONGESTION by ports'!Q2088</f>
        <v>2</v>
      </c>
      <c r="S621" s="88">
        <f>'[4]AZIMUTH_CONGESTION by ports'!R2088</f>
        <v>0</v>
      </c>
      <c r="T621" s="12">
        <f>'[4]AZIMUTH_CONGESTION by ports'!S2088</f>
        <v>5</v>
      </c>
      <c r="U621" s="43">
        <f>'[4]AZIMUTH_CONGESTION by ports'!T2088</f>
        <v>0</v>
      </c>
      <c r="V621" s="12">
        <f>'[4]AZIMUTH_CONGESTION by ports'!U2088</f>
        <v>0</v>
      </c>
      <c r="W621" s="43">
        <f>'[4]AZIMUTH_CONGESTION by ports'!V2088</f>
        <v>2</v>
      </c>
      <c r="X621" s="12">
        <f>'[4]AZIMUTH_CONGESTION by ports'!W2088</f>
        <v>2</v>
      </c>
      <c r="Y621" s="88">
        <f>'[4]AZIMUTH_CONGESTION by ports'!X2088</f>
        <v>2</v>
      </c>
      <c r="Z621" s="12">
        <f>'[4]AZIMUTH_CONGESTION by ports'!Y2088</f>
        <v>0</v>
      </c>
      <c r="AA621" s="88">
        <f>'[4]AZIMUTH_CONGESTION by ports'!Z2088</f>
        <v>0</v>
      </c>
      <c r="AB621" s="12">
        <f t="shared" si="57"/>
        <v>7.3100000000000005</v>
      </c>
      <c r="AC621" s="12">
        <f t="shared" si="58"/>
        <v>0.68</v>
      </c>
      <c r="AD621" s="12">
        <f t="shared" si="59"/>
        <v>1.1900000000000002</v>
      </c>
      <c r="AE621" s="12">
        <f t="shared" si="60"/>
        <v>0.34</v>
      </c>
      <c r="AF621" s="12">
        <f t="shared" si="61"/>
        <v>2.89</v>
      </c>
      <c r="AG621" s="12">
        <f t="shared" si="62"/>
        <v>2.21</v>
      </c>
    </row>
    <row r="622" spans="2:33">
      <c r="B622" s="15">
        <f>'[4]AZIMUTH_CONGESTION by ports'!A2089</f>
        <v>42989</v>
      </c>
      <c r="C622" s="6">
        <f>'[4]AZIMUTH_CONGESTION by ports'!B2089</f>
        <v>4</v>
      </c>
      <c r="D622" s="89">
        <f>'[4]AZIMUTH_CONGESTION by ports'!C2089</f>
        <v>17</v>
      </c>
      <c r="E622" s="43">
        <f>'[4]AZIMUTH_CONGESTION by ports'!D2089</f>
        <v>3</v>
      </c>
      <c r="F622" s="6">
        <f>'[4]AZIMUTH_CONGESTION by ports'!E2089</f>
        <v>0</v>
      </c>
      <c r="G622" s="6">
        <f>'[4]AZIMUTH_CONGESTION by ports'!F2089</f>
        <v>0</v>
      </c>
      <c r="H622" s="12">
        <f>'[4]AZIMUTH_CONGESTION by ports'!G2089</f>
        <v>0</v>
      </c>
      <c r="I622" s="12">
        <f>'[4]AZIMUTH_CONGESTION by ports'!H2089</f>
        <v>3</v>
      </c>
      <c r="J622" s="12">
        <f>'[4]AZIMUTH_CONGESTION by ports'!I2089</f>
        <v>1</v>
      </c>
      <c r="K622" s="12">
        <f>'[4]AZIMUTH_CONGESTION by ports'!J2089</f>
        <v>1</v>
      </c>
      <c r="L622" s="12">
        <f>'[4]AZIMUTH_CONGESTION by ports'!K2089</f>
        <v>1</v>
      </c>
      <c r="M622" s="43">
        <f>'[4]AZIMUTH_CONGESTION by ports'!L2089</f>
        <v>0</v>
      </c>
      <c r="N622" s="6">
        <f>'[4]AZIMUTH_CONGESTION by ports'!M2089</f>
        <v>0</v>
      </c>
      <c r="O622" s="89">
        <f>'[4]AZIMUTH_CONGESTION by ports'!N2089</f>
        <v>0</v>
      </c>
      <c r="P622" s="88">
        <f>'[4]AZIMUTH_CONGESTION by ports'!O2089</f>
        <v>0</v>
      </c>
      <c r="Q622" s="88">
        <f>'[4]AZIMUTH_CONGESTION by ports'!P2089</f>
        <v>0</v>
      </c>
      <c r="R622" s="43">
        <f>'[4]AZIMUTH_CONGESTION by ports'!Q2089</f>
        <v>3</v>
      </c>
      <c r="S622" s="88">
        <f>'[4]AZIMUTH_CONGESTION by ports'!R2089</f>
        <v>0</v>
      </c>
      <c r="T622" s="12">
        <f>'[4]AZIMUTH_CONGESTION by ports'!S2089</f>
        <v>6</v>
      </c>
      <c r="U622" s="43">
        <f>'[4]AZIMUTH_CONGESTION by ports'!T2089</f>
        <v>0</v>
      </c>
      <c r="V622" s="12">
        <f>'[4]AZIMUTH_CONGESTION by ports'!U2089</f>
        <v>0</v>
      </c>
      <c r="W622" s="43">
        <f>'[4]AZIMUTH_CONGESTION by ports'!V2089</f>
        <v>1</v>
      </c>
      <c r="X622" s="12">
        <f>'[4]AZIMUTH_CONGESTION by ports'!W2089</f>
        <v>1</v>
      </c>
      <c r="Y622" s="88">
        <f>'[4]AZIMUTH_CONGESTION by ports'!X2089</f>
        <v>2</v>
      </c>
      <c r="Z622" s="12">
        <f>'[4]AZIMUTH_CONGESTION by ports'!Y2089</f>
        <v>0</v>
      </c>
      <c r="AA622" s="88">
        <f>'[4]AZIMUTH_CONGESTION by ports'!Z2089</f>
        <v>0</v>
      </c>
      <c r="AB622" s="12">
        <f t="shared" si="57"/>
        <v>7.3100000000000005</v>
      </c>
      <c r="AC622" s="12">
        <f t="shared" si="58"/>
        <v>0.68</v>
      </c>
      <c r="AD622" s="12">
        <f t="shared" si="59"/>
        <v>1.1900000000000002</v>
      </c>
      <c r="AE622" s="12">
        <f t="shared" si="60"/>
        <v>0.34</v>
      </c>
      <c r="AF622" s="12">
        <f t="shared" si="61"/>
        <v>2.89</v>
      </c>
      <c r="AG622" s="12">
        <f t="shared" si="62"/>
        <v>2.21</v>
      </c>
    </row>
    <row r="623" spans="2:33">
      <c r="B623" s="15">
        <f>'[4]AZIMUTH_CONGESTION by ports'!A2090</f>
        <v>42990</v>
      </c>
      <c r="C623" s="6">
        <f>'[4]AZIMUTH_CONGESTION by ports'!B2090</f>
        <v>4</v>
      </c>
      <c r="D623" s="89">
        <f>'[4]AZIMUTH_CONGESTION by ports'!C2090</f>
        <v>17</v>
      </c>
      <c r="E623" s="43">
        <f>'[4]AZIMUTH_CONGESTION by ports'!D2090</f>
        <v>3</v>
      </c>
      <c r="F623" s="6">
        <f>'[4]AZIMUTH_CONGESTION by ports'!E2090</f>
        <v>0</v>
      </c>
      <c r="G623" s="6">
        <f>'[4]AZIMUTH_CONGESTION by ports'!F2090</f>
        <v>1</v>
      </c>
      <c r="H623" s="12">
        <f>'[4]AZIMUTH_CONGESTION by ports'!G2090</f>
        <v>0</v>
      </c>
      <c r="I623" s="12">
        <f>'[4]AZIMUTH_CONGESTION by ports'!H2090</f>
        <v>3</v>
      </c>
      <c r="J623" s="12">
        <f>'[4]AZIMUTH_CONGESTION by ports'!I2090</f>
        <v>0</v>
      </c>
      <c r="K623" s="12">
        <f>'[4]AZIMUTH_CONGESTION by ports'!J2090</f>
        <v>1</v>
      </c>
      <c r="L623" s="12">
        <f>'[4]AZIMUTH_CONGESTION by ports'!K2090</f>
        <v>1</v>
      </c>
      <c r="M623" s="43">
        <f>'[4]AZIMUTH_CONGESTION by ports'!L2090</f>
        <v>0</v>
      </c>
      <c r="N623" s="6">
        <f>'[4]AZIMUTH_CONGESTION by ports'!M2090</f>
        <v>0</v>
      </c>
      <c r="O623" s="89">
        <f>'[4]AZIMUTH_CONGESTION by ports'!N2090</f>
        <v>0</v>
      </c>
      <c r="P623" s="88">
        <f>'[4]AZIMUTH_CONGESTION by ports'!O2090</f>
        <v>1</v>
      </c>
      <c r="Q623" s="88">
        <f>'[4]AZIMUTH_CONGESTION by ports'!P2090</f>
        <v>0</v>
      </c>
      <c r="R623" s="43">
        <f>'[4]AZIMUTH_CONGESTION by ports'!Q2090</f>
        <v>4</v>
      </c>
      <c r="S623" s="88">
        <f>'[4]AZIMUTH_CONGESTION by ports'!R2090</f>
        <v>0</v>
      </c>
      <c r="T623" s="12">
        <f>'[4]AZIMUTH_CONGESTION by ports'!S2090</f>
        <v>11</v>
      </c>
      <c r="U623" s="43">
        <f>'[4]AZIMUTH_CONGESTION by ports'!T2090</f>
        <v>0</v>
      </c>
      <c r="V623" s="12">
        <f>'[4]AZIMUTH_CONGESTION by ports'!U2090</f>
        <v>0</v>
      </c>
      <c r="W623" s="43">
        <f>'[4]AZIMUTH_CONGESTION by ports'!V2090</f>
        <v>0</v>
      </c>
      <c r="X623" s="12">
        <f>'[4]AZIMUTH_CONGESTION by ports'!W2090</f>
        <v>2</v>
      </c>
      <c r="Y623" s="88">
        <f>'[4]AZIMUTH_CONGESTION by ports'!X2090</f>
        <v>3</v>
      </c>
      <c r="Z623" s="12">
        <f>'[4]AZIMUTH_CONGESTION by ports'!Y2090</f>
        <v>0</v>
      </c>
      <c r="AA623" s="88">
        <f>'[4]AZIMUTH_CONGESTION by ports'!Z2090</f>
        <v>0</v>
      </c>
      <c r="AB623" s="12">
        <f t="shared" si="57"/>
        <v>8.67</v>
      </c>
      <c r="AC623" s="12">
        <f t="shared" si="58"/>
        <v>0.85000000000000009</v>
      </c>
      <c r="AD623" s="12">
        <f t="shared" si="59"/>
        <v>1.1900000000000002</v>
      </c>
      <c r="AE623" s="12">
        <f t="shared" si="60"/>
        <v>0.68</v>
      </c>
      <c r="AF623" s="12">
        <f t="shared" si="61"/>
        <v>2.89</v>
      </c>
      <c r="AG623" s="12">
        <f t="shared" si="62"/>
        <v>3.06</v>
      </c>
    </row>
    <row r="624" spans="2:33">
      <c r="B624" s="15">
        <f>'[4]AZIMUTH_CONGESTION by ports'!A2091</f>
        <v>42991</v>
      </c>
      <c r="C624" s="6">
        <f>'[4]AZIMUTH_CONGESTION by ports'!B2091</f>
        <v>6</v>
      </c>
      <c r="D624" s="89">
        <f>'[4]AZIMUTH_CONGESTION by ports'!C2091</f>
        <v>17</v>
      </c>
      <c r="E624" s="43">
        <f>'[4]AZIMUTH_CONGESTION by ports'!D2091</f>
        <v>4</v>
      </c>
      <c r="F624" s="6">
        <f>'[4]AZIMUTH_CONGESTION by ports'!E2091</f>
        <v>0</v>
      </c>
      <c r="G624" s="6">
        <f>'[4]AZIMUTH_CONGESTION by ports'!F2091</f>
        <v>1</v>
      </c>
      <c r="H624" s="12">
        <f>'[4]AZIMUTH_CONGESTION by ports'!G2091</f>
        <v>0</v>
      </c>
      <c r="I624" s="12">
        <f>'[4]AZIMUTH_CONGESTION by ports'!H2091</f>
        <v>2</v>
      </c>
      <c r="J624" s="12">
        <f>'[4]AZIMUTH_CONGESTION by ports'!I2091</f>
        <v>1</v>
      </c>
      <c r="K624" s="12">
        <f>'[4]AZIMUTH_CONGESTION by ports'!J2091</f>
        <v>1</v>
      </c>
      <c r="L624" s="12">
        <f>'[4]AZIMUTH_CONGESTION by ports'!K2091</f>
        <v>1</v>
      </c>
      <c r="M624" s="43">
        <f>'[4]AZIMUTH_CONGESTION by ports'!L2091</f>
        <v>0</v>
      </c>
      <c r="N624" s="6">
        <f>'[4]AZIMUTH_CONGESTION by ports'!M2091</f>
        <v>0</v>
      </c>
      <c r="O624" s="89">
        <f>'[4]AZIMUTH_CONGESTION by ports'!N2091</f>
        <v>0</v>
      </c>
      <c r="P624" s="88">
        <f>'[4]AZIMUTH_CONGESTION by ports'!O2091</f>
        <v>2</v>
      </c>
      <c r="Q624" s="88">
        <f>'[4]AZIMUTH_CONGESTION by ports'!P2091</f>
        <v>0</v>
      </c>
      <c r="R624" s="43">
        <f>'[4]AZIMUTH_CONGESTION by ports'!Q2091</f>
        <v>3</v>
      </c>
      <c r="S624" s="88">
        <f>'[4]AZIMUTH_CONGESTION by ports'!R2091</f>
        <v>0</v>
      </c>
      <c r="T624" s="12">
        <f>'[4]AZIMUTH_CONGESTION by ports'!S2091</f>
        <v>11</v>
      </c>
      <c r="U624" s="43">
        <f>'[4]AZIMUTH_CONGESTION by ports'!T2091</f>
        <v>0</v>
      </c>
      <c r="V624" s="12">
        <f>'[4]AZIMUTH_CONGESTION by ports'!U2091</f>
        <v>0</v>
      </c>
      <c r="W624" s="43">
        <f>'[4]AZIMUTH_CONGESTION by ports'!V2091</f>
        <v>1</v>
      </c>
      <c r="X624" s="12">
        <f>'[4]AZIMUTH_CONGESTION by ports'!W2091</f>
        <v>2</v>
      </c>
      <c r="Y624" s="88">
        <f>'[4]AZIMUTH_CONGESTION by ports'!X2091</f>
        <v>1</v>
      </c>
      <c r="Z624" s="12">
        <f>'[4]AZIMUTH_CONGESTION by ports'!Y2091</f>
        <v>0</v>
      </c>
      <c r="AA624" s="88">
        <f>'[4]AZIMUTH_CONGESTION by ports'!Z2091</f>
        <v>0</v>
      </c>
      <c r="AB624" s="12">
        <f t="shared" si="57"/>
        <v>9.01</v>
      </c>
      <c r="AC624" s="12">
        <f t="shared" si="58"/>
        <v>1.1900000000000002</v>
      </c>
      <c r="AD624" s="12">
        <f t="shared" si="59"/>
        <v>1.36</v>
      </c>
      <c r="AE624" s="12">
        <f t="shared" si="60"/>
        <v>0.51</v>
      </c>
      <c r="AF624" s="12">
        <f t="shared" si="61"/>
        <v>2.89</v>
      </c>
      <c r="AG624" s="12">
        <f t="shared" si="62"/>
        <v>3.06</v>
      </c>
    </row>
    <row r="625" spans="2:33">
      <c r="B625" s="15">
        <f>'[4]AZIMUTH_CONGESTION by ports'!A2092</f>
        <v>42992</v>
      </c>
      <c r="C625" s="6">
        <f>'[4]AZIMUTH_CONGESTION by ports'!B2092</f>
        <v>5</v>
      </c>
      <c r="D625" s="89">
        <f>'[4]AZIMUTH_CONGESTION by ports'!C2092</f>
        <v>18</v>
      </c>
      <c r="E625" s="43">
        <f>'[4]AZIMUTH_CONGESTION by ports'!D2092</f>
        <v>5</v>
      </c>
      <c r="F625" s="6">
        <f>'[4]AZIMUTH_CONGESTION by ports'!E2092</f>
        <v>0</v>
      </c>
      <c r="G625" s="6">
        <f>'[4]AZIMUTH_CONGESTION by ports'!F2092</f>
        <v>0</v>
      </c>
      <c r="H625" s="12">
        <f>'[4]AZIMUTH_CONGESTION by ports'!G2092</f>
        <v>0</v>
      </c>
      <c r="I625" s="12">
        <f>'[4]AZIMUTH_CONGESTION by ports'!H2092</f>
        <v>1</v>
      </c>
      <c r="J625" s="12">
        <f>'[4]AZIMUTH_CONGESTION by ports'!I2092</f>
        <v>1</v>
      </c>
      <c r="K625" s="12">
        <f>'[4]AZIMUTH_CONGESTION by ports'!J2092</f>
        <v>0</v>
      </c>
      <c r="L625" s="12">
        <f>'[4]AZIMUTH_CONGESTION by ports'!K2092</f>
        <v>1</v>
      </c>
      <c r="M625" s="43">
        <f>'[4]AZIMUTH_CONGESTION by ports'!L2092</f>
        <v>0</v>
      </c>
      <c r="N625" s="6">
        <f>'[4]AZIMUTH_CONGESTION by ports'!M2092</f>
        <v>0</v>
      </c>
      <c r="O625" s="89">
        <f>'[4]AZIMUTH_CONGESTION by ports'!N2092</f>
        <v>0</v>
      </c>
      <c r="P625" s="88">
        <f>'[4]AZIMUTH_CONGESTION by ports'!O2092</f>
        <v>1</v>
      </c>
      <c r="Q625" s="88">
        <f>'[4]AZIMUTH_CONGESTION by ports'!P2092</f>
        <v>0</v>
      </c>
      <c r="R625" s="43">
        <f>'[4]AZIMUTH_CONGESTION by ports'!Q2092</f>
        <v>2</v>
      </c>
      <c r="S625" s="88">
        <f>'[4]AZIMUTH_CONGESTION by ports'!R2092</f>
        <v>0</v>
      </c>
      <c r="T625" s="12">
        <f>'[4]AZIMUTH_CONGESTION by ports'!S2092</f>
        <v>10</v>
      </c>
      <c r="U625" s="43">
        <f>'[4]AZIMUTH_CONGESTION by ports'!T2092</f>
        <v>0</v>
      </c>
      <c r="V625" s="12">
        <f>'[4]AZIMUTH_CONGESTION by ports'!U2092</f>
        <v>0</v>
      </c>
      <c r="W625" s="43">
        <f>'[4]AZIMUTH_CONGESTION by ports'!V2092</f>
        <v>1</v>
      </c>
      <c r="X625" s="12">
        <f>'[4]AZIMUTH_CONGESTION by ports'!W2092</f>
        <v>3</v>
      </c>
      <c r="Y625" s="88">
        <f>'[4]AZIMUTH_CONGESTION by ports'!X2092</f>
        <v>3</v>
      </c>
      <c r="Z625" s="12">
        <f>'[4]AZIMUTH_CONGESTION by ports'!Y2092</f>
        <v>0</v>
      </c>
      <c r="AA625" s="88">
        <f>'[4]AZIMUTH_CONGESTION by ports'!Z2092</f>
        <v>0</v>
      </c>
      <c r="AB625" s="12">
        <f t="shared" si="57"/>
        <v>8.67</v>
      </c>
      <c r="AC625" s="12">
        <f t="shared" si="58"/>
        <v>0.85000000000000009</v>
      </c>
      <c r="AD625" s="12">
        <f t="shared" si="59"/>
        <v>1.36</v>
      </c>
      <c r="AE625" s="12">
        <f t="shared" si="60"/>
        <v>0.68</v>
      </c>
      <c r="AF625" s="12">
        <f t="shared" si="61"/>
        <v>3.06</v>
      </c>
      <c r="AG625" s="12">
        <f t="shared" si="62"/>
        <v>2.72</v>
      </c>
    </row>
    <row r="626" spans="2:33">
      <c r="B626" s="15">
        <f>'[4]AZIMUTH_CONGESTION by ports'!A2093</f>
        <v>42993</v>
      </c>
      <c r="C626" s="6">
        <f>'[4]AZIMUTH_CONGESTION by ports'!B2093</f>
        <v>6</v>
      </c>
      <c r="D626" s="89">
        <f>'[4]AZIMUTH_CONGESTION by ports'!C2093</f>
        <v>21</v>
      </c>
      <c r="E626" s="43">
        <f>'[4]AZIMUTH_CONGESTION by ports'!D2093</f>
        <v>2</v>
      </c>
      <c r="F626" s="6">
        <f>'[4]AZIMUTH_CONGESTION by ports'!E2093</f>
        <v>0</v>
      </c>
      <c r="G626" s="6">
        <f>'[4]AZIMUTH_CONGESTION by ports'!F2093</f>
        <v>0</v>
      </c>
      <c r="H626" s="12">
        <f>'[4]AZIMUTH_CONGESTION by ports'!G2093</f>
        <v>0</v>
      </c>
      <c r="I626" s="12">
        <f>'[4]AZIMUTH_CONGESTION by ports'!H2093</f>
        <v>1</v>
      </c>
      <c r="J626" s="12">
        <f>'[4]AZIMUTH_CONGESTION by ports'!I2093</f>
        <v>2</v>
      </c>
      <c r="K626" s="12">
        <f>'[4]AZIMUTH_CONGESTION by ports'!J2093</f>
        <v>0</v>
      </c>
      <c r="L626" s="12">
        <f>'[4]AZIMUTH_CONGESTION by ports'!K2093</f>
        <v>1</v>
      </c>
      <c r="M626" s="43">
        <f>'[4]AZIMUTH_CONGESTION by ports'!L2093</f>
        <v>0</v>
      </c>
      <c r="N626" s="6">
        <f>'[4]AZIMUTH_CONGESTION by ports'!M2093</f>
        <v>0</v>
      </c>
      <c r="O626" s="89">
        <f>'[4]AZIMUTH_CONGESTION by ports'!N2093</f>
        <v>0</v>
      </c>
      <c r="P626" s="88">
        <f>'[4]AZIMUTH_CONGESTION by ports'!O2093</f>
        <v>1</v>
      </c>
      <c r="Q626" s="88">
        <f>'[4]AZIMUTH_CONGESTION by ports'!P2093</f>
        <v>0</v>
      </c>
      <c r="R626" s="43">
        <f>'[4]AZIMUTH_CONGESTION by ports'!Q2093</f>
        <v>2</v>
      </c>
      <c r="S626" s="88">
        <f>'[4]AZIMUTH_CONGESTION by ports'!R2093</f>
        <v>0</v>
      </c>
      <c r="T626" s="12">
        <f>'[4]AZIMUTH_CONGESTION by ports'!S2093</f>
        <v>6</v>
      </c>
      <c r="U626" s="43">
        <f>'[4]AZIMUTH_CONGESTION by ports'!T2093</f>
        <v>0</v>
      </c>
      <c r="V626" s="12">
        <f>'[4]AZIMUTH_CONGESTION by ports'!U2093</f>
        <v>0</v>
      </c>
      <c r="W626" s="43">
        <f>'[4]AZIMUTH_CONGESTION by ports'!V2093</f>
        <v>0</v>
      </c>
      <c r="X626" s="12">
        <f>'[4]AZIMUTH_CONGESTION by ports'!W2093</f>
        <v>2</v>
      </c>
      <c r="Y626" s="88">
        <f>'[4]AZIMUTH_CONGESTION by ports'!X2093</f>
        <v>2</v>
      </c>
      <c r="Z626" s="12">
        <f>'[4]AZIMUTH_CONGESTION by ports'!Y2093</f>
        <v>0</v>
      </c>
      <c r="AA626" s="88">
        <f>'[4]AZIMUTH_CONGESTION by ports'!Z2093</f>
        <v>0</v>
      </c>
      <c r="AB626" s="12">
        <f t="shared" si="57"/>
        <v>7.82</v>
      </c>
      <c r="AC626" s="12">
        <f t="shared" si="58"/>
        <v>1.02</v>
      </c>
      <c r="AD626" s="12">
        <f t="shared" si="59"/>
        <v>0.68</v>
      </c>
      <c r="AE626" s="12">
        <f t="shared" si="60"/>
        <v>0.51</v>
      </c>
      <c r="AF626" s="12">
        <f t="shared" si="61"/>
        <v>3.5700000000000003</v>
      </c>
      <c r="AG626" s="12">
        <f t="shared" si="62"/>
        <v>2.04</v>
      </c>
    </row>
    <row r="627" spans="2:33">
      <c r="B627" s="15">
        <f>'[4]AZIMUTH_CONGESTION by ports'!A2094</f>
        <v>42994</v>
      </c>
      <c r="C627" s="6">
        <f>'[4]AZIMUTH_CONGESTION by ports'!B2094</f>
        <v>5</v>
      </c>
      <c r="D627" s="89">
        <f>'[4]AZIMUTH_CONGESTION by ports'!C2094</f>
        <v>22</v>
      </c>
      <c r="E627" s="43">
        <f>'[4]AZIMUTH_CONGESTION by ports'!D2094</f>
        <v>5</v>
      </c>
      <c r="F627" s="6">
        <f>'[4]AZIMUTH_CONGESTION by ports'!E2094</f>
        <v>0</v>
      </c>
      <c r="G627" s="6">
        <f>'[4]AZIMUTH_CONGESTION by ports'!F2094</f>
        <v>0</v>
      </c>
      <c r="H627" s="12">
        <f>'[4]AZIMUTH_CONGESTION by ports'!G2094</f>
        <v>0</v>
      </c>
      <c r="I627" s="12">
        <f>'[4]AZIMUTH_CONGESTION by ports'!H2094</f>
        <v>1</v>
      </c>
      <c r="J627" s="12">
        <f>'[4]AZIMUTH_CONGESTION by ports'!I2094</f>
        <v>2</v>
      </c>
      <c r="K627" s="12">
        <f>'[4]AZIMUTH_CONGESTION by ports'!J2094</f>
        <v>0</v>
      </c>
      <c r="L627" s="12">
        <f>'[4]AZIMUTH_CONGESTION by ports'!K2094</f>
        <v>1</v>
      </c>
      <c r="M627" s="43">
        <f>'[4]AZIMUTH_CONGESTION by ports'!L2094</f>
        <v>0</v>
      </c>
      <c r="N627" s="6">
        <f>'[4]AZIMUTH_CONGESTION by ports'!M2094</f>
        <v>0</v>
      </c>
      <c r="O627" s="89">
        <f>'[4]AZIMUTH_CONGESTION by ports'!N2094</f>
        <v>0</v>
      </c>
      <c r="P627" s="88">
        <f>'[4]AZIMUTH_CONGESTION by ports'!O2094</f>
        <v>0</v>
      </c>
      <c r="Q627" s="88">
        <f>'[4]AZIMUTH_CONGESTION by ports'!P2094</f>
        <v>0</v>
      </c>
      <c r="R627" s="43">
        <f>'[4]AZIMUTH_CONGESTION by ports'!Q2094</f>
        <v>1</v>
      </c>
      <c r="S627" s="88">
        <f>'[4]AZIMUTH_CONGESTION by ports'!R2094</f>
        <v>0</v>
      </c>
      <c r="T627" s="12">
        <f>'[4]AZIMUTH_CONGESTION by ports'!S2094</f>
        <v>7</v>
      </c>
      <c r="U627" s="43">
        <f>'[4]AZIMUTH_CONGESTION by ports'!T2094</f>
        <v>0</v>
      </c>
      <c r="V627" s="12">
        <f>'[4]AZIMUTH_CONGESTION by ports'!U2094</f>
        <v>0</v>
      </c>
      <c r="W627" s="43">
        <f>'[4]AZIMUTH_CONGESTION by ports'!V2094</f>
        <v>0</v>
      </c>
      <c r="X627" s="12">
        <f>'[4]AZIMUTH_CONGESTION by ports'!W2094</f>
        <v>2</v>
      </c>
      <c r="Y627" s="88">
        <f>'[4]AZIMUTH_CONGESTION by ports'!X2094</f>
        <v>4</v>
      </c>
      <c r="Z627" s="12">
        <f>'[4]AZIMUTH_CONGESTION by ports'!Y2094</f>
        <v>0</v>
      </c>
      <c r="AA627" s="88">
        <f>'[4]AZIMUTH_CONGESTION by ports'!Z2094</f>
        <v>0</v>
      </c>
      <c r="AB627" s="12">
        <f t="shared" si="57"/>
        <v>8.5</v>
      </c>
      <c r="AC627" s="12">
        <f t="shared" si="58"/>
        <v>0.85000000000000009</v>
      </c>
      <c r="AD627" s="12">
        <f t="shared" si="59"/>
        <v>1.02</v>
      </c>
      <c r="AE627" s="12">
        <f t="shared" si="60"/>
        <v>0.68</v>
      </c>
      <c r="AF627" s="12">
        <f t="shared" si="61"/>
        <v>3.74</v>
      </c>
      <c r="AG627" s="12">
        <f t="shared" si="62"/>
        <v>2.21</v>
      </c>
    </row>
    <row r="628" spans="2:33">
      <c r="B628" s="15">
        <f>'[4]AZIMUTH_CONGESTION by ports'!A2095</f>
        <v>42995</v>
      </c>
      <c r="C628" s="6">
        <f>'[4]AZIMUTH_CONGESTION by ports'!B2095</f>
        <v>4</v>
      </c>
      <c r="D628" s="89">
        <f>'[4]AZIMUTH_CONGESTION by ports'!C2095</f>
        <v>34</v>
      </c>
      <c r="E628" s="43">
        <f>'[4]AZIMUTH_CONGESTION by ports'!D2095</f>
        <v>4</v>
      </c>
      <c r="F628" s="6">
        <f>'[4]AZIMUTH_CONGESTION by ports'!E2095</f>
        <v>0</v>
      </c>
      <c r="G628" s="6">
        <f>'[4]AZIMUTH_CONGESTION by ports'!F2095</f>
        <v>1</v>
      </c>
      <c r="H628" s="12">
        <f>'[4]AZIMUTH_CONGESTION by ports'!G2095</f>
        <v>0</v>
      </c>
      <c r="I628" s="12">
        <f>'[4]AZIMUTH_CONGESTION by ports'!H2095</f>
        <v>1</v>
      </c>
      <c r="J628" s="12">
        <f>'[4]AZIMUTH_CONGESTION by ports'!I2095</f>
        <v>2</v>
      </c>
      <c r="K628" s="12">
        <f>'[4]AZIMUTH_CONGESTION by ports'!J2095</f>
        <v>0</v>
      </c>
      <c r="L628" s="12">
        <f>'[4]AZIMUTH_CONGESTION by ports'!K2095</f>
        <v>1</v>
      </c>
      <c r="M628" s="43">
        <f>'[4]AZIMUTH_CONGESTION by ports'!L2095</f>
        <v>0</v>
      </c>
      <c r="N628" s="6">
        <f>'[4]AZIMUTH_CONGESTION by ports'!M2095</f>
        <v>0</v>
      </c>
      <c r="O628" s="89">
        <f>'[4]AZIMUTH_CONGESTION by ports'!N2095</f>
        <v>0</v>
      </c>
      <c r="P628" s="88">
        <f>'[4]AZIMUTH_CONGESTION by ports'!O2095</f>
        <v>0</v>
      </c>
      <c r="Q628" s="88">
        <f>'[4]AZIMUTH_CONGESTION by ports'!P2095</f>
        <v>0</v>
      </c>
      <c r="R628" s="43">
        <f>'[4]AZIMUTH_CONGESTION by ports'!Q2095</f>
        <v>1</v>
      </c>
      <c r="S628" s="88">
        <f>'[4]AZIMUTH_CONGESTION by ports'!R2095</f>
        <v>0</v>
      </c>
      <c r="T628" s="12">
        <f>'[4]AZIMUTH_CONGESTION by ports'!S2095</f>
        <v>4</v>
      </c>
      <c r="U628" s="43">
        <f>'[4]AZIMUTH_CONGESTION by ports'!T2095</f>
        <v>0</v>
      </c>
      <c r="V628" s="12">
        <f>'[4]AZIMUTH_CONGESTION by ports'!U2095</f>
        <v>0</v>
      </c>
      <c r="W628" s="43">
        <f>'[4]AZIMUTH_CONGESTION by ports'!V2095</f>
        <v>0</v>
      </c>
      <c r="X628" s="12">
        <f>'[4]AZIMUTH_CONGESTION by ports'!W2095</f>
        <v>2</v>
      </c>
      <c r="Y628" s="88">
        <f>'[4]AZIMUTH_CONGESTION by ports'!X2095</f>
        <v>4</v>
      </c>
      <c r="Z628" s="12">
        <f>'[4]AZIMUTH_CONGESTION by ports'!Y2095</f>
        <v>0</v>
      </c>
      <c r="AA628" s="88">
        <f>'[4]AZIMUTH_CONGESTION by ports'!Z2095</f>
        <v>0</v>
      </c>
      <c r="AB628" s="12">
        <f t="shared" si="57"/>
        <v>9.8600000000000012</v>
      </c>
      <c r="AC628" s="12">
        <f t="shared" si="58"/>
        <v>0.85000000000000009</v>
      </c>
      <c r="AD628" s="12">
        <f t="shared" si="59"/>
        <v>0.85000000000000009</v>
      </c>
      <c r="AE628" s="12">
        <f t="shared" si="60"/>
        <v>0.68</v>
      </c>
      <c r="AF628" s="12">
        <f t="shared" si="61"/>
        <v>5.78</v>
      </c>
      <c r="AG628" s="12">
        <f t="shared" si="62"/>
        <v>1.7000000000000002</v>
      </c>
    </row>
    <row r="629" spans="2:33">
      <c r="B629" s="15">
        <f>'[4]AZIMUTH_CONGESTION by ports'!A2096</f>
        <v>42996</v>
      </c>
      <c r="C629" s="6">
        <f>'[4]AZIMUTH_CONGESTION by ports'!B2096</f>
        <v>4</v>
      </c>
      <c r="D629" s="89">
        <f>'[4]AZIMUTH_CONGESTION by ports'!C2096</f>
        <v>32</v>
      </c>
      <c r="E629" s="43">
        <f>'[4]AZIMUTH_CONGESTION by ports'!D2096</f>
        <v>1</v>
      </c>
      <c r="F629" s="6">
        <f>'[4]AZIMUTH_CONGESTION by ports'!E2096</f>
        <v>0</v>
      </c>
      <c r="G629" s="6">
        <f>'[4]AZIMUTH_CONGESTION by ports'!F2096</f>
        <v>2</v>
      </c>
      <c r="H629" s="12">
        <f>'[4]AZIMUTH_CONGESTION by ports'!G2096</f>
        <v>0</v>
      </c>
      <c r="I629" s="12">
        <f>'[4]AZIMUTH_CONGESTION by ports'!H2096</f>
        <v>0</v>
      </c>
      <c r="J629" s="12">
        <f>'[4]AZIMUTH_CONGESTION by ports'!I2096</f>
        <v>1</v>
      </c>
      <c r="K629" s="12">
        <f>'[4]AZIMUTH_CONGESTION by ports'!J2096</f>
        <v>0</v>
      </c>
      <c r="L629" s="12">
        <f>'[4]AZIMUTH_CONGESTION by ports'!K2096</f>
        <v>1</v>
      </c>
      <c r="M629" s="43">
        <f>'[4]AZIMUTH_CONGESTION by ports'!L2096</f>
        <v>0</v>
      </c>
      <c r="N629" s="6">
        <f>'[4]AZIMUTH_CONGESTION by ports'!M2096</f>
        <v>0</v>
      </c>
      <c r="O629" s="89">
        <f>'[4]AZIMUTH_CONGESTION by ports'!N2096</f>
        <v>0</v>
      </c>
      <c r="P629" s="88">
        <f>'[4]AZIMUTH_CONGESTION by ports'!O2096</f>
        <v>0</v>
      </c>
      <c r="Q629" s="88">
        <f>'[4]AZIMUTH_CONGESTION by ports'!P2096</f>
        <v>0</v>
      </c>
      <c r="R629" s="43">
        <f>'[4]AZIMUTH_CONGESTION by ports'!Q2096</f>
        <v>1</v>
      </c>
      <c r="S629" s="88">
        <f>'[4]AZIMUTH_CONGESTION by ports'!R2096</f>
        <v>0</v>
      </c>
      <c r="T629" s="12">
        <f>'[4]AZIMUTH_CONGESTION by ports'!S2096</f>
        <v>5</v>
      </c>
      <c r="U629" s="43">
        <f>'[4]AZIMUTH_CONGESTION by ports'!T2096</f>
        <v>0</v>
      </c>
      <c r="V629" s="12">
        <f>'[4]AZIMUTH_CONGESTION by ports'!U2096</f>
        <v>0</v>
      </c>
      <c r="W629" s="43">
        <f>'[4]AZIMUTH_CONGESTION by ports'!V2096</f>
        <v>0</v>
      </c>
      <c r="X629" s="12">
        <f>'[4]AZIMUTH_CONGESTION by ports'!W2096</f>
        <v>3</v>
      </c>
      <c r="Y629" s="88">
        <f>'[4]AZIMUTH_CONGESTION by ports'!X2096</f>
        <v>1</v>
      </c>
      <c r="Z629" s="12">
        <f>'[4]AZIMUTH_CONGESTION by ports'!Y2096</f>
        <v>0</v>
      </c>
      <c r="AA629" s="88">
        <f>'[4]AZIMUTH_CONGESTION by ports'!Z2096</f>
        <v>0</v>
      </c>
      <c r="AB629" s="12">
        <f t="shared" si="57"/>
        <v>8.67</v>
      </c>
      <c r="AC629" s="12">
        <f t="shared" si="58"/>
        <v>1.02</v>
      </c>
      <c r="AD629" s="12">
        <f t="shared" si="59"/>
        <v>0.34</v>
      </c>
      <c r="AE629" s="12">
        <f t="shared" si="60"/>
        <v>0.17</v>
      </c>
      <c r="AF629" s="12">
        <f t="shared" si="61"/>
        <v>5.44</v>
      </c>
      <c r="AG629" s="12">
        <f t="shared" si="62"/>
        <v>1.7000000000000002</v>
      </c>
    </row>
    <row r="630" spans="2:33">
      <c r="B630" s="15">
        <f>'[4]AZIMUTH_CONGESTION by ports'!A2097</f>
        <v>42997</v>
      </c>
      <c r="C630" s="6">
        <f>'[4]AZIMUTH_CONGESTION by ports'!B2097</f>
        <v>3</v>
      </c>
      <c r="D630" s="89">
        <f>'[4]AZIMUTH_CONGESTION by ports'!C2097</f>
        <v>31</v>
      </c>
      <c r="E630" s="43">
        <f>'[4]AZIMUTH_CONGESTION by ports'!D2097</f>
        <v>1</v>
      </c>
      <c r="F630" s="6">
        <f>'[4]AZIMUTH_CONGESTION by ports'!E2097</f>
        <v>0</v>
      </c>
      <c r="G630" s="6">
        <f>'[4]AZIMUTH_CONGESTION by ports'!F2097</f>
        <v>0</v>
      </c>
      <c r="H630" s="12">
        <f>'[4]AZIMUTH_CONGESTION by ports'!G2097</f>
        <v>0</v>
      </c>
      <c r="I630" s="12">
        <f>'[4]AZIMUTH_CONGESTION by ports'!H2097</f>
        <v>0</v>
      </c>
      <c r="J630" s="12">
        <f>'[4]AZIMUTH_CONGESTION by ports'!I2097</f>
        <v>1</v>
      </c>
      <c r="K630" s="12">
        <f>'[4]AZIMUTH_CONGESTION by ports'!J2097</f>
        <v>0</v>
      </c>
      <c r="L630" s="12">
        <f>'[4]AZIMUTH_CONGESTION by ports'!K2097</f>
        <v>1</v>
      </c>
      <c r="M630" s="43">
        <f>'[4]AZIMUTH_CONGESTION by ports'!L2097</f>
        <v>0</v>
      </c>
      <c r="N630" s="6">
        <f>'[4]AZIMUTH_CONGESTION by ports'!M2097</f>
        <v>0</v>
      </c>
      <c r="O630" s="89">
        <f>'[4]AZIMUTH_CONGESTION by ports'!N2097</f>
        <v>0</v>
      </c>
      <c r="P630" s="88">
        <f>'[4]AZIMUTH_CONGESTION by ports'!O2097</f>
        <v>0</v>
      </c>
      <c r="Q630" s="88">
        <f>'[4]AZIMUTH_CONGESTION by ports'!P2097</f>
        <v>0</v>
      </c>
      <c r="R630" s="43">
        <f>'[4]AZIMUTH_CONGESTION by ports'!Q2097</f>
        <v>3</v>
      </c>
      <c r="S630" s="88">
        <f>'[4]AZIMUTH_CONGESTION by ports'!R2097</f>
        <v>0</v>
      </c>
      <c r="T630" s="12">
        <f>'[4]AZIMUTH_CONGESTION by ports'!S2097</f>
        <v>5</v>
      </c>
      <c r="U630" s="43">
        <f>'[4]AZIMUTH_CONGESTION by ports'!T2097</f>
        <v>0</v>
      </c>
      <c r="V630" s="12">
        <f>'[4]AZIMUTH_CONGESTION by ports'!U2097</f>
        <v>0</v>
      </c>
      <c r="W630" s="43">
        <f>'[4]AZIMUTH_CONGESTION by ports'!V2097</f>
        <v>0</v>
      </c>
      <c r="X630" s="12">
        <f>'[4]AZIMUTH_CONGESTION by ports'!W2097</f>
        <v>2</v>
      </c>
      <c r="Y630" s="88">
        <f>'[4]AZIMUTH_CONGESTION by ports'!X2097</f>
        <v>1</v>
      </c>
      <c r="Z630" s="12">
        <f>'[4]AZIMUTH_CONGESTION by ports'!Y2097</f>
        <v>0</v>
      </c>
      <c r="AA630" s="88">
        <f>'[4]AZIMUTH_CONGESTION by ports'!Z2097</f>
        <v>0</v>
      </c>
      <c r="AB630" s="12">
        <f t="shared" si="57"/>
        <v>8.16</v>
      </c>
      <c r="AC630" s="12">
        <f t="shared" si="58"/>
        <v>0.51</v>
      </c>
      <c r="AD630" s="12">
        <f t="shared" si="59"/>
        <v>0.68</v>
      </c>
      <c r="AE630" s="12">
        <f t="shared" si="60"/>
        <v>0.17</v>
      </c>
      <c r="AF630" s="12">
        <f t="shared" si="61"/>
        <v>5.2700000000000005</v>
      </c>
      <c r="AG630" s="12">
        <f t="shared" si="62"/>
        <v>1.53</v>
      </c>
    </row>
    <row r="631" spans="2:33">
      <c r="B631" s="15">
        <f>'[4]AZIMUTH_CONGESTION by ports'!A2098</f>
        <v>42998</v>
      </c>
      <c r="C631" s="6">
        <f>'[4]AZIMUTH_CONGESTION by ports'!B2098</f>
        <v>4</v>
      </c>
      <c r="D631" s="89">
        <f>'[4]AZIMUTH_CONGESTION by ports'!C2098</f>
        <v>25</v>
      </c>
      <c r="E631" s="43">
        <f>'[4]AZIMUTH_CONGESTION by ports'!D2098</f>
        <v>3</v>
      </c>
      <c r="F631" s="6">
        <f>'[4]AZIMUTH_CONGESTION by ports'!E2098</f>
        <v>0</v>
      </c>
      <c r="G631" s="6">
        <f>'[4]AZIMUTH_CONGESTION by ports'!F2098</f>
        <v>0</v>
      </c>
      <c r="H631" s="12">
        <f>'[4]AZIMUTH_CONGESTION by ports'!G2098</f>
        <v>0</v>
      </c>
      <c r="I631" s="12">
        <f>'[4]AZIMUTH_CONGESTION by ports'!H2098</f>
        <v>2</v>
      </c>
      <c r="J631" s="12">
        <f>'[4]AZIMUTH_CONGESTION by ports'!I2098</f>
        <v>0</v>
      </c>
      <c r="K631" s="12">
        <f>'[4]AZIMUTH_CONGESTION by ports'!J2098</f>
        <v>0</v>
      </c>
      <c r="L631" s="12">
        <f>'[4]AZIMUTH_CONGESTION by ports'!K2098</f>
        <v>1</v>
      </c>
      <c r="M631" s="43">
        <f>'[4]AZIMUTH_CONGESTION by ports'!L2098</f>
        <v>0</v>
      </c>
      <c r="N631" s="6">
        <f>'[4]AZIMUTH_CONGESTION by ports'!M2098</f>
        <v>0</v>
      </c>
      <c r="O631" s="89">
        <f>'[4]AZIMUTH_CONGESTION by ports'!N2098</f>
        <v>0</v>
      </c>
      <c r="P631" s="88">
        <f>'[4]AZIMUTH_CONGESTION by ports'!O2098</f>
        <v>1</v>
      </c>
      <c r="Q631" s="88">
        <f>'[4]AZIMUTH_CONGESTION by ports'!P2098</f>
        <v>0</v>
      </c>
      <c r="R631" s="43">
        <f>'[4]AZIMUTH_CONGESTION by ports'!Q2098</f>
        <v>4</v>
      </c>
      <c r="S631" s="88">
        <f>'[4]AZIMUTH_CONGESTION by ports'!R2098</f>
        <v>0</v>
      </c>
      <c r="T631" s="12">
        <f>'[4]AZIMUTH_CONGESTION by ports'!S2098</f>
        <v>6</v>
      </c>
      <c r="U631" s="43">
        <f>'[4]AZIMUTH_CONGESTION by ports'!T2098</f>
        <v>0</v>
      </c>
      <c r="V631" s="12">
        <f>'[4]AZIMUTH_CONGESTION by ports'!U2098</f>
        <v>0</v>
      </c>
      <c r="W631" s="43">
        <f>'[4]AZIMUTH_CONGESTION by ports'!V2098</f>
        <v>1</v>
      </c>
      <c r="X631" s="12">
        <f>'[4]AZIMUTH_CONGESTION by ports'!W2098</f>
        <v>1</v>
      </c>
      <c r="Y631" s="88">
        <f>'[4]AZIMUTH_CONGESTION by ports'!X2098</f>
        <v>2</v>
      </c>
      <c r="Z631" s="12">
        <f>'[4]AZIMUTH_CONGESTION by ports'!Y2098</f>
        <v>0</v>
      </c>
      <c r="AA631" s="88">
        <f>'[4]AZIMUTH_CONGESTION by ports'!Z2098</f>
        <v>0</v>
      </c>
      <c r="AB631" s="12">
        <f t="shared" si="57"/>
        <v>8.5</v>
      </c>
      <c r="AC631" s="12">
        <f t="shared" si="58"/>
        <v>0.68</v>
      </c>
      <c r="AD631" s="12">
        <f t="shared" si="59"/>
        <v>1.36</v>
      </c>
      <c r="AE631" s="12">
        <f t="shared" si="60"/>
        <v>0.51</v>
      </c>
      <c r="AF631" s="12">
        <f t="shared" si="61"/>
        <v>4.25</v>
      </c>
      <c r="AG631" s="12">
        <f t="shared" si="62"/>
        <v>1.7000000000000002</v>
      </c>
    </row>
    <row r="632" spans="2:33">
      <c r="B632" s="15">
        <f>'[4]AZIMUTH_CONGESTION by ports'!A2099</f>
        <v>42999</v>
      </c>
      <c r="C632" s="6">
        <f>'[4]AZIMUTH_CONGESTION by ports'!B2099</f>
        <v>4</v>
      </c>
      <c r="D632" s="89">
        <f>'[4]AZIMUTH_CONGESTION by ports'!C2099</f>
        <v>25</v>
      </c>
      <c r="E632" s="43">
        <f>'[4]AZIMUTH_CONGESTION by ports'!D2099</f>
        <v>5</v>
      </c>
      <c r="F632" s="6">
        <f>'[4]AZIMUTH_CONGESTION by ports'!E2099</f>
        <v>0</v>
      </c>
      <c r="G632" s="6">
        <f>'[4]AZIMUTH_CONGESTION by ports'!F2099</f>
        <v>0</v>
      </c>
      <c r="H632" s="12">
        <f>'[4]AZIMUTH_CONGESTION by ports'!G2099</f>
        <v>0</v>
      </c>
      <c r="I632" s="12">
        <f>'[4]AZIMUTH_CONGESTION by ports'!H2099</f>
        <v>1</v>
      </c>
      <c r="J632" s="12">
        <f>'[4]AZIMUTH_CONGESTION by ports'!I2099</f>
        <v>0</v>
      </c>
      <c r="K632" s="12">
        <f>'[4]AZIMUTH_CONGESTION by ports'!J2099</f>
        <v>1</v>
      </c>
      <c r="L632" s="12">
        <f>'[4]AZIMUTH_CONGESTION by ports'!K2099</f>
        <v>1</v>
      </c>
      <c r="M632" s="43">
        <f>'[4]AZIMUTH_CONGESTION by ports'!L2099</f>
        <v>0</v>
      </c>
      <c r="N632" s="6">
        <f>'[4]AZIMUTH_CONGESTION by ports'!M2099</f>
        <v>0</v>
      </c>
      <c r="O632" s="89">
        <f>'[4]AZIMUTH_CONGESTION by ports'!N2099</f>
        <v>0</v>
      </c>
      <c r="P632" s="88">
        <f>'[4]AZIMUTH_CONGESTION by ports'!O2099</f>
        <v>0</v>
      </c>
      <c r="Q632" s="88">
        <f>'[4]AZIMUTH_CONGESTION by ports'!P2099</f>
        <v>0</v>
      </c>
      <c r="R632" s="43">
        <f>'[4]AZIMUTH_CONGESTION by ports'!Q2099</f>
        <v>3</v>
      </c>
      <c r="S632" s="88">
        <f>'[4]AZIMUTH_CONGESTION by ports'!R2099</f>
        <v>1</v>
      </c>
      <c r="T632" s="12">
        <f>'[4]AZIMUTH_CONGESTION by ports'!S2099</f>
        <v>11</v>
      </c>
      <c r="U632" s="43">
        <f>'[4]AZIMUTH_CONGESTION by ports'!T2099</f>
        <v>0</v>
      </c>
      <c r="V632" s="12">
        <f>'[4]AZIMUTH_CONGESTION by ports'!U2099</f>
        <v>0</v>
      </c>
      <c r="W632" s="43">
        <f>'[4]AZIMUTH_CONGESTION by ports'!V2099</f>
        <v>1</v>
      </c>
      <c r="X632" s="12">
        <f>'[4]AZIMUTH_CONGESTION by ports'!W2099</f>
        <v>1</v>
      </c>
      <c r="Y632" s="88">
        <f>'[4]AZIMUTH_CONGESTION by ports'!X2099</f>
        <v>0</v>
      </c>
      <c r="Z632" s="12">
        <f>'[4]AZIMUTH_CONGESTION by ports'!Y2099</f>
        <v>0</v>
      </c>
      <c r="AA632" s="88">
        <f>'[4]AZIMUTH_CONGESTION by ports'!Z2099</f>
        <v>0</v>
      </c>
      <c r="AB632" s="12">
        <f t="shared" si="57"/>
        <v>9.1800000000000015</v>
      </c>
      <c r="AC632" s="12">
        <f t="shared" si="58"/>
        <v>0.68</v>
      </c>
      <c r="AD632" s="12">
        <f t="shared" si="59"/>
        <v>1.53</v>
      </c>
      <c r="AE632" s="12">
        <f t="shared" si="60"/>
        <v>0.17</v>
      </c>
      <c r="AF632" s="12">
        <f t="shared" si="61"/>
        <v>4.25</v>
      </c>
      <c r="AG632" s="12">
        <f t="shared" si="62"/>
        <v>2.5500000000000003</v>
      </c>
    </row>
    <row r="633" spans="2:33">
      <c r="B633" s="15">
        <f>'[4]AZIMUTH_CONGESTION by ports'!A2100</f>
        <v>43000</v>
      </c>
      <c r="C633" s="6">
        <f>'[4]AZIMUTH_CONGESTION by ports'!B2100</f>
        <v>4</v>
      </c>
      <c r="D633" s="89">
        <f>'[4]AZIMUTH_CONGESTION by ports'!C2100</f>
        <v>22</v>
      </c>
      <c r="E633" s="43">
        <f>'[4]AZIMUTH_CONGESTION by ports'!D2100</f>
        <v>7</v>
      </c>
      <c r="F633" s="6">
        <f>'[4]AZIMUTH_CONGESTION by ports'!E2100</f>
        <v>0</v>
      </c>
      <c r="G633" s="6">
        <f>'[4]AZIMUTH_CONGESTION by ports'!F2100</f>
        <v>0</v>
      </c>
      <c r="H633" s="12">
        <f>'[4]AZIMUTH_CONGESTION by ports'!G2100</f>
        <v>1</v>
      </c>
      <c r="I633" s="12">
        <f>'[4]AZIMUTH_CONGESTION by ports'!H2100</f>
        <v>0</v>
      </c>
      <c r="J633" s="12">
        <f>'[4]AZIMUTH_CONGESTION by ports'!I2100</f>
        <v>0</v>
      </c>
      <c r="K633" s="12">
        <f>'[4]AZIMUTH_CONGESTION by ports'!J2100</f>
        <v>1</v>
      </c>
      <c r="L633" s="12">
        <f>'[4]AZIMUTH_CONGESTION by ports'!K2100</f>
        <v>1</v>
      </c>
      <c r="M633" s="43">
        <f>'[4]AZIMUTH_CONGESTION by ports'!L2100</f>
        <v>0</v>
      </c>
      <c r="N633" s="6">
        <f>'[4]AZIMUTH_CONGESTION by ports'!M2100</f>
        <v>0</v>
      </c>
      <c r="O633" s="89">
        <f>'[4]AZIMUTH_CONGESTION by ports'!N2100</f>
        <v>0</v>
      </c>
      <c r="P633" s="88">
        <f>'[4]AZIMUTH_CONGESTION by ports'!O2100</f>
        <v>1</v>
      </c>
      <c r="Q633" s="88">
        <f>'[4]AZIMUTH_CONGESTION by ports'!P2100</f>
        <v>0</v>
      </c>
      <c r="R633" s="43">
        <f>'[4]AZIMUTH_CONGESTION by ports'!Q2100</f>
        <v>3</v>
      </c>
      <c r="S633" s="88">
        <f>'[4]AZIMUTH_CONGESTION by ports'!R2100</f>
        <v>1</v>
      </c>
      <c r="T633" s="12">
        <f>'[4]AZIMUTH_CONGESTION by ports'!S2100</f>
        <v>13</v>
      </c>
      <c r="U633" s="43">
        <f>'[4]AZIMUTH_CONGESTION by ports'!T2100</f>
        <v>0</v>
      </c>
      <c r="V633" s="12">
        <f>'[4]AZIMUTH_CONGESTION by ports'!U2100</f>
        <v>0</v>
      </c>
      <c r="W633" s="43">
        <f>'[4]AZIMUTH_CONGESTION by ports'!V2100</f>
        <v>5</v>
      </c>
      <c r="X633" s="12">
        <f>'[4]AZIMUTH_CONGESTION by ports'!W2100</f>
        <v>1</v>
      </c>
      <c r="Y633" s="88">
        <f>'[4]AZIMUTH_CONGESTION by ports'!X2100</f>
        <v>1</v>
      </c>
      <c r="Z633" s="12">
        <f>'[4]AZIMUTH_CONGESTION by ports'!Y2100</f>
        <v>0</v>
      </c>
      <c r="AA633" s="88">
        <f>'[4]AZIMUTH_CONGESTION by ports'!Z2100</f>
        <v>0</v>
      </c>
      <c r="AB633" s="12">
        <f t="shared" si="57"/>
        <v>10.370000000000001</v>
      </c>
      <c r="AC633" s="12">
        <f t="shared" si="58"/>
        <v>0.68</v>
      </c>
      <c r="AD633" s="12">
        <f t="shared" si="59"/>
        <v>2.5500000000000003</v>
      </c>
      <c r="AE633" s="12">
        <f t="shared" si="60"/>
        <v>0.51</v>
      </c>
      <c r="AF633" s="12">
        <f t="shared" si="61"/>
        <v>3.74</v>
      </c>
      <c r="AG633" s="12">
        <f t="shared" si="62"/>
        <v>2.89</v>
      </c>
    </row>
    <row r="634" spans="2:33">
      <c r="B634" s="15">
        <f>'[4]AZIMUTH_CONGESTION by ports'!A2101</f>
        <v>43001</v>
      </c>
      <c r="C634" s="6">
        <f>'[4]AZIMUTH_CONGESTION by ports'!B2101</f>
        <v>4</v>
      </c>
      <c r="D634" s="89">
        <f>'[4]AZIMUTH_CONGESTION by ports'!C2101</f>
        <v>23</v>
      </c>
      <c r="E634" s="43">
        <f>'[4]AZIMUTH_CONGESTION by ports'!D2101</f>
        <v>4</v>
      </c>
      <c r="F634" s="6">
        <f>'[4]AZIMUTH_CONGESTION by ports'!E2101</f>
        <v>0</v>
      </c>
      <c r="G634" s="6">
        <f>'[4]AZIMUTH_CONGESTION by ports'!F2101</f>
        <v>0</v>
      </c>
      <c r="H634" s="12">
        <f>'[4]AZIMUTH_CONGESTION by ports'!G2101</f>
        <v>1</v>
      </c>
      <c r="I634" s="12">
        <f>'[4]AZIMUTH_CONGESTION by ports'!H2101</f>
        <v>2</v>
      </c>
      <c r="J634" s="12">
        <f>'[4]AZIMUTH_CONGESTION by ports'!I2101</f>
        <v>0</v>
      </c>
      <c r="K634" s="12">
        <f>'[4]AZIMUTH_CONGESTION by ports'!J2101</f>
        <v>1</v>
      </c>
      <c r="L634" s="12">
        <f>'[4]AZIMUTH_CONGESTION by ports'!K2101</f>
        <v>2</v>
      </c>
      <c r="M634" s="43">
        <f>'[4]AZIMUTH_CONGESTION by ports'!L2101</f>
        <v>0</v>
      </c>
      <c r="N634" s="6">
        <f>'[4]AZIMUTH_CONGESTION by ports'!M2101</f>
        <v>0</v>
      </c>
      <c r="O634" s="89">
        <f>'[4]AZIMUTH_CONGESTION by ports'!N2101</f>
        <v>0</v>
      </c>
      <c r="P634" s="88">
        <f>'[4]AZIMUTH_CONGESTION by ports'!O2101</f>
        <v>1</v>
      </c>
      <c r="Q634" s="88">
        <f>'[4]AZIMUTH_CONGESTION by ports'!P2101</f>
        <v>0</v>
      </c>
      <c r="R634" s="43">
        <f>'[4]AZIMUTH_CONGESTION by ports'!Q2101</f>
        <v>4</v>
      </c>
      <c r="S634" s="88">
        <f>'[4]AZIMUTH_CONGESTION by ports'!R2101</f>
        <v>1</v>
      </c>
      <c r="T634" s="12">
        <f>'[4]AZIMUTH_CONGESTION by ports'!S2101</f>
        <v>15</v>
      </c>
      <c r="U634" s="43">
        <f>'[4]AZIMUTH_CONGESTION by ports'!T2101</f>
        <v>0</v>
      </c>
      <c r="V634" s="12">
        <f>'[4]AZIMUTH_CONGESTION by ports'!U2101</f>
        <v>0</v>
      </c>
      <c r="W634" s="43">
        <f>'[4]AZIMUTH_CONGESTION by ports'!V2101</f>
        <v>4</v>
      </c>
      <c r="X634" s="12">
        <f>'[4]AZIMUTH_CONGESTION by ports'!W2101</f>
        <v>0</v>
      </c>
      <c r="Y634" s="88">
        <f>'[4]AZIMUTH_CONGESTION by ports'!X2101</f>
        <v>2</v>
      </c>
      <c r="Z634" s="12">
        <f>'[4]AZIMUTH_CONGESTION by ports'!Y2101</f>
        <v>0</v>
      </c>
      <c r="AA634" s="88">
        <f>'[4]AZIMUTH_CONGESTION by ports'!Z2101</f>
        <v>0</v>
      </c>
      <c r="AB634" s="12">
        <f t="shared" si="57"/>
        <v>10.88</v>
      </c>
      <c r="AC634" s="12">
        <f t="shared" si="58"/>
        <v>0.68</v>
      </c>
      <c r="AD634" s="12">
        <f t="shared" si="59"/>
        <v>2.04</v>
      </c>
      <c r="AE634" s="12">
        <f t="shared" si="60"/>
        <v>0.68</v>
      </c>
      <c r="AF634" s="12">
        <f t="shared" si="61"/>
        <v>3.91</v>
      </c>
      <c r="AG634" s="12">
        <f t="shared" si="62"/>
        <v>3.5700000000000003</v>
      </c>
    </row>
    <row r="635" spans="2:33">
      <c r="B635" s="15">
        <f>'[4]AZIMUTH_CONGESTION by ports'!A2102</f>
        <v>43002</v>
      </c>
      <c r="C635" s="6">
        <f>'[4]AZIMUTH_CONGESTION by ports'!B2102</f>
        <v>4</v>
      </c>
      <c r="D635" s="89">
        <f>'[4]AZIMUTH_CONGESTION by ports'!C2102</f>
        <v>19</v>
      </c>
      <c r="E635" s="43">
        <f>'[4]AZIMUTH_CONGESTION by ports'!D2102</f>
        <v>5</v>
      </c>
      <c r="F635" s="6">
        <f>'[4]AZIMUTH_CONGESTION by ports'!E2102</f>
        <v>0</v>
      </c>
      <c r="G635" s="6">
        <f>'[4]AZIMUTH_CONGESTION by ports'!F2102</f>
        <v>0</v>
      </c>
      <c r="H635" s="12">
        <f>'[4]AZIMUTH_CONGESTION by ports'!G2102</f>
        <v>0</v>
      </c>
      <c r="I635" s="12">
        <f>'[4]AZIMUTH_CONGESTION by ports'!H2102</f>
        <v>1</v>
      </c>
      <c r="J635" s="12">
        <f>'[4]AZIMUTH_CONGESTION by ports'!I2102</f>
        <v>1</v>
      </c>
      <c r="K635" s="12">
        <f>'[4]AZIMUTH_CONGESTION by ports'!J2102</f>
        <v>1</v>
      </c>
      <c r="L635" s="12">
        <f>'[4]AZIMUTH_CONGESTION by ports'!K2102</f>
        <v>2</v>
      </c>
      <c r="M635" s="43">
        <f>'[4]AZIMUTH_CONGESTION by ports'!L2102</f>
        <v>0</v>
      </c>
      <c r="N635" s="6">
        <f>'[4]AZIMUTH_CONGESTION by ports'!M2102</f>
        <v>0</v>
      </c>
      <c r="O635" s="89">
        <f>'[4]AZIMUTH_CONGESTION by ports'!N2102</f>
        <v>0</v>
      </c>
      <c r="P635" s="88">
        <f>'[4]AZIMUTH_CONGESTION by ports'!O2102</f>
        <v>2</v>
      </c>
      <c r="Q635" s="88">
        <f>'[4]AZIMUTH_CONGESTION by ports'!P2102</f>
        <v>0</v>
      </c>
      <c r="R635" s="43">
        <f>'[4]AZIMUTH_CONGESTION by ports'!Q2102</f>
        <v>2</v>
      </c>
      <c r="S635" s="88">
        <f>'[4]AZIMUTH_CONGESTION by ports'!R2102</f>
        <v>1</v>
      </c>
      <c r="T635" s="12">
        <f>'[4]AZIMUTH_CONGESTION by ports'!S2102</f>
        <v>15</v>
      </c>
      <c r="U635" s="43">
        <f>'[4]AZIMUTH_CONGESTION by ports'!T2102</f>
        <v>0</v>
      </c>
      <c r="V635" s="12">
        <f>'[4]AZIMUTH_CONGESTION by ports'!U2102</f>
        <v>0</v>
      </c>
      <c r="W635" s="43">
        <f>'[4]AZIMUTH_CONGESTION by ports'!V2102</f>
        <v>2</v>
      </c>
      <c r="X635" s="12">
        <f>'[4]AZIMUTH_CONGESTION by ports'!W2102</f>
        <v>0</v>
      </c>
      <c r="Y635" s="88">
        <f>'[4]AZIMUTH_CONGESTION by ports'!X2102</f>
        <v>1</v>
      </c>
      <c r="Z635" s="12">
        <f>'[4]AZIMUTH_CONGESTION by ports'!Y2102</f>
        <v>0</v>
      </c>
      <c r="AA635" s="88">
        <f>'[4]AZIMUTH_CONGESTION by ports'!Z2102</f>
        <v>0</v>
      </c>
      <c r="AB635" s="12">
        <f t="shared" si="57"/>
        <v>9.5200000000000014</v>
      </c>
      <c r="AC635" s="12">
        <f t="shared" si="58"/>
        <v>0.68</v>
      </c>
      <c r="AD635" s="12">
        <f t="shared" si="59"/>
        <v>1.53</v>
      </c>
      <c r="AE635" s="12">
        <f t="shared" si="60"/>
        <v>0.68</v>
      </c>
      <c r="AF635" s="12">
        <f t="shared" si="61"/>
        <v>3.2300000000000004</v>
      </c>
      <c r="AG635" s="12">
        <f t="shared" si="62"/>
        <v>3.4000000000000004</v>
      </c>
    </row>
    <row r="636" spans="2:33">
      <c r="B636" s="15">
        <f>'[4]AZIMUTH_CONGESTION by ports'!A2103</f>
        <v>43003</v>
      </c>
      <c r="C636" s="6">
        <f>'[4]AZIMUTH_CONGESTION by ports'!B2103</f>
        <v>5</v>
      </c>
      <c r="D636" s="89">
        <f>'[4]AZIMUTH_CONGESTION by ports'!C2103</f>
        <v>20</v>
      </c>
      <c r="E636" s="43">
        <f>'[4]AZIMUTH_CONGESTION by ports'!D2103</f>
        <v>5</v>
      </c>
      <c r="F636" s="6">
        <f>'[4]AZIMUTH_CONGESTION by ports'!E2103</f>
        <v>0</v>
      </c>
      <c r="G636" s="6">
        <f>'[4]AZIMUTH_CONGESTION by ports'!F2103</f>
        <v>0</v>
      </c>
      <c r="H636" s="12">
        <f>'[4]AZIMUTH_CONGESTION by ports'!G2103</f>
        <v>0</v>
      </c>
      <c r="I636" s="12">
        <f>'[4]AZIMUTH_CONGESTION by ports'!H2103</f>
        <v>2</v>
      </c>
      <c r="J636" s="12">
        <f>'[4]AZIMUTH_CONGESTION by ports'!I2103</f>
        <v>1</v>
      </c>
      <c r="K636" s="12">
        <f>'[4]AZIMUTH_CONGESTION by ports'!J2103</f>
        <v>1</v>
      </c>
      <c r="L636" s="12">
        <f>'[4]AZIMUTH_CONGESTION by ports'!K2103</f>
        <v>2</v>
      </c>
      <c r="M636" s="43">
        <f>'[4]AZIMUTH_CONGESTION by ports'!L2103</f>
        <v>0</v>
      </c>
      <c r="N636" s="6">
        <f>'[4]AZIMUTH_CONGESTION by ports'!M2103</f>
        <v>1</v>
      </c>
      <c r="O636" s="89">
        <f>'[4]AZIMUTH_CONGESTION by ports'!N2103</f>
        <v>0</v>
      </c>
      <c r="P636" s="88">
        <f>'[4]AZIMUTH_CONGESTION by ports'!O2103</f>
        <v>2</v>
      </c>
      <c r="Q636" s="88">
        <f>'[4]AZIMUTH_CONGESTION by ports'!P2103</f>
        <v>0</v>
      </c>
      <c r="R636" s="43">
        <f>'[4]AZIMUTH_CONGESTION by ports'!Q2103</f>
        <v>3</v>
      </c>
      <c r="S636" s="88">
        <f>'[4]AZIMUTH_CONGESTION by ports'!R2103</f>
        <v>1</v>
      </c>
      <c r="T636" s="12">
        <f>'[4]AZIMUTH_CONGESTION by ports'!S2103</f>
        <v>19</v>
      </c>
      <c r="U636" s="43">
        <f>'[4]AZIMUTH_CONGESTION by ports'!T2103</f>
        <v>0</v>
      </c>
      <c r="V636" s="12">
        <f>'[4]AZIMUTH_CONGESTION by ports'!U2103</f>
        <v>0</v>
      </c>
      <c r="W636" s="43">
        <f>'[4]AZIMUTH_CONGESTION by ports'!V2103</f>
        <v>1</v>
      </c>
      <c r="X636" s="12">
        <f>'[4]AZIMUTH_CONGESTION by ports'!W2103</f>
        <v>0</v>
      </c>
      <c r="Y636" s="88">
        <f>'[4]AZIMUTH_CONGESTION by ports'!X2103</f>
        <v>1</v>
      </c>
      <c r="Z636" s="12">
        <f>'[4]AZIMUTH_CONGESTION by ports'!Y2103</f>
        <v>0</v>
      </c>
      <c r="AA636" s="88">
        <f>'[4]AZIMUTH_CONGESTION by ports'!Z2103</f>
        <v>0</v>
      </c>
      <c r="AB636" s="12">
        <f t="shared" si="57"/>
        <v>10.88</v>
      </c>
      <c r="AC636" s="12">
        <f t="shared" si="58"/>
        <v>1.02</v>
      </c>
      <c r="AD636" s="12">
        <f t="shared" si="59"/>
        <v>1.53</v>
      </c>
      <c r="AE636" s="12">
        <f t="shared" si="60"/>
        <v>0.68</v>
      </c>
      <c r="AF636" s="12">
        <f t="shared" si="61"/>
        <v>3.4000000000000004</v>
      </c>
      <c r="AG636" s="12">
        <f t="shared" si="62"/>
        <v>4.25</v>
      </c>
    </row>
    <row r="637" spans="2:33">
      <c r="B637" s="15">
        <f>'[4]AZIMUTH_CONGESTION by ports'!A2104</f>
        <v>43004</v>
      </c>
      <c r="C637" s="6">
        <f>'[4]AZIMUTH_CONGESTION by ports'!B2104</f>
        <v>5</v>
      </c>
      <c r="D637" s="89">
        <f>'[4]AZIMUTH_CONGESTION by ports'!C2104</f>
        <v>25</v>
      </c>
      <c r="E637" s="43">
        <f>'[4]AZIMUTH_CONGESTION by ports'!D2104</f>
        <v>3</v>
      </c>
      <c r="F637" s="6">
        <f>'[4]AZIMUTH_CONGESTION by ports'!E2104</f>
        <v>0</v>
      </c>
      <c r="G637" s="6">
        <f>'[4]AZIMUTH_CONGESTION by ports'!F2104</f>
        <v>1</v>
      </c>
      <c r="H637" s="12">
        <f>'[4]AZIMUTH_CONGESTION by ports'!G2104</f>
        <v>0</v>
      </c>
      <c r="I637" s="12">
        <f>'[4]AZIMUTH_CONGESTION by ports'!H2104</f>
        <v>1</v>
      </c>
      <c r="J637" s="12">
        <f>'[4]AZIMUTH_CONGESTION by ports'!I2104</f>
        <v>3</v>
      </c>
      <c r="K637" s="12">
        <f>'[4]AZIMUTH_CONGESTION by ports'!J2104</f>
        <v>1</v>
      </c>
      <c r="L637" s="12">
        <f>'[4]AZIMUTH_CONGESTION by ports'!K2104</f>
        <v>1</v>
      </c>
      <c r="M637" s="43">
        <f>'[4]AZIMUTH_CONGESTION by ports'!L2104</f>
        <v>0</v>
      </c>
      <c r="N637" s="6">
        <f>'[4]AZIMUTH_CONGESTION by ports'!M2104</f>
        <v>1</v>
      </c>
      <c r="O637" s="89">
        <f>'[4]AZIMUTH_CONGESTION by ports'!N2104</f>
        <v>0</v>
      </c>
      <c r="P637" s="88">
        <f>'[4]AZIMUTH_CONGESTION by ports'!O2104</f>
        <v>1</v>
      </c>
      <c r="Q637" s="88">
        <f>'[4]AZIMUTH_CONGESTION by ports'!P2104</f>
        <v>0</v>
      </c>
      <c r="R637" s="43">
        <f>'[4]AZIMUTH_CONGESTION by ports'!Q2104</f>
        <v>1</v>
      </c>
      <c r="S637" s="88">
        <f>'[4]AZIMUTH_CONGESTION by ports'!R2104</f>
        <v>1</v>
      </c>
      <c r="T637" s="12">
        <f>'[4]AZIMUTH_CONGESTION by ports'!S2104</f>
        <v>20</v>
      </c>
      <c r="U637" s="43">
        <f>'[4]AZIMUTH_CONGESTION by ports'!T2104</f>
        <v>0</v>
      </c>
      <c r="V637" s="12">
        <f>'[4]AZIMUTH_CONGESTION by ports'!U2104</f>
        <v>0</v>
      </c>
      <c r="W637" s="43">
        <f>'[4]AZIMUTH_CONGESTION by ports'!V2104</f>
        <v>0</v>
      </c>
      <c r="X637" s="12">
        <f>'[4]AZIMUTH_CONGESTION by ports'!W2104</f>
        <v>0</v>
      </c>
      <c r="Y637" s="88">
        <f>'[4]AZIMUTH_CONGESTION by ports'!X2104</f>
        <v>1</v>
      </c>
      <c r="Z637" s="12">
        <f>'[4]AZIMUTH_CONGESTION by ports'!Y2104</f>
        <v>0</v>
      </c>
      <c r="AA637" s="88">
        <f>'[4]AZIMUTH_CONGESTION by ports'!Z2104</f>
        <v>0</v>
      </c>
      <c r="AB637" s="12">
        <f t="shared" si="57"/>
        <v>11.05</v>
      </c>
      <c r="AC637" s="12">
        <f t="shared" si="58"/>
        <v>1.1900000000000002</v>
      </c>
      <c r="AD637" s="12">
        <f t="shared" si="59"/>
        <v>0.68</v>
      </c>
      <c r="AE637" s="12">
        <f t="shared" si="60"/>
        <v>0.51</v>
      </c>
      <c r="AF637" s="12">
        <f t="shared" si="61"/>
        <v>4.25</v>
      </c>
      <c r="AG637" s="12">
        <f t="shared" si="62"/>
        <v>4.42</v>
      </c>
    </row>
    <row r="638" spans="2:33">
      <c r="B638" s="15">
        <f>'[4]AZIMUTH_CONGESTION by ports'!A2105</f>
        <v>43005</v>
      </c>
      <c r="C638" s="6">
        <f>'[4]AZIMUTH_CONGESTION by ports'!B2105</f>
        <v>5</v>
      </c>
      <c r="D638" s="89">
        <f>'[4]AZIMUTH_CONGESTION by ports'!C2105</f>
        <v>22</v>
      </c>
      <c r="E638" s="43">
        <f>'[4]AZIMUTH_CONGESTION by ports'!D2105</f>
        <v>3</v>
      </c>
      <c r="F638" s="6">
        <f>'[4]AZIMUTH_CONGESTION by ports'!E2105</f>
        <v>0</v>
      </c>
      <c r="G638" s="6">
        <f>'[4]AZIMUTH_CONGESTION by ports'!F2105</f>
        <v>1</v>
      </c>
      <c r="H638" s="12">
        <f>'[4]AZIMUTH_CONGESTION by ports'!G2105</f>
        <v>0</v>
      </c>
      <c r="I638" s="12">
        <f>'[4]AZIMUTH_CONGESTION by ports'!H2105</f>
        <v>2</v>
      </c>
      <c r="J638" s="12">
        <f>'[4]AZIMUTH_CONGESTION by ports'!I2105</f>
        <v>3</v>
      </c>
      <c r="K638" s="12">
        <f>'[4]AZIMUTH_CONGESTION by ports'!J2105</f>
        <v>1</v>
      </c>
      <c r="L638" s="12">
        <f>'[4]AZIMUTH_CONGESTION by ports'!K2105</f>
        <v>1</v>
      </c>
      <c r="M638" s="43">
        <f>'[4]AZIMUTH_CONGESTION by ports'!L2105</f>
        <v>0</v>
      </c>
      <c r="N638" s="6">
        <f>'[4]AZIMUTH_CONGESTION by ports'!M2105</f>
        <v>2</v>
      </c>
      <c r="O638" s="89">
        <f>'[4]AZIMUTH_CONGESTION by ports'!N2105</f>
        <v>0</v>
      </c>
      <c r="P638" s="88">
        <f>'[4]AZIMUTH_CONGESTION by ports'!O2105</f>
        <v>1</v>
      </c>
      <c r="Q638" s="88">
        <f>'[4]AZIMUTH_CONGESTION by ports'!P2105</f>
        <v>0</v>
      </c>
      <c r="R638" s="43">
        <f>'[4]AZIMUTH_CONGESTION by ports'!Q2105</f>
        <v>1</v>
      </c>
      <c r="S638" s="88">
        <f>'[4]AZIMUTH_CONGESTION by ports'!R2105</f>
        <v>0</v>
      </c>
      <c r="T638" s="12">
        <f>'[4]AZIMUTH_CONGESTION by ports'!S2105</f>
        <v>16</v>
      </c>
      <c r="U638" s="43">
        <f>'[4]AZIMUTH_CONGESTION by ports'!T2105</f>
        <v>0</v>
      </c>
      <c r="V638" s="12">
        <f>'[4]AZIMUTH_CONGESTION by ports'!U2105</f>
        <v>0</v>
      </c>
      <c r="W638" s="43">
        <f>'[4]AZIMUTH_CONGESTION by ports'!V2105</f>
        <v>1</v>
      </c>
      <c r="X638" s="12">
        <f>'[4]AZIMUTH_CONGESTION by ports'!W2105</f>
        <v>0</v>
      </c>
      <c r="Y638" s="88">
        <f>'[4]AZIMUTH_CONGESTION by ports'!X2105</f>
        <v>0</v>
      </c>
      <c r="Z638" s="12">
        <f>'[4]AZIMUTH_CONGESTION by ports'!Y2105</f>
        <v>0</v>
      </c>
      <c r="AA638" s="88">
        <f>'[4]AZIMUTH_CONGESTION by ports'!Z2105</f>
        <v>0</v>
      </c>
      <c r="AB638" s="12">
        <f t="shared" si="57"/>
        <v>10.030000000000001</v>
      </c>
      <c r="AC638" s="12">
        <f t="shared" si="58"/>
        <v>1.36</v>
      </c>
      <c r="AD638" s="12">
        <f t="shared" si="59"/>
        <v>0.85000000000000009</v>
      </c>
      <c r="AE638" s="12">
        <f t="shared" si="60"/>
        <v>0.17</v>
      </c>
      <c r="AF638" s="12">
        <f t="shared" si="61"/>
        <v>3.74</v>
      </c>
      <c r="AG638" s="12">
        <f t="shared" si="62"/>
        <v>3.91</v>
      </c>
    </row>
    <row r="639" spans="2:33">
      <c r="B639" s="15">
        <f>'[4]AZIMUTH_CONGESTION by ports'!A2106</f>
        <v>43006</v>
      </c>
      <c r="C639" s="6">
        <f>'[4]AZIMUTH_CONGESTION by ports'!B2106</f>
        <v>5</v>
      </c>
      <c r="D639" s="89">
        <f>'[4]AZIMUTH_CONGESTION by ports'!C2106</f>
        <v>23</v>
      </c>
      <c r="E639" s="43">
        <f>'[4]AZIMUTH_CONGESTION by ports'!D2106</f>
        <v>3</v>
      </c>
      <c r="F639" s="6">
        <f>'[4]AZIMUTH_CONGESTION by ports'!E2106</f>
        <v>0</v>
      </c>
      <c r="G639" s="6">
        <f>'[4]AZIMUTH_CONGESTION by ports'!F2106</f>
        <v>2</v>
      </c>
      <c r="H639" s="12">
        <f>'[4]AZIMUTH_CONGESTION by ports'!G2106</f>
        <v>0</v>
      </c>
      <c r="I639" s="12">
        <f>'[4]AZIMUTH_CONGESTION by ports'!H2106</f>
        <v>1</v>
      </c>
      <c r="J639" s="12">
        <f>'[4]AZIMUTH_CONGESTION by ports'!I2106</f>
        <v>2</v>
      </c>
      <c r="K639" s="12">
        <f>'[4]AZIMUTH_CONGESTION by ports'!J2106</f>
        <v>0</v>
      </c>
      <c r="L639" s="12">
        <f>'[4]AZIMUTH_CONGESTION by ports'!K2106</f>
        <v>2</v>
      </c>
      <c r="M639" s="43">
        <f>'[4]AZIMUTH_CONGESTION by ports'!L2106</f>
        <v>0</v>
      </c>
      <c r="N639" s="6">
        <f>'[4]AZIMUTH_CONGESTION by ports'!M2106</f>
        <v>2</v>
      </c>
      <c r="O639" s="89">
        <f>'[4]AZIMUTH_CONGESTION by ports'!N2106</f>
        <v>0</v>
      </c>
      <c r="P639" s="88">
        <f>'[4]AZIMUTH_CONGESTION by ports'!O2106</f>
        <v>2</v>
      </c>
      <c r="Q639" s="88">
        <f>'[4]AZIMUTH_CONGESTION by ports'!P2106</f>
        <v>0</v>
      </c>
      <c r="R639" s="43">
        <f>'[4]AZIMUTH_CONGESTION by ports'!Q2106</f>
        <v>0</v>
      </c>
      <c r="S639" s="88">
        <f>'[4]AZIMUTH_CONGESTION by ports'!R2106</f>
        <v>0</v>
      </c>
      <c r="T639" s="12">
        <f>'[4]AZIMUTH_CONGESTION by ports'!S2106</f>
        <v>12</v>
      </c>
      <c r="U639" s="43">
        <f>'[4]AZIMUTH_CONGESTION by ports'!T2106</f>
        <v>0</v>
      </c>
      <c r="V639" s="12">
        <f>'[4]AZIMUTH_CONGESTION by ports'!U2106</f>
        <v>0</v>
      </c>
      <c r="W639" s="43">
        <f>'[4]AZIMUTH_CONGESTION by ports'!V2106</f>
        <v>2</v>
      </c>
      <c r="X639" s="12">
        <f>'[4]AZIMUTH_CONGESTION by ports'!W2106</f>
        <v>0</v>
      </c>
      <c r="Y639" s="88">
        <f>'[4]AZIMUTH_CONGESTION by ports'!X2106</f>
        <v>2</v>
      </c>
      <c r="Z639" s="12">
        <f>'[4]AZIMUTH_CONGESTION by ports'!Y2106</f>
        <v>0</v>
      </c>
      <c r="AA639" s="88">
        <f>'[4]AZIMUTH_CONGESTION by ports'!Z2106</f>
        <v>0</v>
      </c>
      <c r="AB639" s="12">
        <f t="shared" si="57"/>
        <v>9.8600000000000012</v>
      </c>
      <c r="AC639" s="12">
        <f t="shared" si="58"/>
        <v>1.53</v>
      </c>
      <c r="AD639" s="12">
        <f t="shared" si="59"/>
        <v>0.85000000000000009</v>
      </c>
      <c r="AE639" s="12">
        <f t="shared" si="60"/>
        <v>0.68</v>
      </c>
      <c r="AF639" s="12">
        <f t="shared" si="61"/>
        <v>3.91</v>
      </c>
      <c r="AG639" s="12">
        <f t="shared" si="62"/>
        <v>2.89</v>
      </c>
    </row>
    <row r="640" spans="2:33">
      <c r="B640" s="15">
        <f>'[4]AZIMUTH_CONGESTION by ports'!A2107</f>
        <v>43007</v>
      </c>
      <c r="C640" s="6">
        <f>'[4]AZIMUTH_CONGESTION by ports'!B2107</f>
        <v>7</v>
      </c>
      <c r="D640" s="89">
        <f>'[4]AZIMUTH_CONGESTION by ports'!C2107</f>
        <v>26</v>
      </c>
      <c r="E640" s="43">
        <f>'[4]AZIMUTH_CONGESTION by ports'!D2107</f>
        <v>4</v>
      </c>
      <c r="F640" s="6">
        <f>'[4]AZIMUTH_CONGESTION by ports'!E2107</f>
        <v>0</v>
      </c>
      <c r="G640" s="6">
        <f>'[4]AZIMUTH_CONGESTION by ports'!F2107</f>
        <v>1</v>
      </c>
      <c r="H640" s="12">
        <f>'[4]AZIMUTH_CONGESTION by ports'!G2107</f>
        <v>0</v>
      </c>
      <c r="I640" s="12">
        <f>'[4]AZIMUTH_CONGESTION by ports'!H2107</f>
        <v>0</v>
      </c>
      <c r="J640" s="12">
        <f>'[4]AZIMUTH_CONGESTION by ports'!I2107</f>
        <v>2</v>
      </c>
      <c r="K640" s="12">
        <f>'[4]AZIMUTH_CONGESTION by ports'!J2107</f>
        <v>0</v>
      </c>
      <c r="L640" s="12">
        <f>'[4]AZIMUTH_CONGESTION by ports'!K2107</f>
        <v>2</v>
      </c>
      <c r="M640" s="43">
        <f>'[4]AZIMUTH_CONGESTION by ports'!L2107</f>
        <v>0</v>
      </c>
      <c r="N640" s="6">
        <f>'[4]AZIMUTH_CONGESTION by ports'!M2107</f>
        <v>2</v>
      </c>
      <c r="O640" s="89">
        <f>'[4]AZIMUTH_CONGESTION by ports'!N2107</f>
        <v>0</v>
      </c>
      <c r="P640" s="88">
        <f>'[4]AZIMUTH_CONGESTION by ports'!O2107</f>
        <v>1</v>
      </c>
      <c r="Q640" s="88">
        <f>'[4]AZIMUTH_CONGESTION by ports'!P2107</f>
        <v>1</v>
      </c>
      <c r="R640" s="43">
        <f>'[4]AZIMUTH_CONGESTION by ports'!Q2107</f>
        <v>1</v>
      </c>
      <c r="S640" s="88">
        <f>'[4]AZIMUTH_CONGESTION by ports'!R2107</f>
        <v>0</v>
      </c>
      <c r="T640" s="12">
        <f>'[4]AZIMUTH_CONGESTION by ports'!S2107</f>
        <v>14</v>
      </c>
      <c r="U640" s="43">
        <f>'[4]AZIMUTH_CONGESTION by ports'!T2107</f>
        <v>0</v>
      </c>
      <c r="V640" s="12">
        <f>'[4]AZIMUTH_CONGESTION by ports'!U2107</f>
        <v>0</v>
      </c>
      <c r="W640" s="43">
        <f>'[4]AZIMUTH_CONGESTION by ports'!V2107</f>
        <v>0</v>
      </c>
      <c r="X640" s="12">
        <f>'[4]AZIMUTH_CONGESTION by ports'!W2107</f>
        <v>1</v>
      </c>
      <c r="Y640" s="88">
        <f>'[4]AZIMUTH_CONGESTION by ports'!X2107</f>
        <v>1</v>
      </c>
      <c r="Z640" s="12">
        <f>'[4]AZIMUTH_CONGESTION by ports'!Y2107</f>
        <v>0</v>
      </c>
      <c r="AA640" s="88">
        <f>'[4]AZIMUTH_CONGESTION by ports'!Z2107</f>
        <v>0</v>
      </c>
      <c r="AB640" s="12">
        <f t="shared" si="57"/>
        <v>10.71</v>
      </c>
      <c r="AC640" s="12">
        <f t="shared" si="58"/>
        <v>1.7000000000000002</v>
      </c>
      <c r="AD640" s="12">
        <f t="shared" si="59"/>
        <v>0.85000000000000009</v>
      </c>
      <c r="AE640" s="12">
        <f t="shared" si="60"/>
        <v>0.51</v>
      </c>
      <c r="AF640" s="12">
        <f t="shared" si="61"/>
        <v>4.42</v>
      </c>
      <c r="AG640" s="12">
        <f t="shared" si="62"/>
        <v>3.2300000000000004</v>
      </c>
    </row>
    <row r="641" spans="2:33">
      <c r="B641" s="15">
        <f>'[4]AZIMUTH_CONGESTION by ports'!A2108</f>
        <v>43008</v>
      </c>
      <c r="C641" s="6">
        <f>'[4]AZIMUTH_CONGESTION by ports'!B2108</f>
        <v>7</v>
      </c>
      <c r="D641" s="89">
        <f>'[4]AZIMUTH_CONGESTION by ports'!C2108</f>
        <v>24</v>
      </c>
      <c r="E641" s="43">
        <f>'[4]AZIMUTH_CONGESTION by ports'!D2108</f>
        <v>5</v>
      </c>
      <c r="F641" s="6">
        <f>'[4]AZIMUTH_CONGESTION by ports'!E2108</f>
        <v>0</v>
      </c>
      <c r="G641" s="6">
        <f>'[4]AZIMUTH_CONGESTION by ports'!F2108</f>
        <v>2</v>
      </c>
      <c r="H641" s="12">
        <f>'[4]AZIMUTH_CONGESTION by ports'!G2108</f>
        <v>0</v>
      </c>
      <c r="I641" s="12">
        <f>'[4]AZIMUTH_CONGESTION by ports'!H2108</f>
        <v>0</v>
      </c>
      <c r="J641" s="12">
        <f>'[4]AZIMUTH_CONGESTION by ports'!I2108</f>
        <v>0</v>
      </c>
      <c r="K641" s="12">
        <f>'[4]AZIMUTH_CONGESTION by ports'!J2108</f>
        <v>0</v>
      </c>
      <c r="L641" s="12">
        <f>'[4]AZIMUTH_CONGESTION by ports'!K2108</f>
        <v>1</v>
      </c>
      <c r="M641" s="43">
        <f>'[4]AZIMUTH_CONGESTION by ports'!L2108</f>
        <v>0</v>
      </c>
      <c r="N641" s="6">
        <f>'[4]AZIMUTH_CONGESTION by ports'!M2108</f>
        <v>1</v>
      </c>
      <c r="O641" s="89">
        <f>'[4]AZIMUTH_CONGESTION by ports'!N2108</f>
        <v>0</v>
      </c>
      <c r="P641" s="88">
        <f>'[4]AZIMUTH_CONGESTION by ports'!O2108</f>
        <v>0</v>
      </c>
      <c r="Q641" s="88">
        <f>'[4]AZIMUTH_CONGESTION by ports'!P2108</f>
        <v>0</v>
      </c>
      <c r="R641" s="43">
        <f>'[4]AZIMUTH_CONGESTION by ports'!Q2108</f>
        <v>0</v>
      </c>
      <c r="S641" s="88">
        <f>'[4]AZIMUTH_CONGESTION by ports'!R2108</f>
        <v>0</v>
      </c>
      <c r="T641" s="12">
        <f>'[4]AZIMUTH_CONGESTION by ports'!S2108</f>
        <v>16</v>
      </c>
      <c r="U641" s="43">
        <f>'[4]AZIMUTH_CONGESTION by ports'!T2108</f>
        <v>0</v>
      </c>
      <c r="V641" s="12">
        <f>'[4]AZIMUTH_CONGESTION by ports'!U2108</f>
        <v>0</v>
      </c>
      <c r="W641" s="43">
        <f>'[4]AZIMUTH_CONGESTION by ports'!V2108</f>
        <v>0</v>
      </c>
      <c r="X641" s="12">
        <f>'[4]AZIMUTH_CONGESTION by ports'!W2108</f>
        <v>1</v>
      </c>
      <c r="Y641" s="88">
        <f>'[4]AZIMUTH_CONGESTION by ports'!X2108</f>
        <v>2</v>
      </c>
      <c r="Z641" s="12">
        <f>'[4]AZIMUTH_CONGESTION by ports'!Y2108</f>
        <v>0</v>
      </c>
      <c r="AA641" s="88">
        <f>'[4]AZIMUTH_CONGESTION by ports'!Z2108</f>
        <v>0</v>
      </c>
      <c r="AB641" s="12">
        <f t="shared" si="57"/>
        <v>10.030000000000001</v>
      </c>
      <c r="AC641" s="12">
        <f t="shared" si="58"/>
        <v>1.7000000000000002</v>
      </c>
      <c r="AD641" s="12">
        <f t="shared" si="59"/>
        <v>0.85000000000000009</v>
      </c>
      <c r="AE641" s="12">
        <f t="shared" si="60"/>
        <v>0.34</v>
      </c>
      <c r="AF641" s="12">
        <f t="shared" si="61"/>
        <v>4.08</v>
      </c>
      <c r="AG641" s="12">
        <f t="shared" si="62"/>
        <v>3.06</v>
      </c>
    </row>
    <row r="642" spans="2:33">
      <c r="B642" s="15">
        <f>'[4]AZIMUTH_CONGESTION by ports'!A2109</f>
        <v>43009</v>
      </c>
      <c r="C642" s="6">
        <f>'[4]AZIMUTH_CONGESTION by ports'!B2109</f>
        <v>7</v>
      </c>
      <c r="D642" s="89">
        <f>'[4]AZIMUTH_CONGESTION by ports'!C2109</f>
        <v>27</v>
      </c>
      <c r="E642" s="43">
        <f>'[4]AZIMUTH_CONGESTION by ports'!D2109</f>
        <v>2</v>
      </c>
      <c r="F642" s="6">
        <f>'[4]AZIMUTH_CONGESTION by ports'!E2109</f>
        <v>0</v>
      </c>
      <c r="G642" s="6">
        <f>'[4]AZIMUTH_CONGESTION by ports'!F2109</f>
        <v>2</v>
      </c>
      <c r="H642" s="12">
        <f>'[4]AZIMUTH_CONGESTION by ports'!G2109</f>
        <v>0</v>
      </c>
      <c r="I642" s="12">
        <f>'[4]AZIMUTH_CONGESTION by ports'!H2109</f>
        <v>0</v>
      </c>
      <c r="J642" s="12">
        <f>'[4]AZIMUTH_CONGESTION by ports'!I2109</f>
        <v>0</v>
      </c>
      <c r="K642" s="12">
        <f>'[4]AZIMUTH_CONGESTION by ports'!J2109</f>
        <v>0</v>
      </c>
      <c r="L642" s="12">
        <f>'[4]AZIMUTH_CONGESTION by ports'!K2109</f>
        <v>0</v>
      </c>
      <c r="M642" s="43">
        <f>'[4]AZIMUTH_CONGESTION by ports'!L2109</f>
        <v>1</v>
      </c>
      <c r="N642" s="6">
        <f>'[4]AZIMUTH_CONGESTION by ports'!M2109</f>
        <v>0</v>
      </c>
      <c r="O642" s="89">
        <f>'[4]AZIMUTH_CONGESTION by ports'!N2109</f>
        <v>0</v>
      </c>
      <c r="P642" s="88">
        <f>'[4]AZIMUTH_CONGESTION by ports'!O2109</f>
        <v>1</v>
      </c>
      <c r="Q642" s="88">
        <f>'[4]AZIMUTH_CONGESTION by ports'!P2109</f>
        <v>0</v>
      </c>
      <c r="R642" s="43">
        <f>'[4]AZIMUTH_CONGESTION by ports'!Q2109</f>
        <v>0</v>
      </c>
      <c r="S642" s="88">
        <f>'[4]AZIMUTH_CONGESTION by ports'!R2109</f>
        <v>0</v>
      </c>
      <c r="T642" s="12">
        <f>'[4]AZIMUTH_CONGESTION by ports'!S2109</f>
        <v>16</v>
      </c>
      <c r="U642" s="43">
        <f>'[4]AZIMUTH_CONGESTION by ports'!T2109</f>
        <v>0</v>
      </c>
      <c r="V642" s="12">
        <f>'[4]AZIMUTH_CONGESTION by ports'!U2109</f>
        <v>0</v>
      </c>
      <c r="W642" s="43">
        <f>'[4]AZIMUTH_CONGESTION by ports'!V2109</f>
        <v>0</v>
      </c>
      <c r="X642" s="12">
        <f>'[4]AZIMUTH_CONGESTION by ports'!W2109</f>
        <v>2</v>
      </c>
      <c r="Y642" s="88">
        <f>'[4]AZIMUTH_CONGESTION by ports'!X2109</f>
        <v>2</v>
      </c>
      <c r="Z642" s="12">
        <f>'[4]AZIMUTH_CONGESTION by ports'!Y2109</f>
        <v>0</v>
      </c>
      <c r="AA642" s="88">
        <f>'[4]AZIMUTH_CONGESTION by ports'!Z2109</f>
        <v>0</v>
      </c>
      <c r="AB642" s="12">
        <f t="shared" si="57"/>
        <v>10.200000000000001</v>
      </c>
      <c r="AC642" s="12">
        <f t="shared" si="58"/>
        <v>1.53</v>
      </c>
      <c r="AD642" s="12">
        <f t="shared" si="59"/>
        <v>0.51</v>
      </c>
      <c r="AE642" s="12">
        <f t="shared" si="60"/>
        <v>0.51</v>
      </c>
      <c r="AF642" s="12">
        <f t="shared" si="61"/>
        <v>4.5900000000000007</v>
      </c>
      <c r="AG642" s="12">
        <f t="shared" si="62"/>
        <v>3.06</v>
      </c>
    </row>
    <row r="643" spans="2:33">
      <c r="B643" s="15">
        <f>'[4]AZIMUTH_CONGESTION by ports'!A2110</f>
        <v>43010</v>
      </c>
      <c r="C643" s="6">
        <f>'[4]AZIMUTH_CONGESTION by ports'!B2110</f>
        <v>7</v>
      </c>
      <c r="D643" s="89">
        <f>'[4]AZIMUTH_CONGESTION by ports'!C2110</f>
        <v>24</v>
      </c>
      <c r="E643" s="43">
        <f>'[4]AZIMUTH_CONGESTION by ports'!D2110</f>
        <v>2</v>
      </c>
      <c r="F643" s="6">
        <f>'[4]AZIMUTH_CONGESTION by ports'!E2110</f>
        <v>0</v>
      </c>
      <c r="G643" s="6">
        <f>'[4]AZIMUTH_CONGESTION by ports'!F2110</f>
        <v>2</v>
      </c>
      <c r="H643" s="12">
        <f>'[4]AZIMUTH_CONGESTION by ports'!G2110</f>
        <v>0</v>
      </c>
      <c r="I643" s="12">
        <f>'[4]AZIMUTH_CONGESTION by ports'!H2110</f>
        <v>0</v>
      </c>
      <c r="J643" s="12">
        <f>'[4]AZIMUTH_CONGESTION by ports'!I2110</f>
        <v>0</v>
      </c>
      <c r="K643" s="12">
        <f>'[4]AZIMUTH_CONGESTION by ports'!J2110</f>
        <v>1</v>
      </c>
      <c r="L643" s="12">
        <f>'[4]AZIMUTH_CONGESTION by ports'!K2110</f>
        <v>0</v>
      </c>
      <c r="M643" s="43">
        <f>'[4]AZIMUTH_CONGESTION by ports'!L2110</f>
        <v>0</v>
      </c>
      <c r="N643" s="6">
        <f>'[4]AZIMUTH_CONGESTION by ports'!M2110</f>
        <v>0</v>
      </c>
      <c r="O643" s="89">
        <f>'[4]AZIMUTH_CONGESTION by ports'!N2110</f>
        <v>0</v>
      </c>
      <c r="P643" s="88">
        <f>'[4]AZIMUTH_CONGESTION by ports'!O2110</f>
        <v>1</v>
      </c>
      <c r="Q643" s="88">
        <f>'[4]AZIMUTH_CONGESTION by ports'!P2110</f>
        <v>0</v>
      </c>
      <c r="R643" s="43">
        <f>'[4]AZIMUTH_CONGESTION by ports'!Q2110</f>
        <v>1</v>
      </c>
      <c r="S643" s="88">
        <f>'[4]AZIMUTH_CONGESTION by ports'!R2110</f>
        <v>0</v>
      </c>
      <c r="T643" s="12">
        <f>'[4]AZIMUTH_CONGESTION by ports'!S2110</f>
        <v>18</v>
      </c>
      <c r="U643" s="43">
        <f>'[4]AZIMUTH_CONGESTION by ports'!T2110</f>
        <v>0</v>
      </c>
      <c r="V643" s="12">
        <f>'[4]AZIMUTH_CONGESTION by ports'!U2110</f>
        <v>0</v>
      </c>
      <c r="W643" s="43">
        <f>'[4]AZIMUTH_CONGESTION by ports'!V2110</f>
        <v>0</v>
      </c>
      <c r="X643" s="12">
        <f>'[4]AZIMUTH_CONGESTION by ports'!W2110</f>
        <v>1</v>
      </c>
      <c r="Y643" s="88">
        <f>'[4]AZIMUTH_CONGESTION by ports'!X2110</f>
        <v>2</v>
      </c>
      <c r="Z643" s="12">
        <f>'[4]AZIMUTH_CONGESTION by ports'!Y2110</f>
        <v>0</v>
      </c>
      <c r="AA643" s="88">
        <f>'[4]AZIMUTH_CONGESTION by ports'!Z2110</f>
        <v>0</v>
      </c>
      <c r="AB643" s="12">
        <f t="shared" si="57"/>
        <v>10.030000000000001</v>
      </c>
      <c r="AC643" s="12">
        <f t="shared" si="58"/>
        <v>1.53</v>
      </c>
      <c r="AD643" s="12">
        <f t="shared" si="59"/>
        <v>0.51</v>
      </c>
      <c r="AE643" s="12">
        <f t="shared" si="60"/>
        <v>0.51</v>
      </c>
      <c r="AF643" s="12">
        <f t="shared" si="61"/>
        <v>4.08</v>
      </c>
      <c r="AG643" s="12">
        <f t="shared" si="62"/>
        <v>3.4000000000000004</v>
      </c>
    </row>
    <row r="644" spans="2:33">
      <c r="B644" s="15">
        <f>'[4]AZIMUTH_CONGESTION by ports'!A2111</f>
        <v>43011</v>
      </c>
      <c r="C644" s="6">
        <f>'[4]AZIMUTH_CONGESTION by ports'!B2111</f>
        <v>8</v>
      </c>
      <c r="D644" s="89">
        <f>'[4]AZIMUTH_CONGESTION by ports'!C2111</f>
        <v>27</v>
      </c>
      <c r="E644" s="43">
        <f>'[4]AZIMUTH_CONGESTION by ports'!D2111</f>
        <v>1</v>
      </c>
      <c r="F644" s="6">
        <f>'[4]AZIMUTH_CONGESTION by ports'!E2111</f>
        <v>0</v>
      </c>
      <c r="G644" s="6">
        <f>'[4]AZIMUTH_CONGESTION by ports'!F2111</f>
        <v>3</v>
      </c>
      <c r="H644" s="12">
        <f>'[4]AZIMUTH_CONGESTION by ports'!G2111</f>
        <v>0</v>
      </c>
      <c r="I644" s="12">
        <f>'[4]AZIMUTH_CONGESTION by ports'!H2111</f>
        <v>0</v>
      </c>
      <c r="J644" s="12">
        <f>'[4]AZIMUTH_CONGESTION by ports'!I2111</f>
        <v>0</v>
      </c>
      <c r="K644" s="12">
        <f>'[4]AZIMUTH_CONGESTION by ports'!J2111</f>
        <v>0</v>
      </c>
      <c r="L644" s="12">
        <f>'[4]AZIMUTH_CONGESTION by ports'!K2111</f>
        <v>0</v>
      </c>
      <c r="M644" s="43">
        <f>'[4]AZIMUTH_CONGESTION by ports'!L2111</f>
        <v>0</v>
      </c>
      <c r="N644" s="6">
        <f>'[4]AZIMUTH_CONGESTION by ports'!M2111</f>
        <v>0</v>
      </c>
      <c r="O644" s="89">
        <f>'[4]AZIMUTH_CONGESTION by ports'!N2111</f>
        <v>0</v>
      </c>
      <c r="P644" s="88">
        <f>'[4]AZIMUTH_CONGESTION by ports'!O2111</f>
        <v>2</v>
      </c>
      <c r="Q644" s="88">
        <f>'[4]AZIMUTH_CONGESTION by ports'!P2111</f>
        <v>0</v>
      </c>
      <c r="R644" s="43">
        <f>'[4]AZIMUTH_CONGESTION by ports'!Q2111</f>
        <v>1</v>
      </c>
      <c r="S644" s="88">
        <f>'[4]AZIMUTH_CONGESTION by ports'!R2111</f>
        <v>0</v>
      </c>
      <c r="T644" s="12">
        <f>'[4]AZIMUTH_CONGESTION by ports'!S2111</f>
        <v>18</v>
      </c>
      <c r="U644" s="43">
        <f>'[4]AZIMUTH_CONGESTION by ports'!T2111</f>
        <v>0</v>
      </c>
      <c r="V644" s="12">
        <f>'[4]AZIMUTH_CONGESTION by ports'!U2111</f>
        <v>0</v>
      </c>
      <c r="W644" s="43">
        <f>'[4]AZIMUTH_CONGESTION by ports'!V2111</f>
        <v>1</v>
      </c>
      <c r="X644" s="12">
        <f>'[4]AZIMUTH_CONGESTION by ports'!W2111</f>
        <v>1</v>
      </c>
      <c r="Y644" s="88">
        <f>'[4]AZIMUTH_CONGESTION by ports'!X2111</f>
        <v>1</v>
      </c>
      <c r="Z644" s="12">
        <f>'[4]AZIMUTH_CONGESTION by ports'!Y2111</f>
        <v>0</v>
      </c>
      <c r="AA644" s="88">
        <f>'[4]AZIMUTH_CONGESTION by ports'!Z2111</f>
        <v>0</v>
      </c>
      <c r="AB644" s="12">
        <f t="shared" ref="AB644:AB707" si="63">SUM(C644:AA644)*0.17</f>
        <v>10.71</v>
      </c>
      <c r="AC644" s="12">
        <f t="shared" ref="AC644:AC707" si="64">SUM(C644,G644,F644,N644)*0.17</f>
        <v>1.87</v>
      </c>
      <c r="AD644" s="12">
        <f t="shared" ref="AD644:AD707" si="65">SUM(E644,M644,R644,U644,W644)*0.17</f>
        <v>0.51</v>
      </c>
      <c r="AE644" s="12">
        <f t="shared" ref="AE644:AE707" si="66">SUM(Q644,S644,Y644,AA644,P644)*0.17</f>
        <v>0.51</v>
      </c>
      <c r="AF644" s="12">
        <f t="shared" ref="AF644:AF707" si="67">SUM(D644,O644)*0.17</f>
        <v>4.5900000000000007</v>
      </c>
      <c r="AG644" s="12">
        <f t="shared" ref="AG644:AG707" si="68">SUM(H644,I644,J644,K644,L644,T644,V644,X644,Z644)*0.17</f>
        <v>3.2300000000000004</v>
      </c>
    </row>
    <row r="645" spans="2:33">
      <c r="B645" s="15">
        <f>'[4]AZIMUTH_CONGESTION by ports'!A2112</f>
        <v>43012</v>
      </c>
      <c r="C645" s="6">
        <f>'[4]AZIMUTH_CONGESTION by ports'!B2112</f>
        <v>7</v>
      </c>
      <c r="D645" s="89">
        <f>'[4]AZIMUTH_CONGESTION by ports'!C2112</f>
        <v>33</v>
      </c>
      <c r="E645" s="43">
        <f>'[4]AZIMUTH_CONGESTION by ports'!D2112</f>
        <v>1</v>
      </c>
      <c r="F645" s="6">
        <f>'[4]AZIMUTH_CONGESTION by ports'!E2112</f>
        <v>0</v>
      </c>
      <c r="G645" s="6">
        <f>'[4]AZIMUTH_CONGESTION by ports'!F2112</f>
        <v>1</v>
      </c>
      <c r="H645" s="12">
        <f>'[4]AZIMUTH_CONGESTION by ports'!G2112</f>
        <v>0</v>
      </c>
      <c r="I645" s="12">
        <f>'[4]AZIMUTH_CONGESTION by ports'!H2112</f>
        <v>0</v>
      </c>
      <c r="J645" s="12">
        <f>'[4]AZIMUTH_CONGESTION by ports'!I2112</f>
        <v>0</v>
      </c>
      <c r="K645" s="12">
        <f>'[4]AZIMUTH_CONGESTION by ports'!J2112</f>
        <v>0</v>
      </c>
      <c r="L645" s="12">
        <f>'[4]AZIMUTH_CONGESTION by ports'!K2112</f>
        <v>0</v>
      </c>
      <c r="M645" s="43">
        <f>'[4]AZIMUTH_CONGESTION by ports'!L2112</f>
        <v>0</v>
      </c>
      <c r="N645" s="6">
        <f>'[4]AZIMUTH_CONGESTION by ports'!M2112</f>
        <v>0</v>
      </c>
      <c r="O645" s="89">
        <f>'[4]AZIMUTH_CONGESTION by ports'!N2112</f>
        <v>0</v>
      </c>
      <c r="P645" s="88">
        <f>'[4]AZIMUTH_CONGESTION by ports'!O2112</f>
        <v>2</v>
      </c>
      <c r="Q645" s="88">
        <f>'[4]AZIMUTH_CONGESTION by ports'!P2112</f>
        <v>0</v>
      </c>
      <c r="R645" s="43">
        <f>'[4]AZIMUTH_CONGESTION by ports'!Q2112</f>
        <v>0</v>
      </c>
      <c r="S645" s="88">
        <f>'[4]AZIMUTH_CONGESTION by ports'!R2112</f>
        <v>0</v>
      </c>
      <c r="T645" s="12">
        <f>'[4]AZIMUTH_CONGESTION by ports'!S2112</f>
        <v>20</v>
      </c>
      <c r="U645" s="43">
        <f>'[4]AZIMUTH_CONGESTION by ports'!T2112</f>
        <v>0</v>
      </c>
      <c r="V645" s="12">
        <f>'[4]AZIMUTH_CONGESTION by ports'!U2112</f>
        <v>0</v>
      </c>
      <c r="W645" s="43">
        <f>'[4]AZIMUTH_CONGESTION by ports'!V2112</f>
        <v>0</v>
      </c>
      <c r="X645" s="12">
        <f>'[4]AZIMUTH_CONGESTION by ports'!W2112</f>
        <v>1</v>
      </c>
      <c r="Y645" s="88">
        <f>'[4]AZIMUTH_CONGESTION by ports'!X2112</f>
        <v>2</v>
      </c>
      <c r="Z645" s="12">
        <f>'[4]AZIMUTH_CONGESTION by ports'!Y2112</f>
        <v>0</v>
      </c>
      <c r="AA645" s="88">
        <f>'[4]AZIMUTH_CONGESTION by ports'!Z2112</f>
        <v>0</v>
      </c>
      <c r="AB645" s="12">
        <f t="shared" si="63"/>
        <v>11.39</v>
      </c>
      <c r="AC645" s="12">
        <f t="shared" si="64"/>
        <v>1.36</v>
      </c>
      <c r="AD645" s="12">
        <f t="shared" si="65"/>
        <v>0.17</v>
      </c>
      <c r="AE645" s="12">
        <f t="shared" si="66"/>
        <v>0.68</v>
      </c>
      <c r="AF645" s="12">
        <f t="shared" si="67"/>
        <v>5.61</v>
      </c>
      <c r="AG645" s="12">
        <f t="shared" si="68"/>
        <v>3.5700000000000003</v>
      </c>
    </row>
    <row r="646" spans="2:33">
      <c r="B646" s="15">
        <f>'[4]AZIMUTH_CONGESTION by ports'!A2113</f>
        <v>43013</v>
      </c>
      <c r="C646" s="6">
        <f>'[4]AZIMUTH_CONGESTION by ports'!B2113</f>
        <v>7</v>
      </c>
      <c r="D646" s="89">
        <f>'[4]AZIMUTH_CONGESTION by ports'!C2113</f>
        <v>28</v>
      </c>
      <c r="E646" s="43">
        <f>'[4]AZIMUTH_CONGESTION by ports'!D2113</f>
        <v>3</v>
      </c>
      <c r="F646" s="6">
        <f>'[4]AZIMUTH_CONGESTION by ports'!E2113</f>
        <v>0</v>
      </c>
      <c r="G646" s="6">
        <f>'[4]AZIMUTH_CONGESTION by ports'!F2113</f>
        <v>1</v>
      </c>
      <c r="H646" s="12">
        <f>'[4]AZIMUTH_CONGESTION by ports'!G2113</f>
        <v>1</v>
      </c>
      <c r="I646" s="12">
        <f>'[4]AZIMUTH_CONGESTION by ports'!H2113</f>
        <v>1</v>
      </c>
      <c r="J646" s="12">
        <f>'[4]AZIMUTH_CONGESTION by ports'!I2113</f>
        <v>0</v>
      </c>
      <c r="K646" s="12">
        <f>'[4]AZIMUTH_CONGESTION by ports'!J2113</f>
        <v>0</v>
      </c>
      <c r="L646" s="12">
        <f>'[4]AZIMUTH_CONGESTION by ports'!K2113</f>
        <v>1</v>
      </c>
      <c r="M646" s="43">
        <f>'[4]AZIMUTH_CONGESTION by ports'!L2113</f>
        <v>0</v>
      </c>
      <c r="N646" s="6">
        <f>'[4]AZIMUTH_CONGESTION by ports'!M2113</f>
        <v>1</v>
      </c>
      <c r="O646" s="89">
        <f>'[4]AZIMUTH_CONGESTION by ports'!N2113</f>
        <v>0</v>
      </c>
      <c r="P646" s="88">
        <f>'[4]AZIMUTH_CONGESTION by ports'!O2113</f>
        <v>1</v>
      </c>
      <c r="Q646" s="88">
        <f>'[4]AZIMUTH_CONGESTION by ports'!P2113</f>
        <v>0</v>
      </c>
      <c r="R646" s="43">
        <f>'[4]AZIMUTH_CONGESTION by ports'!Q2113</f>
        <v>2</v>
      </c>
      <c r="S646" s="88">
        <f>'[4]AZIMUTH_CONGESTION by ports'!R2113</f>
        <v>0</v>
      </c>
      <c r="T646" s="12">
        <f>'[4]AZIMUTH_CONGESTION by ports'!S2113</f>
        <v>19</v>
      </c>
      <c r="U646" s="43">
        <f>'[4]AZIMUTH_CONGESTION by ports'!T2113</f>
        <v>0</v>
      </c>
      <c r="V646" s="12">
        <f>'[4]AZIMUTH_CONGESTION by ports'!U2113</f>
        <v>0</v>
      </c>
      <c r="W646" s="43">
        <f>'[4]AZIMUTH_CONGESTION by ports'!V2113</f>
        <v>1</v>
      </c>
      <c r="X646" s="12">
        <f>'[4]AZIMUTH_CONGESTION by ports'!W2113</f>
        <v>1</v>
      </c>
      <c r="Y646" s="88">
        <f>'[4]AZIMUTH_CONGESTION by ports'!X2113</f>
        <v>1</v>
      </c>
      <c r="Z646" s="12">
        <f>'[4]AZIMUTH_CONGESTION by ports'!Y2113</f>
        <v>0</v>
      </c>
      <c r="AA646" s="88">
        <f>'[4]AZIMUTH_CONGESTION by ports'!Z2113</f>
        <v>0</v>
      </c>
      <c r="AB646" s="12">
        <f t="shared" si="63"/>
        <v>11.56</v>
      </c>
      <c r="AC646" s="12">
        <f t="shared" si="64"/>
        <v>1.53</v>
      </c>
      <c r="AD646" s="12">
        <f t="shared" si="65"/>
        <v>1.02</v>
      </c>
      <c r="AE646" s="12">
        <f t="shared" si="66"/>
        <v>0.34</v>
      </c>
      <c r="AF646" s="12">
        <f t="shared" si="67"/>
        <v>4.7600000000000007</v>
      </c>
      <c r="AG646" s="12">
        <f t="shared" si="68"/>
        <v>3.91</v>
      </c>
    </row>
    <row r="647" spans="2:33">
      <c r="B647" s="15">
        <f>'[4]AZIMUTH_CONGESTION by ports'!A2114</f>
        <v>43014</v>
      </c>
      <c r="C647" s="6">
        <f>'[4]AZIMUTH_CONGESTION by ports'!B2114</f>
        <v>6</v>
      </c>
      <c r="D647" s="89">
        <f>'[4]AZIMUTH_CONGESTION by ports'!C2114</f>
        <v>29</v>
      </c>
      <c r="E647" s="43">
        <f>'[4]AZIMUTH_CONGESTION by ports'!D2114</f>
        <v>7</v>
      </c>
      <c r="F647" s="6">
        <f>'[4]AZIMUTH_CONGESTION by ports'!E2114</f>
        <v>0</v>
      </c>
      <c r="G647" s="6">
        <f>'[4]AZIMUTH_CONGESTION by ports'!F2114</f>
        <v>1</v>
      </c>
      <c r="H647" s="12">
        <f>'[4]AZIMUTH_CONGESTION by ports'!G2114</f>
        <v>1</v>
      </c>
      <c r="I647" s="12">
        <f>'[4]AZIMUTH_CONGESTION by ports'!H2114</f>
        <v>1</v>
      </c>
      <c r="J647" s="12">
        <f>'[4]AZIMUTH_CONGESTION by ports'!I2114</f>
        <v>1</v>
      </c>
      <c r="K647" s="12">
        <f>'[4]AZIMUTH_CONGESTION by ports'!J2114</f>
        <v>0</v>
      </c>
      <c r="L647" s="12">
        <f>'[4]AZIMUTH_CONGESTION by ports'!K2114</f>
        <v>0</v>
      </c>
      <c r="M647" s="43">
        <f>'[4]AZIMUTH_CONGESTION by ports'!L2114</f>
        <v>0</v>
      </c>
      <c r="N647" s="6">
        <f>'[4]AZIMUTH_CONGESTION by ports'!M2114</f>
        <v>1</v>
      </c>
      <c r="O647" s="89">
        <f>'[4]AZIMUTH_CONGESTION by ports'!N2114</f>
        <v>0</v>
      </c>
      <c r="P647" s="88">
        <f>'[4]AZIMUTH_CONGESTION by ports'!O2114</f>
        <v>2</v>
      </c>
      <c r="Q647" s="88">
        <f>'[4]AZIMUTH_CONGESTION by ports'!P2114</f>
        <v>0</v>
      </c>
      <c r="R647" s="43">
        <f>'[4]AZIMUTH_CONGESTION by ports'!Q2114</f>
        <v>2</v>
      </c>
      <c r="S647" s="88">
        <f>'[4]AZIMUTH_CONGESTION by ports'!R2114</f>
        <v>0</v>
      </c>
      <c r="T647" s="12">
        <f>'[4]AZIMUTH_CONGESTION by ports'!S2114</f>
        <v>19</v>
      </c>
      <c r="U647" s="43">
        <f>'[4]AZIMUTH_CONGESTION by ports'!T2114</f>
        <v>0</v>
      </c>
      <c r="V647" s="12">
        <f>'[4]AZIMUTH_CONGESTION by ports'!U2114</f>
        <v>0</v>
      </c>
      <c r="W647" s="43">
        <f>'[4]AZIMUTH_CONGESTION by ports'!V2114</f>
        <v>4</v>
      </c>
      <c r="X647" s="12">
        <f>'[4]AZIMUTH_CONGESTION by ports'!W2114</f>
        <v>2</v>
      </c>
      <c r="Y647" s="88">
        <f>'[4]AZIMUTH_CONGESTION by ports'!X2114</f>
        <v>0</v>
      </c>
      <c r="Z647" s="12">
        <f>'[4]AZIMUTH_CONGESTION by ports'!Y2114</f>
        <v>0</v>
      </c>
      <c r="AA647" s="88">
        <f>'[4]AZIMUTH_CONGESTION by ports'!Z2114</f>
        <v>0</v>
      </c>
      <c r="AB647" s="12">
        <f t="shared" si="63"/>
        <v>12.920000000000002</v>
      </c>
      <c r="AC647" s="12">
        <f t="shared" si="64"/>
        <v>1.36</v>
      </c>
      <c r="AD647" s="12">
        <f t="shared" si="65"/>
        <v>2.21</v>
      </c>
      <c r="AE647" s="12">
        <f t="shared" si="66"/>
        <v>0.34</v>
      </c>
      <c r="AF647" s="12">
        <f t="shared" si="67"/>
        <v>4.9300000000000006</v>
      </c>
      <c r="AG647" s="12">
        <f t="shared" si="68"/>
        <v>4.08</v>
      </c>
    </row>
    <row r="648" spans="2:33">
      <c r="B648" s="15">
        <f>'[4]AZIMUTH_CONGESTION by ports'!A2115</f>
        <v>43015</v>
      </c>
      <c r="C648" s="6">
        <f>'[4]AZIMUTH_CONGESTION by ports'!B2115</f>
        <v>7</v>
      </c>
      <c r="D648" s="89">
        <f>'[4]AZIMUTH_CONGESTION by ports'!C2115</f>
        <v>26</v>
      </c>
      <c r="E648" s="43">
        <f>'[4]AZIMUTH_CONGESTION by ports'!D2115</f>
        <v>6</v>
      </c>
      <c r="F648" s="6">
        <f>'[4]AZIMUTH_CONGESTION by ports'!E2115</f>
        <v>0</v>
      </c>
      <c r="G648" s="6">
        <f>'[4]AZIMUTH_CONGESTION by ports'!F2115</f>
        <v>0</v>
      </c>
      <c r="H648" s="12">
        <f>'[4]AZIMUTH_CONGESTION by ports'!G2115</f>
        <v>0</v>
      </c>
      <c r="I648" s="12">
        <f>'[4]AZIMUTH_CONGESTION by ports'!H2115</f>
        <v>1</v>
      </c>
      <c r="J648" s="12">
        <f>'[4]AZIMUTH_CONGESTION by ports'!I2115</f>
        <v>2</v>
      </c>
      <c r="K648" s="12">
        <f>'[4]AZIMUTH_CONGESTION by ports'!J2115</f>
        <v>0</v>
      </c>
      <c r="L648" s="12">
        <f>'[4]AZIMUTH_CONGESTION by ports'!K2115</f>
        <v>0</v>
      </c>
      <c r="M648" s="43">
        <f>'[4]AZIMUTH_CONGESTION by ports'!L2115</f>
        <v>0</v>
      </c>
      <c r="N648" s="6">
        <f>'[4]AZIMUTH_CONGESTION by ports'!M2115</f>
        <v>0</v>
      </c>
      <c r="O648" s="89">
        <f>'[4]AZIMUTH_CONGESTION by ports'!N2115</f>
        <v>0</v>
      </c>
      <c r="P648" s="88">
        <f>'[4]AZIMUTH_CONGESTION by ports'!O2115</f>
        <v>0</v>
      </c>
      <c r="Q648" s="88">
        <f>'[4]AZIMUTH_CONGESTION by ports'!P2115</f>
        <v>0</v>
      </c>
      <c r="R648" s="43">
        <f>'[4]AZIMUTH_CONGESTION by ports'!Q2115</f>
        <v>2</v>
      </c>
      <c r="S648" s="88">
        <f>'[4]AZIMUTH_CONGESTION by ports'!R2115</f>
        <v>0</v>
      </c>
      <c r="T648" s="12">
        <f>'[4]AZIMUTH_CONGESTION by ports'!S2115</f>
        <v>18</v>
      </c>
      <c r="U648" s="43">
        <f>'[4]AZIMUTH_CONGESTION by ports'!T2115</f>
        <v>0</v>
      </c>
      <c r="V648" s="12">
        <f>'[4]AZIMUTH_CONGESTION by ports'!U2115</f>
        <v>0</v>
      </c>
      <c r="W648" s="43">
        <f>'[4]AZIMUTH_CONGESTION by ports'!V2115</f>
        <v>4</v>
      </c>
      <c r="X648" s="12">
        <f>'[4]AZIMUTH_CONGESTION by ports'!W2115</f>
        <v>2</v>
      </c>
      <c r="Y648" s="88">
        <f>'[4]AZIMUTH_CONGESTION by ports'!X2115</f>
        <v>2</v>
      </c>
      <c r="Z648" s="12">
        <f>'[4]AZIMUTH_CONGESTION by ports'!Y2115</f>
        <v>0</v>
      </c>
      <c r="AA648" s="88">
        <f>'[4]AZIMUTH_CONGESTION by ports'!Z2115</f>
        <v>0</v>
      </c>
      <c r="AB648" s="12">
        <f t="shared" si="63"/>
        <v>11.9</v>
      </c>
      <c r="AC648" s="12">
        <f t="shared" si="64"/>
        <v>1.1900000000000002</v>
      </c>
      <c r="AD648" s="12">
        <f t="shared" si="65"/>
        <v>2.04</v>
      </c>
      <c r="AE648" s="12">
        <f t="shared" si="66"/>
        <v>0.34</v>
      </c>
      <c r="AF648" s="12">
        <f t="shared" si="67"/>
        <v>4.42</v>
      </c>
      <c r="AG648" s="12">
        <f t="shared" si="68"/>
        <v>3.91</v>
      </c>
    </row>
    <row r="649" spans="2:33">
      <c r="B649" s="15">
        <f>'[4]AZIMUTH_CONGESTION by ports'!A2116</f>
        <v>43016</v>
      </c>
      <c r="C649" s="6">
        <f>'[4]AZIMUTH_CONGESTION by ports'!B2116</f>
        <v>7</v>
      </c>
      <c r="D649" s="89">
        <f>'[4]AZIMUTH_CONGESTION by ports'!C2116</f>
        <v>29</v>
      </c>
      <c r="E649" s="43">
        <f>'[4]AZIMUTH_CONGESTION by ports'!D2116</f>
        <v>8</v>
      </c>
      <c r="F649" s="6">
        <f>'[4]AZIMUTH_CONGESTION by ports'!E2116</f>
        <v>0</v>
      </c>
      <c r="G649" s="6">
        <f>'[4]AZIMUTH_CONGESTION by ports'!F2116</f>
        <v>1</v>
      </c>
      <c r="H649" s="12">
        <f>'[4]AZIMUTH_CONGESTION by ports'!G2116</f>
        <v>2</v>
      </c>
      <c r="I649" s="12">
        <f>'[4]AZIMUTH_CONGESTION by ports'!H2116</f>
        <v>1</v>
      </c>
      <c r="J649" s="12">
        <f>'[4]AZIMUTH_CONGESTION by ports'!I2116</f>
        <v>1</v>
      </c>
      <c r="K649" s="12">
        <f>'[4]AZIMUTH_CONGESTION by ports'!J2116</f>
        <v>0</v>
      </c>
      <c r="L649" s="12">
        <f>'[4]AZIMUTH_CONGESTION by ports'!K2116</f>
        <v>0</v>
      </c>
      <c r="M649" s="43">
        <f>'[4]AZIMUTH_CONGESTION by ports'!L2116</f>
        <v>0</v>
      </c>
      <c r="N649" s="6">
        <f>'[4]AZIMUTH_CONGESTION by ports'!M2116</f>
        <v>0</v>
      </c>
      <c r="O649" s="89">
        <f>'[4]AZIMUTH_CONGESTION by ports'!N2116</f>
        <v>0</v>
      </c>
      <c r="P649" s="88">
        <f>'[4]AZIMUTH_CONGESTION by ports'!O2116</f>
        <v>1</v>
      </c>
      <c r="Q649" s="88">
        <f>'[4]AZIMUTH_CONGESTION by ports'!P2116</f>
        <v>0</v>
      </c>
      <c r="R649" s="43">
        <f>'[4]AZIMUTH_CONGESTION by ports'!Q2116</f>
        <v>4</v>
      </c>
      <c r="S649" s="88">
        <f>'[4]AZIMUTH_CONGESTION by ports'!R2116</f>
        <v>0</v>
      </c>
      <c r="T649" s="12">
        <f>'[4]AZIMUTH_CONGESTION by ports'!S2116</f>
        <v>19</v>
      </c>
      <c r="U649" s="43">
        <f>'[4]AZIMUTH_CONGESTION by ports'!T2116</f>
        <v>0</v>
      </c>
      <c r="V649" s="12">
        <f>'[4]AZIMUTH_CONGESTION by ports'!U2116</f>
        <v>0</v>
      </c>
      <c r="W649" s="43">
        <f>'[4]AZIMUTH_CONGESTION by ports'!V2116</f>
        <v>5</v>
      </c>
      <c r="X649" s="12">
        <f>'[4]AZIMUTH_CONGESTION by ports'!W2116</f>
        <v>2</v>
      </c>
      <c r="Y649" s="88">
        <f>'[4]AZIMUTH_CONGESTION by ports'!X2116</f>
        <v>3</v>
      </c>
      <c r="Z649" s="12">
        <f>'[4]AZIMUTH_CONGESTION by ports'!Y2116</f>
        <v>0</v>
      </c>
      <c r="AA649" s="88">
        <f>'[4]AZIMUTH_CONGESTION by ports'!Z2116</f>
        <v>0</v>
      </c>
      <c r="AB649" s="12">
        <f t="shared" si="63"/>
        <v>14.110000000000001</v>
      </c>
      <c r="AC649" s="12">
        <f t="shared" si="64"/>
        <v>1.36</v>
      </c>
      <c r="AD649" s="12">
        <f t="shared" si="65"/>
        <v>2.89</v>
      </c>
      <c r="AE649" s="12">
        <f t="shared" si="66"/>
        <v>0.68</v>
      </c>
      <c r="AF649" s="12">
        <f t="shared" si="67"/>
        <v>4.9300000000000006</v>
      </c>
      <c r="AG649" s="12">
        <f t="shared" si="68"/>
        <v>4.25</v>
      </c>
    </row>
    <row r="650" spans="2:33">
      <c r="B650" s="15">
        <f>'[4]AZIMUTH_CONGESTION by ports'!A2117</f>
        <v>43017</v>
      </c>
      <c r="C650" s="6">
        <f>'[4]AZIMUTH_CONGESTION by ports'!B2117</f>
        <v>7</v>
      </c>
      <c r="D650" s="89">
        <f>'[4]AZIMUTH_CONGESTION by ports'!C2117</f>
        <v>29</v>
      </c>
      <c r="E650" s="43">
        <f>'[4]AZIMUTH_CONGESTION by ports'!D2117</f>
        <v>7</v>
      </c>
      <c r="F650" s="6">
        <f>'[4]AZIMUTH_CONGESTION by ports'!E2117</f>
        <v>0</v>
      </c>
      <c r="G650" s="6">
        <f>'[4]AZIMUTH_CONGESTION by ports'!F2117</f>
        <v>1</v>
      </c>
      <c r="H650" s="12">
        <f>'[4]AZIMUTH_CONGESTION by ports'!G2117</f>
        <v>2</v>
      </c>
      <c r="I650" s="12">
        <f>'[4]AZIMUTH_CONGESTION by ports'!H2117</f>
        <v>1</v>
      </c>
      <c r="J650" s="12">
        <f>'[4]AZIMUTH_CONGESTION by ports'!I2117</f>
        <v>1</v>
      </c>
      <c r="K650" s="12">
        <f>'[4]AZIMUTH_CONGESTION by ports'!J2117</f>
        <v>0</v>
      </c>
      <c r="L650" s="12">
        <f>'[4]AZIMUTH_CONGESTION by ports'!K2117</f>
        <v>0</v>
      </c>
      <c r="M650" s="43">
        <f>'[4]AZIMUTH_CONGESTION by ports'!L2117</f>
        <v>0</v>
      </c>
      <c r="N650" s="6">
        <f>'[4]AZIMUTH_CONGESTION by ports'!M2117</f>
        <v>0</v>
      </c>
      <c r="O650" s="89">
        <f>'[4]AZIMUTH_CONGESTION by ports'!N2117</f>
        <v>0</v>
      </c>
      <c r="P650" s="88">
        <f>'[4]AZIMUTH_CONGESTION by ports'!O2117</f>
        <v>1</v>
      </c>
      <c r="Q650" s="88">
        <f>'[4]AZIMUTH_CONGESTION by ports'!P2117</f>
        <v>0</v>
      </c>
      <c r="R650" s="43">
        <f>'[4]AZIMUTH_CONGESTION by ports'!Q2117</f>
        <v>3</v>
      </c>
      <c r="S650" s="88">
        <f>'[4]AZIMUTH_CONGESTION by ports'!R2117</f>
        <v>0</v>
      </c>
      <c r="T650" s="12">
        <f>'[4]AZIMUTH_CONGESTION by ports'!S2117</f>
        <v>19</v>
      </c>
      <c r="U650" s="43">
        <f>'[4]AZIMUTH_CONGESTION by ports'!T2117</f>
        <v>0</v>
      </c>
      <c r="V650" s="12">
        <f>'[4]AZIMUTH_CONGESTION by ports'!U2117</f>
        <v>0</v>
      </c>
      <c r="W650" s="43">
        <f>'[4]AZIMUTH_CONGESTION by ports'!V2117</f>
        <v>6</v>
      </c>
      <c r="X650" s="12">
        <f>'[4]AZIMUTH_CONGESTION by ports'!W2117</f>
        <v>1</v>
      </c>
      <c r="Y650" s="88">
        <f>'[4]AZIMUTH_CONGESTION by ports'!X2117</f>
        <v>3</v>
      </c>
      <c r="Z650" s="12">
        <f>'[4]AZIMUTH_CONGESTION by ports'!Y2117</f>
        <v>0</v>
      </c>
      <c r="AA650" s="88">
        <f>'[4]AZIMUTH_CONGESTION by ports'!Z2117</f>
        <v>0</v>
      </c>
      <c r="AB650" s="12">
        <f t="shared" si="63"/>
        <v>13.770000000000001</v>
      </c>
      <c r="AC650" s="12">
        <f t="shared" si="64"/>
        <v>1.36</v>
      </c>
      <c r="AD650" s="12">
        <f t="shared" si="65"/>
        <v>2.72</v>
      </c>
      <c r="AE650" s="12">
        <f t="shared" si="66"/>
        <v>0.68</v>
      </c>
      <c r="AF650" s="12">
        <f t="shared" si="67"/>
        <v>4.9300000000000006</v>
      </c>
      <c r="AG650" s="12">
        <f t="shared" si="68"/>
        <v>4.08</v>
      </c>
    </row>
    <row r="651" spans="2:33">
      <c r="B651" s="15">
        <f>'[4]AZIMUTH_CONGESTION by ports'!A2118</f>
        <v>43018</v>
      </c>
      <c r="C651" s="6">
        <f>'[4]AZIMUTH_CONGESTION by ports'!B2118</f>
        <v>7</v>
      </c>
      <c r="D651" s="89">
        <f>'[4]AZIMUTH_CONGESTION by ports'!C2118</f>
        <v>25</v>
      </c>
      <c r="E651" s="43">
        <f>'[4]AZIMUTH_CONGESTION by ports'!D2118</f>
        <v>7</v>
      </c>
      <c r="F651" s="6">
        <f>'[4]AZIMUTH_CONGESTION by ports'!E2118</f>
        <v>0</v>
      </c>
      <c r="G651" s="6">
        <f>'[4]AZIMUTH_CONGESTION by ports'!F2118</f>
        <v>1</v>
      </c>
      <c r="H651" s="12">
        <f>'[4]AZIMUTH_CONGESTION by ports'!G2118</f>
        <v>2</v>
      </c>
      <c r="I651" s="12">
        <f>'[4]AZIMUTH_CONGESTION by ports'!H2118</f>
        <v>1</v>
      </c>
      <c r="J651" s="12">
        <f>'[4]AZIMUTH_CONGESTION by ports'!I2118</f>
        <v>1</v>
      </c>
      <c r="K651" s="12">
        <f>'[4]AZIMUTH_CONGESTION by ports'!J2118</f>
        <v>0</v>
      </c>
      <c r="L651" s="12">
        <f>'[4]AZIMUTH_CONGESTION by ports'!K2118</f>
        <v>0</v>
      </c>
      <c r="M651" s="43">
        <f>'[4]AZIMUTH_CONGESTION by ports'!L2118</f>
        <v>0</v>
      </c>
      <c r="N651" s="6">
        <f>'[4]AZIMUTH_CONGESTION by ports'!M2118</f>
        <v>0</v>
      </c>
      <c r="O651" s="89">
        <f>'[4]AZIMUTH_CONGESTION by ports'!N2118</f>
        <v>0</v>
      </c>
      <c r="P651" s="88">
        <f>'[4]AZIMUTH_CONGESTION by ports'!O2118</f>
        <v>1</v>
      </c>
      <c r="Q651" s="88">
        <f>'[4]AZIMUTH_CONGESTION by ports'!P2118</f>
        <v>0</v>
      </c>
      <c r="R651" s="43">
        <f>'[4]AZIMUTH_CONGESTION by ports'!Q2118</f>
        <v>3</v>
      </c>
      <c r="S651" s="88">
        <f>'[4]AZIMUTH_CONGESTION by ports'!R2118</f>
        <v>0</v>
      </c>
      <c r="T651" s="12">
        <f>'[4]AZIMUTH_CONGESTION by ports'!S2118</f>
        <v>18</v>
      </c>
      <c r="U651" s="43">
        <f>'[4]AZIMUTH_CONGESTION by ports'!T2118</f>
        <v>0</v>
      </c>
      <c r="V651" s="12">
        <f>'[4]AZIMUTH_CONGESTION by ports'!U2118</f>
        <v>0</v>
      </c>
      <c r="W651" s="43">
        <f>'[4]AZIMUTH_CONGESTION by ports'!V2118</f>
        <v>5</v>
      </c>
      <c r="X651" s="12">
        <f>'[4]AZIMUTH_CONGESTION by ports'!W2118</f>
        <v>1</v>
      </c>
      <c r="Y651" s="88">
        <f>'[4]AZIMUTH_CONGESTION by ports'!X2118</f>
        <v>5</v>
      </c>
      <c r="Z651" s="12">
        <f>'[4]AZIMUTH_CONGESTION by ports'!Y2118</f>
        <v>0</v>
      </c>
      <c r="AA651" s="88">
        <f>'[4]AZIMUTH_CONGESTION by ports'!Z2118</f>
        <v>0</v>
      </c>
      <c r="AB651" s="12">
        <f t="shared" si="63"/>
        <v>13.090000000000002</v>
      </c>
      <c r="AC651" s="12">
        <f t="shared" si="64"/>
        <v>1.36</v>
      </c>
      <c r="AD651" s="12">
        <f t="shared" si="65"/>
        <v>2.5500000000000003</v>
      </c>
      <c r="AE651" s="12">
        <f t="shared" si="66"/>
        <v>1.02</v>
      </c>
      <c r="AF651" s="12">
        <f t="shared" si="67"/>
        <v>4.25</v>
      </c>
      <c r="AG651" s="12">
        <f t="shared" si="68"/>
        <v>3.91</v>
      </c>
    </row>
    <row r="652" spans="2:33">
      <c r="B652" s="15">
        <f>'[4]AZIMUTH_CONGESTION by ports'!A2119</f>
        <v>43019</v>
      </c>
      <c r="C652" s="6">
        <f>'[4]AZIMUTH_CONGESTION by ports'!B2119</f>
        <v>7</v>
      </c>
      <c r="D652" s="89">
        <f>'[4]AZIMUTH_CONGESTION by ports'!C2119</f>
        <v>22</v>
      </c>
      <c r="E652" s="43">
        <f>'[4]AZIMUTH_CONGESTION by ports'!D2119</f>
        <v>4</v>
      </c>
      <c r="F652" s="6">
        <f>'[4]AZIMUTH_CONGESTION by ports'!E2119</f>
        <v>0</v>
      </c>
      <c r="G652" s="6">
        <f>'[4]AZIMUTH_CONGESTION by ports'!F2119</f>
        <v>2</v>
      </c>
      <c r="H652" s="12">
        <f>'[4]AZIMUTH_CONGESTION by ports'!G2119</f>
        <v>1</v>
      </c>
      <c r="I652" s="12">
        <f>'[4]AZIMUTH_CONGESTION by ports'!H2119</f>
        <v>1</v>
      </c>
      <c r="J652" s="12">
        <f>'[4]AZIMUTH_CONGESTION by ports'!I2119</f>
        <v>0</v>
      </c>
      <c r="K652" s="12">
        <f>'[4]AZIMUTH_CONGESTION by ports'!J2119</f>
        <v>0</v>
      </c>
      <c r="L652" s="12">
        <f>'[4]AZIMUTH_CONGESTION by ports'!K2119</f>
        <v>0</v>
      </c>
      <c r="M652" s="43">
        <f>'[4]AZIMUTH_CONGESTION by ports'!L2119</f>
        <v>0</v>
      </c>
      <c r="N652" s="6">
        <f>'[4]AZIMUTH_CONGESTION by ports'!M2119</f>
        <v>0</v>
      </c>
      <c r="O652" s="89">
        <f>'[4]AZIMUTH_CONGESTION by ports'!N2119</f>
        <v>0</v>
      </c>
      <c r="P652" s="88">
        <f>'[4]AZIMUTH_CONGESTION by ports'!O2119</f>
        <v>0</v>
      </c>
      <c r="Q652" s="88">
        <f>'[4]AZIMUTH_CONGESTION by ports'!P2119</f>
        <v>0</v>
      </c>
      <c r="R652" s="43">
        <f>'[4]AZIMUTH_CONGESTION by ports'!Q2119</f>
        <v>2</v>
      </c>
      <c r="S652" s="88">
        <f>'[4]AZIMUTH_CONGESTION by ports'!R2119</f>
        <v>0</v>
      </c>
      <c r="T652" s="12">
        <f>'[4]AZIMUTH_CONGESTION by ports'!S2119</f>
        <v>23</v>
      </c>
      <c r="U652" s="43">
        <f>'[4]AZIMUTH_CONGESTION by ports'!T2119</f>
        <v>0</v>
      </c>
      <c r="V652" s="12">
        <f>'[4]AZIMUTH_CONGESTION by ports'!U2119</f>
        <v>0</v>
      </c>
      <c r="W652" s="43">
        <f>'[4]AZIMUTH_CONGESTION by ports'!V2119</f>
        <v>3</v>
      </c>
      <c r="X652" s="12">
        <f>'[4]AZIMUTH_CONGESTION by ports'!W2119</f>
        <v>1</v>
      </c>
      <c r="Y652" s="88">
        <f>'[4]AZIMUTH_CONGESTION by ports'!X2119</f>
        <v>8</v>
      </c>
      <c r="Z652" s="12">
        <f>'[4]AZIMUTH_CONGESTION by ports'!Y2119</f>
        <v>0</v>
      </c>
      <c r="AA652" s="88">
        <f>'[4]AZIMUTH_CONGESTION by ports'!Z2119</f>
        <v>0</v>
      </c>
      <c r="AB652" s="12">
        <f t="shared" si="63"/>
        <v>12.58</v>
      </c>
      <c r="AC652" s="12">
        <f t="shared" si="64"/>
        <v>1.53</v>
      </c>
      <c r="AD652" s="12">
        <f t="shared" si="65"/>
        <v>1.53</v>
      </c>
      <c r="AE652" s="12">
        <f t="shared" si="66"/>
        <v>1.36</v>
      </c>
      <c r="AF652" s="12">
        <f t="shared" si="67"/>
        <v>3.74</v>
      </c>
      <c r="AG652" s="12">
        <f t="shared" si="68"/>
        <v>4.42</v>
      </c>
    </row>
    <row r="653" spans="2:33">
      <c r="B653" s="15">
        <f>'[4]AZIMUTH_CONGESTION by ports'!A2120</f>
        <v>43020</v>
      </c>
      <c r="C653" s="6">
        <f>'[4]AZIMUTH_CONGESTION by ports'!B2120</f>
        <v>8</v>
      </c>
      <c r="D653" s="89">
        <f>'[4]AZIMUTH_CONGESTION by ports'!C2120</f>
        <v>23</v>
      </c>
      <c r="E653" s="43">
        <f>'[4]AZIMUTH_CONGESTION by ports'!D2120</f>
        <v>6</v>
      </c>
      <c r="F653" s="6">
        <f>'[4]AZIMUTH_CONGESTION by ports'!E2120</f>
        <v>0</v>
      </c>
      <c r="G653" s="6">
        <f>'[4]AZIMUTH_CONGESTION by ports'!F2120</f>
        <v>1</v>
      </c>
      <c r="H653" s="12">
        <f>'[4]AZIMUTH_CONGESTION by ports'!G2120</f>
        <v>0</v>
      </c>
      <c r="I653" s="12">
        <f>'[4]AZIMUTH_CONGESTION by ports'!H2120</f>
        <v>1</v>
      </c>
      <c r="J653" s="12">
        <f>'[4]AZIMUTH_CONGESTION by ports'!I2120</f>
        <v>0</v>
      </c>
      <c r="K653" s="12">
        <f>'[4]AZIMUTH_CONGESTION by ports'!J2120</f>
        <v>0</v>
      </c>
      <c r="L653" s="12">
        <f>'[4]AZIMUTH_CONGESTION by ports'!K2120</f>
        <v>0</v>
      </c>
      <c r="M653" s="43">
        <f>'[4]AZIMUTH_CONGESTION by ports'!L2120</f>
        <v>0</v>
      </c>
      <c r="N653" s="6">
        <f>'[4]AZIMUTH_CONGESTION by ports'!M2120</f>
        <v>0</v>
      </c>
      <c r="O653" s="89">
        <f>'[4]AZIMUTH_CONGESTION by ports'!N2120</f>
        <v>0</v>
      </c>
      <c r="P653" s="88">
        <f>'[4]AZIMUTH_CONGESTION by ports'!O2120</f>
        <v>0</v>
      </c>
      <c r="Q653" s="88">
        <f>'[4]AZIMUTH_CONGESTION by ports'!P2120</f>
        <v>0</v>
      </c>
      <c r="R653" s="43">
        <f>'[4]AZIMUTH_CONGESTION by ports'!Q2120</f>
        <v>2</v>
      </c>
      <c r="S653" s="88">
        <f>'[4]AZIMUTH_CONGESTION by ports'!R2120</f>
        <v>0</v>
      </c>
      <c r="T653" s="12">
        <f>'[4]AZIMUTH_CONGESTION by ports'!S2120</f>
        <v>24</v>
      </c>
      <c r="U653" s="43">
        <f>'[4]AZIMUTH_CONGESTION by ports'!T2120</f>
        <v>0</v>
      </c>
      <c r="V653" s="12">
        <f>'[4]AZIMUTH_CONGESTION by ports'!U2120</f>
        <v>0</v>
      </c>
      <c r="W653" s="43">
        <f>'[4]AZIMUTH_CONGESTION by ports'!V2120</f>
        <v>5</v>
      </c>
      <c r="X653" s="12">
        <f>'[4]AZIMUTH_CONGESTION by ports'!W2120</f>
        <v>2</v>
      </c>
      <c r="Y653" s="88">
        <f>'[4]AZIMUTH_CONGESTION by ports'!X2120</f>
        <v>7</v>
      </c>
      <c r="Z653" s="12">
        <f>'[4]AZIMUTH_CONGESTION by ports'!Y2120</f>
        <v>0</v>
      </c>
      <c r="AA653" s="88">
        <f>'[4]AZIMUTH_CONGESTION by ports'!Z2120</f>
        <v>0</v>
      </c>
      <c r="AB653" s="12">
        <f t="shared" si="63"/>
        <v>13.430000000000001</v>
      </c>
      <c r="AC653" s="12">
        <f t="shared" si="64"/>
        <v>1.53</v>
      </c>
      <c r="AD653" s="12">
        <f t="shared" si="65"/>
        <v>2.21</v>
      </c>
      <c r="AE653" s="12">
        <f t="shared" si="66"/>
        <v>1.1900000000000002</v>
      </c>
      <c r="AF653" s="12">
        <f t="shared" si="67"/>
        <v>3.91</v>
      </c>
      <c r="AG653" s="12">
        <f t="shared" si="68"/>
        <v>4.5900000000000007</v>
      </c>
    </row>
    <row r="654" spans="2:33">
      <c r="B654" s="15">
        <f>'[4]AZIMUTH_CONGESTION by ports'!A2121</f>
        <v>43021</v>
      </c>
      <c r="C654" s="6">
        <f>'[4]AZIMUTH_CONGESTION by ports'!B2121</f>
        <v>8</v>
      </c>
      <c r="D654" s="89">
        <f>'[4]AZIMUTH_CONGESTION by ports'!C2121</f>
        <v>27</v>
      </c>
      <c r="E654" s="43">
        <f>'[4]AZIMUTH_CONGESTION by ports'!D2121</f>
        <v>8</v>
      </c>
      <c r="F654" s="6">
        <f>'[4]AZIMUTH_CONGESTION by ports'!E2121</f>
        <v>0</v>
      </c>
      <c r="G654" s="6">
        <f>'[4]AZIMUTH_CONGESTION by ports'!F2121</f>
        <v>1</v>
      </c>
      <c r="H654" s="12">
        <f>'[4]AZIMUTH_CONGESTION by ports'!G2121</f>
        <v>1</v>
      </c>
      <c r="I654" s="12">
        <f>'[4]AZIMUTH_CONGESTION by ports'!H2121</f>
        <v>2</v>
      </c>
      <c r="J654" s="12">
        <f>'[4]AZIMUTH_CONGESTION by ports'!I2121</f>
        <v>0</v>
      </c>
      <c r="K654" s="12">
        <f>'[4]AZIMUTH_CONGESTION by ports'!J2121</f>
        <v>0</v>
      </c>
      <c r="L654" s="12">
        <f>'[4]AZIMUTH_CONGESTION by ports'!K2121</f>
        <v>0</v>
      </c>
      <c r="M654" s="43">
        <f>'[4]AZIMUTH_CONGESTION by ports'!L2121</f>
        <v>0</v>
      </c>
      <c r="N654" s="6">
        <f>'[4]AZIMUTH_CONGESTION by ports'!M2121</f>
        <v>0</v>
      </c>
      <c r="O654" s="89">
        <f>'[4]AZIMUTH_CONGESTION by ports'!N2121</f>
        <v>0</v>
      </c>
      <c r="P654" s="88">
        <f>'[4]AZIMUTH_CONGESTION by ports'!O2121</f>
        <v>0</v>
      </c>
      <c r="Q654" s="88">
        <f>'[4]AZIMUTH_CONGESTION by ports'!P2121</f>
        <v>0</v>
      </c>
      <c r="R654" s="43">
        <f>'[4]AZIMUTH_CONGESTION by ports'!Q2121</f>
        <v>1</v>
      </c>
      <c r="S654" s="88">
        <f>'[4]AZIMUTH_CONGESTION by ports'!R2121</f>
        <v>1</v>
      </c>
      <c r="T654" s="12">
        <f>'[4]AZIMUTH_CONGESTION by ports'!S2121</f>
        <v>20</v>
      </c>
      <c r="U654" s="43">
        <f>'[4]AZIMUTH_CONGESTION by ports'!T2121</f>
        <v>0</v>
      </c>
      <c r="V654" s="12">
        <f>'[4]AZIMUTH_CONGESTION by ports'!U2121</f>
        <v>0</v>
      </c>
      <c r="W654" s="43">
        <f>'[4]AZIMUTH_CONGESTION by ports'!V2121</f>
        <v>6</v>
      </c>
      <c r="X654" s="12">
        <f>'[4]AZIMUTH_CONGESTION by ports'!W2121</f>
        <v>2</v>
      </c>
      <c r="Y654" s="88">
        <f>'[4]AZIMUTH_CONGESTION by ports'!X2121</f>
        <v>7</v>
      </c>
      <c r="Z654" s="12">
        <f>'[4]AZIMUTH_CONGESTION by ports'!Y2121</f>
        <v>0</v>
      </c>
      <c r="AA654" s="88">
        <f>'[4]AZIMUTH_CONGESTION by ports'!Z2121</f>
        <v>0</v>
      </c>
      <c r="AB654" s="12">
        <f t="shared" si="63"/>
        <v>14.280000000000001</v>
      </c>
      <c r="AC654" s="12">
        <f t="shared" si="64"/>
        <v>1.53</v>
      </c>
      <c r="AD654" s="12">
        <f t="shared" si="65"/>
        <v>2.5500000000000003</v>
      </c>
      <c r="AE654" s="12">
        <f t="shared" si="66"/>
        <v>1.36</v>
      </c>
      <c r="AF654" s="12">
        <f t="shared" si="67"/>
        <v>4.5900000000000007</v>
      </c>
      <c r="AG654" s="12">
        <f t="shared" si="68"/>
        <v>4.25</v>
      </c>
    </row>
    <row r="655" spans="2:33">
      <c r="B655" s="15">
        <f>'[4]AZIMUTH_CONGESTION by ports'!A2122</f>
        <v>43022</v>
      </c>
      <c r="C655" s="6">
        <f>'[4]AZIMUTH_CONGESTION by ports'!B2122</f>
        <v>9</v>
      </c>
      <c r="D655" s="89">
        <f>'[4]AZIMUTH_CONGESTION by ports'!C2122</f>
        <v>35</v>
      </c>
      <c r="E655" s="43">
        <f>'[4]AZIMUTH_CONGESTION by ports'!D2122</f>
        <v>8</v>
      </c>
      <c r="F655" s="6">
        <f>'[4]AZIMUTH_CONGESTION by ports'!E2122</f>
        <v>0</v>
      </c>
      <c r="G655" s="6">
        <f>'[4]AZIMUTH_CONGESTION by ports'!F2122</f>
        <v>0</v>
      </c>
      <c r="H655" s="12">
        <f>'[4]AZIMUTH_CONGESTION by ports'!G2122</f>
        <v>0</v>
      </c>
      <c r="I655" s="12">
        <f>'[4]AZIMUTH_CONGESTION by ports'!H2122</f>
        <v>3</v>
      </c>
      <c r="J655" s="12">
        <f>'[4]AZIMUTH_CONGESTION by ports'!I2122</f>
        <v>0</v>
      </c>
      <c r="K655" s="12">
        <f>'[4]AZIMUTH_CONGESTION by ports'!J2122</f>
        <v>0</v>
      </c>
      <c r="L655" s="12">
        <f>'[4]AZIMUTH_CONGESTION by ports'!K2122</f>
        <v>0</v>
      </c>
      <c r="M655" s="43">
        <f>'[4]AZIMUTH_CONGESTION by ports'!L2122</f>
        <v>0</v>
      </c>
      <c r="N655" s="6">
        <f>'[4]AZIMUTH_CONGESTION by ports'!M2122</f>
        <v>0</v>
      </c>
      <c r="O655" s="89">
        <f>'[4]AZIMUTH_CONGESTION by ports'!N2122</f>
        <v>0</v>
      </c>
      <c r="P655" s="88">
        <f>'[4]AZIMUTH_CONGESTION by ports'!O2122</f>
        <v>0</v>
      </c>
      <c r="Q655" s="88">
        <f>'[4]AZIMUTH_CONGESTION by ports'!P2122</f>
        <v>0</v>
      </c>
      <c r="R655" s="43">
        <f>'[4]AZIMUTH_CONGESTION by ports'!Q2122</f>
        <v>1</v>
      </c>
      <c r="S655" s="88">
        <f>'[4]AZIMUTH_CONGESTION by ports'!R2122</f>
        <v>1</v>
      </c>
      <c r="T655" s="12">
        <f>'[4]AZIMUTH_CONGESTION by ports'!S2122</f>
        <v>18</v>
      </c>
      <c r="U655" s="43">
        <f>'[4]AZIMUTH_CONGESTION by ports'!T2122</f>
        <v>0</v>
      </c>
      <c r="V655" s="12">
        <f>'[4]AZIMUTH_CONGESTION by ports'!U2122</f>
        <v>0</v>
      </c>
      <c r="W655" s="43">
        <f>'[4]AZIMUTH_CONGESTION by ports'!V2122</f>
        <v>7</v>
      </c>
      <c r="X655" s="12">
        <f>'[4]AZIMUTH_CONGESTION by ports'!W2122</f>
        <v>2</v>
      </c>
      <c r="Y655" s="88">
        <f>'[4]AZIMUTH_CONGESTION by ports'!X2122</f>
        <v>6</v>
      </c>
      <c r="Z655" s="12">
        <f>'[4]AZIMUTH_CONGESTION by ports'!Y2122</f>
        <v>0</v>
      </c>
      <c r="AA655" s="88">
        <f>'[4]AZIMUTH_CONGESTION by ports'!Z2122</f>
        <v>0</v>
      </c>
      <c r="AB655" s="12">
        <f t="shared" si="63"/>
        <v>15.3</v>
      </c>
      <c r="AC655" s="12">
        <f t="shared" si="64"/>
        <v>1.53</v>
      </c>
      <c r="AD655" s="12">
        <f t="shared" si="65"/>
        <v>2.72</v>
      </c>
      <c r="AE655" s="12">
        <f t="shared" si="66"/>
        <v>1.1900000000000002</v>
      </c>
      <c r="AF655" s="12">
        <f t="shared" si="67"/>
        <v>5.95</v>
      </c>
      <c r="AG655" s="12">
        <f t="shared" si="68"/>
        <v>3.91</v>
      </c>
    </row>
    <row r="656" spans="2:33">
      <c r="B656" s="15">
        <f>'[4]AZIMUTH_CONGESTION by ports'!A2123</f>
        <v>43023</v>
      </c>
      <c r="C656" s="6">
        <f>'[4]AZIMUTH_CONGESTION by ports'!B2123</f>
        <v>10</v>
      </c>
      <c r="D656" s="89">
        <f>'[4]AZIMUTH_CONGESTION by ports'!C2123</f>
        <v>43</v>
      </c>
      <c r="E656" s="43">
        <f>'[4]AZIMUTH_CONGESTION by ports'!D2123</f>
        <v>4</v>
      </c>
      <c r="F656" s="6">
        <f>'[4]AZIMUTH_CONGESTION by ports'!E2123</f>
        <v>0</v>
      </c>
      <c r="G656" s="6">
        <f>'[4]AZIMUTH_CONGESTION by ports'!F2123</f>
        <v>0</v>
      </c>
      <c r="H656" s="12">
        <f>'[4]AZIMUTH_CONGESTION by ports'!G2123</f>
        <v>0</v>
      </c>
      <c r="I656" s="12">
        <f>'[4]AZIMUTH_CONGESTION by ports'!H2123</f>
        <v>3</v>
      </c>
      <c r="J656" s="12">
        <f>'[4]AZIMUTH_CONGESTION by ports'!I2123</f>
        <v>1</v>
      </c>
      <c r="K656" s="12">
        <f>'[4]AZIMUTH_CONGESTION by ports'!J2123</f>
        <v>0</v>
      </c>
      <c r="L656" s="12">
        <f>'[4]AZIMUTH_CONGESTION by ports'!K2123</f>
        <v>0</v>
      </c>
      <c r="M656" s="43">
        <f>'[4]AZIMUTH_CONGESTION by ports'!L2123</f>
        <v>0</v>
      </c>
      <c r="N656" s="6">
        <f>'[4]AZIMUTH_CONGESTION by ports'!M2123</f>
        <v>0</v>
      </c>
      <c r="O656" s="89">
        <f>'[4]AZIMUTH_CONGESTION by ports'!N2123</f>
        <v>0</v>
      </c>
      <c r="P656" s="88">
        <f>'[4]AZIMUTH_CONGESTION by ports'!O2123</f>
        <v>1</v>
      </c>
      <c r="Q656" s="88">
        <f>'[4]AZIMUTH_CONGESTION by ports'!P2123</f>
        <v>0</v>
      </c>
      <c r="R656" s="43">
        <f>'[4]AZIMUTH_CONGESTION by ports'!Q2123</f>
        <v>2</v>
      </c>
      <c r="S656" s="88">
        <f>'[4]AZIMUTH_CONGESTION by ports'!R2123</f>
        <v>1</v>
      </c>
      <c r="T656" s="12">
        <f>'[4]AZIMUTH_CONGESTION by ports'!S2123</f>
        <v>16</v>
      </c>
      <c r="U656" s="43">
        <f>'[4]AZIMUTH_CONGESTION by ports'!T2123</f>
        <v>0</v>
      </c>
      <c r="V656" s="12">
        <f>'[4]AZIMUTH_CONGESTION by ports'!U2123</f>
        <v>0</v>
      </c>
      <c r="W656" s="43">
        <f>'[4]AZIMUTH_CONGESTION by ports'!V2123</f>
        <v>11</v>
      </c>
      <c r="X656" s="12">
        <f>'[4]AZIMUTH_CONGESTION by ports'!W2123</f>
        <v>2</v>
      </c>
      <c r="Y656" s="88">
        <f>'[4]AZIMUTH_CONGESTION by ports'!X2123</f>
        <v>5</v>
      </c>
      <c r="Z656" s="12">
        <f>'[4]AZIMUTH_CONGESTION by ports'!Y2123</f>
        <v>0</v>
      </c>
      <c r="AA656" s="88">
        <f>'[4]AZIMUTH_CONGESTION by ports'!Z2123</f>
        <v>0</v>
      </c>
      <c r="AB656" s="12">
        <f t="shared" si="63"/>
        <v>16.830000000000002</v>
      </c>
      <c r="AC656" s="12">
        <f t="shared" si="64"/>
        <v>1.7000000000000002</v>
      </c>
      <c r="AD656" s="12">
        <f t="shared" si="65"/>
        <v>2.89</v>
      </c>
      <c r="AE656" s="12">
        <f t="shared" si="66"/>
        <v>1.1900000000000002</v>
      </c>
      <c r="AF656" s="12">
        <f t="shared" si="67"/>
        <v>7.3100000000000005</v>
      </c>
      <c r="AG656" s="12">
        <f t="shared" si="68"/>
        <v>3.74</v>
      </c>
    </row>
    <row r="657" spans="2:33">
      <c r="B657" s="15">
        <f>'[4]AZIMUTH_CONGESTION by ports'!A2124</f>
        <v>43024</v>
      </c>
      <c r="C657" s="6">
        <f>'[4]AZIMUTH_CONGESTION by ports'!B2124</f>
        <v>12</v>
      </c>
      <c r="D657" s="89">
        <f>'[4]AZIMUTH_CONGESTION by ports'!C2124</f>
        <v>49</v>
      </c>
      <c r="E657" s="43">
        <f>'[4]AZIMUTH_CONGESTION by ports'!D2124</f>
        <v>4</v>
      </c>
      <c r="F657" s="6">
        <f>'[4]AZIMUTH_CONGESTION by ports'!E2124</f>
        <v>0</v>
      </c>
      <c r="G657" s="6">
        <f>'[4]AZIMUTH_CONGESTION by ports'!F2124</f>
        <v>0</v>
      </c>
      <c r="H657" s="12">
        <f>'[4]AZIMUTH_CONGESTION by ports'!G2124</f>
        <v>0</v>
      </c>
      <c r="I657" s="12">
        <f>'[4]AZIMUTH_CONGESTION by ports'!H2124</f>
        <v>3</v>
      </c>
      <c r="J657" s="12">
        <f>'[4]AZIMUTH_CONGESTION by ports'!I2124</f>
        <v>0</v>
      </c>
      <c r="K657" s="12">
        <f>'[4]AZIMUTH_CONGESTION by ports'!J2124</f>
        <v>0</v>
      </c>
      <c r="L657" s="12">
        <f>'[4]AZIMUTH_CONGESTION by ports'!K2124</f>
        <v>0</v>
      </c>
      <c r="M657" s="43">
        <f>'[4]AZIMUTH_CONGESTION by ports'!L2124</f>
        <v>1</v>
      </c>
      <c r="N657" s="6">
        <f>'[4]AZIMUTH_CONGESTION by ports'!M2124</f>
        <v>0</v>
      </c>
      <c r="O657" s="89">
        <f>'[4]AZIMUTH_CONGESTION by ports'!N2124</f>
        <v>0</v>
      </c>
      <c r="P657" s="88">
        <f>'[4]AZIMUTH_CONGESTION by ports'!O2124</f>
        <v>2</v>
      </c>
      <c r="Q657" s="88">
        <f>'[4]AZIMUTH_CONGESTION by ports'!P2124</f>
        <v>0</v>
      </c>
      <c r="R657" s="43">
        <f>'[4]AZIMUTH_CONGESTION by ports'!Q2124</f>
        <v>3</v>
      </c>
      <c r="S657" s="88">
        <f>'[4]AZIMUTH_CONGESTION by ports'!R2124</f>
        <v>1</v>
      </c>
      <c r="T657" s="12">
        <f>'[4]AZIMUTH_CONGESTION by ports'!S2124</f>
        <v>10</v>
      </c>
      <c r="U657" s="43">
        <f>'[4]AZIMUTH_CONGESTION by ports'!T2124</f>
        <v>0</v>
      </c>
      <c r="V657" s="12">
        <f>'[4]AZIMUTH_CONGESTION by ports'!U2124</f>
        <v>0</v>
      </c>
      <c r="W657" s="43">
        <f>'[4]AZIMUTH_CONGESTION by ports'!V2124</f>
        <v>10</v>
      </c>
      <c r="X657" s="12">
        <f>'[4]AZIMUTH_CONGESTION by ports'!W2124</f>
        <v>2</v>
      </c>
      <c r="Y657" s="88">
        <f>'[4]AZIMUTH_CONGESTION by ports'!X2124</f>
        <v>5</v>
      </c>
      <c r="Z657" s="12">
        <f>'[4]AZIMUTH_CONGESTION by ports'!Y2124</f>
        <v>0</v>
      </c>
      <c r="AA657" s="88">
        <f>'[4]AZIMUTH_CONGESTION by ports'!Z2124</f>
        <v>0</v>
      </c>
      <c r="AB657" s="12">
        <f t="shared" si="63"/>
        <v>17.34</v>
      </c>
      <c r="AC657" s="12">
        <f t="shared" si="64"/>
        <v>2.04</v>
      </c>
      <c r="AD657" s="12">
        <f t="shared" si="65"/>
        <v>3.06</v>
      </c>
      <c r="AE657" s="12">
        <f t="shared" si="66"/>
        <v>1.36</v>
      </c>
      <c r="AF657" s="12">
        <f t="shared" si="67"/>
        <v>8.33</v>
      </c>
      <c r="AG657" s="12">
        <f t="shared" si="68"/>
        <v>2.5500000000000003</v>
      </c>
    </row>
    <row r="658" spans="2:33">
      <c r="B658" s="15">
        <f>'[4]AZIMUTH_CONGESTION by ports'!A2125</f>
        <v>43025</v>
      </c>
      <c r="C658" s="6">
        <f>'[4]AZIMUTH_CONGESTION by ports'!B2125</f>
        <v>12</v>
      </c>
      <c r="D658" s="89">
        <f>'[4]AZIMUTH_CONGESTION by ports'!C2125</f>
        <v>51</v>
      </c>
      <c r="E658" s="43">
        <f>'[4]AZIMUTH_CONGESTION by ports'!D2125</f>
        <v>3</v>
      </c>
      <c r="F658" s="6">
        <f>'[4]AZIMUTH_CONGESTION by ports'!E2125</f>
        <v>0</v>
      </c>
      <c r="G658" s="6">
        <f>'[4]AZIMUTH_CONGESTION by ports'!F2125</f>
        <v>0</v>
      </c>
      <c r="H658" s="12">
        <f>'[4]AZIMUTH_CONGESTION by ports'!G2125</f>
        <v>0</v>
      </c>
      <c r="I658" s="12">
        <f>'[4]AZIMUTH_CONGESTION by ports'!H2125</f>
        <v>3</v>
      </c>
      <c r="J658" s="12">
        <f>'[4]AZIMUTH_CONGESTION by ports'!I2125</f>
        <v>1</v>
      </c>
      <c r="K658" s="12">
        <f>'[4]AZIMUTH_CONGESTION by ports'!J2125</f>
        <v>0</v>
      </c>
      <c r="L658" s="12">
        <f>'[4]AZIMUTH_CONGESTION by ports'!K2125</f>
        <v>1</v>
      </c>
      <c r="M658" s="43">
        <f>'[4]AZIMUTH_CONGESTION by ports'!L2125</f>
        <v>0</v>
      </c>
      <c r="N658" s="6">
        <f>'[4]AZIMUTH_CONGESTION by ports'!M2125</f>
        <v>0</v>
      </c>
      <c r="O658" s="89">
        <f>'[4]AZIMUTH_CONGESTION by ports'!N2125</f>
        <v>0</v>
      </c>
      <c r="P658" s="88">
        <f>'[4]AZIMUTH_CONGESTION by ports'!O2125</f>
        <v>2</v>
      </c>
      <c r="Q658" s="88">
        <f>'[4]AZIMUTH_CONGESTION by ports'!P2125</f>
        <v>0</v>
      </c>
      <c r="R658" s="43">
        <f>'[4]AZIMUTH_CONGESTION by ports'!Q2125</f>
        <v>3</v>
      </c>
      <c r="S658" s="88">
        <f>'[4]AZIMUTH_CONGESTION by ports'!R2125</f>
        <v>0</v>
      </c>
      <c r="T658" s="12">
        <f>'[4]AZIMUTH_CONGESTION by ports'!S2125</f>
        <v>12</v>
      </c>
      <c r="U658" s="43">
        <f>'[4]AZIMUTH_CONGESTION by ports'!T2125</f>
        <v>0</v>
      </c>
      <c r="V658" s="12">
        <f>'[4]AZIMUTH_CONGESTION by ports'!U2125</f>
        <v>0</v>
      </c>
      <c r="W658" s="43">
        <f>'[4]AZIMUTH_CONGESTION by ports'!V2125</f>
        <v>6</v>
      </c>
      <c r="X658" s="12">
        <f>'[4]AZIMUTH_CONGESTION by ports'!W2125</f>
        <v>2</v>
      </c>
      <c r="Y658" s="88">
        <f>'[4]AZIMUTH_CONGESTION by ports'!X2125</f>
        <v>4</v>
      </c>
      <c r="Z658" s="12">
        <f>'[4]AZIMUTH_CONGESTION by ports'!Y2125</f>
        <v>0</v>
      </c>
      <c r="AA658" s="88">
        <f>'[4]AZIMUTH_CONGESTION by ports'!Z2125</f>
        <v>0</v>
      </c>
      <c r="AB658" s="12">
        <f t="shared" si="63"/>
        <v>17</v>
      </c>
      <c r="AC658" s="12">
        <f t="shared" si="64"/>
        <v>2.04</v>
      </c>
      <c r="AD658" s="12">
        <f t="shared" si="65"/>
        <v>2.04</v>
      </c>
      <c r="AE658" s="12">
        <f t="shared" si="66"/>
        <v>1.02</v>
      </c>
      <c r="AF658" s="12">
        <f t="shared" si="67"/>
        <v>8.67</v>
      </c>
      <c r="AG658" s="12">
        <f t="shared" si="68"/>
        <v>3.2300000000000004</v>
      </c>
    </row>
    <row r="659" spans="2:33">
      <c r="B659" s="15">
        <f>'[4]AZIMUTH_CONGESTION by ports'!A2126</f>
        <v>43026</v>
      </c>
      <c r="C659" s="6">
        <f>'[4]AZIMUTH_CONGESTION by ports'!B2126</f>
        <v>11</v>
      </c>
      <c r="D659" s="89">
        <f>'[4]AZIMUTH_CONGESTION by ports'!C2126</f>
        <v>52</v>
      </c>
      <c r="E659" s="43">
        <f>'[4]AZIMUTH_CONGESTION by ports'!D2126</f>
        <v>6</v>
      </c>
      <c r="F659" s="6">
        <f>'[4]AZIMUTH_CONGESTION by ports'!E2126</f>
        <v>0</v>
      </c>
      <c r="G659" s="6">
        <f>'[4]AZIMUTH_CONGESTION by ports'!F2126</f>
        <v>0</v>
      </c>
      <c r="H659" s="12">
        <f>'[4]AZIMUTH_CONGESTION by ports'!G2126</f>
        <v>0</v>
      </c>
      <c r="I659" s="12">
        <f>'[4]AZIMUTH_CONGESTION by ports'!H2126</f>
        <v>3</v>
      </c>
      <c r="J659" s="12">
        <f>'[4]AZIMUTH_CONGESTION by ports'!I2126</f>
        <v>0</v>
      </c>
      <c r="K659" s="12">
        <f>'[4]AZIMUTH_CONGESTION by ports'!J2126</f>
        <v>0</v>
      </c>
      <c r="L659" s="12">
        <f>'[4]AZIMUTH_CONGESTION by ports'!K2126</f>
        <v>1</v>
      </c>
      <c r="M659" s="43">
        <f>'[4]AZIMUTH_CONGESTION by ports'!L2126</f>
        <v>0</v>
      </c>
      <c r="N659" s="6">
        <f>'[4]AZIMUTH_CONGESTION by ports'!M2126</f>
        <v>1</v>
      </c>
      <c r="O659" s="89">
        <f>'[4]AZIMUTH_CONGESTION by ports'!N2126</f>
        <v>0</v>
      </c>
      <c r="P659" s="88">
        <f>'[4]AZIMUTH_CONGESTION by ports'!O2126</f>
        <v>1</v>
      </c>
      <c r="Q659" s="88">
        <f>'[4]AZIMUTH_CONGESTION by ports'!P2126</f>
        <v>0</v>
      </c>
      <c r="R659" s="43">
        <f>'[4]AZIMUTH_CONGESTION by ports'!Q2126</f>
        <v>1</v>
      </c>
      <c r="S659" s="88">
        <f>'[4]AZIMUTH_CONGESTION by ports'!R2126</f>
        <v>0</v>
      </c>
      <c r="T659" s="12">
        <f>'[4]AZIMUTH_CONGESTION by ports'!S2126</f>
        <v>7</v>
      </c>
      <c r="U659" s="43">
        <f>'[4]AZIMUTH_CONGESTION by ports'!T2126</f>
        <v>0</v>
      </c>
      <c r="V659" s="12">
        <f>'[4]AZIMUTH_CONGESTION by ports'!U2126</f>
        <v>0</v>
      </c>
      <c r="W659" s="43">
        <f>'[4]AZIMUTH_CONGESTION by ports'!V2126</f>
        <v>7</v>
      </c>
      <c r="X659" s="12">
        <f>'[4]AZIMUTH_CONGESTION by ports'!W2126</f>
        <v>2</v>
      </c>
      <c r="Y659" s="88">
        <f>'[4]AZIMUTH_CONGESTION by ports'!X2126</f>
        <v>2</v>
      </c>
      <c r="Z659" s="12">
        <f>'[4]AZIMUTH_CONGESTION by ports'!Y2126</f>
        <v>0</v>
      </c>
      <c r="AA659" s="88">
        <f>'[4]AZIMUTH_CONGESTION by ports'!Z2126</f>
        <v>0</v>
      </c>
      <c r="AB659" s="12">
        <f t="shared" si="63"/>
        <v>15.98</v>
      </c>
      <c r="AC659" s="12">
        <f t="shared" si="64"/>
        <v>2.04</v>
      </c>
      <c r="AD659" s="12">
        <f t="shared" si="65"/>
        <v>2.3800000000000003</v>
      </c>
      <c r="AE659" s="12">
        <f t="shared" si="66"/>
        <v>0.51</v>
      </c>
      <c r="AF659" s="12">
        <f t="shared" si="67"/>
        <v>8.84</v>
      </c>
      <c r="AG659" s="12">
        <f t="shared" si="68"/>
        <v>2.21</v>
      </c>
    </row>
    <row r="660" spans="2:33">
      <c r="B660" s="15">
        <f>'[4]AZIMUTH_CONGESTION by ports'!A2127</f>
        <v>43027</v>
      </c>
      <c r="C660" s="6">
        <f>'[4]AZIMUTH_CONGESTION by ports'!B2127</f>
        <v>9</v>
      </c>
      <c r="D660" s="89">
        <f>'[4]AZIMUTH_CONGESTION by ports'!C2127</f>
        <v>45</v>
      </c>
      <c r="E660" s="43">
        <f>'[4]AZIMUTH_CONGESTION by ports'!D2127</f>
        <v>6</v>
      </c>
      <c r="F660" s="6">
        <f>'[4]AZIMUTH_CONGESTION by ports'!E2127</f>
        <v>0</v>
      </c>
      <c r="G660" s="6">
        <f>'[4]AZIMUTH_CONGESTION by ports'!F2127</f>
        <v>1</v>
      </c>
      <c r="H660" s="12">
        <f>'[4]AZIMUTH_CONGESTION by ports'!G2127</f>
        <v>0</v>
      </c>
      <c r="I660" s="12">
        <f>'[4]AZIMUTH_CONGESTION by ports'!H2127</f>
        <v>3</v>
      </c>
      <c r="J660" s="12">
        <f>'[4]AZIMUTH_CONGESTION by ports'!I2127</f>
        <v>1</v>
      </c>
      <c r="K660" s="12">
        <f>'[4]AZIMUTH_CONGESTION by ports'!J2127</f>
        <v>0</v>
      </c>
      <c r="L660" s="12">
        <f>'[4]AZIMUTH_CONGESTION by ports'!K2127</f>
        <v>1</v>
      </c>
      <c r="M660" s="43">
        <f>'[4]AZIMUTH_CONGESTION by ports'!L2127</f>
        <v>0</v>
      </c>
      <c r="N660" s="6">
        <f>'[4]AZIMUTH_CONGESTION by ports'!M2127</f>
        <v>2</v>
      </c>
      <c r="O660" s="89">
        <f>'[4]AZIMUTH_CONGESTION by ports'!N2127</f>
        <v>0</v>
      </c>
      <c r="P660" s="88">
        <f>'[4]AZIMUTH_CONGESTION by ports'!O2127</f>
        <v>1</v>
      </c>
      <c r="Q660" s="88">
        <f>'[4]AZIMUTH_CONGESTION by ports'!P2127</f>
        <v>0</v>
      </c>
      <c r="R660" s="43">
        <f>'[4]AZIMUTH_CONGESTION by ports'!Q2127</f>
        <v>2</v>
      </c>
      <c r="S660" s="88">
        <f>'[4]AZIMUTH_CONGESTION by ports'!R2127</f>
        <v>0</v>
      </c>
      <c r="T660" s="12">
        <f>'[4]AZIMUTH_CONGESTION by ports'!S2127</f>
        <v>8</v>
      </c>
      <c r="U660" s="43">
        <f>'[4]AZIMUTH_CONGESTION by ports'!T2127</f>
        <v>0</v>
      </c>
      <c r="V660" s="12">
        <f>'[4]AZIMUTH_CONGESTION by ports'!U2127</f>
        <v>0</v>
      </c>
      <c r="W660" s="43">
        <f>'[4]AZIMUTH_CONGESTION by ports'!V2127</f>
        <v>8</v>
      </c>
      <c r="X660" s="12">
        <f>'[4]AZIMUTH_CONGESTION by ports'!W2127</f>
        <v>2</v>
      </c>
      <c r="Y660" s="88">
        <f>'[4]AZIMUTH_CONGESTION by ports'!X2127</f>
        <v>2</v>
      </c>
      <c r="Z660" s="12">
        <f>'[4]AZIMUTH_CONGESTION by ports'!Y2127</f>
        <v>0</v>
      </c>
      <c r="AA660" s="88">
        <f>'[4]AZIMUTH_CONGESTION by ports'!Z2127</f>
        <v>0</v>
      </c>
      <c r="AB660" s="12">
        <f t="shared" si="63"/>
        <v>15.47</v>
      </c>
      <c r="AC660" s="12">
        <f t="shared" si="64"/>
        <v>2.04</v>
      </c>
      <c r="AD660" s="12">
        <f t="shared" si="65"/>
        <v>2.72</v>
      </c>
      <c r="AE660" s="12">
        <f t="shared" si="66"/>
        <v>0.51</v>
      </c>
      <c r="AF660" s="12">
        <f t="shared" si="67"/>
        <v>7.65</v>
      </c>
      <c r="AG660" s="12">
        <f t="shared" si="68"/>
        <v>2.5500000000000003</v>
      </c>
    </row>
    <row r="661" spans="2:33">
      <c r="B661" s="15">
        <f>'[4]AZIMUTH_CONGESTION by ports'!A2128</f>
        <v>43028</v>
      </c>
      <c r="C661" s="6">
        <f>'[4]AZIMUTH_CONGESTION by ports'!B2128</f>
        <v>8</v>
      </c>
      <c r="D661" s="89">
        <f>'[4]AZIMUTH_CONGESTION by ports'!C2128</f>
        <v>45</v>
      </c>
      <c r="E661" s="43">
        <f>'[4]AZIMUTH_CONGESTION by ports'!D2128</f>
        <v>6</v>
      </c>
      <c r="F661" s="6">
        <f>'[4]AZIMUTH_CONGESTION by ports'!E2128</f>
        <v>0</v>
      </c>
      <c r="G661" s="6">
        <f>'[4]AZIMUTH_CONGESTION by ports'!F2128</f>
        <v>1</v>
      </c>
      <c r="H661" s="12">
        <f>'[4]AZIMUTH_CONGESTION by ports'!G2128</f>
        <v>0</v>
      </c>
      <c r="I661" s="12">
        <f>'[4]AZIMUTH_CONGESTION by ports'!H2128</f>
        <v>3</v>
      </c>
      <c r="J661" s="12">
        <f>'[4]AZIMUTH_CONGESTION by ports'!I2128</f>
        <v>0</v>
      </c>
      <c r="K661" s="12">
        <f>'[4]AZIMUTH_CONGESTION by ports'!J2128</f>
        <v>0</v>
      </c>
      <c r="L661" s="12">
        <f>'[4]AZIMUTH_CONGESTION by ports'!K2128</f>
        <v>1</v>
      </c>
      <c r="M661" s="43">
        <f>'[4]AZIMUTH_CONGESTION by ports'!L2128</f>
        <v>0</v>
      </c>
      <c r="N661" s="6">
        <f>'[4]AZIMUTH_CONGESTION by ports'!M2128</f>
        <v>1</v>
      </c>
      <c r="O661" s="89">
        <f>'[4]AZIMUTH_CONGESTION by ports'!N2128</f>
        <v>0</v>
      </c>
      <c r="P661" s="88">
        <f>'[4]AZIMUTH_CONGESTION by ports'!O2128</f>
        <v>1</v>
      </c>
      <c r="Q661" s="88">
        <f>'[4]AZIMUTH_CONGESTION by ports'!P2128</f>
        <v>0</v>
      </c>
      <c r="R661" s="43">
        <f>'[4]AZIMUTH_CONGESTION by ports'!Q2128</f>
        <v>2</v>
      </c>
      <c r="S661" s="88">
        <f>'[4]AZIMUTH_CONGESTION by ports'!R2128</f>
        <v>0</v>
      </c>
      <c r="T661" s="12">
        <f>'[4]AZIMUTH_CONGESTION by ports'!S2128</f>
        <v>10</v>
      </c>
      <c r="U661" s="43">
        <f>'[4]AZIMUTH_CONGESTION by ports'!T2128</f>
        <v>0</v>
      </c>
      <c r="V661" s="12">
        <f>'[4]AZIMUTH_CONGESTION by ports'!U2128</f>
        <v>0</v>
      </c>
      <c r="W661" s="43">
        <f>'[4]AZIMUTH_CONGESTION by ports'!V2128</f>
        <v>6</v>
      </c>
      <c r="X661" s="12">
        <f>'[4]AZIMUTH_CONGESTION by ports'!W2128</f>
        <v>2</v>
      </c>
      <c r="Y661" s="88">
        <f>'[4]AZIMUTH_CONGESTION by ports'!X2128</f>
        <v>3</v>
      </c>
      <c r="Z661" s="12">
        <f>'[4]AZIMUTH_CONGESTION by ports'!Y2128</f>
        <v>0</v>
      </c>
      <c r="AA661" s="88">
        <f>'[4]AZIMUTH_CONGESTION by ports'!Z2128</f>
        <v>0</v>
      </c>
      <c r="AB661" s="12">
        <f t="shared" si="63"/>
        <v>15.13</v>
      </c>
      <c r="AC661" s="12">
        <f t="shared" si="64"/>
        <v>1.7000000000000002</v>
      </c>
      <c r="AD661" s="12">
        <f t="shared" si="65"/>
        <v>2.3800000000000003</v>
      </c>
      <c r="AE661" s="12">
        <f t="shared" si="66"/>
        <v>0.68</v>
      </c>
      <c r="AF661" s="12">
        <f t="shared" si="67"/>
        <v>7.65</v>
      </c>
      <c r="AG661" s="12">
        <f t="shared" si="68"/>
        <v>2.72</v>
      </c>
    </row>
    <row r="662" spans="2:33">
      <c r="B662" s="15">
        <f>'[4]AZIMUTH_CONGESTION by ports'!A2129</f>
        <v>43029</v>
      </c>
      <c r="C662" s="6">
        <f>'[4]AZIMUTH_CONGESTION by ports'!B2129</f>
        <v>8</v>
      </c>
      <c r="D662" s="89">
        <f>'[4]AZIMUTH_CONGESTION by ports'!C2129</f>
        <v>45</v>
      </c>
      <c r="E662" s="43">
        <f>'[4]AZIMUTH_CONGESTION by ports'!D2129</f>
        <v>7</v>
      </c>
      <c r="F662" s="6">
        <f>'[4]AZIMUTH_CONGESTION by ports'!E2129</f>
        <v>0</v>
      </c>
      <c r="G662" s="6">
        <f>'[4]AZIMUTH_CONGESTION by ports'!F2129</f>
        <v>1</v>
      </c>
      <c r="H662" s="12">
        <f>'[4]AZIMUTH_CONGESTION by ports'!G2129</f>
        <v>0</v>
      </c>
      <c r="I662" s="12">
        <f>'[4]AZIMUTH_CONGESTION by ports'!H2129</f>
        <v>3</v>
      </c>
      <c r="J662" s="12">
        <f>'[4]AZIMUTH_CONGESTION by ports'!I2129</f>
        <v>1</v>
      </c>
      <c r="K662" s="12">
        <f>'[4]AZIMUTH_CONGESTION by ports'!J2129</f>
        <v>0</v>
      </c>
      <c r="L662" s="12">
        <f>'[4]AZIMUTH_CONGESTION by ports'!K2129</f>
        <v>1</v>
      </c>
      <c r="M662" s="43">
        <f>'[4]AZIMUTH_CONGESTION by ports'!L2129</f>
        <v>0</v>
      </c>
      <c r="N662" s="6">
        <f>'[4]AZIMUTH_CONGESTION by ports'!M2129</f>
        <v>0</v>
      </c>
      <c r="O662" s="89">
        <f>'[4]AZIMUTH_CONGESTION by ports'!N2129</f>
        <v>0</v>
      </c>
      <c r="P662" s="88">
        <f>'[4]AZIMUTH_CONGESTION by ports'!O2129</f>
        <v>0</v>
      </c>
      <c r="Q662" s="88">
        <f>'[4]AZIMUTH_CONGESTION by ports'!P2129</f>
        <v>0</v>
      </c>
      <c r="R662" s="43">
        <f>'[4]AZIMUTH_CONGESTION by ports'!Q2129</f>
        <v>2</v>
      </c>
      <c r="S662" s="88">
        <f>'[4]AZIMUTH_CONGESTION by ports'!R2129</f>
        <v>0</v>
      </c>
      <c r="T662" s="12">
        <f>'[4]AZIMUTH_CONGESTION by ports'!S2129</f>
        <v>10</v>
      </c>
      <c r="U662" s="43">
        <f>'[4]AZIMUTH_CONGESTION by ports'!T2129</f>
        <v>0</v>
      </c>
      <c r="V662" s="12">
        <f>'[4]AZIMUTH_CONGESTION by ports'!U2129</f>
        <v>0</v>
      </c>
      <c r="W662" s="43">
        <f>'[4]AZIMUTH_CONGESTION by ports'!V2129</f>
        <v>7</v>
      </c>
      <c r="X662" s="12">
        <f>'[4]AZIMUTH_CONGESTION by ports'!W2129</f>
        <v>2</v>
      </c>
      <c r="Y662" s="88">
        <f>'[4]AZIMUTH_CONGESTION by ports'!X2129</f>
        <v>3</v>
      </c>
      <c r="Z662" s="12">
        <f>'[4]AZIMUTH_CONGESTION by ports'!Y2129</f>
        <v>0</v>
      </c>
      <c r="AA662" s="88">
        <f>'[4]AZIMUTH_CONGESTION by ports'!Z2129</f>
        <v>0</v>
      </c>
      <c r="AB662" s="12">
        <f t="shared" si="63"/>
        <v>15.3</v>
      </c>
      <c r="AC662" s="12">
        <f t="shared" si="64"/>
        <v>1.53</v>
      </c>
      <c r="AD662" s="12">
        <f t="shared" si="65"/>
        <v>2.72</v>
      </c>
      <c r="AE662" s="12">
        <f t="shared" si="66"/>
        <v>0.51</v>
      </c>
      <c r="AF662" s="12">
        <f t="shared" si="67"/>
        <v>7.65</v>
      </c>
      <c r="AG662" s="12">
        <f t="shared" si="68"/>
        <v>2.89</v>
      </c>
    </row>
    <row r="663" spans="2:33">
      <c r="B663" s="15">
        <f>'[4]AZIMUTH_CONGESTION by ports'!A2130</f>
        <v>43030</v>
      </c>
      <c r="C663" s="6">
        <f>'[4]AZIMUTH_CONGESTION by ports'!B2130</f>
        <v>8</v>
      </c>
      <c r="D663" s="89">
        <f>'[4]AZIMUTH_CONGESTION by ports'!C2130</f>
        <v>52</v>
      </c>
      <c r="E663" s="43">
        <f>'[4]AZIMUTH_CONGESTION by ports'!D2130</f>
        <v>8</v>
      </c>
      <c r="F663" s="6">
        <f>'[4]AZIMUTH_CONGESTION by ports'!E2130</f>
        <v>0</v>
      </c>
      <c r="G663" s="6">
        <f>'[4]AZIMUTH_CONGESTION by ports'!F2130</f>
        <v>1</v>
      </c>
      <c r="H663" s="12">
        <f>'[4]AZIMUTH_CONGESTION by ports'!G2130</f>
        <v>0</v>
      </c>
      <c r="I663" s="12">
        <f>'[4]AZIMUTH_CONGESTION by ports'!H2130</f>
        <v>3</v>
      </c>
      <c r="J663" s="12">
        <f>'[4]AZIMUTH_CONGESTION by ports'!I2130</f>
        <v>0</v>
      </c>
      <c r="K663" s="12">
        <f>'[4]AZIMUTH_CONGESTION by ports'!J2130</f>
        <v>0</v>
      </c>
      <c r="L663" s="12">
        <f>'[4]AZIMUTH_CONGESTION by ports'!K2130</f>
        <v>1</v>
      </c>
      <c r="M663" s="43">
        <f>'[4]AZIMUTH_CONGESTION by ports'!L2130</f>
        <v>2</v>
      </c>
      <c r="N663" s="6">
        <f>'[4]AZIMUTH_CONGESTION by ports'!M2130</f>
        <v>2</v>
      </c>
      <c r="O663" s="89">
        <f>'[4]AZIMUTH_CONGESTION by ports'!N2130</f>
        <v>0</v>
      </c>
      <c r="P663" s="88">
        <f>'[4]AZIMUTH_CONGESTION by ports'!O2130</f>
        <v>0</v>
      </c>
      <c r="Q663" s="88">
        <f>'[4]AZIMUTH_CONGESTION by ports'!P2130</f>
        <v>0</v>
      </c>
      <c r="R663" s="43">
        <f>'[4]AZIMUTH_CONGESTION by ports'!Q2130</f>
        <v>2</v>
      </c>
      <c r="S663" s="88">
        <f>'[4]AZIMUTH_CONGESTION by ports'!R2130</f>
        <v>0</v>
      </c>
      <c r="T663" s="12">
        <f>'[4]AZIMUTH_CONGESTION by ports'!S2130</f>
        <v>10</v>
      </c>
      <c r="U663" s="43">
        <f>'[4]AZIMUTH_CONGESTION by ports'!T2130</f>
        <v>0</v>
      </c>
      <c r="V663" s="12">
        <f>'[4]AZIMUTH_CONGESTION by ports'!U2130</f>
        <v>0</v>
      </c>
      <c r="W663" s="43">
        <f>'[4]AZIMUTH_CONGESTION by ports'!V2130</f>
        <v>7</v>
      </c>
      <c r="X663" s="12">
        <f>'[4]AZIMUTH_CONGESTION by ports'!W2130</f>
        <v>3</v>
      </c>
      <c r="Y663" s="88">
        <f>'[4]AZIMUTH_CONGESTION by ports'!X2130</f>
        <v>3</v>
      </c>
      <c r="Z663" s="12">
        <f>'[4]AZIMUTH_CONGESTION by ports'!Y2130</f>
        <v>0</v>
      </c>
      <c r="AA663" s="88">
        <f>'[4]AZIMUTH_CONGESTION by ports'!Z2130</f>
        <v>0</v>
      </c>
      <c r="AB663" s="12">
        <f t="shared" si="63"/>
        <v>17.34</v>
      </c>
      <c r="AC663" s="12">
        <f t="shared" si="64"/>
        <v>1.87</v>
      </c>
      <c r="AD663" s="12">
        <f t="shared" si="65"/>
        <v>3.2300000000000004</v>
      </c>
      <c r="AE663" s="12">
        <f t="shared" si="66"/>
        <v>0.51</v>
      </c>
      <c r="AF663" s="12">
        <f t="shared" si="67"/>
        <v>8.84</v>
      </c>
      <c r="AG663" s="12">
        <f t="shared" si="68"/>
        <v>2.89</v>
      </c>
    </row>
    <row r="664" spans="2:33">
      <c r="B664" s="15">
        <f>'[4]AZIMUTH_CONGESTION by ports'!A2131</f>
        <v>43031</v>
      </c>
      <c r="C664" s="6">
        <f>'[4]AZIMUTH_CONGESTION by ports'!B2131</f>
        <v>8</v>
      </c>
      <c r="D664" s="89">
        <f>'[4]AZIMUTH_CONGESTION by ports'!C2131</f>
        <v>50</v>
      </c>
      <c r="E664" s="43">
        <f>'[4]AZIMUTH_CONGESTION by ports'!D2131</f>
        <v>8</v>
      </c>
      <c r="F664" s="6">
        <f>'[4]AZIMUTH_CONGESTION by ports'!E2131</f>
        <v>0</v>
      </c>
      <c r="G664" s="6">
        <f>'[4]AZIMUTH_CONGESTION by ports'!F2131</f>
        <v>1</v>
      </c>
      <c r="H664" s="12">
        <f>'[4]AZIMUTH_CONGESTION by ports'!G2131</f>
        <v>0</v>
      </c>
      <c r="I664" s="12">
        <f>'[4]AZIMUTH_CONGESTION by ports'!H2131</f>
        <v>5</v>
      </c>
      <c r="J664" s="12">
        <f>'[4]AZIMUTH_CONGESTION by ports'!I2131</f>
        <v>0</v>
      </c>
      <c r="K664" s="12">
        <f>'[4]AZIMUTH_CONGESTION by ports'!J2131</f>
        <v>0</v>
      </c>
      <c r="L664" s="12">
        <f>'[4]AZIMUTH_CONGESTION by ports'!K2131</f>
        <v>1</v>
      </c>
      <c r="M664" s="43">
        <f>'[4]AZIMUTH_CONGESTION by ports'!L2131</f>
        <v>0</v>
      </c>
      <c r="N664" s="6">
        <f>'[4]AZIMUTH_CONGESTION by ports'!M2131</f>
        <v>3</v>
      </c>
      <c r="O664" s="89">
        <f>'[4]AZIMUTH_CONGESTION by ports'!N2131</f>
        <v>0</v>
      </c>
      <c r="P664" s="88">
        <f>'[4]AZIMUTH_CONGESTION by ports'!O2131</f>
        <v>2</v>
      </c>
      <c r="Q664" s="88">
        <f>'[4]AZIMUTH_CONGESTION by ports'!P2131</f>
        <v>0</v>
      </c>
      <c r="R664" s="43">
        <f>'[4]AZIMUTH_CONGESTION by ports'!Q2131</f>
        <v>2</v>
      </c>
      <c r="S664" s="88">
        <f>'[4]AZIMUTH_CONGESTION by ports'!R2131</f>
        <v>1</v>
      </c>
      <c r="T664" s="12">
        <f>'[4]AZIMUTH_CONGESTION by ports'!S2131</f>
        <v>12</v>
      </c>
      <c r="U664" s="43">
        <f>'[4]AZIMUTH_CONGESTION by ports'!T2131</f>
        <v>0</v>
      </c>
      <c r="V664" s="12">
        <f>'[4]AZIMUTH_CONGESTION by ports'!U2131</f>
        <v>0</v>
      </c>
      <c r="W664" s="43">
        <f>'[4]AZIMUTH_CONGESTION by ports'!V2131</f>
        <v>4</v>
      </c>
      <c r="X664" s="12">
        <f>'[4]AZIMUTH_CONGESTION by ports'!W2131</f>
        <v>2</v>
      </c>
      <c r="Y664" s="88">
        <f>'[4]AZIMUTH_CONGESTION by ports'!X2131</f>
        <v>1</v>
      </c>
      <c r="Z664" s="12">
        <f>'[4]AZIMUTH_CONGESTION by ports'!Y2131</f>
        <v>0</v>
      </c>
      <c r="AA664" s="88">
        <f>'[4]AZIMUTH_CONGESTION by ports'!Z2131</f>
        <v>0</v>
      </c>
      <c r="AB664" s="12">
        <f t="shared" si="63"/>
        <v>17</v>
      </c>
      <c r="AC664" s="12">
        <f t="shared" si="64"/>
        <v>2.04</v>
      </c>
      <c r="AD664" s="12">
        <f t="shared" si="65"/>
        <v>2.3800000000000003</v>
      </c>
      <c r="AE664" s="12">
        <f t="shared" si="66"/>
        <v>0.68</v>
      </c>
      <c r="AF664" s="12">
        <f t="shared" si="67"/>
        <v>8.5</v>
      </c>
      <c r="AG664" s="12">
        <f t="shared" si="68"/>
        <v>3.4000000000000004</v>
      </c>
    </row>
    <row r="665" spans="2:33">
      <c r="B665" s="15">
        <f>'[4]AZIMUTH_CONGESTION by ports'!A2132</f>
        <v>43032</v>
      </c>
      <c r="C665" s="6">
        <f>'[4]AZIMUTH_CONGESTION by ports'!B2132</f>
        <v>10</v>
      </c>
      <c r="D665" s="89">
        <f>'[4]AZIMUTH_CONGESTION by ports'!C2132</f>
        <v>53</v>
      </c>
      <c r="E665" s="43">
        <f>'[4]AZIMUTH_CONGESTION by ports'!D2132</f>
        <v>6</v>
      </c>
      <c r="F665" s="6">
        <f>'[4]AZIMUTH_CONGESTION by ports'!E2132</f>
        <v>0</v>
      </c>
      <c r="G665" s="6">
        <f>'[4]AZIMUTH_CONGESTION by ports'!F2132</f>
        <v>1</v>
      </c>
      <c r="H665" s="12">
        <f>'[4]AZIMUTH_CONGESTION by ports'!G2132</f>
        <v>0</v>
      </c>
      <c r="I665" s="12">
        <f>'[4]AZIMUTH_CONGESTION by ports'!H2132</f>
        <v>3</v>
      </c>
      <c r="J665" s="12">
        <f>'[4]AZIMUTH_CONGESTION by ports'!I2132</f>
        <v>0</v>
      </c>
      <c r="K665" s="12">
        <f>'[4]AZIMUTH_CONGESTION by ports'!J2132</f>
        <v>0</v>
      </c>
      <c r="L665" s="12">
        <f>'[4]AZIMUTH_CONGESTION by ports'!K2132</f>
        <v>1</v>
      </c>
      <c r="M665" s="43">
        <f>'[4]AZIMUTH_CONGESTION by ports'!L2132</f>
        <v>0</v>
      </c>
      <c r="N665" s="6">
        <f>'[4]AZIMUTH_CONGESTION by ports'!M2132</f>
        <v>1</v>
      </c>
      <c r="O665" s="89">
        <f>'[4]AZIMUTH_CONGESTION by ports'!N2132</f>
        <v>0</v>
      </c>
      <c r="P665" s="88">
        <f>'[4]AZIMUTH_CONGESTION by ports'!O2132</f>
        <v>2</v>
      </c>
      <c r="Q665" s="88">
        <f>'[4]AZIMUTH_CONGESTION by ports'!P2132</f>
        <v>0</v>
      </c>
      <c r="R665" s="43">
        <f>'[4]AZIMUTH_CONGESTION by ports'!Q2132</f>
        <v>2</v>
      </c>
      <c r="S665" s="88">
        <f>'[4]AZIMUTH_CONGESTION by ports'!R2132</f>
        <v>0</v>
      </c>
      <c r="T665" s="12">
        <f>'[4]AZIMUTH_CONGESTION by ports'!S2132</f>
        <v>14</v>
      </c>
      <c r="U665" s="43">
        <f>'[4]AZIMUTH_CONGESTION by ports'!T2132</f>
        <v>0</v>
      </c>
      <c r="V665" s="12">
        <f>'[4]AZIMUTH_CONGESTION by ports'!U2132</f>
        <v>0</v>
      </c>
      <c r="W665" s="43">
        <f>'[4]AZIMUTH_CONGESTION by ports'!V2132</f>
        <v>4</v>
      </c>
      <c r="X665" s="12">
        <f>'[4]AZIMUTH_CONGESTION by ports'!W2132</f>
        <v>2</v>
      </c>
      <c r="Y665" s="88">
        <f>'[4]AZIMUTH_CONGESTION by ports'!X2132</f>
        <v>1</v>
      </c>
      <c r="Z665" s="12">
        <f>'[4]AZIMUTH_CONGESTION by ports'!Y2132</f>
        <v>0</v>
      </c>
      <c r="AA665" s="88">
        <f>'[4]AZIMUTH_CONGESTION by ports'!Z2132</f>
        <v>0</v>
      </c>
      <c r="AB665" s="12">
        <f t="shared" si="63"/>
        <v>17</v>
      </c>
      <c r="AC665" s="12">
        <f t="shared" si="64"/>
        <v>2.04</v>
      </c>
      <c r="AD665" s="12">
        <f t="shared" si="65"/>
        <v>2.04</v>
      </c>
      <c r="AE665" s="12">
        <f t="shared" si="66"/>
        <v>0.51</v>
      </c>
      <c r="AF665" s="12">
        <f t="shared" si="67"/>
        <v>9.01</v>
      </c>
      <c r="AG665" s="12">
        <f t="shared" si="68"/>
        <v>3.4000000000000004</v>
      </c>
    </row>
    <row r="666" spans="2:33">
      <c r="B666" s="15">
        <f>'[4]AZIMUTH_CONGESTION by ports'!A2133</f>
        <v>43033</v>
      </c>
      <c r="C666" s="6">
        <f>'[4]AZIMUTH_CONGESTION by ports'!B2133</f>
        <v>10</v>
      </c>
      <c r="D666" s="89">
        <f>'[4]AZIMUTH_CONGESTION by ports'!C2133</f>
        <v>49</v>
      </c>
      <c r="E666" s="43">
        <f>'[4]AZIMUTH_CONGESTION by ports'!D2133</f>
        <v>7</v>
      </c>
      <c r="F666" s="6">
        <f>'[4]AZIMUTH_CONGESTION by ports'!E2133</f>
        <v>0</v>
      </c>
      <c r="G666" s="6">
        <f>'[4]AZIMUTH_CONGESTION by ports'!F2133</f>
        <v>1</v>
      </c>
      <c r="H666" s="12">
        <f>'[4]AZIMUTH_CONGESTION by ports'!G2133</f>
        <v>0</v>
      </c>
      <c r="I666" s="12">
        <f>'[4]AZIMUTH_CONGESTION by ports'!H2133</f>
        <v>1</v>
      </c>
      <c r="J666" s="12">
        <f>'[4]AZIMUTH_CONGESTION by ports'!I2133</f>
        <v>0</v>
      </c>
      <c r="K666" s="12">
        <f>'[4]AZIMUTH_CONGESTION by ports'!J2133</f>
        <v>0</v>
      </c>
      <c r="L666" s="12">
        <f>'[4]AZIMUTH_CONGESTION by ports'!K2133</f>
        <v>2</v>
      </c>
      <c r="M666" s="43">
        <f>'[4]AZIMUTH_CONGESTION by ports'!L2133</f>
        <v>1</v>
      </c>
      <c r="N666" s="6">
        <f>'[4]AZIMUTH_CONGESTION by ports'!M2133</f>
        <v>2</v>
      </c>
      <c r="O666" s="89">
        <f>'[4]AZIMUTH_CONGESTION by ports'!N2133</f>
        <v>0</v>
      </c>
      <c r="P666" s="88">
        <f>'[4]AZIMUTH_CONGESTION by ports'!O2133</f>
        <v>1</v>
      </c>
      <c r="Q666" s="88">
        <f>'[4]AZIMUTH_CONGESTION by ports'!P2133</f>
        <v>0</v>
      </c>
      <c r="R666" s="43">
        <f>'[4]AZIMUTH_CONGESTION by ports'!Q2133</f>
        <v>4</v>
      </c>
      <c r="S666" s="88">
        <f>'[4]AZIMUTH_CONGESTION by ports'!R2133</f>
        <v>0</v>
      </c>
      <c r="T666" s="12">
        <f>'[4]AZIMUTH_CONGESTION by ports'!S2133</f>
        <v>15</v>
      </c>
      <c r="U666" s="43">
        <f>'[4]AZIMUTH_CONGESTION by ports'!T2133</f>
        <v>0</v>
      </c>
      <c r="V666" s="12">
        <f>'[4]AZIMUTH_CONGESTION by ports'!U2133</f>
        <v>0</v>
      </c>
      <c r="W666" s="43">
        <f>'[4]AZIMUTH_CONGESTION by ports'!V2133</f>
        <v>1</v>
      </c>
      <c r="X666" s="12">
        <f>'[4]AZIMUTH_CONGESTION by ports'!W2133</f>
        <v>2</v>
      </c>
      <c r="Y666" s="88">
        <f>'[4]AZIMUTH_CONGESTION by ports'!X2133</f>
        <v>1</v>
      </c>
      <c r="Z666" s="12">
        <f>'[4]AZIMUTH_CONGESTION by ports'!Y2133</f>
        <v>0</v>
      </c>
      <c r="AA666" s="88">
        <f>'[4]AZIMUTH_CONGESTION by ports'!Z2133</f>
        <v>0</v>
      </c>
      <c r="AB666" s="12">
        <f t="shared" si="63"/>
        <v>16.490000000000002</v>
      </c>
      <c r="AC666" s="12">
        <f t="shared" si="64"/>
        <v>2.21</v>
      </c>
      <c r="AD666" s="12">
        <f t="shared" si="65"/>
        <v>2.21</v>
      </c>
      <c r="AE666" s="12">
        <f t="shared" si="66"/>
        <v>0.34</v>
      </c>
      <c r="AF666" s="12">
        <f t="shared" si="67"/>
        <v>8.33</v>
      </c>
      <c r="AG666" s="12">
        <f t="shared" si="68"/>
        <v>3.4000000000000004</v>
      </c>
    </row>
    <row r="667" spans="2:33">
      <c r="B667" s="15">
        <f>'[4]AZIMUTH_CONGESTION by ports'!A2134</f>
        <v>43034</v>
      </c>
      <c r="C667" s="6">
        <f>'[4]AZIMUTH_CONGESTION by ports'!B2134</f>
        <v>9</v>
      </c>
      <c r="D667" s="89">
        <f>'[4]AZIMUTH_CONGESTION by ports'!C2134</f>
        <v>53</v>
      </c>
      <c r="E667" s="43">
        <f>'[4]AZIMUTH_CONGESTION by ports'!D2134</f>
        <v>9</v>
      </c>
      <c r="F667" s="6">
        <f>'[4]AZIMUTH_CONGESTION by ports'!E2134</f>
        <v>0</v>
      </c>
      <c r="G667" s="6">
        <f>'[4]AZIMUTH_CONGESTION by ports'!F2134</f>
        <v>2</v>
      </c>
      <c r="H667" s="12">
        <f>'[4]AZIMUTH_CONGESTION by ports'!G2134</f>
        <v>0</v>
      </c>
      <c r="I667" s="12">
        <f>'[4]AZIMUTH_CONGESTION by ports'!H2134</f>
        <v>0</v>
      </c>
      <c r="J667" s="12">
        <f>'[4]AZIMUTH_CONGESTION by ports'!I2134</f>
        <v>0</v>
      </c>
      <c r="K667" s="12">
        <f>'[4]AZIMUTH_CONGESTION by ports'!J2134</f>
        <v>0</v>
      </c>
      <c r="L667" s="12">
        <f>'[4]AZIMUTH_CONGESTION by ports'!K2134</f>
        <v>2</v>
      </c>
      <c r="M667" s="43">
        <f>'[4]AZIMUTH_CONGESTION by ports'!L2134</f>
        <v>0</v>
      </c>
      <c r="N667" s="6">
        <f>'[4]AZIMUTH_CONGESTION by ports'!M2134</f>
        <v>0</v>
      </c>
      <c r="O667" s="89">
        <f>'[4]AZIMUTH_CONGESTION by ports'!N2134</f>
        <v>0</v>
      </c>
      <c r="P667" s="88">
        <f>'[4]AZIMUTH_CONGESTION by ports'!O2134</f>
        <v>0</v>
      </c>
      <c r="Q667" s="88">
        <f>'[4]AZIMUTH_CONGESTION by ports'!P2134</f>
        <v>0</v>
      </c>
      <c r="R667" s="43">
        <f>'[4]AZIMUTH_CONGESTION by ports'!Q2134</f>
        <v>6</v>
      </c>
      <c r="S667" s="88">
        <f>'[4]AZIMUTH_CONGESTION by ports'!R2134</f>
        <v>0</v>
      </c>
      <c r="T667" s="12">
        <f>'[4]AZIMUTH_CONGESTION by ports'!S2134</f>
        <v>12</v>
      </c>
      <c r="U667" s="43">
        <f>'[4]AZIMUTH_CONGESTION by ports'!T2134</f>
        <v>0</v>
      </c>
      <c r="V667" s="12">
        <f>'[4]AZIMUTH_CONGESTION by ports'!U2134</f>
        <v>0</v>
      </c>
      <c r="W667" s="43">
        <f>'[4]AZIMUTH_CONGESTION by ports'!V2134</f>
        <v>3</v>
      </c>
      <c r="X667" s="12">
        <f>'[4]AZIMUTH_CONGESTION by ports'!W2134</f>
        <v>2</v>
      </c>
      <c r="Y667" s="88">
        <f>'[4]AZIMUTH_CONGESTION by ports'!X2134</f>
        <v>1</v>
      </c>
      <c r="Z667" s="12">
        <f>'[4]AZIMUTH_CONGESTION by ports'!Y2134</f>
        <v>0</v>
      </c>
      <c r="AA667" s="88">
        <f>'[4]AZIMUTH_CONGESTION by ports'!Z2134</f>
        <v>0</v>
      </c>
      <c r="AB667" s="12">
        <f t="shared" si="63"/>
        <v>16.830000000000002</v>
      </c>
      <c r="AC667" s="12">
        <f t="shared" si="64"/>
        <v>1.87</v>
      </c>
      <c r="AD667" s="12">
        <f t="shared" si="65"/>
        <v>3.06</v>
      </c>
      <c r="AE667" s="12">
        <f t="shared" si="66"/>
        <v>0.17</v>
      </c>
      <c r="AF667" s="12">
        <f t="shared" si="67"/>
        <v>9.01</v>
      </c>
      <c r="AG667" s="12">
        <f t="shared" si="68"/>
        <v>2.72</v>
      </c>
    </row>
    <row r="668" spans="2:33">
      <c r="B668" s="15">
        <f>'[4]AZIMUTH_CONGESTION by ports'!A2135</f>
        <v>43035</v>
      </c>
      <c r="C668" s="6">
        <f>'[4]AZIMUTH_CONGESTION by ports'!B2135</f>
        <v>8</v>
      </c>
      <c r="D668" s="89">
        <f>'[4]AZIMUTH_CONGESTION by ports'!C2135</f>
        <v>48</v>
      </c>
      <c r="E668" s="43">
        <f>'[4]AZIMUTH_CONGESTION by ports'!D2135</f>
        <v>7</v>
      </c>
      <c r="F668" s="6">
        <f>'[4]AZIMUTH_CONGESTION by ports'!E2135</f>
        <v>0</v>
      </c>
      <c r="G668" s="6">
        <f>'[4]AZIMUTH_CONGESTION by ports'!F2135</f>
        <v>2</v>
      </c>
      <c r="H668" s="12">
        <f>'[4]AZIMUTH_CONGESTION by ports'!G2135</f>
        <v>0</v>
      </c>
      <c r="I668" s="12">
        <f>'[4]AZIMUTH_CONGESTION by ports'!H2135</f>
        <v>3</v>
      </c>
      <c r="J668" s="12">
        <f>'[4]AZIMUTH_CONGESTION by ports'!I2135</f>
        <v>0</v>
      </c>
      <c r="K668" s="12">
        <f>'[4]AZIMUTH_CONGESTION by ports'!J2135</f>
        <v>0</v>
      </c>
      <c r="L668" s="12">
        <f>'[4]AZIMUTH_CONGESTION by ports'!K2135</f>
        <v>1</v>
      </c>
      <c r="M668" s="43">
        <f>'[4]AZIMUTH_CONGESTION by ports'!L2135</f>
        <v>1</v>
      </c>
      <c r="N668" s="6">
        <f>'[4]AZIMUTH_CONGESTION by ports'!M2135</f>
        <v>0</v>
      </c>
      <c r="O668" s="89">
        <f>'[4]AZIMUTH_CONGESTION by ports'!N2135</f>
        <v>0</v>
      </c>
      <c r="P668" s="88">
        <f>'[4]AZIMUTH_CONGESTION by ports'!O2135</f>
        <v>0</v>
      </c>
      <c r="Q668" s="88">
        <f>'[4]AZIMUTH_CONGESTION by ports'!P2135</f>
        <v>0</v>
      </c>
      <c r="R668" s="43">
        <f>'[4]AZIMUTH_CONGESTION by ports'!Q2135</f>
        <v>7</v>
      </c>
      <c r="S668" s="88">
        <f>'[4]AZIMUTH_CONGESTION by ports'!R2135</f>
        <v>1</v>
      </c>
      <c r="T668" s="12">
        <f>'[4]AZIMUTH_CONGESTION by ports'!S2135</f>
        <v>15</v>
      </c>
      <c r="U668" s="43">
        <f>'[4]AZIMUTH_CONGESTION by ports'!T2135</f>
        <v>0</v>
      </c>
      <c r="V668" s="12">
        <f>'[4]AZIMUTH_CONGESTION by ports'!U2135</f>
        <v>0</v>
      </c>
      <c r="W668" s="43">
        <f>'[4]AZIMUTH_CONGESTION by ports'!V2135</f>
        <v>4</v>
      </c>
      <c r="X668" s="12">
        <f>'[4]AZIMUTH_CONGESTION by ports'!W2135</f>
        <v>1</v>
      </c>
      <c r="Y668" s="88">
        <f>'[4]AZIMUTH_CONGESTION by ports'!X2135</f>
        <v>0</v>
      </c>
      <c r="Z668" s="12">
        <f>'[4]AZIMUTH_CONGESTION by ports'!Y2135</f>
        <v>0</v>
      </c>
      <c r="AA668" s="88">
        <f>'[4]AZIMUTH_CONGESTION by ports'!Z2135</f>
        <v>0</v>
      </c>
      <c r="AB668" s="12">
        <f t="shared" si="63"/>
        <v>16.66</v>
      </c>
      <c r="AC668" s="12">
        <f t="shared" si="64"/>
        <v>1.7000000000000002</v>
      </c>
      <c r="AD668" s="12">
        <f t="shared" si="65"/>
        <v>3.2300000000000004</v>
      </c>
      <c r="AE668" s="12">
        <f t="shared" si="66"/>
        <v>0.17</v>
      </c>
      <c r="AF668" s="12">
        <f t="shared" si="67"/>
        <v>8.16</v>
      </c>
      <c r="AG668" s="12">
        <f t="shared" si="68"/>
        <v>3.4000000000000004</v>
      </c>
    </row>
    <row r="669" spans="2:33">
      <c r="B669" s="15">
        <f>'[4]AZIMUTH_CONGESTION by ports'!A2136</f>
        <v>43036</v>
      </c>
      <c r="C669" s="6">
        <f>'[4]AZIMUTH_CONGESTION by ports'!B2136</f>
        <v>7</v>
      </c>
      <c r="D669" s="89">
        <f>'[4]AZIMUTH_CONGESTION by ports'!C2136</f>
        <v>52</v>
      </c>
      <c r="E669" s="43">
        <f>'[4]AZIMUTH_CONGESTION by ports'!D2136</f>
        <v>9</v>
      </c>
      <c r="F669" s="6">
        <f>'[4]AZIMUTH_CONGESTION by ports'!E2136</f>
        <v>0</v>
      </c>
      <c r="G669" s="6">
        <f>'[4]AZIMUTH_CONGESTION by ports'!F2136</f>
        <v>2</v>
      </c>
      <c r="H669" s="12">
        <f>'[4]AZIMUTH_CONGESTION by ports'!G2136</f>
        <v>1</v>
      </c>
      <c r="I669" s="12">
        <f>'[4]AZIMUTH_CONGESTION by ports'!H2136</f>
        <v>2</v>
      </c>
      <c r="J669" s="12">
        <f>'[4]AZIMUTH_CONGESTION by ports'!I2136</f>
        <v>0</v>
      </c>
      <c r="K669" s="12">
        <f>'[4]AZIMUTH_CONGESTION by ports'!J2136</f>
        <v>1</v>
      </c>
      <c r="L669" s="12">
        <f>'[4]AZIMUTH_CONGESTION by ports'!K2136</f>
        <v>1</v>
      </c>
      <c r="M669" s="43">
        <f>'[4]AZIMUTH_CONGESTION by ports'!L2136</f>
        <v>2</v>
      </c>
      <c r="N669" s="6">
        <f>'[4]AZIMUTH_CONGESTION by ports'!M2136</f>
        <v>1</v>
      </c>
      <c r="O669" s="89">
        <f>'[4]AZIMUTH_CONGESTION by ports'!N2136</f>
        <v>0</v>
      </c>
      <c r="P669" s="88">
        <f>'[4]AZIMUTH_CONGESTION by ports'!O2136</f>
        <v>1</v>
      </c>
      <c r="Q669" s="88">
        <f>'[4]AZIMUTH_CONGESTION by ports'!P2136</f>
        <v>0</v>
      </c>
      <c r="R669" s="43">
        <f>'[4]AZIMUTH_CONGESTION by ports'!Q2136</f>
        <v>4</v>
      </c>
      <c r="S669" s="88">
        <f>'[4]AZIMUTH_CONGESTION by ports'!R2136</f>
        <v>1</v>
      </c>
      <c r="T669" s="12">
        <f>'[4]AZIMUTH_CONGESTION by ports'!S2136</f>
        <v>15</v>
      </c>
      <c r="U669" s="43">
        <f>'[4]AZIMUTH_CONGESTION by ports'!T2136</f>
        <v>0</v>
      </c>
      <c r="V669" s="12">
        <f>'[4]AZIMUTH_CONGESTION by ports'!U2136</f>
        <v>0</v>
      </c>
      <c r="W669" s="43">
        <f>'[4]AZIMUTH_CONGESTION by ports'!V2136</f>
        <v>2</v>
      </c>
      <c r="X669" s="12">
        <f>'[4]AZIMUTH_CONGESTION by ports'!W2136</f>
        <v>1</v>
      </c>
      <c r="Y669" s="88">
        <f>'[4]AZIMUTH_CONGESTION by ports'!X2136</f>
        <v>1</v>
      </c>
      <c r="Z669" s="12">
        <f>'[4]AZIMUTH_CONGESTION by ports'!Y2136</f>
        <v>0</v>
      </c>
      <c r="AA669" s="88">
        <f>'[4]AZIMUTH_CONGESTION by ports'!Z2136</f>
        <v>0</v>
      </c>
      <c r="AB669" s="12">
        <f t="shared" si="63"/>
        <v>17.510000000000002</v>
      </c>
      <c r="AC669" s="12">
        <f t="shared" si="64"/>
        <v>1.7000000000000002</v>
      </c>
      <c r="AD669" s="12">
        <f t="shared" si="65"/>
        <v>2.89</v>
      </c>
      <c r="AE669" s="12">
        <f t="shared" si="66"/>
        <v>0.51</v>
      </c>
      <c r="AF669" s="12">
        <f t="shared" si="67"/>
        <v>8.84</v>
      </c>
      <c r="AG669" s="12">
        <f t="shared" si="68"/>
        <v>3.5700000000000003</v>
      </c>
    </row>
    <row r="670" spans="2:33">
      <c r="B670" s="15">
        <f>'[4]AZIMUTH_CONGESTION by ports'!A2137</f>
        <v>43037</v>
      </c>
      <c r="C670" s="6">
        <f>'[4]AZIMUTH_CONGESTION by ports'!B2137</f>
        <v>7</v>
      </c>
      <c r="D670" s="89">
        <f>'[4]AZIMUTH_CONGESTION by ports'!C2137</f>
        <v>57</v>
      </c>
      <c r="E670" s="43">
        <f>'[4]AZIMUTH_CONGESTION by ports'!D2137</f>
        <v>9</v>
      </c>
      <c r="F670" s="6">
        <f>'[4]AZIMUTH_CONGESTION by ports'!E2137</f>
        <v>0</v>
      </c>
      <c r="G670" s="6">
        <f>'[4]AZIMUTH_CONGESTION by ports'!F2137</f>
        <v>2</v>
      </c>
      <c r="H670" s="12">
        <f>'[4]AZIMUTH_CONGESTION by ports'!G2137</f>
        <v>1</v>
      </c>
      <c r="I670" s="12">
        <f>'[4]AZIMUTH_CONGESTION by ports'!H2137</f>
        <v>2</v>
      </c>
      <c r="J670" s="12">
        <f>'[4]AZIMUTH_CONGESTION by ports'!I2137</f>
        <v>1</v>
      </c>
      <c r="K670" s="12">
        <f>'[4]AZIMUTH_CONGESTION by ports'!J2137</f>
        <v>0</v>
      </c>
      <c r="L670" s="12">
        <f>'[4]AZIMUTH_CONGESTION by ports'!K2137</f>
        <v>1</v>
      </c>
      <c r="M670" s="43">
        <f>'[4]AZIMUTH_CONGESTION by ports'!L2137</f>
        <v>0</v>
      </c>
      <c r="N670" s="6">
        <f>'[4]AZIMUTH_CONGESTION by ports'!M2137</f>
        <v>1</v>
      </c>
      <c r="O670" s="89">
        <f>'[4]AZIMUTH_CONGESTION by ports'!N2137</f>
        <v>0</v>
      </c>
      <c r="P670" s="88">
        <f>'[4]AZIMUTH_CONGESTION by ports'!O2137</f>
        <v>2</v>
      </c>
      <c r="Q670" s="88">
        <f>'[4]AZIMUTH_CONGESTION by ports'!P2137</f>
        <v>0</v>
      </c>
      <c r="R670" s="43">
        <f>'[4]AZIMUTH_CONGESTION by ports'!Q2137</f>
        <v>1</v>
      </c>
      <c r="S670" s="88">
        <f>'[4]AZIMUTH_CONGESTION by ports'!R2137</f>
        <v>1</v>
      </c>
      <c r="T670" s="12">
        <f>'[4]AZIMUTH_CONGESTION by ports'!S2137</f>
        <v>12</v>
      </c>
      <c r="U670" s="43">
        <f>'[4]AZIMUTH_CONGESTION by ports'!T2137</f>
        <v>0</v>
      </c>
      <c r="V670" s="12">
        <f>'[4]AZIMUTH_CONGESTION by ports'!U2137</f>
        <v>0</v>
      </c>
      <c r="W670" s="43">
        <f>'[4]AZIMUTH_CONGESTION by ports'!V2137</f>
        <v>4</v>
      </c>
      <c r="X670" s="12">
        <f>'[4]AZIMUTH_CONGESTION by ports'!W2137</f>
        <v>1</v>
      </c>
      <c r="Y670" s="88">
        <f>'[4]AZIMUTH_CONGESTION by ports'!X2137</f>
        <v>2</v>
      </c>
      <c r="Z670" s="12">
        <f>'[4]AZIMUTH_CONGESTION by ports'!Y2137</f>
        <v>0</v>
      </c>
      <c r="AA670" s="88">
        <f>'[4]AZIMUTH_CONGESTION by ports'!Z2137</f>
        <v>0</v>
      </c>
      <c r="AB670" s="12">
        <f t="shared" si="63"/>
        <v>17.68</v>
      </c>
      <c r="AC670" s="12">
        <f t="shared" si="64"/>
        <v>1.7000000000000002</v>
      </c>
      <c r="AD670" s="12">
        <f t="shared" si="65"/>
        <v>2.3800000000000003</v>
      </c>
      <c r="AE670" s="12">
        <f t="shared" si="66"/>
        <v>0.85000000000000009</v>
      </c>
      <c r="AF670" s="12">
        <f t="shared" si="67"/>
        <v>9.6900000000000013</v>
      </c>
      <c r="AG670" s="12">
        <f t="shared" si="68"/>
        <v>3.06</v>
      </c>
    </row>
    <row r="671" spans="2:33">
      <c r="B671" s="15">
        <f>'[4]AZIMUTH_CONGESTION by ports'!A2138</f>
        <v>43038</v>
      </c>
      <c r="C671" s="6">
        <f>'[4]AZIMUTH_CONGESTION by ports'!B2138</f>
        <v>8</v>
      </c>
      <c r="D671" s="89">
        <f>'[4]AZIMUTH_CONGESTION by ports'!C2138</f>
        <v>57</v>
      </c>
      <c r="E671" s="43">
        <f>'[4]AZIMUTH_CONGESTION by ports'!D2138</f>
        <v>8</v>
      </c>
      <c r="F671" s="6">
        <f>'[4]AZIMUTH_CONGESTION by ports'!E2138</f>
        <v>0</v>
      </c>
      <c r="G671" s="6">
        <f>'[4]AZIMUTH_CONGESTION by ports'!F2138</f>
        <v>1</v>
      </c>
      <c r="H671" s="12">
        <f>'[4]AZIMUTH_CONGESTION by ports'!G2138</f>
        <v>0</v>
      </c>
      <c r="I671" s="12">
        <f>'[4]AZIMUTH_CONGESTION by ports'!H2138</f>
        <v>1</v>
      </c>
      <c r="J671" s="12">
        <f>'[4]AZIMUTH_CONGESTION by ports'!I2138</f>
        <v>1</v>
      </c>
      <c r="K671" s="12">
        <f>'[4]AZIMUTH_CONGESTION by ports'!J2138</f>
        <v>0</v>
      </c>
      <c r="L671" s="12">
        <f>'[4]AZIMUTH_CONGESTION by ports'!K2138</f>
        <v>1</v>
      </c>
      <c r="M671" s="43">
        <f>'[4]AZIMUTH_CONGESTION by ports'!L2138</f>
        <v>0</v>
      </c>
      <c r="N671" s="6">
        <f>'[4]AZIMUTH_CONGESTION by ports'!M2138</f>
        <v>1</v>
      </c>
      <c r="O671" s="89">
        <f>'[4]AZIMUTH_CONGESTION by ports'!N2138</f>
        <v>0</v>
      </c>
      <c r="P671" s="88">
        <f>'[4]AZIMUTH_CONGESTION by ports'!O2138</f>
        <v>1</v>
      </c>
      <c r="Q671" s="88">
        <f>'[4]AZIMUTH_CONGESTION by ports'!P2138</f>
        <v>0</v>
      </c>
      <c r="R671" s="43">
        <f>'[4]AZIMUTH_CONGESTION by ports'!Q2138</f>
        <v>1</v>
      </c>
      <c r="S671" s="88">
        <f>'[4]AZIMUTH_CONGESTION by ports'!R2138</f>
        <v>1</v>
      </c>
      <c r="T671" s="12">
        <f>'[4]AZIMUTH_CONGESTION by ports'!S2138</f>
        <v>14</v>
      </c>
      <c r="U671" s="43">
        <f>'[4]AZIMUTH_CONGESTION by ports'!T2138</f>
        <v>0</v>
      </c>
      <c r="V671" s="12">
        <f>'[4]AZIMUTH_CONGESTION by ports'!U2138</f>
        <v>0</v>
      </c>
      <c r="W671" s="43">
        <f>'[4]AZIMUTH_CONGESTION by ports'!V2138</f>
        <v>7</v>
      </c>
      <c r="X671" s="12">
        <f>'[4]AZIMUTH_CONGESTION by ports'!W2138</f>
        <v>0</v>
      </c>
      <c r="Y671" s="88">
        <f>'[4]AZIMUTH_CONGESTION by ports'!X2138</f>
        <v>0</v>
      </c>
      <c r="Z671" s="12">
        <f>'[4]AZIMUTH_CONGESTION by ports'!Y2138</f>
        <v>0</v>
      </c>
      <c r="AA671" s="88">
        <f>'[4]AZIMUTH_CONGESTION by ports'!Z2138</f>
        <v>0</v>
      </c>
      <c r="AB671" s="12">
        <f t="shared" si="63"/>
        <v>17.34</v>
      </c>
      <c r="AC671" s="12">
        <f t="shared" si="64"/>
        <v>1.7000000000000002</v>
      </c>
      <c r="AD671" s="12">
        <f t="shared" si="65"/>
        <v>2.72</v>
      </c>
      <c r="AE671" s="12">
        <f t="shared" si="66"/>
        <v>0.34</v>
      </c>
      <c r="AF671" s="12">
        <f t="shared" si="67"/>
        <v>9.6900000000000013</v>
      </c>
      <c r="AG671" s="12">
        <f t="shared" si="68"/>
        <v>2.89</v>
      </c>
    </row>
    <row r="672" spans="2:33">
      <c r="B672" s="15">
        <f>'[4]AZIMUTH_CONGESTION by ports'!A2139</f>
        <v>43039</v>
      </c>
      <c r="C672" s="6">
        <f>'[4]AZIMUTH_CONGESTION by ports'!B2139</f>
        <v>8</v>
      </c>
      <c r="D672" s="89">
        <f>'[4]AZIMUTH_CONGESTION by ports'!C2139</f>
        <v>57</v>
      </c>
      <c r="E672" s="43">
        <f>'[4]AZIMUTH_CONGESTION by ports'!D2139</f>
        <v>8</v>
      </c>
      <c r="F672" s="6">
        <f>'[4]AZIMUTH_CONGESTION by ports'!E2139</f>
        <v>0</v>
      </c>
      <c r="G672" s="6">
        <f>'[4]AZIMUTH_CONGESTION by ports'!F2139</f>
        <v>0</v>
      </c>
      <c r="H672" s="12">
        <f>'[4]AZIMUTH_CONGESTION by ports'!G2139</f>
        <v>0</v>
      </c>
      <c r="I672" s="12">
        <f>'[4]AZIMUTH_CONGESTION by ports'!H2139</f>
        <v>1</v>
      </c>
      <c r="J672" s="12">
        <f>'[4]AZIMUTH_CONGESTION by ports'!I2139</f>
        <v>1</v>
      </c>
      <c r="K672" s="12">
        <f>'[4]AZIMUTH_CONGESTION by ports'!J2139</f>
        <v>0</v>
      </c>
      <c r="L672" s="12">
        <f>'[4]AZIMUTH_CONGESTION by ports'!K2139</f>
        <v>1</v>
      </c>
      <c r="M672" s="43">
        <f>'[4]AZIMUTH_CONGESTION by ports'!L2139</f>
        <v>0</v>
      </c>
      <c r="N672" s="6">
        <f>'[4]AZIMUTH_CONGESTION by ports'!M2139</f>
        <v>0</v>
      </c>
      <c r="O672" s="89">
        <f>'[4]AZIMUTH_CONGESTION by ports'!N2139</f>
        <v>0</v>
      </c>
      <c r="P672" s="88">
        <f>'[4]AZIMUTH_CONGESTION by ports'!O2139</f>
        <v>1</v>
      </c>
      <c r="Q672" s="88">
        <f>'[4]AZIMUTH_CONGESTION by ports'!P2139</f>
        <v>0</v>
      </c>
      <c r="R672" s="43">
        <f>'[4]AZIMUTH_CONGESTION by ports'!Q2139</f>
        <v>1</v>
      </c>
      <c r="S672" s="88">
        <f>'[4]AZIMUTH_CONGESTION by ports'!R2139</f>
        <v>1</v>
      </c>
      <c r="T672" s="12">
        <f>'[4]AZIMUTH_CONGESTION by ports'!S2139</f>
        <v>14</v>
      </c>
      <c r="U672" s="43">
        <f>'[4]AZIMUTH_CONGESTION by ports'!T2139</f>
        <v>0</v>
      </c>
      <c r="V672" s="12">
        <f>'[4]AZIMUTH_CONGESTION by ports'!U2139</f>
        <v>0</v>
      </c>
      <c r="W672" s="43">
        <f>'[4]AZIMUTH_CONGESTION by ports'!V2139</f>
        <v>4</v>
      </c>
      <c r="X672" s="12">
        <f>'[4]AZIMUTH_CONGESTION by ports'!W2139</f>
        <v>0</v>
      </c>
      <c r="Y672" s="88">
        <f>'[4]AZIMUTH_CONGESTION by ports'!X2139</f>
        <v>0</v>
      </c>
      <c r="Z672" s="12">
        <f>'[4]AZIMUTH_CONGESTION by ports'!Y2139</f>
        <v>0</v>
      </c>
      <c r="AA672" s="88">
        <f>'[4]AZIMUTH_CONGESTION by ports'!Z2139</f>
        <v>0</v>
      </c>
      <c r="AB672" s="12">
        <f t="shared" si="63"/>
        <v>16.490000000000002</v>
      </c>
      <c r="AC672" s="12">
        <f t="shared" si="64"/>
        <v>1.36</v>
      </c>
      <c r="AD672" s="12">
        <f t="shared" si="65"/>
        <v>2.21</v>
      </c>
      <c r="AE672" s="12">
        <f t="shared" si="66"/>
        <v>0.34</v>
      </c>
      <c r="AF672" s="12">
        <f t="shared" si="67"/>
        <v>9.6900000000000013</v>
      </c>
      <c r="AG672" s="12">
        <f t="shared" si="68"/>
        <v>2.89</v>
      </c>
    </row>
    <row r="673" spans="2:33">
      <c r="B673" s="15">
        <f>'[4]AZIMUTH_CONGESTION by ports'!A2140</f>
        <v>43040</v>
      </c>
      <c r="C673" s="6">
        <f>'[4]AZIMUTH_CONGESTION by ports'!B2140</f>
        <v>8</v>
      </c>
      <c r="D673" s="89">
        <f>'[4]AZIMUTH_CONGESTION by ports'!C2140</f>
        <v>52</v>
      </c>
      <c r="E673" s="43">
        <f>'[4]AZIMUTH_CONGESTION by ports'!D2140</f>
        <v>5</v>
      </c>
      <c r="F673" s="6">
        <f>'[4]AZIMUTH_CONGESTION by ports'!E2140</f>
        <v>0</v>
      </c>
      <c r="G673" s="6">
        <f>'[4]AZIMUTH_CONGESTION by ports'!F2140</f>
        <v>0</v>
      </c>
      <c r="H673" s="12">
        <f>'[4]AZIMUTH_CONGESTION by ports'!G2140</f>
        <v>1</v>
      </c>
      <c r="I673" s="12">
        <f>'[4]AZIMUTH_CONGESTION by ports'!H2140</f>
        <v>2</v>
      </c>
      <c r="J673" s="12">
        <f>'[4]AZIMUTH_CONGESTION by ports'!I2140</f>
        <v>0</v>
      </c>
      <c r="K673" s="12">
        <f>'[4]AZIMUTH_CONGESTION by ports'!J2140</f>
        <v>0</v>
      </c>
      <c r="L673" s="12">
        <f>'[4]AZIMUTH_CONGESTION by ports'!K2140</f>
        <v>1</v>
      </c>
      <c r="M673" s="43">
        <f>'[4]AZIMUTH_CONGESTION by ports'!L2140</f>
        <v>2</v>
      </c>
      <c r="N673" s="6">
        <f>'[4]AZIMUTH_CONGESTION by ports'!M2140</f>
        <v>0</v>
      </c>
      <c r="O673" s="89">
        <f>'[4]AZIMUTH_CONGESTION by ports'!N2140</f>
        <v>0</v>
      </c>
      <c r="P673" s="88">
        <f>'[4]AZIMUTH_CONGESTION by ports'!O2140</f>
        <v>0</v>
      </c>
      <c r="Q673" s="88">
        <f>'[4]AZIMUTH_CONGESTION by ports'!P2140</f>
        <v>0</v>
      </c>
      <c r="R673" s="43">
        <f>'[4]AZIMUTH_CONGESTION by ports'!Q2140</f>
        <v>4</v>
      </c>
      <c r="S673" s="88">
        <f>'[4]AZIMUTH_CONGESTION by ports'!R2140</f>
        <v>1</v>
      </c>
      <c r="T673" s="12">
        <f>'[4]AZIMUTH_CONGESTION by ports'!S2140</f>
        <v>19</v>
      </c>
      <c r="U673" s="43">
        <f>'[4]AZIMUTH_CONGESTION by ports'!T2140</f>
        <v>0</v>
      </c>
      <c r="V673" s="12">
        <f>'[4]AZIMUTH_CONGESTION by ports'!U2140</f>
        <v>0</v>
      </c>
      <c r="W673" s="43">
        <f>'[4]AZIMUTH_CONGESTION by ports'!V2140</f>
        <v>4</v>
      </c>
      <c r="X673" s="12">
        <f>'[4]AZIMUTH_CONGESTION by ports'!W2140</f>
        <v>0</v>
      </c>
      <c r="Y673" s="88">
        <f>'[4]AZIMUTH_CONGESTION by ports'!X2140</f>
        <v>0</v>
      </c>
      <c r="Z673" s="12">
        <f>'[4]AZIMUTH_CONGESTION by ports'!Y2140</f>
        <v>0</v>
      </c>
      <c r="AA673" s="88">
        <f>'[4]AZIMUTH_CONGESTION by ports'!Z2140</f>
        <v>0</v>
      </c>
      <c r="AB673" s="12">
        <f t="shared" si="63"/>
        <v>16.830000000000002</v>
      </c>
      <c r="AC673" s="12">
        <f t="shared" si="64"/>
        <v>1.36</v>
      </c>
      <c r="AD673" s="12">
        <f t="shared" si="65"/>
        <v>2.5500000000000003</v>
      </c>
      <c r="AE673" s="12">
        <f t="shared" si="66"/>
        <v>0.17</v>
      </c>
      <c r="AF673" s="12">
        <f t="shared" si="67"/>
        <v>8.84</v>
      </c>
      <c r="AG673" s="12">
        <f t="shared" si="68"/>
        <v>3.91</v>
      </c>
    </row>
    <row r="674" spans="2:33">
      <c r="B674" s="15">
        <f>'[4]AZIMUTH_CONGESTION by ports'!A2141</f>
        <v>43041</v>
      </c>
      <c r="C674" s="6">
        <f>'[4]AZIMUTH_CONGESTION by ports'!B2141</f>
        <v>8</v>
      </c>
      <c r="D674" s="89">
        <f>'[4]AZIMUTH_CONGESTION by ports'!C2141</f>
        <v>46</v>
      </c>
      <c r="E674" s="43">
        <f>'[4]AZIMUTH_CONGESTION by ports'!D2141</f>
        <v>3</v>
      </c>
      <c r="F674" s="6">
        <f>'[4]AZIMUTH_CONGESTION by ports'!E2141</f>
        <v>0</v>
      </c>
      <c r="G674" s="6">
        <f>'[4]AZIMUTH_CONGESTION by ports'!F2141</f>
        <v>0</v>
      </c>
      <c r="H674" s="12">
        <f>'[4]AZIMUTH_CONGESTION by ports'!G2141</f>
        <v>0</v>
      </c>
      <c r="I674" s="12">
        <f>'[4]AZIMUTH_CONGESTION by ports'!H2141</f>
        <v>1</v>
      </c>
      <c r="J674" s="12">
        <f>'[4]AZIMUTH_CONGESTION by ports'!I2141</f>
        <v>2</v>
      </c>
      <c r="K674" s="12">
        <f>'[4]AZIMUTH_CONGESTION by ports'!J2141</f>
        <v>0</v>
      </c>
      <c r="L674" s="12">
        <f>'[4]AZIMUTH_CONGESTION by ports'!K2141</f>
        <v>1</v>
      </c>
      <c r="M674" s="43">
        <f>'[4]AZIMUTH_CONGESTION by ports'!L2141</f>
        <v>0</v>
      </c>
      <c r="N674" s="6">
        <f>'[4]AZIMUTH_CONGESTION by ports'!M2141</f>
        <v>0</v>
      </c>
      <c r="O674" s="89">
        <f>'[4]AZIMUTH_CONGESTION by ports'!N2141</f>
        <v>0</v>
      </c>
      <c r="P674" s="88">
        <f>'[4]AZIMUTH_CONGESTION by ports'!O2141</f>
        <v>1</v>
      </c>
      <c r="Q674" s="88">
        <f>'[4]AZIMUTH_CONGESTION by ports'!P2141</f>
        <v>0</v>
      </c>
      <c r="R674" s="43">
        <f>'[4]AZIMUTH_CONGESTION by ports'!Q2141</f>
        <v>5</v>
      </c>
      <c r="S674" s="88">
        <f>'[4]AZIMUTH_CONGESTION by ports'!R2141</f>
        <v>1</v>
      </c>
      <c r="T674" s="12">
        <f>'[4]AZIMUTH_CONGESTION by ports'!S2141</f>
        <v>17</v>
      </c>
      <c r="U674" s="43">
        <f>'[4]AZIMUTH_CONGESTION by ports'!T2141</f>
        <v>0</v>
      </c>
      <c r="V674" s="12">
        <f>'[4]AZIMUTH_CONGESTION by ports'!U2141</f>
        <v>0</v>
      </c>
      <c r="W674" s="43">
        <f>'[4]AZIMUTH_CONGESTION by ports'!V2141</f>
        <v>4</v>
      </c>
      <c r="X674" s="12">
        <f>'[4]AZIMUTH_CONGESTION by ports'!W2141</f>
        <v>0</v>
      </c>
      <c r="Y674" s="88">
        <f>'[4]AZIMUTH_CONGESTION by ports'!X2141</f>
        <v>2</v>
      </c>
      <c r="Z674" s="12">
        <f>'[4]AZIMUTH_CONGESTION by ports'!Y2141</f>
        <v>0</v>
      </c>
      <c r="AA674" s="88">
        <f>'[4]AZIMUTH_CONGESTION by ports'!Z2141</f>
        <v>0</v>
      </c>
      <c r="AB674" s="12">
        <f t="shared" si="63"/>
        <v>15.47</v>
      </c>
      <c r="AC674" s="12">
        <f t="shared" si="64"/>
        <v>1.36</v>
      </c>
      <c r="AD674" s="12">
        <f t="shared" si="65"/>
        <v>2.04</v>
      </c>
      <c r="AE674" s="12">
        <f t="shared" si="66"/>
        <v>0.68</v>
      </c>
      <c r="AF674" s="12">
        <f t="shared" si="67"/>
        <v>7.82</v>
      </c>
      <c r="AG674" s="12">
        <f t="shared" si="68"/>
        <v>3.5700000000000003</v>
      </c>
    </row>
    <row r="675" spans="2:33">
      <c r="B675" s="15">
        <f>'[4]AZIMUTH_CONGESTION by ports'!A2142</f>
        <v>43042</v>
      </c>
      <c r="C675" s="6">
        <f>'[4]AZIMUTH_CONGESTION by ports'!B2142</f>
        <v>8</v>
      </c>
      <c r="D675" s="89">
        <f>'[4]AZIMUTH_CONGESTION by ports'!C2142</f>
        <v>43</v>
      </c>
      <c r="E675" s="43">
        <f>'[4]AZIMUTH_CONGESTION by ports'!D2142</f>
        <v>3</v>
      </c>
      <c r="F675" s="6">
        <f>'[4]AZIMUTH_CONGESTION by ports'!E2142</f>
        <v>0</v>
      </c>
      <c r="G675" s="6">
        <f>'[4]AZIMUTH_CONGESTION by ports'!F2142</f>
        <v>1</v>
      </c>
      <c r="H675" s="12">
        <f>'[4]AZIMUTH_CONGESTION by ports'!G2142</f>
        <v>0</v>
      </c>
      <c r="I675" s="12">
        <f>'[4]AZIMUTH_CONGESTION by ports'!H2142</f>
        <v>0</v>
      </c>
      <c r="J675" s="12">
        <f>'[4]AZIMUTH_CONGESTION by ports'!I2142</f>
        <v>1</v>
      </c>
      <c r="K675" s="12">
        <f>'[4]AZIMUTH_CONGESTION by ports'!J2142</f>
        <v>0</v>
      </c>
      <c r="L675" s="12">
        <f>'[4]AZIMUTH_CONGESTION by ports'!K2142</f>
        <v>1</v>
      </c>
      <c r="M675" s="43">
        <f>'[4]AZIMUTH_CONGESTION by ports'!L2142</f>
        <v>0</v>
      </c>
      <c r="N675" s="6">
        <f>'[4]AZIMUTH_CONGESTION by ports'!M2142</f>
        <v>0</v>
      </c>
      <c r="O675" s="89">
        <f>'[4]AZIMUTH_CONGESTION by ports'!N2142</f>
        <v>0</v>
      </c>
      <c r="P675" s="88">
        <f>'[4]AZIMUTH_CONGESTION by ports'!O2142</f>
        <v>1</v>
      </c>
      <c r="Q675" s="88">
        <f>'[4]AZIMUTH_CONGESTION by ports'!P2142</f>
        <v>0</v>
      </c>
      <c r="R675" s="43">
        <f>'[4]AZIMUTH_CONGESTION by ports'!Q2142</f>
        <v>6</v>
      </c>
      <c r="S675" s="88">
        <f>'[4]AZIMUTH_CONGESTION by ports'!R2142</f>
        <v>1</v>
      </c>
      <c r="T675" s="12">
        <f>'[4]AZIMUTH_CONGESTION by ports'!S2142</f>
        <v>15</v>
      </c>
      <c r="U675" s="43">
        <f>'[4]AZIMUTH_CONGESTION by ports'!T2142</f>
        <v>0</v>
      </c>
      <c r="V675" s="12">
        <f>'[4]AZIMUTH_CONGESTION by ports'!U2142</f>
        <v>0</v>
      </c>
      <c r="W675" s="43">
        <f>'[4]AZIMUTH_CONGESTION by ports'!V2142</f>
        <v>2</v>
      </c>
      <c r="X675" s="12">
        <f>'[4]AZIMUTH_CONGESTION by ports'!W2142</f>
        <v>0</v>
      </c>
      <c r="Y675" s="88">
        <f>'[4]AZIMUTH_CONGESTION by ports'!X2142</f>
        <v>0</v>
      </c>
      <c r="Z675" s="12">
        <f>'[4]AZIMUTH_CONGESTION by ports'!Y2142</f>
        <v>0</v>
      </c>
      <c r="AA675" s="88">
        <f>'[4]AZIMUTH_CONGESTION by ports'!Z2142</f>
        <v>0</v>
      </c>
      <c r="AB675" s="12">
        <f t="shared" si="63"/>
        <v>13.940000000000001</v>
      </c>
      <c r="AC675" s="12">
        <f t="shared" si="64"/>
        <v>1.53</v>
      </c>
      <c r="AD675" s="12">
        <f t="shared" si="65"/>
        <v>1.87</v>
      </c>
      <c r="AE675" s="12">
        <f t="shared" si="66"/>
        <v>0.34</v>
      </c>
      <c r="AF675" s="12">
        <f t="shared" si="67"/>
        <v>7.3100000000000005</v>
      </c>
      <c r="AG675" s="12">
        <f t="shared" si="68"/>
        <v>2.89</v>
      </c>
    </row>
    <row r="676" spans="2:33">
      <c r="B676" s="15">
        <f>'[4]AZIMUTH_CONGESTION by ports'!A2143</f>
        <v>43043</v>
      </c>
      <c r="C676" s="6">
        <f>'[4]AZIMUTH_CONGESTION by ports'!B2143</f>
        <v>8</v>
      </c>
      <c r="D676" s="89">
        <f>'[4]AZIMUTH_CONGESTION by ports'!C2143</f>
        <v>43</v>
      </c>
      <c r="E676" s="43">
        <f>'[4]AZIMUTH_CONGESTION by ports'!D2143</f>
        <v>4</v>
      </c>
      <c r="F676" s="6">
        <f>'[4]AZIMUTH_CONGESTION by ports'!E2143</f>
        <v>0</v>
      </c>
      <c r="G676" s="6">
        <f>'[4]AZIMUTH_CONGESTION by ports'!F2143</f>
        <v>1</v>
      </c>
      <c r="H676" s="12">
        <f>'[4]AZIMUTH_CONGESTION by ports'!G2143</f>
        <v>0</v>
      </c>
      <c r="I676" s="12">
        <f>'[4]AZIMUTH_CONGESTION by ports'!H2143</f>
        <v>2</v>
      </c>
      <c r="J676" s="12">
        <f>'[4]AZIMUTH_CONGESTION by ports'!I2143</f>
        <v>1</v>
      </c>
      <c r="K676" s="12">
        <f>'[4]AZIMUTH_CONGESTION by ports'!J2143</f>
        <v>0</v>
      </c>
      <c r="L676" s="12">
        <f>'[4]AZIMUTH_CONGESTION by ports'!K2143</f>
        <v>0</v>
      </c>
      <c r="M676" s="43">
        <f>'[4]AZIMUTH_CONGESTION by ports'!L2143</f>
        <v>1</v>
      </c>
      <c r="N676" s="6">
        <f>'[4]AZIMUTH_CONGESTION by ports'!M2143</f>
        <v>0</v>
      </c>
      <c r="O676" s="89">
        <f>'[4]AZIMUTH_CONGESTION by ports'!N2143</f>
        <v>0</v>
      </c>
      <c r="P676" s="88">
        <f>'[4]AZIMUTH_CONGESTION by ports'!O2143</f>
        <v>0</v>
      </c>
      <c r="Q676" s="88">
        <f>'[4]AZIMUTH_CONGESTION by ports'!P2143</f>
        <v>0</v>
      </c>
      <c r="R676" s="43">
        <f>'[4]AZIMUTH_CONGESTION by ports'!Q2143</f>
        <v>5</v>
      </c>
      <c r="S676" s="88">
        <f>'[4]AZIMUTH_CONGESTION by ports'!R2143</f>
        <v>2</v>
      </c>
      <c r="T676" s="12">
        <f>'[4]AZIMUTH_CONGESTION by ports'!S2143</f>
        <v>20</v>
      </c>
      <c r="U676" s="43">
        <f>'[4]AZIMUTH_CONGESTION by ports'!T2143</f>
        <v>0</v>
      </c>
      <c r="V676" s="12">
        <f>'[4]AZIMUTH_CONGESTION by ports'!U2143</f>
        <v>0</v>
      </c>
      <c r="W676" s="43">
        <f>'[4]AZIMUTH_CONGESTION by ports'!V2143</f>
        <v>0</v>
      </c>
      <c r="X676" s="12">
        <f>'[4]AZIMUTH_CONGESTION by ports'!W2143</f>
        <v>0</v>
      </c>
      <c r="Y676" s="88">
        <f>'[4]AZIMUTH_CONGESTION by ports'!X2143</f>
        <v>0</v>
      </c>
      <c r="Z676" s="12">
        <f>'[4]AZIMUTH_CONGESTION by ports'!Y2143</f>
        <v>0</v>
      </c>
      <c r="AA676" s="88">
        <f>'[4]AZIMUTH_CONGESTION by ports'!Z2143</f>
        <v>0</v>
      </c>
      <c r="AB676" s="12">
        <f t="shared" si="63"/>
        <v>14.790000000000001</v>
      </c>
      <c r="AC676" s="12">
        <f t="shared" si="64"/>
        <v>1.53</v>
      </c>
      <c r="AD676" s="12">
        <f t="shared" si="65"/>
        <v>1.7000000000000002</v>
      </c>
      <c r="AE676" s="12">
        <f t="shared" si="66"/>
        <v>0.34</v>
      </c>
      <c r="AF676" s="12">
        <f t="shared" si="67"/>
        <v>7.3100000000000005</v>
      </c>
      <c r="AG676" s="12">
        <f t="shared" si="68"/>
        <v>3.91</v>
      </c>
    </row>
    <row r="677" spans="2:33">
      <c r="B677" s="15">
        <f>'[4]AZIMUTH_CONGESTION by ports'!A2144</f>
        <v>43044</v>
      </c>
      <c r="C677" s="6">
        <f>'[4]AZIMUTH_CONGESTION by ports'!B2144</f>
        <v>8</v>
      </c>
      <c r="D677" s="89">
        <f>'[4]AZIMUTH_CONGESTION by ports'!C2144</f>
        <v>42</v>
      </c>
      <c r="E677" s="43">
        <f>'[4]AZIMUTH_CONGESTION by ports'!D2144</f>
        <v>7</v>
      </c>
      <c r="F677" s="6">
        <f>'[4]AZIMUTH_CONGESTION by ports'!E2144</f>
        <v>0</v>
      </c>
      <c r="G677" s="6">
        <f>'[4]AZIMUTH_CONGESTION by ports'!F2144</f>
        <v>2</v>
      </c>
      <c r="H677" s="12">
        <f>'[4]AZIMUTH_CONGESTION by ports'!G2144</f>
        <v>0</v>
      </c>
      <c r="I677" s="12">
        <f>'[4]AZIMUTH_CONGESTION by ports'!H2144</f>
        <v>0</v>
      </c>
      <c r="J677" s="12">
        <f>'[4]AZIMUTH_CONGESTION by ports'!I2144</f>
        <v>2</v>
      </c>
      <c r="K677" s="12">
        <f>'[4]AZIMUTH_CONGESTION by ports'!J2144</f>
        <v>0</v>
      </c>
      <c r="L677" s="12">
        <f>'[4]AZIMUTH_CONGESTION by ports'!K2144</f>
        <v>0</v>
      </c>
      <c r="M677" s="43">
        <f>'[4]AZIMUTH_CONGESTION by ports'!L2144</f>
        <v>0</v>
      </c>
      <c r="N677" s="6">
        <f>'[4]AZIMUTH_CONGESTION by ports'!M2144</f>
        <v>0</v>
      </c>
      <c r="O677" s="89">
        <f>'[4]AZIMUTH_CONGESTION by ports'!N2144</f>
        <v>0</v>
      </c>
      <c r="P677" s="88">
        <f>'[4]AZIMUTH_CONGESTION by ports'!O2144</f>
        <v>0</v>
      </c>
      <c r="Q677" s="88">
        <f>'[4]AZIMUTH_CONGESTION by ports'!P2144</f>
        <v>0</v>
      </c>
      <c r="R677" s="43">
        <f>'[4]AZIMUTH_CONGESTION by ports'!Q2144</f>
        <v>6</v>
      </c>
      <c r="S677" s="88">
        <f>'[4]AZIMUTH_CONGESTION by ports'!R2144</f>
        <v>2</v>
      </c>
      <c r="T677" s="12">
        <f>'[4]AZIMUTH_CONGESTION by ports'!S2144</f>
        <v>17</v>
      </c>
      <c r="U677" s="43">
        <f>'[4]AZIMUTH_CONGESTION by ports'!T2144</f>
        <v>0</v>
      </c>
      <c r="V677" s="12">
        <f>'[4]AZIMUTH_CONGESTION by ports'!U2144</f>
        <v>0</v>
      </c>
      <c r="W677" s="43">
        <f>'[4]AZIMUTH_CONGESTION by ports'!V2144</f>
        <v>2</v>
      </c>
      <c r="X677" s="12">
        <f>'[4]AZIMUTH_CONGESTION by ports'!W2144</f>
        <v>0</v>
      </c>
      <c r="Y677" s="88">
        <f>'[4]AZIMUTH_CONGESTION by ports'!X2144</f>
        <v>0</v>
      </c>
      <c r="Z677" s="12">
        <f>'[4]AZIMUTH_CONGESTION by ports'!Y2144</f>
        <v>0</v>
      </c>
      <c r="AA677" s="88">
        <f>'[4]AZIMUTH_CONGESTION by ports'!Z2144</f>
        <v>0</v>
      </c>
      <c r="AB677" s="12">
        <f t="shared" si="63"/>
        <v>14.96</v>
      </c>
      <c r="AC677" s="12">
        <f t="shared" si="64"/>
        <v>1.7000000000000002</v>
      </c>
      <c r="AD677" s="12">
        <f t="shared" si="65"/>
        <v>2.5500000000000003</v>
      </c>
      <c r="AE677" s="12">
        <f t="shared" si="66"/>
        <v>0.34</v>
      </c>
      <c r="AF677" s="12">
        <f t="shared" si="67"/>
        <v>7.1400000000000006</v>
      </c>
      <c r="AG677" s="12">
        <f t="shared" si="68"/>
        <v>3.2300000000000004</v>
      </c>
    </row>
    <row r="678" spans="2:33">
      <c r="B678" s="15">
        <f>'[4]AZIMUTH_CONGESTION by ports'!A2145</f>
        <v>43045</v>
      </c>
      <c r="C678" s="6">
        <f>'[4]AZIMUTH_CONGESTION by ports'!B2145</f>
        <v>8</v>
      </c>
      <c r="D678" s="89">
        <f>'[4]AZIMUTH_CONGESTION by ports'!C2145</f>
        <v>48</v>
      </c>
      <c r="E678" s="43">
        <f>'[4]AZIMUTH_CONGESTION by ports'!D2145</f>
        <v>3</v>
      </c>
      <c r="F678" s="6">
        <f>'[4]AZIMUTH_CONGESTION by ports'!E2145</f>
        <v>0</v>
      </c>
      <c r="G678" s="6">
        <f>'[4]AZIMUTH_CONGESTION by ports'!F2145</f>
        <v>1</v>
      </c>
      <c r="H678" s="12">
        <f>'[4]AZIMUTH_CONGESTION by ports'!G2145</f>
        <v>0</v>
      </c>
      <c r="I678" s="12">
        <f>'[4]AZIMUTH_CONGESTION by ports'!H2145</f>
        <v>0</v>
      </c>
      <c r="J678" s="12">
        <f>'[4]AZIMUTH_CONGESTION by ports'!I2145</f>
        <v>1</v>
      </c>
      <c r="K678" s="12">
        <f>'[4]AZIMUTH_CONGESTION by ports'!J2145</f>
        <v>0</v>
      </c>
      <c r="L678" s="12">
        <f>'[4]AZIMUTH_CONGESTION by ports'!K2145</f>
        <v>0</v>
      </c>
      <c r="M678" s="43">
        <f>'[4]AZIMUTH_CONGESTION by ports'!L2145</f>
        <v>0</v>
      </c>
      <c r="N678" s="6">
        <f>'[4]AZIMUTH_CONGESTION by ports'!M2145</f>
        <v>0</v>
      </c>
      <c r="O678" s="89">
        <f>'[4]AZIMUTH_CONGESTION by ports'!N2145</f>
        <v>0</v>
      </c>
      <c r="P678" s="88">
        <f>'[4]AZIMUTH_CONGESTION by ports'!O2145</f>
        <v>0</v>
      </c>
      <c r="Q678" s="88">
        <f>'[4]AZIMUTH_CONGESTION by ports'!P2145</f>
        <v>0</v>
      </c>
      <c r="R678" s="43">
        <f>'[4]AZIMUTH_CONGESTION by ports'!Q2145</f>
        <v>7</v>
      </c>
      <c r="S678" s="88">
        <f>'[4]AZIMUTH_CONGESTION by ports'!R2145</f>
        <v>3</v>
      </c>
      <c r="T678" s="12">
        <f>'[4]AZIMUTH_CONGESTION by ports'!S2145</f>
        <v>17</v>
      </c>
      <c r="U678" s="43">
        <f>'[4]AZIMUTH_CONGESTION by ports'!T2145</f>
        <v>0</v>
      </c>
      <c r="V678" s="12">
        <f>'[4]AZIMUTH_CONGESTION by ports'!U2145</f>
        <v>0</v>
      </c>
      <c r="W678" s="43">
        <f>'[4]AZIMUTH_CONGESTION by ports'!V2145</f>
        <v>1</v>
      </c>
      <c r="X678" s="12">
        <f>'[4]AZIMUTH_CONGESTION by ports'!W2145</f>
        <v>1</v>
      </c>
      <c r="Y678" s="88">
        <f>'[4]AZIMUTH_CONGESTION by ports'!X2145</f>
        <v>1</v>
      </c>
      <c r="Z678" s="12">
        <f>'[4]AZIMUTH_CONGESTION by ports'!Y2145</f>
        <v>0</v>
      </c>
      <c r="AA678" s="88">
        <f>'[4]AZIMUTH_CONGESTION by ports'!Z2145</f>
        <v>0</v>
      </c>
      <c r="AB678" s="12">
        <f t="shared" si="63"/>
        <v>15.47</v>
      </c>
      <c r="AC678" s="12">
        <f t="shared" si="64"/>
        <v>1.53</v>
      </c>
      <c r="AD678" s="12">
        <f t="shared" si="65"/>
        <v>1.87</v>
      </c>
      <c r="AE678" s="12">
        <f t="shared" si="66"/>
        <v>0.68</v>
      </c>
      <c r="AF678" s="12">
        <f t="shared" si="67"/>
        <v>8.16</v>
      </c>
      <c r="AG678" s="12">
        <f t="shared" si="68"/>
        <v>3.2300000000000004</v>
      </c>
    </row>
    <row r="679" spans="2:33">
      <c r="B679" s="15">
        <f>'[4]AZIMUTH_CONGESTION by ports'!A2146</f>
        <v>43046</v>
      </c>
      <c r="C679" s="6">
        <f>'[4]AZIMUTH_CONGESTION by ports'!B2146</f>
        <v>8</v>
      </c>
      <c r="D679" s="89">
        <f>'[4]AZIMUTH_CONGESTION by ports'!C2146</f>
        <v>45</v>
      </c>
      <c r="E679" s="43">
        <f>'[4]AZIMUTH_CONGESTION by ports'!D2146</f>
        <v>3</v>
      </c>
      <c r="F679" s="6">
        <f>'[4]AZIMUTH_CONGESTION by ports'!E2146</f>
        <v>0</v>
      </c>
      <c r="G679" s="6">
        <f>'[4]AZIMUTH_CONGESTION by ports'!F2146</f>
        <v>1</v>
      </c>
      <c r="H679" s="12">
        <f>'[4]AZIMUTH_CONGESTION by ports'!G2146</f>
        <v>0</v>
      </c>
      <c r="I679" s="12">
        <f>'[4]AZIMUTH_CONGESTION by ports'!H2146</f>
        <v>0</v>
      </c>
      <c r="J679" s="12">
        <f>'[4]AZIMUTH_CONGESTION by ports'!I2146</f>
        <v>1</v>
      </c>
      <c r="K679" s="12">
        <f>'[4]AZIMUTH_CONGESTION by ports'!J2146</f>
        <v>0</v>
      </c>
      <c r="L679" s="12">
        <f>'[4]AZIMUTH_CONGESTION by ports'!K2146</f>
        <v>0</v>
      </c>
      <c r="M679" s="43">
        <f>'[4]AZIMUTH_CONGESTION by ports'!L2146</f>
        <v>2</v>
      </c>
      <c r="N679" s="6">
        <f>'[4]AZIMUTH_CONGESTION by ports'!M2146</f>
        <v>0</v>
      </c>
      <c r="O679" s="89">
        <f>'[4]AZIMUTH_CONGESTION by ports'!N2146</f>
        <v>0</v>
      </c>
      <c r="P679" s="88">
        <f>'[4]AZIMUTH_CONGESTION by ports'!O2146</f>
        <v>0</v>
      </c>
      <c r="Q679" s="88">
        <f>'[4]AZIMUTH_CONGESTION by ports'!P2146</f>
        <v>0</v>
      </c>
      <c r="R679" s="43">
        <f>'[4]AZIMUTH_CONGESTION by ports'!Q2146</f>
        <v>5</v>
      </c>
      <c r="S679" s="88">
        <f>'[4]AZIMUTH_CONGESTION by ports'!R2146</f>
        <v>2</v>
      </c>
      <c r="T679" s="12">
        <f>'[4]AZIMUTH_CONGESTION by ports'!S2146</f>
        <v>17</v>
      </c>
      <c r="U679" s="43">
        <f>'[4]AZIMUTH_CONGESTION by ports'!T2146</f>
        <v>0</v>
      </c>
      <c r="V679" s="12">
        <f>'[4]AZIMUTH_CONGESTION by ports'!U2146</f>
        <v>0</v>
      </c>
      <c r="W679" s="43">
        <f>'[4]AZIMUTH_CONGESTION by ports'!V2146</f>
        <v>1</v>
      </c>
      <c r="X679" s="12">
        <f>'[4]AZIMUTH_CONGESTION by ports'!W2146</f>
        <v>0</v>
      </c>
      <c r="Y679" s="88">
        <f>'[4]AZIMUTH_CONGESTION by ports'!X2146</f>
        <v>2</v>
      </c>
      <c r="Z679" s="12">
        <f>'[4]AZIMUTH_CONGESTION by ports'!Y2146</f>
        <v>0</v>
      </c>
      <c r="AA679" s="88">
        <f>'[4]AZIMUTH_CONGESTION by ports'!Z2146</f>
        <v>0</v>
      </c>
      <c r="AB679" s="12">
        <f t="shared" si="63"/>
        <v>14.790000000000001</v>
      </c>
      <c r="AC679" s="12">
        <f t="shared" si="64"/>
        <v>1.53</v>
      </c>
      <c r="AD679" s="12">
        <f t="shared" si="65"/>
        <v>1.87</v>
      </c>
      <c r="AE679" s="12">
        <f t="shared" si="66"/>
        <v>0.68</v>
      </c>
      <c r="AF679" s="12">
        <f t="shared" si="67"/>
        <v>7.65</v>
      </c>
      <c r="AG679" s="12">
        <f t="shared" si="68"/>
        <v>3.06</v>
      </c>
    </row>
    <row r="680" spans="2:33">
      <c r="B680" s="15">
        <f>'[4]AZIMUTH_CONGESTION by ports'!A2147</f>
        <v>43047</v>
      </c>
      <c r="C680" s="6">
        <f>'[4]AZIMUTH_CONGESTION by ports'!B2147</f>
        <v>7</v>
      </c>
      <c r="D680" s="89">
        <f>'[4]AZIMUTH_CONGESTION by ports'!C2147</f>
        <v>43</v>
      </c>
      <c r="E680" s="43">
        <f>'[4]AZIMUTH_CONGESTION by ports'!D2147</f>
        <v>1</v>
      </c>
      <c r="F680" s="6">
        <f>'[4]AZIMUTH_CONGESTION by ports'!E2147</f>
        <v>0</v>
      </c>
      <c r="G680" s="6">
        <f>'[4]AZIMUTH_CONGESTION by ports'!F2147</f>
        <v>1</v>
      </c>
      <c r="H680" s="12">
        <f>'[4]AZIMUTH_CONGESTION by ports'!G2147</f>
        <v>0</v>
      </c>
      <c r="I680" s="12">
        <f>'[4]AZIMUTH_CONGESTION by ports'!H2147</f>
        <v>1</v>
      </c>
      <c r="J680" s="12">
        <f>'[4]AZIMUTH_CONGESTION by ports'!I2147</f>
        <v>1</v>
      </c>
      <c r="K680" s="12">
        <f>'[4]AZIMUTH_CONGESTION by ports'!J2147</f>
        <v>0</v>
      </c>
      <c r="L680" s="12">
        <f>'[4]AZIMUTH_CONGESTION by ports'!K2147</f>
        <v>0</v>
      </c>
      <c r="M680" s="43">
        <f>'[4]AZIMUTH_CONGESTION by ports'!L2147</f>
        <v>1</v>
      </c>
      <c r="N680" s="6">
        <f>'[4]AZIMUTH_CONGESTION by ports'!M2147</f>
        <v>0</v>
      </c>
      <c r="O680" s="89">
        <f>'[4]AZIMUTH_CONGESTION by ports'!N2147</f>
        <v>0</v>
      </c>
      <c r="P680" s="88">
        <f>'[4]AZIMUTH_CONGESTION by ports'!O2147</f>
        <v>0</v>
      </c>
      <c r="Q680" s="88">
        <f>'[4]AZIMUTH_CONGESTION by ports'!P2147</f>
        <v>0</v>
      </c>
      <c r="R680" s="43">
        <f>'[4]AZIMUTH_CONGESTION by ports'!Q2147</f>
        <v>4</v>
      </c>
      <c r="S680" s="88">
        <f>'[4]AZIMUTH_CONGESTION by ports'!R2147</f>
        <v>2</v>
      </c>
      <c r="T680" s="12">
        <f>'[4]AZIMUTH_CONGESTION by ports'!S2147</f>
        <v>12</v>
      </c>
      <c r="U680" s="43">
        <f>'[4]AZIMUTH_CONGESTION by ports'!T2147</f>
        <v>0</v>
      </c>
      <c r="V680" s="12">
        <f>'[4]AZIMUTH_CONGESTION by ports'!U2147</f>
        <v>0</v>
      </c>
      <c r="W680" s="43">
        <f>'[4]AZIMUTH_CONGESTION by ports'!V2147</f>
        <v>0</v>
      </c>
      <c r="X680" s="12">
        <f>'[4]AZIMUTH_CONGESTION by ports'!W2147</f>
        <v>1</v>
      </c>
      <c r="Y680" s="88">
        <f>'[4]AZIMUTH_CONGESTION by ports'!X2147</f>
        <v>3</v>
      </c>
      <c r="Z680" s="12">
        <f>'[4]AZIMUTH_CONGESTION by ports'!Y2147</f>
        <v>0</v>
      </c>
      <c r="AA680" s="88">
        <f>'[4]AZIMUTH_CONGESTION by ports'!Z2147</f>
        <v>0</v>
      </c>
      <c r="AB680" s="12">
        <f t="shared" si="63"/>
        <v>13.090000000000002</v>
      </c>
      <c r="AC680" s="12">
        <f t="shared" si="64"/>
        <v>1.36</v>
      </c>
      <c r="AD680" s="12">
        <f t="shared" si="65"/>
        <v>1.02</v>
      </c>
      <c r="AE680" s="12">
        <f t="shared" si="66"/>
        <v>0.85000000000000009</v>
      </c>
      <c r="AF680" s="12">
        <f t="shared" si="67"/>
        <v>7.3100000000000005</v>
      </c>
      <c r="AG680" s="12">
        <f t="shared" si="68"/>
        <v>2.5500000000000003</v>
      </c>
    </row>
    <row r="681" spans="2:33">
      <c r="B681" s="15">
        <f>'[4]AZIMUTH_CONGESTION by ports'!A2148</f>
        <v>43048</v>
      </c>
      <c r="C681" s="6">
        <f>'[4]AZIMUTH_CONGESTION by ports'!B2148</f>
        <v>6</v>
      </c>
      <c r="D681" s="89">
        <f>'[4]AZIMUTH_CONGESTION by ports'!C2148</f>
        <v>49</v>
      </c>
      <c r="E681" s="43">
        <f>'[4]AZIMUTH_CONGESTION by ports'!D2148</f>
        <v>2</v>
      </c>
      <c r="F681" s="6">
        <f>'[4]AZIMUTH_CONGESTION by ports'!E2148</f>
        <v>0</v>
      </c>
      <c r="G681" s="6">
        <f>'[4]AZIMUTH_CONGESTION by ports'!F2148</f>
        <v>1</v>
      </c>
      <c r="H681" s="12">
        <f>'[4]AZIMUTH_CONGESTION by ports'!G2148</f>
        <v>0</v>
      </c>
      <c r="I681" s="12">
        <f>'[4]AZIMUTH_CONGESTION by ports'!H2148</f>
        <v>0</v>
      </c>
      <c r="J681" s="12">
        <f>'[4]AZIMUTH_CONGESTION by ports'!I2148</f>
        <v>1</v>
      </c>
      <c r="K681" s="12">
        <f>'[4]AZIMUTH_CONGESTION by ports'!J2148</f>
        <v>0</v>
      </c>
      <c r="L681" s="12">
        <f>'[4]AZIMUTH_CONGESTION by ports'!K2148</f>
        <v>0</v>
      </c>
      <c r="M681" s="43">
        <f>'[4]AZIMUTH_CONGESTION by ports'!L2148</f>
        <v>2</v>
      </c>
      <c r="N681" s="6">
        <f>'[4]AZIMUTH_CONGESTION by ports'!M2148</f>
        <v>1</v>
      </c>
      <c r="O681" s="89">
        <f>'[4]AZIMUTH_CONGESTION by ports'!N2148</f>
        <v>0</v>
      </c>
      <c r="P681" s="88">
        <f>'[4]AZIMUTH_CONGESTION by ports'!O2148</f>
        <v>0</v>
      </c>
      <c r="Q681" s="88">
        <f>'[4]AZIMUTH_CONGESTION by ports'!P2148</f>
        <v>0</v>
      </c>
      <c r="R681" s="43">
        <f>'[4]AZIMUTH_CONGESTION by ports'!Q2148</f>
        <v>2</v>
      </c>
      <c r="S681" s="88">
        <f>'[4]AZIMUTH_CONGESTION by ports'!R2148</f>
        <v>2</v>
      </c>
      <c r="T681" s="12">
        <f>'[4]AZIMUTH_CONGESTION by ports'!S2148</f>
        <v>12</v>
      </c>
      <c r="U681" s="43">
        <f>'[4]AZIMUTH_CONGESTION by ports'!T2148</f>
        <v>0</v>
      </c>
      <c r="V681" s="12">
        <f>'[4]AZIMUTH_CONGESTION by ports'!U2148</f>
        <v>0</v>
      </c>
      <c r="W681" s="43">
        <f>'[4]AZIMUTH_CONGESTION by ports'!V2148</f>
        <v>0</v>
      </c>
      <c r="X681" s="12">
        <f>'[4]AZIMUTH_CONGESTION by ports'!W2148</f>
        <v>1</v>
      </c>
      <c r="Y681" s="88">
        <f>'[4]AZIMUTH_CONGESTION by ports'!X2148</f>
        <v>7</v>
      </c>
      <c r="Z681" s="12">
        <f>'[4]AZIMUTH_CONGESTION by ports'!Y2148</f>
        <v>0</v>
      </c>
      <c r="AA681" s="88">
        <f>'[4]AZIMUTH_CONGESTION by ports'!Z2148</f>
        <v>0</v>
      </c>
      <c r="AB681" s="12">
        <f t="shared" si="63"/>
        <v>14.620000000000001</v>
      </c>
      <c r="AC681" s="12">
        <f t="shared" si="64"/>
        <v>1.36</v>
      </c>
      <c r="AD681" s="12">
        <f t="shared" si="65"/>
        <v>1.02</v>
      </c>
      <c r="AE681" s="12">
        <f t="shared" si="66"/>
        <v>1.53</v>
      </c>
      <c r="AF681" s="12">
        <f t="shared" si="67"/>
        <v>8.33</v>
      </c>
      <c r="AG681" s="12">
        <f t="shared" si="68"/>
        <v>2.3800000000000003</v>
      </c>
    </row>
    <row r="682" spans="2:33">
      <c r="B682" s="15">
        <f>'[4]AZIMUTH_CONGESTION by ports'!A2149</f>
        <v>43049</v>
      </c>
      <c r="C682" s="6">
        <f>'[4]AZIMUTH_CONGESTION by ports'!B2149</f>
        <v>6</v>
      </c>
      <c r="D682" s="89">
        <f>'[4]AZIMUTH_CONGESTION by ports'!C2149</f>
        <v>56</v>
      </c>
      <c r="E682" s="43">
        <f>'[4]AZIMUTH_CONGESTION by ports'!D2149</f>
        <v>3</v>
      </c>
      <c r="F682" s="6">
        <f>'[4]AZIMUTH_CONGESTION by ports'!E2149</f>
        <v>0</v>
      </c>
      <c r="G682" s="6">
        <f>'[4]AZIMUTH_CONGESTION by ports'!F2149</f>
        <v>1</v>
      </c>
      <c r="H682" s="12">
        <f>'[4]AZIMUTH_CONGESTION by ports'!G2149</f>
        <v>0</v>
      </c>
      <c r="I682" s="12">
        <f>'[4]AZIMUTH_CONGESTION by ports'!H2149</f>
        <v>0</v>
      </c>
      <c r="J682" s="12">
        <f>'[4]AZIMUTH_CONGESTION by ports'!I2149</f>
        <v>0</v>
      </c>
      <c r="K682" s="12">
        <f>'[4]AZIMUTH_CONGESTION by ports'!J2149</f>
        <v>0</v>
      </c>
      <c r="L682" s="12">
        <f>'[4]AZIMUTH_CONGESTION by ports'!K2149</f>
        <v>0</v>
      </c>
      <c r="M682" s="43">
        <f>'[4]AZIMUTH_CONGESTION by ports'!L2149</f>
        <v>0</v>
      </c>
      <c r="N682" s="6">
        <f>'[4]AZIMUTH_CONGESTION by ports'!M2149</f>
        <v>0</v>
      </c>
      <c r="O682" s="89">
        <f>'[4]AZIMUTH_CONGESTION by ports'!N2149</f>
        <v>0</v>
      </c>
      <c r="P682" s="88">
        <f>'[4]AZIMUTH_CONGESTION by ports'!O2149</f>
        <v>0</v>
      </c>
      <c r="Q682" s="88">
        <f>'[4]AZIMUTH_CONGESTION by ports'!P2149</f>
        <v>0</v>
      </c>
      <c r="R682" s="43">
        <f>'[4]AZIMUTH_CONGESTION by ports'!Q2149</f>
        <v>3</v>
      </c>
      <c r="S682" s="88">
        <f>'[4]AZIMUTH_CONGESTION by ports'!R2149</f>
        <v>2</v>
      </c>
      <c r="T682" s="12">
        <f>'[4]AZIMUTH_CONGESTION by ports'!S2149</f>
        <v>10</v>
      </c>
      <c r="U682" s="43">
        <f>'[4]AZIMUTH_CONGESTION by ports'!T2149</f>
        <v>0</v>
      </c>
      <c r="V682" s="12">
        <f>'[4]AZIMUTH_CONGESTION by ports'!U2149</f>
        <v>0</v>
      </c>
      <c r="W682" s="43">
        <f>'[4]AZIMUTH_CONGESTION by ports'!V2149</f>
        <v>1</v>
      </c>
      <c r="X682" s="12">
        <f>'[4]AZIMUTH_CONGESTION by ports'!W2149</f>
        <v>2</v>
      </c>
      <c r="Y682" s="88">
        <f>'[4]AZIMUTH_CONGESTION by ports'!X2149</f>
        <v>5</v>
      </c>
      <c r="Z682" s="12">
        <f>'[4]AZIMUTH_CONGESTION by ports'!Y2149</f>
        <v>0</v>
      </c>
      <c r="AA682" s="88">
        <f>'[4]AZIMUTH_CONGESTION by ports'!Z2149</f>
        <v>0</v>
      </c>
      <c r="AB682" s="12">
        <f t="shared" si="63"/>
        <v>15.13</v>
      </c>
      <c r="AC682" s="12">
        <f t="shared" si="64"/>
        <v>1.1900000000000002</v>
      </c>
      <c r="AD682" s="12">
        <f t="shared" si="65"/>
        <v>1.1900000000000002</v>
      </c>
      <c r="AE682" s="12">
        <f t="shared" si="66"/>
        <v>1.1900000000000002</v>
      </c>
      <c r="AF682" s="12">
        <f t="shared" si="67"/>
        <v>9.5200000000000014</v>
      </c>
      <c r="AG682" s="12">
        <f t="shared" si="68"/>
        <v>2.04</v>
      </c>
    </row>
    <row r="683" spans="2:33">
      <c r="B683" s="15">
        <f>'[4]AZIMUTH_CONGESTION by ports'!A2150</f>
        <v>43050</v>
      </c>
      <c r="C683" s="6">
        <f>'[4]AZIMUTH_CONGESTION by ports'!B2150</f>
        <v>6</v>
      </c>
      <c r="D683" s="89">
        <f>'[4]AZIMUTH_CONGESTION by ports'!C2150</f>
        <v>50</v>
      </c>
      <c r="E683" s="43">
        <f>'[4]AZIMUTH_CONGESTION by ports'!D2150</f>
        <v>2</v>
      </c>
      <c r="F683" s="6">
        <f>'[4]AZIMUTH_CONGESTION by ports'!E2150</f>
        <v>0</v>
      </c>
      <c r="G683" s="6">
        <f>'[4]AZIMUTH_CONGESTION by ports'!F2150</f>
        <v>0</v>
      </c>
      <c r="H683" s="12">
        <f>'[4]AZIMUTH_CONGESTION by ports'!G2150</f>
        <v>0</v>
      </c>
      <c r="I683" s="12">
        <f>'[4]AZIMUTH_CONGESTION by ports'!H2150</f>
        <v>3</v>
      </c>
      <c r="J683" s="12">
        <f>'[4]AZIMUTH_CONGESTION by ports'!I2150</f>
        <v>0</v>
      </c>
      <c r="K683" s="12">
        <f>'[4]AZIMUTH_CONGESTION by ports'!J2150</f>
        <v>0</v>
      </c>
      <c r="L683" s="12">
        <f>'[4]AZIMUTH_CONGESTION by ports'!K2150</f>
        <v>0</v>
      </c>
      <c r="M683" s="43">
        <f>'[4]AZIMUTH_CONGESTION by ports'!L2150</f>
        <v>1</v>
      </c>
      <c r="N683" s="6">
        <f>'[4]AZIMUTH_CONGESTION by ports'!M2150</f>
        <v>0</v>
      </c>
      <c r="O683" s="89">
        <f>'[4]AZIMUTH_CONGESTION by ports'!N2150</f>
        <v>0</v>
      </c>
      <c r="P683" s="88">
        <f>'[4]AZIMUTH_CONGESTION by ports'!O2150</f>
        <v>0</v>
      </c>
      <c r="Q683" s="88">
        <f>'[4]AZIMUTH_CONGESTION by ports'!P2150</f>
        <v>0</v>
      </c>
      <c r="R683" s="43">
        <f>'[4]AZIMUTH_CONGESTION by ports'!Q2150</f>
        <v>3</v>
      </c>
      <c r="S683" s="88">
        <f>'[4]AZIMUTH_CONGESTION by ports'!R2150</f>
        <v>2</v>
      </c>
      <c r="T683" s="12">
        <f>'[4]AZIMUTH_CONGESTION by ports'!S2150</f>
        <v>7</v>
      </c>
      <c r="U683" s="43">
        <f>'[4]AZIMUTH_CONGESTION by ports'!T2150</f>
        <v>0</v>
      </c>
      <c r="V683" s="12">
        <f>'[4]AZIMUTH_CONGESTION by ports'!U2150</f>
        <v>0</v>
      </c>
      <c r="W683" s="43">
        <f>'[4]AZIMUTH_CONGESTION by ports'!V2150</f>
        <v>1</v>
      </c>
      <c r="X683" s="12">
        <f>'[4]AZIMUTH_CONGESTION by ports'!W2150</f>
        <v>2</v>
      </c>
      <c r="Y683" s="88">
        <f>'[4]AZIMUTH_CONGESTION by ports'!X2150</f>
        <v>5</v>
      </c>
      <c r="Z683" s="12">
        <f>'[4]AZIMUTH_CONGESTION by ports'!Y2150</f>
        <v>0</v>
      </c>
      <c r="AA683" s="88">
        <f>'[4]AZIMUTH_CONGESTION by ports'!Z2150</f>
        <v>0</v>
      </c>
      <c r="AB683" s="12">
        <f t="shared" si="63"/>
        <v>13.940000000000001</v>
      </c>
      <c r="AC683" s="12">
        <f t="shared" si="64"/>
        <v>1.02</v>
      </c>
      <c r="AD683" s="12">
        <f t="shared" si="65"/>
        <v>1.1900000000000002</v>
      </c>
      <c r="AE683" s="12">
        <f t="shared" si="66"/>
        <v>1.1900000000000002</v>
      </c>
      <c r="AF683" s="12">
        <f t="shared" si="67"/>
        <v>8.5</v>
      </c>
      <c r="AG683" s="12">
        <f t="shared" si="68"/>
        <v>2.04</v>
      </c>
    </row>
    <row r="684" spans="2:33">
      <c r="B684" s="15">
        <f>'[4]AZIMUTH_CONGESTION by ports'!A2151</f>
        <v>43051</v>
      </c>
      <c r="C684" s="6">
        <f>'[4]AZIMUTH_CONGESTION by ports'!B2151</f>
        <v>7</v>
      </c>
      <c r="D684" s="89">
        <f>'[4]AZIMUTH_CONGESTION by ports'!C2151</f>
        <v>51</v>
      </c>
      <c r="E684" s="43">
        <f>'[4]AZIMUTH_CONGESTION by ports'!D2151</f>
        <v>5</v>
      </c>
      <c r="F684" s="6">
        <f>'[4]AZIMUTH_CONGESTION by ports'!E2151</f>
        <v>0</v>
      </c>
      <c r="G684" s="6">
        <f>'[4]AZIMUTH_CONGESTION by ports'!F2151</f>
        <v>0</v>
      </c>
      <c r="H684" s="12">
        <f>'[4]AZIMUTH_CONGESTION by ports'!G2151</f>
        <v>0</v>
      </c>
      <c r="I684" s="12">
        <f>'[4]AZIMUTH_CONGESTION by ports'!H2151</f>
        <v>2</v>
      </c>
      <c r="J684" s="12">
        <f>'[4]AZIMUTH_CONGESTION by ports'!I2151</f>
        <v>0</v>
      </c>
      <c r="K684" s="12">
        <f>'[4]AZIMUTH_CONGESTION by ports'!J2151</f>
        <v>0</v>
      </c>
      <c r="L684" s="12">
        <f>'[4]AZIMUTH_CONGESTION by ports'!K2151</f>
        <v>0</v>
      </c>
      <c r="M684" s="43">
        <f>'[4]AZIMUTH_CONGESTION by ports'!L2151</f>
        <v>1</v>
      </c>
      <c r="N684" s="6">
        <f>'[4]AZIMUTH_CONGESTION by ports'!M2151</f>
        <v>0</v>
      </c>
      <c r="O684" s="89">
        <f>'[4]AZIMUTH_CONGESTION by ports'!N2151</f>
        <v>0</v>
      </c>
      <c r="P684" s="88">
        <f>'[4]AZIMUTH_CONGESTION by ports'!O2151</f>
        <v>1</v>
      </c>
      <c r="Q684" s="88">
        <f>'[4]AZIMUTH_CONGESTION by ports'!P2151</f>
        <v>0</v>
      </c>
      <c r="R684" s="43">
        <f>'[4]AZIMUTH_CONGESTION by ports'!Q2151</f>
        <v>3</v>
      </c>
      <c r="S684" s="88">
        <f>'[4]AZIMUTH_CONGESTION by ports'!R2151</f>
        <v>2</v>
      </c>
      <c r="T684" s="12">
        <f>'[4]AZIMUTH_CONGESTION by ports'!S2151</f>
        <v>7</v>
      </c>
      <c r="U684" s="43">
        <f>'[4]AZIMUTH_CONGESTION by ports'!T2151</f>
        <v>0</v>
      </c>
      <c r="V684" s="12">
        <f>'[4]AZIMUTH_CONGESTION by ports'!U2151</f>
        <v>0</v>
      </c>
      <c r="W684" s="43">
        <f>'[4]AZIMUTH_CONGESTION by ports'!V2151</f>
        <v>2</v>
      </c>
      <c r="X684" s="12">
        <f>'[4]AZIMUTH_CONGESTION by ports'!W2151</f>
        <v>2</v>
      </c>
      <c r="Y684" s="88">
        <f>'[4]AZIMUTH_CONGESTION by ports'!X2151</f>
        <v>2</v>
      </c>
      <c r="Z684" s="12">
        <f>'[4]AZIMUTH_CONGESTION by ports'!Y2151</f>
        <v>0</v>
      </c>
      <c r="AA684" s="88">
        <f>'[4]AZIMUTH_CONGESTION by ports'!Z2151</f>
        <v>0</v>
      </c>
      <c r="AB684" s="12">
        <f t="shared" si="63"/>
        <v>14.450000000000001</v>
      </c>
      <c r="AC684" s="12">
        <f t="shared" si="64"/>
        <v>1.1900000000000002</v>
      </c>
      <c r="AD684" s="12">
        <f t="shared" si="65"/>
        <v>1.87</v>
      </c>
      <c r="AE684" s="12">
        <f t="shared" si="66"/>
        <v>0.85000000000000009</v>
      </c>
      <c r="AF684" s="12">
        <f t="shared" si="67"/>
        <v>8.67</v>
      </c>
      <c r="AG684" s="12">
        <f t="shared" si="68"/>
        <v>1.87</v>
      </c>
    </row>
    <row r="685" spans="2:33">
      <c r="B685" s="15">
        <f>'[4]AZIMUTH_CONGESTION by ports'!A2152</f>
        <v>43052</v>
      </c>
      <c r="C685" s="6">
        <f>'[4]AZIMUTH_CONGESTION by ports'!B2152</f>
        <v>4</v>
      </c>
      <c r="D685" s="89">
        <f>'[4]AZIMUTH_CONGESTION by ports'!C2152</f>
        <v>44</v>
      </c>
      <c r="E685" s="43">
        <f>'[4]AZIMUTH_CONGESTION by ports'!D2152</f>
        <v>2</v>
      </c>
      <c r="F685" s="6">
        <f>'[4]AZIMUTH_CONGESTION by ports'!E2152</f>
        <v>0</v>
      </c>
      <c r="G685" s="6">
        <f>'[4]AZIMUTH_CONGESTION by ports'!F2152</f>
        <v>0</v>
      </c>
      <c r="H685" s="12">
        <f>'[4]AZIMUTH_CONGESTION by ports'!G2152</f>
        <v>0</v>
      </c>
      <c r="I685" s="12">
        <f>'[4]AZIMUTH_CONGESTION by ports'!H2152</f>
        <v>2</v>
      </c>
      <c r="J685" s="12">
        <f>'[4]AZIMUTH_CONGESTION by ports'!I2152</f>
        <v>0</v>
      </c>
      <c r="K685" s="12">
        <f>'[4]AZIMUTH_CONGESTION by ports'!J2152</f>
        <v>0</v>
      </c>
      <c r="L685" s="12">
        <f>'[4]AZIMUTH_CONGESTION by ports'!K2152</f>
        <v>0</v>
      </c>
      <c r="M685" s="43">
        <f>'[4]AZIMUTH_CONGESTION by ports'!L2152</f>
        <v>0</v>
      </c>
      <c r="N685" s="6">
        <f>'[4]AZIMUTH_CONGESTION by ports'!M2152</f>
        <v>0</v>
      </c>
      <c r="O685" s="89">
        <f>'[4]AZIMUTH_CONGESTION by ports'!N2152</f>
        <v>0</v>
      </c>
      <c r="P685" s="88">
        <f>'[4]AZIMUTH_CONGESTION by ports'!O2152</f>
        <v>1</v>
      </c>
      <c r="Q685" s="88">
        <f>'[4]AZIMUTH_CONGESTION by ports'!P2152</f>
        <v>0</v>
      </c>
      <c r="R685" s="43">
        <f>'[4]AZIMUTH_CONGESTION by ports'!Q2152</f>
        <v>2</v>
      </c>
      <c r="S685" s="88">
        <f>'[4]AZIMUTH_CONGESTION by ports'!R2152</f>
        <v>2</v>
      </c>
      <c r="T685" s="12">
        <f>'[4]AZIMUTH_CONGESTION by ports'!S2152</f>
        <v>10</v>
      </c>
      <c r="U685" s="43">
        <f>'[4]AZIMUTH_CONGESTION by ports'!T2152</f>
        <v>0</v>
      </c>
      <c r="V685" s="12">
        <f>'[4]AZIMUTH_CONGESTION by ports'!U2152</f>
        <v>0</v>
      </c>
      <c r="W685" s="43">
        <f>'[4]AZIMUTH_CONGESTION by ports'!V2152</f>
        <v>4</v>
      </c>
      <c r="X685" s="12">
        <f>'[4]AZIMUTH_CONGESTION by ports'!W2152</f>
        <v>3</v>
      </c>
      <c r="Y685" s="88">
        <f>'[4]AZIMUTH_CONGESTION by ports'!X2152</f>
        <v>4</v>
      </c>
      <c r="Z685" s="12">
        <f>'[4]AZIMUTH_CONGESTION by ports'!Y2152</f>
        <v>0</v>
      </c>
      <c r="AA685" s="88">
        <f>'[4]AZIMUTH_CONGESTION by ports'!Z2152</f>
        <v>0</v>
      </c>
      <c r="AB685" s="12">
        <f t="shared" si="63"/>
        <v>13.260000000000002</v>
      </c>
      <c r="AC685" s="12">
        <f t="shared" si="64"/>
        <v>0.68</v>
      </c>
      <c r="AD685" s="12">
        <f t="shared" si="65"/>
        <v>1.36</v>
      </c>
      <c r="AE685" s="12">
        <f t="shared" si="66"/>
        <v>1.1900000000000002</v>
      </c>
      <c r="AF685" s="12">
        <f t="shared" si="67"/>
        <v>7.48</v>
      </c>
      <c r="AG685" s="12">
        <f t="shared" si="68"/>
        <v>2.5500000000000003</v>
      </c>
    </row>
    <row r="686" spans="2:33">
      <c r="B686" s="15">
        <f>'[4]AZIMUTH_CONGESTION by ports'!A2153</f>
        <v>43053</v>
      </c>
      <c r="C686" s="6">
        <f>'[4]AZIMUTH_CONGESTION by ports'!B2153</f>
        <v>4</v>
      </c>
      <c r="D686" s="89">
        <f>'[4]AZIMUTH_CONGESTION by ports'!C2153</f>
        <v>42</v>
      </c>
      <c r="E686" s="43">
        <f>'[4]AZIMUTH_CONGESTION by ports'!D2153</f>
        <v>3</v>
      </c>
      <c r="F686" s="6">
        <f>'[4]AZIMUTH_CONGESTION by ports'!E2153</f>
        <v>0</v>
      </c>
      <c r="G686" s="6">
        <f>'[4]AZIMUTH_CONGESTION by ports'!F2153</f>
        <v>0</v>
      </c>
      <c r="H686" s="12">
        <f>'[4]AZIMUTH_CONGESTION by ports'!G2153</f>
        <v>0</v>
      </c>
      <c r="I686" s="12">
        <f>'[4]AZIMUTH_CONGESTION by ports'!H2153</f>
        <v>1</v>
      </c>
      <c r="J686" s="12">
        <f>'[4]AZIMUTH_CONGESTION by ports'!I2153</f>
        <v>1</v>
      </c>
      <c r="K686" s="12">
        <f>'[4]AZIMUTH_CONGESTION by ports'!J2153</f>
        <v>0</v>
      </c>
      <c r="L686" s="12">
        <f>'[4]AZIMUTH_CONGESTION by ports'!K2153</f>
        <v>1</v>
      </c>
      <c r="M686" s="43">
        <f>'[4]AZIMUTH_CONGESTION by ports'!L2153</f>
        <v>0</v>
      </c>
      <c r="N686" s="6">
        <f>'[4]AZIMUTH_CONGESTION by ports'!M2153</f>
        <v>0</v>
      </c>
      <c r="O686" s="89">
        <f>'[4]AZIMUTH_CONGESTION by ports'!N2153</f>
        <v>0</v>
      </c>
      <c r="P686" s="88">
        <f>'[4]AZIMUTH_CONGESTION by ports'!O2153</f>
        <v>1</v>
      </c>
      <c r="Q686" s="88">
        <f>'[4]AZIMUTH_CONGESTION by ports'!P2153</f>
        <v>0</v>
      </c>
      <c r="R686" s="43">
        <f>'[4]AZIMUTH_CONGESTION by ports'!Q2153</f>
        <v>2</v>
      </c>
      <c r="S686" s="88">
        <f>'[4]AZIMUTH_CONGESTION by ports'!R2153</f>
        <v>1</v>
      </c>
      <c r="T686" s="12">
        <f>'[4]AZIMUTH_CONGESTION by ports'!S2153</f>
        <v>9</v>
      </c>
      <c r="U686" s="43">
        <f>'[4]AZIMUTH_CONGESTION by ports'!T2153</f>
        <v>0</v>
      </c>
      <c r="V686" s="12">
        <f>'[4]AZIMUTH_CONGESTION by ports'!U2153</f>
        <v>0</v>
      </c>
      <c r="W686" s="43">
        <f>'[4]AZIMUTH_CONGESTION by ports'!V2153</f>
        <v>4</v>
      </c>
      <c r="X686" s="12">
        <f>'[4]AZIMUTH_CONGESTION by ports'!W2153</f>
        <v>2</v>
      </c>
      <c r="Y686" s="88">
        <f>'[4]AZIMUTH_CONGESTION by ports'!X2153</f>
        <v>4</v>
      </c>
      <c r="Z686" s="12">
        <f>'[4]AZIMUTH_CONGESTION by ports'!Y2153</f>
        <v>0</v>
      </c>
      <c r="AA686" s="88">
        <f>'[4]AZIMUTH_CONGESTION by ports'!Z2153</f>
        <v>0</v>
      </c>
      <c r="AB686" s="12">
        <f t="shared" si="63"/>
        <v>12.750000000000002</v>
      </c>
      <c r="AC686" s="12">
        <f t="shared" si="64"/>
        <v>0.68</v>
      </c>
      <c r="AD686" s="12">
        <f t="shared" si="65"/>
        <v>1.53</v>
      </c>
      <c r="AE686" s="12">
        <f t="shared" si="66"/>
        <v>1.02</v>
      </c>
      <c r="AF686" s="12">
        <f t="shared" si="67"/>
        <v>7.1400000000000006</v>
      </c>
      <c r="AG686" s="12">
        <f t="shared" si="68"/>
        <v>2.3800000000000003</v>
      </c>
    </row>
    <row r="687" spans="2:33">
      <c r="B687" s="15">
        <f>'[4]AZIMUTH_CONGESTION by ports'!A2154</f>
        <v>43054</v>
      </c>
      <c r="C687" s="6">
        <f>'[4]AZIMUTH_CONGESTION by ports'!B2154</f>
        <v>3</v>
      </c>
      <c r="D687" s="89">
        <f>'[4]AZIMUTH_CONGESTION by ports'!C2154</f>
        <v>37</v>
      </c>
      <c r="E687" s="43">
        <f>'[4]AZIMUTH_CONGESTION by ports'!D2154</f>
        <v>4</v>
      </c>
      <c r="F687" s="6">
        <f>'[4]AZIMUTH_CONGESTION by ports'!E2154</f>
        <v>0</v>
      </c>
      <c r="G687" s="6">
        <f>'[4]AZIMUTH_CONGESTION by ports'!F2154</f>
        <v>0</v>
      </c>
      <c r="H687" s="12">
        <f>'[4]AZIMUTH_CONGESTION by ports'!G2154</f>
        <v>0</v>
      </c>
      <c r="I687" s="12">
        <f>'[4]AZIMUTH_CONGESTION by ports'!H2154</f>
        <v>1</v>
      </c>
      <c r="J687" s="12">
        <f>'[4]AZIMUTH_CONGESTION by ports'!I2154</f>
        <v>1</v>
      </c>
      <c r="K687" s="12">
        <f>'[4]AZIMUTH_CONGESTION by ports'!J2154</f>
        <v>0</v>
      </c>
      <c r="L687" s="12">
        <f>'[4]AZIMUTH_CONGESTION by ports'!K2154</f>
        <v>1</v>
      </c>
      <c r="M687" s="43">
        <f>'[4]AZIMUTH_CONGESTION by ports'!L2154</f>
        <v>0</v>
      </c>
      <c r="N687" s="6">
        <f>'[4]AZIMUTH_CONGESTION by ports'!M2154</f>
        <v>0</v>
      </c>
      <c r="O687" s="89">
        <f>'[4]AZIMUTH_CONGESTION by ports'!N2154</f>
        <v>0</v>
      </c>
      <c r="P687" s="88">
        <f>'[4]AZIMUTH_CONGESTION by ports'!O2154</f>
        <v>2</v>
      </c>
      <c r="Q687" s="88">
        <f>'[4]AZIMUTH_CONGESTION by ports'!P2154</f>
        <v>0</v>
      </c>
      <c r="R687" s="43">
        <f>'[4]AZIMUTH_CONGESTION by ports'!Q2154</f>
        <v>0</v>
      </c>
      <c r="S687" s="88">
        <f>'[4]AZIMUTH_CONGESTION by ports'!R2154</f>
        <v>1</v>
      </c>
      <c r="T687" s="12">
        <f>'[4]AZIMUTH_CONGESTION by ports'!S2154</f>
        <v>9</v>
      </c>
      <c r="U687" s="43">
        <f>'[4]AZIMUTH_CONGESTION by ports'!T2154</f>
        <v>0</v>
      </c>
      <c r="V687" s="12">
        <f>'[4]AZIMUTH_CONGESTION by ports'!U2154</f>
        <v>0</v>
      </c>
      <c r="W687" s="43">
        <f>'[4]AZIMUTH_CONGESTION by ports'!V2154</f>
        <v>3</v>
      </c>
      <c r="X687" s="12">
        <f>'[4]AZIMUTH_CONGESTION by ports'!W2154</f>
        <v>1</v>
      </c>
      <c r="Y687" s="88">
        <f>'[4]AZIMUTH_CONGESTION by ports'!X2154</f>
        <v>2</v>
      </c>
      <c r="Z687" s="12">
        <f>'[4]AZIMUTH_CONGESTION by ports'!Y2154</f>
        <v>0</v>
      </c>
      <c r="AA687" s="88">
        <f>'[4]AZIMUTH_CONGESTION by ports'!Z2154</f>
        <v>0</v>
      </c>
      <c r="AB687" s="12">
        <f t="shared" si="63"/>
        <v>11.05</v>
      </c>
      <c r="AC687" s="12">
        <f t="shared" si="64"/>
        <v>0.51</v>
      </c>
      <c r="AD687" s="12">
        <f t="shared" si="65"/>
        <v>1.1900000000000002</v>
      </c>
      <c r="AE687" s="12">
        <f t="shared" si="66"/>
        <v>0.85000000000000009</v>
      </c>
      <c r="AF687" s="12">
        <f t="shared" si="67"/>
        <v>6.29</v>
      </c>
      <c r="AG687" s="12">
        <f t="shared" si="68"/>
        <v>2.21</v>
      </c>
    </row>
    <row r="688" spans="2:33">
      <c r="B688" s="15">
        <f>'[4]AZIMUTH_CONGESTION by ports'!A2155</f>
        <v>43055</v>
      </c>
      <c r="C688" s="6">
        <f>'[4]AZIMUTH_CONGESTION by ports'!B2155</f>
        <v>2</v>
      </c>
      <c r="D688" s="89">
        <f>'[4]AZIMUTH_CONGESTION by ports'!C2155</f>
        <v>36</v>
      </c>
      <c r="E688" s="43">
        <f>'[4]AZIMUTH_CONGESTION by ports'!D2155</f>
        <v>4</v>
      </c>
      <c r="F688" s="6">
        <f>'[4]AZIMUTH_CONGESTION by ports'!E2155</f>
        <v>0</v>
      </c>
      <c r="G688" s="6">
        <f>'[4]AZIMUTH_CONGESTION by ports'!F2155</f>
        <v>0</v>
      </c>
      <c r="H688" s="12">
        <f>'[4]AZIMUTH_CONGESTION by ports'!G2155</f>
        <v>0</v>
      </c>
      <c r="I688" s="12">
        <f>'[4]AZIMUTH_CONGESTION by ports'!H2155</f>
        <v>1</v>
      </c>
      <c r="J688" s="12">
        <f>'[4]AZIMUTH_CONGESTION by ports'!I2155</f>
        <v>1</v>
      </c>
      <c r="K688" s="12">
        <f>'[4]AZIMUTH_CONGESTION by ports'!J2155</f>
        <v>0</v>
      </c>
      <c r="L688" s="12">
        <f>'[4]AZIMUTH_CONGESTION by ports'!K2155</f>
        <v>1</v>
      </c>
      <c r="M688" s="43">
        <f>'[4]AZIMUTH_CONGESTION by ports'!L2155</f>
        <v>0</v>
      </c>
      <c r="N688" s="6">
        <f>'[4]AZIMUTH_CONGESTION by ports'!M2155</f>
        <v>0</v>
      </c>
      <c r="O688" s="89">
        <f>'[4]AZIMUTH_CONGESTION by ports'!N2155</f>
        <v>0</v>
      </c>
      <c r="P688" s="88">
        <f>'[4]AZIMUTH_CONGESTION by ports'!O2155</f>
        <v>1</v>
      </c>
      <c r="Q688" s="88">
        <f>'[4]AZIMUTH_CONGESTION by ports'!P2155</f>
        <v>0</v>
      </c>
      <c r="R688" s="43">
        <f>'[4]AZIMUTH_CONGESTION by ports'!Q2155</f>
        <v>0</v>
      </c>
      <c r="S688" s="88">
        <f>'[4]AZIMUTH_CONGESTION by ports'!R2155</f>
        <v>1</v>
      </c>
      <c r="T688" s="12">
        <f>'[4]AZIMUTH_CONGESTION by ports'!S2155</f>
        <v>7</v>
      </c>
      <c r="U688" s="43">
        <f>'[4]AZIMUTH_CONGESTION by ports'!T2155</f>
        <v>0</v>
      </c>
      <c r="V688" s="12">
        <f>'[4]AZIMUTH_CONGESTION by ports'!U2155</f>
        <v>0</v>
      </c>
      <c r="W688" s="43">
        <f>'[4]AZIMUTH_CONGESTION by ports'!V2155</f>
        <v>3</v>
      </c>
      <c r="X688" s="12">
        <f>'[4]AZIMUTH_CONGESTION by ports'!W2155</f>
        <v>1</v>
      </c>
      <c r="Y688" s="88">
        <f>'[4]AZIMUTH_CONGESTION by ports'!X2155</f>
        <v>0</v>
      </c>
      <c r="Z688" s="12">
        <f>'[4]AZIMUTH_CONGESTION by ports'!Y2155</f>
        <v>0</v>
      </c>
      <c r="AA688" s="88">
        <f>'[4]AZIMUTH_CONGESTION by ports'!Z2155</f>
        <v>0</v>
      </c>
      <c r="AB688" s="12">
        <f t="shared" si="63"/>
        <v>9.8600000000000012</v>
      </c>
      <c r="AC688" s="12">
        <f t="shared" si="64"/>
        <v>0.34</v>
      </c>
      <c r="AD688" s="12">
        <f t="shared" si="65"/>
        <v>1.1900000000000002</v>
      </c>
      <c r="AE688" s="12">
        <f t="shared" si="66"/>
        <v>0.34</v>
      </c>
      <c r="AF688" s="12">
        <f t="shared" si="67"/>
        <v>6.12</v>
      </c>
      <c r="AG688" s="12">
        <f t="shared" si="68"/>
        <v>1.87</v>
      </c>
    </row>
    <row r="689" spans="2:33">
      <c r="B689" s="15">
        <f>'[4]AZIMUTH_CONGESTION by ports'!A2156</f>
        <v>43056</v>
      </c>
      <c r="C689" s="6">
        <f>'[4]AZIMUTH_CONGESTION by ports'!B2156</f>
        <v>2</v>
      </c>
      <c r="D689" s="89">
        <f>'[4]AZIMUTH_CONGESTION by ports'!C2156</f>
        <v>41</v>
      </c>
      <c r="E689" s="43">
        <f>'[4]AZIMUTH_CONGESTION by ports'!D2156</f>
        <v>1</v>
      </c>
      <c r="F689" s="6">
        <f>'[4]AZIMUTH_CONGESTION by ports'!E2156</f>
        <v>0</v>
      </c>
      <c r="G689" s="6">
        <f>'[4]AZIMUTH_CONGESTION by ports'!F2156</f>
        <v>0</v>
      </c>
      <c r="H689" s="12">
        <f>'[4]AZIMUTH_CONGESTION by ports'!G2156</f>
        <v>0</v>
      </c>
      <c r="I689" s="12">
        <f>'[4]AZIMUTH_CONGESTION by ports'!H2156</f>
        <v>0</v>
      </c>
      <c r="J689" s="12">
        <f>'[4]AZIMUTH_CONGESTION by ports'!I2156</f>
        <v>0</v>
      </c>
      <c r="K689" s="12">
        <f>'[4]AZIMUTH_CONGESTION by ports'!J2156</f>
        <v>0</v>
      </c>
      <c r="L689" s="12">
        <f>'[4]AZIMUTH_CONGESTION by ports'!K2156</f>
        <v>1</v>
      </c>
      <c r="M689" s="43">
        <f>'[4]AZIMUTH_CONGESTION by ports'!L2156</f>
        <v>1</v>
      </c>
      <c r="N689" s="6">
        <f>'[4]AZIMUTH_CONGESTION by ports'!M2156</f>
        <v>0</v>
      </c>
      <c r="O689" s="89">
        <f>'[4]AZIMUTH_CONGESTION by ports'!N2156</f>
        <v>0</v>
      </c>
      <c r="P689" s="88">
        <f>'[4]AZIMUTH_CONGESTION by ports'!O2156</f>
        <v>0</v>
      </c>
      <c r="Q689" s="88">
        <f>'[4]AZIMUTH_CONGESTION by ports'!P2156</f>
        <v>0</v>
      </c>
      <c r="R689" s="43">
        <f>'[4]AZIMUTH_CONGESTION by ports'!Q2156</f>
        <v>0</v>
      </c>
      <c r="S689" s="88">
        <f>'[4]AZIMUTH_CONGESTION by ports'!R2156</f>
        <v>1</v>
      </c>
      <c r="T689" s="12">
        <f>'[4]AZIMUTH_CONGESTION by ports'!S2156</f>
        <v>7</v>
      </c>
      <c r="U689" s="43">
        <f>'[4]AZIMUTH_CONGESTION by ports'!T2156</f>
        <v>0</v>
      </c>
      <c r="V689" s="12">
        <f>'[4]AZIMUTH_CONGESTION by ports'!U2156</f>
        <v>0</v>
      </c>
      <c r="W689" s="43">
        <f>'[4]AZIMUTH_CONGESTION by ports'!V2156</f>
        <v>1</v>
      </c>
      <c r="X689" s="12">
        <f>'[4]AZIMUTH_CONGESTION by ports'!W2156</f>
        <v>1</v>
      </c>
      <c r="Y689" s="88">
        <f>'[4]AZIMUTH_CONGESTION by ports'!X2156</f>
        <v>0</v>
      </c>
      <c r="Z689" s="12">
        <f>'[4]AZIMUTH_CONGESTION by ports'!Y2156</f>
        <v>0</v>
      </c>
      <c r="AA689" s="88">
        <f>'[4]AZIMUTH_CONGESTION by ports'!Z2156</f>
        <v>0</v>
      </c>
      <c r="AB689" s="12">
        <f t="shared" si="63"/>
        <v>9.5200000000000014</v>
      </c>
      <c r="AC689" s="12">
        <f t="shared" si="64"/>
        <v>0.34</v>
      </c>
      <c r="AD689" s="12">
        <f t="shared" si="65"/>
        <v>0.51</v>
      </c>
      <c r="AE689" s="12">
        <f t="shared" si="66"/>
        <v>0.17</v>
      </c>
      <c r="AF689" s="12">
        <f t="shared" si="67"/>
        <v>6.9700000000000006</v>
      </c>
      <c r="AG689" s="12">
        <f t="shared" si="68"/>
        <v>1.53</v>
      </c>
    </row>
    <row r="690" spans="2:33">
      <c r="B690" s="15">
        <f>'[4]AZIMUTH_CONGESTION by ports'!A2157</f>
        <v>43057</v>
      </c>
      <c r="C690" s="6">
        <f>'[4]AZIMUTH_CONGESTION by ports'!B2157</f>
        <v>3</v>
      </c>
      <c r="D690" s="89">
        <f>'[4]AZIMUTH_CONGESTION by ports'!C2157</f>
        <v>45</v>
      </c>
      <c r="E690" s="43">
        <f>'[4]AZIMUTH_CONGESTION by ports'!D2157</f>
        <v>2</v>
      </c>
      <c r="F690" s="6">
        <f>'[4]AZIMUTH_CONGESTION by ports'!E2157</f>
        <v>0</v>
      </c>
      <c r="G690" s="6">
        <f>'[4]AZIMUTH_CONGESTION by ports'!F2157</f>
        <v>0</v>
      </c>
      <c r="H690" s="12">
        <f>'[4]AZIMUTH_CONGESTION by ports'!G2157</f>
        <v>0</v>
      </c>
      <c r="I690" s="12">
        <f>'[4]AZIMUTH_CONGESTION by ports'!H2157</f>
        <v>1</v>
      </c>
      <c r="J690" s="12">
        <f>'[4]AZIMUTH_CONGESTION by ports'!I2157</f>
        <v>0</v>
      </c>
      <c r="K690" s="12">
        <f>'[4]AZIMUTH_CONGESTION by ports'!J2157</f>
        <v>0</v>
      </c>
      <c r="L690" s="12">
        <f>'[4]AZIMUTH_CONGESTION by ports'!K2157</f>
        <v>1</v>
      </c>
      <c r="M690" s="43">
        <f>'[4]AZIMUTH_CONGESTION by ports'!L2157</f>
        <v>0</v>
      </c>
      <c r="N690" s="6">
        <f>'[4]AZIMUTH_CONGESTION by ports'!M2157</f>
        <v>0</v>
      </c>
      <c r="O690" s="89">
        <f>'[4]AZIMUTH_CONGESTION by ports'!N2157</f>
        <v>0</v>
      </c>
      <c r="P690" s="88">
        <f>'[4]AZIMUTH_CONGESTION by ports'!O2157</f>
        <v>2</v>
      </c>
      <c r="Q690" s="88">
        <f>'[4]AZIMUTH_CONGESTION by ports'!P2157</f>
        <v>0</v>
      </c>
      <c r="R690" s="43">
        <f>'[4]AZIMUTH_CONGESTION by ports'!Q2157</f>
        <v>0</v>
      </c>
      <c r="S690" s="88">
        <f>'[4]AZIMUTH_CONGESTION by ports'!R2157</f>
        <v>1</v>
      </c>
      <c r="T690" s="12">
        <f>'[4]AZIMUTH_CONGESTION by ports'!S2157</f>
        <v>7</v>
      </c>
      <c r="U690" s="43">
        <f>'[4]AZIMUTH_CONGESTION by ports'!T2157</f>
        <v>0</v>
      </c>
      <c r="V690" s="12">
        <f>'[4]AZIMUTH_CONGESTION by ports'!U2157</f>
        <v>0</v>
      </c>
      <c r="W690" s="43">
        <f>'[4]AZIMUTH_CONGESTION by ports'!V2157</f>
        <v>0</v>
      </c>
      <c r="X690" s="12">
        <f>'[4]AZIMUTH_CONGESTION by ports'!W2157</f>
        <v>1</v>
      </c>
      <c r="Y690" s="88">
        <f>'[4]AZIMUTH_CONGESTION by ports'!X2157</f>
        <v>0</v>
      </c>
      <c r="Z690" s="12">
        <f>'[4]AZIMUTH_CONGESTION by ports'!Y2157</f>
        <v>0</v>
      </c>
      <c r="AA690" s="88">
        <f>'[4]AZIMUTH_CONGESTION by ports'!Z2157</f>
        <v>0</v>
      </c>
      <c r="AB690" s="12">
        <f t="shared" si="63"/>
        <v>10.71</v>
      </c>
      <c r="AC690" s="12">
        <f t="shared" si="64"/>
        <v>0.51</v>
      </c>
      <c r="AD690" s="12">
        <f t="shared" si="65"/>
        <v>0.34</v>
      </c>
      <c r="AE690" s="12">
        <f t="shared" si="66"/>
        <v>0.51</v>
      </c>
      <c r="AF690" s="12">
        <f t="shared" si="67"/>
        <v>7.65</v>
      </c>
      <c r="AG690" s="12">
        <f t="shared" si="68"/>
        <v>1.7000000000000002</v>
      </c>
    </row>
    <row r="691" spans="2:33">
      <c r="B691" s="15">
        <f>'[4]AZIMUTH_CONGESTION by ports'!A2158</f>
        <v>43058</v>
      </c>
      <c r="C691" s="6">
        <f>'[4]AZIMUTH_CONGESTION by ports'!B2158</f>
        <v>6</v>
      </c>
      <c r="D691" s="89">
        <f>'[4]AZIMUTH_CONGESTION by ports'!C2158</f>
        <v>49</v>
      </c>
      <c r="E691" s="43">
        <f>'[4]AZIMUTH_CONGESTION by ports'!D2158</f>
        <v>3</v>
      </c>
      <c r="F691" s="6">
        <f>'[4]AZIMUTH_CONGESTION by ports'!E2158</f>
        <v>0</v>
      </c>
      <c r="G691" s="6">
        <f>'[4]AZIMUTH_CONGESTION by ports'!F2158</f>
        <v>0</v>
      </c>
      <c r="H691" s="12">
        <f>'[4]AZIMUTH_CONGESTION by ports'!G2158</f>
        <v>0</v>
      </c>
      <c r="I691" s="12">
        <f>'[4]AZIMUTH_CONGESTION by ports'!H2158</f>
        <v>0</v>
      </c>
      <c r="J691" s="12">
        <f>'[4]AZIMUTH_CONGESTION by ports'!I2158</f>
        <v>0</v>
      </c>
      <c r="K691" s="12">
        <f>'[4]AZIMUTH_CONGESTION by ports'!J2158</f>
        <v>0</v>
      </c>
      <c r="L691" s="12">
        <f>'[4]AZIMUTH_CONGESTION by ports'!K2158</f>
        <v>1</v>
      </c>
      <c r="M691" s="43">
        <f>'[4]AZIMUTH_CONGESTION by ports'!L2158</f>
        <v>0</v>
      </c>
      <c r="N691" s="6">
        <f>'[4]AZIMUTH_CONGESTION by ports'!M2158</f>
        <v>0</v>
      </c>
      <c r="O691" s="89">
        <f>'[4]AZIMUTH_CONGESTION by ports'!N2158</f>
        <v>0</v>
      </c>
      <c r="P691" s="88">
        <f>'[4]AZIMUTH_CONGESTION by ports'!O2158</f>
        <v>2</v>
      </c>
      <c r="Q691" s="88">
        <f>'[4]AZIMUTH_CONGESTION by ports'!P2158</f>
        <v>0</v>
      </c>
      <c r="R691" s="43">
        <f>'[4]AZIMUTH_CONGESTION by ports'!Q2158</f>
        <v>0</v>
      </c>
      <c r="S691" s="88">
        <f>'[4]AZIMUTH_CONGESTION by ports'!R2158</f>
        <v>1</v>
      </c>
      <c r="T691" s="12">
        <f>'[4]AZIMUTH_CONGESTION by ports'!S2158</f>
        <v>6</v>
      </c>
      <c r="U691" s="43">
        <f>'[4]AZIMUTH_CONGESTION by ports'!T2158</f>
        <v>0</v>
      </c>
      <c r="V691" s="12">
        <f>'[4]AZIMUTH_CONGESTION by ports'!U2158</f>
        <v>0</v>
      </c>
      <c r="W691" s="43">
        <f>'[4]AZIMUTH_CONGESTION by ports'!V2158</f>
        <v>1</v>
      </c>
      <c r="X691" s="12">
        <f>'[4]AZIMUTH_CONGESTION by ports'!W2158</f>
        <v>2</v>
      </c>
      <c r="Y691" s="88">
        <f>'[4]AZIMUTH_CONGESTION by ports'!X2158</f>
        <v>1</v>
      </c>
      <c r="Z691" s="12">
        <f>'[4]AZIMUTH_CONGESTION by ports'!Y2158</f>
        <v>0</v>
      </c>
      <c r="AA691" s="88">
        <f>'[4]AZIMUTH_CONGESTION by ports'!Z2158</f>
        <v>0</v>
      </c>
      <c r="AB691" s="12">
        <f t="shared" si="63"/>
        <v>12.24</v>
      </c>
      <c r="AC691" s="12">
        <f t="shared" si="64"/>
        <v>1.02</v>
      </c>
      <c r="AD691" s="12">
        <f t="shared" si="65"/>
        <v>0.68</v>
      </c>
      <c r="AE691" s="12">
        <f t="shared" si="66"/>
        <v>0.68</v>
      </c>
      <c r="AF691" s="12">
        <f t="shared" si="67"/>
        <v>8.33</v>
      </c>
      <c r="AG691" s="12">
        <f t="shared" si="68"/>
        <v>1.53</v>
      </c>
    </row>
    <row r="692" spans="2:33">
      <c r="B692" s="15">
        <f>'[4]AZIMUTH_CONGESTION by ports'!A2159</f>
        <v>43059</v>
      </c>
      <c r="C692" s="6">
        <f>'[4]AZIMUTH_CONGESTION by ports'!B2159</f>
        <v>5</v>
      </c>
      <c r="D692" s="89">
        <f>'[4]AZIMUTH_CONGESTION by ports'!C2159</f>
        <v>43</v>
      </c>
      <c r="E692" s="43">
        <f>'[4]AZIMUTH_CONGESTION by ports'!D2159</f>
        <v>2</v>
      </c>
      <c r="F692" s="6">
        <f>'[4]AZIMUTH_CONGESTION by ports'!E2159</f>
        <v>0</v>
      </c>
      <c r="G692" s="6">
        <f>'[4]AZIMUTH_CONGESTION by ports'!F2159</f>
        <v>1</v>
      </c>
      <c r="H692" s="12">
        <f>'[4]AZIMUTH_CONGESTION by ports'!G2159</f>
        <v>0</v>
      </c>
      <c r="I692" s="12">
        <f>'[4]AZIMUTH_CONGESTION by ports'!H2159</f>
        <v>2</v>
      </c>
      <c r="J692" s="12">
        <f>'[4]AZIMUTH_CONGESTION by ports'!I2159</f>
        <v>0</v>
      </c>
      <c r="K692" s="12">
        <f>'[4]AZIMUTH_CONGESTION by ports'!J2159</f>
        <v>0</v>
      </c>
      <c r="L692" s="12">
        <f>'[4]AZIMUTH_CONGESTION by ports'!K2159</f>
        <v>1</v>
      </c>
      <c r="M692" s="43">
        <f>'[4]AZIMUTH_CONGESTION by ports'!L2159</f>
        <v>0</v>
      </c>
      <c r="N692" s="6">
        <f>'[4]AZIMUTH_CONGESTION by ports'!M2159</f>
        <v>0</v>
      </c>
      <c r="O692" s="89">
        <f>'[4]AZIMUTH_CONGESTION by ports'!N2159</f>
        <v>0</v>
      </c>
      <c r="P692" s="88">
        <f>'[4]AZIMUTH_CONGESTION by ports'!O2159</f>
        <v>2</v>
      </c>
      <c r="Q692" s="88">
        <f>'[4]AZIMUTH_CONGESTION by ports'!P2159</f>
        <v>0</v>
      </c>
      <c r="R692" s="43">
        <f>'[4]AZIMUTH_CONGESTION by ports'!Q2159</f>
        <v>0</v>
      </c>
      <c r="S692" s="88">
        <f>'[4]AZIMUTH_CONGESTION by ports'!R2159</f>
        <v>0</v>
      </c>
      <c r="T692" s="12">
        <f>'[4]AZIMUTH_CONGESTION by ports'!S2159</f>
        <v>12</v>
      </c>
      <c r="U692" s="43">
        <f>'[4]AZIMUTH_CONGESTION by ports'!T2159</f>
        <v>0</v>
      </c>
      <c r="V692" s="12">
        <f>'[4]AZIMUTH_CONGESTION by ports'!U2159</f>
        <v>0</v>
      </c>
      <c r="W692" s="43">
        <f>'[4]AZIMUTH_CONGESTION by ports'!V2159</f>
        <v>1</v>
      </c>
      <c r="X692" s="12">
        <f>'[4]AZIMUTH_CONGESTION by ports'!W2159</f>
        <v>2</v>
      </c>
      <c r="Y692" s="88">
        <f>'[4]AZIMUTH_CONGESTION by ports'!X2159</f>
        <v>1</v>
      </c>
      <c r="Z692" s="12">
        <f>'[4]AZIMUTH_CONGESTION by ports'!Y2159</f>
        <v>0</v>
      </c>
      <c r="AA692" s="88">
        <f>'[4]AZIMUTH_CONGESTION by ports'!Z2159</f>
        <v>0</v>
      </c>
      <c r="AB692" s="12">
        <f t="shared" si="63"/>
        <v>12.24</v>
      </c>
      <c r="AC692" s="12">
        <f t="shared" si="64"/>
        <v>1.02</v>
      </c>
      <c r="AD692" s="12">
        <f t="shared" si="65"/>
        <v>0.51</v>
      </c>
      <c r="AE692" s="12">
        <f t="shared" si="66"/>
        <v>0.51</v>
      </c>
      <c r="AF692" s="12">
        <f t="shared" si="67"/>
        <v>7.3100000000000005</v>
      </c>
      <c r="AG692" s="12">
        <f t="shared" si="68"/>
        <v>2.89</v>
      </c>
    </row>
    <row r="693" spans="2:33">
      <c r="B693" s="15">
        <f>'[4]AZIMUTH_CONGESTION by ports'!A2160</f>
        <v>43060</v>
      </c>
      <c r="C693" s="6">
        <f>'[4]AZIMUTH_CONGESTION by ports'!B2160</f>
        <v>5</v>
      </c>
      <c r="D693" s="89">
        <f>'[4]AZIMUTH_CONGESTION by ports'!C2160</f>
        <v>44</v>
      </c>
      <c r="E693" s="43">
        <f>'[4]AZIMUTH_CONGESTION by ports'!D2160</f>
        <v>1</v>
      </c>
      <c r="F693" s="6">
        <f>'[4]AZIMUTH_CONGESTION by ports'!E2160</f>
        <v>0</v>
      </c>
      <c r="G693" s="6">
        <f>'[4]AZIMUTH_CONGESTION by ports'!F2160</f>
        <v>0</v>
      </c>
      <c r="H693" s="12">
        <f>'[4]AZIMUTH_CONGESTION by ports'!G2160</f>
        <v>0</v>
      </c>
      <c r="I693" s="12">
        <f>'[4]AZIMUTH_CONGESTION by ports'!H2160</f>
        <v>1</v>
      </c>
      <c r="J693" s="12">
        <f>'[4]AZIMUTH_CONGESTION by ports'!I2160</f>
        <v>0</v>
      </c>
      <c r="K693" s="12">
        <f>'[4]AZIMUTH_CONGESTION by ports'!J2160</f>
        <v>0</v>
      </c>
      <c r="L693" s="12">
        <f>'[4]AZIMUTH_CONGESTION by ports'!K2160</f>
        <v>1</v>
      </c>
      <c r="M693" s="43">
        <f>'[4]AZIMUTH_CONGESTION by ports'!L2160</f>
        <v>1</v>
      </c>
      <c r="N693" s="6">
        <f>'[4]AZIMUTH_CONGESTION by ports'!M2160</f>
        <v>0</v>
      </c>
      <c r="O693" s="89">
        <f>'[4]AZIMUTH_CONGESTION by ports'!N2160</f>
        <v>0</v>
      </c>
      <c r="P693" s="88">
        <f>'[4]AZIMUTH_CONGESTION by ports'!O2160</f>
        <v>0</v>
      </c>
      <c r="Q693" s="88">
        <f>'[4]AZIMUTH_CONGESTION by ports'!P2160</f>
        <v>1</v>
      </c>
      <c r="R693" s="43">
        <f>'[4]AZIMUTH_CONGESTION by ports'!Q2160</f>
        <v>0</v>
      </c>
      <c r="S693" s="88">
        <f>'[4]AZIMUTH_CONGESTION by ports'!R2160</f>
        <v>0</v>
      </c>
      <c r="T693" s="12">
        <f>'[4]AZIMUTH_CONGESTION by ports'!S2160</f>
        <v>8</v>
      </c>
      <c r="U693" s="43">
        <f>'[4]AZIMUTH_CONGESTION by ports'!T2160</f>
        <v>0</v>
      </c>
      <c r="V693" s="12">
        <f>'[4]AZIMUTH_CONGESTION by ports'!U2160</f>
        <v>0</v>
      </c>
      <c r="W693" s="43">
        <f>'[4]AZIMUTH_CONGESTION by ports'!V2160</f>
        <v>1</v>
      </c>
      <c r="X693" s="12">
        <f>'[4]AZIMUTH_CONGESTION by ports'!W2160</f>
        <v>2</v>
      </c>
      <c r="Y693" s="88">
        <f>'[4]AZIMUTH_CONGESTION by ports'!X2160</f>
        <v>0</v>
      </c>
      <c r="Z693" s="12">
        <f>'[4]AZIMUTH_CONGESTION by ports'!Y2160</f>
        <v>0</v>
      </c>
      <c r="AA693" s="88">
        <f>'[4]AZIMUTH_CONGESTION by ports'!Z2160</f>
        <v>0</v>
      </c>
      <c r="AB693" s="12">
        <f t="shared" si="63"/>
        <v>11.05</v>
      </c>
      <c r="AC693" s="12">
        <f t="shared" si="64"/>
        <v>0.85000000000000009</v>
      </c>
      <c r="AD693" s="12">
        <f t="shared" si="65"/>
        <v>0.51</v>
      </c>
      <c r="AE693" s="12">
        <f t="shared" si="66"/>
        <v>0.17</v>
      </c>
      <c r="AF693" s="12">
        <f t="shared" si="67"/>
        <v>7.48</v>
      </c>
      <c r="AG693" s="12">
        <f t="shared" si="68"/>
        <v>2.04</v>
      </c>
    </row>
    <row r="694" spans="2:33">
      <c r="B694" s="15">
        <f>'[4]AZIMUTH_CONGESTION by ports'!A2161</f>
        <v>43061</v>
      </c>
      <c r="C694" s="6">
        <f>'[4]AZIMUTH_CONGESTION by ports'!B2161</f>
        <v>5</v>
      </c>
      <c r="D694" s="89">
        <f>'[4]AZIMUTH_CONGESTION by ports'!C2161</f>
        <v>46</v>
      </c>
      <c r="E694" s="43">
        <f>'[4]AZIMUTH_CONGESTION by ports'!D2161</f>
        <v>0</v>
      </c>
      <c r="F694" s="6">
        <f>'[4]AZIMUTH_CONGESTION by ports'!E2161</f>
        <v>0</v>
      </c>
      <c r="G694" s="6">
        <f>'[4]AZIMUTH_CONGESTION by ports'!F2161</f>
        <v>0</v>
      </c>
      <c r="H694" s="12">
        <f>'[4]AZIMUTH_CONGESTION by ports'!G2161</f>
        <v>0</v>
      </c>
      <c r="I694" s="12">
        <f>'[4]AZIMUTH_CONGESTION by ports'!H2161</f>
        <v>2</v>
      </c>
      <c r="J694" s="12">
        <f>'[4]AZIMUTH_CONGESTION by ports'!I2161</f>
        <v>0</v>
      </c>
      <c r="K694" s="12">
        <f>'[4]AZIMUTH_CONGESTION by ports'!J2161</f>
        <v>0</v>
      </c>
      <c r="L694" s="12">
        <f>'[4]AZIMUTH_CONGESTION by ports'!K2161</f>
        <v>1</v>
      </c>
      <c r="M694" s="43">
        <f>'[4]AZIMUTH_CONGESTION by ports'!L2161</f>
        <v>0</v>
      </c>
      <c r="N694" s="6">
        <f>'[4]AZIMUTH_CONGESTION by ports'!M2161</f>
        <v>0</v>
      </c>
      <c r="O694" s="89">
        <f>'[4]AZIMUTH_CONGESTION by ports'!N2161</f>
        <v>0</v>
      </c>
      <c r="P694" s="88">
        <f>'[4]AZIMUTH_CONGESTION by ports'!O2161</f>
        <v>0</v>
      </c>
      <c r="Q694" s="88">
        <f>'[4]AZIMUTH_CONGESTION by ports'!P2161</f>
        <v>0</v>
      </c>
      <c r="R694" s="43">
        <f>'[4]AZIMUTH_CONGESTION by ports'!Q2161</f>
        <v>0</v>
      </c>
      <c r="S694" s="88">
        <f>'[4]AZIMUTH_CONGESTION by ports'!R2161</f>
        <v>0</v>
      </c>
      <c r="T694" s="12">
        <f>'[4]AZIMUTH_CONGESTION by ports'!S2161</f>
        <v>11</v>
      </c>
      <c r="U694" s="43">
        <f>'[4]AZIMUTH_CONGESTION by ports'!T2161</f>
        <v>0</v>
      </c>
      <c r="V694" s="12">
        <f>'[4]AZIMUTH_CONGESTION by ports'!U2161</f>
        <v>0</v>
      </c>
      <c r="W694" s="43">
        <f>'[4]AZIMUTH_CONGESTION by ports'!V2161</f>
        <v>1</v>
      </c>
      <c r="X694" s="12">
        <f>'[4]AZIMUTH_CONGESTION by ports'!W2161</f>
        <v>2</v>
      </c>
      <c r="Y694" s="88">
        <f>'[4]AZIMUTH_CONGESTION by ports'!X2161</f>
        <v>0</v>
      </c>
      <c r="Z694" s="12">
        <f>'[4]AZIMUTH_CONGESTION by ports'!Y2161</f>
        <v>0</v>
      </c>
      <c r="AA694" s="88">
        <f>'[4]AZIMUTH_CONGESTION by ports'!Z2161</f>
        <v>0</v>
      </c>
      <c r="AB694" s="12">
        <f t="shared" si="63"/>
        <v>11.56</v>
      </c>
      <c r="AC694" s="12">
        <f t="shared" si="64"/>
        <v>0.85000000000000009</v>
      </c>
      <c r="AD694" s="12">
        <f t="shared" si="65"/>
        <v>0.17</v>
      </c>
      <c r="AE694" s="12">
        <f t="shared" si="66"/>
        <v>0</v>
      </c>
      <c r="AF694" s="12">
        <f t="shared" si="67"/>
        <v>7.82</v>
      </c>
      <c r="AG694" s="12">
        <f t="shared" si="68"/>
        <v>2.72</v>
      </c>
    </row>
    <row r="695" spans="2:33">
      <c r="B695" s="15">
        <f>'[4]AZIMUTH_CONGESTION by ports'!A2162</f>
        <v>43062</v>
      </c>
      <c r="C695" s="6">
        <f>'[4]AZIMUTH_CONGESTION by ports'!B2162</f>
        <v>4</v>
      </c>
      <c r="D695" s="89">
        <f>'[4]AZIMUTH_CONGESTION by ports'!C2162</f>
        <v>38</v>
      </c>
      <c r="E695" s="43">
        <f>'[4]AZIMUTH_CONGESTION by ports'!D2162</f>
        <v>2</v>
      </c>
      <c r="F695" s="6">
        <f>'[4]AZIMUTH_CONGESTION by ports'!E2162</f>
        <v>0</v>
      </c>
      <c r="G695" s="6">
        <f>'[4]AZIMUTH_CONGESTION by ports'!F2162</f>
        <v>2</v>
      </c>
      <c r="H695" s="12">
        <f>'[4]AZIMUTH_CONGESTION by ports'!G2162</f>
        <v>0</v>
      </c>
      <c r="I695" s="12">
        <f>'[4]AZIMUTH_CONGESTION by ports'!H2162</f>
        <v>1</v>
      </c>
      <c r="J695" s="12">
        <f>'[4]AZIMUTH_CONGESTION by ports'!I2162</f>
        <v>0</v>
      </c>
      <c r="K695" s="12">
        <f>'[4]AZIMUTH_CONGESTION by ports'!J2162</f>
        <v>0</v>
      </c>
      <c r="L695" s="12">
        <f>'[4]AZIMUTH_CONGESTION by ports'!K2162</f>
        <v>1</v>
      </c>
      <c r="M695" s="43">
        <f>'[4]AZIMUTH_CONGESTION by ports'!L2162</f>
        <v>0</v>
      </c>
      <c r="N695" s="6">
        <f>'[4]AZIMUTH_CONGESTION by ports'!M2162</f>
        <v>0</v>
      </c>
      <c r="O695" s="89">
        <f>'[4]AZIMUTH_CONGESTION by ports'!N2162</f>
        <v>0</v>
      </c>
      <c r="P695" s="88">
        <f>'[4]AZIMUTH_CONGESTION by ports'!O2162</f>
        <v>1</v>
      </c>
      <c r="Q695" s="88">
        <f>'[4]AZIMUTH_CONGESTION by ports'!P2162</f>
        <v>0</v>
      </c>
      <c r="R695" s="43">
        <f>'[4]AZIMUTH_CONGESTION by ports'!Q2162</f>
        <v>0</v>
      </c>
      <c r="S695" s="88">
        <f>'[4]AZIMUTH_CONGESTION by ports'!R2162</f>
        <v>0</v>
      </c>
      <c r="T695" s="12">
        <f>'[4]AZIMUTH_CONGESTION by ports'!S2162</f>
        <v>10</v>
      </c>
      <c r="U695" s="43">
        <f>'[4]AZIMUTH_CONGESTION by ports'!T2162</f>
        <v>0</v>
      </c>
      <c r="V695" s="12">
        <f>'[4]AZIMUTH_CONGESTION by ports'!U2162</f>
        <v>0</v>
      </c>
      <c r="W695" s="43">
        <f>'[4]AZIMUTH_CONGESTION by ports'!V2162</f>
        <v>1</v>
      </c>
      <c r="X695" s="12">
        <f>'[4]AZIMUTH_CONGESTION by ports'!W2162</f>
        <v>2</v>
      </c>
      <c r="Y695" s="88">
        <f>'[4]AZIMUTH_CONGESTION by ports'!X2162</f>
        <v>0</v>
      </c>
      <c r="Z695" s="12">
        <f>'[4]AZIMUTH_CONGESTION by ports'!Y2162</f>
        <v>0</v>
      </c>
      <c r="AA695" s="88">
        <f>'[4]AZIMUTH_CONGESTION by ports'!Z2162</f>
        <v>0</v>
      </c>
      <c r="AB695" s="12">
        <f t="shared" si="63"/>
        <v>10.540000000000001</v>
      </c>
      <c r="AC695" s="12">
        <f t="shared" si="64"/>
        <v>1.02</v>
      </c>
      <c r="AD695" s="12">
        <f t="shared" si="65"/>
        <v>0.51</v>
      </c>
      <c r="AE695" s="12">
        <f t="shared" si="66"/>
        <v>0.17</v>
      </c>
      <c r="AF695" s="12">
        <f t="shared" si="67"/>
        <v>6.4600000000000009</v>
      </c>
      <c r="AG695" s="12">
        <f t="shared" si="68"/>
        <v>2.3800000000000003</v>
      </c>
    </row>
    <row r="696" spans="2:33">
      <c r="B696" s="15">
        <f>'[4]AZIMUTH_CONGESTION by ports'!A2163</f>
        <v>43063</v>
      </c>
      <c r="C696" s="6">
        <f>'[4]AZIMUTH_CONGESTION by ports'!B2163</f>
        <v>5</v>
      </c>
      <c r="D696" s="89">
        <f>'[4]AZIMUTH_CONGESTION by ports'!C2163</f>
        <v>42</v>
      </c>
      <c r="E696" s="43">
        <f>'[4]AZIMUTH_CONGESTION by ports'!D2163</f>
        <v>3</v>
      </c>
      <c r="F696" s="6">
        <f>'[4]AZIMUTH_CONGESTION by ports'!E2163</f>
        <v>0</v>
      </c>
      <c r="G696" s="6">
        <f>'[4]AZIMUTH_CONGESTION by ports'!F2163</f>
        <v>2</v>
      </c>
      <c r="H696" s="12">
        <f>'[4]AZIMUTH_CONGESTION by ports'!G2163</f>
        <v>1</v>
      </c>
      <c r="I696" s="12">
        <f>'[4]AZIMUTH_CONGESTION by ports'!H2163</f>
        <v>1</v>
      </c>
      <c r="J696" s="12">
        <f>'[4]AZIMUTH_CONGESTION by ports'!I2163</f>
        <v>1</v>
      </c>
      <c r="K696" s="12">
        <f>'[4]AZIMUTH_CONGESTION by ports'!J2163</f>
        <v>0</v>
      </c>
      <c r="L696" s="12">
        <f>'[4]AZIMUTH_CONGESTION by ports'!K2163</f>
        <v>1</v>
      </c>
      <c r="M696" s="43">
        <f>'[4]AZIMUTH_CONGESTION by ports'!L2163</f>
        <v>0</v>
      </c>
      <c r="N696" s="6">
        <f>'[4]AZIMUTH_CONGESTION by ports'!M2163</f>
        <v>0</v>
      </c>
      <c r="O696" s="89">
        <f>'[4]AZIMUTH_CONGESTION by ports'!N2163</f>
        <v>0</v>
      </c>
      <c r="P696" s="88">
        <f>'[4]AZIMUTH_CONGESTION by ports'!O2163</f>
        <v>0</v>
      </c>
      <c r="Q696" s="88">
        <f>'[4]AZIMUTH_CONGESTION by ports'!P2163</f>
        <v>0</v>
      </c>
      <c r="R696" s="43">
        <f>'[4]AZIMUTH_CONGESTION by ports'!Q2163</f>
        <v>0</v>
      </c>
      <c r="S696" s="88">
        <f>'[4]AZIMUTH_CONGESTION by ports'!R2163</f>
        <v>0</v>
      </c>
      <c r="T696" s="12">
        <f>'[4]AZIMUTH_CONGESTION by ports'!S2163</f>
        <v>9</v>
      </c>
      <c r="U696" s="43">
        <f>'[4]AZIMUTH_CONGESTION by ports'!T2163</f>
        <v>0</v>
      </c>
      <c r="V696" s="12">
        <f>'[4]AZIMUTH_CONGESTION by ports'!U2163</f>
        <v>0</v>
      </c>
      <c r="W696" s="43">
        <f>'[4]AZIMUTH_CONGESTION by ports'!V2163</f>
        <v>2</v>
      </c>
      <c r="X696" s="12">
        <f>'[4]AZIMUTH_CONGESTION by ports'!W2163</f>
        <v>2</v>
      </c>
      <c r="Y696" s="88">
        <f>'[4]AZIMUTH_CONGESTION by ports'!X2163</f>
        <v>0</v>
      </c>
      <c r="Z696" s="12">
        <f>'[4]AZIMUTH_CONGESTION by ports'!Y2163</f>
        <v>0</v>
      </c>
      <c r="AA696" s="88">
        <f>'[4]AZIMUTH_CONGESTION by ports'!Z2163</f>
        <v>0</v>
      </c>
      <c r="AB696" s="12">
        <f t="shared" si="63"/>
        <v>11.73</v>
      </c>
      <c r="AC696" s="12">
        <f t="shared" si="64"/>
        <v>1.1900000000000002</v>
      </c>
      <c r="AD696" s="12">
        <f t="shared" si="65"/>
        <v>0.85000000000000009</v>
      </c>
      <c r="AE696" s="12">
        <f t="shared" si="66"/>
        <v>0</v>
      </c>
      <c r="AF696" s="12">
        <f t="shared" si="67"/>
        <v>7.1400000000000006</v>
      </c>
      <c r="AG696" s="12">
        <f t="shared" si="68"/>
        <v>2.5500000000000003</v>
      </c>
    </row>
    <row r="697" spans="2:33">
      <c r="B697" s="15">
        <f>'[4]AZIMUTH_CONGESTION by ports'!A2164</f>
        <v>43064</v>
      </c>
      <c r="C697" s="6">
        <f>'[4]AZIMUTH_CONGESTION by ports'!B2164</f>
        <v>6</v>
      </c>
      <c r="D697" s="89">
        <f>'[4]AZIMUTH_CONGESTION by ports'!C2164</f>
        <v>50</v>
      </c>
      <c r="E697" s="43">
        <f>'[4]AZIMUTH_CONGESTION by ports'!D2164</f>
        <v>3</v>
      </c>
      <c r="F697" s="6">
        <f>'[4]AZIMUTH_CONGESTION by ports'!E2164</f>
        <v>0</v>
      </c>
      <c r="G697" s="6">
        <f>'[4]AZIMUTH_CONGESTION by ports'!F2164</f>
        <v>2</v>
      </c>
      <c r="H697" s="12">
        <f>'[4]AZIMUTH_CONGESTION by ports'!G2164</f>
        <v>1</v>
      </c>
      <c r="I697" s="12">
        <f>'[4]AZIMUTH_CONGESTION by ports'!H2164</f>
        <v>0</v>
      </c>
      <c r="J697" s="12">
        <f>'[4]AZIMUTH_CONGESTION by ports'!I2164</f>
        <v>1</v>
      </c>
      <c r="K697" s="12">
        <f>'[4]AZIMUTH_CONGESTION by ports'!J2164</f>
        <v>0</v>
      </c>
      <c r="L697" s="12">
        <f>'[4]AZIMUTH_CONGESTION by ports'!K2164</f>
        <v>1</v>
      </c>
      <c r="M697" s="43">
        <f>'[4]AZIMUTH_CONGESTION by ports'!L2164</f>
        <v>0</v>
      </c>
      <c r="N697" s="6">
        <f>'[4]AZIMUTH_CONGESTION by ports'!M2164</f>
        <v>0</v>
      </c>
      <c r="O697" s="89">
        <f>'[4]AZIMUTH_CONGESTION by ports'!N2164</f>
        <v>0</v>
      </c>
      <c r="P697" s="88">
        <f>'[4]AZIMUTH_CONGESTION by ports'!O2164</f>
        <v>1</v>
      </c>
      <c r="Q697" s="88">
        <f>'[4]AZIMUTH_CONGESTION by ports'!P2164</f>
        <v>0</v>
      </c>
      <c r="R697" s="43">
        <f>'[4]AZIMUTH_CONGESTION by ports'!Q2164</f>
        <v>0</v>
      </c>
      <c r="S697" s="88">
        <f>'[4]AZIMUTH_CONGESTION by ports'!R2164</f>
        <v>0</v>
      </c>
      <c r="T697" s="12">
        <f>'[4]AZIMUTH_CONGESTION by ports'!S2164</f>
        <v>11</v>
      </c>
      <c r="U697" s="43">
        <f>'[4]AZIMUTH_CONGESTION by ports'!T2164</f>
        <v>0</v>
      </c>
      <c r="V697" s="12">
        <f>'[4]AZIMUTH_CONGESTION by ports'!U2164</f>
        <v>0</v>
      </c>
      <c r="W697" s="43">
        <f>'[4]AZIMUTH_CONGESTION by ports'!V2164</f>
        <v>2</v>
      </c>
      <c r="X697" s="12">
        <f>'[4]AZIMUTH_CONGESTION by ports'!W2164</f>
        <v>2</v>
      </c>
      <c r="Y697" s="88">
        <f>'[4]AZIMUTH_CONGESTION by ports'!X2164</f>
        <v>0</v>
      </c>
      <c r="Z697" s="12">
        <f>'[4]AZIMUTH_CONGESTION by ports'!Y2164</f>
        <v>0</v>
      </c>
      <c r="AA697" s="88">
        <f>'[4]AZIMUTH_CONGESTION by ports'!Z2164</f>
        <v>0</v>
      </c>
      <c r="AB697" s="12">
        <f t="shared" si="63"/>
        <v>13.600000000000001</v>
      </c>
      <c r="AC697" s="12">
        <f t="shared" si="64"/>
        <v>1.36</v>
      </c>
      <c r="AD697" s="12">
        <f t="shared" si="65"/>
        <v>0.85000000000000009</v>
      </c>
      <c r="AE697" s="12">
        <f t="shared" si="66"/>
        <v>0.17</v>
      </c>
      <c r="AF697" s="12">
        <f t="shared" si="67"/>
        <v>8.5</v>
      </c>
      <c r="AG697" s="12">
        <f t="shared" si="68"/>
        <v>2.72</v>
      </c>
    </row>
    <row r="698" spans="2:33">
      <c r="B698" s="15">
        <f>'[4]AZIMUTH_CONGESTION by ports'!A2165</f>
        <v>43065</v>
      </c>
      <c r="C698" s="6">
        <f>'[4]AZIMUTH_CONGESTION by ports'!B2165</f>
        <v>6</v>
      </c>
      <c r="D698" s="89">
        <f>'[4]AZIMUTH_CONGESTION by ports'!C2165</f>
        <v>52</v>
      </c>
      <c r="E698" s="43">
        <f>'[4]AZIMUTH_CONGESTION by ports'!D2165</f>
        <v>3</v>
      </c>
      <c r="F698" s="6">
        <f>'[4]AZIMUTH_CONGESTION by ports'!E2165</f>
        <v>0</v>
      </c>
      <c r="G698" s="6">
        <f>'[4]AZIMUTH_CONGESTION by ports'!F2165</f>
        <v>2</v>
      </c>
      <c r="H698" s="12">
        <f>'[4]AZIMUTH_CONGESTION by ports'!G2165</f>
        <v>1</v>
      </c>
      <c r="I698" s="12">
        <f>'[4]AZIMUTH_CONGESTION by ports'!H2165</f>
        <v>0</v>
      </c>
      <c r="J698" s="12">
        <f>'[4]AZIMUTH_CONGESTION by ports'!I2165</f>
        <v>1</v>
      </c>
      <c r="K698" s="12">
        <f>'[4]AZIMUTH_CONGESTION by ports'!J2165</f>
        <v>0</v>
      </c>
      <c r="L698" s="12">
        <f>'[4]AZIMUTH_CONGESTION by ports'!K2165</f>
        <v>1</v>
      </c>
      <c r="M698" s="43">
        <f>'[4]AZIMUTH_CONGESTION by ports'!L2165</f>
        <v>0</v>
      </c>
      <c r="N698" s="6">
        <f>'[4]AZIMUTH_CONGESTION by ports'!M2165</f>
        <v>0</v>
      </c>
      <c r="O698" s="89">
        <f>'[4]AZIMUTH_CONGESTION by ports'!N2165</f>
        <v>0</v>
      </c>
      <c r="P698" s="88">
        <f>'[4]AZIMUTH_CONGESTION by ports'!O2165</f>
        <v>1</v>
      </c>
      <c r="Q698" s="88">
        <f>'[4]AZIMUTH_CONGESTION by ports'!P2165</f>
        <v>0</v>
      </c>
      <c r="R698" s="43">
        <f>'[4]AZIMUTH_CONGESTION by ports'!Q2165</f>
        <v>0</v>
      </c>
      <c r="S698" s="88">
        <f>'[4]AZIMUTH_CONGESTION by ports'!R2165</f>
        <v>0</v>
      </c>
      <c r="T698" s="12">
        <f>'[4]AZIMUTH_CONGESTION by ports'!S2165</f>
        <v>12</v>
      </c>
      <c r="U698" s="43">
        <f>'[4]AZIMUTH_CONGESTION by ports'!T2165</f>
        <v>0</v>
      </c>
      <c r="V698" s="12">
        <f>'[4]AZIMUTH_CONGESTION by ports'!U2165</f>
        <v>0</v>
      </c>
      <c r="W698" s="43">
        <f>'[4]AZIMUTH_CONGESTION by ports'!V2165</f>
        <v>2</v>
      </c>
      <c r="X698" s="12">
        <f>'[4]AZIMUTH_CONGESTION by ports'!W2165</f>
        <v>1</v>
      </c>
      <c r="Y698" s="88">
        <f>'[4]AZIMUTH_CONGESTION by ports'!X2165</f>
        <v>1</v>
      </c>
      <c r="Z698" s="12">
        <f>'[4]AZIMUTH_CONGESTION by ports'!Y2165</f>
        <v>0</v>
      </c>
      <c r="AA698" s="88">
        <f>'[4]AZIMUTH_CONGESTION by ports'!Z2165</f>
        <v>0</v>
      </c>
      <c r="AB698" s="12">
        <f t="shared" si="63"/>
        <v>14.110000000000001</v>
      </c>
      <c r="AC698" s="12">
        <f t="shared" si="64"/>
        <v>1.36</v>
      </c>
      <c r="AD698" s="12">
        <f t="shared" si="65"/>
        <v>0.85000000000000009</v>
      </c>
      <c r="AE698" s="12">
        <f t="shared" si="66"/>
        <v>0.34</v>
      </c>
      <c r="AF698" s="12">
        <f t="shared" si="67"/>
        <v>8.84</v>
      </c>
      <c r="AG698" s="12">
        <f t="shared" si="68"/>
        <v>2.72</v>
      </c>
    </row>
    <row r="699" spans="2:33">
      <c r="B699" s="15">
        <f>'[4]AZIMUTH_CONGESTION by ports'!A2166</f>
        <v>43066</v>
      </c>
      <c r="C699" s="6">
        <f>'[4]AZIMUTH_CONGESTION by ports'!B2166</f>
        <v>7</v>
      </c>
      <c r="D699" s="89">
        <f>'[4]AZIMUTH_CONGESTION by ports'!C2166</f>
        <v>49</v>
      </c>
      <c r="E699" s="43">
        <f>'[4]AZIMUTH_CONGESTION by ports'!D2166</f>
        <v>5</v>
      </c>
      <c r="F699" s="6">
        <f>'[4]AZIMUTH_CONGESTION by ports'!E2166</f>
        <v>0</v>
      </c>
      <c r="G699" s="6">
        <f>'[4]AZIMUTH_CONGESTION by ports'!F2166</f>
        <v>1</v>
      </c>
      <c r="H699" s="12">
        <f>'[4]AZIMUTH_CONGESTION by ports'!G2166</f>
        <v>0</v>
      </c>
      <c r="I699" s="12">
        <f>'[4]AZIMUTH_CONGESTION by ports'!H2166</f>
        <v>1</v>
      </c>
      <c r="J699" s="12">
        <f>'[4]AZIMUTH_CONGESTION by ports'!I2166</f>
        <v>0</v>
      </c>
      <c r="K699" s="12">
        <f>'[4]AZIMUTH_CONGESTION by ports'!J2166</f>
        <v>0</v>
      </c>
      <c r="L699" s="12">
        <f>'[4]AZIMUTH_CONGESTION by ports'!K2166</f>
        <v>1</v>
      </c>
      <c r="M699" s="43">
        <f>'[4]AZIMUTH_CONGESTION by ports'!L2166</f>
        <v>0</v>
      </c>
      <c r="N699" s="6">
        <f>'[4]AZIMUTH_CONGESTION by ports'!M2166</f>
        <v>0</v>
      </c>
      <c r="O699" s="89">
        <f>'[4]AZIMUTH_CONGESTION by ports'!N2166</f>
        <v>0</v>
      </c>
      <c r="P699" s="88">
        <f>'[4]AZIMUTH_CONGESTION by ports'!O2166</f>
        <v>1</v>
      </c>
      <c r="Q699" s="88">
        <f>'[4]AZIMUTH_CONGESTION by ports'!P2166</f>
        <v>0</v>
      </c>
      <c r="R699" s="43">
        <f>'[4]AZIMUTH_CONGESTION by ports'!Q2166</f>
        <v>0</v>
      </c>
      <c r="S699" s="88">
        <f>'[4]AZIMUTH_CONGESTION by ports'!R2166</f>
        <v>0</v>
      </c>
      <c r="T699" s="12">
        <f>'[4]AZIMUTH_CONGESTION by ports'!S2166</f>
        <v>10</v>
      </c>
      <c r="U699" s="43">
        <f>'[4]AZIMUTH_CONGESTION by ports'!T2166</f>
        <v>0</v>
      </c>
      <c r="V699" s="12">
        <f>'[4]AZIMUTH_CONGESTION by ports'!U2166</f>
        <v>0</v>
      </c>
      <c r="W699" s="43">
        <f>'[4]AZIMUTH_CONGESTION by ports'!V2166</f>
        <v>1</v>
      </c>
      <c r="X699" s="12">
        <f>'[4]AZIMUTH_CONGESTION by ports'!W2166</f>
        <v>1</v>
      </c>
      <c r="Y699" s="88">
        <f>'[4]AZIMUTH_CONGESTION by ports'!X2166</f>
        <v>1</v>
      </c>
      <c r="Z699" s="12">
        <f>'[4]AZIMUTH_CONGESTION by ports'!Y2166</f>
        <v>0</v>
      </c>
      <c r="AA699" s="88">
        <f>'[4]AZIMUTH_CONGESTION by ports'!Z2166</f>
        <v>0</v>
      </c>
      <c r="AB699" s="12">
        <f t="shared" si="63"/>
        <v>13.260000000000002</v>
      </c>
      <c r="AC699" s="12">
        <f t="shared" si="64"/>
        <v>1.36</v>
      </c>
      <c r="AD699" s="12">
        <f t="shared" si="65"/>
        <v>1.02</v>
      </c>
      <c r="AE699" s="12">
        <f t="shared" si="66"/>
        <v>0.34</v>
      </c>
      <c r="AF699" s="12">
        <f t="shared" si="67"/>
        <v>8.33</v>
      </c>
      <c r="AG699" s="12">
        <f t="shared" si="68"/>
        <v>2.21</v>
      </c>
    </row>
    <row r="700" spans="2:33">
      <c r="B700" s="15">
        <f>'[4]AZIMUTH_CONGESTION by ports'!A2167</f>
        <v>43067</v>
      </c>
      <c r="C700" s="6">
        <f>'[4]AZIMUTH_CONGESTION by ports'!B2167</f>
        <v>7</v>
      </c>
      <c r="D700" s="89">
        <f>'[4]AZIMUTH_CONGESTION by ports'!C2167</f>
        <v>44</v>
      </c>
      <c r="E700" s="43">
        <f>'[4]AZIMUTH_CONGESTION by ports'!D2167</f>
        <v>3</v>
      </c>
      <c r="F700" s="6">
        <f>'[4]AZIMUTH_CONGESTION by ports'!E2167</f>
        <v>0</v>
      </c>
      <c r="G700" s="6">
        <f>'[4]AZIMUTH_CONGESTION by ports'!F2167</f>
        <v>0</v>
      </c>
      <c r="H700" s="12">
        <f>'[4]AZIMUTH_CONGESTION by ports'!G2167</f>
        <v>0</v>
      </c>
      <c r="I700" s="12">
        <f>'[4]AZIMUTH_CONGESTION by ports'!H2167</f>
        <v>0</v>
      </c>
      <c r="J700" s="12">
        <f>'[4]AZIMUTH_CONGESTION by ports'!I2167</f>
        <v>1</v>
      </c>
      <c r="K700" s="12">
        <f>'[4]AZIMUTH_CONGESTION by ports'!J2167</f>
        <v>0</v>
      </c>
      <c r="L700" s="12">
        <f>'[4]AZIMUTH_CONGESTION by ports'!K2167</f>
        <v>1</v>
      </c>
      <c r="M700" s="43">
        <f>'[4]AZIMUTH_CONGESTION by ports'!L2167</f>
        <v>1</v>
      </c>
      <c r="N700" s="6">
        <f>'[4]AZIMUTH_CONGESTION by ports'!M2167</f>
        <v>2</v>
      </c>
      <c r="O700" s="89">
        <f>'[4]AZIMUTH_CONGESTION by ports'!N2167</f>
        <v>0</v>
      </c>
      <c r="P700" s="88">
        <f>'[4]AZIMUTH_CONGESTION by ports'!O2167</f>
        <v>0</v>
      </c>
      <c r="Q700" s="88">
        <f>'[4]AZIMUTH_CONGESTION by ports'!P2167</f>
        <v>0</v>
      </c>
      <c r="R700" s="43">
        <f>'[4]AZIMUTH_CONGESTION by ports'!Q2167</f>
        <v>0</v>
      </c>
      <c r="S700" s="88">
        <f>'[4]AZIMUTH_CONGESTION by ports'!R2167</f>
        <v>1</v>
      </c>
      <c r="T700" s="12">
        <f>'[4]AZIMUTH_CONGESTION by ports'!S2167</f>
        <v>7</v>
      </c>
      <c r="U700" s="43">
        <f>'[4]AZIMUTH_CONGESTION by ports'!T2167</f>
        <v>0</v>
      </c>
      <c r="V700" s="12">
        <f>'[4]AZIMUTH_CONGESTION by ports'!U2167</f>
        <v>0</v>
      </c>
      <c r="W700" s="43">
        <f>'[4]AZIMUTH_CONGESTION by ports'!V2167</f>
        <v>2</v>
      </c>
      <c r="X700" s="12">
        <f>'[4]AZIMUTH_CONGESTION by ports'!W2167</f>
        <v>2</v>
      </c>
      <c r="Y700" s="88">
        <f>'[4]AZIMUTH_CONGESTION by ports'!X2167</f>
        <v>1</v>
      </c>
      <c r="Z700" s="12">
        <f>'[4]AZIMUTH_CONGESTION by ports'!Y2167</f>
        <v>0</v>
      </c>
      <c r="AA700" s="88">
        <f>'[4]AZIMUTH_CONGESTION by ports'!Z2167</f>
        <v>0</v>
      </c>
      <c r="AB700" s="12">
        <f t="shared" si="63"/>
        <v>12.24</v>
      </c>
      <c r="AC700" s="12">
        <f t="shared" si="64"/>
        <v>1.53</v>
      </c>
      <c r="AD700" s="12">
        <f t="shared" si="65"/>
        <v>1.02</v>
      </c>
      <c r="AE700" s="12">
        <f t="shared" si="66"/>
        <v>0.34</v>
      </c>
      <c r="AF700" s="12">
        <f t="shared" si="67"/>
        <v>7.48</v>
      </c>
      <c r="AG700" s="12">
        <f t="shared" si="68"/>
        <v>1.87</v>
      </c>
    </row>
    <row r="701" spans="2:33">
      <c r="B701" s="15">
        <f>'[4]AZIMUTH_CONGESTION by ports'!A2168</f>
        <v>43068</v>
      </c>
      <c r="C701" s="6">
        <f>'[4]AZIMUTH_CONGESTION by ports'!B2168</f>
        <v>7</v>
      </c>
      <c r="D701" s="89">
        <f>'[4]AZIMUTH_CONGESTION by ports'!C2168</f>
        <v>41</v>
      </c>
      <c r="E701" s="43">
        <f>'[4]AZIMUTH_CONGESTION by ports'!D2168</f>
        <v>2</v>
      </c>
      <c r="F701" s="6">
        <f>'[4]AZIMUTH_CONGESTION by ports'!E2168</f>
        <v>0</v>
      </c>
      <c r="G701" s="6">
        <f>'[4]AZIMUTH_CONGESTION by ports'!F2168</f>
        <v>0</v>
      </c>
      <c r="H701" s="12">
        <f>'[4]AZIMUTH_CONGESTION by ports'!G2168</f>
        <v>0</v>
      </c>
      <c r="I701" s="12">
        <f>'[4]AZIMUTH_CONGESTION by ports'!H2168</f>
        <v>0</v>
      </c>
      <c r="J701" s="12">
        <f>'[4]AZIMUTH_CONGESTION by ports'!I2168</f>
        <v>2</v>
      </c>
      <c r="K701" s="12">
        <f>'[4]AZIMUTH_CONGESTION by ports'!J2168</f>
        <v>1</v>
      </c>
      <c r="L701" s="12">
        <f>'[4]AZIMUTH_CONGESTION by ports'!K2168</f>
        <v>1</v>
      </c>
      <c r="M701" s="43">
        <f>'[4]AZIMUTH_CONGESTION by ports'!L2168</f>
        <v>1</v>
      </c>
      <c r="N701" s="6">
        <f>'[4]AZIMUTH_CONGESTION by ports'!M2168</f>
        <v>1</v>
      </c>
      <c r="O701" s="89">
        <f>'[4]AZIMUTH_CONGESTION by ports'!N2168</f>
        <v>0</v>
      </c>
      <c r="P701" s="88">
        <f>'[4]AZIMUTH_CONGESTION by ports'!O2168</f>
        <v>0</v>
      </c>
      <c r="Q701" s="88">
        <f>'[4]AZIMUTH_CONGESTION by ports'!P2168</f>
        <v>0</v>
      </c>
      <c r="R701" s="43">
        <f>'[4]AZIMUTH_CONGESTION by ports'!Q2168</f>
        <v>1</v>
      </c>
      <c r="S701" s="88">
        <f>'[4]AZIMUTH_CONGESTION by ports'!R2168</f>
        <v>0</v>
      </c>
      <c r="T701" s="12">
        <f>'[4]AZIMUTH_CONGESTION by ports'!S2168</f>
        <v>8</v>
      </c>
      <c r="U701" s="43">
        <f>'[4]AZIMUTH_CONGESTION by ports'!T2168</f>
        <v>0</v>
      </c>
      <c r="V701" s="12">
        <f>'[4]AZIMUTH_CONGESTION by ports'!U2168</f>
        <v>0</v>
      </c>
      <c r="W701" s="43">
        <f>'[4]AZIMUTH_CONGESTION by ports'!V2168</f>
        <v>2</v>
      </c>
      <c r="X701" s="12">
        <f>'[4]AZIMUTH_CONGESTION by ports'!W2168</f>
        <v>2</v>
      </c>
      <c r="Y701" s="88">
        <f>'[4]AZIMUTH_CONGESTION by ports'!X2168</f>
        <v>1</v>
      </c>
      <c r="Z701" s="12">
        <f>'[4]AZIMUTH_CONGESTION by ports'!Y2168</f>
        <v>0</v>
      </c>
      <c r="AA701" s="88">
        <f>'[4]AZIMUTH_CONGESTION by ports'!Z2168</f>
        <v>0</v>
      </c>
      <c r="AB701" s="12">
        <f t="shared" si="63"/>
        <v>11.9</v>
      </c>
      <c r="AC701" s="12">
        <f t="shared" si="64"/>
        <v>1.36</v>
      </c>
      <c r="AD701" s="12">
        <f t="shared" si="65"/>
        <v>1.02</v>
      </c>
      <c r="AE701" s="12">
        <f t="shared" si="66"/>
        <v>0.17</v>
      </c>
      <c r="AF701" s="12">
        <f t="shared" si="67"/>
        <v>6.9700000000000006</v>
      </c>
      <c r="AG701" s="12">
        <f t="shared" si="68"/>
        <v>2.3800000000000003</v>
      </c>
    </row>
    <row r="702" spans="2:33">
      <c r="B702" s="15">
        <f>'[4]AZIMUTH_CONGESTION by ports'!A2169</f>
        <v>43069</v>
      </c>
      <c r="C702" s="6">
        <f>'[4]AZIMUTH_CONGESTION by ports'!B2169</f>
        <v>9</v>
      </c>
      <c r="D702" s="89">
        <f>'[4]AZIMUTH_CONGESTION by ports'!C2169</f>
        <v>46</v>
      </c>
      <c r="E702" s="43">
        <f>'[4]AZIMUTH_CONGESTION by ports'!D2169</f>
        <v>2</v>
      </c>
      <c r="F702" s="6">
        <f>'[4]AZIMUTH_CONGESTION by ports'!E2169</f>
        <v>0</v>
      </c>
      <c r="G702" s="6">
        <f>'[4]AZIMUTH_CONGESTION by ports'!F2169</f>
        <v>0</v>
      </c>
      <c r="H702" s="12">
        <f>'[4]AZIMUTH_CONGESTION by ports'!G2169</f>
        <v>0</v>
      </c>
      <c r="I702" s="12">
        <f>'[4]AZIMUTH_CONGESTION by ports'!H2169</f>
        <v>0</v>
      </c>
      <c r="J702" s="12">
        <f>'[4]AZIMUTH_CONGESTION by ports'!I2169</f>
        <v>1</v>
      </c>
      <c r="K702" s="12">
        <f>'[4]AZIMUTH_CONGESTION by ports'!J2169</f>
        <v>1</v>
      </c>
      <c r="L702" s="12">
        <f>'[4]AZIMUTH_CONGESTION by ports'!K2169</f>
        <v>1</v>
      </c>
      <c r="M702" s="43">
        <f>'[4]AZIMUTH_CONGESTION by ports'!L2169</f>
        <v>1</v>
      </c>
      <c r="N702" s="6">
        <f>'[4]AZIMUTH_CONGESTION by ports'!M2169</f>
        <v>1</v>
      </c>
      <c r="O702" s="89">
        <f>'[4]AZIMUTH_CONGESTION by ports'!N2169</f>
        <v>0</v>
      </c>
      <c r="P702" s="88">
        <f>'[4]AZIMUTH_CONGESTION by ports'!O2169</f>
        <v>0</v>
      </c>
      <c r="Q702" s="88">
        <f>'[4]AZIMUTH_CONGESTION by ports'!P2169</f>
        <v>0</v>
      </c>
      <c r="R702" s="43">
        <f>'[4]AZIMUTH_CONGESTION by ports'!Q2169</f>
        <v>3</v>
      </c>
      <c r="S702" s="88">
        <f>'[4]AZIMUTH_CONGESTION by ports'!R2169</f>
        <v>0</v>
      </c>
      <c r="T702" s="12">
        <f>'[4]AZIMUTH_CONGESTION by ports'!S2169</f>
        <v>13</v>
      </c>
      <c r="U702" s="43">
        <f>'[4]AZIMUTH_CONGESTION by ports'!T2169</f>
        <v>0</v>
      </c>
      <c r="V702" s="12">
        <f>'[4]AZIMUTH_CONGESTION by ports'!U2169</f>
        <v>0</v>
      </c>
      <c r="W702" s="43">
        <f>'[4]AZIMUTH_CONGESTION by ports'!V2169</f>
        <v>1</v>
      </c>
      <c r="X702" s="12">
        <f>'[4]AZIMUTH_CONGESTION by ports'!W2169</f>
        <v>1</v>
      </c>
      <c r="Y702" s="88">
        <f>'[4]AZIMUTH_CONGESTION by ports'!X2169</f>
        <v>1</v>
      </c>
      <c r="Z702" s="12">
        <f>'[4]AZIMUTH_CONGESTION by ports'!Y2169</f>
        <v>0</v>
      </c>
      <c r="AA702" s="88">
        <f>'[4]AZIMUTH_CONGESTION by ports'!Z2169</f>
        <v>0</v>
      </c>
      <c r="AB702" s="12">
        <f t="shared" si="63"/>
        <v>13.770000000000001</v>
      </c>
      <c r="AC702" s="12">
        <f t="shared" si="64"/>
        <v>1.7000000000000002</v>
      </c>
      <c r="AD702" s="12">
        <f t="shared" si="65"/>
        <v>1.1900000000000002</v>
      </c>
      <c r="AE702" s="12">
        <f t="shared" si="66"/>
        <v>0.17</v>
      </c>
      <c r="AF702" s="12">
        <f t="shared" si="67"/>
        <v>7.82</v>
      </c>
      <c r="AG702" s="12">
        <f t="shared" si="68"/>
        <v>2.89</v>
      </c>
    </row>
    <row r="703" spans="2:33">
      <c r="B703" s="15">
        <f>'[4]AZIMUTH_CONGESTION by ports'!A2170</f>
        <v>43070</v>
      </c>
      <c r="C703" s="6">
        <f>'[4]AZIMUTH_CONGESTION by ports'!B2170</f>
        <v>9</v>
      </c>
      <c r="D703" s="89">
        <f>'[4]AZIMUTH_CONGESTION by ports'!C2170</f>
        <v>50</v>
      </c>
      <c r="E703" s="43">
        <f>'[4]AZIMUTH_CONGESTION by ports'!D2170</f>
        <v>1</v>
      </c>
      <c r="F703" s="6">
        <f>'[4]AZIMUTH_CONGESTION by ports'!E2170</f>
        <v>0</v>
      </c>
      <c r="G703" s="6">
        <f>'[4]AZIMUTH_CONGESTION by ports'!F2170</f>
        <v>0</v>
      </c>
      <c r="H703" s="12">
        <f>'[4]AZIMUTH_CONGESTION by ports'!G2170</f>
        <v>0</v>
      </c>
      <c r="I703" s="12">
        <f>'[4]AZIMUTH_CONGESTION by ports'!H2170</f>
        <v>0</v>
      </c>
      <c r="J703" s="12">
        <f>'[4]AZIMUTH_CONGESTION by ports'!I2170</f>
        <v>1</v>
      </c>
      <c r="K703" s="12">
        <f>'[4]AZIMUTH_CONGESTION by ports'!J2170</f>
        <v>1</v>
      </c>
      <c r="L703" s="12">
        <f>'[4]AZIMUTH_CONGESTION by ports'!K2170</f>
        <v>1</v>
      </c>
      <c r="M703" s="43">
        <f>'[4]AZIMUTH_CONGESTION by ports'!L2170</f>
        <v>0</v>
      </c>
      <c r="N703" s="6">
        <f>'[4]AZIMUTH_CONGESTION by ports'!M2170</f>
        <v>1</v>
      </c>
      <c r="O703" s="89">
        <f>'[4]AZIMUTH_CONGESTION by ports'!N2170</f>
        <v>0</v>
      </c>
      <c r="P703" s="88">
        <f>'[4]AZIMUTH_CONGESTION by ports'!O2170</f>
        <v>0</v>
      </c>
      <c r="Q703" s="88">
        <f>'[4]AZIMUTH_CONGESTION by ports'!P2170</f>
        <v>0</v>
      </c>
      <c r="R703" s="43">
        <f>'[4]AZIMUTH_CONGESTION by ports'!Q2170</f>
        <v>3</v>
      </c>
      <c r="S703" s="88">
        <f>'[4]AZIMUTH_CONGESTION by ports'!R2170</f>
        <v>0</v>
      </c>
      <c r="T703" s="12">
        <f>'[4]AZIMUTH_CONGESTION by ports'!S2170</f>
        <v>12</v>
      </c>
      <c r="U703" s="43">
        <f>'[4]AZIMUTH_CONGESTION by ports'!T2170</f>
        <v>0</v>
      </c>
      <c r="V703" s="12">
        <f>'[4]AZIMUTH_CONGESTION by ports'!U2170</f>
        <v>0</v>
      </c>
      <c r="W703" s="43">
        <f>'[4]AZIMUTH_CONGESTION by ports'!V2170</f>
        <v>2</v>
      </c>
      <c r="X703" s="12">
        <f>'[4]AZIMUTH_CONGESTION by ports'!W2170</f>
        <v>1</v>
      </c>
      <c r="Y703" s="88">
        <f>'[4]AZIMUTH_CONGESTION by ports'!X2170</f>
        <v>0</v>
      </c>
      <c r="Z703" s="12">
        <f>'[4]AZIMUTH_CONGESTION by ports'!Y2170</f>
        <v>0</v>
      </c>
      <c r="AA703" s="88">
        <f>'[4]AZIMUTH_CONGESTION by ports'!Z2170</f>
        <v>0</v>
      </c>
      <c r="AB703" s="12">
        <f t="shared" si="63"/>
        <v>13.940000000000001</v>
      </c>
      <c r="AC703" s="12">
        <f t="shared" si="64"/>
        <v>1.7000000000000002</v>
      </c>
      <c r="AD703" s="12">
        <f t="shared" si="65"/>
        <v>1.02</v>
      </c>
      <c r="AE703" s="12">
        <f t="shared" si="66"/>
        <v>0</v>
      </c>
      <c r="AF703" s="12">
        <f t="shared" si="67"/>
        <v>8.5</v>
      </c>
      <c r="AG703" s="12">
        <f t="shared" si="68"/>
        <v>2.72</v>
      </c>
    </row>
    <row r="704" spans="2:33">
      <c r="B704" s="15">
        <f>'[4]AZIMUTH_CONGESTION by ports'!A2171</f>
        <v>43071</v>
      </c>
      <c r="C704" s="6">
        <f>'[4]AZIMUTH_CONGESTION by ports'!B2171</f>
        <v>10</v>
      </c>
      <c r="D704" s="89">
        <f>'[4]AZIMUTH_CONGESTION by ports'!C2171</f>
        <v>42</v>
      </c>
      <c r="E704" s="43">
        <f>'[4]AZIMUTH_CONGESTION by ports'!D2171</f>
        <v>1</v>
      </c>
      <c r="F704" s="6">
        <f>'[4]AZIMUTH_CONGESTION by ports'!E2171</f>
        <v>0</v>
      </c>
      <c r="G704" s="6">
        <f>'[4]AZIMUTH_CONGESTION by ports'!F2171</f>
        <v>0</v>
      </c>
      <c r="H704" s="12">
        <f>'[4]AZIMUTH_CONGESTION by ports'!G2171</f>
        <v>0</v>
      </c>
      <c r="I704" s="12">
        <f>'[4]AZIMUTH_CONGESTION by ports'!H2171</f>
        <v>0</v>
      </c>
      <c r="J704" s="12">
        <f>'[4]AZIMUTH_CONGESTION by ports'!I2171</f>
        <v>1</v>
      </c>
      <c r="K704" s="12">
        <f>'[4]AZIMUTH_CONGESTION by ports'!J2171</f>
        <v>0</v>
      </c>
      <c r="L704" s="12">
        <f>'[4]AZIMUTH_CONGESTION by ports'!K2171</f>
        <v>1</v>
      </c>
      <c r="M704" s="43">
        <f>'[4]AZIMUTH_CONGESTION by ports'!L2171</f>
        <v>1</v>
      </c>
      <c r="N704" s="6">
        <f>'[4]AZIMUTH_CONGESTION by ports'!M2171</f>
        <v>1</v>
      </c>
      <c r="O704" s="89">
        <f>'[4]AZIMUTH_CONGESTION by ports'!N2171</f>
        <v>0</v>
      </c>
      <c r="P704" s="88">
        <f>'[4]AZIMUTH_CONGESTION by ports'!O2171</f>
        <v>0</v>
      </c>
      <c r="Q704" s="88">
        <f>'[4]AZIMUTH_CONGESTION by ports'!P2171</f>
        <v>0</v>
      </c>
      <c r="R704" s="43">
        <f>'[4]AZIMUTH_CONGESTION by ports'!Q2171</f>
        <v>1</v>
      </c>
      <c r="S704" s="88">
        <f>'[4]AZIMUTH_CONGESTION by ports'!R2171</f>
        <v>0</v>
      </c>
      <c r="T704" s="12">
        <f>'[4]AZIMUTH_CONGESTION by ports'!S2171</f>
        <v>12</v>
      </c>
      <c r="U704" s="43">
        <f>'[4]AZIMUTH_CONGESTION by ports'!T2171</f>
        <v>0</v>
      </c>
      <c r="V704" s="12">
        <f>'[4]AZIMUTH_CONGESTION by ports'!U2171</f>
        <v>0</v>
      </c>
      <c r="W704" s="43">
        <f>'[4]AZIMUTH_CONGESTION by ports'!V2171</f>
        <v>1</v>
      </c>
      <c r="X704" s="12">
        <f>'[4]AZIMUTH_CONGESTION by ports'!W2171</f>
        <v>0</v>
      </c>
      <c r="Y704" s="88">
        <f>'[4]AZIMUTH_CONGESTION by ports'!X2171</f>
        <v>0</v>
      </c>
      <c r="Z704" s="12">
        <f>'[4]AZIMUTH_CONGESTION by ports'!Y2171</f>
        <v>0</v>
      </c>
      <c r="AA704" s="88">
        <f>'[4]AZIMUTH_CONGESTION by ports'!Z2171</f>
        <v>0</v>
      </c>
      <c r="AB704" s="12">
        <f t="shared" si="63"/>
        <v>12.07</v>
      </c>
      <c r="AC704" s="12">
        <f t="shared" si="64"/>
        <v>1.87</v>
      </c>
      <c r="AD704" s="12">
        <f t="shared" si="65"/>
        <v>0.68</v>
      </c>
      <c r="AE704" s="12">
        <f t="shared" si="66"/>
        <v>0</v>
      </c>
      <c r="AF704" s="12">
        <f t="shared" si="67"/>
        <v>7.1400000000000006</v>
      </c>
      <c r="AG704" s="12">
        <f t="shared" si="68"/>
        <v>2.3800000000000003</v>
      </c>
    </row>
    <row r="705" spans="2:33">
      <c r="B705" s="15">
        <f>'[4]AZIMUTH_CONGESTION by ports'!A2172</f>
        <v>43072</v>
      </c>
      <c r="C705" s="6">
        <f>'[4]AZIMUTH_CONGESTION by ports'!B2172</f>
        <v>8</v>
      </c>
      <c r="D705" s="89">
        <f>'[4]AZIMUTH_CONGESTION by ports'!C2172</f>
        <v>42</v>
      </c>
      <c r="E705" s="43">
        <f>'[4]AZIMUTH_CONGESTION by ports'!D2172</f>
        <v>2</v>
      </c>
      <c r="F705" s="6">
        <f>'[4]AZIMUTH_CONGESTION by ports'!E2172</f>
        <v>0</v>
      </c>
      <c r="G705" s="6">
        <f>'[4]AZIMUTH_CONGESTION by ports'!F2172</f>
        <v>0</v>
      </c>
      <c r="H705" s="12">
        <f>'[4]AZIMUTH_CONGESTION by ports'!G2172</f>
        <v>0</v>
      </c>
      <c r="I705" s="12">
        <f>'[4]AZIMUTH_CONGESTION by ports'!H2172</f>
        <v>0</v>
      </c>
      <c r="J705" s="12">
        <f>'[4]AZIMUTH_CONGESTION by ports'!I2172</f>
        <v>0</v>
      </c>
      <c r="K705" s="12">
        <f>'[4]AZIMUTH_CONGESTION by ports'!J2172</f>
        <v>0</v>
      </c>
      <c r="L705" s="12">
        <f>'[4]AZIMUTH_CONGESTION by ports'!K2172</f>
        <v>1</v>
      </c>
      <c r="M705" s="43">
        <f>'[4]AZIMUTH_CONGESTION by ports'!L2172</f>
        <v>1</v>
      </c>
      <c r="N705" s="6">
        <f>'[4]AZIMUTH_CONGESTION by ports'!M2172</f>
        <v>0</v>
      </c>
      <c r="O705" s="89">
        <f>'[4]AZIMUTH_CONGESTION by ports'!N2172</f>
        <v>0</v>
      </c>
      <c r="P705" s="88">
        <f>'[4]AZIMUTH_CONGESTION by ports'!O2172</f>
        <v>0</v>
      </c>
      <c r="Q705" s="88">
        <f>'[4]AZIMUTH_CONGESTION by ports'!P2172</f>
        <v>0</v>
      </c>
      <c r="R705" s="43">
        <f>'[4]AZIMUTH_CONGESTION by ports'!Q2172</f>
        <v>1</v>
      </c>
      <c r="S705" s="88">
        <f>'[4]AZIMUTH_CONGESTION by ports'!R2172</f>
        <v>0</v>
      </c>
      <c r="T705" s="12">
        <f>'[4]AZIMUTH_CONGESTION by ports'!S2172</f>
        <v>10</v>
      </c>
      <c r="U705" s="43">
        <f>'[4]AZIMUTH_CONGESTION by ports'!T2172</f>
        <v>0</v>
      </c>
      <c r="V705" s="12">
        <f>'[4]AZIMUTH_CONGESTION by ports'!U2172</f>
        <v>0</v>
      </c>
      <c r="W705" s="43">
        <f>'[4]AZIMUTH_CONGESTION by ports'!V2172</f>
        <v>0</v>
      </c>
      <c r="X705" s="12">
        <f>'[4]AZIMUTH_CONGESTION by ports'!W2172</f>
        <v>0</v>
      </c>
      <c r="Y705" s="88">
        <f>'[4]AZIMUTH_CONGESTION by ports'!X2172</f>
        <v>0</v>
      </c>
      <c r="Z705" s="12">
        <f>'[4]AZIMUTH_CONGESTION by ports'!Y2172</f>
        <v>0</v>
      </c>
      <c r="AA705" s="88">
        <f>'[4]AZIMUTH_CONGESTION by ports'!Z2172</f>
        <v>0</v>
      </c>
      <c r="AB705" s="12">
        <f t="shared" si="63"/>
        <v>11.05</v>
      </c>
      <c r="AC705" s="12">
        <f t="shared" si="64"/>
        <v>1.36</v>
      </c>
      <c r="AD705" s="12">
        <f t="shared" si="65"/>
        <v>0.68</v>
      </c>
      <c r="AE705" s="12">
        <f t="shared" si="66"/>
        <v>0</v>
      </c>
      <c r="AF705" s="12">
        <f t="shared" si="67"/>
        <v>7.1400000000000006</v>
      </c>
      <c r="AG705" s="12">
        <f t="shared" si="68"/>
        <v>1.87</v>
      </c>
    </row>
    <row r="706" spans="2:33">
      <c r="B706" s="15">
        <f>'[4]AZIMUTH_CONGESTION by ports'!A2173</f>
        <v>43073</v>
      </c>
      <c r="C706" s="6">
        <f>'[4]AZIMUTH_CONGESTION by ports'!B2173</f>
        <v>9</v>
      </c>
      <c r="D706" s="89">
        <f>'[4]AZIMUTH_CONGESTION by ports'!C2173</f>
        <v>38</v>
      </c>
      <c r="E706" s="43">
        <f>'[4]AZIMUTH_CONGESTION by ports'!D2173</f>
        <v>4</v>
      </c>
      <c r="F706" s="6">
        <f>'[4]AZIMUTH_CONGESTION by ports'!E2173</f>
        <v>0</v>
      </c>
      <c r="G706" s="6">
        <f>'[4]AZIMUTH_CONGESTION by ports'!F2173</f>
        <v>0</v>
      </c>
      <c r="H706" s="12">
        <f>'[4]AZIMUTH_CONGESTION by ports'!G2173</f>
        <v>0</v>
      </c>
      <c r="I706" s="12">
        <f>'[4]AZIMUTH_CONGESTION by ports'!H2173</f>
        <v>2</v>
      </c>
      <c r="J706" s="12">
        <f>'[4]AZIMUTH_CONGESTION by ports'!I2173</f>
        <v>0</v>
      </c>
      <c r="K706" s="12">
        <f>'[4]AZIMUTH_CONGESTION by ports'!J2173</f>
        <v>0</v>
      </c>
      <c r="L706" s="12">
        <f>'[4]AZIMUTH_CONGESTION by ports'!K2173</f>
        <v>1</v>
      </c>
      <c r="M706" s="43">
        <f>'[4]AZIMUTH_CONGESTION by ports'!L2173</f>
        <v>1</v>
      </c>
      <c r="N706" s="6">
        <f>'[4]AZIMUTH_CONGESTION by ports'!M2173</f>
        <v>0</v>
      </c>
      <c r="O706" s="89">
        <f>'[4]AZIMUTH_CONGESTION by ports'!N2173</f>
        <v>0</v>
      </c>
      <c r="P706" s="88">
        <f>'[4]AZIMUTH_CONGESTION by ports'!O2173</f>
        <v>0</v>
      </c>
      <c r="Q706" s="88">
        <f>'[4]AZIMUTH_CONGESTION by ports'!P2173</f>
        <v>0</v>
      </c>
      <c r="R706" s="43">
        <f>'[4]AZIMUTH_CONGESTION by ports'!Q2173</f>
        <v>1</v>
      </c>
      <c r="S706" s="88">
        <f>'[4]AZIMUTH_CONGESTION by ports'!R2173</f>
        <v>0</v>
      </c>
      <c r="T706" s="12">
        <f>'[4]AZIMUTH_CONGESTION by ports'!S2173</f>
        <v>10</v>
      </c>
      <c r="U706" s="43">
        <f>'[4]AZIMUTH_CONGESTION by ports'!T2173</f>
        <v>0</v>
      </c>
      <c r="V706" s="12">
        <f>'[4]AZIMUTH_CONGESTION by ports'!U2173</f>
        <v>0</v>
      </c>
      <c r="W706" s="43">
        <f>'[4]AZIMUTH_CONGESTION by ports'!V2173</f>
        <v>0</v>
      </c>
      <c r="X706" s="12">
        <f>'[4]AZIMUTH_CONGESTION by ports'!W2173</f>
        <v>0</v>
      </c>
      <c r="Y706" s="88">
        <f>'[4]AZIMUTH_CONGESTION by ports'!X2173</f>
        <v>0</v>
      </c>
      <c r="Z706" s="12">
        <f>'[4]AZIMUTH_CONGESTION by ports'!Y2173</f>
        <v>0</v>
      </c>
      <c r="AA706" s="88">
        <f>'[4]AZIMUTH_CONGESTION by ports'!Z2173</f>
        <v>0</v>
      </c>
      <c r="AB706" s="12">
        <f t="shared" si="63"/>
        <v>11.22</v>
      </c>
      <c r="AC706" s="12">
        <f t="shared" si="64"/>
        <v>1.53</v>
      </c>
      <c r="AD706" s="12">
        <f t="shared" si="65"/>
        <v>1.02</v>
      </c>
      <c r="AE706" s="12">
        <f t="shared" si="66"/>
        <v>0</v>
      </c>
      <c r="AF706" s="12">
        <f t="shared" si="67"/>
        <v>6.4600000000000009</v>
      </c>
      <c r="AG706" s="12">
        <f t="shared" si="68"/>
        <v>2.21</v>
      </c>
    </row>
    <row r="707" spans="2:33">
      <c r="B707" s="15">
        <f>'[4]AZIMUTH_CONGESTION by ports'!A2174</f>
        <v>43074</v>
      </c>
      <c r="C707" s="6">
        <f>'[4]AZIMUTH_CONGESTION by ports'!B2174</f>
        <v>8</v>
      </c>
      <c r="D707" s="89">
        <f>'[4]AZIMUTH_CONGESTION by ports'!C2174</f>
        <v>38</v>
      </c>
      <c r="E707" s="43">
        <f>'[4]AZIMUTH_CONGESTION by ports'!D2174</f>
        <v>2</v>
      </c>
      <c r="F707" s="6">
        <f>'[4]AZIMUTH_CONGESTION by ports'!E2174</f>
        <v>0</v>
      </c>
      <c r="G707" s="6">
        <f>'[4]AZIMUTH_CONGESTION by ports'!F2174</f>
        <v>0</v>
      </c>
      <c r="H707" s="12">
        <f>'[4]AZIMUTH_CONGESTION by ports'!G2174</f>
        <v>0</v>
      </c>
      <c r="I707" s="12">
        <f>'[4]AZIMUTH_CONGESTION by ports'!H2174</f>
        <v>2</v>
      </c>
      <c r="J707" s="12">
        <f>'[4]AZIMUTH_CONGESTION by ports'!I2174</f>
        <v>1</v>
      </c>
      <c r="K707" s="12">
        <f>'[4]AZIMUTH_CONGESTION by ports'!J2174</f>
        <v>0</v>
      </c>
      <c r="L707" s="12">
        <f>'[4]AZIMUTH_CONGESTION by ports'!K2174</f>
        <v>1</v>
      </c>
      <c r="M707" s="43">
        <f>'[4]AZIMUTH_CONGESTION by ports'!L2174</f>
        <v>0</v>
      </c>
      <c r="N707" s="6">
        <f>'[4]AZIMUTH_CONGESTION by ports'!M2174</f>
        <v>0</v>
      </c>
      <c r="O707" s="89">
        <f>'[4]AZIMUTH_CONGESTION by ports'!N2174</f>
        <v>0</v>
      </c>
      <c r="P707" s="88">
        <f>'[4]AZIMUTH_CONGESTION by ports'!O2174</f>
        <v>0</v>
      </c>
      <c r="Q707" s="88">
        <f>'[4]AZIMUTH_CONGESTION by ports'!P2174</f>
        <v>0</v>
      </c>
      <c r="R707" s="43">
        <f>'[4]AZIMUTH_CONGESTION by ports'!Q2174</f>
        <v>1</v>
      </c>
      <c r="S707" s="88">
        <f>'[4]AZIMUTH_CONGESTION by ports'!R2174</f>
        <v>0</v>
      </c>
      <c r="T707" s="12">
        <f>'[4]AZIMUTH_CONGESTION by ports'!S2174</f>
        <v>6</v>
      </c>
      <c r="U707" s="43">
        <f>'[4]AZIMUTH_CONGESTION by ports'!T2174</f>
        <v>0</v>
      </c>
      <c r="V707" s="12">
        <f>'[4]AZIMUTH_CONGESTION by ports'!U2174</f>
        <v>0</v>
      </c>
      <c r="W707" s="43">
        <f>'[4]AZIMUTH_CONGESTION by ports'!V2174</f>
        <v>0</v>
      </c>
      <c r="X707" s="12">
        <f>'[4]AZIMUTH_CONGESTION by ports'!W2174</f>
        <v>0</v>
      </c>
      <c r="Y707" s="88">
        <f>'[4]AZIMUTH_CONGESTION by ports'!X2174</f>
        <v>0</v>
      </c>
      <c r="Z707" s="12">
        <f>'[4]AZIMUTH_CONGESTION by ports'!Y2174</f>
        <v>0</v>
      </c>
      <c r="AA707" s="88">
        <f>'[4]AZIMUTH_CONGESTION by ports'!Z2174</f>
        <v>0</v>
      </c>
      <c r="AB707" s="12">
        <f t="shared" si="63"/>
        <v>10.030000000000001</v>
      </c>
      <c r="AC707" s="12">
        <f t="shared" si="64"/>
        <v>1.36</v>
      </c>
      <c r="AD707" s="12">
        <f t="shared" si="65"/>
        <v>0.51</v>
      </c>
      <c r="AE707" s="12">
        <f t="shared" si="66"/>
        <v>0</v>
      </c>
      <c r="AF707" s="12">
        <f t="shared" si="67"/>
        <v>6.4600000000000009</v>
      </c>
      <c r="AG707" s="12">
        <f t="shared" si="68"/>
        <v>1.7000000000000002</v>
      </c>
    </row>
    <row r="708" spans="2:33">
      <c r="B708" s="15">
        <f>'[4]AZIMUTH_CONGESTION by ports'!A2175</f>
        <v>43075</v>
      </c>
      <c r="C708" s="6">
        <f>'[4]AZIMUTH_CONGESTION by ports'!B2175</f>
        <v>10</v>
      </c>
      <c r="D708" s="89">
        <f>'[4]AZIMUTH_CONGESTION by ports'!C2175</f>
        <v>37</v>
      </c>
      <c r="E708" s="43">
        <f>'[4]AZIMUTH_CONGESTION by ports'!D2175</f>
        <v>1</v>
      </c>
      <c r="F708" s="6">
        <f>'[4]AZIMUTH_CONGESTION by ports'!E2175</f>
        <v>0</v>
      </c>
      <c r="G708" s="6">
        <f>'[4]AZIMUTH_CONGESTION by ports'!F2175</f>
        <v>0</v>
      </c>
      <c r="H708" s="12">
        <f>'[4]AZIMUTH_CONGESTION by ports'!G2175</f>
        <v>0</v>
      </c>
      <c r="I708" s="12">
        <f>'[4]AZIMUTH_CONGESTION by ports'!H2175</f>
        <v>0</v>
      </c>
      <c r="J708" s="12">
        <f>'[4]AZIMUTH_CONGESTION by ports'!I2175</f>
        <v>1</v>
      </c>
      <c r="K708" s="12">
        <f>'[4]AZIMUTH_CONGESTION by ports'!J2175</f>
        <v>0</v>
      </c>
      <c r="L708" s="12">
        <f>'[4]AZIMUTH_CONGESTION by ports'!K2175</f>
        <v>1</v>
      </c>
      <c r="M708" s="43">
        <f>'[4]AZIMUTH_CONGESTION by ports'!L2175</f>
        <v>0</v>
      </c>
      <c r="N708" s="6">
        <f>'[4]AZIMUTH_CONGESTION by ports'!M2175</f>
        <v>0</v>
      </c>
      <c r="O708" s="89">
        <f>'[4]AZIMUTH_CONGESTION by ports'!N2175</f>
        <v>0</v>
      </c>
      <c r="P708" s="88">
        <f>'[4]AZIMUTH_CONGESTION by ports'!O2175</f>
        <v>1</v>
      </c>
      <c r="Q708" s="88">
        <f>'[4]AZIMUTH_CONGESTION by ports'!P2175</f>
        <v>0</v>
      </c>
      <c r="R708" s="43">
        <f>'[4]AZIMUTH_CONGESTION by ports'!Q2175</f>
        <v>0</v>
      </c>
      <c r="S708" s="88">
        <f>'[4]AZIMUTH_CONGESTION by ports'!R2175</f>
        <v>0</v>
      </c>
      <c r="T708" s="12">
        <f>'[4]AZIMUTH_CONGESTION by ports'!S2175</f>
        <v>5</v>
      </c>
      <c r="U708" s="43">
        <f>'[4]AZIMUTH_CONGESTION by ports'!T2175</f>
        <v>0</v>
      </c>
      <c r="V708" s="12">
        <f>'[4]AZIMUTH_CONGESTION by ports'!U2175</f>
        <v>0</v>
      </c>
      <c r="W708" s="43">
        <f>'[4]AZIMUTH_CONGESTION by ports'!V2175</f>
        <v>0</v>
      </c>
      <c r="X708" s="12">
        <f>'[4]AZIMUTH_CONGESTION by ports'!W2175</f>
        <v>0</v>
      </c>
      <c r="Y708" s="88">
        <f>'[4]AZIMUTH_CONGESTION by ports'!X2175</f>
        <v>0</v>
      </c>
      <c r="Z708" s="12">
        <f>'[4]AZIMUTH_CONGESTION by ports'!Y2175</f>
        <v>0</v>
      </c>
      <c r="AA708" s="88">
        <f>'[4]AZIMUTH_CONGESTION by ports'!Z2175</f>
        <v>0</v>
      </c>
      <c r="AB708" s="12">
        <f t="shared" ref="AB708:AB771" si="69">SUM(C708:AA708)*0.17</f>
        <v>9.5200000000000014</v>
      </c>
      <c r="AC708" s="12">
        <f t="shared" ref="AC708:AC771" si="70">SUM(C708,G708,F708,N708)*0.17</f>
        <v>1.7000000000000002</v>
      </c>
      <c r="AD708" s="12">
        <f t="shared" ref="AD708:AD771" si="71">SUM(E708,M708,R708,U708,W708)*0.17</f>
        <v>0.17</v>
      </c>
      <c r="AE708" s="12">
        <f t="shared" ref="AE708:AE771" si="72">SUM(Q708,S708,Y708,AA708,P708)*0.17</f>
        <v>0.17</v>
      </c>
      <c r="AF708" s="12">
        <f t="shared" ref="AF708:AF771" si="73">SUM(D708,O708)*0.17</f>
        <v>6.29</v>
      </c>
      <c r="AG708" s="12">
        <f t="shared" ref="AG708:AG771" si="74">SUM(H708,I708,J708,K708,L708,T708,V708,X708,Z708)*0.17</f>
        <v>1.1900000000000002</v>
      </c>
    </row>
    <row r="709" spans="2:33">
      <c r="B709" s="15">
        <f>'[4]AZIMUTH_CONGESTION by ports'!A2176</f>
        <v>43076</v>
      </c>
      <c r="C709" s="6">
        <f>'[4]AZIMUTH_CONGESTION by ports'!B2176</f>
        <v>9</v>
      </c>
      <c r="D709" s="89">
        <f>'[4]AZIMUTH_CONGESTION by ports'!C2176</f>
        <v>35</v>
      </c>
      <c r="E709" s="43">
        <f>'[4]AZIMUTH_CONGESTION by ports'!D2176</f>
        <v>1</v>
      </c>
      <c r="F709" s="6">
        <f>'[4]AZIMUTH_CONGESTION by ports'!E2176</f>
        <v>0</v>
      </c>
      <c r="G709" s="6">
        <f>'[4]AZIMUTH_CONGESTION by ports'!F2176</f>
        <v>0</v>
      </c>
      <c r="H709" s="12">
        <f>'[4]AZIMUTH_CONGESTION by ports'!G2176</f>
        <v>0</v>
      </c>
      <c r="I709" s="12">
        <f>'[4]AZIMUTH_CONGESTION by ports'!H2176</f>
        <v>0</v>
      </c>
      <c r="J709" s="12">
        <f>'[4]AZIMUTH_CONGESTION by ports'!I2176</f>
        <v>0</v>
      </c>
      <c r="K709" s="12">
        <f>'[4]AZIMUTH_CONGESTION by ports'!J2176</f>
        <v>0</v>
      </c>
      <c r="L709" s="12">
        <f>'[4]AZIMUTH_CONGESTION by ports'!K2176</f>
        <v>1</v>
      </c>
      <c r="M709" s="43">
        <f>'[4]AZIMUTH_CONGESTION by ports'!L2176</f>
        <v>0</v>
      </c>
      <c r="N709" s="6">
        <f>'[4]AZIMUTH_CONGESTION by ports'!M2176</f>
        <v>0</v>
      </c>
      <c r="O709" s="89">
        <f>'[4]AZIMUTH_CONGESTION by ports'!N2176</f>
        <v>0</v>
      </c>
      <c r="P709" s="88">
        <f>'[4]AZIMUTH_CONGESTION by ports'!O2176</f>
        <v>2</v>
      </c>
      <c r="Q709" s="88">
        <f>'[4]AZIMUTH_CONGESTION by ports'!P2176</f>
        <v>0</v>
      </c>
      <c r="R709" s="43">
        <f>'[4]AZIMUTH_CONGESTION by ports'!Q2176</f>
        <v>1</v>
      </c>
      <c r="S709" s="88">
        <f>'[4]AZIMUTH_CONGESTION by ports'!R2176</f>
        <v>0</v>
      </c>
      <c r="T709" s="12">
        <f>'[4]AZIMUTH_CONGESTION by ports'!S2176</f>
        <v>9</v>
      </c>
      <c r="U709" s="43">
        <f>'[4]AZIMUTH_CONGESTION by ports'!T2176</f>
        <v>0</v>
      </c>
      <c r="V709" s="12">
        <f>'[4]AZIMUTH_CONGESTION by ports'!U2176</f>
        <v>0</v>
      </c>
      <c r="W709" s="43">
        <f>'[4]AZIMUTH_CONGESTION by ports'!V2176</f>
        <v>0</v>
      </c>
      <c r="X709" s="12">
        <f>'[4]AZIMUTH_CONGESTION by ports'!W2176</f>
        <v>0</v>
      </c>
      <c r="Y709" s="88">
        <f>'[4]AZIMUTH_CONGESTION by ports'!X2176</f>
        <v>0</v>
      </c>
      <c r="Z709" s="12">
        <f>'[4]AZIMUTH_CONGESTION by ports'!Y2176</f>
        <v>0</v>
      </c>
      <c r="AA709" s="88">
        <f>'[4]AZIMUTH_CONGESTION by ports'!Z2176</f>
        <v>0</v>
      </c>
      <c r="AB709" s="12">
        <f t="shared" si="69"/>
        <v>9.8600000000000012</v>
      </c>
      <c r="AC709" s="12">
        <f t="shared" si="70"/>
        <v>1.53</v>
      </c>
      <c r="AD709" s="12">
        <f t="shared" si="71"/>
        <v>0.34</v>
      </c>
      <c r="AE709" s="12">
        <f t="shared" si="72"/>
        <v>0.34</v>
      </c>
      <c r="AF709" s="12">
        <f t="shared" si="73"/>
        <v>5.95</v>
      </c>
      <c r="AG709" s="12">
        <f t="shared" si="74"/>
        <v>1.7000000000000002</v>
      </c>
    </row>
    <row r="710" spans="2:33">
      <c r="B710" s="15">
        <f>'[4]AZIMUTH_CONGESTION by ports'!A2177</f>
        <v>43077</v>
      </c>
      <c r="C710" s="6">
        <f>'[4]AZIMUTH_CONGESTION by ports'!B2177</f>
        <v>8</v>
      </c>
      <c r="D710" s="89">
        <f>'[4]AZIMUTH_CONGESTION by ports'!C2177</f>
        <v>31</v>
      </c>
      <c r="E710" s="43">
        <f>'[4]AZIMUTH_CONGESTION by ports'!D2177</f>
        <v>0</v>
      </c>
      <c r="F710" s="6">
        <f>'[4]AZIMUTH_CONGESTION by ports'!E2177</f>
        <v>0</v>
      </c>
      <c r="G710" s="6">
        <f>'[4]AZIMUTH_CONGESTION by ports'!F2177</f>
        <v>0</v>
      </c>
      <c r="H710" s="12">
        <f>'[4]AZIMUTH_CONGESTION by ports'!G2177</f>
        <v>0</v>
      </c>
      <c r="I710" s="12">
        <f>'[4]AZIMUTH_CONGESTION by ports'!H2177</f>
        <v>1</v>
      </c>
      <c r="J710" s="12">
        <f>'[4]AZIMUTH_CONGESTION by ports'!I2177</f>
        <v>0</v>
      </c>
      <c r="K710" s="12">
        <f>'[4]AZIMUTH_CONGESTION by ports'!J2177</f>
        <v>0</v>
      </c>
      <c r="L710" s="12">
        <f>'[4]AZIMUTH_CONGESTION by ports'!K2177</f>
        <v>1</v>
      </c>
      <c r="M710" s="43">
        <f>'[4]AZIMUTH_CONGESTION by ports'!L2177</f>
        <v>1</v>
      </c>
      <c r="N710" s="6">
        <f>'[4]AZIMUTH_CONGESTION by ports'!M2177</f>
        <v>0</v>
      </c>
      <c r="O710" s="89">
        <f>'[4]AZIMUTH_CONGESTION by ports'!N2177</f>
        <v>0</v>
      </c>
      <c r="P710" s="88">
        <f>'[4]AZIMUTH_CONGESTION by ports'!O2177</f>
        <v>0</v>
      </c>
      <c r="Q710" s="88">
        <f>'[4]AZIMUTH_CONGESTION by ports'!P2177</f>
        <v>0</v>
      </c>
      <c r="R710" s="43">
        <f>'[4]AZIMUTH_CONGESTION by ports'!Q2177</f>
        <v>1</v>
      </c>
      <c r="S710" s="88">
        <f>'[4]AZIMUTH_CONGESTION by ports'!R2177</f>
        <v>0</v>
      </c>
      <c r="T710" s="12">
        <f>'[4]AZIMUTH_CONGESTION by ports'!S2177</f>
        <v>12</v>
      </c>
      <c r="U710" s="43">
        <f>'[4]AZIMUTH_CONGESTION by ports'!T2177</f>
        <v>0</v>
      </c>
      <c r="V710" s="12">
        <f>'[4]AZIMUTH_CONGESTION by ports'!U2177</f>
        <v>0</v>
      </c>
      <c r="W710" s="43">
        <f>'[4]AZIMUTH_CONGESTION by ports'!V2177</f>
        <v>0</v>
      </c>
      <c r="X710" s="12">
        <f>'[4]AZIMUTH_CONGESTION by ports'!W2177</f>
        <v>1</v>
      </c>
      <c r="Y710" s="88">
        <f>'[4]AZIMUTH_CONGESTION by ports'!X2177</f>
        <v>0</v>
      </c>
      <c r="Z710" s="12">
        <f>'[4]AZIMUTH_CONGESTION by ports'!Y2177</f>
        <v>0</v>
      </c>
      <c r="AA710" s="88">
        <f>'[4]AZIMUTH_CONGESTION by ports'!Z2177</f>
        <v>0</v>
      </c>
      <c r="AB710" s="12">
        <f t="shared" si="69"/>
        <v>9.5200000000000014</v>
      </c>
      <c r="AC710" s="12">
        <f t="shared" si="70"/>
        <v>1.36</v>
      </c>
      <c r="AD710" s="12">
        <f t="shared" si="71"/>
        <v>0.34</v>
      </c>
      <c r="AE710" s="12">
        <f t="shared" si="72"/>
        <v>0</v>
      </c>
      <c r="AF710" s="12">
        <f t="shared" si="73"/>
        <v>5.2700000000000005</v>
      </c>
      <c r="AG710" s="12">
        <f t="shared" si="74"/>
        <v>2.5500000000000003</v>
      </c>
    </row>
    <row r="711" spans="2:33">
      <c r="B711" s="15">
        <f>'[4]AZIMUTH_CONGESTION by ports'!A2178</f>
        <v>43078</v>
      </c>
      <c r="C711" s="6">
        <f>'[4]AZIMUTH_CONGESTION by ports'!B2178</f>
        <v>9</v>
      </c>
      <c r="D711" s="89">
        <f>'[4]AZIMUTH_CONGESTION by ports'!C2178</f>
        <v>32</v>
      </c>
      <c r="E711" s="43">
        <f>'[4]AZIMUTH_CONGESTION by ports'!D2178</f>
        <v>0</v>
      </c>
      <c r="F711" s="6">
        <f>'[4]AZIMUTH_CONGESTION by ports'!E2178</f>
        <v>0</v>
      </c>
      <c r="G711" s="6">
        <f>'[4]AZIMUTH_CONGESTION by ports'!F2178</f>
        <v>0</v>
      </c>
      <c r="H711" s="12">
        <f>'[4]AZIMUTH_CONGESTION by ports'!G2178</f>
        <v>0</v>
      </c>
      <c r="I711" s="12">
        <f>'[4]AZIMUTH_CONGESTION by ports'!H2178</f>
        <v>0</v>
      </c>
      <c r="J711" s="12">
        <f>'[4]AZIMUTH_CONGESTION by ports'!I2178</f>
        <v>0</v>
      </c>
      <c r="K711" s="12">
        <f>'[4]AZIMUTH_CONGESTION by ports'!J2178</f>
        <v>0</v>
      </c>
      <c r="L711" s="12">
        <f>'[4]AZIMUTH_CONGESTION by ports'!K2178</f>
        <v>1</v>
      </c>
      <c r="M711" s="43">
        <f>'[4]AZIMUTH_CONGESTION by ports'!L2178</f>
        <v>0</v>
      </c>
      <c r="N711" s="6">
        <f>'[4]AZIMUTH_CONGESTION by ports'!M2178</f>
        <v>0</v>
      </c>
      <c r="O711" s="89">
        <f>'[4]AZIMUTH_CONGESTION by ports'!N2178</f>
        <v>0</v>
      </c>
      <c r="P711" s="88">
        <f>'[4]AZIMUTH_CONGESTION by ports'!O2178</f>
        <v>2</v>
      </c>
      <c r="Q711" s="88">
        <f>'[4]AZIMUTH_CONGESTION by ports'!P2178</f>
        <v>0</v>
      </c>
      <c r="R711" s="43">
        <f>'[4]AZIMUTH_CONGESTION by ports'!Q2178</f>
        <v>1</v>
      </c>
      <c r="S711" s="88">
        <f>'[4]AZIMUTH_CONGESTION by ports'!R2178</f>
        <v>0</v>
      </c>
      <c r="T711" s="12">
        <f>'[4]AZIMUTH_CONGESTION by ports'!S2178</f>
        <v>10</v>
      </c>
      <c r="U711" s="43">
        <f>'[4]AZIMUTH_CONGESTION by ports'!T2178</f>
        <v>0</v>
      </c>
      <c r="V711" s="12">
        <f>'[4]AZIMUTH_CONGESTION by ports'!U2178</f>
        <v>0</v>
      </c>
      <c r="W711" s="43">
        <f>'[4]AZIMUTH_CONGESTION by ports'!V2178</f>
        <v>0</v>
      </c>
      <c r="X711" s="12">
        <f>'[4]AZIMUTH_CONGESTION by ports'!W2178</f>
        <v>1</v>
      </c>
      <c r="Y711" s="88">
        <f>'[4]AZIMUTH_CONGESTION by ports'!X2178</f>
        <v>0</v>
      </c>
      <c r="Z711" s="12">
        <f>'[4]AZIMUTH_CONGESTION by ports'!Y2178</f>
        <v>0</v>
      </c>
      <c r="AA711" s="88">
        <f>'[4]AZIMUTH_CONGESTION by ports'!Z2178</f>
        <v>0</v>
      </c>
      <c r="AB711" s="12">
        <f t="shared" si="69"/>
        <v>9.5200000000000014</v>
      </c>
      <c r="AC711" s="12">
        <f t="shared" si="70"/>
        <v>1.53</v>
      </c>
      <c r="AD711" s="12">
        <f t="shared" si="71"/>
        <v>0.17</v>
      </c>
      <c r="AE711" s="12">
        <f t="shared" si="72"/>
        <v>0.34</v>
      </c>
      <c r="AF711" s="12">
        <f t="shared" si="73"/>
        <v>5.44</v>
      </c>
      <c r="AG711" s="12">
        <f t="shared" si="74"/>
        <v>2.04</v>
      </c>
    </row>
    <row r="712" spans="2:33">
      <c r="B712" s="15">
        <f>'[4]AZIMUTH_CONGESTION by ports'!A2179</f>
        <v>43079</v>
      </c>
      <c r="C712" s="6">
        <f>'[4]AZIMUTH_CONGESTION by ports'!B2179</f>
        <v>10</v>
      </c>
      <c r="D712" s="89">
        <f>'[4]AZIMUTH_CONGESTION by ports'!C2179</f>
        <v>32</v>
      </c>
      <c r="E712" s="43">
        <f>'[4]AZIMUTH_CONGESTION by ports'!D2179</f>
        <v>0</v>
      </c>
      <c r="F712" s="6">
        <f>'[4]AZIMUTH_CONGESTION by ports'!E2179</f>
        <v>0</v>
      </c>
      <c r="G712" s="6">
        <f>'[4]AZIMUTH_CONGESTION by ports'!F2179</f>
        <v>0</v>
      </c>
      <c r="H712" s="12">
        <f>'[4]AZIMUTH_CONGESTION by ports'!G2179</f>
        <v>0</v>
      </c>
      <c r="I712" s="12">
        <f>'[4]AZIMUTH_CONGESTION by ports'!H2179</f>
        <v>2</v>
      </c>
      <c r="J712" s="12">
        <f>'[4]AZIMUTH_CONGESTION by ports'!I2179</f>
        <v>0</v>
      </c>
      <c r="K712" s="12">
        <f>'[4]AZIMUTH_CONGESTION by ports'!J2179</f>
        <v>0</v>
      </c>
      <c r="L712" s="12">
        <f>'[4]AZIMUTH_CONGESTION by ports'!K2179</f>
        <v>1</v>
      </c>
      <c r="M712" s="43">
        <f>'[4]AZIMUTH_CONGESTION by ports'!L2179</f>
        <v>0</v>
      </c>
      <c r="N712" s="6">
        <f>'[4]AZIMUTH_CONGESTION by ports'!M2179</f>
        <v>0</v>
      </c>
      <c r="O712" s="89">
        <f>'[4]AZIMUTH_CONGESTION by ports'!N2179</f>
        <v>0</v>
      </c>
      <c r="P712" s="88">
        <f>'[4]AZIMUTH_CONGESTION by ports'!O2179</f>
        <v>1</v>
      </c>
      <c r="Q712" s="88">
        <f>'[4]AZIMUTH_CONGESTION by ports'!P2179</f>
        <v>0</v>
      </c>
      <c r="R712" s="43">
        <f>'[4]AZIMUTH_CONGESTION by ports'!Q2179</f>
        <v>1</v>
      </c>
      <c r="S712" s="88">
        <f>'[4]AZIMUTH_CONGESTION by ports'!R2179</f>
        <v>0</v>
      </c>
      <c r="T712" s="12">
        <f>'[4]AZIMUTH_CONGESTION by ports'!S2179</f>
        <v>9</v>
      </c>
      <c r="U712" s="43">
        <f>'[4]AZIMUTH_CONGESTION by ports'!T2179</f>
        <v>0</v>
      </c>
      <c r="V712" s="12">
        <f>'[4]AZIMUTH_CONGESTION by ports'!U2179</f>
        <v>0</v>
      </c>
      <c r="W712" s="43">
        <f>'[4]AZIMUTH_CONGESTION by ports'!V2179</f>
        <v>0</v>
      </c>
      <c r="X712" s="12">
        <f>'[4]AZIMUTH_CONGESTION by ports'!W2179</f>
        <v>1</v>
      </c>
      <c r="Y712" s="88">
        <f>'[4]AZIMUTH_CONGESTION by ports'!X2179</f>
        <v>1</v>
      </c>
      <c r="Z712" s="12">
        <f>'[4]AZIMUTH_CONGESTION by ports'!Y2179</f>
        <v>0</v>
      </c>
      <c r="AA712" s="88">
        <f>'[4]AZIMUTH_CONGESTION by ports'!Z2179</f>
        <v>0</v>
      </c>
      <c r="AB712" s="12">
        <f t="shared" si="69"/>
        <v>9.8600000000000012</v>
      </c>
      <c r="AC712" s="12">
        <f t="shared" si="70"/>
        <v>1.7000000000000002</v>
      </c>
      <c r="AD712" s="12">
        <f t="shared" si="71"/>
        <v>0.17</v>
      </c>
      <c r="AE712" s="12">
        <f t="shared" si="72"/>
        <v>0.34</v>
      </c>
      <c r="AF712" s="12">
        <f t="shared" si="73"/>
        <v>5.44</v>
      </c>
      <c r="AG712" s="12">
        <f t="shared" si="74"/>
        <v>2.21</v>
      </c>
    </row>
    <row r="713" spans="2:33">
      <c r="B713" s="15">
        <f>'[4]AZIMUTH_CONGESTION by ports'!A2180</f>
        <v>43080</v>
      </c>
      <c r="C713" s="6">
        <f>'[4]AZIMUTH_CONGESTION by ports'!B2180</f>
        <v>11</v>
      </c>
      <c r="D713" s="89">
        <f>'[4]AZIMUTH_CONGESTION by ports'!C2180</f>
        <v>34</v>
      </c>
      <c r="E713" s="43">
        <f>'[4]AZIMUTH_CONGESTION by ports'!D2180</f>
        <v>2</v>
      </c>
      <c r="F713" s="6">
        <f>'[4]AZIMUTH_CONGESTION by ports'!E2180</f>
        <v>0</v>
      </c>
      <c r="G713" s="6">
        <f>'[4]AZIMUTH_CONGESTION by ports'!F2180</f>
        <v>1</v>
      </c>
      <c r="H713" s="12">
        <f>'[4]AZIMUTH_CONGESTION by ports'!G2180</f>
        <v>0</v>
      </c>
      <c r="I713" s="12">
        <f>'[4]AZIMUTH_CONGESTION by ports'!H2180</f>
        <v>0</v>
      </c>
      <c r="J713" s="12">
        <f>'[4]AZIMUTH_CONGESTION by ports'!I2180</f>
        <v>0</v>
      </c>
      <c r="K713" s="12">
        <f>'[4]AZIMUTH_CONGESTION by ports'!J2180</f>
        <v>0</v>
      </c>
      <c r="L713" s="12">
        <f>'[4]AZIMUTH_CONGESTION by ports'!K2180</f>
        <v>1</v>
      </c>
      <c r="M713" s="43">
        <f>'[4]AZIMUTH_CONGESTION by ports'!L2180</f>
        <v>0</v>
      </c>
      <c r="N713" s="6">
        <f>'[4]AZIMUTH_CONGESTION by ports'!M2180</f>
        <v>0</v>
      </c>
      <c r="O713" s="89">
        <f>'[4]AZIMUTH_CONGESTION by ports'!N2180</f>
        <v>0</v>
      </c>
      <c r="P713" s="88">
        <f>'[4]AZIMUTH_CONGESTION by ports'!O2180</f>
        <v>3</v>
      </c>
      <c r="Q713" s="88">
        <f>'[4]AZIMUTH_CONGESTION by ports'!P2180</f>
        <v>0</v>
      </c>
      <c r="R713" s="43">
        <f>'[4]AZIMUTH_CONGESTION by ports'!Q2180</f>
        <v>0</v>
      </c>
      <c r="S713" s="88">
        <f>'[4]AZIMUTH_CONGESTION by ports'!R2180</f>
        <v>0</v>
      </c>
      <c r="T713" s="12">
        <f>'[4]AZIMUTH_CONGESTION by ports'!S2180</f>
        <v>13</v>
      </c>
      <c r="U713" s="43">
        <f>'[4]AZIMUTH_CONGESTION by ports'!T2180</f>
        <v>0</v>
      </c>
      <c r="V713" s="12">
        <f>'[4]AZIMUTH_CONGESTION by ports'!U2180</f>
        <v>0</v>
      </c>
      <c r="W713" s="43">
        <f>'[4]AZIMUTH_CONGESTION by ports'!V2180</f>
        <v>0</v>
      </c>
      <c r="X713" s="12">
        <f>'[4]AZIMUTH_CONGESTION by ports'!W2180</f>
        <v>1</v>
      </c>
      <c r="Y713" s="88">
        <f>'[4]AZIMUTH_CONGESTION by ports'!X2180</f>
        <v>1</v>
      </c>
      <c r="Z713" s="12">
        <f>'[4]AZIMUTH_CONGESTION by ports'!Y2180</f>
        <v>0</v>
      </c>
      <c r="AA713" s="88">
        <f>'[4]AZIMUTH_CONGESTION by ports'!Z2180</f>
        <v>0</v>
      </c>
      <c r="AB713" s="12">
        <f t="shared" si="69"/>
        <v>11.39</v>
      </c>
      <c r="AC713" s="12">
        <f t="shared" si="70"/>
        <v>2.04</v>
      </c>
      <c r="AD713" s="12">
        <f t="shared" si="71"/>
        <v>0.34</v>
      </c>
      <c r="AE713" s="12">
        <f t="shared" si="72"/>
        <v>0.68</v>
      </c>
      <c r="AF713" s="12">
        <f t="shared" si="73"/>
        <v>5.78</v>
      </c>
      <c r="AG713" s="12">
        <f t="shared" si="74"/>
        <v>2.5500000000000003</v>
      </c>
    </row>
    <row r="714" spans="2:33">
      <c r="B714" s="15">
        <f>'[4]AZIMUTH_CONGESTION by ports'!A2181</f>
        <v>43081</v>
      </c>
      <c r="C714" s="6">
        <f>'[4]AZIMUTH_CONGESTION by ports'!B2181</f>
        <v>12</v>
      </c>
      <c r="D714" s="89">
        <f>'[4]AZIMUTH_CONGESTION by ports'!C2181</f>
        <v>26</v>
      </c>
      <c r="E714" s="43">
        <f>'[4]AZIMUTH_CONGESTION by ports'!D2181</f>
        <v>1</v>
      </c>
      <c r="F714" s="6">
        <f>'[4]AZIMUTH_CONGESTION by ports'!E2181</f>
        <v>0</v>
      </c>
      <c r="G714" s="6">
        <f>'[4]AZIMUTH_CONGESTION by ports'!F2181</f>
        <v>2</v>
      </c>
      <c r="H714" s="12">
        <f>'[4]AZIMUTH_CONGESTION by ports'!G2181</f>
        <v>0</v>
      </c>
      <c r="I714" s="12">
        <f>'[4]AZIMUTH_CONGESTION by ports'!H2181</f>
        <v>0</v>
      </c>
      <c r="J714" s="12">
        <f>'[4]AZIMUTH_CONGESTION by ports'!I2181</f>
        <v>0</v>
      </c>
      <c r="K714" s="12">
        <f>'[4]AZIMUTH_CONGESTION by ports'!J2181</f>
        <v>0</v>
      </c>
      <c r="L714" s="12">
        <f>'[4]AZIMUTH_CONGESTION by ports'!K2181</f>
        <v>1</v>
      </c>
      <c r="M714" s="43">
        <f>'[4]AZIMUTH_CONGESTION by ports'!L2181</f>
        <v>1</v>
      </c>
      <c r="N714" s="6">
        <f>'[4]AZIMUTH_CONGESTION by ports'!M2181</f>
        <v>0</v>
      </c>
      <c r="O714" s="89">
        <f>'[4]AZIMUTH_CONGESTION by ports'!N2181</f>
        <v>0</v>
      </c>
      <c r="P714" s="88">
        <f>'[4]AZIMUTH_CONGESTION by ports'!O2181</f>
        <v>1</v>
      </c>
      <c r="Q714" s="88">
        <f>'[4]AZIMUTH_CONGESTION by ports'!P2181</f>
        <v>0</v>
      </c>
      <c r="R714" s="43">
        <f>'[4]AZIMUTH_CONGESTION by ports'!Q2181</f>
        <v>0</v>
      </c>
      <c r="S714" s="88">
        <f>'[4]AZIMUTH_CONGESTION by ports'!R2181</f>
        <v>0</v>
      </c>
      <c r="T714" s="12">
        <f>'[4]AZIMUTH_CONGESTION by ports'!S2181</f>
        <v>11</v>
      </c>
      <c r="U714" s="43">
        <f>'[4]AZIMUTH_CONGESTION by ports'!T2181</f>
        <v>0</v>
      </c>
      <c r="V714" s="12">
        <f>'[4]AZIMUTH_CONGESTION by ports'!U2181</f>
        <v>0</v>
      </c>
      <c r="W714" s="43">
        <f>'[4]AZIMUTH_CONGESTION by ports'!V2181</f>
        <v>0</v>
      </c>
      <c r="X714" s="12">
        <f>'[4]AZIMUTH_CONGESTION by ports'!W2181</f>
        <v>0</v>
      </c>
      <c r="Y714" s="88">
        <f>'[4]AZIMUTH_CONGESTION by ports'!X2181</f>
        <v>1</v>
      </c>
      <c r="Z714" s="12">
        <f>'[4]AZIMUTH_CONGESTION by ports'!Y2181</f>
        <v>0</v>
      </c>
      <c r="AA714" s="88">
        <f>'[4]AZIMUTH_CONGESTION by ports'!Z2181</f>
        <v>0</v>
      </c>
      <c r="AB714" s="12">
        <f t="shared" si="69"/>
        <v>9.5200000000000014</v>
      </c>
      <c r="AC714" s="12">
        <f t="shared" si="70"/>
        <v>2.3800000000000003</v>
      </c>
      <c r="AD714" s="12">
        <f t="shared" si="71"/>
        <v>0.34</v>
      </c>
      <c r="AE714" s="12">
        <f t="shared" si="72"/>
        <v>0.34</v>
      </c>
      <c r="AF714" s="12">
        <f t="shared" si="73"/>
        <v>4.42</v>
      </c>
      <c r="AG714" s="12">
        <f t="shared" si="74"/>
        <v>2.04</v>
      </c>
    </row>
    <row r="715" spans="2:33">
      <c r="B715" s="15">
        <f>'[4]AZIMUTH_CONGESTION by ports'!A2182</f>
        <v>43082</v>
      </c>
      <c r="C715" s="6">
        <f>'[4]AZIMUTH_CONGESTION by ports'!B2182</f>
        <v>11</v>
      </c>
      <c r="D715" s="89">
        <f>'[4]AZIMUTH_CONGESTION by ports'!C2182</f>
        <v>28</v>
      </c>
      <c r="E715" s="43">
        <f>'[4]AZIMUTH_CONGESTION by ports'!D2182</f>
        <v>1</v>
      </c>
      <c r="F715" s="6">
        <f>'[4]AZIMUTH_CONGESTION by ports'!E2182</f>
        <v>0</v>
      </c>
      <c r="G715" s="6">
        <f>'[4]AZIMUTH_CONGESTION by ports'!F2182</f>
        <v>3</v>
      </c>
      <c r="H715" s="12">
        <f>'[4]AZIMUTH_CONGESTION by ports'!G2182</f>
        <v>1</v>
      </c>
      <c r="I715" s="12">
        <f>'[4]AZIMUTH_CONGESTION by ports'!H2182</f>
        <v>0</v>
      </c>
      <c r="J715" s="12">
        <f>'[4]AZIMUTH_CONGESTION by ports'!I2182</f>
        <v>0</v>
      </c>
      <c r="K715" s="12">
        <f>'[4]AZIMUTH_CONGESTION by ports'!J2182</f>
        <v>0</v>
      </c>
      <c r="L715" s="12">
        <f>'[4]AZIMUTH_CONGESTION by ports'!K2182</f>
        <v>2</v>
      </c>
      <c r="M715" s="43">
        <f>'[4]AZIMUTH_CONGESTION by ports'!L2182</f>
        <v>1</v>
      </c>
      <c r="N715" s="6">
        <f>'[4]AZIMUTH_CONGESTION by ports'!M2182</f>
        <v>0</v>
      </c>
      <c r="O715" s="89">
        <f>'[4]AZIMUTH_CONGESTION by ports'!N2182</f>
        <v>0</v>
      </c>
      <c r="P715" s="88">
        <f>'[4]AZIMUTH_CONGESTION by ports'!O2182</f>
        <v>1</v>
      </c>
      <c r="Q715" s="88">
        <f>'[4]AZIMUTH_CONGESTION by ports'!P2182</f>
        <v>0</v>
      </c>
      <c r="R715" s="43">
        <f>'[4]AZIMUTH_CONGESTION by ports'!Q2182</f>
        <v>1</v>
      </c>
      <c r="S715" s="88">
        <f>'[4]AZIMUTH_CONGESTION by ports'!R2182</f>
        <v>0</v>
      </c>
      <c r="T715" s="12">
        <f>'[4]AZIMUTH_CONGESTION by ports'!S2182</f>
        <v>9</v>
      </c>
      <c r="U715" s="43">
        <f>'[4]AZIMUTH_CONGESTION by ports'!T2182</f>
        <v>0</v>
      </c>
      <c r="V715" s="12">
        <f>'[4]AZIMUTH_CONGESTION by ports'!U2182</f>
        <v>0</v>
      </c>
      <c r="W715" s="43">
        <f>'[4]AZIMUTH_CONGESTION by ports'!V2182</f>
        <v>0</v>
      </c>
      <c r="X715" s="12">
        <f>'[4]AZIMUTH_CONGESTION by ports'!W2182</f>
        <v>0</v>
      </c>
      <c r="Y715" s="88">
        <f>'[4]AZIMUTH_CONGESTION by ports'!X2182</f>
        <v>1</v>
      </c>
      <c r="Z715" s="12">
        <f>'[4]AZIMUTH_CONGESTION by ports'!Y2182</f>
        <v>0</v>
      </c>
      <c r="AA715" s="88">
        <f>'[4]AZIMUTH_CONGESTION by ports'!Z2182</f>
        <v>0</v>
      </c>
      <c r="AB715" s="12">
        <f t="shared" si="69"/>
        <v>10.030000000000001</v>
      </c>
      <c r="AC715" s="12">
        <f t="shared" si="70"/>
        <v>2.3800000000000003</v>
      </c>
      <c r="AD715" s="12">
        <f t="shared" si="71"/>
        <v>0.51</v>
      </c>
      <c r="AE715" s="12">
        <f t="shared" si="72"/>
        <v>0.34</v>
      </c>
      <c r="AF715" s="12">
        <f t="shared" si="73"/>
        <v>4.7600000000000007</v>
      </c>
      <c r="AG715" s="12">
        <f t="shared" si="74"/>
        <v>2.04</v>
      </c>
    </row>
    <row r="716" spans="2:33">
      <c r="B716" s="15">
        <f>'[4]AZIMUTH_CONGESTION by ports'!A2183</f>
        <v>43083</v>
      </c>
      <c r="C716" s="6">
        <f>'[4]AZIMUTH_CONGESTION by ports'!B2183</f>
        <v>12</v>
      </c>
      <c r="D716" s="89">
        <f>'[4]AZIMUTH_CONGESTION by ports'!C2183</f>
        <v>28</v>
      </c>
      <c r="E716" s="43">
        <f>'[4]AZIMUTH_CONGESTION by ports'!D2183</f>
        <v>1</v>
      </c>
      <c r="F716" s="6">
        <f>'[4]AZIMUTH_CONGESTION by ports'!E2183</f>
        <v>0</v>
      </c>
      <c r="G716" s="6">
        <f>'[4]AZIMUTH_CONGESTION by ports'!F2183</f>
        <v>1</v>
      </c>
      <c r="H716" s="12">
        <f>'[4]AZIMUTH_CONGESTION by ports'!G2183</f>
        <v>1</v>
      </c>
      <c r="I716" s="12">
        <f>'[4]AZIMUTH_CONGESTION by ports'!H2183</f>
        <v>0</v>
      </c>
      <c r="J716" s="12">
        <f>'[4]AZIMUTH_CONGESTION by ports'!I2183</f>
        <v>0</v>
      </c>
      <c r="K716" s="12">
        <f>'[4]AZIMUTH_CONGESTION by ports'!J2183</f>
        <v>0</v>
      </c>
      <c r="L716" s="12">
        <f>'[4]AZIMUTH_CONGESTION by ports'!K2183</f>
        <v>1</v>
      </c>
      <c r="M716" s="43">
        <f>'[4]AZIMUTH_CONGESTION by ports'!L2183</f>
        <v>0</v>
      </c>
      <c r="N716" s="6">
        <f>'[4]AZIMUTH_CONGESTION by ports'!M2183</f>
        <v>0</v>
      </c>
      <c r="O716" s="89">
        <f>'[4]AZIMUTH_CONGESTION by ports'!N2183</f>
        <v>0</v>
      </c>
      <c r="P716" s="88">
        <f>'[4]AZIMUTH_CONGESTION by ports'!O2183</f>
        <v>0</v>
      </c>
      <c r="Q716" s="88">
        <f>'[4]AZIMUTH_CONGESTION by ports'!P2183</f>
        <v>0</v>
      </c>
      <c r="R716" s="43">
        <f>'[4]AZIMUTH_CONGESTION by ports'!Q2183</f>
        <v>0</v>
      </c>
      <c r="S716" s="88">
        <f>'[4]AZIMUTH_CONGESTION by ports'!R2183</f>
        <v>0</v>
      </c>
      <c r="T716" s="12">
        <f>'[4]AZIMUTH_CONGESTION by ports'!S2183</f>
        <v>10</v>
      </c>
      <c r="U716" s="43">
        <f>'[4]AZIMUTH_CONGESTION by ports'!T2183</f>
        <v>0</v>
      </c>
      <c r="V716" s="12">
        <f>'[4]AZIMUTH_CONGESTION by ports'!U2183</f>
        <v>0</v>
      </c>
      <c r="W716" s="43">
        <f>'[4]AZIMUTH_CONGESTION by ports'!V2183</f>
        <v>0</v>
      </c>
      <c r="X716" s="12">
        <f>'[4]AZIMUTH_CONGESTION by ports'!W2183</f>
        <v>0</v>
      </c>
      <c r="Y716" s="88">
        <f>'[4]AZIMUTH_CONGESTION by ports'!X2183</f>
        <v>1</v>
      </c>
      <c r="Z716" s="12">
        <f>'[4]AZIMUTH_CONGESTION by ports'!Y2183</f>
        <v>0</v>
      </c>
      <c r="AA716" s="88">
        <f>'[4]AZIMUTH_CONGESTION by ports'!Z2183</f>
        <v>0</v>
      </c>
      <c r="AB716" s="12">
        <f t="shared" si="69"/>
        <v>9.3500000000000014</v>
      </c>
      <c r="AC716" s="12">
        <f t="shared" si="70"/>
        <v>2.21</v>
      </c>
      <c r="AD716" s="12">
        <f t="shared" si="71"/>
        <v>0.17</v>
      </c>
      <c r="AE716" s="12">
        <f t="shared" si="72"/>
        <v>0.17</v>
      </c>
      <c r="AF716" s="12">
        <f t="shared" si="73"/>
        <v>4.7600000000000007</v>
      </c>
      <c r="AG716" s="12">
        <f t="shared" si="74"/>
        <v>2.04</v>
      </c>
    </row>
    <row r="717" spans="2:33">
      <c r="B717" s="15">
        <f>'[4]AZIMUTH_CONGESTION by ports'!A2184</f>
        <v>43084</v>
      </c>
      <c r="C717" s="6">
        <f>'[4]AZIMUTH_CONGESTION by ports'!B2184</f>
        <v>12</v>
      </c>
      <c r="D717" s="89">
        <f>'[4]AZIMUTH_CONGESTION by ports'!C2184</f>
        <v>28</v>
      </c>
      <c r="E717" s="43">
        <f>'[4]AZIMUTH_CONGESTION by ports'!D2184</f>
        <v>1</v>
      </c>
      <c r="F717" s="6">
        <f>'[4]AZIMUTH_CONGESTION by ports'!E2184</f>
        <v>0</v>
      </c>
      <c r="G717" s="6">
        <f>'[4]AZIMUTH_CONGESTION by ports'!F2184</f>
        <v>1</v>
      </c>
      <c r="H717" s="12">
        <f>'[4]AZIMUTH_CONGESTION by ports'!G2184</f>
        <v>1</v>
      </c>
      <c r="I717" s="12">
        <f>'[4]AZIMUTH_CONGESTION by ports'!H2184</f>
        <v>0</v>
      </c>
      <c r="J717" s="12">
        <f>'[4]AZIMUTH_CONGESTION by ports'!I2184</f>
        <v>0</v>
      </c>
      <c r="K717" s="12">
        <f>'[4]AZIMUTH_CONGESTION by ports'!J2184</f>
        <v>0</v>
      </c>
      <c r="L717" s="12">
        <f>'[4]AZIMUTH_CONGESTION by ports'!K2184</f>
        <v>1</v>
      </c>
      <c r="M717" s="43">
        <f>'[4]AZIMUTH_CONGESTION by ports'!L2184</f>
        <v>2</v>
      </c>
      <c r="N717" s="6">
        <f>'[4]AZIMUTH_CONGESTION by ports'!M2184</f>
        <v>0</v>
      </c>
      <c r="O717" s="89">
        <f>'[4]AZIMUTH_CONGESTION by ports'!N2184</f>
        <v>0</v>
      </c>
      <c r="P717" s="88">
        <f>'[4]AZIMUTH_CONGESTION by ports'!O2184</f>
        <v>0</v>
      </c>
      <c r="Q717" s="88">
        <f>'[4]AZIMUTH_CONGESTION by ports'!P2184</f>
        <v>0</v>
      </c>
      <c r="R717" s="43">
        <f>'[4]AZIMUTH_CONGESTION by ports'!Q2184</f>
        <v>0</v>
      </c>
      <c r="S717" s="88">
        <f>'[4]AZIMUTH_CONGESTION by ports'!R2184</f>
        <v>0</v>
      </c>
      <c r="T717" s="12">
        <f>'[4]AZIMUTH_CONGESTION by ports'!S2184</f>
        <v>11</v>
      </c>
      <c r="U717" s="43">
        <f>'[4]AZIMUTH_CONGESTION by ports'!T2184</f>
        <v>0</v>
      </c>
      <c r="V717" s="12">
        <f>'[4]AZIMUTH_CONGESTION by ports'!U2184</f>
        <v>0</v>
      </c>
      <c r="W717" s="43">
        <f>'[4]AZIMUTH_CONGESTION by ports'!V2184</f>
        <v>1</v>
      </c>
      <c r="X717" s="12">
        <f>'[4]AZIMUTH_CONGESTION by ports'!W2184</f>
        <v>1</v>
      </c>
      <c r="Y717" s="88">
        <f>'[4]AZIMUTH_CONGESTION by ports'!X2184</f>
        <v>2</v>
      </c>
      <c r="Z717" s="12">
        <f>'[4]AZIMUTH_CONGESTION by ports'!Y2184</f>
        <v>0</v>
      </c>
      <c r="AA717" s="88">
        <f>'[4]AZIMUTH_CONGESTION by ports'!Z2184</f>
        <v>0</v>
      </c>
      <c r="AB717" s="12">
        <f t="shared" si="69"/>
        <v>10.370000000000001</v>
      </c>
      <c r="AC717" s="12">
        <f t="shared" si="70"/>
        <v>2.21</v>
      </c>
      <c r="AD717" s="12">
        <f t="shared" si="71"/>
        <v>0.68</v>
      </c>
      <c r="AE717" s="12">
        <f t="shared" si="72"/>
        <v>0.34</v>
      </c>
      <c r="AF717" s="12">
        <f t="shared" si="73"/>
        <v>4.7600000000000007</v>
      </c>
      <c r="AG717" s="12">
        <f t="shared" si="74"/>
        <v>2.3800000000000003</v>
      </c>
    </row>
    <row r="718" spans="2:33">
      <c r="B718" s="15">
        <f>'[4]AZIMUTH_CONGESTION by ports'!A2185</f>
        <v>43085</v>
      </c>
      <c r="C718" s="6">
        <f>'[4]AZIMUTH_CONGESTION by ports'!B2185</f>
        <v>13</v>
      </c>
      <c r="D718" s="89">
        <f>'[4]AZIMUTH_CONGESTION by ports'!C2185</f>
        <v>24</v>
      </c>
      <c r="E718" s="43">
        <f>'[4]AZIMUTH_CONGESTION by ports'!D2185</f>
        <v>2</v>
      </c>
      <c r="F718" s="6">
        <f>'[4]AZIMUTH_CONGESTION by ports'!E2185</f>
        <v>0</v>
      </c>
      <c r="G718" s="6">
        <f>'[4]AZIMUTH_CONGESTION by ports'!F2185</f>
        <v>1</v>
      </c>
      <c r="H718" s="12">
        <f>'[4]AZIMUTH_CONGESTION by ports'!G2185</f>
        <v>1</v>
      </c>
      <c r="I718" s="12">
        <f>'[4]AZIMUTH_CONGESTION by ports'!H2185</f>
        <v>0</v>
      </c>
      <c r="J718" s="12">
        <f>'[4]AZIMUTH_CONGESTION by ports'!I2185</f>
        <v>0</v>
      </c>
      <c r="K718" s="12">
        <f>'[4]AZIMUTH_CONGESTION by ports'!J2185</f>
        <v>0</v>
      </c>
      <c r="L718" s="12">
        <f>'[4]AZIMUTH_CONGESTION by ports'!K2185</f>
        <v>1</v>
      </c>
      <c r="M718" s="43">
        <f>'[4]AZIMUTH_CONGESTION by ports'!L2185</f>
        <v>2</v>
      </c>
      <c r="N718" s="6">
        <f>'[4]AZIMUTH_CONGESTION by ports'!M2185</f>
        <v>0</v>
      </c>
      <c r="O718" s="89">
        <f>'[4]AZIMUTH_CONGESTION by ports'!N2185</f>
        <v>0</v>
      </c>
      <c r="P718" s="88">
        <f>'[4]AZIMUTH_CONGESTION by ports'!O2185</f>
        <v>0</v>
      </c>
      <c r="Q718" s="88">
        <f>'[4]AZIMUTH_CONGESTION by ports'!P2185</f>
        <v>0</v>
      </c>
      <c r="R718" s="43">
        <f>'[4]AZIMUTH_CONGESTION by ports'!Q2185</f>
        <v>0</v>
      </c>
      <c r="S718" s="88">
        <f>'[4]AZIMUTH_CONGESTION by ports'!R2185</f>
        <v>0</v>
      </c>
      <c r="T718" s="12">
        <f>'[4]AZIMUTH_CONGESTION by ports'!S2185</f>
        <v>12</v>
      </c>
      <c r="U718" s="43">
        <f>'[4]AZIMUTH_CONGESTION by ports'!T2185</f>
        <v>0</v>
      </c>
      <c r="V718" s="12">
        <f>'[4]AZIMUTH_CONGESTION by ports'!U2185</f>
        <v>0</v>
      </c>
      <c r="W718" s="43">
        <f>'[4]AZIMUTH_CONGESTION by ports'!V2185</f>
        <v>2</v>
      </c>
      <c r="X718" s="12">
        <f>'[4]AZIMUTH_CONGESTION by ports'!W2185</f>
        <v>1</v>
      </c>
      <c r="Y718" s="88">
        <f>'[4]AZIMUTH_CONGESTION by ports'!X2185</f>
        <v>1</v>
      </c>
      <c r="Z718" s="12">
        <f>'[4]AZIMUTH_CONGESTION by ports'!Y2185</f>
        <v>0</v>
      </c>
      <c r="AA718" s="88">
        <f>'[4]AZIMUTH_CONGESTION by ports'!Z2185</f>
        <v>0</v>
      </c>
      <c r="AB718" s="12">
        <f t="shared" si="69"/>
        <v>10.200000000000001</v>
      </c>
      <c r="AC718" s="12">
        <f t="shared" si="70"/>
        <v>2.3800000000000003</v>
      </c>
      <c r="AD718" s="12">
        <f t="shared" si="71"/>
        <v>1.02</v>
      </c>
      <c r="AE718" s="12">
        <f t="shared" si="72"/>
        <v>0.17</v>
      </c>
      <c r="AF718" s="12">
        <f t="shared" si="73"/>
        <v>4.08</v>
      </c>
      <c r="AG718" s="12">
        <f t="shared" si="74"/>
        <v>2.5500000000000003</v>
      </c>
    </row>
    <row r="719" spans="2:33">
      <c r="B719" s="15">
        <f>'[4]AZIMUTH_CONGESTION by ports'!A2186</f>
        <v>43086</v>
      </c>
      <c r="C719" s="6">
        <f>'[4]AZIMUTH_CONGESTION by ports'!B2186</f>
        <v>12</v>
      </c>
      <c r="D719" s="89">
        <f>'[4]AZIMUTH_CONGESTION by ports'!C2186</f>
        <v>29</v>
      </c>
      <c r="E719" s="43">
        <f>'[4]AZIMUTH_CONGESTION by ports'!D2186</f>
        <v>1</v>
      </c>
      <c r="F719" s="6">
        <f>'[4]AZIMUTH_CONGESTION by ports'!E2186</f>
        <v>0</v>
      </c>
      <c r="G719" s="6">
        <f>'[4]AZIMUTH_CONGESTION by ports'!F2186</f>
        <v>0</v>
      </c>
      <c r="H719" s="12">
        <f>'[4]AZIMUTH_CONGESTION by ports'!G2186</f>
        <v>1</v>
      </c>
      <c r="I719" s="12">
        <f>'[4]AZIMUTH_CONGESTION by ports'!H2186</f>
        <v>0</v>
      </c>
      <c r="J719" s="12">
        <f>'[4]AZIMUTH_CONGESTION by ports'!I2186</f>
        <v>0</v>
      </c>
      <c r="K719" s="12">
        <f>'[4]AZIMUTH_CONGESTION by ports'!J2186</f>
        <v>0</v>
      </c>
      <c r="L719" s="12">
        <f>'[4]AZIMUTH_CONGESTION by ports'!K2186</f>
        <v>1</v>
      </c>
      <c r="M719" s="43">
        <f>'[4]AZIMUTH_CONGESTION by ports'!L2186</f>
        <v>1</v>
      </c>
      <c r="N719" s="6">
        <f>'[4]AZIMUTH_CONGESTION by ports'!M2186</f>
        <v>0</v>
      </c>
      <c r="O719" s="89">
        <f>'[4]AZIMUTH_CONGESTION by ports'!N2186</f>
        <v>0</v>
      </c>
      <c r="P719" s="88">
        <f>'[4]AZIMUTH_CONGESTION by ports'!O2186</f>
        <v>1</v>
      </c>
      <c r="Q719" s="88">
        <f>'[4]AZIMUTH_CONGESTION by ports'!P2186</f>
        <v>0</v>
      </c>
      <c r="R719" s="43">
        <f>'[4]AZIMUTH_CONGESTION by ports'!Q2186</f>
        <v>0</v>
      </c>
      <c r="S719" s="88">
        <f>'[4]AZIMUTH_CONGESTION by ports'!R2186</f>
        <v>0</v>
      </c>
      <c r="T719" s="12">
        <f>'[4]AZIMUTH_CONGESTION by ports'!S2186</f>
        <v>11</v>
      </c>
      <c r="U719" s="43">
        <f>'[4]AZIMUTH_CONGESTION by ports'!T2186</f>
        <v>0</v>
      </c>
      <c r="V719" s="12">
        <f>'[4]AZIMUTH_CONGESTION by ports'!U2186</f>
        <v>0</v>
      </c>
      <c r="W719" s="43">
        <f>'[4]AZIMUTH_CONGESTION by ports'!V2186</f>
        <v>2</v>
      </c>
      <c r="X719" s="12">
        <f>'[4]AZIMUTH_CONGESTION by ports'!W2186</f>
        <v>0</v>
      </c>
      <c r="Y719" s="88">
        <f>'[4]AZIMUTH_CONGESTION by ports'!X2186</f>
        <v>1</v>
      </c>
      <c r="Z719" s="12">
        <f>'[4]AZIMUTH_CONGESTION by ports'!Y2186</f>
        <v>0</v>
      </c>
      <c r="AA719" s="88">
        <f>'[4]AZIMUTH_CONGESTION by ports'!Z2186</f>
        <v>0</v>
      </c>
      <c r="AB719" s="12">
        <f t="shared" si="69"/>
        <v>10.200000000000001</v>
      </c>
      <c r="AC719" s="12">
        <f t="shared" si="70"/>
        <v>2.04</v>
      </c>
      <c r="AD719" s="12">
        <f t="shared" si="71"/>
        <v>0.68</v>
      </c>
      <c r="AE719" s="12">
        <f t="shared" si="72"/>
        <v>0.34</v>
      </c>
      <c r="AF719" s="12">
        <f t="shared" si="73"/>
        <v>4.9300000000000006</v>
      </c>
      <c r="AG719" s="12">
        <f t="shared" si="74"/>
        <v>2.21</v>
      </c>
    </row>
    <row r="720" spans="2:33">
      <c r="B720" s="15">
        <f>'[4]AZIMUTH_CONGESTION by ports'!A2187</f>
        <v>43087</v>
      </c>
      <c r="C720" s="6">
        <f>'[4]AZIMUTH_CONGESTION by ports'!B2187</f>
        <v>12</v>
      </c>
      <c r="D720" s="89">
        <f>'[4]AZIMUTH_CONGESTION by ports'!C2187</f>
        <v>23</v>
      </c>
      <c r="E720" s="43">
        <f>'[4]AZIMUTH_CONGESTION by ports'!D2187</f>
        <v>1</v>
      </c>
      <c r="F720" s="6">
        <f>'[4]AZIMUTH_CONGESTION by ports'!E2187</f>
        <v>0</v>
      </c>
      <c r="G720" s="6">
        <f>'[4]AZIMUTH_CONGESTION by ports'!F2187</f>
        <v>1</v>
      </c>
      <c r="H720" s="12">
        <f>'[4]AZIMUTH_CONGESTION by ports'!G2187</f>
        <v>1</v>
      </c>
      <c r="I720" s="12">
        <f>'[4]AZIMUTH_CONGESTION by ports'!H2187</f>
        <v>1</v>
      </c>
      <c r="J720" s="12">
        <f>'[4]AZIMUTH_CONGESTION by ports'!I2187</f>
        <v>0</v>
      </c>
      <c r="K720" s="12">
        <f>'[4]AZIMUTH_CONGESTION by ports'!J2187</f>
        <v>0</v>
      </c>
      <c r="L720" s="12">
        <f>'[4]AZIMUTH_CONGESTION by ports'!K2187</f>
        <v>1</v>
      </c>
      <c r="M720" s="43">
        <f>'[4]AZIMUTH_CONGESTION by ports'!L2187</f>
        <v>0</v>
      </c>
      <c r="N720" s="6">
        <f>'[4]AZIMUTH_CONGESTION by ports'!M2187</f>
        <v>0</v>
      </c>
      <c r="O720" s="89">
        <f>'[4]AZIMUTH_CONGESTION by ports'!N2187</f>
        <v>0</v>
      </c>
      <c r="P720" s="88">
        <f>'[4]AZIMUTH_CONGESTION by ports'!O2187</f>
        <v>1</v>
      </c>
      <c r="Q720" s="88">
        <f>'[4]AZIMUTH_CONGESTION by ports'!P2187</f>
        <v>0</v>
      </c>
      <c r="R720" s="43">
        <f>'[4]AZIMUTH_CONGESTION by ports'!Q2187</f>
        <v>1</v>
      </c>
      <c r="S720" s="88">
        <f>'[4]AZIMUTH_CONGESTION by ports'!R2187</f>
        <v>0</v>
      </c>
      <c r="T720" s="12">
        <f>'[4]AZIMUTH_CONGESTION by ports'!S2187</f>
        <v>10</v>
      </c>
      <c r="U720" s="43">
        <f>'[4]AZIMUTH_CONGESTION by ports'!T2187</f>
        <v>0</v>
      </c>
      <c r="V720" s="12">
        <f>'[4]AZIMUTH_CONGESTION by ports'!U2187</f>
        <v>0</v>
      </c>
      <c r="W720" s="43">
        <f>'[4]AZIMUTH_CONGESTION by ports'!V2187</f>
        <v>3</v>
      </c>
      <c r="X720" s="12">
        <f>'[4]AZIMUTH_CONGESTION by ports'!W2187</f>
        <v>0</v>
      </c>
      <c r="Y720" s="88">
        <f>'[4]AZIMUTH_CONGESTION by ports'!X2187</f>
        <v>2</v>
      </c>
      <c r="Z720" s="12">
        <f>'[4]AZIMUTH_CONGESTION by ports'!Y2187</f>
        <v>0</v>
      </c>
      <c r="AA720" s="88">
        <f>'[4]AZIMUTH_CONGESTION by ports'!Z2187</f>
        <v>0</v>
      </c>
      <c r="AB720" s="12">
        <f t="shared" si="69"/>
        <v>9.6900000000000013</v>
      </c>
      <c r="AC720" s="12">
        <f t="shared" si="70"/>
        <v>2.21</v>
      </c>
      <c r="AD720" s="12">
        <f t="shared" si="71"/>
        <v>0.85000000000000009</v>
      </c>
      <c r="AE720" s="12">
        <f t="shared" si="72"/>
        <v>0.51</v>
      </c>
      <c r="AF720" s="12">
        <f t="shared" si="73"/>
        <v>3.91</v>
      </c>
      <c r="AG720" s="12">
        <f t="shared" si="74"/>
        <v>2.21</v>
      </c>
    </row>
    <row r="721" spans="2:33">
      <c r="B721" s="15">
        <f>'[4]AZIMUTH_CONGESTION by ports'!A2188</f>
        <v>43088</v>
      </c>
      <c r="C721" s="6">
        <f>'[4]AZIMUTH_CONGESTION by ports'!B2188</f>
        <v>12</v>
      </c>
      <c r="D721" s="89">
        <f>'[4]AZIMUTH_CONGESTION by ports'!C2188</f>
        <v>24</v>
      </c>
      <c r="E721" s="43">
        <f>'[4]AZIMUTH_CONGESTION by ports'!D2188</f>
        <v>3</v>
      </c>
      <c r="F721" s="6">
        <f>'[4]AZIMUTH_CONGESTION by ports'!E2188</f>
        <v>0</v>
      </c>
      <c r="G721" s="6">
        <f>'[4]AZIMUTH_CONGESTION by ports'!F2188</f>
        <v>1</v>
      </c>
      <c r="H721" s="12">
        <f>'[4]AZIMUTH_CONGESTION by ports'!G2188</f>
        <v>2</v>
      </c>
      <c r="I721" s="12">
        <f>'[4]AZIMUTH_CONGESTION by ports'!H2188</f>
        <v>1</v>
      </c>
      <c r="J721" s="12">
        <f>'[4]AZIMUTH_CONGESTION by ports'!I2188</f>
        <v>0</v>
      </c>
      <c r="K721" s="12">
        <f>'[4]AZIMUTH_CONGESTION by ports'!J2188</f>
        <v>0</v>
      </c>
      <c r="L721" s="12">
        <f>'[4]AZIMUTH_CONGESTION by ports'!K2188</f>
        <v>1</v>
      </c>
      <c r="M721" s="43">
        <f>'[4]AZIMUTH_CONGESTION by ports'!L2188</f>
        <v>0</v>
      </c>
      <c r="N721" s="6">
        <f>'[4]AZIMUTH_CONGESTION by ports'!M2188</f>
        <v>0</v>
      </c>
      <c r="O721" s="89">
        <f>'[4]AZIMUTH_CONGESTION by ports'!N2188</f>
        <v>0</v>
      </c>
      <c r="P721" s="88">
        <f>'[4]AZIMUTH_CONGESTION by ports'!O2188</f>
        <v>0</v>
      </c>
      <c r="Q721" s="88">
        <f>'[4]AZIMUTH_CONGESTION by ports'!P2188</f>
        <v>0</v>
      </c>
      <c r="R721" s="43">
        <f>'[4]AZIMUTH_CONGESTION by ports'!Q2188</f>
        <v>0</v>
      </c>
      <c r="S721" s="88">
        <f>'[4]AZIMUTH_CONGESTION by ports'!R2188</f>
        <v>0</v>
      </c>
      <c r="T721" s="12">
        <f>'[4]AZIMUTH_CONGESTION by ports'!S2188</f>
        <v>11</v>
      </c>
      <c r="U721" s="43">
        <f>'[4]AZIMUTH_CONGESTION by ports'!T2188</f>
        <v>0</v>
      </c>
      <c r="V721" s="12">
        <f>'[4]AZIMUTH_CONGESTION by ports'!U2188</f>
        <v>0</v>
      </c>
      <c r="W721" s="43">
        <f>'[4]AZIMUTH_CONGESTION by ports'!V2188</f>
        <v>5</v>
      </c>
      <c r="X721" s="12">
        <f>'[4]AZIMUTH_CONGESTION by ports'!W2188</f>
        <v>0</v>
      </c>
      <c r="Y721" s="88">
        <f>'[4]AZIMUTH_CONGESTION by ports'!X2188</f>
        <v>4</v>
      </c>
      <c r="Z721" s="12">
        <f>'[4]AZIMUTH_CONGESTION by ports'!Y2188</f>
        <v>0</v>
      </c>
      <c r="AA721" s="88">
        <f>'[4]AZIMUTH_CONGESTION by ports'!Z2188</f>
        <v>0</v>
      </c>
      <c r="AB721" s="12">
        <f t="shared" si="69"/>
        <v>10.88</v>
      </c>
      <c r="AC721" s="12">
        <f t="shared" si="70"/>
        <v>2.21</v>
      </c>
      <c r="AD721" s="12">
        <f t="shared" si="71"/>
        <v>1.36</v>
      </c>
      <c r="AE721" s="12">
        <f t="shared" si="72"/>
        <v>0.68</v>
      </c>
      <c r="AF721" s="12">
        <f t="shared" si="73"/>
        <v>4.08</v>
      </c>
      <c r="AG721" s="12">
        <f t="shared" si="74"/>
        <v>2.5500000000000003</v>
      </c>
    </row>
    <row r="722" spans="2:33">
      <c r="B722" s="15">
        <f>'[4]AZIMUTH_CONGESTION by ports'!A2189</f>
        <v>43089</v>
      </c>
      <c r="C722" s="6">
        <f>'[4]AZIMUTH_CONGESTION by ports'!B2189</f>
        <v>12</v>
      </c>
      <c r="D722" s="89">
        <f>'[4]AZIMUTH_CONGESTION by ports'!C2189</f>
        <v>22</v>
      </c>
      <c r="E722" s="43">
        <f>'[4]AZIMUTH_CONGESTION by ports'!D2189</f>
        <v>2</v>
      </c>
      <c r="F722" s="6">
        <f>'[4]AZIMUTH_CONGESTION by ports'!E2189</f>
        <v>0</v>
      </c>
      <c r="G722" s="6">
        <f>'[4]AZIMUTH_CONGESTION by ports'!F2189</f>
        <v>2</v>
      </c>
      <c r="H722" s="12">
        <f>'[4]AZIMUTH_CONGESTION by ports'!G2189</f>
        <v>1</v>
      </c>
      <c r="I722" s="12">
        <f>'[4]AZIMUTH_CONGESTION by ports'!H2189</f>
        <v>1</v>
      </c>
      <c r="J722" s="12">
        <f>'[4]AZIMUTH_CONGESTION by ports'!I2189</f>
        <v>0</v>
      </c>
      <c r="K722" s="12">
        <f>'[4]AZIMUTH_CONGESTION by ports'!J2189</f>
        <v>0</v>
      </c>
      <c r="L722" s="12">
        <f>'[4]AZIMUTH_CONGESTION by ports'!K2189</f>
        <v>1</v>
      </c>
      <c r="M722" s="43">
        <f>'[4]AZIMUTH_CONGESTION by ports'!L2189</f>
        <v>0</v>
      </c>
      <c r="N722" s="6">
        <f>'[4]AZIMUTH_CONGESTION by ports'!M2189</f>
        <v>0</v>
      </c>
      <c r="O722" s="89">
        <f>'[4]AZIMUTH_CONGESTION by ports'!N2189</f>
        <v>0</v>
      </c>
      <c r="P722" s="88">
        <f>'[4]AZIMUTH_CONGESTION by ports'!O2189</f>
        <v>0</v>
      </c>
      <c r="Q722" s="88">
        <f>'[4]AZIMUTH_CONGESTION by ports'!P2189</f>
        <v>0</v>
      </c>
      <c r="R722" s="43">
        <f>'[4]AZIMUTH_CONGESTION by ports'!Q2189</f>
        <v>1</v>
      </c>
      <c r="S722" s="88">
        <f>'[4]AZIMUTH_CONGESTION by ports'!R2189</f>
        <v>0</v>
      </c>
      <c r="T722" s="12">
        <f>'[4]AZIMUTH_CONGESTION by ports'!S2189</f>
        <v>10</v>
      </c>
      <c r="U722" s="43">
        <f>'[4]AZIMUTH_CONGESTION by ports'!T2189</f>
        <v>0</v>
      </c>
      <c r="V722" s="12">
        <f>'[4]AZIMUTH_CONGESTION by ports'!U2189</f>
        <v>0</v>
      </c>
      <c r="W722" s="43">
        <f>'[4]AZIMUTH_CONGESTION by ports'!V2189</f>
        <v>4</v>
      </c>
      <c r="X722" s="12">
        <f>'[4]AZIMUTH_CONGESTION by ports'!W2189</f>
        <v>0</v>
      </c>
      <c r="Y722" s="88">
        <f>'[4]AZIMUTH_CONGESTION by ports'!X2189</f>
        <v>1</v>
      </c>
      <c r="Z722" s="12">
        <f>'[4]AZIMUTH_CONGESTION by ports'!Y2189</f>
        <v>0</v>
      </c>
      <c r="AA722" s="88">
        <f>'[4]AZIMUTH_CONGESTION by ports'!Z2189</f>
        <v>0</v>
      </c>
      <c r="AB722" s="12">
        <f t="shared" si="69"/>
        <v>9.6900000000000013</v>
      </c>
      <c r="AC722" s="12">
        <f t="shared" si="70"/>
        <v>2.3800000000000003</v>
      </c>
      <c r="AD722" s="12">
        <f t="shared" si="71"/>
        <v>1.1900000000000002</v>
      </c>
      <c r="AE722" s="12">
        <f t="shared" si="72"/>
        <v>0.17</v>
      </c>
      <c r="AF722" s="12">
        <f t="shared" si="73"/>
        <v>3.74</v>
      </c>
      <c r="AG722" s="12">
        <f t="shared" si="74"/>
        <v>2.21</v>
      </c>
    </row>
    <row r="723" spans="2:33">
      <c r="B723" s="15">
        <f>'[4]AZIMUTH_CONGESTION by ports'!A2190</f>
        <v>43090</v>
      </c>
      <c r="C723" s="6">
        <f>'[4]AZIMUTH_CONGESTION by ports'!B2190</f>
        <v>10</v>
      </c>
      <c r="D723" s="89">
        <f>'[4]AZIMUTH_CONGESTION by ports'!C2190</f>
        <v>25</v>
      </c>
      <c r="E723" s="43">
        <f>'[4]AZIMUTH_CONGESTION by ports'!D2190</f>
        <v>2</v>
      </c>
      <c r="F723" s="6">
        <f>'[4]AZIMUTH_CONGESTION by ports'!E2190</f>
        <v>0</v>
      </c>
      <c r="G723" s="6">
        <f>'[4]AZIMUTH_CONGESTION by ports'!F2190</f>
        <v>4</v>
      </c>
      <c r="H723" s="12">
        <f>'[4]AZIMUTH_CONGESTION by ports'!G2190</f>
        <v>1</v>
      </c>
      <c r="I723" s="12">
        <f>'[4]AZIMUTH_CONGESTION by ports'!H2190</f>
        <v>2</v>
      </c>
      <c r="J723" s="12">
        <f>'[4]AZIMUTH_CONGESTION by ports'!I2190</f>
        <v>0</v>
      </c>
      <c r="K723" s="12">
        <f>'[4]AZIMUTH_CONGESTION by ports'!J2190</f>
        <v>0</v>
      </c>
      <c r="L723" s="12">
        <f>'[4]AZIMUTH_CONGESTION by ports'!K2190</f>
        <v>1</v>
      </c>
      <c r="M723" s="43">
        <f>'[4]AZIMUTH_CONGESTION by ports'!L2190</f>
        <v>0</v>
      </c>
      <c r="N723" s="6">
        <f>'[4]AZIMUTH_CONGESTION by ports'!M2190</f>
        <v>0</v>
      </c>
      <c r="O723" s="89">
        <f>'[4]AZIMUTH_CONGESTION by ports'!N2190</f>
        <v>0</v>
      </c>
      <c r="P723" s="88">
        <f>'[4]AZIMUTH_CONGESTION by ports'!O2190</f>
        <v>0</v>
      </c>
      <c r="Q723" s="88">
        <f>'[4]AZIMUTH_CONGESTION by ports'!P2190</f>
        <v>0</v>
      </c>
      <c r="R723" s="43">
        <f>'[4]AZIMUTH_CONGESTION by ports'!Q2190</f>
        <v>1</v>
      </c>
      <c r="S723" s="88">
        <f>'[4]AZIMUTH_CONGESTION by ports'!R2190</f>
        <v>0</v>
      </c>
      <c r="T723" s="12">
        <f>'[4]AZIMUTH_CONGESTION by ports'!S2190</f>
        <v>11</v>
      </c>
      <c r="U723" s="43">
        <f>'[4]AZIMUTH_CONGESTION by ports'!T2190</f>
        <v>0</v>
      </c>
      <c r="V723" s="12">
        <f>'[4]AZIMUTH_CONGESTION by ports'!U2190</f>
        <v>0</v>
      </c>
      <c r="W723" s="43">
        <f>'[4]AZIMUTH_CONGESTION by ports'!V2190</f>
        <v>3</v>
      </c>
      <c r="X723" s="12">
        <f>'[4]AZIMUTH_CONGESTION by ports'!W2190</f>
        <v>0</v>
      </c>
      <c r="Y723" s="88">
        <f>'[4]AZIMUTH_CONGESTION by ports'!X2190</f>
        <v>1</v>
      </c>
      <c r="Z723" s="12">
        <f>'[4]AZIMUTH_CONGESTION by ports'!Y2190</f>
        <v>0</v>
      </c>
      <c r="AA723" s="88">
        <f>'[4]AZIMUTH_CONGESTION by ports'!Z2190</f>
        <v>0</v>
      </c>
      <c r="AB723" s="12">
        <f t="shared" si="69"/>
        <v>10.370000000000001</v>
      </c>
      <c r="AC723" s="12">
        <f t="shared" si="70"/>
        <v>2.3800000000000003</v>
      </c>
      <c r="AD723" s="12">
        <f t="shared" si="71"/>
        <v>1.02</v>
      </c>
      <c r="AE723" s="12">
        <f t="shared" si="72"/>
        <v>0.17</v>
      </c>
      <c r="AF723" s="12">
        <f t="shared" si="73"/>
        <v>4.25</v>
      </c>
      <c r="AG723" s="12">
        <f t="shared" si="74"/>
        <v>2.5500000000000003</v>
      </c>
    </row>
    <row r="724" spans="2:33">
      <c r="B724" s="15">
        <f>'[4]AZIMUTH_CONGESTION by ports'!A2191</f>
        <v>43091</v>
      </c>
      <c r="C724" s="6">
        <f>'[4]AZIMUTH_CONGESTION by ports'!B2191</f>
        <v>11</v>
      </c>
      <c r="D724" s="89">
        <f>'[4]AZIMUTH_CONGESTION by ports'!C2191</f>
        <v>27</v>
      </c>
      <c r="E724" s="43">
        <f>'[4]AZIMUTH_CONGESTION by ports'!D2191</f>
        <v>0</v>
      </c>
      <c r="F724" s="6">
        <f>'[4]AZIMUTH_CONGESTION by ports'!E2191</f>
        <v>0</v>
      </c>
      <c r="G724" s="6">
        <f>'[4]AZIMUTH_CONGESTION by ports'!F2191</f>
        <v>3</v>
      </c>
      <c r="H724" s="12">
        <f>'[4]AZIMUTH_CONGESTION by ports'!G2191</f>
        <v>0</v>
      </c>
      <c r="I724" s="12">
        <f>'[4]AZIMUTH_CONGESTION by ports'!H2191</f>
        <v>1</v>
      </c>
      <c r="J724" s="12">
        <f>'[4]AZIMUTH_CONGESTION by ports'!I2191</f>
        <v>0</v>
      </c>
      <c r="K724" s="12">
        <f>'[4]AZIMUTH_CONGESTION by ports'!J2191</f>
        <v>0</v>
      </c>
      <c r="L724" s="12">
        <f>'[4]AZIMUTH_CONGESTION by ports'!K2191</f>
        <v>2</v>
      </c>
      <c r="M724" s="43">
        <f>'[4]AZIMUTH_CONGESTION by ports'!L2191</f>
        <v>1</v>
      </c>
      <c r="N724" s="6">
        <f>'[4]AZIMUTH_CONGESTION by ports'!M2191</f>
        <v>0</v>
      </c>
      <c r="O724" s="89">
        <f>'[4]AZIMUTH_CONGESTION by ports'!N2191</f>
        <v>0</v>
      </c>
      <c r="P724" s="88">
        <f>'[4]AZIMUTH_CONGESTION by ports'!O2191</f>
        <v>1</v>
      </c>
      <c r="Q724" s="88">
        <f>'[4]AZIMUTH_CONGESTION by ports'!P2191</f>
        <v>0</v>
      </c>
      <c r="R724" s="43">
        <f>'[4]AZIMUTH_CONGESTION by ports'!Q2191</f>
        <v>0</v>
      </c>
      <c r="S724" s="88">
        <f>'[4]AZIMUTH_CONGESTION by ports'!R2191</f>
        <v>0</v>
      </c>
      <c r="T724" s="12">
        <f>'[4]AZIMUTH_CONGESTION by ports'!S2191</f>
        <v>13</v>
      </c>
      <c r="U724" s="43">
        <f>'[4]AZIMUTH_CONGESTION by ports'!T2191</f>
        <v>0</v>
      </c>
      <c r="V724" s="12">
        <f>'[4]AZIMUTH_CONGESTION by ports'!U2191</f>
        <v>0</v>
      </c>
      <c r="W724" s="43">
        <f>'[4]AZIMUTH_CONGESTION by ports'!V2191</f>
        <v>2</v>
      </c>
      <c r="X724" s="12">
        <f>'[4]AZIMUTH_CONGESTION by ports'!W2191</f>
        <v>0</v>
      </c>
      <c r="Y724" s="88">
        <f>'[4]AZIMUTH_CONGESTION by ports'!X2191</f>
        <v>1</v>
      </c>
      <c r="Z724" s="12">
        <f>'[4]AZIMUTH_CONGESTION by ports'!Y2191</f>
        <v>0</v>
      </c>
      <c r="AA724" s="88">
        <f>'[4]AZIMUTH_CONGESTION by ports'!Z2191</f>
        <v>0</v>
      </c>
      <c r="AB724" s="12">
        <f t="shared" si="69"/>
        <v>10.540000000000001</v>
      </c>
      <c r="AC724" s="12">
        <f t="shared" si="70"/>
        <v>2.3800000000000003</v>
      </c>
      <c r="AD724" s="12">
        <f t="shared" si="71"/>
        <v>0.51</v>
      </c>
      <c r="AE724" s="12">
        <f t="shared" si="72"/>
        <v>0.34</v>
      </c>
      <c r="AF724" s="12">
        <f t="shared" si="73"/>
        <v>4.5900000000000007</v>
      </c>
      <c r="AG724" s="12">
        <f t="shared" si="74"/>
        <v>2.72</v>
      </c>
    </row>
    <row r="725" spans="2:33">
      <c r="B725" s="15">
        <f>'[4]AZIMUTH_CONGESTION by ports'!A2192</f>
        <v>43092</v>
      </c>
      <c r="C725" s="6">
        <f>'[4]AZIMUTH_CONGESTION by ports'!B2192</f>
        <v>9</v>
      </c>
      <c r="D725" s="89">
        <f>'[4]AZIMUTH_CONGESTION by ports'!C2192</f>
        <v>23</v>
      </c>
      <c r="E725" s="43">
        <f>'[4]AZIMUTH_CONGESTION by ports'!D2192</f>
        <v>0</v>
      </c>
      <c r="F725" s="6">
        <f>'[4]AZIMUTH_CONGESTION by ports'!E2192</f>
        <v>0</v>
      </c>
      <c r="G725" s="6">
        <f>'[4]AZIMUTH_CONGESTION by ports'!F2192</f>
        <v>2</v>
      </c>
      <c r="H725" s="12">
        <f>'[4]AZIMUTH_CONGESTION by ports'!G2192</f>
        <v>0</v>
      </c>
      <c r="I725" s="12">
        <f>'[4]AZIMUTH_CONGESTION by ports'!H2192</f>
        <v>1</v>
      </c>
      <c r="J725" s="12">
        <f>'[4]AZIMUTH_CONGESTION by ports'!I2192</f>
        <v>0</v>
      </c>
      <c r="K725" s="12">
        <f>'[4]AZIMUTH_CONGESTION by ports'!J2192</f>
        <v>1</v>
      </c>
      <c r="L725" s="12">
        <f>'[4]AZIMUTH_CONGESTION by ports'!K2192</f>
        <v>2</v>
      </c>
      <c r="M725" s="43">
        <f>'[4]AZIMUTH_CONGESTION by ports'!L2192</f>
        <v>0</v>
      </c>
      <c r="N725" s="6">
        <f>'[4]AZIMUTH_CONGESTION by ports'!M2192</f>
        <v>0</v>
      </c>
      <c r="O725" s="89">
        <f>'[4]AZIMUTH_CONGESTION by ports'!N2192</f>
        <v>0</v>
      </c>
      <c r="P725" s="88">
        <f>'[4]AZIMUTH_CONGESTION by ports'!O2192</f>
        <v>2</v>
      </c>
      <c r="Q725" s="88">
        <f>'[4]AZIMUTH_CONGESTION by ports'!P2192</f>
        <v>0</v>
      </c>
      <c r="R725" s="43">
        <f>'[4]AZIMUTH_CONGESTION by ports'!Q2192</f>
        <v>0</v>
      </c>
      <c r="S725" s="88">
        <f>'[4]AZIMUTH_CONGESTION by ports'!R2192</f>
        <v>0</v>
      </c>
      <c r="T725" s="12">
        <f>'[4]AZIMUTH_CONGESTION by ports'!S2192</f>
        <v>10</v>
      </c>
      <c r="U725" s="43">
        <f>'[4]AZIMUTH_CONGESTION by ports'!T2192</f>
        <v>0</v>
      </c>
      <c r="V725" s="12">
        <f>'[4]AZIMUTH_CONGESTION by ports'!U2192</f>
        <v>0</v>
      </c>
      <c r="W725" s="43">
        <f>'[4]AZIMUTH_CONGESTION by ports'!V2192</f>
        <v>2</v>
      </c>
      <c r="X725" s="12">
        <f>'[4]AZIMUTH_CONGESTION by ports'!W2192</f>
        <v>0</v>
      </c>
      <c r="Y725" s="88">
        <f>'[4]AZIMUTH_CONGESTION by ports'!X2192</f>
        <v>1</v>
      </c>
      <c r="Z725" s="12">
        <f>'[4]AZIMUTH_CONGESTION by ports'!Y2192</f>
        <v>0</v>
      </c>
      <c r="AA725" s="88">
        <f>'[4]AZIMUTH_CONGESTION by ports'!Z2192</f>
        <v>0</v>
      </c>
      <c r="AB725" s="12">
        <f t="shared" si="69"/>
        <v>9.01</v>
      </c>
      <c r="AC725" s="12">
        <f t="shared" si="70"/>
        <v>1.87</v>
      </c>
      <c r="AD725" s="12">
        <f t="shared" si="71"/>
        <v>0.34</v>
      </c>
      <c r="AE725" s="12">
        <f t="shared" si="72"/>
        <v>0.51</v>
      </c>
      <c r="AF725" s="12">
        <f t="shared" si="73"/>
        <v>3.91</v>
      </c>
      <c r="AG725" s="12">
        <f t="shared" si="74"/>
        <v>2.3800000000000003</v>
      </c>
    </row>
    <row r="726" spans="2:33">
      <c r="B726" s="15">
        <f>'[4]AZIMUTH_CONGESTION by ports'!A2193</f>
        <v>43093</v>
      </c>
      <c r="C726" s="6">
        <f>'[4]AZIMUTH_CONGESTION by ports'!B2193</f>
        <v>11</v>
      </c>
      <c r="D726" s="89">
        <f>'[4]AZIMUTH_CONGESTION by ports'!C2193</f>
        <v>23</v>
      </c>
      <c r="E726" s="43">
        <f>'[4]AZIMUTH_CONGESTION by ports'!D2193</f>
        <v>3</v>
      </c>
      <c r="F726" s="6">
        <f>'[4]AZIMUTH_CONGESTION by ports'!E2193</f>
        <v>0</v>
      </c>
      <c r="G726" s="6">
        <f>'[4]AZIMUTH_CONGESTION by ports'!F2193</f>
        <v>3</v>
      </c>
      <c r="H726" s="12">
        <f>'[4]AZIMUTH_CONGESTION by ports'!G2193</f>
        <v>1</v>
      </c>
      <c r="I726" s="12">
        <f>'[4]AZIMUTH_CONGESTION by ports'!H2193</f>
        <v>0</v>
      </c>
      <c r="J726" s="12">
        <f>'[4]AZIMUTH_CONGESTION by ports'!I2193</f>
        <v>0</v>
      </c>
      <c r="K726" s="12">
        <f>'[4]AZIMUTH_CONGESTION by ports'!J2193</f>
        <v>0</v>
      </c>
      <c r="L726" s="12">
        <f>'[4]AZIMUTH_CONGESTION by ports'!K2193</f>
        <v>2</v>
      </c>
      <c r="M726" s="43">
        <f>'[4]AZIMUTH_CONGESTION by ports'!L2193</f>
        <v>0</v>
      </c>
      <c r="N726" s="6">
        <f>'[4]AZIMUTH_CONGESTION by ports'!M2193</f>
        <v>0</v>
      </c>
      <c r="O726" s="89">
        <f>'[4]AZIMUTH_CONGESTION by ports'!N2193</f>
        <v>0</v>
      </c>
      <c r="P726" s="88">
        <f>'[4]AZIMUTH_CONGESTION by ports'!O2193</f>
        <v>2</v>
      </c>
      <c r="Q726" s="88">
        <f>'[4]AZIMUTH_CONGESTION by ports'!P2193</f>
        <v>0</v>
      </c>
      <c r="R726" s="43">
        <f>'[4]AZIMUTH_CONGESTION by ports'!Q2193</f>
        <v>0</v>
      </c>
      <c r="S726" s="88">
        <f>'[4]AZIMUTH_CONGESTION by ports'!R2193</f>
        <v>0</v>
      </c>
      <c r="T726" s="12">
        <f>'[4]AZIMUTH_CONGESTION by ports'!S2193</f>
        <v>14</v>
      </c>
      <c r="U726" s="43">
        <f>'[4]AZIMUTH_CONGESTION by ports'!T2193</f>
        <v>0</v>
      </c>
      <c r="V726" s="12">
        <f>'[4]AZIMUTH_CONGESTION by ports'!U2193</f>
        <v>0</v>
      </c>
      <c r="W726" s="43">
        <f>'[4]AZIMUTH_CONGESTION by ports'!V2193</f>
        <v>4</v>
      </c>
      <c r="X726" s="12">
        <f>'[4]AZIMUTH_CONGESTION by ports'!W2193</f>
        <v>0</v>
      </c>
      <c r="Y726" s="88">
        <f>'[4]AZIMUTH_CONGESTION by ports'!X2193</f>
        <v>1</v>
      </c>
      <c r="Z726" s="12">
        <f>'[4]AZIMUTH_CONGESTION by ports'!Y2193</f>
        <v>0</v>
      </c>
      <c r="AA726" s="88">
        <f>'[4]AZIMUTH_CONGESTION by ports'!Z2193</f>
        <v>0</v>
      </c>
      <c r="AB726" s="12">
        <f t="shared" si="69"/>
        <v>10.88</v>
      </c>
      <c r="AC726" s="12">
        <f t="shared" si="70"/>
        <v>2.3800000000000003</v>
      </c>
      <c r="AD726" s="12">
        <f t="shared" si="71"/>
        <v>1.1900000000000002</v>
      </c>
      <c r="AE726" s="12">
        <f t="shared" si="72"/>
        <v>0.51</v>
      </c>
      <c r="AF726" s="12">
        <f t="shared" si="73"/>
        <v>3.91</v>
      </c>
      <c r="AG726" s="12">
        <f t="shared" si="74"/>
        <v>2.89</v>
      </c>
    </row>
    <row r="727" spans="2:33">
      <c r="B727" s="15">
        <f>'[4]AZIMUTH_CONGESTION by ports'!A2194</f>
        <v>43094</v>
      </c>
      <c r="C727" s="6">
        <f>'[4]AZIMUTH_CONGESTION by ports'!B2194</f>
        <v>12</v>
      </c>
      <c r="D727" s="89">
        <f>'[4]AZIMUTH_CONGESTION by ports'!C2194</f>
        <v>28</v>
      </c>
      <c r="E727" s="43">
        <f>'[4]AZIMUTH_CONGESTION by ports'!D2194</f>
        <v>1</v>
      </c>
      <c r="F727" s="6">
        <f>'[4]AZIMUTH_CONGESTION by ports'!E2194</f>
        <v>0</v>
      </c>
      <c r="G727" s="6">
        <f>'[4]AZIMUTH_CONGESTION by ports'!F2194</f>
        <v>3</v>
      </c>
      <c r="H727" s="12">
        <f>'[4]AZIMUTH_CONGESTION by ports'!G2194</f>
        <v>1</v>
      </c>
      <c r="I727" s="12">
        <f>'[4]AZIMUTH_CONGESTION by ports'!H2194</f>
        <v>0</v>
      </c>
      <c r="J727" s="12">
        <f>'[4]AZIMUTH_CONGESTION by ports'!I2194</f>
        <v>0</v>
      </c>
      <c r="K727" s="12">
        <f>'[4]AZIMUTH_CONGESTION by ports'!J2194</f>
        <v>2</v>
      </c>
      <c r="L727" s="12">
        <f>'[4]AZIMUTH_CONGESTION by ports'!K2194</f>
        <v>2</v>
      </c>
      <c r="M727" s="43">
        <f>'[4]AZIMUTH_CONGESTION by ports'!L2194</f>
        <v>0</v>
      </c>
      <c r="N727" s="6">
        <f>'[4]AZIMUTH_CONGESTION by ports'!M2194</f>
        <v>2</v>
      </c>
      <c r="O727" s="89">
        <f>'[4]AZIMUTH_CONGESTION by ports'!N2194</f>
        <v>0</v>
      </c>
      <c r="P727" s="88">
        <f>'[4]AZIMUTH_CONGESTION by ports'!O2194</f>
        <v>1</v>
      </c>
      <c r="Q727" s="88">
        <f>'[4]AZIMUTH_CONGESTION by ports'!P2194</f>
        <v>0</v>
      </c>
      <c r="R727" s="43">
        <f>'[4]AZIMUTH_CONGESTION by ports'!Q2194</f>
        <v>0</v>
      </c>
      <c r="S727" s="88">
        <f>'[4]AZIMUTH_CONGESTION by ports'!R2194</f>
        <v>0</v>
      </c>
      <c r="T727" s="12">
        <f>'[4]AZIMUTH_CONGESTION by ports'!S2194</f>
        <v>11</v>
      </c>
      <c r="U727" s="43">
        <f>'[4]AZIMUTH_CONGESTION by ports'!T2194</f>
        <v>0</v>
      </c>
      <c r="V727" s="12">
        <f>'[4]AZIMUTH_CONGESTION by ports'!U2194</f>
        <v>0</v>
      </c>
      <c r="W727" s="43">
        <f>'[4]AZIMUTH_CONGESTION by ports'!V2194</f>
        <v>2</v>
      </c>
      <c r="X727" s="12">
        <f>'[4]AZIMUTH_CONGESTION by ports'!W2194</f>
        <v>0</v>
      </c>
      <c r="Y727" s="88">
        <f>'[4]AZIMUTH_CONGESTION by ports'!X2194</f>
        <v>2</v>
      </c>
      <c r="Z727" s="12">
        <f>'[4]AZIMUTH_CONGESTION by ports'!Y2194</f>
        <v>0</v>
      </c>
      <c r="AA727" s="88">
        <f>'[4]AZIMUTH_CONGESTION by ports'!Z2194</f>
        <v>0</v>
      </c>
      <c r="AB727" s="12">
        <f t="shared" si="69"/>
        <v>11.39</v>
      </c>
      <c r="AC727" s="12">
        <f t="shared" si="70"/>
        <v>2.89</v>
      </c>
      <c r="AD727" s="12">
        <f t="shared" si="71"/>
        <v>0.51</v>
      </c>
      <c r="AE727" s="12">
        <f t="shared" si="72"/>
        <v>0.51</v>
      </c>
      <c r="AF727" s="12">
        <f t="shared" si="73"/>
        <v>4.7600000000000007</v>
      </c>
      <c r="AG727" s="12">
        <f t="shared" si="74"/>
        <v>2.72</v>
      </c>
    </row>
    <row r="728" spans="2:33">
      <c r="B728" s="15">
        <f>'[4]AZIMUTH_CONGESTION by ports'!A2195</f>
        <v>43095</v>
      </c>
      <c r="C728" s="6">
        <f>'[4]AZIMUTH_CONGESTION by ports'!B2195</f>
        <v>11</v>
      </c>
      <c r="D728" s="89">
        <f>'[4]AZIMUTH_CONGESTION by ports'!C2195</f>
        <v>16</v>
      </c>
      <c r="E728" s="43">
        <f>'[4]AZIMUTH_CONGESTION by ports'!D2195</f>
        <v>2</v>
      </c>
      <c r="F728" s="6">
        <f>'[4]AZIMUTH_CONGESTION by ports'!E2195</f>
        <v>0</v>
      </c>
      <c r="G728" s="6">
        <f>'[4]AZIMUTH_CONGESTION by ports'!F2195</f>
        <v>2</v>
      </c>
      <c r="H728" s="12">
        <f>'[4]AZIMUTH_CONGESTION by ports'!G2195</f>
        <v>1</v>
      </c>
      <c r="I728" s="12">
        <f>'[4]AZIMUTH_CONGESTION by ports'!H2195</f>
        <v>0</v>
      </c>
      <c r="J728" s="12">
        <f>'[4]AZIMUTH_CONGESTION by ports'!I2195</f>
        <v>0</v>
      </c>
      <c r="K728" s="12">
        <f>'[4]AZIMUTH_CONGESTION by ports'!J2195</f>
        <v>2</v>
      </c>
      <c r="L728" s="12">
        <f>'[4]AZIMUTH_CONGESTION by ports'!K2195</f>
        <v>2</v>
      </c>
      <c r="M728" s="43">
        <f>'[4]AZIMUTH_CONGESTION by ports'!L2195</f>
        <v>0</v>
      </c>
      <c r="N728" s="6">
        <f>'[4]AZIMUTH_CONGESTION by ports'!M2195</f>
        <v>0</v>
      </c>
      <c r="O728" s="89">
        <f>'[4]AZIMUTH_CONGESTION by ports'!N2195</f>
        <v>0</v>
      </c>
      <c r="P728" s="88">
        <f>'[4]AZIMUTH_CONGESTION by ports'!O2195</f>
        <v>1</v>
      </c>
      <c r="Q728" s="88">
        <f>'[4]AZIMUTH_CONGESTION by ports'!P2195</f>
        <v>0</v>
      </c>
      <c r="R728" s="43">
        <f>'[4]AZIMUTH_CONGESTION by ports'!Q2195</f>
        <v>0</v>
      </c>
      <c r="S728" s="88">
        <f>'[4]AZIMUTH_CONGESTION by ports'!R2195</f>
        <v>0</v>
      </c>
      <c r="T728" s="12">
        <f>'[4]AZIMUTH_CONGESTION by ports'!S2195</f>
        <v>10</v>
      </c>
      <c r="U728" s="43">
        <f>'[4]AZIMUTH_CONGESTION by ports'!T2195</f>
        <v>0</v>
      </c>
      <c r="V728" s="12">
        <f>'[4]AZIMUTH_CONGESTION by ports'!U2195</f>
        <v>0</v>
      </c>
      <c r="W728" s="43">
        <f>'[4]AZIMUTH_CONGESTION by ports'!V2195</f>
        <v>1</v>
      </c>
      <c r="X728" s="12">
        <f>'[4]AZIMUTH_CONGESTION by ports'!W2195</f>
        <v>0</v>
      </c>
      <c r="Y728" s="88">
        <f>'[4]AZIMUTH_CONGESTION by ports'!X2195</f>
        <v>2</v>
      </c>
      <c r="Z728" s="12">
        <f>'[4]AZIMUTH_CONGESTION by ports'!Y2195</f>
        <v>0</v>
      </c>
      <c r="AA728" s="88">
        <f>'[4]AZIMUTH_CONGESTION by ports'!Z2195</f>
        <v>0</v>
      </c>
      <c r="AB728" s="12">
        <f t="shared" si="69"/>
        <v>8.5</v>
      </c>
      <c r="AC728" s="12">
        <f t="shared" si="70"/>
        <v>2.21</v>
      </c>
      <c r="AD728" s="12">
        <f t="shared" si="71"/>
        <v>0.51</v>
      </c>
      <c r="AE728" s="12">
        <f t="shared" si="72"/>
        <v>0.51</v>
      </c>
      <c r="AF728" s="12">
        <f t="shared" si="73"/>
        <v>2.72</v>
      </c>
      <c r="AG728" s="12">
        <f t="shared" si="74"/>
        <v>2.5500000000000003</v>
      </c>
    </row>
    <row r="729" spans="2:33">
      <c r="B729" s="15">
        <f>'[4]AZIMUTH_CONGESTION by ports'!A2196</f>
        <v>43096</v>
      </c>
      <c r="C729" s="6">
        <f>'[4]AZIMUTH_CONGESTION by ports'!B2196</f>
        <v>10</v>
      </c>
      <c r="D729" s="89">
        <f>'[4]AZIMUTH_CONGESTION by ports'!C2196</f>
        <v>25</v>
      </c>
      <c r="E729" s="43">
        <f>'[4]AZIMUTH_CONGESTION by ports'!D2196</f>
        <v>2</v>
      </c>
      <c r="F729" s="6">
        <f>'[4]AZIMUTH_CONGESTION by ports'!E2196</f>
        <v>0</v>
      </c>
      <c r="G729" s="6">
        <f>'[4]AZIMUTH_CONGESTION by ports'!F2196</f>
        <v>3</v>
      </c>
      <c r="H729" s="12">
        <f>'[4]AZIMUTH_CONGESTION by ports'!G2196</f>
        <v>1</v>
      </c>
      <c r="I729" s="12">
        <f>'[4]AZIMUTH_CONGESTION by ports'!H2196</f>
        <v>0</v>
      </c>
      <c r="J729" s="12">
        <f>'[4]AZIMUTH_CONGESTION by ports'!I2196</f>
        <v>0</v>
      </c>
      <c r="K729" s="12">
        <f>'[4]AZIMUTH_CONGESTION by ports'!J2196</f>
        <v>0</v>
      </c>
      <c r="L729" s="12">
        <f>'[4]AZIMUTH_CONGESTION by ports'!K2196</f>
        <v>2</v>
      </c>
      <c r="M729" s="43">
        <f>'[4]AZIMUTH_CONGESTION by ports'!L2196</f>
        <v>0</v>
      </c>
      <c r="N729" s="6">
        <f>'[4]AZIMUTH_CONGESTION by ports'!M2196</f>
        <v>0</v>
      </c>
      <c r="O729" s="89">
        <f>'[4]AZIMUTH_CONGESTION by ports'!N2196</f>
        <v>0</v>
      </c>
      <c r="P729" s="88">
        <f>'[4]AZIMUTH_CONGESTION by ports'!O2196</f>
        <v>2</v>
      </c>
      <c r="Q729" s="88">
        <f>'[4]AZIMUTH_CONGESTION by ports'!P2196</f>
        <v>0</v>
      </c>
      <c r="R729" s="43">
        <f>'[4]AZIMUTH_CONGESTION by ports'!Q2196</f>
        <v>1</v>
      </c>
      <c r="S729" s="88">
        <f>'[4]AZIMUTH_CONGESTION by ports'!R2196</f>
        <v>0</v>
      </c>
      <c r="T729" s="12">
        <f>'[4]AZIMUTH_CONGESTION by ports'!S2196</f>
        <v>8</v>
      </c>
      <c r="U729" s="43">
        <f>'[4]AZIMUTH_CONGESTION by ports'!T2196</f>
        <v>0</v>
      </c>
      <c r="V729" s="12">
        <f>'[4]AZIMUTH_CONGESTION by ports'!U2196</f>
        <v>0</v>
      </c>
      <c r="W729" s="43">
        <f>'[4]AZIMUTH_CONGESTION by ports'!V2196</f>
        <v>0</v>
      </c>
      <c r="X729" s="12">
        <f>'[4]AZIMUTH_CONGESTION by ports'!W2196</f>
        <v>1</v>
      </c>
      <c r="Y729" s="88">
        <f>'[4]AZIMUTH_CONGESTION by ports'!X2196</f>
        <v>1</v>
      </c>
      <c r="Z729" s="12">
        <f>'[4]AZIMUTH_CONGESTION by ports'!Y2196</f>
        <v>0</v>
      </c>
      <c r="AA729" s="88">
        <f>'[4]AZIMUTH_CONGESTION by ports'!Z2196</f>
        <v>0</v>
      </c>
      <c r="AB729" s="12">
        <f t="shared" si="69"/>
        <v>9.5200000000000014</v>
      </c>
      <c r="AC729" s="12">
        <f t="shared" si="70"/>
        <v>2.21</v>
      </c>
      <c r="AD729" s="12">
        <f t="shared" si="71"/>
        <v>0.51</v>
      </c>
      <c r="AE729" s="12">
        <f t="shared" si="72"/>
        <v>0.51</v>
      </c>
      <c r="AF729" s="12">
        <f t="shared" si="73"/>
        <v>4.25</v>
      </c>
      <c r="AG729" s="12">
        <f t="shared" si="74"/>
        <v>2.04</v>
      </c>
    </row>
    <row r="730" spans="2:33">
      <c r="B730" s="15">
        <f>'[4]AZIMUTH_CONGESTION by ports'!A2197</f>
        <v>43097</v>
      </c>
      <c r="C730" s="6">
        <f>'[4]AZIMUTH_CONGESTION by ports'!B2197</f>
        <v>10</v>
      </c>
      <c r="D730" s="89">
        <f>'[4]AZIMUTH_CONGESTION by ports'!C2197</f>
        <v>18</v>
      </c>
      <c r="E730" s="43">
        <f>'[4]AZIMUTH_CONGESTION by ports'!D2197</f>
        <v>3</v>
      </c>
      <c r="F730" s="6">
        <f>'[4]AZIMUTH_CONGESTION by ports'!E2197</f>
        <v>0</v>
      </c>
      <c r="G730" s="6">
        <f>'[4]AZIMUTH_CONGESTION by ports'!F2197</f>
        <v>3</v>
      </c>
      <c r="H730" s="12">
        <f>'[4]AZIMUTH_CONGESTION by ports'!G2197</f>
        <v>1</v>
      </c>
      <c r="I730" s="12">
        <f>'[4]AZIMUTH_CONGESTION by ports'!H2197</f>
        <v>0</v>
      </c>
      <c r="J730" s="12">
        <f>'[4]AZIMUTH_CONGESTION by ports'!I2197</f>
        <v>1</v>
      </c>
      <c r="K730" s="12">
        <f>'[4]AZIMUTH_CONGESTION by ports'!J2197</f>
        <v>0</v>
      </c>
      <c r="L730" s="12">
        <f>'[4]AZIMUTH_CONGESTION by ports'!K2197</f>
        <v>2</v>
      </c>
      <c r="M730" s="43">
        <f>'[4]AZIMUTH_CONGESTION by ports'!L2197</f>
        <v>0</v>
      </c>
      <c r="N730" s="6">
        <f>'[4]AZIMUTH_CONGESTION by ports'!M2197</f>
        <v>1</v>
      </c>
      <c r="O730" s="89">
        <f>'[4]AZIMUTH_CONGESTION by ports'!N2197</f>
        <v>0</v>
      </c>
      <c r="P730" s="88">
        <f>'[4]AZIMUTH_CONGESTION by ports'!O2197</f>
        <v>5</v>
      </c>
      <c r="Q730" s="88">
        <f>'[4]AZIMUTH_CONGESTION by ports'!P2197</f>
        <v>0</v>
      </c>
      <c r="R730" s="43">
        <f>'[4]AZIMUTH_CONGESTION by ports'!Q2197</f>
        <v>1</v>
      </c>
      <c r="S730" s="88">
        <f>'[4]AZIMUTH_CONGESTION by ports'!R2197</f>
        <v>1</v>
      </c>
      <c r="T730" s="12">
        <f>'[4]AZIMUTH_CONGESTION by ports'!S2197</f>
        <v>8</v>
      </c>
      <c r="U730" s="43">
        <f>'[4]AZIMUTH_CONGESTION by ports'!T2197</f>
        <v>0</v>
      </c>
      <c r="V730" s="12">
        <f>'[4]AZIMUTH_CONGESTION by ports'!U2197</f>
        <v>0</v>
      </c>
      <c r="W730" s="43">
        <f>'[4]AZIMUTH_CONGESTION by ports'!V2197</f>
        <v>1</v>
      </c>
      <c r="X730" s="12">
        <f>'[4]AZIMUTH_CONGESTION by ports'!W2197</f>
        <v>1</v>
      </c>
      <c r="Y730" s="88">
        <f>'[4]AZIMUTH_CONGESTION by ports'!X2197</f>
        <v>3</v>
      </c>
      <c r="Z730" s="12">
        <f>'[4]AZIMUTH_CONGESTION by ports'!Y2197</f>
        <v>0</v>
      </c>
      <c r="AA730" s="88">
        <f>'[4]AZIMUTH_CONGESTION by ports'!Z2197</f>
        <v>0</v>
      </c>
      <c r="AB730" s="12">
        <f t="shared" si="69"/>
        <v>10.030000000000001</v>
      </c>
      <c r="AC730" s="12">
        <f t="shared" si="70"/>
        <v>2.3800000000000003</v>
      </c>
      <c r="AD730" s="12">
        <f t="shared" si="71"/>
        <v>0.85000000000000009</v>
      </c>
      <c r="AE730" s="12">
        <f t="shared" si="72"/>
        <v>1.53</v>
      </c>
      <c r="AF730" s="12">
        <f t="shared" si="73"/>
        <v>3.06</v>
      </c>
      <c r="AG730" s="12">
        <f t="shared" si="74"/>
        <v>2.21</v>
      </c>
    </row>
    <row r="731" spans="2:33">
      <c r="B731" s="15">
        <f>'[4]AZIMUTH_CONGESTION by ports'!A2198</f>
        <v>43098</v>
      </c>
      <c r="C731" s="6">
        <f>'[4]AZIMUTH_CONGESTION by ports'!B2198</f>
        <v>10</v>
      </c>
      <c r="D731" s="89">
        <f>'[4]AZIMUTH_CONGESTION by ports'!C2198</f>
        <v>20</v>
      </c>
      <c r="E731" s="43">
        <f>'[4]AZIMUTH_CONGESTION by ports'!D2198</f>
        <v>3</v>
      </c>
      <c r="F731" s="6">
        <f>'[4]AZIMUTH_CONGESTION by ports'!E2198</f>
        <v>0</v>
      </c>
      <c r="G731" s="6">
        <f>'[4]AZIMUTH_CONGESTION by ports'!F2198</f>
        <v>4</v>
      </c>
      <c r="H731" s="12">
        <f>'[4]AZIMUTH_CONGESTION by ports'!G2198</f>
        <v>1</v>
      </c>
      <c r="I731" s="12">
        <f>'[4]AZIMUTH_CONGESTION by ports'!H2198</f>
        <v>0</v>
      </c>
      <c r="J731" s="12">
        <f>'[4]AZIMUTH_CONGESTION by ports'!I2198</f>
        <v>1</v>
      </c>
      <c r="K731" s="12">
        <f>'[4]AZIMUTH_CONGESTION by ports'!J2198</f>
        <v>0</v>
      </c>
      <c r="L731" s="12">
        <f>'[4]AZIMUTH_CONGESTION by ports'!K2198</f>
        <v>2</v>
      </c>
      <c r="M731" s="43">
        <f>'[4]AZIMUTH_CONGESTION by ports'!L2198</f>
        <v>1</v>
      </c>
      <c r="N731" s="6">
        <f>'[4]AZIMUTH_CONGESTION by ports'!M2198</f>
        <v>0</v>
      </c>
      <c r="O731" s="89">
        <f>'[4]AZIMUTH_CONGESTION by ports'!N2198</f>
        <v>0</v>
      </c>
      <c r="P731" s="88">
        <f>'[4]AZIMUTH_CONGESTION by ports'!O2198</f>
        <v>7</v>
      </c>
      <c r="Q731" s="88">
        <f>'[4]AZIMUTH_CONGESTION by ports'!P2198</f>
        <v>0</v>
      </c>
      <c r="R731" s="43">
        <f>'[4]AZIMUTH_CONGESTION by ports'!Q2198</f>
        <v>1</v>
      </c>
      <c r="S731" s="88">
        <f>'[4]AZIMUTH_CONGESTION by ports'!R2198</f>
        <v>1</v>
      </c>
      <c r="T731" s="12">
        <f>'[4]AZIMUTH_CONGESTION by ports'!S2198</f>
        <v>8</v>
      </c>
      <c r="U731" s="43">
        <f>'[4]AZIMUTH_CONGESTION by ports'!T2198</f>
        <v>0</v>
      </c>
      <c r="V731" s="12">
        <f>'[4]AZIMUTH_CONGESTION by ports'!U2198</f>
        <v>0</v>
      </c>
      <c r="W731" s="43">
        <f>'[4]AZIMUTH_CONGESTION by ports'!V2198</f>
        <v>2</v>
      </c>
      <c r="X731" s="12">
        <f>'[4]AZIMUTH_CONGESTION by ports'!W2198</f>
        <v>1</v>
      </c>
      <c r="Y731" s="88">
        <f>'[4]AZIMUTH_CONGESTION by ports'!X2198</f>
        <v>3</v>
      </c>
      <c r="Z731" s="12">
        <f>'[4]AZIMUTH_CONGESTION by ports'!Y2198</f>
        <v>0</v>
      </c>
      <c r="AA731" s="88">
        <f>'[4]AZIMUTH_CONGESTION by ports'!Z2198</f>
        <v>0</v>
      </c>
      <c r="AB731" s="12">
        <f t="shared" si="69"/>
        <v>11.05</v>
      </c>
      <c r="AC731" s="12">
        <f t="shared" si="70"/>
        <v>2.3800000000000003</v>
      </c>
      <c r="AD731" s="12">
        <f t="shared" si="71"/>
        <v>1.1900000000000002</v>
      </c>
      <c r="AE731" s="12">
        <f t="shared" si="72"/>
        <v>1.87</v>
      </c>
      <c r="AF731" s="12">
        <f t="shared" si="73"/>
        <v>3.4000000000000004</v>
      </c>
      <c r="AG731" s="12">
        <f t="shared" si="74"/>
        <v>2.21</v>
      </c>
    </row>
    <row r="732" spans="2:33">
      <c r="B732" s="15">
        <f>'[4]AZIMUTH_CONGESTION by ports'!A2199</f>
        <v>43099</v>
      </c>
      <c r="C732" s="6">
        <f>'[4]AZIMUTH_CONGESTION by ports'!B2199</f>
        <v>15</v>
      </c>
      <c r="D732" s="89">
        <f>'[4]AZIMUTH_CONGESTION by ports'!C2199</f>
        <v>31</v>
      </c>
      <c r="E732" s="43">
        <f>'[4]AZIMUTH_CONGESTION by ports'!D2199</f>
        <v>1</v>
      </c>
      <c r="F732" s="6">
        <f>'[4]AZIMUTH_CONGESTION by ports'!E2199</f>
        <v>0</v>
      </c>
      <c r="G732" s="6">
        <f>'[4]AZIMUTH_CONGESTION by ports'!F2199</f>
        <v>2</v>
      </c>
      <c r="H732" s="12">
        <f>'[4]AZIMUTH_CONGESTION by ports'!G2199</f>
        <v>1</v>
      </c>
      <c r="I732" s="12">
        <f>'[4]AZIMUTH_CONGESTION by ports'!H2199</f>
        <v>2</v>
      </c>
      <c r="J732" s="12">
        <f>'[4]AZIMUTH_CONGESTION by ports'!I2199</f>
        <v>0</v>
      </c>
      <c r="K732" s="12">
        <f>'[4]AZIMUTH_CONGESTION by ports'!J2199</f>
        <v>0</v>
      </c>
      <c r="L732" s="12">
        <f>'[4]AZIMUTH_CONGESTION by ports'!K2199</f>
        <v>1</v>
      </c>
      <c r="M732" s="43">
        <f>'[4]AZIMUTH_CONGESTION by ports'!L2199</f>
        <v>1</v>
      </c>
      <c r="N732" s="6">
        <f>'[4]AZIMUTH_CONGESTION by ports'!M2199</f>
        <v>0</v>
      </c>
      <c r="O732" s="89">
        <f>'[4]AZIMUTH_CONGESTION by ports'!N2199</f>
        <v>0</v>
      </c>
      <c r="P732" s="88">
        <f>'[4]AZIMUTH_CONGESTION by ports'!O2199</f>
        <v>5</v>
      </c>
      <c r="Q732" s="88">
        <f>'[4]AZIMUTH_CONGESTION by ports'!P2199</f>
        <v>0</v>
      </c>
      <c r="R732" s="43">
        <f>'[4]AZIMUTH_CONGESTION by ports'!Q2199</f>
        <v>0</v>
      </c>
      <c r="S732" s="88">
        <f>'[4]AZIMUTH_CONGESTION by ports'!R2199</f>
        <v>1</v>
      </c>
      <c r="T732" s="12">
        <f>'[4]AZIMUTH_CONGESTION by ports'!S2199</f>
        <v>8</v>
      </c>
      <c r="U732" s="43">
        <f>'[4]AZIMUTH_CONGESTION by ports'!T2199</f>
        <v>0</v>
      </c>
      <c r="V732" s="12">
        <f>'[4]AZIMUTH_CONGESTION by ports'!U2199</f>
        <v>0</v>
      </c>
      <c r="W732" s="43">
        <f>'[4]AZIMUTH_CONGESTION by ports'!V2199</f>
        <v>2</v>
      </c>
      <c r="X732" s="12">
        <f>'[4]AZIMUTH_CONGESTION by ports'!W2199</f>
        <v>0</v>
      </c>
      <c r="Y732" s="88">
        <f>'[4]AZIMUTH_CONGESTION by ports'!X2199</f>
        <v>2</v>
      </c>
      <c r="Z732" s="12">
        <f>'[4]AZIMUTH_CONGESTION by ports'!Y2199</f>
        <v>0</v>
      </c>
      <c r="AA732" s="88">
        <f>'[4]AZIMUTH_CONGESTION by ports'!Z2199</f>
        <v>0</v>
      </c>
      <c r="AB732" s="12">
        <f t="shared" si="69"/>
        <v>12.24</v>
      </c>
      <c r="AC732" s="12">
        <f t="shared" si="70"/>
        <v>2.89</v>
      </c>
      <c r="AD732" s="12">
        <f t="shared" si="71"/>
        <v>0.68</v>
      </c>
      <c r="AE732" s="12">
        <f t="shared" si="72"/>
        <v>1.36</v>
      </c>
      <c r="AF732" s="12">
        <f t="shared" si="73"/>
        <v>5.2700000000000005</v>
      </c>
      <c r="AG732" s="12">
        <f t="shared" si="74"/>
        <v>2.04</v>
      </c>
    </row>
    <row r="733" spans="2:33">
      <c r="B733" s="15">
        <f>'[4]AZIMUTH_CONGESTION by ports'!A2200</f>
        <v>43100</v>
      </c>
      <c r="C733" s="6">
        <f>'[4]AZIMUTH_CONGESTION by ports'!B2200</f>
        <v>13</v>
      </c>
      <c r="D733" s="89">
        <f>'[4]AZIMUTH_CONGESTION by ports'!C2200</f>
        <v>38</v>
      </c>
      <c r="E733" s="43">
        <f>'[4]AZIMUTH_CONGESTION by ports'!D2200</f>
        <v>3</v>
      </c>
      <c r="F733" s="6">
        <f>'[4]AZIMUTH_CONGESTION by ports'!E2200</f>
        <v>0</v>
      </c>
      <c r="G733" s="6">
        <f>'[4]AZIMUTH_CONGESTION by ports'!F2200</f>
        <v>3</v>
      </c>
      <c r="H733" s="12">
        <f>'[4]AZIMUTH_CONGESTION by ports'!G2200</f>
        <v>2</v>
      </c>
      <c r="I733" s="12">
        <f>'[4]AZIMUTH_CONGESTION by ports'!H2200</f>
        <v>1</v>
      </c>
      <c r="J733" s="12">
        <f>'[4]AZIMUTH_CONGESTION by ports'!I2200</f>
        <v>1</v>
      </c>
      <c r="K733" s="12">
        <f>'[4]AZIMUTH_CONGESTION by ports'!J2200</f>
        <v>0</v>
      </c>
      <c r="L733" s="12">
        <f>'[4]AZIMUTH_CONGESTION by ports'!K2200</f>
        <v>1</v>
      </c>
      <c r="M733" s="43">
        <f>'[4]AZIMUTH_CONGESTION by ports'!L2200</f>
        <v>1</v>
      </c>
      <c r="N733" s="6">
        <f>'[4]AZIMUTH_CONGESTION by ports'!M2200</f>
        <v>0</v>
      </c>
      <c r="O733" s="89">
        <f>'[4]AZIMUTH_CONGESTION by ports'!N2200</f>
        <v>0</v>
      </c>
      <c r="P733" s="88">
        <f>'[4]AZIMUTH_CONGESTION by ports'!O2200</f>
        <v>4</v>
      </c>
      <c r="Q733" s="88">
        <f>'[4]AZIMUTH_CONGESTION by ports'!P2200</f>
        <v>0</v>
      </c>
      <c r="R733" s="43">
        <f>'[4]AZIMUTH_CONGESTION by ports'!Q2200</f>
        <v>0</v>
      </c>
      <c r="S733" s="88">
        <f>'[4]AZIMUTH_CONGESTION by ports'!R2200</f>
        <v>1</v>
      </c>
      <c r="T733" s="12">
        <f>'[4]AZIMUTH_CONGESTION by ports'!S2200</f>
        <v>14</v>
      </c>
      <c r="U733" s="43">
        <f>'[4]AZIMUTH_CONGESTION by ports'!T2200</f>
        <v>0</v>
      </c>
      <c r="V733" s="12">
        <f>'[4]AZIMUTH_CONGESTION by ports'!U2200</f>
        <v>0</v>
      </c>
      <c r="W733" s="43">
        <f>'[4]AZIMUTH_CONGESTION by ports'!V2200</f>
        <v>2</v>
      </c>
      <c r="X733" s="12">
        <f>'[4]AZIMUTH_CONGESTION by ports'!W2200</f>
        <v>0</v>
      </c>
      <c r="Y733" s="88">
        <f>'[4]AZIMUTH_CONGESTION by ports'!X2200</f>
        <v>1</v>
      </c>
      <c r="Z733" s="12">
        <f>'[4]AZIMUTH_CONGESTION by ports'!Y2200</f>
        <v>0</v>
      </c>
      <c r="AA733" s="88">
        <f>'[4]AZIMUTH_CONGESTION by ports'!Z2200</f>
        <v>0</v>
      </c>
      <c r="AB733" s="12">
        <f t="shared" si="69"/>
        <v>14.450000000000001</v>
      </c>
      <c r="AC733" s="12">
        <f t="shared" si="70"/>
        <v>2.72</v>
      </c>
      <c r="AD733" s="12">
        <f t="shared" si="71"/>
        <v>1.02</v>
      </c>
      <c r="AE733" s="12">
        <f t="shared" si="72"/>
        <v>1.02</v>
      </c>
      <c r="AF733" s="12">
        <f t="shared" si="73"/>
        <v>6.4600000000000009</v>
      </c>
      <c r="AG733" s="12">
        <f t="shared" si="74"/>
        <v>3.2300000000000004</v>
      </c>
    </row>
    <row r="734" spans="2:33">
      <c r="B734" s="15">
        <f>'[4]AZIMUTH_CONGESTION by ports'!A2201</f>
        <v>43101</v>
      </c>
      <c r="C734" s="6">
        <f>'[4]AZIMUTH_CONGESTION by ports'!B2201</f>
        <v>16</v>
      </c>
      <c r="D734" s="89">
        <f>'[4]AZIMUTH_CONGESTION by ports'!C2201</f>
        <v>30</v>
      </c>
      <c r="E734" s="43">
        <f>'[4]AZIMUTH_CONGESTION by ports'!D2201</f>
        <v>0</v>
      </c>
      <c r="F734" s="6">
        <f>'[4]AZIMUTH_CONGESTION by ports'!E2201</f>
        <v>0</v>
      </c>
      <c r="G734" s="6">
        <f>'[4]AZIMUTH_CONGESTION by ports'!F2201</f>
        <v>2</v>
      </c>
      <c r="H734" s="12">
        <f>'[4]AZIMUTH_CONGESTION by ports'!G2201</f>
        <v>1</v>
      </c>
      <c r="I734" s="12">
        <f>'[4]AZIMUTH_CONGESTION by ports'!H2201</f>
        <v>1</v>
      </c>
      <c r="J734" s="12">
        <f>'[4]AZIMUTH_CONGESTION by ports'!I2201</f>
        <v>0</v>
      </c>
      <c r="K734" s="12">
        <f>'[4]AZIMUTH_CONGESTION by ports'!J2201</f>
        <v>0</v>
      </c>
      <c r="L734" s="12">
        <f>'[4]AZIMUTH_CONGESTION by ports'!K2201</f>
        <v>1</v>
      </c>
      <c r="M734" s="43">
        <f>'[4]AZIMUTH_CONGESTION by ports'!L2201</f>
        <v>1</v>
      </c>
      <c r="N734" s="6">
        <f>'[4]AZIMUTH_CONGESTION by ports'!M2201</f>
        <v>1</v>
      </c>
      <c r="O734" s="89">
        <f>'[4]AZIMUTH_CONGESTION by ports'!N2201</f>
        <v>0</v>
      </c>
      <c r="P734" s="88">
        <f>'[4]AZIMUTH_CONGESTION by ports'!O2201</f>
        <v>4</v>
      </c>
      <c r="Q734" s="88">
        <f>'[4]AZIMUTH_CONGESTION by ports'!P2201</f>
        <v>0</v>
      </c>
      <c r="R734" s="43">
        <f>'[4]AZIMUTH_CONGESTION by ports'!Q2201</f>
        <v>1</v>
      </c>
      <c r="S734" s="88">
        <f>'[4]AZIMUTH_CONGESTION by ports'!R2201</f>
        <v>1</v>
      </c>
      <c r="T734" s="12">
        <f>'[4]AZIMUTH_CONGESTION by ports'!S2201</f>
        <v>16</v>
      </c>
      <c r="U734" s="43">
        <f>'[4]AZIMUTH_CONGESTION by ports'!T2201</f>
        <v>0</v>
      </c>
      <c r="V734" s="12">
        <f>'[4]AZIMUTH_CONGESTION by ports'!U2201</f>
        <v>0</v>
      </c>
      <c r="W734" s="43">
        <f>'[4]AZIMUTH_CONGESTION by ports'!V2201</f>
        <v>0</v>
      </c>
      <c r="X734" s="12">
        <f>'[4]AZIMUTH_CONGESTION by ports'!W2201</f>
        <v>0</v>
      </c>
      <c r="Y734" s="88">
        <f>'[4]AZIMUTH_CONGESTION by ports'!X2201</f>
        <v>2</v>
      </c>
      <c r="Z734" s="12">
        <f>'[4]AZIMUTH_CONGESTION by ports'!Y2201</f>
        <v>0</v>
      </c>
      <c r="AA734" s="88">
        <f>'[4]AZIMUTH_CONGESTION by ports'!Z2201</f>
        <v>0</v>
      </c>
      <c r="AB734" s="12">
        <f t="shared" si="69"/>
        <v>13.090000000000002</v>
      </c>
      <c r="AC734" s="12">
        <f t="shared" si="70"/>
        <v>3.2300000000000004</v>
      </c>
      <c r="AD734" s="12">
        <f t="shared" si="71"/>
        <v>0.34</v>
      </c>
      <c r="AE734" s="12">
        <f t="shared" si="72"/>
        <v>1.1900000000000002</v>
      </c>
      <c r="AF734" s="12">
        <f t="shared" si="73"/>
        <v>5.1000000000000005</v>
      </c>
      <c r="AG734" s="12">
        <f t="shared" si="74"/>
        <v>3.2300000000000004</v>
      </c>
    </row>
    <row r="735" spans="2:33">
      <c r="B735" s="15">
        <f>'[4]AZIMUTH_CONGESTION by ports'!A2202</f>
        <v>43102</v>
      </c>
      <c r="C735" s="6">
        <f>'[4]AZIMUTH_CONGESTION by ports'!B2202</f>
        <v>17</v>
      </c>
      <c r="D735" s="89">
        <f>'[4]AZIMUTH_CONGESTION by ports'!C2202</f>
        <v>35</v>
      </c>
      <c r="E735" s="43">
        <f>'[4]AZIMUTH_CONGESTION by ports'!D2202</f>
        <v>4</v>
      </c>
      <c r="F735" s="6">
        <f>'[4]AZIMUTH_CONGESTION by ports'!E2202</f>
        <v>0</v>
      </c>
      <c r="G735" s="6">
        <f>'[4]AZIMUTH_CONGESTION by ports'!F2202</f>
        <v>2</v>
      </c>
      <c r="H735" s="12">
        <f>'[4]AZIMUTH_CONGESTION by ports'!G2202</f>
        <v>1</v>
      </c>
      <c r="I735" s="12">
        <f>'[4]AZIMUTH_CONGESTION by ports'!H2202</f>
        <v>1</v>
      </c>
      <c r="J735" s="12">
        <f>'[4]AZIMUTH_CONGESTION by ports'!I2202</f>
        <v>0</v>
      </c>
      <c r="K735" s="12">
        <f>'[4]AZIMUTH_CONGESTION by ports'!J2202</f>
        <v>1</v>
      </c>
      <c r="L735" s="12">
        <f>'[4]AZIMUTH_CONGESTION by ports'!K2202</f>
        <v>1</v>
      </c>
      <c r="M735" s="43">
        <f>'[4]AZIMUTH_CONGESTION by ports'!L2202</f>
        <v>1</v>
      </c>
      <c r="N735" s="6">
        <f>'[4]AZIMUTH_CONGESTION by ports'!M2202</f>
        <v>1</v>
      </c>
      <c r="O735" s="89">
        <f>'[4]AZIMUTH_CONGESTION by ports'!N2202</f>
        <v>0</v>
      </c>
      <c r="P735" s="88">
        <f>'[4]AZIMUTH_CONGESTION by ports'!O2202</f>
        <v>3</v>
      </c>
      <c r="Q735" s="88">
        <f>'[4]AZIMUTH_CONGESTION by ports'!P2202</f>
        <v>0</v>
      </c>
      <c r="R735" s="43">
        <f>'[4]AZIMUTH_CONGESTION by ports'!Q2202</f>
        <v>1</v>
      </c>
      <c r="S735" s="88">
        <f>'[4]AZIMUTH_CONGESTION by ports'!R2202</f>
        <v>1</v>
      </c>
      <c r="T735" s="12">
        <f>'[4]AZIMUTH_CONGESTION by ports'!S2202</f>
        <v>14</v>
      </c>
      <c r="U735" s="43">
        <f>'[4]AZIMUTH_CONGESTION by ports'!T2202</f>
        <v>0</v>
      </c>
      <c r="V735" s="12">
        <f>'[4]AZIMUTH_CONGESTION by ports'!U2202</f>
        <v>0</v>
      </c>
      <c r="W735" s="43">
        <f>'[4]AZIMUTH_CONGESTION by ports'!V2202</f>
        <v>1</v>
      </c>
      <c r="X735" s="12">
        <f>'[4]AZIMUTH_CONGESTION by ports'!W2202</f>
        <v>0</v>
      </c>
      <c r="Y735" s="88">
        <f>'[4]AZIMUTH_CONGESTION by ports'!X2202</f>
        <v>0</v>
      </c>
      <c r="Z735" s="12">
        <f>'[4]AZIMUTH_CONGESTION by ports'!Y2202</f>
        <v>0</v>
      </c>
      <c r="AA735" s="88">
        <f>'[4]AZIMUTH_CONGESTION by ports'!Z2202</f>
        <v>0</v>
      </c>
      <c r="AB735" s="12">
        <f t="shared" si="69"/>
        <v>14.280000000000001</v>
      </c>
      <c r="AC735" s="12">
        <f t="shared" si="70"/>
        <v>3.4000000000000004</v>
      </c>
      <c r="AD735" s="12">
        <f t="shared" si="71"/>
        <v>1.1900000000000002</v>
      </c>
      <c r="AE735" s="12">
        <f t="shared" si="72"/>
        <v>0.68</v>
      </c>
      <c r="AF735" s="12">
        <f t="shared" si="73"/>
        <v>5.95</v>
      </c>
      <c r="AG735" s="12">
        <f t="shared" si="74"/>
        <v>3.06</v>
      </c>
    </row>
    <row r="736" spans="2:33">
      <c r="B736" s="15">
        <f>'[4]AZIMUTH_CONGESTION by ports'!A2203</f>
        <v>43103</v>
      </c>
      <c r="C736" s="6">
        <f>'[4]AZIMUTH_CONGESTION by ports'!B2203</f>
        <v>16</v>
      </c>
      <c r="D736" s="89">
        <f>'[4]AZIMUTH_CONGESTION by ports'!C2203</f>
        <v>31</v>
      </c>
      <c r="E736" s="43">
        <f>'[4]AZIMUTH_CONGESTION by ports'!D2203</f>
        <v>1</v>
      </c>
      <c r="F736" s="6">
        <f>'[4]AZIMUTH_CONGESTION by ports'!E2203</f>
        <v>0</v>
      </c>
      <c r="G736" s="6">
        <f>'[4]AZIMUTH_CONGESTION by ports'!F2203</f>
        <v>1</v>
      </c>
      <c r="H736" s="12">
        <f>'[4]AZIMUTH_CONGESTION by ports'!G2203</f>
        <v>0</v>
      </c>
      <c r="I736" s="12">
        <f>'[4]AZIMUTH_CONGESTION by ports'!H2203</f>
        <v>1</v>
      </c>
      <c r="J736" s="12">
        <f>'[4]AZIMUTH_CONGESTION by ports'!I2203</f>
        <v>0</v>
      </c>
      <c r="K736" s="12">
        <f>'[4]AZIMUTH_CONGESTION by ports'!J2203</f>
        <v>0</v>
      </c>
      <c r="L736" s="12">
        <f>'[4]AZIMUTH_CONGESTION by ports'!K2203</f>
        <v>1</v>
      </c>
      <c r="M736" s="43">
        <f>'[4]AZIMUTH_CONGESTION by ports'!L2203</f>
        <v>0</v>
      </c>
      <c r="N736" s="6">
        <f>'[4]AZIMUTH_CONGESTION by ports'!M2203</f>
        <v>2</v>
      </c>
      <c r="O736" s="89">
        <f>'[4]AZIMUTH_CONGESTION by ports'!N2203</f>
        <v>0</v>
      </c>
      <c r="P736" s="88">
        <f>'[4]AZIMUTH_CONGESTION by ports'!O2203</f>
        <v>2</v>
      </c>
      <c r="Q736" s="88">
        <f>'[4]AZIMUTH_CONGESTION by ports'!P2203</f>
        <v>0</v>
      </c>
      <c r="R736" s="43">
        <f>'[4]AZIMUTH_CONGESTION by ports'!Q2203</f>
        <v>3</v>
      </c>
      <c r="S736" s="88">
        <f>'[4]AZIMUTH_CONGESTION by ports'!R2203</f>
        <v>1</v>
      </c>
      <c r="T736" s="12">
        <f>'[4]AZIMUTH_CONGESTION by ports'!S2203</f>
        <v>13</v>
      </c>
      <c r="U736" s="43">
        <f>'[4]AZIMUTH_CONGESTION by ports'!T2203</f>
        <v>0</v>
      </c>
      <c r="V736" s="12">
        <f>'[4]AZIMUTH_CONGESTION by ports'!U2203</f>
        <v>0</v>
      </c>
      <c r="W736" s="43">
        <f>'[4]AZIMUTH_CONGESTION by ports'!V2203</f>
        <v>0</v>
      </c>
      <c r="X736" s="12">
        <f>'[4]AZIMUTH_CONGESTION by ports'!W2203</f>
        <v>1</v>
      </c>
      <c r="Y736" s="88">
        <f>'[4]AZIMUTH_CONGESTION by ports'!X2203</f>
        <v>0</v>
      </c>
      <c r="Z736" s="12">
        <f>'[4]AZIMUTH_CONGESTION by ports'!Y2203</f>
        <v>0</v>
      </c>
      <c r="AA736" s="88">
        <f>'[4]AZIMUTH_CONGESTION by ports'!Z2203</f>
        <v>0</v>
      </c>
      <c r="AB736" s="12">
        <f t="shared" si="69"/>
        <v>12.41</v>
      </c>
      <c r="AC736" s="12">
        <f t="shared" si="70"/>
        <v>3.2300000000000004</v>
      </c>
      <c r="AD736" s="12">
        <f t="shared" si="71"/>
        <v>0.68</v>
      </c>
      <c r="AE736" s="12">
        <f t="shared" si="72"/>
        <v>0.51</v>
      </c>
      <c r="AF736" s="12">
        <f t="shared" si="73"/>
        <v>5.2700000000000005</v>
      </c>
      <c r="AG736" s="12">
        <f t="shared" si="74"/>
        <v>2.72</v>
      </c>
    </row>
    <row r="737" spans="2:33">
      <c r="B737" s="15">
        <f>'[4]AZIMUTH_CONGESTION by ports'!A2204</f>
        <v>43104</v>
      </c>
      <c r="C737" s="6">
        <f>'[4]AZIMUTH_CONGESTION by ports'!B2204</f>
        <v>16</v>
      </c>
      <c r="D737" s="89">
        <f>'[4]AZIMUTH_CONGESTION by ports'!C2204</f>
        <v>28</v>
      </c>
      <c r="E737" s="43">
        <f>'[4]AZIMUTH_CONGESTION by ports'!D2204</f>
        <v>3</v>
      </c>
      <c r="F737" s="6">
        <f>'[4]AZIMUTH_CONGESTION by ports'!E2204</f>
        <v>0</v>
      </c>
      <c r="G737" s="6">
        <f>'[4]AZIMUTH_CONGESTION by ports'!F2204</f>
        <v>1</v>
      </c>
      <c r="H737" s="12">
        <f>'[4]AZIMUTH_CONGESTION by ports'!G2204</f>
        <v>0</v>
      </c>
      <c r="I737" s="12">
        <f>'[4]AZIMUTH_CONGESTION by ports'!H2204</f>
        <v>0</v>
      </c>
      <c r="J737" s="12">
        <f>'[4]AZIMUTH_CONGESTION by ports'!I2204</f>
        <v>0</v>
      </c>
      <c r="K737" s="12">
        <f>'[4]AZIMUTH_CONGESTION by ports'!J2204</f>
        <v>0</v>
      </c>
      <c r="L737" s="12">
        <f>'[4]AZIMUTH_CONGESTION by ports'!K2204</f>
        <v>1</v>
      </c>
      <c r="M737" s="43">
        <f>'[4]AZIMUTH_CONGESTION by ports'!L2204</f>
        <v>1</v>
      </c>
      <c r="N737" s="6">
        <f>'[4]AZIMUTH_CONGESTION by ports'!M2204</f>
        <v>1</v>
      </c>
      <c r="O737" s="89">
        <f>'[4]AZIMUTH_CONGESTION by ports'!N2204</f>
        <v>0</v>
      </c>
      <c r="P737" s="88">
        <f>'[4]AZIMUTH_CONGESTION by ports'!O2204</f>
        <v>1</v>
      </c>
      <c r="Q737" s="88">
        <f>'[4]AZIMUTH_CONGESTION by ports'!P2204</f>
        <v>0</v>
      </c>
      <c r="R737" s="43">
        <f>'[4]AZIMUTH_CONGESTION by ports'!Q2204</f>
        <v>4</v>
      </c>
      <c r="S737" s="88">
        <f>'[4]AZIMUTH_CONGESTION by ports'!R2204</f>
        <v>1</v>
      </c>
      <c r="T737" s="12">
        <f>'[4]AZIMUTH_CONGESTION by ports'!S2204</f>
        <v>9</v>
      </c>
      <c r="U737" s="43">
        <f>'[4]AZIMUTH_CONGESTION by ports'!T2204</f>
        <v>0</v>
      </c>
      <c r="V737" s="12">
        <f>'[4]AZIMUTH_CONGESTION by ports'!U2204</f>
        <v>0</v>
      </c>
      <c r="W737" s="43">
        <f>'[4]AZIMUTH_CONGESTION by ports'!V2204</f>
        <v>1</v>
      </c>
      <c r="X737" s="12">
        <f>'[4]AZIMUTH_CONGESTION by ports'!W2204</f>
        <v>2</v>
      </c>
      <c r="Y737" s="88">
        <f>'[4]AZIMUTH_CONGESTION by ports'!X2204</f>
        <v>1</v>
      </c>
      <c r="Z737" s="12">
        <f>'[4]AZIMUTH_CONGESTION by ports'!Y2204</f>
        <v>0</v>
      </c>
      <c r="AA737" s="88">
        <f>'[4]AZIMUTH_CONGESTION by ports'!Z2204</f>
        <v>0</v>
      </c>
      <c r="AB737" s="12">
        <f t="shared" si="69"/>
        <v>11.9</v>
      </c>
      <c r="AC737" s="12">
        <f t="shared" si="70"/>
        <v>3.06</v>
      </c>
      <c r="AD737" s="12">
        <f t="shared" si="71"/>
        <v>1.53</v>
      </c>
      <c r="AE737" s="12">
        <f t="shared" si="72"/>
        <v>0.51</v>
      </c>
      <c r="AF737" s="12">
        <f t="shared" si="73"/>
        <v>4.7600000000000007</v>
      </c>
      <c r="AG737" s="12">
        <f t="shared" si="74"/>
        <v>2.04</v>
      </c>
    </row>
    <row r="738" spans="2:33">
      <c r="B738" s="15">
        <f>'[4]AZIMUTH_CONGESTION by ports'!A2205</f>
        <v>43105</v>
      </c>
      <c r="C738" s="6">
        <f>'[4]AZIMUTH_CONGESTION by ports'!B2205</f>
        <v>16</v>
      </c>
      <c r="D738" s="89">
        <f>'[4]AZIMUTH_CONGESTION by ports'!C2205</f>
        <v>27</v>
      </c>
      <c r="E738" s="43">
        <f>'[4]AZIMUTH_CONGESTION by ports'!D2205</f>
        <v>3</v>
      </c>
      <c r="F738" s="6">
        <f>'[4]AZIMUTH_CONGESTION by ports'!E2205</f>
        <v>0</v>
      </c>
      <c r="G738" s="6">
        <f>'[4]AZIMUTH_CONGESTION by ports'!F2205</f>
        <v>1</v>
      </c>
      <c r="H738" s="12">
        <f>'[4]AZIMUTH_CONGESTION by ports'!G2205</f>
        <v>0</v>
      </c>
      <c r="I738" s="12">
        <f>'[4]AZIMUTH_CONGESTION by ports'!H2205</f>
        <v>0</v>
      </c>
      <c r="J738" s="12">
        <f>'[4]AZIMUTH_CONGESTION by ports'!I2205</f>
        <v>0</v>
      </c>
      <c r="K738" s="12">
        <f>'[4]AZIMUTH_CONGESTION by ports'!J2205</f>
        <v>0</v>
      </c>
      <c r="L738" s="12">
        <f>'[4]AZIMUTH_CONGESTION by ports'!K2205</f>
        <v>1</v>
      </c>
      <c r="M738" s="43">
        <f>'[4]AZIMUTH_CONGESTION by ports'!L2205</f>
        <v>1</v>
      </c>
      <c r="N738" s="6">
        <f>'[4]AZIMUTH_CONGESTION by ports'!M2205</f>
        <v>1</v>
      </c>
      <c r="O738" s="89">
        <f>'[4]AZIMUTH_CONGESTION by ports'!N2205</f>
        <v>0</v>
      </c>
      <c r="P738" s="88">
        <f>'[4]AZIMUTH_CONGESTION by ports'!O2205</f>
        <v>3</v>
      </c>
      <c r="Q738" s="88">
        <f>'[4]AZIMUTH_CONGESTION by ports'!P2205</f>
        <v>0</v>
      </c>
      <c r="R738" s="43">
        <f>'[4]AZIMUTH_CONGESTION by ports'!Q2205</f>
        <v>2</v>
      </c>
      <c r="S738" s="88">
        <f>'[4]AZIMUTH_CONGESTION by ports'!R2205</f>
        <v>1</v>
      </c>
      <c r="T738" s="12">
        <f>'[4]AZIMUTH_CONGESTION by ports'!S2205</f>
        <v>13</v>
      </c>
      <c r="U738" s="43">
        <f>'[4]AZIMUTH_CONGESTION by ports'!T2205</f>
        <v>0</v>
      </c>
      <c r="V738" s="12">
        <f>'[4]AZIMUTH_CONGESTION by ports'!U2205</f>
        <v>0</v>
      </c>
      <c r="W738" s="43">
        <f>'[4]AZIMUTH_CONGESTION by ports'!V2205</f>
        <v>1</v>
      </c>
      <c r="X738" s="12">
        <f>'[4]AZIMUTH_CONGESTION by ports'!W2205</f>
        <v>0</v>
      </c>
      <c r="Y738" s="88">
        <f>'[4]AZIMUTH_CONGESTION by ports'!X2205</f>
        <v>1</v>
      </c>
      <c r="Z738" s="12">
        <f>'[4]AZIMUTH_CONGESTION by ports'!Y2205</f>
        <v>0</v>
      </c>
      <c r="AA738" s="88">
        <f>'[4]AZIMUTH_CONGESTION by ports'!Z2205</f>
        <v>0</v>
      </c>
      <c r="AB738" s="12">
        <f t="shared" si="69"/>
        <v>12.07</v>
      </c>
      <c r="AC738" s="12">
        <f t="shared" si="70"/>
        <v>3.06</v>
      </c>
      <c r="AD738" s="12">
        <f t="shared" si="71"/>
        <v>1.1900000000000002</v>
      </c>
      <c r="AE738" s="12">
        <f t="shared" si="72"/>
        <v>0.85000000000000009</v>
      </c>
      <c r="AF738" s="12">
        <f t="shared" si="73"/>
        <v>4.5900000000000007</v>
      </c>
      <c r="AG738" s="12">
        <f t="shared" si="74"/>
        <v>2.3800000000000003</v>
      </c>
    </row>
    <row r="739" spans="2:33">
      <c r="B739" s="15">
        <f>'[4]AZIMUTH_CONGESTION by ports'!A2206</f>
        <v>43106</v>
      </c>
      <c r="C739" s="6">
        <f>'[4]AZIMUTH_CONGESTION by ports'!B2206</f>
        <v>16</v>
      </c>
      <c r="D739" s="89">
        <f>'[4]AZIMUTH_CONGESTION by ports'!C2206</f>
        <v>32</v>
      </c>
      <c r="E739" s="43">
        <f>'[4]AZIMUTH_CONGESTION by ports'!D2206</f>
        <v>3</v>
      </c>
      <c r="F739" s="6">
        <f>'[4]AZIMUTH_CONGESTION by ports'!E2206</f>
        <v>0</v>
      </c>
      <c r="G739" s="6">
        <f>'[4]AZIMUTH_CONGESTION by ports'!F2206</f>
        <v>1</v>
      </c>
      <c r="H739" s="12">
        <f>'[4]AZIMUTH_CONGESTION by ports'!G2206</f>
        <v>0</v>
      </c>
      <c r="I739" s="12">
        <f>'[4]AZIMUTH_CONGESTION by ports'!H2206</f>
        <v>0</v>
      </c>
      <c r="J739" s="12">
        <f>'[4]AZIMUTH_CONGESTION by ports'!I2206</f>
        <v>0</v>
      </c>
      <c r="K739" s="12">
        <f>'[4]AZIMUTH_CONGESTION by ports'!J2206</f>
        <v>0</v>
      </c>
      <c r="L739" s="12">
        <f>'[4]AZIMUTH_CONGESTION by ports'!K2206</f>
        <v>1</v>
      </c>
      <c r="M739" s="43">
        <f>'[4]AZIMUTH_CONGESTION by ports'!L2206</f>
        <v>1</v>
      </c>
      <c r="N739" s="6">
        <f>'[4]AZIMUTH_CONGESTION by ports'!M2206</f>
        <v>1</v>
      </c>
      <c r="O739" s="89">
        <f>'[4]AZIMUTH_CONGESTION by ports'!N2206</f>
        <v>0</v>
      </c>
      <c r="P739" s="88">
        <f>'[4]AZIMUTH_CONGESTION by ports'!O2206</f>
        <v>2</v>
      </c>
      <c r="Q739" s="88">
        <f>'[4]AZIMUTH_CONGESTION by ports'!P2206</f>
        <v>0</v>
      </c>
      <c r="R739" s="43">
        <f>'[4]AZIMUTH_CONGESTION by ports'!Q2206</f>
        <v>5</v>
      </c>
      <c r="S739" s="88">
        <f>'[4]AZIMUTH_CONGESTION by ports'!R2206</f>
        <v>1</v>
      </c>
      <c r="T739" s="12">
        <f>'[4]AZIMUTH_CONGESTION by ports'!S2206</f>
        <v>11</v>
      </c>
      <c r="U739" s="43">
        <f>'[4]AZIMUTH_CONGESTION by ports'!T2206</f>
        <v>0</v>
      </c>
      <c r="V739" s="12">
        <f>'[4]AZIMUTH_CONGESTION by ports'!U2206</f>
        <v>0</v>
      </c>
      <c r="W739" s="43">
        <f>'[4]AZIMUTH_CONGESTION by ports'!V2206</f>
        <v>1</v>
      </c>
      <c r="X739" s="12">
        <f>'[4]AZIMUTH_CONGESTION by ports'!W2206</f>
        <v>0</v>
      </c>
      <c r="Y739" s="88">
        <f>'[4]AZIMUTH_CONGESTION by ports'!X2206</f>
        <v>1</v>
      </c>
      <c r="Z739" s="12">
        <f>'[4]AZIMUTH_CONGESTION by ports'!Y2206</f>
        <v>0</v>
      </c>
      <c r="AA739" s="88">
        <f>'[4]AZIMUTH_CONGESTION by ports'!Z2206</f>
        <v>0</v>
      </c>
      <c r="AB739" s="12">
        <f t="shared" si="69"/>
        <v>12.920000000000002</v>
      </c>
      <c r="AC739" s="12">
        <f t="shared" si="70"/>
        <v>3.06</v>
      </c>
      <c r="AD739" s="12">
        <f t="shared" si="71"/>
        <v>1.7000000000000002</v>
      </c>
      <c r="AE739" s="12">
        <f t="shared" si="72"/>
        <v>0.68</v>
      </c>
      <c r="AF739" s="12">
        <f t="shared" si="73"/>
        <v>5.44</v>
      </c>
      <c r="AG739" s="12">
        <f t="shared" si="74"/>
        <v>2.04</v>
      </c>
    </row>
    <row r="740" spans="2:33">
      <c r="B740" s="15">
        <f>'[4]AZIMUTH_CONGESTION by ports'!A2207</f>
        <v>43107</v>
      </c>
      <c r="C740" s="6">
        <f>'[4]AZIMUTH_CONGESTION by ports'!B2207</f>
        <v>16</v>
      </c>
      <c r="D740" s="89">
        <f>'[4]AZIMUTH_CONGESTION by ports'!C2207</f>
        <v>30</v>
      </c>
      <c r="E740" s="43">
        <f>'[4]AZIMUTH_CONGESTION by ports'!D2207</f>
        <v>3</v>
      </c>
      <c r="F740" s="6">
        <f>'[4]AZIMUTH_CONGESTION by ports'!E2207</f>
        <v>0</v>
      </c>
      <c r="G740" s="6">
        <f>'[4]AZIMUTH_CONGESTION by ports'!F2207</f>
        <v>1</v>
      </c>
      <c r="H740" s="12">
        <f>'[4]AZIMUTH_CONGESTION by ports'!G2207</f>
        <v>0</v>
      </c>
      <c r="I740" s="12">
        <f>'[4]AZIMUTH_CONGESTION by ports'!H2207</f>
        <v>0</v>
      </c>
      <c r="J740" s="12">
        <f>'[4]AZIMUTH_CONGESTION by ports'!I2207</f>
        <v>0</v>
      </c>
      <c r="K740" s="12">
        <f>'[4]AZIMUTH_CONGESTION by ports'!J2207</f>
        <v>0</v>
      </c>
      <c r="L740" s="12">
        <f>'[4]AZIMUTH_CONGESTION by ports'!K2207</f>
        <v>0</v>
      </c>
      <c r="M740" s="43">
        <f>'[4]AZIMUTH_CONGESTION by ports'!L2207</f>
        <v>0</v>
      </c>
      <c r="N740" s="6">
        <f>'[4]AZIMUTH_CONGESTION by ports'!M2207</f>
        <v>1</v>
      </c>
      <c r="O740" s="89">
        <f>'[4]AZIMUTH_CONGESTION by ports'!N2207</f>
        <v>0</v>
      </c>
      <c r="P740" s="88">
        <f>'[4]AZIMUTH_CONGESTION by ports'!O2207</f>
        <v>2</v>
      </c>
      <c r="Q740" s="88">
        <f>'[4]AZIMUTH_CONGESTION by ports'!P2207</f>
        <v>0</v>
      </c>
      <c r="R740" s="43">
        <f>'[4]AZIMUTH_CONGESTION by ports'!Q2207</f>
        <v>1</v>
      </c>
      <c r="S740" s="88">
        <f>'[4]AZIMUTH_CONGESTION by ports'!R2207</f>
        <v>1</v>
      </c>
      <c r="T740" s="12">
        <f>'[4]AZIMUTH_CONGESTION by ports'!S2207</f>
        <v>12</v>
      </c>
      <c r="U740" s="43">
        <f>'[4]AZIMUTH_CONGESTION by ports'!T2207</f>
        <v>0</v>
      </c>
      <c r="V740" s="12">
        <f>'[4]AZIMUTH_CONGESTION by ports'!U2207</f>
        <v>0</v>
      </c>
      <c r="W740" s="43">
        <f>'[4]AZIMUTH_CONGESTION by ports'!V2207</f>
        <v>1</v>
      </c>
      <c r="X740" s="12">
        <f>'[4]AZIMUTH_CONGESTION by ports'!W2207</f>
        <v>0</v>
      </c>
      <c r="Y740" s="88">
        <f>'[4]AZIMUTH_CONGESTION by ports'!X2207</f>
        <v>0</v>
      </c>
      <c r="Z740" s="12">
        <f>'[4]AZIMUTH_CONGESTION by ports'!Y2207</f>
        <v>0</v>
      </c>
      <c r="AA740" s="88">
        <f>'[4]AZIMUTH_CONGESTION by ports'!Z2207</f>
        <v>0</v>
      </c>
      <c r="AB740" s="12">
        <f t="shared" si="69"/>
        <v>11.56</v>
      </c>
      <c r="AC740" s="12">
        <f t="shared" si="70"/>
        <v>3.06</v>
      </c>
      <c r="AD740" s="12">
        <f t="shared" si="71"/>
        <v>0.85000000000000009</v>
      </c>
      <c r="AE740" s="12">
        <f t="shared" si="72"/>
        <v>0.51</v>
      </c>
      <c r="AF740" s="12">
        <f t="shared" si="73"/>
        <v>5.1000000000000005</v>
      </c>
      <c r="AG740" s="12">
        <f t="shared" si="74"/>
        <v>2.04</v>
      </c>
    </row>
    <row r="741" spans="2:33">
      <c r="B741" s="15">
        <f>'[4]AZIMUTH_CONGESTION by ports'!A2208</f>
        <v>43108</v>
      </c>
      <c r="C741" s="6">
        <f>'[4]AZIMUTH_CONGESTION by ports'!B2208</f>
        <v>16</v>
      </c>
      <c r="D741" s="89">
        <f>'[4]AZIMUTH_CONGESTION by ports'!C2208</f>
        <v>34</v>
      </c>
      <c r="E741" s="43">
        <f>'[4]AZIMUTH_CONGESTION by ports'!D2208</f>
        <v>1</v>
      </c>
      <c r="F741" s="6">
        <f>'[4]AZIMUTH_CONGESTION by ports'!E2208</f>
        <v>0</v>
      </c>
      <c r="G741" s="6">
        <f>'[4]AZIMUTH_CONGESTION by ports'!F2208</f>
        <v>1</v>
      </c>
      <c r="H741" s="12">
        <f>'[4]AZIMUTH_CONGESTION by ports'!G2208</f>
        <v>0</v>
      </c>
      <c r="I741" s="12">
        <f>'[4]AZIMUTH_CONGESTION by ports'!H2208</f>
        <v>1</v>
      </c>
      <c r="J741" s="12">
        <f>'[4]AZIMUTH_CONGESTION by ports'!I2208</f>
        <v>2</v>
      </c>
      <c r="K741" s="12">
        <f>'[4]AZIMUTH_CONGESTION by ports'!J2208</f>
        <v>0</v>
      </c>
      <c r="L741" s="12">
        <f>'[4]AZIMUTH_CONGESTION by ports'!K2208</f>
        <v>0</v>
      </c>
      <c r="M741" s="43">
        <f>'[4]AZIMUTH_CONGESTION by ports'!L2208</f>
        <v>0</v>
      </c>
      <c r="N741" s="6">
        <f>'[4]AZIMUTH_CONGESTION by ports'!M2208</f>
        <v>0</v>
      </c>
      <c r="O741" s="89">
        <f>'[4]AZIMUTH_CONGESTION by ports'!N2208</f>
        <v>0</v>
      </c>
      <c r="P741" s="88">
        <f>'[4]AZIMUTH_CONGESTION by ports'!O2208</f>
        <v>1</v>
      </c>
      <c r="Q741" s="88">
        <f>'[4]AZIMUTH_CONGESTION by ports'!P2208</f>
        <v>0</v>
      </c>
      <c r="R741" s="43">
        <f>'[4]AZIMUTH_CONGESTION by ports'!Q2208</f>
        <v>1</v>
      </c>
      <c r="S741" s="88">
        <f>'[4]AZIMUTH_CONGESTION by ports'!R2208</f>
        <v>0</v>
      </c>
      <c r="T741" s="12">
        <f>'[4]AZIMUTH_CONGESTION by ports'!S2208</f>
        <v>13</v>
      </c>
      <c r="U741" s="43">
        <f>'[4]AZIMUTH_CONGESTION by ports'!T2208</f>
        <v>0</v>
      </c>
      <c r="V741" s="12">
        <f>'[4]AZIMUTH_CONGESTION by ports'!U2208</f>
        <v>0</v>
      </c>
      <c r="W741" s="43">
        <f>'[4]AZIMUTH_CONGESTION by ports'!V2208</f>
        <v>3</v>
      </c>
      <c r="X741" s="12">
        <f>'[4]AZIMUTH_CONGESTION by ports'!W2208</f>
        <v>1</v>
      </c>
      <c r="Y741" s="88">
        <f>'[4]AZIMUTH_CONGESTION by ports'!X2208</f>
        <v>2</v>
      </c>
      <c r="Z741" s="12">
        <f>'[4]AZIMUTH_CONGESTION by ports'!Y2208</f>
        <v>0</v>
      </c>
      <c r="AA741" s="88">
        <f>'[4]AZIMUTH_CONGESTION by ports'!Z2208</f>
        <v>0</v>
      </c>
      <c r="AB741" s="12">
        <f t="shared" si="69"/>
        <v>12.920000000000002</v>
      </c>
      <c r="AC741" s="12">
        <f t="shared" si="70"/>
        <v>2.89</v>
      </c>
      <c r="AD741" s="12">
        <f t="shared" si="71"/>
        <v>0.85000000000000009</v>
      </c>
      <c r="AE741" s="12">
        <f t="shared" si="72"/>
        <v>0.51</v>
      </c>
      <c r="AF741" s="12">
        <f t="shared" si="73"/>
        <v>5.78</v>
      </c>
      <c r="AG741" s="12">
        <f t="shared" si="74"/>
        <v>2.89</v>
      </c>
    </row>
    <row r="742" spans="2:33">
      <c r="B742" s="15">
        <f>'[4]AZIMUTH_CONGESTION by ports'!A2209</f>
        <v>43109</v>
      </c>
      <c r="C742" s="6">
        <f>'[4]AZIMUTH_CONGESTION by ports'!B2209</f>
        <v>17</v>
      </c>
      <c r="D742" s="89">
        <f>'[4]AZIMUTH_CONGESTION by ports'!C2209</f>
        <v>35</v>
      </c>
      <c r="E742" s="43">
        <f>'[4]AZIMUTH_CONGESTION by ports'!D2209</f>
        <v>2</v>
      </c>
      <c r="F742" s="6">
        <f>'[4]AZIMUTH_CONGESTION by ports'!E2209</f>
        <v>0</v>
      </c>
      <c r="G742" s="6">
        <f>'[4]AZIMUTH_CONGESTION by ports'!F2209</f>
        <v>1</v>
      </c>
      <c r="H742" s="12">
        <f>'[4]AZIMUTH_CONGESTION by ports'!G2209</f>
        <v>0</v>
      </c>
      <c r="I742" s="12">
        <f>'[4]AZIMUTH_CONGESTION by ports'!H2209</f>
        <v>0</v>
      </c>
      <c r="J742" s="12">
        <f>'[4]AZIMUTH_CONGESTION by ports'!I2209</f>
        <v>1</v>
      </c>
      <c r="K742" s="12">
        <f>'[4]AZIMUTH_CONGESTION by ports'!J2209</f>
        <v>0</v>
      </c>
      <c r="L742" s="12">
        <f>'[4]AZIMUTH_CONGESTION by ports'!K2209</f>
        <v>0</v>
      </c>
      <c r="M742" s="43">
        <f>'[4]AZIMUTH_CONGESTION by ports'!L2209</f>
        <v>2</v>
      </c>
      <c r="N742" s="6">
        <f>'[4]AZIMUTH_CONGESTION by ports'!M2209</f>
        <v>0</v>
      </c>
      <c r="O742" s="89">
        <f>'[4]AZIMUTH_CONGESTION by ports'!N2209</f>
        <v>0</v>
      </c>
      <c r="P742" s="88">
        <f>'[4]AZIMUTH_CONGESTION by ports'!O2209</f>
        <v>1</v>
      </c>
      <c r="Q742" s="88">
        <f>'[4]AZIMUTH_CONGESTION by ports'!P2209</f>
        <v>0</v>
      </c>
      <c r="R742" s="43">
        <f>'[4]AZIMUTH_CONGESTION by ports'!Q2209</f>
        <v>2</v>
      </c>
      <c r="S742" s="88">
        <f>'[4]AZIMUTH_CONGESTION by ports'!R2209</f>
        <v>0</v>
      </c>
      <c r="T742" s="12">
        <f>'[4]AZIMUTH_CONGESTION by ports'!S2209</f>
        <v>12</v>
      </c>
      <c r="U742" s="43">
        <f>'[4]AZIMUTH_CONGESTION by ports'!T2209</f>
        <v>0</v>
      </c>
      <c r="V742" s="12">
        <f>'[4]AZIMUTH_CONGESTION by ports'!U2209</f>
        <v>0</v>
      </c>
      <c r="W742" s="43">
        <f>'[4]AZIMUTH_CONGESTION by ports'!V2209</f>
        <v>2</v>
      </c>
      <c r="X742" s="12">
        <f>'[4]AZIMUTH_CONGESTION by ports'!W2209</f>
        <v>1</v>
      </c>
      <c r="Y742" s="88">
        <f>'[4]AZIMUTH_CONGESTION by ports'!X2209</f>
        <v>2</v>
      </c>
      <c r="Z742" s="12">
        <f>'[4]AZIMUTH_CONGESTION by ports'!Y2209</f>
        <v>0</v>
      </c>
      <c r="AA742" s="88">
        <f>'[4]AZIMUTH_CONGESTION by ports'!Z2209</f>
        <v>0</v>
      </c>
      <c r="AB742" s="12">
        <f t="shared" si="69"/>
        <v>13.260000000000002</v>
      </c>
      <c r="AC742" s="12">
        <f t="shared" si="70"/>
        <v>3.06</v>
      </c>
      <c r="AD742" s="12">
        <f t="shared" si="71"/>
        <v>1.36</v>
      </c>
      <c r="AE742" s="12">
        <f t="shared" si="72"/>
        <v>0.51</v>
      </c>
      <c r="AF742" s="12">
        <f t="shared" si="73"/>
        <v>5.95</v>
      </c>
      <c r="AG742" s="12">
        <f t="shared" si="74"/>
        <v>2.3800000000000003</v>
      </c>
    </row>
    <row r="743" spans="2:33">
      <c r="B743" s="15">
        <f>'[4]AZIMUTH_CONGESTION by ports'!A2210</f>
        <v>43110</v>
      </c>
      <c r="C743" s="6">
        <f>'[4]AZIMUTH_CONGESTION by ports'!B2210</f>
        <v>17</v>
      </c>
      <c r="D743" s="89">
        <f>'[4]AZIMUTH_CONGESTION by ports'!C2210</f>
        <v>36</v>
      </c>
      <c r="E743" s="43">
        <f>'[4]AZIMUTH_CONGESTION by ports'!D2210</f>
        <v>2</v>
      </c>
      <c r="F743" s="6">
        <f>'[4]AZIMUTH_CONGESTION by ports'!E2210</f>
        <v>0</v>
      </c>
      <c r="G743" s="6">
        <f>'[4]AZIMUTH_CONGESTION by ports'!F2210</f>
        <v>1</v>
      </c>
      <c r="H743" s="12">
        <f>'[4]AZIMUTH_CONGESTION by ports'!G2210</f>
        <v>0</v>
      </c>
      <c r="I743" s="12">
        <f>'[4]AZIMUTH_CONGESTION by ports'!H2210</f>
        <v>0</v>
      </c>
      <c r="J743" s="12">
        <f>'[4]AZIMUTH_CONGESTION by ports'!I2210</f>
        <v>0</v>
      </c>
      <c r="K743" s="12">
        <f>'[4]AZIMUTH_CONGESTION by ports'!J2210</f>
        <v>0</v>
      </c>
      <c r="L743" s="12">
        <f>'[4]AZIMUTH_CONGESTION by ports'!K2210</f>
        <v>1</v>
      </c>
      <c r="M743" s="43">
        <f>'[4]AZIMUTH_CONGESTION by ports'!L2210</f>
        <v>0</v>
      </c>
      <c r="N743" s="6">
        <f>'[4]AZIMUTH_CONGESTION by ports'!M2210</f>
        <v>0</v>
      </c>
      <c r="O743" s="89">
        <f>'[4]AZIMUTH_CONGESTION by ports'!N2210</f>
        <v>0</v>
      </c>
      <c r="P743" s="88">
        <f>'[4]AZIMUTH_CONGESTION by ports'!O2210</f>
        <v>2</v>
      </c>
      <c r="Q743" s="88">
        <f>'[4]AZIMUTH_CONGESTION by ports'!P2210</f>
        <v>0</v>
      </c>
      <c r="R743" s="43">
        <f>'[4]AZIMUTH_CONGESTION by ports'!Q2210</f>
        <v>0</v>
      </c>
      <c r="S743" s="88">
        <f>'[4]AZIMUTH_CONGESTION by ports'!R2210</f>
        <v>0</v>
      </c>
      <c r="T743" s="12">
        <f>'[4]AZIMUTH_CONGESTION by ports'!S2210</f>
        <v>11</v>
      </c>
      <c r="U743" s="43">
        <f>'[4]AZIMUTH_CONGESTION by ports'!T2210</f>
        <v>0</v>
      </c>
      <c r="V743" s="12">
        <f>'[4]AZIMUTH_CONGESTION by ports'!U2210</f>
        <v>0</v>
      </c>
      <c r="W743" s="43">
        <f>'[4]AZIMUTH_CONGESTION by ports'!V2210</f>
        <v>2</v>
      </c>
      <c r="X743" s="12">
        <f>'[4]AZIMUTH_CONGESTION by ports'!W2210</f>
        <v>1</v>
      </c>
      <c r="Y743" s="88">
        <f>'[4]AZIMUTH_CONGESTION by ports'!X2210</f>
        <v>2</v>
      </c>
      <c r="Z743" s="12">
        <f>'[4]AZIMUTH_CONGESTION by ports'!Y2210</f>
        <v>0</v>
      </c>
      <c r="AA743" s="88">
        <f>'[4]AZIMUTH_CONGESTION by ports'!Z2210</f>
        <v>0</v>
      </c>
      <c r="AB743" s="12">
        <f t="shared" si="69"/>
        <v>12.750000000000002</v>
      </c>
      <c r="AC743" s="12">
        <f t="shared" si="70"/>
        <v>3.06</v>
      </c>
      <c r="AD743" s="12">
        <f t="shared" si="71"/>
        <v>0.68</v>
      </c>
      <c r="AE743" s="12">
        <f t="shared" si="72"/>
        <v>0.68</v>
      </c>
      <c r="AF743" s="12">
        <f t="shared" si="73"/>
        <v>6.12</v>
      </c>
      <c r="AG743" s="12">
        <f t="shared" si="74"/>
        <v>2.21</v>
      </c>
    </row>
    <row r="744" spans="2:33">
      <c r="B744" s="15">
        <f>'[4]AZIMUTH_CONGESTION by ports'!A2211</f>
        <v>43111</v>
      </c>
      <c r="C744" s="6">
        <f>'[4]AZIMUTH_CONGESTION by ports'!B2211</f>
        <v>16</v>
      </c>
      <c r="D744" s="89">
        <f>'[4]AZIMUTH_CONGESTION by ports'!C2211</f>
        <v>38</v>
      </c>
      <c r="E744" s="43">
        <f>'[4]AZIMUTH_CONGESTION by ports'!D2211</f>
        <v>3</v>
      </c>
      <c r="F744" s="6">
        <f>'[4]AZIMUTH_CONGESTION by ports'!E2211</f>
        <v>0</v>
      </c>
      <c r="G744" s="6">
        <f>'[4]AZIMUTH_CONGESTION by ports'!F2211</f>
        <v>1</v>
      </c>
      <c r="H744" s="12">
        <f>'[4]AZIMUTH_CONGESTION by ports'!G2211</f>
        <v>1</v>
      </c>
      <c r="I744" s="12">
        <f>'[4]AZIMUTH_CONGESTION by ports'!H2211</f>
        <v>0</v>
      </c>
      <c r="J744" s="12">
        <f>'[4]AZIMUTH_CONGESTION by ports'!I2211</f>
        <v>0</v>
      </c>
      <c r="K744" s="12">
        <f>'[4]AZIMUTH_CONGESTION by ports'!J2211</f>
        <v>0</v>
      </c>
      <c r="L744" s="12">
        <f>'[4]AZIMUTH_CONGESTION by ports'!K2211</f>
        <v>1</v>
      </c>
      <c r="M744" s="43">
        <f>'[4]AZIMUTH_CONGESTION by ports'!L2211</f>
        <v>3</v>
      </c>
      <c r="N744" s="6">
        <f>'[4]AZIMUTH_CONGESTION by ports'!M2211</f>
        <v>0</v>
      </c>
      <c r="O744" s="89">
        <f>'[4]AZIMUTH_CONGESTION by ports'!N2211</f>
        <v>0</v>
      </c>
      <c r="P744" s="88">
        <f>'[4]AZIMUTH_CONGESTION by ports'!O2211</f>
        <v>0</v>
      </c>
      <c r="Q744" s="88">
        <f>'[4]AZIMUTH_CONGESTION by ports'!P2211</f>
        <v>0</v>
      </c>
      <c r="R744" s="43">
        <f>'[4]AZIMUTH_CONGESTION by ports'!Q2211</f>
        <v>1</v>
      </c>
      <c r="S744" s="88">
        <f>'[4]AZIMUTH_CONGESTION by ports'!R2211</f>
        <v>0</v>
      </c>
      <c r="T744" s="12">
        <f>'[4]AZIMUTH_CONGESTION by ports'!S2211</f>
        <v>14</v>
      </c>
      <c r="U744" s="43">
        <f>'[4]AZIMUTH_CONGESTION by ports'!T2211</f>
        <v>0</v>
      </c>
      <c r="V744" s="12">
        <f>'[4]AZIMUTH_CONGESTION by ports'!U2211</f>
        <v>0</v>
      </c>
      <c r="W744" s="43">
        <f>'[4]AZIMUTH_CONGESTION by ports'!V2211</f>
        <v>2</v>
      </c>
      <c r="X744" s="12">
        <f>'[4]AZIMUTH_CONGESTION by ports'!W2211</f>
        <v>1</v>
      </c>
      <c r="Y744" s="88">
        <f>'[4]AZIMUTH_CONGESTION by ports'!X2211</f>
        <v>6</v>
      </c>
      <c r="Z744" s="12">
        <f>'[4]AZIMUTH_CONGESTION by ports'!Y2211</f>
        <v>0</v>
      </c>
      <c r="AA744" s="88">
        <f>'[4]AZIMUTH_CONGESTION by ports'!Z2211</f>
        <v>0</v>
      </c>
      <c r="AB744" s="12">
        <f t="shared" si="69"/>
        <v>14.790000000000001</v>
      </c>
      <c r="AC744" s="12">
        <f t="shared" si="70"/>
        <v>2.89</v>
      </c>
      <c r="AD744" s="12">
        <f t="shared" si="71"/>
        <v>1.53</v>
      </c>
      <c r="AE744" s="12">
        <f t="shared" si="72"/>
        <v>1.02</v>
      </c>
      <c r="AF744" s="12">
        <f t="shared" si="73"/>
        <v>6.4600000000000009</v>
      </c>
      <c r="AG744" s="12">
        <f t="shared" si="74"/>
        <v>2.89</v>
      </c>
    </row>
    <row r="745" spans="2:33">
      <c r="B745" s="15">
        <f>'[4]AZIMUTH_CONGESTION by ports'!A2212</f>
        <v>43112</v>
      </c>
      <c r="C745" s="6">
        <f>'[4]AZIMUTH_CONGESTION by ports'!B2212</f>
        <v>15</v>
      </c>
      <c r="D745" s="89">
        <f>'[4]AZIMUTH_CONGESTION by ports'!C2212</f>
        <v>55</v>
      </c>
      <c r="E745" s="43">
        <f>'[4]AZIMUTH_CONGESTION by ports'!D2212</f>
        <v>4</v>
      </c>
      <c r="F745" s="6">
        <f>'[4]AZIMUTH_CONGESTION by ports'!E2212</f>
        <v>0</v>
      </c>
      <c r="G745" s="6">
        <f>'[4]AZIMUTH_CONGESTION by ports'!F2212</f>
        <v>0</v>
      </c>
      <c r="H745" s="12">
        <f>'[4]AZIMUTH_CONGESTION by ports'!G2212</f>
        <v>1</v>
      </c>
      <c r="I745" s="12">
        <f>'[4]AZIMUTH_CONGESTION by ports'!H2212</f>
        <v>0</v>
      </c>
      <c r="J745" s="12">
        <f>'[4]AZIMUTH_CONGESTION by ports'!I2212</f>
        <v>2</v>
      </c>
      <c r="K745" s="12">
        <f>'[4]AZIMUTH_CONGESTION by ports'!J2212</f>
        <v>1</v>
      </c>
      <c r="L745" s="12">
        <f>'[4]AZIMUTH_CONGESTION by ports'!K2212</f>
        <v>1</v>
      </c>
      <c r="M745" s="43">
        <f>'[4]AZIMUTH_CONGESTION by ports'!L2212</f>
        <v>1</v>
      </c>
      <c r="N745" s="6">
        <f>'[4]AZIMUTH_CONGESTION by ports'!M2212</f>
        <v>0</v>
      </c>
      <c r="O745" s="89">
        <f>'[4]AZIMUTH_CONGESTION by ports'!N2212</f>
        <v>0</v>
      </c>
      <c r="P745" s="88">
        <f>'[4]AZIMUTH_CONGESTION by ports'!O2212</f>
        <v>3</v>
      </c>
      <c r="Q745" s="88">
        <f>'[4]AZIMUTH_CONGESTION by ports'!P2212</f>
        <v>0</v>
      </c>
      <c r="R745" s="43">
        <f>'[4]AZIMUTH_CONGESTION by ports'!Q2212</f>
        <v>2</v>
      </c>
      <c r="S745" s="88">
        <f>'[4]AZIMUTH_CONGESTION by ports'!R2212</f>
        <v>0</v>
      </c>
      <c r="T745" s="12">
        <f>'[4]AZIMUTH_CONGESTION by ports'!S2212</f>
        <v>14</v>
      </c>
      <c r="U745" s="43">
        <f>'[4]AZIMUTH_CONGESTION by ports'!T2212</f>
        <v>0</v>
      </c>
      <c r="V745" s="12">
        <f>'[4]AZIMUTH_CONGESTION by ports'!U2212</f>
        <v>0</v>
      </c>
      <c r="W745" s="43">
        <f>'[4]AZIMUTH_CONGESTION by ports'!V2212</f>
        <v>1</v>
      </c>
      <c r="X745" s="12">
        <f>'[4]AZIMUTH_CONGESTION by ports'!W2212</f>
        <v>1</v>
      </c>
      <c r="Y745" s="88">
        <f>'[4]AZIMUTH_CONGESTION by ports'!X2212</f>
        <v>2</v>
      </c>
      <c r="Z745" s="12">
        <f>'[4]AZIMUTH_CONGESTION by ports'!Y2212</f>
        <v>0</v>
      </c>
      <c r="AA745" s="88">
        <f>'[4]AZIMUTH_CONGESTION by ports'!Z2212</f>
        <v>0</v>
      </c>
      <c r="AB745" s="12">
        <f t="shared" si="69"/>
        <v>17.510000000000002</v>
      </c>
      <c r="AC745" s="12">
        <f t="shared" si="70"/>
        <v>2.5500000000000003</v>
      </c>
      <c r="AD745" s="12">
        <f t="shared" si="71"/>
        <v>1.36</v>
      </c>
      <c r="AE745" s="12">
        <f t="shared" si="72"/>
        <v>0.85000000000000009</v>
      </c>
      <c r="AF745" s="12">
        <f t="shared" si="73"/>
        <v>9.3500000000000014</v>
      </c>
      <c r="AG745" s="12">
        <f t="shared" si="74"/>
        <v>3.4000000000000004</v>
      </c>
    </row>
    <row r="746" spans="2:33">
      <c r="B746" s="15">
        <f>'[4]AZIMUTH_CONGESTION by ports'!A2213</f>
        <v>43113</v>
      </c>
      <c r="C746" s="6">
        <f>'[4]AZIMUTH_CONGESTION by ports'!B2213</f>
        <v>16</v>
      </c>
      <c r="D746" s="89">
        <f>'[4]AZIMUTH_CONGESTION by ports'!C2213</f>
        <v>49</v>
      </c>
      <c r="E746" s="43">
        <f>'[4]AZIMUTH_CONGESTION by ports'!D2213</f>
        <v>4</v>
      </c>
      <c r="F746" s="6">
        <f>'[4]AZIMUTH_CONGESTION by ports'!E2213</f>
        <v>0</v>
      </c>
      <c r="G746" s="6">
        <f>'[4]AZIMUTH_CONGESTION by ports'!F2213</f>
        <v>0</v>
      </c>
      <c r="H746" s="12">
        <f>'[4]AZIMUTH_CONGESTION by ports'!G2213</f>
        <v>0</v>
      </c>
      <c r="I746" s="12">
        <f>'[4]AZIMUTH_CONGESTION by ports'!H2213</f>
        <v>0</v>
      </c>
      <c r="J746" s="12">
        <f>'[4]AZIMUTH_CONGESTION by ports'!I2213</f>
        <v>1</v>
      </c>
      <c r="K746" s="12">
        <f>'[4]AZIMUTH_CONGESTION by ports'!J2213</f>
        <v>0</v>
      </c>
      <c r="L746" s="12">
        <f>'[4]AZIMUTH_CONGESTION by ports'!K2213</f>
        <v>1</v>
      </c>
      <c r="M746" s="43">
        <f>'[4]AZIMUTH_CONGESTION by ports'!L2213</f>
        <v>0</v>
      </c>
      <c r="N746" s="6">
        <f>'[4]AZIMUTH_CONGESTION by ports'!M2213</f>
        <v>0</v>
      </c>
      <c r="O746" s="89">
        <f>'[4]AZIMUTH_CONGESTION by ports'!N2213</f>
        <v>0</v>
      </c>
      <c r="P746" s="88">
        <f>'[4]AZIMUTH_CONGESTION by ports'!O2213</f>
        <v>4</v>
      </c>
      <c r="Q746" s="88">
        <f>'[4]AZIMUTH_CONGESTION by ports'!P2213</f>
        <v>0</v>
      </c>
      <c r="R746" s="43">
        <f>'[4]AZIMUTH_CONGESTION by ports'!Q2213</f>
        <v>2</v>
      </c>
      <c r="S746" s="88">
        <f>'[4]AZIMUTH_CONGESTION by ports'!R2213</f>
        <v>0</v>
      </c>
      <c r="T746" s="12">
        <f>'[4]AZIMUTH_CONGESTION by ports'!S2213</f>
        <v>15</v>
      </c>
      <c r="U746" s="43">
        <f>'[4]AZIMUTH_CONGESTION by ports'!T2213</f>
        <v>0</v>
      </c>
      <c r="V746" s="12">
        <f>'[4]AZIMUTH_CONGESTION by ports'!U2213</f>
        <v>0</v>
      </c>
      <c r="W746" s="43">
        <f>'[4]AZIMUTH_CONGESTION by ports'!V2213</f>
        <v>2</v>
      </c>
      <c r="X746" s="12">
        <f>'[4]AZIMUTH_CONGESTION by ports'!W2213</f>
        <v>3</v>
      </c>
      <c r="Y746" s="88">
        <f>'[4]AZIMUTH_CONGESTION by ports'!X2213</f>
        <v>1</v>
      </c>
      <c r="Z746" s="12">
        <f>'[4]AZIMUTH_CONGESTION by ports'!Y2213</f>
        <v>0</v>
      </c>
      <c r="AA746" s="88">
        <f>'[4]AZIMUTH_CONGESTION by ports'!Z2213</f>
        <v>0</v>
      </c>
      <c r="AB746" s="12">
        <f t="shared" si="69"/>
        <v>16.66</v>
      </c>
      <c r="AC746" s="12">
        <f t="shared" si="70"/>
        <v>2.72</v>
      </c>
      <c r="AD746" s="12">
        <f t="shared" si="71"/>
        <v>1.36</v>
      </c>
      <c r="AE746" s="12">
        <f t="shared" si="72"/>
        <v>0.85000000000000009</v>
      </c>
      <c r="AF746" s="12">
        <f t="shared" si="73"/>
        <v>8.33</v>
      </c>
      <c r="AG746" s="12">
        <f t="shared" si="74"/>
        <v>3.4000000000000004</v>
      </c>
    </row>
    <row r="747" spans="2:33">
      <c r="B747" s="15">
        <f>'[4]AZIMUTH_CONGESTION by ports'!A2214</f>
        <v>43114</v>
      </c>
      <c r="C747" s="6">
        <f>'[4]AZIMUTH_CONGESTION by ports'!B2214</f>
        <v>15</v>
      </c>
      <c r="D747" s="89">
        <f>'[4]AZIMUTH_CONGESTION by ports'!C2214</f>
        <v>48</v>
      </c>
      <c r="E747" s="43">
        <f>'[4]AZIMUTH_CONGESTION by ports'!D2214</f>
        <v>4</v>
      </c>
      <c r="F747" s="6">
        <f>'[4]AZIMUTH_CONGESTION by ports'!E2214</f>
        <v>0</v>
      </c>
      <c r="G747" s="6">
        <f>'[4]AZIMUTH_CONGESTION by ports'!F2214</f>
        <v>0</v>
      </c>
      <c r="H747" s="12">
        <f>'[4]AZIMUTH_CONGESTION by ports'!G2214</f>
        <v>0</v>
      </c>
      <c r="I747" s="12">
        <f>'[4]AZIMUTH_CONGESTION by ports'!H2214</f>
        <v>1</v>
      </c>
      <c r="J747" s="12">
        <f>'[4]AZIMUTH_CONGESTION by ports'!I2214</f>
        <v>2</v>
      </c>
      <c r="K747" s="12">
        <f>'[4]AZIMUTH_CONGESTION by ports'!J2214</f>
        <v>0</v>
      </c>
      <c r="L747" s="12">
        <f>'[4]AZIMUTH_CONGESTION by ports'!K2214</f>
        <v>1</v>
      </c>
      <c r="M747" s="43">
        <f>'[4]AZIMUTH_CONGESTION by ports'!L2214</f>
        <v>0</v>
      </c>
      <c r="N747" s="6">
        <f>'[4]AZIMUTH_CONGESTION by ports'!M2214</f>
        <v>0</v>
      </c>
      <c r="O747" s="89">
        <f>'[4]AZIMUTH_CONGESTION by ports'!N2214</f>
        <v>0</v>
      </c>
      <c r="P747" s="88">
        <f>'[4]AZIMUTH_CONGESTION by ports'!O2214</f>
        <v>1</v>
      </c>
      <c r="Q747" s="88">
        <f>'[4]AZIMUTH_CONGESTION by ports'!P2214</f>
        <v>0</v>
      </c>
      <c r="R747" s="43">
        <f>'[4]AZIMUTH_CONGESTION by ports'!Q2214</f>
        <v>1</v>
      </c>
      <c r="S747" s="88">
        <f>'[4]AZIMUTH_CONGESTION by ports'!R2214</f>
        <v>0</v>
      </c>
      <c r="T747" s="12">
        <f>'[4]AZIMUTH_CONGESTION by ports'!S2214</f>
        <v>12</v>
      </c>
      <c r="U747" s="43">
        <f>'[4]AZIMUTH_CONGESTION by ports'!T2214</f>
        <v>0</v>
      </c>
      <c r="V747" s="12">
        <f>'[4]AZIMUTH_CONGESTION by ports'!U2214</f>
        <v>0</v>
      </c>
      <c r="W747" s="43">
        <f>'[4]AZIMUTH_CONGESTION by ports'!V2214</f>
        <v>3</v>
      </c>
      <c r="X747" s="12">
        <f>'[4]AZIMUTH_CONGESTION by ports'!W2214</f>
        <v>2</v>
      </c>
      <c r="Y747" s="88">
        <f>'[4]AZIMUTH_CONGESTION by ports'!X2214</f>
        <v>4</v>
      </c>
      <c r="Z747" s="12">
        <f>'[4]AZIMUTH_CONGESTION by ports'!Y2214</f>
        <v>0</v>
      </c>
      <c r="AA747" s="88">
        <f>'[4]AZIMUTH_CONGESTION by ports'!Z2214</f>
        <v>0</v>
      </c>
      <c r="AB747" s="12">
        <f t="shared" si="69"/>
        <v>15.98</v>
      </c>
      <c r="AC747" s="12">
        <f t="shared" si="70"/>
        <v>2.5500000000000003</v>
      </c>
      <c r="AD747" s="12">
        <f t="shared" si="71"/>
        <v>1.36</v>
      </c>
      <c r="AE747" s="12">
        <f t="shared" si="72"/>
        <v>0.85000000000000009</v>
      </c>
      <c r="AF747" s="12">
        <f t="shared" si="73"/>
        <v>8.16</v>
      </c>
      <c r="AG747" s="12">
        <f t="shared" si="74"/>
        <v>3.06</v>
      </c>
    </row>
    <row r="748" spans="2:33">
      <c r="B748" s="15">
        <f>'[4]AZIMUTH_CONGESTION by ports'!A2215</f>
        <v>43115</v>
      </c>
      <c r="C748" s="6">
        <f>'[4]AZIMUTH_CONGESTION by ports'!B2215</f>
        <v>15</v>
      </c>
      <c r="D748" s="89">
        <f>'[4]AZIMUTH_CONGESTION by ports'!C2215</f>
        <v>45</v>
      </c>
      <c r="E748" s="43">
        <f>'[4]AZIMUTH_CONGESTION by ports'!D2215</f>
        <v>7</v>
      </c>
      <c r="F748" s="6">
        <f>'[4]AZIMUTH_CONGESTION by ports'!E2215</f>
        <v>0</v>
      </c>
      <c r="G748" s="6">
        <f>'[4]AZIMUTH_CONGESTION by ports'!F2215</f>
        <v>0</v>
      </c>
      <c r="H748" s="12">
        <f>'[4]AZIMUTH_CONGESTION by ports'!G2215</f>
        <v>0</v>
      </c>
      <c r="I748" s="12">
        <f>'[4]AZIMUTH_CONGESTION by ports'!H2215</f>
        <v>2</v>
      </c>
      <c r="J748" s="12">
        <f>'[4]AZIMUTH_CONGESTION by ports'!I2215</f>
        <v>2</v>
      </c>
      <c r="K748" s="12">
        <f>'[4]AZIMUTH_CONGESTION by ports'!J2215</f>
        <v>0</v>
      </c>
      <c r="L748" s="12">
        <f>'[4]AZIMUTH_CONGESTION by ports'!K2215</f>
        <v>2</v>
      </c>
      <c r="M748" s="43">
        <f>'[4]AZIMUTH_CONGESTION by ports'!L2215</f>
        <v>1</v>
      </c>
      <c r="N748" s="6">
        <f>'[4]AZIMUTH_CONGESTION by ports'!M2215</f>
        <v>0</v>
      </c>
      <c r="O748" s="89">
        <f>'[4]AZIMUTH_CONGESTION by ports'!N2215</f>
        <v>0</v>
      </c>
      <c r="P748" s="88">
        <f>'[4]AZIMUTH_CONGESTION by ports'!O2215</f>
        <v>1</v>
      </c>
      <c r="Q748" s="88">
        <f>'[4]AZIMUTH_CONGESTION by ports'!P2215</f>
        <v>0</v>
      </c>
      <c r="R748" s="43">
        <f>'[4]AZIMUTH_CONGESTION by ports'!Q2215</f>
        <v>0</v>
      </c>
      <c r="S748" s="88">
        <f>'[4]AZIMUTH_CONGESTION by ports'!R2215</f>
        <v>0</v>
      </c>
      <c r="T748" s="12">
        <f>'[4]AZIMUTH_CONGESTION by ports'!S2215</f>
        <v>8</v>
      </c>
      <c r="U748" s="43">
        <f>'[4]AZIMUTH_CONGESTION by ports'!T2215</f>
        <v>0</v>
      </c>
      <c r="V748" s="12">
        <f>'[4]AZIMUTH_CONGESTION by ports'!U2215</f>
        <v>0</v>
      </c>
      <c r="W748" s="43">
        <f>'[4]AZIMUTH_CONGESTION by ports'!V2215</f>
        <v>4</v>
      </c>
      <c r="X748" s="12">
        <f>'[4]AZIMUTH_CONGESTION by ports'!W2215</f>
        <v>2</v>
      </c>
      <c r="Y748" s="88">
        <f>'[4]AZIMUTH_CONGESTION by ports'!X2215</f>
        <v>2</v>
      </c>
      <c r="Z748" s="12">
        <f>'[4]AZIMUTH_CONGESTION by ports'!Y2215</f>
        <v>0</v>
      </c>
      <c r="AA748" s="88">
        <f>'[4]AZIMUTH_CONGESTION by ports'!Z2215</f>
        <v>0</v>
      </c>
      <c r="AB748" s="12">
        <f t="shared" si="69"/>
        <v>15.47</v>
      </c>
      <c r="AC748" s="12">
        <f t="shared" si="70"/>
        <v>2.5500000000000003</v>
      </c>
      <c r="AD748" s="12">
        <f t="shared" si="71"/>
        <v>2.04</v>
      </c>
      <c r="AE748" s="12">
        <f t="shared" si="72"/>
        <v>0.51</v>
      </c>
      <c r="AF748" s="12">
        <f t="shared" si="73"/>
        <v>7.65</v>
      </c>
      <c r="AG748" s="12">
        <f t="shared" si="74"/>
        <v>2.72</v>
      </c>
    </row>
    <row r="749" spans="2:33">
      <c r="B749" s="15">
        <f>'[4]AZIMUTH_CONGESTION by ports'!A2216</f>
        <v>43116</v>
      </c>
      <c r="C749" s="6">
        <f>'[4]AZIMUTH_CONGESTION by ports'!B2216</f>
        <v>15</v>
      </c>
      <c r="D749" s="89">
        <f>'[4]AZIMUTH_CONGESTION by ports'!C2216</f>
        <v>52</v>
      </c>
      <c r="E749" s="43">
        <f>'[4]AZIMUTH_CONGESTION by ports'!D2216</f>
        <v>8</v>
      </c>
      <c r="F749" s="6">
        <f>'[4]AZIMUTH_CONGESTION by ports'!E2216</f>
        <v>0</v>
      </c>
      <c r="G749" s="6">
        <f>'[4]AZIMUTH_CONGESTION by ports'!F2216</f>
        <v>0</v>
      </c>
      <c r="H749" s="12">
        <f>'[4]AZIMUTH_CONGESTION by ports'!G2216</f>
        <v>0</v>
      </c>
      <c r="I749" s="12">
        <f>'[4]AZIMUTH_CONGESTION by ports'!H2216</f>
        <v>1</v>
      </c>
      <c r="J749" s="12">
        <f>'[4]AZIMUTH_CONGESTION by ports'!I2216</f>
        <v>2</v>
      </c>
      <c r="K749" s="12">
        <f>'[4]AZIMUTH_CONGESTION by ports'!J2216</f>
        <v>0</v>
      </c>
      <c r="L749" s="12">
        <f>'[4]AZIMUTH_CONGESTION by ports'!K2216</f>
        <v>1</v>
      </c>
      <c r="M749" s="43">
        <f>'[4]AZIMUTH_CONGESTION by ports'!L2216</f>
        <v>1</v>
      </c>
      <c r="N749" s="6">
        <f>'[4]AZIMUTH_CONGESTION by ports'!M2216</f>
        <v>1</v>
      </c>
      <c r="O749" s="89">
        <f>'[4]AZIMUTH_CONGESTION by ports'!N2216</f>
        <v>0</v>
      </c>
      <c r="P749" s="88">
        <f>'[4]AZIMUTH_CONGESTION by ports'!O2216</f>
        <v>0</v>
      </c>
      <c r="Q749" s="88">
        <f>'[4]AZIMUTH_CONGESTION by ports'!P2216</f>
        <v>0</v>
      </c>
      <c r="R749" s="43">
        <f>'[4]AZIMUTH_CONGESTION by ports'!Q2216</f>
        <v>0</v>
      </c>
      <c r="S749" s="88">
        <f>'[4]AZIMUTH_CONGESTION by ports'!R2216</f>
        <v>0</v>
      </c>
      <c r="T749" s="12">
        <f>'[4]AZIMUTH_CONGESTION by ports'!S2216</f>
        <v>11</v>
      </c>
      <c r="U749" s="43">
        <f>'[4]AZIMUTH_CONGESTION by ports'!T2216</f>
        <v>0</v>
      </c>
      <c r="V749" s="12">
        <f>'[4]AZIMUTH_CONGESTION by ports'!U2216</f>
        <v>0</v>
      </c>
      <c r="W749" s="43">
        <f>'[4]AZIMUTH_CONGESTION by ports'!V2216</f>
        <v>3</v>
      </c>
      <c r="X749" s="12">
        <f>'[4]AZIMUTH_CONGESTION by ports'!W2216</f>
        <v>2</v>
      </c>
      <c r="Y749" s="88">
        <f>'[4]AZIMUTH_CONGESTION by ports'!X2216</f>
        <v>3</v>
      </c>
      <c r="Z749" s="12">
        <f>'[4]AZIMUTH_CONGESTION by ports'!Y2216</f>
        <v>0</v>
      </c>
      <c r="AA749" s="88">
        <f>'[4]AZIMUTH_CONGESTION by ports'!Z2216</f>
        <v>0</v>
      </c>
      <c r="AB749" s="12">
        <f t="shared" si="69"/>
        <v>17</v>
      </c>
      <c r="AC749" s="12">
        <f t="shared" si="70"/>
        <v>2.72</v>
      </c>
      <c r="AD749" s="12">
        <f t="shared" si="71"/>
        <v>2.04</v>
      </c>
      <c r="AE749" s="12">
        <f t="shared" si="72"/>
        <v>0.51</v>
      </c>
      <c r="AF749" s="12">
        <f t="shared" si="73"/>
        <v>8.84</v>
      </c>
      <c r="AG749" s="12">
        <f t="shared" si="74"/>
        <v>2.89</v>
      </c>
    </row>
    <row r="750" spans="2:33">
      <c r="B750" s="15">
        <f>'[4]AZIMUTH_CONGESTION by ports'!A2217</f>
        <v>43117</v>
      </c>
      <c r="C750" s="6">
        <f>'[4]AZIMUTH_CONGESTION by ports'!B2217</f>
        <v>15</v>
      </c>
      <c r="D750" s="89">
        <f>'[4]AZIMUTH_CONGESTION by ports'!C2217</f>
        <v>57</v>
      </c>
      <c r="E750" s="43">
        <f>'[4]AZIMUTH_CONGESTION by ports'!D2217</f>
        <v>4</v>
      </c>
      <c r="F750" s="6">
        <f>'[4]AZIMUTH_CONGESTION by ports'!E2217</f>
        <v>0</v>
      </c>
      <c r="G750" s="6">
        <f>'[4]AZIMUTH_CONGESTION by ports'!F2217</f>
        <v>0</v>
      </c>
      <c r="H750" s="12">
        <f>'[4]AZIMUTH_CONGESTION by ports'!G2217</f>
        <v>0</v>
      </c>
      <c r="I750" s="12">
        <f>'[4]AZIMUTH_CONGESTION by ports'!H2217</f>
        <v>2</v>
      </c>
      <c r="J750" s="12">
        <f>'[4]AZIMUTH_CONGESTION by ports'!I2217</f>
        <v>1</v>
      </c>
      <c r="K750" s="12">
        <f>'[4]AZIMUTH_CONGESTION by ports'!J2217</f>
        <v>0</v>
      </c>
      <c r="L750" s="12">
        <f>'[4]AZIMUTH_CONGESTION by ports'!K2217</f>
        <v>1</v>
      </c>
      <c r="M750" s="43">
        <f>'[4]AZIMUTH_CONGESTION by ports'!L2217</f>
        <v>0</v>
      </c>
      <c r="N750" s="6">
        <f>'[4]AZIMUTH_CONGESTION by ports'!M2217</f>
        <v>2</v>
      </c>
      <c r="O750" s="89">
        <f>'[4]AZIMUTH_CONGESTION by ports'!N2217</f>
        <v>0</v>
      </c>
      <c r="P750" s="88">
        <f>'[4]AZIMUTH_CONGESTION by ports'!O2217</f>
        <v>1</v>
      </c>
      <c r="Q750" s="88">
        <f>'[4]AZIMUTH_CONGESTION by ports'!P2217</f>
        <v>0</v>
      </c>
      <c r="R750" s="43">
        <f>'[4]AZIMUTH_CONGESTION by ports'!Q2217</f>
        <v>1</v>
      </c>
      <c r="S750" s="88">
        <f>'[4]AZIMUTH_CONGESTION by ports'!R2217</f>
        <v>0</v>
      </c>
      <c r="T750" s="12">
        <f>'[4]AZIMUTH_CONGESTION by ports'!S2217</f>
        <v>7</v>
      </c>
      <c r="U750" s="43">
        <f>'[4]AZIMUTH_CONGESTION by ports'!T2217</f>
        <v>0</v>
      </c>
      <c r="V750" s="12">
        <f>'[4]AZIMUTH_CONGESTION by ports'!U2217</f>
        <v>0</v>
      </c>
      <c r="W750" s="43">
        <f>'[4]AZIMUTH_CONGESTION by ports'!V2217</f>
        <v>3</v>
      </c>
      <c r="X750" s="12">
        <f>'[4]AZIMUTH_CONGESTION by ports'!W2217</f>
        <v>2</v>
      </c>
      <c r="Y750" s="88">
        <f>'[4]AZIMUTH_CONGESTION by ports'!X2217</f>
        <v>4</v>
      </c>
      <c r="Z750" s="12">
        <f>'[4]AZIMUTH_CONGESTION by ports'!Y2217</f>
        <v>0</v>
      </c>
      <c r="AA750" s="88">
        <f>'[4]AZIMUTH_CONGESTION by ports'!Z2217</f>
        <v>0</v>
      </c>
      <c r="AB750" s="12">
        <f t="shared" si="69"/>
        <v>17</v>
      </c>
      <c r="AC750" s="12">
        <f t="shared" si="70"/>
        <v>2.89</v>
      </c>
      <c r="AD750" s="12">
        <f t="shared" si="71"/>
        <v>1.36</v>
      </c>
      <c r="AE750" s="12">
        <f t="shared" si="72"/>
        <v>0.85000000000000009</v>
      </c>
      <c r="AF750" s="12">
        <f t="shared" si="73"/>
        <v>9.6900000000000013</v>
      </c>
      <c r="AG750" s="12">
        <f t="shared" si="74"/>
        <v>2.21</v>
      </c>
    </row>
    <row r="751" spans="2:33">
      <c r="B751" s="15">
        <f>'[4]AZIMUTH_CONGESTION by ports'!A2218</f>
        <v>43118</v>
      </c>
      <c r="C751" s="6">
        <f>'[4]AZIMUTH_CONGESTION by ports'!B2218</f>
        <v>17</v>
      </c>
      <c r="D751" s="89">
        <f>'[4]AZIMUTH_CONGESTION by ports'!C2218</f>
        <v>59</v>
      </c>
      <c r="E751" s="43">
        <f>'[4]AZIMUTH_CONGESTION by ports'!D2218</f>
        <v>5</v>
      </c>
      <c r="F751" s="6">
        <f>'[4]AZIMUTH_CONGESTION by ports'!E2218</f>
        <v>0</v>
      </c>
      <c r="G751" s="6">
        <f>'[4]AZIMUTH_CONGESTION by ports'!F2218</f>
        <v>1</v>
      </c>
      <c r="H751" s="12">
        <f>'[4]AZIMUTH_CONGESTION by ports'!G2218</f>
        <v>0</v>
      </c>
      <c r="I751" s="12">
        <f>'[4]AZIMUTH_CONGESTION by ports'!H2218</f>
        <v>3</v>
      </c>
      <c r="J751" s="12">
        <f>'[4]AZIMUTH_CONGESTION by ports'!I2218</f>
        <v>1</v>
      </c>
      <c r="K751" s="12">
        <f>'[4]AZIMUTH_CONGESTION by ports'!J2218</f>
        <v>0</v>
      </c>
      <c r="L751" s="12">
        <f>'[4]AZIMUTH_CONGESTION by ports'!K2218</f>
        <v>1</v>
      </c>
      <c r="M751" s="43">
        <f>'[4]AZIMUTH_CONGESTION by ports'!L2218</f>
        <v>0</v>
      </c>
      <c r="N751" s="6">
        <f>'[4]AZIMUTH_CONGESTION by ports'!M2218</f>
        <v>2</v>
      </c>
      <c r="O751" s="89">
        <f>'[4]AZIMUTH_CONGESTION by ports'!N2218</f>
        <v>0</v>
      </c>
      <c r="P751" s="88">
        <f>'[4]AZIMUTH_CONGESTION by ports'!O2218</f>
        <v>0</v>
      </c>
      <c r="Q751" s="88">
        <f>'[4]AZIMUTH_CONGESTION by ports'!P2218</f>
        <v>0</v>
      </c>
      <c r="R751" s="43">
        <f>'[4]AZIMUTH_CONGESTION by ports'!Q2218</f>
        <v>1</v>
      </c>
      <c r="S751" s="88">
        <f>'[4]AZIMUTH_CONGESTION by ports'!R2218</f>
        <v>0</v>
      </c>
      <c r="T751" s="12">
        <f>'[4]AZIMUTH_CONGESTION by ports'!S2218</f>
        <v>7</v>
      </c>
      <c r="U751" s="43">
        <f>'[4]AZIMUTH_CONGESTION by ports'!T2218</f>
        <v>0</v>
      </c>
      <c r="V751" s="12">
        <f>'[4]AZIMUTH_CONGESTION by ports'!U2218</f>
        <v>0</v>
      </c>
      <c r="W751" s="43">
        <f>'[4]AZIMUTH_CONGESTION by ports'!V2218</f>
        <v>3</v>
      </c>
      <c r="X751" s="12">
        <f>'[4]AZIMUTH_CONGESTION by ports'!W2218</f>
        <v>1</v>
      </c>
      <c r="Y751" s="88">
        <f>'[4]AZIMUTH_CONGESTION by ports'!X2218</f>
        <v>3</v>
      </c>
      <c r="Z751" s="12">
        <f>'[4]AZIMUTH_CONGESTION by ports'!Y2218</f>
        <v>0</v>
      </c>
      <c r="AA751" s="88">
        <f>'[4]AZIMUTH_CONGESTION by ports'!Z2218</f>
        <v>0</v>
      </c>
      <c r="AB751" s="12">
        <f t="shared" si="69"/>
        <v>17.68</v>
      </c>
      <c r="AC751" s="12">
        <f t="shared" si="70"/>
        <v>3.4000000000000004</v>
      </c>
      <c r="AD751" s="12">
        <f t="shared" si="71"/>
        <v>1.53</v>
      </c>
      <c r="AE751" s="12">
        <f t="shared" si="72"/>
        <v>0.51</v>
      </c>
      <c r="AF751" s="12">
        <f t="shared" si="73"/>
        <v>10.030000000000001</v>
      </c>
      <c r="AG751" s="12">
        <f t="shared" si="74"/>
        <v>2.21</v>
      </c>
    </row>
    <row r="752" spans="2:33">
      <c r="B752" s="15">
        <f>'[4]AZIMUTH_CONGESTION by ports'!A2219</f>
        <v>43119</v>
      </c>
      <c r="C752" s="6">
        <f>'[4]AZIMUTH_CONGESTION by ports'!B2219</f>
        <v>17</v>
      </c>
      <c r="D752" s="89">
        <f>'[4]AZIMUTH_CONGESTION by ports'!C2219</f>
        <v>63</v>
      </c>
      <c r="E752" s="43">
        <f>'[4]AZIMUTH_CONGESTION by ports'!D2219</f>
        <v>4</v>
      </c>
      <c r="F752" s="6">
        <f>'[4]AZIMUTH_CONGESTION by ports'!E2219</f>
        <v>0</v>
      </c>
      <c r="G752" s="6">
        <f>'[4]AZIMUTH_CONGESTION by ports'!F2219</f>
        <v>1</v>
      </c>
      <c r="H752" s="12">
        <f>'[4]AZIMUTH_CONGESTION by ports'!G2219</f>
        <v>0</v>
      </c>
      <c r="I752" s="12">
        <f>'[4]AZIMUTH_CONGESTION by ports'!H2219</f>
        <v>4</v>
      </c>
      <c r="J752" s="12">
        <f>'[4]AZIMUTH_CONGESTION by ports'!I2219</f>
        <v>0</v>
      </c>
      <c r="K752" s="12">
        <f>'[4]AZIMUTH_CONGESTION by ports'!J2219</f>
        <v>0</v>
      </c>
      <c r="L752" s="12">
        <f>'[4]AZIMUTH_CONGESTION by ports'!K2219</f>
        <v>0</v>
      </c>
      <c r="M752" s="43">
        <f>'[4]AZIMUTH_CONGESTION by ports'!L2219</f>
        <v>0</v>
      </c>
      <c r="N752" s="6">
        <f>'[4]AZIMUTH_CONGESTION by ports'!M2219</f>
        <v>3</v>
      </c>
      <c r="O752" s="89">
        <f>'[4]AZIMUTH_CONGESTION by ports'!N2219</f>
        <v>0</v>
      </c>
      <c r="P752" s="88">
        <f>'[4]AZIMUTH_CONGESTION by ports'!O2219</f>
        <v>0</v>
      </c>
      <c r="Q752" s="88">
        <f>'[4]AZIMUTH_CONGESTION by ports'!P2219</f>
        <v>0</v>
      </c>
      <c r="R752" s="43">
        <f>'[4]AZIMUTH_CONGESTION by ports'!Q2219</f>
        <v>2</v>
      </c>
      <c r="S752" s="88">
        <f>'[4]AZIMUTH_CONGESTION by ports'!R2219</f>
        <v>0</v>
      </c>
      <c r="T752" s="12">
        <f>'[4]AZIMUTH_CONGESTION by ports'!S2219</f>
        <v>9</v>
      </c>
      <c r="U752" s="43">
        <f>'[4]AZIMUTH_CONGESTION by ports'!T2219</f>
        <v>0</v>
      </c>
      <c r="V752" s="12">
        <f>'[4]AZIMUTH_CONGESTION by ports'!U2219</f>
        <v>0</v>
      </c>
      <c r="W752" s="43">
        <f>'[4]AZIMUTH_CONGESTION by ports'!V2219</f>
        <v>1</v>
      </c>
      <c r="X752" s="12">
        <f>'[4]AZIMUTH_CONGESTION by ports'!W2219</f>
        <v>2</v>
      </c>
      <c r="Y752" s="88">
        <f>'[4]AZIMUTH_CONGESTION by ports'!X2219</f>
        <v>3</v>
      </c>
      <c r="Z752" s="12">
        <f>'[4]AZIMUTH_CONGESTION by ports'!Y2219</f>
        <v>0</v>
      </c>
      <c r="AA752" s="88">
        <f>'[4]AZIMUTH_CONGESTION by ports'!Z2219</f>
        <v>0</v>
      </c>
      <c r="AB752" s="12">
        <f t="shared" si="69"/>
        <v>18.53</v>
      </c>
      <c r="AC752" s="12">
        <f t="shared" si="70"/>
        <v>3.5700000000000003</v>
      </c>
      <c r="AD752" s="12">
        <f t="shared" si="71"/>
        <v>1.1900000000000002</v>
      </c>
      <c r="AE752" s="12">
        <f t="shared" si="72"/>
        <v>0.51</v>
      </c>
      <c r="AF752" s="12">
        <f t="shared" si="73"/>
        <v>10.71</v>
      </c>
      <c r="AG752" s="12">
        <f t="shared" si="74"/>
        <v>2.5500000000000003</v>
      </c>
    </row>
    <row r="753" spans="2:33">
      <c r="B753" s="15">
        <f>'[4]AZIMUTH_CONGESTION by ports'!A2220</f>
        <v>43120</v>
      </c>
      <c r="C753" s="6">
        <f>'[4]AZIMUTH_CONGESTION by ports'!B2220</f>
        <v>16</v>
      </c>
      <c r="D753" s="89">
        <f>'[4]AZIMUTH_CONGESTION by ports'!C2220</f>
        <v>52</v>
      </c>
      <c r="E753" s="43">
        <f>'[4]AZIMUTH_CONGESTION by ports'!D2220</f>
        <v>8</v>
      </c>
      <c r="F753" s="6">
        <f>'[4]AZIMUTH_CONGESTION by ports'!E2220</f>
        <v>0</v>
      </c>
      <c r="G753" s="6">
        <f>'[4]AZIMUTH_CONGESTION by ports'!F2220</f>
        <v>2</v>
      </c>
      <c r="H753" s="12">
        <f>'[4]AZIMUTH_CONGESTION by ports'!G2220</f>
        <v>0</v>
      </c>
      <c r="I753" s="12">
        <f>'[4]AZIMUTH_CONGESTION by ports'!H2220</f>
        <v>4</v>
      </c>
      <c r="J753" s="12">
        <f>'[4]AZIMUTH_CONGESTION by ports'!I2220</f>
        <v>0</v>
      </c>
      <c r="K753" s="12">
        <f>'[4]AZIMUTH_CONGESTION by ports'!J2220</f>
        <v>0</v>
      </c>
      <c r="L753" s="12">
        <f>'[4]AZIMUTH_CONGESTION by ports'!K2220</f>
        <v>0</v>
      </c>
      <c r="M753" s="43">
        <f>'[4]AZIMUTH_CONGESTION by ports'!L2220</f>
        <v>0</v>
      </c>
      <c r="N753" s="6">
        <f>'[4]AZIMUTH_CONGESTION by ports'!M2220</f>
        <v>1</v>
      </c>
      <c r="O753" s="89">
        <f>'[4]AZIMUTH_CONGESTION by ports'!N2220</f>
        <v>0</v>
      </c>
      <c r="P753" s="88">
        <f>'[4]AZIMUTH_CONGESTION by ports'!O2220</f>
        <v>0</v>
      </c>
      <c r="Q753" s="88">
        <f>'[4]AZIMUTH_CONGESTION by ports'!P2220</f>
        <v>0</v>
      </c>
      <c r="R753" s="43">
        <f>'[4]AZIMUTH_CONGESTION by ports'!Q2220</f>
        <v>1</v>
      </c>
      <c r="S753" s="88">
        <f>'[4]AZIMUTH_CONGESTION by ports'!R2220</f>
        <v>0</v>
      </c>
      <c r="T753" s="12">
        <f>'[4]AZIMUTH_CONGESTION by ports'!S2220</f>
        <v>7</v>
      </c>
      <c r="U753" s="43">
        <f>'[4]AZIMUTH_CONGESTION by ports'!T2220</f>
        <v>0</v>
      </c>
      <c r="V753" s="12">
        <f>'[4]AZIMUTH_CONGESTION by ports'!U2220</f>
        <v>0</v>
      </c>
      <c r="W753" s="43">
        <f>'[4]AZIMUTH_CONGESTION by ports'!V2220</f>
        <v>1</v>
      </c>
      <c r="X753" s="12">
        <f>'[4]AZIMUTH_CONGESTION by ports'!W2220</f>
        <v>2</v>
      </c>
      <c r="Y753" s="88">
        <f>'[4]AZIMUTH_CONGESTION by ports'!X2220</f>
        <v>4</v>
      </c>
      <c r="Z753" s="12">
        <f>'[4]AZIMUTH_CONGESTION by ports'!Y2220</f>
        <v>0</v>
      </c>
      <c r="AA753" s="88">
        <f>'[4]AZIMUTH_CONGESTION by ports'!Z2220</f>
        <v>0</v>
      </c>
      <c r="AB753" s="12">
        <f t="shared" si="69"/>
        <v>16.66</v>
      </c>
      <c r="AC753" s="12">
        <f t="shared" si="70"/>
        <v>3.2300000000000004</v>
      </c>
      <c r="AD753" s="12">
        <f t="shared" si="71"/>
        <v>1.7000000000000002</v>
      </c>
      <c r="AE753" s="12">
        <f t="shared" si="72"/>
        <v>0.68</v>
      </c>
      <c r="AF753" s="12">
        <f t="shared" si="73"/>
        <v>8.84</v>
      </c>
      <c r="AG753" s="12">
        <f t="shared" si="74"/>
        <v>2.21</v>
      </c>
    </row>
    <row r="754" spans="2:33">
      <c r="B754" s="15">
        <f>'[4]AZIMUTH_CONGESTION by ports'!A2221</f>
        <v>43121</v>
      </c>
      <c r="C754" s="6">
        <f>'[4]AZIMUTH_CONGESTION by ports'!B2221</f>
        <v>18</v>
      </c>
      <c r="D754" s="89">
        <f>'[4]AZIMUTH_CONGESTION by ports'!C2221</f>
        <v>53</v>
      </c>
      <c r="E754" s="43">
        <f>'[4]AZIMUTH_CONGESTION by ports'!D2221</f>
        <v>8</v>
      </c>
      <c r="F754" s="6">
        <f>'[4]AZIMUTH_CONGESTION by ports'!E2221</f>
        <v>0</v>
      </c>
      <c r="G754" s="6">
        <f>'[4]AZIMUTH_CONGESTION by ports'!F2221</f>
        <v>2</v>
      </c>
      <c r="H754" s="12">
        <f>'[4]AZIMUTH_CONGESTION by ports'!G2221</f>
        <v>0</v>
      </c>
      <c r="I754" s="12">
        <f>'[4]AZIMUTH_CONGESTION by ports'!H2221</f>
        <v>4</v>
      </c>
      <c r="J754" s="12">
        <f>'[4]AZIMUTH_CONGESTION by ports'!I2221</f>
        <v>0</v>
      </c>
      <c r="K754" s="12">
        <f>'[4]AZIMUTH_CONGESTION by ports'!J2221</f>
        <v>0</v>
      </c>
      <c r="L754" s="12">
        <f>'[4]AZIMUTH_CONGESTION by ports'!K2221</f>
        <v>0</v>
      </c>
      <c r="M754" s="43">
        <f>'[4]AZIMUTH_CONGESTION by ports'!L2221</f>
        <v>0</v>
      </c>
      <c r="N754" s="6">
        <f>'[4]AZIMUTH_CONGESTION by ports'!M2221</f>
        <v>1</v>
      </c>
      <c r="O754" s="89">
        <f>'[4]AZIMUTH_CONGESTION by ports'!N2221</f>
        <v>0</v>
      </c>
      <c r="P754" s="88">
        <f>'[4]AZIMUTH_CONGESTION by ports'!O2221</f>
        <v>2</v>
      </c>
      <c r="Q754" s="88">
        <f>'[4]AZIMUTH_CONGESTION by ports'!P2221</f>
        <v>0</v>
      </c>
      <c r="R754" s="43">
        <f>'[4]AZIMUTH_CONGESTION by ports'!Q2221</f>
        <v>1</v>
      </c>
      <c r="S754" s="88">
        <f>'[4]AZIMUTH_CONGESTION by ports'!R2221</f>
        <v>0</v>
      </c>
      <c r="T754" s="12">
        <f>'[4]AZIMUTH_CONGESTION by ports'!S2221</f>
        <v>12</v>
      </c>
      <c r="U754" s="43">
        <f>'[4]AZIMUTH_CONGESTION by ports'!T2221</f>
        <v>0</v>
      </c>
      <c r="V754" s="12">
        <f>'[4]AZIMUTH_CONGESTION by ports'!U2221</f>
        <v>0</v>
      </c>
      <c r="W754" s="43">
        <f>'[4]AZIMUTH_CONGESTION by ports'!V2221</f>
        <v>4</v>
      </c>
      <c r="X754" s="12">
        <f>'[4]AZIMUTH_CONGESTION by ports'!W2221</f>
        <v>2</v>
      </c>
      <c r="Y754" s="88">
        <f>'[4]AZIMUTH_CONGESTION by ports'!X2221</f>
        <v>5</v>
      </c>
      <c r="Z754" s="12">
        <f>'[4]AZIMUTH_CONGESTION by ports'!Y2221</f>
        <v>0</v>
      </c>
      <c r="AA754" s="88">
        <f>'[4]AZIMUTH_CONGESTION by ports'!Z2221</f>
        <v>0</v>
      </c>
      <c r="AB754" s="12">
        <f t="shared" si="69"/>
        <v>19.040000000000003</v>
      </c>
      <c r="AC754" s="12">
        <f t="shared" si="70"/>
        <v>3.5700000000000003</v>
      </c>
      <c r="AD754" s="12">
        <f t="shared" si="71"/>
        <v>2.21</v>
      </c>
      <c r="AE754" s="12">
        <f t="shared" si="72"/>
        <v>1.1900000000000002</v>
      </c>
      <c r="AF754" s="12">
        <f t="shared" si="73"/>
        <v>9.01</v>
      </c>
      <c r="AG754" s="12">
        <f t="shared" si="74"/>
        <v>3.06</v>
      </c>
    </row>
    <row r="755" spans="2:33">
      <c r="B755" s="15">
        <f>'[4]AZIMUTH_CONGESTION by ports'!A2222</f>
        <v>43122</v>
      </c>
      <c r="C755" s="6">
        <f>'[4]AZIMUTH_CONGESTION by ports'!B2222</f>
        <v>19</v>
      </c>
      <c r="D755" s="89">
        <f>'[4]AZIMUTH_CONGESTION by ports'!C2222</f>
        <v>49</v>
      </c>
      <c r="E755" s="43">
        <f>'[4]AZIMUTH_CONGESTION by ports'!D2222</f>
        <v>10</v>
      </c>
      <c r="F755" s="6">
        <f>'[4]AZIMUTH_CONGESTION by ports'!E2222</f>
        <v>0</v>
      </c>
      <c r="G755" s="6">
        <f>'[4]AZIMUTH_CONGESTION by ports'!F2222</f>
        <v>3</v>
      </c>
      <c r="H755" s="12">
        <f>'[4]AZIMUTH_CONGESTION by ports'!G2222</f>
        <v>0</v>
      </c>
      <c r="I755" s="12">
        <f>'[4]AZIMUTH_CONGESTION by ports'!H2222</f>
        <v>3</v>
      </c>
      <c r="J755" s="12">
        <f>'[4]AZIMUTH_CONGESTION by ports'!I2222</f>
        <v>0</v>
      </c>
      <c r="K755" s="12">
        <f>'[4]AZIMUTH_CONGESTION by ports'!J2222</f>
        <v>0</v>
      </c>
      <c r="L755" s="12">
        <f>'[4]AZIMUTH_CONGESTION by ports'!K2222</f>
        <v>0</v>
      </c>
      <c r="M755" s="43">
        <f>'[4]AZIMUTH_CONGESTION by ports'!L2222</f>
        <v>0</v>
      </c>
      <c r="N755" s="6">
        <f>'[4]AZIMUTH_CONGESTION by ports'!M2222</f>
        <v>1</v>
      </c>
      <c r="O755" s="89">
        <f>'[4]AZIMUTH_CONGESTION by ports'!N2222</f>
        <v>0</v>
      </c>
      <c r="P755" s="88">
        <f>'[4]AZIMUTH_CONGESTION by ports'!O2222</f>
        <v>1</v>
      </c>
      <c r="Q755" s="88">
        <f>'[4]AZIMUTH_CONGESTION by ports'!P2222</f>
        <v>0</v>
      </c>
      <c r="R755" s="43">
        <f>'[4]AZIMUTH_CONGESTION by ports'!Q2222</f>
        <v>1</v>
      </c>
      <c r="S755" s="88">
        <f>'[4]AZIMUTH_CONGESTION by ports'!R2222</f>
        <v>0</v>
      </c>
      <c r="T755" s="12">
        <f>'[4]AZIMUTH_CONGESTION by ports'!S2222</f>
        <v>8</v>
      </c>
      <c r="U755" s="43">
        <f>'[4]AZIMUTH_CONGESTION by ports'!T2222</f>
        <v>0</v>
      </c>
      <c r="V755" s="12">
        <f>'[4]AZIMUTH_CONGESTION by ports'!U2222</f>
        <v>0</v>
      </c>
      <c r="W755" s="43">
        <f>'[4]AZIMUTH_CONGESTION by ports'!V2222</f>
        <v>6</v>
      </c>
      <c r="X755" s="12">
        <f>'[4]AZIMUTH_CONGESTION by ports'!W2222</f>
        <v>2</v>
      </c>
      <c r="Y755" s="88">
        <f>'[4]AZIMUTH_CONGESTION by ports'!X2222</f>
        <v>4</v>
      </c>
      <c r="Z755" s="12">
        <f>'[4]AZIMUTH_CONGESTION by ports'!Y2222</f>
        <v>0</v>
      </c>
      <c r="AA755" s="88">
        <f>'[4]AZIMUTH_CONGESTION by ports'!Z2222</f>
        <v>0</v>
      </c>
      <c r="AB755" s="12">
        <f t="shared" si="69"/>
        <v>18.190000000000001</v>
      </c>
      <c r="AC755" s="12">
        <f t="shared" si="70"/>
        <v>3.91</v>
      </c>
      <c r="AD755" s="12">
        <f t="shared" si="71"/>
        <v>2.89</v>
      </c>
      <c r="AE755" s="12">
        <f t="shared" si="72"/>
        <v>0.85000000000000009</v>
      </c>
      <c r="AF755" s="12">
        <f t="shared" si="73"/>
        <v>8.33</v>
      </c>
      <c r="AG755" s="12">
        <f t="shared" si="74"/>
        <v>2.21</v>
      </c>
    </row>
    <row r="756" spans="2:33">
      <c r="B756" s="15">
        <f>'[4]AZIMUTH_CONGESTION by ports'!A2223</f>
        <v>43123</v>
      </c>
      <c r="C756" s="6">
        <f>'[4]AZIMUTH_CONGESTION by ports'!B2223</f>
        <v>18</v>
      </c>
      <c r="D756" s="89">
        <f>'[4]AZIMUTH_CONGESTION by ports'!C2223</f>
        <v>48</v>
      </c>
      <c r="E756" s="43">
        <f>'[4]AZIMUTH_CONGESTION by ports'!D2223</f>
        <v>9</v>
      </c>
      <c r="F756" s="6">
        <f>'[4]AZIMUTH_CONGESTION by ports'!E2223</f>
        <v>0</v>
      </c>
      <c r="G756" s="6">
        <f>'[4]AZIMUTH_CONGESTION by ports'!F2223</f>
        <v>4</v>
      </c>
      <c r="H756" s="12">
        <f>'[4]AZIMUTH_CONGESTION by ports'!G2223</f>
        <v>0</v>
      </c>
      <c r="I756" s="12">
        <f>'[4]AZIMUTH_CONGESTION by ports'!H2223</f>
        <v>3</v>
      </c>
      <c r="J756" s="12">
        <f>'[4]AZIMUTH_CONGESTION by ports'!I2223</f>
        <v>0</v>
      </c>
      <c r="K756" s="12">
        <f>'[4]AZIMUTH_CONGESTION by ports'!J2223</f>
        <v>1</v>
      </c>
      <c r="L756" s="12">
        <f>'[4]AZIMUTH_CONGESTION by ports'!K2223</f>
        <v>1</v>
      </c>
      <c r="M756" s="43">
        <f>'[4]AZIMUTH_CONGESTION by ports'!L2223</f>
        <v>0</v>
      </c>
      <c r="N756" s="6">
        <f>'[4]AZIMUTH_CONGESTION by ports'!M2223</f>
        <v>2</v>
      </c>
      <c r="O756" s="89">
        <f>'[4]AZIMUTH_CONGESTION by ports'!N2223</f>
        <v>0</v>
      </c>
      <c r="P756" s="88">
        <f>'[4]AZIMUTH_CONGESTION by ports'!O2223</f>
        <v>1</v>
      </c>
      <c r="Q756" s="88">
        <f>'[4]AZIMUTH_CONGESTION by ports'!P2223</f>
        <v>0</v>
      </c>
      <c r="R756" s="43">
        <f>'[4]AZIMUTH_CONGESTION by ports'!Q2223</f>
        <v>1</v>
      </c>
      <c r="S756" s="88">
        <f>'[4]AZIMUTH_CONGESTION by ports'!R2223</f>
        <v>0</v>
      </c>
      <c r="T756" s="12">
        <f>'[4]AZIMUTH_CONGESTION by ports'!S2223</f>
        <v>9</v>
      </c>
      <c r="U756" s="43">
        <f>'[4]AZIMUTH_CONGESTION by ports'!T2223</f>
        <v>0</v>
      </c>
      <c r="V756" s="12">
        <f>'[4]AZIMUTH_CONGESTION by ports'!U2223</f>
        <v>0</v>
      </c>
      <c r="W756" s="43">
        <f>'[4]AZIMUTH_CONGESTION by ports'!V2223</f>
        <v>5</v>
      </c>
      <c r="X756" s="12">
        <f>'[4]AZIMUTH_CONGESTION by ports'!W2223</f>
        <v>2</v>
      </c>
      <c r="Y756" s="88">
        <f>'[4]AZIMUTH_CONGESTION by ports'!X2223</f>
        <v>4</v>
      </c>
      <c r="Z756" s="12">
        <f>'[4]AZIMUTH_CONGESTION by ports'!Y2223</f>
        <v>0</v>
      </c>
      <c r="AA756" s="88">
        <f>'[4]AZIMUTH_CONGESTION by ports'!Z2223</f>
        <v>0</v>
      </c>
      <c r="AB756" s="12">
        <f t="shared" si="69"/>
        <v>18.360000000000003</v>
      </c>
      <c r="AC756" s="12">
        <f t="shared" si="70"/>
        <v>4.08</v>
      </c>
      <c r="AD756" s="12">
        <f t="shared" si="71"/>
        <v>2.5500000000000003</v>
      </c>
      <c r="AE756" s="12">
        <f t="shared" si="72"/>
        <v>0.85000000000000009</v>
      </c>
      <c r="AF756" s="12">
        <f t="shared" si="73"/>
        <v>8.16</v>
      </c>
      <c r="AG756" s="12">
        <f t="shared" si="74"/>
        <v>2.72</v>
      </c>
    </row>
    <row r="757" spans="2:33">
      <c r="B757" s="15">
        <f>'[4]AZIMUTH_CONGESTION by ports'!A2224</f>
        <v>43124</v>
      </c>
      <c r="C757" s="6">
        <f>'[4]AZIMUTH_CONGESTION by ports'!B2224</f>
        <v>17</v>
      </c>
      <c r="D757" s="89">
        <f>'[4]AZIMUTH_CONGESTION by ports'!C2224</f>
        <v>49</v>
      </c>
      <c r="E757" s="43">
        <f>'[4]AZIMUTH_CONGESTION by ports'!D2224</f>
        <v>7</v>
      </c>
      <c r="F757" s="6">
        <f>'[4]AZIMUTH_CONGESTION by ports'!E2224</f>
        <v>0</v>
      </c>
      <c r="G757" s="6">
        <f>'[4]AZIMUTH_CONGESTION by ports'!F2224</f>
        <v>2</v>
      </c>
      <c r="H757" s="12">
        <f>'[4]AZIMUTH_CONGESTION by ports'!G2224</f>
        <v>0</v>
      </c>
      <c r="I757" s="12">
        <f>'[4]AZIMUTH_CONGESTION by ports'!H2224</f>
        <v>2</v>
      </c>
      <c r="J757" s="12">
        <f>'[4]AZIMUTH_CONGESTION by ports'!I2224</f>
        <v>1</v>
      </c>
      <c r="K757" s="12">
        <f>'[4]AZIMUTH_CONGESTION by ports'!J2224</f>
        <v>1</v>
      </c>
      <c r="L757" s="12">
        <f>'[4]AZIMUTH_CONGESTION by ports'!K2224</f>
        <v>0</v>
      </c>
      <c r="M757" s="43">
        <f>'[4]AZIMUTH_CONGESTION by ports'!L2224</f>
        <v>0</v>
      </c>
      <c r="N757" s="6">
        <f>'[4]AZIMUTH_CONGESTION by ports'!M2224</f>
        <v>1</v>
      </c>
      <c r="O757" s="89">
        <f>'[4]AZIMUTH_CONGESTION by ports'!N2224</f>
        <v>0</v>
      </c>
      <c r="P757" s="88">
        <f>'[4]AZIMUTH_CONGESTION by ports'!O2224</f>
        <v>0</v>
      </c>
      <c r="Q757" s="88">
        <f>'[4]AZIMUTH_CONGESTION by ports'!P2224</f>
        <v>0</v>
      </c>
      <c r="R757" s="43">
        <f>'[4]AZIMUTH_CONGESTION by ports'!Q2224</f>
        <v>1</v>
      </c>
      <c r="S757" s="88">
        <f>'[4]AZIMUTH_CONGESTION by ports'!R2224</f>
        <v>0</v>
      </c>
      <c r="T757" s="12">
        <f>'[4]AZIMUTH_CONGESTION by ports'!S2224</f>
        <v>8</v>
      </c>
      <c r="U757" s="43">
        <f>'[4]AZIMUTH_CONGESTION by ports'!T2224</f>
        <v>0</v>
      </c>
      <c r="V757" s="12">
        <f>'[4]AZIMUTH_CONGESTION by ports'!U2224</f>
        <v>0</v>
      </c>
      <c r="W757" s="43">
        <f>'[4]AZIMUTH_CONGESTION by ports'!V2224</f>
        <v>6</v>
      </c>
      <c r="X757" s="12">
        <f>'[4]AZIMUTH_CONGESTION by ports'!W2224</f>
        <v>2</v>
      </c>
      <c r="Y757" s="88">
        <f>'[4]AZIMUTH_CONGESTION by ports'!X2224</f>
        <v>4</v>
      </c>
      <c r="Z757" s="12">
        <f>'[4]AZIMUTH_CONGESTION by ports'!Y2224</f>
        <v>0</v>
      </c>
      <c r="AA757" s="88">
        <f>'[4]AZIMUTH_CONGESTION by ports'!Z2224</f>
        <v>0</v>
      </c>
      <c r="AB757" s="12">
        <f t="shared" si="69"/>
        <v>17.170000000000002</v>
      </c>
      <c r="AC757" s="12">
        <f t="shared" si="70"/>
        <v>3.4000000000000004</v>
      </c>
      <c r="AD757" s="12">
        <f t="shared" si="71"/>
        <v>2.3800000000000003</v>
      </c>
      <c r="AE757" s="12">
        <f t="shared" si="72"/>
        <v>0.68</v>
      </c>
      <c r="AF757" s="12">
        <f t="shared" si="73"/>
        <v>8.33</v>
      </c>
      <c r="AG757" s="12">
        <f t="shared" si="74"/>
        <v>2.3800000000000003</v>
      </c>
    </row>
    <row r="758" spans="2:33">
      <c r="B758" s="15">
        <f>'[4]AZIMUTH_CONGESTION by ports'!A2225</f>
        <v>43125</v>
      </c>
      <c r="C758" s="6">
        <f>'[4]AZIMUTH_CONGESTION by ports'!B2225</f>
        <v>17</v>
      </c>
      <c r="D758" s="89">
        <f>'[4]AZIMUTH_CONGESTION by ports'!C2225</f>
        <v>58</v>
      </c>
      <c r="E758" s="43">
        <f>'[4]AZIMUTH_CONGESTION by ports'!D2225</f>
        <v>6</v>
      </c>
      <c r="F758" s="6">
        <f>'[4]AZIMUTH_CONGESTION by ports'!E2225</f>
        <v>0</v>
      </c>
      <c r="G758" s="6">
        <f>'[4]AZIMUTH_CONGESTION by ports'!F2225</f>
        <v>2</v>
      </c>
      <c r="H758" s="12">
        <f>'[4]AZIMUTH_CONGESTION by ports'!G2225</f>
        <v>0</v>
      </c>
      <c r="I758" s="12">
        <f>'[4]AZIMUTH_CONGESTION by ports'!H2225</f>
        <v>2</v>
      </c>
      <c r="J758" s="12">
        <f>'[4]AZIMUTH_CONGESTION by ports'!I2225</f>
        <v>0</v>
      </c>
      <c r="K758" s="12">
        <f>'[4]AZIMUTH_CONGESTION by ports'!J2225</f>
        <v>0</v>
      </c>
      <c r="L758" s="12">
        <f>'[4]AZIMUTH_CONGESTION by ports'!K2225</f>
        <v>0</v>
      </c>
      <c r="M758" s="43">
        <f>'[4]AZIMUTH_CONGESTION by ports'!L2225</f>
        <v>0</v>
      </c>
      <c r="N758" s="6">
        <f>'[4]AZIMUTH_CONGESTION by ports'!M2225</f>
        <v>1</v>
      </c>
      <c r="O758" s="89">
        <f>'[4]AZIMUTH_CONGESTION by ports'!N2225</f>
        <v>0</v>
      </c>
      <c r="P758" s="88">
        <f>'[4]AZIMUTH_CONGESTION by ports'!O2225</f>
        <v>0</v>
      </c>
      <c r="Q758" s="88">
        <f>'[4]AZIMUTH_CONGESTION by ports'!P2225</f>
        <v>0</v>
      </c>
      <c r="R758" s="43">
        <f>'[4]AZIMUTH_CONGESTION by ports'!Q2225</f>
        <v>1</v>
      </c>
      <c r="S758" s="88">
        <f>'[4]AZIMUTH_CONGESTION by ports'!R2225</f>
        <v>0</v>
      </c>
      <c r="T758" s="12">
        <f>'[4]AZIMUTH_CONGESTION by ports'!S2225</f>
        <v>8</v>
      </c>
      <c r="U758" s="43">
        <f>'[4]AZIMUTH_CONGESTION by ports'!T2225</f>
        <v>0</v>
      </c>
      <c r="V758" s="12">
        <f>'[4]AZIMUTH_CONGESTION by ports'!U2225</f>
        <v>0</v>
      </c>
      <c r="W758" s="43">
        <f>'[4]AZIMUTH_CONGESTION by ports'!V2225</f>
        <v>6</v>
      </c>
      <c r="X758" s="12">
        <f>'[4]AZIMUTH_CONGESTION by ports'!W2225</f>
        <v>1</v>
      </c>
      <c r="Y758" s="88">
        <f>'[4]AZIMUTH_CONGESTION by ports'!X2225</f>
        <v>6</v>
      </c>
      <c r="Z758" s="12">
        <f>'[4]AZIMUTH_CONGESTION by ports'!Y2225</f>
        <v>1</v>
      </c>
      <c r="AA758" s="88">
        <f>'[4]AZIMUTH_CONGESTION by ports'!Z2225</f>
        <v>0</v>
      </c>
      <c r="AB758" s="12">
        <f t="shared" si="69"/>
        <v>18.53</v>
      </c>
      <c r="AC758" s="12">
        <f t="shared" si="70"/>
        <v>3.4000000000000004</v>
      </c>
      <c r="AD758" s="12">
        <f t="shared" si="71"/>
        <v>2.21</v>
      </c>
      <c r="AE758" s="12">
        <f t="shared" si="72"/>
        <v>1.02</v>
      </c>
      <c r="AF758" s="12">
        <f t="shared" si="73"/>
        <v>9.8600000000000012</v>
      </c>
      <c r="AG758" s="12">
        <f t="shared" si="74"/>
        <v>2.04</v>
      </c>
    </row>
    <row r="759" spans="2:33">
      <c r="B759" s="15">
        <f>'[4]AZIMUTH_CONGESTION by ports'!A2226</f>
        <v>43126</v>
      </c>
      <c r="C759" s="6">
        <f>'[4]AZIMUTH_CONGESTION by ports'!B2226</f>
        <v>20</v>
      </c>
      <c r="D759" s="89">
        <f>'[4]AZIMUTH_CONGESTION by ports'!C2226</f>
        <v>54</v>
      </c>
      <c r="E759" s="43">
        <f>'[4]AZIMUTH_CONGESTION by ports'!D2226</f>
        <v>3</v>
      </c>
      <c r="F759" s="6">
        <f>'[4]AZIMUTH_CONGESTION by ports'!E2226</f>
        <v>0</v>
      </c>
      <c r="G759" s="6">
        <f>'[4]AZIMUTH_CONGESTION by ports'!F2226</f>
        <v>1</v>
      </c>
      <c r="H759" s="12">
        <f>'[4]AZIMUTH_CONGESTION by ports'!G2226</f>
        <v>0</v>
      </c>
      <c r="I759" s="12">
        <f>'[4]AZIMUTH_CONGESTION by ports'!H2226</f>
        <v>1</v>
      </c>
      <c r="J759" s="12">
        <f>'[4]AZIMUTH_CONGESTION by ports'!I2226</f>
        <v>0</v>
      </c>
      <c r="K759" s="12">
        <f>'[4]AZIMUTH_CONGESTION by ports'!J2226</f>
        <v>0</v>
      </c>
      <c r="L759" s="12">
        <f>'[4]AZIMUTH_CONGESTION by ports'!K2226</f>
        <v>0</v>
      </c>
      <c r="M759" s="43">
        <f>'[4]AZIMUTH_CONGESTION by ports'!L2226</f>
        <v>0</v>
      </c>
      <c r="N759" s="6">
        <f>'[4]AZIMUTH_CONGESTION by ports'!M2226</f>
        <v>0</v>
      </c>
      <c r="O759" s="89">
        <f>'[4]AZIMUTH_CONGESTION by ports'!N2226</f>
        <v>0</v>
      </c>
      <c r="P759" s="88">
        <f>'[4]AZIMUTH_CONGESTION by ports'!O2226</f>
        <v>1</v>
      </c>
      <c r="Q759" s="88">
        <f>'[4]AZIMUTH_CONGESTION by ports'!P2226</f>
        <v>0</v>
      </c>
      <c r="R759" s="43">
        <f>'[4]AZIMUTH_CONGESTION by ports'!Q2226</f>
        <v>1</v>
      </c>
      <c r="S759" s="88">
        <f>'[4]AZIMUTH_CONGESTION by ports'!R2226</f>
        <v>0</v>
      </c>
      <c r="T759" s="12">
        <f>'[4]AZIMUTH_CONGESTION by ports'!S2226</f>
        <v>9</v>
      </c>
      <c r="U759" s="43">
        <f>'[4]AZIMUTH_CONGESTION by ports'!T2226</f>
        <v>0</v>
      </c>
      <c r="V759" s="12">
        <f>'[4]AZIMUTH_CONGESTION by ports'!U2226</f>
        <v>0</v>
      </c>
      <c r="W759" s="43">
        <f>'[4]AZIMUTH_CONGESTION by ports'!V2226</f>
        <v>8</v>
      </c>
      <c r="X759" s="12">
        <f>'[4]AZIMUTH_CONGESTION by ports'!W2226</f>
        <v>2</v>
      </c>
      <c r="Y759" s="88">
        <f>'[4]AZIMUTH_CONGESTION by ports'!X2226</f>
        <v>6</v>
      </c>
      <c r="Z759" s="12">
        <f>'[4]AZIMUTH_CONGESTION by ports'!Y2226</f>
        <v>1</v>
      </c>
      <c r="AA759" s="88">
        <f>'[4]AZIMUTH_CONGESTION by ports'!Z2226</f>
        <v>0</v>
      </c>
      <c r="AB759" s="12">
        <f t="shared" si="69"/>
        <v>18.190000000000001</v>
      </c>
      <c r="AC759" s="12">
        <f t="shared" si="70"/>
        <v>3.5700000000000003</v>
      </c>
      <c r="AD759" s="12">
        <f t="shared" si="71"/>
        <v>2.04</v>
      </c>
      <c r="AE759" s="12">
        <f t="shared" si="72"/>
        <v>1.1900000000000002</v>
      </c>
      <c r="AF759" s="12">
        <f t="shared" si="73"/>
        <v>9.1800000000000015</v>
      </c>
      <c r="AG759" s="12">
        <f t="shared" si="74"/>
        <v>2.21</v>
      </c>
    </row>
    <row r="760" spans="2:33">
      <c r="B760" s="15">
        <f>'[4]AZIMUTH_CONGESTION by ports'!A2227</f>
        <v>43127</v>
      </c>
      <c r="C760" s="6">
        <f>'[4]AZIMUTH_CONGESTION by ports'!B2227</f>
        <v>20</v>
      </c>
      <c r="D760" s="89">
        <f>'[4]AZIMUTH_CONGESTION by ports'!C2227</f>
        <v>56</v>
      </c>
      <c r="E760" s="43">
        <f>'[4]AZIMUTH_CONGESTION by ports'!D2227</f>
        <v>5</v>
      </c>
      <c r="F760" s="6">
        <f>'[4]AZIMUTH_CONGESTION by ports'!E2227</f>
        <v>0</v>
      </c>
      <c r="G760" s="6">
        <f>'[4]AZIMUTH_CONGESTION by ports'!F2227</f>
        <v>1</v>
      </c>
      <c r="H760" s="12">
        <f>'[4]AZIMUTH_CONGESTION by ports'!G2227</f>
        <v>0</v>
      </c>
      <c r="I760" s="12">
        <f>'[4]AZIMUTH_CONGESTION by ports'!H2227</f>
        <v>1</v>
      </c>
      <c r="J760" s="12">
        <f>'[4]AZIMUTH_CONGESTION by ports'!I2227</f>
        <v>1</v>
      </c>
      <c r="K760" s="12">
        <f>'[4]AZIMUTH_CONGESTION by ports'!J2227</f>
        <v>0</v>
      </c>
      <c r="L760" s="12">
        <f>'[4]AZIMUTH_CONGESTION by ports'!K2227</f>
        <v>0</v>
      </c>
      <c r="M760" s="43">
        <f>'[4]AZIMUTH_CONGESTION by ports'!L2227</f>
        <v>0</v>
      </c>
      <c r="N760" s="6">
        <f>'[4]AZIMUTH_CONGESTION by ports'!M2227</f>
        <v>1</v>
      </c>
      <c r="O760" s="89">
        <f>'[4]AZIMUTH_CONGESTION by ports'!N2227</f>
        <v>0</v>
      </c>
      <c r="P760" s="88">
        <f>'[4]AZIMUTH_CONGESTION by ports'!O2227</f>
        <v>0</v>
      </c>
      <c r="Q760" s="88">
        <f>'[4]AZIMUTH_CONGESTION by ports'!P2227</f>
        <v>0</v>
      </c>
      <c r="R760" s="43">
        <f>'[4]AZIMUTH_CONGESTION by ports'!Q2227</f>
        <v>0</v>
      </c>
      <c r="S760" s="88">
        <f>'[4]AZIMUTH_CONGESTION by ports'!R2227</f>
        <v>0</v>
      </c>
      <c r="T760" s="12">
        <f>'[4]AZIMUTH_CONGESTION by ports'!S2227</f>
        <v>6</v>
      </c>
      <c r="U760" s="43">
        <f>'[4]AZIMUTH_CONGESTION by ports'!T2227</f>
        <v>0</v>
      </c>
      <c r="V760" s="12">
        <f>'[4]AZIMUTH_CONGESTION by ports'!U2227</f>
        <v>0</v>
      </c>
      <c r="W760" s="43">
        <f>'[4]AZIMUTH_CONGESTION by ports'!V2227</f>
        <v>5</v>
      </c>
      <c r="X760" s="12">
        <f>'[4]AZIMUTH_CONGESTION by ports'!W2227</f>
        <v>2</v>
      </c>
      <c r="Y760" s="88">
        <f>'[4]AZIMUTH_CONGESTION by ports'!X2227</f>
        <v>5</v>
      </c>
      <c r="Z760" s="12">
        <f>'[4]AZIMUTH_CONGESTION by ports'!Y2227</f>
        <v>0</v>
      </c>
      <c r="AA760" s="88">
        <f>'[4]AZIMUTH_CONGESTION by ports'!Z2227</f>
        <v>0</v>
      </c>
      <c r="AB760" s="12">
        <f t="shared" si="69"/>
        <v>17.510000000000002</v>
      </c>
      <c r="AC760" s="12">
        <f t="shared" si="70"/>
        <v>3.74</v>
      </c>
      <c r="AD760" s="12">
        <f t="shared" si="71"/>
        <v>1.7000000000000002</v>
      </c>
      <c r="AE760" s="12">
        <f t="shared" si="72"/>
        <v>0.85000000000000009</v>
      </c>
      <c r="AF760" s="12">
        <f t="shared" si="73"/>
        <v>9.5200000000000014</v>
      </c>
      <c r="AG760" s="12">
        <f t="shared" si="74"/>
        <v>1.7000000000000002</v>
      </c>
    </row>
    <row r="761" spans="2:33">
      <c r="B761" s="15">
        <f>'[4]AZIMUTH_CONGESTION by ports'!A2228</f>
        <v>43128</v>
      </c>
      <c r="C761" s="6">
        <f>'[4]AZIMUTH_CONGESTION by ports'!B2228</f>
        <v>22</v>
      </c>
      <c r="D761" s="89">
        <f>'[4]AZIMUTH_CONGESTION by ports'!C2228</f>
        <v>58</v>
      </c>
      <c r="E761" s="43">
        <f>'[4]AZIMUTH_CONGESTION by ports'!D2228</f>
        <v>6</v>
      </c>
      <c r="F761" s="6">
        <f>'[4]AZIMUTH_CONGESTION by ports'!E2228</f>
        <v>0</v>
      </c>
      <c r="G761" s="6">
        <f>'[4]AZIMUTH_CONGESTION by ports'!F2228</f>
        <v>1</v>
      </c>
      <c r="H761" s="12">
        <f>'[4]AZIMUTH_CONGESTION by ports'!G2228</f>
        <v>0</v>
      </c>
      <c r="I761" s="12">
        <f>'[4]AZIMUTH_CONGESTION by ports'!H2228</f>
        <v>3</v>
      </c>
      <c r="J761" s="12">
        <f>'[4]AZIMUTH_CONGESTION by ports'!I2228</f>
        <v>3</v>
      </c>
      <c r="K761" s="12">
        <f>'[4]AZIMUTH_CONGESTION by ports'!J2228</f>
        <v>0</v>
      </c>
      <c r="L761" s="12">
        <f>'[4]AZIMUTH_CONGESTION by ports'!K2228</f>
        <v>0</v>
      </c>
      <c r="M761" s="43">
        <f>'[4]AZIMUTH_CONGESTION by ports'!L2228</f>
        <v>2</v>
      </c>
      <c r="N761" s="6">
        <f>'[4]AZIMUTH_CONGESTION by ports'!M2228</f>
        <v>0</v>
      </c>
      <c r="O761" s="89">
        <f>'[4]AZIMUTH_CONGESTION by ports'!N2228</f>
        <v>0</v>
      </c>
      <c r="P761" s="88">
        <f>'[4]AZIMUTH_CONGESTION by ports'!O2228</f>
        <v>1</v>
      </c>
      <c r="Q761" s="88">
        <f>'[4]AZIMUTH_CONGESTION by ports'!P2228</f>
        <v>0</v>
      </c>
      <c r="R761" s="43">
        <f>'[4]AZIMUTH_CONGESTION by ports'!Q2228</f>
        <v>0</v>
      </c>
      <c r="S761" s="88">
        <f>'[4]AZIMUTH_CONGESTION by ports'!R2228</f>
        <v>0</v>
      </c>
      <c r="T761" s="12">
        <f>'[4]AZIMUTH_CONGESTION by ports'!S2228</f>
        <v>6</v>
      </c>
      <c r="U761" s="43">
        <f>'[4]AZIMUTH_CONGESTION by ports'!T2228</f>
        <v>0</v>
      </c>
      <c r="V761" s="12">
        <f>'[4]AZIMUTH_CONGESTION by ports'!U2228</f>
        <v>0</v>
      </c>
      <c r="W761" s="43">
        <f>'[4]AZIMUTH_CONGESTION by ports'!V2228</f>
        <v>3</v>
      </c>
      <c r="X761" s="12">
        <f>'[4]AZIMUTH_CONGESTION by ports'!W2228</f>
        <v>1</v>
      </c>
      <c r="Y761" s="88">
        <f>'[4]AZIMUTH_CONGESTION by ports'!X2228</f>
        <v>5</v>
      </c>
      <c r="Z761" s="12">
        <f>'[4]AZIMUTH_CONGESTION by ports'!Y2228</f>
        <v>0</v>
      </c>
      <c r="AA761" s="88">
        <f>'[4]AZIMUTH_CONGESTION by ports'!Z2228</f>
        <v>0</v>
      </c>
      <c r="AB761" s="12">
        <f t="shared" si="69"/>
        <v>18.87</v>
      </c>
      <c r="AC761" s="12">
        <f t="shared" si="70"/>
        <v>3.91</v>
      </c>
      <c r="AD761" s="12">
        <f t="shared" si="71"/>
        <v>1.87</v>
      </c>
      <c r="AE761" s="12">
        <f t="shared" si="72"/>
        <v>1.02</v>
      </c>
      <c r="AF761" s="12">
        <f t="shared" si="73"/>
        <v>9.8600000000000012</v>
      </c>
      <c r="AG761" s="12">
        <f t="shared" si="74"/>
        <v>2.21</v>
      </c>
    </row>
    <row r="762" spans="2:33">
      <c r="B762" s="15">
        <f>'[4]AZIMUTH_CONGESTION by ports'!A2229</f>
        <v>43129</v>
      </c>
      <c r="C762" s="6">
        <f>'[4]AZIMUTH_CONGESTION by ports'!B2229</f>
        <v>23</v>
      </c>
      <c r="D762" s="89">
        <f>'[4]AZIMUTH_CONGESTION by ports'!C2229</f>
        <v>59</v>
      </c>
      <c r="E762" s="43">
        <f>'[4]AZIMUTH_CONGESTION by ports'!D2229</f>
        <v>4</v>
      </c>
      <c r="F762" s="6">
        <f>'[4]AZIMUTH_CONGESTION by ports'!E2229</f>
        <v>0</v>
      </c>
      <c r="G762" s="6">
        <f>'[4]AZIMUTH_CONGESTION by ports'!F2229</f>
        <v>1</v>
      </c>
      <c r="H762" s="12">
        <f>'[4]AZIMUTH_CONGESTION by ports'!G2229</f>
        <v>0</v>
      </c>
      <c r="I762" s="12">
        <f>'[4]AZIMUTH_CONGESTION by ports'!H2229</f>
        <v>2</v>
      </c>
      <c r="J762" s="12">
        <f>'[4]AZIMUTH_CONGESTION by ports'!I2229</f>
        <v>2</v>
      </c>
      <c r="K762" s="12">
        <f>'[4]AZIMUTH_CONGESTION by ports'!J2229</f>
        <v>0</v>
      </c>
      <c r="L762" s="12">
        <f>'[4]AZIMUTH_CONGESTION by ports'!K2229</f>
        <v>0</v>
      </c>
      <c r="M762" s="43">
        <f>'[4]AZIMUTH_CONGESTION by ports'!L2229</f>
        <v>4</v>
      </c>
      <c r="N762" s="6">
        <f>'[4]AZIMUTH_CONGESTION by ports'!M2229</f>
        <v>0</v>
      </c>
      <c r="O762" s="89">
        <f>'[4]AZIMUTH_CONGESTION by ports'!N2229</f>
        <v>0</v>
      </c>
      <c r="P762" s="88">
        <f>'[4]AZIMUTH_CONGESTION by ports'!O2229</f>
        <v>1</v>
      </c>
      <c r="Q762" s="88">
        <f>'[4]AZIMUTH_CONGESTION by ports'!P2229</f>
        <v>0</v>
      </c>
      <c r="R762" s="43">
        <f>'[4]AZIMUTH_CONGESTION by ports'!Q2229</f>
        <v>1</v>
      </c>
      <c r="S762" s="88">
        <f>'[4]AZIMUTH_CONGESTION by ports'!R2229</f>
        <v>0</v>
      </c>
      <c r="T762" s="12">
        <f>'[4]AZIMUTH_CONGESTION by ports'!S2229</f>
        <v>5</v>
      </c>
      <c r="U762" s="43">
        <f>'[4]AZIMUTH_CONGESTION by ports'!T2229</f>
        <v>0</v>
      </c>
      <c r="V762" s="12">
        <f>'[4]AZIMUTH_CONGESTION by ports'!U2229</f>
        <v>0</v>
      </c>
      <c r="W762" s="43">
        <f>'[4]AZIMUTH_CONGESTION by ports'!V2229</f>
        <v>2</v>
      </c>
      <c r="X762" s="12">
        <f>'[4]AZIMUTH_CONGESTION by ports'!W2229</f>
        <v>1</v>
      </c>
      <c r="Y762" s="88">
        <f>'[4]AZIMUTH_CONGESTION by ports'!X2229</f>
        <v>4</v>
      </c>
      <c r="Z762" s="12">
        <f>'[4]AZIMUTH_CONGESTION by ports'!Y2229</f>
        <v>0</v>
      </c>
      <c r="AA762" s="88">
        <f>'[4]AZIMUTH_CONGESTION by ports'!Z2229</f>
        <v>0</v>
      </c>
      <c r="AB762" s="12">
        <f t="shared" si="69"/>
        <v>18.53</v>
      </c>
      <c r="AC762" s="12">
        <f t="shared" si="70"/>
        <v>4.08</v>
      </c>
      <c r="AD762" s="12">
        <f t="shared" si="71"/>
        <v>1.87</v>
      </c>
      <c r="AE762" s="12">
        <f t="shared" si="72"/>
        <v>0.85000000000000009</v>
      </c>
      <c r="AF762" s="12">
        <f t="shared" si="73"/>
        <v>10.030000000000001</v>
      </c>
      <c r="AG762" s="12">
        <f t="shared" si="74"/>
        <v>1.7000000000000002</v>
      </c>
    </row>
    <row r="763" spans="2:33">
      <c r="B763" s="15">
        <f>'[4]AZIMUTH_CONGESTION by ports'!A2230</f>
        <v>43130</v>
      </c>
      <c r="C763" s="6">
        <f>'[4]AZIMUTH_CONGESTION by ports'!B2230</f>
        <v>22</v>
      </c>
      <c r="D763" s="89">
        <f>'[4]AZIMUTH_CONGESTION by ports'!C2230</f>
        <v>57</v>
      </c>
      <c r="E763" s="43">
        <f>'[4]AZIMUTH_CONGESTION by ports'!D2230</f>
        <v>7</v>
      </c>
      <c r="F763" s="6">
        <f>'[4]AZIMUTH_CONGESTION by ports'!E2230</f>
        <v>0</v>
      </c>
      <c r="G763" s="6">
        <f>'[4]AZIMUTH_CONGESTION by ports'!F2230</f>
        <v>2</v>
      </c>
      <c r="H763" s="12">
        <f>'[4]AZIMUTH_CONGESTION by ports'!G2230</f>
        <v>0</v>
      </c>
      <c r="I763" s="12">
        <f>'[4]AZIMUTH_CONGESTION by ports'!H2230</f>
        <v>3</v>
      </c>
      <c r="J763" s="12">
        <f>'[4]AZIMUTH_CONGESTION by ports'!I2230</f>
        <v>1</v>
      </c>
      <c r="K763" s="12">
        <f>'[4]AZIMUTH_CONGESTION by ports'!J2230</f>
        <v>0</v>
      </c>
      <c r="L763" s="12">
        <f>'[4]AZIMUTH_CONGESTION by ports'!K2230</f>
        <v>0</v>
      </c>
      <c r="M763" s="43">
        <f>'[4]AZIMUTH_CONGESTION by ports'!L2230</f>
        <v>1</v>
      </c>
      <c r="N763" s="6">
        <f>'[4]AZIMUTH_CONGESTION by ports'!M2230</f>
        <v>1</v>
      </c>
      <c r="O763" s="89">
        <f>'[4]AZIMUTH_CONGESTION by ports'!N2230</f>
        <v>0</v>
      </c>
      <c r="P763" s="88">
        <f>'[4]AZIMUTH_CONGESTION by ports'!O2230</f>
        <v>0</v>
      </c>
      <c r="Q763" s="88">
        <f>'[4]AZIMUTH_CONGESTION by ports'!P2230</f>
        <v>0</v>
      </c>
      <c r="R763" s="43">
        <f>'[4]AZIMUTH_CONGESTION by ports'!Q2230</f>
        <v>1</v>
      </c>
      <c r="S763" s="88">
        <f>'[4]AZIMUTH_CONGESTION by ports'!R2230</f>
        <v>0</v>
      </c>
      <c r="T763" s="12">
        <f>'[4]AZIMUTH_CONGESTION by ports'!S2230</f>
        <v>3</v>
      </c>
      <c r="U763" s="43">
        <f>'[4]AZIMUTH_CONGESTION by ports'!T2230</f>
        <v>0</v>
      </c>
      <c r="V763" s="12">
        <f>'[4]AZIMUTH_CONGESTION by ports'!U2230</f>
        <v>0</v>
      </c>
      <c r="W763" s="43">
        <f>'[4]AZIMUTH_CONGESTION by ports'!V2230</f>
        <v>1</v>
      </c>
      <c r="X763" s="12">
        <f>'[4]AZIMUTH_CONGESTION by ports'!W2230</f>
        <v>1</v>
      </c>
      <c r="Y763" s="88">
        <f>'[4]AZIMUTH_CONGESTION by ports'!X2230</f>
        <v>5</v>
      </c>
      <c r="Z763" s="12">
        <f>'[4]AZIMUTH_CONGESTION by ports'!Y2230</f>
        <v>0</v>
      </c>
      <c r="AA763" s="88">
        <f>'[4]AZIMUTH_CONGESTION by ports'!Z2230</f>
        <v>0</v>
      </c>
      <c r="AB763" s="12">
        <f t="shared" si="69"/>
        <v>17.850000000000001</v>
      </c>
      <c r="AC763" s="12">
        <f t="shared" si="70"/>
        <v>4.25</v>
      </c>
      <c r="AD763" s="12">
        <f t="shared" si="71"/>
        <v>1.7000000000000002</v>
      </c>
      <c r="AE763" s="12">
        <f t="shared" si="72"/>
        <v>0.85000000000000009</v>
      </c>
      <c r="AF763" s="12">
        <f t="shared" si="73"/>
        <v>9.6900000000000013</v>
      </c>
      <c r="AG763" s="12">
        <f t="shared" si="74"/>
        <v>1.36</v>
      </c>
    </row>
    <row r="764" spans="2:33">
      <c r="B764" s="15">
        <f>'[4]AZIMUTH_CONGESTION by ports'!A2231</f>
        <v>43131</v>
      </c>
      <c r="C764" s="6">
        <f>'[4]AZIMUTH_CONGESTION by ports'!B2231</f>
        <v>23</v>
      </c>
      <c r="D764" s="89">
        <f>'[4]AZIMUTH_CONGESTION by ports'!C2231</f>
        <v>53</v>
      </c>
      <c r="E764" s="43">
        <f>'[4]AZIMUTH_CONGESTION by ports'!D2231</f>
        <v>5</v>
      </c>
      <c r="F764" s="6">
        <f>'[4]AZIMUTH_CONGESTION by ports'!E2231</f>
        <v>0</v>
      </c>
      <c r="G764" s="6">
        <f>'[4]AZIMUTH_CONGESTION by ports'!F2231</f>
        <v>1</v>
      </c>
      <c r="H764" s="12">
        <f>'[4]AZIMUTH_CONGESTION by ports'!G2231</f>
        <v>0</v>
      </c>
      <c r="I764" s="12">
        <f>'[4]AZIMUTH_CONGESTION by ports'!H2231</f>
        <v>1</v>
      </c>
      <c r="J764" s="12">
        <f>'[4]AZIMUTH_CONGESTION by ports'!I2231</f>
        <v>0</v>
      </c>
      <c r="K764" s="12">
        <f>'[4]AZIMUTH_CONGESTION by ports'!J2231</f>
        <v>0</v>
      </c>
      <c r="L764" s="12">
        <f>'[4]AZIMUTH_CONGESTION by ports'!K2231</f>
        <v>0</v>
      </c>
      <c r="M764" s="43">
        <f>'[4]AZIMUTH_CONGESTION by ports'!L2231</f>
        <v>0</v>
      </c>
      <c r="N764" s="6">
        <f>'[4]AZIMUTH_CONGESTION by ports'!M2231</f>
        <v>2</v>
      </c>
      <c r="O764" s="89">
        <f>'[4]AZIMUTH_CONGESTION by ports'!N2231</f>
        <v>0</v>
      </c>
      <c r="P764" s="88">
        <f>'[4]AZIMUTH_CONGESTION by ports'!O2231</f>
        <v>1</v>
      </c>
      <c r="Q764" s="88">
        <f>'[4]AZIMUTH_CONGESTION by ports'!P2231</f>
        <v>0</v>
      </c>
      <c r="R764" s="43">
        <f>'[4]AZIMUTH_CONGESTION by ports'!Q2231</f>
        <v>0</v>
      </c>
      <c r="S764" s="88">
        <f>'[4]AZIMUTH_CONGESTION by ports'!R2231</f>
        <v>0</v>
      </c>
      <c r="T764" s="12">
        <f>'[4]AZIMUTH_CONGESTION by ports'!S2231</f>
        <v>3</v>
      </c>
      <c r="U764" s="43">
        <f>'[4]AZIMUTH_CONGESTION by ports'!T2231</f>
        <v>0</v>
      </c>
      <c r="V764" s="12">
        <f>'[4]AZIMUTH_CONGESTION by ports'!U2231</f>
        <v>0</v>
      </c>
      <c r="W764" s="43">
        <f>'[4]AZIMUTH_CONGESTION by ports'!V2231</f>
        <v>1</v>
      </c>
      <c r="X764" s="12">
        <f>'[4]AZIMUTH_CONGESTION by ports'!W2231</f>
        <v>1</v>
      </c>
      <c r="Y764" s="88">
        <f>'[4]AZIMUTH_CONGESTION by ports'!X2231</f>
        <v>4</v>
      </c>
      <c r="Z764" s="12">
        <f>'[4]AZIMUTH_CONGESTION by ports'!Y2231</f>
        <v>0</v>
      </c>
      <c r="AA764" s="88">
        <f>'[4]AZIMUTH_CONGESTION by ports'!Z2231</f>
        <v>0</v>
      </c>
      <c r="AB764" s="12">
        <f t="shared" si="69"/>
        <v>16.150000000000002</v>
      </c>
      <c r="AC764" s="12">
        <f t="shared" si="70"/>
        <v>4.42</v>
      </c>
      <c r="AD764" s="12">
        <f t="shared" si="71"/>
        <v>1.02</v>
      </c>
      <c r="AE764" s="12">
        <f t="shared" si="72"/>
        <v>0.85000000000000009</v>
      </c>
      <c r="AF764" s="12">
        <f t="shared" si="73"/>
        <v>9.01</v>
      </c>
      <c r="AG764" s="12">
        <f t="shared" si="74"/>
        <v>0.85000000000000009</v>
      </c>
    </row>
    <row r="765" spans="2:33">
      <c r="B765" s="15">
        <f>'[4]AZIMUTH_CONGESTION by ports'!A2232</f>
        <v>43132</v>
      </c>
      <c r="C765" s="6">
        <f>'[4]AZIMUTH_CONGESTION by ports'!B2232</f>
        <v>23</v>
      </c>
      <c r="D765" s="89">
        <f>'[4]AZIMUTH_CONGESTION by ports'!C2232</f>
        <v>52</v>
      </c>
      <c r="E765" s="43">
        <f>'[4]AZIMUTH_CONGESTION by ports'!D2232</f>
        <v>6</v>
      </c>
      <c r="F765" s="6">
        <f>'[4]AZIMUTH_CONGESTION by ports'!E2232</f>
        <v>0</v>
      </c>
      <c r="G765" s="6">
        <f>'[4]AZIMUTH_CONGESTION by ports'!F2232</f>
        <v>0</v>
      </c>
      <c r="H765" s="12">
        <f>'[4]AZIMUTH_CONGESTION by ports'!G2232</f>
        <v>0</v>
      </c>
      <c r="I765" s="12">
        <f>'[4]AZIMUTH_CONGESTION by ports'!H2232</f>
        <v>1</v>
      </c>
      <c r="J765" s="12">
        <f>'[4]AZIMUTH_CONGESTION by ports'!I2232</f>
        <v>0</v>
      </c>
      <c r="K765" s="12">
        <f>'[4]AZIMUTH_CONGESTION by ports'!J2232</f>
        <v>0</v>
      </c>
      <c r="L765" s="12">
        <f>'[4]AZIMUTH_CONGESTION by ports'!K2232</f>
        <v>0</v>
      </c>
      <c r="M765" s="43">
        <f>'[4]AZIMUTH_CONGESTION by ports'!L2232</f>
        <v>1</v>
      </c>
      <c r="N765" s="6">
        <f>'[4]AZIMUTH_CONGESTION by ports'!M2232</f>
        <v>2</v>
      </c>
      <c r="O765" s="89">
        <f>'[4]AZIMUTH_CONGESTION by ports'!N2232</f>
        <v>0</v>
      </c>
      <c r="P765" s="88">
        <f>'[4]AZIMUTH_CONGESTION by ports'!O2232</f>
        <v>0</v>
      </c>
      <c r="Q765" s="88">
        <f>'[4]AZIMUTH_CONGESTION by ports'!P2232</f>
        <v>0</v>
      </c>
      <c r="R765" s="43">
        <f>'[4]AZIMUTH_CONGESTION by ports'!Q2232</f>
        <v>1</v>
      </c>
      <c r="S765" s="88">
        <f>'[4]AZIMUTH_CONGESTION by ports'!R2232</f>
        <v>0</v>
      </c>
      <c r="T765" s="12">
        <f>'[4]AZIMUTH_CONGESTION by ports'!S2232</f>
        <v>5</v>
      </c>
      <c r="U765" s="43">
        <f>'[4]AZIMUTH_CONGESTION by ports'!T2232</f>
        <v>0</v>
      </c>
      <c r="V765" s="12">
        <f>'[4]AZIMUTH_CONGESTION by ports'!U2232</f>
        <v>0</v>
      </c>
      <c r="W765" s="43">
        <f>'[4]AZIMUTH_CONGESTION by ports'!V2232</f>
        <v>3</v>
      </c>
      <c r="X765" s="12">
        <f>'[4]AZIMUTH_CONGESTION by ports'!W2232</f>
        <v>0</v>
      </c>
      <c r="Y765" s="88">
        <f>'[4]AZIMUTH_CONGESTION by ports'!X2232</f>
        <v>3</v>
      </c>
      <c r="Z765" s="12">
        <f>'[4]AZIMUTH_CONGESTION by ports'!Y2232</f>
        <v>0</v>
      </c>
      <c r="AA765" s="88">
        <f>'[4]AZIMUTH_CONGESTION by ports'!Z2232</f>
        <v>0</v>
      </c>
      <c r="AB765" s="12">
        <f t="shared" si="69"/>
        <v>16.490000000000002</v>
      </c>
      <c r="AC765" s="12">
        <f t="shared" si="70"/>
        <v>4.25</v>
      </c>
      <c r="AD765" s="12">
        <f t="shared" si="71"/>
        <v>1.87</v>
      </c>
      <c r="AE765" s="12">
        <f t="shared" si="72"/>
        <v>0.51</v>
      </c>
      <c r="AF765" s="12">
        <f t="shared" si="73"/>
        <v>8.84</v>
      </c>
      <c r="AG765" s="12">
        <f t="shared" si="74"/>
        <v>1.02</v>
      </c>
    </row>
    <row r="766" spans="2:33">
      <c r="B766" s="15">
        <f>'[4]AZIMUTH_CONGESTION by ports'!A2233</f>
        <v>43133</v>
      </c>
      <c r="C766" s="6">
        <f>'[4]AZIMUTH_CONGESTION by ports'!B2233</f>
        <v>22</v>
      </c>
      <c r="D766" s="89">
        <f>'[4]AZIMUTH_CONGESTION by ports'!C2233</f>
        <v>44</v>
      </c>
      <c r="E766" s="43">
        <f>'[4]AZIMUTH_CONGESTION by ports'!D2233</f>
        <v>4</v>
      </c>
      <c r="F766" s="6">
        <f>'[4]AZIMUTH_CONGESTION by ports'!E2233</f>
        <v>0</v>
      </c>
      <c r="G766" s="6">
        <f>'[4]AZIMUTH_CONGESTION by ports'!F2233</f>
        <v>0</v>
      </c>
      <c r="H766" s="12">
        <f>'[4]AZIMUTH_CONGESTION by ports'!G2233</f>
        <v>0</v>
      </c>
      <c r="I766" s="12">
        <f>'[4]AZIMUTH_CONGESTION by ports'!H2233</f>
        <v>0</v>
      </c>
      <c r="J766" s="12">
        <f>'[4]AZIMUTH_CONGESTION by ports'!I2233</f>
        <v>1</v>
      </c>
      <c r="K766" s="12">
        <f>'[4]AZIMUTH_CONGESTION by ports'!J2233</f>
        <v>0</v>
      </c>
      <c r="L766" s="12">
        <f>'[4]AZIMUTH_CONGESTION by ports'!K2233</f>
        <v>0</v>
      </c>
      <c r="M766" s="43">
        <f>'[4]AZIMUTH_CONGESTION by ports'!L2233</f>
        <v>0</v>
      </c>
      <c r="N766" s="6">
        <f>'[4]AZIMUTH_CONGESTION by ports'!M2233</f>
        <v>1</v>
      </c>
      <c r="O766" s="89">
        <f>'[4]AZIMUTH_CONGESTION by ports'!N2233</f>
        <v>0</v>
      </c>
      <c r="P766" s="88">
        <f>'[4]AZIMUTH_CONGESTION by ports'!O2233</f>
        <v>0</v>
      </c>
      <c r="Q766" s="88">
        <f>'[4]AZIMUTH_CONGESTION by ports'!P2233</f>
        <v>0</v>
      </c>
      <c r="R766" s="43">
        <f>'[4]AZIMUTH_CONGESTION by ports'!Q2233</f>
        <v>1</v>
      </c>
      <c r="S766" s="88">
        <f>'[4]AZIMUTH_CONGESTION by ports'!R2233</f>
        <v>0</v>
      </c>
      <c r="T766" s="12">
        <f>'[4]AZIMUTH_CONGESTION by ports'!S2233</f>
        <v>5</v>
      </c>
      <c r="U766" s="43">
        <f>'[4]AZIMUTH_CONGESTION by ports'!T2233</f>
        <v>0</v>
      </c>
      <c r="V766" s="12">
        <f>'[4]AZIMUTH_CONGESTION by ports'!U2233</f>
        <v>0</v>
      </c>
      <c r="W766" s="43">
        <f>'[4]AZIMUTH_CONGESTION by ports'!V2233</f>
        <v>4</v>
      </c>
      <c r="X766" s="12">
        <f>'[4]AZIMUTH_CONGESTION by ports'!W2233</f>
        <v>0</v>
      </c>
      <c r="Y766" s="88">
        <f>'[4]AZIMUTH_CONGESTION by ports'!X2233</f>
        <v>4</v>
      </c>
      <c r="Z766" s="12">
        <f>'[4]AZIMUTH_CONGESTION by ports'!Y2233</f>
        <v>0</v>
      </c>
      <c r="AA766" s="88">
        <f>'[4]AZIMUTH_CONGESTION by ports'!Z2233</f>
        <v>0</v>
      </c>
      <c r="AB766" s="12">
        <f t="shared" si="69"/>
        <v>14.620000000000001</v>
      </c>
      <c r="AC766" s="12">
        <f t="shared" si="70"/>
        <v>3.91</v>
      </c>
      <c r="AD766" s="12">
        <f t="shared" si="71"/>
        <v>1.53</v>
      </c>
      <c r="AE766" s="12">
        <f t="shared" si="72"/>
        <v>0.68</v>
      </c>
      <c r="AF766" s="12">
        <f t="shared" si="73"/>
        <v>7.48</v>
      </c>
      <c r="AG766" s="12">
        <f t="shared" si="74"/>
        <v>1.02</v>
      </c>
    </row>
    <row r="767" spans="2:33">
      <c r="B767" s="15">
        <f>'[4]AZIMUTH_CONGESTION by ports'!A2234</f>
        <v>43134</v>
      </c>
      <c r="C767" s="6">
        <f>'[4]AZIMUTH_CONGESTION by ports'!B2234</f>
        <v>20</v>
      </c>
      <c r="D767" s="89">
        <f>'[4]AZIMUTH_CONGESTION by ports'!C2234</f>
        <v>47</v>
      </c>
      <c r="E767" s="43">
        <f>'[4]AZIMUTH_CONGESTION by ports'!D2234</f>
        <v>4</v>
      </c>
      <c r="F767" s="6">
        <f>'[4]AZIMUTH_CONGESTION by ports'!E2234</f>
        <v>0</v>
      </c>
      <c r="G767" s="6">
        <f>'[4]AZIMUTH_CONGESTION by ports'!F2234</f>
        <v>0</v>
      </c>
      <c r="H767" s="12">
        <f>'[4]AZIMUTH_CONGESTION by ports'!G2234</f>
        <v>0</v>
      </c>
      <c r="I767" s="12">
        <f>'[4]AZIMUTH_CONGESTION by ports'!H2234</f>
        <v>0</v>
      </c>
      <c r="J767" s="12">
        <f>'[4]AZIMUTH_CONGESTION by ports'!I2234</f>
        <v>0</v>
      </c>
      <c r="K767" s="12">
        <f>'[4]AZIMUTH_CONGESTION by ports'!J2234</f>
        <v>0</v>
      </c>
      <c r="L767" s="12">
        <f>'[4]AZIMUTH_CONGESTION by ports'!K2234</f>
        <v>0</v>
      </c>
      <c r="M767" s="43">
        <f>'[4]AZIMUTH_CONGESTION by ports'!L2234</f>
        <v>0</v>
      </c>
      <c r="N767" s="6">
        <f>'[4]AZIMUTH_CONGESTION by ports'!M2234</f>
        <v>1</v>
      </c>
      <c r="O767" s="89">
        <f>'[4]AZIMUTH_CONGESTION by ports'!N2234</f>
        <v>0</v>
      </c>
      <c r="P767" s="88">
        <f>'[4]AZIMUTH_CONGESTION by ports'!O2234</f>
        <v>1</v>
      </c>
      <c r="Q767" s="88">
        <f>'[4]AZIMUTH_CONGESTION by ports'!P2234</f>
        <v>0</v>
      </c>
      <c r="R767" s="43">
        <f>'[4]AZIMUTH_CONGESTION by ports'!Q2234</f>
        <v>0</v>
      </c>
      <c r="S767" s="88">
        <f>'[4]AZIMUTH_CONGESTION by ports'!R2234</f>
        <v>0</v>
      </c>
      <c r="T767" s="12">
        <f>'[4]AZIMUTH_CONGESTION by ports'!S2234</f>
        <v>5</v>
      </c>
      <c r="U767" s="43">
        <f>'[4]AZIMUTH_CONGESTION by ports'!T2234</f>
        <v>0</v>
      </c>
      <c r="V767" s="12">
        <f>'[4]AZIMUTH_CONGESTION by ports'!U2234</f>
        <v>0</v>
      </c>
      <c r="W767" s="43">
        <f>'[4]AZIMUTH_CONGESTION by ports'!V2234</f>
        <v>3</v>
      </c>
      <c r="X767" s="12">
        <f>'[4]AZIMUTH_CONGESTION by ports'!W2234</f>
        <v>0</v>
      </c>
      <c r="Y767" s="88">
        <f>'[4]AZIMUTH_CONGESTION by ports'!X2234</f>
        <v>3</v>
      </c>
      <c r="Z767" s="12">
        <f>'[4]AZIMUTH_CONGESTION by ports'!Y2234</f>
        <v>0</v>
      </c>
      <c r="AA767" s="88">
        <f>'[4]AZIMUTH_CONGESTION by ports'!Z2234</f>
        <v>0</v>
      </c>
      <c r="AB767" s="12">
        <f t="shared" si="69"/>
        <v>14.280000000000001</v>
      </c>
      <c r="AC767" s="12">
        <f t="shared" si="70"/>
        <v>3.5700000000000003</v>
      </c>
      <c r="AD767" s="12">
        <f t="shared" si="71"/>
        <v>1.1900000000000002</v>
      </c>
      <c r="AE767" s="12">
        <f t="shared" si="72"/>
        <v>0.68</v>
      </c>
      <c r="AF767" s="12">
        <f t="shared" si="73"/>
        <v>7.99</v>
      </c>
      <c r="AG767" s="12">
        <f t="shared" si="74"/>
        <v>0.85000000000000009</v>
      </c>
    </row>
    <row r="768" spans="2:33">
      <c r="B768" s="15">
        <f>'[4]AZIMUTH_CONGESTION by ports'!A2235</f>
        <v>43135</v>
      </c>
      <c r="C768" s="6">
        <f>'[4]AZIMUTH_CONGESTION by ports'!B2235</f>
        <v>19</v>
      </c>
      <c r="D768" s="89">
        <f>'[4]AZIMUTH_CONGESTION by ports'!C2235</f>
        <v>48</v>
      </c>
      <c r="E768" s="43">
        <f>'[4]AZIMUTH_CONGESTION by ports'!D2235</f>
        <v>4</v>
      </c>
      <c r="F768" s="6">
        <f>'[4]AZIMUTH_CONGESTION by ports'!E2235</f>
        <v>0</v>
      </c>
      <c r="G768" s="6">
        <f>'[4]AZIMUTH_CONGESTION by ports'!F2235</f>
        <v>0</v>
      </c>
      <c r="H768" s="12">
        <f>'[4]AZIMUTH_CONGESTION by ports'!G2235</f>
        <v>1</v>
      </c>
      <c r="I768" s="12">
        <f>'[4]AZIMUTH_CONGESTION by ports'!H2235</f>
        <v>0</v>
      </c>
      <c r="J768" s="12">
        <f>'[4]AZIMUTH_CONGESTION by ports'!I2235</f>
        <v>0</v>
      </c>
      <c r="K768" s="12">
        <f>'[4]AZIMUTH_CONGESTION by ports'!J2235</f>
        <v>0</v>
      </c>
      <c r="L768" s="12">
        <f>'[4]AZIMUTH_CONGESTION by ports'!K2235</f>
        <v>0</v>
      </c>
      <c r="M768" s="43">
        <f>'[4]AZIMUTH_CONGESTION by ports'!L2235</f>
        <v>0</v>
      </c>
      <c r="N768" s="6">
        <f>'[4]AZIMUTH_CONGESTION by ports'!M2235</f>
        <v>1</v>
      </c>
      <c r="O768" s="89">
        <f>'[4]AZIMUTH_CONGESTION by ports'!N2235</f>
        <v>1</v>
      </c>
      <c r="P768" s="88">
        <f>'[4]AZIMUTH_CONGESTION by ports'!O2235</f>
        <v>2</v>
      </c>
      <c r="Q768" s="88">
        <f>'[4]AZIMUTH_CONGESTION by ports'!P2235</f>
        <v>0</v>
      </c>
      <c r="R768" s="43">
        <f>'[4]AZIMUTH_CONGESTION by ports'!Q2235</f>
        <v>1</v>
      </c>
      <c r="S768" s="88">
        <f>'[4]AZIMUTH_CONGESTION by ports'!R2235</f>
        <v>0</v>
      </c>
      <c r="T768" s="12">
        <f>'[4]AZIMUTH_CONGESTION by ports'!S2235</f>
        <v>7</v>
      </c>
      <c r="U768" s="43">
        <f>'[4]AZIMUTH_CONGESTION by ports'!T2235</f>
        <v>0</v>
      </c>
      <c r="V768" s="12">
        <f>'[4]AZIMUTH_CONGESTION by ports'!U2235</f>
        <v>0</v>
      </c>
      <c r="W768" s="43">
        <f>'[4]AZIMUTH_CONGESTION by ports'!V2235</f>
        <v>2</v>
      </c>
      <c r="X768" s="12">
        <f>'[4]AZIMUTH_CONGESTION by ports'!W2235</f>
        <v>0</v>
      </c>
      <c r="Y768" s="88">
        <f>'[4]AZIMUTH_CONGESTION by ports'!X2235</f>
        <v>3</v>
      </c>
      <c r="Z768" s="12">
        <f>'[4]AZIMUTH_CONGESTION by ports'!Y2235</f>
        <v>0</v>
      </c>
      <c r="AA768" s="88">
        <f>'[4]AZIMUTH_CONGESTION by ports'!Z2235</f>
        <v>0</v>
      </c>
      <c r="AB768" s="12">
        <f t="shared" si="69"/>
        <v>15.13</v>
      </c>
      <c r="AC768" s="12">
        <f t="shared" si="70"/>
        <v>3.4000000000000004</v>
      </c>
      <c r="AD768" s="12">
        <f t="shared" si="71"/>
        <v>1.1900000000000002</v>
      </c>
      <c r="AE768" s="12">
        <f t="shared" si="72"/>
        <v>0.85000000000000009</v>
      </c>
      <c r="AF768" s="12">
        <f t="shared" si="73"/>
        <v>8.33</v>
      </c>
      <c r="AG768" s="12">
        <f t="shared" si="74"/>
        <v>1.36</v>
      </c>
    </row>
    <row r="769" spans="2:33">
      <c r="B769" s="15">
        <f>'[4]AZIMUTH_CONGESTION by ports'!A2236</f>
        <v>43136</v>
      </c>
      <c r="C769" s="6">
        <f>'[4]AZIMUTH_CONGESTION by ports'!B2236</f>
        <v>19</v>
      </c>
      <c r="D769" s="89">
        <f>'[4]AZIMUTH_CONGESTION by ports'!C2236</f>
        <v>63</v>
      </c>
      <c r="E769" s="43">
        <f>'[4]AZIMUTH_CONGESTION by ports'!D2236</f>
        <v>1</v>
      </c>
      <c r="F769" s="6">
        <f>'[4]AZIMUTH_CONGESTION by ports'!E2236</f>
        <v>0</v>
      </c>
      <c r="G769" s="6">
        <f>'[4]AZIMUTH_CONGESTION by ports'!F2236</f>
        <v>0</v>
      </c>
      <c r="H769" s="12">
        <f>'[4]AZIMUTH_CONGESTION by ports'!G2236</f>
        <v>1</v>
      </c>
      <c r="I769" s="12">
        <f>'[4]AZIMUTH_CONGESTION by ports'!H2236</f>
        <v>0</v>
      </c>
      <c r="J769" s="12">
        <f>'[4]AZIMUTH_CONGESTION by ports'!I2236</f>
        <v>1</v>
      </c>
      <c r="K769" s="12">
        <f>'[4]AZIMUTH_CONGESTION by ports'!J2236</f>
        <v>0</v>
      </c>
      <c r="L769" s="12">
        <f>'[4]AZIMUTH_CONGESTION by ports'!K2236</f>
        <v>0</v>
      </c>
      <c r="M769" s="43">
        <f>'[4]AZIMUTH_CONGESTION by ports'!L2236</f>
        <v>0</v>
      </c>
      <c r="N769" s="6">
        <f>'[4]AZIMUTH_CONGESTION by ports'!M2236</f>
        <v>1</v>
      </c>
      <c r="O769" s="89">
        <f>'[4]AZIMUTH_CONGESTION by ports'!N2236</f>
        <v>1</v>
      </c>
      <c r="P769" s="88">
        <f>'[4]AZIMUTH_CONGESTION by ports'!O2236</f>
        <v>2</v>
      </c>
      <c r="Q769" s="88">
        <f>'[4]AZIMUTH_CONGESTION by ports'!P2236</f>
        <v>0</v>
      </c>
      <c r="R769" s="43">
        <f>'[4]AZIMUTH_CONGESTION by ports'!Q2236</f>
        <v>1</v>
      </c>
      <c r="S769" s="88">
        <f>'[4]AZIMUTH_CONGESTION by ports'!R2236</f>
        <v>1</v>
      </c>
      <c r="T769" s="12">
        <f>'[4]AZIMUTH_CONGESTION by ports'!S2236</f>
        <v>6</v>
      </c>
      <c r="U769" s="43">
        <f>'[4]AZIMUTH_CONGESTION by ports'!T2236</f>
        <v>0</v>
      </c>
      <c r="V769" s="12">
        <f>'[4]AZIMUTH_CONGESTION by ports'!U2236</f>
        <v>0</v>
      </c>
      <c r="W769" s="43">
        <f>'[4]AZIMUTH_CONGESTION by ports'!V2236</f>
        <v>2</v>
      </c>
      <c r="X769" s="12">
        <f>'[4]AZIMUTH_CONGESTION by ports'!W2236</f>
        <v>0</v>
      </c>
      <c r="Y769" s="88">
        <f>'[4]AZIMUTH_CONGESTION by ports'!X2236</f>
        <v>3</v>
      </c>
      <c r="Z769" s="12">
        <f>'[4]AZIMUTH_CONGESTION by ports'!Y2236</f>
        <v>0</v>
      </c>
      <c r="AA769" s="88">
        <f>'[4]AZIMUTH_CONGESTION by ports'!Z2236</f>
        <v>0</v>
      </c>
      <c r="AB769" s="12">
        <f t="shared" si="69"/>
        <v>17.34</v>
      </c>
      <c r="AC769" s="12">
        <f t="shared" si="70"/>
        <v>3.4000000000000004</v>
      </c>
      <c r="AD769" s="12">
        <f t="shared" si="71"/>
        <v>0.68</v>
      </c>
      <c r="AE769" s="12">
        <f t="shared" si="72"/>
        <v>1.02</v>
      </c>
      <c r="AF769" s="12">
        <f t="shared" si="73"/>
        <v>10.88</v>
      </c>
      <c r="AG769" s="12">
        <f t="shared" si="74"/>
        <v>1.36</v>
      </c>
    </row>
    <row r="770" spans="2:33">
      <c r="B770" s="15">
        <f>'[4]AZIMUTH_CONGESTION by ports'!A2237</f>
        <v>43137</v>
      </c>
      <c r="C770" s="6">
        <f>'[4]AZIMUTH_CONGESTION by ports'!B2237</f>
        <v>19</v>
      </c>
      <c r="D770" s="89">
        <f>'[4]AZIMUTH_CONGESTION by ports'!C2237</f>
        <v>65</v>
      </c>
      <c r="E770" s="43">
        <f>'[4]AZIMUTH_CONGESTION by ports'!D2237</f>
        <v>2</v>
      </c>
      <c r="F770" s="6">
        <f>'[4]AZIMUTH_CONGESTION by ports'!E2237</f>
        <v>0</v>
      </c>
      <c r="G770" s="6">
        <f>'[4]AZIMUTH_CONGESTION by ports'!F2237</f>
        <v>0</v>
      </c>
      <c r="H770" s="12">
        <f>'[4]AZIMUTH_CONGESTION by ports'!G2237</f>
        <v>2</v>
      </c>
      <c r="I770" s="12">
        <f>'[4]AZIMUTH_CONGESTION by ports'!H2237</f>
        <v>0</v>
      </c>
      <c r="J770" s="12">
        <f>'[4]AZIMUTH_CONGESTION by ports'!I2237</f>
        <v>1</v>
      </c>
      <c r="K770" s="12">
        <f>'[4]AZIMUTH_CONGESTION by ports'!J2237</f>
        <v>0</v>
      </c>
      <c r="L770" s="12">
        <f>'[4]AZIMUTH_CONGESTION by ports'!K2237</f>
        <v>0</v>
      </c>
      <c r="M770" s="43">
        <f>'[4]AZIMUTH_CONGESTION by ports'!L2237</f>
        <v>0</v>
      </c>
      <c r="N770" s="6">
        <f>'[4]AZIMUTH_CONGESTION by ports'!M2237</f>
        <v>1</v>
      </c>
      <c r="O770" s="89">
        <f>'[4]AZIMUTH_CONGESTION by ports'!N2237</f>
        <v>1</v>
      </c>
      <c r="P770" s="88">
        <f>'[4]AZIMUTH_CONGESTION by ports'!O2237</f>
        <v>2</v>
      </c>
      <c r="Q770" s="88">
        <f>'[4]AZIMUTH_CONGESTION by ports'!P2237</f>
        <v>0</v>
      </c>
      <c r="R770" s="43">
        <f>'[4]AZIMUTH_CONGESTION by ports'!Q2237</f>
        <v>1</v>
      </c>
      <c r="S770" s="88">
        <f>'[4]AZIMUTH_CONGESTION by ports'!R2237</f>
        <v>0</v>
      </c>
      <c r="T770" s="12">
        <f>'[4]AZIMUTH_CONGESTION by ports'!S2237</f>
        <v>5</v>
      </c>
      <c r="U770" s="43">
        <f>'[4]AZIMUTH_CONGESTION by ports'!T2237</f>
        <v>0</v>
      </c>
      <c r="V770" s="12">
        <f>'[4]AZIMUTH_CONGESTION by ports'!U2237</f>
        <v>0</v>
      </c>
      <c r="W770" s="43">
        <f>'[4]AZIMUTH_CONGESTION by ports'!V2237</f>
        <v>2</v>
      </c>
      <c r="X770" s="12">
        <f>'[4]AZIMUTH_CONGESTION by ports'!W2237</f>
        <v>0</v>
      </c>
      <c r="Y770" s="88">
        <f>'[4]AZIMUTH_CONGESTION by ports'!X2237</f>
        <v>2</v>
      </c>
      <c r="Z770" s="12">
        <f>'[4]AZIMUTH_CONGESTION by ports'!Y2237</f>
        <v>0</v>
      </c>
      <c r="AA770" s="88">
        <f>'[4]AZIMUTH_CONGESTION by ports'!Z2237</f>
        <v>0</v>
      </c>
      <c r="AB770" s="12">
        <f t="shared" si="69"/>
        <v>17.510000000000002</v>
      </c>
      <c r="AC770" s="12">
        <f t="shared" si="70"/>
        <v>3.4000000000000004</v>
      </c>
      <c r="AD770" s="12">
        <f t="shared" si="71"/>
        <v>0.85000000000000009</v>
      </c>
      <c r="AE770" s="12">
        <f t="shared" si="72"/>
        <v>0.68</v>
      </c>
      <c r="AF770" s="12">
        <f t="shared" si="73"/>
        <v>11.22</v>
      </c>
      <c r="AG770" s="12">
        <f t="shared" si="74"/>
        <v>1.36</v>
      </c>
    </row>
    <row r="771" spans="2:33">
      <c r="B771" s="15">
        <f>'[4]AZIMUTH_CONGESTION by ports'!A2238</f>
        <v>43138</v>
      </c>
      <c r="C771" s="6">
        <f>'[4]AZIMUTH_CONGESTION by ports'!B2238</f>
        <v>16</v>
      </c>
      <c r="D771" s="89">
        <f>'[4]AZIMUTH_CONGESTION by ports'!C2238</f>
        <v>52</v>
      </c>
      <c r="E771" s="43">
        <f>'[4]AZIMUTH_CONGESTION by ports'!D2238</f>
        <v>1</v>
      </c>
      <c r="F771" s="6">
        <f>'[4]AZIMUTH_CONGESTION by ports'!E2238</f>
        <v>0</v>
      </c>
      <c r="G771" s="6">
        <f>'[4]AZIMUTH_CONGESTION by ports'!F2238</f>
        <v>1</v>
      </c>
      <c r="H771" s="12">
        <f>'[4]AZIMUTH_CONGESTION by ports'!G2238</f>
        <v>2</v>
      </c>
      <c r="I771" s="12">
        <f>'[4]AZIMUTH_CONGESTION by ports'!H2238</f>
        <v>1</v>
      </c>
      <c r="J771" s="12">
        <f>'[4]AZIMUTH_CONGESTION by ports'!I2238</f>
        <v>0</v>
      </c>
      <c r="K771" s="12">
        <f>'[4]AZIMUTH_CONGESTION by ports'!J2238</f>
        <v>0</v>
      </c>
      <c r="L771" s="12">
        <f>'[4]AZIMUTH_CONGESTION by ports'!K2238</f>
        <v>0</v>
      </c>
      <c r="M771" s="43">
        <f>'[4]AZIMUTH_CONGESTION by ports'!L2238</f>
        <v>0</v>
      </c>
      <c r="N771" s="6">
        <f>'[4]AZIMUTH_CONGESTION by ports'!M2238</f>
        <v>2</v>
      </c>
      <c r="O771" s="89">
        <f>'[4]AZIMUTH_CONGESTION by ports'!N2238</f>
        <v>1</v>
      </c>
      <c r="P771" s="88">
        <f>'[4]AZIMUTH_CONGESTION by ports'!O2238</f>
        <v>4</v>
      </c>
      <c r="Q771" s="88">
        <f>'[4]AZIMUTH_CONGESTION by ports'!P2238</f>
        <v>0</v>
      </c>
      <c r="R771" s="43">
        <f>'[4]AZIMUTH_CONGESTION by ports'!Q2238</f>
        <v>0</v>
      </c>
      <c r="S771" s="88">
        <f>'[4]AZIMUTH_CONGESTION by ports'!R2238</f>
        <v>0</v>
      </c>
      <c r="T771" s="12">
        <f>'[4]AZIMUTH_CONGESTION by ports'!S2238</f>
        <v>4</v>
      </c>
      <c r="U771" s="43">
        <f>'[4]AZIMUTH_CONGESTION by ports'!T2238</f>
        <v>0</v>
      </c>
      <c r="V771" s="12">
        <f>'[4]AZIMUTH_CONGESTION by ports'!U2238</f>
        <v>0</v>
      </c>
      <c r="W771" s="43">
        <f>'[4]AZIMUTH_CONGESTION by ports'!V2238</f>
        <v>1</v>
      </c>
      <c r="X771" s="12">
        <f>'[4]AZIMUTH_CONGESTION by ports'!W2238</f>
        <v>0</v>
      </c>
      <c r="Y771" s="88">
        <f>'[4]AZIMUTH_CONGESTION by ports'!X2238</f>
        <v>2</v>
      </c>
      <c r="Z771" s="12">
        <f>'[4]AZIMUTH_CONGESTION by ports'!Y2238</f>
        <v>0</v>
      </c>
      <c r="AA771" s="88">
        <f>'[4]AZIMUTH_CONGESTION by ports'!Z2238</f>
        <v>0</v>
      </c>
      <c r="AB771" s="12">
        <f t="shared" si="69"/>
        <v>14.790000000000001</v>
      </c>
      <c r="AC771" s="12">
        <f t="shared" si="70"/>
        <v>3.2300000000000004</v>
      </c>
      <c r="AD771" s="12">
        <f t="shared" si="71"/>
        <v>0.34</v>
      </c>
      <c r="AE771" s="12">
        <f t="shared" si="72"/>
        <v>1.02</v>
      </c>
      <c r="AF771" s="12">
        <f t="shared" si="73"/>
        <v>9.01</v>
      </c>
      <c r="AG771" s="12">
        <f t="shared" si="74"/>
        <v>1.1900000000000002</v>
      </c>
    </row>
    <row r="772" spans="2:33">
      <c r="B772" s="15">
        <f>'[4]AZIMUTH_CONGESTION by ports'!A2239</f>
        <v>43139</v>
      </c>
      <c r="C772" s="6">
        <f>'[4]AZIMUTH_CONGESTION by ports'!B2239</f>
        <v>16</v>
      </c>
      <c r="D772" s="89">
        <f>'[4]AZIMUTH_CONGESTION by ports'!C2239</f>
        <v>55</v>
      </c>
      <c r="E772" s="43">
        <f>'[4]AZIMUTH_CONGESTION by ports'!D2239</f>
        <v>1</v>
      </c>
      <c r="F772" s="6">
        <f>'[4]AZIMUTH_CONGESTION by ports'!E2239</f>
        <v>0</v>
      </c>
      <c r="G772" s="6">
        <f>'[4]AZIMUTH_CONGESTION by ports'!F2239</f>
        <v>0</v>
      </c>
      <c r="H772" s="12">
        <f>'[4]AZIMUTH_CONGESTION by ports'!G2239</f>
        <v>1</v>
      </c>
      <c r="I772" s="12">
        <f>'[4]AZIMUTH_CONGESTION by ports'!H2239</f>
        <v>0</v>
      </c>
      <c r="J772" s="12">
        <f>'[4]AZIMUTH_CONGESTION by ports'!I2239</f>
        <v>0</v>
      </c>
      <c r="K772" s="12">
        <f>'[4]AZIMUTH_CONGESTION by ports'!J2239</f>
        <v>0</v>
      </c>
      <c r="L772" s="12">
        <f>'[4]AZIMUTH_CONGESTION by ports'!K2239</f>
        <v>0</v>
      </c>
      <c r="M772" s="43">
        <f>'[4]AZIMUTH_CONGESTION by ports'!L2239</f>
        <v>1</v>
      </c>
      <c r="N772" s="6">
        <f>'[4]AZIMUTH_CONGESTION by ports'!M2239</f>
        <v>2</v>
      </c>
      <c r="O772" s="89">
        <f>'[4]AZIMUTH_CONGESTION by ports'!N2239</f>
        <v>1</v>
      </c>
      <c r="P772" s="88">
        <f>'[4]AZIMUTH_CONGESTION by ports'!O2239</f>
        <v>2</v>
      </c>
      <c r="Q772" s="88">
        <f>'[4]AZIMUTH_CONGESTION by ports'!P2239</f>
        <v>0</v>
      </c>
      <c r="R772" s="43">
        <f>'[4]AZIMUTH_CONGESTION by ports'!Q2239</f>
        <v>1</v>
      </c>
      <c r="S772" s="88">
        <f>'[4]AZIMUTH_CONGESTION by ports'!R2239</f>
        <v>0</v>
      </c>
      <c r="T772" s="12">
        <f>'[4]AZIMUTH_CONGESTION by ports'!S2239</f>
        <v>1</v>
      </c>
      <c r="U772" s="43">
        <f>'[4]AZIMUTH_CONGESTION by ports'!T2239</f>
        <v>0</v>
      </c>
      <c r="V772" s="12">
        <f>'[4]AZIMUTH_CONGESTION by ports'!U2239</f>
        <v>0</v>
      </c>
      <c r="W772" s="43">
        <f>'[4]AZIMUTH_CONGESTION by ports'!V2239</f>
        <v>2</v>
      </c>
      <c r="X772" s="12">
        <f>'[4]AZIMUTH_CONGESTION by ports'!W2239</f>
        <v>0</v>
      </c>
      <c r="Y772" s="88">
        <f>'[4]AZIMUTH_CONGESTION by ports'!X2239</f>
        <v>3</v>
      </c>
      <c r="Z772" s="12">
        <f>'[4]AZIMUTH_CONGESTION by ports'!Y2239</f>
        <v>0</v>
      </c>
      <c r="AA772" s="88">
        <f>'[4]AZIMUTH_CONGESTION by ports'!Z2239</f>
        <v>0</v>
      </c>
      <c r="AB772" s="12">
        <f t="shared" ref="AB772:AB835" si="75">SUM(C772:AA772)*0.17</f>
        <v>14.620000000000001</v>
      </c>
      <c r="AC772" s="12">
        <f t="shared" ref="AC772:AC835" si="76">SUM(C772,G772,F772,N772)*0.17</f>
        <v>3.06</v>
      </c>
      <c r="AD772" s="12">
        <f t="shared" ref="AD772:AD835" si="77">SUM(E772,M772,R772,U772,W772)*0.17</f>
        <v>0.85000000000000009</v>
      </c>
      <c r="AE772" s="12">
        <f t="shared" ref="AE772:AE835" si="78">SUM(Q772,S772,Y772,AA772,P772)*0.17</f>
        <v>0.85000000000000009</v>
      </c>
      <c r="AF772" s="12">
        <f t="shared" ref="AF772:AF835" si="79">SUM(D772,O772)*0.17</f>
        <v>9.5200000000000014</v>
      </c>
      <c r="AG772" s="12">
        <f t="shared" ref="AG772:AG835" si="80">SUM(H772,I772,J772,K772,L772,T772,V772,X772,Z772)*0.17</f>
        <v>0.34</v>
      </c>
    </row>
    <row r="773" spans="2:33">
      <c r="B773" s="15">
        <f>'[4]AZIMUTH_CONGESTION by ports'!A2240</f>
        <v>43140</v>
      </c>
      <c r="C773" s="6">
        <f>'[4]AZIMUTH_CONGESTION by ports'!B2240</f>
        <v>15</v>
      </c>
      <c r="D773" s="89">
        <f>'[4]AZIMUTH_CONGESTION by ports'!C2240</f>
        <v>58</v>
      </c>
      <c r="E773" s="43">
        <f>'[4]AZIMUTH_CONGESTION by ports'!D2240</f>
        <v>1</v>
      </c>
      <c r="F773" s="6">
        <f>'[4]AZIMUTH_CONGESTION by ports'!E2240</f>
        <v>0</v>
      </c>
      <c r="G773" s="6">
        <f>'[4]AZIMUTH_CONGESTION by ports'!F2240</f>
        <v>1</v>
      </c>
      <c r="H773" s="12">
        <f>'[4]AZIMUTH_CONGESTION by ports'!G2240</f>
        <v>0</v>
      </c>
      <c r="I773" s="12">
        <f>'[4]AZIMUTH_CONGESTION by ports'!H2240</f>
        <v>1</v>
      </c>
      <c r="J773" s="12">
        <f>'[4]AZIMUTH_CONGESTION by ports'!I2240</f>
        <v>0</v>
      </c>
      <c r="K773" s="12">
        <f>'[4]AZIMUTH_CONGESTION by ports'!J2240</f>
        <v>0</v>
      </c>
      <c r="L773" s="12">
        <f>'[4]AZIMUTH_CONGESTION by ports'!K2240</f>
        <v>0</v>
      </c>
      <c r="M773" s="43">
        <f>'[4]AZIMUTH_CONGESTION by ports'!L2240</f>
        <v>1</v>
      </c>
      <c r="N773" s="6">
        <f>'[4]AZIMUTH_CONGESTION by ports'!M2240</f>
        <v>0</v>
      </c>
      <c r="O773" s="89">
        <f>'[4]AZIMUTH_CONGESTION by ports'!N2240</f>
        <v>1</v>
      </c>
      <c r="P773" s="88">
        <f>'[4]AZIMUTH_CONGESTION by ports'!O2240</f>
        <v>2</v>
      </c>
      <c r="Q773" s="88">
        <f>'[4]AZIMUTH_CONGESTION by ports'!P2240</f>
        <v>0</v>
      </c>
      <c r="R773" s="43">
        <f>'[4]AZIMUTH_CONGESTION by ports'!Q2240</f>
        <v>1</v>
      </c>
      <c r="S773" s="88">
        <f>'[4]AZIMUTH_CONGESTION by ports'!R2240</f>
        <v>0</v>
      </c>
      <c r="T773" s="12">
        <f>'[4]AZIMUTH_CONGESTION by ports'!S2240</f>
        <v>2</v>
      </c>
      <c r="U773" s="43">
        <f>'[4]AZIMUTH_CONGESTION by ports'!T2240</f>
        <v>0</v>
      </c>
      <c r="V773" s="12">
        <f>'[4]AZIMUTH_CONGESTION by ports'!U2240</f>
        <v>0</v>
      </c>
      <c r="W773" s="43">
        <f>'[4]AZIMUTH_CONGESTION by ports'!V2240</f>
        <v>3</v>
      </c>
      <c r="X773" s="12">
        <f>'[4]AZIMUTH_CONGESTION by ports'!W2240</f>
        <v>0</v>
      </c>
      <c r="Y773" s="88">
        <f>'[4]AZIMUTH_CONGESTION by ports'!X2240</f>
        <v>2</v>
      </c>
      <c r="Z773" s="12">
        <f>'[4]AZIMUTH_CONGESTION by ports'!Y2240</f>
        <v>0</v>
      </c>
      <c r="AA773" s="88">
        <f>'[4]AZIMUTH_CONGESTION by ports'!Z2240</f>
        <v>0</v>
      </c>
      <c r="AB773" s="12">
        <f t="shared" si="75"/>
        <v>14.96</v>
      </c>
      <c r="AC773" s="12">
        <f t="shared" si="76"/>
        <v>2.72</v>
      </c>
      <c r="AD773" s="12">
        <f t="shared" si="77"/>
        <v>1.02</v>
      </c>
      <c r="AE773" s="12">
        <f t="shared" si="78"/>
        <v>0.68</v>
      </c>
      <c r="AF773" s="12">
        <f t="shared" si="79"/>
        <v>10.030000000000001</v>
      </c>
      <c r="AG773" s="12">
        <f t="shared" si="80"/>
        <v>0.51</v>
      </c>
    </row>
    <row r="774" spans="2:33">
      <c r="B774" s="15">
        <f>'[4]AZIMUTH_CONGESTION by ports'!A2241</f>
        <v>43141</v>
      </c>
      <c r="C774" s="6">
        <f>'[4]AZIMUTH_CONGESTION by ports'!B2241</f>
        <v>15</v>
      </c>
      <c r="D774" s="89">
        <f>'[4]AZIMUTH_CONGESTION by ports'!C2241</f>
        <v>53</v>
      </c>
      <c r="E774" s="43">
        <f>'[4]AZIMUTH_CONGESTION by ports'!D2241</f>
        <v>0</v>
      </c>
      <c r="F774" s="6">
        <f>'[4]AZIMUTH_CONGESTION by ports'!E2241</f>
        <v>0</v>
      </c>
      <c r="G774" s="6">
        <f>'[4]AZIMUTH_CONGESTION by ports'!F2241</f>
        <v>0</v>
      </c>
      <c r="H774" s="12">
        <f>'[4]AZIMUTH_CONGESTION by ports'!G2241</f>
        <v>0</v>
      </c>
      <c r="I774" s="12">
        <f>'[4]AZIMUTH_CONGESTION by ports'!H2241</f>
        <v>0</v>
      </c>
      <c r="J774" s="12">
        <f>'[4]AZIMUTH_CONGESTION by ports'!I2241</f>
        <v>0</v>
      </c>
      <c r="K774" s="12">
        <f>'[4]AZIMUTH_CONGESTION by ports'!J2241</f>
        <v>0</v>
      </c>
      <c r="L774" s="12">
        <f>'[4]AZIMUTH_CONGESTION by ports'!K2241</f>
        <v>0</v>
      </c>
      <c r="M774" s="43">
        <f>'[4]AZIMUTH_CONGESTION by ports'!L2241</f>
        <v>0</v>
      </c>
      <c r="N774" s="6">
        <f>'[4]AZIMUTH_CONGESTION by ports'!M2241</f>
        <v>0</v>
      </c>
      <c r="O774" s="89">
        <f>'[4]AZIMUTH_CONGESTION by ports'!N2241</f>
        <v>0</v>
      </c>
      <c r="P774" s="88">
        <f>'[4]AZIMUTH_CONGESTION by ports'!O2241</f>
        <v>2</v>
      </c>
      <c r="Q774" s="88">
        <f>'[4]AZIMUTH_CONGESTION by ports'!P2241</f>
        <v>0</v>
      </c>
      <c r="R774" s="43">
        <f>'[4]AZIMUTH_CONGESTION by ports'!Q2241</f>
        <v>1</v>
      </c>
      <c r="S774" s="88">
        <f>'[4]AZIMUTH_CONGESTION by ports'!R2241</f>
        <v>0</v>
      </c>
      <c r="T774" s="12">
        <f>'[4]AZIMUTH_CONGESTION by ports'!S2241</f>
        <v>4</v>
      </c>
      <c r="U774" s="43">
        <f>'[4]AZIMUTH_CONGESTION by ports'!T2241</f>
        <v>0</v>
      </c>
      <c r="V774" s="12">
        <f>'[4]AZIMUTH_CONGESTION by ports'!U2241</f>
        <v>0</v>
      </c>
      <c r="W774" s="43">
        <f>'[4]AZIMUTH_CONGESTION by ports'!V2241</f>
        <v>2</v>
      </c>
      <c r="X774" s="12">
        <f>'[4]AZIMUTH_CONGESTION by ports'!W2241</f>
        <v>3</v>
      </c>
      <c r="Y774" s="88">
        <f>'[4]AZIMUTH_CONGESTION by ports'!X2241</f>
        <v>3</v>
      </c>
      <c r="Z774" s="12">
        <f>'[4]AZIMUTH_CONGESTION by ports'!Y2241</f>
        <v>0</v>
      </c>
      <c r="AA774" s="88">
        <f>'[4]AZIMUTH_CONGESTION by ports'!Z2241</f>
        <v>0</v>
      </c>
      <c r="AB774" s="12">
        <f t="shared" si="75"/>
        <v>14.110000000000001</v>
      </c>
      <c r="AC774" s="12">
        <f t="shared" si="76"/>
        <v>2.5500000000000003</v>
      </c>
      <c r="AD774" s="12">
        <f t="shared" si="77"/>
        <v>0.51</v>
      </c>
      <c r="AE774" s="12">
        <f t="shared" si="78"/>
        <v>0.85000000000000009</v>
      </c>
      <c r="AF774" s="12">
        <f t="shared" si="79"/>
        <v>9.01</v>
      </c>
      <c r="AG774" s="12">
        <f t="shared" si="80"/>
        <v>1.1900000000000002</v>
      </c>
    </row>
    <row r="775" spans="2:33">
      <c r="B775" s="15">
        <f>'[4]AZIMUTH_CONGESTION by ports'!A2242</f>
        <v>43142</v>
      </c>
      <c r="C775" s="6">
        <f>'[4]AZIMUTH_CONGESTION by ports'!B2242</f>
        <v>15</v>
      </c>
      <c r="D775" s="89">
        <f>'[4]AZIMUTH_CONGESTION by ports'!C2242</f>
        <v>53</v>
      </c>
      <c r="E775" s="43">
        <f>'[4]AZIMUTH_CONGESTION by ports'!D2242</f>
        <v>2</v>
      </c>
      <c r="F775" s="6">
        <f>'[4]AZIMUTH_CONGESTION by ports'!E2242</f>
        <v>0</v>
      </c>
      <c r="G775" s="6">
        <f>'[4]AZIMUTH_CONGESTION by ports'!F2242</f>
        <v>1</v>
      </c>
      <c r="H775" s="12">
        <f>'[4]AZIMUTH_CONGESTION by ports'!G2242</f>
        <v>0</v>
      </c>
      <c r="I775" s="12">
        <f>'[4]AZIMUTH_CONGESTION by ports'!H2242</f>
        <v>0</v>
      </c>
      <c r="J775" s="12">
        <f>'[4]AZIMUTH_CONGESTION by ports'!I2242</f>
        <v>0</v>
      </c>
      <c r="K775" s="12">
        <f>'[4]AZIMUTH_CONGESTION by ports'!J2242</f>
        <v>0</v>
      </c>
      <c r="L775" s="12">
        <f>'[4]AZIMUTH_CONGESTION by ports'!K2242</f>
        <v>1</v>
      </c>
      <c r="M775" s="43">
        <f>'[4]AZIMUTH_CONGESTION by ports'!L2242</f>
        <v>0</v>
      </c>
      <c r="N775" s="6">
        <f>'[4]AZIMUTH_CONGESTION by ports'!M2242</f>
        <v>1</v>
      </c>
      <c r="O775" s="89">
        <f>'[4]AZIMUTH_CONGESTION by ports'!N2242</f>
        <v>0</v>
      </c>
      <c r="P775" s="88">
        <f>'[4]AZIMUTH_CONGESTION by ports'!O2242</f>
        <v>2</v>
      </c>
      <c r="Q775" s="88">
        <f>'[4]AZIMUTH_CONGESTION by ports'!P2242</f>
        <v>0</v>
      </c>
      <c r="R775" s="43">
        <f>'[4]AZIMUTH_CONGESTION by ports'!Q2242</f>
        <v>0</v>
      </c>
      <c r="S775" s="88">
        <f>'[4]AZIMUTH_CONGESTION by ports'!R2242</f>
        <v>0</v>
      </c>
      <c r="T775" s="12">
        <f>'[4]AZIMUTH_CONGESTION by ports'!S2242</f>
        <v>2</v>
      </c>
      <c r="U775" s="43">
        <f>'[4]AZIMUTH_CONGESTION by ports'!T2242</f>
        <v>0</v>
      </c>
      <c r="V775" s="12">
        <f>'[4]AZIMUTH_CONGESTION by ports'!U2242</f>
        <v>0</v>
      </c>
      <c r="W775" s="43">
        <f>'[4]AZIMUTH_CONGESTION by ports'!V2242</f>
        <v>1</v>
      </c>
      <c r="X775" s="12">
        <f>'[4]AZIMUTH_CONGESTION by ports'!W2242</f>
        <v>2</v>
      </c>
      <c r="Y775" s="88">
        <f>'[4]AZIMUTH_CONGESTION by ports'!X2242</f>
        <v>1</v>
      </c>
      <c r="Z775" s="12">
        <f>'[4]AZIMUTH_CONGESTION by ports'!Y2242</f>
        <v>0</v>
      </c>
      <c r="AA775" s="88">
        <f>'[4]AZIMUTH_CONGESTION by ports'!Z2242</f>
        <v>0</v>
      </c>
      <c r="AB775" s="12">
        <f t="shared" si="75"/>
        <v>13.770000000000001</v>
      </c>
      <c r="AC775" s="12">
        <f t="shared" si="76"/>
        <v>2.89</v>
      </c>
      <c r="AD775" s="12">
        <f t="shared" si="77"/>
        <v>0.51</v>
      </c>
      <c r="AE775" s="12">
        <f t="shared" si="78"/>
        <v>0.51</v>
      </c>
      <c r="AF775" s="12">
        <f t="shared" si="79"/>
        <v>9.01</v>
      </c>
      <c r="AG775" s="12">
        <f t="shared" si="80"/>
        <v>0.85000000000000009</v>
      </c>
    </row>
    <row r="776" spans="2:33">
      <c r="B776" s="15">
        <f>'[4]AZIMUTH_CONGESTION by ports'!A2243</f>
        <v>43143</v>
      </c>
      <c r="C776" s="6">
        <f>'[4]AZIMUTH_CONGESTION by ports'!B2243</f>
        <v>15</v>
      </c>
      <c r="D776" s="89">
        <f>'[4]AZIMUTH_CONGESTION by ports'!C2243</f>
        <v>56</v>
      </c>
      <c r="E776" s="43">
        <f>'[4]AZIMUTH_CONGESTION by ports'!D2243</f>
        <v>0</v>
      </c>
      <c r="F776" s="6">
        <f>'[4]AZIMUTH_CONGESTION by ports'!E2243</f>
        <v>0</v>
      </c>
      <c r="G776" s="6">
        <f>'[4]AZIMUTH_CONGESTION by ports'!F2243</f>
        <v>2</v>
      </c>
      <c r="H776" s="12">
        <f>'[4]AZIMUTH_CONGESTION by ports'!G2243</f>
        <v>0</v>
      </c>
      <c r="I776" s="12">
        <f>'[4]AZIMUTH_CONGESTION by ports'!H2243</f>
        <v>0</v>
      </c>
      <c r="J776" s="12">
        <f>'[4]AZIMUTH_CONGESTION by ports'!I2243</f>
        <v>0</v>
      </c>
      <c r="K776" s="12">
        <f>'[4]AZIMUTH_CONGESTION by ports'!J2243</f>
        <v>0</v>
      </c>
      <c r="L776" s="12">
        <f>'[4]AZIMUTH_CONGESTION by ports'!K2243</f>
        <v>0</v>
      </c>
      <c r="M776" s="43">
        <f>'[4]AZIMUTH_CONGESTION by ports'!L2243</f>
        <v>0</v>
      </c>
      <c r="N776" s="6">
        <f>'[4]AZIMUTH_CONGESTION by ports'!M2243</f>
        <v>0</v>
      </c>
      <c r="O776" s="89">
        <f>'[4]AZIMUTH_CONGESTION by ports'!N2243</f>
        <v>0</v>
      </c>
      <c r="P776" s="88">
        <f>'[4]AZIMUTH_CONGESTION by ports'!O2243</f>
        <v>2</v>
      </c>
      <c r="Q776" s="88">
        <f>'[4]AZIMUTH_CONGESTION by ports'!P2243</f>
        <v>0</v>
      </c>
      <c r="R776" s="43">
        <f>'[4]AZIMUTH_CONGESTION by ports'!Q2243</f>
        <v>1</v>
      </c>
      <c r="S776" s="88">
        <f>'[4]AZIMUTH_CONGESTION by ports'!R2243</f>
        <v>0</v>
      </c>
      <c r="T776" s="12">
        <f>'[4]AZIMUTH_CONGESTION by ports'!S2243</f>
        <v>2</v>
      </c>
      <c r="U776" s="43">
        <f>'[4]AZIMUTH_CONGESTION by ports'!T2243</f>
        <v>0</v>
      </c>
      <c r="V776" s="12">
        <f>'[4]AZIMUTH_CONGESTION by ports'!U2243</f>
        <v>0</v>
      </c>
      <c r="W776" s="43">
        <f>'[4]AZIMUTH_CONGESTION by ports'!V2243</f>
        <v>1</v>
      </c>
      <c r="X776" s="12">
        <f>'[4]AZIMUTH_CONGESTION by ports'!W2243</f>
        <v>2</v>
      </c>
      <c r="Y776" s="88">
        <f>'[4]AZIMUTH_CONGESTION by ports'!X2243</f>
        <v>3</v>
      </c>
      <c r="Z776" s="12">
        <f>'[4]AZIMUTH_CONGESTION by ports'!Y2243</f>
        <v>0</v>
      </c>
      <c r="AA776" s="88">
        <f>'[4]AZIMUTH_CONGESTION by ports'!Z2243</f>
        <v>0</v>
      </c>
      <c r="AB776" s="12">
        <f t="shared" si="75"/>
        <v>14.280000000000001</v>
      </c>
      <c r="AC776" s="12">
        <f t="shared" si="76"/>
        <v>2.89</v>
      </c>
      <c r="AD776" s="12">
        <f t="shared" si="77"/>
        <v>0.34</v>
      </c>
      <c r="AE776" s="12">
        <f t="shared" si="78"/>
        <v>0.85000000000000009</v>
      </c>
      <c r="AF776" s="12">
        <f t="shared" si="79"/>
        <v>9.5200000000000014</v>
      </c>
      <c r="AG776" s="12">
        <f t="shared" si="80"/>
        <v>0.68</v>
      </c>
    </row>
    <row r="777" spans="2:33">
      <c r="B777" s="15">
        <f>'[4]AZIMUTH_CONGESTION by ports'!A2244</f>
        <v>43144</v>
      </c>
      <c r="C777" s="6">
        <f>'[4]AZIMUTH_CONGESTION by ports'!B2244</f>
        <v>15</v>
      </c>
      <c r="D777" s="89">
        <f>'[4]AZIMUTH_CONGESTION by ports'!C2244</f>
        <v>55</v>
      </c>
      <c r="E777" s="43">
        <f>'[4]AZIMUTH_CONGESTION by ports'!D2244</f>
        <v>1</v>
      </c>
      <c r="F777" s="6">
        <f>'[4]AZIMUTH_CONGESTION by ports'!E2244</f>
        <v>0</v>
      </c>
      <c r="G777" s="6">
        <f>'[4]AZIMUTH_CONGESTION by ports'!F2244</f>
        <v>1</v>
      </c>
      <c r="H777" s="12">
        <f>'[4]AZIMUTH_CONGESTION by ports'!G2244</f>
        <v>0</v>
      </c>
      <c r="I777" s="12">
        <f>'[4]AZIMUTH_CONGESTION by ports'!H2244</f>
        <v>0</v>
      </c>
      <c r="J777" s="12">
        <f>'[4]AZIMUTH_CONGESTION by ports'!I2244</f>
        <v>0</v>
      </c>
      <c r="K777" s="12">
        <f>'[4]AZIMUTH_CONGESTION by ports'!J2244</f>
        <v>0</v>
      </c>
      <c r="L777" s="12">
        <f>'[4]AZIMUTH_CONGESTION by ports'!K2244</f>
        <v>1</v>
      </c>
      <c r="M777" s="43">
        <f>'[4]AZIMUTH_CONGESTION by ports'!L2244</f>
        <v>1</v>
      </c>
      <c r="N777" s="6">
        <f>'[4]AZIMUTH_CONGESTION by ports'!M2244</f>
        <v>1</v>
      </c>
      <c r="O777" s="89">
        <f>'[4]AZIMUTH_CONGESTION by ports'!N2244</f>
        <v>0</v>
      </c>
      <c r="P777" s="88">
        <f>'[4]AZIMUTH_CONGESTION by ports'!O2244</f>
        <v>0</v>
      </c>
      <c r="Q777" s="88">
        <f>'[4]AZIMUTH_CONGESTION by ports'!P2244</f>
        <v>0</v>
      </c>
      <c r="R777" s="43">
        <f>'[4]AZIMUTH_CONGESTION by ports'!Q2244</f>
        <v>0</v>
      </c>
      <c r="S777" s="88">
        <f>'[4]AZIMUTH_CONGESTION by ports'!R2244</f>
        <v>0</v>
      </c>
      <c r="T777" s="12">
        <f>'[4]AZIMUTH_CONGESTION by ports'!S2244</f>
        <v>1</v>
      </c>
      <c r="U777" s="43">
        <f>'[4]AZIMUTH_CONGESTION by ports'!T2244</f>
        <v>0</v>
      </c>
      <c r="V777" s="12">
        <f>'[4]AZIMUTH_CONGESTION by ports'!U2244</f>
        <v>0</v>
      </c>
      <c r="W777" s="43">
        <f>'[4]AZIMUTH_CONGESTION by ports'!V2244</f>
        <v>0</v>
      </c>
      <c r="X777" s="12">
        <f>'[4]AZIMUTH_CONGESTION by ports'!W2244</f>
        <v>2</v>
      </c>
      <c r="Y777" s="88">
        <f>'[4]AZIMUTH_CONGESTION by ports'!X2244</f>
        <v>4</v>
      </c>
      <c r="Z777" s="12">
        <f>'[4]AZIMUTH_CONGESTION by ports'!Y2244</f>
        <v>0</v>
      </c>
      <c r="AA777" s="88">
        <f>'[4]AZIMUTH_CONGESTION by ports'!Z2244</f>
        <v>0</v>
      </c>
      <c r="AB777" s="12">
        <f t="shared" si="75"/>
        <v>13.940000000000001</v>
      </c>
      <c r="AC777" s="12">
        <f t="shared" si="76"/>
        <v>2.89</v>
      </c>
      <c r="AD777" s="12">
        <f t="shared" si="77"/>
        <v>0.34</v>
      </c>
      <c r="AE777" s="12">
        <f t="shared" si="78"/>
        <v>0.68</v>
      </c>
      <c r="AF777" s="12">
        <f t="shared" si="79"/>
        <v>9.3500000000000014</v>
      </c>
      <c r="AG777" s="12">
        <f t="shared" si="80"/>
        <v>0.68</v>
      </c>
    </row>
    <row r="778" spans="2:33">
      <c r="B778" s="15">
        <f>'[4]AZIMUTH_CONGESTION by ports'!A2245</f>
        <v>43145</v>
      </c>
      <c r="C778" s="6">
        <f>'[4]AZIMUTH_CONGESTION by ports'!B2245</f>
        <v>14</v>
      </c>
      <c r="D778" s="89">
        <f>'[4]AZIMUTH_CONGESTION by ports'!C2245</f>
        <v>46</v>
      </c>
      <c r="E778" s="43">
        <f>'[4]AZIMUTH_CONGESTION by ports'!D2245</f>
        <v>4</v>
      </c>
      <c r="F778" s="6">
        <f>'[4]AZIMUTH_CONGESTION by ports'!E2245</f>
        <v>0</v>
      </c>
      <c r="G778" s="6">
        <f>'[4]AZIMUTH_CONGESTION by ports'!F2245</f>
        <v>3</v>
      </c>
      <c r="H778" s="12">
        <f>'[4]AZIMUTH_CONGESTION by ports'!G2245</f>
        <v>0</v>
      </c>
      <c r="I778" s="12">
        <f>'[4]AZIMUTH_CONGESTION by ports'!H2245</f>
        <v>1</v>
      </c>
      <c r="J778" s="12">
        <f>'[4]AZIMUTH_CONGESTION by ports'!I2245</f>
        <v>2</v>
      </c>
      <c r="K778" s="12">
        <f>'[4]AZIMUTH_CONGESTION by ports'!J2245</f>
        <v>0</v>
      </c>
      <c r="L778" s="12">
        <f>'[4]AZIMUTH_CONGESTION by ports'!K2245</f>
        <v>1</v>
      </c>
      <c r="M778" s="43">
        <f>'[4]AZIMUTH_CONGESTION by ports'!L2245</f>
        <v>1</v>
      </c>
      <c r="N778" s="6">
        <f>'[4]AZIMUTH_CONGESTION by ports'!M2245</f>
        <v>2</v>
      </c>
      <c r="O778" s="89">
        <f>'[4]AZIMUTH_CONGESTION by ports'!N2245</f>
        <v>0</v>
      </c>
      <c r="P778" s="88">
        <f>'[4]AZIMUTH_CONGESTION by ports'!O2245</f>
        <v>0</v>
      </c>
      <c r="Q778" s="88">
        <f>'[4]AZIMUTH_CONGESTION by ports'!P2245</f>
        <v>0</v>
      </c>
      <c r="R778" s="43">
        <f>'[4]AZIMUTH_CONGESTION by ports'!Q2245</f>
        <v>0</v>
      </c>
      <c r="S778" s="88">
        <f>'[4]AZIMUTH_CONGESTION by ports'!R2245</f>
        <v>0</v>
      </c>
      <c r="T778" s="12">
        <f>'[4]AZIMUTH_CONGESTION by ports'!S2245</f>
        <v>3</v>
      </c>
      <c r="U778" s="43">
        <f>'[4]AZIMUTH_CONGESTION by ports'!T2245</f>
        <v>0</v>
      </c>
      <c r="V778" s="12">
        <f>'[4]AZIMUTH_CONGESTION by ports'!U2245</f>
        <v>0</v>
      </c>
      <c r="W778" s="43">
        <f>'[4]AZIMUTH_CONGESTION by ports'!V2245</f>
        <v>2</v>
      </c>
      <c r="X778" s="12">
        <f>'[4]AZIMUTH_CONGESTION by ports'!W2245</f>
        <v>1</v>
      </c>
      <c r="Y778" s="88">
        <f>'[4]AZIMUTH_CONGESTION by ports'!X2245</f>
        <v>5</v>
      </c>
      <c r="Z778" s="12">
        <f>'[4]AZIMUTH_CONGESTION by ports'!Y2245</f>
        <v>0</v>
      </c>
      <c r="AA778" s="88">
        <f>'[4]AZIMUTH_CONGESTION by ports'!Z2245</f>
        <v>0</v>
      </c>
      <c r="AB778" s="12">
        <f t="shared" si="75"/>
        <v>14.450000000000001</v>
      </c>
      <c r="AC778" s="12">
        <f t="shared" si="76"/>
        <v>3.2300000000000004</v>
      </c>
      <c r="AD778" s="12">
        <f t="shared" si="77"/>
        <v>1.1900000000000002</v>
      </c>
      <c r="AE778" s="12">
        <f t="shared" si="78"/>
        <v>0.85000000000000009</v>
      </c>
      <c r="AF778" s="12">
        <f t="shared" si="79"/>
        <v>7.82</v>
      </c>
      <c r="AG778" s="12">
        <f t="shared" si="80"/>
        <v>1.36</v>
      </c>
    </row>
    <row r="779" spans="2:33">
      <c r="B779" s="15">
        <f>'[4]AZIMUTH_CONGESTION by ports'!A2246</f>
        <v>43146</v>
      </c>
      <c r="C779" s="6">
        <f>'[4]AZIMUTH_CONGESTION by ports'!B2246</f>
        <v>15</v>
      </c>
      <c r="D779" s="89">
        <f>'[4]AZIMUTH_CONGESTION by ports'!C2246</f>
        <v>51</v>
      </c>
      <c r="E779" s="43">
        <f>'[4]AZIMUTH_CONGESTION by ports'!D2246</f>
        <v>3</v>
      </c>
      <c r="F779" s="6">
        <f>'[4]AZIMUTH_CONGESTION by ports'!E2246</f>
        <v>0</v>
      </c>
      <c r="G779" s="6">
        <f>'[4]AZIMUTH_CONGESTION by ports'!F2246</f>
        <v>1</v>
      </c>
      <c r="H779" s="12">
        <f>'[4]AZIMUTH_CONGESTION by ports'!G2246</f>
        <v>0</v>
      </c>
      <c r="I779" s="12">
        <f>'[4]AZIMUTH_CONGESTION by ports'!H2246</f>
        <v>0</v>
      </c>
      <c r="J779" s="12">
        <f>'[4]AZIMUTH_CONGESTION by ports'!I2246</f>
        <v>1</v>
      </c>
      <c r="K779" s="12">
        <f>'[4]AZIMUTH_CONGESTION by ports'!J2246</f>
        <v>0</v>
      </c>
      <c r="L779" s="12">
        <f>'[4]AZIMUTH_CONGESTION by ports'!K2246</f>
        <v>1</v>
      </c>
      <c r="M779" s="43">
        <f>'[4]AZIMUTH_CONGESTION by ports'!L2246</f>
        <v>2</v>
      </c>
      <c r="N779" s="6">
        <f>'[4]AZIMUTH_CONGESTION by ports'!M2246</f>
        <v>2</v>
      </c>
      <c r="O779" s="89">
        <f>'[4]AZIMUTH_CONGESTION by ports'!N2246</f>
        <v>0</v>
      </c>
      <c r="P779" s="88">
        <f>'[4]AZIMUTH_CONGESTION by ports'!O2246</f>
        <v>0</v>
      </c>
      <c r="Q779" s="88">
        <f>'[4]AZIMUTH_CONGESTION by ports'!P2246</f>
        <v>0</v>
      </c>
      <c r="R779" s="43">
        <f>'[4]AZIMUTH_CONGESTION by ports'!Q2246</f>
        <v>0</v>
      </c>
      <c r="S779" s="88">
        <f>'[4]AZIMUTH_CONGESTION by ports'!R2246</f>
        <v>0</v>
      </c>
      <c r="T779" s="12">
        <f>'[4]AZIMUTH_CONGESTION by ports'!S2246</f>
        <v>4</v>
      </c>
      <c r="U779" s="43">
        <f>'[4]AZIMUTH_CONGESTION by ports'!T2246</f>
        <v>0</v>
      </c>
      <c r="V779" s="12">
        <f>'[4]AZIMUTH_CONGESTION by ports'!U2246</f>
        <v>0</v>
      </c>
      <c r="W779" s="43">
        <f>'[4]AZIMUTH_CONGESTION by ports'!V2246</f>
        <v>1</v>
      </c>
      <c r="X779" s="12">
        <f>'[4]AZIMUTH_CONGESTION by ports'!W2246</f>
        <v>1</v>
      </c>
      <c r="Y779" s="88">
        <f>'[4]AZIMUTH_CONGESTION by ports'!X2246</f>
        <v>4</v>
      </c>
      <c r="Z779" s="12">
        <f>'[4]AZIMUTH_CONGESTION by ports'!Y2246</f>
        <v>0</v>
      </c>
      <c r="AA779" s="88">
        <f>'[4]AZIMUTH_CONGESTION by ports'!Z2246</f>
        <v>0</v>
      </c>
      <c r="AB779" s="12">
        <f t="shared" si="75"/>
        <v>14.620000000000001</v>
      </c>
      <c r="AC779" s="12">
        <f t="shared" si="76"/>
        <v>3.06</v>
      </c>
      <c r="AD779" s="12">
        <f t="shared" si="77"/>
        <v>1.02</v>
      </c>
      <c r="AE779" s="12">
        <f t="shared" si="78"/>
        <v>0.68</v>
      </c>
      <c r="AF779" s="12">
        <f t="shared" si="79"/>
        <v>8.67</v>
      </c>
      <c r="AG779" s="12">
        <f t="shared" si="80"/>
        <v>1.1900000000000002</v>
      </c>
    </row>
    <row r="780" spans="2:33">
      <c r="B780" s="15">
        <f>'[4]AZIMUTH_CONGESTION by ports'!A2247</f>
        <v>43147</v>
      </c>
      <c r="C780" s="6">
        <f>'[4]AZIMUTH_CONGESTION by ports'!B2247</f>
        <v>14</v>
      </c>
      <c r="D780" s="89">
        <f>'[4]AZIMUTH_CONGESTION by ports'!C2247</f>
        <v>49</v>
      </c>
      <c r="E780" s="43">
        <f>'[4]AZIMUTH_CONGESTION by ports'!D2247</f>
        <v>4</v>
      </c>
      <c r="F780" s="6">
        <f>'[4]AZIMUTH_CONGESTION by ports'!E2247</f>
        <v>0</v>
      </c>
      <c r="G780" s="6">
        <f>'[4]AZIMUTH_CONGESTION by ports'!F2247</f>
        <v>1</v>
      </c>
      <c r="H780" s="12">
        <f>'[4]AZIMUTH_CONGESTION by ports'!G2247</f>
        <v>0</v>
      </c>
      <c r="I780" s="12">
        <f>'[4]AZIMUTH_CONGESTION by ports'!H2247</f>
        <v>1</v>
      </c>
      <c r="J780" s="12">
        <f>'[4]AZIMUTH_CONGESTION by ports'!I2247</f>
        <v>2</v>
      </c>
      <c r="K780" s="12">
        <f>'[4]AZIMUTH_CONGESTION by ports'!J2247</f>
        <v>0</v>
      </c>
      <c r="L780" s="12">
        <f>'[4]AZIMUTH_CONGESTION by ports'!K2247</f>
        <v>2</v>
      </c>
      <c r="M780" s="43">
        <f>'[4]AZIMUTH_CONGESTION by ports'!L2247</f>
        <v>0</v>
      </c>
      <c r="N780" s="6">
        <f>'[4]AZIMUTH_CONGESTION by ports'!M2247</f>
        <v>1</v>
      </c>
      <c r="O780" s="89">
        <f>'[4]AZIMUTH_CONGESTION by ports'!N2247</f>
        <v>0</v>
      </c>
      <c r="P780" s="88">
        <f>'[4]AZIMUTH_CONGESTION by ports'!O2247</f>
        <v>0</v>
      </c>
      <c r="Q780" s="88">
        <f>'[4]AZIMUTH_CONGESTION by ports'!P2247</f>
        <v>0</v>
      </c>
      <c r="R780" s="43">
        <f>'[4]AZIMUTH_CONGESTION by ports'!Q2247</f>
        <v>1</v>
      </c>
      <c r="S780" s="88">
        <f>'[4]AZIMUTH_CONGESTION by ports'!R2247</f>
        <v>0</v>
      </c>
      <c r="T780" s="12">
        <f>'[4]AZIMUTH_CONGESTION by ports'!S2247</f>
        <v>3</v>
      </c>
      <c r="U780" s="43">
        <f>'[4]AZIMUTH_CONGESTION by ports'!T2247</f>
        <v>0</v>
      </c>
      <c r="V780" s="12">
        <f>'[4]AZIMUTH_CONGESTION by ports'!U2247</f>
        <v>0</v>
      </c>
      <c r="W780" s="43">
        <f>'[4]AZIMUTH_CONGESTION by ports'!V2247</f>
        <v>0</v>
      </c>
      <c r="X780" s="12">
        <f>'[4]AZIMUTH_CONGESTION by ports'!W2247</f>
        <v>1</v>
      </c>
      <c r="Y780" s="88">
        <f>'[4]AZIMUTH_CONGESTION by ports'!X2247</f>
        <v>5</v>
      </c>
      <c r="Z780" s="12">
        <f>'[4]AZIMUTH_CONGESTION by ports'!Y2247</f>
        <v>0</v>
      </c>
      <c r="AA780" s="88">
        <f>'[4]AZIMUTH_CONGESTION by ports'!Z2247</f>
        <v>0</v>
      </c>
      <c r="AB780" s="12">
        <f t="shared" si="75"/>
        <v>14.280000000000001</v>
      </c>
      <c r="AC780" s="12">
        <f t="shared" si="76"/>
        <v>2.72</v>
      </c>
      <c r="AD780" s="12">
        <f t="shared" si="77"/>
        <v>0.85000000000000009</v>
      </c>
      <c r="AE780" s="12">
        <f t="shared" si="78"/>
        <v>0.85000000000000009</v>
      </c>
      <c r="AF780" s="12">
        <f t="shared" si="79"/>
        <v>8.33</v>
      </c>
      <c r="AG780" s="12">
        <f t="shared" si="80"/>
        <v>1.53</v>
      </c>
    </row>
    <row r="781" spans="2:33">
      <c r="B781" s="15">
        <f>'[4]AZIMUTH_CONGESTION by ports'!A2248</f>
        <v>43148</v>
      </c>
      <c r="C781" s="6">
        <f>'[4]AZIMUTH_CONGESTION by ports'!B2248</f>
        <v>14</v>
      </c>
      <c r="D781" s="89">
        <f>'[4]AZIMUTH_CONGESTION by ports'!C2248</f>
        <v>50</v>
      </c>
      <c r="E781" s="43">
        <f>'[4]AZIMUTH_CONGESTION by ports'!D2248</f>
        <v>4</v>
      </c>
      <c r="F781" s="6">
        <f>'[4]AZIMUTH_CONGESTION by ports'!E2248</f>
        <v>0</v>
      </c>
      <c r="G781" s="6">
        <f>'[4]AZIMUTH_CONGESTION by ports'!F2248</f>
        <v>0</v>
      </c>
      <c r="H781" s="12">
        <f>'[4]AZIMUTH_CONGESTION by ports'!G2248</f>
        <v>0</v>
      </c>
      <c r="I781" s="12">
        <f>'[4]AZIMUTH_CONGESTION by ports'!H2248</f>
        <v>1</v>
      </c>
      <c r="J781" s="12">
        <f>'[4]AZIMUTH_CONGESTION by ports'!I2248</f>
        <v>2</v>
      </c>
      <c r="K781" s="12">
        <f>'[4]AZIMUTH_CONGESTION by ports'!J2248</f>
        <v>0</v>
      </c>
      <c r="L781" s="12">
        <f>'[4]AZIMUTH_CONGESTION by ports'!K2248</f>
        <v>1</v>
      </c>
      <c r="M781" s="43">
        <f>'[4]AZIMUTH_CONGESTION by ports'!L2248</f>
        <v>0</v>
      </c>
      <c r="N781" s="6">
        <f>'[4]AZIMUTH_CONGESTION by ports'!M2248</f>
        <v>2</v>
      </c>
      <c r="O781" s="89">
        <f>'[4]AZIMUTH_CONGESTION by ports'!N2248</f>
        <v>0</v>
      </c>
      <c r="P781" s="88">
        <f>'[4]AZIMUTH_CONGESTION by ports'!O2248</f>
        <v>1</v>
      </c>
      <c r="Q781" s="88">
        <f>'[4]AZIMUTH_CONGESTION by ports'!P2248</f>
        <v>0</v>
      </c>
      <c r="R781" s="43">
        <f>'[4]AZIMUTH_CONGESTION by ports'!Q2248</f>
        <v>0</v>
      </c>
      <c r="S781" s="88">
        <f>'[4]AZIMUTH_CONGESTION by ports'!R2248</f>
        <v>0</v>
      </c>
      <c r="T781" s="12">
        <f>'[4]AZIMUTH_CONGESTION by ports'!S2248</f>
        <v>5</v>
      </c>
      <c r="U781" s="43">
        <f>'[4]AZIMUTH_CONGESTION by ports'!T2248</f>
        <v>0</v>
      </c>
      <c r="V781" s="12">
        <f>'[4]AZIMUTH_CONGESTION by ports'!U2248</f>
        <v>0</v>
      </c>
      <c r="W781" s="43">
        <f>'[4]AZIMUTH_CONGESTION by ports'!V2248</f>
        <v>0</v>
      </c>
      <c r="X781" s="12">
        <f>'[4]AZIMUTH_CONGESTION by ports'!W2248</f>
        <v>0</v>
      </c>
      <c r="Y781" s="88">
        <f>'[4]AZIMUTH_CONGESTION by ports'!X2248</f>
        <v>5</v>
      </c>
      <c r="Z781" s="12">
        <f>'[4]AZIMUTH_CONGESTION by ports'!Y2248</f>
        <v>0</v>
      </c>
      <c r="AA781" s="88">
        <f>'[4]AZIMUTH_CONGESTION by ports'!Z2248</f>
        <v>0</v>
      </c>
      <c r="AB781" s="12">
        <f t="shared" si="75"/>
        <v>14.450000000000001</v>
      </c>
      <c r="AC781" s="12">
        <f t="shared" si="76"/>
        <v>2.72</v>
      </c>
      <c r="AD781" s="12">
        <f t="shared" si="77"/>
        <v>0.68</v>
      </c>
      <c r="AE781" s="12">
        <f t="shared" si="78"/>
        <v>1.02</v>
      </c>
      <c r="AF781" s="12">
        <f t="shared" si="79"/>
        <v>8.5</v>
      </c>
      <c r="AG781" s="12">
        <f t="shared" si="80"/>
        <v>1.53</v>
      </c>
    </row>
    <row r="782" spans="2:33">
      <c r="B782" s="15">
        <f>'[4]AZIMUTH_CONGESTION by ports'!A2249</f>
        <v>43149</v>
      </c>
      <c r="C782" s="6">
        <f>'[4]AZIMUTH_CONGESTION by ports'!B2249</f>
        <v>15</v>
      </c>
      <c r="D782" s="89">
        <f>'[4]AZIMUTH_CONGESTION by ports'!C2249</f>
        <v>46</v>
      </c>
      <c r="E782" s="43">
        <f>'[4]AZIMUTH_CONGESTION by ports'!D2249</f>
        <v>3</v>
      </c>
      <c r="F782" s="6">
        <f>'[4]AZIMUTH_CONGESTION by ports'!E2249</f>
        <v>0</v>
      </c>
      <c r="G782" s="6">
        <f>'[4]AZIMUTH_CONGESTION by ports'!F2249</f>
        <v>0</v>
      </c>
      <c r="H782" s="12">
        <f>'[4]AZIMUTH_CONGESTION by ports'!G2249</f>
        <v>0</v>
      </c>
      <c r="I782" s="12">
        <f>'[4]AZIMUTH_CONGESTION by ports'!H2249</f>
        <v>1</v>
      </c>
      <c r="J782" s="12">
        <f>'[4]AZIMUTH_CONGESTION by ports'!I2249</f>
        <v>1</v>
      </c>
      <c r="K782" s="12">
        <f>'[4]AZIMUTH_CONGESTION by ports'!J2249</f>
        <v>0</v>
      </c>
      <c r="L782" s="12">
        <f>'[4]AZIMUTH_CONGESTION by ports'!K2249</f>
        <v>1</v>
      </c>
      <c r="M782" s="43">
        <f>'[4]AZIMUTH_CONGESTION by ports'!L2249</f>
        <v>0</v>
      </c>
      <c r="N782" s="6">
        <f>'[4]AZIMUTH_CONGESTION by ports'!M2249</f>
        <v>2</v>
      </c>
      <c r="O782" s="89">
        <f>'[4]AZIMUTH_CONGESTION by ports'!N2249</f>
        <v>0</v>
      </c>
      <c r="P782" s="88">
        <f>'[4]AZIMUTH_CONGESTION by ports'!O2249</f>
        <v>1</v>
      </c>
      <c r="Q782" s="88">
        <f>'[4]AZIMUTH_CONGESTION by ports'!P2249</f>
        <v>0</v>
      </c>
      <c r="R782" s="43">
        <f>'[4]AZIMUTH_CONGESTION by ports'!Q2249</f>
        <v>1</v>
      </c>
      <c r="S782" s="88">
        <f>'[4]AZIMUTH_CONGESTION by ports'!R2249</f>
        <v>0</v>
      </c>
      <c r="T782" s="12">
        <f>'[4]AZIMUTH_CONGESTION by ports'!S2249</f>
        <v>11</v>
      </c>
      <c r="U782" s="43">
        <f>'[4]AZIMUTH_CONGESTION by ports'!T2249</f>
        <v>0</v>
      </c>
      <c r="V782" s="12">
        <f>'[4]AZIMUTH_CONGESTION by ports'!U2249</f>
        <v>0</v>
      </c>
      <c r="W782" s="43">
        <f>'[4]AZIMUTH_CONGESTION by ports'!V2249</f>
        <v>0</v>
      </c>
      <c r="X782" s="12">
        <f>'[4]AZIMUTH_CONGESTION by ports'!W2249</f>
        <v>0</v>
      </c>
      <c r="Y782" s="88">
        <f>'[4]AZIMUTH_CONGESTION by ports'!X2249</f>
        <v>6</v>
      </c>
      <c r="Z782" s="12">
        <f>'[4]AZIMUTH_CONGESTION by ports'!Y2249</f>
        <v>0</v>
      </c>
      <c r="AA782" s="88">
        <f>'[4]AZIMUTH_CONGESTION by ports'!Z2249</f>
        <v>0</v>
      </c>
      <c r="AB782" s="12">
        <f t="shared" si="75"/>
        <v>14.96</v>
      </c>
      <c r="AC782" s="12">
        <f t="shared" si="76"/>
        <v>2.89</v>
      </c>
      <c r="AD782" s="12">
        <f t="shared" si="77"/>
        <v>0.68</v>
      </c>
      <c r="AE782" s="12">
        <f t="shared" si="78"/>
        <v>1.1900000000000002</v>
      </c>
      <c r="AF782" s="12">
        <f t="shared" si="79"/>
        <v>7.82</v>
      </c>
      <c r="AG782" s="12">
        <f t="shared" si="80"/>
        <v>2.3800000000000003</v>
      </c>
    </row>
    <row r="783" spans="2:33">
      <c r="B783" s="15">
        <f>'[4]AZIMUTH_CONGESTION by ports'!A2250</f>
        <v>43150</v>
      </c>
      <c r="C783" s="6">
        <f>'[4]AZIMUTH_CONGESTION by ports'!B2250</f>
        <v>14</v>
      </c>
      <c r="D783" s="89">
        <f>'[4]AZIMUTH_CONGESTION by ports'!C2250</f>
        <v>45</v>
      </c>
      <c r="E783" s="43">
        <f>'[4]AZIMUTH_CONGESTION by ports'!D2250</f>
        <v>3</v>
      </c>
      <c r="F783" s="6">
        <f>'[4]AZIMUTH_CONGESTION by ports'!E2250</f>
        <v>0</v>
      </c>
      <c r="G783" s="6">
        <f>'[4]AZIMUTH_CONGESTION by ports'!F2250</f>
        <v>1</v>
      </c>
      <c r="H783" s="12">
        <f>'[4]AZIMUTH_CONGESTION by ports'!G2250</f>
        <v>0</v>
      </c>
      <c r="I783" s="12">
        <f>'[4]AZIMUTH_CONGESTION by ports'!H2250</f>
        <v>1</v>
      </c>
      <c r="J783" s="12">
        <f>'[4]AZIMUTH_CONGESTION by ports'!I2250</f>
        <v>1</v>
      </c>
      <c r="K783" s="12">
        <f>'[4]AZIMUTH_CONGESTION by ports'!J2250</f>
        <v>0</v>
      </c>
      <c r="L783" s="12">
        <f>'[4]AZIMUTH_CONGESTION by ports'!K2250</f>
        <v>1</v>
      </c>
      <c r="M783" s="43">
        <f>'[4]AZIMUTH_CONGESTION by ports'!L2250</f>
        <v>2</v>
      </c>
      <c r="N783" s="6">
        <f>'[4]AZIMUTH_CONGESTION by ports'!M2250</f>
        <v>3</v>
      </c>
      <c r="O783" s="89">
        <f>'[4]AZIMUTH_CONGESTION by ports'!N2250</f>
        <v>0</v>
      </c>
      <c r="P783" s="88">
        <f>'[4]AZIMUTH_CONGESTION by ports'!O2250</f>
        <v>0</v>
      </c>
      <c r="Q783" s="88">
        <f>'[4]AZIMUTH_CONGESTION by ports'!P2250</f>
        <v>0</v>
      </c>
      <c r="R783" s="43">
        <f>'[4]AZIMUTH_CONGESTION by ports'!Q2250</f>
        <v>0</v>
      </c>
      <c r="S783" s="88">
        <f>'[4]AZIMUTH_CONGESTION by ports'!R2250</f>
        <v>0</v>
      </c>
      <c r="T783" s="12">
        <f>'[4]AZIMUTH_CONGESTION by ports'!S2250</f>
        <v>9</v>
      </c>
      <c r="U783" s="43">
        <f>'[4]AZIMUTH_CONGESTION by ports'!T2250</f>
        <v>0</v>
      </c>
      <c r="V783" s="12">
        <f>'[4]AZIMUTH_CONGESTION by ports'!U2250</f>
        <v>0</v>
      </c>
      <c r="W783" s="43">
        <f>'[4]AZIMUTH_CONGESTION by ports'!V2250</f>
        <v>1</v>
      </c>
      <c r="X783" s="12">
        <f>'[4]AZIMUTH_CONGESTION by ports'!W2250</f>
        <v>0</v>
      </c>
      <c r="Y783" s="88">
        <f>'[4]AZIMUTH_CONGESTION by ports'!X2250</f>
        <v>5</v>
      </c>
      <c r="Z783" s="12">
        <f>'[4]AZIMUTH_CONGESTION by ports'!Y2250</f>
        <v>0</v>
      </c>
      <c r="AA783" s="88">
        <f>'[4]AZIMUTH_CONGESTION by ports'!Z2250</f>
        <v>0</v>
      </c>
      <c r="AB783" s="12">
        <f t="shared" si="75"/>
        <v>14.620000000000001</v>
      </c>
      <c r="AC783" s="12">
        <f t="shared" si="76"/>
        <v>3.06</v>
      </c>
      <c r="AD783" s="12">
        <f t="shared" si="77"/>
        <v>1.02</v>
      </c>
      <c r="AE783" s="12">
        <f t="shared" si="78"/>
        <v>0.85000000000000009</v>
      </c>
      <c r="AF783" s="12">
        <f t="shared" si="79"/>
        <v>7.65</v>
      </c>
      <c r="AG783" s="12">
        <f t="shared" si="80"/>
        <v>2.04</v>
      </c>
    </row>
    <row r="784" spans="2:33">
      <c r="B784" s="15">
        <f>'[4]AZIMUTH_CONGESTION by ports'!A2251</f>
        <v>43151</v>
      </c>
      <c r="C784" s="6">
        <f>'[4]AZIMUTH_CONGESTION by ports'!B2251</f>
        <v>12</v>
      </c>
      <c r="D784" s="89">
        <f>'[4]AZIMUTH_CONGESTION by ports'!C2251</f>
        <v>50</v>
      </c>
      <c r="E784" s="43">
        <f>'[4]AZIMUTH_CONGESTION by ports'!D2251</f>
        <v>2</v>
      </c>
      <c r="F784" s="6">
        <f>'[4]AZIMUTH_CONGESTION by ports'!E2251</f>
        <v>0</v>
      </c>
      <c r="G784" s="6">
        <f>'[4]AZIMUTH_CONGESTION by ports'!F2251</f>
        <v>0</v>
      </c>
      <c r="H784" s="12">
        <f>'[4]AZIMUTH_CONGESTION by ports'!G2251</f>
        <v>0</v>
      </c>
      <c r="I784" s="12">
        <f>'[4]AZIMUTH_CONGESTION by ports'!H2251</f>
        <v>2</v>
      </c>
      <c r="J784" s="12">
        <f>'[4]AZIMUTH_CONGESTION by ports'!I2251</f>
        <v>0</v>
      </c>
      <c r="K784" s="12">
        <f>'[4]AZIMUTH_CONGESTION by ports'!J2251</f>
        <v>0</v>
      </c>
      <c r="L784" s="12">
        <f>'[4]AZIMUTH_CONGESTION by ports'!K2251</f>
        <v>1</v>
      </c>
      <c r="M784" s="43">
        <f>'[4]AZIMUTH_CONGESTION by ports'!L2251</f>
        <v>2</v>
      </c>
      <c r="N784" s="6">
        <f>'[4]AZIMUTH_CONGESTION by ports'!M2251</f>
        <v>1</v>
      </c>
      <c r="O784" s="89">
        <f>'[4]AZIMUTH_CONGESTION by ports'!N2251</f>
        <v>0</v>
      </c>
      <c r="P784" s="88">
        <f>'[4]AZIMUTH_CONGESTION by ports'!O2251</f>
        <v>1</v>
      </c>
      <c r="Q784" s="88">
        <f>'[4]AZIMUTH_CONGESTION by ports'!P2251</f>
        <v>0</v>
      </c>
      <c r="R784" s="43">
        <f>'[4]AZIMUTH_CONGESTION by ports'!Q2251</f>
        <v>0</v>
      </c>
      <c r="S784" s="88">
        <f>'[4]AZIMUTH_CONGESTION by ports'!R2251</f>
        <v>0</v>
      </c>
      <c r="T784" s="12">
        <f>'[4]AZIMUTH_CONGESTION by ports'!S2251</f>
        <v>9</v>
      </c>
      <c r="U784" s="43">
        <f>'[4]AZIMUTH_CONGESTION by ports'!T2251</f>
        <v>0</v>
      </c>
      <c r="V784" s="12">
        <f>'[4]AZIMUTH_CONGESTION by ports'!U2251</f>
        <v>0</v>
      </c>
      <c r="W784" s="43">
        <f>'[4]AZIMUTH_CONGESTION by ports'!V2251</f>
        <v>0</v>
      </c>
      <c r="X784" s="12">
        <f>'[4]AZIMUTH_CONGESTION by ports'!W2251</f>
        <v>1</v>
      </c>
      <c r="Y784" s="88">
        <f>'[4]AZIMUTH_CONGESTION by ports'!X2251</f>
        <v>4</v>
      </c>
      <c r="Z784" s="12">
        <f>'[4]AZIMUTH_CONGESTION by ports'!Y2251</f>
        <v>0</v>
      </c>
      <c r="AA784" s="88">
        <f>'[4]AZIMUTH_CONGESTION by ports'!Z2251</f>
        <v>0</v>
      </c>
      <c r="AB784" s="12">
        <f t="shared" si="75"/>
        <v>14.450000000000001</v>
      </c>
      <c r="AC784" s="12">
        <f t="shared" si="76"/>
        <v>2.21</v>
      </c>
      <c r="AD784" s="12">
        <f t="shared" si="77"/>
        <v>0.68</v>
      </c>
      <c r="AE784" s="12">
        <f t="shared" si="78"/>
        <v>0.85000000000000009</v>
      </c>
      <c r="AF784" s="12">
        <f t="shared" si="79"/>
        <v>8.5</v>
      </c>
      <c r="AG784" s="12">
        <f t="shared" si="80"/>
        <v>2.21</v>
      </c>
    </row>
    <row r="785" spans="2:33">
      <c r="B785" s="15">
        <f>'[4]AZIMUTH_CONGESTION by ports'!A2252</f>
        <v>43152</v>
      </c>
      <c r="C785" s="6">
        <f>'[4]AZIMUTH_CONGESTION by ports'!B2252</f>
        <v>13</v>
      </c>
      <c r="D785" s="89">
        <f>'[4]AZIMUTH_CONGESTION by ports'!C2252</f>
        <v>51</v>
      </c>
      <c r="E785" s="43">
        <f>'[4]AZIMUTH_CONGESTION by ports'!D2252</f>
        <v>1</v>
      </c>
      <c r="F785" s="6">
        <f>'[4]AZIMUTH_CONGESTION by ports'!E2252</f>
        <v>0</v>
      </c>
      <c r="G785" s="6">
        <f>'[4]AZIMUTH_CONGESTION by ports'!F2252</f>
        <v>1</v>
      </c>
      <c r="H785" s="12">
        <f>'[4]AZIMUTH_CONGESTION by ports'!G2252</f>
        <v>0</v>
      </c>
      <c r="I785" s="12">
        <f>'[4]AZIMUTH_CONGESTION by ports'!H2252</f>
        <v>0</v>
      </c>
      <c r="J785" s="12">
        <f>'[4]AZIMUTH_CONGESTION by ports'!I2252</f>
        <v>0</v>
      </c>
      <c r="K785" s="12">
        <f>'[4]AZIMUTH_CONGESTION by ports'!J2252</f>
        <v>0</v>
      </c>
      <c r="L785" s="12">
        <f>'[4]AZIMUTH_CONGESTION by ports'!K2252</f>
        <v>1</v>
      </c>
      <c r="M785" s="43">
        <f>'[4]AZIMUTH_CONGESTION by ports'!L2252</f>
        <v>2</v>
      </c>
      <c r="N785" s="6">
        <f>'[4]AZIMUTH_CONGESTION by ports'!M2252</f>
        <v>4</v>
      </c>
      <c r="O785" s="89">
        <f>'[4]AZIMUTH_CONGESTION by ports'!N2252</f>
        <v>0</v>
      </c>
      <c r="P785" s="88">
        <f>'[4]AZIMUTH_CONGESTION by ports'!O2252</f>
        <v>1</v>
      </c>
      <c r="Q785" s="88">
        <f>'[4]AZIMUTH_CONGESTION by ports'!P2252</f>
        <v>0</v>
      </c>
      <c r="R785" s="43">
        <f>'[4]AZIMUTH_CONGESTION by ports'!Q2252</f>
        <v>1</v>
      </c>
      <c r="S785" s="88">
        <f>'[4]AZIMUTH_CONGESTION by ports'!R2252</f>
        <v>0</v>
      </c>
      <c r="T785" s="12">
        <f>'[4]AZIMUTH_CONGESTION by ports'!S2252</f>
        <v>5</v>
      </c>
      <c r="U785" s="43">
        <f>'[4]AZIMUTH_CONGESTION by ports'!T2252</f>
        <v>0</v>
      </c>
      <c r="V785" s="12">
        <f>'[4]AZIMUTH_CONGESTION by ports'!U2252</f>
        <v>0</v>
      </c>
      <c r="W785" s="43">
        <f>'[4]AZIMUTH_CONGESTION by ports'!V2252</f>
        <v>1</v>
      </c>
      <c r="X785" s="12">
        <f>'[4]AZIMUTH_CONGESTION by ports'!W2252</f>
        <v>1</v>
      </c>
      <c r="Y785" s="88">
        <f>'[4]AZIMUTH_CONGESTION by ports'!X2252</f>
        <v>4</v>
      </c>
      <c r="Z785" s="12">
        <f>'[4]AZIMUTH_CONGESTION by ports'!Y2252</f>
        <v>0</v>
      </c>
      <c r="AA785" s="88">
        <f>'[4]AZIMUTH_CONGESTION by ports'!Z2252</f>
        <v>0</v>
      </c>
      <c r="AB785" s="12">
        <f t="shared" si="75"/>
        <v>14.620000000000001</v>
      </c>
      <c r="AC785" s="12">
        <f t="shared" si="76"/>
        <v>3.06</v>
      </c>
      <c r="AD785" s="12">
        <f t="shared" si="77"/>
        <v>0.85000000000000009</v>
      </c>
      <c r="AE785" s="12">
        <f t="shared" si="78"/>
        <v>0.85000000000000009</v>
      </c>
      <c r="AF785" s="12">
        <f t="shared" si="79"/>
        <v>8.67</v>
      </c>
      <c r="AG785" s="12">
        <f t="shared" si="80"/>
        <v>1.1900000000000002</v>
      </c>
    </row>
    <row r="786" spans="2:33">
      <c r="B786" s="15">
        <f>'[4]AZIMUTH_CONGESTION by ports'!A2253</f>
        <v>43153</v>
      </c>
      <c r="C786" s="6">
        <f>'[4]AZIMUTH_CONGESTION by ports'!B2253</f>
        <v>14</v>
      </c>
      <c r="D786" s="89">
        <f>'[4]AZIMUTH_CONGESTION by ports'!C2253</f>
        <v>47</v>
      </c>
      <c r="E786" s="43">
        <f>'[4]AZIMUTH_CONGESTION by ports'!D2253</f>
        <v>5</v>
      </c>
      <c r="F786" s="6">
        <f>'[4]AZIMUTH_CONGESTION by ports'!E2253</f>
        <v>0</v>
      </c>
      <c r="G786" s="6">
        <f>'[4]AZIMUTH_CONGESTION by ports'!F2253</f>
        <v>1</v>
      </c>
      <c r="H786" s="12">
        <f>'[4]AZIMUTH_CONGESTION by ports'!G2253</f>
        <v>0</v>
      </c>
      <c r="I786" s="12">
        <f>'[4]AZIMUTH_CONGESTION by ports'!H2253</f>
        <v>1</v>
      </c>
      <c r="J786" s="12">
        <f>'[4]AZIMUTH_CONGESTION by ports'!I2253</f>
        <v>0</v>
      </c>
      <c r="K786" s="12">
        <f>'[4]AZIMUTH_CONGESTION by ports'!J2253</f>
        <v>0</v>
      </c>
      <c r="L786" s="12">
        <f>'[4]AZIMUTH_CONGESTION by ports'!K2253</f>
        <v>1</v>
      </c>
      <c r="M786" s="43">
        <f>'[4]AZIMUTH_CONGESTION by ports'!L2253</f>
        <v>2</v>
      </c>
      <c r="N786" s="6">
        <f>'[4]AZIMUTH_CONGESTION by ports'!M2253</f>
        <v>3</v>
      </c>
      <c r="O786" s="89">
        <f>'[4]AZIMUTH_CONGESTION by ports'!N2253</f>
        <v>0</v>
      </c>
      <c r="P786" s="88">
        <f>'[4]AZIMUTH_CONGESTION by ports'!O2253</f>
        <v>0</v>
      </c>
      <c r="Q786" s="88">
        <f>'[4]AZIMUTH_CONGESTION by ports'!P2253</f>
        <v>0</v>
      </c>
      <c r="R786" s="43">
        <f>'[4]AZIMUTH_CONGESTION by ports'!Q2253</f>
        <v>3</v>
      </c>
      <c r="S786" s="88">
        <f>'[4]AZIMUTH_CONGESTION by ports'!R2253</f>
        <v>0</v>
      </c>
      <c r="T786" s="12">
        <f>'[4]AZIMUTH_CONGESTION by ports'!S2253</f>
        <v>4</v>
      </c>
      <c r="U786" s="43">
        <f>'[4]AZIMUTH_CONGESTION by ports'!T2253</f>
        <v>0</v>
      </c>
      <c r="V786" s="12">
        <f>'[4]AZIMUTH_CONGESTION by ports'!U2253</f>
        <v>0</v>
      </c>
      <c r="W786" s="43">
        <f>'[4]AZIMUTH_CONGESTION by ports'!V2253</f>
        <v>2</v>
      </c>
      <c r="X786" s="12">
        <f>'[4]AZIMUTH_CONGESTION by ports'!W2253</f>
        <v>1</v>
      </c>
      <c r="Y786" s="88">
        <f>'[4]AZIMUTH_CONGESTION by ports'!X2253</f>
        <v>4</v>
      </c>
      <c r="Z786" s="12">
        <f>'[4]AZIMUTH_CONGESTION by ports'!Y2253</f>
        <v>0</v>
      </c>
      <c r="AA786" s="88">
        <f>'[4]AZIMUTH_CONGESTION by ports'!Z2253</f>
        <v>0</v>
      </c>
      <c r="AB786" s="12">
        <f t="shared" si="75"/>
        <v>14.96</v>
      </c>
      <c r="AC786" s="12">
        <f t="shared" si="76"/>
        <v>3.06</v>
      </c>
      <c r="AD786" s="12">
        <f t="shared" si="77"/>
        <v>2.04</v>
      </c>
      <c r="AE786" s="12">
        <f t="shared" si="78"/>
        <v>0.68</v>
      </c>
      <c r="AF786" s="12">
        <f t="shared" si="79"/>
        <v>7.99</v>
      </c>
      <c r="AG786" s="12">
        <f t="shared" si="80"/>
        <v>1.1900000000000002</v>
      </c>
    </row>
    <row r="787" spans="2:33">
      <c r="B787" s="15">
        <f>'[4]AZIMUTH_CONGESTION by ports'!A2254</f>
        <v>43154</v>
      </c>
      <c r="C787" s="6">
        <f>'[4]AZIMUTH_CONGESTION by ports'!B2254</f>
        <v>14</v>
      </c>
      <c r="D787" s="89">
        <f>'[4]AZIMUTH_CONGESTION by ports'!C2254</f>
        <v>41</v>
      </c>
      <c r="E787" s="43">
        <f>'[4]AZIMUTH_CONGESTION by ports'!D2254</f>
        <v>6</v>
      </c>
      <c r="F787" s="6">
        <f>'[4]AZIMUTH_CONGESTION by ports'!E2254</f>
        <v>0</v>
      </c>
      <c r="G787" s="6">
        <f>'[4]AZIMUTH_CONGESTION by ports'!F2254</f>
        <v>2</v>
      </c>
      <c r="H787" s="12">
        <f>'[4]AZIMUTH_CONGESTION by ports'!G2254</f>
        <v>0</v>
      </c>
      <c r="I787" s="12">
        <f>'[4]AZIMUTH_CONGESTION by ports'!H2254</f>
        <v>0</v>
      </c>
      <c r="J787" s="12">
        <f>'[4]AZIMUTH_CONGESTION by ports'!I2254</f>
        <v>0</v>
      </c>
      <c r="K787" s="12">
        <f>'[4]AZIMUTH_CONGESTION by ports'!J2254</f>
        <v>0</v>
      </c>
      <c r="L787" s="12">
        <f>'[4]AZIMUTH_CONGESTION by ports'!K2254</f>
        <v>1</v>
      </c>
      <c r="M787" s="43">
        <f>'[4]AZIMUTH_CONGESTION by ports'!L2254</f>
        <v>2</v>
      </c>
      <c r="N787" s="6">
        <f>'[4]AZIMUTH_CONGESTION by ports'!M2254</f>
        <v>2</v>
      </c>
      <c r="O787" s="89">
        <f>'[4]AZIMUTH_CONGESTION by ports'!N2254</f>
        <v>0</v>
      </c>
      <c r="P787" s="88">
        <f>'[4]AZIMUTH_CONGESTION by ports'!O2254</f>
        <v>0</v>
      </c>
      <c r="Q787" s="88">
        <f>'[4]AZIMUTH_CONGESTION by ports'!P2254</f>
        <v>0</v>
      </c>
      <c r="R787" s="43">
        <f>'[4]AZIMUTH_CONGESTION by ports'!Q2254</f>
        <v>2</v>
      </c>
      <c r="S787" s="88">
        <f>'[4]AZIMUTH_CONGESTION by ports'!R2254</f>
        <v>1</v>
      </c>
      <c r="T787" s="12">
        <f>'[4]AZIMUTH_CONGESTION by ports'!S2254</f>
        <v>3</v>
      </c>
      <c r="U787" s="43">
        <f>'[4]AZIMUTH_CONGESTION by ports'!T2254</f>
        <v>0</v>
      </c>
      <c r="V787" s="12">
        <f>'[4]AZIMUTH_CONGESTION by ports'!U2254</f>
        <v>0</v>
      </c>
      <c r="W787" s="43">
        <f>'[4]AZIMUTH_CONGESTION by ports'!V2254</f>
        <v>2</v>
      </c>
      <c r="X787" s="12">
        <f>'[4]AZIMUTH_CONGESTION by ports'!W2254</f>
        <v>1</v>
      </c>
      <c r="Y787" s="88">
        <f>'[4]AZIMUTH_CONGESTION by ports'!X2254</f>
        <v>5</v>
      </c>
      <c r="Z787" s="12">
        <f>'[4]AZIMUTH_CONGESTION by ports'!Y2254</f>
        <v>0</v>
      </c>
      <c r="AA787" s="88">
        <f>'[4]AZIMUTH_CONGESTION by ports'!Z2254</f>
        <v>0</v>
      </c>
      <c r="AB787" s="12">
        <f t="shared" si="75"/>
        <v>13.940000000000001</v>
      </c>
      <c r="AC787" s="12">
        <f t="shared" si="76"/>
        <v>3.06</v>
      </c>
      <c r="AD787" s="12">
        <f t="shared" si="77"/>
        <v>2.04</v>
      </c>
      <c r="AE787" s="12">
        <f t="shared" si="78"/>
        <v>1.02</v>
      </c>
      <c r="AF787" s="12">
        <f t="shared" si="79"/>
        <v>6.9700000000000006</v>
      </c>
      <c r="AG787" s="12">
        <f t="shared" si="80"/>
        <v>0.85000000000000009</v>
      </c>
    </row>
    <row r="788" spans="2:33">
      <c r="B788" s="15">
        <f>'[4]AZIMUTH_CONGESTION by ports'!A2255</f>
        <v>43155</v>
      </c>
      <c r="C788" s="6">
        <f>'[4]AZIMUTH_CONGESTION by ports'!B2255</f>
        <v>13</v>
      </c>
      <c r="D788" s="89">
        <f>'[4]AZIMUTH_CONGESTION by ports'!C2255</f>
        <v>44</v>
      </c>
      <c r="E788" s="43">
        <f>'[4]AZIMUTH_CONGESTION by ports'!D2255</f>
        <v>5</v>
      </c>
      <c r="F788" s="6">
        <f>'[4]AZIMUTH_CONGESTION by ports'!E2255</f>
        <v>0</v>
      </c>
      <c r="G788" s="6">
        <f>'[4]AZIMUTH_CONGESTION by ports'!F2255</f>
        <v>1</v>
      </c>
      <c r="H788" s="12">
        <f>'[4]AZIMUTH_CONGESTION by ports'!G2255</f>
        <v>0</v>
      </c>
      <c r="I788" s="12">
        <f>'[4]AZIMUTH_CONGESTION by ports'!H2255</f>
        <v>0</v>
      </c>
      <c r="J788" s="12">
        <f>'[4]AZIMUTH_CONGESTION by ports'!I2255</f>
        <v>0</v>
      </c>
      <c r="K788" s="12">
        <f>'[4]AZIMUTH_CONGESTION by ports'!J2255</f>
        <v>0</v>
      </c>
      <c r="L788" s="12">
        <f>'[4]AZIMUTH_CONGESTION by ports'!K2255</f>
        <v>1</v>
      </c>
      <c r="M788" s="43">
        <f>'[4]AZIMUTH_CONGESTION by ports'!L2255</f>
        <v>0</v>
      </c>
      <c r="N788" s="6">
        <f>'[4]AZIMUTH_CONGESTION by ports'!M2255</f>
        <v>3</v>
      </c>
      <c r="O788" s="89">
        <f>'[4]AZIMUTH_CONGESTION by ports'!N2255</f>
        <v>0</v>
      </c>
      <c r="P788" s="88">
        <f>'[4]AZIMUTH_CONGESTION by ports'!O2255</f>
        <v>1</v>
      </c>
      <c r="Q788" s="88">
        <f>'[4]AZIMUTH_CONGESTION by ports'!P2255</f>
        <v>0</v>
      </c>
      <c r="R788" s="43">
        <f>'[4]AZIMUTH_CONGESTION by ports'!Q2255</f>
        <v>3</v>
      </c>
      <c r="S788" s="88">
        <f>'[4]AZIMUTH_CONGESTION by ports'!R2255</f>
        <v>0</v>
      </c>
      <c r="T788" s="12">
        <f>'[4]AZIMUTH_CONGESTION by ports'!S2255</f>
        <v>5</v>
      </c>
      <c r="U788" s="43">
        <f>'[4]AZIMUTH_CONGESTION by ports'!T2255</f>
        <v>0</v>
      </c>
      <c r="V788" s="12">
        <f>'[4]AZIMUTH_CONGESTION by ports'!U2255</f>
        <v>0</v>
      </c>
      <c r="W788" s="43">
        <f>'[4]AZIMUTH_CONGESTION by ports'!V2255</f>
        <v>3</v>
      </c>
      <c r="X788" s="12">
        <f>'[4]AZIMUTH_CONGESTION by ports'!W2255</f>
        <v>1</v>
      </c>
      <c r="Y788" s="88">
        <f>'[4]AZIMUTH_CONGESTION by ports'!X2255</f>
        <v>4</v>
      </c>
      <c r="Z788" s="12">
        <f>'[4]AZIMUTH_CONGESTION by ports'!Y2255</f>
        <v>0</v>
      </c>
      <c r="AA788" s="88">
        <f>'[4]AZIMUTH_CONGESTION by ports'!Z2255</f>
        <v>0</v>
      </c>
      <c r="AB788" s="12">
        <f t="shared" si="75"/>
        <v>14.280000000000001</v>
      </c>
      <c r="AC788" s="12">
        <f t="shared" si="76"/>
        <v>2.89</v>
      </c>
      <c r="AD788" s="12">
        <f t="shared" si="77"/>
        <v>1.87</v>
      </c>
      <c r="AE788" s="12">
        <f t="shared" si="78"/>
        <v>0.85000000000000009</v>
      </c>
      <c r="AF788" s="12">
        <f t="shared" si="79"/>
        <v>7.48</v>
      </c>
      <c r="AG788" s="12">
        <f t="shared" si="80"/>
        <v>1.1900000000000002</v>
      </c>
    </row>
    <row r="789" spans="2:33">
      <c r="B789" s="15">
        <f>'[4]AZIMUTH_CONGESTION by ports'!A2256</f>
        <v>43156</v>
      </c>
      <c r="C789" s="6">
        <f>'[4]AZIMUTH_CONGESTION by ports'!B2256</f>
        <v>14</v>
      </c>
      <c r="D789" s="89">
        <f>'[4]AZIMUTH_CONGESTION by ports'!C2256</f>
        <v>42</v>
      </c>
      <c r="E789" s="43">
        <f>'[4]AZIMUTH_CONGESTION by ports'!D2256</f>
        <v>2</v>
      </c>
      <c r="F789" s="6">
        <f>'[4]AZIMUTH_CONGESTION by ports'!E2256</f>
        <v>0</v>
      </c>
      <c r="G789" s="6">
        <f>'[4]AZIMUTH_CONGESTION by ports'!F2256</f>
        <v>1</v>
      </c>
      <c r="H789" s="12">
        <f>'[4]AZIMUTH_CONGESTION by ports'!G2256</f>
        <v>0</v>
      </c>
      <c r="I789" s="12">
        <f>'[4]AZIMUTH_CONGESTION by ports'!H2256</f>
        <v>0</v>
      </c>
      <c r="J789" s="12">
        <f>'[4]AZIMUTH_CONGESTION by ports'!I2256</f>
        <v>0</v>
      </c>
      <c r="K789" s="12">
        <f>'[4]AZIMUTH_CONGESTION by ports'!J2256</f>
        <v>0</v>
      </c>
      <c r="L789" s="12">
        <f>'[4]AZIMUTH_CONGESTION by ports'!K2256</f>
        <v>0</v>
      </c>
      <c r="M789" s="43">
        <f>'[4]AZIMUTH_CONGESTION by ports'!L2256</f>
        <v>0</v>
      </c>
      <c r="N789" s="6">
        <f>'[4]AZIMUTH_CONGESTION by ports'!M2256</f>
        <v>4</v>
      </c>
      <c r="O789" s="89">
        <f>'[4]AZIMUTH_CONGESTION by ports'!N2256</f>
        <v>0</v>
      </c>
      <c r="P789" s="88">
        <f>'[4]AZIMUTH_CONGESTION by ports'!O2256</f>
        <v>0</v>
      </c>
      <c r="Q789" s="88">
        <f>'[4]AZIMUTH_CONGESTION by ports'!P2256</f>
        <v>0</v>
      </c>
      <c r="R789" s="43">
        <f>'[4]AZIMUTH_CONGESTION by ports'!Q2256</f>
        <v>2</v>
      </c>
      <c r="S789" s="88">
        <f>'[4]AZIMUTH_CONGESTION by ports'!R2256</f>
        <v>0</v>
      </c>
      <c r="T789" s="12">
        <f>'[4]AZIMUTH_CONGESTION by ports'!S2256</f>
        <v>6</v>
      </c>
      <c r="U789" s="43">
        <f>'[4]AZIMUTH_CONGESTION by ports'!T2256</f>
        <v>0</v>
      </c>
      <c r="V789" s="12">
        <f>'[4]AZIMUTH_CONGESTION by ports'!U2256</f>
        <v>0</v>
      </c>
      <c r="W789" s="43">
        <f>'[4]AZIMUTH_CONGESTION by ports'!V2256</f>
        <v>3</v>
      </c>
      <c r="X789" s="12">
        <f>'[4]AZIMUTH_CONGESTION by ports'!W2256</f>
        <v>1</v>
      </c>
      <c r="Y789" s="88">
        <f>'[4]AZIMUTH_CONGESTION by ports'!X2256</f>
        <v>5</v>
      </c>
      <c r="Z789" s="12">
        <f>'[4]AZIMUTH_CONGESTION by ports'!Y2256</f>
        <v>0</v>
      </c>
      <c r="AA789" s="88">
        <f>'[4]AZIMUTH_CONGESTION by ports'!Z2256</f>
        <v>0</v>
      </c>
      <c r="AB789" s="12">
        <f t="shared" si="75"/>
        <v>13.600000000000001</v>
      </c>
      <c r="AC789" s="12">
        <f t="shared" si="76"/>
        <v>3.2300000000000004</v>
      </c>
      <c r="AD789" s="12">
        <f t="shared" si="77"/>
        <v>1.1900000000000002</v>
      </c>
      <c r="AE789" s="12">
        <f t="shared" si="78"/>
        <v>0.85000000000000009</v>
      </c>
      <c r="AF789" s="12">
        <f t="shared" si="79"/>
        <v>7.1400000000000006</v>
      </c>
      <c r="AG789" s="12">
        <f t="shared" si="80"/>
        <v>1.1900000000000002</v>
      </c>
    </row>
    <row r="790" spans="2:33">
      <c r="B790" s="15">
        <f>'[4]AZIMUTH_CONGESTION by ports'!A2257</f>
        <v>43157</v>
      </c>
      <c r="C790" s="6">
        <f>'[4]AZIMUTH_CONGESTION by ports'!B2257</f>
        <v>13</v>
      </c>
      <c r="D790" s="89">
        <f>'[4]AZIMUTH_CONGESTION by ports'!C2257</f>
        <v>45</v>
      </c>
      <c r="E790" s="43">
        <f>'[4]AZIMUTH_CONGESTION by ports'!D2257</f>
        <v>2</v>
      </c>
      <c r="F790" s="6">
        <f>'[4]AZIMUTH_CONGESTION by ports'!E2257</f>
        <v>0</v>
      </c>
      <c r="G790" s="6">
        <f>'[4]AZIMUTH_CONGESTION by ports'!F2257</f>
        <v>1</v>
      </c>
      <c r="H790" s="12">
        <f>'[4]AZIMUTH_CONGESTION by ports'!G2257</f>
        <v>0</v>
      </c>
      <c r="I790" s="12">
        <f>'[4]AZIMUTH_CONGESTION by ports'!H2257</f>
        <v>0</v>
      </c>
      <c r="J790" s="12">
        <f>'[4]AZIMUTH_CONGESTION by ports'!I2257</f>
        <v>1</v>
      </c>
      <c r="K790" s="12">
        <f>'[4]AZIMUTH_CONGESTION by ports'!J2257</f>
        <v>0</v>
      </c>
      <c r="L790" s="12">
        <f>'[4]AZIMUTH_CONGESTION by ports'!K2257</f>
        <v>0</v>
      </c>
      <c r="M790" s="43">
        <f>'[4]AZIMUTH_CONGESTION by ports'!L2257</f>
        <v>0</v>
      </c>
      <c r="N790" s="6">
        <f>'[4]AZIMUTH_CONGESTION by ports'!M2257</f>
        <v>4</v>
      </c>
      <c r="O790" s="89">
        <f>'[4]AZIMUTH_CONGESTION by ports'!N2257</f>
        <v>0</v>
      </c>
      <c r="P790" s="88">
        <f>'[4]AZIMUTH_CONGESTION by ports'!O2257</f>
        <v>0</v>
      </c>
      <c r="Q790" s="88">
        <f>'[4]AZIMUTH_CONGESTION by ports'!P2257</f>
        <v>0</v>
      </c>
      <c r="R790" s="43">
        <f>'[4]AZIMUTH_CONGESTION by ports'!Q2257</f>
        <v>1</v>
      </c>
      <c r="S790" s="88">
        <f>'[4]AZIMUTH_CONGESTION by ports'!R2257</f>
        <v>0</v>
      </c>
      <c r="T790" s="12">
        <f>'[4]AZIMUTH_CONGESTION by ports'!S2257</f>
        <v>6</v>
      </c>
      <c r="U790" s="43">
        <f>'[4]AZIMUTH_CONGESTION by ports'!T2257</f>
        <v>0</v>
      </c>
      <c r="V790" s="12">
        <f>'[4]AZIMUTH_CONGESTION by ports'!U2257</f>
        <v>0</v>
      </c>
      <c r="W790" s="43">
        <f>'[4]AZIMUTH_CONGESTION by ports'!V2257</f>
        <v>1</v>
      </c>
      <c r="X790" s="12">
        <f>'[4]AZIMUTH_CONGESTION by ports'!W2257</f>
        <v>1</v>
      </c>
      <c r="Y790" s="88">
        <f>'[4]AZIMUTH_CONGESTION by ports'!X2257</f>
        <v>5</v>
      </c>
      <c r="Z790" s="12">
        <f>'[4]AZIMUTH_CONGESTION by ports'!Y2257</f>
        <v>0</v>
      </c>
      <c r="AA790" s="88">
        <f>'[4]AZIMUTH_CONGESTION by ports'!Z2257</f>
        <v>0</v>
      </c>
      <c r="AB790" s="12">
        <f t="shared" si="75"/>
        <v>13.600000000000001</v>
      </c>
      <c r="AC790" s="12">
        <f t="shared" si="76"/>
        <v>3.06</v>
      </c>
      <c r="AD790" s="12">
        <f t="shared" si="77"/>
        <v>0.68</v>
      </c>
      <c r="AE790" s="12">
        <f t="shared" si="78"/>
        <v>0.85000000000000009</v>
      </c>
      <c r="AF790" s="12">
        <f t="shared" si="79"/>
        <v>7.65</v>
      </c>
      <c r="AG790" s="12">
        <f t="shared" si="80"/>
        <v>1.36</v>
      </c>
    </row>
    <row r="791" spans="2:33">
      <c r="B791" s="15">
        <f>'[4]AZIMUTH_CONGESTION by ports'!A2258</f>
        <v>43158</v>
      </c>
      <c r="C791" s="6">
        <f>'[4]AZIMUTH_CONGESTION by ports'!B2258</f>
        <v>13</v>
      </c>
      <c r="D791" s="89">
        <f>'[4]AZIMUTH_CONGESTION by ports'!C2258</f>
        <v>45</v>
      </c>
      <c r="E791" s="43">
        <f>'[4]AZIMUTH_CONGESTION by ports'!D2258</f>
        <v>3</v>
      </c>
      <c r="F791" s="6">
        <f>'[4]AZIMUTH_CONGESTION by ports'!E2258</f>
        <v>0</v>
      </c>
      <c r="G791" s="6">
        <f>'[4]AZIMUTH_CONGESTION by ports'!F2258</f>
        <v>2</v>
      </c>
      <c r="H791" s="12">
        <f>'[4]AZIMUTH_CONGESTION by ports'!G2258</f>
        <v>0</v>
      </c>
      <c r="I791" s="12">
        <f>'[4]AZIMUTH_CONGESTION by ports'!H2258</f>
        <v>1</v>
      </c>
      <c r="J791" s="12">
        <f>'[4]AZIMUTH_CONGESTION by ports'!I2258</f>
        <v>0</v>
      </c>
      <c r="K791" s="12">
        <f>'[4]AZIMUTH_CONGESTION by ports'!J2258</f>
        <v>0</v>
      </c>
      <c r="L791" s="12">
        <f>'[4]AZIMUTH_CONGESTION by ports'!K2258</f>
        <v>0</v>
      </c>
      <c r="M791" s="43">
        <f>'[4]AZIMUTH_CONGESTION by ports'!L2258</f>
        <v>1</v>
      </c>
      <c r="N791" s="6">
        <f>'[4]AZIMUTH_CONGESTION by ports'!M2258</f>
        <v>4</v>
      </c>
      <c r="O791" s="89">
        <f>'[4]AZIMUTH_CONGESTION by ports'!N2258</f>
        <v>0</v>
      </c>
      <c r="P791" s="88">
        <f>'[4]AZIMUTH_CONGESTION by ports'!O2258</f>
        <v>0</v>
      </c>
      <c r="Q791" s="88">
        <f>'[4]AZIMUTH_CONGESTION by ports'!P2258</f>
        <v>0</v>
      </c>
      <c r="R791" s="43">
        <f>'[4]AZIMUTH_CONGESTION by ports'!Q2258</f>
        <v>0</v>
      </c>
      <c r="S791" s="88">
        <f>'[4]AZIMUTH_CONGESTION by ports'!R2258</f>
        <v>0</v>
      </c>
      <c r="T791" s="12">
        <f>'[4]AZIMUTH_CONGESTION by ports'!S2258</f>
        <v>11</v>
      </c>
      <c r="U791" s="43">
        <f>'[4]AZIMUTH_CONGESTION by ports'!T2258</f>
        <v>0</v>
      </c>
      <c r="V791" s="12">
        <f>'[4]AZIMUTH_CONGESTION by ports'!U2258</f>
        <v>0</v>
      </c>
      <c r="W791" s="43">
        <f>'[4]AZIMUTH_CONGESTION by ports'!V2258</f>
        <v>2</v>
      </c>
      <c r="X791" s="12">
        <f>'[4]AZIMUTH_CONGESTION by ports'!W2258</f>
        <v>0</v>
      </c>
      <c r="Y791" s="88">
        <f>'[4]AZIMUTH_CONGESTION by ports'!X2258</f>
        <v>6</v>
      </c>
      <c r="Z791" s="12">
        <f>'[4]AZIMUTH_CONGESTION by ports'!Y2258</f>
        <v>0</v>
      </c>
      <c r="AA791" s="88">
        <f>'[4]AZIMUTH_CONGESTION by ports'!Z2258</f>
        <v>0</v>
      </c>
      <c r="AB791" s="12">
        <f t="shared" si="75"/>
        <v>14.96</v>
      </c>
      <c r="AC791" s="12">
        <f t="shared" si="76"/>
        <v>3.2300000000000004</v>
      </c>
      <c r="AD791" s="12">
        <f t="shared" si="77"/>
        <v>1.02</v>
      </c>
      <c r="AE791" s="12">
        <f t="shared" si="78"/>
        <v>1.02</v>
      </c>
      <c r="AF791" s="12">
        <f t="shared" si="79"/>
        <v>7.65</v>
      </c>
      <c r="AG791" s="12">
        <f t="shared" si="80"/>
        <v>2.04</v>
      </c>
    </row>
    <row r="792" spans="2:33">
      <c r="B792" s="15">
        <f>'[4]AZIMUTH_CONGESTION by ports'!A2259</f>
        <v>43159</v>
      </c>
      <c r="C792" s="6">
        <f>'[4]AZIMUTH_CONGESTION by ports'!B2259</f>
        <v>13</v>
      </c>
      <c r="D792" s="89">
        <f>'[4]AZIMUTH_CONGESTION by ports'!C2259</f>
        <v>43</v>
      </c>
      <c r="E792" s="43">
        <f>'[4]AZIMUTH_CONGESTION by ports'!D2259</f>
        <v>4</v>
      </c>
      <c r="F792" s="6">
        <f>'[4]AZIMUTH_CONGESTION by ports'!E2259</f>
        <v>0</v>
      </c>
      <c r="G792" s="6">
        <f>'[4]AZIMUTH_CONGESTION by ports'!F2259</f>
        <v>2</v>
      </c>
      <c r="H792" s="12">
        <f>'[4]AZIMUTH_CONGESTION by ports'!G2259</f>
        <v>0</v>
      </c>
      <c r="I792" s="12">
        <f>'[4]AZIMUTH_CONGESTION by ports'!H2259</f>
        <v>1</v>
      </c>
      <c r="J792" s="12">
        <f>'[4]AZIMUTH_CONGESTION by ports'!I2259</f>
        <v>0</v>
      </c>
      <c r="K792" s="12">
        <f>'[4]AZIMUTH_CONGESTION by ports'!J2259</f>
        <v>0</v>
      </c>
      <c r="L792" s="12">
        <f>'[4]AZIMUTH_CONGESTION by ports'!K2259</f>
        <v>0</v>
      </c>
      <c r="M792" s="43">
        <f>'[4]AZIMUTH_CONGESTION by ports'!L2259</f>
        <v>1</v>
      </c>
      <c r="N792" s="6">
        <f>'[4]AZIMUTH_CONGESTION by ports'!M2259</f>
        <v>4</v>
      </c>
      <c r="O792" s="89">
        <f>'[4]AZIMUTH_CONGESTION by ports'!N2259</f>
        <v>0</v>
      </c>
      <c r="P792" s="88">
        <f>'[4]AZIMUTH_CONGESTION by ports'!O2259</f>
        <v>0</v>
      </c>
      <c r="Q792" s="88">
        <f>'[4]AZIMUTH_CONGESTION by ports'!P2259</f>
        <v>0</v>
      </c>
      <c r="R792" s="43">
        <f>'[4]AZIMUTH_CONGESTION by ports'!Q2259</f>
        <v>0</v>
      </c>
      <c r="S792" s="88">
        <f>'[4]AZIMUTH_CONGESTION by ports'!R2259</f>
        <v>0</v>
      </c>
      <c r="T792" s="12">
        <f>'[4]AZIMUTH_CONGESTION by ports'!S2259</f>
        <v>6</v>
      </c>
      <c r="U792" s="43">
        <f>'[4]AZIMUTH_CONGESTION by ports'!T2259</f>
        <v>0</v>
      </c>
      <c r="V792" s="12">
        <f>'[4]AZIMUTH_CONGESTION by ports'!U2259</f>
        <v>0</v>
      </c>
      <c r="W792" s="43">
        <f>'[4]AZIMUTH_CONGESTION by ports'!V2259</f>
        <v>2</v>
      </c>
      <c r="X792" s="12">
        <f>'[4]AZIMUTH_CONGESTION by ports'!W2259</f>
        <v>0</v>
      </c>
      <c r="Y792" s="88">
        <f>'[4]AZIMUTH_CONGESTION by ports'!X2259</f>
        <v>7</v>
      </c>
      <c r="Z792" s="12">
        <f>'[4]AZIMUTH_CONGESTION by ports'!Y2259</f>
        <v>0</v>
      </c>
      <c r="AA792" s="88">
        <f>'[4]AZIMUTH_CONGESTION by ports'!Z2259</f>
        <v>0</v>
      </c>
      <c r="AB792" s="12">
        <f t="shared" si="75"/>
        <v>14.110000000000001</v>
      </c>
      <c r="AC792" s="12">
        <f t="shared" si="76"/>
        <v>3.2300000000000004</v>
      </c>
      <c r="AD792" s="12">
        <f t="shared" si="77"/>
        <v>1.1900000000000002</v>
      </c>
      <c r="AE792" s="12">
        <f t="shared" si="78"/>
        <v>1.1900000000000002</v>
      </c>
      <c r="AF792" s="12">
        <f t="shared" si="79"/>
        <v>7.3100000000000005</v>
      </c>
      <c r="AG792" s="12">
        <f t="shared" si="80"/>
        <v>1.1900000000000002</v>
      </c>
    </row>
    <row r="793" spans="2:33">
      <c r="B793" s="15">
        <f>'[4]AZIMUTH_CONGESTION by ports'!A2260</f>
        <v>43160</v>
      </c>
      <c r="C793" s="6">
        <f>'[4]AZIMUTH_CONGESTION by ports'!B2260</f>
        <v>12</v>
      </c>
      <c r="D793" s="89">
        <f>'[4]AZIMUTH_CONGESTION by ports'!C2260</f>
        <v>41</v>
      </c>
      <c r="E793" s="43">
        <f>'[4]AZIMUTH_CONGESTION by ports'!D2260</f>
        <v>2</v>
      </c>
      <c r="F793" s="6">
        <f>'[4]AZIMUTH_CONGESTION by ports'!E2260</f>
        <v>0</v>
      </c>
      <c r="G793" s="6">
        <f>'[4]AZIMUTH_CONGESTION by ports'!F2260</f>
        <v>4</v>
      </c>
      <c r="H793" s="12">
        <f>'[4]AZIMUTH_CONGESTION by ports'!G2260</f>
        <v>0</v>
      </c>
      <c r="I793" s="12">
        <f>'[4]AZIMUTH_CONGESTION by ports'!H2260</f>
        <v>0</v>
      </c>
      <c r="J793" s="12">
        <f>'[4]AZIMUTH_CONGESTION by ports'!I2260</f>
        <v>0</v>
      </c>
      <c r="K793" s="12">
        <f>'[4]AZIMUTH_CONGESTION by ports'!J2260</f>
        <v>0</v>
      </c>
      <c r="L793" s="12">
        <f>'[4]AZIMUTH_CONGESTION by ports'!K2260</f>
        <v>0</v>
      </c>
      <c r="M793" s="43">
        <f>'[4]AZIMUTH_CONGESTION by ports'!L2260</f>
        <v>0</v>
      </c>
      <c r="N793" s="6">
        <f>'[4]AZIMUTH_CONGESTION by ports'!M2260</f>
        <v>2</v>
      </c>
      <c r="O793" s="89">
        <f>'[4]AZIMUTH_CONGESTION by ports'!N2260</f>
        <v>0</v>
      </c>
      <c r="P793" s="88">
        <f>'[4]AZIMUTH_CONGESTION by ports'!O2260</f>
        <v>0</v>
      </c>
      <c r="Q793" s="88">
        <f>'[4]AZIMUTH_CONGESTION by ports'!P2260</f>
        <v>0</v>
      </c>
      <c r="R793" s="43">
        <f>'[4]AZIMUTH_CONGESTION by ports'!Q2260</f>
        <v>0</v>
      </c>
      <c r="S793" s="88">
        <f>'[4]AZIMUTH_CONGESTION by ports'!R2260</f>
        <v>0</v>
      </c>
      <c r="T793" s="12">
        <f>'[4]AZIMUTH_CONGESTION by ports'!S2260</f>
        <v>7</v>
      </c>
      <c r="U793" s="43">
        <f>'[4]AZIMUTH_CONGESTION by ports'!T2260</f>
        <v>0</v>
      </c>
      <c r="V793" s="12">
        <f>'[4]AZIMUTH_CONGESTION by ports'!U2260</f>
        <v>0</v>
      </c>
      <c r="W793" s="43">
        <f>'[4]AZIMUTH_CONGESTION by ports'!V2260</f>
        <v>0</v>
      </c>
      <c r="X793" s="12">
        <f>'[4]AZIMUTH_CONGESTION by ports'!W2260</f>
        <v>0</v>
      </c>
      <c r="Y793" s="88">
        <f>'[4]AZIMUTH_CONGESTION by ports'!X2260</f>
        <v>7</v>
      </c>
      <c r="Z793" s="12">
        <f>'[4]AZIMUTH_CONGESTION by ports'!Y2260</f>
        <v>0</v>
      </c>
      <c r="AA793" s="88">
        <f>'[4]AZIMUTH_CONGESTION by ports'!Z2260</f>
        <v>0</v>
      </c>
      <c r="AB793" s="12">
        <f t="shared" si="75"/>
        <v>12.750000000000002</v>
      </c>
      <c r="AC793" s="12">
        <f t="shared" si="76"/>
        <v>3.06</v>
      </c>
      <c r="AD793" s="12">
        <f t="shared" si="77"/>
        <v>0.34</v>
      </c>
      <c r="AE793" s="12">
        <f t="shared" si="78"/>
        <v>1.1900000000000002</v>
      </c>
      <c r="AF793" s="12">
        <f t="shared" si="79"/>
        <v>6.9700000000000006</v>
      </c>
      <c r="AG793" s="12">
        <f t="shared" si="80"/>
        <v>1.1900000000000002</v>
      </c>
    </row>
    <row r="794" spans="2:33">
      <c r="B794" s="15">
        <f>'[4]AZIMUTH_CONGESTION by ports'!A2261</f>
        <v>43161</v>
      </c>
      <c r="C794" s="6">
        <f>'[4]AZIMUTH_CONGESTION by ports'!B2261</f>
        <v>13</v>
      </c>
      <c r="D794" s="89">
        <f>'[4]AZIMUTH_CONGESTION by ports'!C2261</f>
        <v>40</v>
      </c>
      <c r="E794" s="43">
        <f>'[4]AZIMUTH_CONGESTION by ports'!D2261</f>
        <v>2</v>
      </c>
      <c r="F794" s="6">
        <f>'[4]AZIMUTH_CONGESTION by ports'!E2261</f>
        <v>0</v>
      </c>
      <c r="G794" s="6">
        <f>'[4]AZIMUTH_CONGESTION by ports'!F2261</f>
        <v>4</v>
      </c>
      <c r="H794" s="12">
        <f>'[4]AZIMUTH_CONGESTION by ports'!G2261</f>
        <v>0</v>
      </c>
      <c r="I794" s="12">
        <f>'[4]AZIMUTH_CONGESTION by ports'!H2261</f>
        <v>0</v>
      </c>
      <c r="J794" s="12">
        <f>'[4]AZIMUTH_CONGESTION by ports'!I2261</f>
        <v>1</v>
      </c>
      <c r="K794" s="12">
        <f>'[4]AZIMUTH_CONGESTION by ports'!J2261</f>
        <v>0</v>
      </c>
      <c r="L794" s="12">
        <f>'[4]AZIMUTH_CONGESTION by ports'!K2261</f>
        <v>0</v>
      </c>
      <c r="M794" s="43">
        <f>'[4]AZIMUTH_CONGESTION by ports'!L2261</f>
        <v>0</v>
      </c>
      <c r="N794" s="6">
        <f>'[4]AZIMUTH_CONGESTION by ports'!M2261</f>
        <v>2</v>
      </c>
      <c r="O794" s="89">
        <f>'[4]AZIMUTH_CONGESTION by ports'!N2261</f>
        <v>0</v>
      </c>
      <c r="P794" s="88">
        <f>'[4]AZIMUTH_CONGESTION by ports'!O2261</f>
        <v>1</v>
      </c>
      <c r="Q794" s="88">
        <f>'[4]AZIMUTH_CONGESTION by ports'!P2261</f>
        <v>0</v>
      </c>
      <c r="R794" s="43">
        <f>'[4]AZIMUTH_CONGESTION by ports'!Q2261</f>
        <v>1</v>
      </c>
      <c r="S794" s="88">
        <f>'[4]AZIMUTH_CONGESTION by ports'!R2261</f>
        <v>0</v>
      </c>
      <c r="T794" s="12">
        <f>'[4]AZIMUTH_CONGESTION by ports'!S2261</f>
        <v>5</v>
      </c>
      <c r="U794" s="43">
        <f>'[4]AZIMUTH_CONGESTION by ports'!T2261</f>
        <v>0</v>
      </c>
      <c r="V794" s="12">
        <f>'[4]AZIMUTH_CONGESTION by ports'!U2261</f>
        <v>0</v>
      </c>
      <c r="W794" s="43">
        <f>'[4]AZIMUTH_CONGESTION by ports'!V2261</f>
        <v>0</v>
      </c>
      <c r="X794" s="12">
        <f>'[4]AZIMUTH_CONGESTION by ports'!W2261</f>
        <v>0</v>
      </c>
      <c r="Y794" s="88">
        <f>'[4]AZIMUTH_CONGESTION by ports'!X2261</f>
        <v>7</v>
      </c>
      <c r="Z794" s="12">
        <f>'[4]AZIMUTH_CONGESTION by ports'!Y2261</f>
        <v>0</v>
      </c>
      <c r="AA794" s="88">
        <f>'[4]AZIMUTH_CONGESTION by ports'!Z2261</f>
        <v>0</v>
      </c>
      <c r="AB794" s="12">
        <f t="shared" si="75"/>
        <v>12.920000000000002</v>
      </c>
      <c r="AC794" s="12">
        <f t="shared" si="76"/>
        <v>3.2300000000000004</v>
      </c>
      <c r="AD794" s="12">
        <f t="shared" si="77"/>
        <v>0.51</v>
      </c>
      <c r="AE794" s="12">
        <f t="shared" si="78"/>
        <v>1.36</v>
      </c>
      <c r="AF794" s="12">
        <f t="shared" si="79"/>
        <v>6.8000000000000007</v>
      </c>
      <c r="AG794" s="12">
        <f t="shared" si="80"/>
        <v>1.02</v>
      </c>
    </row>
    <row r="795" spans="2:33">
      <c r="B795" s="15">
        <f>'[4]AZIMUTH_CONGESTION by ports'!A2262</f>
        <v>43162</v>
      </c>
      <c r="C795" s="6">
        <f>'[4]AZIMUTH_CONGESTION by ports'!B2262</f>
        <v>13</v>
      </c>
      <c r="D795" s="89">
        <f>'[4]AZIMUTH_CONGESTION by ports'!C2262</f>
        <v>40</v>
      </c>
      <c r="E795" s="43">
        <f>'[4]AZIMUTH_CONGESTION by ports'!D2262</f>
        <v>1</v>
      </c>
      <c r="F795" s="6">
        <f>'[4]AZIMUTH_CONGESTION by ports'!E2262</f>
        <v>0</v>
      </c>
      <c r="G795" s="6">
        <f>'[4]AZIMUTH_CONGESTION by ports'!F2262</f>
        <v>3</v>
      </c>
      <c r="H795" s="12">
        <f>'[4]AZIMUTH_CONGESTION by ports'!G2262</f>
        <v>0</v>
      </c>
      <c r="I795" s="12">
        <f>'[4]AZIMUTH_CONGESTION by ports'!H2262</f>
        <v>0</v>
      </c>
      <c r="J795" s="12">
        <f>'[4]AZIMUTH_CONGESTION by ports'!I2262</f>
        <v>1</v>
      </c>
      <c r="K795" s="12">
        <f>'[4]AZIMUTH_CONGESTION by ports'!J2262</f>
        <v>0</v>
      </c>
      <c r="L795" s="12">
        <f>'[4]AZIMUTH_CONGESTION by ports'!K2262</f>
        <v>0</v>
      </c>
      <c r="M795" s="43">
        <f>'[4]AZIMUTH_CONGESTION by ports'!L2262</f>
        <v>0</v>
      </c>
      <c r="N795" s="6">
        <f>'[4]AZIMUTH_CONGESTION by ports'!M2262</f>
        <v>3</v>
      </c>
      <c r="O795" s="89">
        <f>'[4]AZIMUTH_CONGESTION by ports'!N2262</f>
        <v>0</v>
      </c>
      <c r="P795" s="88">
        <f>'[4]AZIMUTH_CONGESTION by ports'!O2262</f>
        <v>0</v>
      </c>
      <c r="Q795" s="88">
        <f>'[4]AZIMUTH_CONGESTION by ports'!P2262</f>
        <v>0</v>
      </c>
      <c r="R795" s="43">
        <f>'[4]AZIMUTH_CONGESTION by ports'!Q2262</f>
        <v>2</v>
      </c>
      <c r="S795" s="88">
        <f>'[4]AZIMUTH_CONGESTION by ports'!R2262</f>
        <v>1</v>
      </c>
      <c r="T795" s="12">
        <f>'[4]AZIMUTH_CONGESTION by ports'!S2262</f>
        <v>9</v>
      </c>
      <c r="U795" s="43">
        <f>'[4]AZIMUTH_CONGESTION by ports'!T2262</f>
        <v>0</v>
      </c>
      <c r="V795" s="12">
        <f>'[4]AZIMUTH_CONGESTION by ports'!U2262</f>
        <v>0</v>
      </c>
      <c r="W795" s="43">
        <f>'[4]AZIMUTH_CONGESTION by ports'!V2262</f>
        <v>1</v>
      </c>
      <c r="X795" s="12">
        <f>'[4]AZIMUTH_CONGESTION by ports'!W2262</f>
        <v>0</v>
      </c>
      <c r="Y795" s="88">
        <f>'[4]AZIMUTH_CONGESTION by ports'!X2262</f>
        <v>5</v>
      </c>
      <c r="Z795" s="12">
        <f>'[4]AZIMUTH_CONGESTION by ports'!Y2262</f>
        <v>0</v>
      </c>
      <c r="AA795" s="88">
        <f>'[4]AZIMUTH_CONGESTION by ports'!Z2262</f>
        <v>0</v>
      </c>
      <c r="AB795" s="12">
        <f t="shared" si="75"/>
        <v>13.430000000000001</v>
      </c>
      <c r="AC795" s="12">
        <f t="shared" si="76"/>
        <v>3.2300000000000004</v>
      </c>
      <c r="AD795" s="12">
        <f t="shared" si="77"/>
        <v>0.68</v>
      </c>
      <c r="AE795" s="12">
        <f t="shared" si="78"/>
        <v>1.02</v>
      </c>
      <c r="AF795" s="12">
        <f t="shared" si="79"/>
        <v>6.8000000000000007</v>
      </c>
      <c r="AG795" s="12">
        <f t="shared" si="80"/>
        <v>1.7000000000000002</v>
      </c>
    </row>
    <row r="796" spans="2:33">
      <c r="B796" s="15">
        <f>'[4]AZIMUTH_CONGESTION by ports'!A2263</f>
        <v>43163</v>
      </c>
      <c r="C796" s="6">
        <f>'[4]AZIMUTH_CONGESTION by ports'!B2263</f>
        <v>14</v>
      </c>
      <c r="D796" s="89">
        <f>'[4]AZIMUTH_CONGESTION by ports'!C2263</f>
        <v>45</v>
      </c>
      <c r="E796" s="43">
        <f>'[4]AZIMUTH_CONGESTION by ports'!D2263</f>
        <v>2</v>
      </c>
      <c r="F796" s="6">
        <f>'[4]AZIMUTH_CONGESTION by ports'!E2263</f>
        <v>0</v>
      </c>
      <c r="G796" s="6">
        <f>'[4]AZIMUTH_CONGESTION by ports'!F2263</f>
        <v>2</v>
      </c>
      <c r="H796" s="12">
        <f>'[4]AZIMUTH_CONGESTION by ports'!G2263</f>
        <v>0</v>
      </c>
      <c r="I796" s="12">
        <f>'[4]AZIMUTH_CONGESTION by ports'!H2263</f>
        <v>0</v>
      </c>
      <c r="J796" s="12">
        <f>'[4]AZIMUTH_CONGESTION by ports'!I2263</f>
        <v>1</v>
      </c>
      <c r="K796" s="12">
        <f>'[4]AZIMUTH_CONGESTION by ports'!J2263</f>
        <v>0</v>
      </c>
      <c r="L796" s="12">
        <f>'[4]AZIMUTH_CONGESTION by ports'!K2263</f>
        <v>0</v>
      </c>
      <c r="M796" s="43">
        <f>'[4]AZIMUTH_CONGESTION by ports'!L2263</f>
        <v>0</v>
      </c>
      <c r="N796" s="6">
        <f>'[4]AZIMUTH_CONGESTION by ports'!M2263</f>
        <v>2</v>
      </c>
      <c r="O796" s="89">
        <f>'[4]AZIMUTH_CONGESTION by ports'!N2263</f>
        <v>0</v>
      </c>
      <c r="P796" s="88">
        <f>'[4]AZIMUTH_CONGESTION by ports'!O2263</f>
        <v>0</v>
      </c>
      <c r="Q796" s="88">
        <f>'[4]AZIMUTH_CONGESTION by ports'!P2263</f>
        <v>0</v>
      </c>
      <c r="R796" s="43">
        <f>'[4]AZIMUTH_CONGESTION by ports'!Q2263</f>
        <v>1</v>
      </c>
      <c r="S796" s="88">
        <f>'[4]AZIMUTH_CONGESTION by ports'!R2263</f>
        <v>2</v>
      </c>
      <c r="T796" s="12">
        <f>'[4]AZIMUTH_CONGESTION by ports'!S2263</f>
        <v>8</v>
      </c>
      <c r="U796" s="43">
        <f>'[4]AZIMUTH_CONGESTION by ports'!T2263</f>
        <v>0</v>
      </c>
      <c r="V796" s="12">
        <f>'[4]AZIMUTH_CONGESTION by ports'!U2263</f>
        <v>0</v>
      </c>
      <c r="W796" s="43">
        <f>'[4]AZIMUTH_CONGESTION by ports'!V2263</f>
        <v>2</v>
      </c>
      <c r="X796" s="12">
        <f>'[4]AZIMUTH_CONGESTION by ports'!W2263</f>
        <v>0</v>
      </c>
      <c r="Y796" s="88">
        <f>'[4]AZIMUTH_CONGESTION by ports'!X2263</f>
        <v>6</v>
      </c>
      <c r="Z796" s="12">
        <f>'[4]AZIMUTH_CONGESTION by ports'!Y2263</f>
        <v>0</v>
      </c>
      <c r="AA796" s="88">
        <f>'[4]AZIMUTH_CONGESTION by ports'!Z2263</f>
        <v>0</v>
      </c>
      <c r="AB796" s="12">
        <f t="shared" si="75"/>
        <v>14.450000000000001</v>
      </c>
      <c r="AC796" s="12">
        <f t="shared" si="76"/>
        <v>3.06</v>
      </c>
      <c r="AD796" s="12">
        <f t="shared" si="77"/>
        <v>0.85000000000000009</v>
      </c>
      <c r="AE796" s="12">
        <f t="shared" si="78"/>
        <v>1.36</v>
      </c>
      <c r="AF796" s="12">
        <f t="shared" si="79"/>
        <v>7.65</v>
      </c>
      <c r="AG796" s="12">
        <f t="shared" si="80"/>
        <v>1.53</v>
      </c>
    </row>
    <row r="797" spans="2:33">
      <c r="B797" s="15">
        <f>'[4]AZIMUTH_CONGESTION by ports'!A2264</f>
        <v>43164</v>
      </c>
      <c r="C797" s="6">
        <f>'[4]AZIMUTH_CONGESTION by ports'!B2264</f>
        <v>14</v>
      </c>
      <c r="D797" s="89">
        <f>'[4]AZIMUTH_CONGESTION by ports'!C2264</f>
        <v>45</v>
      </c>
      <c r="E797" s="43">
        <f>'[4]AZIMUTH_CONGESTION by ports'!D2264</f>
        <v>2</v>
      </c>
      <c r="F797" s="6">
        <f>'[4]AZIMUTH_CONGESTION by ports'!E2264</f>
        <v>0</v>
      </c>
      <c r="G797" s="6">
        <f>'[4]AZIMUTH_CONGESTION by ports'!F2264</f>
        <v>2</v>
      </c>
      <c r="H797" s="12">
        <f>'[4]AZIMUTH_CONGESTION by ports'!G2264</f>
        <v>0</v>
      </c>
      <c r="I797" s="12">
        <f>'[4]AZIMUTH_CONGESTION by ports'!H2264</f>
        <v>0</v>
      </c>
      <c r="J797" s="12">
        <f>'[4]AZIMUTH_CONGESTION by ports'!I2264</f>
        <v>0</v>
      </c>
      <c r="K797" s="12">
        <f>'[4]AZIMUTH_CONGESTION by ports'!J2264</f>
        <v>0</v>
      </c>
      <c r="L797" s="12">
        <f>'[4]AZIMUTH_CONGESTION by ports'!K2264</f>
        <v>0</v>
      </c>
      <c r="M797" s="43">
        <f>'[4]AZIMUTH_CONGESTION by ports'!L2264</f>
        <v>1</v>
      </c>
      <c r="N797" s="6">
        <f>'[4]AZIMUTH_CONGESTION by ports'!M2264</f>
        <v>1</v>
      </c>
      <c r="O797" s="89">
        <f>'[4]AZIMUTH_CONGESTION by ports'!N2264</f>
        <v>0</v>
      </c>
      <c r="P797" s="88">
        <f>'[4]AZIMUTH_CONGESTION by ports'!O2264</f>
        <v>1</v>
      </c>
      <c r="Q797" s="88">
        <f>'[4]AZIMUTH_CONGESTION by ports'!P2264</f>
        <v>0</v>
      </c>
      <c r="R797" s="43">
        <f>'[4]AZIMUTH_CONGESTION by ports'!Q2264</f>
        <v>0</v>
      </c>
      <c r="S797" s="88">
        <f>'[4]AZIMUTH_CONGESTION by ports'!R2264</f>
        <v>2</v>
      </c>
      <c r="T797" s="12">
        <f>'[4]AZIMUTH_CONGESTION by ports'!S2264</f>
        <v>6</v>
      </c>
      <c r="U797" s="43">
        <f>'[4]AZIMUTH_CONGESTION by ports'!T2264</f>
        <v>0</v>
      </c>
      <c r="V797" s="12">
        <f>'[4]AZIMUTH_CONGESTION by ports'!U2264</f>
        <v>0</v>
      </c>
      <c r="W797" s="43">
        <f>'[4]AZIMUTH_CONGESTION by ports'!V2264</f>
        <v>2</v>
      </c>
      <c r="X797" s="12">
        <f>'[4]AZIMUTH_CONGESTION by ports'!W2264</f>
        <v>0</v>
      </c>
      <c r="Y797" s="88">
        <f>'[4]AZIMUTH_CONGESTION by ports'!X2264</f>
        <v>6</v>
      </c>
      <c r="Z797" s="12">
        <f>'[4]AZIMUTH_CONGESTION by ports'!Y2264</f>
        <v>0</v>
      </c>
      <c r="AA797" s="88">
        <f>'[4]AZIMUTH_CONGESTION by ports'!Z2264</f>
        <v>0</v>
      </c>
      <c r="AB797" s="12">
        <f t="shared" si="75"/>
        <v>13.940000000000001</v>
      </c>
      <c r="AC797" s="12">
        <f t="shared" si="76"/>
        <v>2.89</v>
      </c>
      <c r="AD797" s="12">
        <f t="shared" si="77"/>
        <v>0.85000000000000009</v>
      </c>
      <c r="AE797" s="12">
        <f t="shared" si="78"/>
        <v>1.53</v>
      </c>
      <c r="AF797" s="12">
        <f t="shared" si="79"/>
        <v>7.65</v>
      </c>
      <c r="AG797" s="12">
        <f t="shared" si="80"/>
        <v>1.02</v>
      </c>
    </row>
    <row r="798" spans="2:33">
      <c r="B798" s="15">
        <f>'[4]AZIMUTH_CONGESTION by ports'!A2265</f>
        <v>43165</v>
      </c>
      <c r="C798" s="6">
        <f>'[4]AZIMUTH_CONGESTION by ports'!B2265</f>
        <v>14</v>
      </c>
      <c r="D798" s="89">
        <f>'[4]AZIMUTH_CONGESTION by ports'!C2265</f>
        <v>44</v>
      </c>
      <c r="E798" s="43">
        <f>'[4]AZIMUTH_CONGESTION by ports'!D2265</f>
        <v>2</v>
      </c>
      <c r="F798" s="6">
        <f>'[4]AZIMUTH_CONGESTION by ports'!E2265</f>
        <v>0</v>
      </c>
      <c r="G798" s="6">
        <f>'[4]AZIMUTH_CONGESTION by ports'!F2265</f>
        <v>0</v>
      </c>
      <c r="H798" s="12">
        <f>'[4]AZIMUTH_CONGESTION by ports'!G2265</f>
        <v>0</v>
      </c>
      <c r="I798" s="12">
        <f>'[4]AZIMUTH_CONGESTION by ports'!H2265</f>
        <v>0</v>
      </c>
      <c r="J798" s="12">
        <f>'[4]AZIMUTH_CONGESTION by ports'!I2265</f>
        <v>0</v>
      </c>
      <c r="K798" s="12">
        <f>'[4]AZIMUTH_CONGESTION by ports'!J2265</f>
        <v>0</v>
      </c>
      <c r="L798" s="12">
        <f>'[4]AZIMUTH_CONGESTION by ports'!K2265</f>
        <v>0</v>
      </c>
      <c r="M798" s="43">
        <f>'[4]AZIMUTH_CONGESTION by ports'!L2265</f>
        <v>0</v>
      </c>
      <c r="N798" s="6">
        <f>'[4]AZIMUTH_CONGESTION by ports'!M2265</f>
        <v>1</v>
      </c>
      <c r="O798" s="89">
        <f>'[4]AZIMUTH_CONGESTION by ports'!N2265</f>
        <v>0</v>
      </c>
      <c r="P798" s="88">
        <f>'[4]AZIMUTH_CONGESTION by ports'!O2265</f>
        <v>1</v>
      </c>
      <c r="Q798" s="88">
        <f>'[4]AZIMUTH_CONGESTION by ports'!P2265</f>
        <v>0</v>
      </c>
      <c r="R798" s="43">
        <f>'[4]AZIMUTH_CONGESTION by ports'!Q2265</f>
        <v>2</v>
      </c>
      <c r="S798" s="88">
        <f>'[4]AZIMUTH_CONGESTION by ports'!R2265</f>
        <v>2</v>
      </c>
      <c r="T798" s="12">
        <f>'[4]AZIMUTH_CONGESTION by ports'!S2265</f>
        <v>7</v>
      </c>
      <c r="U798" s="43">
        <f>'[4]AZIMUTH_CONGESTION by ports'!T2265</f>
        <v>0</v>
      </c>
      <c r="V798" s="12">
        <f>'[4]AZIMUTH_CONGESTION by ports'!U2265</f>
        <v>0</v>
      </c>
      <c r="W798" s="43">
        <f>'[4]AZIMUTH_CONGESTION by ports'!V2265</f>
        <v>1</v>
      </c>
      <c r="X798" s="12">
        <f>'[4]AZIMUTH_CONGESTION by ports'!W2265</f>
        <v>0</v>
      </c>
      <c r="Y798" s="88">
        <f>'[4]AZIMUTH_CONGESTION by ports'!X2265</f>
        <v>6</v>
      </c>
      <c r="Z798" s="12">
        <f>'[4]AZIMUTH_CONGESTION by ports'!Y2265</f>
        <v>0</v>
      </c>
      <c r="AA798" s="88">
        <f>'[4]AZIMUTH_CONGESTION by ports'!Z2265</f>
        <v>0</v>
      </c>
      <c r="AB798" s="12">
        <f t="shared" si="75"/>
        <v>13.600000000000001</v>
      </c>
      <c r="AC798" s="12">
        <f t="shared" si="76"/>
        <v>2.5500000000000003</v>
      </c>
      <c r="AD798" s="12">
        <f t="shared" si="77"/>
        <v>0.85000000000000009</v>
      </c>
      <c r="AE798" s="12">
        <f t="shared" si="78"/>
        <v>1.53</v>
      </c>
      <c r="AF798" s="12">
        <f t="shared" si="79"/>
        <v>7.48</v>
      </c>
      <c r="AG798" s="12">
        <f t="shared" si="80"/>
        <v>1.1900000000000002</v>
      </c>
    </row>
    <row r="799" spans="2:33">
      <c r="B799" s="15">
        <f>'[4]AZIMUTH_CONGESTION by ports'!A2266</f>
        <v>43166</v>
      </c>
      <c r="C799" s="6">
        <f>'[4]AZIMUTH_CONGESTION by ports'!B2266</f>
        <v>13</v>
      </c>
      <c r="D799" s="89">
        <f>'[4]AZIMUTH_CONGESTION by ports'!C2266</f>
        <v>40</v>
      </c>
      <c r="E799" s="43">
        <f>'[4]AZIMUTH_CONGESTION by ports'!D2266</f>
        <v>2</v>
      </c>
      <c r="F799" s="6">
        <f>'[4]AZIMUTH_CONGESTION by ports'!E2266</f>
        <v>0</v>
      </c>
      <c r="G799" s="6">
        <f>'[4]AZIMUTH_CONGESTION by ports'!F2266</f>
        <v>0</v>
      </c>
      <c r="H799" s="12">
        <f>'[4]AZIMUTH_CONGESTION by ports'!G2266</f>
        <v>0</v>
      </c>
      <c r="I799" s="12">
        <f>'[4]AZIMUTH_CONGESTION by ports'!H2266</f>
        <v>0</v>
      </c>
      <c r="J799" s="12">
        <f>'[4]AZIMUTH_CONGESTION by ports'!I2266</f>
        <v>0</v>
      </c>
      <c r="K799" s="12">
        <f>'[4]AZIMUTH_CONGESTION by ports'!J2266</f>
        <v>0</v>
      </c>
      <c r="L799" s="12">
        <f>'[4]AZIMUTH_CONGESTION by ports'!K2266</f>
        <v>1</v>
      </c>
      <c r="M799" s="43">
        <f>'[4]AZIMUTH_CONGESTION by ports'!L2266</f>
        <v>0</v>
      </c>
      <c r="N799" s="6">
        <f>'[4]AZIMUTH_CONGESTION by ports'!M2266</f>
        <v>1</v>
      </c>
      <c r="O799" s="89">
        <f>'[4]AZIMUTH_CONGESTION by ports'!N2266</f>
        <v>0</v>
      </c>
      <c r="P799" s="88">
        <f>'[4]AZIMUTH_CONGESTION by ports'!O2266</f>
        <v>0</v>
      </c>
      <c r="Q799" s="88">
        <f>'[4]AZIMUTH_CONGESTION by ports'!P2266</f>
        <v>0</v>
      </c>
      <c r="R799" s="43">
        <f>'[4]AZIMUTH_CONGESTION by ports'!Q2266</f>
        <v>2</v>
      </c>
      <c r="S799" s="88">
        <f>'[4]AZIMUTH_CONGESTION by ports'!R2266</f>
        <v>2</v>
      </c>
      <c r="T799" s="12">
        <f>'[4]AZIMUTH_CONGESTION by ports'!S2266</f>
        <v>6</v>
      </c>
      <c r="U799" s="43">
        <f>'[4]AZIMUTH_CONGESTION by ports'!T2266</f>
        <v>0</v>
      </c>
      <c r="V799" s="12">
        <f>'[4]AZIMUTH_CONGESTION by ports'!U2266</f>
        <v>0</v>
      </c>
      <c r="W799" s="43">
        <f>'[4]AZIMUTH_CONGESTION by ports'!V2266</f>
        <v>1</v>
      </c>
      <c r="X799" s="12">
        <f>'[4]AZIMUTH_CONGESTION by ports'!W2266</f>
        <v>0</v>
      </c>
      <c r="Y799" s="88">
        <f>'[4]AZIMUTH_CONGESTION by ports'!X2266</f>
        <v>6</v>
      </c>
      <c r="Z799" s="12">
        <f>'[4]AZIMUTH_CONGESTION by ports'!Y2266</f>
        <v>0</v>
      </c>
      <c r="AA799" s="88">
        <f>'[4]AZIMUTH_CONGESTION by ports'!Z2266</f>
        <v>0</v>
      </c>
      <c r="AB799" s="12">
        <f t="shared" si="75"/>
        <v>12.58</v>
      </c>
      <c r="AC799" s="12">
        <f t="shared" si="76"/>
        <v>2.3800000000000003</v>
      </c>
      <c r="AD799" s="12">
        <f t="shared" si="77"/>
        <v>0.85000000000000009</v>
      </c>
      <c r="AE799" s="12">
        <f t="shared" si="78"/>
        <v>1.36</v>
      </c>
      <c r="AF799" s="12">
        <f t="shared" si="79"/>
        <v>6.8000000000000007</v>
      </c>
      <c r="AG799" s="12">
        <f t="shared" si="80"/>
        <v>1.1900000000000002</v>
      </c>
    </row>
    <row r="800" spans="2:33">
      <c r="B800" s="15">
        <f>'[4]AZIMUTH_CONGESTION by ports'!A2267</f>
        <v>43167</v>
      </c>
      <c r="C800" s="6">
        <f>'[4]AZIMUTH_CONGESTION by ports'!B2267</f>
        <v>13</v>
      </c>
      <c r="D800" s="89">
        <f>'[4]AZIMUTH_CONGESTION by ports'!C2267</f>
        <v>44</v>
      </c>
      <c r="E800" s="43">
        <f>'[4]AZIMUTH_CONGESTION by ports'!D2267</f>
        <v>2</v>
      </c>
      <c r="F800" s="6">
        <f>'[4]AZIMUTH_CONGESTION by ports'!E2267</f>
        <v>0</v>
      </c>
      <c r="G800" s="6">
        <f>'[4]AZIMUTH_CONGESTION by ports'!F2267</f>
        <v>0</v>
      </c>
      <c r="H800" s="12">
        <f>'[4]AZIMUTH_CONGESTION by ports'!G2267</f>
        <v>0</v>
      </c>
      <c r="I800" s="12">
        <f>'[4]AZIMUTH_CONGESTION by ports'!H2267</f>
        <v>0</v>
      </c>
      <c r="J800" s="12">
        <f>'[4]AZIMUTH_CONGESTION by ports'!I2267</f>
        <v>0</v>
      </c>
      <c r="K800" s="12">
        <f>'[4]AZIMUTH_CONGESTION by ports'!J2267</f>
        <v>0</v>
      </c>
      <c r="L800" s="12">
        <f>'[4]AZIMUTH_CONGESTION by ports'!K2267</f>
        <v>1</v>
      </c>
      <c r="M800" s="43">
        <f>'[4]AZIMUTH_CONGESTION by ports'!L2267</f>
        <v>0</v>
      </c>
      <c r="N800" s="6">
        <f>'[4]AZIMUTH_CONGESTION by ports'!M2267</f>
        <v>0</v>
      </c>
      <c r="O800" s="89">
        <f>'[4]AZIMUTH_CONGESTION by ports'!N2267</f>
        <v>0</v>
      </c>
      <c r="P800" s="88">
        <f>'[4]AZIMUTH_CONGESTION by ports'!O2267</f>
        <v>1</v>
      </c>
      <c r="Q800" s="88">
        <f>'[4]AZIMUTH_CONGESTION by ports'!P2267</f>
        <v>0</v>
      </c>
      <c r="R800" s="43">
        <f>'[4]AZIMUTH_CONGESTION by ports'!Q2267</f>
        <v>1</v>
      </c>
      <c r="S800" s="88">
        <f>'[4]AZIMUTH_CONGESTION by ports'!R2267</f>
        <v>2</v>
      </c>
      <c r="T800" s="12">
        <f>'[4]AZIMUTH_CONGESTION by ports'!S2267</f>
        <v>4</v>
      </c>
      <c r="U800" s="43">
        <f>'[4]AZIMUTH_CONGESTION by ports'!T2267</f>
        <v>0</v>
      </c>
      <c r="V800" s="12">
        <f>'[4]AZIMUTH_CONGESTION by ports'!U2267</f>
        <v>0</v>
      </c>
      <c r="W800" s="43">
        <f>'[4]AZIMUTH_CONGESTION by ports'!V2267</f>
        <v>0</v>
      </c>
      <c r="X800" s="12">
        <f>'[4]AZIMUTH_CONGESTION by ports'!W2267</f>
        <v>0</v>
      </c>
      <c r="Y800" s="88">
        <f>'[4]AZIMUTH_CONGESTION by ports'!X2267</f>
        <v>8</v>
      </c>
      <c r="Z800" s="12">
        <f>'[4]AZIMUTH_CONGESTION by ports'!Y2267</f>
        <v>0</v>
      </c>
      <c r="AA800" s="88">
        <f>'[4]AZIMUTH_CONGESTION by ports'!Z2267</f>
        <v>0</v>
      </c>
      <c r="AB800" s="12">
        <f t="shared" si="75"/>
        <v>12.920000000000002</v>
      </c>
      <c r="AC800" s="12">
        <f t="shared" si="76"/>
        <v>2.21</v>
      </c>
      <c r="AD800" s="12">
        <f t="shared" si="77"/>
        <v>0.51</v>
      </c>
      <c r="AE800" s="12">
        <f t="shared" si="78"/>
        <v>1.87</v>
      </c>
      <c r="AF800" s="12">
        <f t="shared" si="79"/>
        <v>7.48</v>
      </c>
      <c r="AG800" s="12">
        <f t="shared" si="80"/>
        <v>0.85000000000000009</v>
      </c>
    </row>
    <row r="801" spans="2:33">
      <c r="B801" s="15">
        <f>'[4]AZIMUTH_CONGESTION by ports'!A2268</f>
        <v>43168</v>
      </c>
      <c r="C801" s="6">
        <f>'[4]AZIMUTH_CONGESTION by ports'!B2268</f>
        <v>13</v>
      </c>
      <c r="D801" s="89">
        <f>'[4]AZIMUTH_CONGESTION by ports'!C2268</f>
        <v>49</v>
      </c>
      <c r="E801" s="43">
        <f>'[4]AZIMUTH_CONGESTION by ports'!D2268</f>
        <v>2</v>
      </c>
      <c r="F801" s="6">
        <f>'[4]AZIMUTH_CONGESTION by ports'!E2268</f>
        <v>0</v>
      </c>
      <c r="G801" s="6">
        <f>'[4]AZIMUTH_CONGESTION by ports'!F2268</f>
        <v>1</v>
      </c>
      <c r="H801" s="12">
        <f>'[4]AZIMUTH_CONGESTION by ports'!G2268</f>
        <v>0</v>
      </c>
      <c r="I801" s="12">
        <f>'[4]AZIMUTH_CONGESTION by ports'!H2268</f>
        <v>1</v>
      </c>
      <c r="J801" s="12">
        <f>'[4]AZIMUTH_CONGESTION by ports'!I2268</f>
        <v>0</v>
      </c>
      <c r="K801" s="12">
        <f>'[4]AZIMUTH_CONGESTION by ports'!J2268</f>
        <v>0</v>
      </c>
      <c r="L801" s="12">
        <f>'[4]AZIMUTH_CONGESTION by ports'!K2268</f>
        <v>1</v>
      </c>
      <c r="M801" s="43">
        <f>'[4]AZIMUTH_CONGESTION by ports'!L2268</f>
        <v>0</v>
      </c>
      <c r="N801" s="6">
        <f>'[4]AZIMUTH_CONGESTION by ports'!M2268</f>
        <v>1</v>
      </c>
      <c r="O801" s="89">
        <f>'[4]AZIMUTH_CONGESTION by ports'!N2268</f>
        <v>0</v>
      </c>
      <c r="P801" s="88">
        <f>'[4]AZIMUTH_CONGESTION by ports'!O2268</f>
        <v>0</v>
      </c>
      <c r="Q801" s="88">
        <f>'[4]AZIMUTH_CONGESTION by ports'!P2268</f>
        <v>0</v>
      </c>
      <c r="R801" s="43">
        <f>'[4]AZIMUTH_CONGESTION by ports'!Q2268</f>
        <v>2</v>
      </c>
      <c r="S801" s="88">
        <f>'[4]AZIMUTH_CONGESTION by ports'!R2268</f>
        <v>2</v>
      </c>
      <c r="T801" s="12">
        <f>'[4]AZIMUTH_CONGESTION by ports'!S2268</f>
        <v>3</v>
      </c>
      <c r="U801" s="43">
        <f>'[4]AZIMUTH_CONGESTION by ports'!T2268</f>
        <v>0</v>
      </c>
      <c r="V801" s="12">
        <f>'[4]AZIMUTH_CONGESTION by ports'!U2268</f>
        <v>0</v>
      </c>
      <c r="W801" s="43">
        <f>'[4]AZIMUTH_CONGESTION by ports'!V2268</f>
        <v>0</v>
      </c>
      <c r="X801" s="12">
        <f>'[4]AZIMUTH_CONGESTION by ports'!W2268</f>
        <v>1</v>
      </c>
      <c r="Y801" s="88">
        <f>'[4]AZIMUTH_CONGESTION by ports'!X2268</f>
        <v>4</v>
      </c>
      <c r="Z801" s="12">
        <f>'[4]AZIMUTH_CONGESTION by ports'!Y2268</f>
        <v>0</v>
      </c>
      <c r="AA801" s="88">
        <f>'[4]AZIMUTH_CONGESTION by ports'!Z2268</f>
        <v>0</v>
      </c>
      <c r="AB801" s="12">
        <f t="shared" si="75"/>
        <v>13.600000000000001</v>
      </c>
      <c r="AC801" s="12">
        <f t="shared" si="76"/>
        <v>2.5500000000000003</v>
      </c>
      <c r="AD801" s="12">
        <f t="shared" si="77"/>
        <v>0.68</v>
      </c>
      <c r="AE801" s="12">
        <f t="shared" si="78"/>
        <v>1.02</v>
      </c>
      <c r="AF801" s="12">
        <f t="shared" si="79"/>
        <v>8.33</v>
      </c>
      <c r="AG801" s="12">
        <f t="shared" si="80"/>
        <v>1.02</v>
      </c>
    </row>
    <row r="802" spans="2:33">
      <c r="B802" s="15">
        <f>'[4]AZIMUTH_CONGESTION by ports'!A2269</f>
        <v>43169</v>
      </c>
      <c r="C802" s="6">
        <f>'[4]AZIMUTH_CONGESTION by ports'!B2269</f>
        <v>12</v>
      </c>
      <c r="D802" s="89">
        <f>'[4]AZIMUTH_CONGESTION by ports'!C2269</f>
        <v>43</v>
      </c>
      <c r="E802" s="43">
        <f>'[4]AZIMUTH_CONGESTION by ports'!D2269</f>
        <v>2</v>
      </c>
      <c r="F802" s="6">
        <f>'[4]AZIMUTH_CONGESTION by ports'!E2269</f>
        <v>0</v>
      </c>
      <c r="G802" s="6">
        <f>'[4]AZIMUTH_CONGESTION by ports'!F2269</f>
        <v>2</v>
      </c>
      <c r="H802" s="12">
        <f>'[4]AZIMUTH_CONGESTION by ports'!G2269</f>
        <v>0</v>
      </c>
      <c r="I802" s="12">
        <f>'[4]AZIMUTH_CONGESTION by ports'!H2269</f>
        <v>0</v>
      </c>
      <c r="J802" s="12">
        <f>'[4]AZIMUTH_CONGESTION by ports'!I2269</f>
        <v>0</v>
      </c>
      <c r="K802" s="12">
        <f>'[4]AZIMUTH_CONGESTION by ports'!J2269</f>
        <v>0</v>
      </c>
      <c r="L802" s="12">
        <f>'[4]AZIMUTH_CONGESTION by ports'!K2269</f>
        <v>1</v>
      </c>
      <c r="M802" s="43">
        <f>'[4]AZIMUTH_CONGESTION by ports'!L2269</f>
        <v>0</v>
      </c>
      <c r="N802" s="6">
        <f>'[4]AZIMUTH_CONGESTION by ports'!M2269</f>
        <v>1</v>
      </c>
      <c r="O802" s="89">
        <f>'[4]AZIMUTH_CONGESTION by ports'!N2269</f>
        <v>0</v>
      </c>
      <c r="P802" s="88">
        <f>'[4]AZIMUTH_CONGESTION by ports'!O2269</f>
        <v>0</v>
      </c>
      <c r="Q802" s="88">
        <f>'[4]AZIMUTH_CONGESTION by ports'!P2269</f>
        <v>0</v>
      </c>
      <c r="R802" s="43">
        <f>'[4]AZIMUTH_CONGESTION by ports'!Q2269</f>
        <v>1</v>
      </c>
      <c r="S802" s="88">
        <f>'[4]AZIMUTH_CONGESTION by ports'!R2269</f>
        <v>2</v>
      </c>
      <c r="T802" s="12">
        <f>'[4]AZIMUTH_CONGESTION by ports'!S2269</f>
        <v>3</v>
      </c>
      <c r="U802" s="43">
        <f>'[4]AZIMUTH_CONGESTION by ports'!T2269</f>
        <v>0</v>
      </c>
      <c r="V802" s="12">
        <f>'[4]AZIMUTH_CONGESTION by ports'!U2269</f>
        <v>0</v>
      </c>
      <c r="W802" s="43">
        <f>'[4]AZIMUTH_CONGESTION by ports'!V2269</f>
        <v>0</v>
      </c>
      <c r="X802" s="12">
        <f>'[4]AZIMUTH_CONGESTION by ports'!W2269</f>
        <v>0</v>
      </c>
      <c r="Y802" s="88">
        <f>'[4]AZIMUTH_CONGESTION by ports'!X2269</f>
        <v>4</v>
      </c>
      <c r="Z802" s="12">
        <f>'[4]AZIMUTH_CONGESTION by ports'!Y2269</f>
        <v>0</v>
      </c>
      <c r="AA802" s="88">
        <f>'[4]AZIMUTH_CONGESTION by ports'!Z2269</f>
        <v>0</v>
      </c>
      <c r="AB802" s="12">
        <f t="shared" si="75"/>
        <v>12.07</v>
      </c>
      <c r="AC802" s="12">
        <f t="shared" si="76"/>
        <v>2.5500000000000003</v>
      </c>
      <c r="AD802" s="12">
        <f t="shared" si="77"/>
        <v>0.51</v>
      </c>
      <c r="AE802" s="12">
        <f t="shared" si="78"/>
        <v>1.02</v>
      </c>
      <c r="AF802" s="12">
        <f t="shared" si="79"/>
        <v>7.3100000000000005</v>
      </c>
      <c r="AG802" s="12">
        <f t="shared" si="80"/>
        <v>0.68</v>
      </c>
    </row>
    <row r="803" spans="2:33">
      <c r="B803" s="15">
        <f>'[4]AZIMUTH_CONGESTION by ports'!A2270</f>
        <v>43170</v>
      </c>
      <c r="C803" s="6">
        <f>'[4]AZIMUTH_CONGESTION by ports'!B2270</f>
        <v>10</v>
      </c>
      <c r="D803" s="89">
        <f>'[4]AZIMUTH_CONGESTION by ports'!C2270</f>
        <v>43</v>
      </c>
      <c r="E803" s="43">
        <f>'[4]AZIMUTH_CONGESTION by ports'!D2270</f>
        <v>1</v>
      </c>
      <c r="F803" s="6">
        <f>'[4]AZIMUTH_CONGESTION by ports'!E2270</f>
        <v>0</v>
      </c>
      <c r="G803" s="6">
        <f>'[4]AZIMUTH_CONGESTION by ports'!F2270</f>
        <v>0</v>
      </c>
      <c r="H803" s="12">
        <f>'[4]AZIMUTH_CONGESTION by ports'!G2270</f>
        <v>0</v>
      </c>
      <c r="I803" s="12">
        <f>'[4]AZIMUTH_CONGESTION by ports'!H2270</f>
        <v>0</v>
      </c>
      <c r="J803" s="12">
        <f>'[4]AZIMUTH_CONGESTION by ports'!I2270</f>
        <v>0</v>
      </c>
      <c r="K803" s="12">
        <f>'[4]AZIMUTH_CONGESTION by ports'!J2270</f>
        <v>0</v>
      </c>
      <c r="L803" s="12">
        <f>'[4]AZIMUTH_CONGESTION by ports'!K2270</f>
        <v>1</v>
      </c>
      <c r="M803" s="43">
        <f>'[4]AZIMUTH_CONGESTION by ports'!L2270</f>
        <v>0</v>
      </c>
      <c r="N803" s="6">
        <f>'[4]AZIMUTH_CONGESTION by ports'!M2270</f>
        <v>1</v>
      </c>
      <c r="O803" s="89">
        <f>'[4]AZIMUTH_CONGESTION by ports'!N2270</f>
        <v>0</v>
      </c>
      <c r="P803" s="88">
        <f>'[4]AZIMUTH_CONGESTION by ports'!O2270</f>
        <v>1</v>
      </c>
      <c r="Q803" s="88">
        <f>'[4]AZIMUTH_CONGESTION by ports'!P2270</f>
        <v>0</v>
      </c>
      <c r="R803" s="43">
        <f>'[4]AZIMUTH_CONGESTION by ports'!Q2270</f>
        <v>0</v>
      </c>
      <c r="S803" s="88">
        <f>'[4]AZIMUTH_CONGESTION by ports'!R2270</f>
        <v>1</v>
      </c>
      <c r="T803" s="12">
        <f>'[4]AZIMUTH_CONGESTION by ports'!S2270</f>
        <v>5</v>
      </c>
      <c r="U803" s="43">
        <f>'[4]AZIMUTH_CONGESTION by ports'!T2270</f>
        <v>0</v>
      </c>
      <c r="V803" s="12">
        <f>'[4]AZIMUTH_CONGESTION by ports'!U2270</f>
        <v>0</v>
      </c>
      <c r="W803" s="43">
        <f>'[4]AZIMUTH_CONGESTION by ports'!V2270</f>
        <v>1</v>
      </c>
      <c r="X803" s="12">
        <f>'[4]AZIMUTH_CONGESTION by ports'!W2270</f>
        <v>0</v>
      </c>
      <c r="Y803" s="88">
        <f>'[4]AZIMUTH_CONGESTION by ports'!X2270</f>
        <v>4</v>
      </c>
      <c r="Z803" s="12">
        <f>'[4]AZIMUTH_CONGESTION by ports'!Y2270</f>
        <v>0</v>
      </c>
      <c r="AA803" s="88">
        <f>'[4]AZIMUTH_CONGESTION by ports'!Z2270</f>
        <v>0</v>
      </c>
      <c r="AB803" s="12">
        <f t="shared" si="75"/>
        <v>11.56</v>
      </c>
      <c r="AC803" s="12">
        <f t="shared" si="76"/>
        <v>1.87</v>
      </c>
      <c r="AD803" s="12">
        <f t="shared" si="77"/>
        <v>0.34</v>
      </c>
      <c r="AE803" s="12">
        <f t="shared" si="78"/>
        <v>1.02</v>
      </c>
      <c r="AF803" s="12">
        <f t="shared" si="79"/>
        <v>7.3100000000000005</v>
      </c>
      <c r="AG803" s="12">
        <f t="shared" si="80"/>
        <v>1.02</v>
      </c>
    </row>
    <row r="804" spans="2:33">
      <c r="B804" s="15">
        <f>'[4]AZIMUTH_CONGESTION by ports'!A2271</f>
        <v>43171</v>
      </c>
      <c r="C804" s="6">
        <f>'[4]AZIMUTH_CONGESTION by ports'!B2271</f>
        <v>12</v>
      </c>
      <c r="D804" s="89">
        <f>'[4]AZIMUTH_CONGESTION by ports'!C2271</f>
        <v>41</v>
      </c>
      <c r="E804" s="43">
        <f>'[4]AZIMUTH_CONGESTION by ports'!D2271</f>
        <v>1</v>
      </c>
      <c r="F804" s="6">
        <f>'[4]AZIMUTH_CONGESTION by ports'!E2271</f>
        <v>0</v>
      </c>
      <c r="G804" s="6">
        <f>'[4]AZIMUTH_CONGESTION by ports'!F2271</f>
        <v>0</v>
      </c>
      <c r="H804" s="12">
        <f>'[4]AZIMUTH_CONGESTION by ports'!G2271</f>
        <v>0</v>
      </c>
      <c r="I804" s="12">
        <f>'[4]AZIMUTH_CONGESTION by ports'!H2271</f>
        <v>0</v>
      </c>
      <c r="J804" s="12">
        <f>'[4]AZIMUTH_CONGESTION by ports'!I2271</f>
        <v>1</v>
      </c>
      <c r="K804" s="12">
        <f>'[4]AZIMUTH_CONGESTION by ports'!J2271</f>
        <v>0</v>
      </c>
      <c r="L804" s="12">
        <f>'[4]AZIMUTH_CONGESTION by ports'!K2271</f>
        <v>1</v>
      </c>
      <c r="M804" s="43">
        <f>'[4]AZIMUTH_CONGESTION by ports'!L2271</f>
        <v>0</v>
      </c>
      <c r="N804" s="6">
        <f>'[4]AZIMUTH_CONGESTION by ports'!M2271</f>
        <v>0</v>
      </c>
      <c r="O804" s="89">
        <f>'[4]AZIMUTH_CONGESTION by ports'!N2271</f>
        <v>0</v>
      </c>
      <c r="P804" s="88">
        <f>'[4]AZIMUTH_CONGESTION by ports'!O2271</f>
        <v>0</v>
      </c>
      <c r="Q804" s="88">
        <f>'[4]AZIMUTH_CONGESTION by ports'!P2271</f>
        <v>0</v>
      </c>
      <c r="R804" s="43">
        <f>'[4]AZIMUTH_CONGESTION by ports'!Q2271</f>
        <v>2</v>
      </c>
      <c r="S804" s="88">
        <f>'[4]AZIMUTH_CONGESTION by ports'!R2271</f>
        <v>1</v>
      </c>
      <c r="T804" s="12">
        <f>'[4]AZIMUTH_CONGESTION by ports'!S2271</f>
        <v>8</v>
      </c>
      <c r="U804" s="43">
        <f>'[4]AZIMUTH_CONGESTION by ports'!T2271</f>
        <v>0</v>
      </c>
      <c r="V804" s="12">
        <f>'[4]AZIMUTH_CONGESTION by ports'!U2271</f>
        <v>0</v>
      </c>
      <c r="W804" s="43">
        <f>'[4]AZIMUTH_CONGESTION by ports'!V2271</f>
        <v>1</v>
      </c>
      <c r="X804" s="12">
        <f>'[4]AZIMUTH_CONGESTION by ports'!W2271</f>
        <v>0</v>
      </c>
      <c r="Y804" s="88">
        <f>'[4]AZIMUTH_CONGESTION by ports'!X2271</f>
        <v>6</v>
      </c>
      <c r="Z804" s="12">
        <f>'[4]AZIMUTH_CONGESTION by ports'!Y2271</f>
        <v>0</v>
      </c>
      <c r="AA804" s="88">
        <f>'[4]AZIMUTH_CONGESTION by ports'!Z2271</f>
        <v>0</v>
      </c>
      <c r="AB804" s="12">
        <f t="shared" si="75"/>
        <v>12.58</v>
      </c>
      <c r="AC804" s="12">
        <f t="shared" si="76"/>
        <v>2.04</v>
      </c>
      <c r="AD804" s="12">
        <f t="shared" si="77"/>
        <v>0.68</v>
      </c>
      <c r="AE804" s="12">
        <f t="shared" si="78"/>
        <v>1.1900000000000002</v>
      </c>
      <c r="AF804" s="12">
        <f t="shared" si="79"/>
        <v>6.9700000000000006</v>
      </c>
      <c r="AG804" s="12">
        <f t="shared" si="80"/>
        <v>1.7000000000000002</v>
      </c>
    </row>
    <row r="805" spans="2:33">
      <c r="B805" s="15">
        <f>'[4]AZIMUTH_CONGESTION by ports'!A2272</f>
        <v>43172</v>
      </c>
      <c r="C805" s="6">
        <f>'[4]AZIMUTH_CONGESTION by ports'!B2272</f>
        <v>12</v>
      </c>
      <c r="D805" s="89">
        <f>'[4]AZIMUTH_CONGESTION by ports'!C2272</f>
        <v>41</v>
      </c>
      <c r="E805" s="43">
        <f>'[4]AZIMUTH_CONGESTION by ports'!D2272</f>
        <v>0</v>
      </c>
      <c r="F805" s="6">
        <f>'[4]AZIMUTH_CONGESTION by ports'!E2272</f>
        <v>0</v>
      </c>
      <c r="G805" s="6">
        <f>'[4]AZIMUTH_CONGESTION by ports'!F2272</f>
        <v>0</v>
      </c>
      <c r="H805" s="12">
        <f>'[4]AZIMUTH_CONGESTION by ports'!G2272</f>
        <v>1</v>
      </c>
      <c r="I805" s="12">
        <f>'[4]AZIMUTH_CONGESTION by ports'!H2272</f>
        <v>1</v>
      </c>
      <c r="J805" s="12">
        <f>'[4]AZIMUTH_CONGESTION by ports'!I2272</f>
        <v>0</v>
      </c>
      <c r="K805" s="12">
        <f>'[4]AZIMUTH_CONGESTION by ports'!J2272</f>
        <v>0</v>
      </c>
      <c r="L805" s="12">
        <f>'[4]AZIMUTH_CONGESTION by ports'!K2272</f>
        <v>1</v>
      </c>
      <c r="M805" s="43">
        <f>'[4]AZIMUTH_CONGESTION by ports'!L2272</f>
        <v>1</v>
      </c>
      <c r="N805" s="6">
        <f>'[4]AZIMUTH_CONGESTION by ports'!M2272</f>
        <v>0</v>
      </c>
      <c r="O805" s="89">
        <f>'[4]AZIMUTH_CONGESTION by ports'!N2272</f>
        <v>0</v>
      </c>
      <c r="P805" s="88">
        <f>'[4]AZIMUTH_CONGESTION by ports'!O2272</f>
        <v>0</v>
      </c>
      <c r="Q805" s="88">
        <f>'[4]AZIMUTH_CONGESTION by ports'!P2272</f>
        <v>0</v>
      </c>
      <c r="R805" s="43">
        <f>'[4]AZIMUTH_CONGESTION by ports'!Q2272</f>
        <v>2</v>
      </c>
      <c r="S805" s="88">
        <f>'[4]AZIMUTH_CONGESTION by ports'!R2272</f>
        <v>1</v>
      </c>
      <c r="T805" s="12">
        <f>'[4]AZIMUTH_CONGESTION by ports'!S2272</f>
        <v>10</v>
      </c>
      <c r="U805" s="43">
        <f>'[4]AZIMUTH_CONGESTION by ports'!T2272</f>
        <v>0</v>
      </c>
      <c r="V805" s="12">
        <f>'[4]AZIMUTH_CONGESTION by ports'!U2272</f>
        <v>0</v>
      </c>
      <c r="W805" s="43">
        <f>'[4]AZIMUTH_CONGESTION by ports'!V2272</f>
        <v>0</v>
      </c>
      <c r="X805" s="12">
        <f>'[4]AZIMUTH_CONGESTION by ports'!W2272</f>
        <v>0</v>
      </c>
      <c r="Y805" s="88">
        <f>'[4]AZIMUTH_CONGESTION by ports'!X2272</f>
        <v>4</v>
      </c>
      <c r="Z805" s="12">
        <f>'[4]AZIMUTH_CONGESTION by ports'!Y2272</f>
        <v>0</v>
      </c>
      <c r="AA805" s="88">
        <f>'[4]AZIMUTH_CONGESTION by ports'!Z2272</f>
        <v>0</v>
      </c>
      <c r="AB805" s="12">
        <f t="shared" si="75"/>
        <v>12.58</v>
      </c>
      <c r="AC805" s="12">
        <f t="shared" si="76"/>
        <v>2.04</v>
      </c>
      <c r="AD805" s="12">
        <f t="shared" si="77"/>
        <v>0.51</v>
      </c>
      <c r="AE805" s="12">
        <f t="shared" si="78"/>
        <v>0.85000000000000009</v>
      </c>
      <c r="AF805" s="12">
        <f t="shared" si="79"/>
        <v>6.9700000000000006</v>
      </c>
      <c r="AG805" s="12">
        <f t="shared" si="80"/>
        <v>2.21</v>
      </c>
    </row>
    <row r="806" spans="2:33">
      <c r="B806" s="15">
        <f>'[4]AZIMUTH_CONGESTION by ports'!A2273</f>
        <v>43173</v>
      </c>
      <c r="C806" s="6">
        <f>'[4]AZIMUTH_CONGESTION by ports'!B2273</f>
        <v>12</v>
      </c>
      <c r="D806" s="89">
        <f>'[4]AZIMUTH_CONGESTION by ports'!C2273</f>
        <v>38</v>
      </c>
      <c r="E806" s="43">
        <f>'[4]AZIMUTH_CONGESTION by ports'!D2273</f>
        <v>1</v>
      </c>
      <c r="F806" s="6">
        <f>'[4]AZIMUTH_CONGESTION by ports'!E2273</f>
        <v>0</v>
      </c>
      <c r="G806" s="6">
        <f>'[4]AZIMUTH_CONGESTION by ports'!F2273</f>
        <v>0</v>
      </c>
      <c r="H806" s="12">
        <f>'[4]AZIMUTH_CONGESTION by ports'!G2273</f>
        <v>1</v>
      </c>
      <c r="I806" s="12">
        <f>'[4]AZIMUTH_CONGESTION by ports'!H2273</f>
        <v>0</v>
      </c>
      <c r="J806" s="12">
        <f>'[4]AZIMUTH_CONGESTION by ports'!I2273</f>
        <v>0</v>
      </c>
      <c r="K806" s="12">
        <f>'[4]AZIMUTH_CONGESTION by ports'!J2273</f>
        <v>0</v>
      </c>
      <c r="L806" s="12">
        <f>'[4]AZIMUTH_CONGESTION by ports'!K2273</f>
        <v>1</v>
      </c>
      <c r="M806" s="43">
        <f>'[4]AZIMUTH_CONGESTION by ports'!L2273</f>
        <v>0</v>
      </c>
      <c r="N806" s="6">
        <f>'[4]AZIMUTH_CONGESTION by ports'!M2273</f>
        <v>1</v>
      </c>
      <c r="O806" s="89">
        <f>'[4]AZIMUTH_CONGESTION by ports'!N2273</f>
        <v>0</v>
      </c>
      <c r="P806" s="88">
        <f>'[4]AZIMUTH_CONGESTION by ports'!O2273</f>
        <v>0</v>
      </c>
      <c r="Q806" s="88">
        <f>'[4]AZIMUTH_CONGESTION by ports'!P2273</f>
        <v>0</v>
      </c>
      <c r="R806" s="43">
        <f>'[4]AZIMUTH_CONGESTION by ports'!Q2273</f>
        <v>2</v>
      </c>
      <c r="S806" s="88">
        <f>'[4]AZIMUTH_CONGESTION by ports'!R2273</f>
        <v>0</v>
      </c>
      <c r="T806" s="12">
        <f>'[4]AZIMUTH_CONGESTION by ports'!S2273</f>
        <v>8</v>
      </c>
      <c r="U806" s="43">
        <f>'[4]AZIMUTH_CONGESTION by ports'!T2273</f>
        <v>0</v>
      </c>
      <c r="V806" s="12">
        <f>'[4]AZIMUTH_CONGESTION by ports'!U2273</f>
        <v>0</v>
      </c>
      <c r="W806" s="43">
        <f>'[4]AZIMUTH_CONGESTION by ports'!V2273</f>
        <v>0</v>
      </c>
      <c r="X806" s="12">
        <f>'[4]AZIMUTH_CONGESTION by ports'!W2273</f>
        <v>0</v>
      </c>
      <c r="Y806" s="88">
        <f>'[4]AZIMUTH_CONGESTION by ports'!X2273</f>
        <v>1</v>
      </c>
      <c r="Z806" s="12">
        <f>'[4]AZIMUTH_CONGESTION by ports'!Y2273</f>
        <v>0</v>
      </c>
      <c r="AA806" s="88">
        <f>'[4]AZIMUTH_CONGESTION by ports'!Z2273</f>
        <v>0</v>
      </c>
      <c r="AB806" s="12">
        <f t="shared" si="75"/>
        <v>11.05</v>
      </c>
      <c r="AC806" s="12">
        <f t="shared" si="76"/>
        <v>2.21</v>
      </c>
      <c r="AD806" s="12">
        <f t="shared" si="77"/>
        <v>0.51</v>
      </c>
      <c r="AE806" s="12">
        <f t="shared" si="78"/>
        <v>0.17</v>
      </c>
      <c r="AF806" s="12">
        <f t="shared" si="79"/>
        <v>6.4600000000000009</v>
      </c>
      <c r="AG806" s="12">
        <f t="shared" si="80"/>
        <v>1.7000000000000002</v>
      </c>
    </row>
    <row r="807" spans="2:33">
      <c r="B807" s="15">
        <f>'[4]AZIMUTH_CONGESTION by ports'!A2274</f>
        <v>43174</v>
      </c>
      <c r="C807" s="6">
        <f>'[4]AZIMUTH_CONGESTION by ports'!B2274</f>
        <v>13</v>
      </c>
      <c r="D807" s="89">
        <f>'[4]AZIMUTH_CONGESTION by ports'!C2274</f>
        <v>42</v>
      </c>
      <c r="E807" s="43">
        <f>'[4]AZIMUTH_CONGESTION by ports'!D2274</f>
        <v>2</v>
      </c>
      <c r="F807" s="6">
        <f>'[4]AZIMUTH_CONGESTION by ports'!E2274</f>
        <v>0</v>
      </c>
      <c r="G807" s="6">
        <f>'[4]AZIMUTH_CONGESTION by ports'!F2274</f>
        <v>2</v>
      </c>
      <c r="H807" s="12">
        <f>'[4]AZIMUTH_CONGESTION by ports'!G2274</f>
        <v>2</v>
      </c>
      <c r="I807" s="12">
        <f>'[4]AZIMUTH_CONGESTION by ports'!H2274</f>
        <v>2</v>
      </c>
      <c r="J807" s="12">
        <f>'[4]AZIMUTH_CONGESTION by ports'!I2274</f>
        <v>0</v>
      </c>
      <c r="K807" s="12">
        <f>'[4]AZIMUTH_CONGESTION by ports'!J2274</f>
        <v>0</v>
      </c>
      <c r="L807" s="12">
        <f>'[4]AZIMUTH_CONGESTION by ports'!K2274</f>
        <v>1</v>
      </c>
      <c r="M807" s="43">
        <f>'[4]AZIMUTH_CONGESTION by ports'!L2274</f>
        <v>0</v>
      </c>
      <c r="N807" s="6">
        <f>'[4]AZIMUTH_CONGESTION by ports'!M2274</f>
        <v>1</v>
      </c>
      <c r="O807" s="89">
        <f>'[4]AZIMUTH_CONGESTION by ports'!N2274</f>
        <v>0</v>
      </c>
      <c r="P807" s="88">
        <f>'[4]AZIMUTH_CONGESTION by ports'!O2274</f>
        <v>0</v>
      </c>
      <c r="Q807" s="88">
        <f>'[4]AZIMUTH_CONGESTION by ports'!P2274</f>
        <v>0</v>
      </c>
      <c r="R807" s="43">
        <f>'[4]AZIMUTH_CONGESTION by ports'!Q2274</f>
        <v>2</v>
      </c>
      <c r="S807" s="88">
        <f>'[4]AZIMUTH_CONGESTION by ports'!R2274</f>
        <v>0</v>
      </c>
      <c r="T807" s="12">
        <f>'[4]AZIMUTH_CONGESTION by ports'!S2274</f>
        <v>9</v>
      </c>
      <c r="U807" s="43">
        <f>'[4]AZIMUTH_CONGESTION by ports'!T2274</f>
        <v>0</v>
      </c>
      <c r="V807" s="12">
        <f>'[4]AZIMUTH_CONGESTION by ports'!U2274</f>
        <v>0</v>
      </c>
      <c r="W807" s="43">
        <f>'[4]AZIMUTH_CONGESTION by ports'!V2274</f>
        <v>0</v>
      </c>
      <c r="X807" s="12">
        <f>'[4]AZIMUTH_CONGESTION by ports'!W2274</f>
        <v>1</v>
      </c>
      <c r="Y807" s="88">
        <f>'[4]AZIMUTH_CONGESTION by ports'!X2274</f>
        <v>2</v>
      </c>
      <c r="Z807" s="12">
        <f>'[4]AZIMUTH_CONGESTION by ports'!Y2274</f>
        <v>0</v>
      </c>
      <c r="AA807" s="88">
        <f>'[4]AZIMUTH_CONGESTION by ports'!Z2274</f>
        <v>0</v>
      </c>
      <c r="AB807" s="12">
        <f t="shared" si="75"/>
        <v>13.430000000000001</v>
      </c>
      <c r="AC807" s="12">
        <f t="shared" si="76"/>
        <v>2.72</v>
      </c>
      <c r="AD807" s="12">
        <f t="shared" si="77"/>
        <v>0.68</v>
      </c>
      <c r="AE807" s="12">
        <f t="shared" si="78"/>
        <v>0.34</v>
      </c>
      <c r="AF807" s="12">
        <f t="shared" si="79"/>
        <v>7.1400000000000006</v>
      </c>
      <c r="AG807" s="12">
        <f t="shared" si="80"/>
        <v>2.5500000000000003</v>
      </c>
    </row>
    <row r="808" spans="2:33">
      <c r="B808" s="15">
        <f>'[4]AZIMUTH_CONGESTION by ports'!A2275</f>
        <v>43175</v>
      </c>
      <c r="C808" s="6">
        <f>'[4]AZIMUTH_CONGESTION by ports'!B2275</f>
        <v>12</v>
      </c>
      <c r="D808" s="89">
        <f>'[4]AZIMUTH_CONGESTION by ports'!C2275</f>
        <v>43</v>
      </c>
      <c r="E808" s="43">
        <f>'[4]AZIMUTH_CONGESTION by ports'!D2275</f>
        <v>2</v>
      </c>
      <c r="F808" s="6">
        <f>'[4]AZIMUTH_CONGESTION by ports'!E2275</f>
        <v>0</v>
      </c>
      <c r="G808" s="6">
        <f>'[4]AZIMUTH_CONGESTION by ports'!F2275</f>
        <v>1</v>
      </c>
      <c r="H808" s="12">
        <f>'[4]AZIMUTH_CONGESTION by ports'!G2275</f>
        <v>1</v>
      </c>
      <c r="I808" s="12">
        <f>'[4]AZIMUTH_CONGESTION by ports'!H2275</f>
        <v>0</v>
      </c>
      <c r="J808" s="12">
        <f>'[4]AZIMUTH_CONGESTION by ports'!I2275</f>
        <v>0</v>
      </c>
      <c r="K808" s="12">
        <f>'[4]AZIMUTH_CONGESTION by ports'!J2275</f>
        <v>1</v>
      </c>
      <c r="L808" s="12">
        <f>'[4]AZIMUTH_CONGESTION by ports'!K2275</f>
        <v>1</v>
      </c>
      <c r="M808" s="43">
        <f>'[4]AZIMUTH_CONGESTION by ports'!L2275</f>
        <v>1</v>
      </c>
      <c r="N808" s="6">
        <f>'[4]AZIMUTH_CONGESTION by ports'!M2275</f>
        <v>2</v>
      </c>
      <c r="O808" s="89">
        <f>'[4]AZIMUTH_CONGESTION by ports'!N2275</f>
        <v>0</v>
      </c>
      <c r="P808" s="88">
        <f>'[4]AZIMUTH_CONGESTION by ports'!O2275</f>
        <v>0</v>
      </c>
      <c r="Q808" s="88">
        <f>'[4]AZIMUTH_CONGESTION by ports'!P2275</f>
        <v>0</v>
      </c>
      <c r="R808" s="43">
        <f>'[4]AZIMUTH_CONGESTION by ports'!Q2275</f>
        <v>1</v>
      </c>
      <c r="S808" s="88">
        <f>'[4]AZIMUTH_CONGESTION by ports'!R2275</f>
        <v>0</v>
      </c>
      <c r="T808" s="12">
        <f>'[4]AZIMUTH_CONGESTION by ports'!S2275</f>
        <v>10</v>
      </c>
      <c r="U808" s="43">
        <f>'[4]AZIMUTH_CONGESTION by ports'!T2275</f>
        <v>0</v>
      </c>
      <c r="V808" s="12">
        <f>'[4]AZIMUTH_CONGESTION by ports'!U2275</f>
        <v>0</v>
      </c>
      <c r="W808" s="43">
        <f>'[4]AZIMUTH_CONGESTION by ports'!V2275</f>
        <v>0</v>
      </c>
      <c r="X808" s="12">
        <f>'[4]AZIMUTH_CONGESTION by ports'!W2275</f>
        <v>1</v>
      </c>
      <c r="Y808" s="88">
        <f>'[4]AZIMUTH_CONGESTION by ports'!X2275</f>
        <v>1</v>
      </c>
      <c r="Z808" s="12">
        <f>'[4]AZIMUTH_CONGESTION by ports'!Y2275</f>
        <v>0</v>
      </c>
      <c r="AA808" s="88">
        <f>'[4]AZIMUTH_CONGESTION by ports'!Z2275</f>
        <v>0</v>
      </c>
      <c r="AB808" s="12">
        <f t="shared" si="75"/>
        <v>13.090000000000002</v>
      </c>
      <c r="AC808" s="12">
        <f t="shared" si="76"/>
        <v>2.5500000000000003</v>
      </c>
      <c r="AD808" s="12">
        <f t="shared" si="77"/>
        <v>0.68</v>
      </c>
      <c r="AE808" s="12">
        <f t="shared" si="78"/>
        <v>0.17</v>
      </c>
      <c r="AF808" s="12">
        <f t="shared" si="79"/>
        <v>7.3100000000000005</v>
      </c>
      <c r="AG808" s="12">
        <f t="shared" si="80"/>
        <v>2.3800000000000003</v>
      </c>
    </row>
    <row r="809" spans="2:33">
      <c r="B809" s="15">
        <f>'[4]AZIMUTH_CONGESTION by ports'!A2276</f>
        <v>43176</v>
      </c>
      <c r="C809" s="6">
        <f>'[4]AZIMUTH_CONGESTION by ports'!B2276</f>
        <v>12</v>
      </c>
      <c r="D809" s="89">
        <f>'[4]AZIMUTH_CONGESTION by ports'!C2276</f>
        <v>51</v>
      </c>
      <c r="E809" s="43">
        <f>'[4]AZIMUTH_CONGESTION by ports'!D2276</f>
        <v>1</v>
      </c>
      <c r="F809" s="6">
        <f>'[4]AZIMUTH_CONGESTION by ports'!E2276</f>
        <v>0</v>
      </c>
      <c r="G809" s="6">
        <f>'[4]AZIMUTH_CONGESTION by ports'!F2276</f>
        <v>1</v>
      </c>
      <c r="H809" s="12">
        <f>'[4]AZIMUTH_CONGESTION by ports'!G2276</f>
        <v>1</v>
      </c>
      <c r="I809" s="12">
        <f>'[4]AZIMUTH_CONGESTION by ports'!H2276</f>
        <v>2</v>
      </c>
      <c r="J809" s="12">
        <f>'[4]AZIMUTH_CONGESTION by ports'!I2276</f>
        <v>1</v>
      </c>
      <c r="K809" s="12">
        <f>'[4]AZIMUTH_CONGESTION by ports'!J2276</f>
        <v>0</v>
      </c>
      <c r="L809" s="12">
        <f>'[4]AZIMUTH_CONGESTION by ports'!K2276</f>
        <v>1</v>
      </c>
      <c r="M809" s="43">
        <f>'[4]AZIMUTH_CONGESTION by ports'!L2276</f>
        <v>0</v>
      </c>
      <c r="N809" s="6">
        <f>'[4]AZIMUTH_CONGESTION by ports'!M2276</f>
        <v>1</v>
      </c>
      <c r="O809" s="89">
        <f>'[4]AZIMUTH_CONGESTION by ports'!N2276</f>
        <v>0</v>
      </c>
      <c r="P809" s="88">
        <f>'[4]AZIMUTH_CONGESTION by ports'!O2276</f>
        <v>0</v>
      </c>
      <c r="Q809" s="88">
        <f>'[4]AZIMUTH_CONGESTION by ports'!P2276</f>
        <v>0</v>
      </c>
      <c r="R809" s="43">
        <f>'[4]AZIMUTH_CONGESTION by ports'!Q2276</f>
        <v>0</v>
      </c>
      <c r="S809" s="88">
        <f>'[4]AZIMUTH_CONGESTION by ports'!R2276</f>
        <v>0</v>
      </c>
      <c r="T809" s="12">
        <f>'[4]AZIMUTH_CONGESTION by ports'!S2276</f>
        <v>11</v>
      </c>
      <c r="U809" s="43">
        <f>'[4]AZIMUTH_CONGESTION by ports'!T2276</f>
        <v>0</v>
      </c>
      <c r="V809" s="12">
        <f>'[4]AZIMUTH_CONGESTION by ports'!U2276</f>
        <v>0</v>
      </c>
      <c r="W809" s="43">
        <f>'[4]AZIMUTH_CONGESTION by ports'!V2276</f>
        <v>0</v>
      </c>
      <c r="X809" s="12">
        <f>'[4]AZIMUTH_CONGESTION by ports'!W2276</f>
        <v>0</v>
      </c>
      <c r="Y809" s="88">
        <f>'[4]AZIMUTH_CONGESTION by ports'!X2276</f>
        <v>0</v>
      </c>
      <c r="Z809" s="12">
        <f>'[4]AZIMUTH_CONGESTION by ports'!Y2276</f>
        <v>0</v>
      </c>
      <c r="AA809" s="88">
        <f>'[4]AZIMUTH_CONGESTION by ports'!Z2276</f>
        <v>0</v>
      </c>
      <c r="AB809" s="12">
        <f t="shared" si="75"/>
        <v>13.940000000000001</v>
      </c>
      <c r="AC809" s="12">
        <f t="shared" si="76"/>
        <v>2.3800000000000003</v>
      </c>
      <c r="AD809" s="12">
        <f t="shared" si="77"/>
        <v>0.17</v>
      </c>
      <c r="AE809" s="12">
        <f t="shared" si="78"/>
        <v>0</v>
      </c>
      <c r="AF809" s="12">
        <f t="shared" si="79"/>
        <v>8.67</v>
      </c>
      <c r="AG809" s="12">
        <f t="shared" si="80"/>
        <v>2.72</v>
      </c>
    </row>
    <row r="810" spans="2:33">
      <c r="B810" s="15">
        <f>'[4]AZIMUTH_CONGESTION by ports'!A2277</f>
        <v>43177</v>
      </c>
      <c r="C810" s="6">
        <f>'[4]AZIMUTH_CONGESTION by ports'!B2277</f>
        <v>10</v>
      </c>
      <c r="D810" s="89">
        <f>'[4]AZIMUTH_CONGESTION by ports'!C2277</f>
        <v>46</v>
      </c>
      <c r="E810" s="43">
        <f>'[4]AZIMUTH_CONGESTION by ports'!D2277</f>
        <v>3</v>
      </c>
      <c r="F810" s="6">
        <f>'[4]AZIMUTH_CONGESTION by ports'!E2277</f>
        <v>0</v>
      </c>
      <c r="G810" s="6">
        <f>'[4]AZIMUTH_CONGESTION by ports'!F2277</f>
        <v>1</v>
      </c>
      <c r="H810" s="12">
        <f>'[4]AZIMUTH_CONGESTION by ports'!G2277</f>
        <v>2</v>
      </c>
      <c r="I810" s="12">
        <f>'[4]AZIMUTH_CONGESTION by ports'!H2277</f>
        <v>2</v>
      </c>
      <c r="J810" s="12">
        <f>'[4]AZIMUTH_CONGESTION by ports'!I2277</f>
        <v>0</v>
      </c>
      <c r="K810" s="12">
        <f>'[4]AZIMUTH_CONGESTION by ports'!J2277</f>
        <v>0</v>
      </c>
      <c r="L810" s="12">
        <f>'[4]AZIMUTH_CONGESTION by ports'!K2277</f>
        <v>1</v>
      </c>
      <c r="M810" s="43">
        <f>'[4]AZIMUTH_CONGESTION by ports'!L2277</f>
        <v>0</v>
      </c>
      <c r="N810" s="6">
        <f>'[4]AZIMUTH_CONGESTION by ports'!M2277</f>
        <v>0</v>
      </c>
      <c r="O810" s="89">
        <f>'[4]AZIMUTH_CONGESTION by ports'!N2277</f>
        <v>0</v>
      </c>
      <c r="P810" s="88">
        <f>'[4]AZIMUTH_CONGESTION by ports'!O2277</f>
        <v>0</v>
      </c>
      <c r="Q810" s="88">
        <f>'[4]AZIMUTH_CONGESTION by ports'!P2277</f>
        <v>0</v>
      </c>
      <c r="R810" s="43">
        <f>'[4]AZIMUTH_CONGESTION by ports'!Q2277</f>
        <v>0</v>
      </c>
      <c r="S810" s="88">
        <f>'[4]AZIMUTH_CONGESTION by ports'!R2277</f>
        <v>0</v>
      </c>
      <c r="T810" s="12">
        <f>'[4]AZIMUTH_CONGESTION by ports'!S2277</f>
        <v>7</v>
      </c>
      <c r="U810" s="43">
        <f>'[4]AZIMUTH_CONGESTION by ports'!T2277</f>
        <v>0</v>
      </c>
      <c r="V810" s="12">
        <f>'[4]AZIMUTH_CONGESTION by ports'!U2277</f>
        <v>0</v>
      </c>
      <c r="W810" s="43">
        <f>'[4]AZIMUTH_CONGESTION by ports'!V2277</f>
        <v>2</v>
      </c>
      <c r="X810" s="12">
        <f>'[4]AZIMUTH_CONGESTION by ports'!W2277</f>
        <v>1</v>
      </c>
      <c r="Y810" s="88">
        <f>'[4]AZIMUTH_CONGESTION by ports'!X2277</f>
        <v>0</v>
      </c>
      <c r="Z810" s="12">
        <f>'[4]AZIMUTH_CONGESTION by ports'!Y2277</f>
        <v>0</v>
      </c>
      <c r="AA810" s="88">
        <f>'[4]AZIMUTH_CONGESTION by ports'!Z2277</f>
        <v>0</v>
      </c>
      <c r="AB810" s="12">
        <f t="shared" si="75"/>
        <v>12.750000000000002</v>
      </c>
      <c r="AC810" s="12">
        <f t="shared" si="76"/>
        <v>1.87</v>
      </c>
      <c r="AD810" s="12">
        <f t="shared" si="77"/>
        <v>0.85000000000000009</v>
      </c>
      <c r="AE810" s="12">
        <f t="shared" si="78"/>
        <v>0</v>
      </c>
      <c r="AF810" s="12">
        <f t="shared" si="79"/>
        <v>7.82</v>
      </c>
      <c r="AG810" s="12">
        <f t="shared" si="80"/>
        <v>2.21</v>
      </c>
    </row>
    <row r="811" spans="2:33">
      <c r="B811" s="15">
        <f>'[4]AZIMUTH_CONGESTION by ports'!A2278</f>
        <v>43178</v>
      </c>
      <c r="C811" s="6">
        <f>'[4]AZIMUTH_CONGESTION by ports'!B2278</f>
        <v>10</v>
      </c>
      <c r="D811" s="89">
        <f>'[4]AZIMUTH_CONGESTION by ports'!C2278</f>
        <v>44</v>
      </c>
      <c r="E811" s="43">
        <f>'[4]AZIMUTH_CONGESTION by ports'!D2278</f>
        <v>2</v>
      </c>
      <c r="F811" s="6">
        <f>'[4]AZIMUTH_CONGESTION by ports'!E2278</f>
        <v>0</v>
      </c>
      <c r="G811" s="6">
        <f>'[4]AZIMUTH_CONGESTION by ports'!F2278</f>
        <v>1</v>
      </c>
      <c r="H811" s="12">
        <f>'[4]AZIMUTH_CONGESTION by ports'!G2278</f>
        <v>1</v>
      </c>
      <c r="I811" s="12">
        <f>'[4]AZIMUTH_CONGESTION by ports'!H2278</f>
        <v>1</v>
      </c>
      <c r="J811" s="12">
        <f>'[4]AZIMUTH_CONGESTION by ports'!I2278</f>
        <v>0</v>
      </c>
      <c r="K811" s="12">
        <f>'[4]AZIMUTH_CONGESTION by ports'!J2278</f>
        <v>0</v>
      </c>
      <c r="L811" s="12">
        <f>'[4]AZIMUTH_CONGESTION by ports'!K2278</f>
        <v>0</v>
      </c>
      <c r="M811" s="43">
        <f>'[4]AZIMUTH_CONGESTION by ports'!L2278</f>
        <v>0</v>
      </c>
      <c r="N811" s="6">
        <f>'[4]AZIMUTH_CONGESTION by ports'!M2278</f>
        <v>0</v>
      </c>
      <c r="O811" s="89">
        <f>'[4]AZIMUTH_CONGESTION by ports'!N2278</f>
        <v>0</v>
      </c>
      <c r="P811" s="88">
        <f>'[4]AZIMUTH_CONGESTION by ports'!O2278</f>
        <v>0</v>
      </c>
      <c r="Q811" s="88">
        <f>'[4]AZIMUTH_CONGESTION by ports'!P2278</f>
        <v>0</v>
      </c>
      <c r="R811" s="43">
        <f>'[4]AZIMUTH_CONGESTION by ports'!Q2278</f>
        <v>0</v>
      </c>
      <c r="S811" s="88">
        <f>'[4]AZIMUTH_CONGESTION by ports'!R2278</f>
        <v>0</v>
      </c>
      <c r="T811" s="12">
        <f>'[4]AZIMUTH_CONGESTION by ports'!S2278</f>
        <v>10</v>
      </c>
      <c r="U811" s="43">
        <f>'[4]AZIMUTH_CONGESTION by ports'!T2278</f>
        <v>0</v>
      </c>
      <c r="V811" s="12">
        <f>'[4]AZIMUTH_CONGESTION by ports'!U2278</f>
        <v>0</v>
      </c>
      <c r="W811" s="43">
        <f>'[4]AZIMUTH_CONGESTION by ports'!V2278</f>
        <v>3</v>
      </c>
      <c r="X811" s="12">
        <f>'[4]AZIMUTH_CONGESTION by ports'!W2278</f>
        <v>0</v>
      </c>
      <c r="Y811" s="88">
        <f>'[4]AZIMUTH_CONGESTION by ports'!X2278</f>
        <v>1</v>
      </c>
      <c r="Z811" s="12">
        <f>'[4]AZIMUTH_CONGESTION by ports'!Y2278</f>
        <v>0</v>
      </c>
      <c r="AA811" s="88">
        <f>'[4]AZIMUTH_CONGESTION by ports'!Z2278</f>
        <v>0</v>
      </c>
      <c r="AB811" s="12">
        <f t="shared" si="75"/>
        <v>12.41</v>
      </c>
      <c r="AC811" s="12">
        <f t="shared" si="76"/>
        <v>1.87</v>
      </c>
      <c r="AD811" s="12">
        <f t="shared" si="77"/>
        <v>0.85000000000000009</v>
      </c>
      <c r="AE811" s="12">
        <f t="shared" si="78"/>
        <v>0.17</v>
      </c>
      <c r="AF811" s="12">
        <f t="shared" si="79"/>
        <v>7.48</v>
      </c>
      <c r="AG811" s="12">
        <f t="shared" si="80"/>
        <v>2.04</v>
      </c>
    </row>
    <row r="812" spans="2:33">
      <c r="B812" s="15">
        <f>'[4]AZIMUTH_CONGESTION by ports'!A2279</f>
        <v>43179</v>
      </c>
      <c r="C812" s="6">
        <f>'[4]AZIMUTH_CONGESTION by ports'!B2279</f>
        <v>10</v>
      </c>
      <c r="D812" s="89">
        <f>'[4]AZIMUTH_CONGESTION by ports'!C2279</f>
        <v>45</v>
      </c>
      <c r="E812" s="43">
        <f>'[4]AZIMUTH_CONGESTION by ports'!D2279</f>
        <v>4</v>
      </c>
      <c r="F812" s="6">
        <f>'[4]AZIMUTH_CONGESTION by ports'!E2279</f>
        <v>0</v>
      </c>
      <c r="G812" s="6">
        <f>'[4]AZIMUTH_CONGESTION by ports'!F2279</f>
        <v>0</v>
      </c>
      <c r="H812" s="12">
        <f>'[4]AZIMUTH_CONGESTION by ports'!G2279</f>
        <v>2</v>
      </c>
      <c r="I812" s="12">
        <f>'[4]AZIMUTH_CONGESTION by ports'!H2279</f>
        <v>0</v>
      </c>
      <c r="J812" s="12">
        <f>'[4]AZIMUTH_CONGESTION by ports'!I2279</f>
        <v>0</v>
      </c>
      <c r="K812" s="12">
        <f>'[4]AZIMUTH_CONGESTION by ports'!J2279</f>
        <v>1</v>
      </c>
      <c r="L812" s="12">
        <f>'[4]AZIMUTH_CONGESTION by ports'!K2279</f>
        <v>0</v>
      </c>
      <c r="M812" s="43">
        <f>'[4]AZIMUTH_CONGESTION by ports'!L2279</f>
        <v>0</v>
      </c>
      <c r="N812" s="6">
        <f>'[4]AZIMUTH_CONGESTION by ports'!M2279</f>
        <v>0</v>
      </c>
      <c r="O812" s="89">
        <f>'[4]AZIMUTH_CONGESTION by ports'!N2279</f>
        <v>0</v>
      </c>
      <c r="P812" s="88">
        <f>'[4]AZIMUTH_CONGESTION by ports'!O2279</f>
        <v>1</v>
      </c>
      <c r="Q812" s="88">
        <f>'[4]AZIMUTH_CONGESTION by ports'!P2279</f>
        <v>0</v>
      </c>
      <c r="R812" s="43">
        <f>'[4]AZIMUTH_CONGESTION by ports'!Q2279</f>
        <v>1</v>
      </c>
      <c r="S812" s="88">
        <f>'[4]AZIMUTH_CONGESTION by ports'!R2279</f>
        <v>0</v>
      </c>
      <c r="T812" s="12">
        <f>'[4]AZIMUTH_CONGESTION by ports'!S2279</f>
        <v>12</v>
      </c>
      <c r="U812" s="43">
        <f>'[4]AZIMUTH_CONGESTION by ports'!T2279</f>
        <v>0</v>
      </c>
      <c r="V812" s="12">
        <f>'[4]AZIMUTH_CONGESTION by ports'!U2279</f>
        <v>0</v>
      </c>
      <c r="W812" s="43">
        <f>'[4]AZIMUTH_CONGESTION by ports'!V2279</f>
        <v>1</v>
      </c>
      <c r="X812" s="12">
        <f>'[4]AZIMUTH_CONGESTION by ports'!W2279</f>
        <v>0</v>
      </c>
      <c r="Y812" s="88">
        <f>'[4]AZIMUTH_CONGESTION by ports'!X2279</f>
        <v>1</v>
      </c>
      <c r="Z812" s="12">
        <f>'[4]AZIMUTH_CONGESTION by ports'!Y2279</f>
        <v>0</v>
      </c>
      <c r="AA812" s="88">
        <f>'[4]AZIMUTH_CONGESTION by ports'!Z2279</f>
        <v>0</v>
      </c>
      <c r="AB812" s="12">
        <f t="shared" si="75"/>
        <v>13.260000000000002</v>
      </c>
      <c r="AC812" s="12">
        <f t="shared" si="76"/>
        <v>1.7000000000000002</v>
      </c>
      <c r="AD812" s="12">
        <f t="shared" si="77"/>
        <v>1.02</v>
      </c>
      <c r="AE812" s="12">
        <f t="shared" si="78"/>
        <v>0.34</v>
      </c>
      <c r="AF812" s="12">
        <f t="shared" si="79"/>
        <v>7.65</v>
      </c>
      <c r="AG812" s="12">
        <f t="shared" si="80"/>
        <v>2.5500000000000003</v>
      </c>
    </row>
    <row r="813" spans="2:33">
      <c r="B813" s="15">
        <f>'[4]AZIMUTH_CONGESTION by ports'!A2280</f>
        <v>43180</v>
      </c>
      <c r="C813" s="6">
        <f>'[4]AZIMUTH_CONGESTION by ports'!B2280</f>
        <v>9</v>
      </c>
      <c r="D813" s="89">
        <f>'[4]AZIMUTH_CONGESTION by ports'!C2280</f>
        <v>49</v>
      </c>
      <c r="E813" s="43">
        <f>'[4]AZIMUTH_CONGESTION by ports'!D2280</f>
        <v>2</v>
      </c>
      <c r="F813" s="6">
        <f>'[4]AZIMUTH_CONGESTION by ports'!E2280</f>
        <v>0</v>
      </c>
      <c r="G813" s="6">
        <f>'[4]AZIMUTH_CONGESTION by ports'!F2280</f>
        <v>0</v>
      </c>
      <c r="H813" s="12">
        <f>'[4]AZIMUTH_CONGESTION by ports'!G2280</f>
        <v>0</v>
      </c>
      <c r="I813" s="12">
        <f>'[4]AZIMUTH_CONGESTION by ports'!H2280</f>
        <v>0</v>
      </c>
      <c r="J813" s="12">
        <f>'[4]AZIMUTH_CONGESTION by ports'!I2280</f>
        <v>0</v>
      </c>
      <c r="K813" s="12">
        <f>'[4]AZIMUTH_CONGESTION by ports'!J2280</f>
        <v>0</v>
      </c>
      <c r="L813" s="12">
        <f>'[4]AZIMUTH_CONGESTION by ports'!K2280</f>
        <v>0</v>
      </c>
      <c r="M813" s="43">
        <f>'[4]AZIMUTH_CONGESTION by ports'!L2280</f>
        <v>0</v>
      </c>
      <c r="N813" s="6">
        <f>'[4]AZIMUTH_CONGESTION by ports'!M2280</f>
        <v>0</v>
      </c>
      <c r="O813" s="89">
        <f>'[4]AZIMUTH_CONGESTION by ports'!N2280</f>
        <v>0</v>
      </c>
      <c r="P813" s="88">
        <f>'[4]AZIMUTH_CONGESTION by ports'!O2280</f>
        <v>1</v>
      </c>
      <c r="Q813" s="88">
        <f>'[4]AZIMUTH_CONGESTION by ports'!P2280</f>
        <v>0</v>
      </c>
      <c r="R813" s="43">
        <f>'[4]AZIMUTH_CONGESTION by ports'!Q2280</f>
        <v>0</v>
      </c>
      <c r="S813" s="88">
        <f>'[4]AZIMUTH_CONGESTION by ports'!R2280</f>
        <v>0</v>
      </c>
      <c r="T813" s="12">
        <f>'[4]AZIMUTH_CONGESTION by ports'!S2280</f>
        <v>14</v>
      </c>
      <c r="U813" s="43">
        <f>'[4]AZIMUTH_CONGESTION by ports'!T2280</f>
        <v>0</v>
      </c>
      <c r="V813" s="12">
        <f>'[4]AZIMUTH_CONGESTION by ports'!U2280</f>
        <v>0</v>
      </c>
      <c r="W813" s="43">
        <f>'[4]AZIMUTH_CONGESTION by ports'!V2280</f>
        <v>0</v>
      </c>
      <c r="X813" s="12">
        <f>'[4]AZIMUTH_CONGESTION by ports'!W2280</f>
        <v>1</v>
      </c>
      <c r="Y813" s="88">
        <f>'[4]AZIMUTH_CONGESTION by ports'!X2280</f>
        <v>1</v>
      </c>
      <c r="Z813" s="12">
        <f>'[4]AZIMUTH_CONGESTION by ports'!Y2280</f>
        <v>0</v>
      </c>
      <c r="AA813" s="88">
        <f>'[4]AZIMUTH_CONGESTION by ports'!Z2280</f>
        <v>0</v>
      </c>
      <c r="AB813" s="12">
        <f t="shared" si="75"/>
        <v>13.090000000000002</v>
      </c>
      <c r="AC813" s="12">
        <f t="shared" si="76"/>
        <v>1.53</v>
      </c>
      <c r="AD813" s="12">
        <f t="shared" si="77"/>
        <v>0.34</v>
      </c>
      <c r="AE813" s="12">
        <f t="shared" si="78"/>
        <v>0.34</v>
      </c>
      <c r="AF813" s="12">
        <f t="shared" si="79"/>
        <v>8.33</v>
      </c>
      <c r="AG813" s="12">
        <f t="shared" si="80"/>
        <v>2.5500000000000003</v>
      </c>
    </row>
    <row r="814" spans="2:33">
      <c r="B814" s="15">
        <f>'[4]AZIMUTH_CONGESTION by ports'!A2281</f>
        <v>43181</v>
      </c>
      <c r="C814" s="6">
        <f>'[4]AZIMUTH_CONGESTION by ports'!B2281</f>
        <v>9</v>
      </c>
      <c r="D814" s="89">
        <f>'[4]AZIMUTH_CONGESTION by ports'!C2281</f>
        <v>46</v>
      </c>
      <c r="E814" s="43">
        <f>'[4]AZIMUTH_CONGESTION by ports'!D2281</f>
        <v>1</v>
      </c>
      <c r="F814" s="6">
        <f>'[4]AZIMUTH_CONGESTION by ports'!E2281</f>
        <v>0</v>
      </c>
      <c r="G814" s="6">
        <f>'[4]AZIMUTH_CONGESTION by ports'!F2281</f>
        <v>2</v>
      </c>
      <c r="H814" s="12">
        <f>'[4]AZIMUTH_CONGESTION by ports'!G2281</f>
        <v>0</v>
      </c>
      <c r="I814" s="12">
        <f>'[4]AZIMUTH_CONGESTION by ports'!H2281</f>
        <v>0</v>
      </c>
      <c r="J814" s="12">
        <f>'[4]AZIMUTH_CONGESTION by ports'!I2281</f>
        <v>0</v>
      </c>
      <c r="K814" s="12">
        <f>'[4]AZIMUTH_CONGESTION by ports'!J2281</f>
        <v>0</v>
      </c>
      <c r="L814" s="12">
        <f>'[4]AZIMUTH_CONGESTION by ports'!K2281</f>
        <v>0</v>
      </c>
      <c r="M814" s="43">
        <f>'[4]AZIMUTH_CONGESTION by ports'!L2281</f>
        <v>1</v>
      </c>
      <c r="N814" s="6">
        <f>'[4]AZIMUTH_CONGESTION by ports'!M2281</f>
        <v>0</v>
      </c>
      <c r="O814" s="89">
        <f>'[4]AZIMUTH_CONGESTION by ports'!N2281</f>
        <v>0</v>
      </c>
      <c r="P814" s="88">
        <f>'[4]AZIMUTH_CONGESTION by ports'!O2281</f>
        <v>0</v>
      </c>
      <c r="Q814" s="88">
        <f>'[4]AZIMUTH_CONGESTION by ports'!P2281</f>
        <v>0</v>
      </c>
      <c r="R814" s="43">
        <f>'[4]AZIMUTH_CONGESTION by ports'!Q2281</f>
        <v>0</v>
      </c>
      <c r="S814" s="88">
        <f>'[4]AZIMUTH_CONGESTION by ports'!R2281</f>
        <v>0</v>
      </c>
      <c r="T814" s="12">
        <f>'[4]AZIMUTH_CONGESTION by ports'!S2281</f>
        <v>13</v>
      </c>
      <c r="U814" s="43">
        <f>'[4]AZIMUTH_CONGESTION by ports'!T2281</f>
        <v>0</v>
      </c>
      <c r="V814" s="12">
        <f>'[4]AZIMUTH_CONGESTION by ports'!U2281</f>
        <v>0</v>
      </c>
      <c r="W814" s="43">
        <f>'[4]AZIMUTH_CONGESTION by ports'!V2281</f>
        <v>0</v>
      </c>
      <c r="X814" s="12">
        <f>'[4]AZIMUTH_CONGESTION by ports'!W2281</f>
        <v>1</v>
      </c>
      <c r="Y814" s="88">
        <f>'[4]AZIMUTH_CONGESTION by ports'!X2281</f>
        <v>1</v>
      </c>
      <c r="Z814" s="12">
        <f>'[4]AZIMUTH_CONGESTION by ports'!Y2281</f>
        <v>0</v>
      </c>
      <c r="AA814" s="88">
        <f>'[4]AZIMUTH_CONGESTION by ports'!Z2281</f>
        <v>0</v>
      </c>
      <c r="AB814" s="12">
        <f t="shared" si="75"/>
        <v>12.58</v>
      </c>
      <c r="AC814" s="12">
        <f t="shared" si="76"/>
        <v>1.87</v>
      </c>
      <c r="AD814" s="12">
        <f t="shared" si="77"/>
        <v>0.34</v>
      </c>
      <c r="AE814" s="12">
        <f t="shared" si="78"/>
        <v>0.17</v>
      </c>
      <c r="AF814" s="12">
        <f t="shared" si="79"/>
        <v>7.82</v>
      </c>
      <c r="AG814" s="12">
        <f t="shared" si="80"/>
        <v>2.3800000000000003</v>
      </c>
    </row>
    <row r="815" spans="2:33">
      <c r="B815" s="15">
        <f>'[4]AZIMUTH_CONGESTION by ports'!A2282</f>
        <v>43182</v>
      </c>
      <c r="C815" s="6">
        <f>'[4]AZIMUTH_CONGESTION by ports'!B2282</f>
        <v>8</v>
      </c>
      <c r="D815" s="89">
        <f>'[4]AZIMUTH_CONGESTION by ports'!C2282</f>
        <v>50</v>
      </c>
      <c r="E815" s="43">
        <f>'[4]AZIMUTH_CONGESTION by ports'!D2282</f>
        <v>1</v>
      </c>
      <c r="F815" s="6">
        <f>'[4]AZIMUTH_CONGESTION by ports'!E2282</f>
        <v>0</v>
      </c>
      <c r="G815" s="6">
        <f>'[4]AZIMUTH_CONGESTION by ports'!F2282</f>
        <v>4</v>
      </c>
      <c r="H815" s="12">
        <f>'[4]AZIMUTH_CONGESTION by ports'!G2282</f>
        <v>0</v>
      </c>
      <c r="I815" s="12">
        <f>'[4]AZIMUTH_CONGESTION by ports'!H2282</f>
        <v>0</v>
      </c>
      <c r="J815" s="12">
        <f>'[4]AZIMUTH_CONGESTION by ports'!I2282</f>
        <v>0</v>
      </c>
      <c r="K815" s="12">
        <f>'[4]AZIMUTH_CONGESTION by ports'!J2282</f>
        <v>0</v>
      </c>
      <c r="L815" s="12">
        <f>'[4]AZIMUTH_CONGESTION by ports'!K2282</f>
        <v>0</v>
      </c>
      <c r="M815" s="43">
        <f>'[4]AZIMUTH_CONGESTION by ports'!L2282</f>
        <v>1</v>
      </c>
      <c r="N815" s="6">
        <f>'[4]AZIMUTH_CONGESTION by ports'!M2282</f>
        <v>0</v>
      </c>
      <c r="O815" s="89">
        <f>'[4]AZIMUTH_CONGESTION by ports'!N2282</f>
        <v>0</v>
      </c>
      <c r="P815" s="88">
        <f>'[4]AZIMUTH_CONGESTION by ports'!O2282</f>
        <v>0</v>
      </c>
      <c r="Q815" s="88">
        <f>'[4]AZIMUTH_CONGESTION by ports'!P2282</f>
        <v>0</v>
      </c>
      <c r="R815" s="43">
        <f>'[4]AZIMUTH_CONGESTION by ports'!Q2282</f>
        <v>1</v>
      </c>
      <c r="S815" s="88">
        <f>'[4]AZIMUTH_CONGESTION by ports'!R2282</f>
        <v>0</v>
      </c>
      <c r="T815" s="12">
        <f>'[4]AZIMUTH_CONGESTION by ports'!S2282</f>
        <v>14</v>
      </c>
      <c r="U815" s="43">
        <f>'[4]AZIMUTH_CONGESTION by ports'!T2282</f>
        <v>0</v>
      </c>
      <c r="V815" s="12">
        <f>'[4]AZIMUTH_CONGESTION by ports'!U2282</f>
        <v>0</v>
      </c>
      <c r="W815" s="43">
        <f>'[4]AZIMUTH_CONGESTION by ports'!V2282</f>
        <v>2</v>
      </c>
      <c r="X815" s="12">
        <f>'[4]AZIMUTH_CONGESTION by ports'!W2282</f>
        <v>1</v>
      </c>
      <c r="Y815" s="88">
        <f>'[4]AZIMUTH_CONGESTION by ports'!X2282</f>
        <v>2</v>
      </c>
      <c r="Z815" s="12">
        <f>'[4]AZIMUTH_CONGESTION by ports'!Y2282</f>
        <v>0</v>
      </c>
      <c r="AA815" s="88">
        <f>'[4]AZIMUTH_CONGESTION by ports'!Z2282</f>
        <v>0</v>
      </c>
      <c r="AB815" s="12">
        <f t="shared" si="75"/>
        <v>14.280000000000001</v>
      </c>
      <c r="AC815" s="12">
        <f t="shared" si="76"/>
        <v>2.04</v>
      </c>
      <c r="AD815" s="12">
        <f t="shared" si="77"/>
        <v>0.85000000000000009</v>
      </c>
      <c r="AE815" s="12">
        <f t="shared" si="78"/>
        <v>0.34</v>
      </c>
      <c r="AF815" s="12">
        <f t="shared" si="79"/>
        <v>8.5</v>
      </c>
      <c r="AG815" s="12">
        <f t="shared" si="80"/>
        <v>2.5500000000000003</v>
      </c>
    </row>
    <row r="816" spans="2:33">
      <c r="B816" s="15">
        <f>'[4]AZIMUTH_CONGESTION by ports'!A2283</f>
        <v>43183</v>
      </c>
      <c r="C816" s="6">
        <f>'[4]AZIMUTH_CONGESTION by ports'!B2283</f>
        <v>7</v>
      </c>
      <c r="D816" s="89">
        <f>'[4]AZIMUTH_CONGESTION by ports'!C2283</f>
        <v>47</v>
      </c>
      <c r="E816" s="43">
        <f>'[4]AZIMUTH_CONGESTION by ports'!D2283</f>
        <v>1</v>
      </c>
      <c r="F816" s="6">
        <f>'[4]AZIMUTH_CONGESTION by ports'!E2283</f>
        <v>0</v>
      </c>
      <c r="G816" s="6">
        <f>'[4]AZIMUTH_CONGESTION by ports'!F2283</f>
        <v>3</v>
      </c>
      <c r="H816" s="12">
        <f>'[4]AZIMUTH_CONGESTION by ports'!G2283</f>
        <v>1</v>
      </c>
      <c r="I816" s="12">
        <f>'[4]AZIMUTH_CONGESTION by ports'!H2283</f>
        <v>1</v>
      </c>
      <c r="J816" s="12">
        <f>'[4]AZIMUTH_CONGESTION by ports'!I2283</f>
        <v>0</v>
      </c>
      <c r="K816" s="12">
        <f>'[4]AZIMUTH_CONGESTION by ports'!J2283</f>
        <v>0</v>
      </c>
      <c r="L816" s="12">
        <f>'[4]AZIMUTH_CONGESTION by ports'!K2283</f>
        <v>0</v>
      </c>
      <c r="M816" s="43">
        <f>'[4]AZIMUTH_CONGESTION by ports'!L2283</f>
        <v>0</v>
      </c>
      <c r="N816" s="6">
        <f>'[4]AZIMUTH_CONGESTION by ports'!M2283</f>
        <v>0</v>
      </c>
      <c r="O816" s="89">
        <f>'[4]AZIMUTH_CONGESTION by ports'!N2283</f>
        <v>0</v>
      </c>
      <c r="P816" s="88">
        <f>'[4]AZIMUTH_CONGESTION by ports'!O2283</f>
        <v>0</v>
      </c>
      <c r="Q816" s="88">
        <f>'[4]AZIMUTH_CONGESTION by ports'!P2283</f>
        <v>0</v>
      </c>
      <c r="R816" s="43">
        <f>'[4]AZIMUTH_CONGESTION by ports'!Q2283</f>
        <v>1</v>
      </c>
      <c r="S816" s="88">
        <f>'[4]AZIMUTH_CONGESTION by ports'!R2283</f>
        <v>0</v>
      </c>
      <c r="T816" s="12">
        <f>'[4]AZIMUTH_CONGESTION by ports'!S2283</f>
        <v>14</v>
      </c>
      <c r="U816" s="43">
        <f>'[4]AZIMUTH_CONGESTION by ports'!T2283</f>
        <v>0</v>
      </c>
      <c r="V816" s="12">
        <f>'[4]AZIMUTH_CONGESTION by ports'!U2283</f>
        <v>0</v>
      </c>
      <c r="W816" s="43">
        <f>'[4]AZIMUTH_CONGESTION by ports'!V2283</f>
        <v>2</v>
      </c>
      <c r="X816" s="12">
        <f>'[4]AZIMUTH_CONGESTION by ports'!W2283</f>
        <v>0</v>
      </c>
      <c r="Y816" s="88">
        <f>'[4]AZIMUTH_CONGESTION by ports'!X2283</f>
        <v>2</v>
      </c>
      <c r="Z816" s="12">
        <f>'[4]AZIMUTH_CONGESTION by ports'!Y2283</f>
        <v>0</v>
      </c>
      <c r="AA816" s="88">
        <f>'[4]AZIMUTH_CONGESTION by ports'!Z2283</f>
        <v>0</v>
      </c>
      <c r="AB816" s="12">
        <f t="shared" si="75"/>
        <v>13.430000000000001</v>
      </c>
      <c r="AC816" s="12">
        <f t="shared" si="76"/>
        <v>1.7000000000000002</v>
      </c>
      <c r="AD816" s="12">
        <f t="shared" si="77"/>
        <v>0.68</v>
      </c>
      <c r="AE816" s="12">
        <f t="shared" si="78"/>
        <v>0.34</v>
      </c>
      <c r="AF816" s="12">
        <f t="shared" si="79"/>
        <v>7.99</v>
      </c>
      <c r="AG816" s="12">
        <f t="shared" si="80"/>
        <v>2.72</v>
      </c>
    </row>
    <row r="817" spans="2:33">
      <c r="B817" s="15">
        <f>'[4]AZIMUTH_CONGESTION by ports'!A2284</f>
        <v>43184</v>
      </c>
      <c r="C817" s="6">
        <f>'[4]AZIMUTH_CONGESTION by ports'!B2284</f>
        <v>8</v>
      </c>
      <c r="D817" s="89">
        <f>'[4]AZIMUTH_CONGESTION by ports'!C2284</f>
        <v>45</v>
      </c>
      <c r="E817" s="43">
        <f>'[4]AZIMUTH_CONGESTION by ports'!D2284</f>
        <v>1</v>
      </c>
      <c r="F817" s="6">
        <f>'[4]AZIMUTH_CONGESTION by ports'!E2284</f>
        <v>0</v>
      </c>
      <c r="G817" s="6">
        <f>'[4]AZIMUTH_CONGESTION by ports'!F2284</f>
        <v>2</v>
      </c>
      <c r="H817" s="12">
        <f>'[4]AZIMUTH_CONGESTION by ports'!G2284</f>
        <v>2</v>
      </c>
      <c r="I817" s="12">
        <f>'[4]AZIMUTH_CONGESTION by ports'!H2284</f>
        <v>1</v>
      </c>
      <c r="J817" s="12">
        <f>'[4]AZIMUTH_CONGESTION by ports'!I2284</f>
        <v>1</v>
      </c>
      <c r="K817" s="12">
        <f>'[4]AZIMUTH_CONGESTION by ports'!J2284</f>
        <v>0</v>
      </c>
      <c r="L817" s="12">
        <f>'[4]AZIMUTH_CONGESTION by ports'!K2284</f>
        <v>0</v>
      </c>
      <c r="M817" s="43">
        <f>'[4]AZIMUTH_CONGESTION by ports'!L2284</f>
        <v>0</v>
      </c>
      <c r="N817" s="6">
        <f>'[4]AZIMUTH_CONGESTION by ports'!M2284</f>
        <v>0</v>
      </c>
      <c r="O817" s="89">
        <f>'[4]AZIMUTH_CONGESTION by ports'!N2284</f>
        <v>0</v>
      </c>
      <c r="P817" s="88">
        <f>'[4]AZIMUTH_CONGESTION by ports'!O2284</f>
        <v>0</v>
      </c>
      <c r="Q817" s="88">
        <f>'[4]AZIMUTH_CONGESTION by ports'!P2284</f>
        <v>0</v>
      </c>
      <c r="R817" s="43">
        <f>'[4]AZIMUTH_CONGESTION by ports'!Q2284</f>
        <v>1</v>
      </c>
      <c r="S817" s="88">
        <f>'[4]AZIMUTH_CONGESTION by ports'!R2284</f>
        <v>0</v>
      </c>
      <c r="T817" s="12">
        <f>'[4]AZIMUTH_CONGESTION by ports'!S2284</f>
        <v>14</v>
      </c>
      <c r="U817" s="43">
        <f>'[4]AZIMUTH_CONGESTION by ports'!T2284</f>
        <v>0</v>
      </c>
      <c r="V817" s="12">
        <f>'[4]AZIMUTH_CONGESTION by ports'!U2284</f>
        <v>0</v>
      </c>
      <c r="W817" s="43">
        <f>'[4]AZIMUTH_CONGESTION by ports'!V2284</f>
        <v>1</v>
      </c>
      <c r="X817" s="12">
        <f>'[4]AZIMUTH_CONGESTION by ports'!W2284</f>
        <v>0</v>
      </c>
      <c r="Y817" s="88">
        <f>'[4]AZIMUTH_CONGESTION by ports'!X2284</f>
        <v>2</v>
      </c>
      <c r="Z817" s="12">
        <f>'[4]AZIMUTH_CONGESTION by ports'!Y2284</f>
        <v>0</v>
      </c>
      <c r="AA817" s="88">
        <f>'[4]AZIMUTH_CONGESTION by ports'!Z2284</f>
        <v>0</v>
      </c>
      <c r="AB817" s="12">
        <f t="shared" si="75"/>
        <v>13.260000000000002</v>
      </c>
      <c r="AC817" s="12">
        <f t="shared" si="76"/>
        <v>1.7000000000000002</v>
      </c>
      <c r="AD817" s="12">
        <f t="shared" si="77"/>
        <v>0.51</v>
      </c>
      <c r="AE817" s="12">
        <f t="shared" si="78"/>
        <v>0.34</v>
      </c>
      <c r="AF817" s="12">
        <f t="shared" si="79"/>
        <v>7.65</v>
      </c>
      <c r="AG817" s="12">
        <f t="shared" si="80"/>
        <v>3.06</v>
      </c>
    </row>
    <row r="818" spans="2:33">
      <c r="B818" s="15">
        <f>'[4]AZIMUTH_CONGESTION by ports'!A2285</f>
        <v>43185</v>
      </c>
      <c r="C818" s="6">
        <f>'[4]AZIMUTH_CONGESTION by ports'!B2285</f>
        <v>7</v>
      </c>
      <c r="D818" s="89">
        <f>'[4]AZIMUTH_CONGESTION by ports'!C2285</f>
        <v>54</v>
      </c>
      <c r="E818" s="43">
        <f>'[4]AZIMUTH_CONGESTION by ports'!D2285</f>
        <v>2</v>
      </c>
      <c r="F818" s="6">
        <f>'[4]AZIMUTH_CONGESTION by ports'!E2285</f>
        <v>0</v>
      </c>
      <c r="G818" s="6">
        <f>'[4]AZIMUTH_CONGESTION by ports'!F2285</f>
        <v>2</v>
      </c>
      <c r="H818" s="12">
        <f>'[4]AZIMUTH_CONGESTION by ports'!G2285</f>
        <v>2</v>
      </c>
      <c r="I818" s="12">
        <f>'[4]AZIMUTH_CONGESTION by ports'!H2285</f>
        <v>0</v>
      </c>
      <c r="J818" s="12">
        <f>'[4]AZIMUTH_CONGESTION by ports'!I2285</f>
        <v>1</v>
      </c>
      <c r="K818" s="12">
        <f>'[4]AZIMUTH_CONGESTION by ports'!J2285</f>
        <v>0</v>
      </c>
      <c r="L818" s="12">
        <f>'[4]AZIMUTH_CONGESTION by ports'!K2285</f>
        <v>0</v>
      </c>
      <c r="M818" s="43">
        <f>'[4]AZIMUTH_CONGESTION by ports'!L2285</f>
        <v>0</v>
      </c>
      <c r="N818" s="6">
        <f>'[4]AZIMUTH_CONGESTION by ports'!M2285</f>
        <v>0</v>
      </c>
      <c r="O818" s="89">
        <f>'[4]AZIMUTH_CONGESTION by ports'!N2285</f>
        <v>0</v>
      </c>
      <c r="P818" s="88">
        <f>'[4]AZIMUTH_CONGESTION by ports'!O2285</f>
        <v>0</v>
      </c>
      <c r="Q818" s="88">
        <f>'[4]AZIMUTH_CONGESTION by ports'!P2285</f>
        <v>0</v>
      </c>
      <c r="R818" s="43">
        <f>'[4]AZIMUTH_CONGESTION by ports'!Q2285</f>
        <v>1</v>
      </c>
      <c r="S818" s="88">
        <f>'[4]AZIMUTH_CONGESTION by ports'!R2285</f>
        <v>0</v>
      </c>
      <c r="T818" s="12">
        <f>'[4]AZIMUTH_CONGESTION by ports'!S2285</f>
        <v>15</v>
      </c>
      <c r="U818" s="43">
        <f>'[4]AZIMUTH_CONGESTION by ports'!T2285</f>
        <v>0</v>
      </c>
      <c r="V818" s="12">
        <f>'[4]AZIMUTH_CONGESTION by ports'!U2285</f>
        <v>0</v>
      </c>
      <c r="W818" s="43">
        <f>'[4]AZIMUTH_CONGESTION by ports'!V2285</f>
        <v>0</v>
      </c>
      <c r="X818" s="12">
        <f>'[4]AZIMUTH_CONGESTION by ports'!W2285</f>
        <v>0</v>
      </c>
      <c r="Y818" s="88">
        <f>'[4]AZIMUTH_CONGESTION by ports'!X2285</f>
        <v>2</v>
      </c>
      <c r="Z818" s="12">
        <f>'[4]AZIMUTH_CONGESTION by ports'!Y2285</f>
        <v>0</v>
      </c>
      <c r="AA818" s="88">
        <f>'[4]AZIMUTH_CONGESTION by ports'!Z2285</f>
        <v>0</v>
      </c>
      <c r="AB818" s="12">
        <f t="shared" si="75"/>
        <v>14.620000000000001</v>
      </c>
      <c r="AC818" s="12">
        <f t="shared" si="76"/>
        <v>1.53</v>
      </c>
      <c r="AD818" s="12">
        <f t="shared" si="77"/>
        <v>0.51</v>
      </c>
      <c r="AE818" s="12">
        <f t="shared" si="78"/>
        <v>0.34</v>
      </c>
      <c r="AF818" s="12">
        <f t="shared" si="79"/>
        <v>9.1800000000000015</v>
      </c>
      <c r="AG818" s="12">
        <f t="shared" si="80"/>
        <v>3.06</v>
      </c>
    </row>
    <row r="819" spans="2:33">
      <c r="B819" s="15">
        <f>'[4]AZIMUTH_CONGESTION by ports'!A2286</f>
        <v>43186</v>
      </c>
      <c r="C819" s="6">
        <f>'[4]AZIMUTH_CONGESTION by ports'!B2286</f>
        <v>7</v>
      </c>
      <c r="D819" s="89">
        <f>'[4]AZIMUTH_CONGESTION by ports'!C2286</f>
        <v>46</v>
      </c>
      <c r="E819" s="43">
        <f>'[4]AZIMUTH_CONGESTION by ports'!D2286</f>
        <v>1</v>
      </c>
      <c r="F819" s="6">
        <f>'[4]AZIMUTH_CONGESTION by ports'!E2286</f>
        <v>0</v>
      </c>
      <c r="G819" s="6">
        <f>'[4]AZIMUTH_CONGESTION by ports'!F2286</f>
        <v>2</v>
      </c>
      <c r="H819" s="12">
        <f>'[4]AZIMUTH_CONGESTION by ports'!G2286</f>
        <v>2</v>
      </c>
      <c r="I819" s="12">
        <f>'[4]AZIMUTH_CONGESTION by ports'!H2286</f>
        <v>0</v>
      </c>
      <c r="J819" s="12">
        <f>'[4]AZIMUTH_CONGESTION by ports'!I2286</f>
        <v>0</v>
      </c>
      <c r="K819" s="12">
        <f>'[4]AZIMUTH_CONGESTION by ports'!J2286</f>
        <v>0</v>
      </c>
      <c r="L819" s="12">
        <f>'[4]AZIMUTH_CONGESTION by ports'!K2286</f>
        <v>0</v>
      </c>
      <c r="M819" s="43">
        <f>'[4]AZIMUTH_CONGESTION by ports'!L2286</f>
        <v>1</v>
      </c>
      <c r="N819" s="6">
        <f>'[4]AZIMUTH_CONGESTION by ports'!M2286</f>
        <v>0</v>
      </c>
      <c r="O819" s="89">
        <f>'[4]AZIMUTH_CONGESTION by ports'!N2286</f>
        <v>0</v>
      </c>
      <c r="P819" s="88">
        <f>'[4]AZIMUTH_CONGESTION by ports'!O2286</f>
        <v>0</v>
      </c>
      <c r="Q819" s="88">
        <f>'[4]AZIMUTH_CONGESTION by ports'!P2286</f>
        <v>0</v>
      </c>
      <c r="R819" s="43">
        <f>'[4]AZIMUTH_CONGESTION by ports'!Q2286</f>
        <v>1</v>
      </c>
      <c r="S819" s="88">
        <f>'[4]AZIMUTH_CONGESTION by ports'!R2286</f>
        <v>0</v>
      </c>
      <c r="T819" s="12">
        <f>'[4]AZIMUTH_CONGESTION by ports'!S2286</f>
        <v>12</v>
      </c>
      <c r="U819" s="43">
        <f>'[4]AZIMUTH_CONGESTION by ports'!T2286</f>
        <v>0</v>
      </c>
      <c r="V819" s="12">
        <f>'[4]AZIMUTH_CONGESTION by ports'!U2286</f>
        <v>0</v>
      </c>
      <c r="W819" s="43">
        <f>'[4]AZIMUTH_CONGESTION by ports'!V2286</f>
        <v>2</v>
      </c>
      <c r="X819" s="12">
        <f>'[4]AZIMUTH_CONGESTION by ports'!W2286</f>
        <v>0</v>
      </c>
      <c r="Y819" s="88">
        <f>'[4]AZIMUTH_CONGESTION by ports'!X2286</f>
        <v>2</v>
      </c>
      <c r="Z819" s="12">
        <f>'[4]AZIMUTH_CONGESTION by ports'!Y2286</f>
        <v>0</v>
      </c>
      <c r="AA819" s="88">
        <f>'[4]AZIMUTH_CONGESTION by ports'!Z2286</f>
        <v>0</v>
      </c>
      <c r="AB819" s="12">
        <f t="shared" si="75"/>
        <v>12.920000000000002</v>
      </c>
      <c r="AC819" s="12">
        <f t="shared" si="76"/>
        <v>1.53</v>
      </c>
      <c r="AD819" s="12">
        <f t="shared" si="77"/>
        <v>0.85000000000000009</v>
      </c>
      <c r="AE819" s="12">
        <f t="shared" si="78"/>
        <v>0.34</v>
      </c>
      <c r="AF819" s="12">
        <f t="shared" si="79"/>
        <v>7.82</v>
      </c>
      <c r="AG819" s="12">
        <f t="shared" si="80"/>
        <v>2.3800000000000003</v>
      </c>
    </row>
    <row r="820" spans="2:33">
      <c r="B820" s="15">
        <f>'[4]AZIMUTH_CONGESTION by ports'!A2287</f>
        <v>43187</v>
      </c>
      <c r="C820" s="6">
        <f>'[4]AZIMUTH_CONGESTION by ports'!B2287</f>
        <v>6</v>
      </c>
      <c r="D820" s="89">
        <f>'[4]AZIMUTH_CONGESTION by ports'!C2287</f>
        <v>56</v>
      </c>
      <c r="E820" s="43">
        <f>'[4]AZIMUTH_CONGESTION by ports'!D2287</f>
        <v>2</v>
      </c>
      <c r="F820" s="6">
        <f>'[4]AZIMUTH_CONGESTION by ports'!E2287</f>
        <v>0</v>
      </c>
      <c r="G820" s="6">
        <f>'[4]AZIMUTH_CONGESTION by ports'!F2287</f>
        <v>2</v>
      </c>
      <c r="H820" s="12">
        <f>'[4]AZIMUTH_CONGESTION by ports'!G2287</f>
        <v>2</v>
      </c>
      <c r="I820" s="12">
        <f>'[4]AZIMUTH_CONGESTION by ports'!H2287</f>
        <v>0</v>
      </c>
      <c r="J820" s="12">
        <f>'[4]AZIMUTH_CONGESTION by ports'!I2287</f>
        <v>0</v>
      </c>
      <c r="K820" s="12">
        <f>'[4]AZIMUTH_CONGESTION by ports'!J2287</f>
        <v>0</v>
      </c>
      <c r="L820" s="12">
        <f>'[4]AZIMUTH_CONGESTION by ports'!K2287</f>
        <v>0</v>
      </c>
      <c r="M820" s="43">
        <f>'[4]AZIMUTH_CONGESTION by ports'!L2287</f>
        <v>0</v>
      </c>
      <c r="N820" s="6">
        <f>'[4]AZIMUTH_CONGESTION by ports'!M2287</f>
        <v>0</v>
      </c>
      <c r="O820" s="89">
        <f>'[4]AZIMUTH_CONGESTION by ports'!N2287</f>
        <v>0</v>
      </c>
      <c r="P820" s="88">
        <f>'[4]AZIMUTH_CONGESTION by ports'!O2287</f>
        <v>0</v>
      </c>
      <c r="Q820" s="88">
        <f>'[4]AZIMUTH_CONGESTION by ports'!P2287</f>
        <v>0</v>
      </c>
      <c r="R820" s="43">
        <f>'[4]AZIMUTH_CONGESTION by ports'!Q2287</f>
        <v>2</v>
      </c>
      <c r="S820" s="88">
        <f>'[4]AZIMUTH_CONGESTION by ports'!R2287</f>
        <v>0</v>
      </c>
      <c r="T820" s="12">
        <f>'[4]AZIMUTH_CONGESTION by ports'!S2287</f>
        <v>10</v>
      </c>
      <c r="U820" s="43">
        <f>'[4]AZIMUTH_CONGESTION by ports'!T2287</f>
        <v>0</v>
      </c>
      <c r="V820" s="12">
        <f>'[4]AZIMUTH_CONGESTION by ports'!U2287</f>
        <v>0</v>
      </c>
      <c r="W820" s="43">
        <f>'[4]AZIMUTH_CONGESTION by ports'!V2287</f>
        <v>1</v>
      </c>
      <c r="X820" s="12">
        <f>'[4]AZIMUTH_CONGESTION by ports'!W2287</f>
        <v>0</v>
      </c>
      <c r="Y820" s="88">
        <f>'[4]AZIMUTH_CONGESTION by ports'!X2287</f>
        <v>2</v>
      </c>
      <c r="Z820" s="12">
        <f>'[4]AZIMUTH_CONGESTION by ports'!Y2287</f>
        <v>0</v>
      </c>
      <c r="AA820" s="88">
        <f>'[4]AZIMUTH_CONGESTION by ports'!Z2287</f>
        <v>0</v>
      </c>
      <c r="AB820" s="12">
        <f t="shared" si="75"/>
        <v>14.110000000000001</v>
      </c>
      <c r="AC820" s="12">
        <f t="shared" si="76"/>
        <v>1.36</v>
      </c>
      <c r="AD820" s="12">
        <f t="shared" si="77"/>
        <v>0.85000000000000009</v>
      </c>
      <c r="AE820" s="12">
        <f t="shared" si="78"/>
        <v>0.34</v>
      </c>
      <c r="AF820" s="12">
        <f t="shared" si="79"/>
        <v>9.5200000000000014</v>
      </c>
      <c r="AG820" s="12">
        <f t="shared" si="80"/>
        <v>2.04</v>
      </c>
    </row>
    <row r="821" spans="2:33">
      <c r="B821" s="15">
        <f>'[4]AZIMUTH_CONGESTION by ports'!A2288</f>
        <v>43188</v>
      </c>
      <c r="C821" s="6">
        <f>'[4]AZIMUTH_CONGESTION by ports'!B2288</f>
        <v>6</v>
      </c>
      <c r="D821" s="89">
        <f>'[4]AZIMUTH_CONGESTION by ports'!C2288</f>
        <v>62</v>
      </c>
      <c r="E821" s="43">
        <f>'[4]AZIMUTH_CONGESTION by ports'!D2288</f>
        <v>3</v>
      </c>
      <c r="F821" s="6">
        <f>'[4]AZIMUTH_CONGESTION by ports'!E2288</f>
        <v>0</v>
      </c>
      <c r="G821" s="6">
        <f>'[4]AZIMUTH_CONGESTION by ports'!F2288</f>
        <v>2</v>
      </c>
      <c r="H821" s="12">
        <f>'[4]AZIMUTH_CONGESTION by ports'!G2288</f>
        <v>1</v>
      </c>
      <c r="I821" s="12">
        <f>'[4]AZIMUTH_CONGESTION by ports'!H2288</f>
        <v>0</v>
      </c>
      <c r="J821" s="12">
        <f>'[4]AZIMUTH_CONGESTION by ports'!I2288</f>
        <v>0</v>
      </c>
      <c r="K821" s="12">
        <f>'[4]AZIMUTH_CONGESTION by ports'!J2288</f>
        <v>0</v>
      </c>
      <c r="L821" s="12">
        <f>'[4]AZIMUTH_CONGESTION by ports'!K2288</f>
        <v>0</v>
      </c>
      <c r="M821" s="43">
        <f>'[4]AZIMUTH_CONGESTION by ports'!L2288</f>
        <v>0</v>
      </c>
      <c r="N821" s="6">
        <f>'[4]AZIMUTH_CONGESTION by ports'!M2288</f>
        <v>0</v>
      </c>
      <c r="O821" s="89">
        <f>'[4]AZIMUTH_CONGESTION by ports'!N2288</f>
        <v>0</v>
      </c>
      <c r="P821" s="88">
        <f>'[4]AZIMUTH_CONGESTION by ports'!O2288</f>
        <v>0</v>
      </c>
      <c r="Q821" s="88">
        <f>'[4]AZIMUTH_CONGESTION by ports'!P2288</f>
        <v>0</v>
      </c>
      <c r="R821" s="43">
        <f>'[4]AZIMUTH_CONGESTION by ports'!Q2288</f>
        <v>4</v>
      </c>
      <c r="S821" s="88">
        <f>'[4]AZIMUTH_CONGESTION by ports'!R2288</f>
        <v>1</v>
      </c>
      <c r="T821" s="12">
        <f>'[4]AZIMUTH_CONGESTION by ports'!S2288</f>
        <v>7</v>
      </c>
      <c r="U821" s="43">
        <f>'[4]AZIMUTH_CONGESTION by ports'!T2288</f>
        <v>0</v>
      </c>
      <c r="V821" s="12">
        <f>'[4]AZIMUTH_CONGESTION by ports'!U2288</f>
        <v>0</v>
      </c>
      <c r="W821" s="43">
        <f>'[4]AZIMUTH_CONGESTION by ports'!V2288</f>
        <v>0</v>
      </c>
      <c r="X821" s="12">
        <f>'[4]AZIMUTH_CONGESTION by ports'!W2288</f>
        <v>0</v>
      </c>
      <c r="Y821" s="88">
        <f>'[4]AZIMUTH_CONGESTION by ports'!X2288</f>
        <v>2</v>
      </c>
      <c r="Z821" s="12">
        <f>'[4]AZIMUTH_CONGESTION by ports'!Y2288</f>
        <v>0</v>
      </c>
      <c r="AA821" s="88">
        <f>'[4]AZIMUTH_CONGESTION by ports'!Z2288</f>
        <v>0</v>
      </c>
      <c r="AB821" s="12">
        <f t="shared" si="75"/>
        <v>14.96</v>
      </c>
      <c r="AC821" s="12">
        <f t="shared" si="76"/>
        <v>1.36</v>
      </c>
      <c r="AD821" s="12">
        <f t="shared" si="77"/>
        <v>1.1900000000000002</v>
      </c>
      <c r="AE821" s="12">
        <f t="shared" si="78"/>
        <v>0.51</v>
      </c>
      <c r="AF821" s="12">
        <f t="shared" si="79"/>
        <v>10.540000000000001</v>
      </c>
      <c r="AG821" s="12">
        <f t="shared" si="80"/>
        <v>1.36</v>
      </c>
    </row>
    <row r="822" spans="2:33">
      <c r="B822" s="15">
        <f>'[4]AZIMUTH_CONGESTION by ports'!A2289</f>
        <v>43189</v>
      </c>
      <c r="C822" s="6">
        <f>'[4]AZIMUTH_CONGESTION by ports'!B2289</f>
        <v>6</v>
      </c>
      <c r="D822" s="89">
        <f>'[4]AZIMUTH_CONGESTION by ports'!C2289</f>
        <v>64</v>
      </c>
      <c r="E822" s="43">
        <f>'[4]AZIMUTH_CONGESTION by ports'!D2289</f>
        <v>0</v>
      </c>
      <c r="F822" s="6">
        <f>'[4]AZIMUTH_CONGESTION by ports'!E2289</f>
        <v>0</v>
      </c>
      <c r="G822" s="6">
        <f>'[4]AZIMUTH_CONGESTION by ports'!F2289</f>
        <v>2</v>
      </c>
      <c r="H822" s="12">
        <f>'[4]AZIMUTH_CONGESTION by ports'!G2289</f>
        <v>0</v>
      </c>
      <c r="I822" s="12">
        <f>'[4]AZIMUTH_CONGESTION by ports'!H2289</f>
        <v>2</v>
      </c>
      <c r="J822" s="12">
        <f>'[4]AZIMUTH_CONGESTION by ports'!I2289</f>
        <v>0</v>
      </c>
      <c r="K822" s="12">
        <f>'[4]AZIMUTH_CONGESTION by ports'!J2289</f>
        <v>0</v>
      </c>
      <c r="L822" s="12">
        <f>'[4]AZIMUTH_CONGESTION by ports'!K2289</f>
        <v>0</v>
      </c>
      <c r="M822" s="43">
        <f>'[4]AZIMUTH_CONGESTION by ports'!L2289</f>
        <v>0</v>
      </c>
      <c r="N822" s="6">
        <f>'[4]AZIMUTH_CONGESTION by ports'!M2289</f>
        <v>0</v>
      </c>
      <c r="O822" s="89">
        <f>'[4]AZIMUTH_CONGESTION by ports'!N2289</f>
        <v>0</v>
      </c>
      <c r="P822" s="88">
        <f>'[4]AZIMUTH_CONGESTION by ports'!O2289</f>
        <v>1</v>
      </c>
      <c r="Q822" s="88">
        <f>'[4]AZIMUTH_CONGESTION by ports'!P2289</f>
        <v>0</v>
      </c>
      <c r="R822" s="43">
        <f>'[4]AZIMUTH_CONGESTION by ports'!Q2289</f>
        <v>2</v>
      </c>
      <c r="S822" s="88">
        <f>'[4]AZIMUTH_CONGESTION by ports'!R2289</f>
        <v>0</v>
      </c>
      <c r="T822" s="12">
        <f>'[4]AZIMUTH_CONGESTION by ports'!S2289</f>
        <v>7</v>
      </c>
      <c r="U822" s="43">
        <f>'[4]AZIMUTH_CONGESTION by ports'!T2289</f>
        <v>0</v>
      </c>
      <c r="V822" s="12">
        <f>'[4]AZIMUTH_CONGESTION by ports'!U2289</f>
        <v>0</v>
      </c>
      <c r="W822" s="43">
        <f>'[4]AZIMUTH_CONGESTION by ports'!V2289</f>
        <v>0</v>
      </c>
      <c r="X822" s="12">
        <f>'[4]AZIMUTH_CONGESTION by ports'!W2289</f>
        <v>0</v>
      </c>
      <c r="Y822" s="88">
        <f>'[4]AZIMUTH_CONGESTION by ports'!X2289</f>
        <v>1</v>
      </c>
      <c r="Z822" s="12">
        <f>'[4]AZIMUTH_CONGESTION by ports'!Y2289</f>
        <v>0</v>
      </c>
      <c r="AA822" s="88">
        <f>'[4]AZIMUTH_CONGESTION by ports'!Z2289</f>
        <v>0</v>
      </c>
      <c r="AB822" s="12">
        <f t="shared" si="75"/>
        <v>14.450000000000001</v>
      </c>
      <c r="AC822" s="12">
        <f t="shared" si="76"/>
        <v>1.36</v>
      </c>
      <c r="AD822" s="12">
        <f t="shared" si="77"/>
        <v>0.34</v>
      </c>
      <c r="AE822" s="12">
        <f t="shared" si="78"/>
        <v>0.34</v>
      </c>
      <c r="AF822" s="12">
        <f t="shared" si="79"/>
        <v>10.88</v>
      </c>
      <c r="AG822" s="12">
        <f t="shared" si="80"/>
        <v>1.53</v>
      </c>
    </row>
    <row r="823" spans="2:33">
      <c r="B823" s="15">
        <f>'[4]AZIMUTH_CONGESTION by ports'!A2290</f>
        <v>43190</v>
      </c>
      <c r="C823" s="6">
        <f>'[4]AZIMUTH_CONGESTION by ports'!B2290</f>
        <v>6</v>
      </c>
      <c r="D823" s="89">
        <f>'[4]AZIMUTH_CONGESTION by ports'!C2290</f>
        <v>66</v>
      </c>
      <c r="E823" s="43">
        <f>'[4]AZIMUTH_CONGESTION by ports'!D2290</f>
        <v>0</v>
      </c>
      <c r="F823" s="6">
        <f>'[4]AZIMUTH_CONGESTION by ports'!E2290</f>
        <v>0</v>
      </c>
      <c r="G823" s="6">
        <f>'[4]AZIMUTH_CONGESTION by ports'!F2290</f>
        <v>1</v>
      </c>
      <c r="H823" s="12">
        <f>'[4]AZIMUTH_CONGESTION by ports'!G2290</f>
        <v>0</v>
      </c>
      <c r="I823" s="12">
        <f>'[4]AZIMUTH_CONGESTION by ports'!H2290</f>
        <v>2</v>
      </c>
      <c r="J823" s="12">
        <f>'[4]AZIMUTH_CONGESTION by ports'!I2290</f>
        <v>0</v>
      </c>
      <c r="K823" s="12">
        <f>'[4]AZIMUTH_CONGESTION by ports'!J2290</f>
        <v>0</v>
      </c>
      <c r="L823" s="12">
        <f>'[4]AZIMUTH_CONGESTION by ports'!K2290</f>
        <v>0</v>
      </c>
      <c r="M823" s="43">
        <f>'[4]AZIMUTH_CONGESTION by ports'!L2290</f>
        <v>0</v>
      </c>
      <c r="N823" s="6">
        <f>'[4]AZIMUTH_CONGESTION by ports'!M2290</f>
        <v>0</v>
      </c>
      <c r="O823" s="89">
        <f>'[4]AZIMUTH_CONGESTION by ports'!N2290</f>
        <v>0</v>
      </c>
      <c r="P823" s="88">
        <f>'[4]AZIMUTH_CONGESTION by ports'!O2290</f>
        <v>1</v>
      </c>
      <c r="Q823" s="88">
        <f>'[4]AZIMUTH_CONGESTION by ports'!P2290</f>
        <v>0</v>
      </c>
      <c r="R823" s="43">
        <f>'[4]AZIMUTH_CONGESTION by ports'!Q2290</f>
        <v>3</v>
      </c>
      <c r="S823" s="88">
        <f>'[4]AZIMUTH_CONGESTION by ports'!R2290</f>
        <v>0</v>
      </c>
      <c r="T823" s="12">
        <f>'[4]AZIMUTH_CONGESTION by ports'!S2290</f>
        <v>8</v>
      </c>
      <c r="U823" s="43">
        <f>'[4]AZIMUTH_CONGESTION by ports'!T2290</f>
        <v>0</v>
      </c>
      <c r="V823" s="12">
        <f>'[4]AZIMUTH_CONGESTION by ports'!U2290</f>
        <v>0</v>
      </c>
      <c r="W823" s="43">
        <f>'[4]AZIMUTH_CONGESTION by ports'!V2290</f>
        <v>0</v>
      </c>
      <c r="X823" s="12">
        <f>'[4]AZIMUTH_CONGESTION by ports'!W2290</f>
        <v>0</v>
      </c>
      <c r="Y823" s="88">
        <f>'[4]AZIMUTH_CONGESTION by ports'!X2290</f>
        <v>3</v>
      </c>
      <c r="Z823" s="12">
        <f>'[4]AZIMUTH_CONGESTION by ports'!Y2290</f>
        <v>0</v>
      </c>
      <c r="AA823" s="88">
        <f>'[4]AZIMUTH_CONGESTION by ports'!Z2290</f>
        <v>0</v>
      </c>
      <c r="AB823" s="12">
        <f t="shared" si="75"/>
        <v>15.3</v>
      </c>
      <c r="AC823" s="12">
        <f t="shared" si="76"/>
        <v>1.1900000000000002</v>
      </c>
      <c r="AD823" s="12">
        <f t="shared" si="77"/>
        <v>0.51</v>
      </c>
      <c r="AE823" s="12">
        <f t="shared" si="78"/>
        <v>0.68</v>
      </c>
      <c r="AF823" s="12">
        <f t="shared" si="79"/>
        <v>11.22</v>
      </c>
      <c r="AG823" s="12">
        <f t="shared" si="80"/>
        <v>1.7000000000000002</v>
      </c>
    </row>
    <row r="824" spans="2:33">
      <c r="B824" s="15">
        <f>'[4]AZIMUTH_CONGESTION by ports'!A2291</f>
        <v>43191</v>
      </c>
      <c r="C824" s="6">
        <f>'[4]AZIMUTH_CONGESTION by ports'!B2291</f>
        <v>6</v>
      </c>
      <c r="D824" s="89">
        <f>'[4]AZIMUTH_CONGESTION by ports'!C2291</f>
        <v>71</v>
      </c>
      <c r="E824" s="43">
        <f>'[4]AZIMUTH_CONGESTION by ports'!D2291</f>
        <v>1</v>
      </c>
      <c r="F824" s="6">
        <f>'[4]AZIMUTH_CONGESTION by ports'!E2291</f>
        <v>0</v>
      </c>
      <c r="G824" s="6">
        <f>'[4]AZIMUTH_CONGESTION by ports'!F2291</f>
        <v>1</v>
      </c>
      <c r="H824" s="12">
        <f>'[4]AZIMUTH_CONGESTION by ports'!G2291</f>
        <v>1</v>
      </c>
      <c r="I824" s="12">
        <f>'[4]AZIMUTH_CONGESTION by ports'!H2291</f>
        <v>2</v>
      </c>
      <c r="J824" s="12">
        <f>'[4]AZIMUTH_CONGESTION by ports'!I2291</f>
        <v>0</v>
      </c>
      <c r="K824" s="12">
        <f>'[4]AZIMUTH_CONGESTION by ports'!J2291</f>
        <v>0</v>
      </c>
      <c r="L824" s="12">
        <f>'[4]AZIMUTH_CONGESTION by ports'!K2291</f>
        <v>0</v>
      </c>
      <c r="M824" s="43">
        <f>'[4]AZIMUTH_CONGESTION by ports'!L2291</f>
        <v>0</v>
      </c>
      <c r="N824" s="6">
        <f>'[4]AZIMUTH_CONGESTION by ports'!M2291</f>
        <v>2</v>
      </c>
      <c r="O824" s="89">
        <f>'[4]AZIMUTH_CONGESTION by ports'!N2291</f>
        <v>0</v>
      </c>
      <c r="P824" s="88">
        <f>'[4]AZIMUTH_CONGESTION by ports'!O2291</f>
        <v>0</v>
      </c>
      <c r="Q824" s="88">
        <f>'[4]AZIMUTH_CONGESTION by ports'!P2291</f>
        <v>0</v>
      </c>
      <c r="R824" s="43">
        <f>'[4]AZIMUTH_CONGESTION by ports'!Q2291</f>
        <v>2</v>
      </c>
      <c r="S824" s="88">
        <f>'[4]AZIMUTH_CONGESTION by ports'!R2291</f>
        <v>0</v>
      </c>
      <c r="T824" s="12">
        <f>'[4]AZIMUTH_CONGESTION by ports'!S2291</f>
        <v>9</v>
      </c>
      <c r="U824" s="43">
        <f>'[4]AZIMUTH_CONGESTION by ports'!T2291</f>
        <v>0</v>
      </c>
      <c r="V824" s="12">
        <f>'[4]AZIMUTH_CONGESTION by ports'!U2291</f>
        <v>0</v>
      </c>
      <c r="W824" s="43">
        <f>'[4]AZIMUTH_CONGESTION by ports'!V2291</f>
        <v>0</v>
      </c>
      <c r="X824" s="12">
        <f>'[4]AZIMUTH_CONGESTION by ports'!W2291</f>
        <v>0</v>
      </c>
      <c r="Y824" s="88">
        <f>'[4]AZIMUTH_CONGESTION by ports'!X2291</f>
        <v>7</v>
      </c>
      <c r="Z824" s="12">
        <f>'[4]AZIMUTH_CONGESTION by ports'!Y2291</f>
        <v>0</v>
      </c>
      <c r="AA824" s="88">
        <f>'[4]AZIMUTH_CONGESTION by ports'!Z2291</f>
        <v>0</v>
      </c>
      <c r="AB824" s="12">
        <f t="shared" si="75"/>
        <v>17.34</v>
      </c>
      <c r="AC824" s="12">
        <f t="shared" si="76"/>
        <v>1.53</v>
      </c>
      <c r="AD824" s="12">
        <f t="shared" si="77"/>
        <v>0.51</v>
      </c>
      <c r="AE824" s="12">
        <f t="shared" si="78"/>
        <v>1.1900000000000002</v>
      </c>
      <c r="AF824" s="12">
        <f t="shared" si="79"/>
        <v>12.07</v>
      </c>
      <c r="AG824" s="12">
        <f t="shared" si="80"/>
        <v>2.04</v>
      </c>
    </row>
    <row r="825" spans="2:33">
      <c r="B825" s="15">
        <f>'[4]AZIMUTH_CONGESTION by ports'!A2292</f>
        <v>43192</v>
      </c>
      <c r="C825" s="6">
        <f>'[4]AZIMUTH_CONGESTION by ports'!B2292</f>
        <v>7</v>
      </c>
      <c r="D825" s="89">
        <f>'[4]AZIMUTH_CONGESTION by ports'!C2292</f>
        <v>65</v>
      </c>
      <c r="E825" s="43">
        <f>'[4]AZIMUTH_CONGESTION by ports'!D2292</f>
        <v>0</v>
      </c>
      <c r="F825" s="6">
        <f>'[4]AZIMUTH_CONGESTION by ports'!E2292</f>
        <v>0</v>
      </c>
      <c r="G825" s="6">
        <f>'[4]AZIMUTH_CONGESTION by ports'!F2292</f>
        <v>1</v>
      </c>
      <c r="H825" s="12">
        <f>'[4]AZIMUTH_CONGESTION by ports'!G2292</f>
        <v>1</v>
      </c>
      <c r="I825" s="12">
        <f>'[4]AZIMUTH_CONGESTION by ports'!H2292</f>
        <v>0</v>
      </c>
      <c r="J825" s="12">
        <f>'[4]AZIMUTH_CONGESTION by ports'!I2292</f>
        <v>0</v>
      </c>
      <c r="K825" s="12">
        <f>'[4]AZIMUTH_CONGESTION by ports'!J2292</f>
        <v>0</v>
      </c>
      <c r="L825" s="12">
        <f>'[4]AZIMUTH_CONGESTION by ports'!K2292</f>
        <v>0</v>
      </c>
      <c r="M825" s="43">
        <f>'[4]AZIMUTH_CONGESTION by ports'!L2292</f>
        <v>0</v>
      </c>
      <c r="N825" s="6">
        <f>'[4]AZIMUTH_CONGESTION by ports'!M2292</f>
        <v>1</v>
      </c>
      <c r="O825" s="89">
        <f>'[4]AZIMUTH_CONGESTION by ports'!N2292</f>
        <v>0</v>
      </c>
      <c r="P825" s="88">
        <f>'[4]AZIMUTH_CONGESTION by ports'!O2292</f>
        <v>1</v>
      </c>
      <c r="Q825" s="88">
        <f>'[4]AZIMUTH_CONGESTION by ports'!P2292</f>
        <v>0</v>
      </c>
      <c r="R825" s="43">
        <f>'[4]AZIMUTH_CONGESTION by ports'!Q2292</f>
        <v>2</v>
      </c>
      <c r="S825" s="88">
        <f>'[4]AZIMUTH_CONGESTION by ports'!R2292</f>
        <v>0</v>
      </c>
      <c r="T825" s="12">
        <f>'[4]AZIMUTH_CONGESTION by ports'!S2292</f>
        <v>7</v>
      </c>
      <c r="U825" s="43">
        <f>'[4]AZIMUTH_CONGESTION by ports'!T2292</f>
        <v>0</v>
      </c>
      <c r="V825" s="12">
        <f>'[4]AZIMUTH_CONGESTION by ports'!U2292</f>
        <v>0</v>
      </c>
      <c r="W825" s="43">
        <f>'[4]AZIMUTH_CONGESTION by ports'!V2292</f>
        <v>1</v>
      </c>
      <c r="X825" s="12">
        <f>'[4]AZIMUTH_CONGESTION by ports'!W2292</f>
        <v>0</v>
      </c>
      <c r="Y825" s="88">
        <f>'[4]AZIMUTH_CONGESTION by ports'!X2292</f>
        <v>5</v>
      </c>
      <c r="Z825" s="12">
        <f>'[4]AZIMUTH_CONGESTION by ports'!Y2292</f>
        <v>0</v>
      </c>
      <c r="AA825" s="88">
        <f>'[4]AZIMUTH_CONGESTION by ports'!Z2292</f>
        <v>0</v>
      </c>
      <c r="AB825" s="12">
        <f t="shared" si="75"/>
        <v>15.47</v>
      </c>
      <c r="AC825" s="12">
        <f t="shared" si="76"/>
        <v>1.53</v>
      </c>
      <c r="AD825" s="12">
        <f t="shared" si="77"/>
        <v>0.51</v>
      </c>
      <c r="AE825" s="12">
        <f t="shared" si="78"/>
        <v>1.02</v>
      </c>
      <c r="AF825" s="12">
        <f t="shared" si="79"/>
        <v>11.05</v>
      </c>
      <c r="AG825" s="12">
        <f t="shared" si="80"/>
        <v>1.36</v>
      </c>
    </row>
    <row r="826" spans="2:33">
      <c r="B826" s="15">
        <f>'[4]AZIMUTH_CONGESTION by ports'!A2293</f>
        <v>43193</v>
      </c>
      <c r="C826" s="6">
        <f>'[4]AZIMUTH_CONGESTION by ports'!B2293</f>
        <v>9</v>
      </c>
      <c r="D826" s="89">
        <f>'[4]AZIMUTH_CONGESTION by ports'!C2293</f>
        <v>61</v>
      </c>
      <c r="E826" s="43">
        <f>'[4]AZIMUTH_CONGESTION by ports'!D2293</f>
        <v>1</v>
      </c>
      <c r="F826" s="6">
        <f>'[4]AZIMUTH_CONGESTION by ports'!E2293</f>
        <v>0</v>
      </c>
      <c r="G826" s="6">
        <f>'[4]AZIMUTH_CONGESTION by ports'!F2293</f>
        <v>1</v>
      </c>
      <c r="H826" s="12">
        <f>'[4]AZIMUTH_CONGESTION by ports'!G2293</f>
        <v>0</v>
      </c>
      <c r="I826" s="12">
        <f>'[4]AZIMUTH_CONGESTION by ports'!H2293</f>
        <v>0</v>
      </c>
      <c r="J826" s="12">
        <f>'[4]AZIMUTH_CONGESTION by ports'!I2293</f>
        <v>1</v>
      </c>
      <c r="K826" s="12">
        <f>'[4]AZIMUTH_CONGESTION by ports'!J2293</f>
        <v>0</v>
      </c>
      <c r="L826" s="12">
        <f>'[4]AZIMUTH_CONGESTION by ports'!K2293</f>
        <v>0</v>
      </c>
      <c r="M826" s="43">
        <f>'[4]AZIMUTH_CONGESTION by ports'!L2293</f>
        <v>0</v>
      </c>
      <c r="N826" s="6">
        <f>'[4]AZIMUTH_CONGESTION by ports'!M2293</f>
        <v>1</v>
      </c>
      <c r="O826" s="89">
        <f>'[4]AZIMUTH_CONGESTION by ports'!N2293</f>
        <v>0</v>
      </c>
      <c r="P826" s="88">
        <f>'[4]AZIMUTH_CONGESTION by ports'!O2293</f>
        <v>2</v>
      </c>
      <c r="Q826" s="88">
        <f>'[4]AZIMUTH_CONGESTION by ports'!P2293</f>
        <v>0</v>
      </c>
      <c r="R826" s="43">
        <f>'[4]AZIMUTH_CONGESTION by ports'!Q2293</f>
        <v>1</v>
      </c>
      <c r="S826" s="88">
        <f>'[4]AZIMUTH_CONGESTION by ports'!R2293</f>
        <v>0</v>
      </c>
      <c r="T826" s="12">
        <f>'[4]AZIMUTH_CONGESTION by ports'!S2293</f>
        <v>9</v>
      </c>
      <c r="U826" s="43">
        <f>'[4]AZIMUTH_CONGESTION by ports'!T2293</f>
        <v>0</v>
      </c>
      <c r="V826" s="12">
        <f>'[4]AZIMUTH_CONGESTION by ports'!U2293</f>
        <v>0</v>
      </c>
      <c r="W826" s="43">
        <f>'[4]AZIMUTH_CONGESTION by ports'!V2293</f>
        <v>2</v>
      </c>
      <c r="X826" s="12">
        <f>'[4]AZIMUTH_CONGESTION by ports'!W2293</f>
        <v>0</v>
      </c>
      <c r="Y826" s="88">
        <f>'[4]AZIMUTH_CONGESTION by ports'!X2293</f>
        <v>4</v>
      </c>
      <c r="Z826" s="12">
        <f>'[4]AZIMUTH_CONGESTION by ports'!Y2293</f>
        <v>0</v>
      </c>
      <c r="AA826" s="88">
        <f>'[4]AZIMUTH_CONGESTION by ports'!Z2293</f>
        <v>0</v>
      </c>
      <c r="AB826" s="12">
        <f t="shared" si="75"/>
        <v>15.64</v>
      </c>
      <c r="AC826" s="12">
        <f t="shared" si="76"/>
        <v>1.87</v>
      </c>
      <c r="AD826" s="12">
        <f t="shared" si="77"/>
        <v>0.68</v>
      </c>
      <c r="AE826" s="12">
        <f t="shared" si="78"/>
        <v>1.02</v>
      </c>
      <c r="AF826" s="12">
        <f t="shared" si="79"/>
        <v>10.370000000000001</v>
      </c>
      <c r="AG826" s="12">
        <f t="shared" si="80"/>
        <v>1.7000000000000002</v>
      </c>
    </row>
    <row r="827" spans="2:33">
      <c r="B827" s="15">
        <f>'[4]AZIMUTH_CONGESTION by ports'!A2294</f>
        <v>43194</v>
      </c>
      <c r="C827" s="6">
        <f>'[4]AZIMUTH_CONGESTION by ports'!B2294</f>
        <v>10</v>
      </c>
      <c r="D827" s="89">
        <f>'[4]AZIMUTH_CONGESTION by ports'!C2294</f>
        <v>63</v>
      </c>
      <c r="E827" s="43">
        <f>'[4]AZIMUTH_CONGESTION by ports'!D2294</f>
        <v>0</v>
      </c>
      <c r="F827" s="6">
        <f>'[4]AZIMUTH_CONGESTION by ports'!E2294</f>
        <v>0</v>
      </c>
      <c r="G827" s="6">
        <f>'[4]AZIMUTH_CONGESTION by ports'!F2294</f>
        <v>1</v>
      </c>
      <c r="H827" s="12">
        <f>'[4]AZIMUTH_CONGESTION by ports'!G2294</f>
        <v>0</v>
      </c>
      <c r="I827" s="12">
        <f>'[4]AZIMUTH_CONGESTION by ports'!H2294</f>
        <v>0</v>
      </c>
      <c r="J827" s="12">
        <f>'[4]AZIMUTH_CONGESTION by ports'!I2294</f>
        <v>1</v>
      </c>
      <c r="K827" s="12">
        <f>'[4]AZIMUTH_CONGESTION by ports'!J2294</f>
        <v>0</v>
      </c>
      <c r="L827" s="12">
        <f>'[4]AZIMUTH_CONGESTION by ports'!K2294</f>
        <v>0</v>
      </c>
      <c r="M827" s="43">
        <f>'[4]AZIMUTH_CONGESTION by ports'!L2294</f>
        <v>0</v>
      </c>
      <c r="N827" s="6">
        <f>'[4]AZIMUTH_CONGESTION by ports'!M2294</f>
        <v>1</v>
      </c>
      <c r="O827" s="89">
        <f>'[4]AZIMUTH_CONGESTION by ports'!N2294</f>
        <v>0</v>
      </c>
      <c r="P827" s="88">
        <f>'[4]AZIMUTH_CONGESTION by ports'!O2294</f>
        <v>1</v>
      </c>
      <c r="Q827" s="88">
        <f>'[4]AZIMUTH_CONGESTION by ports'!P2294</f>
        <v>0</v>
      </c>
      <c r="R827" s="43">
        <f>'[4]AZIMUTH_CONGESTION by ports'!Q2294</f>
        <v>1</v>
      </c>
      <c r="S827" s="88">
        <f>'[4]AZIMUTH_CONGESTION by ports'!R2294</f>
        <v>0</v>
      </c>
      <c r="T827" s="12">
        <f>'[4]AZIMUTH_CONGESTION by ports'!S2294</f>
        <v>9</v>
      </c>
      <c r="U827" s="43">
        <f>'[4]AZIMUTH_CONGESTION by ports'!T2294</f>
        <v>0</v>
      </c>
      <c r="V827" s="12">
        <f>'[4]AZIMUTH_CONGESTION by ports'!U2294</f>
        <v>0</v>
      </c>
      <c r="W827" s="43">
        <f>'[4]AZIMUTH_CONGESTION by ports'!V2294</f>
        <v>0</v>
      </c>
      <c r="X827" s="12">
        <f>'[4]AZIMUTH_CONGESTION by ports'!W2294</f>
        <v>0</v>
      </c>
      <c r="Y827" s="88">
        <f>'[4]AZIMUTH_CONGESTION by ports'!X2294</f>
        <v>4</v>
      </c>
      <c r="Z827" s="12">
        <f>'[4]AZIMUTH_CONGESTION by ports'!Y2294</f>
        <v>0</v>
      </c>
      <c r="AA827" s="88">
        <f>'[4]AZIMUTH_CONGESTION by ports'!Z2294</f>
        <v>0</v>
      </c>
      <c r="AB827" s="12">
        <f t="shared" si="75"/>
        <v>15.47</v>
      </c>
      <c r="AC827" s="12">
        <f t="shared" si="76"/>
        <v>2.04</v>
      </c>
      <c r="AD827" s="12">
        <f t="shared" si="77"/>
        <v>0.17</v>
      </c>
      <c r="AE827" s="12">
        <f t="shared" si="78"/>
        <v>0.85000000000000009</v>
      </c>
      <c r="AF827" s="12">
        <f t="shared" si="79"/>
        <v>10.71</v>
      </c>
      <c r="AG827" s="12">
        <f t="shared" si="80"/>
        <v>1.7000000000000002</v>
      </c>
    </row>
    <row r="828" spans="2:33">
      <c r="B828" s="15">
        <f>'[4]AZIMUTH_CONGESTION by ports'!A2295</f>
        <v>43195</v>
      </c>
      <c r="C828" s="6">
        <f>'[4]AZIMUTH_CONGESTION by ports'!B2295</f>
        <v>9</v>
      </c>
      <c r="D828" s="89">
        <f>'[4]AZIMUTH_CONGESTION by ports'!C2295</f>
        <v>59</v>
      </c>
      <c r="E828" s="43">
        <f>'[4]AZIMUTH_CONGESTION by ports'!D2295</f>
        <v>2</v>
      </c>
      <c r="F828" s="6">
        <f>'[4]AZIMUTH_CONGESTION by ports'!E2295</f>
        <v>0</v>
      </c>
      <c r="G828" s="6">
        <f>'[4]AZIMUTH_CONGESTION by ports'!F2295</f>
        <v>1</v>
      </c>
      <c r="H828" s="12">
        <f>'[4]AZIMUTH_CONGESTION by ports'!G2295</f>
        <v>0</v>
      </c>
      <c r="I828" s="12">
        <f>'[4]AZIMUTH_CONGESTION by ports'!H2295</f>
        <v>0</v>
      </c>
      <c r="J828" s="12">
        <f>'[4]AZIMUTH_CONGESTION by ports'!I2295</f>
        <v>0</v>
      </c>
      <c r="K828" s="12">
        <f>'[4]AZIMUTH_CONGESTION by ports'!J2295</f>
        <v>0</v>
      </c>
      <c r="L828" s="12">
        <f>'[4]AZIMUTH_CONGESTION by ports'!K2295</f>
        <v>0</v>
      </c>
      <c r="M828" s="43">
        <f>'[4]AZIMUTH_CONGESTION by ports'!L2295</f>
        <v>0</v>
      </c>
      <c r="N828" s="6">
        <f>'[4]AZIMUTH_CONGESTION by ports'!M2295</f>
        <v>1</v>
      </c>
      <c r="O828" s="89">
        <f>'[4]AZIMUTH_CONGESTION by ports'!N2295</f>
        <v>0</v>
      </c>
      <c r="P828" s="88">
        <f>'[4]AZIMUTH_CONGESTION by ports'!O2295</f>
        <v>0</v>
      </c>
      <c r="Q828" s="88">
        <f>'[4]AZIMUTH_CONGESTION by ports'!P2295</f>
        <v>0</v>
      </c>
      <c r="R828" s="43">
        <f>'[4]AZIMUTH_CONGESTION by ports'!Q2295</f>
        <v>1</v>
      </c>
      <c r="S828" s="88">
        <f>'[4]AZIMUTH_CONGESTION by ports'!R2295</f>
        <v>0</v>
      </c>
      <c r="T828" s="12">
        <f>'[4]AZIMUTH_CONGESTION by ports'!S2295</f>
        <v>9</v>
      </c>
      <c r="U828" s="43">
        <f>'[4]AZIMUTH_CONGESTION by ports'!T2295</f>
        <v>0</v>
      </c>
      <c r="V828" s="12">
        <f>'[4]AZIMUTH_CONGESTION by ports'!U2295</f>
        <v>0</v>
      </c>
      <c r="W828" s="43">
        <f>'[4]AZIMUTH_CONGESTION by ports'!V2295</f>
        <v>0</v>
      </c>
      <c r="X828" s="12">
        <f>'[4]AZIMUTH_CONGESTION by ports'!W2295</f>
        <v>0</v>
      </c>
      <c r="Y828" s="88">
        <f>'[4]AZIMUTH_CONGESTION by ports'!X2295</f>
        <v>3</v>
      </c>
      <c r="Z828" s="12">
        <f>'[4]AZIMUTH_CONGESTION by ports'!Y2295</f>
        <v>1</v>
      </c>
      <c r="AA828" s="88">
        <f>'[4]AZIMUTH_CONGESTION by ports'!Z2295</f>
        <v>0</v>
      </c>
      <c r="AB828" s="12">
        <f t="shared" si="75"/>
        <v>14.620000000000001</v>
      </c>
      <c r="AC828" s="12">
        <f t="shared" si="76"/>
        <v>1.87</v>
      </c>
      <c r="AD828" s="12">
        <f t="shared" si="77"/>
        <v>0.51</v>
      </c>
      <c r="AE828" s="12">
        <f t="shared" si="78"/>
        <v>0.51</v>
      </c>
      <c r="AF828" s="12">
        <f t="shared" si="79"/>
        <v>10.030000000000001</v>
      </c>
      <c r="AG828" s="12">
        <f t="shared" si="80"/>
        <v>1.7000000000000002</v>
      </c>
    </row>
    <row r="829" spans="2:33">
      <c r="B829" s="15">
        <f>'[4]AZIMUTH_CONGESTION by ports'!A2296</f>
        <v>43196</v>
      </c>
      <c r="C829" s="6">
        <f>'[4]AZIMUTH_CONGESTION by ports'!B2296</f>
        <v>9</v>
      </c>
      <c r="D829" s="89">
        <f>'[4]AZIMUTH_CONGESTION by ports'!C2296</f>
        <v>63</v>
      </c>
      <c r="E829" s="43">
        <f>'[4]AZIMUTH_CONGESTION by ports'!D2296</f>
        <v>2</v>
      </c>
      <c r="F829" s="6">
        <f>'[4]AZIMUTH_CONGESTION by ports'!E2296</f>
        <v>0</v>
      </c>
      <c r="G829" s="6">
        <f>'[4]AZIMUTH_CONGESTION by ports'!F2296</f>
        <v>1</v>
      </c>
      <c r="H829" s="12">
        <f>'[4]AZIMUTH_CONGESTION by ports'!G2296</f>
        <v>0</v>
      </c>
      <c r="I829" s="12">
        <f>'[4]AZIMUTH_CONGESTION by ports'!H2296</f>
        <v>0</v>
      </c>
      <c r="J829" s="12">
        <f>'[4]AZIMUTH_CONGESTION by ports'!I2296</f>
        <v>0</v>
      </c>
      <c r="K829" s="12">
        <f>'[4]AZIMUTH_CONGESTION by ports'!J2296</f>
        <v>0</v>
      </c>
      <c r="L829" s="12">
        <f>'[4]AZIMUTH_CONGESTION by ports'!K2296</f>
        <v>0</v>
      </c>
      <c r="M829" s="43">
        <f>'[4]AZIMUTH_CONGESTION by ports'!L2296</f>
        <v>0</v>
      </c>
      <c r="N829" s="6">
        <f>'[4]AZIMUTH_CONGESTION by ports'!M2296</f>
        <v>0</v>
      </c>
      <c r="O829" s="89">
        <f>'[4]AZIMUTH_CONGESTION by ports'!N2296</f>
        <v>0</v>
      </c>
      <c r="P829" s="88">
        <f>'[4]AZIMUTH_CONGESTION by ports'!O2296</f>
        <v>0</v>
      </c>
      <c r="Q829" s="88">
        <f>'[4]AZIMUTH_CONGESTION by ports'!P2296</f>
        <v>0</v>
      </c>
      <c r="R829" s="43">
        <f>'[4]AZIMUTH_CONGESTION by ports'!Q2296</f>
        <v>1</v>
      </c>
      <c r="S829" s="88">
        <f>'[4]AZIMUTH_CONGESTION by ports'!R2296</f>
        <v>0</v>
      </c>
      <c r="T829" s="12">
        <f>'[4]AZIMUTH_CONGESTION by ports'!S2296</f>
        <v>7</v>
      </c>
      <c r="U829" s="43">
        <f>'[4]AZIMUTH_CONGESTION by ports'!T2296</f>
        <v>0</v>
      </c>
      <c r="V829" s="12">
        <f>'[4]AZIMUTH_CONGESTION by ports'!U2296</f>
        <v>0</v>
      </c>
      <c r="W829" s="43">
        <f>'[4]AZIMUTH_CONGESTION by ports'!V2296</f>
        <v>0</v>
      </c>
      <c r="X829" s="12">
        <f>'[4]AZIMUTH_CONGESTION by ports'!W2296</f>
        <v>1</v>
      </c>
      <c r="Y829" s="88">
        <f>'[4]AZIMUTH_CONGESTION by ports'!X2296</f>
        <v>2</v>
      </c>
      <c r="Z829" s="12">
        <f>'[4]AZIMUTH_CONGESTION by ports'!Y2296</f>
        <v>1</v>
      </c>
      <c r="AA829" s="88">
        <f>'[4]AZIMUTH_CONGESTION by ports'!Z2296</f>
        <v>0</v>
      </c>
      <c r="AB829" s="12">
        <f t="shared" si="75"/>
        <v>14.790000000000001</v>
      </c>
      <c r="AC829" s="12">
        <f t="shared" si="76"/>
        <v>1.7000000000000002</v>
      </c>
      <c r="AD829" s="12">
        <f t="shared" si="77"/>
        <v>0.51</v>
      </c>
      <c r="AE829" s="12">
        <f t="shared" si="78"/>
        <v>0.34</v>
      </c>
      <c r="AF829" s="12">
        <f t="shared" si="79"/>
        <v>10.71</v>
      </c>
      <c r="AG829" s="12">
        <f t="shared" si="80"/>
        <v>1.53</v>
      </c>
    </row>
    <row r="830" spans="2:33">
      <c r="B830" s="15">
        <f>'[4]AZIMUTH_CONGESTION by ports'!A2297</f>
        <v>43197</v>
      </c>
      <c r="C830" s="6">
        <f>'[4]AZIMUTH_CONGESTION by ports'!B2297</f>
        <v>10</v>
      </c>
      <c r="D830" s="89">
        <f>'[4]AZIMUTH_CONGESTION by ports'!C2297</f>
        <v>70</v>
      </c>
      <c r="E830" s="43">
        <f>'[4]AZIMUTH_CONGESTION by ports'!D2297</f>
        <v>2</v>
      </c>
      <c r="F830" s="6">
        <f>'[4]AZIMUTH_CONGESTION by ports'!E2297</f>
        <v>0</v>
      </c>
      <c r="G830" s="6">
        <f>'[4]AZIMUTH_CONGESTION by ports'!F2297</f>
        <v>2</v>
      </c>
      <c r="H830" s="12">
        <f>'[4]AZIMUTH_CONGESTION by ports'!G2297</f>
        <v>0</v>
      </c>
      <c r="I830" s="12">
        <f>'[4]AZIMUTH_CONGESTION by ports'!H2297</f>
        <v>0</v>
      </c>
      <c r="J830" s="12">
        <f>'[4]AZIMUTH_CONGESTION by ports'!I2297</f>
        <v>0</v>
      </c>
      <c r="K830" s="12">
        <f>'[4]AZIMUTH_CONGESTION by ports'!J2297</f>
        <v>0</v>
      </c>
      <c r="L830" s="12">
        <f>'[4]AZIMUTH_CONGESTION by ports'!K2297</f>
        <v>0</v>
      </c>
      <c r="M830" s="43">
        <f>'[4]AZIMUTH_CONGESTION by ports'!L2297</f>
        <v>0</v>
      </c>
      <c r="N830" s="6">
        <f>'[4]AZIMUTH_CONGESTION by ports'!M2297</f>
        <v>1</v>
      </c>
      <c r="O830" s="89">
        <f>'[4]AZIMUTH_CONGESTION by ports'!N2297</f>
        <v>0</v>
      </c>
      <c r="P830" s="88">
        <f>'[4]AZIMUTH_CONGESTION by ports'!O2297</f>
        <v>0</v>
      </c>
      <c r="Q830" s="88">
        <f>'[4]AZIMUTH_CONGESTION by ports'!P2297</f>
        <v>0</v>
      </c>
      <c r="R830" s="43">
        <f>'[4]AZIMUTH_CONGESTION by ports'!Q2297</f>
        <v>1</v>
      </c>
      <c r="S830" s="88">
        <f>'[4]AZIMUTH_CONGESTION by ports'!R2297</f>
        <v>0</v>
      </c>
      <c r="T830" s="12">
        <f>'[4]AZIMUTH_CONGESTION by ports'!S2297</f>
        <v>7</v>
      </c>
      <c r="U830" s="43">
        <f>'[4]AZIMUTH_CONGESTION by ports'!T2297</f>
        <v>0</v>
      </c>
      <c r="V830" s="12">
        <f>'[4]AZIMUTH_CONGESTION by ports'!U2297</f>
        <v>0</v>
      </c>
      <c r="W830" s="43">
        <f>'[4]AZIMUTH_CONGESTION by ports'!V2297</f>
        <v>1</v>
      </c>
      <c r="X830" s="12">
        <f>'[4]AZIMUTH_CONGESTION by ports'!W2297</f>
        <v>1</v>
      </c>
      <c r="Y830" s="88">
        <f>'[4]AZIMUTH_CONGESTION by ports'!X2297</f>
        <v>2</v>
      </c>
      <c r="Z830" s="12">
        <f>'[4]AZIMUTH_CONGESTION by ports'!Y2297</f>
        <v>0</v>
      </c>
      <c r="AA830" s="88">
        <f>'[4]AZIMUTH_CONGESTION by ports'!Z2297</f>
        <v>0</v>
      </c>
      <c r="AB830" s="12">
        <f t="shared" si="75"/>
        <v>16.490000000000002</v>
      </c>
      <c r="AC830" s="12">
        <f t="shared" si="76"/>
        <v>2.21</v>
      </c>
      <c r="AD830" s="12">
        <f t="shared" si="77"/>
        <v>0.68</v>
      </c>
      <c r="AE830" s="12">
        <f t="shared" si="78"/>
        <v>0.34</v>
      </c>
      <c r="AF830" s="12">
        <f t="shared" si="79"/>
        <v>11.9</v>
      </c>
      <c r="AG830" s="12">
        <f t="shared" si="80"/>
        <v>1.36</v>
      </c>
    </row>
    <row r="831" spans="2:33">
      <c r="B831" s="15">
        <f>'[4]AZIMUTH_CONGESTION by ports'!A2298</f>
        <v>43198</v>
      </c>
      <c r="C831" s="6">
        <f>'[4]AZIMUTH_CONGESTION by ports'!B2298</f>
        <v>9</v>
      </c>
      <c r="D831" s="89">
        <f>'[4]AZIMUTH_CONGESTION by ports'!C2298</f>
        <v>67</v>
      </c>
      <c r="E831" s="43">
        <f>'[4]AZIMUTH_CONGESTION by ports'!D2298</f>
        <v>2</v>
      </c>
      <c r="F831" s="6">
        <f>'[4]AZIMUTH_CONGESTION by ports'!E2298</f>
        <v>0</v>
      </c>
      <c r="G831" s="6">
        <f>'[4]AZIMUTH_CONGESTION by ports'!F2298</f>
        <v>2</v>
      </c>
      <c r="H831" s="12">
        <f>'[4]AZIMUTH_CONGESTION by ports'!G2298</f>
        <v>0</v>
      </c>
      <c r="I831" s="12">
        <f>'[4]AZIMUTH_CONGESTION by ports'!H2298</f>
        <v>0</v>
      </c>
      <c r="J831" s="12">
        <f>'[4]AZIMUTH_CONGESTION by ports'!I2298</f>
        <v>0</v>
      </c>
      <c r="K831" s="12">
        <f>'[4]AZIMUTH_CONGESTION by ports'!J2298</f>
        <v>0</v>
      </c>
      <c r="L831" s="12">
        <f>'[4]AZIMUTH_CONGESTION by ports'!K2298</f>
        <v>0</v>
      </c>
      <c r="M831" s="43">
        <f>'[4]AZIMUTH_CONGESTION by ports'!L2298</f>
        <v>0</v>
      </c>
      <c r="N831" s="6">
        <f>'[4]AZIMUTH_CONGESTION by ports'!M2298</f>
        <v>0</v>
      </c>
      <c r="O831" s="89">
        <f>'[4]AZIMUTH_CONGESTION by ports'!N2298</f>
        <v>0</v>
      </c>
      <c r="P831" s="88">
        <f>'[4]AZIMUTH_CONGESTION by ports'!O2298</f>
        <v>0</v>
      </c>
      <c r="Q831" s="88">
        <f>'[4]AZIMUTH_CONGESTION by ports'!P2298</f>
        <v>0</v>
      </c>
      <c r="R831" s="43">
        <f>'[4]AZIMUTH_CONGESTION by ports'!Q2298</f>
        <v>0</v>
      </c>
      <c r="S831" s="88">
        <f>'[4]AZIMUTH_CONGESTION by ports'!R2298</f>
        <v>0</v>
      </c>
      <c r="T831" s="12">
        <f>'[4]AZIMUTH_CONGESTION by ports'!S2298</f>
        <v>9</v>
      </c>
      <c r="U831" s="43">
        <f>'[4]AZIMUTH_CONGESTION by ports'!T2298</f>
        <v>0</v>
      </c>
      <c r="V831" s="12">
        <f>'[4]AZIMUTH_CONGESTION by ports'!U2298</f>
        <v>0</v>
      </c>
      <c r="W831" s="43">
        <f>'[4]AZIMUTH_CONGESTION by ports'!V2298</f>
        <v>2</v>
      </c>
      <c r="X831" s="12">
        <f>'[4]AZIMUTH_CONGESTION by ports'!W2298</f>
        <v>1</v>
      </c>
      <c r="Y831" s="88">
        <f>'[4]AZIMUTH_CONGESTION by ports'!X2298</f>
        <v>2</v>
      </c>
      <c r="Z831" s="12">
        <f>'[4]AZIMUTH_CONGESTION by ports'!Y2298</f>
        <v>0</v>
      </c>
      <c r="AA831" s="88">
        <f>'[4]AZIMUTH_CONGESTION by ports'!Z2298</f>
        <v>0</v>
      </c>
      <c r="AB831" s="12">
        <f t="shared" si="75"/>
        <v>15.98</v>
      </c>
      <c r="AC831" s="12">
        <f t="shared" si="76"/>
        <v>1.87</v>
      </c>
      <c r="AD831" s="12">
        <f t="shared" si="77"/>
        <v>0.68</v>
      </c>
      <c r="AE831" s="12">
        <f t="shared" si="78"/>
        <v>0.34</v>
      </c>
      <c r="AF831" s="12">
        <f t="shared" si="79"/>
        <v>11.39</v>
      </c>
      <c r="AG831" s="12">
        <f t="shared" si="80"/>
        <v>1.7000000000000002</v>
      </c>
    </row>
    <row r="832" spans="2:33">
      <c r="B832" s="15">
        <f>'[4]AZIMUTH_CONGESTION by ports'!A2299</f>
        <v>43199</v>
      </c>
      <c r="C832" s="6">
        <f>'[4]AZIMUTH_CONGESTION by ports'!B2299</f>
        <v>8</v>
      </c>
      <c r="D832" s="89">
        <f>'[4]AZIMUTH_CONGESTION by ports'!C2299</f>
        <v>63</v>
      </c>
      <c r="E832" s="43">
        <f>'[4]AZIMUTH_CONGESTION by ports'!D2299</f>
        <v>3</v>
      </c>
      <c r="F832" s="6">
        <f>'[4]AZIMUTH_CONGESTION by ports'!E2299</f>
        <v>0</v>
      </c>
      <c r="G832" s="6">
        <f>'[4]AZIMUTH_CONGESTION by ports'!F2299</f>
        <v>2</v>
      </c>
      <c r="H832" s="12">
        <f>'[4]AZIMUTH_CONGESTION by ports'!G2299</f>
        <v>0</v>
      </c>
      <c r="I832" s="12">
        <f>'[4]AZIMUTH_CONGESTION by ports'!H2299</f>
        <v>1</v>
      </c>
      <c r="J832" s="12">
        <f>'[4]AZIMUTH_CONGESTION by ports'!I2299</f>
        <v>0</v>
      </c>
      <c r="K832" s="12">
        <f>'[4]AZIMUTH_CONGESTION by ports'!J2299</f>
        <v>0</v>
      </c>
      <c r="L832" s="12">
        <f>'[4]AZIMUTH_CONGESTION by ports'!K2299</f>
        <v>0</v>
      </c>
      <c r="M832" s="43">
        <f>'[4]AZIMUTH_CONGESTION by ports'!L2299</f>
        <v>0</v>
      </c>
      <c r="N832" s="6">
        <f>'[4]AZIMUTH_CONGESTION by ports'!M2299</f>
        <v>1</v>
      </c>
      <c r="O832" s="89">
        <f>'[4]AZIMUTH_CONGESTION by ports'!N2299</f>
        <v>0</v>
      </c>
      <c r="P832" s="88">
        <f>'[4]AZIMUTH_CONGESTION by ports'!O2299</f>
        <v>1</v>
      </c>
      <c r="Q832" s="88">
        <f>'[4]AZIMUTH_CONGESTION by ports'!P2299</f>
        <v>0</v>
      </c>
      <c r="R832" s="43">
        <f>'[4]AZIMUTH_CONGESTION by ports'!Q2299</f>
        <v>0</v>
      </c>
      <c r="S832" s="88">
        <f>'[4]AZIMUTH_CONGESTION by ports'!R2299</f>
        <v>0</v>
      </c>
      <c r="T832" s="12">
        <f>'[4]AZIMUTH_CONGESTION by ports'!S2299</f>
        <v>9</v>
      </c>
      <c r="U832" s="43">
        <f>'[4]AZIMUTH_CONGESTION by ports'!T2299</f>
        <v>0</v>
      </c>
      <c r="V832" s="12">
        <f>'[4]AZIMUTH_CONGESTION by ports'!U2299</f>
        <v>0</v>
      </c>
      <c r="W832" s="43">
        <f>'[4]AZIMUTH_CONGESTION by ports'!V2299</f>
        <v>2</v>
      </c>
      <c r="X832" s="12">
        <f>'[4]AZIMUTH_CONGESTION by ports'!W2299</f>
        <v>1</v>
      </c>
      <c r="Y832" s="88">
        <f>'[4]AZIMUTH_CONGESTION by ports'!X2299</f>
        <v>1</v>
      </c>
      <c r="Z832" s="12">
        <f>'[4]AZIMUTH_CONGESTION by ports'!Y2299</f>
        <v>0</v>
      </c>
      <c r="AA832" s="88">
        <f>'[4]AZIMUTH_CONGESTION by ports'!Z2299</f>
        <v>0</v>
      </c>
      <c r="AB832" s="12">
        <f t="shared" si="75"/>
        <v>15.64</v>
      </c>
      <c r="AC832" s="12">
        <f t="shared" si="76"/>
        <v>1.87</v>
      </c>
      <c r="AD832" s="12">
        <f t="shared" si="77"/>
        <v>0.85000000000000009</v>
      </c>
      <c r="AE832" s="12">
        <f t="shared" si="78"/>
        <v>0.34</v>
      </c>
      <c r="AF832" s="12">
        <f t="shared" si="79"/>
        <v>10.71</v>
      </c>
      <c r="AG832" s="12">
        <f t="shared" si="80"/>
        <v>1.87</v>
      </c>
    </row>
    <row r="833" spans="2:33">
      <c r="B833" s="15">
        <f>'[4]AZIMUTH_CONGESTION by ports'!A2300</f>
        <v>43200</v>
      </c>
      <c r="C833" s="6">
        <f>'[4]AZIMUTH_CONGESTION by ports'!B2300</f>
        <v>7</v>
      </c>
      <c r="D833" s="89">
        <f>'[4]AZIMUTH_CONGESTION by ports'!C2300</f>
        <v>62</v>
      </c>
      <c r="E833" s="43">
        <f>'[4]AZIMUTH_CONGESTION by ports'!D2300</f>
        <v>2</v>
      </c>
      <c r="F833" s="6">
        <f>'[4]AZIMUTH_CONGESTION by ports'!E2300</f>
        <v>0</v>
      </c>
      <c r="G833" s="6">
        <f>'[4]AZIMUTH_CONGESTION by ports'!F2300</f>
        <v>3</v>
      </c>
      <c r="H833" s="12">
        <f>'[4]AZIMUTH_CONGESTION by ports'!G2300</f>
        <v>0</v>
      </c>
      <c r="I833" s="12">
        <f>'[4]AZIMUTH_CONGESTION by ports'!H2300</f>
        <v>0</v>
      </c>
      <c r="J833" s="12">
        <f>'[4]AZIMUTH_CONGESTION by ports'!I2300</f>
        <v>0</v>
      </c>
      <c r="K833" s="12">
        <f>'[4]AZIMUTH_CONGESTION by ports'!J2300</f>
        <v>0</v>
      </c>
      <c r="L833" s="12">
        <f>'[4]AZIMUTH_CONGESTION by ports'!K2300</f>
        <v>0</v>
      </c>
      <c r="M833" s="43">
        <f>'[4]AZIMUTH_CONGESTION by ports'!L2300</f>
        <v>0</v>
      </c>
      <c r="N833" s="6">
        <f>'[4]AZIMUTH_CONGESTION by ports'!M2300</f>
        <v>0</v>
      </c>
      <c r="O833" s="89">
        <f>'[4]AZIMUTH_CONGESTION by ports'!N2300</f>
        <v>0</v>
      </c>
      <c r="P833" s="88">
        <f>'[4]AZIMUTH_CONGESTION by ports'!O2300</f>
        <v>1</v>
      </c>
      <c r="Q833" s="88">
        <f>'[4]AZIMUTH_CONGESTION by ports'!P2300</f>
        <v>0</v>
      </c>
      <c r="R833" s="43">
        <f>'[4]AZIMUTH_CONGESTION by ports'!Q2300</f>
        <v>2</v>
      </c>
      <c r="S833" s="88">
        <f>'[4]AZIMUTH_CONGESTION by ports'!R2300</f>
        <v>0</v>
      </c>
      <c r="T833" s="12">
        <f>'[4]AZIMUTH_CONGESTION by ports'!S2300</f>
        <v>10</v>
      </c>
      <c r="U833" s="43">
        <f>'[4]AZIMUTH_CONGESTION by ports'!T2300</f>
        <v>0</v>
      </c>
      <c r="V833" s="12">
        <f>'[4]AZIMUTH_CONGESTION by ports'!U2300</f>
        <v>0</v>
      </c>
      <c r="W833" s="43">
        <f>'[4]AZIMUTH_CONGESTION by ports'!V2300</f>
        <v>0</v>
      </c>
      <c r="X833" s="12">
        <f>'[4]AZIMUTH_CONGESTION by ports'!W2300</f>
        <v>1</v>
      </c>
      <c r="Y833" s="88">
        <f>'[4]AZIMUTH_CONGESTION by ports'!X2300</f>
        <v>0</v>
      </c>
      <c r="Z833" s="12">
        <f>'[4]AZIMUTH_CONGESTION by ports'!Y2300</f>
        <v>0</v>
      </c>
      <c r="AA833" s="88">
        <f>'[4]AZIMUTH_CONGESTION by ports'!Z2300</f>
        <v>0</v>
      </c>
      <c r="AB833" s="12">
        <f t="shared" si="75"/>
        <v>14.96</v>
      </c>
      <c r="AC833" s="12">
        <f t="shared" si="76"/>
        <v>1.7000000000000002</v>
      </c>
      <c r="AD833" s="12">
        <f t="shared" si="77"/>
        <v>0.68</v>
      </c>
      <c r="AE833" s="12">
        <f t="shared" si="78"/>
        <v>0.17</v>
      </c>
      <c r="AF833" s="12">
        <f t="shared" si="79"/>
        <v>10.540000000000001</v>
      </c>
      <c r="AG833" s="12">
        <f t="shared" si="80"/>
        <v>1.87</v>
      </c>
    </row>
    <row r="834" spans="2:33">
      <c r="B834" s="15">
        <f>'[4]AZIMUTH_CONGESTION by ports'!A2301</f>
        <v>43201</v>
      </c>
      <c r="C834" s="6">
        <f>'[4]AZIMUTH_CONGESTION by ports'!B2301</f>
        <v>7</v>
      </c>
      <c r="D834" s="89">
        <f>'[4]AZIMUTH_CONGESTION by ports'!C2301</f>
        <v>63</v>
      </c>
      <c r="E834" s="43">
        <f>'[4]AZIMUTH_CONGESTION by ports'!D2301</f>
        <v>3</v>
      </c>
      <c r="F834" s="6">
        <f>'[4]AZIMUTH_CONGESTION by ports'!E2301</f>
        <v>0</v>
      </c>
      <c r="G834" s="6">
        <f>'[4]AZIMUTH_CONGESTION by ports'!F2301</f>
        <v>3</v>
      </c>
      <c r="H834" s="12">
        <f>'[4]AZIMUTH_CONGESTION by ports'!G2301</f>
        <v>0</v>
      </c>
      <c r="I834" s="12">
        <f>'[4]AZIMUTH_CONGESTION by ports'!H2301</f>
        <v>0</v>
      </c>
      <c r="J834" s="12">
        <f>'[4]AZIMUTH_CONGESTION by ports'!I2301</f>
        <v>0</v>
      </c>
      <c r="K834" s="12">
        <f>'[4]AZIMUTH_CONGESTION by ports'!J2301</f>
        <v>0</v>
      </c>
      <c r="L834" s="12">
        <f>'[4]AZIMUTH_CONGESTION by ports'!K2301</f>
        <v>0</v>
      </c>
      <c r="M834" s="43">
        <f>'[4]AZIMUTH_CONGESTION by ports'!L2301</f>
        <v>0</v>
      </c>
      <c r="N834" s="6">
        <f>'[4]AZIMUTH_CONGESTION by ports'!M2301</f>
        <v>0</v>
      </c>
      <c r="O834" s="89">
        <f>'[4]AZIMUTH_CONGESTION by ports'!N2301</f>
        <v>0</v>
      </c>
      <c r="P834" s="88">
        <f>'[4]AZIMUTH_CONGESTION by ports'!O2301</f>
        <v>0</v>
      </c>
      <c r="Q834" s="88">
        <f>'[4]AZIMUTH_CONGESTION by ports'!P2301</f>
        <v>0</v>
      </c>
      <c r="R834" s="43">
        <f>'[4]AZIMUTH_CONGESTION by ports'!Q2301</f>
        <v>1</v>
      </c>
      <c r="S834" s="88">
        <f>'[4]AZIMUTH_CONGESTION by ports'!R2301</f>
        <v>0</v>
      </c>
      <c r="T834" s="12">
        <f>'[4]AZIMUTH_CONGESTION by ports'!S2301</f>
        <v>11</v>
      </c>
      <c r="U834" s="43">
        <f>'[4]AZIMUTH_CONGESTION by ports'!T2301</f>
        <v>0</v>
      </c>
      <c r="V834" s="12">
        <f>'[4]AZIMUTH_CONGESTION by ports'!U2301</f>
        <v>0</v>
      </c>
      <c r="W834" s="43">
        <f>'[4]AZIMUTH_CONGESTION by ports'!V2301</f>
        <v>0</v>
      </c>
      <c r="X834" s="12">
        <f>'[4]AZIMUTH_CONGESTION by ports'!W2301</f>
        <v>1</v>
      </c>
      <c r="Y834" s="88">
        <f>'[4]AZIMUTH_CONGESTION by ports'!X2301</f>
        <v>1</v>
      </c>
      <c r="Z834" s="12">
        <f>'[4]AZIMUTH_CONGESTION by ports'!Y2301</f>
        <v>0</v>
      </c>
      <c r="AA834" s="88">
        <f>'[4]AZIMUTH_CONGESTION by ports'!Z2301</f>
        <v>0</v>
      </c>
      <c r="AB834" s="12">
        <f t="shared" si="75"/>
        <v>15.3</v>
      </c>
      <c r="AC834" s="12">
        <f t="shared" si="76"/>
        <v>1.7000000000000002</v>
      </c>
      <c r="AD834" s="12">
        <f t="shared" si="77"/>
        <v>0.68</v>
      </c>
      <c r="AE834" s="12">
        <f t="shared" si="78"/>
        <v>0.17</v>
      </c>
      <c r="AF834" s="12">
        <f t="shared" si="79"/>
        <v>10.71</v>
      </c>
      <c r="AG834" s="12">
        <f t="shared" si="80"/>
        <v>2.04</v>
      </c>
    </row>
    <row r="835" spans="2:33">
      <c r="B835" s="15">
        <f>'[4]AZIMUTH_CONGESTION by ports'!A2302</f>
        <v>43202</v>
      </c>
      <c r="C835" s="6">
        <f>'[4]AZIMUTH_CONGESTION by ports'!B2302</f>
        <v>6</v>
      </c>
      <c r="D835" s="89">
        <f>'[4]AZIMUTH_CONGESTION by ports'!C2302</f>
        <v>63</v>
      </c>
      <c r="E835" s="43">
        <f>'[4]AZIMUTH_CONGESTION by ports'!D2302</f>
        <v>6</v>
      </c>
      <c r="F835" s="6">
        <f>'[4]AZIMUTH_CONGESTION by ports'!E2302</f>
        <v>0</v>
      </c>
      <c r="G835" s="6">
        <f>'[4]AZIMUTH_CONGESTION by ports'!F2302</f>
        <v>2</v>
      </c>
      <c r="H835" s="12">
        <f>'[4]AZIMUTH_CONGESTION by ports'!G2302</f>
        <v>0</v>
      </c>
      <c r="I835" s="12">
        <f>'[4]AZIMUTH_CONGESTION by ports'!H2302</f>
        <v>1</v>
      </c>
      <c r="J835" s="12">
        <f>'[4]AZIMUTH_CONGESTION by ports'!I2302</f>
        <v>0</v>
      </c>
      <c r="K835" s="12">
        <f>'[4]AZIMUTH_CONGESTION by ports'!J2302</f>
        <v>0</v>
      </c>
      <c r="L835" s="12">
        <f>'[4]AZIMUTH_CONGESTION by ports'!K2302</f>
        <v>0</v>
      </c>
      <c r="M835" s="43">
        <f>'[4]AZIMUTH_CONGESTION by ports'!L2302</f>
        <v>0</v>
      </c>
      <c r="N835" s="6">
        <f>'[4]AZIMUTH_CONGESTION by ports'!M2302</f>
        <v>1</v>
      </c>
      <c r="O835" s="89">
        <f>'[4]AZIMUTH_CONGESTION by ports'!N2302</f>
        <v>0</v>
      </c>
      <c r="P835" s="88">
        <f>'[4]AZIMUTH_CONGESTION by ports'!O2302</f>
        <v>0</v>
      </c>
      <c r="Q835" s="88">
        <f>'[4]AZIMUTH_CONGESTION by ports'!P2302</f>
        <v>0</v>
      </c>
      <c r="R835" s="43">
        <f>'[4]AZIMUTH_CONGESTION by ports'!Q2302</f>
        <v>1</v>
      </c>
      <c r="S835" s="88">
        <f>'[4]AZIMUTH_CONGESTION by ports'!R2302</f>
        <v>1</v>
      </c>
      <c r="T835" s="12">
        <f>'[4]AZIMUTH_CONGESTION by ports'!S2302</f>
        <v>17</v>
      </c>
      <c r="U835" s="43">
        <f>'[4]AZIMUTH_CONGESTION by ports'!T2302</f>
        <v>0</v>
      </c>
      <c r="V835" s="12">
        <f>'[4]AZIMUTH_CONGESTION by ports'!U2302</f>
        <v>0</v>
      </c>
      <c r="W835" s="43">
        <f>'[4]AZIMUTH_CONGESTION by ports'!V2302</f>
        <v>1</v>
      </c>
      <c r="X835" s="12">
        <f>'[4]AZIMUTH_CONGESTION by ports'!W2302</f>
        <v>0</v>
      </c>
      <c r="Y835" s="88">
        <f>'[4]AZIMUTH_CONGESTION by ports'!X2302</f>
        <v>2</v>
      </c>
      <c r="Z835" s="12">
        <f>'[4]AZIMUTH_CONGESTION by ports'!Y2302</f>
        <v>0</v>
      </c>
      <c r="AA835" s="88">
        <f>'[4]AZIMUTH_CONGESTION by ports'!Z2302</f>
        <v>0</v>
      </c>
      <c r="AB835" s="12">
        <f t="shared" si="75"/>
        <v>17.170000000000002</v>
      </c>
      <c r="AC835" s="12">
        <f t="shared" si="76"/>
        <v>1.53</v>
      </c>
      <c r="AD835" s="12">
        <f t="shared" si="77"/>
        <v>1.36</v>
      </c>
      <c r="AE835" s="12">
        <f t="shared" si="78"/>
        <v>0.51</v>
      </c>
      <c r="AF835" s="12">
        <f t="shared" si="79"/>
        <v>10.71</v>
      </c>
      <c r="AG835" s="12">
        <f t="shared" si="80"/>
        <v>3.06</v>
      </c>
    </row>
    <row r="836" spans="2:33">
      <c r="B836" s="15">
        <f>'[4]AZIMUTH_CONGESTION by ports'!A2303</f>
        <v>43203</v>
      </c>
      <c r="C836" s="6">
        <f>'[4]AZIMUTH_CONGESTION by ports'!B2303</f>
        <v>7</v>
      </c>
      <c r="D836" s="89">
        <f>'[4]AZIMUTH_CONGESTION by ports'!C2303</f>
        <v>62</v>
      </c>
      <c r="E836" s="43">
        <f>'[4]AZIMUTH_CONGESTION by ports'!D2303</f>
        <v>5</v>
      </c>
      <c r="F836" s="6">
        <f>'[4]AZIMUTH_CONGESTION by ports'!E2303</f>
        <v>0</v>
      </c>
      <c r="G836" s="6">
        <f>'[4]AZIMUTH_CONGESTION by ports'!F2303</f>
        <v>1</v>
      </c>
      <c r="H836" s="12">
        <f>'[4]AZIMUTH_CONGESTION by ports'!G2303</f>
        <v>0</v>
      </c>
      <c r="I836" s="12">
        <f>'[4]AZIMUTH_CONGESTION by ports'!H2303</f>
        <v>2</v>
      </c>
      <c r="J836" s="12">
        <f>'[4]AZIMUTH_CONGESTION by ports'!I2303</f>
        <v>2</v>
      </c>
      <c r="K836" s="12">
        <f>'[4]AZIMUTH_CONGESTION by ports'!J2303</f>
        <v>0</v>
      </c>
      <c r="L836" s="12">
        <f>'[4]AZIMUTH_CONGESTION by ports'!K2303</f>
        <v>0</v>
      </c>
      <c r="M836" s="43">
        <f>'[4]AZIMUTH_CONGESTION by ports'!L2303</f>
        <v>0</v>
      </c>
      <c r="N836" s="6">
        <f>'[4]AZIMUTH_CONGESTION by ports'!M2303</f>
        <v>1</v>
      </c>
      <c r="O836" s="89">
        <f>'[4]AZIMUTH_CONGESTION by ports'!N2303</f>
        <v>0</v>
      </c>
      <c r="P836" s="88">
        <f>'[4]AZIMUTH_CONGESTION by ports'!O2303</f>
        <v>0</v>
      </c>
      <c r="Q836" s="88">
        <f>'[4]AZIMUTH_CONGESTION by ports'!P2303</f>
        <v>0</v>
      </c>
      <c r="R836" s="43">
        <f>'[4]AZIMUTH_CONGESTION by ports'!Q2303</f>
        <v>0</v>
      </c>
      <c r="S836" s="88">
        <f>'[4]AZIMUTH_CONGESTION by ports'!R2303</f>
        <v>1</v>
      </c>
      <c r="T836" s="12">
        <f>'[4]AZIMUTH_CONGESTION by ports'!S2303</f>
        <v>13</v>
      </c>
      <c r="U836" s="43">
        <f>'[4]AZIMUTH_CONGESTION by ports'!T2303</f>
        <v>0</v>
      </c>
      <c r="V836" s="12">
        <f>'[4]AZIMUTH_CONGESTION by ports'!U2303</f>
        <v>0</v>
      </c>
      <c r="W836" s="43">
        <f>'[4]AZIMUTH_CONGESTION by ports'!V2303</f>
        <v>4</v>
      </c>
      <c r="X836" s="12">
        <f>'[4]AZIMUTH_CONGESTION by ports'!W2303</f>
        <v>0</v>
      </c>
      <c r="Y836" s="88">
        <f>'[4]AZIMUTH_CONGESTION by ports'!X2303</f>
        <v>1</v>
      </c>
      <c r="Z836" s="12">
        <f>'[4]AZIMUTH_CONGESTION by ports'!Y2303</f>
        <v>0</v>
      </c>
      <c r="AA836" s="88">
        <f>'[4]AZIMUTH_CONGESTION by ports'!Z2303</f>
        <v>0</v>
      </c>
      <c r="AB836" s="12">
        <f t="shared" ref="AB836:AB899" si="81">SUM(C836:AA836)*0.17</f>
        <v>16.830000000000002</v>
      </c>
      <c r="AC836" s="12">
        <f t="shared" ref="AC836:AC899" si="82">SUM(C836,G836,F836,N836)*0.17</f>
        <v>1.53</v>
      </c>
      <c r="AD836" s="12">
        <f t="shared" ref="AD836:AD899" si="83">SUM(E836,M836,R836,U836,W836)*0.17</f>
        <v>1.53</v>
      </c>
      <c r="AE836" s="12">
        <f t="shared" ref="AE836:AE899" si="84">SUM(Q836,S836,Y836,AA836,P836)*0.17</f>
        <v>0.34</v>
      </c>
      <c r="AF836" s="12">
        <f t="shared" ref="AF836:AF899" si="85">SUM(D836,O836)*0.17</f>
        <v>10.540000000000001</v>
      </c>
      <c r="AG836" s="12">
        <f t="shared" ref="AG836:AG899" si="86">SUM(H836,I836,J836,K836,L836,T836,V836,X836,Z836)*0.17</f>
        <v>2.89</v>
      </c>
    </row>
    <row r="837" spans="2:33">
      <c r="B837" s="15">
        <f>'[4]AZIMUTH_CONGESTION by ports'!A2304</f>
        <v>43204</v>
      </c>
      <c r="C837" s="6">
        <f>'[4]AZIMUTH_CONGESTION by ports'!B2304</f>
        <v>7</v>
      </c>
      <c r="D837" s="89">
        <f>'[4]AZIMUTH_CONGESTION by ports'!C2304</f>
        <v>63</v>
      </c>
      <c r="E837" s="43">
        <f>'[4]AZIMUTH_CONGESTION by ports'!D2304</f>
        <v>5</v>
      </c>
      <c r="F837" s="6">
        <f>'[4]AZIMUTH_CONGESTION by ports'!E2304</f>
        <v>0</v>
      </c>
      <c r="G837" s="6">
        <f>'[4]AZIMUTH_CONGESTION by ports'!F2304</f>
        <v>1</v>
      </c>
      <c r="H837" s="12">
        <f>'[4]AZIMUTH_CONGESTION by ports'!G2304</f>
        <v>0</v>
      </c>
      <c r="I837" s="12">
        <f>'[4]AZIMUTH_CONGESTION by ports'!H2304</f>
        <v>1</v>
      </c>
      <c r="J837" s="12">
        <f>'[4]AZIMUTH_CONGESTION by ports'!I2304</f>
        <v>2</v>
      </c>
      <c r="K837" s="12">
        <f>'[4]AZIMUTH_CONGESTION by ports'!J2304</f>
        <v>0</v>
      </c>
      <c r="L837" s="12">
        <f>'[4]AZIMUTH_CONGESTION by ports'!K2304</f>
        <v>0</v>
      </c>
      <c r="M837" s="43">
        <f>'[4]AZIMUTH_CONGESTION by ports'!L2304</f>
        <v>0</v>
      </c>
      <c r="N837" s="6">
        <f>'[4]AZIMUTH_CONGESTION by ports'!M2304</f>
        <v>0</v>
      </c>
      <c r="O837" s="89">
        <f>'[4]AZIMUTH_CONGESTION by ports'!N2304</f>
        <v>0</v>
      </c>
      <c r="P837" s="88">
        <f>'[4]AZIMUTH_CONGESTION by ports'!O2304</f>
        <v>0</v>
      </c>
      <c r="Q837" s="88">
        <f>'[4]AZIMUTH_CONGESTION by ports'!P2304</f>
        <v>0</v>
      </c>
      <c r="R837" s="43">
        <f>'[4]AZIMUTH_CONGESTION by ports'!Q2304</f>
        <v>0</v>
      </c>
      <c r="S837" s="88">
        <f>'[4]AZIMUTH_CONGESTION by ports'!R2304</f>
        <v>0</v>
      </c>
      <c r="T837" s="12">
        <f>'[4]AZIMUTH_CONGESTION by ports'!S2304</f>
        <v>14</v>
      </c>
      <c r="U837" s="43">
        <f>'[4]AZIMUTH_CONGESTION by ports'!T2304</f>
        <v>0</v>
      </c>
      <c r="V837" s="12">
        <f>'[4]AZIMUTH_CONGESTION by ports'!U2304</f>
        <v>0</v>
      </c>
      <c r="W837" s="43">
        <f>'[4]AZIMUTH_CONGESTION by ports'!V2304</f>
        <v>0</v>
      </c>
      <c r="X837" s="12">
        <f>'[4]AZIMUTH_CONGESTION by ports'!W2304</f>
        <v>0</v>
      </c>
      <c r="Y837" s="88">
        <f>'[4]AZIMUTH_CONGESTION by ports'!X2304</f>
        <v>1</v>
      </c>
      <c r="Z837" s="12">
        <f>'[4]AZIMUTH_CONGESTION by ports'!Y2304</f>
        <v>0</v>
      </c>
      <c r="AA837" s="88">
        <f>'[4]AZIMUTH_CONGESTION by ports'!Z2304</f>
        <v>0</v>
      </c>
      <c r="AB837" s="12">
        <f t="shared" si="81"/>
        <v>15.98</v>
      </c>
      <c r="AC837" s="12">
        <f t="shared" si="82"/>
        <v>1.36</v>
      </c>
      <c r="AD837" s="12">
        <f t="shared" si="83"/>
        <v>0.85000000000000009</v>
      </c>
      <c r="AE837" s="12">
        <f t="shared" si="84"/>
        <v>0.17</v>
      </c>
      <c r="AF837" s="12">
        <f t="shared" si="85"/>
        <v>10.71</v>
      </c>
      <c r="AG837" s="12">
        <f t="shared" si="86"/>
        <v>2.89</v>
      </c>
    </row>
    <row r="838" spans="2:33">
      <c r="B838" s="15">
        <f>'[4]AZIMUTH_CONGESTION by ports'!A2305</f>
        <v>43205</v>
      </c>
      <c r="C838" s="6">
        <f>'[4]AZIMUTH_CONGESTION by ports'!B2305</f>
        <v>8</v>
      </c>
      <c r="D838" s="89">
        <f>'[4]AZIMUTH_CONGESTION by ports'!C2305</f>
        <v>61</v>
      </c>
      <c r="E838" s="43">
        <f>'[4]AZIMUTH_CONGESTION by ports'!D2305</f>
        <v>5</v>
      </c>
      <c r="F838" s="6">
        <f>'[4]AZIMUTH_CONGESTION by ports'!E2305</f>
        <v>0</v>
      </c>
      <c r="G838" s="6">
        <f>'[4]AZIMUTH_CONGESTION by ports'!F2305</f>
        <v>1</v>
      </c>
      <c r="H838" s="12">
        <f>'[4]AZIMUTH_CONGESTION by ports'!G2305</f>
        <v>0</v>
      </c>
      <c r="I838" s="12">
        <f>'[4]AZIMUTH_CONGESTION by ports'!H2305</f>
        <v>2</v>
      </c>
      <c r="J838" s="12">
        <f>'[4]AZIMUTH_CONGESTION by ports'!I2305</f>
        <v>0</v>
      </c>
      <c r="K838" s="12">
        <f>'[4]AZIMUTH_CONGESTION by ports'!J2305</f>
        <v>0</v>
      </c>
      <c r="L838" s="12">
        <f>'[4]AZIMUTH_CONGESTION by ports'!K2305</f>
        <v>0</v>
      </c>
      <c r="M838" s="43">
        <f>'[4]AZIMUTH_CONGESTION by ports'!L2305</f>
        <v>0</v>
      </c>
      <c r="N838" s="6">
        <f>'[4]AZIMUTH_CONGESTION by ports'!M2305</f>
        <v>0</v>
      </c>
      <c r="O838" s="89">
        <f>'[4]AZIMUTH_CONGESTION by ports'!N2305</f>
        <v>0</v>
      </c>
      <c r="P838" s="88">
        <f>'[4]AZIMUTH_CONGESTION by ports'!O2305</f>
        <v>0</v>
      </c>
      <c r="Q838" s="88">
        <f>'[4]AZIMUTH_CONGESTION by ports'!P2305</f>
        <v>0</v>
      </c>
      <c r="R838" s="43">
        <f>'[4]AZIMUTH_CONGESTION by ports'!Q2305</f>
        <v>0</v>
      </c>
      <c r="S838" s="88">
        <f>'[4]AZIMUTH_CONGESTION by ports'!R2305</f>
        <v>0</v>
      </c>
      <c r="T838" s="12">
        <f>'[4]AZIMUTH_CONGESTION by ports'!S2305</f>
        <v>13</v>
      </c>
      <c r="U838" s="43">
        <f>'[4]AZIMUTH_CONGESTION by ports'!T2305</f>
        <v>0</v>
      </c>
      <c r="V838" s="12">
        <f>'[4]AZIMUTH_CONGESTION by ports'!U2305</f>
        <v>0</v>
      </c>
      <c r="W838" s="43">
        <f>'[4]AZIMUTH_CONGESTION by ports'!V2305</f>
        <v>1</v>
      </c>
      <c r="X838" s="12">
        <f>'[4]AZIMUTH_CONGESTION by ports'!W2305</f>
        <v>0</v>
      </c>
      <c r="Y838" s="88">
        <f>'[4]AZIMUTH_CONGESTION by ports'!X2305</f>
        <v>1</v>
      </c>
      <c r="Z838" s="12">
        <f>'[4]AZIMUTH_CONGESTION by ports'!Y2305</f>
        <v>0</v>
      </c>
      <c r="AA838" s="88">
        <f>'[4]AZIMUTH_CONGESTION by ports'!Z2305</f>
        <v>0</v>
      </c>
      <c r="AB838" s="12">
        <f t="shared" si="81"/>
        <v>15.64</v>
      </c>
      <c r="AC838" s="12">
        <f t="shared" si="82"/>
        <v>1.53</v>
      </c>
      <c r="AD838" s="12">
        <f t="shared" si="83"/>
        <v>1.02</v>
      </c>
      <c r="AE838" s="12">
        <f t="shared" si="84"/>
        <v>0.17</v>
      </c>
      <c r="AF838" s="12">
        <f t="shared" si="85"/>
        <v>10.370000000000001</v>
      </c>
      <c r="AG838" s="12">
        <f t="shared" si="86"/>
        <v>2.5500000000000003</v>
      </c>
    </row>
    <row r="839" spans="2:33">
      <c r="B839" s="15">
        <f>'[4]AZIMUTH_CONGESTION by ports'!A2306</f>
        <v>43206</v>
      </c>
      <c r="C839" s="6">
        <f>'[4]AZIMUTH_CONGESTION by ports'!B2306</f>
        <v>10</v>
      </c>
      <c r="D839" s="89">
        <f>'[4]AZIMUTH_CONGESTION by ports'!C2306</f>
        <v>56</v>
      </c>
      <c r="E839" s="43">
        <f>'[4]AZIMUTH_CONGESTION by ports'!D2306</f>
        <v>2</v>
      </c>
      <c r="F839" s="6">
        <f>'[4]AZIMUTH_CONGESTION by ports'!E2306</f>
        <v>0</v>
      </c>
      <c r="G839" s="6">
        <f>'[4]AZIMUTH_CONGESTION by ports'!F2306</f>
        <v>0</v>
      </c>
      <c r="H839" s="12">
        <f>'[4]AZIMUTH_CONGESTION by ports'!G2306</f>
        <v>0</v>
      </c>
      <c r="I839" s="12">
        <f>'[4]AZIMUTH_CONGESTION by ports'!H2306</f>
        <v>1</v>
      </c>
      <c r="J839" s="12">
        <f>'[4]AZIMUTH_CONGESTION by ports'!I2306</f>
        <v>3</v>
      </c>
      <c r="K839" s="12">
        <f>'[4]AZIMUTH_CONGESTION by ports'!J2306</f>
        <v>0</v>
      </c>
      <c r="L839" s="12">
        <f>'[4]AZIMUTH_CONGESTION by ports'!K2306</f>
        <v>0</v>
      </c>
      <c r="M839" s="43">
        <f>'[4]AZIMUTH_CONGESTION by ports'!L2306</f>
        <v>0</v>
      </c>
      <c r="N839" s="6">
        <f>'[4]AZIMUTH_CONGESTION by ports'!M2306</f>
        <v>1</v>
      </c>
      <c r="O839" s="89">
        <f>'[4]AZIMUTH_CONGESTION by ports'!N2306</f>
        <v>0</v>
      </c>
      <c r="P839" s="88">
        <f>'[4]AZIMUTH_CONGESTION by ports'!O2306</f>
        <v>0</v>
      </c>
      <c r="Q839" s="88">
        <f>'[4]AZIMUTH_CONGESTION by ports'!P2306</f>
        <v>0</v>
      </c>
      <c r="R839" s="43">
        <f>'[4]AZIMUTH_CONGESTION by ports'!Q2306</f>
        <v>1</v>
      </c>
      <c r="S839" s="88">
        <f>'[4]AZIMUTH_CONGESTION by ports'!R2306</f>
        <v>0</v>
      </c>
      <c r="T839" s="12">
        <f>'[4]AZIMUTH_CONGESTION by ports'!S2306</f>
        <v>12</v>
      </c>
      <c r="U839" s="43">
        <f>'[4]AZIMUTH_CONGESTION by ports'!T2306</f>
        <v>0</v>
      </c>
      <c r="V839" s="12">
        <f>'[4]AZIMUTH_CONGESTION by ports'!U2306</f>
        <v>0</v>
      </c>
      <c r="W839" s="43">
        <f>'[4]AZIMUTH_CONGESTION by ports'!V2306</f>
        <v>1</v>
      </c>
      <c r="X839" s="12">
        <f>'[4]AZIMUTH_CONGESTION by ports'!W2306</f>
        <v>0</v>
      </c>
      <c r="Y839" s="88">
        <f>'[4]AZIMUTH_CONGESTION by ports'!X2306</f>
        <v>1</v>
      </c>
      <c r="Z839" s="12">
        <f>'[4]AZIMUTH_CONGESTION by ports'!Y2306</f>
        <v>0</v>
      </c>
      <c r="AA839" s="88">
        <f>'[4]AZIMUTH_CONGESTION by ports'!Z2306</f>
        <v>0</v>
      </c>
      <c r="AB839" s="12">
        <f t="shared" si="81"/>
        <v>14.96</v>
      </c>
      <c r="AC839" s="12">
        <f t="shared" si="82"/>
        <v>1.87</v>
      </c>
      <c r="AD839" s="12">
        <f t="shared" si="83"/>
        <v>0.68</v>
      </c>
      <c r="AE839" s="12">
        <f t="shared" si="84"/>
        <v>0.17</v>
      </c>
      <c r="AF839" s="12">
        <f t="shared" si="85"/>
        <v>9.5200000000000014</v>
      </c>
      <c r="AG839" s="12">
        <f t="shared" si="86"/>
        <v>2.72</v>
      </c>
    </row>
    <row r="840" spans="2:33">
      <c r="B840" s="15">
        <f>'[4]AZIMUTH_CONGESTION by ports'!A2307</f>
        <v>43207</v>
      </c>
      <c r="C840" s="6">
        <f>'[4]AZIMUTH_CONGESTION by ports'!B2307</f>
        <v>10</v>
      </c>
      <c r="D840" s="89">
        <f>'[4]AZIMUTH_CONGESTION by ports'!C2307</f>
        <v>59</v>
      </c>
      <c r="E840" s="43">
        <f>'[4]AZIMUTH_CONGESTION by ports'!D2307</f>
        <v>3</v>
      </c>
      <c r="F840" s="6">
        <f>'[4]AZIMUTH_CONGESTION by ports'!E2307</f>
        <v>0</v>
      </c>
      <c r="G840" s="6">
        <f>'[4]AZIMUTH_CONGESTION by ports'!F2307</f>
        <v>0</v>
      </c>
      <c r="H840" s="12">
        <f>'[4]AZIMUTH_CONGESTION by ports'!G2307</f>
        <v>1</v>
      </c>
      <c r="I840" s="12">
        <f>'[4]AZIMUTH_CONGESTION by ports'!H2307</f>
        <v>2</v>
      </c>
      <c r="J840" s="12">
        <f>'[4]AZIMUTH_CONGESTION by ports'!I2307</f>
        <v>4</v>
      </c>
      <c r="K840" s="12">
        <f>'[4]AZIMUTH_CONGESTION by ports'!J2307</f>
        <v>0</v>
      </c>
      <c r="L840" s="12">
        <f>'[4]AZIMUTH_CONGESTION by ports'!K2307</f>
        <v>0</v>
      </c>
      <c r="M840" s="43">
        <f>'[4]AZIMUTH_CONGESTION by ports'!L2307</f>
        <v>0</v>
      </c>
      <c r="N840" s="6">
        <f>'[4]AZIMUTH_CONGESTION by ports'!M2307</f>
        <v>0</v>
      </c>
      <c r="O840" s="89">
        <f>'[4]AZIMUTH_CONGESTION by ports'!N2307</f>
        <v>0</v>
      </c>
      <c r="P840" s="88">
        <f>'[4]AZIMUTH_CONGESTION by ports'!O2307</f>
        <v>0</v>
      </c>
      <c r="Q840" s="88">
        <f>'[4]AZIMUTH_CONGESTION by ports'!P2307</f>
        <v>0</v>
      </c>
      <c r="R840" s="43">
        <f>'[4]AZIMUTH_CONGESTION by ports'!Q2307</f>
        <v>0</v>
      </c>
      <c r="S840" s="88">
        <f>'[4]AZIMUTH_CONGESTION by ports'!R2307</f>
        <v>0</v>
      </c>
      <c r="T840" s="12">
        <f>'[4]AZIMUTH_CONGESTION by ports'!S2307</f>
        <v>15</v>
      </c>
      <c r="U840" s="43">
        <f>'[4]AZIMUTH_CONGESTION by ports'!T2307</f>
        <v>0</v>
      </c>
      <c r="V840" s="12">
        <f>'[4]AZIMUTH_CONGESTION by ports'!U2307</f>
        <v>0</v>
      </c>
      <c r="W840" s="43">
        <f>'[4]AZIMUTH_CONGESTION by ports'!V2307</f>
        <v>4</v>
      </c>
      <c r="X840" s="12">
        <f>'[4]AZIMUTH_CONGESTION by ports'!W2307</f>
        <v>1</v>
      </c>
      <c r="Y840" s="88">
        <f>'[4]AZIMUTH_CONGESTION by ports'!X2307</f>
        <v>1</v>
      </c>
      <c r="Z840" s="12">
        <f>'[4]AZIMUTH_CONGESTION by ports'!Y2307</f>
        <v>0</v>
      </c>
      <c r="AA840" s="88">
        <f>'[4]AZIMUTH_CONGESTION by ports'!Z2307</f>
        <v>0</v>
      </c>
      <c r="AB840" s="12">
        <f t="shared" si="81"/>
        <v>17</v>
      </c>
      <c r="AC840" s="12">
        <f t="shared" si="82"/>
        <v>1.7000000000000002</v>
      </c>
      <c r="AD840" s="12">
        <f t="shared" si="83"/>
        <v>1.1900000000000002</v>
      </c>
      <c r="AE840" s="12">
        <f t="shared" si="84"/>
        <v>0.17</v>
      </c>
      <c r="AF840" s="12">
        <f t="shared" si="85"/>
        <v>10.030000000000001</v>
      </c>
      <c r="AG840" s="12">
        <f t="shared" si="86"/>
        <v>3.91</v>
      </c>
    </row>
    <row r="841" spans="2:33">
      <c r="B841" s="15">
        <f>'[4]AZIMUTH_CONGESTION by ports'!A2308</f>
        <v>43208</v>
      </c>
      <c r="C841" s="6">
        <f>'[4]AZIMUTH_CONGESTION by ports'!B2308</f>
        <v>9</v>
      </c>
      <c r="D841" s="89">
        <f>'[4]AZIMUTH_CONGESTION by ports'!C2308</f>
        <v>54</v>
      </c>
      <c r="E841" s="43">
        <f>'[4]AZIMUTH_CONGESTION by ports'!D2308</f>
        <v>0</v>
      </c>
      <c r="F841" s="6">
        <f>'[4]AZIMUTH_CONGESTION by ports'!E2308</f>
        <v>0</v>
      </c>
      <c r="G841" s="6">
        <f>'[4]AZIMUTH_CONGESTION by ports'!F2308</f>
        <v>0</v>
      </c>
      <c r="H841" s="12">
        <f>'[4]AZIMUTH_CONGESTION by ports'!G2308</f>
        <v>0</v>
      </c>
      <c r="I841" s="12">
        <f>'[4]AZIMUTH_CONGESTION by ports'!H2308</f>
        <v>1</v>
      </c>
      <c r="J841" s="12">
        <f>'[4]AZIMUTH_CONGESTION by ports'!I2308</f>
        <v>3</v>
      </c>
      <c r="K841" s="12">
        <f>'[4]AZIMUTH_CONGESTION by ports'!J2308</f>
        <v>0</v>
      </c>
      <c r="L841" s="12">
        <f>'[4]AZIMUTH_CONGESTION by ports'!K2308</f>
        <v>0</v>
      </c>
      <c r="M841" s="43">
        <f>'[4]AZIMUTH_CONGESTION by ports'!L2308</f>
        <v>0</v>
      </c>
      <c r="N841" s="6">
        <f>'[4]AZIMUTH_CONGESTION by ports'!M2308</f>
        <v>0</v>
      </c>
      <c r="O841" s="89">
        <f>'[4]AZIMUTH_CONGESTION by ports'!N2308</f>
        <v>0</v>
      </c>
      <c r="P841" s="88">
        <f>'[4]AZIMUTH_CONGESTION by ports'!O2308</f>
        <v>0</v>
      </c>
      <c r="Q841" s="88">
        <f>'[4]AZIMUTH_CONGESTION by ports'!P2308</f>
        <v>0</v>
      </c>
      <c r="R841" s="43">
        <f>'[4]AZIMUTH_CONGESTION by ports'!Q2308</f>
        <v>1</v>
      </c>
      <c r="S841" s="88">
        <f>'[4]AZIMUTH_CONGESTION by ports'!R2308</f>
        <v>0</v>
      </c>
      <c r="T841" s="12">
        <f>'[4]AZIMUTH_CONGESTION by ports'!S2308</f>
        <v>13</v>
      </c>
      <c r="U841" s="43">
        <f>'[4]AZIMUTH_CONGESTION by ports'!T2308</f>
        <v>0</v>
      </c>
      <c r="V841" s="12">
        <f>'[4]AZIMUTH_CONGESTION by ports'!U2308</f>
        <v>0</v>
      </c>
      <c r="W841" s="43">
        <f>'[4]AZIMUTH_CONGESTION by ports'!V2308</f>
        <v>5</v>
      </c>
      <c r="X841" s="12">
        <f>'[4]AZIMUTH_CONGESTION by ports'!W2308</f>
        <v>0</v>
      </c>
      <c r="Y841" s="88">
        <f>'[4]AZIMUTH_CONGESTION by ports'!X2308</f>
        <v>0</v>
      </c>
      <c r="Z841" s="12">
        <f>'[4]AZIMUTH_CONGESTION by ports'!Y2308</f>
        <v>0</v>
      </c>
      <c r="AA841" s="88">
        <f>'[4]AZIMUTH_CONGESTION by ports'!Z2308</f>
        <v>0</v>
      </c>
      <c r="AB841" s="12">
        <f t="shared" si="81"/>
        <v>14.620000000000001</v>
      </c>
      <c r="AC841" s="12">
        <f t="shared" si="82"/>
        <v>1.53</v>
      </c>
      <c r="AD841" s="12">
        <f t="shared" si="83"/>
        <v>1.02</v>
      </c>
      <c r="AE841" s="12">
        <f t="shared" si="84"/>
        <v>0</v>
      </c>
      <c r="AF841" s="12">
        <f t="shared" si="85"/>
        <v>9.1800000000000015</v>
      </c>
      <c r="AG841" s="12">
        <f t="shared" si="86"/>
        <v>2.89</v>
      </c>
    </row>
    <row r="842" spans="2:33">
      <c r="B842" s="15">
        <f>'[4]AZIMUTH_CONGESTION by ports'!A2309</f>
        <v>43209</v>
      </c>
      <c r="C842" s="6">
        <f>'[4]AZIMUTH_CONGESTION by ports'!B2309</f>
        <v>10</v>
      </c>
      <c r="D842" s="89">
        <f>'[4]AZIMUTH_CONGESTION by ports'!C2309</f>
        <v>56</v>
      </c>
      <c r="E842" s="43">
        <f>'[4]AZIMUTH_CONGESTION by ports'!D2309</f>
        <v>2</v>
      </c>
      <c r="F842" s="6">
        <f>'[4]AZIMUTH_CONGESTION by ports'!E2309</f>
        <v>0</v>
      </c>
      <c r="G842" s="6">
        <f>'[4]AZIMUTH_CONGESTION by ports'!F2309</f>
        <v>0</v>
      </c>
      <c r="H842" s="12">
        <f>'[4]AZIMUTH_CONGESTION by ports'!G2309</f>
        <v>0</v>
      </c>
      <c r="I842" s="12">
        <f>'[4]AZIMUTH_CONGESTION by ports'!H2309</f>
        <v>1</v>
      </c>
      <c r="J842" s="12">
        <f>'[4]AZIMUTH_CONGESTION by ports'!I2309</f>
        <v>1</v>
      </c>
      <c r="K842" s="12">
        <f>'[4]AZIMUTH_CONGESTION by ports'!J2309</f>
        <v>0</v>
      </c>
      <c r="L842" s="12">
        <f>'[4]AZIMUTH_CONGESTION by ports'!K2309</f>
        <v>0</v>
      </c>
      <c r="M842" s="43">
        <f>'[4]AZIMUTH_CONGESTION by ports'!L2309</f>
        <v>1</v>
      </c>
      <c r="N842" s="6">
        <f>'[4]AZIMUTH_CONGESTION by ports'!M2309</f>
        <v>0</v>
      </c>
      <c r="O842" s="89">
        <f>'[4]AZIMUTH_CONGESTION by ports'!N2309</f>
        <v>0</v>
      </c>
      <c r="P842" s="88">
        <f>'[4]AZIMUTH_CONGESTION by ports'!O2309</f>
        <v>0</v>
      </c>
      <c r="Q842" s="88">
        <f>'[4]AZIMUTH_CONGESTION by ports'!P2309</f>
        <v>0</v>
      </c>
      <c r="R842" s="43">
        <f>'[4]AZIMUTH_CONGESTION by ports'!Q2309</f>
        <v>2</v>
      </c>
      <c r="S842" s="88">
        <f>'[4]AZIMUTH_CONGESTION by ports'!R2309</f>
        <v>0</v>
      </c>
      <c r="T842" s="12">
        <f>'[4]AZIMUTH_CONGESTION by ports'!S2309</f>
        <v>15</v>
      </c>
      <c r="U842" s="43">
        <f>'[4]AZIMUTH_CONGESTION by ports'!T2309</f>
        <v>0</v>
      </c>
      <c r="V842" s="12">
        <f>'[4]AZIMUTH_CONGESTION by ports'!U2309</f>
        <v>0</v>
      </c>
      <c r="W842" s="43">
        <f>'[4]AZIMUTH_CONGESTION by ports'!V2309</f>
        <v>4</v>
      </c>
      <c r="X842" s="12">
        <f>'[4]AZIMUTH_CONGESTION by ports'!W2309</f>
        <v>0</v>
      </c>
      <c r="Y842" s="88">
        <f>'[4]AZIMUTH_CONGESTION by ports'!X2309</f>
        <v>0</v>
      </c>
      <c r="Z842" s="12">
        <f>'[4]AZIMUTH_CONGESTION by ports'!Y2309</f>
        <v>0</v>
      </c>
      <c r="AA842" s="88">
        <f>'[4]AZIMUTH_CONGESTION by ports'!Z2309</f>
        <v>0</v>
      </c>
      <c r="AB842" s="12">
        <f t="shared" si="81"/>
        <v>15.64</v>
      </c>
      <c r="AC842" s="12">
        <f t="shared" si="82"/>
        <v>1.7000000000000002</v>
      </c>
      <c r="AD842" s="12">
        <f t="shared" si="83"/>
        <v>1.53</v>
      </c>
      <c r="AE842" s="12">
        <f t="shared" si="84"/>
        <v>0</v>
      </c>
      <c r="AF842" s="12">
        <f t="shared" si="85"/>
        <v>9.5200000000000014</v>
      </c>
      <c r="AG842" s="12">
        <f t="shared" si="86"/>
        <v>2.89</v>
      </c>
    </row>
    <row r="843" spans="2:33">
      <c r="B843" s="15">
        <f>'[4]AZIMUTH_CONGESTION by ports'!A2310</f>
        <v>43210</v>
      </c>
      <c r="C843" s="6">
        <f>'[4]AZIMUTH_CONGESTION by ports'!B2310</f>
        <v>11</v>
      </c>
      <c r="D843" s="89">
        <f>'[4]AZIMUTH_CONGESTION by ports'!C2310</f>
        <v>50</v>
      </c>
      <c r="E843" s="43">
        <f>'[4]AZIMUTH_CONGESTION by ports'!D2310</f>
        <v>3</v>
      </c>
      <c r="F843" s="6">
        <f>'[4]AZIMUTH_CONGESTION by ports'!E2310</f>
        <v>0</v>
      </c>
      <c r="G843" s="6">
        <f>'[4]AZIMUTH_CONGESTION by ports'!F2310</f>
        <v>0</v>
      </c>
      <c r="H843" s="12">
        <f>'[4]AZIMUTH_CONGESTION by ports'!G2310</f>
        <v>0</v>
      </c>
      <c r="I843" s="12">
        <f>'[4]AZIMUTH_CONGESTION by ports'!H2310</f>
        <v>2</v>
      </c>
      <c r="J843" s="12">
        <f>'[4]AZIMUTH_CONGESTION by ports'!I2310</f>
        <v>2</v>
      </c>
      <c r="K843" s="12">
        <f>'[4]AZIMUTH_CONGESTION by ports'!J2310</f>
        <v>0</v>
      </c>
      <c r="L843" s="12">
        <f>'[4]AZIMUTH_CONGESTION by ports'!K2310</f>
        <v>0</v>
      </c>
      <c r="M843" s="43">
        <f>'[4]AZIMUTH_CONGESTION by ports'!L2310</f>
        <v>0</v>
      </c>
      <c r="N843" s="6">
        <f>'[4]AZIMUTH_CONGESTION by ports'!M2310</f>
        <v>0</v>
      </c>
      <c r="O843" s="89">
        <f>'[4]AZIMUTH_CONGESTION by ports'!N2310</f>
        <v>0</v>
      </c>
      <c r="P843" s="88">
        <f>'[4]AZIMUTH_CONGESTION by ports'!O2310</f>
        <v>2</v>
      </c>
      <c r="Q843" s="88">
        <f>'[4]AZIMUTH_CONGESTION by ports'!P2310</f>
        <v>0</v>
      </c>
      <c r="R843" s="43">
        <f>'[4]AZIMUTH_CONGESTION by ports'!Q2310</f>
        <v>3</v>
      </c>
      <c r="S843" s="88">
        <f>'[4]AZIMUTH_CONGESTION by ports'!R2310</f>
        <v>0</v>
      </c>
      <c r="T843" s="12">
        <f>'[4]AZIMUTH_CONGESTION by ports'!S2310</f>
        <v>16</v>
      </c>
      <c r="U843" s="43">
        <f>'[4]AZIMUTH_CONGESTION by ports'!T2310</f>
        <v>0</v>
      </c>
      <c r="V843" s="12">
        <f>'[4]AZIMUTH_CONGESTION by ports'!U2310</f>
        <v>0</v>
      </c>
      <c r="W843" s="43">
        <f>'[4]AZIMUTH_CONGESTION by ports'!V2310</f>
        <v>5</v>
      </c>
      <c r="X843" s="12">
        <f>'[4]AZIMUTH_CONGESTION by ports'!W2310</f>
        <v>1</v>
      </c>
      <c r="Y843" s="88">
        <f>'[4]AZIMUTH_CONGESTION by ports'!X2310</f>
        <v>0</v>
      </c>
      <c r="Z843" s="12">
        <f>'[4]AZIMUTH_CONGESTION by ports'!Y2310</f>
        <v>0</v>
      </c>
      <c r="AA843" s="88">
        <f>'[4]AZIMUTH_CONGESTION by ports'!Z2310</f>
        <v>0</v>
      </c>
      <c r="AB843" s="12">
        <f t="shared" si="81"/>
        <v>16.150000000000002</v>
      </c>
      <c r="AC843" s="12">
        <f t="shared" si="82"/>
        <v>1.87</v>
      </c>
      <c r="AD843" s="12">
        <f t="shared" si="83"/>
        <v>1.87</v>
      </c>
      <c r="AE843" s="12">
        <f t="shared" si="84"/>
        <v>0.34</v>
      </c>
      <c r="AF843" s="12">
        <f t="shared" si="85"/>
        <v>8.5</v>
      </c>
      <c r="AG843" s="12">
        <f t="shared" si="86"/>
        <v>3.5700000000000003</v>
      </c>
    </row>
    <row r="844" spans="2:33">
      <c r="B844" s="15">
        <f>'[4]AZIMUTH_CONGESTION by ports'!A2311</f>
        <v>43211</v>
      </c>
      <c r="C844" s="6">
        <f>'[4]AZIMUTH_CONGESTION by ports'!B2311</f>
        <v>11</v>
      </c>
      <c r="D844" s="89">
        <f>'[4]AZIMUTH_CONGESTION by ports'!C2311</f>
        <v>51</v>
      </c>
      <c r="E844" s="43">
        <f>'[4]AZIMUTH_CONGESTION by ports'!D2311</f>
        <v>3</v>
      </c>
      <c r="F844" s="6">
        <f>'[4]AZIMUTH_CONGESTION by ports'!E2311</f>
        <v>0</v>
      </c>
      <c r="G844" s="6">
        <f>'[4]AZIMUTH_CONGESTION by ports'!F2311</f>
        <v>1</v>
      </c>
      <c r="H844" s="12">
        <f>'[4]AZIMUTH_CONGESTION by ports'!G2311</f>
        <v>0</v>
      </c>
      <c r="I844" s="12">
        <f>'[4]AZIMUTH_CONGESTION by ports'!H2311</f>
        <v>1</v>
      </c>
      <c r="J844" s="12">
        <f>'[4]AZIMUTH_CONGESTION by ports'!I2311</f>
        <v>2</v>
      </c>
      <c r="K844" s="12">
        <f>'[4]AZIMUTH_CONGESTION by ports'!J2311</f>
        <v>0</v>
      </c>
      <c r="L844" s="12">
        <f>'[4]AZIMUTH_CONGESTION by ports'!K2311</f>
        <v>0</v>
      </c>
      <c r="M844" s="43">
        <f>'[4]AZIMUTH_CONGESTION by ports'!L2311</f>
        <v>0</v>
      </c>
      <c r="N844" s="6">
        <f>'[4]AZIMUTH_CONGESTION by ports'!M2311</f>
        <v>0</v>
      </c>
      <c r="O844" s="89">
        <f>'[4]AZIMUTH_CONGESTION by ports'!N2311</f>
        <v>0</v>
      </c>
      <c r="P844" s="88">
        <f>'[4]AZIMUTH_CONGESTION by ports'!O2311</f>
        <v>1</v>
      </c>
      <c r="Q844" s="88">
        <f>'[4]AZIMUTH_CONGESTION by ports'!P2311</f>
        <v>0</v>
      </c>
      <c r="R844" s="43">
        <f>'[4]AZIMUTH_CONGESTION by ports'!Q2311</f>
        <v>1</v>
      </c>
      <c r="S844" s="88">
        <f>'[4]AZIMUTH_CONGESTION by ports'!R2311</f>
        <v>0</v>
      </c>
      <c r="T844" s="12">
        <f>'[4]AZIMUTH_CONGESTION by ports'!S2311</f>
        <v>17</v>
      </c>
      <c r="U844" s="43">
        <f>'[4]AZIMUTH_CONGESTION by ports'!T2311</f>
        <v>0</v>
      </c>
      <c r="V844" s="12">
        <f>'[4]AZIMUTH_CONGESTION by ports'!U2311</f>
        <v>0</v>
      </c>
      <c r="W844" s="43">
        <f>'[4]AZIMUTH_CONGESTION by ports'!V2311</f>
        <v>4</v>
      </c>
      <c r="X844" s="12">
        <f>'[4]AZIMUTH_CONGESTION by ports'!W2311</f>
        <v>2</v>
      </c>
      <c r="Y844" s="88">
        <f>'[4]AZIMUTH_CONGESTION by ports'!X2311</f>
        <v>0</v>
      </c>
      <c r="Z844" s="12">
        <f>'[4]AZIMUTH_CONGESTION by ports'!Y2311</f>
        <v>0</v>
      </c>
      <c r="AA844" s="88">
        <f>'[4]AZIMUTH_CONGESTION by ports'!Z2311</f>
        <v>0</v>
      </c>
      <c r="AB844" s="12">
        <f t="shared" si="81"/>
        <v>15.98</v>
      </c>
      <c r="AC844" s="12">
        <f t="shared" si="82"/>
        <v>2.04</v>
      </c>
      <c r="AD844" s="12">
        <f t="shared" si="83"/>
        <v>1.36</v>
      </c>
      <c r="AE844" s="12">
        <f t="shared" si="84"/>
        <v>0.17</v>
      </c>
      <c r="AF844" s="12">
        <f t="shared" si="85"/>
        <v>8.67</v>
      </c>
      <c r="AG844" s="12">
        <f t="shared" si="86"/>
        <v>3.74</v>
      </c>
    </row>
    <row r="845" spans="2:33">
      <c r="B845" s="15">
        <f>'[4]AZIMUTH_CONGESTION by ports'!A2312</f>
        <v>43212</v>
      </c>
      <c r="C845" s="6">
        <f>'[4]AZIMUTH_CONGESTION by ports'!B2312</f>
        <v>10</v>
      </c>
      <c r="D845" s="89">
        <f>'[4]AZIMUTH_CONGESTION by ports'!C2312</f>
        <v>48</v>
      </c>
      <c r="E845" s="43">
        <f>'[4]AZIMUTH_CONGESTION by ports'!D2312</f>
        <v>4</v>
      </c>
      <c r="F845" s="6">
        <f>'[4]AZIMUTH_CONGESTION by ports'!E2312</f>
        <v>0</v>
      </c>
      <c r="G845" s="6">
        <f>'[4]AZIMUTH_CONGESTION by ports'!F2312</f>
        <v>1</v>
      </c>
      <c r="H845" s="12">
        <f>'[4]AZIMUTH_CONGESTION by ports'!G2312</f>
        <v>0</v>
      </c>
      <c r="I845" s="12">
        <f>'[4]AZIMUTH_CONGESTION by ports'!H2312</f>
        <v>1</v>
      </c>
      <c r="J845" s="12">
        <f>'[4]AZIMUTH_CONGESTION by ports'!I2312</f>
        <v>2</v>
      </c>
      <c r="K845" s="12">
        <f>'[4]AZIMUTH_CONGESTION by ports'!J2312</f>
        <v>0</v>
      </c>
      <c r="L845" s="12">
        <f>'[4]AZIMUTH_CONGESTION by ports'!K2312</f>
        <v>0</v>
      </c>
      <c r="M845" s="43">
        <f>'[4]AZIMUTH_CONGESTION by ports'!L2312</f>
        <v>0</v>
      </c>
      <c r="N845" s="6">
        <f>'[4]AZIMUTH_CONGESTION by ports'!M2312</f>
        <v>0</v>
      </c>
      <c r="O845" s="89">
        <f>'[4]AZIMUTH_CONGESTION by ports'!N2312</f>
        <v>0</v>
      </c>
      <c r="P845" s="88">
        <f>'[4]AZIMUTH_CONGESTION by ports'!O2312</f>
        <v>1</v>
      </c>
      <c r="Q845" s="88">
        <f>'[4]AZIMUTH_CONGESTION by ports'!P2312</f>
        <v>0</v>
      </c>
      <c r="R845" s="43">
        <f>'[4]AZIMUTH_CONGESTION by ports'!Q2312</f>
        <v>1</v>
      </c>
      <c r="S845" s="88">
        <f>'[4]AZIMUTH_CONGESTION by ports'!R2312</f>
        <v>0</v>
      </c>
      <c r="T845" s="12">
        <f>'[4]AZIMUTH_CONGESTION by ports'!S2312</f>
        <v>16</v>
      </c>
      <c r="U845" s="43">
        <f>'[4]AZIMUTH_CONGESTION by ports'!T2312</f>
        <v>0</v>
      </c>
      <c r="V845" s="12">
        <f>'[4]AZIMUTH_CONGESTION by ports'!U2312</f>
        <v>0</v>
      </c>
      <c r="W845" s="43">
        <f>'[4]AZIMUTH_CONGESTION by ports'!V2312</f>
        <v>5</v>
      </c>
      <c r="X845" s="12">
        <f>'[4]AZIMUTH_CONGESTION by ports'!W2312</f>
        <v>1</v>
      </c>
      <c r="Y845" s="88">
        <f>'[4]AZIMUTH_CONGESTION by ports'!X2312</f>
        <v>0</v>
      </c>
      <c r="Z845" s="12">
        <f>'[4]AZIMUTH_CONGESTION by ports'!Y2312</f>
        <v>0</v>
      </c>
      <c r="AA845" s="88">
        <f>'[4]AZIMUTH_CONGESTION by ports'!Z2312</f>
        <v>0</v>
      </c>
      <c r="AB845" s="12">
        <f t="shared" si="81"/>
        <v>15.3</v>
      </c>
      <c r="AC845" s="12">
        <f t="shared" si="82"/>
        <v>1.87</v>
      </c>
      <c r="AD845" s="12">
        <f t="shared" si="83"/>
        <v>1.7000000000000002</v>
      </c>
      <c r="AE845" s="12">
        <f t="shared" si="84"/>
        <v>0.17</v>
      </c>
      <c r="AF845" s="12">
        <f t="shared" si="85"/>
        <v>8.16</v>
      </c>
      <c r="AG845" s="12">
        <f t="shared" si="86"/>
        <v>3.4000000000000004</v>
      </c>
    </row>
    <row r="846" spans="2:33">
      <c r="B846" s="15">
        <f>'[4]AZIMUTH_CONGESTION by ports'!A2313</f>
        <v>43213</v>
      </c>
      <c r="C846" s="6">
        <f>'[4]AZIMUTH_CONGESTION by ports'!B2313</f>
        <v>10</v>
      </c>
      <c r="D846" s="89">
        <f>'[4]AZIMUTH_CONGESTION by ports'!C2313</f>
        <v>60</v>
      </c>
      <c r="E846" s="43">
        <f>'[4]AZIMUTH_CONGESTION by ports'!D2313</f>
        <v>4</v>
      </c>
      <c r="F846" s="6">
        <f>'[4]AZIMUTH_CONGESTION by ports'!E2313</f>
        <v>0</v>
      </c>
      <c r="G846" s="6">
        <f>'[4]AZIMUTH_CONGESTION by ports'!F2313</f>
        <v>1</v>
      </c>
      <c r="H846" s="12">
        <f>'[4]AZIMUTH_CONGESTION by ports'!G2313</f>
        <v>0</v>
      </c>
      <c r="I846" s="12">
        <f>'[4]AZIMUTH_CONGESTION by ports'!H2313</f>
        <v>3</v>
      </c>
      <c r="J846" s="12">
        <f>'[4]AZIMUTH_CONGESTION by ports'!I2313</f>
        <v>1</v>
      </c>
      <c r="K846" s="12">
        <f>'[4]AZIMUTH_CONGESTION by ports'!J2313</f>
        <v>0</v>
      </c>
      <c r="L846" s="12">
        <f>'[4]AZIMUTH_CONGESTION by ports'!K2313</f>
        <v>0</v>
      </c>
      <c r="M846" s="43">
        <f>'[4]AZIMUTH_CONGESTION by ports'!L2313</f>
        <v>0</v>
      </c>
      <c r="N846" s="6">
        <f>'[4]AZIMUTH_CONGESTION by ports'!M2313</f>
        <v>0</v>
      </c>
      <c r="O846" s="89">
        <f>'[4]AZIMUTH_CONGESTION by ports'!N2313</f>
        <v>0</v>
      </c>
      <c r="P846" s="88">
        <f>'[4]AZIMUTH_CONGESTION by ports'!O2313</f>
        <v>1</v>
      </c>
      <c r="Q846" s="88">
        <f>'[4]AZIMUTH_CONGESTION by ports'!P2313</f>
        <v>0</v>
      </c>
      <c r="R846" s="43">
        <f>'[4]AZIMUTH_CONGESTION by ports'!Q2313</f>
        <v>1</v>
      </c>
      <c r="S846" s="88">
        <f>'[4]AZIMUTH_CONGESTION by ports'!R2313</f>
        <v>0</v>
      </c>
      <c r="T846" s="12">
        <f>'[4]AZIMUTH_CONGESTION by ports'!S2313</f>
        <v>16</v>
      </c>
      <c r="U846" s="43">
        <f>'[4]AZIMUTH_CONGESTION by ports'!T2313</f>
        <v>0</v>
      </c>
      <c r="V846" s="12">
        <f>'[4]AZIMUTH_CONGESTION by ports'!U2313</f>
        <v>0</v>
      </c>
      <c r="W846" s="43">
        <f>'[4]AZIMUTH_CONGESTION by ports'!V2313</f>
        <v>8</v>
      </c>
      <c r="X846" s="12">
        <f>'[4]AZIMUTH_CONGESTION by ports'!W2313</f>
        <v>1</v>
      </c>
      <c r="Y846" s="88">
        <f>'[4]AZIMUTH_CONGESTION by ports'!X2313</f>
        <v>0</v>
      </c>
      <c r="Z846" s="12">
        <f>'[4]AZIMUTH_CONGESTION by ports'!Y2313</f>
        <v>0</v>
      </c>
      <c r="AA846" s="88">
        <f>'[4]AZIMUTH_CONGESTION by ports'!Z2313</f>
        <v>0</v>
      </c>
      <c r="AB846" s="12">
        <f t="shared" si="81"/>
        <v>18.02</v>
      </c>
      <c r="AC846" s="12">
        <f t="shared" si="82"/>
        <v>1.87</v>
      </c>
      <c r="AD846" s="12">
        <f t="shared" si="83"/>
        <v>2.21</v>
      </c>
      <c r="AE846" s="12">
        <f t="shared" si="84"/>
        <v>0.17</v>
      </c>
      <c r="AF846" s="12">
        <f t="shared" si="85"/>
        <v>10.200000000000001</v>
      </c>
      <c r="AG846" s="12">
        <f t="shared" si="86"/>
        <v>3.5700000000000003</v>
      </c>
    </row>
    <row r="847" spans="2:33">
      <c r="B847" s="15">
        <f>'[4]AZIMUTH_CONGESTION by ports'!A2314</f>
        <v>43214</v>
      </c>
      <c r="C847" s="6">
        <f>'[4]AZIMUTH_CONGESTION by ports'!B2314</f>
        <v>9</v>
      </c>
      <c r="D847" s="89">
        <f>'[4]AZIMUTH_CONGESTION by ports'!C2314</f>
        <v>64</v>
      </c>
      <c r="E847" s="43">
        <f>'[4]AZIMUTH_CONGESTION by ports'!D2314</f>
        <v>2</v>
      </c>
      <c r="F847" s="6">
        <f>'[4]AZIMUTH_CONGESTION by ports'!E2314</f>
        <v>0</v>
      </c>
      <c r="G847" s="6">
        <f>'[4]AZIMUTH_CONGESTION by ports'!F2314</f>
        <v>0</v>
      </c>
      <c r="H847" s="12">
        <f>'[4]AZIMUTH_CONGESTION by ports'!G2314</f>
        <v>0</v>
      </c>
      <c r="I847" s="12">
        <f>'[4]AZIMUTH_CONGESTION by ports'!H2314</f>
        <v>3</v>
      </c>
      <c r="J847" s="12">
        <f>'[4]AZIMUTH_CONGESTION by ports'!I2314</f>
        <v>1</v>
      </c>
      <c r="K847" s="12">
        <f>'[4]AZIMUTH_CONGESTION by ports'!J2314</f>
        <v>0</v>
      </c>
      <c r="L847" s="12">
        <f>'[4]AZIMUTH_CONGESTION by ports'!K2314</f>
        <v>0</v>
      </c>
      <c r="M847" s="43">
        <f>'[4]AZIMUTH_CONGESTION by ports'!L2314</f>
        <v>0</v>
      </c>
      <c r="N847" s="6">
        <f>'[4]AZIMUTH_CONGESTION by ports'!M2314</f>
        <v>0</v>
      </c>
      <c r="O847" s="89">
        <f>'[4]AZIMUTH_CONGESTION by ports'!N2314</f>
        <v>0</v>
      </c>
      <c r="P847" s="88">
        <f>'[4]AZIMUTH_CONGESTION by ports'!O2314</f>
        <v>1</v>
      </c>
      <c r="Q847" s="88">
        <f>'[4]AZIMUTH_CONGESTION by ports'!P2314</f>
        <v>0</v>
      </c>
      <c r="R847" s="43">
        <f>'[4]AZIMUTH_CONGESTION by ports'!Q2314</f>
        <v>3</v>
      </c>
      <c r="S847" s="88">
        <f>'[4]AZIMUTH_CONGESTION by ports'!R2314</f>
        <v>0</v>
      </c>
      <c r="T847" s="12">
        <f>'[4]AZIMUTH_CONGESTION by ports'!S2314</f>
        <v>15</v>
      </c>
      <c r="U847" s="43">
        <f>'[4]AZIMUTH_CONGESTION by ports'!T2314</f>
        <v>0</v>
      </c>
      <c r="V847" s="12">
        <f>'[4]AZIMUTH_CONGESTION by ports'!U2314</f>
        <v>0</v>
      </c>
      <c r="W847" s="43">
        <f>'[4]AZIMUTH_CONGESTION by ports'!V2314</f>
        <v>7</v>
      </c>
      <c r="X847" s="12">
        <f>'[4]AZIMUTH_CONGESTION by ports'!W2314</f>
        <v>1</v>
      </c>
      <c r="Y847" s="88">
        <f>'[4]AZIMUTH_CONGESTION by ports'!X2314</f>
        <v>0</v>
      </c>
      <c r="Z847" s="12">
        <f>'[4]AZIMUTH_CONGESTION by ports'!Y2314</f>
        <v>0</v>
      </c>
      <c r="AA847" s="88">
        <f>'[4]AZIMUTH_CONGESTION by ports'!Z2314</f>
        <v>0</v>
      </c>
      <c r="AB847" s="12">
        <f t="shared" si="81"/>
        <v>18.02</v>
      </c>
      <c r="AC847" s="12">
        <f t="shared" si="82"/>
        <v>1.53</v>
      </c>
      <c r="AD847" s="12">
        <f t="shared" si="83"/>
        <v>2.04</v>
      </c>
      <c r="AE847" s="12">
        <f t="shared" si="84"/>
        <v>0.17</v>
      </c>
      <c r="AF847" s="12">
        <f t="shared" si="85"/>
        <v>10.88</v>
      </c>
      <c r="AG847" s="12">
        <f t="shared" si="86"/>
        <v>3.4000000000000004</v>
      </c>
    </row>
    <row r="848" spans="2:33">
      <c r="B848" s="15">
        <f>'[4]AZIMUTH_CONGESTION by ports'!A2315</f>
        <v>43215</v>
      </c>
      <c r="C848" s="6">
        <f>'[4]AZIMUTH_CONGESTION by ports'!B2315</f>
        <v>12</v>
      </c>
      <c r="D848" s="89">
        <f>'[4]AZIMUTH_CONGESTION by ports'!C2315</f>
        <v>55</v>
      </c>
      <c r="E848" s="43">
        <f>'[4]AZIMUTH_CONGESTION by ports'!D2315</f>
        <v>2</v>
      </c>
      <c r="F848" s="6">
        <f>'[4]AZIMUTH_CONGESTION by ports'!E2315</f>
        <v>0</v>
      </c>
      <c r="G848" s="6">
        <f>'[4]AZIMUTH_CONGESTION by ports'!F2315</f>
        <v>0</v>
      </c>
      <c r="H848" s="12">
        <f>'[4]AZIMUTH_CONGESTION by ports'!G2315</f>
        <v>1</v>
      </c>
      <c r="I848" s="12">
        <f>'[4]AZIMUTH_CONGESTION by ports'!H2315</f>
        <v>1</v>
      </c>
      <c r="J848" s="12">
        <f>'[4]AZIMUTH_CONGESTION by ports'!I2315</f>
        <v>1</v>
      </c>
      <c r="K848" s="12">
        <f>'[4]AZIMUTH_CONGESTION by ports'!J2315</f>
        <v>0</v>
      </c>
      <c r="L848" s="12">
        <f>'[4]AZIMUTH_CONGESTION by ports'!K2315</f>
        <v>0</v>
      </c>
      <c r="M848" s="43">
        <f>'[4]AZIMUTH_CONGESTION by ports'!L2315</f>
        <v>0</v>
      </c>
      <c r="N848" s="6">
        <f>'[4]AZIMUTH_CONGESTION by ports'!M2315</f>
        <v>0</v>
      </c>
      <c r="O848" s="89">
        <f>'[4]AZIMUTH_CONGESTION by ports'!N2315</f>
        <v>0</v>
      </c>
      <c r="P848" s="88">
        <f>'[4]AZIMUTH_CONGESTION by ports'!O2315</f>
        <v>0</v>
      </c>
      <c r="Q848" s="88">
        <f>'[4]AZIMUTH_CONGESTION by ports'!P2315</f>
        <v>0</v>
      </c>
      <c r="R848" s="43">
        <f>'[4]AZIMUTH_CONGESTION by ports'!Q2315</f>
        <v>3</v>
      </c>
      <c r="S848" s="88">
        <f>'[4]AZIMUTH_CONGESTION by ports'!R2315</f>
        <v>0</v>
      </c>
      <c r="T848" s="12">
        <f>'[4]AZIMUTH_CONGESTION by ports'!S2315</f>
        <v>15</v>
      </c>
      <c r="U848" s="43">
        <f>'[4]AZIMUTH_CONGESTION by ports'!T2315</f>
        <v>0</v>
      </c>
      <c r="V848" s="12">
        <f>'[4]AZIMUTH_CONGESTION by ports'!U2315</f>
        <v>0</v>
      </c>
      <c r="W848" s="43">
        <f>'[4]AZIMUTH_CONGESTION by ports'!V2315</f>
        <v>5</v>
      </c>
      <c r="X848" s="12">
        <f>'[4]AZIMUTH_CONGESTION by ports'!W2315</f>
        <v>2</v>
      </c>
      <c r="Y848" s="88">
        <f>'[4]AZIMUTH_CONGESTION by ports'!X2315</f>
        <v>0</v>
      </c>
      <c r="Z848" s="12">
        <f>'[4]AZIMUTH_CONGESTION by ports'!Y2315</f>
        <v>0</v>
      </c>
      <c r="AA848" s="88">
        <f>'[4]AZIMUTH_CONGESTION by ports'!Z2315</f>
        <v>0</v>
      </c>
      <c r="AB848" s="12">
        <f t="shared" si="81"/>
        <v>16.490000000000002</v>
      </c>
      <c r="AC848" s="12">
        <f t="shared" si="82"/>
        <v>2.04</v>
      </c>
      <c r="AD848" s="12">
        <f t="shared" si="83"/>
        <v>1.7000000000000002</v>
      </c>
      <c r="AE848" s="12">
        <f t="shared" si="84"/>
        <v>0</v>
      </c>
      <c r="AF848" s="12">
        <f t="shared" si="85"/>
        <v>9.3500000000000014</v>
      </c>
      <c r="AG848" s="12">
        <f t="shared" si="86"/>
        <v>3.4000000000000004</v>
      </c>
    </row>
    <row r="849" spans="2:33">
      <c r="B849" s="15">
        <f>'[4]AZIMUTH_CONGESTION by ports'!A2316</f>
        <v>43216</v>
      </c>
      <c r="C849" s="6">
        <f>'[4]AZIMUTH_CONGESTION by ports'!B2316</f>
        <v>11</v>
      </c>
      <c r="D849" s="89">
        <f>'[4]AZIMUTH_CONGESTION by ports'!C2316</f>
        <v>58</v>
      </c>
      <c r="E849" s="43">
        <f>'[4]AZIMUTH_CONGESTION by ports'!D2316</f>
        <v>0</v>
      </c>
      <c r="F849" s="6">
        <f>'[4]AZIMUTH_CONGESTION by ports'!E2316</f>
        <v>0</v>
      </c>
      <c r="G849" s="6">
        <f>'[4]AZIMUTH_CONGESTION by ports'!F2316</f>
        <v>0</v>
      </c>
      <c r="H849" s="12">
        <f>'[4]AZIMUTH_CONGESTION by ports'!G2316</f>
        <v>2</v>
      </c>
      <c r="I849" s="12">
        <f>'[4]AZIMUTH_CONGESTION by ports'!H2316</f>
        <v>2</v>
      </c>
      <c r="J849" s="12">
        <f>'[4]AZIMUTH_CONGESTION by ports'!I2316</f>
        <v>0</v>
      </c>
      <c r="K849" s="12">
        <f>'[4]AZIMUTH_CONGESTION by ports'!J2316</f>
        <v>0</v>
      </c>
      <c r="L849" s="12">
        <f>'[4]AZIMUTH_CONGESTION by ports'!K2316</f>
        <v>0</v>
      </c>
      <c r="M849" s="43">
        <f>'[4]AZIMUTH_CONGESTION by ports'!L2316</f>
        <v>0</v>
      </c>
      <c r="N849" s="6">
        <f>'[4]AZIMUTH_CONGESTION by ports'!M2316</f>
        <v>0</v>
      </c>
      <c r="O849" s="89">
        <f>'[4]AZIMUTH_CONGESTION by ports'!N2316</f>
        <v>0</v>
      </c>
      <c r="P849" s="88">
        <f>'[4]AZIMUTH_CONGESTION by ports'!O2316</f>
        <v>0</v>
      </c>
      <c r="Q849" s="88">
        <f>'[4]AZIMUTH_CONGESTION by ports'!P2316</f>
        <v>0</v>
      </c>
      <c r="R849" s="43">
        <f>'[4]AZIMUTH_CONGESTION by ports'!Q2316</f>
        <v>2</v>
      </c>
      <c r="S849" s="88">
        <f>'[4]AZIMUTH_CONGESTION by ports'!R2316</f>
        <v>0</v>
      </c>
      <c r="T849" s="12">
        <f>'[4]AZIMUTH_CONGESTION by ports'!S2316</f>
        <v>14</v>
      </c>
      <c r="U849" s="43">
        <f>'[4]AZIMUTH_CONGESTION by ports'!T2316</f>
        <v>0</v>
      </c>
      <c r="V849" s="12">
        <f>'[4]AZIMUTH_CONGESTION by ports'!U2316</f>
        <v>0</v>
      </c>
      <c r="W849" s="43">
        <f>'[4]AZIMUTH_CONGESTION by ports'!V2316</f>
        <v>5</v>
      </c>
      <c r="X849" s="12">
        <f>'[4]AZIMUTH_CONGESTION by ports'!W2316</f>
        <v>2</v>
      </c>
      <c r="Y849" s="88">
        <f>'[4]AZIMUTH_CONGESTION by ports'!X2316</f>
        <v>0</v>
      </c>
      <c r="Z849" s="12">
        <f>'[4]AZIMUTH_CONGESTION by ports'!Y2316</f>
        <v>0</v>
      </c>
      <c r="AA849" s="88">
        <f>'[4]AZIMUTH_CONGESTION by ports'!Z2316</f>
        <v>0</v>
      </c>
      <c r="AB849" s="12">
        <f t="shared" si="81"/>
        <v>16.32</v>
      </c>
      <c r="AC849" s="12">
        <f t="shared" si="82"/>
        <v>1.87</v>
      </c>
      <c r="AD849" s="12">
        <f t="shared" si="83"/>
        <v>1.1900000000000002</v>
      </c>
      <c r="AE849" s="12">
        <f t="shared" si="84"/>
        <v>0</v>
      </c>
      <c r="AF849" s="12">
        <f t="shared" si="85"/>
        <v>9.8600000000000012</v>
      </c>
      <c r="AG849" s="12">
        <f t="shared" si="86"/>
        <v>3.4000000000000004</v>
      </c>
    </row>
    <row r="850" spans="2:33">
      <c r="B850" s="15">
        <f>'[4]AZIMUTH_CONGESTION by ports'!A2317</f>
        <v>43217</v>
      </c>
      <c r="C850" s="6">
        <f>'[4]AZIMUTH_CONGESTION by ports'!B2317</f>
        <v>11</v>
      </c>
      <c r="D850" s="89">
        <f>'[4]AZIMUTH_CONGESTION by ports'!C2317</f>
        <v>52</v>
      </c>
      <c r="E850" s="43">
        <f>'[4]AZIMUTH_CONGESTION by ports'!D2317</f>
        <v>0</v>
      </c>
      <c r="F850" s="6">
        <f>'[4]AZIMUTH_CONGESTION by ports'!E2317</f>
        <v>0</v>
      </c>
      <c r="G850" s="6">
        <f>'[4]AZIMUTH_CONGESTION by ports'!F2317</f>
        <v>0</v>
      </c>
      <c r="H850" s="12">
        <f>'[4]AZIMUTH_CONGESTION by ports'!G2317</f>
        <v>3</v>
      </c>
      <c r="I850" s="12">
        <f>'[4]AZIMUTH_CONGESTION by ports'!H2317</f>
        <v>1</v>
      </c>
      <c r="J850" s="12">
        <f>'[4]AZIMUTH_CONGESTION by ports'!I2317</f>
        <v>1</v>
      </c>
      <c r="K850" s="12">
        <f>'[4]AZIMUTH_CONGESTION by ports'!J2317</f>
        <v>0</v>
      </c>
      <c r="L850" s="12">
        <f>'[4]AZIMUTH_CONGESTION by ports'!K2317</f>
        <v>1</v>
      </c>
      <c r="M850" s="43">
        <f>'[4]AZIMUTH_CONGESTION by ports'!L2317</f>
        <v>1</v>
      </c>
      <c r="N850" s="6">
        <f>'[4]AZIMUTH_CONGESTION by ports'!M2317</f>
        <v>0</v>
      </c>
      <c r="O850" s="89">
        <f>'[4]AZIMUTH_CONGESTION by ports'!N2317</f>
        <v>0</v>
      </c>
      <c r="P850" s="88">
        <f>'[4]AZIMUTH_CONGESTION by ports'!O2317</f>
        <v>0</v>
      </c>
      <c r="Q850" s="88">
        <f>'[4]AZIMUTH_CONGESTION by ports'!P2317</f>
        <v>0</v>
      </c>
      <c r="R850" s="43">
        <f>'[4]AZIMUTH_CONGESTION by ports'!Q2317</f>
        <v>0</v>
      </c>
      <c r="S850" s="88">
        <f>'[4]AZIMUTH_CONGESTION by ports'!R2317</f>
        <v>0</v>
      </c>
      <c r="T850" s="12">
        <f>'[4]AZIMUTH_CONGESTION by ports'!S2317</f>
        <v>12</v>
      </c>
      <c r="U850" s="43">
        <f>'[4]AZIMUTH_CONGESTION by ports'!T2317</f>
        <v>0</v>
      </c>
      <c r="V850" s="12">
        <f>'[4]AZIMUTH_CONGESTION by ports'!U2317</f>
        <v>0</v>
      </c>
      <c r="W850" s="43">
        <f>'[4]AZIMUTH_CONGESTION by ports'!V2317</f>
        <v>5</v>
      </c>
      <c r="X850" s="12">
        <f>'[4]AZIMUTH_CONGESTION by ports'!W2317</f>
        <v>2</v>
      </c>
      <c r="Y850" s="88">
        <f>'[4]AZIMUTH_CONGESTION by ports'!X2317</f>
        <v>0</v>
      </c>
      <c r="Z850" s="12">
        <f>'[4]AZIMUTH_CONGESTION by ports'!Y2317</f>
        <v>0</v>
      </c>
      <c r="AA850" s="88">
        <f>'[4]AZIMUTH_CONGESTION by ports'!Z2317</f>
        <v>0</v>
      </c>
      <c r="AB850" s="12">
        <f t="shared" si="81"/>
        <v>15.13</v>
      </c>
      <c r="AC850" s="12">
        <f t="shared" si="82"/>
        <v>1.87</v>
      </c>
      <c r="AD850" s="12">
        <f t="shared" si="83"/>
        <v>1.02</v>
      </c>
      <c r="AE850" s="12">
        <f t="shared" si="84"/>
        <v>0</v>
      </c>
      <c r="AF850" s="12">
        <f t="shared" si="85"/>
        <v>8.84</v>
      </c>
      <c r="AG850" s="12">
        <f t="shared" si="86"/>
        <v>3.4000000000000004</v>
      </c>
    </row>
    <row r="851" spans="2:33">
      <c r="B851" s="15">
        <f>'[4]AZIMUTH_CONGESTION by ports'!A2318</f>
        <v>43218</v>
      </c>
      <c r="C851" s="6">
        <f>'[4]AZIMUTH_CONGESTION by ports'!B2318</f>
        <v>12</v>
      </c>
      <c r="D851" s="89">
        <f>'[4]AZIMUTH_CONGESTION by ports'!C2318</f>
        <v>54</v>
      </c>
      <c r="E851" s="43">
        <f>'[4]AZIMUTH_CONGESTION by ports'!D2318</f>
        <v>2</v>
      </c>
      <c r="F851" s="6">
        <f>'[4]AZIMUTH_CONGESTION by ports'!E2318</f>
        <v>0</v>
      </c>
      <c r="G851" s="6">
        <f>'[4]AZIMUTH_CONGESTION by ports'!F2318</f>
        <v>0</v>
      </c>
      <c r="H851" s="12">
        <f>'[4]AZIMUTH_CONGESTION by ports'!G2318</f>
        <v>1</v>
      </c>
      <c r="I851" s="12">
        <f>'[4]AZIMUTH_CONGESTION by ports'!H2318</f>
        <v>0</v>
      </c>
      <c r="J851" s="12">
        <f>'[4]AZIMUTH_CONGESTION by ports'!I2318</f>
        <v>0</v>
      </c>
      <c r="K851" s="12">
        <f>'[4]AZIMUTH_CONGESTION by ports'!J2318</f>
        <v>0</v>
      </c>
      <c r="L851" s="12">
        <f>'[4]AZIMUTH_CONGESTION by ports'!K2318</f>
        <v>1</v>
      </c>
      <c r="M851" s="43">
        <f>'[4]AZIMUTH_CONGESTION by ports'!L2318</f>
        <v>1</v>
      </c>
      <c r="N851" s="6">
        <f>'[4]AZIMUTH_CONGESTION by ports'!M2318</f>
        <v>0</v>
      </c>
      <c r="O851" s="89">
        <f>'[4]AZIMUTH_CONGESTION by ports'!N2318</f>
        <v>0</v>
      </c>
      <c r="P851" s="88">
        <f>'[4]AZIMUTH_CONGESTION by ports'!O2318</f>
        <v>0</v>
      </c>
      <c r="Q851" s="88">
        <f>'[4]AZIMUTH_CONGESTION by ports'!P2318</f>
        <v>0</v>
      </c>
      <c r="R851" s="43">
        <f>'[4]AZIMUTH_CONGESTION by ports'!Q2318</f>
        <v>1</v>
      </c>
      <c r="S851" s="88">
        <f>'[4]AZIMUTH_CONGESTION by ports'!R2318</f>
        <v>0</v>
      </c>
      <c r="T851" s="12">
        <f>'[4]AZIMUTH_CONGESTION by ports'!S2318</f>
        <v>12</v>
      </c>
      <c r="U851" s="43">
        <f>'[4]AZIMUTH_CONGESTION by ports'!T2318</f>
        <v>0</v>
      </c>
      <c r="V851" s="12">
        <f>'[4]AZIMUTH_CONGESTION by ports'!U2318</f>
        <v>0</v>
      </c>
      <c r="W851" s="43">
        <f>'[4]AZIMUTH_CONGESTION by ports'!V2318</f>
        <v>3</v>
      </c>
      <c r="X851" s="12">
        <f>'[4]AZIMUTH_CONGESTION by ports'!W2318</f>
        <v>3</v>
      </c>
      <c r="Y851" s="88">
        <f>'[4]AZIMUTH_CONGESTION by ports'!X2318</f>
        <v>0</v>
      </c>
      <c r="Z851" s="12">
        <f>'[4]AZIMUTH_CONGESTION by ports'!Y2318</f>
        <v>0</v>
      </c>
      <c r="AA851" s="88">
        <f>'[4]AZIMUTH_CONGESTION by ports'!Z2318</f>
        <v>0</v>
      </c>
      <c r="AB851" s="12">
        <f t="shared" si="81"/>
        <v>15.3</v>
      </c>
      <c r="AC851" s="12">
        <f t="shared" si="82"/>
        <v>2.04</v>
      </c>
      <c r="AD851" s="12">
        <f t="shared" si="83"/>
        <v>1.1900000000000002</v>
      </c>
      <c r="AE851" s="12">
        <f t="shared" si="84"/>
        <v>0</v>
      </c>
      <c r="AF851" s="12">
        <f t="shared" si="85"/>
        <v>9.1800000000000015</v>
      </c>
      <c r="AG851" s="12">
        <f t="shared" si="86"/>
        <v>2.89</v>
      </c>
    </row>
    <row r="852" spans="2:33">
      <c r="B852" s="15">
        <f>'[4]AZIMUTH_CONGESTION by ports'!A2319</f>
        <v>43219</v>
      </c>
      <c r="C852" s="6">
        <f>'[4]AZIMUTH_CONGESTION by ports'!B2319</f>
        <v>14</v>
      </c>
      <c r="D852" s="89">
        <f>'[4]AZIMUTH_CONGESTION by ports'!C2319</f>
        <v>58</v>
      </c>
      <c r="E852" s="43">
        <f>'[4]AZIMUTH_CONGESTION by ports'!D2319</f>
        <v>4</v>
      </c>
      <c r="F852" s="6">
        <f>'[4]AZIMUTH_CONGESTION by ports'!E2319</f>
        <v>0</v>
      </c>
      <c r="G852" s="6">
        <f>'[4]AZIMUTH_CONGESTION by ports'!F2319</f>
        <v>0</v>
      </c>
      <c r="H852" s="12">
        <f>'[4]AZIMUTH_CONGESTION by ports'!G2319</f>
        <v>0</v>
      </c>
      <c r="I852" s="12">
        <f>'[4]AZIMUTH_CONGESTION by ports'!H2319</f>
        <v>0</v>
      </c>
      <c r="J852" s="12">
        <f>'[4]AZIMUTH_CONGESTION by ports'!I2319</f>
        <v>1</v>
      </c>
      <c r="K852" s="12">
        <f>'[4]AZIMUTH_CONGESTION by ports'!J2319</f>
        <v>0</v>
      </c>
      <c r="L852" s="12">
        <f>'[4]AZIMUTH_CONGESTION by ports'!K2319</f>
        <v>2</v>
      </c>
      <c r="M852" s="43">
        <f>'[4]AZIMUTH_CONGESTION by ports'!L2319</f>
        <v>0</v>
      </c>
      <c r="N852" s="6">
        <f>'[4]AZIMUTH_CONGESTION by ports'!M2319</f>
        <v>0</v>
      </c>
      <c r="O852" s="89">
        <f>'[4]AZIMUTH_CONGESTION by ports'!N2319</f>
        <v>0</v>
      </c>
      <c r="P852" s="88">
        <f>'[4]AZIMUTH_CONGESTION by ports'!O2319</f>
        <v>0</v>
      </c>
      <c r="Q852" s="88">
        <f>'[4]AZIMUTH_CONGESTION by ports'!P2319</f>
        <v>0</v>
      </c>
      <c r="R852" s="43">
        <f>'[4]AZIMUTH_CONGESTION by ports'!Q2319</f>
        <v>0</v>
      </c>
      <c r="S852" s="88">
        <f>'[4]AZIMUTH_CONGESTION by ports'!R2319</f>
        <v>1</v>
      </c>
      <c r="T852" s="12">
        <f>'[4]AZIMUTH_CONGESTION by ports'!S2319</f>
        <v>14</v>
      </c>
      <c r="U852" s="43">
        <f>'[4]AZIMUTH_CONGESTION by ports'!T2319</f>
        <v>0</v>
      </c>
      <c r="V852" s="12">
        <f>'[4]AZIMUTH_CONGESTION by ports'!U2319</f>
        <v>0</v>
      </c>
      <c r="W852" s="43">
        <f>'[4]AZIMUTH_CONGESTION by ports'!V2319</f>
        <v>6</v>
      </c>
      <c r="X852" s="12">
        <f>'[4]AZIMUTH_CONGESTION by ports'!W2319</f>
        <v>2</v>
      </c>
      <c r="Y852" s="88">
        <f>'[4]AZIMUTH_CONGESTION by ports'!X2319</f>
        <v>1</v>
      </c>
      <c r="Z852" s="12">
        <f>'[4]AZIMUTH_CONGESTION by ports'!Y2319</f>
        <v>0</v>
      </c>
      <c r="AA852" s="88">
        <f>'[4]AZIMUTH_CONGESTION by ports'!Z2319</f>
        <v>0</v>
      </c>
      <c r="AB852" s="12">
        <f t="shared" si="81"/>
        <v>17.510000000000002</v>
      </c>
      <c r="AC852" s="12">
        <f t="shared" si="82"/>
        <v>2.3800000000000003</v>
      </c>
      <c r="AD852" s="12">
        <f t="shared" si="83"/>
        <v>1.7000000000000002</v>
      </c>
      <c r="AE852" s="12">
        <f t="shared" si="84"/>
        <v>0.34</v>
      </c>
      <c r="AF852" s="12">
        <f t="shared" si="85"/>
        <v>9.8600000000000012</v>
      </c>
      <c r="AG852" s="12">
        <f t="shared" si="86"/>
        <v>3.2300000000000004</v>
      </c>
    </row>
    <row r="853" spans="2:33">
      <c r="B853" s="15">
        <f>'[4]AZIMUTH_CONGESTION by ports'!A2320</f>
        <v>43220</v>
      </c>
      <c r="C853" s="6">
        <f>'[4]AZIMUTH_CONGESTION by ports'!B2320</f>
        <v>10</v>
      </c>
      <c r="D853" s="89">
        <f>'[4]AZIMUTH_CONGESTION by ports'!C2320</f>
        <v>49</v>
      </c>
      <c r="E853" s="43">
        <f>'[4]AZIMUTH_CONGESTION by ports'!D2320</f>
        <v>2</v>
      </c>
      <c r="F853" s="6">
        <f>'[4]AZIMUTH_CONGESTION by ports'!E2320</f>
        <v>0</v>
      </c>
      <c r="G853" s="6">
        <f>'[4]AZIMUTH_CONGESTION by ports'!F2320</f>
        <v>0</v>
      </c>
      <c r="H853" s="12">
        <f>'[4]AZIMUTH_CONGESTION by ports'!G2320</f>
        <v>0</v>
      </c>
      <c r="I853" s="12">
        <f>'[4]AZIMUTH_CONGESTION by ports'!H2320</f>
        <v>0</v>
      </c>
      <c r="J853" s="12">
        <f>'[4]AZIMUTH_CONGESTION by ports'!I2320</f>
        <v>0</v>
      </c>
      <c r="K853" s="12">
        <f>'[4]AZIMUTH_CONGESTION by ports'!J2320</f>
        <v>0</v>
      </c>
      <c r="L853" s="12">
        <f>'[4]AZIMUTH_CONGESTION by ports'!K2320</f>
        <v>2</v>
      </c>
      <c r="M853" s="43">
        <f>'[4]AZIMUTH_CONGESTION by ports'!L2320</f>
        <v>2</v>
      </c>
      <c r="N853" s="6">
        <f>'[4]AZIMUTH_CONGESTION by ports'!M2320</f>
        <v>0</v>
      </c>
      <c r="O853" s="89">
        <f>'[4]AZIMUTH_CONGESTION by ports'!N2320</f>
        <v>0</v>
      </c>
      <c r="P853" s="88">
        <f>'[4]AZIMUTH_CONGESTION by ports'!O2320</f>
        <v>0</v>
      </c>
      <c r="Q853" s="88">
        <f>'[4]AZIMUTH_CONGESTION by ports'!P2320</f>
        <v>0</v>
      </c>
      <c r="R853" s="43">
        <f>'[4]AZIMUTH_CONGESTION by ports'!Q2320</f>
        <v>2</v>
      </c>
      <c r="S853" s="88">
        <f>'[4]AZIMUTH_CONGESTION by ports'!R2320</f>
        <v>1</v>
      </c>
      <c r="T853" s="12">
        <f>'[4]AZIMUTH_CONGESTION by ports'!S2320</f>
        <v>10</v>
      </c>
      <c r="U853" s="43">
        <f>'[4]AZIMUTH_CONGESTION by ports'!T2320</f>
        <v>0</v>
      </c>
      <c r="V853" s="12">
        <f>'[4]AZIMUTH_CONGESTION by ports'!U2320</f>
        <v>0</v>
      </c>
      <c r="W853" s="43">
        <f>'[4]AZIMUTH_CONGESTION by ports'!V2320</f>
        <v>4</v>
      </c>
      <c r="X853" s="12">
        <f>'[4]AZIMUTH_CONGESTION by ports'!W2320</f>
        <v>2</v>
      </c>
      <c r="Y853" s="88">
        <f>'[4]AZIMUTH_CONGESTION by ports'!X2320</f>
        <v>2</v>
      </c>
      <c r="Z853" s="12">
        <f>'[4]AZIMUTH_CONGESTION by ports'!Y2320</f>
        <v>0</v>
      </c>
      <c r="AA853" s="88">
        <f>'[4]AZIMUTH_CONGESTION by ports'!Z2320</f>
        <v>0</v>
      </c>
      <c r="AB853" s="12">
        <f t="shared" si="81"/>
        <v>14.620000000000001</v>
      </c>
      <c r="AC853" s="12">
        <f t="shared" si="82"/>
        <v>1.7000000000000002</v>
      </c>
      <c r="AD853" s="12">
        <f t="shared" si="83"/>
        <v>1.7000000000000002</v>
      </c>
      <c r="AE853" s="12">
        <f t="shared" si="84"/>
        <v>0.51</v>
      </c>
      <c r="AF853" s="12">
        <f t="shared" si="85"/>
        <v>8.33</v>
      </c>
      <c r="AG853" s="12">
        <f t="shared" si="86"/>
        <v>2.3800000000000003</v>
      </c>
    </row>
    <row r="854" spans="2:33">
      <c r="B854" s="15">
        <f>'[4]AZIMUTH_CONGESTION by ports'!A2321</f>
        <v>43221</v>
      </c>
      <c r="C854" s="6">
        <f>'[4]AZIMUTH_CONGESTION by ports'!B2321</f>
        <v>11</v>
      </c>
      <c r="D854" s="89">
        <f>'[4]AZIMUTH_CONGESTION by ports'!C2321</f>
        <v>52</v>
      </c>
      <c r="E854" s="43">
        <f>'[4]AZIMUTH_CONGESTION by ports'!D2321</f>
        <v>2</v>
      </c>
      <c r="F854" s="6">
        <f>'[4]AZIMUTH_CONGESTION by ports'!E2321</f>
        <v>0</v>
      </c>
      <c r="G854" s="6">
        <f>'[4]AZIMUTH_CONGESTION by ports'!F2321</f>
        <v>0</v>
      </c>
      <c r="H854" s="12">
        <f>'[4]AZIMUTH_CONGESTION by ports'!G2321</f>
        <v>0</v>
      </c>
      <c r="I854" s="12">
        <f>'[4]AZIMUTH_CONGESTION by ports'!H2321</f>
        <v>2</v>
      </c>
      <c r="J854" s="12">
        <f>'[4]AZIMUTH_CONGESTION by ports'!I2321</f>
        <v>0</v>
      </c>
      <c r="K854" s="12">
        <f>'[4]AZIMUTH_CONGESTION by ports'!J2321</f>
        <v>0</v>
      </c>
      <c r="L854" s="12">
        <f>'[4]AZIMUTH_CONGESTION by ports'!K2321</f>
        <v>2</v>
      </c>
      <c r="M854" s="43">
        <f>'[4]AZIMUTH_CONGESTION by ports'!L2321</f>
        <v>1</v>
      </c>
      <c r="N854" s="6">
        <f>'[4]AZIMUTH_CONGESTION by ports'!M2321</f>
        <v>0</v>
      </c>
      <c r="O854" s="89">
        <f>'[4]AZIMUTH_CONGESTION by ports'!N2321</f>
        <v>0</v>
      </c>
      <c r="P854" s="88">
        <f>'[4]AZIMUTH_CONGESTION by ports'!O2321</f>
        <v>0</v>
      </c>
      <c r="Q854" s="88">
        <f>'[4]AZIMUTH_CONGESTION by ports'!P2321</f>
        <v>0</v>
      </c>
      <c r="R854" s="43">
        <f>'[4]AZIMUTH_CONGESTION by ports'!Q2321</f>
        <v>1</v>
      </c>
      <c r="S854" s="88">
        <f>'[4]AZIMUTH_CONGESTION by ports'!R2321</f>
        <v>1</v>
      </c>
      <c r="T854" s="12">
        <f>'[4]AZIMUTH_CONGESTION by ports'!S2321</f>
        <v>9</v>
      </c>
      <c r="U854" s="43">
        <f>'[4]AZIMUTH_CONGESTION by ports'!T2321</f>
        <v>0</v>
      </c>
      <c r="V854" s="12">
        <f>'[4]AZIMUTH_CONGESTION by ports'!U2321</f>
        <v>0</v>
      </c>
      <c r="W854" s="43">
        <f>'[4]AZIMUTH_CONGESTION by ports'!V2321</f>
        <v>1</v>
      </c>
      <c r="X854" s="12">
        <f>'[4]AZIMUTH_CONGESTION by ports'!W2321</f>
        <v>2</v>
      </c>
      <c r="Y854" s="88">
        <f>'[4]AZIMUTH_CONGESTION by ports'!X2321</f>
        <v>1</v>
      </c>
      <c r="Z854" s="12">
        <f>'[4]AZIMUTH_CONGESTION by ports'!Y2321</f>
        <v>0</v>
      </c>
      <c r="AA854" s="88">
        <f>'[4]AZIMUTH_CONGESTION by ports'!Z2321</f>
        <v>0</v>
      </c>
      <c r="AB854" s="12">
        <f t="shared" si="81"/>
        <v>14.450000000000001</v>
      </c>
      <c r="AC854" s="12">
        <f t="shared" si="82"/>
        <v>1.87</v>
      </c>
      <c r="AD854" s="12">
        <f t="shared" si="83"/>
        <v>0.85000000000000009</v>
      </c>
      <c r="AE854" s="12">
        <f t="shared" si="84"/>
        <v>0.34</v>
      </c>
      <c r="AF854" s="12">
        <f t="shared" si="85"/>
        <v>8.84</v>
      </c>
      <c r="AG854" s="12">
        <f t="shared" si="86"/>
        <v>2.5500000000000003</v>
      </c>
    </row>
    <row r="855" spans="2:33">
      <c r="B855" s="15">
        <f>'[4]AZIMUTH_CONGESTION by ports'!A2322</f>
        <v>43222</v>
      </c>
      <c r="C855" s="6">
        <f>'[4]AZIMUTH_CONGESTION by ports'!B2322</f>
        <v>10</v>
      </c>
      <c r="D855" s="89">
        <f>'[4]AZIMUTH_CONGESTION by ports'!C2322</f>
        <v>49</v>
      </c>
      <c r="E855" s="43">
        <f>'[4]AZIMUTH_CONGESTION by ports'!D2322</f>
        <v>2</v>
      </c>
      <c r="F855" s="6">
        <f>'[4]AZIMUTH_CONGESTION by ports'!E2322</f>
        <v>0</v>
      </c>
      <c r="G855" s="6">
        <f>'[4]AZIMUTH_CONGESTION by ports'!F2322</f>
        <v>0</v>
      </c>
      <c r="H855" s="12">
        <f>'[4]AZIMUTH_CONGESTION by ports'!G2322</f>
        <v>0</v>
      </c>
      <c r="I855" s="12">
        <f>'[4]AZIMUTH_CONGESTION by ports'!H2322</f>
        <v>1</v>
      </c>
      <c r="J855" s="12">
        <f>'[4]AZIMUTH_CONGESTION by ports'!I2322</f>
        <v>0</v>
      </c>
      <c r="K855" s="12">
        <f>'[4]AZIMUTH_CONGESTION by ports'!J2322</f>
        <v>0</v>
      </c>
      <c r="L855" s="12">
        <f>'[4]AZIMUTH_CONGESTION by ports'!K2322</f>
        <v>2</v>
      </c>
      <c r="M855" s="43">
        <f>'[4]AZIMUTH_CONGESTION by ports'!L2322</f>
        <v>0</v>
      </c>
      <c r="N855" s="6">
        <f>'[4]AZIMUTH_CONGESTION by ports'!M2322</f>
        <v>0</v>
      </c>
      <c r="O855" s="89">
        <f>'[4]AZIMUTH_CONGESTION by ports'!N2322</f>
        <v>0</v>
      </c>
      <c r="P855" s="88">
        <f>'[4]AZIMUTH_CONGESTION by ports'!O2322</f>
        <v>0</v>
      </c>
      <c r="Q855" s="88">
        <f>'[4]AZIMUTH_CONGESTION by ports'!P2322</f>
        <v>0</v>
      </c>
      <c r="R855" s="43">
        <f>'[4]AZIMUTH_CONGESTION by ports'!Q2322</f>
        <v>1</v>
      </c>
      <c r="S855" s="88">
        <f>'[4]AZIMUTH_CONGESTION by ports'!R2322</f>
        <v>1</v>
      </c>
      <c r="T855" s="12">
        <f>'[4]AZIMUTH_CONGESTION by ports'!S2322</f>
        <v>11</v>
      </c>
      <c r="U855" s="43">
        <f>'[4]AZIMUTH_CONGESTION by ports'!T2322</f>
        <v>0</v>
      </c>
      <c r="V855" s="12">
        <f>'[4]AZIMUTH_CONGESTION by ports'!U2322</f>
        <v>0</v>
      </c>
      <c r="W855" s="43">
        <f>'[4]AZIMUTH_CONGESTION by ports'!V2322</f>
        <v>1</v>
      </c>
      <c r="X855" s="12">
        <f>'[4]AZIMUTH_CONGESTION by ports'!W2322</f>
        <v>2</v>
      </c>
      <c r="Y855" s="88">
        <f>'[4]AZIMUTH_CONGESTION by ports'!X2322</f>
        <v>2</v>
      </c>
      <c r="Z855" s="12">
        <f>'[4]AZIMUTH_CONGESTION by ports'!Y2322</f>
        <v>0</v>
      </c>
      <c r="AA855" s="88">
        <f>'[4]AZIMUTH_CONGESTION by ports'!Z2322</f>
        <v>0</v>
      </c>
      <c r="AB855" s="12">
        <f t="shared" si="81"/>
        <v>13.940000000000001</v>
      </c>
      <c r="AC855" s="12">
        <f t="shared" si="82"/>
        <v>1.7000000000000002</v>
      </c>
      <c r="AD855" s="12">
        <f t="shared" si="83"/>
        <v>0.68</v>
      </c>
      <c r="AE855" s="12">
        <f t="shared" si="84"/>
        <v>0.51</v>
      </c>
      <c r="AF855" s="12">
        <f t="shared" si="85"/>
        <v>8.33</v>
      </c>
      <c r="AG855" s="12">
        <f t="shared" si="86"/>
        <v>2.72</v>
      </c>
    </row>
    <row r="856" spans="2:33">
      <c r="B856" s="15">
        <f>'[4]AZIMUTH_CONGESTION by ports'!A2323</f>
        <v>43223</v>
      </c>
      <c r="C856" s="6">
        <f>'[4]AZIMUTH_CONGESTION by ports'!B2323</f>
        <v>10</v>
      </c>
      <c r="D856" s="89">
        <f>'[4]AZIMUTH_CONGESTION by ports'!C2323</f>
        <v>45</v>
      </c>
      <c r="E856" s="43">
        <f>'[4]AZIMUTH_CONGESTION by ports'!D2323</f>
        <v>3</v>
      </c>
      <c r="F856" s="6">
        <f>'[4]AZIMUTH_CONGESTION by ports'!E2323</f>
        <v>0</v>
      </c>
      <c r="G856" s="6">
        <f>'[4]AZIMUTH_CONGESTION by ports'!F2323</f>
        <v>0</v>
      </c>
      <c r="H856" s="12">
        <f>'[4]AZIMUTH_CONGESTION by ports'!G2323</f>
        <v>0</v>
      </c>
      <c r="I856" s="12">
        <f>'[4]AZIMUTH_CONGESTION by ports'!H2323</f>
        <v>1</v>
      </c>
      <c r="J856" s="12">
        <f>'[4]AZIMUTH_CONGESTION by ports'!I2323</f>
        <v>0</v>
      </c>
      <c r="K856" s="12">
        <f>'[4]AZIMUTH_CONGESTION by ports'!J2323</f>
        <v>0</v>
      </c>
      <c r="L856" s="12">
        <f>'[4]AZIMUTH_CONGESTION by ports'!K2323</f>
        <v>1</v>
      </c>
      <c r="M856" s="43">
        <f>'[4]AZIMUTH_CONGESTION by ports'!L2323</f>
        <v>1</v>
      </c>
      <c r="N856" s="6">
        <f>'[4]AZIMUTH_CONGESTION by ports'!M2323</f>
        <v>1</v>
      </c>
      <c r="O856" s="89">
        <f>'[4]AZIMUTH_CONGESTION by ports'!N2323</f>
        <v>0</v>
      </c>
      <c r="P856" s="88">
        <f>'[4]AZIMUTH_CONGESTION by ports'!O2323</f>
        <v>1</v>
      </c>
      <c r="Q856" s="88">
        <f>'[4]AZIMUTH_CONGESTION by ports'!P2323</f>
        <v>0</v>
      </c>
      <c r="R856" s="43">
        <f>'[4]AZIMUTH_CONGESTION by ports'!Q2323</f>
        <v>1</v>
      </c>
      <c r="S856" s="88">
        <f>'[4]AZIMUTH_CONGESTION by ports'!R2323</f>
        <v>1</v>
      </c>
      <c r="T856" s="12">
        <f>'[4]AZIMUTH_CONGESTION by ports'!S2323</f>
        <v>11</v>
      </c>
      <c r="U856" s="43">
        <f>'[4]AZIMUTH_CONGESTION by ports'!T2323</f>
        <v>0</v>
      </c>
      <c r="V856" s="12">
        <f>'[4]AZIMUTH_CONGESTION by ports'!U2323</f>
        <v>0</v>
      </c>
      <c r="W856" s="43">
        <f>'[4]AZIMUTH_CONGESTION by ports'!V2323</f>
        <v>2</v>
      </c>
      <c r="X856" s="12">
        <f>'[4]AZIMUTH_CONGESTION by ports'!W2323</f>
        <v>1</v>
      </c>
      <c r="Y856" s="88">
        <f>'[4]AZIMUTH_CONGESTION by ports'!X2323</f>
        <v>1</v>
      </c>
      <c r="Z856" s="12">
        <f>'[4]AZIMUTH_CONGESTION by ports'!Y2323</f>
        <v>0</v>
      </c>
      <c r="AA856" s="88">
        <f>'[4]AZIMUTH_CONGESTION by ports'!Z2323</f>
        <v>0</v>
      </c>
      <c r="AB856" s="12">
        <f t="shared" si="81"/>
        <v>13.600000000000001</v>
      </c>
      <c r="AC856" s="12">
        <f t="shared" si="82"/>
        <v>1.87</v>
      </c>
      <c r="AD856" s="12">
        <f t="shared" si="83"/>
        <v>1.1900000000000002</v>
      </c>
      <c r="AE856" s="12">
        <f t="shared" si="84"/>
        <v>0.51</v>
      </c>
      <c r="AF856" s="12">
        <f t="shared" si="85"/>
        <v>7.65</v>
      </c>
      <c r="AG856" s="12">
        <f t="shared" si="86"/>
        <v>2.3800000000000003</v>
      </c>
    </row>
    <row r="857" spans="2:33">
      <c r="B857" s="15">
        <f>'[4]AZIMUTH_CONGESTION by ports'!A2324</f>
        <v>43224</v>
      </c>
      <c r="C857" s="6">
        <f>'[4]AZIMUTH_CONGESTION by ports'!B2324</f>
        <v>9</v>
      </c>
      <c r="D857" s="89">
        <f>'[4]AZIMUTH_CONGESTION by ports'!C2324</f>
        <v>50</v>
      </c>
      <c r="E857" s="43">
        <f>'[4]AZIMUTH_CONGESTION by ports'!D2324</f>
        <v>2</v>
      </c>
      <c r="F857" s="6">
        <f>'[4]AZIMUTH_CONGESTION by ports'!E2324</f>
        <v>0</v>
      </c>
      <c r="G857" s="6">
        <f>'[4]AZIMUTH_CONGESTION by ports'!F2324</f>
        <v>0</v>
      </c>
      <c r="H857" s="12">
        <f>'[4]AZIMUTH_CONGESTION by ports'!G2324</f>
        <v>0</v>
      </c>
      <c r="I857" s="12">
        <f>'[4]AZIMUTH_CONGESTION by ports'!H2324</f>
        <v>0</v>
      </c>
      <c r="J857" s="12">
        <f>'[4]AZIMUTH_CONGESTION by ports'!I2324</f>
        <v>0</v>
      </c>
      <c r="K857" s="12">
        <f>'[4]AZIMUTH_CONGESTION by ports'!J2324</f>
        <v>0</v>
      </c>
      <c r="L857" s="12">
        <f>'[4]AZIMUTH_CONGESTION by ports'!K2324</f>
        <v>1</v>
      </c>
      <c r="M857" s="43">
        <f>'[4]AZIMUTH_CONGESTION by ports'!L2324</f>
        <v>1</v>
      </c>
      <c r="N857" s="6">
        <f>'[4]AZIMUTH_CONGESTION by ports'!M2324</f>
        <v>0</v>
      </c>
      <c r="O857" s="89">
        <f>'[4]AZIMUTH_CONGESTION by ports'!N2324</f>
        <v>0</v>
      </c>
      <c r="P857" s="88">
        <f>'[4]AZIMUTH_CONGESTION by ports'!O2324</f>
        <v>0</v>
      </c>
      <c r="Q857" s="88">
        <f>'[4]AZIMUTH_CONGESTION by ports'!P2324</f>
        <v>0</v>
      </c>
      <c r="R857" s="43">
        <f>'[4]AZIMUTH_CONGESTION by ports'!Q2324</f>
        <v>1</v>
      </c>
      <c r="S857" s="88">
        <f>'[4]AZIMUTH_CONGESTION by ports'!R2324</f>
        <v>0</v>
      </c>
      <c r="T857" s="12">
        <f>'[4]AZIMUTH_CONGESTION by ports'!S2324</f>
        <v>12</v>
      </c>
      <c r="U857" s="43">
        <f>'[4]AZIMUTH_CONGESTION by ports'!T2324</f>
        <v>0</v>
      </c>
      <c r="V857" s="12">
        <f>'[4]AZIMUTH_CONGESTION by ports'!U2324</f>
        <v>0</v>
      </c>
      <c r="W857" s="43">
        <f>'[4]AZIMUTH_CONGESTION by ports'!V2324</f>
        <v>1</v>
      </c>
      <c r="X857" s="12">
        <f>'[4]AZIMUTH_CONGESTION by ports'!W2324</f>
        <v>1</v>
      </c>
      <c r="Y857" s="88">
        <f>'[4]AZIMUTH_CONGESTION by ports'!X2324</f>
        <v>2</v>
      </c>
      <c r="Z857" s="12">
        <f>'[4]AZIMUTH_CONGESTION by ports'!Y2324</f>
        <v>0</v>
      </c>
      <c r="AA857" s="88">
        <f>'[4]AZIMUTH_CONGESTION by ports'!Z2324</f>
        <v>0</v>
      </c>
      <c r="AB857" s="12">
        <f t="shared" si="81"/>
        <v>13.600000000000001</v>
      </c>
      <c r="AC857" s="12">
        <f t="shared" si="82"/>
        <v>1.53</v>
      </c>
      <c r="AD857" s="12">
        <f t="shared" si="83"/>
        <v>0.85000000000000009</v>
      </c>
      <c r="AE857" s="12">
        <f t="shared" si="84"/>
        <v>0.34</v>
      </c>
      <c r="AF857" s="12">
        <f t="shared" si="85"/>
        <v>8.5</v>
      </c>
      <c r="AG857" s="12">
        <f t="shared" si="86"/>
        <v>2.3800000000000003</v>
      </c>
    </row>
    <row r="858" spans="2:33">
      <c r="B858" s="15">
        <f>'[4]AZIMUTH_CONGESTION by ports'!A2325</f>
        <v>43225</v>
      </c>
      <c r="C858" s="6">
        <f>'[4]AZIMUTH_CONGESTION by ports'!B2325</f>
        <v>9</v>
      </c>
      <c r="D858" s="89">
        <f>'[4]AZIMUTH_CONGESTION by ports'!C2325</f>
        <v>49</v>
      </c>
      <c r="E858" s="43">
        <f>'[4]AZIMUTH_CONGESTION by ports'!D2325</f>
        <v>3</v>
      </c>
      <c r="F858" s="6">
        <f>'[4]AZIMUTH_CONGESTION by ports'!E2325</f>
        <v>0</v>
      </c>
      <c r="G858" s="6">
        <f>'[4]AZIMUTH_CONGESTION by ports'!F2325</f>
        <v>0</v>
      </c>
      <c r="H858" s="12">
        <f>'[4]AZIMUTH_CONGESTION by ports'!G2325</f>
        <v>1</v>
      </c>
      <c r="I858" s="12">
        <f>'[4]AZIMUTH_CONGESTION by ports'!H2325</f>
        <v>0</v>
      </c>
      <c r="J858" s="12">
        <f>'[4]AZIMUTH_CONGESTION by ports'!I2325</f>
        <v>1</v>
      </c>
      <c r="K858" s="12">
        <f>'[4]AZIMUTH_CONGESTION by ports'!J2325</f>
        <v>0</v>
      </c>
      <c r="L858" s="12">
        <f>'[4]AZIMUTH_CONGESTION by ports'!K2325</f>
        <v>1</v>
      </c>
      <c r="M858" s="43">
        <f>'[4]AZIMUTH_CONGESTION by ports'!L2325</f>
        <v>0</v>
      </c>
      <c r="N858" s="6">
        <f>'[4]AZIMUTH_CONGESTION by ports'!M2325</f>
        <v>0</v>
      </c>
      <c r="O858" s="89">
        <f>'[4]AZIMUTH_CONGESTION by ports'!N2325</f>
        <v>0</v>
      </c>
      <c r="P858" s="88">
        <f>'[4]AZIMUTH_CONGESTION by ports'!O2325</f>
        <v>1</v>
      </c>
      <c r="Q858" s="88">
        <f>'[4]AZIMUTH_CONGESTION by ports'!P2325</f>
        <v>0</v>
      </c>
      <c r="R858" s="43">
        <f>'[4]AZIMUTH_CONGESTION by ports'!Q2325</f>
        <v>2</v>
      </c>
      <c r="S858" s="88">
        <f>'[4]AZIMUTH_CONGESTION by ports'!R2325</f>
        <v>0</v>
      </c>
      <c r="T858" s="12">
        <f>'[4]AZIMUTH_CONGESTION by ports'!S2325</f>
        <v>16</v>
      </c>
      <c r="U858" s="43">
        <f>'[4]AZIMUTH_CONGESTION by ports'!T2325</f>
        <v>0</v>
      </c>
      <c r="V858" s="12">
        <f>'[4]AZIMUTH_CONGESTION by ports'!U2325</f>
        <v>0</v>
      </c>
      <c r="W858" s="43">
        <f>'[4]AZIMUTH_CONGESTION by ports'!V2325</f>
        <v>2</v>
      </c>
      <c r="X858" s="12">
        <f>'[4]AZIMUTH_CONGESTION by ports'!W2325</f>
        <v>1</v>
      </c>
      <c r="Y858" s="88">
        <f>'[4]AZIMUTH_CONGESTION by ports'!X2325</f>
        <v>5</v>
      </c>
      <c r="Z858" s="12">
        <f>'[4]AZIMUTH_CONGESTION by ports'!Y2325</f>
        <v>0</v>
      </c>
      <c r="AA858" s="88">
        <f>'[4]AZIMUTH_CONGESTION by ports'!Z2325</f>
        <v>0</v>
      </c>
      <c r="AB858" s="12">
        <f t="shared" si="81"/>
        <v>15.47</v>
      </c>
      <c r="AC858" s="12">
        <f t="shared" si="82"/>
        <v>1.53</v>
      </c>
      <c r="AD858" s="12">
        <f t="shared" si="83"/>
        <v>1.1900000000000002</v>
      </c>
      <c r="AE858" s="12">
        <f t="shared" si="84"/>
        <v>1.02</v>
      </c>
      <c r="AF858" s="12">
        <f t="shared" si="85"/>
        <v>8.33</v>
      </c>
      <c r="AG858" s="12">
        <f t="shared" si="86"/>
        <v>3.4000000000000004</v>
      </c>
    </row>
    <row r="859" spans="2:33">
      <c r="B859" s="15">
        <f>'[4]AZIMUTH_CONGESTION by ports'!A2326</f>
        <v>43226</v>
      </c>
      <c r="C859" s="6">
        <f>'[4]AZIMUTH_CONGESTION by ports'!B2326</f>
        <v>10</v>
      </c>
      <c r="D859" s="89">
        <f>'[4]AZIMUTH_CONGESTION by ports'!C2326</f>
        <v>51</v>
      </c>
      <c r="E859" s="43">
        <f>'[4]AZIMUTH_CONGESTION by ports'!D2326</f>
        <v>2</v>
      </c>
      <c r="F859" s="6">
        <f>'[4]AZIMUTH_CONGESTION by ports'!E2326</f>
        <v>0</v>
      </c>
      <c r="G859" s="6">
        <f>'[4]AZIMUTH_CONGESTION by ports'!F2326</f>
        <v>0</v>
      </c>
      <c r="H859" s="12">
        <f>'[4]AZIMUTH_CONGESTION by ports'!G2326</f>
        <v>0</v>
      </c>
      <c r="I859" s="12">
        <f>'[4]AZIMUTH_CONGESTION by ports'!H2326</f>
        <v>0</v>
      </c>
      <c r="J859" s="12">
        <f>'[4]AZIMUTH_CONGESTION by ports'!I2326</f>
        <v>0</v>
      </c>
      <c r="K859" s="12">
        <f>'[4]AZIMUTH_CONGESTION by ports'!J2326</f>
        <v>0</v>
      </c>
      <c r="L859" s="12">
        <f>'[4]AZIMUTH_CONGESTION by ports'!K2326</f>
        <v>1</v>
      </c>
      <c r="M859" s="43">
        <f>'[4]AZIMUTH_CONGESTION by ports'!L2326</f>
        <v>0</v>
      </c>
      <c r="N859" s="6">
        <f>'[4]AZIMUTH_CONGESTION by ports'!M2326</f>
        <v>0</v>
      </c>
      <c r="O859" s="89">
        <f>'[4]AZIMUTH_CONGESTION by ports'!N2326</f>
        <v>0</v>
      </c>
      <c r="P859" s="88">
        <f>'[4]AZIMUTH_CONGESTION by ports'!O2326</f>
        <v>0</v>
      </c>
      <c r="Q859" s="88">
        <f>'[4]AZIMUTH_CONGESTION by ports'!P2326</f>
        <v>0</v>
      </c>
      <c r="R859" s="43">
        <f>'[4]AZIMUTH_CONGESTION by ports'!Q2326</f>
        <v>1</v>
      </c>
      <c r="S859" s="88">
        <f>'[4]AZIMUTH_CONGESTION by ports'!R2326</f>
        <v>0</v>
      </c>
      <c r="T859" s="12">
        <f>'[4]AZIMUTH_CONGESTION by ports'!S2326</f>
        <v>12</v>
      </c>
      <c r="U859" s="43">
        <f>'[4]AZIMUTH_CONGESTION by ports'!T2326</f>
        <v>0</v>
      </c>
      <c r="V859" s="12">
        <f>'[4]AZIMUTH_CONGESTION by ports'!U2326</f>
        <v>0</v>
      </c>
      <c r="W859" s="43">
        <f>'[4]AZIMUTH_CONGESTION by ports'!V2326</f>
        <v>2</v>
      </c>
      <c r="X859" s="12">
        <f>'[4]AZIMUTH_CONGESTION by ports'!W2326</f>
        <v>1</v>
      </c>
      <c r="Y859" s="88">
        <f>'[4]AZIMUTH_CONGESTION by ports'!X2326</f>
        <v>3</v>
      </c>
      <c r="Z859" s="12">
        <f>'[4]AZIMUTH_CONGESTION by ports'!Y2326</f>
        <v>0</v>
      </c>
      <c r="AA859" s="88">
        <f>'[4]AZIMUTH_CONGESTION by ports'!Z2326</f>
        <v>0</v>
      </c>
      <c r="AB859" s="12">
        <f t="shared" si="81"/>
        <v>14.110000000000001</v>
      </c>
      <c r="AC859" s="12">
        <f t="shared" si="82"/>
        <v>1.7000000000000002</v>
      </c>
      <c r="AD859" s="12">
        <f t="shared" si="83"/>
        <v>0.85000000000000009</v>
      </c>
      <c r="AE859" s="12">
        <f t="shared" si="84"/>
        <v>0.51</v>
      </c>
      <c r="AF859" s="12">
        <f t="shared" si="85"/>
        <v>8.67</v>
      </c>
      <c r="AG859" s="12">
        <f t="shared" si="86"/>
        <v>2.3800000000000003</v>
      </c>
    </row>
    <row r="860" spans="2:33">
      <c r="B860" s="15">
        <f>'[4]AZIMUTH_CONGESTION by ports'!A2327</f>
        <v>43227</v>
      </c>
      <c r="C860" s="6">
        <f>'[4]AZIMUTH_CONGESTION by ports'!B2327</f>
        <v>9</v>
      </c>
      <c r="D860" s="89">
        <f>'[4]AZIMUTH_CONGESTION by ports'!C2327</f>
        <v>50</v>
      </c>
      <c r="E860" s="43">
        <f>'[4]AZIMUTH_CONGESTION by ports'!D2327</f>
        <v>3</v>
      </c>
      <c r="F860" s="6">
        <f>'[4]AZIMUTH_CONGESTION by ports'!E2327</f>
        <v>0</v>
      </c>
      <c r="G860" s="6">
        <f>'[4]AZIMUTH_CONGESTION by ports'!F2327</f>
        <v>0</v>
      </c>
      <c r="H860" s="12">
        <f>'[4]AZIMUTH_CONGESTION by ports'!G2327</f>
        <v>0</v>
      </c>
      <c r="I860" s="12">
        <f>'[4]AZIMUTH_CONGESTION by ports'!H2327</f>
        <v>1</v>
      </c>
      <c r="J860" s="12">
        <f>'[4]AZIMUTH_CONGESTION by ports'!I2327</f>
        <v>0</v>
      </c>
      <c r="K860" s="12">
        <f>'[4]AZIMUTH_CONGESTION by ports'!J2327</f>
        <v>0</v>
      </c>
      <c r="L860" s="12">
        <f>'[4]AZIMUTH_CONGESTION by ports'!K2327</f>
        <v>1</v>
      </c>
      <c r="M860" s="43">
        <f>'[4]AZIMUTH_CONGESTION by ports'!L2327</f>
        <v>0</v>
      </c>
      <c r="N860" s="6">
        <f>'[4]AZIMUTH_CONGESTION by ports'!M2327</f>
        <v>1</v>
      </c>
      <c r="O860" s="89">
        <f>'[4]AZIMUTH_CONGESTION by ports'!N2327</f>
        <v>0</v>
      </c>
      <c r="P860" s="88">
        <f>'[4]AZIMUTH_CONGESTION by ports'!O2327</f>
        <v>0</v>
      </c>
      <c r="Q860" s="88">
        <f>'[4]AZIMUTH_CONGESTION by ports'!P2327</f>
        <v>0</v>
      </c>
      <c r="R860" s="43">
        <f>'[4]AZIMUTH_CONGESTION by ports'!Q2327</f>
        <v>1</v>
      </c>
      <c r="S860" s="88">
        <f>'[4]AZIMUTH_CONGESTION by ports'!R2327</f>
        <v>0</v>
      </c>
      <c r="T860" s="12">
        <f>'[4]AZIMUTH_CONGESTION by ports'!S2327</f>
        <v>13</v>
      </c>
      <c r="U860" s="43">
        <f>'[4]AZIMUTH_CONGESTION by ports'!T2327</f>
        <v>0</v>
      </c>
      <c r="V860" s="12">
        <f>'[4]AZIMUTH_CONGESTION by ports'!U2327</f>
        <v>0</v>
      </c>
      <c r="W860" s="43">
        <f>'[4]AZIMUTH_CONGESTION by ports'!V2327</f>
        <v>1</v>
      </c>
      <c r="X860" s="12">
        <f>'[4]AZIMUTH_CONGESTION by ports'!W2327</f>
        <v>1</v>
      </c>
      <c r="Y860" s="88">
        <f>'[4]AZIMUTH_CONGESTION by ports'!X2327</f>
        <v>4</v>
      </c>
      <c r="Z860" s="12">
        <f>'[4]AZIMUTH_CONGESTION by ports'!Y2327</f>
        <v>0</v>
      </c>
      <c r="AA860" s="88">
        <f>'[4]AZIMUTH_CONGESTION by ports'!Z2327</f>
        <v>0</v>
      </c>
      <c r="AB860" s="12">
        <f t="shared" si="81"/>
        <v>14.450000000000001</v>
      </c>
      <c r="AC860" s="12">
        <f t="shared" si="82"/>
        <v>1.7000000000000002</v>
      </c>
      <c r="AD860" s="12">
        <f t="shared" si="83"/>
        <v>0.85000000000000009</v>
      </c>
      <c r="AE860" s="12">
        <f t="shared" si="84"/>
        <v>0.68</v>
      </c>
      <c r="AF860" s="12">
        <f t="shared" si="85"/>
        <v>8.5</v>
      </c>
      <c r="AG860" s="12">
        <f t="shared" si="86"/>
        <v>2.72</v>
      </c>
    </row>
    <row r="861" spans="2:33">
      <c r="B861" s="15">
        <f>'[4]AZIMUTH_CONGESTION by ports'!A2328</f>
        <v>43228</v>
      </c>
      <c r="C861" s="6">
        <f>'[4]AZIMUTH_CONGESTION by ports'!B2328</f>
        <v>10</v>
      </c>
      <c r="D861" s="89">
        <f>'[4]AZIMUTH_CONGESTION by ports'!C2328</f>
        <v>46</v>
      </c>
      <c r="E861" s="43">
        <f>'[4]AZIMUTH_CONGESTION by ports'!D2328</f>
        <v>3</v>
      </c>
      <c r="F861" s="6">
        <f>'[4]AZIMUTH_CONGESTION by ports'!E2328</f>
        <v>0</v>
      </c>
      <c r="G861" s="6">
        <f>'[4]AZIMUTH_CONGESTION by ports'!F2328</f>
        <v>1</v>
      </c>
      <c r="H861" s="12">
        <f>'[4]AZIMUTH_CONGESTION by ports'!G2328</f>
        <v>0</v>
      </c>
      <c r="I861" s="12">
        <f>'[4]AZIMUTH_CONGESTION by ports'!H2328</f>
        <v>0</v>
      </c>
      <c r="J861" s="12">
        <f>'[4]AZIMUTH_CONGESTION by ports'!I2328</f>
        <v>1</v>
      </c>
      <c r="K861" s="12">
        <f>'[4]AZIMUTH_CONGESTION by ports'!J2328</f>
        <v>0</v>
      </c>
      <c r="L861" s="12">
        <f>'[4]AZIMUTH_CONGESTION by ports'!K2328</f>
        <v>1</v>
      </c>
      <c r="M861" s="43">
        <f>'[4]AZIMUTH_CONGESTION by ports'!L2328</f>
        <v>1</v>
      </c>
      <c r="N861" s="6">
        <f>'[4]AZIMUTH_CONGESTION by ports'!M2328</f>
        <v>0</v>
      </c>
      <c r="O861" s="89">
        <f>'[4]AZIMUTH_CONGESTION by ports'!N2328</f>
        <v>0</v>
      </c>
      <c r="P861" s="88">
        <f>'[4]AZIMUTH_CONGESTION by ports'!O2328</f>
        <v>0</v>
      </c>
      <c r="Q861" s="88">
        <f>'[4]AZIMUTH_CONGESTION by ports'!P2328</f>
        <v>0</v>
      </c>
      <c r="R861" s="43">
        <f>'[4]AZIMUTH_CONGESTION by ports'!Q2328</f>
        <v>1</v>
      </c>
      <c r="S861" s="88">
        <f>'[4]AZIMUTH_CONGESTION by ports'!R2328</f>
        <v>0</v>
      </c>
      <c r="T861" s="12">
        <f>'[4]AZIMUTH_CONGESTION by ports'!S2328</f>
        <v>12</v>
      </c>
      <c r="U861" s="43">
        <f>'[4]AZIMUTH_CONGESTION by ports'!T2328</f>
        <v>0</v>
      </c>
      <c r="V861" s="12">
        <f>'[4]AZIMUTH_CONGESTION by ports'!U2328</f>
        <v>0</v>
      </c>
      <c r="W861" s="43">
        <f>'[4]AZIMUTH_CONGESTION by ports'!V2328</f>
        <v>0</v>
      </c>
      <c r="X861" s="12">
        <f>'[4]AZIMUTH_CONGESTION by ports'!W2328</f>
        <v>0</v>
      </c>
      <c r="Y861" s="88">
        <f>'[4]AZIMUTH_CONGESTION by ports'!X2328</f>
        <v>2</v>
      </c>
      <c r="Z861" s="12">
        <f>'[4]AZIMUTH_CONGESTION by ports'!Y2328</f>
        <v>0</v>
      </c>
      <c r="AA861" s="88">
        <f>'[4]AZIMUTH_CONGESTION by ports'!Z2328</f>
        <v>0</v>
      </c>
      <c r="AB861" s="12">
        <f t="shared" si="81"/>
        <v>13.260000000000002</v>
      </c>
      <c r="AC861" s="12">
        <f t="shared" si="82"/>
        <v>1.87</v>
      </c>
      <c r="AD861" s="12">
        <f t="shared" si="83"/>
        <v>0.85000000000000009</v>
      </c>
      <c r="AE861" s="12">
        <f t="shared" si="84"/>
        <v>0.34</v>
      </c>
      <c r="AF861" s="12">
        <f t="shared" si="85"/>
        <v>7.82</v>
      </c>
      <c r="AG861" s="12">
        <f t="shared" si="86"/>
        <v>2.3800000000000003</v>
      </c>
    </row>
    <row r="862" spans="2:33">
      <c r="B862" s="15">
        <f>'[4]AZIMUTH_CONGESTION by ports'!A2329</f>
        <v>43229</v>
      </c>
      <c r="C862" s="6">
        <f>'[4]AZIMUTH_CONGESTION by ports'!B2329</f>
        <v>11</v>
      </c>
      <c r="D862" s="89">
        <f>'[4]AZIMUTH_CONGESTION by ports'!C2329</f>
        <v>43</v>
      </c>
      <c r="E862" s="43">
        <f>'[4]AZIMUTH_CONGESTION by ports'!D2329</f>
        <v>1</v>
      </c>
      <c r="F862" s="6">
        <f>'[4]AZIMUTH_CONGESTION by ports'!E2329</f>
        <v>0</v>
      </c>
      <c r="G862" s="6">
        <f>'[4]AZIMUTH_CONGESTION by ports'!F2329</f>
        <v>0</v>
      </c>
      <c r="H862" s="12">
        <f>'[4]AZIMUTH_CONGESTION by ports'!G2329</f>
        <v>0</v>
      </c>
      <c r="I862" s="12">
        <f>'[4]AZIMUTH_CONGESTION by ports'!H2329</f>
        <v>1</v>
      </c>
      <c r="J862" s="12">
        <f>'[4]AZIMUTH_CONGESTION by ports'!I2329</f>
        <v>0</v>
      </c>
      <c r="K862" s="12">
        <f>'[4]AZIMUTH_CONGESTION by ports'!J2329</f>
        <v>0</v>
      </c>
      <c r="L862" s="12">
        <f>'[4]AZIMUTH_CONGESTION by ports'!K2329</f>
        <v>1</v>
      </c>
      <c r="M862" s="43">
        <f>'[4]AZIMUTH_CONGESTION by ports'!L2329</f>
        <v>1</v>
      </c>
      <c r="N862" s="6">
        <f>'[4]AZIMUTH_CONGESTION by ports'!M2329</f>
        <v>0</v>
      </c>
      <c r="O862" s="89">
        <f>'[4]AZIMUTH_CONGESTION by ports'!N2329</f>
        <v>0</v>
      </c>
      <c r="P862" s="88">
        <f>'[4]AZIMUTH_CONGESTION by ports'!O2329</f>
        <v>0</v>
      </c>
      <c r="Q862" s="88">
        <f>'[4]AZIMUTH_CONGESTION by ports'!P2329</f>
        <v>0</v>
      </c>
      <c r="R862" s="43">
        <f>'[4]AZIMUTH_CONGESTION by ports'!Q2329</f>
        <v>0</v>
      </c>
      <c r="S862" s="88">
        <f>'[4]AZIMUTH_CONGESTION by ports'!R2329</f>
        <v>0</v>
      </c>
      <c r="T862" s="12">
        <f>'[4]AZIMUTH_CONGESTION by ports'!S2329</f>
        <v>12</v>
      </c>
      <c r="U862" s="43">
        <f>'[4]AZIMUTH_CONGESTION by ports'!T2329</f>
        <v>0</v>
      </c>
      <c r="V862" s="12">
        <f>'[4]AZIMUTH_CONGESTION by ports'!U2329</f>
        <v>0</v>
      </c>
      <c r="W862" s="43">
        <f>'[4]AZIMUTH_CONGESTION by ports'!V2329</f>
        <v>2</v>
      </c>
      <c r="X862" s="12">
        <f>'[4]AZIMUTH_CONGESTION by ports'!W2329</f>
        <v>0</v>
      </c>
      <c r="Y862" s="88">
        <f>'[4]AZIMUTH_CONGESTION by ports'!X2329</f>
        <v>3</v>
      </c>
      <c r="Z862" s="12">
        <f>'[4]AZIMUTH_CONGESTION by ports'!Y2329</f>
        <v>0</v>
      </c>
      <c r="AA862" s="88">
        <f>'[4]AZIMUTH_CONGESTION by ports'!Z2329</f>
        <v>0</v>
      </c>
      <c r="AB862" s="12">
        <f t="shared" si="81"/>
        <v>12.750000000000002</v>
      </c>
      <c r="AC862" s="12">
        <f t="shared" si="82"/>
        <v>1.87</v>
      </c>
      <c r="AD862" s="12">
        <f t="shared" si="83"/>
        <v>0.68</v>
      </c>
      <c r="AE862" s="12">
        <f t="shared" si="84"/>
        <v>0.51</v>
      </c>
      <c r="AF862" s="12">
        <f t="shared" si="85"/>
        <v>7.3100000000000005</v>
      </c>
      <c r="AG862" s="12">
        <f t="shared" si="86"/>
        <v>2.3800000000000003</v>
      </c>
    </row>
    <row r="863" spans="2:33">
      <c r="B863" s="15">
        <f>'[4]AZIMUTH_CONGESTION by ports'!A2330</f>
        <v>43230</v>
      </c>
      <c r="C863" s="6">
        <f>'[4]AZIMUTH_CONGESTION by ports'!B2330</f>
        <v>11</v>
      </c>
      <c r="D863" s="89">
        <f>'[4]AZIMUTH_CONGESTION by ports'!C2330</f>
        <v>46</v>
      </c>
      <c r="E863" s="43">
        <f>'[4]AZIMUTH_CONGESTION by ports'!D2330</f>
        <v>3</v>
      </c>
      <c r="F863" s="6">
        <f>'[4]AZIMUTH_CONGESTION by ports'!E2330</f>
        <v>0</v>
      </c>
      <c r="G863" s="6">
        <f>'[4]AZIMUTH_CONGESTION by ports'!F2330</f>
        <v>0</v>
      </c>
      <c r="H863" s="12">
        <f>'[4]AZIMUTH_CONGESTION by ports'!G2330</f>
        <v>1</v>
      </c>
      <c r="I863" s="12">
        <f>'[4]AZIMUTH_CONGESTION by ports'!H2330</f>
        <v>1</v>
      </c>
      <c r="J863" s="12">
        <f>'[4]AZIMUTH_CONGESTION by ports'!I2330</f>
        <v>0</v>
      </c>
      <c r="K863" s="12">
        <f>'[4]AZIMUTH_CONGESTION by ports'!J2330</f>
        <v>0</v>
      </c>
      <c r="L863" s="12">
        <f>'[4]AZIMUTH_CONGESTION by ports'!K2330</f>
        <v>1</v>
      </c>
      <c r="M863" s="43">
        <f>'[4]AZIMUTH_CONGESTION by ports'!L2330</f>
        <v>1</v>
      </c>
      <c r="N863" s="6">
        <f>'[4]AZIMUTH_CONGESTION by ports'!M2330</f>
        <v>0</v>
      </c>
      <c r="O863" s="89">
        <f>'[4]AZIMUTH_CONGESTION by ports'!N2330</f>
        <v>0</v>
      </c>
      <c r="P863" s="88">
        <f>'[4]AZIMUTH_CONGESTION by ports'!O2330</f>
        <v>0</v>
      </c>
      <c r="Q863" s="88">
        <f>'[4]AZIMUTH_CONGESTION by ports'!P2330</f>
        <v>0</v>
      </c>
      <c r="R863" s="43">
        <f>'[4]AZIMUTH_CONGESTION by ports'!Q2330</f>
        <v>0</v>
      </c>
      <c r="S863" s="88">
        <f>'[4]AZIMUTH_CONGESTION by ports'!R2330</f>
        <v>0</v>
      </c>
      <c r="T863" s="12">
        <f>'[4]AZIMUTH_CONGESTION by ports'!S2330</f>
        <v>11</v>
      </c>
      <c r="U863" s="43">
        <f>'[4]AZIMUTH_CONGESTION by ports'!T2330</f>
        <v>0</v>
      </c>
      <c r="V863" s="12">
        <f>'[4]AZIMUTH_CONGESTION by ports'!U2330</f>
        <v>0</v>
      </c>
      <c r="W863" s="43">
        <f>'[4]AZIMUTH_CONGESTION by ports'!V2330</f>
        <v>3</v>
      </c>
      <c r="X863" s="12">
        <f>'[4]AZIMUTH_CONGESTION by ports'!W2330</f>
        <v>0</v>
      </c>
      <c r="Y863" s="88">
        <f>'[4]AZIMUTH_CONGESTION by ports'!X2330</f>
        <v>2</v>
      </c>
      <c r="Z863" s="12">
        <f>'[4]AZIMUTH_CONGESTION by ports'!Y2330</f>
        <v>0</v>
      </c>
      <c r="AA863" s="88">
        <f>'[4]AZIMUTH_CONGESTION by ports'!Z2330</f>
        <v>0</v>
      </c>
      <c r="AB863" s="12">
        <f t="shared" si="81"/>
        <v>13.600000000000001</v>
      </c>
      <c r="AC863" s="12">
        <f t="shared" si="82"/>
        <v>1.87</v>
      </c>
      <c r="AD863" s="12">
        <f t="shared" si="83"/>
        <v>1.1900000000000002</v>
      </c>
      <c r="AE863" s="12">
        <f t="shared" si="84"/>
        <v>0.34</v>
      </c>
      <c r="AF863" s="12">
        <f t="shared" si="85"/>
        <v>7.82</v>
      </c>
      <c r="AG863" s="12">
        <f t="shared" si="86"/>
        <v>2.3800000000000003</v>
      </c>
    </row>
    <row r="864" spans="2:33">
      <c r="B864" s="15">
        <f>'[4]AZIMUTH_CONGESTION by ports'!A2331</f>
        <v>43231</v>
      </c>
      <c r="C864" s="6">
        <f>'[4]AZIMUTH_CONGESTION by ports'!B2331</f>
        <v>10</v>
      </c>
      <c r="D864" s="89">
        <f>'[4]AZIMUTH_CONGESTION by ports'!C2331</f>
        <v>40</v>
      </c>
      <c r="E864" s="43">
        <f>'[4]AZIMUTH_CONGESTION by ports'!D2331</f>
        <v>2</v>
      </c>
      <c r="F864" s="6">
        <f>'[4]AZIMUTH_CONGESTION by ports'!E2331</f>
        <v>0</v>
      </c>
      <c r="G864" s="6">
        <f>'[4]AZIMUTH_CONGESTION by ports'!F2331</f>
        <v>0</v>
      </c>
      <c r="H864" s="12">
        <f>'[4]AZIMUTH_CONGESTION by ports'!G2331</f>
        <v>0</v>
      </c>
      <c r="I864" s="12">
        <f>'[4]AZIMUTH_CONGESTION by ports'!H2331</f>
        <v>2</v>
      </c>
      <c r="J864" s="12">
        <f>'[4]AZIMUTH_CONGESTION by ports'!I2331</f>
        <v>0</v>
      </c>
      <c r="K864" s="12">
        <f>'[4]AZIMUTH_CONGESTION by ports'!J2331</f>
        <v>0</v>
      </c>
      <c r="L864" s="12">
        <f>'[4]AZIMUTH_CONGESTION by ports'!K2331</f>
        <v>1</v>
      </c>
      <c r="M864" s="43">
        <f>'[4]AZIMUTH_CONGESTION by ports'!L2331</f>
        <v>0</v>
      </c>
      <c r="N864" s="6">
        <f>'[4]AZIMUTH_CONGESTION by ports'!M2331</f>
        <v>0</v>
      </c>
      <c r="O864" s="89">
        <f>'[4]AZIMUTH_CONGESTION by ports'!N2331</f>
        <v>0</v>
      </c>
      <c r="P864" s="88">
        <f>'[4]AZIMUTH_CONGESTION by ports'!O2331</f>
        <v>0</v>
      </c>
      <c r="Q864" s="88">
        <f>'[4]AZIMUTH_CONGESTION by ports'!P2331</f>
        <v>0</v>
      </c>
      <c r="R864" s="43">
        <f>'[4]AZIMUTH_CONGESTION by ports'!Q2331</f>
        <v>0</v>
      </c>
      <c r="S864" s="88">
        <f>'[4]AZIMUTH_CONGESTION by ports'!R2331</f>
        <v>0</v>
      </c>
      <c r="T864" s="12">
        <f>'[4]AZIMUTH_CONGESTION by ports'!S2331</f>
        <v>17</v>
      </c>
      <c r="U864" s="43">
        <f>'[4]AZIMUTH_CONGESTION by ports'!T2331</f>
        <v>0</v>
      </c>
      <c r="V864" s="12">
        <f>'[4]AZIMUTH_CONGESTION by ports'!U2331</f>
        <v>0</v>
      </c>
      <c r="W864" s="43">
        <f>'[4]AZIMUTH_CONGESTION by ports'!V2331</f>
        <v>2</v>
      </c>
      <c r="X864" s="12">
        <f>'[4]AZIMUTH_CONGESTION by ports'!W2331</f>
        <v>1</v>
      </c>
      <c r="Y864" s="88">
        <f>'[4]AZIMUTH_CONGESTION by ports'!X2331</f>
        <v>1</v>
      </c>
      <c r="Z864" s="12">
        <f>'[4]AZIMUTH_CONGESTION by ports'!Y2331</f>
        <v>0</v>
      </c>
      <c r="AA864" s="88">
        <f>'[4]AZIMUTH_CONGESTION by ports'!Z2331</f>
        <v>0</v>
      </c>
      <c r="AB864" s="12">
        <f t="shared" si="81"/>
        <v>12.920000000000002</v>
      </c>
      <c r="AC864" s="12">
        <f t="shared" si="82"/>
        <v>1.7000000000000002</v>
      </c>
      <c r="AD864" s="12">
        <f t="shared" si="83"/>
        <v>0.68</v>
      </c>
      <c r="AE864" s="12">
        <f t="shared" si="84"/>
        <v>0.17</v>
      </c>
      <c r="AF864" s="12">
        <f t="shared" si="85"/>
        <v>6.8000000000000007</v>
      </c>
      <c r="AG864" s="12">
        <f t="shared" si="86"/>
        <v>3.5700000000000003</v>
      </c>
    </row>
    <row r="865" spans="2:33">
      <c r="B865" s="15">
        <f>'[4]AZIMUTH_CONGESTION by ports'!A2332</f>
        <v>43232</v>
      </c>
      <c r="C865" s="6">
        <f>'[4]AZIMUTH_CONGESTION by ports'!B2332</f>
        <v>8</v>
      </c>
      <c r="D865" s="89">
        <f>'[4]AZIMUTH_CONGESTION by ports'!C2332</f>
        <v>32</v>
      </c>
      <c r="E865" s="43">
        <f>'[4]AZIMUTH_CONGESTION by ports'!D2332</f>
        <v>1</v>
      </c>
      <c r="F865" s="6">
        <f>'[4]AZIMUTH_CONGESTION by ports'!E2332</f>
        <v>0</v>
      </c>
      <c r="G865" s="6">
        <f>'[4]AZIMUTH_CONGESTION by ports'!F2332</f>
        <v>0</v>
      </c>
      <c r="H865" s="12">
        <f>'[4]AZIMUTH_CONGESTION by ports'!G2332</f>
        <v>0</v>
      </c>
      <c r="I865" s="12">
        <f>'[4]AZIMUTH_CONGESTION by ports'!H2332</f>
        <v>3</v>
      </c>
      <c r="J865" s="12">
        <f>'[4]AZIMUTH_CONGESTION by ports'!I2332</f>
        <v>0</v>
      </c>
      <c r="K865" s="12">
        <f>'[4]AZIMUTH_CONGESTION by ports'!J2332</f>
        <v>0</v>
      </c>
      <c r="L865" s="12">
        <f>'[4]AZIMUTH_CONGESTION by ports'!K2332</f>
        <v>0</v>
      </c>
      <c r="M865" s="43">
        <f>'[4]AZIMUTH_CONGESTION by ports'!L2332</f>
        <v>0</v>
      </c>
      <c r="N865" s="6">
        <f>'[4]AZIMUTH_CONGESTION by ports'!M2332</f>
        <v>0</v>
      </c>
      <c r="O865" s="89">
        <f>'[4]AZIMUTH_CONGESTION by ports'!N2332</f>
        <v>0</v>
      </c>
      <c r="P865" s="88">
        <f>'[4]AZIMUTH_CONGESTION by ports'!O2332</f>
        <v>0</v>
      </c>
      <c r="Q865" s="88">
        <f>'[4]AZIMUTH_CONGESTION by ports'!P2332</f>
        <v>0</v>
      </c>
      <c r="R865" s="43">
        <f>'[4]AZIMUTH_CONGESTION by ports'!Q2332</f>
        <v>0</v>
      </c>
      <c r="S865" s="88">
        <f>'[4]AZIMUTH_CONGESTION by ports'!R2332</f>
        <v>0</v>
      </c>
      <c r="T865" s="12">
        <f>'[4]AZIMUTH_CONGESTION by ports'!S2332</f>
        <v>16</v>
      </c>
      <c r="U865" s="43">
        <f>'[4]AZIMUTH_CONGESTION by ports'!T2332</f>
        <v>0</v>
      </c>
      <c r="V865" s="12">
        <f>'[4]AZIMUTH_CONGESTION by ports'!U2332</f>
        <v>0</v>
      </c>
      <c r="W865" s="43">
        <f>'[4]AZIMUTH_CONGESTION by ports'!V2332</f>
        <v>1</v>
      </c>
      <c r="X865" s="12">
        <f>'[4]AZIMUTH_CONGESTION by ports'!W2332</f>
        <v>1</v>
      </c>
      <c r="Y865" s="88">
        <f>'[4]AZIMUTH_CONGESTION by ports'!X2332</f>
        <v>2</v>
      </c>
      <c r="Z865" s="12">
        <f>'[4]AZIMUTH_CONGESTION by ports'!Y2332</f>
        <v>0</v>
      </c>
      <c r="AA865" s="88">
        <f>'[4]AZIMUTH_CONGESTION by ports'!Z2332</f>
        <v>0</v>
      </c>
      <c r="AB865" s="12">
        <f t="shared" si="81"/>
        <v>10.88</v>
      </c>
      <c r="AC865" s="12">
        <f t="shared" si="82"/>
        <v>1.36</v>
      </c>
      <c r="AD865" s="12">
        <f t="shared" si="83"/>
        <v>0.34</v>
      </c>
      <c r="AE865" s="12">
        <f t="shared" si="84"/>
        <v>0.34</v>
      </c>
      <c r="AF865" s="12">
        <f t="shared" si="85"/>
        <v>5.44</v>
      </c>
      <c r="AG865" s="12">
        <f t="shared" si="86"/>
        <v>3.4000000000000004</v>
      </c>
    </row>
    <row r="866" spans="2:33">
      <c r="B866" s="15">
        <f>'[4]AZIMUTH_CONGESTION by ports'!A2333</f>
        <v>43233</v>
      </c>
      <c r="C866" s="6">
        <f>'[4]AZIMUTH_CONGESTION by ports'!B2333</f>
        <v>8</v>
      </c>
      <c r="D866" s="89">
        <f>'[4]AZIMUTH_CONGESTION by ports'!C2333</f>
        <v>43</v>
      </c>
      <c r="E866" s="43">
        <f>'[4]AZIMUTH_CONGESTION by ports'!D2333</f>
        <v>1</v>
      </c>
      <c r="F866" s="6">
        <f>'[4]AZIMUTH_CONGESTION by ports'!E2333</f>
        <v>0</v>
      </c>
      <c r="G866" s="6">
        <f>'[4]AZIMUTH_CONGESTION by ports'!F2333</f>
        <v>0</v>
      </c>
      <c r="H866" s="12">
        <f>'[4]AZIMUTH_CONGESTION by ports'!G2333</f>
        <v>1</v>
      </c>
      <c r="I866" s="12">
        <f>'[4]AZIMUTH_CONGESTION by ports'!H2333</f>
        <v>4</v>
      </c>
      <c r="J866" s="12">
        <f>'[4]AZIMUTH_CONGESTION by ports'!I2333</f>
        <v>3</v>
      </c>
      <c r="K866" s="12">
        <f>'[4]AZIMUTH_CONGESTION by ports'!J2333</f>
        <v>0</v>
      </c>
      <c r="L866" s="12">
        <f>'[4]AZIMUTH_CONGESTION by ports'!K2333</f>
        <v>1</v>
      </c>
      <c r="M866" s="43">
        <f>'[4]AZIMUTH_CONGESTION by ports'!L2333</f>
        <v>1</v>
      </c>
      <c r="N866" s="6">
        <f>'[4]AZIMUTH_CONGESTION by ports'!M2333</f>
        <v>0</v>
      </c>
      <c r="O866" s="89">
        <f>'[4]AZIMUTH_CONGESTION by ports'!N2333</f>
        <v>0</v>
      </c>
      <c r="P866" s="88">
        <f>'[4]AZIMUTH_CONGESTION by ports'!O2333</f>
        <v>0</v>
      </c>
      <c r="Q866" s="88">
        <f>'[4]AZIMUTH_CONGESTION by ports'!P2333</f>
        <v>0</v>
      </c>
      <c r="R866" s="43">
        <f>'[4]AZIMUTH_CONGESTION by ports'!Q2333</f>
        <v>1</v>
      </c>
      <c r="S866" s="88">
        <f>'[4]AZIMUTH_CONGESTION by ports'!R2333</f>
        <v>0</v>
      </c>
      <c r="T866" s="12">
        <f>'[4]AZIMUTH_CONGESTION by ports'!S2333</f>
        <v>16</v>
      </c>
      <c r="U866" s="43">
        <f>'[4]AZIMUTH_CONGESTION by ports'!T2333</f>
        <v>0</v>
      </c>
      <c r="V866" s="12">
        <f>'[4]AZIMUTH_CONGESTION by ports'!U2333</f>
        <v>0</v>
      </c>
      <c r="W866" s="43">
        <f>'[4]AZIMUTH_CONGESTION by ports'!V2333</f>
        <v>2</v>
      </c>
      <c r="X866" s="12">
        <f>'[4]AZIMUTH_CONGESTION by ports'!W2333</f>
        <v>1</v>
      </c>
      <c r="Y866" s="88">
        <f>'[4]AZIMUTH_CONGESTION by ports'!X2333</f>
        <v>5</v>
      </c>
      <c r="Z866" s="12">
        <f>'[4]AZIMUTH_CONGESTION by ports'!Y2333</f>
        <v>0</v>
      </c>
      <c r="AA866" s="88">
        <f>'[4]AZIMUTH_CONGESTION by ports'!Z2333</f>
        <v>0</v>
      </c>
      <c r="AB866" s="12">
        <f t="shared" si="81"/>
        <v>14.790000000000001</v>
      </c>
      <c r="AC866" s="12">
        <f t="shared" si="82"/>
        <v>1.36</v>
      </c>
      <c r="AD866" s="12">
        <f t="shared" si="83"/>
        <v>0.85000000000000009</v>
      </c>
      <c r="AE866" s="12">
        <f t="shared" si="84"/>
        <v>0.85000000000000009</v>
      </c>
      <c r="AF866" s="12">
        <f t="shared" si="85"/>
        <v>7.3100000000000005</v>
      </c>
      <c r="AG866" s="12">
        <f t="shared" si="86"/>
        <v>4.42</v>
      </c>
    </row>
    <row r="867" spans="2:33">
      <c r="B867" s="15">
        <f>'[4]AZIMUTH_CONGESTION by ports'!A2334</f>
        <v>43234</v>
      </c>
      <c r="C867" s="6">
        <f>'[4]AZIMUTH_CONGESTION by ports'!B2334</f>
        <v>8</v>
      </c>
      <c r="D867" s="89">
        <f>'[4]AZIMUTH_CONGESTION by ports'!C2334</f>
        <v>37</v>
      </c>
      <c r="E867" s="43">
        <f>'[4]AZIMUTH_CONGESTION by ports'!D2334</f>
        <v>3</v>
      </c>
      <c r="F867" s="6">
        <f>'[4]AZIMUTH_CONGESTION by ports'!E2334</f>
        <v>0</v>
      </c>
      <c r="G867" s="6">
        <f>'[4]AZIMUTH_CONGESTION by ports'!F2334</f>
        <v>0</v>
      </c>
      <c r="H867" s="12">
        <f>'[4]AZIMUTH_CONGESTION by ports'!G2334</f>
        <v>1</v>
      </c>
      <c r="I867" s="12">
        <f>'[4]AZIMUTH_CONGESTION by ports'!H2334</f>
        <v>2</v>
      </c>
      <c r="J867" s="12">
        <f>'[4]AZIMUTH_CONGESTION by ports'!I2334</f>
        <v>3</v>
      </c>
      <c r="K867" s="12">
        <f>'[4]AZIMUTH_CONGESTION by ports'!J2334</f>
        <v>0</v>
      </c>
      <c r="L867" s="12">
        <f>'[4]AZIMUTH_CONGESTION by ports'!K2334</f>
        <v>1</v>
      </c>
      <c r="M867" s="43">
        <f>'[4]AZIMUTH_CONGESTION by ports'!L2334</f>
        <v>0</v>
      </c>
      <c r="N867" s="6">
        <f>'[4]AZIMUTH_CONGESTION by ports'!M2334</f>
        <v>0</v>
      </c>
      <c r="O867" s="89">
        <f>'[4]AZIMUTH_CONGESTION by ports'!N2334</f>
        <v>0</v>
      </c>
      <c r="P867" s="88">
        <f>'[4]AZIMUTH_CONGESTION by ports'!O2334</f>
        <v>0</v>
      </c>
      <c r="Q867" s="88">
        <f>'[4]AZIMUTH_CONGESTION by ports'!P2334</f>
        <v>0</v>
      </c>
      <c r="R867" s="43">
        <f>'[4]AZIMUTH_CONGESTION by ports'!Q2334</f>
        <v>2</v>
      </c>
      <c r="S867" s="88">
        <f>'[4]AZIMUTH_CONGESTION by ports'!R2334</f>
        <v>0</v>
      </c>
      <c r="T867" s="12">
        <f>'[4]AZIMUTH_CONGESTION by ports'!S2334</f>
        <v>14</v>
      </c>
      <c r="U867" s="43">
        <f>'[4]AZIMUTH_CONGESTION by ports'!T2334</f>
        <v>0</v>
      </c>
      <c r="V867" s="12">
        <f>'[4]AZIMUTH_CONGESTION by ports'!U2334</f>
        <v>0</v>
      </c>
      <c r="W867" s="43">
        <f>'[4]AZIMUTH_CONGESTION by ports'!V2334</f>
        <v>2</v>
      </c>
      <c r="X867" s="12">
        <f>'[4]AZIMUTH_CONGESTION by ports'!W2334</f>
        <v>0</v>
      </c>
      <c r="Y867" s="88">
        <f>'[4]AZIMUTH_CONGESTION by ports'!X2334</f>
        <v>4</v>
      </c>
      <c r="Z867" s="12">
        <f>'[4]AZIMUTH_CONGESTION by ports'!Y2334</f>
        <v>0</v>
      </c>
      <c r="AA867" s="88">
        <f>'[4]AZIMUTH_CONGESTION by ports'!Z2334</f>
        <v>0</v>
      </c>
      <c r="AB867" s="12">
        <f t="shared" si="81"/>
        <v>13.090000000000002</v>
      </c>
      <c r="AC867" s="12">
        <f t="shared" si="82"/>
        <v>1.36</v>
      </c>
      <c r="AD867" s="12">
        <f t="shared" si="83"/>
        <v>1.1900000000000002</v>
      </c>
      <c r="AE867" s="12">
        <f t="shared" si="84"/>
        <v>0.68</v>
      </c>
      <c r="AF867" s="12">
        <f t="shared" si="85"/>
        <v>6.29</v>
      </c>
      <c r="AG867" s="12">
        <f t="shared" si="86"/>
        <v>3.5700000000000003</v>
      </c>
    </row>
    <row r="868" spans="2:33">
      <c r="B868" s="15">
        <f>'[4]AZIMUTH_CONGESTION by ports'!A2335</f>
        <v>43235</v>
      </c>
      <c r="C868" s="6">
        <f>'[4]AZIMUTH_CONGESTION by ports'!B2335</f>
        <v>8</v>
      </c>
      <c r="D868" s="89">
        <f>'[4]AZIMUTH_CONGESTION by ports'!C2335</f>
        <v>41</v>
      </c>
      <c r="E868" s="43">
        <f>'[4]AZIMUTH_CONGESTION by ports'!D2335</f>
        <v>4</v>
      </c>
      <c r="F868" s="6">
        <f>'[4]AZIMUTH_CONGESTION by ports'!E2335</f>
        <v>0</v>
      </c>
      <c r="G868" s="6">
        <f>'[4]AZIMUTH_CONGESTION by ports'!F2335</f>
        <v>0</v>
      </c>
      <c r="H868" s="12">
        <f>'[4]AZIMUTH_CONGESTION by ports'!G2335</f>
        <v>1</v>
      </c>
      <c r="I868" s="12">
        <f>'[4]AZIMUTH_CONGESTION by ports'!H2335</f>
        <v>1</v>
      </c>
      <c r="J868" s="12">
        <f>'[4]AZIMUTH_CONGESTION by ports'!I2335</f>
        <v>3</v>
      </c>
      <c r="K868" s="12">
        <f>'[4]AZIMUTH_CONGESTION by ports'!J2335</f>
        <v>0</v>
      </c>
      <c r="L868" s="12">
        <f>'[4]AZIMUTH_CONGESTION by ports'!K2335</f>
        <v>1</v>
      </c>
      <c r="M868" s="43">
        <f>'[4]AZIMUTH_CONGESTION by ports'!L2335</f>
        <v>0</v>
      </c>
      <c r="N868" s="6">
        <f>'[4]AZIMUTH_CONGESTION by ports'!M2335</f>
        <v>0</v>
      </c>
      <c r="O868" s="89">
        <f>'[4]AZIMUTH_CONGESTION by ports'!N2335</f>
        <v>0</v>
      </c>
      <c r="P868" s="88">
        <f>'[4]AZIMUTH_CONGESTION by ports'!O2335</f>
        <v>0</v>
      </c>
      <c r="Q868" s="88">
        <f>'[4]AZIMUTH_CONGESTION by ports'!P2335</f>
        <v>0</v>
      </c>
      <c r="R868" s="43">
        <f>'[4]AZIMUTH_CONGESTION by ports'!Q2335</f>
        <v>2</v>
      </c>
      <c r="S868" s="88">
        <f>'[4]AZIMUTH_CONGESTION by ports'!R2335</f>
        <v>0</v>
      </c>
      <c r="T868" s="12">
        <f>'[4]AZIMUTH_CONGESTION by ports'!S2335</f>
        <v>14</v>
      </c>
      <c r="U868" s="43">
        <f>'[4]AZIMUTH_CONGESTION by ports'!T2335</f>
        <v>0</v>
      </c>
      <c r="V868" s="12">
        <f>'[4]AZIMUTH_CONGESTION by ports'!U2335</f>
        <v>0</v>
      </c>
      <c r="W868" s="43">
        <f>'[4]AZIMUTH_CONGESTION by ports'!V2335</f>
        <v>4</v>
      </c>
      <c r="X868" s="12">
        <f>'[4]AZIMUTH_CONGESTION by ports'!W2335</f>
        <v>0</v>
      </c>
      <c r="Y868" s="88">
        <f>'[4]AZIMUTH_CONGESTION by ports'!X2335</f>
        <v>4</v>
      </c>
      <c r="Z868" s="12">
        <f>'[4]AZIMUTH_CONGESTION by ports'!Y2335</f>
        <v>0</v>
      </c>
      <c r="AA868" s="88">
        <f>'[4]AZIMUTH_CONGESTION by ports'!Z2335</f>
        <v>0</v>
      </c>
      <c r="AB868" s="12">
        <f t="shared" si="81"/>
        <v>14.110000000000001</v>
      </c>
      <c r="AC868" s="12">
        <f t="shared" si="82"/>
        <v>1.36</v>
      </c>
      <c r="AD868" s="12">
        <f t="shared" si="83"/>
        <v>1.7000000000000002</v>
      </c>
      <c r="AE868" s="12">
        <f t="shared" si="84"/>
        <v>0.68</v>
      </c>
      <c r="AF868" s="12">
        <f t="shared" si="85"/>
        <v>6.9700000000000006</v>
      </c>
      <c r="AG868" s="12">
        <f t="shared" si="86"/>
        <v>3.4000000000000004</v>
      </c>
    </row>
    <row r="869" spans="2:33">
      <c r="B869" s="15">
        <f>'[4]AZIMUTH_CONGESTION by ports'!A2336</f>
        <v>43236</v>
      </c>
      <c r="C869" s="6">
        <f>'[4]AZIMUTH_CONGESTION by ports'!B2336</f>
        <v>8</v>
      </c>
      <c r="D869" s="89">
        <f>'[4]AZIMUTH_CONGESTION by ports'!C2336</f>
        <v>38</v>
      </c>
      <c r="E869" s="43">
        <f>'[4]AZIMUTH_CONGESTION by ports'!D2336</f>
        <v>4</v>
      </c>
      <c r="F869" s="6">
        <f>'[4]AZIMUTH_CONGESTION by ports'!E2336</f>
        <v>0</v>
      </c>
      <c r="G869" s="6">
        <f>'[4]AZIMUTH_CONGESTION by ports'!F2336</f>
        <v>0</v>
      </c>
      <c r="H869" s="12">
        <f>'[4]AZIMUTH_CONGESTION by ports'!G2336</f>
        <v>1</v>
      </c>
      <c r="I869" s="12">
        <f>'[4]AZIMUTH_CONGESTION by ports'!H2336</f>
        <v>2</v>
      </c>
      <c r="J869" s="12">
        <f>'[4]AZIMUTH_CONGESTION by ports'!I2336</f>
        <v>3</v>
      </c>
      <c r="K869" s="12">
        <f>'[4]AZIMUTH_CONGESTION by ports'!J2336</f>
        <v>0</v>
      </c>
      <c r="L869" s="12">
        <f>'[4]AZIMUTH_CONGESTION by ports'!K2336</f>
        <v>1</v>
      </c>
      <c r="M869" s="43">
        <f>'[4]AZIMUTH_CONGESTION by ports'!L2336</f>
        <v>0</v>
      </c>
      <c r="N869" s="6">
        <f>'[4]AZIMUTH_CONGESTION by ports'!M2336</f>
        <v>1</v>
      </c>
      <c r="O869" s="89">
        <f>'[4]AZIMUTH_CONGESTION by ports'!N2336</f>
        <v>0</v>
      </c>
      <c r="P869" s="88">
        <f>'[4]AZIMUTH_CONGESTION by ports'!O2336</f>
        <v>0</v>
      </c>
      <c r="Q869" s="88">
        <f>'[4]AZIMUTH_CONGESTION by ports'!P2336</f>
        <v>0</v>
      </c>
      <c r="R869" s="43">
        <f>'[4]AZIMUTH_CONGESTION by ports'!Q2336</f>
        <v>3</v>
      </c>
      <c r="S869" s="88">
        <f>'[4]AZIMUTH_CONGESTION by ports'!R2336</f>
        <v>0</v>
      </c>
      <c r="T869" s="12">
        <f>'[4]AZIMUTH_CONGESTION by ports'!S2336</f>
        <v>17</v>
      </c>
      <c r="U869" s="43">
        <f>'[4]AZIMUTH_CONGESTION by ports'!T2336</f>
        <v>0</v>
      </c>
      <c r="V869" s="12">
        <f>'[4]AZIMUTH_CONGESTION by ports'!U2336</f>
        <v>0</v>
      </c>
      <c r="W869" s="43">
        <f>'[4]AZIMUTH_CONGESTION by ports'!V2336</f>
        <v>4</v>
      </c>
      <c r="X869" s="12">
        <f>'[4]AZIMUTH_CONGESTION by ports'!W2336</f>
        <v>0</v>
      </c>
      <c r="Y869" s="88">
        <f>'[4]AZIMUTH_CONGESTION by ports'!X2336</f>
        <v>2</v>
      </c>
      <c r="Z869" s="12">
        <f>'[4]AZIMUTH_CONGESTION by ports'!Y2336</f>
        <v>0</v>
      </c>
      <c r="AA869" s="88">
        <f>'[4]AZIMUTH_CONGESTION by ports'!Z2336</f>
        <v>0</v>
      </c>
      <c r="AB869" s="12">
        <f t="shared" si="81"/>
        <v>14.280000000000001</v>
      </c>
      <c r="AC869" s="12">
        <f t="shared" si="82"/>
        <v>1.53</v>
      </c>
      <c r="AD869" s="12">
        <f t="shared" si="83"/>
        <v>1.87</v>
      </c>
      <c r="AE869" s="12">
        <f t="shared" si="84"/>
        <v>0.34</v>
      </c>
      <c r="AF869" s="12">
        <f t="shared" si="85"/>
        <v>6.4600000000000009</v>
      </c>
      <c r="AG869" s="12">
        <f t="shared" si="86"/>
        <v>4.08</v>
      </c>
    </row>
    <row r="870" spans="2:33">
      <c r="B870" s="15">
        <f>'[4]AZIMUTH_CONGESTION by ports'!A2337</f>
        <v>43237</v>
      </c>
      <c r="C870" s="6">
        <f>'[4]AZIMUTH_CONGESTION by ports'!B2337</f>
        <v>7</v>
      </c>
      <c r="D870" s="89">
        <f>'[4]AZIMUTH_CONGESTION by ports'!C2337</f>
        <v>33</v>
      </c>
      <c r="E870" s="43">
        <f>'[4]AZIMUTH_CONGESTION by ports'!D2337</f>
        <v>1</v>
      </c>
      <c r="F870" s="6">
        <f>'[4]AZIMUTH_CONGESTION by ports'!E2337</f>
        <v>0</v>
      </c>
      <c r="G870" s="6">
        <f>'[4]AZIMUTH_CONGESTION by ports'!F2337</f>
        <v>0</v>
      </c>
      <c r="H870" s="12">
        <f>'[4]AZIMUTH_CONGESTION by ports'!G2337</f>
        <v>0</v>
      </c>
      <c r="I870" s="12">
        <f>'[4]AZIMUTH_CONGESTION by ports'!H2337</f>
        <v>0</v>
      </c>
      <c r="J870" s="12">
        <f>'[4]AZIMUTH_CONGESTION by ports'!I2337</f>
        <v>3</v>
      </c>
      <c r="K870" s="12">
        <f>'[4]AZIMUTH_CONGESTION by ports'!J2337</f>
        <v>0</v>
      </c>
      <c r="L870" s="12">
        <f>'[4]AZIMUTH_CONGESTION by ports'!K2337</f>
        <v>1</v>
      </c>
      <c r="M870" s="43">
        <f>'[4]AZIMUTH_CONGESTION by ports'!L2337</f>
        <v>0</v>
      </c>
      <c r="N870" s="6">
        <f>'[4]AZIMUTH_CONGESTION by ports'!M2337</f>
        <v>1</v>
      </c>
      <c r="O870" s="89">
        <f>'[4]AZIMUTH_CONGESTION by ports'!N2337</f>
        <v>0</v>
      </c>
      <c r="P870" s="88">
        <f>'[4]AZIMUTH_CONGESTION by ports'!O2337</f>
        <v>0</v>
      </c>
      <c r="Q870" s="88">
        <f>'[4]AZIMUTH_CONGESTION by ports'!P2337</f>
        <v>0</v>
      </c>
      <c r="R870" s="43">
        <f>'[4]AZIMUTH_CONGESTION by ports'!Q2337</f>
        <v>1</v>
      </c>
      <c r="S870" s="88">
        <f>'[4]AZIMUTH_CONGESTION by ports'!R2337</f>
        <v>0</v>
      </c>
      <c r="T870" s="12">
        <f>'[4]AZIMUTH_CONGESTION by ports'!S2337</f>
        <v>21</v>
      </c>
      <c r="U870" s="43">
        <f>'[4]AZIMUTH_CONGESTION by ports'!T2337</f>
        <v>0</v>
      </c>
      <c r="V870" s="12">
        <f>'[4]AZIMUTH_CONGESTION by ports'!U2337</f>
        <v>0</v>
      </c>
      <c r="W870" s="43">
        <f>'[4]AZIMUTH_CONGESTION by ports'!V2337</f>
        <v>5</v>
      </c>
      <c r="X870" s="12">
        <f>'[4]AZIMUTH_CONGESTION by ports'!W2337</f>
        <v>0</v>
      </c>
      <c r="Y870" s="88">
        <f>'[4]AZIMUTH_CONGESTION by ports'!X2337</f>
        <v>1</v>
      </c>
      <c r="Z870" s="12">
        <f>'[4]AZIMUTH_CONGESTION by ports'!Y2337</f>
        <v>0</v>
      </c>
      <c r="AA870" s="88">
        <f>'[4]AZIMUTH_CONGESTION by ports'!Z2337</f>
        <v>0</v>
      </c>
      <c r="AB870" s="12">
        <f t="shared" si="81"/>
        <v>12.58</v>
      </c>
      <c r="AC870" s="12">
        <f t="shared" si="82"/>
        <v>1.36</v>
      </c>
      <c r="AD870" s="12">
        <f t="shared" si="83"/>
        <v>1.1900000000000002</v>
      </c>
      <c r="AE870" s="12">
        <f t="shared" si="84"/>
        <v>0.17</v>
      </c>
      <c r="AF870" s="12">
        <f t="shared" si="85"/>
        <v>5.61</v>
      </c>
      <c r="AG870" s="12">
        <f t="shared" si="86"/>
        <v>4.25</v>
      </c>
    </row>
    <row r="871" spans="2:33">
      <c r="B871" s="15">
        <f>'[4]AZIMUTH_CONGESTION by ports'!A2338</f>
        <v>43238</v>
      </c>
      <c r="C871" s="6">
        <f>'[4]AZIMUTH_CONGESTION by ports'!B2338</f>
        <v>7</v>
      </c>
      <c r="D871" s="89">
        <f>'[4]AZIMUTH_CONGESTION by ports'!C2338</f>
        <v>41</v>
      </c>
      <c r="E871" s="43">
        <f>'[4]AZIMUTH_CONGESTION by ports'!D2338</f>
        <v>1</v>
      </c>
      <c r="F871" s="6">
        <f>'[4]AZIMUTH_CONGESTION by ports'!E2338</f>
        <v>0</v>
      </c>
      <c r="G871" s="6">
        <f>'[4]AZIMUTH_CONGESTION by ports'!F2338</f>
        <v>0</v>
      </c>
      <c r="H871" s="12">
        <f>'[4]AZIMUTH_CONGESTION by ports'!G2338</f>
        <v>0</v>
      </c>
      <c r="I871" s="12">
        <f>'[4]AZIMUTH_CONGESTION by ports'!H2338</f>
        <v>1</v>
      </c>
      <c r="J871" s="12">
        <f>'[4]AZIMUTH_CONGESTION by ports'!I2338</f>
        <v>2</v>
      </c>
      <c r="K871" s="12">
        <f>'[4]AZIMUTH_CONGESTION by ports'!J2338</f>
        <v>1</v>
      </c>
      <c r="L871" s="12">
        <f>'[4]AZIMUTH_CONGESTION by ports'!K2338</f>
        <v>0</v>
      </c>
      <c r="M871" s="43">
        <f>'[4]AZIMUTH_CONGESTION by ports'!L2338</f>
        <v>0</v>
      </c>
      <c r="N871" s="6">
        <f>'[4]AZIMUTH_CONGESTION by ports'!M2338</f>
        <v>1</v>
      </c>
      <c r="O871" s="89">
        <f>'[4]AZIMUTH_CONGESTION by ports'!N2338</f>
        <v>0</v>
      </c>
      <c r="P871" s="88">
        <f>'[4]AZIMUTH_CONGESTION by ports'!O2338</f>
        <v>0</v>
      </c>
      <c r="Q871" s="88">
        <f>'[4]AZIMUTH_CONGESTION by ports'!P2338</f>
        <v>0</v>
      </c>
      <c r="R871" s="43">
        <f>'[4]AZIMUTH_CONGESTION by ports'!Q2338</f>
        <v>0</v>
      </c>
      <c r="S871" s="88">
        <f>'[4]AZIMUTH_CONGESTION by ports'!R2338</f>
        <v>0</v>
      </c>
      <c r="T871" s="12">
        <f>'[4]AZIMUTH_CONGESTION by ports'!S2338</f>
        <v>22</v>
      </c>
      <c r="U871" s="43">
        <f>'[4]AZIMUTH_CONGESTION by ports'!T2338</f>
        <v>0</v>
      </c>
      <c r="V871" s="12">
        <f>'[4]AZIMUTH_CONGESTION by ports'!U2338</f>
        <v>0</v>
      </c>
      <c r="W871" s="43">
        <f>'[4]AZIMUTH_CONGESTION by ports'!V2338</f>
        <v>3</v>
      </c>
      <c r="X871" s="12">
        <f>'[4]AZIMUTH_CONGESTION by ports'!W2338</f>
        <v>0</v>
      </c>
      <c r="Y871" s="88">
        <f>'[4]AZIMUTH_CONGESTION by ports'!X2338</f>
        <v>1</v>
      </c>
      <c r="Z871" s="12">
        <f>'[4]AZIMUTH_CONGESTION by ports'!Y2338</f>
        <v>0</v>
      </c>
      <c r="AA871" s="88">
        <f>'[4]AZIMUTH_CONGESTION by ports'!Z2338</f>
        <v>0</v>
      </c>
      <c r="AB871" s="12">
        <f t="shared" si="81"/>
        <v>13.600000000000001</v>
      </c>
      <c r="AC871" s="12">
        <f t="shared" si="82"/>
        <v>1.36</v>
      </c>
      <c r="AD871" s="12">
        <f t="shared" si="83"/>
        <v>0.68</v>
      </c>
      <c r="AE871" s="12">
        <f t="shared" si="84"/>
        <v>0.17</v>
      </c>
      <c r="AF871" s="12">
        <f t="shared" si="85"/>
        <v>6.9700000000000006</v>
      </c>
      <c r="AG871" s="12">
        <f t="shared" si="86"/>
        <v>4.42</v>
      </c>
    </row>
    <row r="872" spans="2:33">
      <c r="B872" s="15">
        <f>'[4]AZIMUTH_CONGESTION by ports'!A2339</f>
        <v>43239</v>
      </c>
      <c r="C872" s="6">
        <f>'[4]AZIMUTH_CONGESTION by ports'!B2339</f>
        <v>7</v>
      </c>
      <c r="D872" s="89">
        <f>'[4]AZIMUTH_CONGESTION by ports'!C2339</f>
        <v>36</v>
      </c>
      <c r="E872" s="43">
        <f>'[4]AZIMUTH_CONGESTION by ports'!D2339</f>
        <v>2</v>
      </c>
      <c r="F872" s="6">
        <f>'[4]AZIMUTH_CONGESTION by ports'!E2339</f>
        <v>0</v>
      </c>
      <c r="G872" s="6">
        <f>'[4]AZIMUTH_CONGESTION by ports'!F2339</f>
        <v>0</v>
      </c>
      <c r="H872" s="12">
        <f>'[4]AZIMUTH_CONGESTION by ports'!G2339</f>
        <v>1</v>
      </c>
      <c r="I872" s="12">
        <f>'[4]AZIMUTH_CONGESTION by ports'!H2339</f>
        <v>1</v>
      </c>
      <c r="J872" s="12">
        <f>'[4]AZIMUTH_CONGESTION by ports'!I2339</f>
        <v>0</v>
      </c>
      <c r="K872" s="12">
        <f>'[4]AZIMUTH_CONGESTION by ports'!J2339</f>
        <v>1</v>
      </c>
      <c r="L872" s="12">
        <f>'[4]AZIMUTH_CONGESTION by ports'!K2339</f>
        <v>0</v>
      </c>
      <c r="M872" s="43">
        <f>'[4]AZIMUTH_CONGESTION by ports'!L2339</f>
        <v>1</v>
      </c>
      <c r="N872" s="6">
        <f>'[4]AZIMUTH_CONGESTION by ports'!M2339</f>
        <v>0</v>
      </c>
      <c r="O872" s="89">
        <f>'[4]AZIMUTH_CONGESTION by ports'!N2339</f>
        <v>0</v>
      </c>
      <c r="P872" s="88">
        <f>'[4]AZIMUTH_CONGESTION by ports'!O2339</f>
        <v>1</v>
      </c>
      <c r="Q872" s="88">
        <f>'[4]AZIMUTH_CONGESTION by ports'!P2339</f>
        <v>0</v>
      </c>
      <c r="R872" s="43">
        <f>'[4]AZIMUTH_CONGESTION by ports'!Q2339</f>
        <v>0</v>
      </c>
      <c r="S872" s="88">
        <f>'[4]AZIMUTH_CONGESTION by ports'!R2339</f>
        <v>0</v>
      </c>
      <c r="T872" s="12">
        <f>'[4]AZIMUTH_CONGESTION by ports'!S2339</f>
        <v>18</v>
      </c>
      <c r="U872" s="43">
        <f>'[4]AZIMUTH_CONGESTION by ports'!T2339</f>
        <v>0</v>
      </c>
      <c r="V872" s="12">
        <f>'[4]AZIMUTH_CONGESTION by ports'!U2339</f>
        <v>0</v>
      </c>
      <c r="W872" s="43">
        <f>'[4]AZIMUTH_CONGESTION by ports'!V2339</f>
        <v>3</v>
      </c>
      <c r="X872" s="12">
        <f>'[4]AZIMUTH_CONGESTION by ports'!W2339</f>
        <v>0</v>
      </c>
      <c r="Y872" s="88">
        <f>'[4]AZIMUTH_CONGESTION by ports'!X2339</f>
        <v>1</v>
      </c>
      <c r="Z872" s="12">
        <f>'[4]AZIMUTH_CONGESTION by ports'!Y2339</f>
        <v>0</v>
      </c>
      <c r="AA872" s="88">
        <f>'[4]AZIMUTH_CONGESTION by ports'!Z2339</f>
        <v>0</v>
      </c>
      <c r="AB872" s="12">
        <f t="shared" si="81"/>
        <v>12.24</v>
      </c>
      <c r="AC872" s="12">
        <f t="shared" si="82"/>
        <v>1.1900000000000002</v>
      </c>
      <c r="AD872" s="12">
        <f t="shared" si="83"/>
        <v>1.02</v>
      </c>
      <c r="AE872" s="12">
        <f t="shared" si="84"/>
        <v>0.34</v>
      </c>
      <c r="AF872" s="12">
        <f t="shared" si="85"/>
        <v>6.12</v>
      </c>
      <c r="AG872" s="12">
        <f t="shared" si="86"/>
        <v>3.5700000000000003</v>
      </c>
    </row>
    <row r="873" spans="2:33">
      <c r="B873" s="15">
        <f>'[4]AZIMUTH_CONGESTION by ports'!A2340</f>
        <v>43240</v>
      </c>
      <c r="C873" s="6">
        <f>'[4]AZIMUTH_CONGESTION by ports'!B2340</f>
        <v>6</v>
      </c>
      <c r="D873" s="89">
        <f>'[4]AZIMUTH_CONGESTION by ports'!C2340</f>
        <v>41</v>
      </c>
      <c r="E873" s="43">
        <f>'[4]AZIMUTH_CONGESTION by ports'!D2340</f>
        <v>1</v>
      </c>
      <c r="F873" s="6">
        <f>'[4]AZIMUTH_CONGESTION by ports'!E2340</f>
        <v>0</v>
      </c>
      <c r="G873" s="6">
        <f>'[4]AZIMUTH_CONGESTION by ports'!F2340</f>
        <v>0</v>
      </c>
      <c r="H873" s="12">
        <f>'[4]AZIMUTH_CONGESTION by ports'!G2340</f>
        <v>1</v>
      </c>
      <c r="I873" s="12">
        <f>'[4]AZIMUTH_CONGESTION by ports'!H2340</f>
        <v>0</v>
      </c>
      <c r="J873" s="12">
        <f>'[4]AZIMUTH_CONGESTION by ports'!I2340</f>
        <v>0</v>
      </c>
      <c r="K873" s="12">
        <f>'[4]AZIMUTH_CONGESTION by ports'!J2340</f>
        <v>0</v>
      </c>
      <c r="L873" s="12">
        <f>'[4]AZIMUTH_CONGESTION by ports'!K2340</f>
        <v>0</v>
      </c>
      <c r="M873" s="43">
        <f>'[4]AZIMUTH_CONGESTION by ports'!L2340</f>
        <v>0</v>
      </c>
      <c r="N873" s="6">
        <f>'[4]AZIMUTH_CONGESTION by ports'!M2340</f>
        <v>0</v>
      </c>
      <c r="O873" s="89">
        <f>'[4]AZIMUTH_CONGESTION by ports'!N2340</f>
        <v>0</v>
      </c>
      <c r="P873" s="88">
        <f>'[4]AZIMUTH_CONGESTION by ports'!O2340</f>
        <v>0</v>
      </c>
      <c r="Q873" s="88">
        <f>'[4]AZIMUTH_CONGESTION by ports'!P2340</f>
        <v>0</v>
      </c>
      <c r="R873" s="43">
        <f>'[4]AZIMUTH_CONGESTION by ports'!Q2340</f>
        <v>0</v>
      </c>
      <c r="S873" s="88">
        <f>'[4]AZIMUTH_CONGESTION by ports'!R2340</f>
        <v>0</v>
      </c>
      <c r="T873" s="12">
        <f>'[4]AZIMUTH_CONGESTION by ports'!S2340</f>
        <v>19</v>
      </c>
      <c r="U873" s="43">
        <f>'[4]AZIMUTH_CONGESTION by ports'!T2340</f>
        <v>0</v>
      </c>
      <c r="V873" s="12">
        <f>'[4]AZIMUTH_CONGESTION by ports'!U2340</f>
        <v>0</v>
      </c>
      <c r="W873" s="43">
        <f>'[4]AZIMUTH_CONGESTION by ports'!V2340</f>
        <v>4</v>
      </c>
      <c r="X873" s="12">
        <f>'[4]AZIMUTH_CONGESTION by ports'!W2340</f>
        <v>0</v>
      </c>
      <c r="Y873" s="88">
        <f>'[4]AZIMUTH_CONGESTION by ports'!X2340</f>
        <v>0</v>
      </c>
      <c r="Z873" s="12">
        <f>'[4]AZIMUTH_CONGESTION by ports'!Y2340</f>
        <v>0</v>
      </c>
      <c r="AA873" s="88">
        <f>'[4]AZIMUTH_CONGESTION by ports'!Z2340</f>
        <v>0</v>
      </c>
      <c r="AB873" s="12">
        <f t="shared" si="81"/>
        <v>12.24</v>
      </c>
      <c r="AC873" s="12">
        <f t="shared" si="82"/>
        <v>1.02</v>
      </c>
      <c r="AD873" s="12">
        <f t="shared" si="83"/>
        <v>0.85000000000000009</v>
      </c>
      <c r="AE873" s="12">
        <f t="shared" si="84"/>
        <v>0</v>
      </c>
      <c r="AF873" s="12">
        <f t="shared" si="85"/>
        <v>6.9700000000000006</v>
      </c>
      <c r="AG873" s="12">
        <f t="shared" si="86"/>
        <v>3.4000000000000004</v>
      </c>
    </row>
    <row r="874" spans="2:33">
      <c r="B874" s="15">
        <f>'[4]AZIMUTH_CONGESTION by ports'!A2341</f>
        <v>43241</v>
      </c>
      <c r="C874" s="6">
        <f>'[4]AZIMUTH_CONGESTION by ports'!B2341</f>
        <v>6</v>
      </c>
      <c r="D874" s="89">
        <f>'[4]AZIMUTH_CONGESTION by ports'!C2341</f>
        <v>33</v>
      </c>
      <c r="E874" s="43">
        <f>'[4]AZIMUTH_CONGESTION by ports'!D2341</f>
        <v>0</v>
      </c>
      <c r="F874" s="6">
        <f>'[4]AZIMUTH_CONGESTION by ports'!E2341</f>
        <v>0</v>
      </c>
      <c r="G874" s="6">
        <f>'[4]AZIMUTH_CONGESTION by ports'!F2341</f>
        <v>0</v>
      </c>
      <c r="H874" s="12">
        <f>'[4]AZIMUTH_CONGESTION by ports'!G2341</f>
        <v>0</v>
      </c>
      <c r="I874" s="12">
        <f>'[4]AZIMUTH_CONGESTION by ports'!H2341</f>
        <v>0</v>
      </c>
      <c r="J874" s="12">
        <f>'[4]AZIMUTH_CONGESTION by ports'!I2341</f>
        <v>1</v>
      </c>
      <c r="K874" s="12">
        <f>'[4]AZIMUTH_CONGESTION by ports'!J2341</f>
        <v>0</v>
      </c>
      <c r="L874" s="12">
        <f>'[4]AZIMUTH_CONGESTION by ports'!K2341</f>
        <v>1</v>
      </c>
      <c r="M874" s="43">
        <f>'[4]AZIMUTH_CONGESTION by ports'!L2341</f>
        <v>0</v>
      </c>
      <c r="N874" s="6">
        <f>'[4]AZIMUTH_CONGESTION by ports'!M2341</f>
        <v>1</v>
      </c>
      <c r="O874" s="89">
        <f>'[4]AZIMUTH_CONGESTION by ports'!N2341</f>
        <v>0</v>
      </c>
      <c r="P874" s="88">
        <f>'[4]AZIMUTH_CONGESTION by ports'!O2341</f>
        <v>0</v>
      </c>
      <c r="Q874" s="88">
        <f>'[4]AZIMUTH_CONGESTION by ports'!P2341</f>
        <v>0</v>
      </c>
      <c r="R874" s="43">
        <f>'[4]AZIMUTH_CONGESTION by ports'!Q2341</f>
        <v>1</v>
      </c>
      <c r="S874" s="88">
        <f>'[4]AZIMUTH_CONGESTION by ports'!R2341</f>
        <v>0</v>
      </c>
      <c r="T874" s="12">
        <f>'[4]AZIMUTH_CONGESTION by ports'!S2341</f>
        <v>17</v>
      </c>
      <c r="U874" s="43">
        <f>'[4]AZIMUTH_CONGESTION by ports'!T2341</f>
        <v>0</v>
      </c>
      <c r="V874" s="12">
        <f>'[4]AZIMUTH_CONGESTION by ports'!U2341</f>
        <v>0</v>
      </c>
      <c r="W874" s="43">
        <f>'[4]AZIMUTH_CONGESTION by ports'!V2341</f>
        <v>6</v>
      </c>
      <c r="X874" s="12">
        <f>'[4]AZIMUTH_CONGESTION by ports'!W2341</f>
        <v>0</v>
      </c>
      <c r="Y874" s="88">
        <f>'[4]AZIMUTH_CONGESTION by ports'!X2341</f>
        <v>2</v>
      </c>
      <c r="Z874" s="12">
        <f>'[4]AZIMUTH_CONGESTION by ports'!Y2341</f>
        <v>0</v>
      </c>
      <c r="AA874" s="88">
        <f>'[4]AZIMUTH_CONGESTION by ports'!Z2341</f>
        <v>0</v>
      </c>
      <c r="AB874" s="12">
        <f t="shared" si="81"/>
        <v>11.56</v>
      </c>
      <c r="AC874" s="12">
        <f t="shared" si="82"/>
        <v>1.1900000000000002</v>
      </c>
      <c r="AD874" s="12">
        <f t="shared" si="83"/>
        <v>1.1900000000000002</v>
      </c>
      <c r="AE874" s="12">
        <f t="shared" si="84"/>
        <v>0.34</v>
      </c>
      <c r="AF874" s="12">
        <f t="shared" si="85"/>
        <v>5.61</v>
      </c>
      <c r="AG874" s="12">
        <f t="shared" si="86"/>
        <v>3.2300000000000004</v>
      </c>
    </row>
    <row r="875" spans="2:33">
      <c r="B875" s="15">
        <f>'[4]AZIMUTH_CONGESTION by ports'!A2342</f>
        <v>43242</v>
      </c>
      <c r="C875" s="6">
        <f>'[4]AZIMUTH_CONGESTION by ports'!B2342</f>
        <v>8</v>
      </c>
      <c r="D875" s="89">
        <f>'[4]AZIMUTH_CONGESTION by ports'!C2342</f>
        <v>34</v>
      </c>
      <c r="E875" s="43">
        <f>'[4]AZIMUTH_CONGESTION by ports'!D2342</f>
        <v>1</v>
      </c>
      <c r="F875" s="6">
        <f>'[4]AZIMUTH_CONGESTION by ports'!E2342</f>
        <v>0</v>
      </c>
      <c r="G875" s="6">
        <f>'[4]AZIMUTH_CONGESTION by ports'!F2342</f>
        <v>0</v>
      </c>
      <c r="H875" s="12">
        <f>'[4]AZIMUTH_CONGESTION by ports'!G2342</f>
        <v>0</v>
      </c>
      <c r="I875" s="12">
        <f>'[4]AZIMUTH_CONGESTION by ports'!H2342</f>
        <v>2</v>
      </c>
      <c r="J875" s="12">
        <f>'[4]AZIMUTH_CONGESTION by ports'!I2342</f>
        <v>1</v>
      </c>
      <c r="K875" s="12">
        <f>'[4]AZIMUTH_CONGESTION by ports'!J2342</f>
        <v>1</v>
      </c>
      <c r="L875" s="12">
        <f>'[4]AZIMUTH_CONGESTION by ports'!K2342</f>
        <v>0</v>
      </c>
      <c r="M875" s="43">
        <f>'[4]AZIMUTH_CONGESTION by ports'!L2342</f>
        <v>0</v>
      </c>
      <c r="N875" s="6">
        <f>'[4]AZIMUTH_CONGESTION by ports'!M2342</f>
        <v>0</v>
      </c>
      <c r="O875" s="89">
        <f>'[4]AZIMUTH_CONGESTION by ports'!N2342</f>
        <v>0</v>
      </c>
      <c r="P875" s="88">
        <f>'[4]AZIMUTH_CONGESTION by ports'!O2342</f>
        <v>0</v>
      </c>
      <c r="Q875" s="88">
        <f>'[4]AZIMUTH_CONGESTION by ports'!P2342</f>
        <v>0</v>
      </c>
      <c r="R875" s="43">
        <f>'[4]AZIMUTH_CONGESTION by ports'!Q2342</f>
        <v>1</v>
      </c>
      <c r="S875" s="88">
        <f>'[4]AZIMUTH_CONGESTION by ports'!R2342</f>
        <v>0</v>
      </c>
      <c r="T875" s="12">
        <f>'[4]AZIMUTH_CONGESTION by ports'!S2342</f>
        <v>13</v>
      </c>
      <c r="U875" s="43">
        <f>'[4]AZIMUTH_CONGESTION by ports'!T2342</f>
        <v>0</v>
      </c>
      <c r="V875" s="12">
        <f>'[4]AZIMUTH_CONGESTION by ports'!U2342</f>
        <v>0</v>
      </c>
      <c r="W875" s="43">
        <f>'[4]AZIMUTH_CONGESTION by ports'!V2342</f>
        <v>8</v>
      </c>
      <c r="X875" s="12">
        <f>'[4]AZIMUTH_CONGESTION by ports'!W2342</f>
        <v>0</v>
      </c>
      <c r="Y875" s="88">
        <f>'[4]AZIMUTH_CONGESTION by ports'!X2342</f>
        <v>2</v>
      </c>
      <c r="Z875" s="12">
        <f>'[4]AZIMUTH_CONGESTION by ports'!Y2342</f>
        <v>0</v>
      </c>
      <c r="AA875" s="88">
        <f>'[4]AZIMUTH_CONGESTION by ports'!Z2342</f>
        <v>0</v>
      </c>
      <c r="AB875" s="12">
        <f t="shared" si="81"/>
        <v>12.07</v>
      </c>
      <c r="AC875" s="12">
        <f t="shared" si="82"/>
        <v>1.36</v>
      </c>
      <c r="AD875" s="12">
        <f t="shared" si="83"/>
        <v>1.7000000000000002</v>
      </c>
      <c r="AE875" s="12">
        <f t="shared" si="84"/>
        <v>0.34</v>
      </c>
      <c r="AF875" s="12">
        <f t="shared" si="85"/>
        <v>5.78</v>
      </c>
      <c r="AG875" s="12">
        <f t="shared" si="86"/>
        <v>2.89</v>
      </c>
    </row>
    <row r="876" spans="2:33">
      <c r="B876" s="15">
        <f>'[4]AZIMUTH_CONGESTION by ports'!A2343</f>
        <v>43243</v>
      </c>
      <c r="C876" s="6">
        <f>'[4]AZIMUTH_CONGESTION by ports'!B2343</f>
        <v>7</v>
      </c>
      <c r="D876" s="89">
        <f>'[4]AZIMUTH_CONGESTION by ports'!C2343</f>
        <v>35</v>
      </c>
      <c r="E876" s="43">
        <f>'[4]AZIMUTH_CONGESTION by ports'!D2343</f>
        <v>2</v>
      </c>
      <c r="F876" s="6">
        <f>'[4]AZIMUTH_CONGESTION by ports'!E2343</f>
        <v>0</v>
      </c>
      <c r="G876" s="6">
        <f>'[4]AZIMUTH_CONGESTION by ports'!F2343</f>
        <v>0</v>
      </c>
      <c r="H876" s="12">
        <f>'[4]AZIMUTH_CONGESTION by ports'!G2343</f>
        <v>0</v>
      </c>
      <c r="I876" s="12">
        <f>'[4]AZIMUTH_CONGESTION by ports'!H2343</f>
        <v>1</v>
      </c>
      <c r="J876" s="12">
        <f>'[4]AZIMUTH_CONGESTION by ports'!I2343</f>
        <v>2</v>
      </c>
      <c r="K876" s="12">
        <f>'[4]AZIMUTH_CONGESTION by ports'!J2343</f>
        <v>0</v>
      </c>
      <c r="L876" s="12">
        <f>'[4]AZIMUTH_CONGESTION by ports'!K2343</f>
        <v>0</v>
      </c>
      <c r="M876" s="43">
        <f>'[4]AZIMUTH_CONGESTION by ports'!L2343</f>
        <v>1</v>
      </c>
      <c r="N876" s="6">
        <f>'[4]AZIMUTH_CONGESTION by ports'!M2343</f>
        <v>0</v>
      </c>
      <c r="O876" s="89">
        <f>'[4]AZIMUTH_CONGESTION by ports'!N2343</f>
        <v>0</v>
      </c>
      <c r="P876" s="88">
        <f>'[4]AZIMUTH_CONGESTION by ports'!O2343</f>
        <v>0</v>
      </c>
      <c r="Q876" s="88">
        <f>'[4]AZIMUTH_CONGESTION by ports'!P2343</f>
        <v>0</v>
      </c>
      <c r="R876" s="43">
        <f>'[4]AZIMUTH_CONGESTION by ports'!Q2343</f>
        <v>0</v>
      </c>
      <c r="S876" s="88">
        <f>'[4]AZIMUTH_CONGESTION by ports'!R2343</f>
        <v>0</v>
      </c>
      <c r="T876" s="12">
        <f>'[4]AZIMUTH_CONGESTION by ports'!S2343</f>
        <v>12</v>
      </c>
      <c r="U876" s="43">
        <f>'[4]AZIMUTH_CONGESTION by ports'!T2343</f>
        <v>0</v>
      </c>
      <c r="V876" s="12">
        <f>'[4]AZIMUTH_CONGESTION by ports'!U2343</f>
        <v>0</v>
      </c>
      <c r="W876" s="43">
        <f>'[4]AZIMUTH_CONGESTION by ports'!V2343</f>
        <v>7</v>
      </c>
      <c r="X876" s="12">
        <f>'[4]AZIMUTH_CONGESTION by ports'!W2343</f>
        <v>0</v>
      </c>
      <c r="Y876" s="88">
        <f>'[4]AZIMUTH_CONGESTION by ports'!X2343</f>
        <v>1</v>
      </c>
      <c r="Z876" s="12">
        <f>'[4]AZIMUTH_CONGESTION by ports'!Y2343</f>
        <v>0</v>
      </c>
      <c r="AA876" s="88">
        <f>'[4]AZIMUTH_CONGESTION by ports'!Z2343</f>
        <v>0</v>
      </c>
      <c r="AB876" s="12">
        <f t="shared" si="81"/>
        <v>11.56</v>
      </c>
      <c r="AC876" s="12">
        <f t="shared" si="82"/>
        <v>1.1900000000000002</v>
      </c>
      <c r="AD876" s="12">
        <f t="shared" si="83"/>
        <v>1.7000000000000002</v>
      </c>
      <c r="AE876" s="12">
        <f t="shared" si="84"/>
        <v>0.17</v>
      </c>
      <c r="AF876" s="12">
        <f t="shared" si="85"/>
        <v>5.95</v>
      </c>
      <c r="AG876" s="12">
        <f t="shared" si="86"/>
        <v>2.5500000000000003</v>
      </c>
    </row>
    <row r="877" spans="2:33">
      <c r="B877" s="15">
        <f>'[4]AZIMUTH_CONGESTION by ports'!A2344</f>
        <v>43244</v>
      </c>
      <c r="C877" s="6">
        <f>'[4]AZIMUTH_CONGESTION by ports'!B2344</f>
        <v>8</v>
      </c>
      <c r="D877" s="89">
        <f>'[4]AZIMUTH_CONGESTION by ports'!C2344</f>
        <v>28</v>
      </c>
      <c r="E877" s="43">
        <f>'[4]AZIMUTH_CONGESTION by ports'!D2344</f>
        <v>1</v>
      </c>
      <c r="F877" s="6">
        <f>'[4]AZIMUTH_CONGESTION by ports'!E2344</f>
        <v>0</v>
      </c>
      <c r="G877" s="6">
        <f>'[4]AZIMUTH_CONGESTION by ports'!F2344</f>
        <v>0</v>
      </c>
      <c r="H877" s="12">
        <f>'[4]AZIMUTH_CONGESTION by ports'!G2344</f>
        <v>0</v>
      </c>
      <c r="I877" s="12">
        <f>'[4]AZIMUTH_CONGESTION by ports'!H2344</f>
        <v>0</v>
      </c>
      <c r="J877" s="12">
        <f>'[4]AZIMUTH_CONGESTION by ports'!I2344</f>
        <v>2</v>
      </c>
      <c r="K877" s="12">
        <f>'[4]AZIMUTH_CONGESTION by ports'!J2344</f>
        <v>0</v>
      </c>
      <c r="L877" s="12">
        <f>'[4]AZIMUTH_CONGESTION by ports'!K2344</f>
        <v>0</v>
      </c>
      <c r="M877" s="43">
        <f>'[4]AZIMUTH_CONGESTION by ports'!L2344</f>
        <v>0</v>
      </c>
      <c r="N877" s="6">
        <f>'[4]AZIMUTH_CONGESTION by ports'!M2344</f>
        <v>0</v>
      </c>
      <c r="O877" s="89">
        <f>'[4]AZIMUTH_CONGESTION by ports'!N2344</f>
        <v>0</v>
      </c>
      <c r="P877" s="88">
        <f>'[4]AZIMUTH_CONGESTION by ports'!O2344</f>
        <v>0</v>
      </c>
      <c r="Q877" s="88">
        <f>'[4]AZIMUTH_CONGESTION by ports'!P2344</f>
        <v>0</v>
      </c>
      <c r="R877" s="43">
        <f>'[4]AZIMUTH_CONGESTION by ports'!Q2344</f>
        <v>2</v>
      </c>
      <c r="S877" s="88">
        <f>'[4]AZIMUTH_CONGESTION by ports'!R2344</f>
        <v>0</v>
      </c>
      <c r="T877" s="12">
        <f>'[4]AZIMUTH_CONGESTION by ports'!S2344</f>
        <v>12</v>
      </c>
      <c r="U877" s="43">
        <f>'[4]AZIMUTH_CONGESTION by ports'!T2344</f>
        <v>0</v>
      </c>
      <c r="V877" s="12">
        <f>'[4]AZIMUTH_CONGESTION by ports'!U2344</f>
        <v>0</v>
      </c>
      <c r="W877" s="43">
        <f>'[4]AZIMUTH_CONGESTION by ports'!V2344</f>
        <v>5</v>
      </c>
      <c r="X877" s="12">
        <f>'[4]AZIMUTH_CONGESTION by ports'!W2344</f>
        <v>0</v>
      </c>
      <c r="Y877" s="88">
        <f>'[4]AZIMUTH_CONGESTION by ports'!X2344</f>
        <v>2</v>
      </c>
      <c r="Z877" s="12">
        <f>'[4]AZIMUTH_CONGESTION by ports'!Y2344</f>
        <v>0</v>
      </c>
      <c r="AA877" s="88">
        <f>'[4]AZIMUTH_CONGESTION by ports'!Z2344</f>
        <v>0</v>
      </c>
      <c r="AB877" s="12">
        <f t="shared" si="81"/>
        <v>10.200000000000001</v>
      </c>
      <c r="AC877" s="12">
        <f t="shared" si="82"/>
        <v>1.36</v>
      </c>
      <c r="AD877" s="12">
        <f t="shared" si="83"/>
        <v>1.36</v>
      </c>
      <c r="AE877" s="12">
        <f t="shared" si="84"/>
        <v>0.34</v>
      </c>
      <c r="AF877" s="12">
        <f t="shared" si="85"/>
        <v>4.7600000000000007</v>
      </c>
      <c r="AG877" s="12">
        <f t="shared" si="86"/>
        <v>2.3800000000000003</v>
      </c>
    </row>
    <row r="878" spans="2:33">
      <c r="B878" s="15">
        <f>'[4]AZIMUTH_CONGESTION by ports'!A2345</f>
        <v>43245</v>
      </c>
      <c r="C878" s="6">
        <f>'[4]AZIMUTH_CONGESTION by ports'!B2345</f>
        <v>7</v>
      </c>
      <c r="D878" s="89">
        <f>'[4]AZIMUTH_CONGESTION by ports'!C2345</f>
        <v>32</v>
      </c>
      <c r="E878" s="43">
        <f>'[4]AZIMUTH_CONGESTION by ports'!D2345</f>
        <v>0</v>
      </c>
      <c r="F878" s="6">
        <f>'[4]AZIMUTH_CONGESTION by ports'!E2345</f>
        <v>0</v>
      </c>
      <c r="G878" s="6">
        <f>'[4]AZIMUTH_CONGESTION by ports'!F2345</f>
        <v>0</v>
      </c>
      <c r="H878" s="12">
        <f>'[4]AZIMUTH_CONGESTION by ports'!G2345</f>
        <v>0</v>
      </c>
      <c r="I878" s="12">
        <f>'[4]AZIMUTH_CONGESTION by ports'!H2345</f>
        <v>0</v>
      </c>
      <c r="J878" s="12">
        <f>'[4]AZIMUTH_CONGESTION by ports'!I2345</f>
        <v>3</v>
      </c>
      <c r="K878" s="12">
        <f>'[4]AZIMUTH_CONGESTION by ports'!J2345</f>
        <v>0</v>
      </c>
      <c r="L878" s="12">
        <f>'[4]AZIMUTH_CONGESTION by ports'!K2345</f>
        <v>0</v>
      </c>
      <c r="M878" s="43">
        <f>'[4]AZIMUTH_CONGESTION by ports'!L2345</f>
        <v>0</v>
      </c>
      <c r="N878" s="6">
        <f>'[4]AZIMUTH_CONGESTION by ports'!M2345</f>
        <v>0</v>
      </c>
      <c r="O878" s="89">
        <f>'[4]AZIMUTH_CONGESTION by ports'!N2345</f>
        <v>0</v>
      </c>
      <c r="P878" s="88">
        <f>'[4]AZIMUTH_CONGESTION by ports'!O2345</f>
        <v>0</v>
      </c>
      <c r="Q878" s="88">
        <f>'[4]AZIMUTH_CONGESTION by ports'!P2345</f>
        <v>0</v>
      </c>
      <c r="R878" s="43">
        <f>'[4]AZIMUTH_CONGESTION by ports'!Q2345</f>
        <v>2</v>
      </c>
      <c r="S878" s="88">
        <f>'[4]AZIMUTH_CONGESTION by ports'!R2345</f>
        <v>0</v>
      </c>
      <c r="T878" s="12">
        <f>'[4]AZIMUTH_CONGESTION by ports'!S2345</f>
        <v>20</v>
      </c>
      <c r="U878" s="43">
        <f>'[4]AZIMUTH_CONGESTION by ports'!T2345</f>
        <v>0</v>
      </c>
      <c r="V878" s="12">
        <f>'[4]AZIMUTH_CONGESTION by ports'!U2345</f>
        <v>0</v>
      </c>
      <c r="W878" s="43">
        <f>'[4]AZIMUTH_CONGESTION by ports'!V2345</f>
        <v>2</v>
      </c>
      <c r="X878" s="12">
        <f>'[4]AZIMUTH_CONGESTION by ports'!W2345</f>
        <v>0</v>
      </c>
      <c r="Y878" s="88">
        <f>'[4]AZIMUTH_CONGESTION by ports'!X2345</f>
        <v>3</v>
      </c>
      <c r="Z878" s="12">
        <f>'[4]AZIMUTH_CONGESTION by ports'!Y2345</f>
        <v>0</v>
      </c>
      <c r="AA878" s="88">
        <f>'[4]AZIMUTH_CONGESTION by ports'!Z2345</f>
        <v>0</v>
      </c>
      <c r="AB878" s="12">
        <f t="shared" si="81"/>
        <v>11.73</v>
      </c>
      <c r="AC878" s="12">
        <f t="shared" si="82"/>
        <v>1.1900000000000002</v>
      </c>
      <c r="AD878" s="12">
        <f t="shared" si="83"/>
        <v>0.68</v>
      </c>
      <c r="AE878" s="12">
        <f t="shared" si="84"/>
        <v>0.51</v>
      </c>
      <c r="AF878" s="12">
        <f t="shared" si="85"/>
        <v>5.44</v>
      </c>
      <c r="AG878" s="12">
        <f t="shared" si="86"/>
        <v>3.91</v>
      </c>
    </row>
    <row r="879" spans="2:33">
      <c r="B879" s="15">
        <f>'[4]AZIMUTH_CONGESTION by ports'!A2346</f>
        <v>43246</v>
      </c>
      <c r="C879" s="6">
        <f>'[4]AZIMUTH_CONGESTION by ports'!B2346</f>
        <v>7</v>
      </c>
      <c r="D879" s="89">
        <f>'[4]AZIMUTH_CONGESTION by ports'!C2346</f>
        <v>29</v>
      </c>
      <c r="E879" s="43">
        <f>'[4]AZIMUTH_CONGESTION by ports'!D2346</f>
        <v>1</v>
      </c>
      <c r="F879" s="6">
        <f>'[4]AZIMUTH_CONGESTION by ports'!E2346</f>
        <v>0</v>
      </c>
      <c r="G879" s="6">
        <f>'[4]AZIMUTH_CONGESTION by ports'!F2346</f>
        <v>0</v>
      </c>
      <c r="H879" s="12">
        <f>'[4]AZIMUTH_CONGESTION by ports'!G2346</f>
        <v>0</v>
      </c>
      <c r="I879" s="12">
        <f>'[4]AZIMUTH_CONGESTION by ports'!H2346</f>
        <v>2</v>
      </c>
      <c r="J879" s="12">
        <f>'[4]AZIMUTH_CONGESTION by ports'!I2346</f>
        <v>2</v>
      </c>
      <c r="K879" s="12">
        <f>'[4]AZIMUTH_CONGESTION by ports'!J2346</f>
        <v>0</v>
      </c>
      <c r="L879" s="12">
        <f>'[4]AZIMUTH_CONGESTION by ports'!K2346</f>
        <v>0</v>
      </c>
      <c r="M879" s="43">
        <f>'[4]AZIMUTH_CONGESTION by ports'!L2346</f>
        <v>0</v>
      </c>
      <c r="N879" s="6">
        <f>'[4]AZIMUTH_CONGESTION by ports'!M2346</f>
        <v>1</v>
      </c>
      <c r="O879" s="89">
        <f>'[4]AZIMUTH_CONGESTION by ports'!N2346</f>
        <v>0</v>
      </c>
      <c r="P879" s="88">
        <f>'[4]AZIMUTH_CONGESTION by ports'!O2346</f>
        <v>1</v>
      </c>
      <c r="Q879" s="88">
        <f>'[4]AZIMUTH_CONGESTION by ports'!P2346</f>
        <v>0</v>
      </c>
      <c r="R879" s="43">
        <f>'[4]AZIMUTH_CONGESTION by ports'!Q2346</f>
        <v>2</v>
      </c>
      <c r="S879" s="88">
        <f>'[4]AZIMUTH_CONGESTION by ports'!R2346</f>
        <v>0</v>
      </c>
      <c r="T879" s="12">
        <f>'[4]AZIMUTH_CONGESTION by ports'!S2346</f>
        <v>9</v>
      </c>
      <c r="U879" s="43">
        <f>'[4]AZIMUTH_CONGESTION by ports'!T2346</f>
        <v>0</v>
      </c>
      <c r="V879" s="12">
        <f>'[4]AZIMUTH_CONGESTION by ports'!U2346</f>
        <v>0</v>
      </c>
      <c r="W879" s="43">
        <f>'[4]AZIMUTH_CONGESTION by ports'!V2346</f>
        <v>5</v>
      </c>
      <c r="X879" s="12">
        <f>'[4]AZIMUTH_CONGESTION by ports'!W2346</f>
        <v>1</v>
      </c>
      <c r="Y879" s="88">
        <f>'[4]AZIMUTH_CONGESTION by ports'!X2346</f>
        <v>2</v>
      </c>
      <c r="Z879" s="12">
        <f>'[4]AZIMUTH_CONGESTION by ports'!Y2346</f>
        <v>0</v>
      </c>
      <c r="AA879" s="88">
        <f>'[4]AZIMUTH_CONGESTION by ports'!Z2346</f>
        <v>0</v>
      </c>
      <c r="AB879" s="12">
        <f t="shared" si="81"/>
        <v>10.540000000000001</v>
      </c>
      <c r="AC879" s="12">
        <f t="shared" si="82"/>
        <v>1.36</v>
      </c>
      <c r="AD879" s="12">
        <f t="shared" si="83"/>
        <v>1.36</v>
      </c>
      <c r="AE879" s="12">
        <f t="shared" si="84"/>
        <v>0.51</v>
      </c>
      <c r="AF879" s="12">
        <f t="shared" si="85"/>
        <v>4.9300000000000006</v>
      </c>
      <c r="AG879" s="12">
        <f t="shared" si="86"/>
        <v>2.3800000000000003</v>
      </c>
    </row>
    <row r="880" spans="2:33">
      <c r="B880" s="15">
        <f>'[4]AZIMUTH_CONGESTION by ports'!A2347</f>
        <v>43247</v>
      </c>
      <c r="C880" s="6">
        <f>'[4]AZIMUTH_CONGESTION by ports'!B2347</f>
        <v>7</v>
      </c>
      <c r="D880" s="89">
        <f>'[4]AZIMUTH_CONGESTION by ports'!C2347</f>
        <v>27</v>
      </c>
      <c r="E880" s="43">
        <f>'[4]AZIMUTH_CONGESTION by ports'!D2347</f>
        <v>2</v>
      </c>
      <c r="F880" s="6">
        <f>'[4]AZIMUTH_CONGESTION by ports'!E2347</f>
        <v>0</v>
      </c>
      <c r="G880" s="6">
        <f>'[4]AZIMUTH_CONGESTION by ports'!F2347</f>
        <v>0</v>
      </c>
      <c r="H880" s="12">
        <f>'[4]AZIMUTH_CONGESTION by ports'!G2347</f>
        <v>1</v>
      </c>
      <c r="I880" s="12">
        <f>'[4]AZIMUTH_CONGESTION by ports'!H2347</f>
        <v>3</v>
      </c>
      <c r="J880" s="12">
        <f>'[4]AZIMUTH_CONGESTION by ports'!I2347</f>
        <v>2</v>
      </c>
      <c r="K880" s="12">
        <f>'[4]AZIMUTH_CONGESTION by ports'!J2347</f>
        <v>0</v>
      </c>
      <c r="L880" s="12">
        <f>'[4]AZIMUTH_CONGESTION by ports'!K2347</f>
        <v>0</v>
      </c>
      <c r="M880" s="43">
        <f>'[4]AZIMUTH_CONGESTION by ports'!L2347</f>
        <v>0</v>
      </c>
      <c r="N880" s="6">
        <f>'[4]AZIMUTH_CONGESTION by ports'!M2347</f>
        <v>1</v>
      </c>
      <c r="O880" s="89">
        <f>'[4]AZIMUTH_CONGESTION by ports'!N2347</f>
        <v>0</v>
      </c>
      <c r="P880" s="88">
        <f>'[4]AZIMUTH_CONGESTION by ports'!O2347</f>
        <v>0</v>
      </c>
      <c r="Q880" s="88">
        <f>'[4]AZIMUTH_CONGESTION by ports'!P2347</f>
        <v>0</v>
      </c>
      <c r="R880" s="43">
        <f>'[4]AZIMUTH_CONGESTION by ports'!Q2347</f>
        <v>0</v>
      </c>
      <c r="S880" s="88">
        <f>'[4]AZIMUTH_CONGESTION by ports'!R2347</f>
        <v>0</v>
      </c>
      <c r="T880" s="12">
        <f>'[4]AZIMUTH_CONGESTION by ports'!S2347</f>
        <v>11</v>
      </c>
      <c r="U880" s="43">
        <f>'[4]AZIMUTH_CONGESTION by ports'!T2347</f>
        <v>0</v>
      </c>
      <c r="V880" s="12">
        <f>'[4]AZIMUTH_CONGESTION by ports'!U2347</f>
        <v>0</v>
      </c>
      <c r="W880" s="43">
        <f>'[4]AZIMUTH_CONGESTION by ports'!V2347</f>
        <v>6</v>
      </c>
      <c r="X880" s="12">
        <f>'[4]AZIMUTH_CONGESTION by ports'!W2347</f>
        <v>0</v>
      </c>
      <c r="Y880" s="88">
        <f>'[4]AZIMUTH_CONGESTION by ports'!X2347</f>
        <v>3</v>
      </c>
      <c r="Z880" s="12">
        <f>'[4]AZIMUTH_CONGESTION by ports'!Y2347</f>
        <v>0</v>
      </c>
      <c r="AA880" s="88">
        <f>'[4]AZIMUTH_CONGESTION by ports'!Z2347</f>
        <v>0</v>
      </c>
      <c r="AB880" s="12">
        <f t="shared" si="81"/>
        <v>10.71</v>
      </c>
      <c r="AC880" s="12">
        <f t="shared" si="82"/>
        <v>1.36</v>
      </c>
      <c r="AD880" s="12">
        <f t="shared" si="83"/>
        <v>1.36</v>
      </c>
      <c r="AE880" s="12">
        <f t="shared" si="84"/>
        <v>0.51</v>
      </c>
      <c r="AF880" s="12">
        <f t="shared" si="85"/>
        <v>4.5900000000000007</v>
      </c>
      <c r="AG880" s="12">
        <f t="shared" si="86"/>
        <v>2.89</v>
      </c>
    </row>
    <row r="881" spans="2:33">
      <c r="B881" s="15">
        <f>'[4]AZIMUTH_CONGESTION by ports'!A2348</f>
        <v>43248</v>
      </c>
      <c r="C881" s="6">
        <f>'[4]AZIMUTH_CONGESTION by ports'!B2348</f>
        <v>6</v>
      </c>
      <c r="D881" s="89">
        <f>'[4]AZIMUTH_CONGESTION by ports'!C2348</f>
        <v>34</v>
      </c>
      <c r="E881" s="43">
        <f>'[4]AZIMUTH_CONGESTION by ports'!D2348</f>
        <v>0</v>
      </c>
      <c r="F881" s="6">
        <f>'[4]AZIMUTH_CONGESTION by ports'!E2348</f>
        <v>0</v>
      </c>
      <c r="G881" s="6">
        <f>'[4]AZIMUTH_CONGESTION by ports'!F2348</f>
        <v>0</v>
      </c>
      <c r="H881" s="12">
        <f>'[4]AZIMUTH_CONGESTION by ports'!G2348</f>
        <v>0</v>
      </c>
      <c r="I881" s="12">
        <f>'[4]AZIMUTH_CONGESTION by ports'!H2348</f>
        <v>3</v>
      </c>
      <c r="J881" s="12">
        <f>'[4]AZIMUTH_CONGESTION by ports'!I2348</f>
        <v>1</v>
      </c>
      <c r="K881" s="12">
        <f>'[4]AZIMUTH_CONGESTION by ports'!J2348</f>
        <v>0</v>
      </c>
      <c r="L881" s="12">
        <f>'[4]AZIMUTH_CONGESTION by ports'!K2348</f>
        <v>0</v>
      </c>
      <c r="M881" s="43">
        <f>'[4]AZIMUTH_CONGESTION by ports'!L2348</f>
        <v>0</v>
      </c>
      <c r="N881" s="6">
        <f>'[4]AZIMUTH_CONGESTION by ports'!M2348</f>
        <v>1</v>
      </c>
      <c r="O881" s="89">
        <f>'[4]AZIMUTH_CONGESTION by ports'!N2348</f>
        <v>0</v>
      </c>
      <c r="P881" s="88">
        <f>'[4]AZIMUTH_CONGESTION by ports'!O2348</f>
        <v>0</v>
      </c>
      <c r="Q881" s="88">
        <f>'[4]AZIMUTH_CONGESTION by ports'!P2348</f>
        <v>0</v>
      </c>
      <c r="R881" s="43">
        <f>'[4]AZIMUTH_CONGESTION by ports'!Q2348</f>
        <v>2</v>
      </c>
      <c r="S881" s="88">
        <f>'[4]AZIMUTH_CONGESTION by ports'!R2348</f>
        <v>0</v>
      </c>
      <c r="T881" s="12">
        <f>'[4]AZIMUTH_CONGESTION by ports'!S2348</f>
        <v>6</v>
      </c>
      <c r="U881" s="43">
        <f>'[4]AZIMUTH_CONGESTION by ports'!T2348</f>
        <v>0</v>
      </c>
      <c r="V881" s="12">
        <f>'[4]AZIMUTH_CONGESTION by ports'!U2348</f>
        <v>0</v>
      </c>
      <c r="W881" s="43">
        <f>'[4]AZIMUTH_CONGESTION by ports'!V2348</f>
        <v>5</v>
      </c>
      <c r="X881" s="12">
        <f>'[4]AZIMUTH_CONGESTION by ports'!W2348</f>
        <v>0</v>
      </c>
      <c r="Y881" s="88">
        <f>'[4]AZIMUTH_CONGESTION by ports'!X2348</f>
        <v>1</v>
      </c>
      <c r="Z881" s="12">
        <f>'[4]AZIMUTH_CONGESTION by ports'!Y2348</f>
        <v>0</v>
      </c>
      <c r="AA881" s="88">
        <f>'[4]AZIMUTH_CONGESTION by ports'!Z2348</f>
        <v>0</v>
      </c>
      <c r="AB881" s="12">
        <f t="shared" si="81"/>
        <v>10.030000000000001</v>
      </c>
      <c r="AC881" s="12">
        <f t="shared" si="82"/>
        <v>1.1900000000000002</v>
      </c>
      <c r="AD881" s="12">
        <f t="shared" si="83"/>
        <v>1.1900000000000002</v>
      </c>
      <c r="AE881" s="12">
        <f t="shared" si="84"/>
        <v>0.17</v>
      </c>
      <c r="AF881" s="12">
        <f t="shared" si="85"/>
        <v>5.78</v>
      </c>
      <c r="AG881" s="12">
        <f t="shared" si="86"/>
        <v>1.7000000000000002</v>
      </c>
    </row>
    <row r="882" spans="2:33">
      <c r="B882" s="15">
        <f>'[4]AZIMUTH_CONGESTION by ports'!A2349</f>
        <v>43249</v>
      </c>
      <c r="C882" s="6">
        <f>'[4]AZIMUTH_CONGESTION by ports'!B2349</f>
        <v>7</v>
      </c>
      <c r="D882" s="89">
        <f>'[4]AZIMUTH_CONGESTION by ports'!C2349</f>
        <v>31</v>
      </c>
      <c r="E882" s="43">
        <f>'[4]AZIMUTH_CONGESTION by ports'!D2349</f>
        <v>0</v>
      </c>
      <c r="F882" s="6">
        <f>'[4]AZIMUTH_CONGESTION by ports'!E2349</f>
        <v>0</v>
      </c>
      <c r="G882" s="6">
        <f>'[4]AZIMUTH_CONGESTION by ports'!F2349</f>
        <v>0</v>
      </c>
      <c r="H882" s="12">
        <f>'[4]AZIMUTH_CONGESTION by ports'!G2349</f>
        <v>0</v>
      </c>
      <c r="I882" s="12">
        <f>'[4]AZIMUTH_CONGESTION by ports'!H2349</f>
        <v>5</v>
      </c>
      <c r="J882" s="12">
        <f>'[4]AZIMUTH_CONGESTION by ports'!I2349</f>
        <v>1</v>
      </c>
      <c r="K882" s="12">
        <f>'[4]AZIMUTH_CONGESTION by ports'!J2349</f>
        <v>0</v>
      </c>
      <c r="L882" s="12">
        <f>'[4]AZIMUTH_CONGESTION by ports'!K2349</f>
        <v>1</v>
      </c>
      <c r="M882" s="43">
        <f>'[4]AZIMUTH_CONGESTION by ports'!L2349</f>
        <v>0</v>
      </c>
      <c r="N882" s="6">
        <f>'[4]AZIMUTH_CONGESTION by ports'!M2349</f>
        <v>1</v>
      </c>
      <c r="O882" s="89">
        <f>'[4]AZIMUTH_CONGESTION by ports'!N2349</f>
        <v>0</v>
      </c>
      <c r="P882" s="88">
        <f>'[4]AZIMUTH_CONGESTION by ports'!O2349</f>
        <v>1</v>
      </c>
      <c r="Q882" s="88">
        <f>'[4]AZIMUTH_CONGESTION by ports'!P2349</f>
        <v>0</v>
      </c>
      <c r="R882" s="43">
        <f>'[4]AZIMUTH_CONGESTION by ports'!Q2349</f>
        <v>0</v>
      </c>
      <c r="S882" s="88">
        <f>'[4]AZIMUTH_CONGESTION by ports'!R2349</f>
        <v>0</v>
      </c>
      <c r="T882" s="12">
        <f>'[4]AZIMUTH_CONGESTION by ports'!S2349</f>
        <v>11</v>
      </c>
      <c r="U882" s="43">
        <f>'[4]AZIMUTH_CONGESTION by ports'!T2349</f>
        <v>0</v>
      </c>
      <c r="V882" s="12">
        <f>'[4]AZIMUTH_CONGESTION by ports'!U2349</f>
        <v>0</v>
      </c>
      <c r="W882" s="43">
        <f>'[4]AZIMUTH_CONGESTION by ports'!V2349</f>
        <v>5</v>
      </c>
      <c r="X882" s="12">
        <f>'[4]AZIMUTH_CONGESTION by ports'!W2349</f>
        <v>0</v>
      </c>
      <c r="Y882" s="88">
        <f>'[4]AZIMUTH_CONGESTION by ports'!X2349</f>
        <v>1</v>
      </c>
      <c r="Z882" s="12">
        <f>'[4]AZIMUTH_CONGESTION by ports'!Y2349</f>
        <v>0</v>
      </c>
      <c r="AA882" s="88">
        <f>'[4]AZIMUTH_CONGESTION by ports'!Z2349</f>
        <v>0</v>
      </c>
      <c r="AB882" s="12">
        <f t="shared" si="81"/>
        <v>10.88</v>
      </c>
      <c r="AC882" s="12">
        <f t="shared" si="82"/>
        <v>1.36</v>
      </c>
      <c r="AD882" s="12">
        <f t="shared" si="83"/>
        <v>0.85000000000000009</v>
      </c>
      <c r="AE882" s="12">
        <f t="shared" si="84"/>
        <v>0.34</v>
      </c>
      <c r="AF882" s="12">
        <f t="shared" si="85"/>
        <v>5.2700000000000005</v>
      </c>
      <c r="AG882" s="12">
        <f t="shared" si="86"/>
        <v>3.06</v>
      </c>
    </row>
    <row r="883" spans="2:33">
      <c r="B883" s="15">
        <f>'[4]AZIMUTH_CONGESTION by ports'!A2350</f>
        <v>43250</v>
      </c>
      <c r="C883" s="6">
        <f>'[4]AZIMUTH_CONGESTION by ports'!B2350</f>
        <v>7</v>
      </c>
      <c r="D883" s="89">
        <f>'[4]AZIMUTH_CONGESTION by ports'!C2350</f>
        <v>28</v>
      </c>
      <c r="E883" s="43">
        <f>'[4]AZIMUTH_CONGESTION by ports'!D2350</f>
        <v>0</v>
      </c>
      <c r="F883" s="6">
        <f>'[4]AZIMUTH_CONGESTION by ports'!E2350</f>
        <v>0</v>
      </c>
      <c r="G883" s="6">
        <f>'[4]AZIMUTH_CONGESTION by ports'!F2350</f>
        <v>0</v>
      </c>
      <c r="H883" s="12">
        <f>'[4]AZIMUTH_CONGESTION by ports'!G2350</f>
        <v>0</v>
      </c>
      <c r="I883" s="12">
        <f>'[4]AZIMUTH_CONGESTION by ports'!H2350</f>
        <v>2</v>
      </c>
      <c r="J883" s="12">
        <f>'[4]AZIMUTH_CONGESTION by ports'!I2350</f>
        <v>0</v>
      </c>
      <c r="K883" s="12">
        <f>'[4]AZIMUTH_CONGESTION by ports'!J2350</f>
        <v>0</v>
      </c>
      <c r="L883" s="12">
        <f>'[4]AZIMUTH_CONGESTION by ports'!K2350</f>
        <v>1</v>
      </c>
      <c r="M883" s="43">
        <f>'[4]AZIMUTH_CONGESTION by ports'!L2350</f>
        <v>0</v>
      </c>
      <c r="N883" s="6">
        <f>'[4]AZIMUTH_CONGESTION by ports'!M2350</f>
        <v>0</v>
      </c>
      <c r="O883" s="89">
        <f>'[4]AZIMUTH_CONGESTION by ports'!N2350</f>
        <v>0</v>
      </c>
      <c r="P883" s="88">
        <f>'[4]AZIMUTH_CONGESTION by ports'!O2350</f>
        <v>1</v>
      </c>
      <c r="Q883" s="88">
        <f>'[4]AZIMUTH_CONGESTION by ports'!P2350</f>
        <v>0</v>
      </c>
      <c r="R883" s="43">
        <f>'[4]AZIMUTH_CONGESTION by ports'!Q2350</f>
        <v>0</v>
      </c>
      <c r="S883" s="88">
        <f>'[4]AZIMUTH_CONGESTION by ports'!R2350</f>
        <v>0</v>
      </c>
      <c r="T883" s="12">
        <f>'[4]AZIMUTH_CONGESTION by ports'!S2350</f>
        <v>7</v>
      </c>
      <c r="U883" s="43">
        <f>'[4]AZIMUTH_CONGESTION by ports'!T2350</f>
        <v>0</v>
      </c>
      <c r="V883" s="12">
        <f>'[4]AZIMUTH_CONGESTION by ports'!U2350</f>
        <v>0</v>
      </c>
      <c r="W883" s="43">
        <f>'[4]AZIMUTH_CONGESTION by ports'!V2350</f>
        <v>5</v>
      </c>
      <c r="X883" s="12">
        <f>'[4]AZIMUTH_CONGESTION by ports'!W2350</f>
        <v>0</v>
      </c>
      <c r="Y883" s="88">
        <f>'[4]AZIMUTH_CONGESTION by ports'!X2350</f>
        <v>2</v>
      </c>
      <c r="Z883" s="12">
        <f>'[4]AZIMUTH_CONGESTION by ports'!Y2350</f>
        <v>0</v>
      </c>
      <c r="AA883" s="88">
        <f>'[4]AZIMUTH_CONGESTION by ports'!Z2350</f>
        <v>0</v>
      </c>
      <c r="AB883" s="12">
        <f t="shared" si="81"/>
        <v>9.01</v>
      </c>
      <c r="AC883" s="12">
        <f t="shared" si="82"/>
        <v>1.1900000000000002</v>
      </c>
      <c r="AD883" s="12">
        <f t="shared" si="83"/>
        <v>0.85000000000000009</v>
      </c>
      <c r="AE883" s="12">
        <f t="shared" si="84"/>
        <v>0.51</v>
      </c>
      <c r="AF883" s="12">
        <f t="shared" si="85"/>
        <v>4.7600000000000007</v>
      </c>
      <c r="AG883" s="12">
        <f t="shared" si="86"/>
        <v>1.7000000000000002</v>
      </c>
    </row>
    <row r="884" spans="2:33">
      <c r="B884" s="15">
        <f>'[4]AZIMUTH_CONGESTION by ports'!A2351</f>
        <v>43251</v>
      </c>
      <c r="C884" s="6">
        <f>'[4]AZIMUTH_CONGESTION by ports'!B2351</f>
        <v>9</v>
      </c>
      <c r="D884" s="89">
        <f>'[4]AZIMUTH_CONGESTION by ports'!C2351</f>
        <v>25</v>
      </c>
      <c r="E884" s="43">
        <f>'[4]AZIMUTH_CONGESTION by ports'!D2351</f>
        <v>3</v>
      </c>
      <c r="F884" s="6">
        <f>'[4]AZIMUTH_CONGESTION by ports'!E2351</f>
        <v>0</v>
      </c>
      <c r="G884" s="6">
        <f>'[4]AZIMUTH_CONGESTION by ports'!F2351</f>
        <v>0</v>
      </c>
      <c r="H884" s="12">
        <f>'[4]AZIMUTH_CONGESTION by ports'!G2351</f>
        <v>0</v>
      </c>
      <c r="I884" s="12">
        <f>'[4]AZIMUTH_CONGESTION by ports'!H2351</f>
        <v>4</v>
      </c>
      <c r="J884" s="12">
        <f>'[4]AZIMUTH_CONGESTION by ports'!I2351</f>
        <v>0</v>
      </c>
      <c r="K884" s="12">
        <f>'[4]AZIMUTH_CONGESTION by ports'!J2351</f>
        <v>0</v>
      </c>
      <c r="L884" s="12">
        <f>'[4]AZIMUTH_CONGESTION by ports'!K2351</f>
        <v>1</v>
      </c>
      <c r="M884" s="43">
        <f>'[4]AZIMUTH_CONGESTION by ports'!L2351</f>
        <v>0</v>
      </c>
      <c r="N884" s="6">
        <f>'[4]AZIMUTH_CONGESTION by ports'!M2351</f>
        <v>0</v>
      </c>
      <c r="O884" s="89">
        <f>'[4]AZIMUTH_CONGESTION by ports'!N2351</f>
        <v>0</v>
      </c>
      <c r="P884" s="88">
        <f>'[4]AZIMUTH_CONGESTION by ports'!O2351</f>
        <v>1</v>
      </c>
      <c r="Q884" s="88">
        <f>'[4]AZIMUTH_CONGESTION by ports'!P2351</f>
        <v>0</v>
      </c>
      <c r="R884" s="43">
        <f>'[4]AZIMUTH_CONGESTION by ports'!Q2351</f>
        <v>1</v>
      </c>
      <c r="S884" s="88">
        <f>'[4]AZIMUTH_CONGESTION by ports'!R2351</f>
        <v>0</v>
      </c>
      <c r="T884" s="12">
        <f>'[4]AZIMUTH_CONGESTION by ports'!S2351</f>
        <v>12</v>
      </c>
      <c r="U884" s="43">
        <f>'[4]AZIMUTH_CONGESTION by ports'!T2351</f>
        <v>0</v>
      </c>
      <c r="V884" s="12">
        <f>'[4]AZIMUTH_CONGESTION by ports'!U2351</f>
        <v>0</v>
      </c>
      <c r="W884" s="43">
        <f>'[4]AZIMUTH_CONGESTION by ports'!V2351</f>
        <v>4</v>
      </c>
      <c r="X884" s="12">
        <f>'[4]AZIMUTH_CONGESTION by ports'!W2351</f>
        <v>0</v>
      </c>
      <c r="Y884" s="88">
        <f>'[4]AZIMUTH_CONGESTION by ports'!X2351</f>
        <v>2</v>
      </c>
      <c r="Z884" s="12">
        <f>'[4]AZIMUTH_CONGESTION by ports'!Y2351</f>
        <v>0</v>
      </c>
      <c r="AA884" s="88">
        <f>'[4]AZIMUTH_CONGESTION by ports'!Z2351</f>
        <v>0</v>
      </c>
      <c r="AB884" s="12">
        <f t="shared" si="81"/>
        <v>10.540000000000001</v>
      </c>
      <c r="AC884" s="12">
        <f t="shared" si="82"/>
        <v>1.53</v>
      </c>
      <c r="AD884" s="12">
        <f t="shared" si="83"/>
        <v>1.36</v>
      </c>
      <c r="AE884" s="12">
        <f t="shared" si="84"/>
        <v>0.51</v>
      </c>
      <c r="AF884" s="12">
        <f t="shared" si="85"/>
        <v>4.25</v>
      </c>
      <c r="AG884" s="12">
        <f t="shared" si="86"/>
        <v>2.89</v>
      </c>
    </row>
    <row r="885" spans="2:33">
      <c r="B885" s="15">
        <f>'[4]AZIMUTH_CONGESTION by ports'!A2352</f>
        <v>43252</v>
      </c>
      <c r="C885" s="6">
        <f>'[4]AZIMUTH_CONGESTION by ports'!B2352</f>
        <v>8</v>
      </c>
      <c r="D885" s="89">
        <f>'[4]AZIMUTH_CONGESTION by ports'!C2352</f>
        <v>28</v>
      </c>
      <c r="E885" s="43">
        <f>'[4]AZIMUTH_CONGESTION by ports'!D2352</f>
        <v>3</v>
      </c>
      <c r="F885" s="6">
        <f>'[4]AZIMUTH_CONGESTION by ports'!E2352</f>
        <v>0</v>
      </c>
      <c r="G885" s="6">
        <f>'[4]AZIMUTH_CONGESTION by ports'!F2352</f>
        <v>0</v>
      </c>
      <c r="H885" s="12">
        <f>'[4]AZIMUTH_CONGESTION by ports'!G2352</f>
        <v>0</v>
      </c>
      <c r="I885" s="12">
        <f>'[4]AZIMUTH_CONGESTION by ports'!H2352</f>
        <v>2</v>
      </c>
      <c r="J885" s="12">
        <f>'[4]AZIMUTH_CONGESTION by ports'!I2352</f>
        <v>0</v>
      </c>
      <c r="K885" s="12">
        <f>'[4]AZIMUTH_CONGESTION by ports'!J2352</f>
        <v>0</v>
      </c>
      <c r="L885" s="12">
        <f>'[4]AZIMUTH_CONGESTION by ports'!K2352</f>
        <v>1</v>
      </c>
      <c r="M885" s="43">
        <f>'[4]AZIMUTH_CONGESTION by ports'!L2352</f>
        <v>0</v>
      </c>
      <c r="N885" s="6">
        <f>'[4]AZIMUTH_CONGESTION by ports'!M2352</f>
        <v>1</v>
      </c>
      <c r="O885" s="89">
        <f>'[4]AZIMUTH_CONGESTION by ports'!N2352</f>
        <v>0</v>
      </c>
      <c r="P885" s="88">
        <f>'[4]AZIMUTH_CONGESTION by ports'!O2352</f>
        <v>0</v>
      </c>
      <c r="Q885" s="88">
        <f>'[4]AZIMUTH_CONGESTION by ports'!P2352</f>
        <v>0</v>
      </c>
      <c r="R885" s="43">
        <f>'[4]AZIMUTH_CONGESTION by ports'!Q2352</f>
        <v>0</v>
      </c>
      <c r="S885" s="88">
        <f>'[4]AZIMUTH_CONGESTION by ports'!R2352</f>
        <v>0</v>
      </c>
      <c r="T885" s="12">
        <f>'[4]AZIMUTH_CONGESTION by ports'!S2352</f>
        <v>12</v>
      </c>
      <c r="U885" s="43">
        <f>'[4]AZIMUTH_CONGESTION by ports'!T2352</f>
        <v>0</v>
      </c>
      <c r="V885" s="12">
        <f>'[4]AZIMUTH_CONGESTION by ports'!U2352</f>
        <v>0</v>
      </c>
      <c r="W885" s="43">
        <f>'[4]AZIMUTH_CONGESTION by ports'!V2352</f>
        <v>2</v>
      </c>
      <c r="X885" s="12">
        <f>'[4]AZIMUTH_CONGESTION by ports'!W2352</f>
        <v>0</v>
      </c>
      <c r="Y885" s="88">
        <f>'[4]AZIMUTH_CONGESTION by ports'!X2352</f>
        <v>1</v>
      </c>
      <c r="Z885" s="12">
        <f>'[4]AZIMUTH_CONGESTION by ports'!Y2352</f>
        <v>0</v>
      </c>
      <c r="AA885" s="88">
        <f>'[4]AZIMUTH_CONGESTION by ports'!Z2352</f>
        <v>0</v>
      </c>
      <c r="AB885" s="12">
        <f t="shared" si="81"/>
        <v>9.8600000000000012</v>
      </c>
      <c r="AC885" s="12">
        <f t="shared" si="82"/>
        <v>1.53</v>
      </c>
      <c r="AD885" s="12">
        <f t="shared" si="83"/>
        <v>0.85000000000000009</v>
      </c>
      <c r="AE885" s="12">
        <f t="shared" si="84"/>
        <v>0.17</v>
      </c>
      <c r="AF885" s="12">
        <f t="shared" si="85"/>
        <v>4.7600000000000007</v>
      </c>
      <c r="AG885" s="12">
        <f t="shared" si="86"/>
        <v>2.5500000000000003</v>
      </c>
    </row>
    <row r="886" spans="2:33">
      <c r="B886" s="15">
        <f>'[4]AZIMUTH_CONGESTION by ports'!A2353</f>
        <v>43253</v>
      </c>
      <c r="C886" s="6">
        <f>'[4]AZIMUTH_CONGESTION by ports'!B2353</f>
        <v>9</v>
      </c>
      <c r="D886" s="89">
        <f>'[4]AZIMUTH_CONGESTION by ports'!C2353</f>
        <v>28</v>
      </c>
      <c r="E886" s="43">
        <f>'[4]AZIMUTH_CONGESTION by ports'!D2353</f>
        <v>3</v>
      </c>
      <c r="F886" s="6">
        <f>'[4]AZIMUTH_CONGESTION by ports'!E2353</f>
        <v>0</v>
      </c>
      <c r="G886" s="6">
        <f>'[4]AZIMUTH_CONGESTION by ports'!F2353</f>
        <v>0</v>
      </c>
      <c r="H886" s="12">
        <f>'[4]AZIMUTH_CONGESTION by ports'!G2353</f>
        <v>0</v>
      </c>
      <c r="I886" s="12">
        <f>'[4]AZIMUTH_CONGESTION by ports'!H2353</f>
        <v>2</v>
      </c>
      <c r="J886" s="12">
        <f>'[4]AZIMUTH_CONGESTION by ports'!I2353</f>
        <v>1</v>
      </c>
      <c r="K886" s="12">
        <f>'[4]AZIMUTH_CONGESTION by ports'!J2353</f>
        <v>0</v>
      </c>
      <c r="L886" s="12">
        <f>'[4]AZIMUTH_CONGESTION by ports'!K2353</f>
        <v>1</v>
      </c>
      <c r="M886" s="43">
        <f>'[4]AZIMUTH_CONGESTION by ports'!L2353</f>
        <v>0</v>
      </c>
      <c r="N886" s="6">
        <f>'[4]AZIMUTH_CONGESTION by ports'!M2353</f>
        <v>0</v>
      </c>
      <c r="O886" s="89">
        <f>'[4]AZIMUTH_CONGESTION by ports'!N2353</f>
        <v>0</v>
      </c>
      <c r="P886" s="88">
        <f>'[4]AZIMUTH_CONGESTION by ports'!O2353</f>
        <v>0</v>
      </c>
      <c r="Q886" s="88">
        <f>'[4]AZIMUTH_CONGESTION by ports'!P2353</f>
        <v>0</v>
      </c>
      <c r="R886" s="43">
        <f>'[4]AZIMUTH_CONGESTION by ports'!Q2353</f>
        <v>1</v>
      </c>
      <c r="S886" s="88">
        <f>'[4]AZIMUTH_CONGESTION by ports'!R2353</f>
        <v>0</v>
      </c>
      <c r="T886" s="12">
        <f>'[4]AZIMUTH_CONGESTION by ports'!S2353</f>
        <v>9</v>
      </c>
      <c r="U886" s="43">
        <f>'[4]AZIMUTH_CONGESTION by ports'!T2353</f>
        <v>0</v>
      </c>
      <c r="V886" s="12">
        <f>'[4]AZIMUTH_CONGESTION by ports'!U2353</f>
        <v>0</v>
      </c>
      <c r="W886" s="43">
        <f>'[4]AZIMUTH_CONGESTION by ports'!V2353</f>
        <v>1</v>
      </c>
      <c r="X886" s="12">
        <f>'[4]AZIMUTH_CONGESTION by ports'!W2353</f>
        <v>0</v>
      </c>
      <c r="Y886" s="88">
        <f>'[4]AZIMUTH_CONGESTION by ports'!X2353</f>
        <v>1</v>
      </c>
      <c r="Z886" s="12">
        <f>'[4]AZIMUTH_CONGESTION by ports'!Y2353</f>
        <v>0</v>
      </c>
      <c r="AA886" s="88">
        <f>'[4]AZIMUTH_CONGESTION by ports'!Z2353</f>
        <v>0</v>
      </c>
      <c r="AB886" s="12">
        <f t="shared" si="81"/>
        <v>9.5200000000000014</v>
      </c>
      <c r="AC886" s="12">
        <f t="shared" si="82"/>
        <v>1.53</v>
      </c>
      <c r="AD886" s="12">
        <f t="shared" si="83"/>
        <v>0.85000000000000009</v>
      </c>
      <c r="AE886" s="12">
        <f t="shared" si="84"/>
        <v>0.17</v>
      </c>
      <c r="AF886" s="12">
        <f t="shared" si="85"/>
        <v>4.7600000000000007</v>
      </c>
      <c r="AG886" s="12">
        <f t="shared" si="86"/>
        <v>2.21</v>
      </c>
    </row>
    <row r="887" spans="2:33">
      <c r="B887" s="15">
        <f>'[4]AZIMUTH_CONGESTION by ports'!A2354</f>
        <v>43254</v>
      </c>
      <c r="C887" s="6">
        <f>'[4]AZIMUTH_CONGESTION by ports'!B2354</f>
        <v>9</v>
      </c>
      <c r="D887" s="89">
        <f>'[4]AZIMUTH_CONGESTION by ports'!C2354</f>
        <v>25</v>
      </c>
      <c r="E887" s="43">
        <f>'[4]AZIMUTH_CONGESTION by ports'!D2354</f>
        <v>1</v>
      </c>
      <c r="F887" s="6">
        <f>'[4]AZIMUTH_CONGESTION by ports'!E2354</f>
        <v>0</v>
      </c>
      <c r="G887" s="6">
        <f>'[4]AZIMUTH_CONGESTION by ports'!F2354</f>
        <v>0</v>
      </c>
      <c r="H887" s="12">
        <f>'[4]AZIMUTH_CONGESTION by ports'!G2354</f>
        <v>0</v>
      </c>
      <c r="I887" s="12">
        <f>'[4]AZIMUTH_CONGESTION by ports'!H2354</f>
        <v>2</v>
      </c>
      <c r="J887" s="12">
        <f>'[4]AZIMUTH_CONGESTION by ports'!I2354</f>
        <v>0</v>
      </c>
      <c r="K887" s="12">
        <f>'[4]AZIMUTH_CONGESTION by ports'!J2354</f>
        <v>0</v>
      </c>
      <c r="L887" s="12">
        <f>'[4]AZIMUTH_CONGESTION by ports'!K2354</f>
        <v>1</v>
      </c>
      <c r="M887" s="43">
        <f>'[4]AZIMUTH_CONGESTION by ports'!L2354</f>
        <v>0</v>
      </c>
      <c r="N887" s="6">
        <f>'[4]AZIMUTH_CONGESTION by ports'!M2354</f>
        <v>0</v>
      </c>
      <c r="O887" s="89">
        <f>'[4]AZIMUTH_CONGESTION by ports'!N2354</f>
        <v>0</v>
      </c>
      <c r="P887" s="88">
        <f>'[4]AZIMUTH_CONGESTION by ports'!O2354</f>
        <v>1</v>
      </c>
      <c r="Q887" s="88">
        <f>'[4]AZIMUTH_CONGESTION by ports'!P2354</f>
        <v>0</v>
      </c>
      <c r="R887" s="43">
        <f>'[4]AZIMUTH_CONGESTION by ports'!Q2354</f>
        <v>0</v>
      </c>
      <c r="S887" s="88">
        <f>'[4]AZIMUTH_CONGESTION by ports'!R2354</f>
        <v>0</v>
      </c>
      <c r="T887" s="12">
        <f>'[4]AZIMUTH_CONGESTION by ports'!S2354</f>
        <v>9</v>
      </c>
      <c r="U887" s="43">
        <f>'[4]AZIMUTH_CONGESTION by ports'!T2354</f>
        <v>0</v>
      </c>
      <c r="V887" s="12">
        <f>'[4]AZIMUTH_CONGESTION by ports'!U2354</f>
        <v>0</v>
      </c>
      <c r="W887" s="43">
        <f>'[4]AZIMUTH_CONGESTION by ports'!V2354</f>
        <v>1</v>
      </c>
      <c r="X887" s="12">
        <f>'[4]AZIMUTH_CONGESTION by ports'!W2354</f>
        <v>0</v>
      </c>
      <c r="Y887" s="88">
        <f>'[4]AZIMUTH_CONGESTION by ports'!X2354</f>
        <v>1</v>
      </c>
      <c r="Z887" s="12">
        <f>'[4]AZIMUTH_CONGESTION by ports'!Y2354</f>
        <v>0</v>
      </c>
      <c r="AA887" s="88">
        <f>'[4]AZIMUTH_CONGESTION by ports'!Z2354</f>
        <v>0</v>
      </c>
      <c r="AB887" s="12">
        <f t="shared" si="81"/>
        <v>8.5</v>
      </c>
      <c r="AC887" s="12">
        <f t="shared" si="82"/>
        <v>1.53</v>
      </c>
      <c r="AD887" s="12">
        <f t="shared" si="83"/>
        <v>0.34</v>
      </c>
      <c r="AE887" s="12">
        <f t="shared" si="84"/>
        <v>0.34</v>
      </c>
      <c r="AF887" s="12">
        <f t="shared" si="85"/>
        <v>4.25</v>
      </c>
      <c r="AG887" s="12">
        <f t="shared" si="86"/>
        <v>2.04</v>
      </c>
    </row>
    <row r="888" spans="2:33">
      <c r="B888" s="15">
        <f>'[4]AZIMUTH_CONGESTION by ports'!A2355</f>
        <v>43255</v>
      </c>
      <c r="C888" s="6">
        <f>'[4]AZIMUTH_CONGESTION by ports'!B2355</f>
        <v>12</v>
      </c>
      <c r="D888" s="89">
        <f>'[4]AZIMUTH_CONGESTION by ports'!C2355</f>
        <v>22</v>
      </c>
      <c r="E888" s="43">
        <f>'[4]AZIMUTH_CONGESTION by ports'!D2355</f>
        <v>2</v>
      </c>
      <c r="F888" s="6">
        <f>'[4]AZIMUTH_CONGESTION by ports'!E2355</f>
        <v>0</v>
      </c>
      <c r="G888" s="6">
        <f>'[4]AZIMUTH_CONGESTION by ports'!F2355</f>
        <v>0</v>
      </c>
      <c r="H888" s="12">
        <f>'[4]AZIMUTH_CONGESTION by ports'!G2355</f>
        <v>0</v>
      </c>
      <c r="I888" s="12">
        <f>'[4]AZIMUTH_CONGESTION by ports'!H2355</f>
        <v>0</v>
      </c>
      <c r="J888" s="12">
        <f>'[4]AZIMUTH_CONGESTION by ports'!I2355</f>
        <v>0</v>
      </c>
      <c r="K888" s="12">
        <f>'[4]AZIMUTH_CONGESTION by ports'!J2355</f>
        <v>0</v>
      </c>
      <c r="L888" s="12">
        <f>'[4]AZIMUTH_CONGESTION by ports'!K2355</f>
        <v>1</v>
      </c>
      <c r="M888" s="43">
        <f>'[4]AZIMUTH_CONGESTION by ports'!L2355</f>
        <v>0</v>
      </c>
      <c r="N888" s="6">
        <f>'[4]AZIMUTH_CONGESTION by ports'!M2355</f>
        <v>0</v>
      </c>
      <c r="O888" s="89">
        <f>'[4]AZIMUTH_CONGESTION by ports'!N2355</f>
        <v>0</v>
      </c>
      <c r="P888" s="88">
        <f>'[4]AZIMUTH_CONGESTION by ports'!O2355</f>
        <v>0</v>
      </c>
      <c r="Q888" s="88">
        <f>'[4]AZIMUTH_CONGESTION by ports'!P2355</f>
        <v>0</v>
      </c>
      <c r="R888" s="43">
        <f>'[4]AZIMUTH_CONGESTION by ports'!Q2355</f>
        <v>0</v>
      </c>
      <c r="S888" s="88">
        <f>'[4]AZIMUTH_CONGESTION by ports'!R2355</f>
        <v>0</v>
      </c>
      <c r="T888" s="12">
        <f>'[4]AZIMUTH_CONGESTION by ports'!S2355</f>
        <v>9</v>
      </c>
      <c r="U888" s="43">
        <f>'[4]AZIMUTH_CONGESTION by ports'!T2355</f>
        <v>0</v>
      </c>
      <c r="V888" s="12">
        <f>'[4]AZIMUTH_CONGESTION by ports'!U2355</f>
        <v>0</v>
      </c>
      <c r="W888" s="43">
        <f>'[4]AZIMUTH_CONGESTION by ports'!V2355</f>
        <v>3</v>
      </c>
      <c r="X888" s="12">
        <f>'[4]AZIMUTH_CONGESTION by ports'!W2355</f>
        <v>0</v>
      </c>
      <c r="Y888" s="88">
        <f>'[4]AZIMUTH_CONGESTION by ports'!X2355</f>
        <v>2</v>
      </c>
      <c r="Z888" s="12">
        <f>'[4]AZIMUTH_CONGESTION by ports'!Y2355</f>
        <v>0</v>
      </c>
      <c r="AA888" s="88">
        <f>'[4]AZIMUTH_CONGESTION by ports'!Z2355</f>
        <v>0</v>
      </c>
      <c r="AB888" s="12">
        <f t="shared" si="81"/>
        <v>8.67</v>
      </c>
      <c r="AC888" s="12">
        <f t="shared" si="82"/>
        <v>2.04</v>
      </c>
      <c r="AD888" s="12">
        <f t="shared" si="83"/>
        <v>0.85000000000000009</v>
      </c>
      <c r="AE888" s="12">
        <f t="shared" si="84"/>
        <v>0.34</v>
      </c>
      <c r="AF888" s="12">
        <f t="shared" si="85"/>
        <v>3.74</v>
      </c>
      <c r="AG888" s="12">
        <f t="shared" si="86"/>
        <v>1.7000000000000002</v>
      </c>
    </row>
    <row r="889" spans="2:33">
      <c r="B889" s="15">
        <f>'[4]AZIMUTH_CONGESTION by ports'!A2356</f>
        <v>43256</v>
      </c>
      <c r="C889" s="6">
        <f>'[4]AZIMUTH_CONGESTION by ports'!B2356</f>
        <v>12</v>
      </c>
      <c r="D889" s="89">
        <f>'[4]AZIMUTH_CONGESTION by ports'!C2356</f>
        <v>23</v>
      </c>
      <c r="E889" s="43">
        <f>'[4]AZIMUTH_CONGESTION by ports'!D2356</f>
        <v>3</v>
      </c>
      <c r="F889" s="6">
        <f>'[4]AZIMUTH_CONGESTION by ports'!E2356</f>
        <v>0</v>
      </c>
      <c r="G889" s="6">
        <f>'[4]AZIMUTH_CONGESTION by ports'!F2356</f>
        <v>0</v>
      </c>
      <c r="H889" s="12">
        <f>'[4]AZIMUTH_CONGESTION by ports'!G2356</f>
        <v>0</v>
      </c>
      <c r="I889" s="12">
        <f>'[4]AZIMUTH_CONGESTION by ports'!H2356</f>
        <v>0</v>
      </c>
      <c r="J889" s="12">
        <f>'[4]AZIMUTH_CONGESTION by ports'!I2356</f>
        <v>1</v>
      </c>
      <c r="K889" s="12">
        <f>'[4]AZIMUTH_CONGESTION by ports'!J2356</f>
        <v>0</v>
      </c>
      <c r="L889" s="12">
        <f>'[4]AZIMUTH_CONGESTION by ports'!K2356</f>
        <v>1</v>
      </c>
      <c r="M889" s="43">
        <f>'[4]AZIMUTH_CONGESTION by ports'!L2356</f>
        <v>0</v>
      </c>
      <c r="N889" s="6">
        <f>'[4]AZIMUTH_CONGESTION by ports'!M2356</f>
        <v>0</v>
      </c>
      <c r="O889" s="89">
        <f>'[4]AZIMUTH_CONGESTION by ports'!N2356</f>
        <v>0</v>
      </c>
      <c r="P889" s="88">
        <f>'[4]AZIMUTH_CONGESTION by ports'!O2356</f>
        <v>0</v>
      </c>
      <c r="Q889" s="88">
        <f>'[4]AZIMUTH_CONGESTION by ports'!P2356</f>
        <v>0</v>
      </c>
      <c r="R889" s="43">
        <f>'[4]AZIMUTH_CONGESTION by ports'!Q2356</f>
        <v>1</v>
      </c>
      <c r="S889" s="88">
        <f>'[4]AZIMUTH_CONGESTION by ports'!R2356</f>
        <v>0</v>
      </c>
      <c r="T889" s="12">
        <f>'[4]AZIMUTH_CONGESTION by ports'!S2356</f>
        <v>7</v>
      </c>
      <c r="U889" s="43">
        <f>'[4]AZIMUTH_CONGESTION by ports'!T2356</f>
        <v>0</v>
      </c>
      <c r="V889" s="12">
        <f>'[4]AZIMUTH_CONGESTION by ports'!U2356</f>
        <v>0</v>
      </c>
      <c r="W889" s="43">
        <f>'[4]AZIMUTH_CONGESTION by ports'!V2356</f>
        <v>6</v>
      </c>
      <c r="X889" s="12">
        <f>'[4]AZIMUTH_CONGESTION by ports'!W2356</f>
        <v>1</v>
      </c>
      <c r="Y889" s="88">
        <f>'[4]AZIMUTH_CONGESTION by ports'!X2356</f>
        <v>4</v>
      </c>
      <c r="Z889" s="12">
        <f>'[4]AZIMUTH_CONGESTION by ports'!Y2356</f>
        <v>0</v>
      </c>
      <c r="AA889" s="88">
        <f>'[4]AZIMUTH_CONGESTION by ports'!Z2356</f>
        <v>0</v>
      </c>
      <c r="AB889" s="12">
        <f t="shared" si="81"/>
        <v>10.030000000000001</v>
      </c>
      <c r="AC889" s="12">
        <f t="shared" si="82"/>
        <v>2.04</v>
      </c>
      <c r="AD889" s="12">
        <f t="shared" si="83"/>
        <v>1.7000000000000002</v>
      </c>
      <c r="AE889" s="12">
        <f t="shared" si="84"/>
        <v>0.68</v>
      </c>
      <c r="AF889" s="12">
        <f t="shared" si="85"/>
        <v>3.91</v>
      </c>
      <c r="AG889" s="12">
        <f t="shared" si="86"/>
        <v>1.7000000000000002</v>
      </c>
    </row>
    <row r="890" spans="2:33">
      <c r="B890" s="15">
        <f>'[4]AZIMUTH_CONGESTION by ports'!A2357</f>
        <v>43257</v>
      </c>
      <c r="C890" s="6">
        <f>'[4]AZIMUTH_CONGESTION by ports'!B2357</f>
        <v>12</v>
      </c>
      <c r="D890" s="89">
        <f>'[4]AZIMUTH_CONGESTION by ports'!C2357</f>
        <v>21</v>
      </c>
      <c r="E890" s="43">
        <f>'[4]AZIMUTH_CONGESTION by ports'!D2357</f>
        <v>3</v>
      </c>
      <c r="F890" s="6">
        <f>'[4]AZIMUTH_CONGESTION by ports'!E2357</f>
        <v>0</v>
      </c>
      <c r="G890" s="6">
        <f>'[4]AZIMUTH_CONGESTION by ports'!F2357</f>
        <v>0</v>
      </c>
      <c r="H890" s="12">
        <f>'[4]AZIMUTH_CONGESTION by ports'!G2357</f>
        <v>0</v>
      </c>
      <c r="I890" s="12">
        <f>'[4]AZIMUTH_CONGESTION by ports'!H2357</f>
        <v>0</v>
      </c>
      <c r="J890" s="12">
        <f>'[4]AZIMUTH_CONGESTION by ports'!I2357</f>
        <v>1</v>
      </c>
      <c r="K890" s="12">
        <f>'[4]AZIMUTH_CONGESTION by ports'!J2357</f>
        <v>0</v>
      </c>
      <c r="L890" s="12">
        <f>'[4]AZIMUTH_CONGESTION by ports'!K2357</f>
        <v>1</v>
      </c>
      <c r="M890" s="43">
        <f>'[4]AZIMUTH_CONGESTION by ports'!L2357</f>
        <v>0</v>
      </c>
      <c r="N890" s="6">
        <f>'[4]AZIMUTH_CONGESTION by ports'!M2357</f>
        <v>1</v>
      </c>
      <c r="O890" s="89">
        <f>'[4]AZIMUTH_CONGESTION by ports'!N2357</f>
        <v>0</v>
      </c>
      <c r="P890" s="88">
        <f>'[4]AZIMUTH_CONGESTION by ports'!O2357</f>
        <v>1</v>
      </c>
      <c r="Q890" s="88">
        <f>'[4]AZIMUTH_CONGESTION by ports'!P2357</f>
        <v>0</v>
      </c>
      <c r="R890" s="43">
        <f>'[4]AZIMUTH_CONGESTION by ports'!Q2357</f>
        <v>1</v>
      </c>
      <c r="S890" s="88">
        <f>'[4]AZIMUTH_CONGESTION by ports'!R2357</f>
        <v>0</v>
      </c>
      <c r="T890" s="12">
        <f>'[4]AZIMUTH_CONGESTION by ports'!S2357</f>
        <v>9</v>
      </c>
      <c r="U890" s="43">
        <f>'[4]AZIMUTH_CONGESTION by ports'!T2357</f>
        <v>0</v>
      </c>
      <c r="V890" s="12">
        <f>'[4]AZIMUTH_CONGESTION by ports'!U2357</f>
        <v>0</v>
      </c>
      <c r="W890" s="43">
        <f>'[4]AZIMUTH_CONGESTION by ports'!V2357</f>
        <v>6</v>
      </c>
      <c r="X890" s="12">
        <f>'[4]AZIMUTH_CONGESTION by ports'!W2357</f>
        <v>0</v>
      </c>
      <c r="Y890" s="88">
        <f>'[4]AZIMUTH_CONGESTION by ports'!X2357</f>
        <v>4</v>
      </c>
      <c r="Z890" s="12">
        <f>'[4]AZIMUTH_CONGESTION by ports'!Y2357</f>
        <v>0</v>
      </c>
      <c r="AA890" s="88">
        <f>'[4]AZIMUTH_CONGESTION by ports'!Z2357</f>
        <v>0</v>
      </c>
      <c r="AB890" s="12">
        <f t="shared" si="81"/>
        <v>10.200000000000001</v>
      </c>
      <c r="AC890" s="12">
        <f t="shared" si="82"/>
        <v>2.21</v>
      </c>
      <c r="AD890" s="12">
        <f t="shared" si="83"/>
        <v>1.7000000000000002</v>
      </c>
      <c r="AE890" s="12">
        <f t="shared" si="84"/>
        <v>0.85000000000000009</v>
      </c>
      <c r="AF890" s="12">
        <f t="shared" si="85"/>
        <v>3.5700000000000003</v>
      </c>
      <c r="AG890" s="12">
        <f t="shared" si="86"/>
        <v>1.87</v>
      </c>
    </row>
    <row r="891" spans="2:33">
      <c r="B891" s="15">
        <f>'[4]AZIMUTH_CONGESTION by ports'!A2358</f>
        <v>43258</v>
      </c>
      <c r="C891" s="6">
        <f>'[4]AZIMUTH_CONGESTION by ports'!B2358</f>
        <v>11</v>
      </c>
      <c r="D891" s="89">
        <f>'[4]AZIMUTH_CONGESTION by ports'!C2358</f>
        <v>22</v>
      </c>
      <c r="E891" s="43">
        <f>'[4]AZIMUTH_CONGESTION by ports'!D2358</f>
        <v>4</v>
      </c>
      <c r="F891" s="6">
        <f>'[4]AZIMUTH_CONGESTION by ports'!E2358</f>
        <v>0</v>
      </c>
      <c r="G891" s="6">
        <f>'[4]AZIMUTH_CONGESTION by ports'!F2358</f>
        <v>0</v>
      </c>
      <c r="H891" s="12">
        <f>'[4]AZIMUTH_CONGESTION by ports'!G2358</f>
        <v>0</v>
      </c>
      <c r="I891" s="12">
        <f>'[4]AZIMUTH_CONGESTION by ports'!H2358</f>
        <v>0</v>
      </c>
      <c r="J891" s="12">
        <f>'[4]AZIMUTH_CONGESTION by ports'!I2358</f>
        <v>1</v>
      </c>
      <c r="K891" s="12">
        <f>'[4]AZIMUTH_CONGESTION by ports'!J2358</f>
        <v>0</v>
      </c>
      <c r="L891" s="12">
        <f>'[4]AZIMUTH_CONGESTION by ports'!K2358</f>
        <v>1</v>
      </c>
      <c r="M891" s="43">
        <f>'[4]AZIMUTH_CONGESTION by ports'!L2358</f>
        <v>0</v>
      </c>
      <c r="N891" s="6">
        <f>'[4]AZIMUTH_CONGESTION by ports'!M2358</f>
        <v>0</v>
      </c>
      <c r="O891" s="89">
        <f>'[4]AZIMUTH_CONGESTION by ports'!N2358</f>
        <v>0</v>
      </c>
      <c r="P891" s="88">
        <f>'[4]AZIMUTH_CONGESTION by ports'!O2358</f>
        <v>0</v>
      </c>
      <c r="Q891" s="88">
        <f>'[4]AZIMUTH_CONGESTION by ports'!P2358</f>
        <v>0</v>
      </c>
      <c r="R891" s="43">
        <f>'[4]AZIMUTH_CONGESTION by ports'!Q2358</f>
        <v>1</v>
      </c>
      <c r="S891" s="88">
        <f>'[4]AZIMUTH_CONGESTION by ports'!R2358</f>
        <v>0</v>
      </c>
      <c r="T891" s="12">
        <f>'[4]AZIMUTH_CONGESTION by ports'!S2358</f>
        <v>10</v>
      </c>
      <c r="U891" s="43">
        <f>'[4]AZIMUTH_CONGESTION by ports'!T2358</f>
        <v>0</v>
      </c>
      <c r="V891" s="12">
        <f>'[4]AZIMUTH_CONGESTION by ports'!U2358</f>
        <v>0</v>
      </c>
      <c r="W891" s="43">
        <f>'[4]AZIMUTH_CONGESTION by ports'!V2358</f>
        <v>4</v>
      </c>
      <c r="X891" s="12">
        <f>'[4]AZIMUTH_CONGESTION by ports'!W2358</f>
        <v>0</v>
      </c>
      <c r="Y891" s="88">
        <f>'[4]AZIMUTH_CONGESTION by ports'!X2358</f>
        <v>4</v>
      </c>
      <c r="Z891" s="12">
        <f>'[4]AZIMUTH_CONGESTION by ports'!Y2358</f>
        <v>0</v>
      </c>
      <c r="AA891" s="88">
        <f>'[4]AZIMUTH_CONGESTION by ports'!Z2358</f>
        <v>0</v>
      </c>
      <c r="AB891" s="12">
        <f t="shared" si="81"/>
        <v>9.8600000000000012</v>
      </c>
      <c r="AC891" s="12">
        <f t="shared" si="82"/>
        <v>1.87</v>
      </c>
      <c r="AD891" s="12">
        <f t="shared" si="83"/>
        <v>1.53</v>
      </c>
      <c r="AE891" s="12">
        <f t="shared" si="84"/>
        <v>0.68</v>
      </c>
      <c r="AF891" s="12">
        <f t="shared" si="85"/>
        <v>3.74</v>
      </c>
      <c r="AG891" s="12">
        <f t="shared" si="86"/>
        <v>2.04</v>
      </c>
    </row>
    <row r="892" spans="2:33">
      <c r="B892" s="15">
        <f>'[4]AZIMUTH_CONGESTION by ports'!A2359</f>
        <v>43259</v>
      </c>
      <c r="C892" s="6">
        <f>'[4]AZIMUTH_CONGESTION by ports'!B2359</f>
        <v>11</v>
      </c>
      <c r="D892" s="89">
        <f>'[4]AZIMUTH_CONGESTION by ports'!C2359</f>
        <v>22</v>
      </c>
      <c r="E892" s="43">
        <f>'[4]AZIMUTH_CONGESTION by ports'!D2359</f>
        <v>4</v>
      </c>
      <c r="F892" s="6">
        <f>'[4]AZIMUTH_CONGESTION by ports'!E2359</f>
        <v>0</v>
      </c>
      <c r="G892" s="6">
        <f>'[4]AZIMUTH_CONGESTION by ports'!F2359</f>
        <v>0</v>
      </c>
      <c r="H892" s="12">
        <f>'[4]AZIMUTH_CONGESTION by ports'!G2359</f>
        <v>0</v>
      </c>
      <c r="I892" s="12">
        <f>'[4]AZIMUTH_CONGESTION by ports'!H2359</f>
        <v>0</v>
      </c>
      <c r="J892" s="12">
        <f>'[4]AZIMUTH_CONGESTION by ports'!I2359</f>
        <v>1</v>
      </c>
      <c r="K892" s="12">
        <f>'[4]AZIMUTH_CONGESTION by ports'!J2359</f>
        <v>0</v>
      </c>
      <c r="L892" s="12">
        <f>'[4]AZIMUTH_CONGESTION by ports'!K2359</f>
        <v>2</v>
      </c>
      <c r="M892" s="43">
        <f>'[4]AZIMUTH_CONGESTION by ports'!L2359</f>
        <v>0</v>
      </c>
      <c r="N892" s="6">
        <f>'[4]AZIMUTH_CONGESTION by ports'!M2359</f>
        <v>1</v>
      </c>
      <c r="O892" s="89">
        <f>'[4]AZIMUTH_CONGESTION by ports'!N2359</f>
        <v>0</v>
      </c>
      <c r="P892" s="88">
        <f>'[4]AZIMUTH_CONGESTION by ports'!O2359</f>
        <v>0</v>
      </c>
      <c r="Q892" s="88">
        <f>'[4]AZIMUTH_CONGESTION by ports'!P2359</f>
        <v>0</v>
      </c>
      <c r="R892" s="43">
        <f>'[4]AZIMUTH_CONGESTION by ports'!Q2359</f>
        <v>0</v>
      </c>
      <c r="S892" s="88">
        <f>'[4]AZIMUTH_CONGESTION by ports'!R2359</f>
        <v>0</v>
      </c>
      <c r="T892" s="12">
        <f>'[4]AZIMUTH_CONGESTION by ports'!S2359</f>
        <v>12</v>
      </c>
      <c r="U892" s="43">
        <f>'[4]AZIMUTH_CONGESTION by ports'!T2359</f>
        <v>0</v>
      </c>
      <c r="V892" s="12">
        <f>'[4]AZIMUTH_CONGESTION by ports'!U2359</f>
        <v>0</v>
      </c>
      <c r="W892" s="43">
        <f>'[4]AZIMUTH_CONGESTION by ports'!V2359</f>
        <v>4</v>
      </c>
      <c r="X892" s="12">
        <f>'[4]AZIMUTH_CONGESTION by ports'!W2359</f>
        <v>0</v>
      </c>
      <c r="Y892" s="88">
        <f>'[4]AZIMUTH_CONGESTION by ports'!X2359</f>
        <v>4</v>
      </c>
      <c r="Z892" s="12">
        <f>'[4]AZIMUTH_CONGESTION by ports'!Y2359</f>
        <v>0</v>
      </c>
      <c r="AA892" s="88">
        <f>'[4]AZIMUTH_CONGESTION by ports'!Z2359</f>
        <v>0</v>
      </c>
      <c r="AB892" s="12">
        <f t="shared" si="81"/>
        <v>10.370000000000001</v>
      </c>
      <c r="AC892" s="12">
        <f t="shared" si="82"/>
        <v>2.04</v>
      </c>
      <c r="AD892" s="12">
        <f t="shared" si="83"/>
        <v>1.36</v>
      </c>
      <c r="AE892" s="12">
        <f t="shared" si="84"/>
        <v>0.68</v>
      </c>
      <c r="AF892" s="12">
        <f t="shared" si="85"/>
        <v>3.74</v>
      </c>
      <c r="AG892" s="12">
        <f t="shared" si="86"/>
        <v>2.5500000000000003</v>
      </c>
    </row>
    <row r="893" spans="2:33">
      <c r="B893" s="15">
        <f>'[4]AZIMUTH_CONGESTION by ports'!A2360</f>
        <v>43260</v>
      </c>
      <c r="C893" s="6">
        <f>'[4]AZIMUTH_CONGESTION by ports'!B2360</f>
        <v>14</v>
      </c>
      <c r="D893" s="89">
        <f>'[4]AZIMUTH_CONGESTION by ports'!C2360</f>
        <v>27</v>
      </c>
      <c r="E893" s="43">
        <f>'[4]AZIMUTH_CONGESTION by ports'!D2360</f>
        <v>4</v>
      </c>
      <c r="F893" s="6">
        <f>'[4]AZIMUTH_CONGESTION by ports'!E2360</f>
        <v>0</v>
      </c>
      <c r="G893" s="6">
        <f>'[4]AZIMUTH_CONGESTION by ports'!F2360</f>
        <v>1</v>
      </c>
      <c r="H893" s="12">
        <f>'[4]AZIMUTH_CONGESTION by ports'!G2360</f>
        <v>0</v>
      </c>
      <c r="I893" s="12">
        <f>'[4]AZIMUTH_CONGESTION by ports'!H2360</f>
        <v>1</v>
      </c>
      <c r="J893" s="12">
        <f>'[4]AZIMUTH_CONGESTION by ports'!I2360</f>
        <v>0</v>
      </c>
      <c r="K893" s="12">
        <f>'[4]AZIMUTH_CONGESTION by ports'!J2360</f>
        <v>0</v>
      </c>
      <c r="L893" s="12">
        <f>'[4]AZIMUTH_CONGESTION by ports'!K2360</f>
        <v>2</v>
      </c>
      <c r="M893" s="43">
        <f>'[4]AZIMUTH_CONGESTION by ports'!L2360</f>
        <v>0</v>
      </c>
      <c r="N893" s="6">
        <f>'[4]AZIMUTH_CONGESTION by ports'!M2360</f>
        <v>0</v>
      </c>
      <c r="O893" s="89">
        <f>'[4]AZIMUTH_CONGESTION by ports'!N2360</f>
        <v>0</v>
      </c>
      <c r="P893" s="88">
        <f>'[4]AZIMUTH_CONGESTION by ports'!O2360</f>
        <v>1</v>
      </c>
      <c r="Q893" s="88">
        <f>'[4]AZIMUTH_CONGESTION by ports'!P2360</f>
        <v>0</v>
      </c>
      <c r="R893" s="43">
        <f>'[4]AZIMUTH_CONGESTION by ports'!Q2360</f>
        <v>0</v>
      </c>
      <c r="S893" s="88">
        <f>'[4]AZIMUTH_CONGESTION by ports'!R2360</f>
        <v>0</v>
      </c>
      <c r="T893" s="12">
        <f>'[4]AZIMUTH_CONGESTION by ports'!S2360</f>
        <v>16</v>
      </c>
      <c r="U893" s="43">
        <f>'[4]AZIMUTH_CONGESTION by ports'!T2360</f>
        <v>0</v>
      </c>
      <c r="V893" s="12">
        <f>'[4]AZIMUTH_CONGESTION by ports'!U2360</f>
        <v>0</v>
      </c>
      <c r="W893" s="43">
        <f>'[4]AZIMUTH_CONGESTION by ports'!V2360</f>
        <v>3</v>
      </c>
      <c r="X893" s="12">
        <f>'[4]AZIMUTH_CONGESTION by ports'!W2360</f>
        <v>1</v>
      </c>
      <c r="Y893" s="88">
        <f>'[4]AZIMUTH_CONGESTION by ports'!X2360</f>
        <v>2</v>
      </c>
      <c r="Z893" s="12">
        <f>'[4]AZIMUTH_CONGESTION by ports'!Y2360</f>
        <v>0</v>
      </c>
      <c r="AA893" s="88">
        <f>'[4]AZIMUTH_CONGESTION by ports'!Z2360</f>
        <v>0</v>
      </c>
      <c r="AB893" s="12">
        <f t="shared" si="81"/>
        <v>12.24</v>
      </c>
      <c r="AC893" s="12">
        <f t="shared" si="82"/>
        <v>2.5500000000000003</v>
      </c>
      <c r="AD893" s="12">
        <f t="shared" si="83"/>
        <v>1.1900000000000002</v>
      </c>
      <c r="AE893" s="12">
        <f t="shared" si="84"/>
        <v>0.51</v>
      </c>
      <c r="AF893" s="12">
        <f t="shared" si="85"/>
        <v>4.5900000000000007</v>
      </c>
      <c r="AG893" s="12">
        <f t="shared" si="86"/>
        <v>3.4000000000000004</v>
      </c>
    </row>
    <row r="894" spans="2:33">
      <c r="B894" s="15">
        <f>'[4]AZIMUTH_CONGESTION by ports'!A2361</f>
        <v>43261</v>
      </c>
      <c r="C894" s="6">
        <f>'[4]AZIMUTH_CONGESTION by ports'!B2361</f>
        <v>14</v>
      </c>
      <c r="D894" s="89">
        <f>'[4]AZIMUTH_CONGESTION by ports'!C2361</f>
        <v>23</v>
      </c>
      <c r="E894" s="43">
        <f>'[4]AZIMUTH_CONGESTION by ports'!D2361</f>
        <v>3</v>
      </c>
      <c r="F894" s="6">
        <f>'[4]AZIMUTH_CONGESTION by ports'!E2361</f>
        <v>0</v>
      </c>
      <c r="G894" s="6">
        <f>'[4]AZIMUTH_CONGESTION by ports'!F2361</f>
        <v>1</v>
      </c>
      <c r="H894" s="12">
        <f>'[4]AZIMUTH_CONGESTION by ports'!G2361</f>
        <v>0</v>
      </c>
      <c r="I894" s="12">
        <f>'[4]AZIMUTH_CONGESTION by ports'!H2361</f>
        <v>1</v>
      </c>
      <c r="J894" s="12">
        <f>'[4]AZIMUTH_CONGESTION by ports'!I2361</f>
        <v>1</v>
      </c>
      <c r="K894" s="12">
        <f>'[4]AZIMUTH_CONGESTION by ports'!J2361</f>
        <v>0</v>
      </c>
      <c r="L894" s="12">
        <f>'[4]AZIMUTH_CONGESTION by ports'!K2361</f>
        <v>1</v>
      </c>
      <c r="M894" s="43">
        <f>'[4]AZIMUTH_CONGESTION by ports'!L2361</f>
        <v>0</v>
      </c>
      <c r="N894" s="6">
        <f>'[4]AZIMUTH_CONGESTION by ports'!M2361</f>
        <v>0</v>
      </c>
      <c r="O894" s="89">
        <f>'[4]AZIMUTH_CONGESTION by ports'!N2361</f>
        <v>0</v>
      </c>
      <c r="P894" s="88">
        <f>'[4]AZIMUTH_CONGESTION by ports'!O2361</f>
        <v>0</v>
      </c>
      <c r="Q894" s="88">
        <f>'[4]AZIMUTH_CONGESTION by ports'!P2361</f>
        <v>0</v>
      </c>
      <c r="R894" s="43">
        <f>'[4]AZIMUTH_CONGESTION by ports'!Q2361</f>
        <v>2</v>
      </c>
      <c r="S894" s="88">
        <f>'[4]AZIMUTH_CONGESTION by ports'!R2361</f>
        <v>0</v>
      </c>
      <c r="T894" s="12">
        <f>'[4]AZIMUTH_CONGESTION by ports'!S2361</f>
        <v>14</v>
      </c>
      <c r="U894" s="43">
        <f>'[4]AZIMUTH_CONGESTION by ports'!T2361</f>
        <v>0</v>
      </c>
      <c r="V894" s="12">
        <f>'[4]AZIMUTH_CONGESTION by ports'!U2361</f>
        <v>0</v>
      </c>
      <c r="W894" s="43">
        <f>'[4]AZIMUTH_CONGESTION by ports'!V2361</f>
        <v>0</v>
      </c>
      <c r="X894" s="12">
        <f>'[4]AZIMUTH_CONGESTION by ports'!W2361</f>
        <v>2</v>
      </c>
      <c r="Y894" s="88">
        <f>'[4]AZIMUTH_CONGESTION by ports'!X2361</f>
        <v>2</v>
      </c>
      <c r="Z894" s="12">
        <f>'[4]AZIMUTH_CONGESTION by ports'!Y2361</f>
        <v>0</v>
      </c>
      <c r="AA894" s="88">
        <f>'[4]AZIMUTH_CONGESTION by ports'!Z2361</f>
        <v>0</v>
      </c>
      <c r="AB894" s="12">
        <f t="shared" si="81"/>
        <v>10.88</v>
      </c>
      <c r="AC894" s="12">
        <f t="shared" si="82"/>
        <v>2.5500000000000003</v>
      </c>
      <c r="AD894" s="12">
        <f t="shared" si="83"/>
        <v>0.85000000000000009</v>
      </c>
      <c r="AE894" s="12">
        <f t="shared" si="84"/>
        <v>0.34</v>
      </c>
      <c r="AF894" s="12">
        <f t="shared" si="85"/>
        <v>3.91</v>
      </c>
      <c r="AG894" s="12">
        <f t="shared" si="86"/>
        <v>3.2300000000000004</v>
      </c>
    </row>
    <row r="895" spans="2:33">
      <c r="B895" s="15">
        <f>'[4]AZIMUTH_CONGESTION by ports'!A2362</f>
        <v>43262</v>
      </c>
      <c r="C895" s="6">
        <f>'[4]AZIMUTH_CONGESTION by ports'!B2362</f>
        <v>14</v>
      </c>
      <c r="D895" s="89">
        <f>'[4]AZIMUTH_CONGESTION by ports'!C2362</f>
        <v>26</v>
      </c>
      <c r="E895" s="43">
        <f>'[4]AZIMUTH_CONGESTION by ports'!D2362</f>
        <v>5</v>
      </c>
      <c r="F895" s="6">
        <f>'[4]AZIMUTH_CONGESTION by ports'!E2362</f>
        <v>0</v>
      </c>
      <c r="G895" s="6">
        <f>'[4]AZIMUTH_CONGESTION by ports'!F2362</f>
        <v>3</v>
      </c>
      <c r="H895" s="12">
        <f>'[4]AZIMUTH_CONGESTION by ports'!G2362</f>
        <v>0</v>
      </c>
      <c r="I895" s="12">
        <f>'[4]AZIMUTH_CONGESTION by ports'!H2362</f>
        <v>1</v>
      </c>
      <c r="J895" s="12">
        <f>'[4]AZIMUTH_CONGESTION by ports'!I2362</f>
        <v>0</v>
      </c>
      <c r="K895" s="12">
        <f>'[4]AZIMUTH_CONGESTION by ports'!J2362</f>
        <v>1</v>
      </c>
      <c r="L895" s="12">
        <f>'[4]AZIMUTH_CONGESTION by ports'!K2362</f>
        <v>1</v>
      </c>
      <c r="M895" s="43">
        <f>'[4]AZIMUTH_CONGESTION by ports'!L2362</f>
        <v>0</v>
      </c>
      <c r="N895" s="6">
        <f>'[4]AZIMUTH_CONGESTION by ports'!M2362</f>
        <v>0</v>
      </c>
      <c r="O895" s="89">
        <f>'[4]AZIMUTH_CONGESTION by ports'!N2362</f>
        <v>0</v>
      </c>
      <c r="P895" s="88">
        <f>'[4]AZIMUTH_CONGESTION by ports'!O2362</f>
        <v>0</v>
      </c>
      <c r="Q895" s="88">
        <f>'[4]AZIMUTH_CONGESTION by ports'!P2362</f>
        <v>0</v>
      </c>
      <c r="R895" s="43">
        <f>'[4]AZIMUTH_CONGESTION by ports'!Q2362</f>
        <v>3</v>
      </c>
      <c r="S895" s="88">
        <f>'[4]AZIMUTH_CONGESTION by ports'!R2362</f>
        <v>0</v>
      </c>
      <c r="T895" s="12">
        <f>'[4]AZIMUTH_CONGESTION by ports'!S2362</f>
        <v>14</v>
      </c>
      <c r="U895" s="43">
        <f>'[4]AZIMUTH_CONGESTION by ports'!T2362</f>
        <v>0</v>
      </c>
      <c r="V895" s="12">
        <f>'[4]AZIMUTH_CONGESTION by ports'!U2362</f>
        <v>0</v>
      </c>
      <c r="W895" s="43">
        <f>'[4]AZIMUTH_CONGESTION by ports'!V2362</f>
        <v>1</v>
      </c>
      <c r="X895" s="12">
        <f>'[4]AZIMUTH_CONGESTION by ports'!W2362</f>
        <v>1</v>
      </c>
      <c r="Y895" s="88">
        <f>'[4]AZIMUTH_CONGESTION by ports'!X2362</f>
        <v>2</v>
      </c>
      <c r="Z895" s="12">
        <f>'[4]AZIMUTH_CONGESTION by ports'!Y2362</f>
        <v>0</v>
      </c>
      <c r="AA895" s="88">
        <f>'[4]AZIMUTH_CONGESTION by ports'!Z2362</f>
        <v>0</v>
      </c>
      <c r="AB895" s="12">
        <f t="shared" si="81"/>
        <v>12.24</v>
      </c>
      <c r="AC895" s="12">
        <f t="shared" si="82"/>
        <v>2.89</v>
      </c>
      <c r="AD895" s="12">
        <f t="shared" si="83"/>
        <v>1.53</v>
      </c>
      <c r="AE895" s="12">
        <f t="shared" si="84"/>
        <v>0.34</v>
      </c>
      <c r="AF895" s="12">
        <f t="shared" si="85"/>
        <v>4.42</v>
      </c>
      <c r="AG895" s="12">
        <f t="shared" si="86"/>
        <v>3.06</v>
      </c>
    </row>
    <row r="896" spans="2:33">
      <c r="B896" s="15">
        <f>'[4]AZIMUTH_CONGESTION by ports'!A2363</f>
        <v>43263</v>
      </c>
      <c r="C896" s="6">
        <f>'[4]AZIMUTH_CONGESTION by ports'!B2363</f>
        <v>14</v>
      </c>
      <c r="D896" s="89">
        <f>'[4]AZIMUTH_CONGESTION by ports'!C2363</f>
        <v>22</v>
      </c>
      <c r="E896" s="43">
        <f>'[4]AZIMUTH_CONGESTION by ports'!D2363</f>
        <v>2</v>
      </c>
      <c r="F896" s="6">
        <f>'[4]AZIMUTH_CONGESTION by ports'!E2363</f>
        <v>0</v>
      </c>
      <c r="G896" s="6">
        <f>'[4]AZIMUTH_CONGESTION by ports'!F2363</f>
        <v>3</v>
      </c>
      <c r="H896" s="12">
        <f>'[4]AZIMUTH_CONGESTION by ports'!G2363</f>
        <v>0</v>
      </c>
      <c r="I896" s="12">
        <f>'[4]AZIMUTH_CONGESTION by ports'!H2363</f>
        <v>5</v>
      </c>
      <c r="J896" s="12">
        <f>'[4]AZIMUTH_CONGESTION by ports'!I2363</f>
        <v>0</v>
      </c>
      <c r="K896" s="12">
        <f>'[4]AZIMUTH_CONGESTION by ports'!J2363</f>
        <v>0</v>
      </c>
      <c r="L896" s="12">
        <f>'[4]AZIMUTH_CONGESTION by ports'!K2363</f>
        <v>1</v>
      </c>
      <c r="M896" s="43">
        <f>'[4]AZIMUTH_CONGESTION by ports'!L2363</f>
        <v>0</v>
      </c>
      <c r="N896" s="6">
        <f>'[4]AZIMUTH_CONGESTION by ports'!M2363</f>
        <v>0</v>
      </c>
      <c r="O896" s="89">
        <f>'[4]AZIMUTH_CONGESTION by ports'!N2363</f>
        <v>0</v>
      </c>
      <c r="P896" s="88">
        <f>'[4]AZIMUTH_CONGESTION by ports'!O2363</f>
        <v>0</v>
      </c>
      <c r="Q896" s="88">
        <f>'[4]AZIMUTH_CONGESTION by ports'!P2363</f>
        <v>0</v>
      </c>
      <c r="R896" s="43">
        <f>'[4]AZIMUTH_CONGESTION by ports'!Q2363</f>
        <v>2</v>
      </c>
      <c r="S896" s="88">
        <f>'[4]AZIMUTH_CONGESTION by ports'!R2363</f>
        <v>0</v>
      </c>
      <c r="T896" s="12">
        <f>'[4]AZIMUTH_CONGESTION by ports'!S2363</f>
        <v>14</v>
      </c>
      <c r="U896" s="43">
        <f>'[4]AZIMUTH_CONGESTION by ports'!T2363</f>
        <v>0</v>
      </c>
      <c r="V896" s="12">
        <f>'[4]AZIMUTH_CONGESTION by ports'!U2363</f>
        <v>0</v>
      </c>
      <c r="W896" s="43">
        <f>'[4]AZIMUTH_CONGESTION by ports'!V2363</f>
        <v>1</v>
      </c>
      <c r="X896" s="12">
        <f>'[4]AZIMUTH_CONGESTION by ports'!W2363</f>
        <v>1</v>
      </c>
      <c r="Y896" s="88">
        <f>'[4]AZIMUTH_CONGESTION by ports'!X2363</f>
        <v>2</v>
      </c>
      <c r="Z896" s="12">
        <f>'[4]AZIMUTH_CONGESTION by ports'!Y2363</f>
        <v>0</v>
      </c>
      <c r="AA896" s="88">
        <f>'[4]AZIMUTH_CONGESTION by ports'!Z2363</f>
        <v>0</v>
      </c>
      <c r="AB896" s="12">
        <f t="shared" si="81"/>
        <v>11.39</v>
      </c>
      <c r="AC896" s="12">
        <f t="shared" si="82"/>
        <v>2.89</v>
      </c>
      <c r="AD896" s="12">
        <f t="shared" si="83"/>
        <v>0.85000000000000009</v>
      </c>
      <c r="AE896" s="12">
        <f t="shared" si="84"/>
        <v>0.34</v>
      </c>
      <c r="AF896" s="12">
        <f t="shared" si="85"/>
        <v>3.74</v>
      </c>
      <c r="AG896" s="12">
        <f t="shared" si="86"/>
        <v>3.5700000000000003</v>
      </c>
    </row>
    <row r="897" spans="2:33">
      <c r="B897" s="15">
        <f>'[4]AZIMUTH_CONGESTION by ports'!A2364</f>
        <v>43264</v>
      </c>
      <c r="C897" s="6">
        <f>'[4]AZIMUTH_CONGESTION by ports'!B2364</f>
        <v>15</v>
      </c>
      <c r="D897" s="89">
        <f>'[4]AZIMUTH_CONGESTION by ports'!C2364</f>
        <v>25</v>
      </c>
      <c r="E897" s="43">
        <f>'[4]AZIMUTH_CONGESTION by ports'!D2364</f>
        <v>4</v>
      </c>
      <c r="F897" s="6">
        <f>'[4]AZIMUTH_CONGESTION by ports'!E2364</f>
        <v>0</v>
      </c>
      <c r="G897" s="6">
        <f>'[4]AZIMUTH_CONGESTION by ports'!F2364</f>
        <v>3</v>
      </c>
      <c r="H897" s="12">
        <f>'[4]AZIMUTH_CONGESTION by ports'!G2364</f>
        <v>1</v>
      </c>
      <c r="I897" s="12">
        <f>'[4]AZIMUTH_CONGESTION by ports'!H2364</f>
        <v>3</v>
      </c>
      <c r="J897" s="12">
        <f>'[4]AZIMUTH_CONGESTION by ports'!I2364</f>
        <v>0</v>
      </c>
      <c r="K897" s="12">
        <f>'[4]AZIMUTH_CONGESTION by ports'!J2364</f>
        <v>0</v>
      </c>
      <c r="L897" s="12">
        <f>'[4]AZIMUTH_CONGESTION by ports'!K2364</f>
        <v>1</v>
      </c>
      <c r="M897" s="43">
        <f>'[4]AZIMUTH_CONGESTION by ports'!L2364</f>
        <v>0</v>
      </c>
      <c r="N897" s="6">
        <f>'[4]AZIMUTH_CONGESTION by ports'!M2364</f>
        <v>0</v>
      </c>
      <c r="O897" s="89">
        <f>'[4]AZIMUTH_CONGESTION by ports'!N2364</f>
        <v>0</v>
      </c>
      <c r="P897" s="88">
        <f>'[4]AZIMUTH_CONGESTION by ports'!O2364</f>
        <v>0</v>
      </c>
      <c r="Q897" s="88">
        <f>'[4]AZIMUTH_CONGESTION by ports'!P2364</f>
        <v>0</v>
      </c>
      <c r="R897" s="43">
        <f>'[4]AZIMUTH_CONGESTION by ports'!Q2364</f>
        <v>3</v>
      </c>
      <c r="S897" s="88">
        <f>'[4]AZIMUTH_CONGESTION by ports'!R2364</f>
        <v>0</v>
      </c>
      <c r="T897" s="12">
        <f>'[4]AZIMUTH_CONGESTION by ports'!S2364</f>
        <v>15</v>
      </c>
      <c r="U897" s="43">
        <f>'[4]AZIMUTH_CONGESTION by ports'!T2364</f>
        <v>0</v>
      </c>
      <c r="V897" s="12">
        <f>'[4]AZIMUTH_CONGESTION by ports'!U2364</f>
        <v>0</v>
      </c>
      <c r="W897" s="43">
        <f>'[4]AZIMUTH_CONGESTION by ports'!V2364</f>
        <v>2</v>
      </c>
      <c r="X897" s="12">
        <f>'[4]AZIMUTH_CONGESTION by ports'!W2364</f>
        <v>1</v>
      </c>
      <c r="Y897" s="88">
        <f>'[4]AZIMUTH_CONGESTION by ports'!X2364</f>
        <v>1</v>
      </c>
      <c r="Z897" s="12">
        <f>'[4]AZIMUTH_CONGESTION by ports'!Y2364</f>
        <v>0</v>
      </c>
      <c r="AA897" s="88">
        <f>'[4]AZIMUTH_CONGESTION by ports'!Z2364</f>
        <v>0</v>
      </c>
      <c r="AB897" s="12">
        <f t="shared" si="81"/>
        <v>12.58</v>
      </c>
      <c r="AC897" s="12">
        <f t="shared" si="82"/>
        <v>3.06</v>
      </c>
      <c r="AD897" s="12">
        <f t="shared" si="83"/>
        <v>1.53</v>
      </c>
      <c r="AE897" s="12">
        <f t="shared" si="84"/>
        <v>0.17</v>
      </c>
      <c r="AF897" s="12">
        <f t="shared" si="85"/>
        <v>4.25</v>
      </c>
      <c r="AG897" s="12">
        <f t="shared" si="86"/>
        <v>3.5700000000000003</v>
      </c>
    </row>
    <row r="898" spans="2:33">
      <c r="B898" s="15">
        <f>'[4]AZIMUTH_CONGESTION by ports'!A2365</f>
        <v>43265</v>
      </c>
      <c r="C898" s="6">
        <f>'[4]AZIMUTH_CONGESTION by ports'!B2365</f>
        <v>14</v>
      </c>
      <c r="D898" s="89">
        <f>'[4]AZIMUTH_CONGESTION by ports'!C2365</f>
        <v>27</v>
      </c>
      <c r="E898" s="43">
        <f>'[4]AZIMUTH_CONGESTION by ports'!D2365</f>
        <v>1</v>
      </c>
      <c r="F898" s="6">
        <f>'[4]AZIMUTH_CONGESTION by ports'!E2365</f>
        <v>0</v>
      </c>
      <c r="G898" s="6">
        <f>'[4]AZIMUTH_CONGESTION by ports'!F2365</f>
        <v>3</v>
      </c>
      <c r="H898" s="12">
        <f>'[4]AZIMUTH_CONGESTION by ports'!G2365</f>
        <v>0</v>
      </c>
      <c r="I898" s="12">
        <f>'[4]AZIMUTH_CONGESTION by ports'!H2365</f>
        <v>5</v>
      </c>
      <c r="J898" s="12">
        <f>'[4]AZIMUTH_CONGESTION by ports'!I2365</f>
        <v>0</v>
      </c>
      <c r="K898" s="12">
        <f>'[4]AZIMUTH_CONGESTION by ports'!J2365</f>
        <v>0</v>
      </c>
      <c r="L898" s="12">
        <f>'[4]AZIMUTH_CONGESTION by ports'!K2365</f>
        <v>1</v>
      </c>
      <c r="M898" s="43">
        <f>'[4]AZIMUTH_CONGESTION by ports'!L2365</f>
        <v>1</v>
      </c>
      <c r="N898" s="6">
        <f>'[4]AZIMUTH_CONGESTION by ports'!M2365</f>
        <v>0</v>
      </c>
      <c r="O898" s="89">
        <f>'[4]AZIMUTH_CONGESTION by ports'!N2365</f>
        <v>0</v>
      </c>
      <c r="P898" s="88">
        <f>'[4]AZIMUTH_CONGESTION by ports'!O2365</f>
        <v>0</v>
      </c>
      <c r="Q898" s="88">
        <f>'[4]AZIMUTH_CONGESTION by ports'!P2365</f>
        <v>0</v>
      </c>
      <c r="R898" s="43">
        <f>'[4]AZIMUTH_CONGESTION by ports'!Q2365</f>
        <v>4</v>
      </c>
      <c r="S898" s="88">
        <f>'[4]AZIMUTH_CONGESTION by ports'!R2365</f>
        <v>1</v>
      </c>
      <c r="T898" s="12">
        <f>'[4]AZIMUTH_CONGESTION by ports'!S2365</f>
        <v>15</v>
      </c>
      <c r="U898" s="43">
        <f>'[4]AZIMUTH_CONGESTION by ports'!T2365</f>
        <v>0</v>
      </c>
      <c r="V898" s="12">
        <f>'[4]AZIMUTH_CONGESTION by ports'!U2365</f>
        <v>0</v>
      </c>
      <c r="W898" s="43">
        <f>'[4]AZIMUTH_CONGESTION by ports'!V2365</f>
        <v>4</v>
      </c>
      <c r="X898" s="12">
        <f>'[4]AZIMUTH_CONGESTION by ports'!W2365</f>
        <v>1</v>
      </c>
      <c r="Y898" s="88">
        <f>'[4]AZIMUTH_CONGESTION by ports'!X2365</f>
        <v>0</v>
      </c>
      <c r="Z898" s="12">
        <f>'[4]AZIMUTH_CONGESTION by ports'!Y2365</f>
        <v>0</v>
      </c>
      <c r="AA898" s="88">
        <f>'[4]AZIMUTH_CONGESTION by ports'!Z2365</f>
        <v>0</v>
      </c>
      <c r="AB898" s="12">
        <f t="shared" si="81"/>
        <v>13.090000000000002</v>
      </c>
      <c r="AC898" s="12">
        <f t="shared" si="82"/>
        <v>2.89</v>
      </c>
      <c r="AD898" s="12">
        <f t="shared" si="83"/>
        <v>1.7000000000000002</v>
      </c>
      <c r="AE898" s="12">
        <f t="shared" si="84"/>
        <v>0.17</v>
      </c>
      <c r="AF898" s="12">
        <f t="shared" si="85"/>
        <v>4.5900000000000007</v>
      </c>
      <c r="AG898" s="12">
        <f t="shared" si="86"/>
        <v>3.74</v>
      </c>
    </row>
    <row r="899" spans="2:33">
      <c r="B899" s="15">
        <f>'[4]AZIMUTH_CONGESTION by ports'!A2366</f>
        <v>43266</v>
      </c>
      <c r="C899" s="6">
        <f>'[4]AZIMUTH_CONGESTION by ports'!B2366</f>
        <v>14</v>
      </c>
      <c r="D899" s="89">
        <f>'[4]AZIMUTH_CONGESTION by ports'!C2366</f>
        <v>22</v>
      </c>
      <c r="E899" s="43">
        <f>'[4]AZIMUTH_CONGESTION by ports'!D2366</f>
        <v>1</v>
      </c>
      <c r="F899" s="6">
        <f>'[4]AZIMUTH_CONGESTION by ports'!E2366</f>
        <v>0</v>
      </c>
      <c r="G899" s="6">
        <f>'[4]AZIMUTH_CONGESTION by ports'!F2366</f>
        <v>2</v>
      </c>
      <c r="H899" s="12">
        <f>'[4]AZIMUTH_CONGESTION by ports'!G2366</f>
        <v>0</v>
      </c>
      <c r="I899" s="12">
        <f>'[4]AZIMUTH_CONGESTION by ports'!H2366</f>
        <v>4</v>
      </c>
      <c r="J899" s="12">
        <f>'[4]AZIMUTH_CONGESTION by ports'!I2366</f>
        <v>0</v>
      </c>
      <c r="K899" s="12">
        <f>'[4]AZIMUTH_CONGESTION by ports'!J2366</f>
        <v>0</v>
      </c>
      <c r="L899" s="12">
        <f>'[4]AZIMUTH_CONGESTION by ports'!K2366</f>
        <v>1</v>
      </c>
      <c r="M899" s="43">
        <f>'[4]AZIMUTH_CONGESTION by ports'!L2366</f>
        <v>0</v>
      </c>
      <c r="N899" s="6">
        <f>'[4]AZIMUTH_CONGESTION by ports'!M2366</f>
        <v>1</v>
      </c>
      <c r="O899" s="89">
        <f>'[4]AZIMUTH_CONGESTION by ports'!N2366</f>
        <v>0</v>
      </c>
      <c r="P899" s="88">
        <f>'[4]AZIMUTH_CONGESTION by ports'!O2366</f>
        <v>1</v>
      </c>
      <c r="Q899" s="88">
        <f>'[4]AZIMUTH_CONGESTION by ports'!P2366</f>
        <v>0</v>
      </c>
      <c r="R899" s="43">
        <f>'[4]AZIMUTH_CONGESTION by ports'!Q2366</f>
        <v>5</v>
      </c>
      <c r="S899" s="88">
        <f>'[4]AZIMUTH_CONGESTION by ports'!R2366</f>
        <v>0</v>
      </c>
      <c r="T899" s="12">
        <f>'[4]AZIMUTH_CONGESTION by ports'!S2366</f>
        <v>15</v>
      </c>
      <c r="U899" s="43">
        <f>'[4]AZIMUTH_CONGESTION by ports'!T2366</f>
        <v>0</v>
      </c>
      <c r="V899" s="12">
        <f>'[4]AZIMUTH_CONGESTION by ports'!U2366</f>
        <v>0</v>
      </c>
      <c r="W899" s="43">
        <f>'[4]AZIMUTH_CONGESTION by ports'!V2366</f>
        <v>5</v>
      </c>
      <c r="X899" s="12">
        <f>'[4]AZIMUTH_CONGESTION by ports'!W2366</f>
        <v>2</v>
      </c>
      <c r="Y899" s="88">
        <f>'[4]AZIMUTH_CONGESTION by ports'!X2366</f>
        <v>4</v>
      </c>
      <c r="Z899" s="12">
        <f>'[4]AZIMUTH_CONGESTION by ports'!Y2366</f>
        <v>0</v>
      </c>
      <c r="AA899" s="88">
        <f>'[4]AZIMUTH_CONGESTION by ports'!Z2366</f>
        <v>0</v>
      </c>
      <c r="AB899" s="12">
        <f t="shared" si="81"/>
        <v>13.090000000000002</v>
      </c>
      <c r="AC899" s="12">
        <f t="shared" si="82"/>
        <v>2.89</v>
      </c>
      <c r="AD899" s="12">
        <f t="shared" si="83"/>
        <v>1.87</v>
      </c>
      <c r="AE899" s="12">
        <f t="shared" si="84"/>
        <v>0.85000000000000009</v>
      </c>
      <c r="AF899" s="12">
        <f t="shared" si="85"/>
        <v>3.74</v>
      </c>
      <c r="AG899" s="12">
        <f t="shared" si="86"/>
        <v>3.74</v>
      </c>
    </row>
    <row r="900" spans="2:33">
      <c r="B900" s="15">
        <f>'[4]AZIMUTH_CONGESTION by ports'!A2367</f>
        <v>43267</v>
      </c>
      <c r="C900" s="6">
        <f>'[4]AZIMUTH_CONGESTION by ports'!B2367</f>
        <v>13</v>
      </c>
      <c r="D900" s="89">
        <f>'[4]AZIMUTH_CONGESTION by ports'!C2367</f>
        <v>17</v>
      </c>
      <c r="E900" s="43">
        <f>'[4]AZIMUTH_CONGESTION by ports'!D2367</f>
        <v>0</v>
      </c>
      <c r="F900" s="6">
        <f>'[4]AZIMUTH_CONGESTION by ports'!E2367</f>
        <v>0</v>
      </c>
      <c r="G900" s="6">
        <f>'[4]AZIMUTH_CONGESTION by ports'!F2367</f>
        <v>3</v>
      </c>
      <c r="H900" s="12">
        <f>'[4]AZIMUTH_CONGESTION by ports'!G2367</f>
        <v>0</v>
      </c>
      <c r="I900" s="12">
        <f>'[4]AZIMUTH_CONGESTION by ports'!H2367</f>
        <v>3</v>
      </c>
      <c r="J900" s="12">
        <f>'[4]AZIMUTH_CONGESTION by ports'!I2367</f>
        <v>0</v>
      </c>
      <c r="K900" s="12">
        <f>'[4]AZIMUTH_CONGESTION by ports'!J2367</f>
        <v>0</v>
      </c>
      <c r="L900" s="12">
        <f>'[4]AZIMUTH_CONGESTION by ports'!K2367</f>
        <v>1</v>
      </c>
      <c r="M900" s="43">
        <f>'[4]AZIMUTH_CONGESTION by ports'!L2367</f>
        <v>0</v>
      </c>
      <c r="N900" s="6">
        <f>'[4]AZIMUTH_CONGESTION by ports'!M2367</f>
        <v>1</v>
      </c>
      <c r="O900" s="89">
        <f>'[4]AZIMUTH_CONGESTION by ports'!N2367</f>
        <v>0</v>
      </c>
      <c r="P900" s="88">
        <f>'[4]AZIMUTH_CONGESTION by ports'!O2367</f>
        <v>2</v>
      </c>
      <c r="Q900" s="88">
        <f>'[4]AZIMUTH_CONGESTION by ports'!P2367</f>
        <v>0</v>
      </c>
      <c r="R900" s="43">
        <f>'[4]AZIMUTH_CONGESTION by ports'!Q2367</f>
        <v>3</v>
      </c>
      <c r="S900" s="88">
        <f>'[4]AZIMUTH_CONGESTION by ports'!R2367</f>
        <v>1</v>
      </c>
      <c r="T900" s="12">
        <f>'[4]AZIMUTH_CONGESTION by ports'!S2367</f>
        <v>15</v>
      </c>
      <c r="U900" s="43">
        <f>'[4]AZIMUTH_CONGESTION by ports'!T2367</f>
        <v>0</v>
      </c>
      <c r="V900" s="12">
        <f>'[4]AZIMUTH_CONGESTION by ports'!U2367</f>
        <v>0</v>
      </c>
      <c r="W900" s="43">
        <f>'[4]AZIMUTH_CONGESTION by ports'!V2367</f>
        <v>4</v>
      </c>
      <c r="X900" s="12">
        <f>'[4]AZIMUTH_CONGESTION by ports'!W2367</f>
        <v>1</v>
      </c>
      <c r="Y900" s="88">
        <f>'[4]AZIMUTH_CONGESTION by ports'!X2367</f>
        <v>5</v>
      </c>
      <c r="Z900" s="12">
        <f>'[4]AZIMUTH_CONGESTION by ports'!Y2367</f>
        <v>0</v>
      </c>
      <c r="AA900" s="88">
        <f>'[4]AZIMUTH_CONGESTION by ports'!Z2367</f>
        <v>0</v>
      </c>
      <c r="AB900" s="12">
        <f t="shared" ref="AB900:AB963" si="87">SUM(C900:AA900)*0.17</f>
        <v>11.73</v>
      </c>
      <c r="AC900" s="12">
        <f t="shared" ref="AC900:AC963" si="88">SUM(C900,G900,F900,N900)*0.17</f>
        <v>2.89</v>
      </c>
      <c r="AD900" s="12">
        <f t="shared" ref="AD900:AD963" si="89">SUM(E900,M900,R900,U900,W900)*0.17</f>
        <v>1.1900000000000002</v>
      </c>
      <c r="AE900" s="12">
        <f t="shared" ref="AE900:AE963" si="90">SUM(Q900,S900,Y900,AA900,P900)*0.17</f>
        <v>1.36</v>
      </c>
      <c r="AF900" s="12">
        <f t="shared" ref="AF900:AF963" si="91">SUM(D900,O900)*0.17</f>
        <v>2.89</v>
      </c>
      <c r="AG900" s="12">
        <f t="shared" ref="AG900:AG963" si="92">SUM(H900,I900,J900,K900,L900,T900,V900,X900,Z900)*0.17</f>
        <v>3.4000000000000004</v>
      </c>
    </row>
    <row r="901" spans="2:33">
      <c r="B901" s="15">
        <f>'[4]AZIMUTH_CONGESTION by ports'!A2368</f>
        <v>43268</v>
      </c>
      <c r="C901" s="6">
        <f>'[4]AZIMUTH_CONGESTION by ports'!B2368</f>
        <v>13</v>
      </c>
      <c r="D901" s="89">
        <f>'[4]AZIMUTH_CONGESTION by ports'!C2368</f>
        <v>17</v>
      </c>
      <c r="E901" s="43">
        <f>'[4]AZIMUTH_CONGESTION by ports'!D2368</f>
        <v>0</v>
      </c>
      <c r="F901" s="6">
        <f>'[4]AZIMUTH_CONGESTION by ports'!E2368</f>
        <v>0</v>
      </c>
      <c r="G901" s="6">
        <f>'[4]AZIMUTH_CONGESTION by ports'!F2368</f>
        <v>3</v>
      </c>
      <c r="H901" s="12">
        <f>'[4]AZIMUTH_CONGESTION by ports'!G2368</f>
        <v>0</v>
      </c>
      <c r="I901" s="12">
        <f>'[4]AZIMUTH_CONGESTION by ports'!H2368</f>
        <v>3</v>
      </c>
      <c r="J901" s="12">
        <f>'[4]AZIMUTH_CONGESTION by ports'!I2368</f>
        <v>0</v>
      </c>
      <c r="K901" s="12">
        <f>'[4]AZIMUTH_CONGESTION by ports'!J2368</f>
        <v>0</v>
      </c>
      <c r="L901" s="12">
        <f>'[4]AZIMUTH_CONGESTION by ports'!K2368</f>
        <v>1</v>
      </c>
      <c r="M901" s="43">
        <f>'[4]AZIMUTH_CONGESTION by ports'!L2368</f>
        <v>1</v>
      </c>
      <c r="N901" s="6">
        <f>'[4]AZIMUTH_CONGESTION by ports'!M2368</f>
        <v>1</v>
      </c>
      <c r="O901" s="89">
        <f>'[4]AZIMUTH_CONGESTION by ports'!N2368</f>
        <v>0</v>
      </c>
      <c r="P901" s="88">
        <f>'[4]AZIMUTH_CONGESTION by ports'!O2368</f>
        <v>0</v>
      </c>
      <c r="Q901" s="88">
        <f>'[4]AZIMUTH_CONGESTION by ports'!P2368</f>
        <v>0</v>
      </c>
      <c r="R901" s="43">
        <f>'[4]AZIMUTH_CONGESTION by ports'!Q2368</f>
        <v>1</v>
      </c>
      <c r="S901" s="88">
        <f>'[4]AZIMUTH_CONGESTION by ports'!R2368</f>
        <v>0</v>
      </c>
      <c r="T901" s="12">
        <f>'[4]AZIMUTH_CONGESTION by ports'!S2368</f>
        <v>18</v>
      </c>
      <c r="U901" s="43">
        <f>'[4]AZIMUTH_CONGESTION by ports'!T2368</f>
        <v>0</v>
      </c>
      <c r="V901" s="12">
        <f>'[4]AZIMUTH_CONGESTION by ports'!U2368</f>
        <v>0</v>
      </c>
      <c r="W901" s="43">
        <f>'[4]AZIMUTH_CONGESTION by ports'!V2368</f>
        <v>5</v>
      </c>
      <c r="X901" s="12">
        <f>'[4]AZIMUTH_CONGESTION by ports'!W2368</f>
        <v>0</v>
      </c>
      <c r="Y901" s="88">
        <f>'[4]AZIMUTH_CONGESTION by ports'!X2368</f>
        <v>5</v>
      </c>
      <c r="Z901" s="12">
        <f>'[4]AZIMUTH_CONGESTION by ports'!Y2368</f>
        <v>0</v>
      </c>
      <c r="AA901" s="88">
        <f>'[4]AZIMUTH_CONGESTION by ports'!Z2368</f>
        <v>0</v>
      </c>
      <c r="AB901" s="12">
        <f t="shared" si="87"/>
        <v>11.56</v>
      </c>
      <c r="AC901" s="12">
        <f t="shared" si="88"/>
        <v>2.89</v>
      </c>
      <c r="AD901" s="12">
        <f t="shared" si="89"/>
        <v>1.1900000000000002</v>
      </c>
      <c r="AE901" s="12">
        <f t="shared" si="90"/>
        <v>0.85000000000000009</v>
      </c>
      <c r="AF901" s="12">
        <f t="shared" si="91"/>
        <v>2.89</v>
      </c>
      <c r="AG901" s="12">
        <f t="shared" si="92"/>
        <v>3.74</v>
      </c>
    </row>
    <row r="902" spans="2:33">
      <c r="B902" s="15">
        <f>'[4]AZIMUTH_CONGESTION by ports'!A2369</f>
        <v>43269</v>
      </c>
      <c r="C902" s="6">
        <f>'[4]AZIMUTH_CONGESTION by ports'!B2369</f>
        <v>13</v>
      </c>
      <c r="D902" s="89">
        <f>'[4]AZIMUTH_CONGESTION by ports'!C2369</f>
        <v>24</v>
      </c>
      <c r="E902" s="43">
        <f>'[4]AZIMUTH_CONGESTION by ports'!D2369</f>
        <v>1</v>
      </c>
      <c r="F902" s="6">
        <f>'[4]AZIMUTH_CONGESTION by ports'!E2369</f>
        <v>0</v>
      </c>
      <c r="G902" s="6">
        <f>'[4]AZIMUTH_CONGESTION by ports'!F2369</f>
        <v>3</v>
      </c>
      <c r="H902" s="12">
        <f>'[4]AZIMUTH_CONGESTION by ports'!G2369</f>
        <v>0</v>
      </c>
      <c r="I902" s="12">
        <f>'[4]AZIMUTH_CONGESTION by ports'!H2369</f>
        <v>4</v>
      </c>
      <c r="J902" s="12">
        <f>'[4]AZIMUTH_CONGESTION by ports'!I2369</f>
        <v>1</v>
      </c>
      <c r="K902" s="12">
        <f>'[4]AZIMUTH_CONGESTION by ports'!J2369</f>
        <v>0</v>
      </c>
      <c r="L902" s="12">
        <f>'[4]AZIMUTH_CONGESTION by ports'!K2369</f>
        <v>1</v>
      </c>
      <c r="M902" s="43">
        <f>'[4]AZIMUTH_CONGESTION by ports'!L2369</f>
        <v>0</v>
      </c>
      <c r="N902" s="6">
        <f>'[4]AZIMUTH_CONGESTION by ports'!M2369</f>
        <v>1</v>
      </c>
      <c r="O902" s="89">
        <f>'[4]AZIMUTH_CONGESTION by ports'!N2369</f>
        <v>0</v>
      </c>
      <c r="P902" s="88">
        <f>'[4]AZIMUTH_CONGESTION by ports'!O2369</f>
        <v>0</v>
      </c>
      <c r="Q902" s="88">
        <f>'[4]AZIMUTH_CONGESTION by ports'!P2369</f>
        <v>0</v>
      </c>
      <c r="R902" s="43">
        <f>'[4]AZIMUTH_CONGESTION by ports'!Q2369</f>
        <v>0</v>
      </c>
      <c r="S902" s="88">
        <f>'[4]AZIMUTH_CONGESTION by ports'!R2369</f>
        <v>0</v>
      </c>
      <c r="T902" s="12">
        <f>'[4]AZIMUTH_CONGESTION by ports'!S2369</f>
        <v>18</v>
      </c>
      <c r="U902" s="43">
        <f>'[4]AZIMUTH_CONGESTION by ports'!T2369</f>
        <v>0</v>
      </c>
      <c r="V902" s="12">
        <f>'[4]AZIMUTH_CONGESTION by ports'!U2369</f>
        <v>0</v>
      </c>
      <c r="W902" s="43">
        <f>'[4]AZIMUTH_CONGESTION by ports'!V2369</f>
        <v>3</v>
      </c>
      <c r="X902" s="12">
        <f>'[4]AZIMUTH_CONGESTION by ports'!W2369</f>
        <v>0</v>
      </c>
      <c r="Y902" s="88">
        <f>'[4]AZIMUTH_CONGESTION by ports'!X2369</f>
        <v>5</v>
      </c>
      <c r="Z902" s="12">
        <f>'[4]AZIMUTH_CONGESTION by ports'!Y2369</f>
        <v>0</v>
      </c>
      <c r="AA902" s="88">
        <f>'[4]AZIMUTH_CONGESTION by ports'!Z2369</f>
        <v>0</v>
      </c>
      <c r="AB902" s="12">
        <f t="shared" si="87"/>
        <v>12.58</v>
      </c>
      <c r="AC902" s="12">
        <f t="shared" si="88"/>
        <v>2.89</v>
      </c>
      <c r="AD902" s="12">
        <f t="shared" si="89"/>
        <v>0.68</v>
      </c>
      <c r="AE902" s="12">
        <f t="shared" si="90"/>
        <v>0.85000000000000009</v>
      </c>
      <c r="AF902" s="12">
        <f t="shared" si="91"/>
        <v>4.08</v>
      </c>
      <c r="AG902" s="12">
        <f t="shared" si="92"/>
        <v>4.08</v>
      </c>
    </row>
    <row r="903" spans="2:33">
      <c r="B903" s="15">
        <f>'[4]AZIMUTH_CONGESTION by ports'!A2370</f>
        <v>43270</v>
      </c>
      <c r="C903" s="6">
        <f>'[4]AZIMUTH_CONGESTION by ports'!B2370</f>
        <v>13</v>
      </c>
      <c r="D903" s="89">
        <f>'[4]AZIMUTH_CONGESTION by ports'!C2370</f>
        <v>26</v>
      </c>
      <c r="E903" s="43">
        <f>'[4]AZIMUTH_CONGESTION by ports'!D2370</f>
        <v>3</v>
      </c>
      <c r="F903" s="6">
        <f>'[4]AZIMUTH_CONGESTION by ports'!E2370</f>
        <v>0</v>
      </c>
      <c r="G903" s="6">
        <f>'[4]AZIMUTH_CONGESTION by ports'!F2370</f>
        <v>5</v>
      </c>
      <c r="H903" s="12">
        <f>'[4]AZIMUTH_CONGESTION by ports'!G2370</f>
        <v>0</v>
      </c>
      <c r="I903" s="12">
        <f>'[4]AZIMUTH_CONGESTION by ports'!H2370</f>
        <v>3</v>
      </c>
      <c r="J903" s="12">
        <f>'[4]AZIMUTH_CONGESTION by ports'!I2370</f>
        <v>2</v>
      </c>
      <c r="K903" s="12">
        <f>'[4]AZIMUTH_CONGESTION by ports'!J2370</f>
        <v>0</v>
      </c>
      <c r="L903" s="12">
        <f>'[4]AZIMUTH_CONGESTION by ports'!K2370</f>
        <v>1</v>
      </c>
      <c r="M903" s="43">
        <f>'[4]AZIMUTH_CONGESTION by ports'!L2370</f>
        <v>0</v>
      </c>
      <c r="N903" s="6">
        <f>'[4]AZIMUTH_CONGESTION by ports'!M2370</f>
        <v>1</v>
      </c>
      <c r="O903" s="89">
        <f>'[4]AZIMUTH_CONGESTION by ports'!N2370</f>
        <v>0</v>
      </c>
      <c r="P903" s="88">
        <f>'[4]AZIMUTH_CONGESTION by ports'!O2370</f>
        <v>0</v>
      </c>
      <c r="Q903" s="88">
        <f>'[4]AZIMUTH_CONGESTION by ports'!P2370</f>
        <v>0</v>
      </c>
      <c r="R903" s="43">
        <f>'[4]AZIMUTH_CONGESTION by ports'!Q2370</f>
        <v>2</v>
      </c>
      <c r="S903" s="88">
        <f>'[4]AZIMUTH_CONGESTION by ports'!R2370</f>
        <v>0</v>
      </c>
      <c r="T903" s="12">
        <f>'[4]AZIMUTH_CONGESTION by ports'!S2370</f>
        <v>14</v>
      </c>
      <c r="U903" s="43">
        <f>'[4]AZIMUTH_CONGESTION by ports'!T2370</f>
        <v>0</v>
      </c>
      <c r="V903" s="12">
        <f>'[4]AZIMUTH_CONGESTION by ports'!U2370</f>
        <v>0</v>
      </c>
      <c r="W903" s="43">
        <f>'[4]AZIMUTH_CONGESTION by ports'!V2370</f>
        <v>4</v>
      </c>
      <c r="X903" s="12">
        <f>'[4]AZIMUTH_CONGESTION by ports'!W2370</f>
        <v>0</v>
      </c>
      <c r="Y903" s="88">
        <f>'[4]AZIMUTH_CONGESTION by ports'!X2370</f>
        <v>6</v>
      </c>
      <c r="Z903" s="12">
        <f>'[4]AZIMUTH_CONGESTION by ports'!Y2370</f>
        <v>0</v>
      </c>
      <c r="AA903" s="88">
        <f>'[4]AZIMUTH_CONGESTION by ports'!Z2370</f>
        <v>0</v>
      </c>
      <c r="AB903" s="12">
        <f t="shared" si="87"/>
        <v>13.600000000000001</v>
      </c>
      <c r="AC903" s="12">
        <f t="shared" si="88"/>
        <v>3.2300000000000004</v>
      </c>
      <c r="AD903" s="12">
        <f t="shared" si="89"/>
        <v>1.53</v>
      </c>
      <c r="AE903" s="12">
        <f t="shared" si="90"/>
        <v>1.02</v>
      </c>
      <c r="AF903" s="12">
        <f t="shared" si="91"/>
        <v>4.42</v>
      </c>
      <c r="AG903" s="12">
        <f t="shared" si="92"/>
        <v>3.4000000000000004</v>
      </c>
    </row>
    <row r="904" spans="2:33">
      <c r="B904" s="15">
        <f>'[4]AZIMUTH_CONGESTION by ports'!A2371</f>
        <v>43271</v>
      </c>
      <c r="C904" s="6">
        <f>'[4]AZIMUTH_CONGESTION by ports'!B2371</f>
        <v>13</v>
      </c>
      <c r="D904" s="89">
        <f>'[4]AZIMUTH_CONGESTION by ports'!C2371</f>
        <v>19</v>
      </c>
      <c r="E904" s="43">
        <f>'[4]AZIMUTH_CONGESTION by ports'!D2371</f>
        <v>2</v>
      </c>
      <c r="F904" s="6">
        <f>'[4]AZIMUTH_CONGESTION by ports'!E2371</f>
        <v>0</v>
      </c>
      <c r="G904" s="6">
        <f>'[4]AZIMUTH_CONGESTION by ports'!F2371</f>
        <v>5</v>
      </c>
      <c r="H904" s="12">
        <f>'[4]AZIMUTH_CONGESTION by ports'!G2371</f>
        <v>1</v>
      </c>
      <c r="I904" s="12">
        <f>'[4]AZIMUTH_CONGESTION by ports'!H2371</f>
        <v>3</v>
      </c>
      <c r="J904" s="12">
        <f>'[4]AZIMUTH_CONGESTION by ports'!I2371</f>
        <v>1</v>
      </c>
      <c r="K904" s="12">
        <f>'[4]AZIMUTH_CONGESTION by ports'!J2371</f>
        <v>0</v>
      </c>
      <c r="L904" s="12">
        <f>'[4]AZIMUTH_CONGESTION by ports'!K2371</f>
        <v>1</v>
      </c>
      <c r="M904" s="43">
        <f>'[4]AZIMUTH_CONGESTION by ports'!L2371</f>
        <v>0</v>
      </c>
      <c r="N904" s="6">
        <f>'[4]AZIMUTH_CONGESTION by ports'!M2371</f>
        <v>0</v>
      </c>
      <c r="O904" s="89">
        <f>'[4]AZIMUTH_CONGESTION by ports'!N2371</f>
        <v>0</v>
      </c>
      <c r="P904" s="88">
        <f>'[4]AZIMUTH_CONGESTION by ports'!O2371</f>
        <v>0</v>
      </c>
      <c r="Q904" s="88">
        <f>'[4]AZIMUTH_CONGESTION by ports'!P2371</f>
        <v>0</v>
      </c>
      <c r="R904" s="43">
        <f>'[4]AZIMUTH_CONGESTION by ports'!Q2371</f>
        <v>3</v>
      </c>
      <c r="S904" s="88">
        <f>'[4]AZIMUTH_CONGESTION by ports'!R2371</f>
        <v>0</v>
      </c>
      <c r="T904" s="12">
        <f>'[4]AZIMUTH_CONGESTION by ports'!S2371</f>
        <v>13</v>
      </c>
      <c r="U904" s="43">
        <f>'[4]AZIMUTH_CONGESTION by ports'!T2371</f>
        <v>0</v>
      </c>
      <c r="V904" s="12">
        <f>'[4]AZIMUTH_CONGESTION by ports'!U2371</f>
        <v>0</v>
      </c>
      <c r="W904" s="43">
        <f>'[4]AZIMUTH_CONGESTION by ports'!V2371</f>
        <v>2</v>
      </c>
      <c r="X904" s="12">
        <f>'[4]AZIMUTH_CONGESTION by ports'!W2371</f>
        <v>0</v>
      </c>
      <c r="Y904" s="88">
        <f>'[4]AZIMUTH_CONGESTION by ports'!X2371</f>
        <v>5</v>
      </c>
      <c r="Z904" s="12">
        <f>'[4]AZIMUTH_CONGESTION by ports'!Y2371</f>
        <v>0</v>
      </c>
      <c r="AA904" s="88">
        <f>'[4]AZIMUTH_CONGESTION by ports'!Z2371</f>
        <v>0</v>
      </c>
      <c r="AB904" s="12">
        <f t="shared" si="87"/>
        <v>11.56</v>
      </c>
      <c r="AC904" s="12">
        <f t="shared" si="88"/>
        <v>3.06</v>
      </c>
      <c r="AD904" s="12">
        <f t="shared" si="89"/>
        <v>1.1900000000000002</v>
      </c>
      <c r="AE904" s="12">
        <f t="shared" si="90"/>
        <v>0.85000000000000009</v>
      </c>
      <c r="AF904" s="12">
        <f t="shared" si="91"/>
        <v>3.2300000000000004</v>
      </c>
      <c r="AG904" s="12">
        <f t="shared" si="92"/>
        <v>3.2300000000000004</v>
      </c>
    </row>
    <row r="905" spans="2:33">
      <c r="B905" s="15">
        <f>'[4]AZIMUTH_CONGESTION by ports'!A2372</f>
        <v>43272</v>
      </c>
      <c r="C905" s="6">
        <f>'[4]AZIMUTH_CONGESTION by ports'!B2372</f>
        <v>12</v>
      </c>
      <c r="D905" s="89">
        <f>'[4]AZIMUTH_CONGESTION by ports'!C2372</f>
        <v>24</v>
      </c>
      <c r="E905" s="43">
        <f>'[4]AZIMUTH_CONGESTION by ports'!D2372</f>
        <v>3</v>
      </c>
      <c r="F905" s="6">
        <f>'[4]AZIMUTH_CONGESTION by ports'!E2372</f>
        <v>0</v>
      </c>
      <c r="G905" s="6">
        <f>'[4]AZIMUTH_CONGESTION by ports'!F2372</f>
        <v>4</v>
      </c>
      <c r="H905" s="12">
        <f>'[4]AZIMUTH_CONGESTION by ports'!G2372</f>
        <v>1</v>
      </c>
      <c r="I905" s="12">
        <f>'[4]AZIMUTH_CONGESTION by ports'!H2372</f>
        <v>3</v>
      </c>
      <c r="J905" s="12">
        <f>'[4]AZIMUTH_CONGESTION by ports'!I2372</f>
        <v>1</v>
      </c>
      <c r="K905" s="12">
        <f>'[4]AZIMUTH_CONGESTION by ports'!J2372</f>
        <v>0</v>
      </c>
      <c r="L905" s="12">
        <f>'[4]AZIMUTH_CONGESTION by ports'!K2372</f>
        <v>1</v>
      </c>
      <c r="M905" s="43">
        <f>'[4]AZIMUTH_CONGESTION by ports'!L2372</f>
        <v>0</v>
      </c>
      <c r="N905" s="6">
        <f>'[4]AZIMUTH_CONGESTION by ports'!M2372</f>
        <v>0</v>
      </c>
      <c r="O905" s="89">
        <f>'[4]AZIMUTH_CONGESTION by ports'!N2372</f>
        <v>0</v>
      </c>
      <c r="P905" s="88">
        <f>'[4]AZIMUTH_CONGESTION by ports'!O2372</f>
        <v>0</v>
      </c>
      <c r="Q905" s="88">
        <f>'[4]AZIMUTH_CONGESTION by ports'!P2372</f>
        <v>0</v>
      </c>
      <c r="R905" s="43">
        <f>'[4]AZIMUTH_CONGESTION by ports'!Q2372</f>
        <v>4</v>
      </c>
      <c r="S905" s="88">
        <f>'[4]AZIMUTH_CONGESTION by ports'!R2372</f>
        <v>0</v>
      </c>
      <c r="T905" s="12">
        <f>'[4]AZIMUTH_CONGESTION by ports'!S2372</f>
        <v>13</v>
      </c>
      <c r="U905" s="43">
        <f>'[4]AZIMUTH_CONGESTION by ports'!T2372</f>
        <v>0</v>
      </c>
      <c r="V905" s="12">
        <f>'[4]AZIMUTH_CONGESTION by ports'!U2372</f>
        <v>0</v>
      </c>
      <c r="W905" s="43">
        <f>'[4]AZIMUTH_CONGESTION by ports'!V2372</f>
        <v>7</v>
      </c>
      <c r="X905" s="12">
        <f>'[4]AZIMUTH_CONGESTION by ports'!W2372</f>
        <v>0</v>
      </c>
      <c r="Y905" s="88">
        <f>'[4]AZIMUTH_CONGESTION by ports'!X2372</f>
        <v>4</v>
      </c>
      <c r="Z905" s="12">
        <f>'[4]AZIMUTH_CONGESTION by ports'!Y2372</f>
        <v>0</v>
      </c>
      <c r="AA905" s="88">
        <f>'[4]AZIMUTH_CONGESTION by ports'!Z2372</f>
        <v>0</v>
      </c>
      <c r="AB905" s="12">
        <f t="shared" si="87"/>
        <v>13.090000000000002</v>
      </c>
      <c r="AC905" s="12">
        <f t="shared" si="88"/>
        <v>2.72</v>
      </c>
      <c r="AD905" s="12">
        <f t="shared" si="89"/>
        <v>2.3800000000000003</v>
      </c>
      <c r="AE905" s="12">
        <f t="shared" si="90"/>
        <v>0.68</v>
      </c>
      <c r="AF905" s="12">
        <f t="shared" si="91"/>
        <v>4.08</v>
      </c>
      <c r="AG905" s="12">
        <f t="shared" si="92"/>
        <v>3.2300000000000004</v>
      </c>
    </row>
    <row r="906" spans="2:33">
      <c r="B906" s="15">
        <f>'[4]AZIMUTH_CONGESTION by ports'!A2373</f>
        <v>43273</v>
      </c>
      <c r="C906" s="6">
        <f>'[4]AZIMUTH_CONGESTION by ports'!B2373</f>
        <v>12</v>
      </c>
      <c r="D906" s="89">
        <f>'[4]AZIMUTH_CONGESTION by ports'!C2373</f>
        <v>21</v>
      </c>
      <c r="E906" s="43">
        <f>'[4]AZIMUTH_CONGESTION by ports'!D2373</f>
        <v>0</v>
      </c>
      <c r="F906" s="6">
        <f>'[4]AZIMUTH_CONGESTION by ports'!E2373</f>
        <v>0</v>
      </c>
      <c r="G906" s="6">
        <f>'[4]AZIMUTH_CONGESTION by ports'!F2373</f>
        <v>4</v>
      </c>
      <c r="H906" s="12">
        <f>'[4]AZIMUTH_CONGESTION by ports'!G2373</f>
        <v>0</v>
      </c>
      <c r="I906" s="12">
        <f>'[4]AZIMUTH_CONGESTION by ports'!H2373</f>
        <v>1</v>
      </c>
      <c r="J906" s="12">
        <f>'[4]AZIMUTH_CONGESTION by ports'!I2373</f>
        <v>0</v>
      </c>
      <c r="K906" s="12">
        <f>'[4]AZIMUTH_CONGESTION by ports'!J2373</f>
        <v>0</v>
      </c>
      <c r="L906" s="12">
        <f>'[4]AZIMUTH_CONGESTION by ports'!K2373</f>
        <v>1</v>
      </c>
      <c r="M906" s="43">
        <f>'[4]AZIMUTH_CONGESTION by ports'!L2373</f>
        <v>0</v>
      </c>
      <c r="N906" s="6">
        <f>'[4]AZIMUTH_CONGESTION by ports'!M2373</f>
        <v>0</v>
      </c>
      <c r="O906" s="89">
        <f>'[4]AZIMUTH_CONGESTION by ports'!N2373</f>
        <v>0</v>
      </c>
      <c r="P906" s="88">
        <f>'[4]AZIMUTH_CONGESTION by ports'!O2373</f>
        <v>1</v>
      </c>
      <c r="Q906" s="88">
        <f>'[4]AZIMUTH_CONGESTION by ports'!P2373</f>
        <v>0</v>
      </c>
      <c r="R906" s="43">
        <f>'[4]AZIMUTH_CONGESTION by ports'!Q2373</f>
        <v>3</v>
      </c>
      <c r="S906" s="88">
        <f>'[4]AZIMUTH_CONGESTION by ports'!R2373</f>
        <v>0</v>
      </c>
      <c r="T906" s="12">
        <f>'[4]AZIMUTH_CONGESTION by ports'!S2373</f>
        <v>17</v>
      </c>
      <c r="U906" s="43">
        <f>'[4]AZIMUTH_CONGESTION by ports'!T2373</f>
        <v>0</v>
      </c>
      <c r="V906" s="12">
        <f>'[4]AZIMUTH_CONGESTION by ports'!U2373</f>
        <v>0</v>
      </c>
      <c r="W906" s="43">
        <f>'[4]AZIMUTH_CONGESTION by ports'!V2373</f>
        <v>10</v>
      </c>
      <c r="X906" s="12">
        <f>'[4]AZIMUTH_CONGESTION by ports'!W2373</f>
        <v>0</v>
      </c>
      <c r="Y906" s="88">
        <f>'[4]AZIMUTH_CONGESTION by ports'!X2373</f>
        <v>2</v>
      </c>
      <c r="Z906" s="12">
        <f>'[4]AZIMUTH_CONGESTION by ports'!Y2373</f>
        <v>0</v>
      </c>
      <c r="AA906" s="88">
        <f>'[4]AZIMUTH_CONGESTION by ports'!Z2373</f>
        <v>0</v>
      </c>
      <c r="AB906" s="12">
        <f t="shared" si="87"/>
        <v>12.24</v>
      </c>
      <c r="AC906" s="12">
        <f t="shared" si="88"/>
        <v>2.72</v>
      </c>
      <c r="AD906" s="12">
        <f t="shared" si="89"/>
        <v>2.21</v>
      </c>
      <c r="AE906" s="12">
        <f t="shared" si="90"/>
        <v>0.51</v>
      </c>
      <c r="AF906" s="12">
        <f t="shared" si="91"/>
        <v>3.5700000000000003</v>
      </c>
      <c r="AG906" s="12">
        <f t="shared" si="92"/>
        <v>3.2300000000000004</v>
      </c>
    </row>
    <row r="907" spans="2:33">
      <c r="B907" s="15">
        <f>'[4]AZIMUTH_CONGESTION by ports'!A2374</f>
        <v>43274</v>
      </c>
      <c r="C907" s="6">
        <f>'[4]AZIMUTH_CONGESTION by ports'!B2374</f>
        <v>12</v>
      </c>
      <c r="D907" s="89">
        <f>'[4]AZIMUTH_CONGESTION by ports'!C2374</f>
        <v>22</v>
      </c>
      <c r="E907" s="43">
        <f>'[4]AZIMUTH_CONGESTION by ports'!D2374</f>
        <v>1</v>
      </c>
      <c r="F907" s="6">
        <f>'[4]AZIMUTH_CONGESTION by ports'!E2374</f>
        <v>0</v>
      </c>
      <c r="G907" s="6">
        <f>'[4]AZIMUTH_CONGESTION by ports'!F2374</f>
        <v>3</v>
      </c>
      <c r="H907" s="12">
        <f>'[4]AZIMUTH_CONGESTION by ports'!G2374</f>
        <v>0</v>
      </c>
      <c r="I907" s="12">
        <f>'[4]AZIMUTH_CONGESTION by ports'!H2374</f>
        <v>2</v>
      </c>
      <c r="J907" s="12">
        <f>'[4]AZIMUTH_CONGESTION by ports'!I2374</f>
        <v>0</v>
      </c>
      <c r="K907" s="12">
        <f>'[4]AZIMUTH_CONGESTION by ports'!J2374</f>
        <v>0</v>
      </c>
      <c r="L907" s="12">
        <f>'[4]AZIMUTH_CONGESTION by ports'!K2374</f>
        <v>1</v>
      </c>
      <c r="M907" s="43">
        <f>'[4]AZIMUTH_CONGESTION by ports'!L2374</f>
        <v>0</v>
      </c>
      <c r="N907" s="6">
        <f>'[4]AZIMUTH_CONGESTION by ports'!M2374</f>
        <v>0</v>
      </c>
      <c r="O907" s="89">
        <f>'[4]AZIMUTH_CONGESTION by ports'!N2374</f>
        <v>0</v>
      </c>
      <c r="P907" s="88">
        <f>'[4]AZIMUTH_CONGESTION by ports'!O2374</f>
        <v>1</v>
      </c>
      <c r="Q907" s="88">
        <f>'[4]AZIMUTH_CONGESTION by ports'!P2374</f>
        <v>0</v>
      </c>
      <c r="R907" s="43">
        <f>'[4]AZIMUTH_CONGESTION by ports'!Q2374</f>
        <v>3</v>
      </c>
      <c r="S907" s="88">
        <f>'[4]AZIMUTH_CONGESTION by ports'!R2374</f>
        <v>0</v>
      </c>
      <c r="T907" s="12">
        <f>'[4]AZIMUTH_CONGESTION by ports'!S2374</f>
        <v>18</v>
      </c>
      <c r="U907" s="43">
        <f>'[4]AZIMUTH_CONGESTION by ports'!T2374</f>
        <v>0</v>
      </c>
      <c r="V907" s="12">
        <f>'[4]AZIMUTH_CONGESTION by ports'!U2374</f>
        <v>0</v>
      </c>
      <c r="W907" s="43">
        <f>'[4]AZIMUTH_CONGESTION by ports'!V2374</f>
        <v>10</v>
      </c>
      <c r="X907" s="12">
        <f>'[4]AZIMUTH_CONGESTION by ports'!W2374</f>
        <v>1</v>
      </c>
      <c r="Y907" s="88">
        <f>'[4]AZIMUTH_CONGESTION by ports'!X2374</f>
        <v>2</v>
      </c>
      <c r="Z907" s="12">
        <f>'[4]AZIMUTH_CONGESTION by ports'!Y2374</f>
        <v>0</v>
      </c>
      <c r="AA907" s="88">
        <f>'[4]AZIMUTH_CONGESTION by ports'!Z2374</f>
        <v>0</v>
      </c>
      <c r="AB907" s="12">
        <f t="shared" si="87"/>
        <v>12.920000000000002</v>
      </c>
      <c r="AC907" s="12">
        <f t="shared" si="88"/>
        <v>2.5500000000000003</v>
      </c>
      <c r="AD907" s="12">
        <f t="shared" si="89"/>
        <v>2.3800000000000003</v>
      </c>
      <c r="AE907" s="12">
        <f t="shared" si="90"/>
        <v>0.51</v>
      </c>
      <c r="AF907" s="12">
        <f t="shared" si="91"/>
        <v>3.74</v>
      </c>
      <c r="AG907" s="12">
        <f t="shared" si="92"/>
        <v>3.74</v>
      </c>
    </row>
    <row r="908" spans="2:33">
      <c r="B908" s="15">
        <f>'[4]AZIMUTH_CONGESTION by ports'!A2375</f>
        <v>43275</v>
      </c>
      <c r="C908" s="6">
        <f>'[4]AZIMUTH_CONGESTION by ports'!B2375</f>
        <v>12</v>
      </c>
      <c r="D908" s="89">
        <f>'[4]AZIMUTH_CONGESTION by ports'!C2375</f>
        <v>15</v>
      </c>
      <c r="E908" s="43">
        <f>'[4]AZIMUTH_CONGESTION by ports'!D2375</f>
        <v>1</v>
      </c>
      <c r="F908" s="6">
        <f>'[4]AZIMUTH_CONGESTION by ports'!E2375</f>
        <v>0</v>
      </c>
      <c r="G908" s="6">
        <f>'[4]AZIMUTH_CONGESTION by ports'!F2375</f>
        <v>3</v>
      </c>
      <c r="H908" s="12">
        <f>'[4]AZIMUTH_CONGESTION by ports'!G2375</f>
        <v>0</v>
      </c>
      <c r="I908" s="12">
        <f>'[4]AZIMUTH_CONGESTION by ports'!H2375</f>
        <v>2</v>
      </c>
      <c r="J908" s="12">
        <f>'[4]AZIMUTH_CONGESTION by ports'!I2375</f>
        <v>0</v>
      </c>
      <c r="K908" s="12">
        <f>'[4]AZIMUTH_CONGESTION by ports'!J2375</f>
        <v>0</v>
      </c>
      <c r="L908" s="12">
        <f>'[4]AZIMUTH_CONGESTION by ports'!K2375</f>
        <v>1</v>
      </c>
      <c r="M908" s="43">
        <f>'[4]AZIMUTH_CONGESTION by ports'!L2375</f>
        <v>0</v>
      </c>
      <c r="N908" s="6">
        <f>'[4]AZIMUTH_CONGESTION by ports'!M2375</f>
        <v>0</v>
      </c>
      <c r="O908" s="89">
        <f>'[4]AZIMUTH_CONGESTION by ports'!N2375</f>
        <v>0</v>
      </c>
      <c r="P908" s="88">
        <f>'[4]AZIMUTH_CONGESTION by ports'!O2375</f>
        <v>0</v>
      </c>
      <c r="Q908" s="88">
        <f>'[4]AZIMUTH_CONGESTION by ports'!P2375</f>
        <v>0</v>
      </c>
      <c r="R908" s="43">
        <f>'[4]AZIMUTH_CONGESTION by ports'!Q2375</f>
        <v>5</v>
      </c>
      <c r="S908" s="88">
        <f>'[4]AZIMUTH_CONGESTION by ports'!R2375</f>
        <v>0</v>
      </c>
      <c r="T908" s="12">
        <f>'[4]AZIMUTH_CONGESTION by ports'!S2375</f>
        <v>16</v>
      </c>
      <c r="U908" s="43">
        <f>'[4]AZIMUTH_CONGESTION by ports'!T2375</f>
        <v>0</v>
      </c>
      <c r="V908" s="12">
        <f>'[4]AZIMUTH_CONGESTION by ports'!U2375</f>
        <v>0</v>
      </c>
      <c r="W908" s="43">
        <f>'[4]AZIMUTH_CONGESTION by ports'!V2375</f>
        <v>9</v>
      </c>
      <c r="X908" s="12">
        <f>'[4]AZIMUTH_CONGESTION by ports'!W2375</f>
        <v>1</v>
      </c>
      <c r="Y908" s="88">
        <f>'[4]AZIMUTH_CONGESTION by ports'!X2375</f>
        <v>2</v>
      </c>
      <c r="Z908" s="12">
        <f>'[4]AZIMUTH_CONGESTION by ports'!Y2375</f>
        <v>0</v>
      </c>
      <c r="AA908" s="88">
        <f>'[4]AZIMUTH_CONGESTION by ports'!Z2375</f>
        <v>0</v>
      </c>
      <c r="AB908" s="12">
        <f t="shared" si="87"/>
        <v>11.39</v>
      </c>
      <c r="AC908" s="12">
        <f t="shared" si="88"/>
        <v>2.5500000000000003</v>
      </c>
      <c r="AD908" s="12">
        <f t="shared" si="89"/>
        <v>2.5500000000000003</v>
      </c>
      <c r="AE908" s="12">
        <f t="shared" si="90"/>
        <v>0.34</v>
      </c>
      <c r="AF908" s="12">
        <f t="shared" si="91"/>
        <v>2.5500000000000003</v>
      </c>
      <c r="AG908" s="12">
        <f t="shared" si="92"/>
        <v>3.4000000000000004</v>
      </c>
    </row>
    <row r="909" spans="2:33">
      <c r="B909" s="15">
        <f>'[4]AZIMUTH_CONGESTION by ports'!A2376</f>
        <v>43276</v>
      </c>
      <c r="C909" s="6">
        <f>'[4]AZIMUTH_CONGESTION by ports'!B2376</f>
        <v>12</v>
      </c>
      <c r="D909" s="89">
        <f>'[4]AZIMUTH_CONGESTION by ports'!C2376</f>
        <v>22</v>
      </c>
      <c r="E909" s="43">
        <f>'[4]AZIMUTH_CONGESTION by ports'!D2376</f>
        <v>1</v>
      </c>
      <c r="F909" s="6">
        <f>'[4]AZIMUTH_CONGESTION by ports'!E2376</f>
        <v>0</v>
      </c>
      <c r="G909" s="6">
        <f>'[4]AZIMUTH_CONGESTION by ports'!F2376</f>
        <v>3</v>
      </c>
      <c r="H909" s="12">
        <f>'[4]AZIMUTH_CONGESTION by ports'!G2376</f>
        <v>1</v>
      </c>
      <c r="I909" s="12">
        <f>'[4]AZIMUTH_CONGESTION by ports'!H2376</f>
        <v>3</v>
      </c>
      <c r="J909" s="12">
        <f>'[4]AZIMUTH_CONGESTION by ports'!I2376</f>
        <v>2</v>
      </c>
      <c r="K909" s="12">
        <f>'[4]AZIMUTH_CONGESTION by ports'!J2376</f>
        <v>0</v>
      </c>
      <c r="L909" s="12">
        <f>'[4]AZIMUTH_CONGESTION by ports'!K2376</f>
        <v>1</v>
      </c>
      <c r="M909" s="43">
        <f>'[4]AZIMUTH_CONGESTION by ports'!L2376</f>
        <v>1</v>
      </c>
      <c r="N909" s="6">
        <f>'[4]AZIMUTH_CONGESTION by ports'!M2376</f>
        <v>0</v>
      </c>
      <c r="O909" s="89">
        <f>'[4]AZIMUTH_CONGESTION by ports'!N2376</f>
        <v>0</v>
      </c>
      <c r="P909" s="88">
        <f>'[4]AZIMUTH_CONGESTION by ports'!O2376</f>
        <v>0</v>
      </c>
      <c r="Q909" s="88">
        <f>'[4]AZIMUTH_CONGESTION by ports'!P2376</f>
        <v>0</v>
      </c>
      <c r="R909" s="43">
        <f>'[4]AZIMUTH_CONGESTION by ports'!Q2376</f>
        <v>5</v>
      </c>
      <c r="S909" s="88">
        <f>'[4]AZIMUTH_CONGESTION by ports'!R2376</f>
        <v>0</v>
      </c>
      <c r="T909" s="12">
        <f>'[4]AZIMUTH_CONGESTION by ports'!S2376</f>
        <v>16</v>
      </c>
      <c r="U909" s="43">
        <f>'[4]AZIMUTH_CONGESTION by ports'!T2376</f>
        <v>0</v>
      </c>
      <c r="V909" s="12">
        <f>'[4]AZIMUTH_CONGESTION by ports'!U2376</f>
        <v>0</v>
      </c>
      <c r="W909" s="43">
        <f>'[4]AZIMUTH_CONGESTION by ports'!V2376</f>
        <v>10</v>
      </c>
      <c r="X909" s="12">
        <f>'[4]AZIMUTH_CONGESTION by ports'!W2376</f>
        <v>1</v>
      </c>
      <c r="Y909" s="88">
        <f>'[4]AZIMUTH_CONGESTION by ports'!X2376</f>
        <v>1</v>
      </c>
      <c r="Z909" s="12">
        <f>'[4]AZIMUTH_CONGESTION by ports'!Y2376</f>
        <v>0</v>
      </c>
      <c r="AA909" s="88">
        <f>'[4]AZIMUTH_CONGESTION by ports'!Z2376</f>
        <v>0</v>
      </c>
      <c r="AB909" s="12">
        <f t="shared" si="87"/>
        <v>13.430000000000001</v>
      </c>
      <c r="AC909" s="12">
        <f t="shared" si="88"/>
        <v>2.5500000000000003</v>
      </c>
      <c r="AD909" s="12">
        <f t="shared" si="89"/>
        <v>2.89</v>
      </c>
      <c r="AE909" s="12">
        <f t="shared" si="90"/>
        <v>0.17</v>
      </c>
      <c r="AF909" s="12">
        <f t="shared" si="91"/>
        <v>3.74</v>
      </c>
      <c r="AG909" s="12">
        <f t="shared" si="92"/>
        <v>4.08</v>
      </c>
    </row>
    <row r="910" spans="2:33">
      <c r="B910" s="15">
        <f>'[4]AZIMUTH_CONGESTION by ports'!A2377</f>
        <v>43277</v>
      </c>
      <c r="C910" s="6">
        <f>'[4]AZIMUTH_CONGESTION by ports'!B2377</f>
        <v>13</v>
      </c>
      <c r="D910" s="89">
        <f>'[4]AZIMUTH_CONGESTION by ports'!C2377</f>
        <v>21</v>
      </c>
      <c r="E910" s="43">
        <f>'[4]AZIMUTH_CONGESTION by ports'!D2377</f>
        <v>2</v>
      </c>
      <c r="F910" s="6">
        <f>'[4]AZIMUTH_CONGESTION by ports'!E2377</f>
        <v>0</v>
      </c>
      <c r="G910" s="6">
        <f>'[4]AZIMUTH_CONGESTION by ports'!F2377</f>
        <v>2</v>
      </c>
      <c r="H910" s="12">
        <f>'[4]AZIMUTH_CONGESTION by ports'!G2377</f>
        <v>1</v>
      </c>
      <c r="I910" s="12">
        <f>'[4]AZIMUTH_CONGESTION by ports'!H2377</f>
        <v>3</v>
      </c>
      <c r="J910" s="12">
        <f>'[4]AZIMUTH_CONGESTION by ports'!I2377</f>
        <v>1</v>
      </c>
      <c r="K910" s="12">
        <f>'[4]AZIMUTH_CONGESTION by ports'!J2377</f>
        <v>0</v>
      </c>
      <c r="L910" s="12">
        <f>'[4]AZIMUTH_CONGESTION by ports'!K2377</f>
        <v>1</v>
      </c>
      <c r="M910" s="43">
        <f>'[4]AZIMUTH_CONGESTION by ports'!L2377</f>
        <v>1</v>
      </c>
      <c r="N910" s="6">
        <f>'[4]AZIMUTH_CONGESTION by ports'!M2377</f>
        <v>0</v>
      </c>
      <c r="O910" s="89">
        <f>'[4]AZIMUTH_CONGESTION by ports'!N2377</f>
        <v>0</v>
      </c>
      <c r="P910" s="88">
        <f>'[4]AZIMUTH_CONGESTION by ports'!O2377</f>
        <v>1</v>
      </c>
      <c r="Q910" s="88">
        <f>'[4]AZIMUTH_CONGESTION by ports'!P2377</f>
        <v>0</v>
      </c>
      <c r="R910" s="43">
        <f>'[4]AZIMUTH_CONGESTION by ports'!Q2377</f>
        <v>6</v>
      </c>
      <c r="S910" s="88">
        <f>'[4]AZIMUTH_CONGESTION by ports'!R2377</f>
        <v>0</v>
      </c>
      <c r="T910" s="12">
        <f>'[4]AZIMUTH_CONGESTION by ports'!S2377</f>
        <v>14</v>
      </c>
      <c r="U910" s="43">
        <f>'[4]AZIMUTH_CONGESTION by ports'!T2377</f>
        <v>0</v>
      </c>
      <c r="V910" s="12">
        <f>'[4]AZIMUTH_CONGESTION by ports'!U2377</f>
        <v>0</v>
      </c>
      <c r="W910" s="43">
        <f>'[4]AZIMUTH_CONGESTION by ports'!V2377</f>
        <v>9</v>
      </c>
      <c r="X910" s="12">
        <f>'[4]AZIMUTH_CONGESTION by ports'!W2377</f>
        <v>0</v>
      </c>
      <c r="Y910" s="88">
        <f>'[4]AZIMUTH_CONGESTION by ports'!X2377</f>
        <v>1</v>
      </c>
      <c r="Z910" s="12">
        <f>'[4]AZIMUTH_CONGESTION by ports'!Y2377</f>
        <v>0</v>
      </c>
      <c r="AA910" s="88">
        <f>'[4]AZIMUTH_CONGESTION by ports'!Z2377</f>
        <v>0</v>
      </c>
      <c r="AB910" s="12">
        <f t="shared" si="87"/>
        <v>12.920000000000002</v>
      </c>
      <c r="AC910" s="12">
        <f t="shared" si="88"/>
        <v>2.5500000000000003</v>
      </c>
      <c r="AD910" s="12">
        <f t="shared" si="89"/>
        <v>3.06</v>
      </c>
      <c r="AE910" s="12">
        <f t="shared" si="90"/>
        <v>0.34</v>
      </c>
      <c r="AF910" s="12">
        <f t="shared" si="91"/>
        <v>3.5700000000000003</v>
      </c>
      <c r="AG910" s="12">
        <f t="shared" si="92"/>
        <v>3.4000000000000004</v>
      </c>
    </row>
    <row r="911" spans="2:33">
      <c r="B911" s="15">
        <f>'[4]AZIMUTH_CONGESTION by ports'!A2378</f>
        <v>43278</v>
      </c>
      <c r="C911" s="6">
        <f>'[4]AZIMUTH_CONGESTION by ports'!B2378</f>
        <v>12</v>
      </c>
      <c r="D911" s="89">
        <f>'[4]AZIMUTH_CONGESTION by ports'!C2378</f>
        <v>23</v>
      </c>
      <c r="E911" s="43">
        <f>'[4]AZIMUTH_CONGESTION by ports'!D2378</f>
        <v>1</v>
      </c>
      <c r="F911" s="6">
        <f>'[4]AZIMUTH_CONGESTION by ports'!E2378</f>
        <v>0</v>
      </c>
      <c r="G911" s="6">
        <f>'[4]AZIMUTH_CONGESTION by ports'!F2378</f>
        <v>2</v>
      </c>
      <c r="H911" s="12">
        <f>'[4]AZIMUTH_CONGESTION by ports'!G2378</f>
        <v>0</v>
      </c>
      <c r="I911" s="12">
        <f>'[4]AZIMUTH_CONGESTION by ports'!H2378</f>
        <v>5</v>
      </c>
      <c r="J911" s="12">
        <f>'[4]AZIMUTH_CONGESTION by ports'!I2378</f>
        <v>1</v>
      </c>
      <c r="K911" s="12">
        <f>'[4]AZIMUTH_CONGESTION by ports'!J2378</f>
        <v>0</v>
      </c>
      <c r="L911" s="12">
        <f>'[4]AZIMUTH_CONGESTION by ports'!K2378</f>
        <v>1</v>
      </c>
      <c r="M911" s="43">
        <f>'[4]AZIMUTH_CONGESTION by ports'!L2378</f>
        <v>0</v>
      </c>
      <c r="N911" s="6">
        <f>'[4]AZIMUTH_CONGESTION by ports'!M2378</f>
        <v>0</v>
      </c>
      <c r="O911" s="89">
        <f>'[4]AZIMUTH_CONGESTION by ports'!N2378</f>
        <v>0</v>
      </c>
      <c r="P911" s="88">
        <f>'[4]AZIMUTH_CONGESTION by ports'!O2378</f>
        <v>0</v>
      </c>
      <c r="Q911" s="88">
        <f>'[4]AZIMUTH_CONGESTION by ports'!P2378</f>
        <v>0</v>
      </c>
      <c r="R911" s="43">
        <f>'[4]AZIMUTH_CONGESTION by ports'!Q2378</f>
        <v>7</v>
      </c>
      <c r="S911" s="88">
        <f>'[4]AZIMUTH_CONGESTION by ports'!R2378</f>
        <v>0</v>
      </c>
      <c r="T911" s="12">
        <f>'[4]AZIMUTH_CONGESTION by ports'!S2378</f>
        <v>16</v>
      </c>
      <c r="U911" s="43">
        <f>'[4]AZIMUTH_CONGESTION by ports'!T2378</f>
        <v>0</v>
      </c>
      <c r="V911" s="12">
        <f>'[4]AZIMUTH_CONGESTION by ports'!U2378</f>
        <v>0</v>
      </c>
      <c r="W911" s="43">
        <f>'[4]AZIMUTH_CONGESTION by ports'!V2378</f>
        <v>7</v>
      </c>
      <c r="X911" s="12">
        <f>'[4]AZIMUTH_CONGESTION by ports'!W2378</f>
        <v>0</v>
      </c>
      <c r="Y911" s="88">
        <f>'[4]AZIMUTH_CONGESTION by ports'!X2378</f>
        <v>0</v>
      </c>
      <c r="Z911" s="12">
        <f>'[4]AZIMUTH_CONGESTION by ports'!Y2378</f>
        <v>0</v>
      </c>
      <c r="AA911" s="88">
        <f>'[4]AZIMUTH_CONGESTION by ports'!Z2378</f>
        <v>0</v>
      </c>
      <c r="AB911" s="12">
        <f t="shared" si="87"/>
        <v>12.750000000000002</v>
      </c>
      <c r="AC911" s="12">
        <f t="shared" si="88"/>
        <v>2.3800000000000003</v>
      </c>
      <c r="AD911" s="12">
        <f t="shared" si="89"/>
        <v>2.5500000000000003</v>
      </c>
      <c r="AE911" s="12">
        <f t="shared" si="90"/>
        <v>0</v>
      </c>
      <c r="AF911" s="12">
        <f t="shared" si="91"/>
        <v>3.91</v>
      </c>
      <c r="AG911" s="12">
        <f t="shared" si="92"/>
        <v>3.91</v>
      </c>
    </row>
    <row r="912" spans="2:33">
      <c r="B912" s="15">
        <f>'[4]AZIMUTH_CONGESTION by ports'!A2379</f>
        <v>43279</v>
      </c>
      <c r="C912" s="6">
        <f>'[4]AZIMUTH_CONGESTION by ports'!B2379</f>
        <v>11</v>
      </c>
      <c r="D912" s="89">
        <f>'[4]AZIMUTH_CONGESTION by ports'!C2379</f>
        <v>21</v>
      </c>
      <c r="E912" s="43">
        <f>'[4]AZIMUTH_CONGESTION by ports'!D2379</f>
        <v>1</v>
      </c>
      <c r="F912" s="6">
        <f>'[4]AZIMUTH_CONGESTION by ports'!E2379</f>
        <v>0</v>
      </c>
      <c r="G912" s="6">
        <f>'[4]AZIMUTH_CONGESTION by ports'!F2379</f>
        <v>2</v>
      </c>
      <c r="H912" s="12">
        <f>'[4]AZIMUTH_CONGESTION by ports'!G2379</f>
        <v>0</v>
      </c>
      <c r="I912" s="12">
        <f>'[4]AZIMUTH_CONGESTION by ports'!H2379</f>
        <v>4</v>
      </c>
      <c r="J912" s="12">
        <f>'[4]AZIMUTH_CONGESTION by ports'!I2379</f>
        <v>0</v>
      </c>
      <c r="K912" s="12">
        <f>'[4]AZIMUTH_CONGESTION by ports'!J2379</f>
        <v>0</v>
      </c>
      <c r="L912" s="12">
        <f>'[4]AZIMUTH_CONGESTION by ports'!K2379</f>
        <v>1</v>
      </c>
      <c r="M912" s="43">
        <f>'[4]AZIMUTH_CONGESTION by ports'!L2379</f>
        <v>1</v>
      </c>
      <c r="N912" s="6">
        <f>'[4]AZIMUTH_CONGESTION by ports'!M2379</f>
        <v>0</v>
      </c>
      <c r="O912" s="89">
        <f>'[4]AZIMUTH_CONGESTION by ports'!N2379</f>
        <v>0</v>
      </c>
      <c r="P912" s="88">
        <f>'[4]AZIMUTH_CONGESTION by ports'!O2379</f>
        <v>0</v>
      </c>
      <c r="Q912" s="88">
        <f>'[4]AZIMUTH_CONGESTION by ports'!P2379</f>
        <v>0</v>
      </c>
      <c r="R912" s="43">
        <f>'[4]AZIMUTH_CONGESTION by ports'!Q2379</f>
        <v>5</v>
      </c>
      <c r="S912" s="88">
        <f>'[4]AZIMUTH_CONGESTION by ports'!R2379</f>
        <v>0</v>
      </c>
      <c r="T912" s="12">
        <f>'[4]AZIMUTH_CONGESTION by ports'!S2379</f>
        <v>19</v>
      </c>
      <c r="U912" s="43">
        <f>'[4]AZIMUTH_CONGESTION by ports'!T2379</f>
        <v>0</v>
      </c>
      <c r="V912" s="12">
        <f>'[4]AZIMUTH_CONGESTION by ports'!U2379</f>
        <v>0</v>
      </c>
      <c r="W912" s="43">
        <f>'[4]AZIMUTH_CONGESTION by ports'!V2379</f>
        <v>7</v>
      </c>
      <c r="X912" s="12">
        <f>'[4]AZIMUTH_CONGESTION by ports'!W2379</f>
        <v>0</v>
      </c>
      <c r="Y912" s="88">
        <f>'[4]AZIMUTH_CONGESTION by ports'!X2379</f>
        <v>1</v>
      </c>
      <c r="Z912" s="12">
        <f>'[4]AZIMUTH_CONGESTION by ports'!Y2379</f>
        <v>0</v>
      </c>
      <c r="AA912" s="88">
        <f>'[4]AZIMUTH_CONGESTION by ports'!Z2379</f>
        <v>0</v>
      </c>
      <c r="AB912" s="12">
        <f t="shared" si="87"/>
        <v>12.41</v>
      </c>
      <c r="AC912" s="12">
        <f t="shared" si="88"/>
        <v>2.21</v>
      </c>
      <c r="AD912" s="12">
        <f t="shared" si="89"/>
        <v>2.3800000000000003</v>
      </c>
      <c r="AE912" s="12">
        <f t="shared" si="90"/>
        <v>0.17</v>
      </c>
      <c r="AF912" s="12">
        <f t="shared" si="91"/>
        <v>3.5700000000000003</v>
      </c>
      <c r="AG912" s="12">
        <f t="shared" si="92"/>
        <v>4.08</v>
      </c>
    </row>
    <row r="913" spans="2:33">
      <c r="B913" s="15">
        <f>'[4]AZIMUTH_CONGESTION by ports'!A2380</f>
        <v>43280</v>
      </c>
      <c r="C913" s="6">
        <f>'[4]AZIMUTH_CONGESTION by ports'!B2380</f>
        <v>10</v>
      </c>
      <c r="D913" s="89">
        <f>'[4]AZIMUTH_CONGESTION by ports'!C2380</f>
        <v>16</v>
      </c>
      <c r="E913" s="43">
        <f>'[4]AZIMUTH_CONGESTION by ports'!D2380</f>
        <v>0</v>
      </c>
      <c r="F913" s="6">
        <f>'[4]AZIMUTH_CONGESTION by ports'!E2380</f>
        <v>0</v>
      </c>
      <c r="G913" s="6">
        <f>'[4]AZIMUTH_CONGESTION by ports'!F2380</f>
        <v>1</v>
      </c>
      <c r="H913" s="12">
        <f>'[4]AZIMUTH_CONGESTION by ports'!G2380</f>
        <v>1</v>
      </c>
      <c r="I913" s="12">
        <f>'[4]AZIMUTH_CONGESTION by ports'!H2380</f>
        <v>5</v>
      </c>
      <c r="J913" s="12">
        <f>'[4]AZIMUTH_CONGESTION by ports'!I2380</f>
        <v>0</v>
      </c>
      <c r="K913" s="12">
        <f>'[4]AZIMUTH_CONGESTION by ports'!J2380</f>
        <v>0</v>
      </c>
      <c r="L913" s="12">
        <f>'[4]AZIMUTH_CONGESTION by ports'!K2380</f>
        <v>1</v>
      </c>
      <c r="M913" s="43">
        <f>'[4]AZIMUTH_CONGESTION by ports'!L2380</f>
        <v>1</v>
      </c>
      <c r="N913" s="6">
        <f>'[4]AZIMUTH_CONGESTION by ports'!M2380</f>
        <v>0</v>
      </c>
      <c r="O913" s="89">
        <f>'[4]AZIMUTH_CONGESTION by ports'!N2380</f>
        <v>0</v>
      </c>
      <c r="P913" s="88">
        <f>'[4]AZIMUTH_CONGESTION by ports'!O2380</f>
        <v>0</v>
      </c>
      <c r="Q913" s="88">
        <f>'[4]AZIMUTH_CONGESTION by ports'!P2380</f>
        <v>0</v>
      </c>
      <c r="R913" s="43">
        <f>'[4]AZIMUTH_CONGESTION by ports'!Q2380</f>
        <v>6</v>
      </c>
      <c r="S913" s="88">
        <f>'[4]AZIMUTH_CONGESTION by ports'!R2380</f>
        <v>0</v>
      </c>
      <c r="T913" s="12">
        <f>'[4]AZIMUTH_CONGESTION by ports'!S2380</f>
        <v>13</v>
      </c>
      <c r="U913" s="43">
        <f>'[4]AZIMUTH_CONGESTION by ports'!T2380</f>
        <v>0</v>
      </c>
      <c r="V913" s="12">
        <f>'[4]AZIMUTH_CONGESTION by ports'!U2380</f>
        <v>0</v>
      </c>
      <c r="W913" s="43">
        <f>'[4]AZIMUTH_CONGESTION by ports'!V2380</f>
        <v>9</v>
      </c>
      <c r="X913" s="12">
        <f>'[4]AZIMUTH_CONGESTION by ports'!W2380</f>
        <v>0</v>
      </c>
      <c r="Y913" s="88">
        <f>'[4]AZIMUTH_CONGESTION by ports'!X2380</f>
        <v>0</v>
      </c>
      <c r="Z913" s="12">
        <f>'[4]AZIMUTH_CONGESTION by ports'!Y2380</f>
        <v>1</v>
      </c>
      <c r="AA913" s="88">
        <f>'[4]AZIMUTH_CONGESTION by ports'!Z2380</f>
        <v>0</v>
      </c>
      <c r="AB913" s="12">
        <f t="shared" si="87"/>
        <v>10.88</v>
      </c>
      <c r="AC913" s="12">
        <f t="shared" si="88"/>
        <v>1.87</v>
      </c>
      <c r="AD913" s="12">
        <f t="shared" si="89"/>
        <v>2.72</v>
      </c>
      <c r="AE913" s="12">
        <f t="shared" si="90"/>
        <v>0</v>
      </c>
      <c r="AF913" s="12">
        <f t="shared" si="91"/>
        <v>2.72</v>
      </c>
      <c r="AG913" s="12">
        <f t="shared" si="92"/>
        <v>3.5700000000000003</v>
      </c>
    </row>
    <row r="914" spans="2:33">
      <c r="B914" s="15">
        <f>'[4]AZIMUTH_CONGESTION by ports'!A2381</f>
        <v>43281</v>
      </c>
      <c r="C914" s="6">
        <f>'[4]AZIMUTH_CONGESTION by ports'!B2381</f>
        <v>10</v>
      </c>
      <c r="D914" s="89">
        <f>'[4]AZIMUTH_CONGESTION by ports'!C2381</f>
        <v>21</v>
      </c>
      <c r="E914" s="43">
        <f>'[4]AZIMUTH_CONGESTION by ports'!D2381</f>
        <v>0</v>
      </c>
      <c r="F914" s="6">
        <f>'[4]AZIMUTH_CONGESTION by ports'!E2381</f>
        <v>0</v>
      </c>
      <c r="G914" s="6">
        <f>'[4]AZIMUTH_CONGESTION by ports'!F2381</f>
        <v>2</v>
      </c>
      <c r="H914" s="12">
        <f>'[4]AZIMUTH_CONGESTION by ports'!G2381</f>
        <v>1</v>
      </c>
      <c r="I914" s="12">
        <f>'[4]AZIMUTH_CONGESTION by ports'!H2381</f>
        <v>7</v>
      </c>
      <c r="J914" s="12">
        <f>'[4]AZIMUTH_CONGESTION by ports'!I2381</f>
        <v>0</v>
      </c>
      <c r="K914" s="12">
        <f>'[4]AZIMUTH_CONGESTION by ports'!J2381</f>
        <v>0</v>
      </c>
      <c r="L914" s="12">
        <f>'[4]AZIMUTH_CONGESTION by ports'!K2381</f>
        <v>1</v>
      </c>
      <c r="M914" s="43">
        <f>'[4]AZIMUTH_CONGESTION by ports'!L2381</f>
        <v>0</v>
      </c>
      <c r="N914" s="6">
        <f>'[4]AZIMUTH_CONGESTION by ports'!M2381</f>
        <v>0</v>
      </c>
      <c r="O914" s="89">
        <f>'[4]AZIMUTH_CONGESTION by ports'!N2381</f>
        <v>0</v>
      </c>
      <c r="P914" s="88">
        <f>'[4]AZIMUTH_CONGESTION by ports'!O2381</f>
        <v>0</v>
      </c>
      <c r="Q914" s="88">
        <f>'[4]AZIMUTH_CONGESTION by ports'!P2381</f>
        <v>0</v>
      </c>
      <c r="R914" s="43">
        <f>'[4]AZIMUTH_CONGESTION by ports'!Q2381</f>
        <v>4</v>
      </c>
      <c r="S914" s="88">
        <f>'[4]AZIMUTH_CONGESTION by ports'!R2381</f>
        <v>0</v>
      </c>
      <c r="T914" s="12">
        <f>'[4]AZIMUTH_CONGESTION by ports'!S2381</f>
        <v>14</v>
      </c>
      <c r="U914" s="43">
        <f>'[4]AZIMUTH_CONGESTION by ports'!T2381</f>
        <v>0</v>
      </c>
      <c r="V914" s="12">
        <f>'[4]AZIMUTH_CONGESTION by ports'!U2381</f>
        <v>0</v>
      </c>
      <c r="W914" s="43">
        <f>'[4]AZIMUTH_CONGESTION by ports'!V2381</f>
        <v>9</v>
      </c>
      <c r="X914" s="12">
        <f>'[4]AZIMUTH_CONGESTION by ports'!W2381</f>
        <v>0</v>
      </c>
      <c r="Y914" s="88">
        <f>'[4]AZIMUTH_CONGESTION by ports'!X2381</f>
        <v>1</v>
      </c>
      <c r="Z914" s="12">
        <f>'[4]AZIMUTH_CONGESTION by ports'!Y2381</f>
        <v>0</v>
      </c>
      <c r="AA914" s="88">
        <f>'[4]AZIMUTH_CONGESTION by ports'!Z2381</f>
        <v>0</v>
      </c>
      <c r="AB914" s="12">
        <f t="shared" si="87"/>
        <v>11.9</v>
      </c>
      <c r="AC914" s="12">
        <f t="shared" si="88"/>
        <v>2.04</v>
      </c>
      <c r="AD914" s="12">
        <f t="shared" si="89"/>
        <v>2.21</v>
      </c>
      <c r="AE914" s="12">
        <f t="shared" si="90"/>
        <v>0.17</v>
      </c>
      <c r="AF914" s="12">
        <f t="shared" si="91"/>
        <v>3.5700000000000003</v>
      </c>
      <c r="AG914" s="12">
        <f t="shared" si="92"/>
        <v>3.91</v>
      </c>
    </row>
    <row r="915" spans="2:33">
      <c r="B915" s="15">
        <f>'[4]AZIMUTH_CONGESTION by ports'!A2382</f>
        <v>43282</v>
      </c>
      <c r="C915" s="6">
        <f>'[4]AZIMUTH_CONGESTION by ports'!B2382</f>
        <v>9</v>
      </c>
      <c r="D915" s="89">
        <f>'[4]AZIMUTH_CONGESTION by ports'!C2382</f>
        <v>17</v>
      </c>
      <c r="E915" s="43">
        <f>'[4]AZIMUTH_CONGESTION by ports'!D2382</f>
        <v>0</v>
      </c>
      <c r="F915" s="6">
        <f>'[4]AZIMUTH_CONGESTION by ports'!E2382</f>
        <v>0</v>
      </c>
      <c r="G915" s="6">
        <f>'[4]AZIMUTH_CONGESTION by ports'!F2382</f>
        <v>1</v>
      </c>
      <c r="H915" s="12">
        <f>'[4]AZIMUTH_CONGESTION by ports'!G2382</f>
        <v>0</v>
      </c>
      <c r="I915" s="12">
        <f>'[4]AZIMUTH_CONGESTION by ports'!H2382</f>
        <v>6</v>
      </c>
      <c r="J915" s="12">
        <f>'[4]AZIMUTH_CONGESTION by ports'!I2382</f>
        <v>1</v>
      </c>
      <c r="K915" s="12">
        <f>'[4]AZIMUTH_CONGESTION by ports'!J2382</f>
        <v>0</v>
      </c>
      <c r="L915" s="12">
        <f>'[4]AZIMUTH_CONGESTION by ports'!K2382</f>
        <v>1</v>
      </c>
      <c r="M915" s="43">
        <f>'[4]AZIMUTH_CONGESTION by ports'!L2382</f>
        <v>0</v>
      </c>
      <c r="N915" s="6">
        <f>'[4]AZIMUTH_CONGESTION by ports'!M2382</f>
        <v>0</v>
      </c>
      <c r="O915" s="89">
        <f>'[4]AZIMUTH_CONGESTION by ports'!N2382</f>
        <v>0</v>
      </c>
      <c r="P915" s="88">
        <f>'[4]AZIMUTH_CONGESTION by ports'!O2382</f>
        <v>0</v>
      </c>
      <c r="Q915" s="88">
        <f>'[4]AZIMUTH_CONGESTION by ports'!P2382</f>
        <v>0</v>
      </c>
      <c r="R915" s="43">
        <f>'[4]AZIMUTH_CONGESTION by ports'!Q2382</f>
        <v>3</v>
      </c>
      <c r="S915" s="88">
        <f>'[4]AZIMUTH_CONGESTION by ports'!R2382</f>
        <v>0</v>
      </c>
      <c r="T915" s="12">
        <f>'[4]AZIMUTH_CONGESTION by ports'!S2382</f>
        <v>18</v>
      </c>
      <c r="U915" s="43">
        <f>'[4]AZIMUTH_CONGESTION by ports'!T2382</f>
        <v>0</v>
      </c>
      <c r="V915" s="12">
        <f>'[4]AZIMUTH_CONGESTION by ports'!U2382</f>
        <v>0</v>
      </c>
      <c r="W915" s="43">
        <f>'[4]AZIMUTH_CONGESTION by ports'!V2382</f>
        <v>10</v>
      </c>
      <c r="X915" s="12">
        <f>'[4]AZIMUTH_CONGESTION by ports'!W2382</f>
        <v>0</v>
      </c>
      <c r="Y915" s="88">
        <f>'[4]AZIMUTH_CONGESTION by ports'!X2382</f>
        <v>1</v>
      </c>
      <c r="Z915" s="12">
        <f>'[4]AZIMUTH_CONGESTION by ports'!Y2382</f>
        <v>0</v>
      </c>
      <c r="AA915" s="88">
        <f>'[4]AZIMUTH_CONGESTION by ports'!Z2382</f>
        <v>0</v>
      </c>
      <c r="AB915" s="12">
        <f t="shared" si="87"/>
        <v>11.39</v>
      </c>
      <c r="AC915" s="12">
        <f t="shared" si="88"/>
        <v>1.7000000000000002</v>
      </c>
      <c r="AD915" s="12">
        <f t="shared" si="89"/>
        <v>2.21</v>
      </c>
      <c r="AE915" s="12">
        <f t="shared" si="90"/>
        <v>0.17</v>
      </c>
      <c r="AF915" s="12">
        <f t="shared" si="91"/>
        <v>2.89</v>
      </c>
      <c r="AG915" s="12">
        <f t="shared" si="92"/>
        <v>4.42</v>
      </c>
    </row>
    <row r="916" spans="2:33">
      <c r="B916" s="15">
        <f>'[4]AZIMUTH_CONGESTION by ports'!A2383</f>
        <v>43283</v>
      </c>
      <c r="C916" s="6">
        <f>'[4]AZIMUTH_CONGESTION by ports'!B2383</f>
        <v>9</v>
      </c>
      <c r="D916" s="89">
        <f>'[4]AZIMUTH_CONGESTION by ports'!C2383</f>
        <v>15</v>
      </c>
      <c r="E916" s="43">
        <f>'[4]AZIMUTH_CONGESTION by ports'!D2383</f>
        <v>2</v>
      </c>
      <c r="F916" s="6">
        <f>'[4]AZIMUTH_CONGESTION by ports'!E2383</f>
        <v>0</v>
      </c>
      <c r="G916" s="6">
        <f>'[4]AZIMUTH_CONGESTION by ports'!F2383</f>
        <v>1</v>
      </c>
      <c r="H916" s="12">
        <f>'[4]AZIMUTH_CONGESTION by ports'!G2383</f>
        <v>1</v>
      </c>
      <c r="I916" s="12">
        <f>'[4]AZIMUTH_CONGESTION by ports'!H2383</f>
        <v>7</v>
      </c>
      <c r="J916" s="12">
        <f>'[4]AZIMUTH_CONGESTION by ports'!I2383</f>
        <v>2</v>
      </c>
      <c r="K916" s="12">
        <f>'[4]AZIMUTH_CONGESTION by ports'!J2383</f>
        <v>0</v>
      </c>
      <c r="L916" s="12">
        <f>'[4]AZIMUTH_CONGESTION by ports'!K2383</f>
        <v>2</v>
      </c>
      <c r="M916" s="43">
        <f>'[4]AZIMUTH_CONGESTION by ports'!L2383</f>
        <v>0</v>
      </c>
      <c r="N916" s="6">
        <f>'[4]AZIMUTH_CONGESTION by ports'!M2383</f>
        <v>0</v>
      </c>
      <c r="O916" s="89">
        <f>'[4]AZIMUTH_CONGESTION by ports'!N2383</f>
        <v>0</v>
      </c>
      <c r="P916" s="88">
        <f>'[4]AZIMUTH_CONGESTION by ports'!O2383</f>
        <v>0</v>
      </c>
      <c r="Q916" s="88">
        <f>'[4]AZIMUTH_CONGESTION by ports'!P2383</f>
        <v>0</v>
      </c>
      <c r="R916" s="43">
        <f>'[4]AZIMUTH_CONGESTION by ports'!Q2383</f>
        <v>4</v>
      </c>
      <c r="S916" s="88">
        <f>'[4]AZIMUTH_CONGESTION by ports'!R2383</f>
        <v>0</v>
      </c>
      <c r="T916" s="12">
        <f>'[4]AZIMUTH_CONGESTION by ports'!S2383</f>
        <v>15</v>
      </c>
      <c r="U916" s="43">
        <f>'[4]AZIMUTH_CONGESTION by ports'!T2383</f>
        <v>0</v>
      </c>
      <c r="V916" s="12">
        <f>'[4]AZIMUTH_CONGESTION by ports'!U2383</f>
        <v>0</v>
      </c>
      <c r="W916" s="43">
        <f>'[4]AZIMUTH_CONGESTION by ports'!V2383</f>
        <v>11</v>
      </c>
      <c r="X916" s="12">
        <f>'[4]AZIMUTH_CONGESTION by ports'!W2383</f>
        <v>0</v>
      </c>
      <c r="Y916" s="88">
        <f>'[4]AZIMUTH_CONGESTION by ports'!X2383</f>
        <v>0</v>
      </c>
      <c r="Z916" s="12">
        <f>'[4]AZIMUTH_CONGESTION by ports'!Y2383</f>
        <v>0</v>
      </c>
      <c r="AA916" s="88">
        <f>'[4]AZIMUTH_CONGESTION by ports'!Z2383</f>
        <v>0</v>
      </c>
      <c r="AB916" s="12">
        <f t="shared" si="87"/>
        <v>11.73</v>
      </c>
      <c r="AC916" s="12">
        <f t="shared" si="88"/>
        <v>1.7000000000000002</v>
      </c>
      <c r="AD916" s="12">
        <f t="shared" si="89"/>
        <v>2.89</v>
      </c>
      <c r="AE916" s="12">
        <f t="shared" si="90"/>
        <v>0</v>
      </c>
      <c r="AF916" s="12">
        <f t="shared" si="91"/>
        <v>2.5500000000000003</v>
      </c>
      <c r="AG916" s="12">
        <f t="shared" si="92"/>
        <v>4.5900000000000007</v>
      </c>
    </row>
    <row r="917" spans="2:33">
      <c r="B917" s="15">
        <f>'[4]AZIMUTH_CONGESTION by ports'!A2384</f>
        <v>43284</v>
      </c>
      <c r="C917" s="6">
        <f>'[4]AZIMUTH_CONGESTION by ports'!B2384</f>
        <v>9</v>
      </c>
      <c r="D917" s="89">
        <f>'[4]AZIMUTH_CONGESTION by ports'!C2384</f>
        <v>20</v>
      </c>
      <c r="E917" s="43">
        <f>'[4]AZIMUTH_CONGESTION by ports'!D2384</f>
        <v>1</v>
      </c>
      <c r="F917" s="6">
        <f>'[4]AZIMUTH_CONGESTION by ports'!E2384</f>
        <v>0</v>
      </c>
      <c r="G917" s="6">
        <f>'[4]AZIMUTH_CONGESTION by ports'!F2384</f>
        <v>1</v>
      </c>
      <c r="H917" s="12">
        <f>'[4]AZIMUTH_CONGESTION by ports'!G2384</f>
        <v>2</v>
      </c>
      <c r="I917" s="12">
        <f>'[4]AZIMUTH_CONGESTION by ports'!H2384</f>
        <v>8</v>
      </c>
      <c r="J917" s="12">
        <f>'[4]AZIMUTH_CONGESTION by ports'!I2384</f>
        <v>0</v>
      </c>
      <c r="K917" s="12">
        <f>'[4]AZIMUTH_CONGESTION by ports'!J2384</f>
        <v>0</v>
      </c>
      <c r="L917" s="12">
        <f>'[4]AZIMUTH_CONGESTION by ports'!K2384</f>
        <v>2</v>
      </c>
      <c r="M917" s="43">
        <f>'[4]AZIMUTH_CONGESTION by ports'!L2384</f>
        <v>0</v>
      </c>
      <c r="N917" s="6">
        <f>'[4]AZIMUTH_CONGESTION by ports'!M2384</f>
        <v>0</v>
      </c>
      <c r="O917" s="89">
        <f>'[4]AZIMUTH_CONGESTION by ports'!N2384</f>
        <v>0</v>
      </c>
      <c r="P917" s="88">
        <f>'[4]AZIMUTH_CONGESTION by ports'!O2384</f>
        <v>0</v>
      </c>
      <c r="Q917" s="88">
        <f>'[4]AZIMUTH_CONGESTION by ports'!P2384</f>
        <v>0</v>
      </c>
      <c r="R917" s="43">
        <f>'[4]AZIMUTH_CONGESTION by ports'!Q2384</f>
        <v>4</v>
      </c>
      <c r="S917" s="88">
        <f>'[4]AZIMUTH_CONGESTION by ports'!R2384</f>
        <v>0</v>
      </c>
      <c r="T917" s="12">
        <f>'[4]AZIMUTH_CONGESTION by ports'!S2384</f>
        <v>17</v>
      </c>
      <c r="U917" s="43">
        <f>'[4]AZIMUTH_CONGESTION by ports'!T2384</f>
        <v>0</v>
      </c>
      <c r="V917" s="12">
        <f>'[4]AZIMUTH_CONGESTION by ports'!U2384</f>
        <v>0</v>
      </c>
      <c r="W917" s="43">
        <f>'[4]AZIMUTH_CONGESTION by ports'!V2384</f>
        <v>12</v>
      </c>
      <c r="X917" s="12">
        <f>'[4]AZIMUTH_CONGESTION by ports'!W2384</f>
        <v>0</v>
      </c>
      <c r="Y917" s="88">
        <f>'[4]AZIMUTH_CONGESTION by ports'!X2384</f>
        <v>3</v>
      </c>
      <c r="Z917" s="12">
        <f>'[4]AZIMUTH_CONGESTION by ports'!Y2384</f>
        <v>0</v>
      </c>
      <c r="AA917" s="88">
        <f>'[4]AZIMUTH_CONGESTION by ports'!Z2384</f>
        <v>0</v>
      </c>
      <c r="AB917" s="12">
        <f t="shared" si="87"/>
        <v>13.430000000000001</v>
      </c>
      <c r="AC917" s="12">
        <f t="shared" si="88"/>
        <v>1.7000000000000002</v>
      </c>
      <c r="AD917" s="12">
        <f t="shared" si="89"/>
        <v>2.89</v>
      </c>
      <c r="AE917" s="12">
        <f t="shared" si="90"/>
        <v>0.51</v>
      </c>
      <c r="AF917" s="12">
        <f t="shared" si="91"/>
        <v>3.4000000000000004</v>
      </c>
      <c r="AG917" s="12">
        <f t="shared" si="92"/>
        <v>4.9300000000000006</v>
      </c>
    </row>
    <row r="918" spans="2:33">
      <c r="B918" s="15">
        <f>'[4]AZIMUTH_CONGESTION by ports'!A2385</f>
        <v>43285</v>
      </c>
      <c r="C918" s="6">
        <f>'[4]AZIMUTH_CONGESTION by ports'!B2385</f>
        <v>10</v>
      </c>
      <c r="D918" s="89">
        <f>'[4]AZIMUTH_CONGESTION by ports'!C2385</f>
        <v>20</v>
      </c>
      <c r="E918" s="43">
        <f>'[4]AZIMUTH_CONGESTION by ports'!D2385</f>
        <v>4</v>
      </c>
      <c r="F918" s="6">
        <f>'[4]AZIMUTH_CONGESTION by ports'!E2385</f>
        <v>0</v>
      </c>
      <c r="G918" s="6">
        <f>'[4]AZIMUTH_CONGESTION by ports'!F2385</f>
        <v>2</v>
      </c>
      <c r="H918" s="12">
        <f>'[4]AZIMUTH_CONGESTION by ports'!G2385</f>
        <v>0</v>
      </c>
      <c r="I918" s="12">
        <f>'[4]AZIMUTH_CONGESTION by ports'!H2385</f>
        <v>7</v>
      </c>
      <c r="J918" s="12">
        <f>'[4]AZIMUTH_CONGESTION by ports'!I2385</f>
        <v>2</v>
      </c>
      <c r="K918" s="12">
        <f>'[4]AZIMUTH_CONGESTION by ports'!J2385</f>
        <v>0</v>
      </c>
      <c r="L918" s="12">
        <f>'[4]AZIMUTH_CONGESTION by ports'!K2385</f>
        <v>2</v>
      </c>
      <c r="M918" s="43">
        <f>'[4]AZIMUTH_CONGESTION by ports'!L2385</f>
        <v>0</v>
      </c>
      <c r="N918" s="6">
        <f>'[4]AZIMUTH_CONGESTION by ports'!M2385</f>
        <v>1</v>
      </c>
      <c r="O918" s="89">
        <f>'[4]AZIMUTH_CONGESTION by ports'!N2385</f>
        <v>0</v>
      </c>
      <c r="P918" s="88">
        <f>'[4]AZIMUTH_CONGESTION by ports'!O2385</f>
        <v>1</v>
      </c>
      <c r="Q918" s="88">
        <f>'[4]AZIMUTH_CONGESTION by ports'!P2385</f>
        <v>0</v>
      </c>
      <c r="R918" s="43">
        <f>'[4]AZIMUTH_CONGESTION by ports'!Q2385</f>
        <v>4</v>
      </c>
      <c r="S918" s="88">
        <f>'[4]AZIMUTH_CONGESTION by ports'!R2385</f>
        <v>0</v>
      </c>
      <c r="T918" s="12">
        <f>'[4]AZIMUTH_CONGESTION by ports'!S2385</f>
        <v>16</v>
      </c>
      <c r="U918" s="43">
        <f>'[4]AZIMUTH_CONGESTION by ports'!T2385</f>
        <v>0</v>
      </c>
      <c r="V918" s="12">
        <f>'[4]AZIMUTH_CONGESTION by ports'!U2385</f>
        <v>0</v>
      </c>
      <c r="W918" s="43">
        <f>'[4]AZIMUTH_CONGESTION by ports'!V2385</f>
        <v>11</v>
      </c>
      <c r="X918" s="12">
        <f>'[4]AZIMUTH_CONGESTION by ports'!W2385</f>
        <v>1</v>
      </c>
      <c r="Y918" s="88">
        <f>'[4]AZIMUTH_CONGESTION by ports'!X2385</f>
        <v>2</v>
      </c>
      <c r="Z918" s="12">
        <f>'[4]AZIMUTH_CONGESTION by ports'!Y2385</f>
        <v>0</v>
      </c>
      <c r="AA918" s="88">
        <f>'[4]AZIMUTH_CONGESTION by ports'!Z2385</f>
        <v>0</v>
      </c>
      <c r="AB918" s="12">
        <f t="shared" si="87"/>
        <v>14.110000000000001</v>
      </c>
      <c r="AC918" s="12">
        <f t="shared" si="88"/>
        <v>2.21</v>
      </c>
      <c r="AD918" s="12">
        <f t="shared" si="89"/>
        <v>3.2300000000000004</v>
      </c>
      <c r="AE918" s="12">
        <f t="shared" si="90"/>
        <v>0.51</v>
      </c>
      <c r="AF918" s="12">
        <f t="shared" si="91"/>
        <v>3.4000000000000004</v>
      </c>
      <c r="AG918" s="12">
        <f t="shared" si="92"/>
        <v>4.7600000000000007</v>
      </c>
    </row>
    <row r="919" spans="2:33">
      <c r="B919" s="15">
        <f>'[4]AZIMUTH_CONGESTION by ports'!A2386</f>
        <v>43286</v>
      </c>
      <c r="C919" s="6">
        <f>'[4]AZIMUTH_CONGESTION by ports'!B2386</f>
        <v>11</v>
      </c>
      <c r="D919" s="89">
        <f>'[4]AZIMUTH_CONGESTION by ports'!C2386</f>
        <v>16</v>
      </c>
      <c r="E919" s="43">
        <f>'[4]AZIMUTH_CONGESTION by ports'!D2386</f>
        <v>2</v>
      </c>
      <c r="F919" s="6">
        <f>'[4]AZIMUTH_CONGESTION by ports'!E2386</f>
        <v>0</v>
      </c>
      <c r="G919" s="6">
        <f>'[4]AZIMUTH_CONGESTION by ports'!F2386</f>
        <v>2</v>
      </c>
      <c r="H919" s="12">
        <f>'[4]AZIMUTH_CONGESTION by ports'!G2386</f>
        <v>1</v>
      </c>
      <c r="I919" s="12">
        <f>'[4]AZIMUTH_CONGESTION by ports'!H2386</f>
        <v>8</v>
      </c>
      <c r="J919" s="12">
        <f>'[4]AZIMUTH_CONGESTION by ports'!I2386</f>
        <v>2</v>
      </c>
      <c r="K919" s="12">
        <f>'[4]AZIMUTH_CONGESTION by ports'!J2386</f>
        <v>0</v>
      </c>
      <c r="L919" s="12">
        <f>'[4]AZIMUTH_CONGESTION by ports'!K2386</f>
        <v>2</v>
      </c>
      <c r="M919" s="43">
        <f>'[4]AZIMUTH_CONGESTION by ports'!L2386</f>
        <v>0</v>
      </c>
      <c r="N919" s="6">
        <f>'[4]AZIMUTH_CONGESTION by ports'!M2386</f>
        <v>0</v>
      </c>
      <c r="O919" s="89">
        <f>'[4]AZIMUTH_CONGESTION by ports'!N2386</f>
        <v>0</v>
      </c>
      <c r="P919" s="88">
        <f>'[4]AZIMUTH_CONGESTION by ports'!O2386</f>
        <v>1</v>
      </c>
      <c r="Q919" s="88">
        <f>'[4]AZIMUTH_CONGESTION by ports'!P2386</f>
        <v>0</v>
      </c>
      <c r="R919" s="43">
        <f>'[4]AZIMUTH_CONGESTION by ports'!Q2386</f>
        <v>3</v>
      </c>
      <c r="S919" s="88">
        <f>'[4]AZIMUTH_CONGESTION by ports'!R2386</f>
        <v>0</v>
      </c>
      <c r="T919" s="12">
        <f>'[4]AZIMUTH_CONGESTION by ports'!S2386</f>
        <v>13</v>
      </c>
      <c r="U919" s="43">
        <f>'[4]AZIMUTH_CONGESTION by ports'!T2386</f>
        <v>0</v>
      </c>
      <c r="V919" s="12">
        <f>'[4]AZIMUTH_CONGESTION by ports'!U2386</f>
        <v>0</v>
      </c>
      <c r="W919" s="43">
        <f>'[4]AZIMUTH_CONGESTION by ports'!V2386</f>
        <v>10</v>
      </c>
      <c r="X919" s="12">
        <f>'[4]AZIMUTH_CONGESTION by ports'!W2386</f>
        <v>1</v>
      </c>
      <c r="Y919" s="88">
        <f>'[4]AZIMUTH_CONGESTION by ports'!X2386</f>
        <v>4</v>
      </c>
      <c r="Z919" s="12">
        <f>'[4]AZIMUTH_CONGESTION by ports'!Y2386</f>
        <v>0</v>
      </c>
      <c r="AA919" s="88">
        <f>'[4]AZIMUTH_CONGESTION by ports'!Z2386</f>
        <v>0</v>
      </c>
      <c r="AB919" s="12">
        <f t="shared" si="87"/>
        <v>12.920000000000002</v>
      </c>
      <c r="AC919" s="12">
        <f t="shared" si="88"/>
        <v>2.21</v>
      </c>
      <c r="AD919" s="12">
        <f t="shared" si="89"/>
        <v>2.5500000000000003</v>
      </c>
      <c r="AE919" s="12">
        <f t="shared" si="90"/>
        <v>0.85000000000000009</v>
      </c>
      <c r="AF919" s="12">
        <f t="shared" si="91"/>
        <v>2.72</v>
      </c>
      <c r="AG919" s="12">
        <f t="shared" si="92"/>
        <v>4.5900000000000007</v>
      </c>
    </row>
    <row r="920" spans="2:33">
      <c r="B920" s="15">
        <f>'[4]AZIMUTH_CONGESTION by ports'!A2387</f>
        <v>43287</v>
      </c>
      <c r="C920" s="6">
        <f>'[4]AZIMUTH_CONGESTION by ports'!B2387</f>
        <v>11</v>
      </c>
      <c r="D920" s="89">
        <f>'[4]AZIMUTH_CONGESTION by ports'!C2387</f>
        <v>24</v>
      </c>
      <c r="E920" s="43">
        <f>'[4]AZIMUTH_CONGESTION by ports'!D2387</f>
        <v>3</v>
      </c>
      <c r="F920" s="6">
        <f>'[4]AZIMUTH_CONGESTION by ports'!E2387</f>
        <v>0</v>
      </c>
      <c r="G920" s="6">
        <f>'[4]AZIMUTH_CONGESTION by ports'!F2387</f>
        <v>2</v>
      </c>
      <c r="H920" s="12">
        <f>'[4]AZIMUTH_CONGESTION by ports'!G2387</f>
        <v>0</v>
      </c>
      <c r="I920" s="12">
        <f>'[4]AZIMUTH_CONGESTION by ports'!H2387</f>
        <v>6</v>
      </c>
      <c r="J920" s="12">
        <f>'[4]AZIMUTH_CONGESTION by ports'!I2387</f>
        <v>1</v>
      </c>
      <c r="K920" s="12">
        <f>'[4]AZIMUTH_CONGESTION by ports'!J2387</f>
        <v>0</v>
      </c>
      <c r="L920" s="12">
        <f>'[4]AZIMUTH_CONGESTION by ports'!K2387</f>
        <v>2</v>
      </c>
      <c r="M920" s="43">
        <f>'[4]AZIMUTH_CONGESTION by ports'!L2387</f>
        <v>1</v>
      </c>
      <c r="N920" s="6">
        <f>'[4]AZIMUTH_CONGESTION by ports'!M2387</f>
        <v>0</v>
      </c>
      <c r="O920" s="89">
        <f>'[4]AZIMUTH_CONGESTION by ports'!N2387</f>
        <v>0</v>
      </c>
      <c r="P920" s="88">
        <f>'[4]AZIMUTH_CONGESTION by ports'!O2387</f>
        <v>0</v>
      </c>
      <c r="Q920" s="88">
        <f>'[4]AZIMUTH_CONGESTION by ports'!P2387</f>
        <v>0</v>
      </c>
      <c r="R920" s="43">
        <f>'[4]AZIMUTH_CONGESTION by ports'!Q2387</f>
        <v>2</v>
      </c>
      <c r="S920" s="88">
        <f>'[4]AZIMUTH_CONGESTION by ports'!R2387</f>
        <v>0</v>
      </c>
      <c r="T920" s="12">
        <f>'[4]AZIMUTH_CONGESTION by ports'!S2387</f>
        <v>13</v>
      </c>
      <c r="U920" s="43">
        <f>'[4]AZIMUTH_CONGESTION by ports'!T2387</f>
        <v>0</v>
      </c>
      <c r="V920" s="12">
        <f>'[4]AZIMUTH_CONGESTION by ports'!U2387</f>
        <v>0</v>
      </c>
      <c r="W920" s="43">
        <f>'[4]AZIMUTH_CONGESTION by ports'!V2387</f>
        <v>8</v>
      </c>
      <c r="X920" s="12">
        <f>'[4]AZIMUTH_CONGESTION by ports'!W2387</f>
        <v>1</v>
      </c>
      <c r="Y920" s="88">
        <f>'[4]AZIMUTH_CONGESTION by ports'!X2387</f>
        <v>3</v>
      </c>
      <c r="Z920" s="12">
        <f>'[4]AZIMUTH_CONGESTION by ports'!Y2387</f>
        <v>0</v>
      </c>
      <c r="AA920" s="88">
        <f>'[4]AZIMUTH_CONGESTION by ports'!Z2387</f>
        <v>0</v>
      </c>
      <c r="AB920" s="12">
        <f t="shared" si="87"/>
        <v>13.090000000000002</v>
      </c>
      <c r="AC920" s="12">
        <f t="shared" si="88"/>
        <v>2.21</v>
      </c>
      <c r="AD920" s="12">
        <f t="shared" si="89"/>
        <v>2.3800000000000003</v>
      </c>
      <c r="AE920" s="12">
        <f t="shared" si="90"/>
        <v>0.51</v>
      </c>
      <c r="AF920" s="12">
        <f t="shared" si="91"/>
        <v>4.08</v>
      </c>
      <c r="AG920" s="12">
        <f t="shared" si="92"/>
        <v>3.91</v>
      </c>
    </row>
    <row r="921" spans="2:33">
      <c r="B921" s="15">
        <f>'[4]AZIMUTH_CONGESTION by ports'!A2388</f>
        <v>43288</v>
      </c>
      <c r="C921" s="6">
        <f>'[4]AZIMUTH_CONGESTION by ports'!B2388</f>
        <v>10</v>
      </c>
      <c r="D921" s="89">
        <f>'[4]AZIMUTH_CONGESTION by ports'!C2388</f>
        <v>18</v>
      </c>
      <c r="E921" s="43">
        <f>'[4]AZIMUTH_CONGESTION by ports'!D2388</f>
        <v>4</v>
      </c>
      <c r="F921" s="6">
        <f>'[4]AZIMUTH_CONGESTION by ports'!E2388</f>
        <v>0</v>
      </c>
      <c r="G921" s="6">
        <f>'[4]AZIMUTH_CONGESTION by ports'!F2388</f>
        <v>1</v>
      </c>
      <c r="H921" s="12">
        <f>'[4]AZIMUTH_CONGESTION by ports'!G2388</f>
        <v>0</v>
      </c>
      <c r="I921" s="12">
        <f>'[4]AZIMUTH_CONGESTION by ports'!H2388</f>
        <v>7</v>
      </c>
      <c r="J921" s="12">
        <f>'[4]AZIMUTH_CONGESTION by ports'!I2388</f>
        <v>2</v>
      </c>
      <c r="K921" s="12">
        <f>'[4]AZIMUTH_CONGESTION by ports'!J2388</f>
        <v>0</v>
      </c>
      <c r="L921" s="12">
        <f>'[4]AZIMUTH_CONGESTION by ports'!K2388</f>
        <v>2</v>
      </c>
      <c r="M921" s="43">
        <f>'[4]AZIMUTH_CONGESTION by ports'!L2388</f>
        <v>0</v>
      </c>
      <c r="N921" s="6">
        <f>'[4]AZIMUTH_CONGESTION by ports'!M2388</f>
        <v>0</v>
      </c>
      <c r="O921" s="89">
        <f>'[4]AZIMUTH_CONGESTION by ports'!N2388</f>
        <v>0</v>
      </c>
      <c r="P921" s="88">
        <f>'[4]AZIMUTH_CONGESTION by ports'!O2388</f>
        <v>1</v>
      </c>
      <c r="Q921" s="88">
        <f>'[4]AZIMUTH_CONGESTION by ports'!P2388</f>
        <v>0</v>
      </c>
      <c r="R921" s="43">
        <f>'[4]AZIMUTH_CONGESTION by ports'!Q2388</f>
        <v>0</v>
      </c>
      <c r="S921" s="88">
        <f>'[4]AZIMUTH_CONGESTION by ports'!R2388</f>
        <v>0</v>
      </c>
      <c r="T921" s="12">
        <f>'[4]AZIMUTH_CONGESTION by ports'!S2388</f>
        <v>11</v>
      </c>
      <c r="U921" s="43">
        <f>'[4]AZIMUTH_CONGESTION by ports'!T2388</f>
        <v>0</v>
      </c>
      <c r="V921" s="12">
        <f>'[4]AZIMUTH_CONGESTION by ports'!U2388</f>
        <v>0</v>
      </c>
      <c r="W921" s="43">
        <f>'[4]AZIMUTH_CONGESTION by ports'!V2388</f>
        <v>8</v>
      </c>
      <c r="X921" s="12">
        <f>'[4]AZIMUTH_CONGESTION by ports'!W2388</f>
        <v>1</v>
      </c>
      <c r="Y921" s="88">
        <f>'[4]AZIMUTH_CONGESTION by ports'!X2388</f>
        <v>7</v>
      </c>
      <c r="Z921" s="12">
        <f>'[4]AZIMUTH_CONGESTION by ports'!Y2388</f>
        <v>0</v>
      </c>
      <c r="AA921" s="88">
        <f>'[4]AZIMUTH_CONGESTION by ports'!Z2388</f>
        <v>0</v>
      </c>
      <c r="AB921" s="12">
        <f t="shared" si="87"/>
        <v>12.24</v>
      </c>
      <c r="AC921" s="12">
        <f t="shared" si="88"/>
        <v>1.87</v>
      </c>
      <c r="AD921" s="12">
        <f t="shared" si="89"/>
        <v>2.04</v>
      </c>
      <c r="AE921" s="12">
        <f t="shared" si="90"/>
        <v>1.36</v>
      </c>
      <c r="AF921" s="12">
        <f t="shared" si="91"/>
        <v>3.06</v>
      </c>
      <c r="AG921" s="12">
        <f t="shared" si="92"/>
        <v>3.91</v>
      </c>
    </row>
    <row r="922" spans="2:33">
      <c r="B922" s="15">
        <f>'[4]AZIMUTH_CONGESTION by ports'!A2389</f>
        <v>43289</v>
      </c>
      <c r="C922" s="6">
        <f>'[4]AZIMUTH_CONGESTION by ports'!B2389</f>
        <v>10</v>
      </c>
      <c r="D922" s="89">
        <f>'[4]AZIMUTH_CONGESTION by ports'!C2389</f>
        <v>19</v>
      </c>
      <c r="E922" s="43">
        <f>'[4]AZIMUTH_CONGESTION by ports'!D2389</f>
        <v>2</v>
      </c>
      <c r="F922" s="6">
        <f>'[4]AZIMUTH_CONGESTION by ports'!E2389</f>
        <v>0</v>
      </c>
      <c r="G922" s="6">
        <f>'[4]AZIMUTH_CONGESTION by ports'!F2389</f>
        <v>2</v>
      </c>
      <c r="H922" s="12">
        <f>'[4]AZIMUTH_CONGESTION by ports'!G2389</f>
        <v>0</v>
      </c>
      <c r="I922" s="12">
        <f>'[4]AZIMUTH_CONGESTION by ports'!H2389</f>
        <v>7</v>
      </c>
      <c r="J922" s="12">
        <f>'[4]AZIMUTH_CONGESTION by ports'!I2389</f>
        <v>2</v>
      </c>
      <c r="K922" s="12">
        <f>'[4]AZIMUTH_CONGESTION by ports'!J2389</f>
        <v>0</v>
      </c>
      <c r="L922" s="12">
        <f>'[4]AZIMUTH_CONGESTION by ports'!K2389</f>
        <v>1</v>
      </c>
      <c r="M922" s="43">
        <f>'[4]AZIMUTH_CONGESTION by ports'!L2389</f>
        <v>0</v>
      </c>
      <c r="N922" s="6">
        <f>'[4]AZIMUTH_CONGESTION by ports'!M2389</f>
        <v>0</v>
      </c>
      <c r="O922" s="89">
        <f>'[4]AZIMUTH_CONGESTION by ports'!N2389</f>
        <v>0</v>
      </c>
      <c r="P922" s="88">
        <f>'[4]AZIMUTH_CONGESTION by ports'!O2389</f>
        <v>0</v>
      </c>
      <c r="Q922" s="88">
        <f>'[4]AZIMUTH_CONGESTION by ports'!P2389</f>
        <v>0</v>
      </c>
      <c r="R922" s="43">
        <f>'[4]AZIMUTH_CONGESTION by ports'!Q2389</f>
        <v>1</v>
      </c>
      <c r="S922" s="88">
        <f>'[4]AZIMUTH_CONGESTION by ports'!R2389</f>
        <v>0</v>
      </c>
      <c r="T922" s="12">
        <f>'[4]AZIMUTH_CONGESTION by ports'!S2389</f>
        <v>9</v>
      </c>
      <c r="U922" s="43">
        <f>'[4]AZIMUTH_CONGESTION by ports'!T2389</f>
        <v>0</v>
      </c>
      <c r="V922" s="12">
        <f>'[4]AZIMUTH_CONGESTION by ports'!U2389</f>
        <v>0</v>
      </c>
      <c r="W922" s="43">
        <f>'[4]AZIMUTH_CONGESTION by ports'!V2389</f>
        <v>6</v>
      </c>
      <c r="X922" s="12">
        <f>'[4]AZIMUTH_CONGESTION by ports'!W2389</f>
        <v>0</v>
      </c>
      <c r="Y922" s="88">
        <f>'[4]AZIMUTH_CONGESTION by ports'!X2389</f>
        <v>4</v>
      </c>
      <c r="Z922" s="12">
        <f>'[4]AZIMUTH_CONGESTION by ports'!Y2389</f>
        <v>0</v>
      </c>
      <c r="AA922" s="88">
        <f>'[4]AZIMUTH_CONGESTION by ports'!Z2389</f>
        <v>0</v>
      </c>
      <c r="AB922" s="12">
        <f t="shared" si="87"/>
        <v>10.71</v>
      </c>
      <c r="AC922" s="12">
        <f t="shared" si="88"/>
        <v>2.04</v>
      </c>
      <c r="AD922" s="12">
        <f t="shared" si="89"/>
        <v>1.53</v>
      </c>
      <c r="AE922" s="12">
        <f t="shared" si="90"/>
        <v>0.68</v>
      </c>
      <c r="AF922" s="12">
        <f t="shared" si="91"/>
        <v>3.2300000000000004</v>
      </c>
      <c r="AG922" s="12">
        <f t="shared" si="92"/>
        <v>3.2300000000000004</v>
      </c>
    </row>
    <row r="923" spans="2:33">
      <c r="B923" s="15">
        <f>'[4]AZIMUTH_CONGESTION by ports'!A2390</f>
        <v>43290</v>
      </c>
      <c r="C923" s="6">
        <f>'[4]AZIMUTH_CONGESTION by ports'!B2390</f>
        <v>11</v>
      </c>
      <c r="D923" s="89">
        <f>'[4]AZIMUTH_CONGESTION by ports'!C2390</f>
        <v>23</v>
      </c>
      <c r="E923" s="43">
        <f>'[4]AZIMUTH_CONGESTION by ports'!D2390</f>
        <v>2</v>
      </c>
      <c r="F923" s="6">
        <f>'[4]AZIMUTH_CONGESTION by ports'!E2390</f>
        <v>0</v>
      </c>
      <c r="G923" s="6">
        <f>'[4]AZIMUTH_CONGESTION by ports'!F2390</f>
        <v>2</v>
      </c>
      <c r="H923" s="12">
        <f>'[4]AZIMUTH_CONGESTION by ports'!G2390</f>
        <v>0</v>
      </c>
      <c r="I923" s="12">
        <f>'[4]AZIMUTH_CONGESTION by ports'!H2390</f>
        <v>9</v>
      </c>
      <c r="J923" s="12">
        <f>'[4]AZIMUTH_CONGESTION by ports'!I2390</f>
        <v>2</v>
      </c>
      <c r="K923" s="12">
        <f>'[4]AZIMUTH_CONGESTION by ports'!J2390</f>
        <v>0</v>
      </c>
      <c r="L923" s="12">
        <f>'[4]AZIMUTH_CONGESTION by ports'!K2390</f>
        <v>1</v>
      </c>
      <c r="M923" s="43">
        <f>'[4]AZIMUTH_CONGESTION by ports'!L2390</f>
        <v>0</v>
      </c>
      <c r="N923" s="6">
        <f>'[4]AZIMUTH_CONGESTION by ports'!M2390</f>
        <v>0</v>
      </c>
      <c r="O923" s="89">
        <f>'[4]AZIMUTH_CONGESTION by ports'!N2390</f>
        <v>0</v>
      </c>
      <c r="P923" s="88">
        <f>'[4]AZIMUTH_CONGESTION by ports'!O2390</f>
        <v>0</v>
      </c>
      <c r="Q923" s="88">
        <f>'[4]AZIMUTH_CONGESTION by ports'!P2390</f>
        <v>0</v>
      </c>
      <c r="R923" s="43">
        <f>'[4]AZIMUTH_CONGESTION by ports'!Q2390</f>
        <v>1</v>
      </c>
      <c r="S923" s="88">
        <f>'[4]AZIMUTH_CONGESTION by ports'!R2390</f>
        <v>0</v>
      </c>
      <c r="T923" s="12">
        <f>'[4]AZIMUTH_CONGESTION by ports'!S2390</f>
        <v>11</v>
      </c>
      <c r="U923" s="43">
        <f>'[4]AZIMUTH_CONGESTION by ports'!T2390</f>
        <v>0</v>
      </c>
      <c r="V923" s="12">
        <f>'[4]AZIMUTH_CONGESTION by ports'!U2390</f>
        <v>0</v>
      </c>
      <c r="W923" s="43">
        <f>'[4]AZIMUTH_CONGESTION by ports'!V2390</f>
        <v>7</v>
      </c>
      <c r="X923" s="12">
        <f>'[4]AZIMUTH_CONGESTION by ports'!W2390</f>
        <v>0</v>
      </c>
      <c r="Y923" s="88">
        <f>'[4]AZIMUTH_CONGESTION by ports'!X2390</f>
        <v>5</v>
      </c>
      <c r="Z923" s="12">
        <f>'[4]AZIMUTH_CONGESTION by ports'!Y2390</f>
        <v>0</v>
      </c>
      <c r="AA923" s="88">
        <f>'[4]AZIMUTH_CONGESTION by ports'!Z2390</f>
        <v>0</v>
      </c>
      <c r="AB923" s="12">
        <f t="shared" si="87"/>
        <v>12.58</v>
      </c>
      <c r="AC923" s="12">
        <f t="shared" si="88"/>
        <v>2.21</v>
      </c>
      <c r="AD923" s="12">
        <f t="shared" si="89"/>
        <v>1.7000000000000002</v>
      </c>
      <c r="AE923" s="12">
        <f t="shared" si="90"/>
        <v>0.85000000000000009</v>
      </c>
      <c r="AF923" s="12">
        <f t="shared" si="91"/>
        <v>3.91</v>
      </c>
      <c r="AG923" s="12">
        <f t="shared" si="92"/>
        <v>3.91</v>
      </c>
    </row>
    <row r="924" spans="2:33">
      <c r="B924" s="15">
        <f>'[4]AZIMUTH_CONGESTION by ports'!A2391</f>
        <v>43291</v>
      </c>
      <c r="C924" s="6">
        <f>'[4]AZIMUTH_CONGESTION by ports'!B2391</f>
        <v>12</v>
      </c>
      <c r="D924" s="89">
        <f>'[4]AZIMUTH_CONGESTION by ports'!C2391</f>
        <v>27</v>
      </c>
      <c r="E924" s="43">
        <f>'[4]AZIMUTH_CONGESTION by ports'!D2391</f>
        <v>1</v>
      </c>
      <c r="F924" s="6">
        <f>'[4]AZIMUTH_CONGESTION by ports'!E2391</f>
        <v>0</v>
      </c>
      <c r="G924" s="6">
        <f>'[4]AZIMUTH_CONGESTION by ports'!F2391</f>
        <v>3</v>
      </c>
      <c r="H924" s="12">
        <f>'[4]AZIMUTH_CONGESTION by ports'!G2391</f>
        <v>0</v>
      </c>
      <c r="I924" s="12">
        <f>'[4]AZIMUTH_CONGESTION by ports'!H2391</f>
        <v>8</v>
      </c>
      <c r="J924" s="12">
        <f>'[4]AZIMUTH_CONGESTION by ports'!I2391</f>
        <v>2</v>
      </c>
      <c r="K924" s="12">
        <f>'[4]AZIMUTH_CONGESTION by ports'!J2391</f>
        <v>0</v>
      </c>
      <c r="L924" s="12">
        <f>'[4]AZIMUTH_CONGESTION by ports'!K2391</f>
        <v>1</v>
      </c>
      <c r="M924" s="43">
        <f>'[4]AZIMUTH_CONGESTION by ports'!L2391</f>
        <v>0</v>
      </c>
      <c r="N924" s="6">
        <f>'[4]AZIMUTH_CONGESTION by ports'!M2391</f>
        <v>0</v>
      </c>
      <c r="O924" s="89">
        <f>'[4]AZIMUTH_CONGESTION by ports'!N2391</f>
        <v>0</v>
      </c>
      <c r="P924" s="88">
        <f>'[4]AZIMUTH_CONGESTION by ports'!O2391</f>
        <v>0</v>
      </c>
      <c r="Q924" s="88">
        <f>'[4]AZIMUTH_CONGESTION by ports'!P2391</f>
        <v>0</v>
      </c>
      <c r="R924" s="43">
        <f>'[4]AZIMUTH_CONGESTION by ports'!Q2391</f>
        <v>4</v>
      </c>
      <c r="S924" s="88">
        <f>'[4]AZIMUTH_CONGESTION by ports'!R2391</f>
        <v>0</v>
      </c>
      <c r="T924" s="12">
        <f>'[4]AZIMUTH_CONGESTION by ports'!S2391</f>
        <v>10</v>
      </c>
      <c r="U924" s="43">
        <f>'[4]AZIMUTH_CONGESTION by ports'!T2391</f>
        <v>0</v>
      </c>
      <c r="V924" s="12">
        <f>'[4]AZIMUTH_CONGESTION by ports'!U2391</f>
        <v>0</v>
      </c>
      <c r="W924" s="43">
        <f>'[4]AZIMUTH_CONGESTION by ports'!V2391</f>
        <v>4</v>
      </c>
      <c r="X924" s="12">
        <f>'[4]AZIMUTH_CONGESTION by ports'!W2391</f>
        <v>0</v>
      </c>
      <c r="Y924" s="88">
        <f>'[4]AZIMUTH_CONGESTION by ports'!X2391</f>
        <v>5</v>
      </c>
      <c r="Z924" s="12">
        <f>'[4]AZIMUTH_CONGESTION by ports'!Y2391</f>
        <v>0</v>
      </c>
      <c r="AA924" s="88">
        <f>'[4]AZIMUTH_CONGESTION by ports'!Z2391</f>
        <v>0</v>
      </c>
      <c r="AB924" s="12">
        <f t="shared" si="87"/>
        <v>13.090000000000002</v>
      </c>
      <c r="AC924" s="12">
        <f t="shared" si="88"/>
        <v>2.5500000000000003</v>
      </c>
      <c r="AD924" s="12">
        <f t="shared" si="89"/>
        <v>1.53</v>
      </c>
      <c r="AE924" s="12">
        <f t="shared" si="90"/>
        <v>0.85000000000000009</v>
      </c>
      <c r="AF924" s="12">
        <f t="shared" si="91"/>
        <v>4.5900000000000007</v>
      </c>
      <c r="AG924" s="12">
        <f t="shared" si="92"/>
        <v>3.5700000000000003</v>
      </c>
    </row>
    <row r="925" spans="2:33">
      <c r="B925" s="15">
        <f>'[4]AZIMUTH_CONGESTION by ports'!A2392</f>
        <v>43292</v>
      </c>
      <c r="C925" s="6">
        <f>'[4]AZIMUTH_CONGESTION by ports'!B2392</f>
        <v>11</v>
      </c>
      <c r="D925" s="89">
        <f>'[4]AZIMUTH_CONGESTION by ports'!C2392</f>
        <v>32</v>
      </c>
      <c r="E925" s="43">
        <f>'[4]AZIMUTH_CONGESTION by ports'!D2392</f>
        <v>0</v>
      </c>
      <c r="F925" s="6">
        <f>'[4]AZIMUTH_CONGESTION by ports'!E2392</f>
        <v>0</v>
      </c>
      <c r="G925" s="6">
        <f>'[4]AZIMUTH_CONGESTION by ports'!F2392</f>
        <v>1</v>
      </c>
      <c r="H925" s="12">
        <f>'[4]AZIMUTH_CONGESTION by ports'!G2392</f>
        <v>0</v>
      </c>
      <c r="I925" s="12">
        <f>'[4]AZIMUTH_CONGESTION by ports'!H2392</f>
        <v>8</v>
      </c>
      <c r="J925" s="12">
        <f>'[4]AZIMUTH_CONGESTION by ports'!I2392</f>
        <v>2</v>
      </c>
      <c r="K925" s="12">
        <f>'[4]AZIMUTH_CONGESTION by ports'!J2392</f>
        <v>0</v>
      </c>
      <c r="L925" s="12">
        <f>'[4]AZIMUTH_CONGESTION by ports'!K2392</f>
        <v>1</v>
      </c>
      <c r="M925" s="43">
        <f>'[4]AZIMUTH_CONGESTION by ports'!L2392</f>
        <v>0</v>
      </c>
      <c r="N925" s="6">
        <f>'[4]AZIMUTH_CONGESTION by ports'!M2392</f>
        <v>0</v>
      </c>
      <c r="O925" s="89">
        <f>'[4]AZIMUTH_CONGESTION by ports'!N2392</f>
        <v>0</v>
      </c>
      <c r="P925" s="88">
        <f>'[4]AZIMUTH_CONGESTION by ports'!O2392</f>
        <v>0</v>
      </c>
      <c r="Q925" s="88">
        <f>'[4]AZIMUTH_CONGESTION by ports'!P2392</f>
        <v>0</v>
      </c>
      <c r="R925" s="43">
        <f>'[4]AZIMUTH_CONGESTION by ports'!Q2392</f>
        <v>4</v>
      </c>
      <c r="S925" s="88">
        <f>'[4]AZIMUTH_CONGESTION by ports'!R2392</f>
        <v>0</v>
      </c>
      <c r="T925" s="12">
        <f>'[4]AZIMUTH_CONGESTION by ports'!S2392</f>
        <v>9</v>
      </c>
      <c r="U925" s="43">
        <f>'[4]AZIMUTH_CONGESTION by ports'!T2392</f>
        <v>0</v>
      </c>
      <c r="V925" s="12">
        <f>'[4]AZIMUTH_CONGESTION by ports'!U2392</f>
        <v>0</v>
      </c>
      <c r="W925" s="43">
        <f>'[4]AZIMUTH_CONGESTION by ports'!V2392</f>
        <v>4</v>
      </c>
      <c r="X925" s="12">
        <f>'[4]AZIMUTH_CONGESTION by ports'!W2392</f>
        <v>0</v>
      </c>
      <c r="Y925" s="88">
        <f>'[4]AZIMUTH_CONGESTION by ports'!X2392</f>
        <v>8</v>
      </c>
      <c r="Z925" s="12">
        <f>'[4]AZIMUTH_CONGESTION by ports'!Y2392</f>
        <v>0</v>
      </c>
      <c r="AA925" s="88">
        <f>'[4]AZIMUTH_CONGESTION by ports'!Z2392</f>
        <v>0</v>
      </c>
      <c r="AB925" s="12">
        <f t="shared" si="87"/>
        <v>13.600000000000001</v>
      </c>
      <c r="AC925" s="12">
        <f t="shared" si="88"/>
        <v>2.04</v>
      </c>
      <c r="AD925" s="12">
        <f t="shared" si="89"/>
        <v>1.36</v>
      </c>
      <c r="AE925" s="12">
        <f t="shared" si="90"/>
        <v>1.36</v>
      </c>
      <c r="AF925" s="12">
        <f t="shared" si="91"/>
        <v>5.44</v>
      </c>
      <c r="AG925" s="12">
        <f t="shared" si="92"/>
        <v>3.4000000000000004</v>
      </c>
    </row>
    <row r="926" spans="2:33">
      <c r="B926" s="15">
        <f>'[4]AZIMUTH_CONGESTION by ports'!A2393</f>
        <v>43293</v>
      </c>
      <c r="C926" s="6">
        <f>'[4]AZIMUTH_CONGESTION by ports'!B2393</f>
        <v>11</v>
      </c>
      <c r="D926" s="89">
        <f>'[4]AZIMUTH_CONGESTION by ports'!C2393</f>
        <v>42</v>
      </c>
      <c r="E926" s="43">
        <f>'[4]AZIMUTH_CONGESTION by ports'!D2393</f>
        <v>2</v>
      </c>
      <c r="F926" s="6">
        <f>'[4]AZIMUTH_CONGESTION by ports'!E2393</f>
        <v>0</v>
      </c>
      <c r="G926" s="6">
        <f>'[4]AZIMUTH_CONGESTION by ports'!F2393</f>
        <v>2</v>
      </c>
      <c r="H926" s="12">
        <f>'[4]AZIMUTH_CONGESTION by ports'!G2393</f>
        <v>0</v>
      </c>
      <c r="I926" s="12">
        <f>'[4]AZIMUTH_CONGESTION by ports'!H2393</f>
        <v>9</v>
      </c>
      <c r="J926" s="12">
        <f>'[4]AZIMUTH_CONGESTION by ports'!I2393</f>
        <v>4</v>
      </c>
      <c r="K926" s="12">
        <f>'[4]AZIMUTH_CONGESTION by ports'!J2393</f>
        <v>0</v>
      </c>
      <c r="L926" s="12">
        <f>'[4]AZIMUTH_CONGESTION by ports'!K2393</f>
        <v>1</v>
      </c>
      <c r="M926" s="43">
        <f>'[4]AZIMUTH_CONGESTION by ports'!L2393</f>
        <v>0</v>
      </c>
      <c r="N926" s="6">
        <f>'[4]AZIMUTH_CONGESTION by ports'!M2393</f>
        <v>0</v>
      </c>
      <c r="O926" s="89">
        <f>'[4]AZIMUTH_CONGESTION by ports'!N2393</f>
        <v>0</v>
      </c>
      <c r="P926" s="88">
        <f>'[4]AZIMUTH_CONGESTION by ports'!O2393</f>
        <v>0</v>
      </c>
      <c r="Q926" s="88">
        <f>'[4]AZIMUTH_CONGESTION by ports'!P2393</f>
        <v>0</v>
      </c>
      <c r="R926" s="43">
        <f>'[4]AZIMUTH_CONGESTION by ports'!Q2393</f>
        <v>2</v>
      </c>
      <c r="S926" s="88">
        <f>'[4]AZIMUTH_CONGESTION by ports'!R2393</f>
        <v>0</v>
      </c>
      <c r="T926" s="12">
        <f>'[4]AZIMUTH_CONGESTION by ports'!S2393</f>
        <v>8</v>
      </c>
      <c r="U926" s="43">
        <f>'[4]AZIMUTH_CONGESTION by ports'!T2393</f>
        <v>0</v>
      </c>
      <c r="V926" s="12">
        <f>'[4]AZIMUTH_CONGESTION by ports'!U2393</f>
        <v>0</v>
      </c>
      <c r="W926" s="43">
        <f>'[4]AZIMUTH_CONGESTION by ports'!V2393</f>
        <v>7</v>
      </c>
      <c r="X926" s="12">
        <f>'[4]AZIMUTH_CONGESTION by ports'!W2393</f>
        <v>0</v>
      </c>
      <c r="Y926" s="88">
        <f>'[4]AZIMUTH_CONGESTION by ports'!X2393</f>
        <v>9</v>
      </c>
      <c r="Z926" s="12">
        <f>'[4]AZIMUTH_CONGESTION by ports'!Y2393</f>
        <v>0</v>
      </c>
      <c r="AA926" s="88">
        <f>'[4]AZIMUTH_CONGESTION by ports'!Z2393</f>
        <v>0</v>
      </c>
      <c r="AB926" s="12">
        <f t="shared" si="87"/>
        <v>16.490000000000002</v>
      </c>
      <c r="AC926" s="12">
        <f t="shared" si="88"/>
        <v>2.21</v>
      </c>
      <c r="AD926" s="12">
        <f t="shared" si="89"/>
        <v>1.87</v>
      </c>
      <c r="AE926" s="12">
        <f t="shared" si="90"/>
        <v>1.53</v>
      </c>
      <c r="AF926" s="12">
        <f t="shared" si="91"/>
        <v>7.1400000000000006</v>
      </c>
      <c r="AG926" s="12">
        <f t="shared" si="92"/>
        <v>3.74</v>
      </c>
    </row>
    <row r="927" spans="2:33">
      <c r="B927" s="15">
        <f>'[4]AZIMUTH_CONGESTION by ports'!A2394</f>
        <v>43294</v>
      </c>
      <c r="C927" s="6">
        <f>'[4]AZIMUTH_CONGESTION by ports'!B2394</f>
        <v>11</v>
      </c>
      <c r="D927" s="89">
        <f>'[4]AZIMUTH_CONGESTION by ports'!C2394</f>
        <v>33</v>
      </c>
      <c r="E927" s="43">
        <f>'[4]AZIMUTH_CONGESTION by ports'!D2394</f>
        <v>1</v>
      </c>
      <c r="F927" s="6">
        <f>'[4]AZIMUTH_CONGESTION by ports'!E2394</f>
        <v>0</v>
      </c>
      <c r="G927" s="6">
        <f>'[4]AZIMUTH_CONGESTION by ports'!F2394</f>
        <v>1</v>
      </c>
      <c r="H927" s="12">
        <f>'[4]AZIMUTH_CONGESTION by ports'!G2394</f>
        <v>0</v>
      </c>
      <c r="I927" s="12">
        <f>'[4]AZIMUTH_CONGESTION by ports'!H2394</f>
        <v>9</v>
      </c>
      <c r="J927" s="12">
        <f>'[4]AZIMUTH_CONGESTION by ports'!I2394</f>
        <v>4</v>
      </c>
      <c r="K927" s="12">
        <f>'[4]AZIMUTH_CONGESTION by ports'!J2394</f>
        <v>0</v>
      </c>
      <c r="L927" s="12">
        <f>'[4]AZIMUTH_CONGESTION by ports'!K2394</f>
        <v>1</v>
      </c>
      <c r="M927" s="43">
        <f>'[4]AZIMUTH_CONGESTION by ports'!L2394</f>
        <v>2</v>
      </c>
      <c r="N927" s="6">
        <f>'[4]AZIMUTH_CONGESTION by ports'!M2394</f>
        <v>0</v>
      </c>
      <c r="O927" s="89">
        <f>'[4]AZIMUTH_CONGESTION by ports'!N2394</f>
        <v>0</v>
      </c>
      <c r="P927" s="88">
        <f>'[4]AZIMUTH_CONGESTION by ports'!O2394</f>
        <v>0</v>
      </c>
      <c r="Q927" s="88">
        <f>'[4]AZIMUTH_CONGESTION by ports'!P2394</f>
        <v>0</v>
      </c>
      <c r="R927" s="43">
        <f>'[4]AZIMUTH_CONGESTION by ports'!Q2394</f>
        <v>1</v>
      </c>
      <c r="S927" s="88">
        <f>'[4]AZIMUTH_CONGESTION by ports'!R2394</f>
        <v>0</v>
      </c>
      <c r="T927" s="12">
        <f>'[4]AZIMUTH_CONGESTION by ports'!S2394</f>
        <v>6</v>
      </c>
      <c r="U927" s="43">
        <f>'[4]AZIMUTH_CONGESTION by ports'!T2394</f>
        <v>0</v>
      </c>
      <c r="V927" s="12">
        <f>'[4]AZIMUTH_CONGESTION by ports'!U2394</f>
        <v>0</v>
      </c>
      <c r="W927" s="43">
        <f>'[4]AZIMUTH_CONGESTION by ports'!V2394</f>
        <v>5</v>
      </c>
      <c r="X927" s="12">
        <f>'[4]AZIMUTH_CONGESTION by ports'!W2394</f>
        <v>0</v>
      </c>
      <c r="Y927" s="88">
        <f>'[4]AZIMUTH_CONGESTION by ports'!X2394</f>
        <v>11</v>
      </c>
      <c r="Z927" s="12">
        <f>'[4]AZIMUTH_CONGESTION by ports'!Y2394</f>
        <v>0</v>
      </c>
      <c r="AA927" s="88">
        <f>'[4]AZIMUTH_CONGESTION by ports'!Z2394</f>
        <v>0</v>
      </c>
      <c r="AB927" s="12">
        <f t="shared" si="87"/>
        <v>14.450000000000001</v>
      </c>
      <c r="AC927" s="12">
        <f t="shared" si="88"/>
        <v>2.04</v>
      </c>
      <c r="AD927" s="12">
        <f t="shared" si="89"/>
        <v>1.53</v>
      </c>
      <c r="AE927" s="12">
        <f t="shared" si="90"/>
        <v>1.87</v>
      </c>
      <c r="AF927" s="12">
        <f t="shared" si="91"/>
        <v>5.61</v>
      </c>
      <c r="AG927" s="12">
        <f t="shared" si="92"/>
        <v>3.4000000000000004</v>
      </c>
    </row>
    <row r="928" spans="2:33">
      <c r="B928" s="15">
        <f>'[4]AZIMUTH_CONGESTION by ports'!A2395</f>
        <v>43295</v>
      </c>
      <c r="C928" s="6">
        <f>'[4]AZIMUTH_CONGESTION by ports'!B2395</f>
        <v>10</v>
      </c>
      <c r="D928" s="89">
        <f>'[4]AZIMUTH_CONGESTION by ports'!C2395</f>
        <v>25</v>
      </c>
      <c r="E928" s="43">
        <f>'[4]AZIMUTH_CONGESTION by ports'!D2395</f>
        <v>1</v>
      </c>
      <c r="F928" s="6">
        <f>'[4]AZIMUTH_CONGESTION by ports'!E2395</f>
        <v>0</v>
      </c>
      <c r="G928" s="6">
        <f>'[4]AZIMUTH_CONGESTION by ports'!F2395</f>
        <v>1</v>
      </c>
      <c r="H928" s="12">
        <f>'[4]AZIMUTH_CONGESTION by ports'!G2395</f>
        <v>0</v>
      </c>
      <c r="I928" s="12">
        <f>'[4]AZIMUTH_CONGESTION by ports'!H2395</f>
        <v>9</v>
      </c>
      <c r="J928" s="12">
        <f>'[4]AZIMUTH_CONGESTION by ports'!I2395</f>
        <v>4</v>
      </c>
      <c r="K928" s="12">
        <f>'[4]AZIMUTH_CONGESTION by ports'!J2395</f>
        <v>0</v>
      </c>
      <c r="L928" s="12">
        <f>'[4]AZIMUTH_CONGESTION by ports'!K2395</f>
        <v>1</v>
      </c>
      <c r="M928" s="43">
        <f>'[4]AZIMUTH_CONGESTION by ports'!L2395</f>
        <v>2</v>
      </c>
      <c r="N928" s="6">
        <f>'[4]AZIMUTH_CONGESTION by ports'!M2395</f>
        <v>0</v>
      </c>
      <c r="O928" s="89">
        <f>'[4]AZIMUTH_CONGESTION by ports'!N2395</f>
        <v>0</v>
      </c>
      <c r="P928" s="88">
        <f>'[4]AZIMUTH_CONGESTION by ports'!O2395</f>
        <v>0</v>
      </c>
      <c r="Q928" s="88">
        <f>'[4]AZIMUTH_CONGESTION by ports'!P2395</f>
        <v>0</v>
      </c>
      <c r="R928" s="43">
        <f>'[4]AZIMUTH_CONGESTION by ports'!Q2395</f>
        <v>3</v>
      </c>
      <c r="S928" s="88">
        <f>'[4]AZIMUTH_CONGESTION by ports'!R2395</f>
        <v>0</v>
      </c>
      <c r="T928" s="12">
        <f>'[4]AZIMUTH_CONGESTION by ports'!S2395</f>
        <v>8</v>
      </c>
      <c r="U928" s="43">
        <f>'[4]AZIMUTH_CONGESTION by ports'!T2395</f>
        <v>0</v>
      </c>
      <c r="V928" s="12">
        <f>'[4]AZIMUTH_CONGESTION by ports'!U2395</f>
        <v>0</v>
      </c>
      <c r="W928" s="43">
        <f>'[4]AZIMUTH_CONGESTION by ports'!V2395</f>
        <v>3</v>
      </c>
      <c r="X928" s="12">
        <f>'[4]AZIMUTH_CONGESTION by ports'!W2395</f>
        <v>1</v>
      </c>
      <c r="Y928" s="88">
        <f>'[4]AZIMUTH_CONGESTION by ports'!X2395</f>
        <v>8</v>
      </c>
      <c r="Z928" s="12">
        <f>'[4]AZIMUTH_CONGESTION by ports'!Y2395</f>
        <v>0</v>
      </c>
      <c r="AA928" s="88">
        <f>'[4]AZIMUTH_CONGESTION by ports'!Z2395</f>
        <v>0</v>
      </c>
      <c r="AB928" s="12">
        <f t="shared" si="87"/>
        <v>12.920000000000002</v>
      </c>
      <c r="AC928" s="12">
        <f t="shared" si="88"/>
        <v>1.87</v>
      </c>
      <c r="AD928" s="12">
        <f t="shared" si="89"/>
        <v>1.53</v>
      </c>
      <c r="AE928" s="12">
        <f t="shared" si="90"/>
        <v>1.36</v>
      </c>
      <c r="AF928" s="12">
        <f t="shared" si="91"/>
        <v>4.25</v>
      </c>
      <c r="AG928" s="12">
        <f t="shared" si="92"/>
        <v>3.91</v>
      </c>
    </row>
    <row r="929" spans="2:33">
      <c r="B929" s="15">
        <f>'[4]AZIMUTH_CONGESTION by ports'!A2396</f>
        <v>43296</v>
      </c>
      <c r="C929" s="6">
        <f>'[4]AZIMUTH_CONGESTION by ports'!B2396</f>
        <v>9</v>
      </c>
      <c r="D929" s="89">
        <f>'[4]AZIMUTH_CONGESTION by ports'!C2396</f>
        <v>27</v>
      </c>
      <c r="E929" s="43">
        <f>'[4]AZIMUTH_CONGESTION by ports'!D2396</f>
        <v>4</v>
      </c>
      <c r="F929" s="6">
        <f>'[4]AZIMUTH_CONGESTION by ports'!E2396</f>
        <v>0</v>
      </c>
      <c r="G929" s="6">
        <f>'[4]AZIMUTH_CONGESTION by ports'!F2396</f>
        <v>0</v>
      </c>
      <c r="H929" s="12">
        <f>'[4]AZIMUTH_CONGESTION by ports'!G2396</f>
        <v>0</v>
      </c>
      <c r="I929" s="12">
        <f>'[4]AZIMUTH_CONGESTION by ports'!H2396</f>
        <v>7</v>
      </c>
      <c r="J929" s="12">
        <f>'[4]AZIMUTH_CONGESTION by ports'!I2396</f>
        <v>2</v>
      </c>
      <c r="K929" s="12">
        <f>'[4]AZIMUTH_CONGESTION by ports'!J2396</f>
        <v>0</v>
      </c>
      <c r="L929" s="12">
        <f>'[4]AZIMUTH_CONGESTION by ports'!K2396</f>
        <v>1</v>
      </c>
      <c r="M929" s="43">
        <f>'[4]AZIMUTH_CONGESTION by ports'!L2396</f>
        <v>1</v>
      </c>
      <c r="N929" s="6">
        <f>'[4]AZIMUTH_CONGESTION by ports'!M2396</f>
        <v>0</v>
      </c>
      <c r="O929" s="89">
        <f>'[4]AZIMUTH_CONGESTION by ports'!N2396</f>
        <v>0</v>
      </c>
      <c r="P929" s="88">
        <f>'[4]AZIMUTH_CONGESTION by ports'!O2396</f>
        <v>1</v>
      </c>
      <c r="Q929" s="88">
        <f>'[4]AZIMUTH_CONGESTION by ports'!P2396</f>
        <v>0</v>
      </c>
      <c r="R929" s="43">
        <f>'[4]AZIMUTH_CONGESTION by ports'!Q2396</f>
        <v>4</v>
      </c>
      <c r="S929" s="88">
        <f>'[4]AZIMUTH_CONGESTION by ports'!R2396</f>
        <v>0</v>
      </c>
      <c r="T929" s="12">
        <f>'[4]AZIMUTH_CONGESTION by ports'!S2396</f>
        <v>9</v>
      </c>
      <c r="U929" s="43">
        <f>'[4]AZIMUTH_CONGESTION by ports'!T2396</f>
        <v>0</v>
      </c>
      <c r="V929" s="12">
        <f>'[4]AZIMUTH_CONGESTION by ports'!U2396</f>
        <v>0</v>
      </c>
      <c r="W929" s="43">
        <f>'[4]AZIMUTH_CONGESTION by ports'!V2396</f>
        <v>4</v>
      </c>
      <c r="X929" s="12">
        <f>'[4]AZIMUTH_CONGESTION by ports'!W2396</f>
        <v>1</v>
      </c>
      <c r="Y929" s="88">
        <f>'[4]AZIMUTH_CONGESTION by ports'!X2396</f>
        <v>6</v>
      </c>
      <c r="Z929" s="12">
        <f>'[4]AZIMUTH_CONGESTION by ports'!Y2396</f>
        <v>0</v>
      </c>
      <c r="AA929" s="88">
        <f>'[4]AZIMUTH_CONGESTION by ports'!Z2396</f>
        <v>0</v>
      </c>
      <c r="AB929" s="12">
        <f t="shared" si="87"/>
        <v>12.920000000000002</v>
      </c>
      <c r="AC929" s="12">
        <f t="shared" si="88"/>
        <v>1.53</v>
      </c>
      <c r="AD929" s="12">
        <f t="shared" si="89"/>
        <v>2.21</v>
      </c>
      <c r="AE929" s="12">
        <f t="shared" si="90"/>
        <v>1.1900000000000002</v>
      </c>
      <c r="AF929" s="12">
        <f t="shared" si="91"/>
        <v>4.5900000000000007</v>
      </c>
      <c r="AG929" s="12">
        <f t="shared" si="92"/>
        <v>3.4000000000000004</v>
      </c>
    </row>
    <row r="930" spans="2:33">
      <c r="B930" s="15">
        <f>'[4]AZIMUTH_CONGESTION by ports'!A2397</f>
        <v>43297</v>
      </c>
      <c r="C930" s="6">
        <f>'[4]AZIMUTH_CONGESTION by ports'!B2397</f>
        <v>8</v>
      </c>
      <c r="D930" s="89">
        <f>'[4]AZIMUTH_CONGESTION by ports'!C2397</f>
        <v>30</v>
      </c>
      <c r="E930" s="43">
        <f>'[4]AZIMUTH_CONGESTION by ports'!D2397</f>
        <v>2</v>
      </c>
      <c r="F930" s="6">
        <f>'[4]AZIMUTH_CONGESTION by ports'!E2397</f>
        <v>0</v>
      </c>
      <c r="G930" s="6">
        <f>'[4]AZIMUTH_CONGESTION by ports'!F2397</f>
        <v>2</v>
      </c>
      <c r="H930" s="12">
        <f>'[4]AZIMUTH_CONGESTION by ports'!G2397</f>
        <v>0</v>
      </c>
      <c r="I930" s="12">
        <f>'[4]AZIMUTH_CONGESTION by ports'!H2397</f>
        <v>6</v>
      </c>
      <c r="J930" s="12">
        <f>'[4]AZIMUTH_CONGESTION by ports'!I2397</f>
        <v>1</v>
      </c>
      <c r="K930" s="12">
        <f>'[4]AZIMUTH_CONGESTION by ports'!J2397</f>
        <v>0</v>
      </c>
      <c r="L930" s="12">
        <f>'[4]AZIMUTH_CONGESTION by ports'!K2397</f>
        <v>1</v>
      </c>
      <c r="M930" s="43">
        <f>'[4]AZIMUTH_CONGESTION by ports'!L2397</f>
        <v>1</v>
      </c>
      <c r="N930" s="6">
        <f>'[4]AZIMUTH_CONGESTION by ports'!M2397</f>
        <v>0</v>
      </c>
      <c r="O930" s="89">
        <f>'[4]AZIMUTH_CONGESTION by ports'!N2397</f>
        <v>0</v>
      </c>
      <c r="P930" s="88">
        <f>'[4]AZIMUTH_CONGESTION by ports'!O2397</f>
        <v>0</v>
      </c>
      <c r="Q930" s="88">
        <f>'[4]AZIMUTH_CONGESTION by ports'!P2397</f>
        <v>0</v>
      </c>
      <c r="R930" s="43">
        <f>'[4]AZIMUTH_CONGESTION by ports'!Q2397</f>
        <v>4</v>
      </c>
      <c r="S930" s="88">
        <f>'[4]AZIMUTH_CONGESTION by ports'!R2397</f>
        <v>0</v>
      </c>
      <c r="T930" s="12">
        <f>'[4]AZIMUTH_CONGESTION by ports'!S2397</f>
        <v>11</v>
      </c>
      <c r="U930" s="43">
        <f>'[4]AZIMUTH_CONGESTION by ports'!T2397</f>
        <v>0</v>
      </c>
      <c r="V930" s="12">
        <f>'[4]AZIMUTH_CONGESTION by ports'!U2397</f>
        <v>0</v>
      </c>
      <c r="W930" s="43">
        <f>'[4]AZIMUTH_CONGESTION by ports'!V2397</f>
        <v>4</v>
      </c>
      <c r="X930" s="12">
        <f>'[4]AZIMUTH_CONGESTION by ports'!W2397</f>
        <v>1</v>
      </c>
      <c r="Y930" s="88">
        <f>'[4]AZIMUTH_CONGESTION by ports'!X2397</f>
        <v>7</v>
      </c>
      <c r="Z930" s="12">
        <f>'[4]AZIMUTH_CONGESTION by ports'!Y2397</f>
        <v>0</v>
      </c>
      <c r="AA930" s="88">
        <f>'[4]AZIMUTH_CONGESTION by ports'!Z2397</f>
        <v>0</v>
      </c>
      <c r="AB930" s="12">
        <f t="shared" si="87"/>
        <v>13.260000000000002</v>
      </c>
      <c r="AC930" s="12">
        <f t="shared" si="88"/>
        <v>1.7000000000000002</v>
      </c>
      <c r="AD930" s="12">
        <f t="shared" si="89"/>
        <v>1.87</v>
      </c>
      <c r="AE930" s="12">
        <f t="shared" si="90"/>
        <v>1.1900000000000002</v>
      </c>
      <c r="AF930" s="12">
        <f t="shared" si="91"/>
        <v>5.1000000000000005</v>
      </c>
      <c r="AG930" s="12">
        <f t="shared" si="92"/>
        <v>3.4000000000000004</v>
      </c>
    </row>
    <row r="931" spans="2:33">
      <c r="B931" s="15">
        <f>'[4]AZIMUTH_CONGESTION by ports'!A2398</f>
        <v>43298</v>
      </c>
      <c r="C931" s="6">
        <f>'[4]AZIMUTH_CONGESTION by ports'!B2398</f>
        <v>9</v>
      </c>
      <c r="D931" s="89">
        <f>'[4]AZIMUTH_CONGESTION by ports'!C2398</f>
        <v>33</v>
      </c>
      <c r="E931" s="43">
        <f>'[4]AZIMUTH_CONGESTION by ports'!D2398</f>
        <v>2</v>
      </c>
      <c r="F931" s="6">
        <f>'[4]AZIMUTH_CONGESTION by ports'!E2398</f>
        <v>0</v>
      </c>
      <c r="G931" s="6">
        <f>'[4]AZIMUTH_CONGESTION by ports'!F2398</f>
        <v>1</v>
      </c>
      <c r="H931" s="12">
        <f>'[4]AZIMUTH_CONGESTION by ports'!G2398</f>
        <v>0</v>
      </c>
      <c r="I931" s="12">
        <f>'[4]AZIMUTH_CONGESTION by ports'!H2398</f>
        <v>6</v>
      </c>
      <c r="J931" s="12">
        <f>'[4]AZIMUTH_CONGESTION by ports'!I2398</f>
        <v>1</v>
      </c>
      <c r="K931" s="12">
        <f>'[4]AZIMUTH_CONGESTION by ports'!J2398</f>
        <v>0</v>
      </c>
      <c r="L931" s="12">
        <f>'[4]AZIMUTH_CONGESTION by ports'!K2398</f>
        <v>1</v>
      </c>
      <c r="M931" s="43">
        <f>'[4]AZIMUTH_CONGESTION by ports'!L2398</f>
        <v>0</v>
      </c>
      <c r="N931" s="6">
        <f>'[4]AZIMUTH_CONGESTION by ports'!M2398</f>
        <v>0</v>
      </c>
      <c r="O931" s="89">
        <f>'[4]AZIMUTH_CONGESTION by ports'!N2398</f>
        <v>0</v>
      </c>
      <c r="P931" s="88">
        <f>'[4]AZIMUTH_CONGESTION by ports'!O2398</f>
        <v>0</v>
      </c>
      <c r="Q931" s="88">
        <f>'[4]AZIMUTH_CONGESTION by ports'!P2398</f>
        <v>0</v>
      </c>
      <c r="R931" s="43">
        <f>'[4]AZIMUTH_CONGESTION by ports'!Q2398</f>
        <v>3</v>
      </c>
      <c r="S931" s="88">
        <f>'[4]AZIMUTH_CONGESTION by ports'!R2398</f>
        <v>0</v>
      </c>
      <c r="T931" s="12">
        <f>'[4]AZIMUTH_CONGESTION by ports'!S2398</f>
        <v>8</v>
      </c>
      <c r="U931" s="43">
        <f>'[4]AZIMUTH_CONGESTION by ports'!T2398</f>
        <v>0</v>
      </c>
      <c r="V931" s="12">
        <f>'[4]AZIMUTH_CONGESTION by ports'!U2398</f>
        <v>0</v>
      </c>
      <c r="W931" s="43">
        <f>'[4]AZIMUTH_CONGESTION by ports'!V2398</f>
        <v>3</v>
      </c>
      <c r="X931" s="12">
        <f>'[4]AZIMUTH_CONGESTION by ports'!W2398</f>
        <v>0</v>
      </c>
      <c r="Y931" s="88">
        <f>'[4]AZIMUTH_CONGESTION by ports'!X2398</f>
        <v>8</v>
      </c>
      <c r="Z931" s="12">
        <f>'[4]AZIMUTH_CONGESTION by ports'!Y2398</f>
        <v>0</v>
      </c>
      <c r="AA931" s="88">
        <f>'[4]AZIMUTH_CONGESTION by ports'!Z2398</f>
        <v>0</v>
      </c>
      <c r="AB931" s="12">
        <f t="shared" si="87"/>
        <v>12.750000000000002</v>
      </c>
      <c r="AC931" s="12">
        <f t="shared" si="88"/>
        <v>1.7000000000000002</v>
      </c>
      <c r="AD931" s="12">
        <f t="shared" si="89"/>
        <v>1.36</v>
      </c>
      <c r="AE931" s="12">
        <f t="shared" si="90"/>
        <v>1.36</v>
      </c>
      <c r="AF931" s="12">
        <f t="shared" si="91"/>
        <v>5.61</v>
      </c>
      <c r="AG931" s="12">
        <f t="shared" si="92"/>
        <v>2.72</v>
      </c>
    </row>
    <row r="932" spans="2:33">
      <c r="B932" s="15">
        <f>'[4]AZIMUTH_CONGESTION by ports'!A2399</f>
        <v>43299</v>
      </c>
      <c r="C932" s="6">
        <f>'[4]AZIMUTH_CONGESTION by ports'!B2399</f>
        <v>9</v>
      </c>
      <c r="D932" s="89">
        <f>'[4]AZIMUTH_CONGESTION by ports'!C2399</f>
        <v>31</v>
      </c>
      <c r="E932" s="43">
        <f>'[4]AZIMUTH_CONGESTION by ports'!D2399</f>
        <v>2</v>
      </c>
      <c r="F932" s="6">
        <f>'[4]AZIMUTH_CONGESTION by ports'!E2399</f>
        <v>0</v>
      </c>
      <c r="G932" s="6">
        <f>'[4]AZIMUTH_CONGESTION by ports'!F2399</f>
        <v>1</v>
      </c>
      <c r="H932" s="12">
        <f>'[4]AZIMUTH_CONGESTION by ports'!G2399</f>
        <v>0</v>
      </c>
      <c r="I932" s="12">
        <f>'[4]AZIMUTH_CONGESTION by ports'!H2399</f>
        <v>5</v>
      </c>
      <c r="J932" s="12">
        <f>'[4]AZIMUTH_CONGESTION by ports'!I2399</f>
        <v>0</v>
      </c>
      <c r="K932" s="12">
        <f>'[4]AZIMUTH_CONGESTION by ports'!J2399</f>
        <v>0</v>
      </c>
      <c r="L932" s="12">
        <f>'[4]AZIMUTH_CONGESTION by ports'!K2399</f>
        <v>1</v>
      </c>
      <c r="M932" s="43">
        <f>'[4]AZIMUTH_CONGESTION by ports'!L2399</f>
        <v>0</v>
      </c>
      <c r="N932" s="6">
        <f>'[4]AZIMUTH_CONGESTION by ports'!M2399</f>
        <v>0</v>
      </c>
      <c r="O932" s="89">
        <f>'[4]AZIMUTH_CONGESTION by ports'!N2399</f>
        <v>0</v>
      </c>
      <c r="P932" s="88">
        <f>'[4]AZIMUTH_CONGESTION by ports'!O2399</f>
        <v>1</v>
      </c>
      <c r="Q932" s="88">
        <f>'[4]AZIMUTH_CONGESTION by ports'!P2399</f>
        <v>0</v>
      </c>
      <c r="R932" s="43">
        <f>'[4]AZIMUTH_CONGESTION by ports'!Q2399</f>
        <v>3</v>
      </c>
      <c r="S932" s="88">
        <f>'[4]AZIMUTH_CONGESTION by ports'!R2399</f>
        <v>0</v>
      </c>
      <c r="T932" s="12">
        <f>'[4]AZIMUTH_CONGESTION by ports'!S2399</f>
        <v>5</v>
      </c>
      <c r="U932" s="43">
        <f>'[4]AZIMUTH_CONGESTION by ports'!T2399</f>
        <v>0</v>
      </c>
      <c r="V932" s="12">
        <f>'[4]AZIMUTH_CONGESTION by ports'!U2399</f>
        <v>0</v>
      </c>
      <c r="W932" s="43">
        <f>'[4]AZIMUTH_CONGESTION by ports'!V2399</f>
        <v>5</v>
      </c>
      <c r="X932" s="12">
        <f>'[4]AZIMUTH_CONGESTION by ports'!W2399</f>
        <v>0</v>
      </c>
      <c r="Y932" s="88">
        <f>'[4]AZIMUTH_CONGESTION by ports'!X2399</f>
        <v>5</v>
      </c>
      <c r="Z932" s="12">
        <f>'[4]AZIMUTH_CONGESTION by ports'!Y2399</f>
        <v>0</v>
      </c>
      <c r="AA932" s="88">
        <f>'[4]AZIMUTH_CONGESTION by ports'!Z2399</f>
        <v>0</v>
      </c>
      <c r="AB932" s="12">
        <f t="shared" si="87"/>
        <v>11.56</v>
      </c>
      <c r="AC932" s="12">
        <f t="shared" si="88"/>
        <v>1.7000000000000002</v>
      </c>
      <c r="AD932" s="12">
        <f t="shared" si="89"/>
        <v>1.7000000000000002</v>
      </c>
      <c r="AE932" s="12">
        <f t="shared" si="90"/>
        <v>1.02</v>
      </c>
      <c r="AF932" s="12">
        <f t="shared" si="91"/>
        <v>5.2700000000000005</v>
      </c>
      <c r="AG932" s="12">
        <f t="shared" si="92"/>
        <v>1.87</v>
      </c>
    </row>
    <row r="933" spans="2:33">
      <c r="B933" s="15">
        <f>'[4]AZIMUTH_CONGESTION by ports'!A2400</f>
        <v>43300</v>
      </c>
      <c r="C933" s="6">
        <f>'[4]AZIMUTH_CONGESTION by ports'!B2400</f>
        <v>8</v>
      </c>
      <c r="D933" s="89">
        <f>'[4]AZIMUTH_CONGESTION by ports'!C2400</f>
        <v>28</v>
      </c>
      <c r="E933" s="43">
        <f>'[4]AZIMUTH_CONGESTION by ports'!D2400</f>
        <v>4</v>
      </c>
      <c r="F933" s="6">
        <f>'[4]AZIMUTH_CONGESTION by ports'!E2400</f>
        <v>0</v>
      </c>
      <c r="G933" s="6">
        <f>'[4]AZIMUTH_CONGESTION by ports'!F2400</f>
        <v>2</v>
      </c>
      <c r="H933" s="12">
        <f>'[4]AZIMUTH_CONGESTION by ports'!G2400</f>
        <v>1</v>
      </c>
      <c r="I933" s="12">
        <f>'[4]AZIMUTH_CONGESTION by ports'!H2400</f>
        <v>4</v>
      </c>
      <c r="J933" s="12">
        <f>'[4]AZIMUTH_CONGESTION by ports'!I2400</f>
        <v>1</v>
      </c>
      <c r="K933" s="12">
        <f>'[4]AZIMUTH_CONGESTION by ports'!J2400</f>
        <v>0</v>
      </c>
      <c r="L933" s="12">
        <f>'[4]AZIMUTH_CONGESTION by ports'!K2400</f>
        <v>1</v>
      </c>
      <c r="M933" s="43">
        <f>'[4]AZIMUTH_CONGESTION by ports'!L2400</f>
        <v>0</v>
      </c>
      <c r="N933" s="6">
        <f>'[4]AZIMUTH_CONGESTION by ports'!M2400</f>
        <v>0</v>
      </c>
      <c r="O933" s="89">
        <f>'[4]AZIMUTH_CONGESTION by ports'!N2400</f>
        <v>0</v>
      </c>
      <c r="P933" s="88">
        <f>'[4]AZIMUTH_CONGESTION by ports'!O2400</f>
        <v>0</v>
      </c>
      <c r="Q933" s="88">
        <f>'[4]AZIMUTH_CONGESTION by ports'!P2400</f>
        <v>0</v>
      </c>
      <c r="R933" s="43">
        <f>'[4]AZIMUTH_CONGESTION by ports'!Q2400</f>
        <v>2</v>
      </c>
      <c r="S933" s="88">
        <f>'[4]AZIMUTH_CONGESTION by ports'!R2400</f>
        <v>0</v>
      </c>
      <c r="T933" s="12">
        <f>'[4]AZIMUTH_CONGESTION by ports'!S2400</f>
        <v>3</v>
      </c>
      <c r="U933" s="43">
        <f>'[4]AZIMUTH_CONGESTION by ports'!T2400</f>
        <v>0</v>
      </c>
      <c r="V933" s="12">
        <f>'[4]AZIMUTH_CONGESTION by ports'!U2400</f>
        <v>0</v>
      </c>
      <c r="W933" s="43">
        <f>'[4]AZIMUTH_CONGESTION by ports'!V2400</f>
        <v>2</v>
      </c>
      <c r="X933" s="12">
        <f>'[4]AZIMUTH_CONGESTION by ports'!W2400</f>
        <v>0</v>
      </c>
      <c r="Y933" s="88">
        <f>'[4]AZIMUTH_CONGESTION by ports'!X2400</f>
        <v>3</v>
      </c>
      <c r="Z933" s="12">
        <f>'[4]AZIMUTH_CONGESTION by ports'!Y2400</f>
        <v>0</v>
      </c>
      <c r="AA933" s="88">
        <f>'[4]AZIMUTH_CONGESTION by ports'!Z2400</f>
        <v>0</v>
      </c>
      <c r="AB933" s="12">
        <f t="shared" si="87"/>
        <v>10.030000000000001</v>
      </c>
      <c r="AC933" s="12">
        <f t="shared" si="88"/>
        <v>1.7000000000000002</v>
      </c>
      <c r="AD933" s="12">
        <f t="shared" si="89"/>
        <v>1.36</v>
      </c>
      <c r="AE933" s="12">
        <f t="shared" si="90"/>
        <v>0.51</v>
      </c>
      <c r="AF933" s="12">
        <f t="shared" si="91"/>
        <v>4.7600000000000007</v>
      </c>
      <c r="AG933" s="12">
        <f t="shared" si="92"/>
        <v>1.7000000000000002</v>
      </c>
    </row>
    <row r="934" spans="2:33">
      <c r="B934" s="15">
        <f>'[4]AZIMUTH_CONGESTION by ports'!A2401</f>
        <v>43301</v>
      </c>
      <c r="C934" s="6">
        <f>'[4]AZIMUTH_CONGESTION by ports'!B2401</f>
        <v>9</v>
      </c>
      <c r="D934" s="89">
        <f>'[4]AZIMUTH_CONGESTION by ports'!C2401</f>
        <v>29</v>
      </c>
      <c r="E934" s="43">
        <f>'[4]AZIMUTH_CONGESTION by ports'!D2401</f>
        <v>2</v>
      </c>
      <c r="F934" s="6">
        <f>'[4]AZIMUTH_CONGESTION by ports'!E2401</f>
        <v>0</v>
      </c>
      <c r="G934" s="6">
        <f>'[4]AZIMUTH_CONGESTION by ports'!F2401</f>
        <v>3</v>
      </c>
      <c r="H934" s="12">
        <f>'[4]AZIMUTH_CONGESTION by ports'!G2401</f>
        <v>1</v>
      </c>
      <c r="I934" s="12">
        <f>'[4]AZIMUTH_CONGESTION by ports'!H2401</f>
        <v>3</v>
      </c>
      <c r="J934" s="12">
        <f>'[4]AZIMUTH_CONGESTION by ports'!I2401</f>
        <v>1</v>
      </c>
      <c r="K934" s="12">
        <f>'[4]AZIMUTH_CONGESTION by ports'!J2401</f>
        <v>0</v>
      </c>
      <c r="L934" s="12">
        <f>'[4]AZIMUTH_CONGESTION by ports'!K2401</f>
        <v>1</v>
      </c>
      <c r="M934" s="43">
        <f>'[4]AZIMUTH_CONGESTION by ports'!L2401</f>
        <v>0</v>
      </c>
      <c r="N934" s="6">
        <f>'[4]AZIMUTH_CONGESTION by ports'!M2401</f>
        <v>0</v>
      </c>
      <c r="O934" s="89">
        <f>'[4]AZIMUTH_CONGESTION by ports'!N2401</f>
        <v>0</v>
      </c>
      <c r="P934" s="88">
        <f>'[4]AZIMUTH_CONGESTION by ports'!O2401</f>
        <v>0</v>
      </c>
      <c r="Q934" s="88">
        <f>'[4]AZIMUTH_CONGESTION by ports'!P2401</f>
        <v>0</v>
      </c>
      <c r="R934" s="43">
        <f>'[4]AZIMUTH_CONGESTION by ports'!Q2401</f>
        <v>2</v>
      </c>
      <c r="S934" s="88">
        <f>'[4]AZIMUTH_CONGESTION by ports'!R2401</f>
        <v>0</v>
      </c>
      <c r="T934" s="12">
        <f>'[4]AZIMUTH_CONGESTION by ports'!S2401</f>
        <v>1</v>
      </c>
      <c r="U934" s="43">
        <f>'[4]AZIMUTH_CONGESTION by ports'!T2401</f>
        <v>0</v>
      </c>
      <c r="V934" s="12">
        <f>'[4]AZIMUTH_CONGESTION by ports'!U2401</f>
        <v>0</v>
      </c>
      <c r="W934" s="43">
        <f>'[4]AZIMUTH_CONGESTION by ports'!V2401</f>
        <v>3</v>
      </c>
      <c r="X934" s="12">
        <f>'[4]AZIMUTH_CONGESTION by ports'!W2401</f>
        <v>0</v>
      </c>
      <c r="Y934" s="88">
        <f>'[4]AZIMUTH_CONGESTION by ports'!X2401</f>
        <v>4</v>
      </c>
      <c r="Z934" s="12">
        <f>'[4]AZIMUTH_CONGESTION by ports'!Y2401</f>
        <v>0</v>
      </c>
      <c r="AA934" s="88">
        <f>'[4]AZIMUTH_CONGESTION by ports'!Z2401</f>
        <v>0</v>
      </c>
      <c r="AB934" s="12">
        <f t="shared" si="87"/>
        <v>10.030000000000001</v>
      </c>
      <c r="AC934" s="12">
        <f t="shared" si="88"/>
        <v>2.04</v>
      </c>
      <c r="AD934" s="12">
        <f t="shared" si="89"/>
        <v>1.1900000000000002</v>
      </c>
      <c r="AE934" s="12">
        <f t="shared" si="90"/>
        <v>0.68</v>
      </c>
      <c r="AF934" s="12">
        <f t="shared" si="91"/>
        <v>4.9300000000000006</v>
      </c>
      <c r="AG934" s="12">
        <f t="shared" si="92"/>
        <v>1.1900000000000002</v>
      </c>
    </row>
    <row r="935" spans="2:33">
      <c r="B935" s="15">
        <f>'[4]AZIMUTH_CONGESTION by ports'!A2402</f>
        <v>43302</v>
      </c>
      <c r="C935" s="6">
        <f>'[4]AZIMUTH_CONGESTION by ports'!B2402</f>
        <v>9</v>
      </c>
      <c r="D935" s="89">
        <f>'[4]AZIMUTH_CONGESTION by ports'!C2402</f>
        <v>32</v>
      </c>
      <c r="E935" s="43">
        <f>'[4]AZIMUTH_CONGESTION by ports'!D2402</f>
        <v>3</v>
      </c>
      <c r="F935" s="6">
        <f>'[4]AZIMUTH_CONGESTION by ports'!E2402</f>
        <v>0</v>
      </c>
      <c r="G935" s="6">
        <f>'[4]AZIMUTH_CONGESTION by ports'!F2402</f>
        <v>1</v>
      </c>
      <c r="H935" s="12">
        <f>'[4]AZIMUTH_CONGESTION by ports'!G2402</f>
        <v>0</v>
      </c>
      <c r="I935" s="12">
        <f>'[4]AZIMUTH_CONGESTION by ports'!H2402</f>
        <v>3</v>
      </c>
      <c r="J935" s="12">
        <f>'[4]AZIMUTH_CONGESTION by ports'!I2402</f>
        <v>1</v>
      </c>
      <c r="K935" s="12">
        <f>'[4]AZIMUTH_CONGESTION by ports'!J2402</f>
        <v>0</v>
      </c>
      <c r="L935" s="12">
        <f>'[4]AZIMUTH_CONGESTION by ports'!K2402</f>
        <v>1</v>
      </c>
      <c r="M935" s="43">
        <f>'[4]AZIMUTH_CONGESTION by ports'!L2402</f>
        <v>0</v>
      </c>
      <c r="N935" s="6">
        <f>'[4]AZIMUTH_CONGESTION by ports'!M2402</f>
        <v>0</v>
      </c>
      <c r="O935" s="89">
        <f>'[4]AZIMUTH_CONGESTION by ports'!N2402</f>
        <v>0</v>
      </c>
      <c r="P935" s="88">
        <f>'[4]AZIMUTH_CONGESTION by ports'!O2402</f>
        <v>0</v>
      </c>
      <c r="Q935" s="88">
        <f>'[4]AZIMUTH_CONGESTION by ports'!P2402</f>
        <v>0</v>
      </c>
      <c r="R935" s="43">
        <f>'[4]AZIMUTH_CONGESTION by ports'!Q2402</f>
        <v>2</v>
      </c>
      <c r="S935" s="88">
        <f>'[4]AZIMUTH_CONGESTION by ports'!R2402</f>
        <v>0</v>
      </c>
      <c r="T935" s="12">
        <f>'[4]AZIMUTH_CONGESTION by ports'!S2402</f>
        <v>4</v>
      </c>
      <c r="U935" s="43">
        <f>'[4]AZIMUTH_CONGESTION by ports'!T2402</f>
        <v>0</v>
      </c>
      <c r="V935" s="12">
        <f>'[4]AZIMUTH_CONGESTION by ports'!U2402</f>
        <v>0</v>
      </c>
      <c r="W935" s="43">
        <f>'[4]AZIMUTH_CONGESTION by ports'!V2402</f>
        <v>2</v>
      </c>
      <c r="X935" s="12">
        <f>'[4]AZIMUTH_CONGESTION by ports'!W2402</f>
        <v>0</v>
      </c>
      <c r="Y935" s="88">
        <f>'[4]AZIMUTH_CONGESTION by ports'!X2402</f>
        <v>7</v>
      </c>
      <c r="Z935" s="12">
        <f>'[4]AZIMUTH_CONGESTION by ports'!Y2402</f>
        <v>0</v>
      </c>
      <c r="AA935" s="88">
        <f>'[4]AZIMUTH_CONGESTION by ports'!Z2402</f>
        <v>0</v>
      </c>
      <c r="AB935" s="12">
        <f t="shared" si="87"/>
        <v>11.05</v>
      </c>
      <c r="AC935" s="12">
        <f t="shared" si="88"/>
        <v>1.7000000000000002</v>
      </c>
      <c r="AD935" s="12">
        <f t="shared" si="89"/>
        <v>1.1900000000000002</v>
      </c>
      <c r="AE935" s="12">
        <f t="shared" si="90"/>
        <v>1.1900000000000002</v>
      </c>
      <c r="AF935" s="12">
        <f t="shared" si="91"/>
        <v>5.44</v>
      </c>
      <c r="AG935" s="12">
        <f t="shared" si="92"/>
        <v>1.53</v>
      </c>
    </row>
    <row r="936" spans="2:33">
      <c r="B936" s="15">
        <f>'[4]AZIMUTH_CONGESTION by ports'!A2403</f>
        <v>43303</v>
      </c>
      <c r="C936" s="6">
        <f>'[4]AZIMUTH_CONGESTION by ports'!B2403</f>
        <v>8</v>
      </c>
      <c r="D936" s="89">
        <f>'[4]AZIMUTH_CONGESTION by ports'!C2403</f>
        <v>38</v>
      </c>
      <c r="E936" s="43">
        <f>'[4]AZIMUTH_CONGESTION by ports'!D2403</f>
        <v>1</v>
      </c>
      <c r="F936" s="6">
        <f>'[4]AZIMUTH_CONGESTION by ports'!E2403</f>
        <v>0</v>
      </c>
      <c r="G936" s="6">
        <f>'[4]AZIMUTH_CONGESTION by ports'!F2403</f>
        <v>2</v>
      </c>
      <c r="H936" s="12">
        <f>'[4]AZIMUTH_CONGESTION by ports'!G2403</f>
        <v>0</v>
      </c>
      <c r="I936" s="12">
        <f>'[4]AZIMUTH_CONGESTION by ports'!H2403</f>
        <v>4</v>
      </c>
      <c r="J936" s="12">
        <f>'[4]AZIMUTH_CONGESTION by ports'!I2403</f>
        <v>1</v>
      </c>
      <c r="K936" s="12">
        <f>'[4]AZIMUTH_CONGESTION by ports'!J2403</f>
        <v>0</v>
      </c>
      <c r="L936" s="12">
        <f>'[4]AZIMUTH_CONGESTION by ports'!K2403</f>
        <v>1</v>
      </c>
      <c r="M936" s="43">
        <f>'[4]AZIMUTH_CONGESTION by ports'!L2403</f>
        <v>0</v>
      </c>
      <c r="N936" s="6">
        <f>'[4]AZIMUTH_CONGESTION by ports'!M2403</f>
        <v>0</v>
      </c>
      <c r="O936" s="89">
        <f>'[4]AZIMUTH_CONGESTION by ports'!N2403</f>
        <v>0</v>
      </c>
      <c r="P936" s="88">
        <f>'[4]AZIMUTH_CONGESTION by ports'!O2403</f>
        <v>0</v>
      </c>
      <c r="Q936" s="88">
        <f>'[4]AZIMUTH_CONGESTION by ports'!P2403</f>
        <v>0</v>
      </c>
      <c r="R936" s="43">
        <f>'[4]AZIMUTH_CONGESTION by ports'!Q2403</f>
        <v>3</v>
      </c>
      <c r="S936" s="88">
        <f>'[4]AZIMUTH_CONGESTION by ports'!R2403</f>
        <v>0</v>
      </c>
      <c r="T936" s="12">
        <f>'[4]AZIMUTH_CONGESTION by ports'!S2403</f>
        <v>2</v>
      </c>
      <c r="U936" s="43">
        <f>'[4]AZIMUTH_CONGESTION by ports'!T2403</f>
        <v>0</v>
      </c>
      <c r="V936" s="12">
        <f>'[4]AZIMUTH_CONGESTION by ports'!U2403</f>
        <v>0</v>
      </c>
      <c r="W936" s="43">
        <f>'[4]AZIMUTH_CONGESTION by ports'!V2403</f>
        <v>1</v>
      </c>
      <c r="X936" s="12">
        <f>'[4]AZIMUTH_CONGESTION by ports'!W2403</f>
        <v>0</v>
      </c>
      <c r="Y936" s="88">
        <f>'[4]AZIMUTH_CONGESTION by ports'!X2403</f>
        <v>7</v>
      </c>
      <c r="Z936" s="12">
        <f>'[4]AZIMUTH_CONGESTION by ports'!Y2403</f>
        <v>0</v>
      </c>
      <c r="AA936" s="88">
        <f>'[4]AZIMUTH_CONGESTION by ports'!Z2403</f>
        <v>0</v>
      </c>
      <c r="AB936" s="12">
        <f t="shared" si="87"/>
        <v>11.56</v>
      </c>
      <c r="AC936" s="12">
        <f t="shared" si="88"/>
        <v>1.7000000000000002</v>
      </c>
      <c r="AD936" s="12">
        <f t="shared" si="89"/>
        <v>0.85000000000000009</v>
      </c>
      <c r="AE936" s="12">
        <f t="shared" si="90"/>
        <v>1.1900000000000002</v>
      </c>
      <c r="AF936" s="12">
        <f t="shared" si="91"/>
        <v>6.4600000000000009</v>
      </c>
      <c r="AG936" s="12">
        <f t="shared" si="92"/>
        <v>1.36</v>
      </c>
    </row>
    <row r="937" spans="2:33">
      <c r="B937" s="15">
        <f>'[4]AZIMUTH_CONGESTION by ports'!A2404</f>
        <v>43304</v>
      </c>
      <c r="C937" s="6">
        <f>'[4]AZIMUTH_CONGESTION by ports'!B2404</f>
        <v>8</v>
      </c>
      <c r="D937" s="89">
        <f>'[4]AZIMUTH_CONGESTION by ports'!C2404</f>
        <v>35</v>
      </c>
      <c r="E937" s="43">
        <f>'[4]AZIMUTH_CONGESTION by ports'!D2404</f>
        <v>1</v>
      </c>
      <c r="F937" s="6">
        <f>'[4]AZIMUTH_CONGESTION by ports'!E2404</f>
        <v>0</v>
      </c>
      <c r="G937" s="6">
        <f>'[4]AZIMUTH_CONGESTION by ports'!F2404</f>
        <v>3</v>
      </c>
      <c r="H937" s="12">
        <f>'[4]AZIMUTH_CONGESTION by ports'!G2404</f>
        <v>0</v>
      </c>
      <c r="I937" s="12">
        <f>'[4]AZIMUTH_CONGESTION by ports'!H2404</f>
        <v>2</v>
      </c>
      <c r="J937" s="12">
        <f>'[4]AZIMUTH_CONGESTION by ports'!I2404</f>
        <v>1</v>
      </c>
      <c r="K937" s="12">
        <f>'[4]AZIMUTH_CONGESTION by ports'!J2404</f>
        <v>0</v>
      </c>
      <c r="L937" s="12">
        <f>'[4]AZIMUTH_CONGESTION by ports'!K2404</f>
        <v>1</v>
      </c>
      <c r="M937" s="43">
        <f>'[4]AZIMUTH_CONGESTION by ports'!L2404</f>
        <v>0</v>
      </c>
      <c r="N937" s="6">
        <f>'[4]AZIMUTH_CONGESTION by ports'!M2404</f>
        <v>0</v>
      </c>
      <c r="O937" s="89">
        <f>'[4]AZIMUTH_CONGESTION by ports'!N2404</f>
        <v>0</v>
      </c>
      <c r="P937" s="88">
        <f>'[4]AZIMUTH_CONGESTION by ports'!O2404</f>
        <v>0</v>
      </c>
      <c r="Q937" s="88">
        <f>'[4]AZIMUTH_CONGESTION by ports'!P2404</f>
        <v>0</v>
      </c>
      <c r="R937" s="43">
        <f>'[4]AZIMUTH_CONGESTION by ports'!Q2404</f>
        <v>1</v>
      </c>
      <c r="S937" s="88">
        <f>'[4]AZIMUTH_CONGESTION by ports'!R2404</f>
        <v>0</v>
      </c>
      <c r="T937" s="12">
        <f>'[4]AZIMUTH_CONGESTION by ports'!S2404</f>
        <v>4</v>
      </c>
      <c r="U937" s="43">
        <f>'[4]AZIMUTH_CONGESTION by ports'!T2404</f>
        <v>0</v>
      </c>
      <c r="V937" s="12">
        <f>'[4]AZIMUTH_CONGESTION by ports'!U2404</f>
        <v>0</v>
      </c>
      <c r="W937" s="43">
        <f>'[4]AZIMUTH_CONGESTION by ports'!V2404</f>
        <v>0</v>
      </c>
      <c r="X937" s="12">
        <f>'[4]AZIMUTH_CONGESTION by ports'!W2404</f>
        <v>0</v>
      </c>
      <c r="Y937" s="88">
        <f>'[4]AZIMUTH_CONGESTION by ports'!X2404</f>
        <v>7</v>
      </c>
      <c r="Z937" s="12">
        <f>'[4]AZIMUTH_CONGESTION by ports'!Y2404</f>
        <v>0</v>
      </c>
      <c r="AA937" s="88">
        <f>'[4]AZIMUTH_CONGESTION by ports'!Z2404</f>
        <v>0</v>
      </c>
      <c r="AB937" s="12">
        <f t="shared" si="87"/>
        <v>10.71</v>
      </c>
      <c r="AC937" s="12">
        <f t="shared" si="88"/>
        <v>1.87</v>
      </c>
      <c r="AD937" s="12">
        <f t="shared" si="89"/>
        <v>0.34</v>
      </c>
      <c r="AE937" s="12">
        <f t="shared" si="90"/>
        <v>1.1900000000000002</v>
      </c>
      <c r="AF937" s="12">
        <f t="shared" si="91"/>
        <v>5.95</v>
      </c>
      <c r="AG937" s="12">
        <f t="shared" si="92"/>
        <v>1.36</v>
      </c>
    </row>
    <row r="938" spans="2:33">
      <c r="B938" s="15">
        <f>'[4]AZIMUTH_CONGESTION by ports'!A2405</f>
        <v>43305</v>
      </c>
      <c r="C938" s="6">
        <f>'[4]AZIMUTH_CONGESTION by ports'!B2405</f>
        <v>8</v>
      </c>
      <c r="D938" s="89">
        <f>'[4]AZIMUTH_CONGESTION by ports'!C2405</f>
        <v>31</v>
      </c>
      <c r="E938" s="43">
        <f>'[4]AZIMUTH_CONGESTION by ports'!D2405</f>
        <v>1</v>
      </c>
      <c r="F938" s="6">
        <f>'[4]AZIMUTH_CONGESTION by ports'!E2405</f>
        <v>0</v>
      </c>
      <c r="G938" s="6">
        <f>'[4]AZIMUTH_CONGESTION by ports'!F2405</f>
        <v>2</v>
      </c>
      <c r="H938" s="12">
        <f>'[4]AZIMUTH_CONGESTION by ports'!G2405</f>
        <v>0</v>
      </c>
      <c r="I938" s="12">
        <f>'[4]AZIMUTH_CONGESTION by ports'!H2405</f>
        <v>1</v>
      </c>
      <c r="J938" s="12">
        <f>'[4]AZIMUTH_CONGESTION by ports'!I2405</f>
        <v>1</v>
      </c>
      <c r="K938" s="12">
        <f>'[4]AZIMUTH_CONGESTION by ports'!J2405</f>
        <v>0</v>
      </c>
      <c r="L938" s="12">
        <f>'[4]AZIMUTH_CONGESTION by ports'!K2405</f>
        <v>1</v>
      </c>
      <c r="M938" s="43">
        <f>'[4]AZIMUTH_CONGESTION by ports'!L2405</f>
        <v>0</v>
      </c>
      <c r="N938" s="6">
        <f>'[4]AZIMUTH_CONGESTION by ports'!M2405</f>
        <v>0</v>
      </c>
      <c r="O938" s="89">
        <f>'[4]AZIMUTH_CONGESTION by ports'!N2405</f>
        <v>0</v>
      </c>
      <c r="P938" s="88">
        <f>'[4]AZIMUTH_CONGESTION by ports'!O2405</f>
        <v>0</v>
      </c>
      <c r="Q938" s="88">
        <f>'[4]AZIMUTH_CONGESTION by ports'!P2405</f>
        <v>0</v>
      </c>
      <c r="R938" s="43">
        <f>'[4]AZIMUTH_CONGESTION by ports'!Q2405</f>
        <v>3</v>
      </c>
      <c r="S938" s="88">
        <f>'[4]AZIMUTH_CONGESTION by ports'!R2405</f>
        <v>0</v>
      </c>
      <c r="T938" s="12">
        <f>'[4]AZIMUTH_CONGESTION by ports'!S2405</f>
        <v>9</v>
      </c>
      <c r="U938" s="43">
        <f>'[4]AZIMUTH_CONGESTION by ports'!T2405</f>
        <v>0</v>
      </c>
      <c r="V938" s="12">
        <f>'[4]AZIMUTH_CONGESTION by ports'!U2405</f>
        <v>0</v>
      </c>
      <c r="W938" s="43">
        <f>'[4]AZIMUTH_CONGESTION by ports'!V2405</f>
        <v>0</v>
      </c>
      <c r="X938" s="12">
        <f>'[4]AZIMUTH_CONGESTION by ports'!W2405</f>
        <v>0</v>
      </c>
      <c r="Y938" s="88">
        <f>'[4]AZIMUTH_CONGESTION by ports'!X2405</f>
        <v>7</v>
      </c>
      <c r="Z938" s="12">
        <f>'[4]AZIMUTH_CONGESTION by ports'!Y2405</f>
        <v>0</v>
      </c>
      <c r="AA938" s="88">
        <f>'[4]AZIMUTH_CONGESTION by ports'!Z2405</f>
        <v>0</v>
      </c>
      <c r="AB938" s="12">
        <f t="shared" si="87"/>
        <v>10.88</v>
      </c>
      <c r="AC938" s="12">
        <f t="shared" si="88"/>
        <v>1.7000000000000002</v>
      </c>
      <c r="AD938" s="12">
        <f t="shared" si="89"/>
        <v>0.68</v>
      </c>
      <c r="AE938" s="12">
        <f t="shared" si="90"/>
        <v>1.1900000000000002</v>
      </c>
      <c r="AF938" s="12">
        <f t="shared" si="91"/>
        <v>5.2700000000000005</v>
      </c>
      <c r="AG938" s="12">
        <f t="shared" si="92"/>
        <v>2.04</v>
      </c>
    </row>
    <row r="939" spans="2:33">
      <c r="B939" s="15">
        <f>'[4]AZIMUTH_CONGESTION by ports'!A2406</f>
        <v>43306</v>
      </c>
      <c r="C939" s="6">
        <f>'[4]AZIMUTH_CONGESTION by ports'!B2406</f>
        <v>7</v>
      </c>
      <c r="D939" s="89">
        <f>'[4]AZIMUTH_CONGESTION by ports'!C2406</f>
        <v>33</v>
      </c>
      <c r="E939" s="43">
        <f>'[4]AZIMUTH_CONGESTION by ports'!D2406</f>
        <v>2</v>
      </c>
      <c r="F939" s="6">
        <f>'[4]AZIMUTH_CONGESTION by ports'!E2406</f>
        <v>0</v>
      </c>
      <c r="G939" s="6">
        <f>'[4]AZIMUTH_CONGESTION by ports'!F2406</f>
        <v>2</v>
      </c>
      <c r="H939" s="12">
        <f>'[4]AZIMUTH_CONGESTION by ports'!G2406</f>
        <v>0</v>
      </c>
      <c r="I939" s="12">
        <f>'[4]AZIMUTH_CONGESTION by ports'!H2406</f>
        <v>0</v>
      </c>
      <c r="J939" s="12">
        <f>'[4]AZIMUTH_CONGESTION by ports'!I2406</f>
        <v>0</v>
      </c>
      <c r="K939" s="12">
        <f>'[4]AZIMUTH_CONGESTION by ports'!J2406</f>
        <v>0</v>
      </c>
      <c r="L939" s="12">
        <f>'[4]AZIMUTH_CONGESTION by ports'!K2406</f>
        <v>1</v>
      </c>
      <c r="M939" s="43">
        <f>'[4]AZIMUTH_CONGESTION by ports'!L2406</f>
        <v>0</v>
      </c>
      <c r="N939" s="6">
        <f>'[4]AZIMUTH_CONGESTION by ports'!M2406</f>
        <v>0</v>
      </c>
      <c r="O939" s="89">
        <f>'[4]AZIMUTH_CONGESTION by ports'!N2406</f>
        <v>0</v>
      </c>
      <c r="P939" s="88">
        <f>'[4]AZIMUTH_CONGESTION by ports'!O2406</f>
        <v>1</v>
      </c>
      <c r="Q939" s="88">
        <f>'[4]AZIMUTH_CONGESTION by ports'!P2406</f>
        <v>0</v>
      </c>
      <c r="R939" s="43">
        <f>'[4]AZIMUTH_CONGESTION by ports'!Q2406</f>
        <v>4</v>
      </c>
      <c r="S939" s="88">
        <f>'[4]AZIMUTH_CONGESTION by ports'!R2406</f>
        <v>0</v>
      </c>
      <c r="T939" s="12">
        <f>'[4]AZIMUTH_CONGESTION by ports'!S2406</f>
        <v>10</v>
      </c>
      <c r="U939" s="43">
        <f>'[4]AZIMUTH_CONGESTION by ports'!T2406</f>
        <v>0</v>
      </c>
      <c r="V939" s="12">
        <f>'[4]AZIMUTH_CONGESTION by ports'!U2406</f>
        <v>0</v>
      </c>
      <c r="W939" s="43">
        <f>'[4]AZIMUTH_CONGESTION by ports'!V2406</f>
        <v>0</v>
      </c>
      <c r="X939" s="12">
        <f>'[4]AZIMUTH_CONGESTION by ports'!W2406</f>
        <v>0</v>
      </c>
      <c r="Y939" s="88">
        <f>'[4]AZIMUTH_CONGESTION by ports'!X2406</f>
        <v>7</v>
      </c>
      <c r="Z939" s="12">
        <f>'[4]AZIMUTH_CONGESTION by ports'!Y2406</f>
        <v>0</v>
      </c>
      <c r="AA939" s="88">
        <f>'[4]AZIMUTH_CONGESTION by ports'!Z2406</f>
        <v>0</v>
      </c>
      <c r="AB939" s="12">
        <f t="shared" si="87"/>
        <v>11.39</v>
      </c>
      <c r="AC939" s="12">
        <f t="shared" si="88"/>
        <v>1.53</v>
      </c>
      <c r="AD939" s="12">
        <f t="shared" si="89"/>
        <v>1.02</v>
      </c>
      <c r="AE939" s="12">
        <f t="shared" si="90"/>
        <v>1.36</v>
      </c>
      <c r="AF939" s="12">
        <f t="shared" si="91"/>
        <v>5.61</v>
      </c>
      <c r="AG939" s="12">
        <f t="shared" si="92"/>
        <v>1.87</v>
      </c>
    </row>
    <row r="940" spans="2:33">
      <c r="B940" s="15">
        <f>'[4]AZIMUTH_CONGESTION by ports'!A2407</f>
        <v>43307</v>
      </c>
      <c r="C940" s="6">
        <f>'[4]AZIMUTH_CONGESTION by ports'!B2407</f>
        <v>7</v>
      </c>
      <c r="D940" s="89">
        <f>'[4]AZIMUTH_CONGESTION by ports'!C2407</f>
        <v>31</v>
      </c>
      <c r="E940" s="43">
        <f>'[4]AZIMUTH_CONGESTION by ports'!D2407</f>
        <v>1</v>
      </c>
      <c r="F940" s="6">
        <f>'[4]AZIMUTH_CONGESTION by ports'!E2407</f>
        <v>0</v>
      </c>
      <c r="G940" s="6">
        <f>'[4]AZIMUTH_CONGESTION by ports'!F2407</f>
        <v>2</v>
      </c>
      <c r="H940" s="12">
        <f>'[4]AZIMUTH_CONGESTION by ports'!G2407</f>
        <v>1</v>
      </c>
      <c r="I940" s="12">
        <f>'[4]AZIMUTH_CONGESTION by ports'!H2407</f>
        <v>1</v>
      </c>
      <c r="J940" s="12">
        <f>'[4]AZIMUTH_CONGESTION by ports'!I2407</f>
        <v>0</v>
      </c>
      <c r="K940" s="12">
        <f>'[4]AZIMUTH_CONGESTION by ports'!J2407</f>
        <v>0</v>
      </c>
      <c r="L940" s="12">
        <f>'[4]AZIMUTH_CONGESTION by ports'!K2407</f>
        <v>1</v>
      </c>
      <c r="M940" s="43">
        <f>'[4]AZIMUTH_CONGESTION by ports'!L2407</f>
        <v>0</v>
      </c>
      <c r="N940" s="6">
        <f>'[4]AZIMUTH_CONGESTION by ports'!M2407</f>
        <v>1</v>
      </c>
      <c r="O940" s="89">
        <f>'[4]AZIMUTH_CONGESTION by ports'!N2407</f>
        <v>0</v>
      </c>
      <c r="P940" s="88">
        <f>'[4]AZIMUTH_CONGESTION by ports'!O2407</f>
        <v>1</v>
      </c>
      <c r="Q940" s="88">
        <f>'[4]AZIMUTH_CONGESTION by ports'!P2407</f>
        <v>0</v>
      </c>
      <c r="R940" s="43">
        <f>'[4]AZIMUTH_CONGESTION by ports'!Q2407</f>
        <v>3</v>
      </c>
      <c r="S940" s="88">
        <f>'[4]AZIMUTH_CONGESTION by ports'!R2407</f>
        <v>0</v>
      </c>
      <c r="T940" s="12">
        <f>'[4]AZIMUTH_CONGESTION by ports'!S2407</f>
        <v>11</v>
      </c>
      <c r="U940" s="43">
        <f>'[4]AZIMUTH_CONGESTION by ports'!T2407</f>
        <v>0</v>
      </c>
      <c r="V940" s="12">
        <f>'[4]AZIMUTH_CONGESTION by ports'!U2407</f>
        <v>0</v>
      </c>
      <c r="W940" s="43">
        <f>'[4]AZIMUTH_CONGESTION by ports'!V2407</f>
        <v>0</v>
      </c>
      <c r="X940" s="12">
        <f>'[4]AZIMUTH_CONGESTION by ports'!W2407</f>
        <v>0</v>
      </c>
      <c r="Y940" s="88">
        <f>'[4]AZIMUTH_CONGESTION by ports'!X2407</f>
        <v>8</v>
      </c>
      <c r="Z940" s="12">
        <f>'[4]AZIMUTH_CONGESTION by ports'!Y2407</f>
        <v>0</v>
      </c>
      <c r="AA940" s="88">
        <f>'[4]AZIMUTH_CONGESTION by ports'!Z2407</f>
        <v>0</v>
      </c>
      <c r="AB940" s="12">
        <f t="shared" si="87"/>
        <v>11.56</v>
      </c>
      <c r="AC940" s="12">
        <f t="shared" si="88"/>
        <v>1.7000000000000002</v>
      </c>
      <c r="AD940" s="12">
        <f t="shared" si="89"/>
        <v>0.68</v>
      </c>
      <c r="AE940" s="12">
        <f t="shared" si="90"/>
        <v>1.53</v>
      </c>
      <c r="AF940" s="12">
        <f t="shared" si="91"/>
        <v>5.2700000000000005</v>
      </c>
      <c r="AG940" s="12">
        <f t="shared" si="92"/>
        <v>2.3800000000000003</v>
      </c>
    </row>
    <row r="941" spans="2:33">
      <c r="B941" s="15">
        <f>'[4]AZIMUTH_CONGESTION by ports'!A2408</f>
        <v>43308</v>
      </c>
      <c r="C941" s="6">
        <f>'[4]AZIMUTH_CONGESTION by ports'!B2408</f>
        <v>5</v>
      </c>
      <c r="D941" s="89">
        <f>'[4]AZIMUTH_CONGESTION by ports'!C2408</f>
        <v>32</v>
      </c>
      <c r="E941" s="43">
        <f>'[4]AZIMUTH_CONGESTION by ports'!D2408</f>
        <v>0</v>
      </c>
      <c r="F941" s="6">
        <f>'[4]AZIMUTH_CONGESTION by ports'!E2408</f>
        <v>0</v>
      </c>
      <c r="G941" s="6">
        <f>'[4]AZIMUTH_CONGESTION by ports'!F2408</f>
        <v>1</v>
      </c>
      <c r="H941" s="12">
        <f>'[4]AZIMUTH_CONGESTION by ports'!G2408</f>
        <v>0</v>
      </c>
      <c r="I941" s="12">
        <f>'[4]AZIMUTH_CONGESTION by ports'!H2408</f>
        <v>0</v>
      </c>
      <c r="J941" s="12">
        <f>'[4]AZIMUTH_CONGESTION by ports'!I2408</f>
        <v>1</v>
      </c>
      <c r="K941" s="12">
        <f>'[4]AZIMUTH_CONGESTION by ports'!J2408</f>
        <v>0</v>
      </c>
      <c r="L941" s="12">
        <f>'[4]AZIMUTH_CONGESTION by ports'!K2408</f>
        <v>1</v>
      </c>
      <c r="M941" s="43">
        <f>'[4]AZIMUTH_CONGESTION by ports'!L2408</f>
        <v>0</v>
      </c>
      <c r="N941" s="6">
        <f>'[4]AZIMUTH_CONGESTION by ports'!M2408</f>
        <v>0</v>
      </c>
      <c r="O941" s="89">
        <f>'[4]AZIMUTH_CONGESTION by ports'!N2408</f>
        <v>0</v>
      </c>
      <c r="P941" s="88">
        <f>'[4]AZIMUTH_CONGESTION by ports'!O2408</f>
        <v>0</v>
      </c>
      <c r="Q941" s="88">
        <f>'[4]AZIMUTH_CONGESTION by ports'!P2408</f>
        <v>1</v>
      </c>
      <c r="R941" s="43">
        <f>'[4]AZIMUTH_CONGESTION by ports'!Q2408</f>
        <v>4</v>
      </c>
      <c r="S941" s="88">
        <f>'[4]AZIMUTH_CONGESTION by ports'!R2408</f>
        <v>0</v>
      </c>
      <c r="T941" s="12">
        <f>'[4]AZIMUTH_CONGESTION by ports'!S2408</f>
        <v>11</v>
      </c>
      <c r="U941" s="43">
        <f>'[4]AZIMUTH_CONGESTION by ports'!T2408</f>
        <v>0</v>
      </c>
      <c r="V941" s="12">
        <f>'[4]AZIMUTH_CONGESTION by ports'!U2408</f>
        <v>0</v>
      </c>
      <c r="W941" s="43">
        <f>'[4]AZIMUTH_CONGESTION by ports'!V2408</f>
        <v>0</v>
      </c>
      <c r="X941" s="12">
        <f>'[4]AZIMUTH_CONGESTION by ports'!W2408</f>
        <v>1</v>
      </c>
      <c r="Y941" s="88">
        <f>'[4]AZIMUTH_CONGESTION by ports'!X2408</f>
        <v>5</v>
      </c>
      <c r="Z941" s="12">
        <f>'[4]AZIMUTH_CONGESTION by ports'!Y2408</f>
        <v>0</v>
      </c>
      <c r="AA941" s="88">
        <f>'[4]AZIMUTH_CONGESTION by ports'!Z2408</f>
        <v>0</v>
      </c>
      <c r="AB941" s="12">
        <f t="shared" si="87"/>
        <v>10.540000000000001</v>
      </c>
      <c r="AC941" s="12">
        <f t="shared" si="88"/>
        <v>1.02</v>
      </c>
      <c r="AD941" s="12">
        <f t="shared" si="89"/>
        <v>0.68</v>
      </c>
      <c r="AE941" s="12">
        <f t="shared" si="90"/>
        <v>1.02</v>
      </c>
      <c r="AF941" s="12">
        <f t="shared" si="91"/>
        <v>5.44</v>
      </c>
      <c r="AG941" s="12">
        <f t="shared" si="92"/>
        <v>2.3800000000000003</v>
      </c>
    </row>
    <row r="942" spans="2:33">
      <c r="B942" s="15">
        <f>'[4]AZIMUTH_CONGESTION by ports'!A2409</f>
        <v>43309</v>
      </c>
      <c r="C942" s="6">
        <f>'[4]AZIMUTH_CONGESTION by ports'!B2409</f>
        <v>5</v>
      </c>
      <c r="D942" s="89">
        <f>'[4]AZIMUTH_CONGESTION by ports'!C2409</f>
        <v>27</v>
      </c>
      <c r="E942" s="43">
        <f>'[4]AZIMUTH_CONGESTION by ports'!D2409</f>
        <v>1</v>
      </c>
      <c r="F942" s="6">
        <f>'[4]AZIMUTH_CONGESTION by ports'!E2409</f>
        <v>0</v>
      </c>
      <c r="G942" s="6">
        <f>'[4]AZIMUTH_CONGESTION by ports'!F2409</f>
        <v>1</v>
      </c>
      <c r="H942" s="12">
        <f>'[4]AZIMUTH_CONGESTION by ports'!G2409</f>
        <v>1</v>
      </c>
      <c r="I942" s="12">
        <f>'[4]AZIMUTH_CONGESTION by ports'!H2409</f>
        <v>1</v>
      </c>
      <c r="J942" s="12">
        <f>'[4]AZIMUTH_CONGESTION by ports'!I2409</f>
        <v>0</v>
      </c>
      <c r="K942" s="12">
        <f>'[4]AZIMUTH_CONGESTION by ports'!J2409</f>
        <v>0</v>
      </c>
      <c r="L942" s="12">
        <f>'[4]AZIMUTH_CONGESTION by ports'!K2409</f>
        <v>1</v>
      </c>
      <c r="M942" s="43">
        <f>'[4]AZIMUTH_CONGESTION by ports'!L2409</f>
        <v>0</v>
      </c>
      <c r="N942" s="6">
        <f>'[4]AZIMUTH_CONGESTION by ports'!M2409</f>
        <v>0</v>
      </c>
      <c r="O942" s="89">
        <f>'[4]AZIMUTH_CONGESTION by ports'!N2409</f>
        <v>0</v>
      </c>
      <c r="P942" s="88">
        <f>'[4]AZIMUTH_CONGESTION by ports'!O2409</f>
        <v>0</v>
      </c>
      <c r="Q942" s="88">
        <f>'[4]AZIMUTH_CONGESTION by ports'!P2409</f>
        <v>0</v>
      </c>
      <c r="R942" s="43">
        <f>'[4]AZIMUTH_CONGESTION by ports'!Q2409</f>
        <v>5</v>
      </c>
      <c r="S942" s="88">
        <f>'[4]AZIMUTH_CONGESTION by ports'!R2409</f>
        <v>0</v>
      </c>
      <c r="T942" s="12">
        <f>'[4]AZIMUTH_CONGESTION by ports'!S2409</f>
        <v>14</v>
      </c>
      <c r="U942" s="43">
        <f>'[4]AZIMUTH_CONGESTION by ports'!T2409</f>
        <v>0</v>
      </c>
      <c r="V942" s="12">
        <f>'[4]AZIMUTH_CONGESTION by ports'!U2409</f>
        <v>0</v>
      </c>
      <c r="W942" s="43">
        <f>'[4]AZIMUTH_CONGESTION by ports'!V2409</f>
        <v>1</v>
      </c>
      <c r="X942" s="12">
        <f>'[4]AZIMUTH_CONGESTION by ports'!W2409</f>
        <v>1</v>
      </c>
      <c r="Y942" s="88">
        <f>'[4]AZIMUTH_CONGESTION by ports'!X2409</f>
        <v>6</v>
      </c>
      <c r="Z942" s="12">
        <f>'[4]AZIMUTH_CONGESTION by ports'!Y2409</f>
        <v>0</v>
      </c>
      <c r="AA942" s="88">
        <f>'[4]AZIMUTH_CONGESTION by ports'!Z2409</f>
        <v>0</v>
      </c>
      <c r="AB942" s="12">
        <f t="shared" si="87"/>
        <v>10.88</v>
      </c>
      <c r="AC942" s="12">
        <f t="shared" si="88"/>
        <v>1.02</v>
      </c>
      <c r="AD942" s="12">
        <f t="shared" si="89"/>
        <v>1.1900000000000002</v>
      </c>
      <c r="AE942" s="12">
        <f t="shared" si="90"/>
        <v>1.02</v>
      </c>
      <c r="AF942" s="12">
        <f t="shared" si="91"/>
        <v>4.5900000000000007</v>
      </c>
      <c r="AG942" s="12">
        <f t="shared" si="92"/>
        <v>3.06</v>
      </c>
    </row>
    <row r="943" spans="2:33">
      <c r="B943" s="15">
        <f>'[4]AZIMUTH_CONGESTION by ports'!A2410</f>
        <v>43310</v>
      </c>
      <c r="C943" s="6">
        <f>'[4]AZIMUTH_CONGESTION by ports'!B2410</f>
        <v>4</v>
      </c>
      <c r="D943" s="89">
        <f>'[4]AZIMUTH_CONGESTION by ports'!C2410</f>
        <v>27</v>
      </c>
      <c r="E943" s="43">
        <f>'[4]AZIMUTH_CONGESTION by ports'!D2410</f>
        <v>1</v>
      </c>
      <c r="F943" s="6">
        <f>'[4]AZIMUTH_CONGESTION by ports'!E2410</f>
        <v>0</v>
      </c>
      <c r="G943" s="6">
        <f>'[4]AZIMUTH_CONGESTION by ports'!F2410</f>
        <v>1</v>
      </c>
      <c r="H943" s="12">
        <f>'[4]AZIMUTH_CONGESTION by ports'!G2410</f>
        <v>2</v>
      </c>
      <c r="I943" s="12">
        <f>'[4]AZIMUTH_CONGESTION by ports'!H2410</f>
        <v>0</v>
      </c>
      <c r="J943" s="12">
        <f>'[4]AZIMUTH_CONGESTION by ports'!I2410</f>
        <v>1</v>
      </c>
      <c r="K943" s="12">
        <f>'[4]AZIMUTH_CONGESTION by ports'!J2410</f>
        <v>0</v>
      </c>
      <c r="L943" s="12">
        <f>'[4]AZIMUTH_CONGESTION by ports'!K2410</f>
        <v>0</v>
      </c>
      <c r="M943" s="43">
        <f>'[4]AZIMUTH_CONGESTION by ports'!L2410</f>
        <v>0</v>
      </c>
      <c r="N943" s="6">
        <f>'[4]AZIMUTH_CONGESTION by ports'!M2410</f>
        <v>0</v>
      </c>
      <c r="O943" s="89">
        <f>'[4]AZIMUTH_CONGESTION by ports'!N2410</f>
        <v>0</v>
      </c>
      <c r="P943" s="88">
        <f>'[4]AZIMUTH_CONGESTION by ports'!O2410</f>
        <v>0</v>
      </c>
      <c r="Q943" s="88">
        <f>'[4]AZIMUTH_CONGESTION by ports'!P2410</f>
        <v>0</v>
      </c>
      <c r="R943" s="43">
        <f>'[4]AZIMUTH_CONGESTION by ports'!Q2410</f>
        <v>5</v>
      </c>
      <c r="S943" s="88">
        <f>'[4]AZIMUTH_CONGESTION by ports'!R2410</f>
        <v>0</v>
      </c>
      <c r="T943" s="12">
        <f>'[4]AZIMUTH_CONGESTION by ports'!S2410</f>
        <v>10</v>
      </c>
      <c r="U943" s="43">
        <f>'[4]AZIMUTH_CONGESTION by ports'!T2410</f>
        <v>0</v>
      </c>
      <c r="V943" s="12">
        <f>'[4]AZIMUTH_CONGESTION by ports'!U2410</f>
        <v>0</v>
      </c>
      <c r="W943" s="43">
        <f>'[4]AZIMUTH_CONGESTION by ports'!V2410</f>
        <v>1</v>
      </c>
      <c r="X943" s="12">
        <f>'[4]AZIMUTH_CONGESTION by ports'!W2410</f>
        <v>1</v>
      </c>
      <c r="Y943" s="88">
        <f>'[4]AZIMUTH_CONGESTION by ports'!X2410</f>
        <v>6</v>
      </c>
      <c r="Z943" s="12">
        <f>'[4]AZIMUTH_CONGESTION by ports'!Y2410</f>
        <v>0</v>
      </c>
      <c r="AA943" s="88">
        <f>'[4]AZIMUTH_CONGESTION by ports'!Z2410</f>
        <v>0</v>
      </c>
      <c r="AB943" s="12">
        <f t="shared" si="87"/>
        <v>10.030000000000001</v>
      </c>
      <c r="AC943" s="12">
        <f t="shared" si="88"/>
        <v>0.85000000000000009</v>
      </c>
      <c r="AD943" s="12">
        <f t="shared" si="89"/>
        <v>1.1900000000000002</v>
      </c>
      <c r="AE943" s="12">
        <f t="shared" si="90"/>
        <v>1.02</v>
      </c>
      <c r="AF943" s="12">
        <f t="shared" si="91"/>
        <v>4.5900000000000007</v>
      </c>
      <c r="AG943" s="12">
        <f t="shared" si="92"/>
        <v>2.3800000000000003</v>
      </c>
    </row>
    <row r="944" spans="2:33">
      <c r="B944" s="15">
        <f>'[4]AZIMUTH_CONGESTION by ports'!A2411</f>
        <v>43311</v>
      </c>
      <c r="C944" s="6">
        <f>'[4]AZIMUTH_CONGESTION by ports'!B2411</f>
        <v>4</v>
      </c>
      <c r="D944" s="89">
        <f>'[4]AZIMUTH_CONGESTION by ports'!C2411</f>
        <v>32</v>
      </c>
      <c r="E944" s="43">
        <f>'[4]AZIMUTH_CONGESTION by ports'!D2411</f>
        <v>3</v>
      </c>
      <c r="F944" s="6">
        <f>'[4]AZIMUTH_CONGESTION by ports'!E2411</f>
        <v>0</v>
      </c>
      <c r="G944" s="6">
        <f>'[4]AZIMUTH_CONGESTION by ports'!F2411</f>
        <v>2</v>
      </c>
      <c r="H944" s="12">
        <f>'[4]AZIMUTH_CONGESTION by ports'!G2411</f>
        <v>1</v>
      </c>
      <c r="I944" s="12">
        <f>'[4]AZIMUTH_CONGESTION by ports'!H2411</f>
        <v>0</v>
      </c>
      <c r="J944" s="12">
        <f>'[4]AZIMUTH_CONGESTION by ports'!I2411</f>
        <v>1</v>
      </c>
      <c r="K944" s="12">
        <f>'[4]AZIMUTH_CONGESTION by ports'!J2411</f>
        <v>0</v>
      </c>
      <c r="L944" s="12">
        <f>'[4]AZIMUTH_CONGESTION by ports'!K2411</f>
        <v>0</v>
      </c>
      <c r="M944" s="43">
        <f>'[4]AZIMUTH_CONGESTION by ports'!L2411</f>
        <v>0</v>
      </c>
      <c r="N944" s="6">
        <f>'[4]AZIMUTH_CONGESTION by ports'!M2411</f>
        <v>0</v>
      </c>
      <c r="O944" s="89">
        <f>'[4]AZIMUTH_CONGESTION by ports'!N2411</f>
        <v>0</v>
      </c>
      <c r="P944" s="88">
        <f>'[4]AZIMUTH_CONGESTION by ports'!O2411</f>
        <v>0</v>
      </c>
      <c r="Q944" s="88">
        <f>'[4]AZIMUTH_CONGESTION by ports'!P2411</f>
        <v>0</v>
      </c>
      <c r="R944" s="43">
        <f>'[4]AZIMUTH_CONGESTION by ports'!Q2411</f>
        <v>4</v>
      </c>
      <c r="S944" s="88">
        <f>'[4]AZIMUTH_CONGESTION by ports'!R2411</f>
        <v>0</v>
      </c>
      <c r="T944" s="12">
        <f>'[4]AZIMUTH_CONGESTION by ports'!S2411</f>
        <v>14</v>
      </c>
      <c r="U944" s="43">
        <f>'[4]AZIMUTH_CONGESTION by ports'!T2411</f>
        <v>0</v>
      </c>
      <c r="V944" s="12">
        <f>'[4]AZIMUTH_CONGESTION by ports'!U2411</f>
        <v>0</v>
      </c>
      <c r="W944" s="43">
        <f>'[4]AZIMUTH_CONGESTION by ports'!V2411</f>
        <v>3</v>
      </c>
      <c r="X944" s="12">
        <f>'[4]AZIMUTH_CONGESTION by ports'!W2411</f>
        <v>1</v>
      </c>
      <c r="Y944" s="88">
        <f>'[4]AZIMUTH_CONGESTION by ports'!X2411</f>
        <v>5</v>
      </c>
      <c r="Z944" s="12">
        <f>'[4]AZIMUTH_CONGESTION by ports'!Y2411</f>
        <v>0</v>
      </c>
      <c r="AA944" s="88">
        <f>'[4]AZIMUTH_CONGESTION by ports'!Z2411</f>
        <v>0</v>
      </c>
      <c r="AB944" s="12">
        <f t="shared" si="87"/>
        <v>11.9</v>
      </c>
      <c r="AC944" s="12">
        <f t="shared" si="88"/>
        <v>1.02</v>
      </c>
      <c r="AD944" s="12">
        <f t="shared" si="89"/>
        <v>1.7000000000000002</v>
      </c>
      <c r="AE944" s="12">
        <f t="shared" si="90"/>
        <v>0.85000000000000009</v>
      </c>
      <c r="AF944" s="12">
        <f t="shared" si="91"/>
        <v>5.44</v>
      </c>
      <c r="AG944" s="12">
        <f t="shared" si="92"/>
        <v>2.89</v>
      </c>
    </row>
    <row r="945" spans="2:33">
      <c r="B945" s="15">
        <f>'[4]AZIMUTH_CONGESTION by ports'!A2412</f>
        <v>43312</v>
      </c>
      <c r="C945" s="6">
        <f>'[4]AZIMUTH_CONGESTION by ports'!B2412</f>
        <v>3</v>
      </c>
      <c r="D945" s="89">
        <f>'[4]AZIMUTH_CONGESTION by ports'!C2412</f>
        <v>34</v>
      </c>
      <c r="E945" s="43">
        <f>'[4]AZIMUTH_CONGESTION by ports'!D2412</f>
        <v>0</v>
      </c>
      <c r="F945" s="6">
        <f>'[4]AZIMUTH_CONGESTION by ports'!E2412</f>
        <v>0</v>
      </c>
      <c r="G945" s="6">
        <f>'[4]AZIMUTH_CONGESTION by ports'!F2412</f>
        <v>2</v>
      </c>
      <c r="H945" s="12">
        <f>'[4]AZIMUTH_CONGESTION by ports'!G2412</f>
        <v>0</v>
      </c>
      <c r="I945" s="12">
        <f>'[4]AZIMUTH_CONGESTION by ports'!H2412</f>
        <v>0</v>
      </c>
      <c r="J945" s="12">
        <f>'[4]AZIMUTH_CONGESTION by ports'!I2412</f>
        <v>0</v>
      </c>
      <c r="K945" s="12">
        <f>'[4]AZIMUTH_CONGESTION by ports'!J2412</f>
        <v>0</v>
      </c>
      <c r="L945" s="12">
        <f>'[4]AZIMUTH_CONGESTION by ports'!K2412</f>
        <v>0</v>
      </c>
      <c r="M945" s="43">
        <f>'[4]AZIMUTH_CONGESTION by ports'!L2412</f>
        <v>0</v>
      </c>
      <c r="N945" s="6">
        <f>'[4]AZIMUTH_CONGESTION by ports'!M2412</f>
        <v>0</v>
      </c>
      <c r="O945" s="89">
        <f>'[4]AZIMUTH_CONGESTION by ports'!N2412</f>
        <v>0</v>
      </c>
      <c r="P945" s="88">
        <f>'[4]AZIMUTH_CONGESTION by ports'!O2412</f>
        <v>0</v>
      </c>
      <c r="Q945" s="88">
        <f>'[4]AZIMUTH_CONGESTION by ports'!P2412</f>
        <v>0</v>
      </c>
      <c r="R945" s="43">
        <f>'[4]AZIMUTH_CONGESTION by ports'!Q2412</f>
        <v>4</v>
      </c>
      <c r="S945" s="88">
        <f>'[4]AZIMUTH_CONGESTION by ports'!R2412</f>
        <v>0</v>
      </c>
      <c r="T945" s="12">
        <f>'[4]AZIMUTH_CONGESTION by ports'!S2412</f>
        <v>11</v>
      </c>
      <c r="U945" s="43">
        <f>'[4]AZIMUTH_CONGESTION by ports'!T2412</f>
        <v>0</v>
      </c>
      <c r="V945" s="12">
        <f>'[4]AZIMUTH_CONGESTION by ports'!U2412</f>
        <v>0</v>
      </c>
      <c r="W945" s="43">
        <f>'[4]AZIMUTH_CONGESTION by ports'!V2412</f>
        <v>2</v>
      </c>
      <c r="X945" s="12">
        <f>'[4]AZIMUTH_CONGESTION by ports'!W2412</f>
        <v>1</v>
      </c>
      <c r="Y945" s="88">
        <f>'[4]AZIMUTH_CONGESTION by ports'!X2412</f>
        <v>4</v>
      </c>
      <c r="Z945" s="12">
        <f>'[4]AZIMUTH_CONGESTION by ports'!Y2412</f>
        <v>0</v>
      </c>
      <c r="AA945" s="88">
        <f>'[4]AZIMUTH_CONGESTION by ports'!Z2412</f>
        <v>0</v>
      </c>
      <c r="AB945" s="12">
        <f t="shared" si="87"/>
        <v>10.370000000000001</v>
      </c>
      <c r="AC945" s="12">
        <f t="shared" si="88"/>
        <v>0.85000000000000009</v>
      </c>
      <c r="AD945" s="12">
        <f t="shared" si="89"/>
        <v>1.02</v>
      </c>
      <c r="AE945" s="12">
        <f t="shared" si="90"/>
        <v>0.68</v>
      </c>
      <c r="AF945" s="12">
        <f t="shared" si="91"/>
        <v>5.78</v>
      </c>
      <c r="AG945" s="12">
        <f t="shared" si="92"/>
        <v>2.04</v>
      </c>
    </row>
    <row r="946" spans="2:33">
      <c r="B946" s="15">
        <f>'[4]AZIMUTH_CONGESTION by ports'!A2413</f>
        <v>43313</v>
      </c>
      <c r="C946" s="6">
        <f>'[4]AZIMUTH_CONGESTION by ports'!B2413</f>
        <v>4</v>
      </c>
      <c r="D946" s="89">
        <f>'[4]AZIMUTH_CONGESTION by ports'!C2413</f>
        <v>35</v>
      </c>
      <c r="E946" s="43">
        <f>'[4]AZIMUTH_CONGESTION by ports'!D2413</f>
        <v>0</v>
      </c>
      <c r="F946" s="6">
        <f>'[4]AZIMUTH_CONGESTION by ports'!E2413</f>
        <v>0</v>
      </c>
      <c r="G946" s="6">
        <f>'[4]AZIMUTH_CONGESTION by ports'!F2413</f>
        <v>0</v>
      </c>
      <c r="H946" s="12">
        <f>'[4]AZIMUTH_CONGESTION by ports'!G2413</f>
        <v>0</v>
      </c>
      <c r="I946" s="12">
        <f>'[4]AZIMUTH_CONGESTION by ports'!H2413</f>
        <v>1</v>
      </c>
      <c r="J946" s="12">
        <f>'[4]AZIMUTH_CONGESTION by ports'!I2413</f>
        <v>0</v>
      </c>
      <c r="K946" s="12">
        <f>'[4]AZIMUTH_CONGESTION by ports'!J2413</f>
        <v>0</v>
      </c>
      <c r="L946" s="12">
        <f>'[4]AZIMUTH_CONGESTION by ports'!K2413</f>
        <v>0</v>
      </c>
      <c r="M946" s="43">
        <f>'[4]AZIMUTH_CONGESTION by ports'!L2413</f>
        <v>1</v>
      </c>
      <c r="N946" s="6">
        <f>'[4]AZIMUTH_CONGESTION by ports'!M2413</f>
        <v>0</v>
      </c>
      <c r="O946" s="89">
        <f>'[4]AZIMUTH_CONGESTION by ports'!N2413</f>
        <v>0</v>
      </c>
      <c r="P946" s="88">
        <f>'[4]AZIMUTH_CONGESTION by ports'!O2413</f>
        <v>0</v>
      </c>
      <c r="Q946" s="88">
        <f>'[4]AZIMUTH_CONGESTION by ports'!P2413</f>
        <v>0</v>
      </c>
      <c r="R946" s="43">
        <f>'[4]AZIMUTH_CONGESTION by ports'!Q2413</f>
        <v>3</v>
      </c>
      <c r="S946" s="88">
        <f>'[4]AZIMUTH_CONGESTION by ports'!R2413</f>
        <v>0</v>
      </c>
      <c r="T946" s="12">
        <f>'[4]AZIMUTH_CONGESTION by ports'!S2413</f>
        <v>7</v>
      </c>
      <c r="U946" s="43">
        <f>'[4]AZIMUTH_CONGESTION by ports'!T2413</f>
        <v>0</v>
      </c>
      <c r="V946" s="12">
        <f>'[4]AZIMUTH_CONGESTION by ports'!U2413</f>
        <v>0</v>
      </c>
      <c r="W946" s="43">
        <f>'[4]AZIMUTH_CONGESTION by ports'!V2413</f>
        <v>3</v>
      </c>
      <c r="X946" s="12">
        <f>'[4]AZIMUTH_CONGESTION by ports'!W2413</f>
        <v>1</v>
      </c>
      <c r="Y946" s="88">
        <f>'[4]AZIMUTH_CONGESTION by ports'!X2413</f>
        <v>4</v>
      </c>
      <c r="Z946" s="12">
        <f>'[4]AZIMUTH_CONGESTION by ports'!Y2413</f>
        <v>0</v>
      </c>
      <c r="AA946" s="88">
        <f>'[4]AZIMUTH_CONGESTION by ports'!Z2413</f>
        <v>0</v>
      </c>
      <c r="AB946" s="12">
        <f t="shared" si="87"/>
        <v>10.030000000000001</v>
      </c>
      <c r="AC946" s="12">
        <f t="shared" si="88"/>
        <v>0.68</v>
      </c>
      <c r="AD946" s="12">
        <f t="shared" si="89"/>
        <v>1.1900000000000002</v>
      </c>
      <c r="AE946" s="12">
        <f t="shared" si="90"/>
        <v>0.68</v>
      </c>
      <c r="AF946" s="12">
        <f t="shared" si="91"/>
        <v>5.95</v>
      </c>
      <c r="AG946" s="12">
        <f t="shared" si="92"/>
        <v>1.53</v>
      </c>
    </row>
    <row r="947" spans="2:33">
      <c r="B947" s="15">
        <f>'[4]AZIMUTH_CONGESTION by ports'!A2414</f>
        <v>43314</v>
      </c>
      <c r="C947" s="6">
        <f>'[4]AZIMUTH_CONGESTION by ports'!B2414</f>
        <v>5</v>
      </c>
      <c r="D947" s="89">
        <f>'[4]AZIMUTH_CONGESTION by ports'!C2414</f>
        <v>34</v>
      </c>
      <c r="E947" s="43">
        <f>'[4]AZIMUTH_CONGESTION by ports'!D2414</f>
        <v>0</v>
      </c>
      <c r="F947" s="6">
        <f>'[4]AZIMUTH_CONGESTION by ports'!E2414</f>
        <v>0</v>
      </c>
      <c r="G947" s="6">
        <f>'[4]AZIMUTH_CONGESTION by ports'!F2414</f>
        <v>0</v>
      </c>
      <c r="H947" s="12">
        <f>'[4]AZIMUTH_CONGESTION by ports'!G2414</f>
        <v>1</v>
      </c>
      <c r="I947" s="12">
        <f>'[4]AZIMUTH_CONGESTION by ports'!H2414</f>
        <v>0</v>
      </c>
      <c r="J947" s="12">
        <f>'[4]AZIMUTH_CONGESTION by ports'!I2414</f>
        <v>1</v>
      </c>
      <c r="K947" s="12">
        <f>'[4]AZIMUTH_CONGESTION by ports'!J2414</f>
        <v>0</v>
      </c>
      <c r="L947" s="12">
        <f>'[4]AZIMUTH_CONGESTION by ports'!K2414</f>
        <v>0</v>
      </c>
      <c r="M947" s="43">
        <f>'[4]AZIMUTH_CONGESTION by ports'!L2414</f>
        <v>1</v>
      </c>
      <c r="N947" s="6">
        <f>'[4]AZIMUTH_CONGESTION by ports'!M2414</f>
        <v>0</v>
      </c>
      <c r="O947" s="89">
        <f>'[4]AZIMUTH_CONGESTION by ports'!N2414</f>
        <v>0</v>
      </c>
      <c r="P947" s="88">
        <f>'[4]AZIMUTH_CONGESTION by ports'!O2414</f>
        <v>0</v>
      </c>
      <c r="Q947" s="88">
        <f>'[4]AZIMUTH_CONGESTION by ports'!P2414</f>
        <v>0</v>
      </c>
      <c r="R947" s="43">
        <f>'[4]AZIMUTH_CONGESTION by ports'!Q2414</f>
        <v>1</v>
      </c>
      <c r="S947" s="88">
        <f>'[4]AZIMUTH_CONGESTION by ports'!R2414</f>
        <v>0</v>
      </c>
      <c r="T947" s="12">
        <f>'[4]AZIMUTH_CONGESTION by ports'!S2414</f>
        <v>7</v>
      </c>
      <c r="U947" s="43">
        <f>'[4]AZIMUTH_CONGESTION by ports'!T2414</f>
        <v>0</v>
      </c>
      <c r="V947" s="12">
        <f>'[4]AZIMUTH_CONGESTION by ports'!U2414</f>
        <v>0</v>
      </c>
      <c r="W947" s="43">
        <f>'[4]AZIMUTH_CONGESTION by ports'!V2414</f>
        <v>4</v>
      </c>
      <c r="X947" s="12">
        <f>'[4]AZIMUTH_CONGESTION by ports'!W2414</f>
        <v>1</v>
      </c>
      <c r="Y947" s="88">
        <f>'[4]AZIMUTH_CONGESTION by ports'!X2414</f>
        <v>5</v>
      </c>
      <c r="Z947" s="12">
        <f>'[4]AZIMUTH_CONGESTION by ports'!Y2414</f>
        <v>0</v>
      </c>
      <c r="AA947" s="88">
        <f>'[4]AZIMUTH_CONGESTION by ports'!Z2414</f>
        <v>0</v>
      </c>
      <c r="AB947" s="12">
        <f t="shared" si="87"/>
        <v>10.200000000000001</v>
      </c>
      <c r="AC947" s="12">
        <f t="shared" si="88"/>
        <v>0.85000000000000009</v>
      </c>
      <c r="AD947" s="12">
        <f t="shared" si="89"/>
        <v>1.02</v>
      </c>
      <c r="AE947" s="12">
        <f t="shared" si="90"/>
        <v>0.85000000000000009</v>
      </c>
      <c r="AF947" s="12">
        <f t="shared" si="91"/>
        <v>5.78</v>
      </c>
      <c r="AG947" s="12">
        <f t="shared" si="92"/>
        <v>1.7000000000000002</v>
      </c>
    </row>
    <row r="948" spans="2:33">
      <c r="B948" s="15">
        <f>'[4]AZIMUTH_CONGESTION by ports'!A2415</f>
        <v>43315</v>
      </c>
      <c r="C948" s="6">
        <f>'[4]AZIMUTH_CONGESTION by ports'!B2415</f>
        <v>4</v>
      </c>
      <c r="D948" s="89">
        <f>'[4]AZIMUTH_CONGESTION by ports'!C2415</f>
        <v>42</v>
      </c>
      <c r="E948" s="43">
        <f>'[4]AZIMUTH_CONGESTION by ports'!D2415</f>
        <v>2</v>
      </c>
      <c r="F948" s="6">
        <f>'[4]AZIMUTH_CONGESTION by ports'!E2415</f>
        <v>0</v>
      </c>
      <c r="G948" s="6">
        <f>'[4]AZIMUTH_CONGESTION by ports'!F2415</f>
        <v>0</v>
      </c>
      <c r="H948" s="12">
        <f>'[4]AZIMUTH_CONGESTION by ports'!G2415</f>
        <v>0</v>
      </c>
      <c r="I948" s="12">
        <f>'[4]AZIMUTH_CONGESTION by ports'!H2415</f>
        <v>1</v>
      </c>
      <c r="J948" s="12">
        <f>'[4]AZIMUTH_CONGESTION by ports'!I2415</f>
        <v>0</v>
      </c>
      <c r="K948" s="12">
        <f>'[4]AZIMUTH_CONGESTION by ports'!J2415</f>
        <v>0</v>
      </c>
      <c r="L948" s="12">
        <f>'[4]AZIMUTH_CONGESTION by ports'!K2415</f>
        <v>0</v>
      </c>
      <c r="M948" s="43">
        <f>'[4]AZIMUTH_CONGESTION by ports'!L2415</f>
        <v>1</v>
      </c>
      <c r="N948" s="6">
        <f>'[4]AZIMUTH_CONGESTION by ports'!M2415</f>
        <v>1</v>
      </c>
      <c r="O948" s="89">
        <f>'[4]AZIMUTH_CONGESTION by ports'!N2415</f>
        <v>0</v>
      </c>
      <c r="P948" s="88">
        <f>'[4]AZIMUTH_CONGESTION by ports'!O2415</f>
        <v>1</v>
      </c>
      <c r="Q948" s="88">
        <f>'[4]AZIMUTH_CONGESTION by ports'!P2415</f>
        <v>0</v>
      </c>
      <c r="R948" s="43">
        <f>'[4]AZIMUTH_CONGESTION by ports'!Q2415</f>
        <v>1</v>
      </c>
      <c r="S948" s="88">
        <f>'[4]AZIMUTH_CONGESTION by ports'!R2415</f>
        <v>0</v>
      </c>
      <c r="T948" s="12">
        <f>'[4]AZIMUTH_CONGESTION by ports'!S2415</f>
        <v>4</v>
      </c>
      <c r="U948" s="43">
        <f>'[4]AZIMUTH_CONGESTION by ports'!T2415</f>
        <v>0</v>
      </c>
      <c r="V948" s="12">
        <f>'[4]AZIMUTH_CONGESTION by ports'!U2415</f>
        <v>0</v>
      </c>
      <c r="W948" s="43">
        <f>'[4]AZIMUTH_CONGESTION by ports'!V2415</f>
        <v>5</v>
      </c>
      <c r="X948" s="12">
        <f>'[4]AZIMUTH_CONGESTION by ports'!W2415</f>
        <v>2</v>
      </c>
      <c r="Y948" s="88">
        <f>'[4]AZIMUTH_CONGESTION by ports'!X2415</f>
        <v>3</v>
      </c>
      <c r="Z948" s="12">
        <f>'[4]AZIMUTH_CONGESTION by ports'!Y2415</f>
        <v>0</v>
      </c>
      <c r="AA948" s="88">
        <f>'[4]AZIMUTH_CONGESTION by ports'!Z2415</f>
        <v>0</v>
      </c>
      <c r="AB948" s="12">
        <f t="shared" si="87"/>
        <v>11.39</v>
      </c>
      <c r="AC948" s="12">
        <f t="shared" si="88"/>
        <v>0.85000000000000009</v>
      </c>
      <c r="AD948" s="12">
        <f t="shared" si="89"/>
        <v>1.53</v>
      </c>
      <c r="AE948" s="12">
        <f t="shared" si="90"/>
        <v>0.68</v>
      </c>
      <c r="AF948" s="12">
        <f t="shared" si="91"/>
        <v>7.1400000000000006</v>
      </c>
      <c r="AG948" s="12">
        <f t="shared" si="92"/>
        <v>1.1900000000000002</v>
      </c>
    </row>
    <row r="949" spans="2:33">
      <c r="B949" s="15">
        <f>'[4]AZIMUTH_CONGESTION by ports'!A2416</f>
        <v>43316</v>
      </c>
      <c r="C949" s="6">
        <f>'[4]AZIMUTH_CONGESTION by ports'!B2416</f>
        <v>4</v>
      </c>
      <c r="D949" s="89">
        <f>'[4]AZIMUTH_CONGESTION by ports'!C2416</f>
        <v>42</v>
      </c>
      <c r="E949" s="43">
        <f>'[4]AZIMUTH_CONGESTION by ports'!D2416</f>
        <v>0</v>
      </c>
      <c r="F949" s="6">
        <f>'[4]AZIMUTH_CONGESTION by ports'!E2416</f>
        <v>0</v>
      </c>
      <c r="G949" s="6">
        <f>'[4]AZIMUTH_CONGESTION by ports'!F2416</f>
        <v>1</v>
      </c>
      <c r="H949" s="12">
        <f>'[4]AZIMUTH_CONGESTION by ports'!G2416</f>
        <v>0</v>
      </c>
      <c r="I949" s="12">
        <f>'[4]AZIMUTH_CONGESTION by ports'!H2416</f>
        <v>2</v>
      </c>
      <c r="J949" s="12">
        <f>'[4]AZIMUTH_CONGESTION by ports'!I2416</f>
        <v>0</v>
      </c>
      <c r="K949" s="12">
        <f>'[4]AZIMUTH_CONGESTION by ports'!J2416</f>
        <v>0</v>
      </c>
      <c r="L949" s="12">
        <f>'[4]AZIMUTH_CONGESTION by ports'!K2416</f>
        <v>0</v>
      </c>
      <c r="M949" s="43">
        <f>'[4]AZIMUTH_CONGESTION by ports'!L2416</f>
        <v>0</v>
      </c>
      <c r="N949" s="6">
        <f>'[4]AZIMUTH_CONGESTION by ports'!M2416</f>
        <v>0</v>
      </c>
      <c r="O949" s="89">
        <f>'[4]AZIMUTH_CONGESTION by ports'!N2416</f>
        <v>0</v>
      </c>
      <c r="P949" s="88">
        <f>'[4]AZIMUTH_CONGESTION by ports'!O2416</f>
        <v>0</v>
      </c>
      <c r="Q949" s="88">
        <f>'[4]AZIMUTH_CONGESTION by ports'!P2416</f>
        <v>0</v>
      </c>
      <c r="R949" s="43">
        <f>'[4]AZIMUTH_CONGESTION by ports'!Q2416</f>
        <v>3</v>
      </c>
      <c r="S949" s="88">
        <f>'[4]AZIMUTH_CONGESTION by ports'!R2416</f>
        <v>0</v>
      </c>
      <c r="T949" s="12">
        <f>'[4]AZIMUTH_CONGESTION by ports'!S2416</f>
        <v>9</v>
      </c>
      <c r="U949" s="43">
        <f>'[4]AZIMUTH_CONGESTION by ports'!T2416</f>
        <v>0</v>
      </c>
      <c r="V949" s="12">
        <f>'[4]AZIMUTH_CONGESTION by ports'!U2416</f>
        <v>0</v>
      </c>
      <c r="W949" s="43">
        <f>'[4]AZIMUTH_CONGESTION by ports'!V2416</f>
        <v>3</v>
      </c>
      <c r="X949" s="12">
        <f>'[4]AZIMUTH_CONGESTION by ports'!W2416</f>
        <v>2</v>
      </c>
      <c r="Y949" s="88">
        <f>'[4]AZIMUTH_CONGESTION by ports'!X2416</f>
        <v>5</v>
      </c>
      <c r="Z949" s="12">
        <f>'[4]AZIMUTH_CONGESTION by ports'!Y2416</f>
        <v>0</v>
      </c>
      <c r="AA949" s="88">
        <f>'[4]AZIMUTH_CONGESTION by ports'!Z2416</f>
        <v>0</v>
      </c>
      <c r="AB949" s="12">
        <f t="shared" si="87"/>
        <v>12.07</v>
      </c>
      <c r="AC949" s="12">
        <f t="shared" si="88"/>
        <v>0.85000000000000009</v>
      </c>
      <c r="AD949" s="12">
        <f t="shared" si="89"/>
        <v>1.02</v>
      </c>
      <c r="AE949" s="12">
        <f t="shared" si="90"/>
        <v>0.85000000000000009</v>
      </c>
      <c r="AF949" s="12">
        <f t="shared" si="91"/>
        <v>7.1400000000000006</v>
      </c>
      <c r="AG949" s="12">
        <f t="shared" si="92"/>
        <v>2.21</v>
      </c>
    </row>
    <row r="950" spans="2:33">
      <c r="B950" s="15">
        <f>'[4]AZIMUTH_CONGESTION by ports'!A2417</f>
        <v>43317</v>
      </c>
      <c r="C950" s="6">
        <f>'[4]AZIMUTH_CONGESTION by ports'!B2417</f>
        <v>5</v>
      </c>
      <c r="D950" s="89">
        <f>'[4]AZIMUTH_CONGESTION by ports'!C2417</f>
        <v>34</v>
      </c>
      <c r="E950" s="43">
        <f>'[4]AZIMUTH_CONGESTION by ports'!D2417</f>
        <v>1</v>
      </c>
      <c r="F950" s="6">
        <f>'[4]AZIMUTH_CONGESTION by ports'!E2417</f>
        <v>0</v>
      </c>
      <c r="G950" s="6">
        <f>'[4]AZIMUTH_CONGESTION by ports'!F2417</f>
        <v>1</v>
      </c>
      <c r="H950" s="12">
        <f>'[4]AZIMUTH_CONGESTION by ports'!G2417</f>
        <v>0</v>
      </c>
      <c r="I950" s="12">
        <f>'[4]AZIMUTH_CONGESTION by ports'!H2417</f>
        <v>4</v>
      </c>
      <c r="J950" s="12">
        <f>'[4]AZIMUTH_CONGESTION by ports'!I2417</f>
        <v>0</v>
      </c>
      <c r="K950" s="12">
        <f>'[4]AZIMUTH_CONGESTION by ports'!J2417</f>
        <v>0</v>
      </c>
      <c r="L950" s="12">
        <f>'[4]AZIMUTH_CONGESTION by ports'!K2417</f>
        <v>0</v>
      </c>
      <c r="M950" s="43">
        <f>'[4]AZIMUTH_CONGESTION by ports'!L2417</f>
        <v>0</v>
      </c>
      <c r="N950" s="6">
        <f>'[4]AZIMUTH_CONGESTION by ports'!M2417</f>
        <v>0</v>
      </c>
      <c r="O950" s="89">
        <f>'[4]AZIMUTH_CONGESTION by ports'!N2417</f>
        <v>0</v>
      </c>
      <c r="P950" s="88">
        <f>'[4]AZIMUTH_CONGESTION by ports'!O2417</f>
        <v>2</v>
      </c>
      <c r="Q950" s="88">
        <f>'[4]AZIMUTH_CONGESTION by ports'!P2417</f>
        <v>0</v>
      </c>
      <c r="R950" s="43">
        <f>'[4]AZIMUTH_CONGESTION by ports'!Q2417</f>
        <v>1</v>
      </c>
      <c r="S950" s="88">
        <f>'[4]AZIMUTH_CONGESTION by ports'!R2417</f>
        <v>0</v>
      </c>
      <c r="T950" s="12">
        <f>'[4]AZIMUTH_CONGESTION by ports'!S2417</f>
        <v>7</v>
      </c>
      <c r="U950" s="43">
        <f>'[4]AZIMUTH_CONGESTION by ports'!T2417</f>
        <v>0</v>
      </c>
      <c r="V950" s="12">
        <f>'[4]AZIMUTH_CONGESTION by ports'!U2417</f>
        <v>0</v>
      </c>
      <c r="W950" s="43">
        <f>'[4]AZIMUTH_CONGESTION by ports'!V2417</f>
        <v>1</v>
      </c>
      <c r="X950" s="12">
        <f>'[4]AZIMUTH_CONGESTION by ports'!W2417</f>
        <v>2</v>
      </c>
      <c r="Y950" s="88">
        <f>'[4]AZIMUTH_CONGESTION by ports'!X2417</f>
        <v>4</v>
      </c>
      <c r="Z950" s="12">
        <f>'[4]AZIMUTH_CONGESTION by ports'!Y2417</f>
        <v>0</v>
      </c>
      <c r="AA950" s="88">
        <f>'[4]AZIMUTH_CONGESTION by ports'!Z2417</f>
        <v>0</v>
      </c>
      <c r="AB950" s="12">
        <f t="shared" si="87"/>
        <v>10.540000000000001</v>
      </c>
      <c r="AC950" s="12">
        <f t="shared" si="88"/>
        <v>1.02</v>
      </c>
      <c r="AD950" s="12">
        <f t="shared" si="89"/>
        <v>0.51</v>
      </c>
      <c r="AE950" s="12">
        <f t="shared" si="90"/>
        <v>1.02</v>
      </c>
      <c r="AF950" s="12">
        <f t="shared" si="91"/>
        <v>5.78</v>
      </c>
      <c r="AG950" s="12">
        <f t="shared" si="92"/>
        <v>2.21</v>
      </c>
    </row>
    <row r="951" spans="2:33">
      <c r="B951" s="15">
        <f>'[4]AZIMUTH_CONGESTION by ports'!A2418</f>
        <v>43318</v>
      </c>
      <c r="C951" s="6">
        <f>'[4]AZIMUTH_CONGESTION by ports'!B2418</f>
        <v>5</v>
      </c>
      <c r="D951" s="89">
        <f>'[4]AZIMUTH_CONGESTION by ports'!C2418</f>
        <v>30</v>
      </c>
      <c r="E951" s="43">
        <f>'[4]AZIMUTH_CONGESTION by ports'!D2418</f>
        <v>1</v>
      </c>
      <c r="F951" s="6">
        <f>'[4]AZIMUTH_CONGESTION by ports'!E2418</f>
        <v>0</v>
      </c>
      <c r="G951" s="6">
        <f>'[4]AZIMUTH_CONGESTION by ports'!F2418</f>
        <v>1</v>
      </c>
      <c r="H951" s="12">
        <f>'[4]AZIMUTH_CONGESTION by ports'!G2418</f>
        <v>0</v>
      </c>
      <c r="I951" s="12">
        <f>'[4]AZIMUTH_CONGESTION by ports'!H2418</f>
        <v>3</v>
      </c>
      <c r="J951" s="12">
        <f>'[4]AZIMUTH_CONGESTION by ports'!I2418</f>
        <v>1</v>
      </c>
      <c r="K951" s="12">
        <f>'[4]AZIMUTH_CONGESTION by ports'!J2418</f>
        <v>0</v>
      </c>
      <c r="L951" s="12">
        <f>'[4]AZIMUTH_CONGESTION by ports'!K2418</f>
        <v>0</v>
      </c>
      <c r="M951" s="43">
        <f>'[4]AZIMUTH_CONGESTION by ports'!L2418</f>
        <v>0</v>
      </c>
      <c r="N951" s="6">
        <f>'[4]AZIMUTH_CONGESTION by ports'!M2418</f>
        <v>0</v>
      </c>
      <c r="O951" s="89">
        <f>'[4]AZIMUTH_CONGESTION by ports'!N2418</f>
        <v>0</v>
      </c>
      <c r="P951" s="88">
        <f>'[4]AZIMUTH_CONGESTION by ports'!O2418</f>
        <v>0</v>
      </c>
      <c r="Q951" s="88">
        <f>'[4]AZIMUTH_CONGESTION by ports'!P2418</f>
        <v>0</v>
      </c>
      <c r="R951" s="43">
        <f>'[4]AZIMUTH_CONGESTION by ports'!Q2418</f>
        <v>1</v>
      </c>
      <c r="S951" s="88">
        <f>'[4]AZIMUTH_CONGESTION by ports'!R2418</f>
        <v>0</v>
      </c>
      <c r="T951" s="12">
        <f>'[4]AZIMUTH_CONGESTION by ports'!S2418</f>
        <v>10</v>
      </c>
      <c r="U951" s="43">
        <f>'[4]AZIMUTH_CONGESTION by ports'!T2418</f>
        <v>0</v>
      </c>
      <c r="V951" s="12">
        <f>'[4]AZIMUTH_CONGESTION by ports'!U2418</f>
        <v>0</v>
      </c>
      <c r="W951" s="43">
        <f>'[4]AZIMUTH_CONGESTION by ports'!V2418</f>
        <v>3</v>
      </c>
      <c r="X951" s="12">
        <f>'[4]AZIMUTH_CONGESTION by ports'!W2418</f>
        <v>3</v>
      </c>
      <c r="Y951" s="88">
        <f>'[4]AZIMUTH_CONGESTION by ports'!X2418</f>
        <v>6</v>
      </c>
      <c r="Z951" s="12">
        <f>'[4]AZIMUTH_CONGESTION by ports'!Y2418</f>
        <v>0</v>
      </c>
      <c r="AA951" s="88">
        <f>'[4]AZIMUTH_CONGESTION by ports'!Z2418</f>
        <v>0</v>
      </c>
      <c r="AB951" s="12">
        <f t="shared" si="87"/>
        <v>10.88</v>
      </c>
      <c r="AC951" s="12">
        <f t="shared" si="88"/>
        <v>1.02</v>
      </c>
      <c r="AD951" s="12">
        <f t="shared" si="89"/>
        <v>0.85000000000000009</v>
      </c>
      <c r="AE951" s="12">
        <f t="shared" si="90"/>
        <v>1.02</v>
      </c>
      <c r="AF951" s="12">
        <f t="shared" si="91"/>
        <v>5.1000000000000005</v>
      </c>
      <c r="AG951" s="12">
        <f t="shared" si="92"/>
        <v>2.89</v>
      </c>
    </row>
    <row r="952" spans="2:33">
      <c r="B952" s="15">
        <f>'[4]AZIMUTH_CONGESTION by ports'!A2419</f>
        <v>43319</v>
      </c>
      <c r="C952" s="6">
        <f>'[4]AZIMUTH_CONGESTION by ports'!B2419</f>
        <v>6</v>
      </c>
      <c r="D952" s="89">
        <f>'[4]AZIMUTH_CONGESTION by ports'!C2419</f>
        <v>32</v>
      </c>
      <c r="E952" s="43">
        <f>'[4]AZIMUTH_CONGESTION by ports'!D2419</f>
        <v>1</v>
      </c>
      <c r="F952" s="6">
        <f>'[4]AZIMUTH_CONGESTION by ports'!E2419</f>
        <v>0</v>
      </c>
      <c r="G952" s="6">
        <f>'[4]AZIMUTH_CONGESTION by ports'!F2419</f>
        <v>2</v>
      </c>
      <c r="H952" s="12">
        <f>'[4]AZIMUTH_CONGESTION by ports'!G2419</f>
        <v>0</v>
      </c>
      <c r="I952" s="12">
        <f>'[4]AZIMUTH_CONGESTION by ports'!H2419</f>
        <v>2</v>
      </c>
      <c r="J952" s="12">
        <f>'[4]AZIMUTH_CONGESTION by ports'!I2419</f>
        <v>2</v>
      </c>
      <c r="K952" s="12">
        <f>'[4]AZIMUTH_CONGESTION by ports'!J2419</f>
        <v>0</v>
      </c>
      <c r="L952" s="12">
        <f>'[4]AZIMUTH_CONGESTION by ports'!K2419</f>
        <v>0</v>
      </c>
      <c r="M952" s="43">
        <f>'[4]AZIMUTH_CONGESTION by ports'!L2419</f>
        <v>0</v>
      </c>
      <c r="N952" s="6">
        <f>'[4]AZIMUTH_CONGESTION by ports'!M2419</f>
        <v>0</v>
      </c>
      <c r="O952" s="89">
        <f>'[4]AZIMUTH_CONGESTION by ports'!N2419</f>
        <v>0</v>
      </c>
      <c r="P952" s="88">
        <f>'[4]AZIMUTH_CONGESTION by ports'!O2419</f>
        <v>0</v>
      </c>
      <c r="Q952" s="88">
        <f>'[4]AZIMUTH_CONGESTION by ports'!P2419</f>
        <v>0</v>
      </c>
      <c r="R952" s="43">
        <f>'[4]AZIMUTH_CONGESTION by ports'!Q2419</f>
        <v>3</v>
      </c>
      <c r="S952" s="88">
        <f>'[4]AZIMUTH_CONGESTION by ports'!R2419</f>
        <v>0</v>
      </c>
      <c r="T952" s="12">
        <f>'[4]AZIMUTH_CONGESTION by ports'!S2419</f>
        <v>7</v>
      </c>
      <c r="U952" s="43">
        <f>'[4]AZIMUTH_CONGESTION by ports'!T2419</f>
        <v>0</v>
      </c>
      <c r="V952" s="12">
        <f>'[4]AZIMUTH_CONGESTION by ports'!U2419</f>
        <v>0</v>
      </c>
      <c r="W952" s="43">
        <f>'[4]AZIMUTH_CONGESTION by ports'!V2419</f>
        <v>2</v>
      </c>
      <c r="X952" s="12">
        <f>'[4]AZIMUTH_CONGESTION by ports'!W2419</f>
        <v>3</v>
      </c>
      <c r="Y952" s="88">
        <f>'[4]AZIMUTH_CONGESTION by ports'!X2419</f>
        <v>6</v>
      </c>
      <c r="Z952" s="12">
        <f>'[4]AZIMUTH_CONGESTION by ports'!Y2419</f>
        <v>0</v>
      </c>
      <c r="AA952" s="88">
        <f>'[4]AZIMUTH_CONGESTION by ports'!Z2419</f>
        <v>0</v>
      </c>
      <c r="AB952" s="12">
        <f t="shared" si="87"/>
        <v>11.22</v>
      </c>
      <c r="AC952" s="12">
        <f t="shared" si="88"/>
        <v>1.36</v>
      </c>
      <c r="AD952" s="12">
        <f t="shared" si="89"/>
        <v>1.02</v>
      </c>
      <c r="AE952" s="12">
        <f t="shared" si="90"/>
        <v>1.02</v>
      </c>
      <c r="AF952" s="12">
        <f t="shared" si="91"/>
        <v>5.44</v>
      </c>
      <c r="AG952" s="12">
        <f t="shared" si="92"/>
        <v>2.3800000000000003</v>
      </c>
    </row>
    <row r="953" spans="2:33">
      <c r="B953" s="15">
        <f>'[4]AZIMUTH_CONGESTION by ports'!A2420</f>
        <v>43320</v>
      </c>
      <c r="C953" s="6">
        <f>'[4]AZIMUTH_CONGESTION by ports'!B2420</f>
        <v>6</v>
      </c>
      <c r="D953" s="89">
        <f>'[4]AZIMUTH_CONGESTION by ports'!C2420</f>
        <v>33</v>
      </c>
      <c r="E953" s="43">
        <f>'[4]AZIMUTH_CONGESTION by ports'!D2420</f>
        <v>1</v>
      </c>
      <c r="F953" s="6">
        <f>'[4]AZIMUTH_CONGESTION by ports'!E2420</f>
        <v>0</v>
      </c>
      <c r="G953" s="6">
        <f>'[4]AZIMUTH_CONGESTION by ports'!F2420</f>
        <v>1</v>
      </c>
      <c r="H953" s="12">
        <f>'[4]AZIMUTH_CONGESTION by ports'!G2420</f>
        <v>0</v>
      </c>
      <c r="I953" s="12">
        <f>'[4]AZIMUTH_CONGESTION by ports'!H2420</f>
        <v>1</v>
      </c>
      <c r="J953" s="12">
        <f>'[4]AZIMUTH_CONGESTION by ports'!I2420</f>
        <v>1</v>
      </c>
      <c r="K953" s="12">
        <f>'[4]AZIMUTH_CONGESTION by ports'!J2420</f>
        <v>0</v>
      </c>
      <c r="L953" s="12">
        <f>'[4]AZIMUTH_CONGESTION by ports'!K2420</f>
        <v>0</v>
      </c>
      <c r="M953" s="43">
        <f>'[4]AZIMUTH_CONGESTION by ports'!L2420</f>
        <v>0</v>
      </c>
      <c r="N953" s="6">
        <f>'[4]AZIMUTH_CONGESTION by ports'!M2420</f>
        <v>0</v>
      </c>
      <c r="O953" s="89">
        <f>'[4]AZIMUTH_CONGESTION by ports'!N2420</f>
        <v>0</v>
      </c>
      <c r="P953" s="88">
        <f>'[4]AZIMUTH_CONGESTION by ports'!O2420</f>
        <v>0</v>
      </c>
      <c r="Q953" s="88">
        <f>'[4]AZIMUTH_CONGESTION by ports'!P2420</f>
        <v>0</v>
      </c>
      <c r="R953" s="43">
        <f>'[4]AZIMUTH_CONGESTION by ports'!Q2420</f>
        <v>3</v>
      </c>
      <c r="S953" s="88">
        <f>'[4]AZIMUTH_CONGESTION by ports'!R2420</f>
        <v>0</v>
      </c>
      <c r="T953" s="12">
        <f>'[4]AZIMUTH_CONGESTION by ports'!S2420</f>
        <v>10</v>
      </c>
      <c r="U953" s="43">
        <f>'[4]AZIMUTH_CONGESTION by ports'!T2420</f>
        <v>0</v>
      </c>
      <c r="V953" s="12">
        <f>'[4]AZIMUTH_CONGESTION by ports'!U2420</f>
        <v>0</v>
      </c>
      <c r="W953" s="43">
        <f>'[4]AZIMUTH_CONGESTION by ports'!V2420</f>
        <v>2</v>
      </c>
      <c r="X953" s="12">
        <f>'[4]AZIMUTH_CONGESTION by ports'!W2420</f>
        <v>3</v>
      </c>
      <c r="Y953" s="88">
        <f>'[4]AZIMUTH_CONGESTION by ports'!X2420</f>
        <v>5</v>
      </c>
      <c r="Z953" s="12">
        <f>'[4]AZIMUTH_CONGESTION by ports'!Y2420</f>
        <v>0</v>
      </c>
      <c r="AA953" s="88">
        <f>'[4]AZIMUTH_CONGESTION by ports'!Z2420</f>
        <v>0</v>
      </c>
      <c r="AB953" s="12">
        <f t="shared" si="87"/>
        <v>11.22</v>
      </c>
      <c r="AC953" s="12">
        <f t="shared" si="88"/>
        <v>1.1900000000000002</v>
      </c>
      <c r="AD953" s="12">
        <f t="shared" si="89"/>
        <v>1.02</v>
      </c>
      <c r="AE953" s="12">
        <f t="shared" si="90"/>
        <v>0.85000000000000009</v>
      </c>
      <c r="AF953" s="12">
        <f t="shared" si="91"/>
        <v>5.61</v>
      </c>
      <c r="AG953" s="12">
        <f t="shared" si="92"/>
        <v>2.5500000000000003</v>
      </c>
    </row>
    <row r="954" spans="2:33">
      <c r="B954" s="15">
        <f>'[4]AZIMUTH_CONGESTION by ports'!A2421</f>
        <v>43321</v>
      </c>
      <c r="C954" s="6">
        <f>'[4]AZIMUTH_CONGESTION by ports'!B2421</f>
        <v>6</v>
      </c>
      <c r="D954" s="89">
        <f>'[4]AZIMUTH_CONGESTION by ports'!C2421</f>
        <v>33</v>
      </c>
      <c r="E954" s="43">
        <f>'[4]AZIMUTH_CONGESTION by ports'!D2421</f>
        <v>2</v>
      </c>
      <c r="F954" s="6">
        <f>'[4]AZIMUTH_CONGESTION by ports'!E2421</f>
        <v>0</v>
      </c>
      <c r="G954" s="6">
        <f>'[4]AZIMUTH_CONGESTION by ports'!F2421</f>
        <v>1</v>
      </c>
      <c r="H954" s="12">
        <f>'[4]AZIMUTH_CONGESTION by ports'!G2421</f>
        <v>0</v>
      </c>
      <c r="I954" s="12">
        <f>'[4]AZIMUTH_CONGESTION by ports'!H2421</f>
        <v>2</v>
      </c>
      <c r="J954" s="12">
        <f>'[4]AZIMUTH_CONGESTION by ports'!I2421</f>
        <v>1</v>
      </c>
      <c r="K954" s="12">
        <f>'[4]AZIMUTH_CONGESTION by ports'!J2421</f>
        <v>0</v>
      </c>
      <c r="L954" s="12">
        <f>'[4]AZIMUTH_CONGESTION by ports'!K2421</f>
        <v>0</v>
      </c>
      <c r="M954" s="43">
        <f>'[4]AZIMUTH_CONGESTION by ports'!L2421</f>
        <v>0</v>
      </c>
      <c r="N954" s="6">
        <f>'[4]AZIMUTH_CONGESTION by ports'!M2421</f>
        <v>0</v>
      </c>
      <c r="O954" s="89">
        <f>'[4]AZIMUTH_CONGESTION by ports'!N2421</f>
        <v>0</v>
      </c>
      <c r="P954" s="88">
        <f>'[4]AZIMUTH_CONGESTION by ports'!O2421</f>
        <v>0</v>
      </c>
      <c r="Q954" s="88">
        <f>'[4]AZIMUTH_CONGESTION by ports'!P2421</f>
        <v>0</v>
      </c>
      <c r="R954" s="43">
        <f>'[4]AZIMUTH_CONGESTION by ports'!Q2421</f>
        <v>2</v>
      </c>
      <c r="S954" s="88">
        <f>'[4]AZIMUTH_CONGESTION by ports'!R2421</f>
        <v>0</v>
      </c>
      <c r="T954" s="12">
        <f>'[4]AZIMUTH_CONGESTION by ports'!S2421</f>
        <v>9</v>
      </c>
      <c r="U954" s="43">
        <f>'[4]AZIMUTH_CONGESTION by ports'!T2421</f>
        <v>0</v>
      </c>
      <c r="V954" s="12">
        <f>'[4]AZIMUTH_CONGESTION by ports'!U2421</f>
        <v>0</v>
      </c>
      <c r="W954" s="43">
        <f>'[4]AZIMUTH_CONGESTION by ports'!V2421</f>
        <v>1</v>
      </c>
      <c r="X954" s="12">
        <f>'[4]AZIMUTH_CONGESTION by ports'!W2421</f>
        <v>2</v>
      </c>
      <c r="Y954" s="88">
        <f>'[4]AZIMUTH_CONGESTION by ports'!X2421</f>
        <v>4</v>
      </c>
      <c r="Z954" s="12">
        <f>'[4]AZIMUTH_CONGESTION by ports'!Y2421</f>
        <v>0</v>
      </c>
      <c r="AA954" s="88">
        <f>'[4]AZIMUTH_CONGESTION by ports'!Z2421</f>
        <v>0</v>
      </c>
      <c r="AB954" s="12">
        <f t="shared" si="87"/>
        <v>10.71</v>
      </c>
      <c r="AC954" s="12">
        <f t="shared" si="88"/>
        <v>1.1900000000000002</v>
      </c>
      <c r="AD954" s="12">
        <f t="shared" si="89"/>
        <v>0.85000000000000009</v>
      </c>
      <c r="AE954" s="12">
        <f t="shared" si="90"/>
        <v>0.68</v>
      </c>
      <c r="AF954" s="12">
        <f t="shared" si="91"/>
        <v>5.61</v>
      </c>
      <c r="AG954" s="12">
        <f t="shared" si="92"/>
        <v>2.3800000000000003</v>
      </c>
    </row>
    <row r="955" spans="2:33">
      <c r="B955" s="15">
        <f>'[4]AZIMUTH_CONGESTION by ports'!A2422</f>
        <v>43322</v>
      </c>
      <c r="C955" s="6">
        <f>'[4]AZIMUTH_CONGESTION by ports'!B2422</f>
        <v>7</v>
      </c>
      <c r="D955" s="89">
        <f>'[4]AZIMUTH_CONGESTION by ports'!C2422</f>
        <v>35</v>
      </c>
      <c r="E955" s="43">
        <f>'[4]AZIMUTH_CONGESTION by ports'!D2422</f>
        <v>2</v>
      </c>
      <c r="F955" s="6">
        <f>'[4]AZIMUTH_CONGESTION by ports'!E2422</f>
        <v>0</v>
      </c>
      <c r="G955" s="6">
        <f>'[4]AZIMUTH_CONGESTION by ports'!F2422</f>
        <v>1</v>
      </c>
      <c r="H955" s="12">
        <f>'[4]AZIMUTH_CONGESTION by ports'!G2422</f>
        <v>0</v>
      </c>
      <c r="I955" s="12">
        <f>'[4]AZIMUTH_CONGESTION by ports'!H2422</f>
        <v>1</v>
      </c>
      <c r="J955" s="12">
        <f>'[4]AZIMUTH_CONGESTION by ports'!I2422</f>
        <v>1</v>
      </c>
      <c r="K955" s="12">
        <f>'[4]AZIMUTH_CONGESTION by ports'!J2422</f>
        <v>0</v>
      </c>
      <c r="L955" s="12">
        <f>'[4]AZIMUTH_CONGESTION by ports'!K2422</f>
        <v>0</v>
      </c>
      <c r="M955" s="43">
        <f>'[4]AZIMUTH_CONGESTION by ports'!L2422</f>
        <v>0</v>
      </c>
      <c r="N955" s="6">
        <f>'[4]AZIMUTH_CONGESTION by ports'!M2422</f>
        <v>0</v>
      </c>
      <c r="O955" s="89">
        <f>'[4]AZIMUTH_CONGESTION by ports'!N2422</f>
        <v>0</v>
      </c>
      <c r="P955" s="88">
        <f>'[4]AZIMUTH_CONGESTION by ports'!O2422</f>
        <v>0</v>
      </c>
      <c r="Q955" s="88">
        <f>'[4]AZIMUTH_CONGESTION by ports'!P2422</f>
        <v>0</v>
      </c>
      <c r="R955" s="43">
        <f>'[4]AZIMUTH_CONGESTION by ports'!Q2422</f>
        <v>2</v>
      </c>
      <c r="S955" s="88">
        <f>'[4]AZIMUTH_CONGESTION by ports'!R2422</f>
        <v>0</v>
      </c>
      <c r="T955" s="12">
        <f>'[4]AZIMUTH_CONGESTION by ports'!S2422</f>
        <v>5</v>
      </c>
      <c r="U955" s="43">
        <f>'[4]AZIMUTH_CONGESTION by ports'!T2422</f>
        <v>0</v>
      </c>
      <c r="V955" s="12">
        <f>'[4]AZIMUTH_CONGESTION by ports'!U2422</f>
        <v>0</v>
      </c>
      <c r="W955" s="43">
        <f>'[4]AZIMUTH_CONGESTION by ports'!V2422</f>
        <v>0</v>
      </c>
      <c r="X955" s="12">
        <f>'[4]AZIMUTH_CONGESTION by ports'!W2422</f>
        <v>3</v>
      </c>
      <c r="Y955" s="88">
        <f>'[4]AZIMUTH_CONGESTION by ports'!X2422</f>
        <v>3</v>
      </c>
      <c r="Z955" s="12">
        <f>'[4]AZIMUTH_CONGESTION by ports'!Y2422</f>
        <v>0</v>
      </c>
      <c r="AA955" s="88">
        <f>'[4]AZIMUTH_CONGESTION by ports'!Z2422</f>
        <v>0</v>
      </c>
      <c r="AB955" s="12">
        <f t="shared" si="87"/>
        <v>10.200000000000001</v>
      </c>
      <c r="AC955" s="12">
        <f t="shared" si="88"/>
        <v>1.36</v>
      </c>
      <c r="AD955" s="12">
        <f t="shared" si="89"/>
        <v>0.68</v>
      </c>
      <c r="AE955" s="12">
        <f t="shared" si="90"/>
        <v>0.51</v>
      </c>
      <c r="AF955" s="12">
        <f t="shared" si="91"/>
        <v>5.95</v>
      </c>
      <c r="AG955" s="12">
        <f t="shared" si="92"/>
        <v>1.7000000000000002</v>
      </c>
    </row>
    <row r="956" spans="2:33">
      <c r="B956" s="15">
        <f>'[4]AZIMUTH_CONGESTION by ports'!A2423</f>
        <v>43323</v>
      </c>
      <c r="C956" s="6">
        <f>'[4]AZIMUTH_CONGESTION by ports'!B2423</f>
        <v>6</v>
      </c>
      <c r="D956" s="89">
        <f>'[4]AZIMUTH_CONGESTION by ports'!C2423</f>
        <v>31</v>
      </c>
      <c r="E956" s="43">
        <f>'[4]AZIMUTH_CONGESTION by ports'!D2423</f>
        <v>2</v>
      </c>
      <c r="F956" s="6">
        <f>'[4]AZIMUTH_CONGESTION by ports'!E2423</f>
        <v>0</v>
      </c>
      <c r="G956" s="6">
        <f>'[4]AZIMUTH_CONGESTION by ports'!F2423</f>
        <v>2</v>
      </c>
      <c r="H956" s="12">
        <f>'[4]AZIMUTH_CONGESTION by ports'!G2423</f>
        <v>0</v>
      </c>
      <c r="I956" s="12">
        <f>'[4]AZIMUTH_CONGESTION by ports'!H2423</f>
        <v>3</v>
      </c>
      <c r="J956" s="12">
        <f>'[4]AZIMUTH_CONGESTION by ports'!I2423</f>
        <v>0</v>
      </c>
      <c r="K956" s="12">
        <f>'[4]AZIMUTH_CONGESTION by ports'!J2423</f>
        <v>0</v>
      </c>
      <c r="L956" s="12">
        <f>'[4]AZIMUTH_CONGESTION by ports'!K2423</f>
        <v>0</v>
      </c>
      <c r="M956" s="43">
        <f>'[4]AZIMUTH_CONGESTION by ports'!L2423</f>
        <v>0</v>
      </c>
      <c r="N956" s="6">
        <f>'[4]AZIMUTH_CONGESTION by ports'!M2423</f>
        <v>0</v>
      </c>
      <c r="O956" s="89">
        <f>'[4]AZIMUTH_CONGESTION by ports'!N2423</f>
        <v>0</v>
      </c>
      <c r="P956" s="88">
        <f>'[4]AZIMUTH_CONGESTION by ports'!O2423</f>
        <v>0</v>
      </c>
      <c r="Q956" s="88">
        <f>'[4]AZIMUTH_CONGESTION by ports'!P2423</f>
        <v>0</v>
      </c>
      <c r="R956" s="43">
        <f>'[4]AZIMUTH_CONGESTION by ports'!Q2423</f>
        <v>2</v>
      </c>
      <c r="S956" s="88">
        <f>'[4]AZIMUTH_CONGESTION by ports'!R2423</f>
        <v>0</v>
      </c>
      <c r="T956" s="12">
        <f>'[4]AZIMUTH_CONGESTION by ports'!S2423</f>
        <v>8</v>
      </c>
      <c r="U956" s="43">
        <f>'[4]AZIMUTH_CONGESTION by ports'!T2423</f>
        <v>0</v>
      </c>
      <c r="V956" s="12">
        <f>'[4]AZIMUTH_CONGESTION by ports'!U2423</f>
        <v>0</v>
      </c>
      <c r="W956" s="43">
        <f>'[4]AZIMUTH_CONGESTION by ports'!V2423</f>
        <v>0</v>
      </c>
      <c r="X956" s="12">
        <f>'[4]AZIMUTH_CONGESTION by ports'!W2423</f>
        <v>3</v>
      </c>
      <c r="Y956" s="88">
        <f>'[4]AZIMUTH_CONGESTION by ports'!X2423</f>
        <v>2</v>
      </c>
      <c r="Z956" s="12">
        <f>'[4]AZIMUTH_CONGESTION by ports'!Y2423</f>
        <v>0</v>
      </c>
      <c r="AA956" s="88">
        <f>'[4]AZIMUTH_CONGESTION by ports'!Z2423</f>
        <v>0</v>
      </c>
      <c r="AB956" s="12">
        <f t="shared" si="87"/>
        <v>10.030000000000001</v>
      </c>
      <c r="AC956" s="12">
        <f t="shared" si="88"/>
        <v>1.36</v>
      </c>
      <c r="AD956" s="12">
        <f t="shared" si="89"/>
        <v>0.68</v>
      </c>
      <c r="AE956" s="12">
        <f t="shared" si="90"/>
        <v>0.34</v>
      </c>
      <c r="AF956" s="12">
        <f t="shared" si="91"/>
        <v>5.2700000000000005</v>
      </c>
      <c r="AG956" s="12">
        <f t="shared" si="92"/>
        <v>2.3800000000000003</v>
      </c>
    </row>
    <row r="957" spans="2:33">
      <c r="B957" s="15">
        <f>'[4]AZIMUTH_CONGESTION by ports'!A2424</f>
        <v>43324</v>
      </c>
      <c r="C957" s="6">
        <f>'[4]AZIMUTH_CONGESTION by ports'!B2424</f>
        <v>6</v>
      </c>
      <c r="D957" s="89">
        <f>'[4]AZIMUTH_CONGESTION by ports'!C2424</f>
        <v>30</v>
      </c>
      <c r="E957" s="43">
        <f>'[4]AZIMUTH_CONGESTION by ports'!D2424</f>
        <v>2</v>
      </c>
      <c r="F957" s="6">
        <f>'[4]AZIMUTH_CONGESTION by ports'!E2424</f>
        <v>0</v>
      </c>
      <c r="G957" s="6">
        <f>'[4]AZIMUTH_CONGESTION by ports'!F2424</f>
        <v>1</v>
      </c>
      <c r="H957" s="12">
        <f>'[4]AZIMUTH_CONGESTION by ports'!G2424</f>
        <v>1</v>
      </c>
      <c r="I957" s="12">
        <f>'[4]AZIMUTH_CONGESTION by ports'!H2424</f>
        <v>1</v>
      </c>
      <c r="J957" s="12">
        <f>'[4]AZIMUTH_CONGESTION by ports'!I2424</f>
        <v>0</v>
      </c>
      <c r="K957" s="12">
        <f>'[4]AZIMUTH_CONGESTION by ports'!J2424</f>
        <v>0</v>
      </c>
      <c r="L957" s="12">
        <f>'[4]AZIMUTH_CONGESTION by ports'!K2424</f>
        <v>0</v>
      </c>
      <c r="M957" s="43">
        <f>'[4]AZIMUTH_CONGESTION by ports'!L2424</f>
        <v>1</v>
      </c>
      <c r="N957" s="6">
        <f>'[4]AZIMUTH_CONGESTION by ports'!M2424</f>
        <v>0</v>
      </c>
      <c r="O957" s="89">
        <f>'[4]AZIMUTH_CONGESTION by ports'!N2424</f>
        <v>0</v>
      </c>
      <c r="P957" s="88">
        <f>'[4]AZIMUTH_CONGESTION by ports'!O2424</f>
        <v>0</v>
      </c>
      <c r="Q957" s="88">
        <f>'[4]AZIMUTH_CONGESTION by ports'!P2424</f>
        <v>0</v>
      </c>
      <c r="R957" s="43">
        <f>'[4]AZIMUTH_CONGESTION by ports'!Q2424</f>
        <v>1</v>
      </c>
      <c r="S957" s="88">
        <f>'[4]AZIMUTH_CONGESTION by ports'!R2424</f>
        <v>0</v>
      </c>
      <c r="T957" s="12">
        <f>'[4]AZIMUTH_CONGESTION by ports'!S2424</f>
        <v>7</v>
      </c>
      <c r="U957" s="43">
        <f>'[4]AZIMUTH_CONGESTION by ports'!T2424</f>
        <v>0</v>
      </c>
      <c r="V957" s="12">
        <f>'[4]AZIMUTH_CONGESTION by ports'!U2424</f>
        <v>0</v>
      </c>
      <c r="W957" s="43">
        <f>'[4]AZIMUTH_CONGESTION by ports'!V2424</f>
        <v>0</v>
      </c>
      <c r="X957" s="12">
        <f>'[4]AZIMUTH_CONGESTION by ports'!W2424</f>
        <v>3</v>
      </c>
      <c r="Y957" s="88">
        <f>'[4]AZIMUTH_CONGESTION by ports'!X2424</f>
        <v>2</v>
      </c>
      <c r="Z957" s="12">
        <f>'[4]AZIMUTH_CONGESTION by ports'!Y2424</f>
        <v>0</v>
      </c>
      <c r="AA957" s="88">
        <f>'[4]AZIMUTH_CONGESTION by ports'!Z2424</f>
        <v>0</v>
      </c>
      <c r="AB957" s="12">
        <f t="shared" si="87"/>
        <v>9.3500000000000014</v>
      </c>
      <c r="AC957" s="12">
        <f t="shared" si="88"/>
        <v>1.1900000000000002</v>
      </c>
      <c r="AD957" s="12">
        <f t="shared" si="89"/>
        <v>0.68</v>
      </c>
      <c r="AE957" s="12">
        <f t="shared" si="90"/>
        <v>0.34</v>
      </c>
      <c r="AF957" s="12">
        <f t="shared" si="91"/>
        <v>5.1000000000000005</v>
      </c>
      <c r="AG957" s="12">
        <f t="shared" si="92"/>
        <v>2.04</v>
      </c>
    </row>
    <row r="958" spans="2:33">
      <c r="B958" s="15">
        <f>'[4]AZIMUTH_CONGESTION by ports'!A2425</f>
        <v>43325</v>
      </c>
      <c r="C958" s="6">
        <f>'[4]AZIMUTH_CONGESTION by ports'!B2425</f>
        <v>6</v>
      </c>
      <c r="D958" s="89">
        <f>'[4]AZIMUTH_CONGESTION by ports'!C2425</f>
        <v>31</v>
      </c>
      <c r="E958" s="43">
        <f>'[4]AZIMUTH_CONGESTION by ports'!D2425</f>
        <v>1</v>
      </c>
      <c r="F958" s="6">
        <f>'[4]AZIMUTH_CONGESTION by ports'!E2425</f>
        <v>0</v>
      </c>
      <c r="G958" s="6">
        <f>'[4]AZIMUTH_CONGESTION by ports'!F2425</f>
        <v>2</v>
      </c>
      <c r="H958" s="12">
        <f>'[4]AZIMUTH_CONGESTION by ports'!G2425</f>
        <v>1</v>
      </c>
      <c r="I958" s="12">
        <f>'[4]AZIMUTH_CONGESTION by ports'!H2425</f>
        <v>2</v>
      </c>
      <c r="J958" s="12">
        <f>'[4]AZIMUTH_CONGESTION by ports'!I2425</f>
        <v>0</v>
      </c>
      <c r="K958" s="12">
        <f>'[4]AZIMUTH_CONGESTION by ports'!J2425</f>
        <v>0</v>
      </c>
      <c r="L958" s="12">
        <f>'[4]AZIMUTH_CONGESTION by ports'!K2425</f>
        <v>0</v>
      </c>
      <c r="M958" s="43">
        <f>'[4]AZIMUTH_CONGESTION by ports'!L2425</f>
        <v>0</v>
      </c>
      <c r="N958" s="6">
        <f>'[4]AZIMUTH_CONGESTION by ports'!M2425</f>
        <v>1</v>
      </c>
      <c r="O958" s="89">
        <f>'[4]AZIMUTH_CONGESTION by ports'!N2425</f>
        <v>0</v>
      </c>
      <c r="P958" s="88">
        <f>'[4]AZIMUTH_CONGESTION by ports'!O2425</f>
        <v>1</v>
      </c>
      <c r="Q958" s="88">
        <f>'[4]AZIMUTH_CONGESTION by ports'!P2425</f>
        <v>0</v>
      </c>
      <c r="R958" s="43">
        <f>'[4]AZIMUTH_CONGESTION by ports'!Q2425</f>
        <v>2</v>
      </c>
      <c r="S958" s="88">
        <f>'[4]AZIMUTH_CONGESTION by ports'!R2425</f>
        <v>0</v>
      </c>
      <c r="T958" s="12">
        <f>'[4]AZIMUTH_CONGESTION by ports'!S2425</f>
        <v>8</v>
      </c>
      <c r="U958" s="43">
        <f>'[4]AZIMUTH_CONGESTION by ports'!T2425</f>
        <v>0</v>
      </c>
      <c r="V958" s="12">
        <f>'[4]AZIMUTH_CONGESTION by ports'!U2425</f>
        <v>0</v>
      </c>
      <c r="W958" s="43">
        <f>'[4]AZIMUTH_CONGESTION by ports'!V2425</f>
        <v>2</v>
      </c>
      <c r="X958" s="12">
        <f>'[4]AZIMUTH_CONGESTION by ports'!W2425</f>
        <v>3</v>
      </c>
      <c r="Y958" s="88">
        <f>'[4]AZIMUTH_CONGESTION by ports'!X2425</f>
        <v>5</v>
      </c>
      <c r="Z958" s="12">
        <f>'[4]AZIMUTH_CONGESTION by ports'!Y2425</f>
        <v>0</v>
      </c>
      <c r="AA958" s="88">
        <f>'[4]AZIMUTH_CONGESTION by ports'!Z2425</f>
        <v>0</v>
      </c>
      <c r="AB958" s="12">
        <f t="shared" si="87"/>
        <v>11.05</v>
      </c>
      <c r="AC958" s="12">
        <f t="shared" si="88"/>
        <v>1.53</v>
      </c>
      <c r="AD958" s="12">
        <f t="shared" si="89"/>
        <v>0.85000000000000009</v>
      </c>
      <c r="AE958" s="12">
        <f t="shared" si="90"/>
        <v>1.02</v>
      </c>
      <c r="AF958" s="12">
        <f t="shared" si="91"/>
        <v>5.2700000000000005</v>
      </c>
      <c r="AG958" s="12">
        <f t="shared" si="92"/>
        <v>2.3800000000000003</v>
      </c>
    </row>
    <row r="959" spans="2:33">
      <c r="B959" s="15">
        <f>'[4]AZIMUTH_CONGESTION by ports'!A2426</f>
        <v>43326</v>
      </c>
      <c r="C959" s="6">
        <f>'[4]AZIMUTH_CONGESTION by ports'!B2426</f>
        <v>5</v>
      </c>
      <c r="D959" s="89">
        <f>'[4]AZIMUTH_CONGESTION by ports'!C2426</f>
        <v>38</v>
      </c>
      <c r="E959" s="43">
        <f>'[4]AZIMUTH_CONGESTION by ports'!D2426</f>
        <v>1</v>
      </c>
      <c r="F959" s="6">
        <f>'[4]AZIMUTH_CONGESTION by ports'!E2426</f>
        <v>0</v>
      </c>
      <c r="G959" s="6">
        <f>'[4]AZIMUTH_CONGESTION by ports'!F2426</f>
        <v>2</v>
      </c>
      <c r="H959" s="12">
        <f>'[4]AZIMUTH_CONGESTION by ports'!G2426</f>
        <v>0</v>
      </c>
      <c r="I959" s="12">
        <f>'[4]AZIMUTH_CONGESTION by ports'!H2426</f>
        <v>2</v>
      </c>
      <c r="J959" s="12">
        <f>'[4]AZIMUTH_CONGESTION by ports'!I2426</f>
        <v>0</v>
      </c>
      <c r="K959" s="12">
        <f>'[4]AZIMUTH_CONGESTION by ports'!J2426</f>
        <v>0</v>
      </c>
      <c r="L959" s="12">
        <f>'[4]AZIMUTH_CONGESTION by ports'!K2426</f>
        <v>0</v>
      </c>
      <c r="M959" s="43">
        <f>'[4]AZIMUTH_CONGESTION by ports'!L2426</f>
        <v>0</v>
      </c>
      <c r="N959" s="6">
        <f>'[4]AZIMUTH_CONGESTION by ports'!M2426</f>
        <v>1</v>
      </c>
      <c r="O959" s="89">
        <f>'[4]AZIMUTH_CONGESTION by ports'!N2426</f>
        <v>0</v>
      </c>
      <c r="P959" s="88">
        <f>'[4]AZIMUTH_CONGESTION by ports'!O2426</f>
        <v>1</v>
      </c>
      <c r="Q959" s="88">
        <f>'[4]AZIMUTH_CONGESTION by ports'!P2426</f>
        <v>0</v>
      </c>
      <c r="R959" s="43">
        <f>'[4]AZIMUTH_CONGESTION by ports'!Q2426</f>
        <v>2</v>
      </c>
      <c r="S959" s="88">
        <f>'[4]AZIMUTH_CONGESTION by ports'!R2426</f>
        <v>0</v>
      </c>
      <c r="T959" s="12">
        <f>'[4]AZIMUTH_CONGESTION by ports'!S2426</f>
        <v>8</v>
      </c>
      <c r="U959" s="43">
        <f>'[4]AZIMUTH_CONGESTION by ports'!T2426</f>
        <v>0</v>
      </c>
      <c r="V959" s="12">
        <f>'[4]AZIMUTH_CONGESTION by ports'!U2426</f>
        <v>0</v>
      </c>
      <c r="W959" s="43">
        <f>'[4]AZIMUTH_CONGESTION by ports'!V2426</f>
        <v>1</v>
      </c>
      <c r="X959" s="12">
        <f>'[4]AZIMUTH_CONGESTION by ports'!W2426</f>
        <v>2</v>
      </c>
      <c r="Y959" s="88">
        <f>'[4]AZIMUTH_CONGESTION by ports'!X2426</f>
        <v>4</v>
      </c>
      <c r="Z959" s="12">
        <f>'[4]AZIMUTH_CONGESTION by ports'!Y2426</f>
        <v>0</v>
      </c>
      <c r="AA959" s="88">
        <f>'[4]AZIMUTH_CONGESTION by ports'!Z2426</f>
        <v>0</v>
      </c>
      <c r="AB959" s="12">
        <f t="shared" si="87"/>
        <v>11.39</v>
      </c>
      <c r="AC959" s="12">
        <f t="shared" si="88"/>
        <v>1.36</v>
      </c>
      <c r="AD959" s="12">
        <f t="shared" si="89"/>
        <v>0.68</v>
      </c>
      <c r="AE959" s="12">
        <f t="shared" si="90"/>
        <v>0.85000000000000009</v>
      </c>
      <c r="AF959" s="12">
        <f t="shared" si="91"/>
        <v>6.4600000000000009</v>
      </c>
      <c r="AG959" s="12">
        <f t="shared" si="92"/>
        <v>2.04</v>
      </c>
    </row>
    <row r="960" spans="2:33">
      <c r="B960" s="15">
        <f>'[4]AZIMUTH_CONGESTION by ports'!A2427</f>
        <v>43327</v>
      </c>
      <c r="C960" s="6">
        <f>'[4]AZIMUTH_CONGESTION by ports'!B2427</f>
        <v>6</v>
      </c>
      <c r="D960" s="89">
        <f>'[4]AZIMUTH_CONGESTION by ports'!C2427</f>
        <v>36</v>
      </c>
      <c r="E960" s="43">
        <f>'[4]AZIMUTH_CONGESTION by ports'!D2427</f>
        <v>1</v>
      </c>
      <c r="F960" s="6">
        <f>'[4]AZIMUTH_CONGESTION by ports'!E2427</f>
        <v>0</v>
      </c>
      <c r="G960" s="6">
        <f>'[4]AZIMUTH_CONGESTION by ports'!F2427</f>
        <v>2</v>
      </c>
      <c r="H960" s="12">
        <f>'[4]AZIMUTH_CONGESTION by ports'!G2427</f>
        <v>2</v>
      </c>
      <c r="I960" s="12">
        <f>'[4]AZIMUTH_CONGESTION by ports'!H2427</f>
        <v>1</v>
      </c>
      <c r="J960" s="12">
        <f>'[4]AZIMUTH_CONGESTION by ports'!I2427</f>
        <v>1</v>
      </c>
      <c r="K960" s="12">
        <f>'[4]AZIMUTH_CONGESTION by ports'!J2427</f>
        <v>0</v>
      </c>
      <c r="L960" s="12">
        <f>'[4]AZIMUTH_CONGESTION by ports'!K2427</f>
        <v>0</v>
      </c>
      <c r="M960" s="43">
        <f>'[4]AZIMUTH_CONGESTION by ports'!L2427</f>
        <v>0</v>
      </c>
      <c r="N960" s="6">
        <f>'[4]AZIMUTH_CONGESTION by ports'!M2427</f>
        <v>1</v>
      </c>
      <c r="O960" s="89">
        <f>'[4]AZIMUTH_CONGESTION by ports'!N2427</f>
        <v>0</v>
      </c>
      <c r="P960" s="88">
        <f>'[4]AZIMUTH_CONGESTION by ports'!O2427</f>
        <v>2</v>
      </c>
      <c r="Q960" s="88">
        <f>'[4]AZIMUTH_CONGESTION by ports'!P2427</f>
        <v>0</v>
      </c>
      <c r="R960" s="43">
        <f>'[4]AZIMUTH_CONGESTION by ports'!Q2427</f>
        <v>0</v>
      </c>
      <c r="S960" s="88">
        <f>'[4]AZIMUTH_CONGESTION by ports'!R2427</f>
        <v>0</v>
      </c>
      <c r="T960" s="12">
        <f>'[4]AZIMUTH_CONGESTION by ports'!S2427</f>
        <v>9</v>
      </c>
      <c r="U960" s="43">
        <f>'[4]AZIMUTH_CONGESTION by ports'!T2427</f>
        <v>0</v>
      </c>
      <c r="V960" s="12">
        <f>'[4]AZIMUTH_CONGESTION by ports'!U2427</f>
        <v>0</v>
      </c>
      <c r="W960" s="43">
        <f>'[4]AZIMUTH_CONGESTION by ports'!V2427</f>
        <v>2</v>
      </c>
      <c r="X960" s="12">
        <f>'[4]AZIMUTH_CONGESTION by ports'!W2427</f>
        <v>2</v>
      </c>
      <c r="Y960" s="88">
        <f>'[4]AZIMUTH_CONGESTION by ports'!X2427</f>
        <v>4</v>
      </c>
      <c r="Z960" s="12">
        <f>'[4]AZIMUTH_CONGESTION by ports'!Y2427</f>
        <v>0</v>
      </c>
      <c r="AA960" s="88">
        <f>'[4]AZIMUTH_CONGESTION by ports'!Z2427</f>
        <v>0</v>
      </c>
      <c r="AB960" s="12">
        <f t="shared" si="87"/>
        <v>11.73</v>
      </c>
      <c r="AC960" s="12">
        <f t="shared" si="88"/>
        <v>1.53</v>
      </c>
      <c r="AD960" s="12">
        <f t="shared" si="89"/>
        <v>0.51</v>
      </c>
      <c r="AE960" s="12">
        <f t="shared" si="90"/>
        <v>1.02</v>
      </c>
      <c r="AF960" s="12">
        <f t="shared" si="91"/>
        <v>6.12</v>
      </c>
      <c r="AG960" s="12">
        <f t="shared" si="92"/>
        <v>2.5500000000000003</v>
      </c>
    </row>
    <row r="961" spans="2:33">
      <c r="B961" s="15">
        <f>'[4]AZIMUTH_CONGESTION by ports'!A2428</f>
        <v>43328</v>
      </c>
      <c r="C961" s="6">
        <f>'[4]AZIMUTH_CONGESTION by ports'!B2428</f>
        <v>7</v>
      </c>
      <c r="D961" s="89">
        <f>'[4]AZIMUTH_CONGESTION by ports'!C2428</f>
        <v>31</v>
      </c>
      <c r="E961" s="43">
        <f>'[4]AZIMUTH_CONGESTION by ports'!D2428</f>
        <v>3</v>
      </c>
      <c r="F961" s="6">
        <f>'[4]AZIMUTH_CONGESTION by ports'!E2428</f>
        <v>0</v>
      </c>
      <c r="G961" s="6">
        <f>'[4]AZIMUTH_CONGESTION by ports'!F2428</f>
        <v>2</v>
      </c>
      <c r="H961" s="12">
        <f>'[4]AZIMUTH_CONGESTION by ports'!G2428</f>
        <v>0</v>
      </c>
      <c r="I961" s="12">
        <f>'[4]AZIMUTH_CONGESTION by ports'!H2428</f>
        <v>3</v>
      </c>
      <c r="J961" s="12">
        <f>'[4]AZIMUTH_CONGESTION by ports'!I2428</f>
        <v>2</v>
      </c>
      <c r="K961" s="12">
        <f>'[4]AZIMUTH_CONGESTION by ports'!J2428</f>
        <v>0</v>
      </c>
      <c r="L961" s="12">
        <f>'[4]AZIMUTH_CONGESTION by ports'!K2428</f>
        <v>0</v>
      </c>
      <c r="M961" s="43">
        <f>'[4]AZIMUTH_CONGESTION by ports'!L2428</f>
        <v>0</v>
      </c>
      <c r="N961" s="6">
        <f>'[4]AZIMUTH_CONGESTION by ports'!M2428</f>
        <v>1</v>
      </c>
      <c r="O961" s="89">
        <f>'[4]AZIMUTH_CONGESTION by ports'!N2428</f>
        <v>0</v>
      </c>
      <c r="P961" s="88">
        <f>'[4]AZIMUTH_CONGESTION by ports'!O2428</f>
        <v>1</v>
      </c>
      <c r="Q961" s="88">
        <f>'[4]AZIMUTH_CONGESTION by ports'!P2428</f>
        <v>0</v>
      </c>
      <c r="R961" s="43">
        <f>'[4]AZIMUTH_CONGESTION by ports'!Q2428</f>
        <v>1</v>
      </c>
      <c r="S961" s="88">
        <f>'[4]AZIMUTH_CONGESTION by ports'!R2428</f>
        <v>0</v>
      </c>
      <c r="T961" s="12">
        <f>'[4]AZIMUTH_CONGESTION by ports'!S2428</f>
        <v>11</v>
      </c>
      <c r="U961" s="43">
        <f>'[4]AZIMUTH_CONGESTION by ports'!T2428</f>
        <v>0</v>
      </c>
      <c r="V961" s="12">
        <f>'[4]AZIMUTH_CONGESTION by ports'!U2428</f>
        <v>0</v>
      </c>
      <c r="W961" s="43">
        <f>'[4]AZIMUTH_CONGESTION by ports'!V2428</f>
        <v>2</v>
      </c>
      <c r="X961" s="12">
        <f>'[4]AZIMUTH_CONGESTION by ports'!W2428</f>
        <v>2</v>
      </c>
      <c r="Y961" s="88">
        <f>'[4]AZIMUTH_CONGESTION by ports'!X2428</f>
        <v>7</v>
      </c>
      <c r="Z961" s="12">
        <f>'[4]AZIMUTH_CONGESTION by ports'!Y2428</f>
        <v>0</v>
      </c>
      <c r="AA961" s="88">
        <f>'[4]AZIMUTH_CONGESTION by ports'!Z2428</f>
        <v>0</v>
      </c>
      <c r="AB961" s="12">
        <f t="shared" si="87"/>
        <v>12.41</v>
      </c>
      <c r="AC961" s="12">
        <f t="shared" si="88"/>
        <v>1.7000000000000002</v>
      </c>
      <c r="AD961" s="12">
        <f t="shared" si="89"/>
        <v>1.02</v>
      </c>
      <c r="AE961" s="12">
        <f t="shared" si="90"/>
        <v>1.36</v>
      </c>
      <c r="AF961" s="12">
        <f t="shared" si="91"/>
        <v>5.2700000000000005</v>
      </c>
      <c r="AG961" s="12">
        <f t="shared" si="92"/>
        <v>3.06</v>
      </c>
    </row>
    <row r="962" spans="2:33">
      <c r="B962" s="15">
        <f>'[4]AZIMUTH_CONGESTION by ports'!A2429</f>
        <v>43329</v>
      </c>
      <c r="C962" s="6">
        <f>'[4]AZIMUTH_CONGESTION by ports'!B2429</f>
        <v>7</v>
      </c>
      <c r="D962" s="89">
        <f>'[4]AZIMUTH_CONGESTION by ports'!C2429</f>
        <v>43</v>
      </c>
      <c r="E962" s="43">
        <f>'[4]AZIMUTH_CONGESTION by ports'!D2429</f>
        <v>4</v>
      </c>
      <c r="F962" s="6">
        <f>'[4]AZIMUTH_CONGESTION by ports'!E2429</f>
        <v>0</v>
      </c>
      <c r="G962" s="6">
        <f>'[4]AZIMUTH_CONGESTION by ports'!F2429</f>
        <v>2</v>
      </c>
      <c r="H962" s="12">
        <f>'[4]AZIMUTH_CONGESTION by ports'!G2429</f>
        <v>2</v>
      </c>
      <c r="I962" s="12">
        <f>'[4]AZIMUTH_CONGESTION by ports'!H2429</f>
        <v>3</v>
      </c>
      <c r="J962" s="12">
        <f>'[4]AZIMUTH_CONGESTION by ports'!I2429</f>
        <v>0</v>
      </c>
      <c r="K962" s="12">
        <f>'[4]AZIMUTH_CONGESTION by ports'!J2429</f>
        <v>0</v>
      </c>
      <c r="L962" s="12">
        <f>'[4]AZIMUTH_CONGESTION by ports'!K2429</f>
        <v>0</v>
      </c>
      <c r="M962" s="43">
        <f>'[4]AZIMUTH_CONGESTION by ports'!L2429</f>
        <v>0</v>
      </c>
      <c r="N962" s="6">
        <f>'[4]AZIMUTH_CONGESTION by ports'!M2429</f>
        <v>0</v>
      </c>
      <c r="O962" s="89">
        <f>'[4]AZIMUTH_CONGESTION by ports'!N2429</f>
        <v>0</v>
      </c>
      <c r="P962" s="88">
        <f>'[4]AZIMUTH_CONGESTION by ports'!O2429</f>
        <v>2</v>
      </c>
      <c r="Q962" s="88">
        <f>'[4]AZIMUTH_CONGESTION by ports'!P2429</f>
        <v>0</v>
      </c>
      <c r="R962" s="43">
        <f>'[4]AZIMUTH_CONGESTION by ports'!Q2429</f>
        <v>0</v>
      </c>
      <c r="S962" s="88">
        <f>'[4]AZIMUTH_CONGESTION by ports'!R2429</f>
        <v>0</v>
      </c>
      <c r="T962" s="12">
        <f>'[4]AZIMUTH_CONGESTION by ports'!S2429</f>
        <v>11</v>
      </c>
      <c r="U962" s="43">
        <f>'[4]AZIMUTH_CONGESTION by ports'!T2429</f>
        <v>0</v>
      </c>
      <c r="V962" s="12">
        <f>'[4]AZIMUTH_CONGESTION by ports'!U2429</f>
        <v>0</v>
      </c>
      <c r="W962" s="43">
        <f>'[4]AZIMUTH_CONGESTION by ports'!V2429</f>
        <v>4</v>
      </c>
      <c r="X962" s="12">
        <f>'[4]AZIMUTH_CONGESTION by ports'!W2429</f>
        <v>2</v>
      </c>
      <c r="Y962" s="88">
        <f>'[4]AZIMUTH_CONGESTION by ports'!X2429</f>
        <v>5</v>
      </c>
      <c r="Z962" s="12">
        <f>'[4]AZIMUTH_CONGESTION by ports'!Y2429</f>
        <v>0</v>
      </c>
      <c r="AA962" s="88">
        <f>'[4]AZIMUTH_CONGESTION by ports'!Z2429</f>
        <v>0</v>
      </c>
      <c r="AB962" s="12">
        <f t="shared" si="87"/>
        <v>14.450000000000001</v>
      </c>
      <c r="AC962" s="12">
        <f t="shared" si="88"/>
        <v>1.53</v>
      </c>
      <c r="AD962" s="12">
        <f t="shared" si="89"/>
        <v>1.36</v>
      </c>
      <c r="AE962" s="12">
        <f t="shared" si="90"/>
        <v>1.1900000000000002</v>
      </c>
      <c r="AF962" s="12">
        <f t="shared" si="91"/>
        <v>7.3100000000000005</v>
      </c>
      <c r="AG962" s="12">
        <f t="shared" si="92"/>
        <v>3.06</v>
      </c>
    </row>
    <row r="963" spans="2:33">
      <c r="B963" s="15">
        <f>'[4]AZIMUTH_CONGESTION by ports'!A2430</f>
        <v>43330</v>
      </c>
      <c r="C963" s="6">
        <f>'[4]AZIMUTH_CONGESTION by ports'!B2430</f>
        <v>6</v>
      </c>
      <c r="D963" s="89">
        <f>'[4]AZIMUTH_CONGESTION by ports'!C2430</f>
        <v>44</v>
      </c>
      <c r="E963" s="43">
        <f>'[4]AZIMUTH_CONGESTION by ports'!D2430</f>
        <v>2</v>
      </c>
      <c r="F963" s="6">
        <f>'[4]AZIMUTH_CONGESTION by ports'!E2430</f>
        <v>0</v>
      </c>
      <c r="G963" s="6">
        <f>'[4]AZIMUTH_CONGESTION by ports'!F2430</f>
        <v>2</v>
      </c>
      <c r="H963" s="12">
        <f>'[4]AZIMUTH_CONGESTION by ports'!G2430</f>
        <v>0</v>
      </c>
      <c r="I963" s="12">
        <f>'[4]AZIMUTH_CONGESTION by ports'!H2430</f>
        <v>4</v>
      </c>
      <c r="J963" s="12">
        <f>'[4]AZIMUTH_CONGESTION by ports'!I2430</f>
        <v>0</v>
      </c>
      <c r="K963" s="12">
        <f>'[4]AZIMUTH_CONGESTION by ports'!J2430</f>
        <v>0</v>
      </c>
      <c r="L963" s="12">
        <f>'[4]AZIMUTH_CONGESTION by ports'!K2430</f>
        <v>0</v>
      </c>
      <c r="M963" s="43">
        <f>'[4]AZIMUTH_CONGESTION by ports'!L2430</f>
        <v>1</v>
      </c>
      <c r="N963" s="6">
        <f>'[4]AZIMUTH_CONGESTION by ports'!M2430</f>
        <v>1</v>
      </c>
      <c r="O963" s="89">
        <f>'[4]AZIMUTH_CONGESTION by ports'!N2430</f>
        <v>0</v>
      </c>
      <c r="P963" s="88">
        <f>'[4]AZIMUTH_CONGESTION by ports'!O2430</f>
        <v>2</v>
      </c>
      <c r="Q963" s="88">
        <f>'[4]AZIMUTH_CONGESTION by ports'!P2430</f>
        <v>0</v>
      </c>
      <c r="R963" s="43">
        <f>'[4]AZIMUTH_CONGESTION by ports'!Q2430</f>
        <v>0</v>
      </c>
      <c r="S963" s="88">
        <f>'[4]AZIMUTH_CONGESTION by ports'!R2430</f>
        <v>0</v>
      </c>
      <c r="T963" s="12">
        <f>'[4]AZIMUTH_CONGESTION by ports'!S2430</f>
        <v>16</v>
      </c>
      <c r="U963" s="43">
        <f>'[4]AZIMUTH_CONGESTION by ports'!T2430</f>
        <v>0</v>
      </c>
      <c r="V963" s="12">
        <f>'[4]AZIMUTH_CONGESTION by ports'!U2430</f>
        <v>0</v>
      </c>
      <c r="W963" s="43">
        <f>'[4]AZIMUTH_CONGESTION by ports'!V2430</f>
        <v>3</v>
      </c>
      <c r="X963" s="12">
        <f>'[4]AZIMUTH_CONGESTION by ports'!W2430</f>
        <v>2</v>
      </c>
      <c r="Y963" s="88">
        <f>'[4]AZIMUTH_CONGESTION by ports'!X2430</f>
        <v>4</v>
      </c>
      <c r="Z963" s="12">
        <f>'[4]AZIMUTH_CONGESTION by ports'!Y2430</f>
        <v>0</v>
      </c>
      <c r="AA963" s="88">
        <f>'[4]AZIMUTH_CONGESTION by ports'!Z2430</f>
        <v>0</v>
      </c>
      <c r="AB963" s="12">
        <f t="shared" si="87"/>
        <v>14.790000000000001</v>
      </c>
      <c r="AC963" s="12">
        <f t="shared" si="88"/>
        <v>1.53</v>
      </c>
      <c r="AD963" s="12">
        <f t="shared" si="89"/>
        <v>1.02</v>
      </c>
      <c r="AE963" s="12">
        <f t="shared" si="90"/>
        <v>1.02</v>
      </c>
      <c r="AF963" s="12">
        <f t="shared" si="91"/>
        <v>7.48</v>
      </c>
      <c r="AG963" s="12">
        <f t="shared" si="92"/>
        <v>3.74</v>
      </c>
    </row>
    <row r="964" spans="2:33">
      <c r="B964" s="15">
        <f>'[4]AZIMUTH_CONGESTION by ports'!A2431</f>
        <v>43331</v>
      </c>
      <c r="C964" s="6">
        <f>'[4]AZIMUTH_CONGESTION by ports'!B2431</f>
        <v>7</v>
      </c>
      <c r="D964" s="89">
        <f>'[4]AZIMUTH_CONGESTION by ports'!C2431</f>
        <v>35</v>
      </c>
      <c r="E964" s="43">
        <f>'[4]AZIMUTH_CONGESTION by ports'!D2431</f>
        <v>1</v>
      </c>
      <c r="F964" s="6">
        <f>'[4]AZIMUTH_CONGESTION by ports'!E2431</f>
        <v>0</v>
      </c>
      <c r="G964" s="6">
        <f>'[4]AZIMUTH_CONGESTION by ports'!F2431</f>
        <v>2</v>
      </c>
      <c r="H964" s="12">
        <f>'[4]AZIMUTH_CONGESTION by ports'!G2431</f>
        <v>0</v>
      </c>
      <c r="I964" s="12">
        <f>'[4]AZIMUTH_CONGESTION by ports'!H2431</f>
        <v>2</v>
      </c>
      <c r="J964" s="12">
        <f>'[4]AZIMUTH_CONGESTION by ports'!I2431</f>
        <v>0</v>
      </c>
      <c r="K964" s="12">
        <f>'[4]AZIMUTH_CONGESTION by ports'!J2431</f>
        <v>0</v>
      </c>
      <c r="L964" s="12">
        <f>'[4]AZIMUTH_CONGESTION by ports'!K2431</f>
        <v>0</v>
      </c>
      <c r="M964" s="43">
        <f>'[4]AZIMUTH_CONGESTION by ports'!L2431</f>
        <v>0</v>
      </c>
      <c r="N964" s="6">
        <f>'[4]AZIMUTH_CONGESTION by ports'!M2431</f>
        <v>0</v>
      </c>
      <c r="O964" s="89">
        <f>'[4]AZIMUTH_CONGESTION by ports'!N2431</f>
        <v>0</v>
      </c>
      <c r="P964" s="88">
        <f>'[4]AZIMUTH_CONGESTION by ports'!O2431</f>
        <v>2</v>
      </c>
      <c r="Q964" s="88">
        <f>'[4]AZIMUTH_CONGESTION by ports'!P2431</f>
        <v>0</v>
      </c>
      <c r="R964" s="43">
        <f>'[4]AZIMUTH_CONGESTION by ports'!Q2431</f>
        <v>1</v>
      </c>
      <c r="S964" s="88">
        <f>'[4]AZIMUTH_CONGESTION by ports'!R2431</f>
        <v>0</v>
      </c>
      <c r="T964" s="12">
        <f>'[4]AZIMUTH_CONGESTION by ports'!S2431</f>
        <v>23</v>
      </c>
      <c r="U964" s="43">
        <f>'[4]AZIMUTH_CONGESTION by ports'!T2431</f>
        <v>0</v>
      </c>
      <c r="V964" s="12">
        <f>'[4]AZIMUTH_CONGESTION by ports'!U2431</f>
        <v>0</v>
      </c>
      <c r="W964" s="43">
        <f>'[4]AZIMUTH_CONGESTION by ports'!V2431</f>
        <v>4</v>
      </c>
      <c r="X964" s="12">
        <f>'[4]AZIMUTH_CONGESTION by ports'!W2431</f>
        <v>1</v>
      </c>
      <c r="Y964" s="88">
        <f>'[4]AZIMUTH_CONGESTION by ports'!X2431</f>
        <v>5</v>
      </c>
      <c r="Z964" s="12">
        <f>'[4]AZIMUTH_CONGESTION by ports'!Y2431</f>
        <v>0</v>
      </c>
      <c r="AA964" s="88">
        <f>'[4]AZIMUTH_CONGESTION by ports'!Z2431</f>
        <v>0</v>
      </c>
      <c r="AB964" s="12">
        <f t="shared" ref="AB964:AB1027" si="93">SUM(C964:AA964)*0.17</f>
        <v>14.110000000000001</v>
      </c>
      <c r="AC964" s="12">
        <f t="shared" ref="AC964:AC1027" si="94">SUM(C964,G964,F964,N964)*0.17</f>
        <v>1.53</v>
      </c>
      <c r="AD964" s="12">
        <f t="shared" ref="AD964:AD1027" si="95">SUM(E964,M964,R964,U964,W964)*0.17</f>
        <v>1.02</v>
      </c>
      <c r="AE964" s="12">
        <f t="shared" ref="AE964:AE1027" si="96">SUM(Q964,S964,Y964,AA964,P964)*0.17</f>
        <v>1.1900000000000002</v>
      </c>
      <c r="AF964" s="12">
        <f t="shared" ref="AF964:AF1027" si="97">SUM(D964,O964)*0.17</f>
        <v>5.95</v>
      </c>
      <c r="AG964" s="12">
        <f t="shared" ref="AG964:AG1027" si="98">SUM(H964,I964,J964,K964,L964,T964,V964,X964,Z964)*0.17</f>
        <v>4.42</v>
      </c>
    </row>
    <row r="965" spans="2:33">
      <c r="B965" s="15">
        <f>'[4]AZIMUTH_CONGESTION by ports'!A2432</f>
        <v>43332</v>
      </c>
      <c r="C965" s="6">
        <f>'[4]AZIMUTH_CONGESTION by ports'!B2432</f>
        <v>7</v>
      </c>
      <c r="D965" s="89">
        <f>'[4]AZIMUTH_CONGESTION by ports'!C2432</f>
        <v>35</v>
      </c>
      <c r="E965" s="43">
        <f>'[4]AZIMUTH_CONGESTION by ports'!D2432</f>
        <v>3</v>
      </c>
      <c r="F965" s="6">
        <f>'[4]AZIMUTH_CONGESTION by ports'!E2432</f>
        <v>0</v>
      </c>
      <c r="G965" s="6">
        <f>'[4]AZIMUTH_CONGESTION by ports'!F2432</f>
        <v>3</v>
      </c>
      <c r="H965" s="12">
        <f>'[4]AZIMUTH_CONGESTION by ports'!G2432</f>
        <v>0</v>
      </c>
      <c r="I965" s="12">
        <f>'[4]AZIMUTH_CONGESTION by ports'!H2432</f>
        <v>2</v>
      </c>
      <c r="J965" s="12">
        <f>'[4]AZIMUTH_CONGESTION by ports'!I2432</f>
        <v>0</v>
      </c>
      <c r="K965" s="12">
        <f>'[4]AZIMUTH_CONGESTION by ports'!J2432</f>
        <v>0</v>
      </c>
      <c r="L965" s="12">
        <f>'[4]AZIMUTH_CONGESTION by ports'!K2432</f>
        <v>0</v>
      </c>
      <c r="M965" s="43">
        <f>'[4]AZIMUTH_CONGESTION by ports'!L2432</f>
        <v>0</v>
      </c>
      <c r="N965" s="6">
        <f>'[4]AZIMUTH_CONGESTION by ports'!M2432</f>
        <v>0</v>
      </c>
      <c r="O965" s="89">
        <f>'[4]AZIMUTH_CONGESTION by ports'!N2432</f>
        <v>0</v>
      </c>
      <c r="P965" s="88">
        <f>'[4]AZIMUTH_CONGESTION by ports'!O2432</f>
        <v>2</v>
      </c>
      <c r="Q965" s="88">
        <f>'[4]AZIMUTH_CONGESTION by ports'!P2432</f>
        <v>0</v>
      </c>
      <c r="R965" s="43">
        <f>'[4]AZIMUTH_CONGESTION by ports'!Q2432</f>
        <v>3</v>
      </c>
      <c r="S965" s="88">
        <f>'[4]AZIMUTH_CONGESTION by ports'!R2432</f>
        <v>0</v>
      </c>
      <c r="T965" s="12">
        <f>'[4]AZIMUTH_CONGESTION by ports'!S2432</f>
        <v>23</v>
      </c>
      <c r="U965" s="43">
        <f>'[4]AZIMUTH_CONGESTION by ports'!T2432</f>
        <v>0</v>
      </c>
      <c r="V965" s="12">
        <f>'[4]AZIMUTH_CONGESTION by ports'!U2432</f>
        <v>0</v>
      </c>
      <c r="W965" s="43">
        <f>'[4]AZIMUTH_CONGESTION by ports'!V2432</f>
        <v>4</v>
      </c>
      <c r="X965" s="12">
        <f>'[4]AZIMUTH_CONGESTION by ports'!W2432</f>
        <v>1</v>
      </c>
      <c r="Y965" s="88">
        <f>'[4]AZIMUTH_CONGESTION by ports'!X2432</f>
        <v>3</v>
      </c>
      <c r="Z965" s="12">
        <f>'[4]AZIMUTH_CONGESTION by ports'!Y2432</f>
        <v>0</v>
      </c>
      <c r="AA965" s="88">
        <f>'[4]AZIMUTH_CONGESTION by ports'!Z2432</f>
        <v>0</v>
      </c>
      <c r="AB965" s="12">
        <f t="shared" si="93"/>
        <v>14.620000000000001</v>
      </c>
      <c r="AC965" s="12">
        <f t="shared" si="94"/>
        <v>1.7000000000000002</v>
      </c>
      <c r="AD965" s="12">
        <f t="shared" si="95"/>
        <v>1.7000000000000002</v>
      </c>
      <c r="AE965" s="12">
        <f t="shared" si="96"/>
        <v>0.85000000000000009</v>
      </c>
      <c r="AF965" s="12">
        <f t="shared" si="97"/>
        <v>5.95</v>
      </c>
      <c r="AG965" s="12">
        <f t="shared" si="98"/>
        <v>4.42</v>
      </c>
    </row>
    <row r="966" spans="2:33">
      <c r="B966" s="15">
        <f>'[4]AZIMUTH_CONGESTION by ports'!A2433</f>
        <v>43333</v>
      </c>
      <c r="C966" s="6">
        <f>'[4]AZIMUTH_CONGESTION by ports'!B2433</f>
        <v>6</v>
      </c>
      <c r="D966" s="89">
        <f>'[4]AZIMUTH_CONGESTION by ports'!C2433</f>
        <v>37</v>
      </c>
      <c r="E966" s="43">
        <f>'[4]AZIMUTH_CONGESTION by ports'!D2433</f>
        <v>0</v>
      </c>
      <c r="F966" s="6">
        <f>'[4]AZIMUTH_CONGESTION by ports'!E2433</f>
        <v>0</v>
      </c>
      <c r="G966" s="6">
        <f>'[4]AZIMUTH_CONGESTION by ports'!F2433</f>
        <v>3</v>
      </c>
      <c r="H966" s="12">
        <f>'[4]AZIMUTH_CONGESTION by ports'!G2433</f>
        <v>0</v>
      </c>
      <c r="I966" s="12">
        <f>'[4]AZIMUTH_CONGESTION by ports'!H2433</f>
        <v>2</v>
      </c>
      <c r="J966" s="12">
        <f>'[4]AZIMUTH_CONGESTION by ports'!I2433</f>
        <v>0</v>
      </c>
      <c r="K966" s="12">
        <f>'[4]AZIMUTH_CONGESTION by ports'!J2433</f>
        <v>0</v>
      </c>
      <c r="L966" s="12">
        <f>'[4]AZIMUTH_CONGESTION by ports'!K2433</f>
        <v>0</v>
      </c>
      <c r="M966" s="43">
        <f>'[4]AZIMUTH_CONGESTION by ports'!L2433</f>
        <v>0</v>
      </c>
      <c r="N966" s="6">
        <f>'[4]AZIMUTH_CONGESTION by ports'!M2433</f>
        <v>0</v>
      </c>
      <c r="O966" s="89">
        <f>'[4]AZIMUTH_CONGESTION by ports'!N2433</f>
        <v>0</v>
      </c>
      <c r="P966" s="88">
        <f>'[4]AZIMUTH_CONGESTION by ports'!O2433</f>
        <v>2</v>
      </c>
      <c r="Q966" s="88">
        <f>'[4]AZIMUTH_CONGESTION by ports'!P2433</f>
        <v>0</v>
      </c>
      <c r="R966" s="43">
        <f>'[4]AZIMUTH_CONGESTION by ports'!Q2433</f>
        <v>3</v>
      </c>
      <c r="S966" s="88">
        <f>'[4]AZIMUTH_CONGESTION by ports'!R2433</f>
        <v>0</v>
      </c>
      <c r="T966" s="12">
        <f>'[4]AZIMUTH_CONGESTION by ports'!S2433</f>
        <v>22</v>
      </c>
      <c r="U966" s="43">
        <f>'[4]AZIMUTH_CONGESTION by ports'!T2433</f>
        <v>0</v>
      </c>
      <c r="V966" s="12">
        <f>'[4]AZIMUTH_CONGESTION by ports'!U2433</f>
        <v>0</v>
      </c>
      <c r="W966" s="43">
        <f>'[4]AZIMUTH_CONGESTION by ports'!V2433</f>
        <v>5</v>
      </c>
      <c r="X966" s="12">
        <f>'[4]AZIMUTH_CONGESTION by ports'!W2433</f>
        <v>1</v>
      </c>
      <c r="Y966" s="88">
        <f>'[4]AZIMUTH_CONGESTION by ports'!X2433</f>
        <v>2</v>
      </c>
      <c r="Z966" s="12">
        <f>'[4]AZIMUTH_CONGESTION by ports'!Y2433</f>
        <v>0</v>
      </c>
      <c r="AA966" s="88">
        <f>'[4]AZIMUTH_CONGESTION by ports'!Z2433</f>
        <v>0</v>
      </c>
      <c r="AB966" s="12">
        <f t="shared" si="93"/>
        <v>14.110000000000001</v>
      </c>
      <c r="AC966" s="12">
        <f t="shared" si="94"/>
        <v>1.53</v>
      </c>
      <c r="AD966" s="12">
        <f t="shared" si="95"/>
        <v>1.36</v>
      </c>
      <c r="AE966" s="12">
        <f t="shared" si="96"/>
        <v>0.68</v>
      </c>
      <c r="AF966" s="12">
        <f t="shared" si="97"/>
        <v>6.29</v>
      </c>
      <c r="AG966" s="12">
        <f t="shared" si="98"/>
        <v>4.25</v>
      </c>
    </row>
    <row r="967" spans="2:33">
      <c r="B967" s="15">
        <f>'[4]AZIMUTH_CONGESTION by ports'!A2434</f>
        <v>43334</v>
      </c>
      <c r="C967" s="6">
        <f>'[4]AZIMUTH_CONGESTION by ports'!B2434</f>
        <v>6</v>
      </c>
      <c r="D967" s="89">
        <f>'[4]AZIMUTH_CONGESTION by ports'!C2434</f>
        <v>39</v>
      </c>
      <c r="E967" s="43">
        <f>'[4]AZIMUTH_CONGESTION by ports'!D2434</f>
        <v>2</v>
      </c>
      <c r="F967" s="6">
        <f>'[4]AZIMUTH_CONGESTION by ports'!E2434</f>
        <v>0</v>
      </c>
      <c r="G967" s="6">
        <f>'[4]AZIMUTH_CONGESTION by ports'!F2434</f>
        <v>3</v>
      </c>
      <c r="H967" s="12">
        <f>'[4]AZIMUTH_CONGESTION by ports'!G2434</f>
        <v>0</v>
      </c>
      <c r="I967" s="12">
        <f>'[4]AZIMUTH_CONGESTION by ports'!H2434</f>
        <v>2</v>
      </c>
      <c r="J967" s="12">
        <f>'[4]AZIMUTH_CONGESTION by ports'!I2434</f>
        <v>0</v>
      </c>
      <c r="K967" s="12">
        <f>'[4]AZIMUTH_CONGESTION by ports'!J2434</f>
        <v>1</v>
      </c>
      <c r="L967" s="12">
        <f>'[4]AZIMUTH_CONGESTION by ports'!K2434</f>
        <v>0</v>
      </c>
      <c r="M967" s="43">
        <f>'[4]AZIMUTH_CONGESTION by ports'!L2434</f>
        <v>1</v>
      </c>
      <c r="N967" s="6">
        <f>'[4]AZIMUTH_CONGESTION by ports'!M2434</f>
        <v>1</v>
      </c>
      <c r="O967" s="89">
        <f>'[4]AZIMUTH_CONGESTION by ports'!N2434</f>
        <v>0</v>
      </c>
      <c r="P967" s="88">
        <f>'[4]AZIMUTH_CONGESTION by ports'!O2434</f>
        <v>2</v>
      </c>
      <c r="Q967" s="88">
        <f>'[4]AZIMUTH_CONGESTION by ports'!P2434</f>
        <v>0</v>
      </c>
      <c r="R967" s="43">
        <f>'[4]AZIMUTH_CONGESTION by ports'!Q2434</f>
        <v>3</v>
      </c>
      <c r="S967" s="88">
        <f>'[4]AZIMUTH_CONGESTION by ports'!R2434</f>
        <v>0</v>
      </c>
      <c r="T967" s="12">
        <f>'[4]AZIMUTH_CONGESTION by ports'!S2434</f>
        <v>26</v>
      </c>
      <c r="U967" s="43">
        <f>'[4]AZIMUTH_CONGESTION by ports'!T2434</f>
        <v>0</v>
      </c>
      <c r="V967" s="12">
        <f>'[4]AZIMUTH_CONGESTION by ports'!U2434</f>
        <v>0</v>
      </c>
      <c r="W967" s="43">
        <f>'[4]AZIMUTH_CONGESTION by ports'!V2434</f>
        <v>4</v>
      </c>
      <c r="X967" s="12">
        <f>'[4]AZIMUTH_CONGESTION by ports'!W2434</f>
        <v>1</v>
      </c>
      <c r="Y967" s="88">
        <f>'[4]AZIMUTH_CONGESTION by ports'!X2434</f>
        <v>5</v>
      </c>
      <c r="Z967" s="12">
        <f>'[4]AZIMUTH_CONGESTION by ports'!Y2434</f>
        <v>0</v>
      </c>
      <c r="AA967" s="88">
        <f>'[4]AZIMUTH_CONGESTION by ports'!Z2434</f>
        <v>0</v>
      </c>
      <c r="AB967" s="12">
        <f t="shared" si="93"/>
        <v>16.32</v>
      </c>
      <c r="AC967" s="12">
        <f t="shared" si="94"/>
        <v>1.7000000000000002</v>
      </c>
      <c r="AD967" s="12">
        <f t="shared" si="95"/>
        <v>1.7000000000000002</v>
      </c>
      <c r="AE967" s="12">
        <f t="shared" si="96"/>
        <v>1.1900000000000002</v>
      </c>
      <c r="AF967" s="12">
        <f t="shared" si="97"/>
        <v>6.6300000000000008</v>
      </c>
      <c r="AG967" s="12">
        <f t="shared" si="98"/>
        <v>5.1000000000000005</v>
      </c>
    </row>
    <row r="968" spans="2:33">
      <c r="B968" s="15">
        <f>'[4]AZIMUTH_CONGESTION by ports'!A2435</f>
        <v>43335</v>
      </c>
      <c r="C968" s="6">
        <f>'[4]AZIMUTH_CONGESTION by ports'!B2435</f>
        <v>6</v>
      </c>
      <c r="D968" s="89">
        <f>'[4]AZIMUTH_CONGESTION by ports'!C2435</f>
        <v>42</v>
      </c>
      <c r="E968" s="43">
        <f>'[4]AZIMUTH_CONGESTION by ports'!D2435</f>
        <v>1</v>
      </c>
      <c r="F968" s="6">
        <f>'[4]AZIMUTH_CONGESTION by ports'!E2435</f>
        <v>0</v>
      </c>
      <c r="G968" s="6">
        <f>'[4]AZIMUTH_CONGESTION by ports'!F2435</f>
        <v>3</v>
      </c>
      <c r="H968" s="12">
        <f>'[4]AZIMUTH_CONGESTION by ports'!G2435</f>
        <v>0</v>
      </c>
      <c r="I968" s="12">
        <f>'[4]AZIMUTH_CONGESTION by ports'!H2435</f>
        <v>2</v>
      </c>
      <c r="J968" s="12">
        <f>'[4]AZIMUTH_CONGESTION by ports'!I2435</f>
        <v>1</v>
      </c>
      <c r="K968" s="12">
        <f>'[4]AZIMUTH_CONGESTION by ports'!J2435</f>
        <v>0</v>
      </c>
      <c r="L968" s="12">
        <f>'[4]AZIMUTH_CONGESTION by ports'!K2435</f>
        <v>0</v>
      </c>
      <c r="M968" s="43">
        <f>'[4]AZIMUTH_CONGESTION by ports'!L2435</f>
        <v>1</v>
      </c>
      <c r="N968" s="6">
        <f>'[4]AZIMUTH_CONGESTION by ports'!M2435</f>
        <v>0</v>
      </c>
      <c r="O968" s="89">
        <f>'[4]AZIMUTH_CONGESTION by ports'!N2435</f>
        <v>0</v>
      </c>
      <c r="P968" s="88">
        <f>'[4]AZIMUTH_CONGESTION by ports'!O2435</f>
        <v>1</v>
      </c>
      <c r="Q968" s="88">
        <f>'[4]AZIMUTH_CONGESTION by ports'!P2435</f>
        <v>0</v>
      </c>
      <c r="R968" s="43">
        <f>'[4]AZIMUTH_CONGESTION by ports'!Q2435</f>
        <v>3</v>
      </c>
      <c r="S968" s="88">
        <f>'[4]AZIMUTH_CONGESTION by ports'!R2435</f>
        <v>0</v>
      </c>
      <c r="T968" s="12">
        <f>'[4]AZIMUTH_CONGESTION by ports'!S2435</f>
        <v>23</v>
      </c>
      <c r="U968" s="43">
        <f>'[4]AZIMUTH_CONGESTION by ports'!T2435</f>
        <v>0</v>
      </c>
      <c r="V968" s="12">
        <f>'[4]AZIMUTH_CONGESTION by ports'!U2435</f>
        <v>0</v>
      </c>
      <c r="W968" s="43">
        <f>'[4]AZIMUTH_CONGESTION by ports'!V2435</f>
        <v>4</v>
      </c>
      <c r="X968" s="12">
        <f>'[4]AZIMUTH_CONGESTION by ports'!W2435</f>
        <v>2</v>
      </c>
      <c r="Y968" s="88">
        <f>'[4]AZIMUTH_CONGESTION by ports'!X2435</f>
        <v>6</v>
      </c>
      <c r="Z968" s="12">
        <f>'[4]AZIMUTH_CONGESTION by ports'!Y2435</f>
        <v>0</v>
      </c>
      <c r="AA968" s="88">
        <f>'[4]AZIMUTH_CONGESTION by ports'!Z2435</f>
        <v>0</v>
      </c>
      <c r="AB968" s="12">
        <f t="shared" si="93"/>
        <v>16.150000000000002</v>
      </c>
      <c r="AC968" s="12">
        <f t="shared" si="94"/>
        <v>1.53</v>
      </c>
      <c r="AD968" s="12">
        <f t="shared" si="95"/>
        <v>1.53</v>
      </c>
      <c r="AE968" s="12">
        <f t="shared" si="96"/>
        <v>1.1900000000000002</v>
      </c>
      <c r="AF968" s="12">
        <f t="shared" si="97"/>
        <v>7.1400000000000006</v>
      </c>
      <c r="AG968" s="12">
        <f t="shared" si="98"/>
        <v>4.7600000000000007</v>
      </c>
    </row>
    <row r="969" spans="2:33">
      <c r="B969" s="15">
        <f>'[4]AZIMUTH_CONGESTION by ports'!A2436</f>
        <v>43336</v>
      </c>
      <c r="C969" s="6">
        <f>'[4]AZIMUTH_CONGESTION by ports'!B2436</f>
        <v>6</v>
      </c>
      <c r="D969" s="89">
        <f>'[4]AZIMUTH_CONGESTION by ports'!C2436</f>
        <v>51</v>
      </c>
      <c r="E969" s="43">
        <f>'[4]AZIMUTH_CONGESTION by ports'!D2436</f>
        <v>0</v>
      </c>
      <c r="F969" s="6">
        <f>'[4]AZIMUTH_CONGESTION by ports'!E2436</f>
        <v>0</v>
      </c>
      <c r="G969" s="6">
        <f>'[4]AZIMUTH_CONGESTION by ports'!F2436</f>
        <v>3</v>
      </c>
      <c r="H969" s="12">
        <f>'[4]AZIMUTH_CONGESTION by ports'!G2436</f>
        <v>0</v>
      </c>
      <c r="I969" s="12">
        <f>'[4]AZIMUTH_CONGESTION by ports'!H2436</f>
        <v>1</v>
      </c>
      <c r="J969" s="12">
        <f>'[4]AZIMUTH_CONGESTION by ports'!I2436</f>
        <v>1</v>
      </c>
      <c r="K969" s="12">
        <f>'[4]AZIMUTH_CONGESTION by ports'!J2436</f>
        <v>0</v>
      </c>
      <c r="L969" s="12">
        <f>'[4]AZIMUTH_CONGESTION by ports'!K2436</f>
        <v>0</v>
      </c>
      <c r="M969" s="43">
        <f>'[4]AZIMUTH_CONGESTION by ports'!L2436</f>
        <v>0</v>
      </c>
      <c r="N969" s="6">
        <f>'[4]AZIMUTH_CONGESTION by ports'!M2436</f>
        <v>0</v>
      </c>
      <c r="O969" s="89">
        <f>'[4]AZIMUTH_CONGESTION by ports'!N2436</f>
        <v>0</v>
      </c>
      <c r="P969" s="88">
        <f>'[4]AZIMUTH_CONGESTION by ports'!O2436</f>
        <v>2</v>
      </c>
      <c r="Q969" s="88">
        <f>'[4]AZIMUTH_CONGESTION by ports'!P2436</f>
        <v>0</v>
      </c>
      <c r="R969" s="43">
        <f>'[4]AZIMUTH_CONGESTION by ports'!Q2436</f>
        <v>3</v>
      </c>
      <c r="S969" s="88">
        <f>'[4]AZIMUTH_CONGESTION by ports'!R2436</f>
        <v>0</v>
      </c>
      <c r="T969" s="12">
        <f>'[4]AZIMUTH_CONGESTION by ports'!S2436</f>
        <v>18</v>
      </c>
      <c r="U969" s="43">
        <f>'[4]AZIMUTH_CONGESTION by ports'!T2436</f>
        <v>0</v>
      </c>
      <c r="V969" s="12">
        <f>'[4]AZIMUTH_CONGESTION by ports'!U2436</f>
        <v>0</v>
      </c>
      <c r="W969" s="43">
        <f>'[4]AZIMUTH_CONGESTION by ports'!V2436</f>
        <v>1</v>
      </c>
      <c r="X969" s="12">
        <f>'[4]AZIMUTH_CONGESTION by ports'!W2436</f>
        <v>1</v>
      </c>
      <c r="Y969" s="88">
        <f>'[4]AZIMUTH_CONGESTION by ports'!X2436</f>
        <v>3</v>
      </c>
      <c r="Z969" s="12">
        <f>'[4]AZIMUTH_CONGESTION by ports'!Y2436</f>
        <v>0</v>
      </c>
      <c r="AA969" s="88">
        <f>'[4]AZIMUTH_CONGESTION by ports'!Z2436</f>
        <v>0</v>
      </c>
      <c r="AB969" s="12">
        <f t="shared" si="93"/>
        <v>15.3</v>
      </c>
      <c r="AC969" s="12">
        <f t="shared" si="94"/>
        <v>1.53</v>
      </c>
      <c r="AD969" s="12">
        <f t="shared" si="95"/>
        <v>0.68</v>
      </c>
      <c r="AE969" s="12">
        <f t="shared" si="96"/>
        <v>0.85000000000000009</v>
      </c>
      <c r="AF969" s="12">
        <f t="shared" si="97"/>
        <v>8.67</v>
      </c>
      <c r="AG969" s="12">
        <f t="shared" si="98"/>
        <v>3.5700000000000003</v>
      </c>
    </row>
    <row r="970" spans="2:33">
      <c r="B970" s="15">
        <f>'[4]AZIMUTH_CONGESTION by ports'!A2437</f>
        <v>43337</v>
      </c>
      <c r="C970" s="6">
        <f>'[4]AZIMUTH_CONGESTION by ports'!B2437</f>
        <v>5</v>
      </c>
      <c r="D970" s="89">
        <f>'[4]AZIMUTH_CONGESTION by ports'!C2437</f>
        <v>45</v>
      </c>
      <c r="E970" s="43">
        <f>'[4]AZIMUTH_CONGESTION by ports'!D2437</f>
        <v>1</v>
      </c>
      <c r="F970" s="6">
        <f>'[4]AZIMUTH_CONGESTION by ports'!E2437</f>
        <v>0</v>
      </c>
      <c r="G970" s="6">
        <f>'[4]AZIMUTH_CONGESTION by ports'!F2437</f>
        <v>3</v>
      </c>
      <c r="H970" s="12">
        <f>'[4]AZIMUTH_CONGESTION by ports'!G2437</f>
        <v>0</v>
      </c>
      <c r="I970" s="12">
        <f>'[4]AZIMUTH_CONGESTION by ports'!H2437</f>
        <v>0</v>
      </c>
      <c r="J970" s="12">
        <f>'[4]AZIMUTH_CONGESTION by ports'!I2437</f>
        <v>1</v>
      </c>
      <c r="K970" s="12">
        <f>'[4]AZIMUTH_CONGESTION by ports'!J2437</f>
        <v>0</v>
      </c>
      <c r="L970" s="12">
        <f>'[4]AZIMUTH_CONGESTION by ports'!K2437</f>
        <v>0</v>
      </c>
      <c r="M970" s="43">
        <f>'[4]AZIMUTH_CONGESTION by ports'!L2437</f>
        <v>0</v>
      </c>
      <c r="N970" s="6">
        <f>'[4]AZIMUTH_CONGESTION by ports'!M2437</f>
        <v>1</v>
      </c>
      <c r="O970" s="89">
        <f>'[4]AZIMUTH_CONGESTION by ports'!N2437</f>
        <v>0</v>
      </c>
      <c r="P970" s="88">
        <f>'[4]AZIMUTH_CONGESTION by ports'!O2437</f>
        <v>2</v>
      </c>
      <c r="Q970" s="88">
        <f>'[4]AZIMUTH_CONGESTION by ports'!P2437</f>
        <v>0</v>
      </c>
      <c r="R970" s="43">
        <f>'[4]AZIMUTH_CONGESTION by ports'!Q2437</f>
        <v>3</v>
      </c>
      <c r="S970" s="88">
        <f>'[4]AZIMUTH_CONGESTION by ports'!R2437</f>
        <v>0</v>
      </c>
      <c r="T970" s="12">
        <f>'[4]AZIMUTH_CONGESTION by ports'!S2437</f>
        <v>13</v>
      </c>
      <c r="U970" s="43">
        <f>'[4]AZIMUTH_CONGESTION by ports'!T2437</f>
        <v>0</v>
      </c>
      <c r="V970" s="12">
        <f>'[4]AZIMUTH_CONGESTION by ports'!U2437</f>
        <v>0</v>
      </c>
      <c r="W970" s="43">
        <f>'[4]AZIMUTH_CONGESTION by ports'!V2437</f>
        <v>1</v>
      </c>
      <c r="X970" s="12">
        <f>'[4]AZIMUTH_CONGESTION by ports'!W2437</f>
        <v>0</v>
      </c>
      <c r="Y970" s="88">
        <f>'[4]AZIMUTH_CONGESTION by ports'!X2437</f>
        <v>2</v>
      </c>
      <c r="Z970" s="12">
        <f>'[4]AZIMUTH_CONGESTION by ports'!Y2437</f>
        <v>0</v>
      </c>
      <c r="AA970" s="88">
        <f>'[4]AZIMUTH_CONGESTION by ports'!Z2437</f>
        <v>0</v>
      </c>
      <c r="AB970" s="12">
        <f t="shared" si="93"/>
        <v>13.090000000000002</v>
      </c>
      <c r="AC970" s="12">
        <f t="shared" si="94"/>
        <v>1.53</v>
      </c>
      <c r="AD970" s="12">
        <f t="shared" si="95"/>
        <v>0.85000000000000009</v>
      </c>
      <c r="AE970" s="12">
        <f t="shared" si="96"/>
        <v>0.68</v>
      </c>
      <c r="AF970" s="12">
        <f t="shared" si="97"/>
        <v>7.65</v>
      </c>
      <c r="AG970" s="12">
        <f t="shared" si="98"/>
        <v>2.3800000000000003</v>
      </c>
    </row>
    <row r="971" spans="2:33">
      <c r="B971" s="15">
        <f>'[4]AZIMUTH_CONGESTION by ports'!A2438</f>
        <v>43338</v>
      </c>
      <c r="C971" s="6">
        <f>'[4]AZIMUTH_CONGESTION by ports'!B2438</f>
        <v>5</v>
      </c>
      <c r="D971" s="89">
        <f>'[4]AZIMUTH_CONGESTION by ports'!C2438</f>
        <v>44</v>
      </c>
      <c r="E971" s="43">
        <f>'[4]AZIMUTH_CONGESTION by ports'!D2438</f>
        <v>1</v>
      </c>
      <c r="F971" s="6">
        <f>'[4]AZIMUTH_CONGESTION by ports'!E2438</f>
        <v>0</v>
      </c>
      <c r="G971" s="6">
        <f>'[4]AZIMUTH_CONGESTION by ports'!F2438</f>
        <v>3</v>
      </c>
      <c r="H971" s="12">
        <f>'[4]AZIMUTH_CONGESTION by ports'!G2438</f>
        <v>1</v>
      </c>
      <c r="I971" s="12">
        <f>'[4]AZIMUTH_CONGESTION by ports'!H2438</f>
        <v>0</v>
      </c>
      <c r="J971" s="12">
        <f>'[4]AZIMUTH_CONGESTION by ports'!I2438</f>
        <v>0</v>
      </c>
      <c r="K971" s="12">
        <f>'[4]AZIMUTH_CONGESTION by ports'!J2438</f>
        <v>0</v>
      </c>
      <c r="L971" s="12">
        <f>'[4]AZIMUTH_CONGESTION by ports'!K2438</f>
        <v>0</v>
      </c>
      <c r="M971" s="43">
        <f>'[4]AZIMUTH_CONGESTION by ports'!L2438</f>
        <v>0</v>
      </c>
      <c r="N971" s="6">
        <f>'[4]AZIMUTH_CONGESTION by ports'!M2438</f>
        <v>0</v>
      </c>
      <c r="O971" s="89">
        <f>'[4]AZIMUTH_CONGESTION by ports'!N2438</f>
        <v>0</v>
      </c>
      <c r="P971" s="88">
        <f>'[4]AZIMUTH_CONGESTION by ports'!O2438</f>
        <v>0</v>
      </c>
      <c r="Q971" s="88">
        <f>'[4]AZIMUTH_CONGESTION by ports'!P2438</f>
        <v>0</v>
      </c>
      <c r="R971" s="43">
        <f>'[4]AZIMUTH_CONGESTION by ports'!Q2438</f>
        <v>2</v>
      </c>
      <c r="S971" s="88">
        <f>'[4]AZIMUTH_CONGESTION by ports'!R2438</f>
        <v>0</v>
      </c>
      <c r="T971" s="12">
        <f>'[4]AZIMUTH_CONGESTION by ports'!S2438</f>
        <v>12</v>
      </c>
      <c r="U971" s="43">
        <f>'[4]AZIMUTH_CONGESTION by ports'!T2438</f>
        <v>0</v>
      </c>
      <c r="V971" s="12">
        <f>'[4]AZIMUTH_CONGESTION by ports'!U2438</f>
        <v>0</v>
      </c>
      <c r="W971" s="43">
        <f>'[4]AZIMUTH_CONGESTION by ports'!V2438</f>
        <v>1</v>
      </c>
      <c r="X971" s="12">
        <f>'[4]AZIMUTH_CONGESTION by ports'!W2438</f>
        <v>0</v>
      </c>
      <c r="Y971" s="88">
        <f>'[4]AZIMUTH_CONGESTION by ports'!X2438</f>
        <v>2</v>
      </c>
      <c r="Z971" s="12">
        <f>'[4]AZIMUTH_CONGESTION by ports'!Y2438</f>
        <v>0</v>
      </c>
      <c r="AA971" s="88">
        <f>'[4]AZIMUTH_CONGESTION by ports'!Z2438</f>
        <v>0</v>
      </c>
      <c r="AB971" s="12">
        <f t="shared" si="93"/>
        <v>12.07</v>
      </c>
      <c r="AC971" s="12">
        <f t="shared" si="94"/>
        <v>1.36</v>
      </c>
      <c r="AD971" s="12">
        <f t="shared" si="95"/>
        <v>0.68</v>
      </c>
      <c r="AE971" s="12">
        <f t="shared" si="96"/>
        <v>0.34</v>
      </c>
      <c r="AF971" s="12">
        <f t="shared" si="97"/>
        <v>7.48</v>
      </c>
      <c r="AG971" s="12">
        <f t="shared" si="98"/>
        <v>2.21</v>
      </c>
    </row>
    <row r="972" spans="2:33">
      <c r="B972" s="15">
        <f>'[4]AZIMUTH_CONGESTION by ports'!A2439</f>
        <v>43339</v>
      </c>
      <c r="C972" s="6">
        <f>'[4]AZIMUTH_CONGESTION by ports'!B2439</f>
        <v>6</v>
      </c>
      <c r="D972" s="89">
        <f>'[4]AZIMUTH_CONGESTION by ports'!C2439</f>
        <v>45</v>
      </c>
      <c r="E972" s="43">
        <f>'[4]AZIMUTH_CONGESTION by ports'!D2439</f>
        <v>0</v>
      </c>
      <c r="F972" s="6">
        <f>'[4]AZIMUTH_CONGESTION by ports'!E2439</f>
        <v>0</v>
      </c>
      <c r="G972" s="6">
        <f>'[4]AZIMUTH_CONGESTION by ports'!F2439</f>
        <v>3</v>
      </c>
      <c r="H972" s="12">
        <f>'[4]AZIMUTH_CONGESTION by ports'!G2439</f>
        <v>1</v>
      </c>
      <c r="I972" s="12">
        <f>'[4]AZIMUTH_CONGESTION by ports'!H2439</f>
        <v>0</v>
      </c>
      <c r="J972" s="12">
        <f>'[4]AZIMUTH_CONGESTION by ports'!I2439</f>
        <v>2</v>
      </c>
      <c r="K972" s="12">
        <f>'[4]AZIMUTH_CONGESTION by ports'!J2439</f>
        <v>0</v>
      </c>
      <c r="L972" s="12">
        <f>'[4]AZIMUTH_CONGESTION by ports'!K2439</f>
        <v>0</v>
      </c>
      <c r="M972" s="43">
        <f>'[4]AZIMUTH_CONGESTION by ports'!L2439</f>
        <v>0</v>
      </c>
      <c r="N972" s="6">
        <f>'[4]AZIMUTH_CONGESTION by ports'!M2439</f>
        <v>1</v>
      </c>
      <c r="O972" s="89">
        <f>'[4]AZIMUTH_CONGESTION by ports'!N2439</f>
        <v>0</v>
      </c>
      <c r="P972" s="88">
        <f>'[4]AZIMUTH_CONGESTION by ports'!O2439</f>
        <v>0</v>
      </c>
      <c r="Q972" s="88">
        <f>'[4]AZIMUTH_CONGESTION by ports'!P2439</f>
        <v>0</v>
      </c>
      <c r="R972" s="43">
        <f>'[4]AZIMUTH_CONGESTION by ports'!Q2439</f>
        <v>2</v>
      </c>
      <c r="S972" s="88">
        <f>'[4]AZIMUTH_CONGESTION by ports'!R2439</f>
        <v>0</v>
      </c>
      <c r="T972" s="12">
        <f>'[4]AZIMUTH_CONGESTION by ports'!S2439</f>
        <v>12</v>
      </c>
      <c r="U972" s="43">
        <f>'[4]AZIMUTH_CONGESTION by ports'!T2439</f>
        <v>0</v>
      </c>
      <c r="V972" s="12">
        <f>'[4]AZIMUTH_CONGESTION by ports'!U2439</f>
        <v>0</v>
      </c>
      <c r="W972" s="43">
        <f>'[4]AZIMUTH_CONGESTION by ports'!V2439</f>
        <v>1</v>
      </c>
      <c r="X972" s="12">
        <f>'[4]AZIMUTH_CONGESTION by ports'!W2439</f>
        <v>0</v>
      </c>
      <c r="Y972" s="88">
        <f>'[4]AZIMUTH_CONGESTION by ports'!X2439</f>
        <v>3</v>
      </c>
      <c r="Z972" s="12">
        <f>'[4]AZIMUTH_CONGESTION by ports'!Y2439</f>
        <v>0</v>
      </c>
      <c r="AA972" s="88">
        <f>'[4]AZIMUTH_CONGESTION by ports'!Z2439</f>
        <v>0</v>
      </c>
      <c r="AB972" s="12">
        <f t="shared" si="93"/>
        <v>12.920000000000002</v>
      </c>
      <c r="AC972" s="12">
        <f t="shared" si="94"/>
        <v>1.7000000000000002</v>
      </c>
      <c r="AD972" s="12">
        <f t="shared" si="95"/>
        <v>0.51</v>
      </c>
      <c r="AE972" s="12">
        <f t="shared" si="96"/>
        <v>0.51</v>
      </c>
      <c r="AF972" s="12">
        <f t="shared" si="97"/>
        <v>7.65</v>
      </c>
      <c r="AG972" s="12">
        <f t="shared" si="98"/>
        <v>2.5500000000000003</v>
      </c>
    </row>
    <row r="973" spans="2:33">
      <c r="B973" s="15">
        <f>'[4]AZIMUTH_CONGESTION by ports'!A2440</f>
        <v>43340</v>
      </c>
      <c r="C973" s="6">
        <f>'[4]AZIMUTH_CONGESTION by ports'!B2440</f>
        <v>6</v>
      </c>
      <c r="D973" s="89">
        <f>'[4]AZIMUTH_CONGESTION by ports'!C2440</f>
        <v>39</v>
      </c>
      <c r="E973" s="43">
        <f>'[4]AZIMUTH_CONGESTION by ports'!D2440</f>
        <v>2</v>
      </c>
      <c r="F973" s="6">
        <f>'[4]AZIMUTH_CONGESTION by ports'!E2440</f>
        <v>0</v>
      </c>
      <c r="G973" s="6">
        <f>'[4]AZIMUTH_CONGESTION by ports'!F2440</f>
        <v>3</v>
      </c>
      <c r="H973" s="12">
        <f>'[4]AZIMUTH_CONGESTION by ports'!G2440</f>
        <v>1</v>
      </c>
      <c r="I973" s="12">
        <f>'[4]AZIMUTH_CONGESTION by ports'!H2440</f>
        <v>1</v>
      </c>
      <c r="J973" s="12">
        <f>'[4]AZIMUTH_CONGESTION by ports'!I2440</f>
        <v>2</v>
      </c>
      <c r="K973" s="12">
        <f>'[4]AZIMUTH_CONGESTION by ports'!J2440</f>
        <v>0</v>
      </c>
      <c r="L973" s="12">
        <f>'[4]AZIMUTH_CONGESTION by ports'!K2440</f>
        <v>0</v>
      </c>
      <c r="M973" s="43">
        <f>'[4]AZIMUTH_CONGESTION by ports'!L2440</f>
        <v>0</v>
      </c>
      <c r="N973" s="6">
        <f>'[4]AZIMUTH_CONGESTION by ports'!M2440</f>
        <v>1</v>
      </c>
      <c r="O973" s="89">
        <f>'[4]AZIMUTH_CONGESTION by ports'!N2440</f>
        <v>0</v>
      </c>
      <c r="P973" s="88">
        <f>'[4]AZIMUTH_CONGESTION by ports'!O2440</f>
        <v>0</v>
      </c>
      <c r="Q973" s="88">
        <f>'[4]AZIMUTH_CONGESTION by ports'!P2440</f>
        <v>0</v>
      </c>
      <c r="R973" s="43">
        <f>'[4]AZIMUTH_CONGESTION by ports'!Q2440</f>
        <v>2</v>
      </c>
      <c r="S973" s="88">
        <f>'[4]AZIMUTH_CONGESTION by ports'!R2440</f>
        <v>0</v>
      </c>
      <c r="T973" s="12">
        <f>'[4]AZIMUTH_CONGESTION by ports'!S2440</f>
        <v>13</v>
      </c>
      <c r="U973" s="43">
        <f>'[4]AZIMUTH_CONGESTION by ports'!T2440</f>
        <v>0</v>
      </c>
      <c r="V973" s="12">
        <f>'[4]AZIMUTH_CONGESTION by ports'!U2440</f>
        <v>0</v>
      </c>
      <c r="W973" s="43">
        <f>'[4]AZIMUTH_CONGESTION by ports'!V2440</f>
        <v>2</v>
      </c>
      <c r="X973" s="12">
        <f>'[4]AZIMUTH_CONGESTION by ports'!W2440</f>
        <v>0</v>
      </c>
      <c r="Y973" s="88">
        <f>'[4]AZIMUTH_CONGESTION by ports'!X2440</f>
        <v>4</v>
      </c>
      <c r="Z973" s="12">
        <f>'[4]AZIMUTH_CONGESTION by ports'!Y2440</f>
        <v>0</v>
      </c>
      <c r="AA973" s="88">
        <f>'[4]AZIMUTH_CONGESTION by ports'!Z2440</f>
        <v>0</v>
      </c>
      <c r="AB973" s="12">
        <f t="shared" si="93"/>
        <v>12.920000000000002</v>
      </c>
      <c r="AC973" s="12">
        <f t="shared" si="94"/>
        <v>1.7000000000000002</v>
      </c>
      <c r="AD973" s="12">
        <f t="shared" si="95"/>
        <v>1.02</v>
      </c>
      <c r="AE973" s="12">
        <f t="shared" si="96"/>
        <v>0.68</v>
      </c>
      <c r="AF973" s="12">
        <f t="shared" si="97"/>
        <v>6.6300000000000008</v>
      </c>
      <c r="AG973" s="12">
        <f t="shared" si="98"/>
        <v>2.89</v>
      </c>
    </row>
    <row r="974" spans="2:33">
      <c r="B974" s="15">
        <f>'[4]AZIMUTH_CONGESTION by ports'!A2441</f>
        <v>43341</v>
      </c>
      <c r="C974" s="6">
        <f>'[4]AZIMUTH_CONGESTION by ports'!B2441</f>
        <v>6</v>
      </c>
      <c r="D974" s="89">
        <f>'[4]AZIMUTH_CONGESTION by ports'!C2441</f>
        <v>38</v>
      </c>
      <c r="E974" s="43">
        <f>'[4]AZIMUTH_CONGESTION by ports'!D2441</f>
        <v>4</v>
      </c>
      <c r="F974" s="6">
        <f>'[4]AZIMUTH_CONGESTION by ports'!E2441</f>
        <v>0</v>
      </c>
      <c r="G974" s="6">
        <f>'[4]AZIMUTH_CONGESTION by ports'!F2441</f>
        <v>3</v>
      </c>
      <c r="H974" s="12">
        <f>'[4]AZIMUTH_CONGESTION by ports'!G2441</f>
        <v>1</v>
      </c>
      <c r="I974" s="12">
        <f>'[4]AZIMUTH_CONGESTION by ports'!H2441</f>
        <v>0</v>
      </c>
      <c r="J974" s="12">
        <f>'[4]AZIMUTH_CONGESTION by ports'!I2441</f>
        <v>2</v>
      </c>
      <c r="K974" s="12">
        <f>'[4]AZIMUTH_CONGESTION by ports'!J2441</f>
        <v>0</v>
      </c>
      <c r="L974" s="12">
        <f>'[4]AZIMUTH_CONGESTION by ports'!K2441</f>
        <v>0</v>
      </c>
      <c r="M974" s="43">
        <f>'[4]AZIMUTH_CONGESTION by ports'!L2441</f>
        <v>1</v>
      </c>
      <c r="N974" s="6">
        <f>'[4]AZIMUTH_CONGESTION by ports'!M2441</f>
        <v>2</v>
      </c>
      <c r="O974" s="89">
        <f>'[4]AZIMUTH_CONGESTION by ports'!N2441</f>
        <v>0</v>
      </c>
      <c r="P974" s="88">
        <f>'[4]AZIMUTH_CONGESTION by ports'!O2441</f>
        <v>0</v>
      </c>
      <c r="Q974" s="88">
        <f>'[4]AZIMUTH_CONGESTION by ports'!P2441</f>
        <v>0</v>
      </c>
      <c r="R974" s="43">
        <f>'[4]AZIMUTH_CONGESTION by ports'!Q2441</f>
        <v>0</v>
      </c>
      <c r="S974" s="88">
        <f>'[4]AZIMUTH_CONGESTION by ports'!R2441</f>
        <v>0</v>
      </c>
      <c r="T974" s="12">
        <f>'[4]AZIMUTH_CONGESTION by ports'!S2441</f>
        <v>12</v>
      </c>
      <c r="U974" s="43">
        <f>'[4]AZIMUTH_CONGESTION by ports'!T2441</f>
        <v>0</v>
      </c>
      <c r="V974" s="12">
        <f>'[4]AZIMUTH_CONGESTION by ports'!U2441</f>
        <v>0</v>
      </c>
      <c r="W974" s="43">
        <f>'[4]AZIMUTH_CONGESTION by ports'!V2441</f>
        <v>3</v>
      </c>
      <c r="X974" s="12">
        <f>'[4]AZIMUTH_CONGESTION by ports'!W2441</f>
        <v>0</v>
      </c>
      <c r="Y974" s="88">
        <f>'[4]AZIMUTH_CONGESTION by ports'!X2441</f>
        <v>5</v>
      </c>
      <c r="Z974" s="12">
        <f>'[4]AZIMUTH_CONGESTION by ports'!Y2441</f>
        <v>0</v>
      </c>
      <c r="AA974" s="88">
        <f>'[4]AZIMUTH_CONGESTION by ports'!Z2441</f>
        <v>0</v>
      </c>
      <c r="AB974" s="12">
        <f t="shared" si="93"/>
        <v>13.090000000000002</v>
      </c>
      <c r="AC974" s="12">
        <f t="shared" si="94"/>
        <v>1.87</v>
      </c>
      <c r="AD974" s="12">
        <f t="shared" si="95"/>
        <v>1.36</v>
      </c>
      <c r="AE974" s="12">
        <f t="shared" si="96"/>
        <v>0.85000000000000009</v>
      </c>
      <c r="AF974" s="12">
        <f t="shared" si="97"/>
        <v>6.4600000000000009</v>
      </c>
      <c r="AG974" s="12">
        <f t="shared" si="98"/>
        <v>2.5500000000000003</v>
      </c>
    </row>
    <row r="975" spans="2:33">
      <c r="B975" s="15">
        <f>'[4]AZIMUTH_CONGESTION by ports'!A2442</f>
        <v>43342</v>
      </c>
      <c r="C975" s="6">
        <f>'[4]AZIMUTH_CONGESTION by ports'!B2442</f>
        <v>5</v>
      </c>
      <c r="D975" s="89">
        <f>'[4]AZIMUTH_CONGESTION by ports'!C2442</f>
        <v>40</v>
      </c>
      <c r="E975" s="43">
        <f>'[4]AZIMUTH_CONGESTION by ports'!D2442</f>
        <v>0</v>
      </c>
      <c r="F975" s="6">
        <f>'[4]AZIMUTH_CONGESTION by ports'!E2442</f>
        <v>0</v>
      </c>
      <c r="G975" s="6">
        <f>'[4]AZIMUTH_CONGESTION by ports'!F2442</f>
        <v>3</v>
      </c>
      <c r="H975" s="12">
        <f>'[4]AZIMUTH_CONGESTION by ports'!G2442</f>
        <v>0</v>
      </c>
      <c r="I975" s="12">
        <f>'[4]AZIMUTH_CONGESTION by ports'!H2442</f>
        <v>2</v>
      </c>
      <c r="J975" s="12">
        <f>'[4]AZIMUTH_CONGESTION by ports'!I2442</f>
        <v>3</v>
      </c>
      <c r="K975" s="12">
        <f>'[4]AZIMUTH_CONGESTION by ports'!J2442</f>
        <v>0</v>
      </c>
      <c r="L975" s="12">
        <f>'[4]AZIMUTH_CONGESTION by ports'!K2442</f>
        <v>0</v>
      </c>
      <c r="M975" s="43">
        <f>'[4]AZIMUTH_CONGESTION by ports'!L2442</f>
        <v>0</v>
      </c>
      <c r="N975" s="6">
        <f>'[4]AZIMUTH_CONGESTION by ports'!M2442</f>
        <v>1</v>
      </c>
      <c r="O975" s="89">
        <f>'[4]AZIMUTH_CONGESTION by ports'!N2442</f>
        <v>0</v>
      </c>
      <c r="P975" s="88">
        <f>'[4]AZIMUTH_CONGESTION by ports'!O2442</f>
        <v>1</v>
      </c>
      <c r="Q975" s="88">
        <f>'[4]AZIMUTH_CONGESTION by ports'!P2442</f>
        <v>0</v>
      </c>
      <c r="R975" s="43">
        <f>'[4]AZIMUTH_CONGESTION by ports'!Q2442</f>
        <v>3</v>
      </c>
      <c r="S975" s="88">
        <f>'[4]AZIMUTH_CONGESTION by ports'!R2442</f>
        <v>0</v>
      </c>
      <c r="T975" s="12">
        <f>'[4]AZIMUTH_CONGESTION by ports'!S2442</f>
        <v>7</v>
      </c>
      <c r="U975" s="43">
        <f>'[4]AZIMUTH_CONGESTION by ports'!T2442</f>
        <v>0</v>
      </c>
      <c r="V975" s="12">
        <f>'[4]AZIMUTH_CONGESTION by ports'!U2442</f>
        <v>0</v>
      </c>
      <c r="W975" s="43">
        <f>'[4]AZIMUTH_CONGESTION by ports'!V2442</f>
        <v>3</v>
      </c>
      <c r="X975" s="12">
        <f>'[4]AZIMUTH_CONGESTION by ports'!W2442</f>
        <v>0</v>
      </c>
      <c r="Y975" s="88">
        <f>'[4]AZIMUTH_CONGESTION by ports'!X2442</f>
        <v>6</v>
      </c>
      <c r="Z975" s="12">
        <f>'[4]AZIMUTH_CONGESTION by ports'!Y2442</f>
        <v>0</v>
      </c>
      <c r="AA975" s="88">
        <f>'[4]AZIMUTH_CONGESTION by ports'!Z2442</f>
        <v>0</v>
      </c>
      <c r="AB975" s="12">
        <f t="shared" si="93"/>
        <v>12.58</v>
      </c>
      <c r="AC975" s="12">
        <f t="shared" si="94"/>
        <v>1.53</v>
      </c>
      <c r="AD975" s="12">
        <f t="shared" si="95"/>
        <v>1.02</v>
      </c>
      <c r="AE975" s="12">
        <f t="shared" si="96"/>
        <v>1.1900000000000002</v>
      </c>
      <c r="AF975" s="12">
        <f t="shared" si="97"/>
        <v>6.8000000000000007</v>
      </c>
      <c r="AG975" s="12">
        <f t="shared" si="98"/>
        <v>2.04</v>
      </c>
    </row>
    <row r="976" spans="2:33">
      <c r="B976" s="15">
        <f>'[4]AZIMUTH_CONGESTION by ports'!A2443</f>
        <v>43343</v>
      </c>
      <c r="C976" s="6">
        <f>'[4]AZIMUTH_CONGESTION by ports'!B2443</f>
        <v>5</v>
      </c>
      <c r="D976" s="89">
        <f>'[4]AZIMUTH_CONGESTION by ports'!C2443</f>
        <v>34</v>
      </c>
      <c r="E976" s="43">
        <f>'[4]AZIMUTH_CONGESTION by ports'!D2443</f>
        <v>1</v>
      </c>
      <c r="F976" s="6">
        <f>'[4]AZIMUTH_CONGESTION by ports'!E2443</f>
        <v>0</v>
      </c>
      <c r="G976" s="6">
        <f>'[4]AZIMUTH_CONGESTION by ports'!F2443</f>
        <v>4</v>
      </c>
      <c r="H976" s="12">
        <f>'[4]AZIMUTH_CONGESTION by ports'!G2443</f>
        <v>0</v>
      </c>
      <c r="I976" s="12">
        <f>'[4]AZIMUTH_CONGESTION by ports'!H2443</f>
        <v>0</v>
      </c>
      <c r="J976" s="12">
        <f>'[4]AZIMUTH_CONGESTION by ports'!I2443</f>
        <v>3</v>
      </c>
      <c r="K976" s="12">
        <f>'[4]AZIMUTH_CONGESTION by ports'!J2443</f>
        <v>0</v>
      </c>
      <c r="L976" s="12">
        <f>'[4]AZIMUTH_CONGESTION by ports'!K2443</f>
        <v>0</v>
      </c>
      <c r="M976" s="43">
        <f>'[4]AZIMUTH_CONGESTION by ports'!L2443</f>
        <v>0</v>
      </c>
      <c r="N976" s="6">
        <f>'[4]AZIMUTH_CONGESTION by ports'!M2443</f>
        <v>1</v>
      </c>
      <c r="O976" s="89">
        <f>'[4]AZIMUTH_CONGESTION by ports'!N2443</f>
        <v>0</v>
      </c>
      <c r="P976" s="88">
        <f>'[4]AZIMUTH_CONGESTION by ports'!O2443</f>
        <v>0</v>
      </c>
      <c r="Q976" s="88">
        <f>'[4]AZIMUTH_CONGESTION by ports'!P2443</f>
        <v>0</v>
      </c>
      <c r="R976" s="43">
        <f>'[4]AZIMUTH_CONGESTION by ports'!Q2443</f>
        <v>2</v>
      </c>
      <c r="S976" s="88">
        <f>'[4]AZIMUTH_CONGESTION by ports'!R2443</f>
        <v>0</v>
      </c>
      <c r="T976" s="12">
        <f>'[4]AZIMUTH_CONGESTION by ports'!S2443</f>
        <v>3</v>
      </c>
      <c r="U976" s="43">
        <f>'[4]AZIMUTH_CONGESTION by ports'!T2443</f>
        <v>0</v>
      </c>
      <c r="V976" s="12">
        <f>'[4]AZIMUTH_CONGESTION by ports'!U2443</f>
        <v>0</v>
      </c>
      <c r="W976" s="43">
        <f>'[4]AZIMUTH_CONGESTION by ports'!V2443</f>
        <v>2</v>
      </c>
      <c r="X976" s="12">
        <f>'[4]AZIMUTH_CONGESTION by ports'!W2443</f>
        <v>0</v>
      </c>
      <c r="Y976" s="88">
        <f>'[4]AZIMUTH_CONGESTION by ports'!X2443</f>
        <v>5</v>
      </c>
      <c r="Z976" s="12">
        <f>'[4]AZIMUTH_CONGESTION by ports'!Y2443</f>
        <v>0</v>
      </c>
      <c r="AA976" s="88">
        <f>'[4]AZIMUTH_CONGESTION by ports'!Z2443</f>
        <v>0</v>
      </c>
      <c r="AB976" s="12">
        <f t="shared" si="93"/>
        <v>10.200000000000001</v>
      </c>
      <c r="AC976" s="12">
        <f t="shared" si="94"/>
        <v>1.7000000000000002</v>
      </c>
      <c r="AD976" s="12">
        <f t="shared" si="95"/>
        <v>0.85000000000000009</v>
      </c>
      <c r="AE976" s="12">
        <f t="shared" si="96"/>
        <v>0.85000000000000009</v>
      </c>
      <c r="AF976" s="12">
        <f t="shared" si="97"/>
        <v>5.78</v>
      </c>
      <c r="AG976" s="12">
        <f t="shared" si="98"/>
        <v>1.02</v>
      </c>
    </row>
    <row r="977" spans="2:33">
      <c r="B977" s="15">
        <f>'[4]AZIMUTH_CONGESTION by ports'!A2444</f>
        <v>43344</v>
      </c>
      <c r="C977" s="6">
        <f>'[4]AZIMUTH_CONGESTION by ports'!B2444</f>
        <v>5</v>
      </c>
      <c r="D977" s="89">
        <f>'[4]AZIMUTH_CONGESTION by ports'!C2444</f>
        <v>35</v>
      </c>
      <c r="E977" s="43">
        <f>'[4]AZIMUTH_CONGESTION by ports'!D2444</f>
        <v>3</v>
      </c>
      <c r="F977" s="6">
        <f>'[4]AZIMUTH_CONGESTION by ports'!E2444</f>
        <v>0</v>
      </c>
      <c r="G977" s="6">
        <f>'[4]AZIMUTH_CONGESTION by ports'!F2444</f>
        <v>3</v>
      </c>
      <c r="H977" s="12">
        <f>'[4]AZIMUTH_CONGESTION by ports'!G2444</f>
        <v>0</v>
      </c>
      <c r="I977" s="12">
        <f>'[4]AZIMUTH_CONGESTION by ports'!H2444</f>
        <v>0</v>
      </c>
      <c r="J977" s="12">
        <f>'[4]AZIMUTH_CONGESTION by ports'!I2444</f>
        <v>4</v>
      </c>
      <c r="K977" s="12">
        <f>'[4]AZIMUTH_CONGESTION by ports'!J2444</f>
        <v>0</v>
      </c>
      <c r="L977" s="12">
        <f>'[4]AZIMUTH_CONGESTION by ports'!K2444</f>
        <v>1</v>
      </c>
      <c r="M977" s="43">
        <f>'[4]AZIMUTH_CONGESTION by ports'!L2444</f>
        <v>0</v>
      </c>
      <c r="N977" s="6">
        <f>'[4]AZIMUTH_CONGESTION by ports'!M2444</f>
        <v>1</v>
      </c>
      <c r="O977" s="89">
        <f>'[4]AZIMUTH_CONGESTION by ports'!N2444</f>
        <v>0</v>
      </c>
      <c r="P977" s="88">
        <f>'[4]AZIMUTH_CONGESTION by ports'!O2444</f>
        <v>0</v>
      </c>
      <c r="Q977" s="88">
        <f>'[4]AZIMUTH_CONGESTION by ports'!P2444</f>
        <v>0</v>
      </c>
      <c r="R977" s="43">
        <f>'[4]AZIMUTH_CONGESTION by ports'!Q2444</f>
        <v>3</v>
      </c>
      <c r="S977" s="88">
        <f>'[4]AZIMUTH_CONGESTION by ports'!R2444</f>
        <v>0</v>
      </c>
      <c r="T977" s="12">
        <f>'[4]AZIMUTH_CONGESTION by ports'!S2444</f>
        <v>5</v>
      </c>
      <c r="U977" s="43">
        <f>'[4]AZIMUTH_CONGESTION by ports'!T2444</f>
        <v>0</v>
      </c>
      <c r="V977" s="12">
        <f>'[4]AZIMUTH_CONGESTION by ports'!U2444</f>
        <v>0</v>
      </c>
      <c r="W977" s="43">
        <f>'[4]AZIMUTH_CONGESTION by ports'!V2444</f>
        <v>1</v>
      </c>
      <c r="X977" s="12">
        <f>'[4]AZIMUTH_CONGESTION by ports'!W2444</f>
        <v>0</v>
      </c>
      <c r="Y977" s="88">
        <f>'[4]AZIMUTH_CONGESTION by ports'!X2444</f>
        <v>5</v>
      </c>
      <c r="Z977" s="12">
        <f>'[4]AZIMUTH_CONGESTION by ports'!Y2444</f>
        <v>0</v>
      </c>
      <c r="AA977" s="88">
        <f>'[4]AZIMUTH_CONGESTION by ports'!Z2444</f>
        <v>0</v>
      </c>
      <c r="AB977" s="12">
        <f t="shared" si="93"/>
        <v>11.22</v>
      </c>
      <c r="AC977" s="12">
        <f t="shared" si="94"/>
        <v>1.53</v>
      </c>
      <c r="AD977" s="12">
        <f t="shared" si="95"/>
        <v>1.1900000000000002</v>
      </c>
      <c r="AE977" s="12">
        <f t="shared" si="96"/>
        <v>0.85000000000000009</v>
      </c>
      <c r="AF977" s="12">
        <f t="shared" si="97"/>
        <v>5.95</v>
      </c>
      <c r="AG977" s="12">
        <f t="shared" si="98"/>
        <v>1.7000000000000002</v>
      </c>
    </row>
    <row r="978" spans="2:33">
      <c r="B978" s="15">
        <f>'[4]AZIMUTH_CONGESTION by ports'!A2445</f>
        <v>43345</v>
      </c>
      <c r="C978" s="6">
        <f>'[4]AZIMUTH_CONGESTION by ports'!B2445</f>
        <v>5</v>
      </c>
      <c r="D978" s="89">
        <f>'[4]AZIMUTH_CONGESTION by ports'!C2445</f>
        <v>35</v>
      </c>
      <c r="E978" s="43">
        <f>'[4]AZIMUTH_CONGESTION by ports'!D2445</f>
        <v>3</v>
      </c>
      <c r="F978" s="6">
        <f>'[4]AZIMUTH_CONGESTION by ports'!E2445</f>
        <v>0</v>
      </c>
      <c r="G978" s="6">
        <f>'[4]AZIMUTH_CONGESTION by ports'!F2445</f>
        <v>2</v>
      </c>
      <c r="H978" s="12">
        <f>'[4]AZIMUTH_CONGESTION by ports'!G2445</f>
        <v>0</v>
      </c>
      <c r="I978" s="12">
        <f>'[4]AZIMUTH_CONGESTION by ports'!H2445</f>
        <v>0</v>
      </c>
      <c r="J978" s="12">
        <f>'[4]AZIMUTH_CONGESTION by ports'!I2445</f>
        <v>5</v>
      </c>
      <c r="K978" s="12">
        <f>'[4]AZIMUTH_CONGESTION by ports'!J2445</f>
        <v>0</v>
      </c>
      <c r="L978" s="12">
        <f>'[4]AZIMUTH_CONGESTION by ports'!K2445</f>
        <v>2</v>
      </c>
      <c r="M978" s="43">
        <f>'[4]AZIMUTH_CONGESTION by ports'!L2445</f>
        <v>0</v>
      </c>
      <c r="N978" s="6">
        <f>'[4]AZIMUTH_CONGESTION by ports'!M2445</f>
        <v>2</v>
      </c>
      <c r="O978" s="89">
        <f>'[4]AZIMUTH_CONGESTION by ports'!N2445</f>
        <v>0</v>
      </c>
      <c r="P978" s="88">
        <f>'[4]AZIMUTH_CONGESTION by ports'!O2445</f>
        <v>1</v>
      </c>
      <c r="Q978" s="88">
        <f>'[4]AZIMUTH_CONGESTION by ports'!P2445</f>
        <v>0</v>
      </c>
      <c r="R978" s="43">
        <f>'[4]AZIMUTH_CONGESTION by ports'!Q2445</f>
        <v>3</v>
      </c>
      <c r="S978" s="88">
        <f>'[4]AZIMUTH_CONGESTION by ports'!R2445</f>
        <v>0</v>
      </c>
      <c r="T978" s="12">
        <f>'[4]AZIMUTH_CONGESTION by ports'!S2445</f>
        <v>5</v>
      </c>
      <c r="U978" s="43">
        <f>'[4]AZIMUTH_CONGESTION by ports'!T2445</f>
        <v>0</v>
      </c>
      <c r="V978" s="12">
        <f>'[4]AZIMUTH_CONGESTION by ports'!U2445</f>
        <v>0</v>
      </c>
      <c r="W978" s="43">
        <f>'[4]AZIMUTH_CONGESTION by ports'!V2445</f>
        <v>5</v>
      </c>
      <c r="X978" s="12">
        <f>'[4]AZIMUTH_CONGESTION by ports'!W2445</f>
        <v>1</v>
      </c>
      <c r="Y978" s="88">
        <f>'[4]AZIMUTH_CONGESTION by ports'!X2445</f>
        <v>7</v>
      </c>
      <c r="Z978" s="12">
        <f>'[4]AZIMUTH_CONGESTION by ports'!Y2445</f>
        <v>0</v>
      </c>
      <c r="AA978" s="88">
        <f>'[4]AZIMUTH_CONGESTION by ports'!Z2445</f>
        <v>0</v>
      </c>
      <c r="AB978" s="12">
        <f t="shared" si="93"/>
        <v>12.920000000000002</v>
      </c>
      <c r="AC978" s="12">
        <f t="shared" si="94"/>
        <v>1.53</v>
      </c>
      <c r="AD978" s="12">
        <f t="shared" si="95"/>
        <v>1.87</v>
      </c>
      <c r="AE978" s="12">
        <f t="shared" si="96"/>
        <v>1.36</v>
      </c>
      <c r="AF978" s="12">
        <f t="shared" si="97"/>
        <v>5.95</v>
      </c>
      <c r="AG978" s="12">
        <f t="shared" si="98"/>
        <v>2.21</v>
      </c>
    </row>
    <row r="979" spans="2:33">
      <c r="B979" s="15">
        <f>'[4]AZIMUTH_CONGESTION by ports'!A2446</f>
        <v>43346</v>
      </c>
      <c r="C979" s="6">
        <f>'[4]AZIMUTH_CONGESTION by ports'!B2446</f>
        <v>4</v>
      </c>
      <c r="D979" s="89">
        <f>'[4]AZIMUTH_CONGESTION by ports'!C2446</f>
        <v>38</v>
      </c>
      <c r="E979" s="43">
        <f>'[4]AZIMUTH_CONGESTION by ports'!D2446</f>
        <v>1</v>
      </c>
      <c r="F979" s="6">
        <f>'[4]AZIMUTH_CONGESTION by ports'!E2446</f>
        <v>0</v>
      </c>
      <c r="G979" s="6">
        <f>'[4]AZIMUTH_CONGESTION by ports'!F2446</f>
        <v>1</v>
      </c>
      <c r="H979" s="12">
        <f>'[4]AZIMUTH_CONGESTION by ports'!G2446</f>
        <v>0</v>
      </c>
      <c r="I979" s="12">
        <f>'[4]AZIMUTH_CONGESTION by ports'!H2446</f>
        <v>0</v>
      </c>
      <c r="J979" s="12">
        <f>'[4]AZIMUTH_CONGESTION by ports'!I2446</f>
        <v>4</v>
      </c>
      <c r="K979" s="12">
        <f>'[4]AZIMUTH_CONGESTION by ports'!J2446</f>
        <v>0</v>
      </c>
      <c r="L979" s="12">
        <f>'[4]AZIMUTH_CONGESTION by ports'!K2446</f>
        <v>1</v>
      </c>
      <c r="M979" s="43">
        <f>'[4]AZIMUTH_CONGESTION by ports'!L2446</f>
        <v>0</v>
      </c>
      <c r="N979" s="6">
        <f>'[4]AZIMUTH_CONGESTION by ports'!M2446</f>
        <v>2</v>
      </c>
      <c r="O979" s="89">
        <f>'[4]AZIMUTH_CONGESTION by ports'!N2446</f>
        <v>0</v>
      </c>
      <c r="P979" s="88">
        <f>'[4]AZIMUTH_CONGESTION by ports'!O2446</f>
        <v>1</v>
      </c>
      <c r="Q979" s="88">
        <f>'[4]AZIMUTH_CONGESTION by ports'!P2446</f>
        <v>0</v>
      </c>
      <c r="R979" s="43">
        <f>'[4]AZIMUTH_CONGESTION by ports'!Q2446</f>
        <v>3</v>
      </c>
      <c r="S979" s="88">
        <f>'[4]AZIMUTH_CONGESTION by ports'!R2446</f>
        <v>0</v>
      </c>
      <c r="T979" s="12">
        <f>'[4]AZIMUTH_CONGESTION by ports'!S2446</f>
        <v>4</v>
      </c>
      <c r="U979" s="43">
        <f>'[4]AZIMUTH_CONGESTION by ports'!T2446</f>
        <v>0</v>
      </c>
      <c r="V979" s="12">
        <f>'[4]AZIMUTH_CONGESTION by ports'!U2446</f>
        <v>0</v>
      </c>
      <c r="W979" s="43">
        <f>'[4]AZIMUTH_CONGESTION by ports'!V2446</f>
        <v>5</v>
      </c>
      <c r="X979" s="12">
        <f>'[4]AZIMUTH_CONGESTION by ports'!W2446</f>
        <v>0</v>
      </c>
      <c r="Y979" s="88">
        <f>'[4]AZIMUTH_CONGESTION by ports'!X2446</f>
        <v>6</v>
      </c>
      <c r="Z979" s="12">
        <f>'[4]AZIMUTH_CONGESTION by ports'!Y2446</f>
        <v>0</v>
      </c>
      <c r="AA979" s="88">
        <f>'[4]AZIMUTH_CONGESTION by ports'!Z2446</f>
        <v>0</v>
      </c>
      <c r="AB979" s="12">
        <f t="shared" si="93"/>
        <v>11.9</v>
      </c>
      <c r="AC979" s="12">
        <f t="shared" si="94"/>
        <v>1.1900000000000002</v>
      </c>
      <c r="AD979" s="12">
        <f t="shared" si="95"/>
        <v>1.53</v>
      </c>
      <c r="AE979" s="12">
        <f t="shared" si="96"/>
        <v>1.1900000000000002</v>
      </c>
      <c r="AF979" s="12">
        <f t="shared" si="97"/>
        <v>6.4600000000000009</v>
      </c>
      <c r="AG979" s="12">
        <f t="shared" si="98"/>
        <v>1.53</v>
      </c>
    </row>
    <row r="980" spans="2:33">
      <c r="B980" s="15">
        <f>'[4]AZIMUTH_CONGESTION by ports'!A2447</f>
        <v>43347</v>
      </c>
      <c r="C980" s="6">
        <f>'[4]AZIMUTH_CONGESTION by ports'!B2447</f>
        <v>4</v>
      </c>
      <c r="D980" s="89">
        <f>'[4]AZIMUTH_CONGESTION by ports'!C2447</f>
        <v>38</v>
      </c>
      <c r="E980" s="43">
        <f>'[4]AZIMUTH_CONGESTION by ports'!D2447</f>
        <v>2</v>
      </c>
      <c r="F980" s="6">
        <f>'[4]AZIMUTH_CONGESTION by ports'!E2447</f>
        <v>0</v>
      </c>
      <c r="G980" s="6">
        <f>'[4]AZIMUTH_CONGESTION by ports'!F2447</f>
        <v>1</v>
      </c>
      <c r="H980" s="12">
        <f>'[4]AZIMUTH_CONGESTION by ports'!G2447</f>
        <v>0</v>
      </c>
      <c r="I980" s="12">
        <f>'[4]AZIMUTH_CONGESTION by ports'!H2447</f>
        <v>0</v>
      </c>
      <c r="J980" s="12">
        <f>'[4]AZIMUTH_CONGESTION by ports'!I2447</f>
        <v>4</v>
      </c>
      <c r="K980" s="12">
        <f>'[4]AZIMUTH_CONGESTION by ports'!J2447</f>
        <v>0</v>
      </c>
      <c r="L980" s="12">
        <f>'[4]AZIMUTH_CONGESTION by ports'!K2447</f>
        <v>1</v>
      </c>
      <c r="M980" s="43">
        <f>'[4]AZIMUTH_CONGESTION by ports'!L2447</f>
        <v>0</v>
      </c>
      <c r="N980" s="6">
        <f>'[4]AZIMUTH_CONGESTION by ports'!M2447</f>
        <v>1</v>
      </c>
      <c r="O980" s="89">
        <f>'[4]AZIMUTH_CONGESTION by ports'!N2447</f>
        <v>0</v>
      </c>
      <c r="P980" s="88">
        <f>'[4]AZIMUTH_CONGESTION by ports'!O2447</f>
        <v>2</v>
      </c>
      <c r="Q980" s="88">
        <f>'[4]AZIMUTH_CONGESTION by ports'!P2447</f>
        <v>0</v>
      </c>
      <c r="R980" s="43">
        <f>'[4]AZIMUTH_CONGESTION by ports'!Q2447</f>
        <v>1</v>
      </c>
      <c r="S980" s="88">
        <f>'[4]AZIMUTH_CONGESTION by ports'!R2447</f>
        <v>0</v>
      </c>
      <c r="T980" s="12">
        <f>'[4]AZIMUTH_CONGESTION by ports'!S2447</f>
        <v>6</v>
      </c>
      <c r="U980" s="43">
        <f>'[4]AZIMUTH_CONGESTION by ports'!T2447</f>
        <v>0</v>
      </c>
      <c r="V980" s="12">
        <f>'[4]AZIMUTH_CONGESTION by ports'!U2447</f>
        <v>0</v>
      </c>
      <c r="W980" s="43">
        <f>'[4]AZIMUTH_CONGESTION by ports'!V2447</f>
        <v>3</v>
      </c>
      <c r="X980" s="12">
        <f>'[4]AZIMUTH_CONGESTION by ports'!W2447</f>
        <v>0</v>
      </c>
      <c r="Y980" s="88">
        <f>'[4]AZIMUTH_CONGESTION by ports'!X2447</f>
        <v>6</v>
      </c>
      <c r="Z980" s="12">
        <f>'[4]AZIMUTH_CONGESTION by ports'!Y2447</f>
        <v>0</v>
      </c>
      <c r="AA980" s="88">
        <f>'[4]AZIMUTH_CONGESTION by ports'!Z2447</f>
        <v>0</v>
      </c>
      <c r="AB980" s="12">
        <f t="shared" si="93"/>
        <v>11.73</v>
      </c>
      <c r="AC980" s="12">
        <f t="shared" si="94"/>
        <v>1.02</v>
      </c>
      <c r="AD980" s="12">
        <f t="shared" si="95"/>
        <v>1.02</v>
      </c>
      <c r="AE980" s="12">
        <f t="shared" si="96"/>
        <v>1.36</v>
      </c>
      <c r="AF980" s="12">
        <f t="shared" si="97"/>
        <v>6.4600000000000009</v>
      </c>
      <c r="AG980" s="12">
        <f t="shared" si="98"/>
        <v>1.87</v>
      </c>
    </row>
    <row r="981" spans="2:33">
      <c r="B981" s="15">
        <f>'[4]AZIMUTH_CONGESTION by ports'!A2448</f>
        <v>43348</v>
      </c>
      <c r="C981" s="6">
        <f>'[4]AZIMUTH_CONGESTION by ports'!B2448</f>
        <v>4</v>
      </c>
      <c r="D981" s="89">
        <f>'[4]AZIMUTH_CONGESTION by ports'!C2448</f>
        <v>29</v>
      </c>
      <c r="E981" s="43">
        <f>'[4]AZIMUTH_CONGESTION by ports'!D2448</f>
        <v>2</v>
      </c>
      <c r="F981" s="6">
        <f>'[4]AZIMUTH_CONGESTION by ports'!E2448</f>
        <v>0</v>
      </c>
      <c r="G981" s="6">
        <f>'[4]AZIMUTH_CONGESTION by ports'!F2448</f>
        <v>0</v>
      </c>
      <c r="H981" s="12">
        <f>'[4]AZIMUTH_CONGESTION by ports'!G2448</f>
        <v>0</v>
      </c>
      <c r="I981" s="12">
        <f>'[4]AZIMUTH_CONGESTION by ports'!H2448</f>
        <v>0</v>
      </c>
      <c r="J981" s="12">
        <f>'[4]AZIMUTH_CONGESTION by ports'!I2448</f>
        <v>5</v>
      </c>
      <c r="K981" s="12">
        <f>'[4]AZIMUTH_CONGESTION by ports'!J2448</f>
        <v>0</v>
      </c>
      <c r="L981" s="12">
        <f>'[4]AZIMUTH_CONGESTION by ports'!K2448</f>
        <v>1</v>
      </c>
      <c r="M981" s="43">
        <f>'[4]AZIMUTH_CONGESTION by ports'!L2448</f>
        <v>0</v>
      </c>
      <c r="N981" s="6">
        <f>'[4]AZIMUTH_CONGESTION by ports'!M2448</f>
        <v>1</v>
      </c>
      <c r="O981" s="89">
        <f>'[4]AZIMUTH_CONGESTION by ports'!N2448</f>
        <v>0</v>
      </c>
      <c r="P981" s="88">
        <f>'[4]AZIMUTH_CONGESTION by ports'!O2448</f>
        <v>1</v>
      </c>
      <c r="Q981" s="88">
        <f>'[4]AZIMUTH_CONGESTION by ports'!P2448</f>
        <v>0</v>
      </c>
      <c r="R981" s="43">
        <f>'[4]AZIMUTH_CONGESTION by ports'!Q2448</f>
        <v>3</v>
      </c>
      <c r="S981" s="88">
        <f>'[4]AZIMUTH_CONGESTION by ports'!R2448</f>
        <v>0</v>
      </c>
      <c r="T981" s="12">
        <f>'[4]AZIMUTH_CONGESTION by ports'!S2448</f>
        <v>7</v>
      </c>
      <c r="U981" s="43">
        <f>'[4]AZIMUTH_CONGESTION by ports'!T2448</f>
        <v>0</v>
      </c>
      <c r="V981" s="12">
        <f>'[4]AZIMUTH_CONGESTION by ports'!U2448</f>
        <v>0</v>
      </c>
      <c r="W981" s="43">
        <f>'[4]AZIMUTH_CONGESTION by ports'!V2448</f>
        <v>2</v>
      </c>
      <c r="X981" s="12">
        <f>'[4]AZIMUTH_CONGESTION by ports'!W2448</f>
        <v>0</v>
      </c>
      <c r="Y981" s="88">
        <f>'[4]AZIMUTH_CONGESTION by ports'!X2448</f>
        <v>6</v>
      </c>
      <c r="Z981" s="12">
        <f>'[4]AZIMUTH_CONGESTION by ports'!Y2448</f>
        <v>0</v>
      </c>
      <c r="AA981" s="88">
        <f>'[4]AZIMUTH_CONGESTION by ports'!Z2448</f>
        <v>0</v>
      </c>
      <c r="AB981" s="12">
        <f t="shared" si="93"/>
        <v>10.370000000000001</v>
      </c>
      <c r="AC981" s="12">
        <f t="shared" si="94"/>
        <v>0.85000000000000009</v>
      </c>
      <c r="AD981" s="12">
        <f t="shared" si="95"/>
        <v>1.1900000000000002</v>
      </c>
      <c r="AE981" s="12">
        <f t="shared" si="96"/>
        <v>1.1900000000000002</v>
      </c>
      <c r="AF981" s="12">
        <f t="shared" si="97"/>
        <v>4.9300000000000006</v>
      </c>
      <c r="AG981" s="12">
        <f t="shared" si="98"/>
        <v>2.21</v>
      </c>
    </row>
    <row r="982" spans="2:33">
      <c r="B982" s="15">
        <f>'[4]AZIMUTH_CONGESTION by ports'!A2449</f>
        <v>43349</v>
      </c>
      <c r="C982" s="6">
        <f>'[4]AZIMUTH_CONGESTION by ports'!B2449</f>
        <v>4</v>
      </c>
      <c r="D982" s="89">
        <f>'[4]AZIMUTH_CONGESTION by ports'!C2449</f>
        <v>34</v>
      </c>
      <c r="E982" s="43">
        <f>'[4]AZIMUTH_CONGESTION by ports'!D2449</f>
        <v>3</v>
      </c>
      <c r="F982" s="6">
        <f>'[4]AZIMUTH_CONGESTION by ports'!E2449</f>
        <v>0</v>
      </c>
      <c r="G982" s="6">
        <f>'[4]AZIMUTH_CONGESTION by ports'!F2449</f>
        <v>0</v>
      </c>
      <c r="H982" s="12">
        <f>'[4]AZIMUTH_CONGESTION by ports'!G2449</f>
        <v>0</v>
      </c>
      <c r="I982" s="12">
        <f>'[4]AZIMUTH_CONGESTION by ports'!H2449</f>
        <v>1</v>
      </c>
      <c r="J982" s="12">
        <f>'[4]AZIMUTH_CONGESTION by ports'!I2449</f>
        <v>5</v>
      </c>
      <c r="K982" s="12">
        <f>'[4]AZIMUTH_CONGESTION by ports'!J2449</f>
        <v>0</v>
      </c>
      <c r="L982" s="12">
        <f>'[4]AZIMUTH_CONGESTION by ports'!K2449</f>
        <v>1</v>
      </c>
      <c r="M982" s="43">
        <f>'[4]AZIMUTH_CONGESTION by ports'!L2449</f>
        <v>0</v>
      </c>
      <c r="N982" s="6">
        <f>'[4]AZIMUTH_CONGESTION by ports'!M2449</f>
        <v>1</v>
      </c>
      <c r="O982" s="89">
        <f>'[4]AZIMUTH_CONGESTION by ports'!N2449</f>
        <v>0</v>
      </c>
      <c r="P982" s="88">
        <f>'[4]AZIMUTH_CONGESTION by ports'!O2449</f>
        <v>1</v>
      </c>
      <c r="Q982" s="88">
        <f>'[4]AZIMUTH_CONGESTION by ports'!P2449</f>
        <v>0</v>
      </c>
      <c r="R982" s="43">
        <f>'[4]AZIMUTH_CONGESTION by ports'!Q2449</f>
        <v>2</v>
      </c>
      <c r="S982" s="88">
        <f>'[4]AZIMUTH_CONGESTION by ports'!R2449</f>
        <v>0</v>
      </c>
      <c r="T982" s="12">
        <f>'[4]AZIMUTH_CONGESTION by ports'!S2449</f>
        <v>3</v>
      </c>
      <c r="U982" s="43">
        <f>'[4]AZIMUTH_CONGESTION by ports'!T2449</f>
        <v>0</v>
      </c>
      <c r="V982" s="12">
        <f>'[4]AZIMUTH_CONGESTION by ports'!U2449</f>
        <v>0</v>
      </c>
      <c r="W982" s="43">
        <f>'[4]AZIMUTH_CONGESTION by ports'!V2449</f>
        <v>2</v>
      </c>
      <c r="X982" s="12">
        <f>'[4]AZIMUTH_CONGESTION by ports'!W2449</f>
        <v>0</v>
      </c>
      <c r="Y982" s="88">
        <f>'[4]AZIMUTH_CONGESTION by ports'!X2449</f>
        <v>7</v>
      </c>
      <c r="Z982" s="12">
        <f>'[4]AZIMUTH_CONGESTION by ports'!Y2449</f>
        <v>0</v>
      </c>
      <c r="AA982" s="88">
        <f>'[4]AZIMUTH_CONGESTION by ports'!Z2449</f>
        <v>0</v>
      </c>
      <c r="AB982" s="12">
        <f t="shared" si="93"/>
        <v>10.88</v>
      </c>
      <c r="AC982" s="12">
        <f t="shared" si="94"/>
        <v>0.85000000000000009</v>
      </c>
      <c r="AD982" s="12">
        <f t="shared" si="95"/>
        <v>1.1900000000000002</v>
      </c>
      <c r="AE982" s="12">
        <f t="shared" si="96"/>
        <v>1.36</v>
      </c>
      <c r="AF982" s="12">
        <f t="shared" si="97"/>
        <v>5.78</v>
      </c>
      <c r="AG982" s="12">
        <f t="shared" si="98"/>
        <v>1.7000000000000002</v>
      </c>
    </row>
    <row r="983" spans="2:33">
      <c r="B983" s="15">
        <f>'[4]AZIMUTH_CONGESTION by ports'!A2450</f>
        <v>43350</v>
      </c>
      <c r="C983" s="6">
        <f>'[4]AZIMUTH_CONGESTION by ports'!B2450</f>
        <v>5</v>
      </c>
      <c r="D983" s="89">
        <f>'[4]AZIMUTH_CONGESTION by ports'!C2450</f>
        <v>29</v>
      </c>
      <c r="E983" s="43">
        <f>'[4]AZIMUTH_CONGESTION by ports'!D2450</f>
        <v>3</v>
      </c>
      <c r="F983" s="6">
        <f>'[4]AZIMUTH_CONGESTION by ports'!E2450</f>
        <v>0</v>
      </c>
      <c r="G983" s="6">
        <f>'[4]AZIMUTH_CONGESTION by ports'!F2450</f>
        <v>0</v>
      </c>
      <c r="H983" s="12">
        <f>'[4]AZIMUTH_CONGESTION by ports'!G2450</f>
        <v>0</v>
      </c>
      <c r="I983" s="12">
        <f>'[4]AZIMUTH_CONGESTION by ports'!H2450</f>
        <v>1</v>
      </c>
      <c r="J983" s="12">
        <f>'[4]AZIMUTH_CONGESTION by ports'!I2450</f>
        <v>4</v>
      </c>
      <c r="K983" s="12">
        <f>'[4]AZIMUTH_CONGESTION by ports'!J2450</f>
        <v>0</v>
      </c>
      <c r="L983" s="12">
        <f>'[4]AZIMUTH_CONGESTION by ports'!K2450</f>
        <v>1</v>
      </c>
      <c r="M983" s="43">
        <f>'[4]AZIMUTH_CONGESTION by ports'!L2450</f>
        <v>0</v>
      </c>
      <c r="N983" s="6">
        <f>'[4]AZIMUTH_CONGESTION by ports'!M2450</f>
        <v>1</v>
      </c>
      <c r="O983" s="89">
        <f>'[4]AZIMUTH_CONGESTION by ports'!N2450</f>
        <v>0</v>
      </c>
      <c r="P983" s="88">
        <f>'[4]AZIMUTH_CONGESTION by ports'!O2450</f>
        <v>1</v>
      </c>
      <c r="Q983" s="88">
        <f>'[4]AZIMUTH_CONGESTION by ports'!P2450</f>
        <v>0</v>
      </c>
      <c r="R983" s="43">
        <f>'[4]AZIMUTH_CONGESTION by ports'!Q2450</f>
        <v>4</v>
      </c>
      <c r="S983" s="88">
        <f>'[4]AZIMUTH_CONGESTION by ports'!R2450</f>
        <v>0</v>
      </c>
      <c r="T983" s="12">
        <f>'[4]AZIMUTH_CONGESTION by ports'!S2450</f>
        <v>3</v>
      </c>
      <c r="U983" s="43">
        <f>'[4]AZIMUTH_CONGESTION by ports'!T2450</f>
        <v>0</v>
      </c>
      <c r="V983" s="12">
        <f>'[4]AZIMUTH_CONGESTION by ports'!U2450</f>
        <v>0</v>
      </c>
      <c r="W983" s="43">
        <f>'[4]AZIMUTH_CONGESTION by ports'!V2450</f>
        <v>1</v>
      </c>
      <c r="X983" s="12">
        <f>'[4]AZIMUTH_CONGESTION by ports'!W2450</f>
        <v>0</v>
      </c>
      <c r="Y983" s="88">
        <f>'[4]AZIMUTH_CONGESTION by ports'!X2450</f>
        <v>8</v>
      </c>
      <c r="Z983" s="12">
        <f>'[4]AZIMUTH_CONGESTION by ports'!Y2450</f>
        <v>0</v>
      </c>
      <c r="AA983" s="88">
        <f>'[4]AZIMUTH_CONGESTION by ports'!Z2450</f>
        <v>0</v>
      </c>
      <c r="AB983" s="12">
        <f t="shared" si="93"/>
        <v>10.370000000000001</v>
      </c>
      <c r="AC983" s="12">
        <f t="shared" si="94"/>
        <v>1.02</v>
      </c>
      <c r="AD983" s="12">
        <f t="shared" si="95"/>
        <v>1.36</v>
      </c>
      <c r="AE983" s="12">
        <f t="shared" si="96"/>
        <v>1.53</v>
      </c>
      <c r="AF983" s="12">
        <f t="shared" si="97"/>
        <v>4.9300000000000006</v>
      </c>
      <c r="AG983" s="12">
        <f t="shared" si="98"/>
        <v>1.53</v>
      </c>
    </row>
    <row r="984" spans="2:33">
      <c r="B984" s="15">
        <f>'[4]AZIMUTH_CONGESTION by ports'!A2451</f>
        <v>43351</v>
      </c>
      <c r="C984" s="6">
        <f>'[4]AZIMUTH_CONGESTION by ports'!B2451</f>
        <v>3</v>
      </c>
      <c r="D984" s="89">
        <f>'[4]AZIMUTH_CONGESTION by ports'!C2451</f>
        <v>26</v>
      </c>
      <c r="E984" s="43">
        <f>'[4]AZIMUTH_CONGESTION by ports'!D2451</f>
        <v>2</v>
      </c>
      <c r="F984" s="6">
        <f>'[4]AZIMUTH_CONGESTION by ports'!E2451</f>
        <v>0</v>
      </c>
      <c r="G984" s="6">
        <f>'[4]AZIMUTH_CONGESTION by ports'!F2451</f>
        <v>1</v>
      </c>
      <c r="H984" s="12">
        <f>'[4]AZIMUTH_CONGESTION by ports'!G2451</f>
        <v>0</v>
      </c>
      <c r="I984" s="12">
        <f>'[4]AZIMUTH_CONGESTION by ports'!H2451</f>
        <v>0</v>
      </c>
      <c r="J984" s="12">
        <f>'[4]AZIMUTH_CONGESTION by ports'!I2451</f>
        <v>3</v>
      </c>
      <c r="K984" s="12">
        <f>'[4]AZIMUTH_CONGESTION by ports'!J2451</f>
        <v>0</v>
      </c>
      <c r="L984" s="12">
        <f>'[4]AZIMUTH_CONGESTION by ports'!K2451</f>
        <v>1</v>
      </c>
      <c r="M984" s="43">
        <f>'[4]AZIMUTH_CONGESTION by ports'!L2451</f>
        <v>0</v>
      </c>
      <c r="N984" s="6">
        <f>'[4]AZIMUTH_CONGESTION by ports'!M2451</f>
        <v>0</v>
      </c>
      <c r="O984" s="89">
        <f>'[4]AZIMUTH_CONGESTION by ports'!N2451</f>
        <v>0</v>
      </c>
      <c r="P984" s="88">
        <f>'[4]AZIMUTH_CONGESTION by ports'!O2451</f>
        <v>0</v>
      </c>
      <c r="Q984" s="88">
        <f>'[4]AZIMUTH_CONGESTION by ports'!P2451</f>
        <v>0</v>
      </c>
      <c r="R984" s="43">
        <f>'[4]AZIMUTH_CONGESTION by ports'!Q2451</f>
        <v>4</v>
      </c>
      <c r="S984" s="88">
        <f>'[4]AZIMUTH_CONGESTION by ports'!R2451</f>
        <v>0</v>
      </c>
      <c r="T984" s="12">
        <f>'[4]AZIMUTH_CONGESTION by ports'!S2451</f>
        <v>7</v>
      </c>
      <c r="U984" s="43">
        <f>'[4]AZIMUTH_CONGESTION by ports'!T2451</f>
        <v>0</v>
      </c>
      <c r="V984" s="12">
        <f>'[4]AZIMUTH_CONGESTION by ports'!U2451</f>
        <v>0</v>
      </c>
      <c r="W984" s="43">
        <f>'[4]AZIMUTH_CONGESTION by ports'!V2451</f>
        <v>0</v>
      </c>
      <c r="X984" s="12">
        <f>'[4]AZIMUTH_CONGESTION by ports'!W2451</f>
        <v>0</v>
      </c>
      <c r="Y984" s="88">
        <f>'[4]AZIMUTH_CONGESTION by ports'!X2451</f>
        <v>6</v>
      </c>
      <c r="Z984" s="12">
        <f>'[4]AZIMUTH_CONGESTION by ports'!Y2451</f>
        <v>0</v>
      </c>
      <c r="AA984" s="88">
        <f>'[4]AZIMUTH_CONGESTION by ports'!Z2451</f>
        <v>0</v>
      </c>
      <c r="AB984" s="12">
        <f t="shared" si="93"/>
        <v>9.01</v>
      </c>
      <c r="AC984" s="12">
        <f t="shared" si="94"/>
        <v>0.68</v>
      </c>
      <c r="AD984" s="12">
        <f t="shared" si="95"/>
        <v>1.02</v>
      </c>
      <c r="AE984" s="12">
        <f t="shared" si="96"/>
        <v>1.02</v>
      </c>
      <c r="AF984" s="12">
        <f t="shared" si="97"/>
        <v>4.42</v>
      </c>
      <c r="AG984" s="12">
        <f t="shared" si="98"/>
        <v>1.87</v>
      </c>
    </row>
    <row r="985" spans="2:33">
      <c r="B985" s="15">
        <f>'[4]AZIMUTH_CONGESTION by ports'!A2452</f>
        <v>43352</v>
      </c>
      <c r="C985" s="6">
        <f>'[4]AZIMUTH_CONGESTION by ports'!B2452</f>
        <v>2</v>
      </c>
      <c r="D985" s="89">
        <f>'[4]AZIMUTH_CONGESTION by ports'!C2452</f>
        <v>29</v>
      </c>
      <c r="E985" s="43">
        <f>'[4]AZIMUTH_CONGESTION by ports'!D2452</f>
        <v>5</v>
      </c>
      <c r="F985" s="6">
        <f>'[4]AZIMUTH_CONGESTION by ports'!E2452</f>
        <v>0</v>
      </c>
      <c r="G985" s="6">
        <f>'[4]AZIMUTH_CONGESTION by ports'!F2452</f>
        <v>2</v>
      </c>
      <c r="H985" s="12">
        <f>'[4]AZIMUTH_CONGESTION by ports'!G2452</f>
        <v>1</v>
      </c>
      <c r="I985" s="12">
        <f>'[4]AZIMUTH_CONGESTION by ports'!H2452</f>
        <v>2</v>
      </c>
      <c r="J985" s="12">
        <f>'[4]AZIMUTH_CONGESTION by ports'!I2452</f>
        <v>2</v>
      </c>
      <c r="K985" s="12">
        <f>'[4]AZIMUTH_CONGESTION by ports'!J2452</f>
        <v>0</v>
      </c>
      <c r="L985" s="12">
        <f>'[4]AZIMUTH_CONGESTION by ports'!K2452</f>
        <v>1</v>
      </c>
      <c r="M985" s="43">
        <f>'[4]AZIMUTH_CONGESTION by ports'!L2452</f>
        <v>1</v>
      </c>
      <c r="N985" s="6">
        <f>'[4]AZIMUTH_CONGESTION by ports'!M2452</f>
        <v>0</v>
      </c>
      <c r="O985" s="89">
        <f>'[4]AZIMUTH_CONGESTION by ports'!N2452</f>
        <v>0</v>
      </c>
      <c r="P985" s="88">
        <f>'[4]AZIMUTH_CONGESTION by ports'!O2452</f>
        <v>0</v>
      </c>
      <c r="Q985" s="88">
        <f>'[4]AZIMUTH_CONGESTION by ports'!P2452</f>
        <v>0</v>
      </c>
      <c r="R985" s="43">
        <f>'[4]AZIMUTH_CONGESTION by ports'!Q2452</f>
        <v>2</v>
      </c>
      <c r="S985" s="88">
        <f>'[4]AZIMUTH_CONGESTION by ports'!R2452</f>
        <v>0</v>
      </c>
      <c r="T985" s="12">
        <f>'[4]AZIMUTH_CONGESTION by ports'!S2452</f>
        <v>9</v>
      </c>
      <c r="U985" s="43">
        <f>'[4]AZIMUTH_CONGESTION by ports'!T2452</f>
        <v>0</v>
      </c>
      <c r="V985" s="12">
        <f>'[4]AZIMUTH_CONGESTION by ports'!U2452</f>
        <v>0</v>
      </c>
      <c r="W985" s="43">
        <f>'[4]AZIMUTH_CONGESTION by ports'!V2452</f>
        <v>0</v>
      </c>
      <c r="X985" s="12">
        <f>'[4]AZIMUTH_CONGESTION by ports'!W2452</f>
        <v>0</v>
      </c>
      <c r="Y985" s="88">
        <f>'[4]AZIMUTH_CONGESTION by ports'!X2452</f>
        <v>4</v>
      </c>
      <c r="Z985" s="12">
        <f>'[4]AZIMUTH_CONGESTION by ports'!Y2452</f>
        <v>0</v>
      </c>
      <c r="AA985" s="88">
        <f>'[4]AZIMUTH_CONGESTION by ports'!Z2452</f>
        <v>0</v>
      </c>
      <c r="AB985" s="12">
        <f t="shared" si="93"/>
        <v>10.200000000000001</v>
      </c>
      <c r="AC985" s="12">
        <f t="shared" si="94"/>
        <v>0.68</v>
      </c>
      <c r="AD985" s="12">
        <f t="shared" si="95"/>
        <v>1.36</v>
      </c>
      <c r="AE985" s="12">
        <f t="shared" si="96"/>
        <v>0.68</v>
      </c>
      <c r="AF985" s="12">
        <f t="shared" si="97"/>
        <v>4.9300000000000006</v>
      </c>
      <c r="AG985" s="12">
        <f t="shared" si="98"/>
        <v>2.5500000000000003</v>
      </c>
    </row>
    <row r="986" spans="2:33">
      <c r="B986" s="15">
        <f>'[4]AZIMUTH_CONGESTION by ports'!A2453</f>
        <v>43353</v>
      </c>
      <c r="C986" s="6">
        <f>'[4]AZIMUTH_CONGESTION by ports'!B2453</f>
        <v>3</v>
      </c>
      <c r="D986" s="89">
        <f>'[4]AZIMUTH_CONGESTION by ports'!C2453</f>
        <v>28</v>
      </c>
      <c r="E986" s="43">
        <f>'[4]AZIMUTH_CONGESTION by ports'!D2453</f>
        <v>3</v>
      </c>
      <c r="F986" s="6">
        <f>'[4]AZIMUTH_CONGESTION by ports'!E2453</f>
        <v>0</v>
      </c>
      <c r="G986" s="6">
        <f>'[4]AZIMUTH_CONGESTION by ports'!F2453</f>
        <v>3</v>
      </c>
      <c r="H986" s="12">
        <f>'[4]AZIMUTH_CONGESTION by ports'!G2453</f>
        <v>0</v>
      </c>
      <c r="I986" s="12">
        <f>'[4]AZIMUTH_CONGESTION by ports'!H2453</f>
        <v>1</v>
      </c>
      <c r="J986" s="12">
        <f>'[4]AZIMUTH_CONGESTION by ports'!I2453</f>
        <v>0</v>
      </c>
      <c r="K986" s="12">
        <f>'[4]AZIMUTH_CONGESTION by ports'!J2453</f>
        <v>0</v>
      </c>
      <c r="L986" s="12">
        <f>'[4]AZIMUTH_CONGESTION by ports'!K2453</f>
        <v>1</v>
      </c>
      <c r="M986" s="43">
        <f>'[4]AZIMUTH_CONGESTION by ports'!L2453</f>
        <v>0</v>
      </c>
      <c r="N986" s="6">
        <f>'[4]AZIMUTH_CONGESTION by ports'!M2453</f>
        <v>0</v>
      </c>
      <c r="O986" s="89">
        <f>'[4]AZIMUTH_CONGESTION by ports'!N2453</f>
        <v>0</v>
      </c>
      <c r="P986" s="88">
        <f>'[4]AZIMUTH_CONGESTION by ports'!O2453</f>
        <v>0</v>
      </c>
      <c r="Q986" s="88">
        <f>'[4]AZIMUTH_CONGESTION by ports'!P2453</f>
        <v>0</v>
      </c>
      <c r="R986" s="43">
        <f>'[4]AZIMUTH_CONGESTION by ports'!Q2453</f>
        <v>1</v>
      </c>
      <c r="S986" s="88">
        <f>'[4]AZIMUTH_CONGESTION by ports'!R2453</f>
        <v>0</v>
      </c>
      <c r="T986" s="12">
        <f>'[4]AZIMUTH_CONGESTION by ports'!S2453</f>
        <v>6</v>
      </c>
      <c r="U986" s="43">
        <f>'[4]AZIMUTH_CONGESTION by ports'!T2453</f>
        <v>0</v>
      </c>
      <c r="V986" s="12">
        <f>'[4]AZIMUTH_CONGESTION by ports'!U2453</f>
        <v>0</v>
      </c>
      <c r="W986" s="43">
        <f>'[4]AZIMUTH_CONGESTION by ports'!V2453</f>
        <v>2</v>
      </c>
      <c r="X986" s="12">
        <f>'[4]AZIMUTH_CONGESTION by ports'!W2453</f>
        <v>2</v>
      </c>
      <c r="Y986" s="88">
        <f>'[4]AZIMUTH_CONGESTION by ports'!X2453</f>
        <v>5</v>
      </c>
      <c r="Z986" s="12">
        <f>'[4]AZIMUTH_CONGESTION by ports'!Y2453</f>
        <v>0</v>
      </c>
      <c r="AA986" s="88">
        <f>'[4]AZIMUTH_CONGESTION by ports'!Z2453</f>
        <v>0</v>
      </c>
      <c r="AB986" s="12">
        <f t="shared" si="93"/>
        <v>9.3500000000000014</v>
      </c>
      <c r="AC986" s="12">
        <f t="shared" si="94"/>
        <v>1.02</v>
      </c>
      <c r="AD986" s="12">
        <f t="shared" si="95"/>
        <v>1.02</v>
      </c>
      <c r="AE986" s="12">
        <f t="shared" si="96"/>
        <v>0.85000000000000009</v>
      </c>
      <c r="AF986" s="12">
        <f t="shared" si="97"/>
        <v>4.7600000000000007</v>
      </c>
      <c r="AG986" s="12">
        <f t="shared" si="98"/>
        <v>1.7000000000000002</v>
      </c>
    </row>
    <row r="987" spans="2:33">
      <c r="B987" s="15">
        <f>'[4]AZIMUTH_CONGESTION by ports'!A2454</f>
        <v>43354</v>
      </c>
      <c r="C987" s="6">
        <f>'[4]AZIMUTH_CONGESTION by ports'!B2454</f>
        <v>3</v>
      </c>
      <c r="D987" s="89">
        <f>'[4]AZIMUTH_CONGESTION by ports'!C2454</f>
        <v>27</v>
      </c>
      <c r="E987" s="43">
        <f>'[4]AZIMUTH_CONGESTION by ports'!D2454</f>
        <v>6</v>
      </c>
      <c r="F987" s="6">
        <f>'[4]AZIMUTH_CONGESTION by ports'!E2454</f>
        <v>0</v>
      </c>
      <c r="G987" s="6">
        <f>'[4]AZIMUTH_CONGESTION by ports'!F2454</f>
        <v>1</v>
      </c>
      <c r="H987" s="12">
        <f>'[4]AZIMUTH_CONGESTION by ports'!G2454</f>
        <v>1</v>
      </c>
      <c r="I987" s="12">
        <f>'[4]AZIMUTH_CONGESTION by ports'!H2454</f>
        <v>1</v>
      </c>
      <c r="J987" s="12">
        <f>'[4]AZIMUTH_CONGESTION by ports'!I2454</f>
        <v>1</v>
      </c>
      <c r="K987" s="12">
        <f>'[4]AZIMUTH_CONGESTION by ports'!J2454</f>
        <v>1</v>
      </c>
      <c r="L987" s="12">
        <f>'[4]AZIMUTH_CONGESTION by ports'!K2454</f>
        <v>1</v>
      </c>
      <c r="M987" s="43">
        <f>'[4]AZIMUTH_CONGESTION by ports'!L2454</f>
        <v>0</v>
      </c>
      <c r="N987" s="6">
        <f>'[4]AZIMUTH_CONGESTION by ports'!M2454</f>
        <v>1</v>
      </c>
      <c r="O987" s="89">
        <f>'[4]AZIMUTH_CONGESTION by ports'!N2454</f>
        <v>0</v>
      </c>
      <c r="P987" s="88">
        <f>'[4]AZIMUTH_CONGESTION by ports'!O2454</f>
        <v>0</v>
      </c>
      <c r="Q987" s="88">
        <f>'[4]AZIMUTH_CONGESTION by ports'!P2454</f>
        <v>0</v>
      </c>
      <c r="R987" s="43">
        <f>'[4]AZIMUTH_CONGESTION by ports'!Q2454</f>
        <v>1</v>
      </c>
      <c r="S987" s="88">
        <f>'[4]AZIMUTH_CONGESTION by ports'!R2454</f>
        <v>0</v>
      </c>
      <c r="T987" s="12">
        <f>'[4]AZIMUTH_CONGESTION by ports'!S2454</f>
        <v>8</v>
      </c>
      <c r="U987" s="43">
        <f>'[4]AZIMUTH_CONGESTION by ports'!T2454</f>
        <v>0</v>
      </c>
      <c r="V987" s="12">
        <f>'[4]AZIMUTH_CONGESTION by ports'!U2454</f>
        <v>0</v>
      </c>
      <c r="W987" s="43">
        <f>'[4]AZIMUTH_CONGESTION by ports'!V2454</f>
        <v>1</v>
      </c>
      <c r="X987" s="12">
        <f>'[4]AZIMUTH_CONGESTION by ports'!W2454</f>
        <v>2</v>
      </c>
      <c r="Y987" s="88">
        <f>'[4]AZIMUTH_CONGESTION by ports'!X2454</f>
        <v>4</v>
      </c>
      <c r="Z987" s="12">
        <f>'[4]AZIMUTH_CONGESTION by ports'!Y2454</f>
        <v>0</v>
      </c>
      <c r="AA987" s="88">
        <f>'[4]AZIMUTH_CONGESTION by ports'!Z2454</f>
        <v>0</v>
      </c>
      <c r="AB987" s="12">
        <f t="shared" si="93"/>
        <v>10.030000000000001</v>
      </c>
      <c r="AC987" s="12">
        <f t="shared" si="94"/>
        <v>0.85000000000000009</v>
      </c>
      <c r="AD987" s="12">
        <f t="shared" si="95"/>
        <v>1.36</v>
      </c>
      <c r="AE987" s="12">
        <f t="shared" si="96"/>
        <v>0.68</v>
      </c>
      <c r="AF987" s="12">
        <f t="shared" si="97"/>
        <v>4.5900000000000007</v>
      </c>
      <c r="AG987" s="12">
        <f t="shared" si="98"/>
        <v>2.5500000000000003</v>
      </c>
    </row>
    <row r="988" spans="2:33">
      <c r="B988" s="15">
        <f>'[4]AZIMUTH_CONGESTION by ports'!A2455</f>
        <v>43355</v>
      </c>
      <c r="C988" s="6">
        <f>'[4]AZIMUTH_CONGESTION by ports'!B2455</f>
        <v>2</v>
      </c>
      <c r="D988" s="89">
        <f>'[4]AZIMUTH_CONGESTION by ports'!C2455</f>
        <v>28</v>
      </c>
      <c r="E988" s="43">
        <f>'[4]AZIMUTH_CONGESTION by ports'!D2455</f>
        <v>5</v>
      </c>
      <c r="F988" s="6">
        <f>'[4]AZIMUTH_CONGESTION by ports'!E2455</f>
        <v>0</v>
      </c>
      <c r="G988" s="6">
        <f>'[4]AZIMUTH_CONGESTION by ports'!F2455</f>
        <v>3</v>
      </c>
      <c r="H988" s="12">
        <f>'[4]AZIMUTH_CONGESTION by ports'!G2455</f>
        <v>2</v>
      </c>
      <c r="I988" s="12">
        <f>'[4]AZIMUTH_CONGESTION by ports'!H2455</f>
        <v>0</v>
      </c>
      <c r="J988" s="12">
        <f>'[4]AZIMUTH_CONGESTION by ports'!I2455</f>
        <v>0</v>
      </c>
      <c r="K988" s="12">
        <f>'[4]AZIMUTH_CONGESTION by ports'!J2455</f>
        <v>1</v>
      </c>
      <c r="L988" s="12">
        <f>'[4]AZIMUTH_CONGESTION by ports'!K2455</f>
        <v>0</v>
      </c>
      <c r="M988" s="43">
        <f>'[4]AZIMUTH_CONGESTION by ports'!L2455</f>
        <v>1</v>
      </c>
      <c r="N988" s="6">
        <f>'[4]AZIMUTH_CONGESTION by ports'!M2455</f>
        <v>1</v>
      </c>
      <c r="O988" s="89">
        <f>'[4]AZIMUTH_CONGESTION by ports'!N2455</f>
        <v>0</v>
      </c>
      <c r="P988" s="88">
        <f>'[4]AZIMUTH_CONGESTION by ports'!O2455</f>
        <v>1</v>
      </c>
      <c r="Q988" s="88">
        <f>'[4]AZIMUTH_CONGESTION by ports'!P2455</f>
        <v>0</v>
      </c>
      <c r="R988" s="43">
        <f>'[4]AZIMUTH_CONGESTION by ports'!Q2455</f>
        <v>1</v>
      </c>
      <c r="S988" s="88">
        <f>'[4]AZIMUTH_CONGESTION by ports'!R2455</f>
        <v>0</v>
      </c>
      <c r="T988" s="12">
        <f>'[4]AZIMUTH_CONGESTION by ports'!S2455</f>
        <v>7</v>
      </c>
      <c r="U988" s="43">
        <f>'[4]AZIMUTH_CONGESTION by ports'!T2455</f>
        <v>0</v>
      </c>
      <c r="V988" s="12">
        <f>'[4]AZIMUTH_CONGESTION by ports'!U2455</f>
        <v>0</v>
      </c>
      <c r="W988" s="43">
        <f>'[4]AZIMUTH_CONGESTION by ports'!V2455</f>
        <v>0</v>
      </c>
      <c r="X988" s="12">
        <f>'[4]AZIMUTH_CONGESTION by ports'!W2455</f>
        <v>1</v>
      </c>
      <c r="Y988" s="88">
        <f>'[4]AZIMUTH_CONGESTION by ports'!X2455</f>
        <v>3</v>
      </c>
      <c r="Z988" s="12">
        <f>'[4]AZIMUTH_CONGESTION by ports'!Y2455</f>
        <v>0</v>
      </c>
      <c r="AA988" s="88">
        <f>'[4]AZIMUTH_CONGESTION by ports'!Z2455</f>
        <v>0</v>
      </c>
      <c r="AB988" s="12">
        <f t="shared" si="93"/>
        <v>9.5200000000000014</v>
      </c>
      <c r="AC988" s="12">
        <f t="shared" si="94"/>
        <v>1.02</v>
      </c>
      <c r="AD988" s="12">
        <f t="shared" si="95"/>
        <v>1.1900000000000002</v>
      </c>
      <c r="AE988" s="12">
        <f t="shared" si="96"/>
        <v>0.68</v>
      </c>
      <c r="AF988" s="12">
        <f t="shared" si="97"/>
        <v>4.7600000000000007</v>
      </c>
      <c r="AG988" s="12">
        <f t="shared" si="98"/>
        <v>1.87</v>
      </c>
    </row>
    <row r="989" spans="2:33">
      <c r="B989" s="15">
        <f>'[4]AZIMUTH_CONGESTION by ports'!A2456</f>
        <v>43356</v>
      </c>
      <c r="C989" s="6">
        <f>'[4]AZIMUTH_CONGESTION by ports'!B2456</f>
        <v>5</v>
      </c>
      <c r="D989" s="89">
        <f>'[4]AZIMUTH_CONGESTION by ports'!C2456</f>
        <v>27</v>
      </c>
      <c r="E989" s="43">
        <f>'[4]AZIMUTH_CONGESTION by ports'!D2456</f>
        <v>5</v>
      </c>
      <c r="F989" s="6">
        <f>'[4]AZIMUTH_CONGESTION by ports'!E2456</f>
        <v>0</v>
      </c>
      <c r="G989" s="6">
        <f>'[4]AZIMUTH_CONGESTION by ports'!F2456</f>
        <v>2</v>
      </c>
      <c r="H989" s="12">
        <f>'[4]AZIMUTH_CONGESTION by ports'!G2456</f>
        <v>2</v>
      </c>
      <c r="I989" s="12">
        <f>'[4]AZIMUTH_CONGESTION by ports'!H2456</f>
        <v>0</v>
      </c>
      <c r="J989" s="12">
        <f>'[4]AZIMUTH_CONGESTION by ports'!I2456</f>
        <v>0</v>
      </c>
      <c r="K989" s="12">
        <f>'[4]AZIMUTH_CONGESTION by ports'!J2456</f>
        <v>1</v>
      </c>
      <c r="L989" s="12">
        <f>'[4]AZIMUTH_CONGESTION by ports'!K2456</f>
        <v>1</v>
      </c>
      <c r="M989" s="43">
        <f>'[4]AZIMUTH_CONGESTION by ports'!L2456</f>
        <v>1</v>
      </c>
      <c r="N989" s="6">
        <f>'[4]AZIMUTH_CONGESTION by ports'!M2456</f>
        <v>1</v>
      </c>
      <c r="O989" s="89">
        <f>'[4]AZIMUTH_CONGESTION by ports'!N2456</f>
        <v>0</v>
      </c>
      <c r="P989" s="88">
        <f>'[4]AZIMUTH_CONGESTION by ports'!O2456</f>
        <v>1</v>
      </c>
      <c r="Q989" s="88">
        <f>'[4]AZIMUTH_CONGESTION by ports'!P2456</f>
        <v>0</v>
      </c>
      <c r="R989" s="43">
        <f>'[4]AZIMUTH_CONGESTION by ports'!Q2456</f>
        <v>0</v>
      </c>
      <c r="S989" s="88">
        <f>'[4]AZIMUTH_CONGESTION by ports'!R2456</f>
        <v>0</v>
      </c>
      <c r="T989" s="12">
        <f>'[4]AZIMUTH_CONGESTION by ports'!S2456</f>
        <v>3</v>
      </c>
      <c r="U989" s="43">
        <f>'[4]AZIMUTH_CONGESTION by ports'!T2456</f>
        <v>0</v>
      </c>
      <c r="V989" s="12">
        <f>'[4]AZIMUTH_CONGESTION by ports'!U2456</f>
        <v>0</v>
      </c>
      <c r="W989" s="43">
        <f>'[4]AZIMUTH_CONGESTION by ports'!V2456</f>
        <v>2</v>
      </c>
      <c r="X989" s="12">
        <f>'[4]AZIMUTH_CONGESTION by ports'!W2456</f>
        <v>1</v>
      </c>
      <c r="Y989" s="88">
        <f>'[4]AZIMUTH_CONGESTION by ports'!X2456</f>
        <v>3</v>
      </c>
      <c r="Z989" s="12">
        <f>'[4]AZIMUTH_CONGESTION by ports'!Y2456</f>
        <v>0</v>
      </c>
      <c r="AA989" s="88">
        <f>'[4]AZIMUTH_CONGESTION by ports'!Z2456</f>
        <v>0</v>
      </c>
      <c r="AB989" s="12">
        <f t="shared" si="93"/>
        <v>9.3500000000000014</v>
      </c>
      <c r="AC989" s="12">
        <f t="shared" si="94"/>
        <v>1.36</v>
      </c>
      <c r="AD989" s="12">
        <f t="shared" si="95"/>
        <v>1.36</v>
      </c>
      <c r="AE989" s="12">
        <f t="shared" si="96"/>
        <v>0.68</v>
      </c>
      <c r="AF989" s="12">
        <f t="shared" si="97"/>
        <v>4.5900000000000007</v>
      </c>
      <c r="AG989" s="12">
        <f t="shared" si="98"/>
        <v>1.36</v>
      </c>
    </row>
    <row r="990" spans="2:33">
      <c r="B990" s="15">
        <f>'[4]AZIMUTH_CONGESTION by ports'!A2457</f>
        <v>43357</v>
      </c>
      <c r="C990" s="6">
        <f>'[4]AZIMUTH_CONGESTION by ports'!B2457</f>
        <v>4</v>
      </c>
      <c r="D990" s="89">
        <f>'[4]AZIMUTH_CONGESTION by ports'!C2457</f>
        <v>26</v>
      </c>
      <c r="E990" s="43">
        <f>'[4]AZIMUTH_CONGESTION by ports'!D2457</f>
        <v>5</v>
      </c>
      <c r="F990" s="6">
        <f>'[4]AZIMUTH_CONGESTION by ports'!E2457</f>
        <v>0</v>
      </c>
      <c r="G990" s="6">
        <f>'[4]AZIMUTH_CONGESTION by ports'!F2457</f>
        <v>0</v>
      </c>
      <c r="H990" s="12">
        <f>'[4]AZIMUTH_CONGESTION by ports'!G2457</f>
        <v>1</v>
      </c>
      <c r="I990" s="12">
        <f>'[4]AZIMUTH_CONGESTION by ports'!H2457</f>
        <v>1</v>
      </c>
      <c r="J990" s="12">
        <f>'[4]AZIMUTH_CONGESTION by ports'!I2457</f>
        <v>0</v>
      </c>
      <c r="K990" s="12">
        <f>'[4]AZIMUTH_CONGESTION by ports'!J2457</f>
        <v>2</v>
      </c>
      <c r="L990" s="12">
        <f>'[4]AZIMUTH_CONGESTION by ports'!K2457</f>
        <v>0</v>
      </c>
      <c r="M990" s="43">
        <f>'[4]AZIMUTH_CONGESTION by ports'!L2457</f>
        <v>0</v>
      </c>
      <c r="N990" s="6">
        <f>'[4]AZIMUTH_CONGESTION by ports'!M2457</f>
        <v>3</v>
      </c>
      <c r="O990" s="89">
        <f>'[4]AZIMUTH_CONGESTION by ports'!N2457</f>
        <v>0</v>
      </c>
      <c r="P990" s="88">
        <f>'[4]AZIMUTH_CONGESTION by ports'!O2457</f>
        <v>0</v>
      </c>
      <c r="Q990" s="88">
        <f>'[4]AZIMUTH_CONGESTION by ports'!P2457</f>
        <v>0</v>
      </c>
      <c r="R990" s="43">
        <f>'[4]AZIMUTH_CONGESTION by ports'!Q2457</f>
        <v>1</v>
      </c>
      <c r="S990" s="88">
        <f>'[4]AZIMUTH_CONGESTION by ports'!R2457</f>
        <v>0</v>
      </c>
      <c r="T990" s="12">
        <f>'[4]AZIMUTH_CONGESTION by ports'!S2457</f>
        <v>7</v>
      </c>
      <c r="U990" s="43">
        <f>'[4]AZIMUTH_CONGESTION by ports'!T2457</f>
        <v>0</v>
      </c>
      <c r="V990" s="12">
        <f>'[4]AZIMUTH_CONGESTION by ports'!U2457</f>
        <v>0</v>
      </c>
      <c r="W990" s="43">
        <f>'[4]AZIMUTH_CONGESTION by ports'!V2457</f>
        <v>0</v>
      </c>
      <c r="X990" s="12">
        <f>'[4]AZIMUTH_CONGESTION by ports'!W2457</f>
        <v>1</v>
      </c>
      <c r="Y990" s="88">
        <f>'[4]AZIMUTH_CONGESTION by ports'!X2457</f>
        <v>1</v>
      </c>
      <c r="Z990" s="12">
        <f>'[4]AZIMUTH_CONGESTION by ports'!Y2457</f>
        <v>0</v>
      </c>
      <c r="AA990" s="88">
        <f>'[4]AZIMUTH_CONGESTION by ports'!Z2457</f>
        <v>0</v>
      </c>
      <c r="AB990" s="12">
        <f t="shared" si="93"/>
        <v>8.84</v>
      </c>
      <c r="AC990" s="12">
        <f t="shared" si="94"/>
        <v>1.1900000000000002</v>
      </c>
      <c r="AD990" s="12">
        <f t="shared" si="95"/>
        <v>1.02</v>
      </c>
      <c r="AE990" s="12">
        <f t="shared" si="96"/>
        <v>0.17</v>
      </c>
      <c r="AF990" s="12">
        <f t="shared" si="97"/>
        <v>4.42</v>
      </c>
      <c r="AG990" s="12">
        <f t="shared" si="98"/>
        <v>2.04</v>
      </c>
    </row>
    <row r="991" spans="2:33">
      <c r="B991" s="15">
        <f>'[4]AZIMUTH_CONGESTION by ports'!A2458</f>
        <v>43358</v>
      </c>
      <c r="C991" s="6">
        <f>'[4]AZIMUTH_CONGESTION by ports'!B2458</f>
        <v>4</v>
      </c>
      <c r="D991" s="89">
        <f>'[4]AZIMUTH_CONGESTION by ports'!C2458</f>
        <v>21</v>
      </c>
      <c r="E991" s="43">
        <f>'[4]AZIMUTH_CONGESTION by ports'!D2458</f>
        <v>4</v>
      </c>
      <c r="F991" s="6">
        <f>'[4]AZIMUTH_CONGESTION by ports'!E2458</f>
        <v>0</v>
      </c>
      <c r="G991" s="6">
        <f>'[4]AZIMUTH_CONGESTION by ports'!F2458</f>
        <v>0</v>
      </c>
      <c r="H991" s="12">
        <f>'[4]AZIMUTH_CONGESTION by ports'!G2458</f>
        <v>1</v>
      </c>
      <c r="I991" s="12">
        <f>'[4]AZIMUTH_CONGESTION by ports'!H2458</f>
        <v>1</v>
      </c>
      <c r="J991" s="12">
        <f>'[4]AZIMUTH_CONGESTION by ports'!I2458</f>
        <v>0</v>
      </c>
      <c r="K991" s="12">
        <f>'[4]AZIMUTH_CONGESTION by ports'!J2458</f>
        <v>2</v>
      </c>
      <c r="L991" s="12">
        <f>'[4]AZIMUTH_CONGESTION by ports'!K2458</f>
        <v>1</v>
      </c>
      <c r="M991" s="43">
        <f>'[4]AZIMUTH_CONGESTION by ports'!L2458</f>
        <v>0</v>
      </c>
      <c r="N991" s="6">
        <f>'[4]AZIMUTH_CONGESTION by ports'!M2458</f>
        <v>1</v>
      </c>
      <c r="O991" s="89">
        <f>'[4]AZIMUTH_CONGESTION by ports'!N2458</f>
        <v>0</v>
      </c>
      <c r="P991" s="88">
        <f>'[4]AZIMUTH_CONGESTION by ports'!O2458</f>
        <v>0</v>
      </c>
      <c r="Q991" s="88">
        <f>'[4]AZIMUTH_CONGESTION by ports'!P2458</f>
        <v>0</v>
      </c>
      <c r="R991" s="43">
        <f>'[4]AZIMUTH_CONGESTION by ports'!Q2458</f>
        <v>2</v>
      </c>
      <c r="S991" s="88">
        <f>'[4]AZIMUTH_CONGESTION by ports'!R2458</f>
        <v>0</v>
      </c>
      <c r="T991" s="12">
        <f>'[4]AZIMUTH_CONGESTION by ports'!S2458</f>
        <v>6</v>
      </c>
      <c r="U991" s="43">
        <f>'[4]AZIMUTH_CONGESTION by ports'!T2458</f>
        <v>0</v>
      </c>
      <c r="V991" s="12">
        <f>'[4]AZIMUTH_CONGESTION by ports'!U2458</f>
        <v>0</v>
      </c>
      <c r="W991" s="43">
        <f>'[4]AZIMUTH_CONGESTION by ports'!V2458</f>
        <v>1</v>
      </c>
      <c r="X991" s="12">
        <f>'[4]AZIMUTH_CONGESTION by ports'!W2458</f>
        <v>1</v>
      </c>
      <c r="Y991" s="88">
        <f>'[4]AZIMUTH_CONGESTION by ports'!X2458</f>
        <v>1</v>
      </c>
      <c r="Z991" s="12">
        <f>'[4]AZIMUTH_CONGESTION by ports'!Y2458</f>
        <v>0</v>
      </c>
      <c r="AA991" s="88">
        <f>'[4]AZIMUTH_CONGESTION by ports'!Z2458</f>
        <v>0</v>
      </c>
      <c r="AB991" s="12">
        <f t="shared" si="93"/>
        <v>7.82</v>
      </c>
      <c r="AC991" s="12">
        <f t="shared" si="94"/>
        <v>0.85000000000000009</v>
      </c>
      <c r="AD991" s="12">
        <f t="shared" si="95"/>
        <v>1.1900000000000002</v>
      </c>
      <c r="AE991" s="12">
        <f t="shared" si="96"/>
        <v>0.17</v>
      </c>
      <c r="AF991" s="12">
        <f t="shared" si="97"/>
        <v>3.5700000000000003</v>
      </c>
      <c r="AG991" s="12">
        <f t="shared" si="98"/>
        <v>2.04</v>
      </c>
    </row>
    <row r="992" spans="2:33">
      <c r="B992" s="15">
        <f>'[4]AZIMUTH_CONGESTION by ports'!A2459</f>
        <v>43359</v>
      </c>
      <c r="C992" s="6">
        <f>'[4]AZIMUTH_CONGESTION by ports'!B2459</f>
        <v>4</v>
      </c>
      <c r="D992" s="89">
        <f>'[4]AZIMUTH_CONGESTION by ports'!C2459</f>
        <v>25</v>
      </c>
      <c r="E992" s="43">
        <f>'[4]AZIMUTH_CONGESTION by ports'!D2459</f>
        <v>4</v>
      </c>
      <c r="F992" s="6">
        <f>'[4]AZIMUTH_CONGESTION by ports'!E2459</f>
        <v>0</v>
      </c>
      <c r="G992" s="6">
        <f>'[4]AZIMUTH_CONGESTION by ports'!F2459</f>
        <v>1</v>
      </c>
      <c r="H992" s="12">
        <f>'[4]AZIMUTH_CONGESTION by ports'!G2459</f>
        <v>2</v>
      </c>
      <c r="I992" s="12">
        <f>'[4]AZIMUTH_CONGESTION by ports'!H2459</f>
        <v>1</v>
      </c>
      <c r="J992" s="12">
        <f>'[4]AZIMUTH_CONGESTION by ports'!I2459</f>
        <v>0</v>
      </c>
      <c r="K992" s="12">
        <f>'[4]AZIMUTH_CONGESTION by ports'!J2459</f>
        <v>2</v>
      </c>
      <c r="L992" s="12">
        <f>'[4]AZIMUTH_CONGESTION by ports'!K2459</f>
        <v>0</v>
      </c>
      <c r="M992" s="43">
        <f>'[4]AZIMUTH_CONGESTION by ports'!L2459</f>
        <v>0</v>
      </c>
      <c r="N992" s="6">
        <f>'[4]AZIMUTH_CONGESTION by ports'!M2459</f>
        <v>1</v>
      </c>
      <c r="O992" s="89">
        <f>'[4]AZIMUTH_CONGESTION by ports'!N2459</f>
        <v>0</v>
      </c>
      <c r="P992" s="88">
        <f>'[4]AZIMUTH_CONGESTION by ports'!O2459</f>
        <v>0</v>
      </c>
      <c r="Q992" s="88">
        <f>'[4]AZIMUTH_CONGESTION by ports'!P2459</f>
        <v>0</v>
      </c>
      <c r="R992" s="43">
        <f>'[4]AZIMUTH_CONGESTION by ports'!Q2459</f>
        <v>1</v>
      </c>
      <c r="S992" s="88">
        <f>'[4]AZIMUTH_CONGESTION by ports'!R2459</f>
        <v>0</v>
      </c>
      <c r="T992" s="12">
        <f>'[4]AZIMUTH_CONGESTION by ports'!S2459</f>
        <v>6</v>
      </c>
      <c r="U992" s="43">
        <f>'[4]AZIMUTH_CONGESTION by ports'!T2459</f>
        <v>0</v>
      </c>
      <c r="V992" s="12">
        <f>'[4]AZIMUTH_CONGESTION by ports'!U2459</f>
        <v>0</v>
      </c>
      <c r="W992" s="43">
        <f>'[4]AZIMUTH_CONGESTION by ports'!V2459</f>
        <v>0</v>
      </c>
      <c r="X992" s="12">
        <f>'[4]AZIMUTH_CONGESTION by ports'!W2459</f>
        <v>1</v>
      </c>
      <c r="Y992" s="88">
        <f>'[4]AZIMUTH_CONGESTION by ports'!X2459</f>
        <v>1</v>
      </c>
      <c r="Z992" s="12">
        <f>'[4]AZIMUTH_CONGESTION by ports'!Y2459</f>
        <v>0</v>
      </c>
      <c r="AA992" s="88">
        <f>'[4]AZIMUTH_CONGESTION by ports'!Z2459</f>
        <v>0</v>
      </c>
      <c r="AB992" s="12">
        <f t="shared" si="93"/>
        <v>8.33</v>
      </c>
      <c r="AC992" s="12">
        <f t="shared" si="94"/>
        <v>1.02</v>
      </c>
      <c r="AD992" s="12">
        <f t="shared" si="95"/>
        <v>0.85000000000000009</v>
      </c>
      <c r="AE992" s="12">
        <f t="shared" si="96"/>
        <v>0.17</v>
      </c>
      <c r="AF992" s="12">
        <f t="shared" si="97"/>
        <v>4.25</v>
      </c>
      <c r="AG992" s="12">
        <f t="shared" si="98"/>
        <v>2.04</v>
      </c>
    </row>
    <row r="993" spans="2:33">
      <c r="B993" s="15">
        <f>'[4]AZIMUTH_CONGESTION by ports'!A2460</f>
        <v>43360</v>
      </c>
      <c r="C993" s="6">
        <f>'[4]AZIMUTH_CONGESTION by ports'!B2460</f>
        <v>4</v>
      </c>
      <c r="D993" s="89">
        <f>'[4]AZIMUTH_CONGESTION by ports'!C2460</f>
        <v>18</v>
      </c>
      <c r="E993" s="43">
        <f>'[4]AZIMUTH_CONGESTION by ports'!D2460</f>
        <v>3</v>
      </c>
      <c r="F993" s="6">
        <f>'[4]AZIMUTH_CONGESTION by ports'!E2460</f>
        <v>0</v>
      </c>
      <c r="G993" s="6">
        <f>'[4]AZIMUTH_CONGESTION by ports'!F2460</f>
        <v>0</v>
      </c>
      <c r="H993" s="12">
        <f>'[4]AZIMUTH_CONGESTION by ports'!G2460</f>
        <v>1</v>
      </c>
      <c r="I993" s="12">
        <f>'[4]AZIMUTH_CONGESTION by ports'!H2460</f>
        <v>1</v>
      </c>
      <c r="J993" s="12">
        <f>'[4]AZIMUTH_CONGESTION by ports'!I2460</f>
        <v>0</v>
      </c>
      <c r="K993" s="12">
        <f>'[4]AZIMUTH_CONGESTION by ports'!J2460</f>
        <v>2</v>
      </c>
      <c r="L993" s="12">
        <f>'[4]AZIMUTH_CONGESTION by ports'!K2460</f>
        <v>0</v>
      </c>
      <c r="M993" s="43">
        <f>'[4]AZIMUTH_CONGESTION by ports'!L2460</f>
        <v>0</v>
      </c>
      <c r="N993" s="6">
        <f>'[4]AZIMUTH_CONGESTION by ports'!M2460</f>
        <v>1</v>
      </c>
      <c r="O993" s="89">
        <f>'[4]AZIMUTH_CONGESTION by ports'!N2460</f>
        <v>0</v>
      </c>
      <c r="P993" s="88">
        <f>'[4]AZIMUTH_CONGESTION by ports'!O2460</f>
        <v>0</v>
      </c>
      <c r="Q993" s="88">
        <f>'[4]AZIMUTH_CONGESTION by ports'!P2460</f>
        <v>0</v>
      </c>
      <c r="R993" s="43">
        <f>'[4]AZIMUTH_CONGESTION by ports'!Q2460</f>
        <v>1</v>
      </c>
      <c r="S993" s="88">
        <f>'[4]AZIMUTH_CONGESTION by ports'!R2460</f>
        <v>0</v>
      </c>
      <c r="T993" s="12">
        <f>'[4]AZIMUTH_CONGESTION by ports'!S2460</f>
        <v>5</v>
      </c>
      <c r="U993" s="43">
        <f>'[4]AZIMUTH_CONGESTION by ports'!T2460</f>
        <v>0</v>
      </c>
      <c r="V993" s="12">
        <f>'[4]AZIMUTH_CONGESTION by ports'!U2460</f>
        <v>0</v>
      </c>
      <c r="W993" s="43">
        <f>'[4]AZIMUTH_CONGESTION by ports'!V2460</f>
        <v>2</v>
      </c>
      <c r="X993" s="12">
        <f>'[4]AZIMUTH_CONGESTION by ports'!W2460</f>
        <v>0</v>
      </c>
      <c r="Y993" s="88">
        <f>'[4]AZIMUTH_CONGESTION by ports'!X2460</f>
        <v>0</v>
      </c>
      <c r="Z993" s="12">
        <f>'[4]AZIMUTH_CONGESTION by ports'!Y2460</f>
        <v>0</v>
      </c>
      <c r="AA993" s="88">
        <f>'[4]AZIMUTH_CONGESTION by ports'!Z2460</f>
        <v>0</v>
      </c>
      <c r="AB993" s="12">
        <f t="shared" si="93"/>
        <v>6.4600000000000009</v>
      </c>
      <c r="AC993" s="12">
        <f t="shared" si="94"/>
        <v>0.85000000000000009</v>
      </c>
      <c r="AD993" s="12">
        <f t="shared" si="95"/>
        <v>1.02</v>
      </c>
      <c r="AE993" s="12">
        <f t="shared" si="96"/>
        <v>0</v>
      </c>
      <c r="AF993" s="12">
        <f t="shared" si="97"/>
        <v>3.06</v>
      </c>
      <c r="AG993" s="12">
        <f t="shared" si="98"/>
        <v>1.53</v>
      </c>
    </row>
    <row r="994" spans="2:33">
      <c r="B994" s="15">
        <f>'[4]AZIMUTH_CONGESTION by ports'!A2461</f>
        <v>43361</v>
      </c>
      <c r="C994" s="6">
        <f>'[4]AZIMUTH_CONGESTION by ports'!B2461</f>
        <v>4</v>
      </c>
      <c r="D994" s="89">
        <f>'[4]AZIMUTH_CONGESTION by ports'!C2461</f>
        <v>24</v>
      </c>
      <c r="E994" s="43">
        <f>'[4]AZIMUTH_CONGESTION by ports'!D2461</f>
        <v>4</v>
      </c>
      <c r="F994" s="6">
        <f>'[4]AZIMUTH_CONGESTION by ports'!E2461</f>
        <v>0</v>
      </c>
      <c r="G994" s="6">
        <f>'[4]AZIMUTH_CONGESTION by ports'!F2461</f>
        <v>0</v>
      </c>
      <c r="H994" s="12">
        <f>'[4]AZIMUTH_CONGESTION by ports'!G2461</f>
        <v>1</v>
      </c>
      <c r="I994" s="12">
        <f>'[4]AZIMUTH_CONGESTION by ports'!H2461</f>
        <v>0</v>
      </c>
      <c r="J994" s="12">
        <f>'[4]AZIMUTH_CONGESTION by ports'!I2461</f>
        <v>0</v>
      </c>
      <c r="K994" s="12">
        <f>'[4]AZIMUTH_CONGESTION by ports'!J2461</f>
        <v>2</v>
      </c>
      <c r="L994" s="12">
        <f>'[4]AZIMUTH_CONGESTION by ports'!K2461</f>
        <v>0</v>
      </c>
      <c r="M994" s="43">
        <f>'[4]AZIMUTH_CONGESTION by ports'!L2461</f>
        <v>0</v>
      </c>
      <c r="N994" s="6">
        <f>'[4]AZIMUTH_CONGESTION by ports'!M2461</f>
        <v>0</v>
      </c>
      <c r="O994" s="89">
        <f>'[4]AZIMUTH_CONGESTION by ports'!N2461</f>
        <v>0</v>
      </c>
      <c r="P994" s="88">
        <f>'[4]AZIMUTH_CONGESTION by ports'!O2461</f>
        <v>0</v>
      </c>
      <c r="Q994" s="88">
        <f>'[4]AZIMUTH_CONGESTION by ports'!P2461</f>
        <v>0</v>
      </c>
      <c r="R994" s="43">
        <f>'[4]AZIMUTH_CONGESTION by ports'!Q2461</f>
        <v>1</v>
      </c>
      <c r="S994" s="88">
        <f>'[4]AZIMUTH_CONGESTION by ports'!R2461</f>
        <v>0</v>
      </c>
      <c r="T994" s="12">
        <f>'[4]AZIMUTH_CONGESTION by ports'!S2461</f>
        <v>1</v>
      </c>
      <c r="U994" s="43">
        <f>'[4]AZIMUTH_CONGESTION by ports'!T2461</f>
        <v>0</v>
      </c>
      <c r="V994" s="12">
        <f>'[4]AZIMUTH_CONGESTION by ports'!U2461</f>
        <v>0</v>
      </c>
      <c r="W994" s="43">
        <f>'[4]AZIMUTH_CONGESTION by ports'!V2461</f>
        <v>0</v>
      </c>
      <c r="X994" s="12">
        <f>'[4]AZIMUTH_CONGESTION by ports'!W2461</f>
        <v>0</v>
      </c>
      <c r="Y994" s="88">
        <f>'[4]AZIMUTH_CONGESTION by ports'!X2461</f>
        <v>1</v>
      </c>
      <c r="Z994" s="12">
        <f>'[4]AZIMUTH_CONGESTION by ports'!Y2461</f>
        <v>0</v>
      </c>
      <c r="AA994" s="88">
        <f>'[4]AZIMUTH_CONGESTION by ports'!Z2461</f>
        <v>0</v>
      </c>
      <c r="AB994" s="12">
        <f t="shared" si="93"/>
        <v>6.4600000000000009</v>
      </c>
      <c r="AC994" s="12">
        <f t="shared" si="94"/>
        <v>0.68</v>
      </c>
      <c r="AD994" s="12">
        <f t="shared" si="95"/>
        <v>0.85000000000000009</v>
      </c>
      <c r="AE994" s="12">
        <f t="shared" si="96"/>
        <v>0.17</v>
      </c>
      <c r="AF994" s="12">
        <f t="shared" si="97"/>
        <v>4.08</v>
      </c>
      <c r="AG994" s="12">
        <f t="shared" si="98"/>
        <v>0.68</v>
      </c>
    </row>
    <row r="995" spans="2:33">
      <c r="B995" s="15">
        <f>'[4]AZIMUTH_CONGESTION by ports'!A2462</f>
        <v>43362</v>
      </c>
      <c r="C995" s="6">
        <f>'[4]AZIMUTH_CONGESTION by ports'!B2462</f>
        <v>4</v>
      </c>
      <c r="D995" s="89">
        <f>'[4]AZIMUTH_CONGESTION by ports'!C2462</f>
        <v>23</v>
      </c>
      <c r="E995" s="43">
        <f>'[4]AZIMUTH_CONGESTION by ports'!D2462</f>
        <v>2</v>
      </c>
      <c r="F995" s="6">
        <f>'[4]AZIMUTH_CONGESTION by ports'!E2462</f>
        <v>0</v>
      </c>
      <c r="G995" s="6">
        <f>'[4]AZIMUTH_CONGESTION by ports'!F2462</f>
        <v>0</v>
      </c>
      <c r="H995" s="12">
        <f>'[4]AZIMUTH_CONGESTION by ports'!G2462</f>
        <v>1</v>
      </c>
      <c r="I995" s="12">
        <f>'[4]AZIMUTH_CONGESTION by ports'!H2462</f>
        <v>1</v>
      </c>
      <c r="J995" s="12">
        <f>'[4]AZIMUTH_CONGESTION by ports'!I2462</f>
        <v>1</v>
      </c>
      <c r="K995" s="12">
        <f>'[4]AZIMUTH_CONGESTION by ports'!J2462</f>
        <v>1</v>
      </c>
      <c r="L995" s="12">
        <f>'[4]AZIMUTH_CONGESTION by ports'!K2462</f>
        <v>0</v>
      </c>
      <c r="M995" s="43">
        <f>'[4]AZIMUTH_CONGESTION by ports'!L2462</f>
        <v>0</v>
      </c>
      <c r="N995" s="6">
        <f>'[4]AZIMUTH_CONGESTION by ports'!M2462</f>
        <v>0</v>
      </c>
      <c r="O995" s="89">
        <f>'[4]AZIMUTH_CONGESTION by ports'!N2462</f>
        <v>0</v>
      </c>
      <c r="P995" s="88">
        <f>'[4]AZIMUTH_CONGESTION by ports'!O2462</f>
        <v>0</v>
      </c>
      <c r="Q995" s="88">
        <f>'[4]AZIMUTH_CONGESTION by ports'!P2462</f>
        <v>0</v>
      </c>
      <c r="R995" s="43">
        <f>'[4]AZIMUTH_CONGESTION by ports'!Q2462</f>
        <v>1</v>
      </c>
      <c r="S995" s="88">
        <f>'[4]AZIMUTH_CONGESTION by ports'!R2462</f>
        <v>0</v>
      </c>
      <c r="T995" s="12">
        <f>'[4]AZIMUTH_CONGESTION by ports'!S2462</f>
        <v>2</v>
      </c>
      <c r="U995" s="43">
        <f>'[4]AZIMUTH_CONGESTION by ports'!T2462</f>
        <v>0</v>
      </c>
      <c r="V995" s="12">
        <f>'[4]AZIMUTH_CONGESTION by ports'!U2462</f>
        <v>0</v>
      </c>
      <c r="W995" s="43">
        <f>'[4]AZIMUTH_CONGESTION by ports'!V2462</f>
        <v>0</v>
      </c>
      <c r="X995" s="12">
        <f>'[4]AZIMUTH_CONGESTION by ports'!W2462</f>
        <v>0</v>
      </c>
      <c r="Y995" s="88">
        <f>'[4]AZIMUTH_CONGESTION by ports'!X2462</f>
        <v>0</v>
      </c>
      <c r="Z995" s="12">
        <f>'[4]AZIMUTH_CONGESTION by ports'!Y2462</f>
        <v>0</v>
      </c>
      <c r="AA995" s="88">
        <f>'[4]AZIMUTH_CONGESTION by ports'!Z2462</f>
        <v>0</v>
      </c>
      <c r="AB995" s="12">
        <f t="shared" si="93"/>
        <v>6.12</v>
      </c>
      <c r="AC995" s="12">
        <f t="shared" si="94"/>
        <v>0.68</v>
      </c>
      <c r="AD995" s="12">
        <f t="shared" si="95"/>
        <v>0.51</v>
      </c>
      <c r="AE995" s="12">
        <f t="shared" si="96"/>
        <v>0</v>
      </c>
      <c r="AF995" s="12">
        <f t="shared" si="97"/>
        <v>3.91</v>
      </c>
      <c r="AG995" s="12">
        <f t="shared" si="98"/>
        <v>1.02</v>
      </c>
    </row>
    <row r="996" spans="2:33">
      <c r="B996" s="15">
        <f>'[4]AZIMUTH_CONGESTION by ports'!A2463</f>
        <v>43363</v>
      </c>
      <c r="C996" s="6">
        <f>'[4]AZIMUTH_CONGESTION by ports'!B2463</f>
        <v>5</v>
      </c>
      <c r="D996" s="89">
        <f>'[4]AZIMUTH_CONGESTION by ports'!C2463</f>
        <v>25</v>
      </c>
      <c r="E996" s="43">
        <f>'[4]AZIMUTH_CONGESTION by ports'!D2463</f>
        <v>2</v>
      </c>
      <c r="F996" s="6">
        <f>'[4]AZIMUTH_CONGESTION by ports'!E2463</f>
        <v>0</v>
      </c>
      <c r="G996" s="6">
        <f>'[4]AZIMUTH_CONGESTION by ports'!F2463</f>
        <v>0</v>
      </c>
      <c r="H996" s="12">
        <f>'[4]AZIMUTH_CONGESTION by ports'!G2463</f>
        <v>1</v>
      </c>
      <c r="I996" s="12">
        <f>'[4]AZIMUTH_CONGESTION by ports'!H2463</f>
        <v>4</v>
      </c>
      <c r="J996" s="12">
        <f>'[4]AZIMUTH_CONGESTION by ports'!I2463</f>
        <v>1</v>
      </c>
      <c r="K996" s="12">
        <f>'[4]AZIMUTH_CONGESTION by ports'!J2463</f>
        <v>1</v>
      </c>
      <c r="L996" s="12">
        <f>'[4]AZIMUTH_CONGESTION by ports'!K2463</f>
        <v>0</v>
      </c>
      <c r="M996" s="43">
        <f>'[4]AZIMUTH_CONGESTION by ports'!L2463</f>
        <v>0</v>
      </c>
      <c r="N996" s="6">
        <f>'[4]AZIMUTH_CONGESTION by ports'!M2463</f>
        <v>0</v>
      </c>
      <c r="O996" s="89">
        <f>'[4]AZIMUTH_CONGESTION by ports'!N2463</f>
        <v>0</v>
      </c>
      <c r="P996" s="88">
        <f>'[4]AZIMUTH_CONGESTION by ports'!O2463</f>
        <v>1</v>
      </c>
      <c r="Q996" s="88">
        <f>'[4]AZIMUTH_CONGESTION by ports'!P2463</f>
        <v>0</v>
      </c>
      <c r="R996" s="43">
        <f>'[4]AZIMUTH_CONGESTION by ports'!Q2463</f>
        <v>1</v>
      </c>
      <c r="S996" s="88">
        <f>'[4]AZIMUTH_CONGESTION by ports'!R2463</f>
        <v>0</v>
      </c>
      <c r="T996" s="12">
        <f>'[4]AZIMUTH_CONGESTION by ports'!S2463</f>
        <v>2</v>
      </c>
      <c r="U996" s="43">
        <f>'[4]AZIMUTH_CONGESTION by ports'!T2463</f>
        <v>0</v>
      </c>
      <c r="V996" s="12">
        <f>'[4]AZIMUTH_CONGESTION by ports'!U2463</f>
        <v>0</v>
      </c>
      <c r="W996" s="43">
        <f>'[4]AZIMUTH_CONGESTION by ports'!V2463</f>
        <v>1</v>
      </c>
      <c r="X996" s="12">
        <f>'[4]AZIMUTH_CONGESTION by ports'!W2463</f>
        <v>0</v>
      </c>
      <c r="Y996" s="88">
        <f>'[4]AZIMUTH_CONGESTION by ports'!X2463</f>
        <v>0</v>
      </c>
      <c r="Z996" s="12">
        <f>'[4]AZIMUTH_CONGESTION by ports'!Y2463</f>
        <v>0</v>
      </c>
      <c r="AA996" s="88">
        <f>'[4]AZIMUTH_CONGESTION by ports'!Z2463</f>
        <v>0</v>
      </c>
      <c r="AB996" s="12">
        <f t="shared" si="93"/>
        <v>7.48</v>
      </c>
      <c r="AC996" s="12">
        <f t="shared" si="94"/>
        <v>0.85000000000000009</v>
      </c>
      <c r="AD996" s="12">
        <f t="shared" si="95"/>
        <v>0.68</v>
      </c>
      <c r="AE996" s="12">
        <f t="shared" si="96"/>
        <v>0.17</v>
      </c>
      <c r="AF996" s="12">
        <f t="shared" si="97"/>
        <v>4.25</v>
      </c>
      <c r="AG996" s="12">
        <f t="shared" si="98"/>
        <v>1.53</v>
      </c>
    </row>
    <row r="997" spans="2:33">
      <c r="B997" s="15">
        <f>'[4]AZIMUTH_CONGESTION by ports'!A2464</f>
        <v>43364</v>
      </c>
      <c r="C997" s="6">
        <f>'[4]AZIMUTH_CONGESTION by ports'!B2464</f>
        <v>6</v>
      </c>
      <c r="D997" s="89">
        <f>'[4]AZIMUTH_CONGESTION by ports'!C2464</f>
        <v>22</v>
      </c>
      <c r="E997" s="43">
        <f>'[4]AZIMUTH_CONGESTION by ports'!D2464</f>
        <v>2</v>
      </c>
      <c r="F997" s="6">
        <f>'[4]AZIMUTH_CONGESTION by ports'!E2464</f>
        <v>0</v>
      </c>
      <c r="G997" s="6">
        <f>'[4]AZIMUTH_CONGESTION by ports'!F2464</f>
        <v>1</v>
      </c>
      <c r="H997" s="12">
        <f>'[4]AZIMUTH_CONGESTION by ports'!G2464</f>
        <v>0</v>
      </c>
      <c r="I997" s="12">
        <f>'[4]AZIMUTH_CONGESTION by ports'!H2464</f>
        <v>4</v>
      </c>
      <c r="J997" s="12">
        <f>'[4]AZIMUTH_CONGESTION by ports'!I2464</f>
        <v>0</v>
      </c>
      <c r="K997" s="12">
        <f>'[4]AZIMUTH_CONGESTION by ports'!J2464</f>
        <v>0</v>
      </c>
      <c r="L997" s="12">
        <f>'[4]AZIMUTH_CONGESTION by ports'!K2464</f>
        <v>0</v>
      </c>
      <c r="M997" s="43">
        <f>'[4]AZIMUTH_CONGESTION by ports'!L2464</f>
        <v>0</v>
      </c>
      <c r="N997" s="6">
        <f>'[4]AZIMUTH_CONGESTION by ports'!M2464</f>
        <v>0</v>
      </c>
      <c r="O997" s="89">
        <f>'[4]AZIMUTH_CONGESTION by ports'!N2464</f>
        <v>0</v>
      </c>
      <c r="P997" s="88">
        <f>'[4]AZIMUTH_CONGESTION by ports'!O2464</f>
        <v>1</v>
      </c>
      <c r="Q997" s="88">
        <f>'[4]AZIMUTH_CONGESTION by ports'!P2464</f>
        <v>0</v>
      </c>
      <c r="R997" s="43">
        <f>'[4]AZIMUTH_CONGESTION by ports'!Q2464</f>
        <v>0</v>
      </c>
      <c r="S997" s="88">
        <f>'[4]AZIMUTH_CONGESTION by ports'!R2464</f>
        <v>0</v>
      </c>
      <c r="T997" s="12">
        <f>'[4]AZIMUTH_CONGESTION by ports'!S2464</f>
        <v>2</v>
      </c>
      <c r="U997" s="43">
        <f>'[4]AZIMUTH_CONGESTION by ports'!T2464</f>
        <v>0</v>
      </c>
      <c r="V997" s="12">
        <f>'[4]AZIMUTH_CONGESTION by ports'!U2464</f>
        <v>0</v>
      </c>
      <c r="W997" s="43">
        <f>'[4]AZIMUTH_CONGESTION by ports'!V2464</f>
        <v>0</v>
      </c>
      <c r="X997" s="12">
        <f>'[4]AZIMUTH_CONGESTION by ports'!W2464</f>
        <v>0</v>
      </c>
      <c r="Y997" s="88">
        <f>'[4]AZIMUTH_CONGESTION by ports'!X2464</f>
        <v>0</v>
      </c>
      <c r="Z997" s="12">
        <f>'[4]AZIMUTH_CONGESTION by ports'!Y2464</f>
        <v>0</v>
      </c>
      <c r="AA997" s="88">
        <f>'[4]AZIMUTH_CONGESTION by ports'!Z2464</f>
        <v>0</v>
      </c>
      <c r="AB997" s="12">
        <f t="shared" si="93"/>
        <v>6.4600000000000009</v>
      </c>
      <c r="AC997" s="12">
        <f t="shared" si="94"/>
        <v>1.1900000000000002</v>
      </c>
      <c r="AD997" s="12">
        <f t="shared" si="95"/>
        <v>0.34</v>
      </c>
      <c r="AE997" s="12">
        <f t="shared" si="96"/>
        <v>0.17</v>
      </c>
      <c r="AF997" s="12">
        <f t="shared" si="97"/>
        <v>3.74</v>
      </c>
      <c r="AG997" s="12">
        <f t="shared" si="98"/>
        <v>1.02</v>
      </c>
    </row>
    <row r="998" spans="2:33">
      <c r="B998" s="15">
        <f>'[4]AZIMUTH_CONGESTION by ports'!A2465</f>
        <v>43365</v>
      </c>
      <c r="C998" s="6">
        <f>'[4]AZIMUTH_CONGESTION by ports'!B2465</f>
        <v>7</v>
      </c>
      <c r="D998" s="89">
        <f>'[4]AZIMUTH_CONGESTION by ports'!C2465</f>
        <v>20</v>
      </c>
      <c r="E998" s="43">
        <f>'[4]AZIMUTH_CONGESTION by ports'!D2465</f>
        <v>5</v>
      </c>
      <c r="F998" s="6">
        <f>'[4]AZIMUTH_CONGESTION by ports'!E2465</f>
        <v>0</v>
      </c>
      <c r="G998" s="6">
        <f>'[4]AZIMUTH_CONGESTION by ports'!F2465</f>
        <v>2</v>
      </c>
      <c r="H998" s="12">
        <f>'[4]AZIMUTH_CONGESTION by ports'!G2465</f>
        <v>3</v>
      </c>
      <c r="I998" s="12">
        <f>'[4]AZIMUTH_CONGESTION by ports'!H2465</f>
        <v>2</v>
      </c>
      <c r="J998" s="12">
        <f>'[4]AZIMUTH_CONGESTION by ports'!I2465</f>
        <v>1</v>
      </c>
      <c r="K998" s="12">
        <f>'[4]AZIMUTH_CONGESTION by ports'!J2465</f>
        <v>0</v>
      </c>
      <c r="L998" s="12">
        <f>'[4]AZIMUTH_CONGESTION by ports'!K2465</f>
        <v>0</v>
      </c>
      <c r="M998" s="43">
        <f>'[4]AZIMUTH_CONGESTION by ports'!L2465</f>
        <v>0</v>
      </c>
      <c r="N998" s="6">
        <f>'[4]AZIMUTH_CONGESTION by ports'!M2465</f>
        <v>0</v>
      </c>
      <c r="O998" s="89">
        <f>'[4]AZIMUTH_CONGESTION by ports'!N2465</f>
        <v>0</v>
      </c>
      <c r="P998" s="88">
        <f>'[4]AZIMUTH_CONGESTION by ports'!O2465</f>
        <v>1</v>
      </c>
      <c r="Q998" s="88">
        <f>'[4]AZIMUTH_CONGESTION by ports'!P2465</f>
        <v>0</v>
      </c>
      <c r="R998" s="43">
        <f>'[4]AZIMUTH_CONGESTION by ports'!Q2465</f>
        <v>2</v>
      </c>
      <c r="S998" s="88">
        <f>'[4]AZIMUTH_CONGESTION by ports'!R2465</f>
        <v>0</v>
      </c>
      <c r="T998" s="12">
        <f>'[4]AZIMUTH_CONGESTION by ports'!S2465</f>
        <v>5</v>
      </c>
      <c r="U998" s="43">
        <f>'[4]AZIMUTH_CONGESTION by ports'!T2465</f>
        <v>0</v>
      </c>
      <c r="V998" s="12">
        <f>'[4]AZIMUTH_CONGESTION by ports'!U2465</f>
        <v>0</v>
      </c>
      <c r="W998" s="43">
        <f>'[4]AZIMUTH_CONGESTION by ports'!V2465</f>
        <v>0</v>
      </c>
      <c r="X998" s="12">
        <f>'[4]AZIMUTH_CONGESTION by ports'!W2465</f>
        <v>0</v>
      </c>
      <c r="Y998" s="88">
        <f>'[4]AZIMUTH_CONGESTION by ports'!X2465</f>
        <v>1</v>
      </c>
      <c r="Z998" s="12">
        <f>'[4]AZIMUTH_CONGESTION by ports'!Y2465</f>
        <v>0</v>
      </c>
      <c r="AA998" s="88">
        <f>'[4]AZIMUTH_CONGESTION by ports'!Z2465</f>
        <v>0</v>
      </c>
      <c r="AB998" s="12">
        <f t="shared" si="93"/>
        <v>8.33</v>
      </c>
      <c r="AC998" s="12">
        <f t="shared" si="94"/>
        <v>1.53</v>
      </c>
      <c r="AD998" s="12">
        <f t="shared" si="95"/>
        <v>1.1900000000000002</v>
      </c>
      <c r="AE998" s="12">
        <f t="shared" si="96"/>
        <v>0.34</v>
      </c>
      <c r="AF998" s="12">
        <f t="shared" si="97"/>
        <v>3.4000000000000004</v>
      </c>
      <c r="AG998" s="12">
        <f t="shared" si="98"/>
        <v>1.87</v>
      </c>
    </row>
    <row r="999" spans="2:33">
      <c r="B999" s="15">
        <f>'[4]AZIMUTH_CONGESTION by ports'!A2466</f>
        <v>43366</v>
      </c>
      <c r="C999" s="6">
        <f>'[4]AZIMUTH_CONGESTION by ports'!B2466</f>
        <v>8</v>
      </c>
      <c r="D999" s="89">
        <f>'[4]AZIMUTH_CONGESTION by ports'!C2466</f>
        <v>27</v>
      </c>
      <c r="E999" s="43">
        <f>'[4]AZIMUTH_CONGESTION by ports'!D2466</f>
        <v>8</v>
      </c>
      <c r="F999" s="6">
        <f>'[4]AZIMUTH_CONGESTION by ports'!E2466</f>
        <v>0</v>
      </c>
      <c r="G999" s="6">
        <f>'[4]AZIMUTH_CONGESTION by ports'!F2466</f>
        <v>2</v>
      </c>
      <c r="H999" s="12">
        <f>'[4]AZIMUTH_CONGESTION by ports'!G2466</f>
        <v>2</v>
      </c>
      <c r="I999" s="12">
        <f>'[4]AZIMUTH_CONGESTION by ports'!H2466</f>
        <v>1</v>
      </c>
      <c r="J999" s="12">
        <f>'[4]AZIMUTH_CONGESTION by ports'!I2466</f>
        <v>1</v>
      </c>
      <c r="K999" s="12">
        <f>'[4]AZIMUTH_CONGESTION by ports'!J2466</f>
        <v>0</v>
      </c>
      <c r="L999" s="12">
        <f>'[4]AZIMUTH_CONGESTION by ports'!K2466</f>
        <v>0</v>
      </c>
      <c r="M999" s="43">
        <f>'[4]AZIMUTH_CONGESTION by ports'!L2466</f>
        <v>0</v>
      </c>
      <c r="N999" s="6">
        <f>'[4]AZIMUTH_CONGESTION by ports'!M2466</f>
        <v>0</v>
      </c>
      <c r="O999" s="89">
        <f>'[4]AZIMUTH_CONGESTION by ports'!N2466</f>
        <v>0</v>
      </c>
      <c r="P999" s="88">
        <f>'[4]AZIMUTH_CONGESTION by ports'!O2466</f>
        <v>1</v>
      </c>
      <c r="Q999" s="88">
        <f>'[4]AZIMUTH_CONGESTION by ports'!P2466</f>
        <v>0</v>
      </c>
      <c r="R999" s="43">
        <f>'[4]AZIMUTH_CONGESTION by ports'!Q2466</f>
        <v>2</v>
      </c>
      <c r="S999" s="88">
        <f>'[4]AZIMUTH_CONGESTION by ports'!R2466</f>
        <v>0</v>
      </c>
      <c r="T999" s="12">
        <f>'[4]AZIMUTH_CONGESTION by ports'!S2466</f>
        <v>5</v>
      </c>
      <c r="U999" s="43">
        <f>'[4]AZIMUTH_CONGESTION by ports'!T2466</f>
        <v>0</v>
      </c>
      <c r="V999" s="12">
        <f>'[4]AZIMUTH_CONGESTION by ports'!U2466</f>
        <v>0</v>
      </c>
      <c r="W999" s="43">
        <f>'[4]AZIMUTH_CONGESTION by ports'!V2466</f>
        <v>0</v>
      </c>
      <c r="X999" s="12">
        <f>'[4]AZIMUTH_CONGESTION by ports'!W2466</f>
        <v>0</v>
      </c>
      <c r="Y999" s="88">
        <f>'[4]AZIMUTH_CONGESTION by ports'!X2466</f>
        <v>2</v>
      </c>
      <c r="Z999" s="12">
        <f>'[4]AZIMUTH_CONGESTION by ports'!Y2466</f>
        <v>0</v>
      </c>
      <c r="AA999" s="88">
        <f>'[4]AZIMUTH_CONGESTION by ports'!Z2466</f>
        <v>0</v>
      </c>
      <c r="AB999" s="12">
        <f t="shared" si="93"/>
        <v>10.030000000000001</v>
      </c>
      <c r="AC999" s="12">
        <f t="shared" si="94"/>
        <v>1.7000000000000002</v>
      </c>
      <c r="AD999" s="12">
        <f t="shared" si="95"/>
        <v>1.7000000000000002</v>
      </c>
      <c r="AE999" s="12">
        <f t="shared" si="96"/>
        <v>0.51</v>
      </c>
      <c r="AF999" s="12">
        <f t="shared" si="97"/>
        <v>4.5900000000000007</v>
      </c>
      <c r="AG999" s="12">
        <f t="shared" si="98"/>
        <v>1.53</v>
      </c>
    </row>
    <row r="1000" spans="2:33">
      <c r="B1000" s="15">
        <f>'[4]AZIMUTH_CONGESTION by ports'!A2467</f>
        <v>43367</v>
      </c>
      <c r="C1000" s="6">
        <f>'[4]AZIMUTH_CONGESTION by ports'!B2467</f>
        <v>8</v>
      </c>
      <c r="D1000" s="89">
        <f>'[4]AZIMUTH_CONGESTION by ports'!C2467</f>
        <v>25</v>
      </c>
      <c r="E1000" s="43">
        <f>'[4]AZIMUTH_CONGESTION by ports'!D2467</f>
        <v>6</v>
      </c>
      <c r="F1000" s="6">
        <f>'[4]AZIMUTH_CONGESTION by ports'!E2467</f>
        <v>0</v>
      </c>
      <c r="G1000" s="6">
        <f>'[4]AZIMUTH_CONGESTION by ports'!F2467</f>
        <v>2</v>
      </c>
      <c r="H1000" s="12">
        <f>'[4]AZIMUTH_CONGESTION by ports'!G2467</f>
        <v>1</v>
      </c>
      <c r="I1000" s="12">
        <f>'[4]AZIMUTH_CONGESTION by ports'!H2467</f>
        <v>0</v>
      </c>
      <c r="J1000" s="12">
        <f>'[4]AZIMUTH_CONGESTION by ports'!I2467</f>
        <v>0</v>
      </c>
      <c r="K1000" s="12">
        <f>'[4]AZIMUTH_CONGESTION by ports'!J2467</f>
        <v>0</v>
      </c>
      <c r="L1000" s="12">
        <f>'[4]AZIMUTH_CONGESTION by ports'!K2467</f>
        <v>0</v>
      </c>
      <c r="M1000" s="43">
        <f>'[4]AZIMUTH_CONGESTION by ports'!L2467</f>
        <v>0</v>
      </c>
      <c r="N1000" s="6">
        <f>'[4]AZIMUTH_CONGESTION by ports'!M2467</f>
        <v>0</v>
      </c>
      <c r="O1000" s="89">
        <f>'[4]AZIMUTH_CONGESTION by ports'!N2467</f>
        <v>0</v>
      </c>
      <c r="P1000" s="88">
        <f>'[4]AZIMUTH_CONGESTION by ports'!O2467</f>
        <v>1</v>
      </c>
      <c r="Q1000" s="88">
        <f>'[4]AZIMUTH_CONGESTION by ports'!P2467</f>
        <v>0</v>
      </c>
      <c r="R1000" s="43">
        <f>'[4]AZIMUTH_CONGESTION by ports'!Q2467</f>
        <v>2</v>
      </c>
      <c r="S1000" s="88">
        <f>'[4]AZIMUTH_CONGESTION by ports'!R2467</f>
        <v>0</v>
      </c>
      <c r="T1000" s="12">
        <f>'[4]AZIMUTH_CONGESTION by ports'!S2467</f>
        <v>2</v>
      </c>
      <c r="U1000" s="43">
        <f>'[4]AZIMUTH_CONGESTION by ports'!T2467</f>
        <v>0</v>
      </c>
      <c r="V1000" s="12">
        <f>'[4]AZIMUTH_CONGESTION by ports'!U2467</f>
        <v>0</v>
      </c>
      <c r="W1000" s="43">
        <f>'[4]AZIMUTH_CONGESTION by ports'!V2467</f>
        <v>0</v>
      </c>
      <c r="X1000" s="12">
        <f>'[4]AZIMUTH_CONGESTION by ports'!W2467</f>
        <v>0</v>
      </c>
      <c r="Y1000" s="88">
        <f>'[4]AZIMUTH_CONGESTION by ports'!X2467</f>
        <v>2</v>
      </c>
      <c r="Z1000" s="12">
        <f>'[4]AZIMUTH_CONGESTION by ports'!Y2467</f>
        <v>0</v>
      </c>
      <c r="AA1000" s="88">
        <f>'[4]AZIMUTH_CONGESTION by ports'!Z2467</f>
        <v>0</v>
      </c>
      <c r="AB1000" s="12">
        <f t="shared" si="93"/>
        <v>8.33</v>
      </c>
      <c r="AC1000" s="12">
        <f t="shared" si="94"/>
        <v>1.7000000000000002</v>
      </c>
      <c r="AD1000" s="12">
        <f t="shared" si="95"/>
        <v>1.36</v>
      </c>
      <c r="AE1000" s="12">
        <f t="shared" si="96"/>
        <v>0.51</v>
      </c>
      <c r="AF1000" s="12">
        <f t="shared" si="97"/>
        <v>4.25</v>
      </c>
      <c r="AG1000" s="12">
        <f t="shared" si="98"/>
        <v>0.51</v>
      </c>
    </row>
    <row r="1001" spans="2:33">
      <c r="B1001" s="15">
        <f>'[4]AZIMUTH_CONGESTION by ports'!A2468</f>
        <v>43368</v>
      </c>
      <c r="C1001" s="6">
        <f>'[4]AZIMUTH_CONGESTION by ports'!B2468</f>
        <v>8</v>
      </c>
      <c r="D1001" s="89">
        <f>'[4]AZIMUTH_CONGESTION by ports'!C2468</f>
        <v>28</v>
      </c>
      <c r="E1001" s="43">
        <f>'[4]AZIMUTH_CONGESTION by ports'!D2468</f>
        <v>6</v>
      </c>
      <c r="F1001" s="6">
        <f>'[4]AZIMUTH_CONGESTION by ports'!E2468</f>
        <v>0</v>
      </c>
      <c r="G1001" s="6">
        <f>'[4]AZIMUTH_CONGESTION by ports'!F2468</f>
        <v>2</v>
      </c>
      <c r="H1001" s="12">
        <f>'[4]AZIMUTH_CONGESTION by ports'!G2468</f>
        <v>1</v>
      </c>
      <c r="I1001" s="12">
        <f>'[4]AZIMUTH_CONGESTION by ports'!H2468</f>
        <v>0</v>
      </c>
      <c r="J1001" s="12">
        <f>'[4]AZIMUTH_CONGESTION by ports'!I2468</f>
        <v>0</v>
      </c>
      <c r="K1001" s="12">
        <f>'[4]AZIMUTH_CONGESTION by ports'!J2468</f>
        <v>0</v>
      </c>
      <c r="L1001" s="12">
        <f>'[4]AZIMUTH_CONGESTION by ports'!K2468</f>
        <v>0</v>
      </c>
      <c r="M1001" s="43">
        <f>'[4]AZIMUTH_CONGESTION by ports'!L2468</f>
        <v>0</v>
      </c>
      <c r="N1001" s="6">
        <f>'[4]AZIMUTH_CONGESTION by ports'!M2468</f>
        <v>0</v>
      </c>
      <c r="O1001" s="89">
        <f>'[4]AZIMUTH_CONGESTION by ports'!N2468</f>
        <v>0</v>
      </c>
      <c r="P1001" s="88">
        <f>'[4]AZIMUTH_CONGESTION by ports'!O2468</f>
        <v>1</v>
      </c>
      <c r="Q1001" s="88">
        <f>'[4]AZIMUTH_CONGESTION by ports'!P2468</f>
        <v>0</v>
      </c>
      <c r="R1001" s="43">
        <f>'[4]AZIMUTH_CONGESTION by ports'!Q2468</f>
        <v>2</v>
      </c>
      <c r="S1001" s="88">
        <f>'[4]AZIMUTH_CONGESTION by ports'!R2468</f>
        <v>0</v>
      </c>
      <c r="T1001" s="12">
        <f>'[4]AZIMUTH_CONGESTION by ports'!S2468</f>
        <v>1</v>
      </c>
      <c r="U1001" s="43">
        <f>'[4]AZIMUTH_CONGESTION by ports'!T2468</f>
        <v>0</v>
      </c>
      <c r="V1001" s="12">
        <f>'[4]AZIMUTH_CONGESTION by ports'!U2468</f>
        <v>0</v>
      </c>
      <c r="W1001" s="43">
        <f>'[4]AZIMUTH_CONGESTION by ports'!V2468</f>
        <v>1</v>
      </c>
      <c r="X1001" s="12">
        <f>'[4]AZIMUTH_CONGESTION by ports'!W2468</f>
        <v>0</v>
      </c>
      <c r="Y1001" s="88">
        <f>'[4]AZIMUTH_CONGESTION by ports'!X2468</f>
        <v>4</v>
      </c>
      <c r="Z1001" s="12">
        <f>'[4]AZIMUTH_CONGESTION by ports'!Y2468</f>
        <v>0</v>
      </c>
      <c r="AA1001" s="88">
        <f>'[4]AZIMUTH_CONGESTION by ports'!Z2468</f>
        <v>0</v>
      </c>
      <c r="AB1001" s="12">
        <f t="shared" si="93"/>
        <v>9.1800000000000015</v>
      </c>
      <c r="AC1001" s="12">
        <f t="shared" si="94"/>
        <v>1.7000000000000002</v>
      </c>
      <c r="AD1001" s="12">
        <f t="shared" si="95"/>
        <v>1.53</v>
      </c>
      <c r="AE1001" s="12">
        <f t="shared" si="96"/>
        <v>0.85000000000000009</v>
      </c>
      <c r="AF1001" s="12">
        <f t="shared" si="97"/>
        <v>4.7600000000000007</v>
      </c>
      <c r="AG1001" s="12">
        <f t="shared" si="98"/>
        <v>0.34</v>
      </c>
    </row>
    <row r="1002" spans="2:33">
      <c r="B1002" s="15">
        <f>'[4]AZIMUTH_CONGESTION by ports'!A2469</f>
        <v>43369</v>
      </c>
      <c r="C1002" s="6">
        <f>'[4]AZIMUTH_CONGESTION by ports'!B2469</f>
        <v>7</v>
      </c>
      <c r="D1002" s="89">
        <f>'[4]AZIMUTH_CONGESTION by ports'!C2469</f>
        <v>32</v>
      </c>
      <c r="E1002" s="43">
        <f>'[4]AZIMUTH_CONGESTION by ports'!D2469</f>
        <v>3</v>
      </c>
      <c r="F1002" s="6">
        <f>'[4]AZIMUTH_CONGESTION by ports'!E2469</f>
        <v>0</v>
      </c>
      <c r="G1002" s="6">
        <f>'[4]AZIMUTH_CONGESTION by ports'!F2469</f>
        <v>2</v>
      </c>
      <c r="H1002" s="12">
        <f>'[4]AZIMUTH_CONGESTION by ports'!G2469</f>
        <v>2</v>
      </c>
      <c r="I1002" s="12">
        <f>'[4]AZIMUTH_CONGESTION by ports'!H2469</f>
        <v>2</v>
      </c>
      <c r="J1002" s="12">
        <f>'[4]AZIMUTH_CONGESTION by ports'!I2469</f>
        <v>0</v>
      </c>
      <c r="K1002" s="12">
        <f>'[4]AZIMUTH_CONGESTION by ports'!J2469</f>
        <v>0</v>
      </c>
      <c r="L1002" s="12">
        <f>'[4]AZIMUTH_CONGESTION by ports'!K2469</f>
        <v>0</v>
      </c>
      <c r="M1002" s="43">
        <f>'[4]AZIMUTH_CONGESTION by ports'!L2469</f>
        <v>0</v>
      </c>
      <c r="N1002" s="6">
        <f>'[4]AZIMUTH_CONGESTION by ports'!M2469</f>
        <v>0</v>
      </c>
      <c r="O1002" s="89">
        <f>'[4]AZIMUTH_CONGESTION by ports'!N2469</f>
        <v>0</v>
      </c>
      <c r="P1002" s="88">
        <f>'[4]AZIMUTH_CONGESTION by ports'!O2469</f>
        <v>1</v>
      </c>
      <c r="Q1002" s="88">
        <f>'[4]AZIMUTH_CONGESTION by ports'!P2469</f>
        <v>0</v>
      </c>
      <c r="R1002" s="43">
        <f>'[4]AZIMUTH_CONGESTION by ports'!Q2469</f>
        <v>1</v>
      </c>
      <c r="S1002" s="88">
        <f>'[4]AZIMUTH_CONGESTION by ports'!R2469</f>
        <v>0</v>
      </c>
      <c r="T1002" s="12">
        <f>'[4]AZIMUTH_CONGESTION by ports'!S2469</f>
        <v>1</v>
      </c>
      <c r="U1002" s="43">
        <f>'[4]AZIMUTH_CONGESTION by ports'!T2469</f>
        <v>0</v>
      </c>
      <c r="V1002" s="12">
        <f>'[4]AZIMUTH_CONGESTION by ports'!U2469</f>
        <v>0</v>
      </c>
      <c r="W1002" s="43">
        <f>'[4]AZIMUTH_CONGESTION by ports'!V2469</f>
        <v>0</v>
      </c>
      <c r="X1002" s="12">
        <f>'[4]AZIMUTH_CONGESTION by ports'!W2469</f>
        <v>0</v>
      </c>
      <c r="Y1002" s="88">
        <f>'[4]AZIMUTH_CONGESTION by ports'!X2469</f>
        <v>3</v>
      </c>
      <c r="Z1002" s="12">
        <f>'[4]AZIMUTH_CONGESTION by ports'!Y2469</f>
        <v>0</v>
      </c>
      <c r="AA1002" s="88">
        <f>'[4]AZIMUTH_CONGESTION by ports'!Z2469</f>
        <v>0</v>
      </c>
      <c r="AB1002" s="12">
        <f t="shared" si="93"/>
        <v>9.1800000000000015</v>
      </c>
      <c r="AC1002" s="12">
        <f t="shared" si="94"/>
        <v>1.53</v>
      </c>
      <c r="AD1002" s="12">
        <f t="shared" si="95"/>
        <v>0.68</v>
      </c>
      <c r="AE1002" s="12">
        <f t="shared" si="96"/>
        <v>0.68</v>
      </c>
      <c r="AF1002" s="12">
        <f t="shared" si="97"/>
        <v>5.44</v>
      </c>
      <c r="AG1002" s="12">
        <f t="shared" si="98"/>
        <v>0.85000000000000009</v>
      </c>
    </row>
    <row r="1003" spans="2:33">
      <c r="B1003" s="15">
        <f>'[4]AZIMUTH_CONGESTION by ports'!A2470</f>
        <v>43370</v>
      </c>
      <c r="C1003" s="6">
        <f>'[4]AZIMUTH_CONGESTION by ports'!B2470</f>
        <v>7</v>
      </c>
      <c r="D1003" s="89">
        <f>'[4]AZIMUTH_CONGESTION by ports'!C2470</f>
        <v>36</v>
      </c>
      <c r="E1003" s="43">
        <f>'[4]AZIMUTH_CONGESTION by ports'!D2470</f>
        <v>2</v>
      </c>
      <c r="F1003" s="6">
        <f>'[4]AZIMUTH_CONGESTION by ports'!E2470</f>
        <v>0</v>
      </c>
      <c r="G1003" s="6">
        <f>'[4]AZIMUTH_CONGESTION by ports'!F2470</f>
        <v>2</v>
      </c>
      <c r="H1003" s="12">
        <f>'[4]AZIMUTH_CONGESTION by ports'!G2470</f>
        <v>2</v>
      </c>
      <c r="I1003" s="12">
        <f>'[4]AZIMUTH_CONGESTION by ports'!H2470</f>
        <v>2</v>
      </c>
      <c r="J1003" s="12">
        <f>'[4]AZIMUTH_CONGESTION by ports'!I2470</f>
        <v>0</v>
      </c>
      <c r="K1003" s="12">
        <f>'[4]AZIMUTH_CONGESTION by ports'!J2470</f>
        <v>0</v>
      </c>
      <c r="L1003" s="12">
        <f>'[4]AZIMUTH_CONGESTION by ports'!K2470</f>
        <v>0</v>
      </c>
      <c r="M1003" s="43">
        <f>'[4]AZIMUTH_CONGESTION by ports'!L2470</f>
        <v>0</v>
      </c>
      <c r="N1003" s="6">
        <f>'[4]AZIMUTH_CONGESTION by ports'!M2470</f>
        <v>0</v>
      </c>
      <c r="O1003" s="89">
        <f>'[4]AZIMUTH_CONGESTION by ports'!N2470</f>
        <v>0</v>
      </c>
      <c r="P1003" s="88">
        <f>'[4]AZIMUTH_CONGESTION by ports'!O2470</f>
        <v>1</v>
      </c>
      <c r="Q1003" s="88">
        <f>'[4]AZIMUTH_CONGESTION by ports'!P2470</f>
        <v>0</v>
      </c>
      <c r="R1003" s="43">
        <f>'[4]AZIMUTH_CONGESTION by ports'!Q2470</f>
        <v>1</v>
      </c>
      <c r="S1003" s="88">
        <f>'[4]AZIMUTH_CONGESTION by ports'!R2470</f>
        <v>0</v>
      </c>
      <c r="T1003" s="12">
        <f>'[4]AZIMUTH_CONGESTION by ports'!S2470</f>
        <v>1</v>
      </c>
      <c r="U1003" s="43">
        <f>'[4]AZIMUTH_CONGESTION by ports'!T2470</f>
        <v>0</v>
      </c>
      <c r="V1003" s="12">
        <f>'[4]AZIMUTH_CONGESTION by ports'!U2470</f>
        <v>0</v>
      </c>
      <c r="W1003" s="43">
        <f>'[4]AZIMUTH_CONGESTION by ports'!V2470</f>
        <v>0</v>
      </c>
      <c r="X1003" s="12">
        <f>'[4]AZIMUTH_CONGESTION by ports'!W2470</f>
        <v>0</v>
      </c>
      <c r="Y1003" s="88">
        <f>'[4]AZIMUTH_CONGESTION by ports'!X2470</f>
        <v>3</v>
      </c>
      <c r="Z1003" s="12">
        <f>'[4]AZIMUTH_CONGESTION by ports'!Y2470</f>
        <v>0</v>
      </c>
      <c r="AA1003" s="88">
        <f>'[4]AZIMUTH_CONGESTION by ports'!Z2470</f>
        <v>0</v>
      </c>
      <c r="AB1003" s="12">
        <f t="shared" si="93"/>
        <v>9.6900000000000013</v>
      </c>
      <c r="AC1003" s="12">
        <f t="shared" si="94"/>
        <v>1.53</v>
      </c>
      <c r="AD1003" s="12">
        <f t="shared" si="95"/>
        <v>0.51</v>
      </c>
      <c r="AE1003" s="12">
        <f t="shared" si="96"/>
        <v>0.68</v>
      </c>
      <c r="AF1003" s="12">
        <f t="shared" si="97"/>
        <v>6.12</v>
      </c>
      <c r="AG1003" s="12">
        <f t="shared" si="98"/>
        <v>0.85000000000000009</v>
      </c>
    </row>
    <row r="1004" spans="2:33">
      <c r="B1004" s="15">
        <f>'[4]AZIMUTH_CONGESTION by ports'!A2471</f>
        <v>43371</v>
      </c>
      <c r="C1004" s="6">
        <f>'[4]AZIMUTH_CONGESTION by ports'!B2471</f>
        <v>7</v>
      </c>
      <c r="D1004" s="89">
        <f>'[4]AZIMUTH_CONGESTION by ports'!C2471</f>
        <v>31</v>
      </c>
      <c r="E1004" s="43">
        <f>'[4]AZIMUTH_CONGESTION by ports'!D2471</f>
        <v>2</v>
      </c>
      <c r="F1004" s="6">
        <f>'[4]AZIMUTH_CONGESTION by ports'!E2471</f>
        <v>0</v>
      </c>
      <c r="G1004" s="6">
        <f>'[4]AZIMUTH_CONGESTION by ports'!F2471</f>
        <v>2</v>
      </c>
      <c r="H1004" s="12">
        <f>'[4]AZIMUTH_CONGESTION by ports'!G2471</f>
        <v>1</v>
      </c>
      <c r="I1004" s="12">
        <f>'[4]AZIMUTH_CONGESTION by ports'!H2471</f>
        <v>4</v>
      </c>
      <c r="J1004" s="12">
        <f>'[4]AZIMUTH_CONGESTION by ports'!I2471</f>
        <v>1</v>
      </c>
      <c r="K1004" s="12">
        <f>'[4]AZIMUTH_CONGESTION by ports'!J2471</f>
        <v>0</v>
      </c>
      <c r="L1004" s="12">
        <f>'[4]AZIMUTH_CONGESTION by ports'!K2471</f>
        <v>0</v>
      </c>
      <c r="M1004" s="43">
        <f>'[4]AZIMUTH_CONGESTION by ports'!L2471</f>
        <v>0</v>
      </c>
      <c r="N1004" s="6">
        <f>'[4]AZIMUTH_CONGESTION by ports'!M2471</f>
        <v>0</v>
      </c>
      <c r="O1004" s="89">
        <f>'[4]AZIMUTH_CONGESTION by ports'!N2471</f>
        <v>0</v>
      </c>
      <c r="P1004" s="88">
        <f>'[4]AZIMUTH_CONGESTION by ports'!O2471</f>
        <v>2</v>
      </c>
      <c r="Q1004" s="88">
        <f>'[4]AZIMUTH_CONGESTION by ports'!P2471</f>
        <v>0</v>
      </c>
      <c r="R1004" s="43">
        <f>'[4]AZIMUTH_CONGESTION by ports'!Q2471</f>
        <v>1</v>
      </c>
      <c r="S1004" s="88">
        <f>'[4]AZIMUTH_CONGESTION by ports'!R2471</f>
        <v>0</v>
      </c>
      <c r="T1004" s="12">
        <f>'[4]AZIMUTH_CONGESTION by ports'!S2471</f>
        <v>8</v>
      </c>
      <c r="U1004" s="43">
        <f>'[4]AZIMUTH_CONGESTION by ports'!T2471</f>
        <v>0</v>
      </c>
      <c r="V1004" s="12">
        <f>'[4]AZIMUTH_CONGESTION by ports'!U2471</f>
        <v>0</v>
      </c>
      <c r="W1004" s="43">
        <f>'[4]AZIMUTH_CONGESTION by ports'!V2471</f>
        <v>1</v>
      </c>
      <c r="X1004" s="12">
        <f>'[4]AZIMUTH_CONGESTION by ports'!W2471</f>
        <v>0</v>
      </c>
      <c r="Y1004" s="88">
        <f>'[4]AZIMUTH_CONGESTION by ports'!X2471</f>
        <v>3</v>
      </c>
      <c r="Z1004" s="12">
        <f>'[4]AZIMUTH_CONGESTION by ports'!Y2471</f>
        <v>0</v>
      </c>
      <c r="AA1004" s="88">
        <f>'[4]AZIMUTH_CONGESTION by ports'!Z2471</f>
        <v>0</v>
      </c>
      <c r="AB1004" s="12">
        <f t="shared" si="93"/>
        <v>10.71</v>
      </c>
      <c r="AC1004" s="12">
        <f t="shared" si="94"/>
        <v>1.53</v>
      </c>
      <c r="AD1004" s="12">
        <f t="shared" si="95"/>
        <v>0.68</v>
      </c>
      <c r="AE1004" s="12">
        <f t="shared" si="96"/>
        <v>0.85000000000000009</v>
      </c>
      <c r="AF1004" s="12">
        <f t="shared" si="97"/>
        <v>5.2700000000000005</v>
      </c>
      <c r="AG1004" s="12">
        <f t="shared" si="98"/>
        <v>2.3800000000000003</v>
      </c>
    </row>
    <row r="1005" spans="2:33">
      <c r="B1005" s="15">
        <f>'[4]AZIMUTH_CONGESTION by ports'!A2472</f>
        <v>43372</v>
      </c>
      <c r="C1005" s="6">
        <f>'[4]AZIMUTH_CONGESTION by ports'!B2472</f>
        <v>7</v>
      </c>
      <c r="D1005" s="89">
        <f>'[4]AZIMUTH_CONGESTION by ports'!C2472</f>
        <v>28</v>
      </c>
      <c r="E1005" s="43">
        <f>'[4]AZIMUTH_CONGESTION by ports'!D2472</f>
        <v>0</v>
      </c>
      <c r="F1005" s="6">
        <f>'[4]AZIMUTH_CONGESTION by ports'!E2472</f>
        <v>0</v>
      </c>
      <c r="G1005" s="6">
        <f>'[4]AZIMUTH_CONGESTION by ports'!F2472</f>
        <v>2</v>
      </c>
      <c r="H1005" s="12">
        <f>'[4]AZIMUTH_CONGESTION by ports'!G2472</f>
        <v>1</v>
      </c>
      <c r="I1005" s="12">
        <f>'[4]AZIMUTH_CONGESTION by ports'!H2472</f>
        <v>5</v>
      </c>
      <c r="J1005" s="12">
        <f>'[4]AZIMUTH_CONGESTION by ports'!I2472</f>
        <v>0</v>
      </c>
      <c r="K1005" s="12">
        <f>'[4]AZIMUTH_CONGESTION by ports'!J2472</f>
        <v>0</v>
      </c>
      <c r="L1005" s="12">
        <f>'[4]AZIMUTH_CONGESTION by ports'!K2472</f>
        <v>0</v>
      </c>
      <c r="M1005" s="43">
        <f>'[4]AZIMUTH_CONGESTION by ports'!L2472</f>
        <v>0</v>
      </c>
      <c r="N1005" s="6">
        <f>'[4]AZIMUTH_CONGESTION by ports'!M2472</f>
        <v>0</v>
      </c>
      <c r="O1005" s="89">
        <f>'[4]AZIMUTH_CONGESTION by ports'!N2472</f>
        <v>0</v>
      </c>
      <c r="P1005" s="88">
        <f>'[4]AZIMUTH_CONGESTION by ports'!O2472</f>
        <v>3</v>
      </c>
      <c r="Q1005" s="88">
        <f>'[4]AZIMUTH_CONGESTION by ports'!P2472</f>
        <v>0</v>
      </c>
      <c r="R1005" s="43">
        <f>'[4]AZIMUTH_CONGESTION by ports'!Q2472</f>
        <v>1</v>
      </c>
      <c r="S1005" s="88">
        <f>'[4]AZIMUTH_CONGESTION by ports'!R2472</f>
        <v>0</v>
      </c>
      <c r="T1005" s="12">
        <f>'[4]AZIMUTH_CONGESTION by ports'!S2472</f>
        <v>4</v>
      </c>
      <c r="U1005" s="43">
        <f>'[4]AZIMUTH_CONGESTION by ports'!T2472</f>
        <v>0</v>
      </c>
      <c r="V1005" s="12">
        <f>'[4]AZIMUTH_CONGESTION by ports'!U2472</f>
        <v>0</v>
      </c>
      <c r="W1005" s="43">
        <f>'[4]AZIMUTH_CONGESTION by ports'!V2472</f>
        <v>1</v>
      </c>
      <c r="X1005" s="12">
        <f>'[4]AZIMUTH_CONGESTION by ports'!W2472</f>
        <v>0</v>
      </c>
      <c r="Y1005" s="88">
        <f>'[4]AZIMUTH_CONGESTION by ports'!X2472</f>
        <v>4</v>
      </c>
      <c r="Z1005" s="12">
        <f>'[4]AZIMUTH_CONGESTION by ports'!Y2472</f>
        <v>0</v>
      </c>
      <c r="AA1005" s="88">
        <f>'[4]AZIMUTH_CONGESTION by ports'!Z2472</f>
        <v>0</v>
      </c>
      <c r="AB1005" s="12">
        <f t="shared" si="93"/>
        <v>9.5200000000000014</v>
      </c>
      <c r="AC1005" s="12">
        <f t="shared" si="94"/>
        <v>1.53</v>
      </c>
      <c r="AD1005" s="12">
        <f t="shared" si="95"/>
        <v>0.34</v>
      </c>
      <c r="AE1005" s="12">
        <f t="shared" si="96"/>
        <v>1.1900000000000002</v>
      </c>
      <c r="AF1005" s="12">
        <f t="shared" si="97"/>
        <v>4.7600000000000007</v>
      </c>
      <c r="AG1005" s="12">
        <f t="shared" si="98"/>
        <v>1.7000000000000002</v>
      </c>
    </row>
    <row r="1006" spans="2:33">
      <c r="B1006" s="15">
        <f>'[4]AZIMUTH_CONGESTION by ports'!A2473</f>
        <v>43373</v>
      </c>
      <c r="C1006" s="6">
        <f>'[4]AZIMUTH_CONGESTION by ports'!B2473</f>
        <v>9</v>
      </c>
      <c r="D1006" s="89">
        <f>'[4]AZIMUTH_CONGESTION by ports'!C2473</f>
        <v>31</v>
      </c>
      <c r="E1006" s="43">
        <f>'[4]AZIMUTH_CONGESTION by ports'!D2473</f>
        <v>2</v>
      </c>
      <c r="F1006" s="6">
        <f>'[4]AZIMUTH_CONGESTION by ports'!E2473</f>
        <v>0</v>
      </c>
      <c r="G1006" s="6">
        <f>'[4]AZIMUTH_CONGESTION by ports'!F2473</f>
        <v>2</v>
      </c>
      <c r="H1006" s="12">
        <f>'[4]AZIMUTH_CONGESTION by ports'!G2473</f>
        <v>0</v>
      </c>
      <c r="I1006" s="12">
        <f>'[4]AZIMUTH_CONGESTION by ports'!H2473</f>
        <v>2</v>
      </c>
      <c r="J1006" s="12">
        <f>'[4]AZIMUTH_CONGESTION by ports'!I2473</f>
        <v>0</v>
      </c>
      <c r="K1006" s="12">
        <f>'[4]AZIMUTH_CONGESTION by ports'!J2473</f>
        <v>0</v>
      </c>
      <c r="L1006" s="12">
        <f>'[4]AZIMUTH_CONGESTION by ports'!K2473</f>
        <v>0</v>
      </c>
      <c r="M1006" s="43">
        <f>'[4]AZIMUTH_CONGESTION by ports'!L2473</f>
        <v>1</v>
      </c>
      <c r="N1006" s="6">
        <f>'[4]AZIMUTH_CONGESTION by ports'!M2473</f>
        <v>0</v>
      </c>
      <c r="O1006" s="89">
        <f>'[4]AZIMUTH_CONGESTION by ports'!N2473</f>
        <v>0</v>
      </c>
      <c r="P1006" s="88">
        <f>'[4]AZIMUTH_CONGESTION by ports'!O2473</f>
        <v>1</v>
      </c>
      <c r="Q1006" s="88">
        <f>'[4]AZIMUTH_CONGESTION by ports'!P2473</f>
        <v>0</v>
      </c>
      <c r="R1006" s="43">
        <f>'[4]AZIMUTH_CONGESTION by ports'!Q2473</f>
        <v>1</v>
      </c>
      <c r="S1006" s="88">
        <f>'[4]AZIMUTH_CONGESTION by ports'!R2473</f>
        <v>0</v>
      </c>
      <c r="T1006" s="12">
        <f>'[4]AZIMUTH_CONGESTION by ports'!S2473</f>
        <v>3</v>
      </c>
      <c r="U1006" s="43">
        <f>'[4]AZIMUTH_CONGESTION by ports'!T2473</f>
        <v>0</v>
      </c>
      <c r="V1006" s="12">
        <f>'[4]AZIMUTH_CONGESTION by ports'!U2473</f>
        <v>0</v>
      </c>
      <c r="W1006" s="43">
        <f>'[4]AZIMUTH_CONGESTION by ports'!V2473</f>
        <v>1</v>
      </c>
      <c r="X1006" s="12">
        <f>'[4]AZIMUTH_CONGESTION by ports'!W2473</f>
        <v>0</v>
      </c>
      <c r="Y1006" s="88">
        <f>'[4]AZIMUTH_CONGESTION by ports'!X2473</f>
        <v>3</v>
      </c>
      <c r="Z1006" s="12">
        <f>'[4]AZIMUTH_CONGESTION by ports'!Y2473</f>
        <v>0</v>
      </c>
      <c r="AA1006" s="88">
        <f>'[4]AZIMUTH_CONGESTION by ports'!Z2473</f>
        <v>0</v>
      </c>
      <c r="AB1006" s="12">
        <f t="shared" si="93"/>
        <v>9.5200000000000014</v>
      </c>
      <c r="AC1006" s="12">
        <f t="shared" si="94"/>
        <v>1.87</v>
      </c>
      <c r="AD1006" s="12">
        <f t="shared" si="95"/>
        <v>0.85000000000000009</v>
      </c>
      <c r="AE1006" s="12">
        <f t="shared" si="96"/>
        <v>0.68</v>
      </c>
      <c r="AF1006" s="12">
        <f t="shared" si="97"/>
        <v>5.2700000000000005</v>
      </c>
      <c r="AG1006" s="12">
        <f t="shared" si="98"/>
        <v>0.85000000000000009</v>
      </c>
    </row>
    <row r="1007" spans="2:33">
      <c r="B1007" s="15">
        <f>'[4]AZIMUTH_CONGESTION by ports'!A2474</f>
        <v>43374</v>
      </c>
      <c r="C1007" s="6">
        <f>'[4]AZIMUTH_CONGESTION by ports'!B2474</f>
        <v>10</v>
      </c>
      <c r="D1007" s="89">
        <f>'[4]AZIMUTH_CONGESTION by ports'!C2474</f>
        <v>32</v>
      </c>
      <c r="E1007" s="43">
        <f>'[4]AZIMUTH_CONGESTION by ports'!D2474</f>
        <v>0</v>
      </c>
      <c r="F1007" s="6">
        <f>'[4]AZIMUTH_CONGESTION by ports'!E2474</f>
        <v>0</v>
      </c>
      <c r="G1007" s="6">
        <f>'[4]AZIMUTH_CONGESTION by ports'!F2474</f>
        <v>3</v>
      </c>
      <c r="H1007" s="12">
        <f>'[4]AZIMUTH_CONGESTION by ports'!G2474</f>
        <v>1</v>
      </c>
      <c r="I1007" s="12">
        <f>'[4]AZIMUTH_CONGESTION by ports'!H2474</f>
        <v>1</v>
      </c>
      <c r="J1007" s="12">
        <f>'[4]AZIMUTH_CONGESTION by ports'!I2474</f>
        <v>2</v>
      </c>
      <c r="K1007" s="12">
        <f>'[4]AZIMUTH_CONGESTION by ports'!J2474</f>
        <v>0</v>
      </c>
      <c r="L1007" s="12">
        <f>'[4]AZIMUTH_CONGESTION by ports'!K2474</f>
        <v>0</v>
      </c>
      <c r="M1007" s="43">
        <f>'[4]AZIMUTH_CONGESTION by ports'!L2474</f>
        <v>0</v>
      </c>
      <c r="N1007" s="6">
        <f>'[4]AZIMUTH_CONGESTION by ports'!M2474</f>
        <v>1</v>
      </c>
      <c r="O1007" s="89">
        <f>'[4]AZIMUTH_CONGESTION by ports'!N2474</f>
        <v>0</v>
      </c>
      <c r="P1007" s="88">
        <f>'[4]AZIMUTH_CONGESTION by ports'!O2474</f>
        <v>2</v>
      </c>
      <c r="Q1007" s="88">
        <f>'[4]AZIMUTH_CONGESTION by ports'!P2474</f>
        <v>0</v>
      </c>
      <c r="R1007" s="43">
        <f>'[4]AZIMUTH_CONGESTION by ports'!Q2474</f>
        <v>0</v>
      </c>
      <c r="S1007" s="88">
        <f>'[4]AZIMUTH_CONGESTION by ports'!R2474</f>
        <v>0</v>
      </c>
      <c r="T1007" s="12">
        <f>'[4]AZIMUTH_CONGESTION by ports'!S2474</f>
        <v>2</v>
      </c>
      <c r="U1007" s="43">
        <f>'[4]AZIMUTH_CONGESTION by ports'!T2474</f>
        <v>0</v>
      </c>
      <c r="V1007" s="12">
        <f>'[4]AZIMUTH_CONGESTION by ports'!U2474</f>
        <v>0</v>
      </c>
      <c r="W1007" s="43">
        <f>'[4]AZIMUTH_CONGESTION by ports'!V2474</f>
        <v>0</v>
      </c>
      <c r="X1007" s="12">
        <f>'[4]AZIMUTH_CONGESTION by ports'!W2474</f>
        <v>0</v>
      </c>
      <c r="Y1007" s="88">
        <f>'[4]AZIMUTH_CONGESTION by ports'!X2474</f>
        <v>3</v>
      </c>
      <c r="Z1007" s="12">
        <f>'[4]AZIMUTH_CONGESTION by ports'!Y2474</f>
        <v>0</v>
      </c>
      <c r="AA1007" s="88">
        <f>'[4]AZIMUTH_CONGESTION by ports'!Z2474</f>
        <v>0</v>
      </c>
      <c r="AB1007" s="12">
        <f t="shared" si="93"/>
        <v>9.6900000000000013</v>
      </c>
      <c r="AC1007" s="12">
        <f t="shared" si="94"/>
        <v>2.3800000000000003</v>
      </c>
      <c r="AD1007" s="12">
        <f t="shared" si="95"/>
        <v>0</v>
      </c>
      <c r="AE1007" s="12">
        <f t="shared" si="96"/>
        <v>0.85000000000000009</v>
      </c>
      <c r="AF1007" s="12">
        <f t="shared" si="97"/>
        <v>5.44</v>
      </c>
      <c r="AG1007" s="12">
        <f t="shared" si="98"/>
        <v>1.02</v>
      </c>
    </row>
    <row r="1008" spans="2:33">
      <c r="B1008" s="15">
        <f>'[4]AZIMUTH_CONGESTION by ports'!A2475</f>
        <v>43375</v>
      </c>
      <c r="C1008" s="6">
        <f>'[4]AZIMUTH_CONGESTION by ports'!B2475</f>
        <v>9</v>
      </c>
      <c r="D1008" s="89">
        <f>'[4]AZIMUTH_CONGESTION by ports'!C2475</f>
        <v>30</v>
      </c>
      <c r="E1008" s="43">
        <f>'[4]AZIMUTH_CONGESTION by ports'!D2475</f>
        <v>2</v>
      </c>
      <c r="F1008" s="6">
        <f>'[4]AZIMUTH_CONGESTION by ports'!E2475</f>
        <v>0</v>
      </c>
      <c r="G1008" s="6">
        <f>'[4]AZIMUTH_CONGESTION by ports'!F2475</f>
        <v>1</v>
      </c>
      <c r="H1008" s="12">
        <f>'[4]AZIMUTH_CONGESTION by ports'!G2475</f>
        <v>1</v>
      </c>
      <c r="I1008" s="12">
        <f>'[4]AZIMUTH_CONGESTION by ports'!H2475</f>
        <v>0</v>
      </c>
      <c r="J1008" s="12">
        <f>'[4]AZIMUTH_CONGESTION by ports'!I2475</f>
        <v>1</v>
      </c>
      <c r="K1008" s="12">
        <f>'[4]AZIMUTH_CONGESTION by ports'!J2475</f>
        <v>0</v>
      </c>
      <c r="L1008" s="12">
        <f>'[4]AZIMUTH_CONGESTION by ports'!K2475</f>
        <v>0</v>
      </c>
      <c r="M1008" s="43">
        <f>'[4]AZIMUTH_CONGESTION by ports'!L2475</f>
        <v>1</v>
      </c>
      <c r="N1008" s="6">
        <f>'[4]AZIMUTH_CONGESTION by ports'!M2475</f>
        <v>1</v>
      </c>
      <c r="O1008" s="89">
        <f>'[4]AZIMUTH_CONGESTION by ports'!N2475</f>
        <v>0</v>
      </c>
      <c r="P1008" s="88">
        <f>'[4]AZIMUTH_CONGESTION by ports'!O2475</f>
        <v>1</v>
      </c>
      <c r="Q1008" s="88">
        <f>'[4]AZIMUTH_CONGESTION by ports'!P2475</f>
        <v>0</v>
      </c>
      <c r="R1008" s="43">
        <f>'[4]AZIMUTH_CONGESTION by ports'!Q2475</f>
        <v>0</v>
      </c>
      <c r="S1008" s="88">
        <f>'[4]AZIMUTH_CONGESTION by ports'!R2475</f>
        <v>0</v>
      </c>
      <c r="T1008" s="12">
        <f>'[4]AZIMUTH_CONGESTION by ports'!S2475</f>
        <v>6</v>
      </c>
      <c r="U1008" s="43">
        <f>'[4]AZIMUTH_CONGESTION by ports'!T2475</f>
        <v>0</v>
      </c>
      <c r="V1008" s="12">
        <f>'[4]AZIMUTH_CONGESTION by ports'!U2475</f>
        <v>0</v>
      </c>
      <c r="W1008" s="43">
        <f>'[4]AZIMUTH_CONGESTION by ports'!V2475</f>
        <v>0</v>
      </c>
      <c r="X1008" s="12">
        <f>'[4]AZIMUTH_CONGESTION by ports'!W2475</f>
        <v>0</v>
      </c>
      <c r="Y1008" s="88">
        <f>'[4]AZIMUTH_CONGESTION by ports'!X2475</f>
        <v>3</v>
      </c>
      <c r="Z1008" s="12">
        <f>'[4]AZIMUTH_CONGESTION by ports'!Y2475</f>
        <v>0</v>
      </c>
      <c r="AA1008" s="88">
        <f>'[4]AZIMUTH_CONGESTION by ports'!Z2475</f>
        <v>0</v>
      </c>
      <c r="AB1008" s="12">
        <f t="shared" si="93"/>
        <v>9.5200000000000014</v>
      </c>
      <c r="AC1008" s="12">
        <f t="shared" si="94"/>
        <v>1.87</v>
      </c>
      <c r="AD1008" s="12">
        <f t="shared" si="95"/>
        <v>0.51</v>
      </c>
      <c r="AE1008" s="12">
        <f t="shared" si="96"/>
        <v>0.68</v>
      </c>
      <c r="AF1008" s="12">
        <f t="shared" si="97"/>
        <v>5.1000000000000005</v>
      </c>
      <c r="AG1008" s="12">
        <f t="shared" si="98"/>
        <v>1.36</v>
      </c>
    </row>
    <row r="1009" spans="2:33">
      <c r="B1009" s="15">
        <f>'[4]AZIMUTH_CONGESTION by ports'!A2476</f>
        <v>43376</v>
      </c>
      <c r="C1009" s="6">
        <f>'[4]AZIMUTH_CONGESTION by ports'!B2476</f>
        <v>9</v>
      </c>
      <c r="D1009" s="89">
        <f>'[4]AZIMUTH_CONGESTION by ports'!C2476</f>
        <v>29</v>
      </c>
      <c r="E1009" s="43">
        <f>'[4]AZIMUTH_CONGESTION by ports'!D2476</f>
        <v>2</v>
      </c>
      <c r="F1009" s="6">
        <f>'[4]AZIMUTH_CONGESTION by ports'!E2476</f>
        <v>0</v>
      </c>
      <c r="G1009" s="6">
        <f>'[4]AZIMUTH_CONGESTION by ports'!F2476</f>
        <v>1</v>
      </c>
      <c r="H1009" s="12">
        <f>'[4]AZIMUTH_CONGESTION by ports'!G2476</f>
        <v>1</v>
      </c>
      <c r="I1009" s="12">
        <f>'[4]AZIMUTH_CONGESTION by ports'!H2476</f>
        <v>1</v>
      </c>
      <c r="J1009" s="12">
        <f>'[4]AZIMUTH_CONGESTION by ports'!I2476</f>
        <v>1</v>
      </c>
      <c r="K1009" s="12">
        <f>'[4]AZIMUTH_CONGESTION by ports'!J2476</f>
        <v>0</v>
      </c>
      <c r="L1009" s="12">
        <f>'[4]AZIMUTH_CONGESTION by ports'!K2476</f>
        <v>0</v>
      </c>
      <c r="M1009" s="43">
        <f>'[4]AZIMUTH_CONGESTION by ports'!L2476</f>
        <v>0</v>
      </c>
      <c r="N1009" s="6">
        <f>'[4]AZIMUTH_CONGESTION by ports'!M2476</f>
        <v>1</v>
      </c>
      <c r="O1009" s="89">
        <f>'[4]AZIMUTH_CONGESTION by ports'!N2476</f>
        <v>0</v>
      </c>
      <c r="P1009" s="88">
        <f>'[4]AZIMUTH_CONGESTION by ports'!O2476</f>
        <v>1</v>
      </c>
      <c r="Q1009" s="88">
        <f>'[4]AZIMUTH_CONGESTION by ports'!P2476</f>
        <v>0</v>
      </c>
      <c r="R1009" s="43">
        <f>'[4]AZIMUTH_CONGESTION by ports'!Q2476</f>
        <v>0</v>
      </c>
      <c r="S1009" s="88">
        <f>'[4]AZIMUTH_CONGESTION by ports'!R2476</f>
        <v>0</v>
      </c>
      <c r="T1009" s="12">
        <f>'[4]AZIMUTH_CONGESTION by ports'!S2476</f>
        <v>6</v>
      </c>
      <c r="U1009" s="43">
        <f>'[4]AZIMUTH_CONGESTION by ports'!T2476</f>
        <v>0</v>
      </c>
      <c r="V1009" s="12">
        <f>'[4]AZIMUTH_CONGESTION by ports'!U2476</f>
        <v>0</v>
      </c>
      <c r="W1009" s="43">
        <f>'[4]AZIMUTH_CONGESTION by ports'!V2476</f>
        <v>1</v>
      </c>
      <c r="X1009" s="12">
        <f>'[4]AZIMUTH_CONGESTION by ports'!W2476</f>
        <v>0</v>
      </c>
      <c r="Y1009" s="88">
        <f>'[4]AZIMUTH_CONGESTION by ports'!X2476</f>
        <v>3</v>
      </c>
      <c r="Z1009" s="12">
        <f>'[4]AZIMUTH_CONGESTION by ports'!Y2476</f>
        <v>0</v>
      </c>
      <c r="AA1009" s="88">
        <f>'[4]AZIMUTH_CONGESTION by ports'!Z2476</f>
        <v>0</v>
      </c>
      <c r="AB1009" s="12">
        <f t="shared" si="93"/>
        <v>9.5200000000000014</v>
      </c>
      <c r="AC1009" s="12">
        <f t="shared" si="94"/>
        <v>1.87</v>
      </c>
      <c r="AD1009" s="12">
        <f t="shared" si="95"/>
        <v>0.51</v>
      </c>
      <c r="AE1009" s="12">
        <f t="shared" si="96"/>
        <v>0.68</v>
      </c>
      <c r="AF1009" s="12">
        <f t="shared" si="97"/>
        <v>4.9300000000000006</v>
      </c>
      <c r="AG1009" s="12">
        <f t="shared" si="98"/>
        <v>1.53</v>
      </c>
    </row>
    <row r="1010" spans="2:33">
      <c r="B1010" s="15">
        <f>'[4]AZIMUTH_CONGESTION by ports'!A2477</f>
        <v>43377</v>
      </c>
      <c r="C1010" s="6">
        <f>'[4]AZIMUTH_CONGESTION by ports'!B2477</f>
        <v>12</v>
      </c>
      <c r="D1010" s="89">
        <f>'[4]AZIMUTH_CONGESTION by ports'!C2477</f>
        <v>25</v>
      </c>
      <c r="E1010" s="43">
        <f>'[4]AZIMUTH_CONGESTION by ports'!D2477</f>
        <v>4</v>
      </c>
      <c r="F1010" s="6">
        <f>'[4]AZIMUTH_CONGESTION by ports'!E2477</f>
        <v>0</v>
      </c>
      <c r="G1010" s="6">
        <f>'[4]AZIMUTH_CONGESTION by ports'!F2477</f>
        <v>1</v>
      </c>
      <c r="H1010" s="12">
        <f>'[4]AZIMUTH_CONGESTION by ports'!G2477</f>
        <v>1</v>
      </c>
      <c r="I1010" s="12">
        <f>'[4]AZIMUTH_CONGESTION by ports'!H2477</f>
        <v>1</v>
      </c>
      <c r="J1010" s="12">
        <f>'[4]AZIMUTH_CONGESTION by ports'!I2477</f>
        <v>1</v>
      </c>
      <c r="K1010" s="12">
        <f>'[4]AZIMUTH_CONGESTION by ports'!J2477</f>
        <v>0</v>
      </c>
      <c r="L1010" s="12">
        <f>'[4]AZIMUTH_CONGESTION by ports'!K2477</f>
        <v>0</v>
      </c>
      <c r="M1010" s="43">
        <f>'[4]AZIMUTH_CONGESTION by ports'!L2477</f>
        <v>0</v>
      </c>
      <c r="N1010" s="6">
        <f>'[4]AZIMUTH_CONGESTION by ports'!M2477</f>
        <v>0</v>
      </c>
      <c r="O1010" s="89">
        <f>'[4]AZIMUTH_CONGESTION by ports'!N2477</f>
        <v>0</v>
      </c>
      <c r="P1010" s="88">
        <f>'[4]AZIMUTH_CONGESTION by ports'!O2477</f>
        <v>0</v>
      </c>
      <c r="Q1010" s="88">
        <f>'[4]AZIMUTH_CONGESTION by ports'!P2477</f>
        <v>0</v>
      </c>
      <c r="R1010" s="43">
        <f>'[4]AZIMUTH_CONGESTION by ports'!Q2477</f>
        <v>0</v>
      </c>
      <c r="S1010" s="88">
        <f>'[4]AZIMUTH_CONGESTION by ports'!R2477</f>
        <v>0</v>
      </c>
      <c r="T1010" s="12">
        <f>'[4]AZIMUTH_CONGESTION by ports'!S2477</f>
        <v>5</v>
      </c>
      <c r="U1010" s="43">
        <f>'[4]AZIMUTH_CONGESTION by ports'!T2477</f>
        <v>0</v>
      </c>
      <c r="V1010" s="12">
        <f>'[4]AZIMUTH_CONGESTION by ports'!U2477</f>
        <v>0</v>
      </c>
      <c r="W1010" s="43">
        <f>'[4]AZIMUTH_CONGESTION by ports'!V2477</f>
        <v>1</v>
      </c>
      <c r="X1010" s="12">
        <f>'[4]AZIMUTH_CONGESTION by ports'!W2477</f>
        <v>0</v>
      </c>
      <c r="Y1010" s="88">
        <f>'[4]AZIMUTH_CONGESTION by ports'!X2477</f>
        <v>3</v>
      </c>
      <c r="Z1010" s="12">
        <f>'[4]AZIMUTH_CONGESTION by ports'!Y2477</f>
        <v>0</v>
      </c>
      <c r="AA1010" s="88">
        <f>'[4]AZIMUTH_CONGESTION by ports'!Z2477</f>
        <v>0</v>
      </c>
      <c r="AB1010" s="12">
        <f t="shared" si="93"/>
        <v>9.1800000000000015</v>
      </c>
      <c r="AC1010" s="12">
        <f t="shared" si="94"/>
        <v>2.21</v>
      </c>
      <c r="AD1010" s="12">
        <f t="shared" si="95"/>
        <v>0.85000000000000009</v>
      </c>
      <c r="AE1010" s="12">
        <f t="shared" si="96"/>
        <v>0.51</v>
      </c>
      <c r="AF1010" s="12">
        <f t="shared" si="97"/>
        <v>4.25</v>
      </c>
      <c r="AG1010" s="12">
        <f t="shared" si="98"/>
        <v>1.36</v>
      </c>
    </row>
    <row r="1011" spans="2:33">
      <c r="B1011" s="15">
        <f>'[4]AZIMUTH_CONGESTION by ports'!A2478</f>
        <v>43378</v>
      </c>
      <c r="C1011" s="6">
        <f>'[4]AZIMUTH_CONGESTION by ports'!B2478</f>
        <v>13</v>
      </c>
      <c r="D1011" s="89">
        <f>'[4]AZIMUTH_CONGESTION by ports'!C2478</f>
        <v>29</v>
      </c>
      <c r="E1011" s="43">
        <f>'[4]AZIMUTH_CONGESTION by ports'!D2478</f>
        <v>4</v>
      </c>
      <c r="F1011" s="6">
        <f>'[4]AZIMUTH_CONGESTION by ports'!E2478</f>
        <v>0</v>
      </c>
      <c r="G1011" s="6">
        <f>'[4]AZIMUTH_CONGESTION by ports'!F2478</f>
        <v>1</v>
      </c>
      <c r="H1011" s="12">
        <f>'[4]AZIMUTH_CONGESTION by ports'!G2478</f>
        <v>1</v>
      </c>
      <c r="I1011" s="12">
        <f>'[4]AZIMUTH_CONGESTION by ports'!H2478</f>
        <v>0</v>
      </c>
      <c r="J1011" s="12">
        <f>'[4]AZIMUTH_CONGESTION by ports'!I2478</f>
        <v>0</v>
      </c>
      <c r="K1011" s="12">
        <f>'[4]AZIMUTH_CONGESTION by ports'!J2478</f>
        <v>0</v>
      </c>
      <c r="L1011" s="12">
        <f>'[4]AZIMUTH_CONGESTION by ports'!K2478</f>
        <v>0</v>
      </c>
      <c r="M1011" s="43">
        <f>'[4]AZIMUTH_CONGESTION by ports'!L2478</f>
        <v>0</v>
      </c>
      <c r="N1011" s="6">
        <f>'[4]AZIMUTH_CONGESTION by ports'!M2478</f>
        <v>1</v>
      </c>
      <c r="O1011" s="89">
        <f>'[4]AZIMUTH_CONGESTION by ports'!N2478</f>
        <v>0</v>
      </c>
      <c r="P1011" s="88">
        <f>'[4]AZIMUTH_CONGESTION by ports'!O2478</f>
        <v>0</v>
      </c>
      <c r="Q1011" s="88">
        <f>'[4]AZIMUTH_CONGESTION by ports'!P2478</f>
        <v>0</v>
      </c>
      <c r="R1011" s="43">
        <f>'[4]AZIMUTH_CONGESTION by ports'!Q2478</f>
        <v>1</v>
      </c>
      <c r="S1011" s="88">
        <f>'[4]AZIMUTH_CONGESTION by ports'!R2478</f>
        <v>0</v>
      </c>
      <c r="T1011" s="12">
        <f>'[4]AZIMUTH_CONGESTION by ports'!S2478</f>
        <v>7</v>
      </c>
      <c r="U1011" s="43">
        <f>'[4]AZIMUTH_CONGESTION by ports'!T2478</f>
        <v>0</v>
      </c>
      <c r="V1011" s="12">
        <f>'[4]AZIMUTH_CONGESTION by ports'!U2478</f>
        <v>0</v>
      </c>
      <c r="W1011" s="43">
        <f>'[4]AZIMUTH_CONGESTION by ports'!V2478</f>
        <v>0</v>
      </c>
      <c r="X1011" s="12">
        <f>'[4]AZIMUTH_CONGESTION by ports'!W2478</f>
        <v>2</v>
      </c>
      <c r="Y1011" s="88">
        <f>'[4]AZIMUTH_CONGESTION by ports'!X2478</f>
        <v>6</v>
      </c>
      <c r="Z1011" s="12">
        <f>'[4]AZIMUTH_CONGESTION by ports'!Y2478</f>
        <v>0</v>
      </c>
      <c r="AA1011" s="88">
        <f>'[4]AZIMUTH_CONGESTION by ports'!Z2478</f>
        <v>0</v>
      </c>
      <c r="AB1011" s="12">
        <f t="shared" si="93"/>
        <v>11.05</v>
      </c>
      <c r="AC1011" s="12">
        <f t="shared" si="94"/>
        <v>2.5500000000000003</v>
      </c>
      <c r="AD1011" s="12">
        <f t="shared" si="95"/>
        <v>0.85000000000000009</v>
      </c>
      <c r="AE1011" s="12">
        <f t="shared" si="96"/>
        <v>1.02</v>
      </c>
      <c r="AF1011" s="12">
        <f t="shared" si="97"/>
        <v>4.9300000000000006</v>
      </c>
      <c r="AG1011" s="12">
        <f t="shared" si="98"/>
        <v>1.7000000000000002</v>
      </c>
    </row>
    <row r="1012" spans="2:33">
      <c r="B1012" s="15">
        <f>'[4]AZIMUTH_CONGESTION by ports'!A2479</f>
        <v>43379</v>
      </c>
      <c r="C1012" s="6">
        <f>'[4]AZIMUTH_CONGESTION by ports'!B2479</f>
        <v>15</v>
      </c>
      <c r="D1012" s="89">
        <f>'[4]AZIMUTH_CONGESTION by ports'!C2479</f>
        <v>35</v>
      </c>
      <c r="E1012" s="43">
        <f>'[4]AZIMUTH_CONGESTION by ports'!D2479</f>
        <v>4</v>
      </c>
      <c r="F1012" s="6">
        <f>'[4]AZIMUTH_CONGESTION by ports'!E2479</f>
        <v>0</v>
      </c>
      <c r="G1012" s="6">
        <f>'[4]AZIMUTH_CONGESTION by ports'!F2479</f>
        <v>1</v>
      </c>
      <c r="H1012" s="12">
        <f>'[4]AZIMUTH_CONGESTION by ports'!G2479</f>
        <v>1</v>
      </c>
      <c r="I1012" s="12">
        <f>'[4]AZIMUTH_CONGESTION by ports'!H2479</f>
        <v>1</v>
      </c>
      <c r="J1012" s="12">
        <f>'[4]AZIMUTH_CONGESTION by ports'!I2479</f>
        <v>0</v>
      </c>
      <c r="K1012" s="12">
        <f>'[4]AZIMUTH_CONGESTION by ports'!J2479</f>
        <v>0</v>
      </c>
      <c r="L1012" s="12">
        <f>'[4]AZIMUTH_CONGESTION by ports'!K2479</f>
        <v>0</v>
      </c>
      <c r="M1012" s="43">
        <f>'[4]AZIMUTH_CONGESTION by ports'!L2479</f>
        <v>1</v>
      </c>
      <c r="N1012" s="6">
        <f>'[4]AZIMUTH_CONGESTION by ports'!M2479</f>
        <v>0</v>
      </c>
      <c r="O1012" s="89">
        <f>'[4]AZIMUTH_CONGESTION by ports'!N2479</f>
        <v>0</v>
      </c>
      <c r="P1012" s="88">
        <f>'[4]AZIMUTH_CONGESTION by ports'!O2479</f>
        <v>0</v>
      </c>
      <c r="Q1012" s="88">
        <f>'[4]AZIMUTH_CONGESTION by ports'!P2479</f>
        <v>0</v>
      </c>
      <c r="R1012" s="43">
        <f>'[4]AZIMUTH_CONGESTION by ports'!Q2479</f>
        <v>1</v>
      </c>
      <c r="S1012" s="88">
        <f>'[4]AZIMUTH_CONGESTION by ports'!R2479</f>
        <v>0</v>
      </c>
      <c r="T1012" s="12">
        <f>'[4]AZIMUTH_CONGESTION by ports'!S2479</f>
        <v>7</v>
      </c>
      <c r="U1012" s="43">
        <f>'[4]AZIMUTH_CONGESTION by ports'!T2479</f>
        <v>0</v>
      </c>
      <c r="V1012" s="12">
        <f>'[4]AZIMUTH_CONGESTION by ports'!U2479</f>
        <v>0</v>
      </c>
      <c r="W1012" s="43">
        <f>'[4]AZIMUTH_CONGESTION by ports'!V2479</f>
        <v>0</v>
      </c>
      <c r="X1012" s="12">
        <f>'[4]AZIMUTH_CONGESTION by ports'!W2479</f>
        <v>2</v>
      </c>
      <c r="Y1012" s="88">
        <f>'[4]AZIMUTH_CONGESTION by ports'!X2479</f>
        <v>5</v>
      </c>
      <c r="Z1012" s="12">
        <f>'[4]AZIMUTH_CONGESTION by ports'!Y2479</f>
        <v>0</v>
      </c>
      <c r="AA1012" s="88">
        <f>'[4]AZIMUTH_CONGESTION by ports'!Z2479</f>
        <v>0</v>
      </c>
      <c r="AB1012" s="12">
        <f t="shared" si="93"/>
        <v>12.41</v>
      </c>
      <c r="AC1012" s="12">
        <f t="shared" si="94"/>
        <v>2.72</v>
      </c>
      <c r="AD1012" s="12">
        <f t="shared" si="95"/>
        <v>1.02</v>
      </c>
      <c r="AE1012" s="12">
        <f t="shared" si="96"/>
        <v>0.85000000000000009</v>
      </c>
      <c r="AF1012" s="12">
        <f t="shared" si="97"/>
        <v>5.95</v>
      </c>
      <c r="AG1012" s="12">
        <f t="shared" si="98"/>
        <v>1.87</v>
      </c>
    </row>
    <row r="1013" spans="2:33">
      <c r="B1013" s="15">
        <f>'[4]AZIMUTH_CONGESTION by ports'!A2480</f>
        <v>43380</v>
      </c>
      <c r="C1013" s="6">
        <f>'[4]AZIMUTH_CONGESTION by ports'!B2480</f>
        <v>13</v>
      </c>
      <c r="D1013" s="89">
        <f>'[4]AZIMUTH_CONGESTION by ports'!C2480</f>
        <v>44</v>
      </c>
      <c r="E1013" s="43">
        <f>'[4]AZIMUTH_CONGESTION by ports'!D2480</f>
        <v>2</v>
      </c>
      <c r="F1013" s="6">
        <f>'[4]AZIMUTH_CONGESTION by ports'!E2480</f>
        <v>0</v>
      </c>
      <c r="G1013" s="6">
        <f>'[4]AZIMUTH_CONGESTION by ports'!F2480</f>
        <v>1</v>
      </c>
      <c r="H1013" s="12">
        <f>'[4]AZIMUTH_CONGESTION by ports'!G2480</f>
        <v>1</v>
      </c>
      <c r="I1013" s="12">
        <f>'[4]AZIMUTH_CONGESTION by ports'!H2480</f>
        <v>2</v>
      </c>
      <c r="J1013" s="12">
        <f>'[4]AZIMUTH_CONGESTION by ports'!I2480</f>
        <v>1</v>
      </c>
      <c r="K1013" s="12">
        <f>'[4]AZIMUTH_CONGESTION by ports'!J2480</f>
        <v>0</v>
      </c>
      <c r="L1013" s="12">
        <f>'[4]AZIMUTH_CONGESTION by ports'!K2480</f>
        <v>0</v>
      </c>
      <c r="M1013" s="43">
        <f>'[4]AZIMUTH_CONGESTION by ports'!L2480</f>
        <v>0</v>
      </c>
      <c r="N1013" s="6">
        <f>'[4]AZIMUTH_CONGESTION by ports'!M2480</f>
        <v>1</v>
      </c>
      <c r="O1013" s="89">
        <f>'[4]AZIMUTH_CONGESTION by ports'!N2480</f>
        <v>0</v>
      </c>
      <c r="P1013" s="88">
        <f>'[4]AZIMUTH_CONGESTION by ports'!O2480</f>
        <v>0</v>
      </c>
      <c r="Q1013" s="88">
        <f>'[4]AZIMUTH_CONGESTION by ports'!P2480</f>
        <v>0</v>
      </c>
      <c r="R1013" s="43">
        <f>'[4]AZIMUTH_CONGESTION by ports'!Q2480</f>
        <v>0</v>
      </c>
      <c r="S1013" s="88">
        <f>'[4]AZIMUTH_CONGESTION by ports'!R2480</f>
        <v>0</v>
      </c>
      <c r="T1013" s="12">
        <f>'[4]AZIMUTH_CONGESTION by ports'!S2480</f>
        <v>5</v>
      </c>
      <c r="U1013" s="43">
        <f>'[4]AZIMUTH_CONGESTION by ports'!T2480</f>
        <v>0</v>
      </c>
      <c r="V1013" s="12">
        <f>'[4]AZIMUTH_CONGESTION by ports'!U2480</f>
        <v>0</v>
      </c>
      <c r="W1013" s="43">
        <f>'[4]AZIMUTH_CONGESTION by ports'!V2480</f>
        <v>0</v>
      </c>
      <c r="X1013" s="12">
        <f>'[4]AZIMUTH_CONGESTION by ports'!W2480</f>
        <v>1</v>
      </c>
      <c r="Y1013" s="88">
        <f>'[4]AZIMUTH_CONGESTION by ports'!X2480</f>
        <v>7</v>
      </c>
      <c r="Z1013" s="12">
        <f>'[4]AZIMUTH_CONGESTION by ports'!Y2480</f>
        <v>0</v>
      </c>
      <c r="AA1013" s="88">
        <f>'[4]AZIMUTH_CONGESTION by ports'!Z2480</f>
        <v>0</v>
      </c>
      <c r="AB1013" s="12">
        <f t="shared" si="93"/>
        <v>13.260000000000002</v>
      </c>
      <c r="AC1013" s="12">
        <f t="shared" si="94"/>
        <v>2.5500000000000003</v>
      </c>
      <c r="AD1013" s="12">
        <f t="shared" si="95"/>
        <v>0.34</v>
      </c>
      <c r="AE1013" s="12">
        <f t="shared" si="96"/>
        <v>1.1900000000000002</v>
      </c>
      <c r="AF1013" s="12">
        <f t="shared" si="97"/>
        <v>7.48</v>
      </c>
      <c r="AG1013" s="12">
        <f t="shared" si="98"/>
        <v>1.7000000000000002</v>
      </c>
    </row>
    <row r="1014" spans="2:33">
      <c r="B1014" s="15">
        <f>'[4]AZIMUTH_CONGESTION by ports'!A2481</f>
        <v>43381</v>
      </c>
      <c r="C1014" s="6">
        <f>'[4]AZIMUTH_CONGESTION by ports'!B2481</f>
        <v>13</v>
      </c>
      <c r="D1014" s="89">
        <f>'[4]AZIMUTH_CONGESTION by ports'!C2481</f>
        <v>36</v>
      </c>
      <c r="E1014" s="43">
        <f>'[4]AZIMUTH_CONGESTION by ports'!D2481</f>
        <v>2</v>
      </c>
      <c r="F1014" s="6">
        <f>'[4]AZIMUTH_CONGESTION by ports'!E2481</f>
        <v>0</v>
      </c>
      <c r="G1014" s="6">
        <f>'[4]AZIMUTH_CONGESTION by ports'!F2481</f>
        <v>2</v>
      </c>
      <c r="H1014" s="12">
        <f>'[4]AZIMUTH_CONGESTION by ports'!G2481</f>
        <v>0</v>
      </c>
      <c r="I1014" s="12">
        <f>'[4]AZIMUTH_CONGESTION by ports'!H2481</f>
        <v>1</v>
      </c>
      <c r="J1014" s="12">
        <f>'[4]AZIMUTH_CONGESTION by ports'!I2481</f>
        <v>0</v>
      </c>
      <c r="K1014" s="12">
        <f>'[4]AZIMUTH_CONGESTION by ports'!J2481</f>
        <v>0</v>
      </c>
      <c r="L1014" s="12">
        <f>'[4]AZIMUTH_CONGESTION by ports'!K2481</f>
        <v>0</v>
      </c>
      <c r="M1014" s="43">
        <f>'[4]AZIMUTH_CONGESTION by ports'!L2481</f>
        <v>1</v>
      </c>
      <c r="N1014" s="6">
        <f>'[4]AZIMUTH_CONGESTION by ports'!M2481</f>
        <v>0</v>
      </c>
      <c r="O1014" s="89">
        <f>'[4]AZIMUTH_CONGESTION by ports'!N2481</f>
        <v>0</v>
      </c>
      <c r="P1014" s="88">
        <f>'[4]AZIMUTH_CONGESTION by ports'!O2481</f>
        <v>0</v>
      </c>
      <c r="Q1014" s="88">
        <f>'[4]AZIMUTH_CONGESTION by ports'!P2481</f>
        <v>0</v>
      </c>
      <c r="R1014" s="43">
        <f>'[4]AZIMUTH_CONGESTION by ports'!Q2481</f>
        <v>2</v>
      </c>
      <c r="S1014" s="88">
        <f>'[4]AZIMUTH_CONGESTION by ports'!R2481</f>
        <v>0</v>
      </c>
      <c r="T1014" s="12">
        <f>'[4]AZIMUTH_CONGESTION by ports'!S2481</f>
        <v>6</v>
      </c>
      <c r="U1014" s="43">
        <f>'[4]AZIMUTH_CONGESTION by ports'!T2481</f>
        <v>0</v>
      </c>
      <c r="V1014" s="12">
        <f>'[4]AZIMUTH_CONGESTION by ports'!U2481</f>
        <v>0</v>
      </c>
      <c r="W1014" s="43">
        <f>'[4]AZIMUTH_CONGESTION by ports'!V2481</f>
        <v>0</v>
      </c>
      <c r="X1014" s="12">
        <f>'[4]AZIMUTH_CONGESTION by ports'!W2481</f>
        <v>1</v>
      </c>
      <c r="Y1014" s="88">
        <f>'[4]AZIMUTH_CONGESTION by ports'!X2481</f>
        <v>5</v>
      </c>
      <c r="Z1014" s="12">
        <f>'[4]AZIMUTH_CONGESTION by ports'!Y2481</f>
        <v>0</v>
      </c>
      <c r="AA1014" s="88">
        <f>'[4]AZIMUTH_CONGESTION by ports'!Z2481</f>
        <v>0</v>
      </c>
      <c r="AB1014" s="12">
        <f t="shared" si="93"/>
        <v>11.73</v>
      </c>
      <c r="AC1014" s="12">
        <f t="shared" si="94"/>
        <v>2.5500000000000003</v>
      </c>
      <c r="AD1014" s="12">
        <f t="shared" si="95"/>
        <v>0.85000000000000009</v>
      </c>
      <c r="AE1014" s="12">
        <f t="shared" si="96"/>
        <v>0.85000000000000009</v>
      </c>
      <c r="AF1014" s="12">
        <f t="shared" si="97"/>
        <v>6.12</v>
      </c>
      <c r="AG1014" s="12">
        <f t="shared" si="98"/>
        <v>1.36</v>
      </c>
    </row>
    <row r="1015" spans="2:33">
      <c r="B1015" s="15">
        <f>'[4]AZIMUTH_CONGESTION by ports'!A2482</f>
        <v>43382</v>
      </c>
      <c r="C1015" s="6">
        <f>'[4]AZIMUTH_CONGESTION by ports'!B2482</f>
        <v>12</v>
      </c>
      <c r="D1015" s="89">
        <f>'[4]AZIMUTH_CONGESTION by ports'!C2482</f>
        <v>40</v>
      </c>
      <c r="E1015" s="43">
        <f>'[4]AZIMUTH_CONGESTION by ports'!D2482</f>
        <v>2</v>
      </c>
      <c r="F1015" s="6">
        <f>'[4]AZIMUTH_CONGESTION by ports'!E2482</f>
        <v>0</v>
      </c>
      <c r="G1015" s="6">
        <f>'[4]AZIMUTH_CONGESTION by ports'!F2482</f>
        <v>2</v>
      </c>
      <c r="H1015" s="12">
        <f>'[4]AZIMUTH_CONGESTION by ports'!G2482</f>
        <v>0</v>
      </c>
      <c r="I1015" s="12">
        <f>'[4]AZIMUTH_CONGESTION by ports'!H2482</f>
        <v>1</v>
      </c>
      <c r="J1015" s="12">
        <f>'[4]AZIMUTH_CONGESTION by ports'!I2482</f>
        <v>1</v>
      </c>
      <c r="K1015" s="12">
        <f>'[4]AZIMUTH_CONGESTION by ports'!J2482</f>
        <v>0</v>
      </c>
      <c r="L1015" s="12">
        <f>'[4]AZIMUTH_CONGESTION by ports'!K2482</f>
        <v>0</v>
      </c>
      <c r="M1015" s="43">
        <f>'[4]AZIMUTH_CONGESTION by ports'!L2482</f>
        <v>1</v>
      </c>
      <c r="N1015" s="6">
        <f>'[4]AZIMUTH_CONGESTION by ports'!M2482</f>
        <v>0</v>
      </c>
      <c r="O1015" s="89">
        <f>'[4]AZIMUTH_CONGESTION by ports'!N2482</f>
        <v>0</v>
      </c>
      <c r="P1015" s="88">
        <f>'[4]AZIMUTH_CONGESTION by ports'!O2482</f>
        <v>1</v>
      </c>
      <c r="Q1015" s="88">
        <f>'[4]AZIMUTH_CONGESTION by ports'!P2482</f>
        <v>0</v>
      </c>
      <c r="R1015" s="43">
        <f>'[4]AZIMUTH_CONGESTION by ports'!Q2482</f>
        <v>1</v>
      </c>
      <c r="S1015" s="88">
        <f>'[4]AZIMUTH_CONGESTION by ports'!R2482</f>
        <v>0</v>
      </c>
      <c r="T1015" s="12">
        <f>'[4]AZIMUTH_CONGESTION by ports'!S2482</f>
        <v>8</v>
      </c>
      <c r="U1015" s="43">
        <f>'[4]AZIMUTH_CONGESTION by ports'!T2482</f>
        <v>0</v>
      </c>
      <c r="V1015" s="12">
        <f>'[4]AZIMUTH_CONGESTION by ports'!U2482</f>
        <v>0</v>
      </c>
      <c r="W1015" s="43">
        <f>'[4]AZIMUTH_CONGESTION by ports'!V2482</f>
        <v>2</v>
      </c>
      <c r="X1015" s="12">
        <f>'[4]AZIMUTH_CONGESTION by ports'!W2482</f>
        <v>0</v>
      </c>
      <c r="Y1015" s="88">
        <f>'[4]AZIMUTH_CONGESTION by ports'!X2482</f>
        <v>4</v>
      </c>
      <c r="Z1015" s="12">
        <f>'[4]AZIMUTH_CONGESTION by ports'!Y2482</f>
        <v>0</v>
      </c>
      <c r="AA1015" s="88">
        <f>'[4]AZIMUTH_CONGESTION by ports'!Z2482</f>
        <v>0</v>
      </c>
      <c r="AB1015" s="12">
        <f t="shared" si="93"/>
        <v>12.750000000000002</v>
      </c>
      <c r="AC1015" s="12">
        <f t="shared" si="94"/>
        <v>2.3800000000000003</v>
      </c>
      <c r="AD1015" s="12">
        <f t="shared" si="95"/>
        <v>1.02</v>
      </c>
      <c r="AE1015" s="12">
        <f t="shared" si="96"/>
        <v>0.85000000000000009</v>
      </c>
      <c r="AF1015" s="12">
        <f t="shared" si="97"/>
        <v>6.8000000000000007</v>
      </c>
      <c r="AG1015" s="12">
        <f t="shared" si="98"/>
        <v>1.7000000000000002</v>
      </c>
    </row>
    <row r="1016" spans="2:33">
      <c r="B1016" s="15">
        <f>'[4]AZIMUTH_CONGESTION by ports'!A2483</f>
        <v>43383</v>
      </c>
      <c r="C1016" s="6">
        <f>'[4]AZIMUTH_CONGESTION by ports'!B2483</f>
        <v>11</v>
      </c>
      <c r="D1016" s="89">
        <f>'[4]AZIMUTH_CONGESTION by ports'!C2483</f>
        <v>42</v>
      </c>
      <c r="E1016" s="43">
        <f>'[4]AZIMUTH_CONGESTION by ports'!D2483</f>
        <v>0</v>
      </c>
      <c r="F1016" s="6">
        <f>'[4]AZIMUTH_CONGESTION by ports'!E2483</f>
        <v>0</v>
      </c>
      <c r="G1016" s="6">
        <f>'[4]AZIMUTH_CONGESTION by ports'!F2483</f>
        <v>2</v>
      </c>
      <c r="H1016" s="12">
        <f>'[4]AZIMUTH_CONGESTION by ports'!G2483</f>
        <v>0</v>
      </c>
      <c r="I1016" s="12">
        <f>'[4]AZIMUTH_CONGESTION by ports'!H2483</f>
        <v>2</v>
      </c>
      <c r="J1016" s="12">
        <f>'[4]AZIMUTH_CONGESTION by ports'!I2483</f>
        <v>2</v>
      </c>
      <c r="K1016" s="12">
        <f>'[4]AZIMUTH_CONGESTION by ports'!J2483</f>
        <v>0</v>
      </c>
      <c r="L1016" s="12">
        <f>'[4]AZIMUTH_CONGESTION by ports'!K2483</f>
        <v>0</v>
      </c>
      <c r="M1016" s="43">
        <f>'[4]AZIMUTH_CONGESTION by ports'!L2483</f>
        <v>0</v>
      </c>
      <c r="N1016" s="6">
        <f>'[4]AZIMUTH_CONGESTION by ports'!M2483</f>
        <v>0</v>
      </c>
      <c r="O1016" s="89">
        <f>'[4]AZIMUTH_CONGESTION by ports'!N2483</f>
        <v>0</v>
      </c>
      <c r="P1016" s="88">
        <f>'[4]AZIMUTH_CONGESTION by ports'!O2483</f>
        <v>1</v>
      </c>
      <c r="Q1016" s="88">
        <f>'[4]AZIMUTH_CONGESTION by ports'!P2483</f>
        <v>0</v>
      </c>
      <c r="R1016" s="43">
        <f>'[4]AZIMUTH_CONGESTION by ports'!Q2483</f>
        <v>3</v>
      </c>
      <c r="S1016" s="88">
        <f>'[4]AZIMUTH_CONGESTION by ports'!R2483</f>
        <v>0</v>
      </c>
      <c r="T1016" s="12">
        <f>'[4]AZIMUTH_CONGESTION by ports'!S2483</f>
        <v>8</v>
      </c>
      <c r="U1016" s="43">
        <f>'[4]AZIMUTH_CONGESTION by ports'!T2483</f>
        <v>0</v>
      </c>
      <c r="V1016" s="12">
        <f>'[4]AZIMUTH_CONGESTION by ports'!U2483</f>
        <v>0</v>
      </c>
      <c r="W1016" s="43">
        <f>'[4]AZIMUTH_CONGESTION by ports'!V2483</f>
        <v>3</v>
      </c>
      <c r="X1016" s="12">
        <f>'[4]AZIMUTH_CONGESTION by ports'!W2483</f>
        <v>0</v>
      </c>
      <c r="Y1016" s="88">
        <f>'[4]AZIMUTH_CONGESTION by ports'!X2483</f>
        <v>8</v>
      </c>
      <c r="Z1016" s="12">
        <f>'[4]AZIMUTH_CONGESTION by ports'!Y2483</f>
        <v>0</v>
      </c>
      <c r="AA1016" s="88">
        <f>'[4]AZIMUTH_CONGESTION by ports'!Z2483</f>
        <v>0</v>
      </c>
      <c r="AB1016" s="12">
        <f t="shared" si="93"/>
        <v>13.940000000000001</v>
      </c>
      <c r="AC1016" s="12">
        <f t="shared" si="94"/>
        <v>2.21</v>
      </c>
      <c r="AD1016" s="12">
        <f t="shared" si="95"/>
        <v>1.02</v>
      </c>
      <c r="AE1016" s="12">
        <f t="shared" si="96"/>
        <v>1.53</v>
      </c>
      <c r="AF1016" s="12">
        <f t="shared" si="97"/>
        <v>7.1400000000000006</v>
      </c>
      <c r="AG1016" s="12">
        <f t="shared" si="98"/>
        <v>2.04</v>
      </c>
    </row>
    <row r="1017" spans="2:33">
      <c r="B1017" s="15">
        <f>'[4]AZIMUTH_CONGESTION by ports'!A2484</f>
        <v>43384</v>
      </c>
      <c r="C1017" s="6">
        <f>'[4]AZIMUTH_CONGESTION by ports'!B2484</f>
        <v>10</v>
      </c>
      <c r="D1017" s="89">
        <f>'[4]AZIMUTH_CONGESTION by ports'!C2484</f>
        <v>42</v>
      </c>
      <c r="E1017" s="43">
        <f>'[4]AZIMUTH_CONGESTION by ports'!D2484</f>
        <v>1</v>
      </c>
      <c r="F1017" s="6">
        <f>'[4]AZIMUTH_CONGESTION by ports'!E2484</f>
        <v>0</v>
      </c>
      <c r="G1017" s="6">
        <f>'[4]AZIMUTH_CONGESTION by ports'!F2484</f>
        <v>2</v>
      </c>
      <c r="H1017" s="12">
        <f>'[4]AZIMUTH_CONGESTION by ports'!G2484</f>
        <v>0</v>
      </c>
      <c r="I1017" s="12">
        <f>'[4]AZIMUTH_CONGESTION by ports'!H2484</f>
        <v>2</v>
      </c>
      <c r="J1017" s="12">
        <f>'[4]AZIMUTH_CONGESTION by ports'!I2484</f>
        <v>1</v>
      </c>
      <c r="K1017" s="12">
        <f>'[4]AZIMUTH_CONGESTION by ports'!J2484</f>
        <v>0</v>
      </c>
      <c r="L1017" s="12">
        <f>'[4]AZIMUTH_CONGESTION by ports'!K2484</f>
        <v>0</v>
      </c>
      <c r="M1017" s="43">
        <f>'[4]AZIMUTH_CONGESTION by ports'!L2484</f>
        <v>0</v>
      </c>
      <c r="N1017" s="6">
        <f>'[4]AZIMUTH_CONGESTION by ports'!M2484</f>
        <v>0</v>
      </c>
      <c r="O1017" s="89">
        <f>'[4]AZIMUTH_CONGESTION by ports'!N2484</f>
        <v>0</v>
      </c>
      <c r="P1017" s="88">
        <f>'[4]AZIMUTH_CONGESTION by ports'!O2484</f>
        <v>1</v>
      </c>
      <c r="Q1017" s="88">
        <f>'[4]AZIMUTH_CONGESTION by ports'!P2484</f>
        <v>0</v>
      </c>
      <c r="R1017" s="43">
        <f>'[4]AZIMUTH_CONGESTION by ports'!Q2484</f>
        <v>1</v>
      </c>
      <c r="S1017" s="88">
        <f>'[4]AZIMUTH_CONGESTION by ports'!R2484</f>
        <v>0</v>
      </c>
      <c r="T1017" s="12">
        <f>'[4]AZIMUTH_CONGESTION by ports'!S2484</f>
        <v>9</v>
      </c>
      <c r="U1017" s="43">
        <f>'[4]AZIMUTH_CONGESTION by ports'!T2484</f>
        <v>0</v>
      </c>
      <c r="V1017" s="12">
        <f>'[4]AZIMUTH_CONGESTION by ports'!U2484</f>
        <v>0</v>
      </c>
      <c r="W1017" s="43">
        <f>'[4]AZIMUTH_CONGESTION by ports'!V2484</f>
        <v>4</v>
      </c>
      <c r="X1017" s="12">
        <f>'[4]AZIMUTH_CONGESTION by ports'!W2484</f>
        <v>0</v>
      </c>
      <c r="Y1017" s="88">
        <f>'[4]AZIMUTH_CONGESTION by ports'!X2484</f>
        <v>9</v>
      </c>
      <c r="Z1017" s="12">
        <f>'[4]AZIMUTH_CONGESTION by ports'!Y2484</f>
        <v>0</v>
      </c>
      <c r="AA1017" s="88">
        <f>'[4]AZIMUTH_CONGESTION by ports'!Z2484</f>
        <v>0</v>
      </c>
      <c r="AB1017" s="12">
        <f t="shared" si="93"/>
        <v>13.940000000000001</v>
      </c>
      <c r="AC1017" s="12">
        <f t="shared" si="94"/>
        <v>2.04</v>
      </c>
      <c r="AD1017" s="12">
        <f t="shared" si="95"/>
        <v>1.02</v>
      </c>
      <c r="AE1017" s="12">
        <f t="shared" si="96"/>
        <v>1.7000000000000002</v>
      </c>
      <c r="AF1017" s="12">
        <f t="shared" si="97"/>
        <v>7.1400000000000006</v>
      </c>
      <c r="AG1017" s="12">
        <f t="shared" si="98"/>
        <v>2.04</v>
      </c>
    </row>
    <row r="1018" spans="2:33">
      <c r="B1018" s="15">
        <f>'[4]AZIMUTH_CONGESTION by ports'!A2485</f>
        <v>43385</v>
      </c>
      <c r="C1018" s="6">
        <f>'[4]AZIMUTH_CONGESTION by ports'!B2485</f>
        <v>10</v>
      </c>
      <c r="D1018" s="89">
        <f>'[4]AZIMUTH_CONGESTION by ports'!C2485</f>
        <v>35</v>
      </c>
      <c r="E1018" s="43">
        <f>'[4]AZIMUTH_CONGESTION by ports'!D2485</f>
        <v>2</v>
      </c>
      <c r="F1018" s="6">
        <f>'[4]AZIMUTH_CONGESTION by ports'!E2485</f>
        <v>0</v>
      </c>
      <c r="G1018" s="6">
        <f>'[4]AZIMUTH_CONGESTION by ports'!F2485</f>
        <v>2</v>
      </c>
      <c r="H1018" s="12">
        <f>'[4]AZIMUTH_CONGESTION by ports'!G2485</f>
        <v>1</v>
      </c>
      <c r="I1018" s="12">
        <f>'[4]AZIMUTH_CONGESTION by ports'!H2485</f>
        <v>4</v>
      </c>
      <c r="J1018" s="12">
        <f>'[4]AZIMUTH_CONGESTION by ports'!I2485</f>
        <v>1</v>
      </c>
      <c r="K1018" s="12">
        <f>'[4]AZIMUTH_CONGESTION by ports'!J2485</f>
        <v>0</v>
      </c>
      <c r="L1018" s="12">
        <f>'[4]AZIMUTH_CONGESTION by ports'!K2485</f>
        <v>1</v>
      </c>
      <c r="M1018" s="43">
        <f>'[4]AZIMUTH_CONGESTION by ports'!L2485</f>
        <v>0</v>
      </c>
      <c r="N1018" s="6">
        <f>'[4]AZIMUTH_CONGESTION by ports'!M2485</f>
        <v>1</v>
      </c>
      <c r="O1018" s="89">
        <f>'[4]AZIMUTH_CONGESTION by ports'!N2485</f>
        <v>0</v>
      </c>
      <c r="P1018" s="88">
        <f>'[4]AZIMUTH_CONGESTION by ports'!O2485</f>
        <v>1</v>
      </c>
      <c r="Q1018" s="88">
        <f>'[4]AZIMUTH_CONGESTION by ports'!P2485</f>
        <v>0</v>
      </c>
      <c r="R1018" s="43">
        <f>'[4]AZIMUTH_CONGESTION by ports'!Q2485</f>
        <v>0</v>
      </c>
      <c r="S1018" s="88">
        <f>'[4]AZIMUTH_CONGESTION by ports'!R2485</f>
        <v>0</v>
      </c>
      <c r="T1018" s="12">
        <f>'[4]AZIMUTH_CONGESTION by ports'!S2485</f>
        <v>6</v>
      </c>
      <c r="U1018" s="43">
        <f>'[4]AZIMUTH_CONGESTION by ports'!T2485</f>
        <v>0</v>
      </c>
      <c r="V1018" s="12">
        <f>'[4]AZIMUTH_CONGESTION by ports'!U2485</f>
        <v>0</v>
      </c>
      <c r="W1018" s="43">
        <f>'[4]AZIMUTH_CONGESTION by ports'!V2485</f>
        <v>4</v>
      </c>
      <c r="X1018" s="12">
        <f>'[4]AZIMUTH_CONGESTION by ports'!W2485</f>
        <v>0</v>
      </c>
      <c r="Y1018" s="88">
        <f>'[4]AZIMUTH_CONGESTION by ports'!X2485</f>
        <v>9</v>
      </c>
      <c r="Z1018" s="12">
        <f>'[4]AZIMUTH_CONGESTION by ports'!Y2485</f>
        <v>0</v>
      </c>
      <c r="AA1018" s="88">
        <f>'[4]AZIMUTH_CONGESTION by ports'!Z2485</f>
        <v>0</v>
      </c>
      <c r="AB1018" s="12">
        <f t="shared" si="93"/>
        <v>13.090000000000002</v>
      </c>
      <c r="AC1018" s="12">
        <f t="shared" si="94"/>
        <v>2.21</v>
      </c>
      <c r="AD1018" s="12">
        <f t="shared" si="95"/>
        <v>1.02</v>
      </c>
      <c r="AE1018" s="12">
        <f t="shared" si="96"/>
        <v>1.7000000000000002</v>
      </c>
      <c r="AF1018" s="12">
        <f t="shared" si="97"/>
        <v>5.95</v>
      </c>
      <c r="AG1018" s="12">
        <f t="shared" si="98"/>
        <v>2.21</v>
      </c>
    </row>
    <row r="1019" spans="2:33">
      <c r="B1019" s="15">
        <f>'[4]AZIMUTH_CONGESTION by ports'!A2486</f>
        <v>43386</v>
      </c>
      <c r="C1019" s="6">
        <f>'[4]AZIMUTH_CONGESTION by ports'!B2486</f>
        <v>10</v>
      </c>
      <c r="D1019" s="89">
        <f>'[4]AZIMUTH_CONGESTION by ports'!C2486</f>
        <v>28</v>
      </c>
      <c r="E1019" s="43">
        <f>'[4]AZIMUTH_CONGESTION by ports'!D2486</f>
        <v>1</v>
      </c>
      <c r="F1019" s="6">
        <f>'[4]AZIMUTH_CONGESTION by ports'!E2486</f>
        <v>0</v>
      </c>
      <c r="G1019" s="6">
        <f>'[4]AZIMUTH_CONGESTION by ports'!F2486</f>
        <v>1</v>
      </c>
      <c r="H1019" s="12">
        <f>'[4]AZIMUTH_CONGESTION by ports'!G2486</f>
        <v>0</v>
      </c>
      <c r="I1019" s="12">
        <f>'[4]AZIMUTH_CONGESTION by ports'!H2486</f>
        <v>3</v>
      </c>
      <c r="J1019" s="12">
        <f>'[4]AZIMUTH_CONGESTION by ports'!I2486</f>
        <v>1</v>
      </c>
      <c r="K1019" s="12">
        <f>'[4]AZIMUTH_CONGESTION by ports'!J2486</f>
        <v>0</v>
      </c>
      <c r="L1019" s="12">
        <f>'[4]AZIMUTH_CONGESTION by ports'!K2486</f>
        <v>1</v>
      </c>
      <c r="M1019" s="43">
        <f>'[4]AZIMUTH_CONGESTION by ports'!L2486</f>
        <v>1</v>
      </c>
      <c r="N1019" s="6">
        <f>'[4]AZIMUTH_CONGESTION by ports'!M2486</f>
        <v>1</v>
      </c>
      <c r="O1019" s="89">
        <f>'[4]AZIMUTH_CONGESTION by ports'!N2486</f>
        <v>0</v>
      </c>
      <c r="P1019" s="88">
        <f>'[4]AZIMUTH_CONGESTION by ports'!O2486</f>
        <v>1</v>
      </c>
      <c r="Q1019" s="88">
        <f>'[4]AZIMUTH_CONGESTION by ports'!P2486</f>
        <v>0</v>
      </c>
      <c r="R1019" s="43">
        <f>'[4]AZIMUTH_CONGESTION by ports'!Q2486</f>
        <v>0</v>
      </c>
      <c r="S1019" s="88">
        <f>'[4]AZIMUTH_CONGESTION by ports'!R2486</f>
        <v>0</v>
      </c>
      <c r="T1019" s="12">
        <f>'[4]AZIMUTH_CONGESTION by ports'!S2486</f>
        <v>7</v>
      </c>
      <c r="U1019" s="43">
        <f>'[4]AZIMUTH_CONGESTION by ports'!T2486</f>
        <v>0</v>
      </c>
      <c r="V1019" s="12">
        <f>'[4]AZIMUTH_CONGESTION by ports'!U2486</f>
        <v>0</v>
      </c>
      <c r="W1019" s="43">
        <f>'[4]AZIMUTH_CONGESTION by ports'!V2486</f>
        <v>2</v>
      </c>
      <c r="X1019" s="12">
        <f>'[4]AZIMUTH_CONGESTION by ports'!W2486</f>
        <v>1</v>
      </c>
      <c r="Y1019" s="88">
        <f>'[4]AZIMUTH_CONGESTION by ports'!X2486</f>
        <v>8</v>
      </c>
      <c r="Z1019" s="12">
        <f>'[4]AZIMUTH_CONGESTION by ports'!Y2486</f>
        <v>0</v>
      </c>
      <c r="AA1019" s="88">
        <f>'[4]AZIMUTH_CONGESTION by ports'!Z2486</f>
        <v>0</v>
      </c>
      <c r="AB1019" s="12">
        <f t="shared" si="93"/>
        <v>11.22</v>
      </c>
      <c r="AC1019" s="12">
        <f t="shared" si="94"/>
        <v>2.04</v>
      </c>
      <c r="AD1019" s="12">
        <f t="shared" si="95"/>
        <v>0.68</v>
      </c>
      <c r="AE1019" s="12">
        <f t="shared" si="96"/>
        <v>1.53</v>
      </c>
      <c r="AF1019" s="12">
        <f t="shared" si="97"/>
        <v>4.7600000000000007</v>
      </c>
      <c r="AG1019" s="12">
        <f t="shared" si="98"/>
        <v>2.21</v>
      </c>
    </row>
    <row r="1020" spans="2:33">
      <c r="B1020" s="15">
        <f>'[4]AZIMUTH_CONGESTION by ports'!A2487</f>
        <v>43387</v>
      </c>
      <c r="C1020" s="6">
        <f>'[4]AZIMUTH_CONGESTION by ports'!B2487</f>
        <v>12</v>
      </c>
      <c r="D1020" s="89">
        <f>'[4]AZIMUTH_CONGESTION by ports'!C2487</f>
        <v>27</v>
      </c>
      <c r="E1020" s="43">
        <f>'[4]AZIMUTH_CONGESTION by ports'!D2487</f>
        <v>0</v>
      </c>
      <c r="F1020" s="6">
        <f>'[4]AZIMUTH_CONGESTION by ports'!E2487</f>
        <v>0</v>
      </c>
      <c r="G1020" s="6">
        <f>'[4]AZIMUTH_CONGESTION by ports'!F2487</f>
        <v>3</v>
      </c>
      <c r="H1020" s="12">
        <f>'[4]AZIMUTH_CONGESTION by ports'!G2487</f>
        <v>0</v>
      </c>
      <c r="I1020" s="12">
        <f>'[4]AZIMUTH_CONGESTION by ports'!H2487</f>
        <v>5</v>
      </c>
      <c r="J1020" s="12">
        <f>'[4]AZIMUTH_CONGESTION by ports'!I2487</f>
        <v>1</v>
      </c>
      <c r="K1020" s="12">
        <f>'[4]AZIMUTH_CONGESTION by ports'!J2487</f>
        <v>0</v>
      </c>
      <c r="L1020" s="12">
        <f>'[4]AZIMUTH_CONGESTION by ports'!K2487</f>
        <v>0</v>
      </c>
      <c r="M1020" s="43">
        <f>'[4]AZIMUTH_CONGESTION by ports'!L2487</f>
        <v>0</v>
      </c>
      <c r="N1020" s="6">
        <f>'[4]AZIMUTH_CONGESTION by ports'!M2487</f>
        <v>2</v>
      </c>
      <c r="O1020" s="89">
        <f>'[4]AZIMUTH_CONGESTION by ports'!N2487</f>
        <v>0</v>
      </c>
      <c r="P1020" s="88">
        <f>'[4]AZIMUTH_CONGESTION by ports'!O2487</f>
        <v>0</v>
      </c>
      <c r="Q1020" s="88">
        <f>'[4]AZIMUTH_CONGESTION by ports'!P2487</f>
        <v>0</v>
      </c>
      <c r="R1020" s="43">
        <f>'[4]AZIMUTH_CONGESTION by ports'!Q2487</f>
        <v>1</v>
      </c>
      <c r="S1020" s="88">
        <f>'[4]AZIMUTH_CONGESTION by ports'!R2487</f>
        <v>0</v>
      </c>
      <c r="T1020" s="12">
        <f>'[4]AZIMUTH_CONGESTION by ports'!S2487</f>
        <v>9</v>
      </c>
      <c r="U1020" s="43">
        <f>'[4]AZIMUTH_CONGESTION by ports'!T2487</f>
        <v>0</v>
      </c>
      <c r="V1020" s="12">
        <f>'[4]AZIMUTH_CONGESTION by ports'!U2487</f>
        <v>0</v>
      </c>
      <c r="W1020" s="43">
        <f>'[4]AZIMUTH_CONGESTION by ports'!V2487</f>
        <v>2</v>
      </c>
      <c r="X1020" s="12">
        <f>'[4]AZIMUTH_CONGESTION by ports'!W2487</f>
        <v>2</v>
      </c>
      <c r="Y1020" s="88">
        <f>'[4]AZIMUTH_CONGESTION by ports'!X2487</f>
        <v>7</v>
      </c>
      <c r="Z1020" s="12">
        <f>'[4]AZIMUTH_CONGESTION by ports'!Y2487</f>
        <v>0</v>
      </c>
      <c r="AA1020" s="88">
        <f>'[4]AZIMUTH_CONGESTION by ports'!Z2487</f>
        <v>0</v>
      </c>
      <c r="AB1020" s="12">
        <f t="shared" si="93"/>
        <v>12.07</v>
      </c>
      <c r="AC1020" s="12">
        <f t="shared" si="94"/>
        <v>2.89</v>
      </c>
      <c r="AD1020" s="12">
        <f t="shared" si="95"/>
        <v>0.51</v>
      </c>
      <c r="AE1020" s="12">
        <f t="shared" si="96"/>
        <v>1.1900000000000002</v>
      </c>
      <c r="AF1020" s="12">
        <f t="shared" si="97"/>
        <v>4.5900000000000007</v>
      </c>
      <c r="AG1020" s="12">
        <f t="shared" si="98"/>
        <v>2.89</v>
      </c>
    </row>
    <row r="1021" spans="2:33">
      <c r="B1021" s="15">
        <f>'[4]AZIMUTH_CONGESTION by ports'!A2488</f>
        <v>43388</v>
      </c>
      <c r="C1021" s="6">
        <f>'[4]AZIMUTH_CONGESTION by ports'!B2488</f>
        <v>11</v>
      </c>
      <c r="D1021" s="89">
        <f>'[4]AZIMUTH_CONGESTION by ports'!C2488</f>
        <v>32</v>
      </c>
      <c r="E1021" s="43">
        <f>'[4]AZIMUTH_CONGESTION by ports'!D2488</f>
        <v>0</v>
      </c>
      <c r="F1021" s="6">
        <f>'[4]AZIMUTH_CONGESTION by ports'!E2488</f>
        <v>0</v>
      </c>
      <c r="G1021" s="6">
        <f>'[4]AZIMUTH_CONGESTION by ports'!F2488</f>
        <v>2</v>
      </c>
      <c r="H1021" s="12">
        <f>'[4]AZIMUTH_CONGESTION by ports'!G2488</f>
        <v>0</v>
      </c>
      <c r="I1021" s="12">
        <f>'[4]AZIMUTH_CONGESTION by ports'!H2488</f>
        <v>4</v>
      </c>
      <c r="J1021" s="12">
        <f>'[4]AZIMUTH_CONGESTION by ports'!I2488</f>
        <v>1</v>
      </c>
      <c r="K1021" s="12">
        <f>'[4]AZIMUTH_CONGESTION by ports'!J2488</f>
        <v>0</v>
      </c>
      <c r="L1021" s="12">
        <f>'[4]AZIMUTH_CONGESTION by ports'!K2488</f>
        <v>0</v>
      </c>
      <c r="M1021" s="43">
        <f>'[4]AZIMUTH_CONGESTION by ports'!L2488</f>
        <v>1</v>
      </c>
      <c r="N1021" s="6">
        <f>'[4]AZIMUTH_CONGESTION by ports'!M2488</f>
        <v>2</v>
      </c>
      <c r="O1021" s="89">
        <f>'[4]AZIMUTH_CONGESTION by ports'!N2488</f>
        <v>0</v>
      </c>
      <c r="P1021" s="88">
        <f>'[4]AZIMUTH_CONGESTION by ports'!O2488</f>
        <v>0</v>
      </c>
      <c r="Q1021" s="88">
        <f>'[4]AZIMUTH_CONGESTION by ports'!P2488</f>
        <v>0</v>
      </c>
      <c r="R1021" s="43">
        <f>'[4]AZIMUTH_CONGESTION by ports'!Q2488</f>
        <v>1</v>
      </c>
      <c r="S1021" s="88">
        <f>'[4]AZIMUTH_CONGESTION by ports'!R2488</f>
        <v>0</v>
      </c>
      <c r="T1021" s="12">
        <f>'[4]AZIMUTH_CONGESTION by ports'!S2488</f>
        <v>11</v>
      </c>
      <c r="U1021" s="43">
        <f>'[4]AZIMUTH_CONGESTION by ports'!T2488</f>
        <v>0</v>
      </c>
      <c r="V1021" s="12">
        <f>'[4]AZIMUTH_CONGESTION by ports'!U2488</f>
        <v>0</v>
      </c>
      <c r="W1021" s="43">
        <f>'[4]AZIMUTH_CONGESTION by ports'!V2488</f>
        <v>0</v>
      </c>
      <c r="X1021" s="12">
        <f>'[4]AZIMUTH_CONGESTION by ports'!W2488</f>
        <v>2</v>
      </c>
      <c r="Y1021" s="88">
        <f>'[4]AZIMUTH_CONGESTION by ports'!X2488</f>
        <v>7</v>
      </c>
      <c r="Z1021" s="12">
        <f>'[4]AZIMUTH_CONGESTION by ports'!Y2488</f>
        <v>0</v>
      </c>
      <c r="AA1021" s="88">
        <f>'[4]AZIMUTH_CONGESTION by ports'!Z2488</f>
        <v>0</v>
      </c>
      <c r="AB1021" s="12">
        <f t="shared" si="93"/>
        <v>12.58</v>
      </c>
      <c r="AC1021" s="12">
        <f t="shared" si="94"/>
        <v>2.5500000000000003</v>
      </c>
      <c r="AD1021" s="12">
        <f t="shared" si="95"/>
        <v>0.34</v>
      </c>
      <c r="AE1021" s="12">
        <f t="shared" si="96"/>
        <v>1.1900000000000002</v>
      </c>
      <c r="AF1021" s="12">
        <f t="shared" si="97"/>
        <v>5.44</v>
      </c>
      <c r="AG1021" s="12">
        <f t="shared" si="98"/>
        <v>3.06</v>
      </c>
    </row>
    <row r="1022" spans="2:33">
      <c r="B1022" s="15">
        <f>'[4]AZIMUTH_CONGESTION by ports'!A2489</f>
        <v>43389</v>
      </c>
      <c r="C1022" s="6">
        <f>'[4]AZIMUTH_CONGESTION by ports'!B2489</f>
        <v>11</v>
      </c>
      <c r="D1022" s="89">
        <f>'[4]AZIMUTH_CONGESTION by ports'!C2489</f>
        <v>25</v>
      </c>
      <c r="E1022" s="43">
        <f>'[4]AZIMUTH_CONGESTION by ports'!D2489</f>
        <v>0</v>
      </c>
      <c r="F1022" s="6">
        <f>'[4]AZIMUTH_CONGESTION by ports'!E2489</f>
        <v>0</v>
      </c>
      <c r="G1022" s="6">
        <f>'[4]AZIMUTH_CONGESTION by ports'!F2489</f>
        <v>1</v>
      </c>
      <c r="H1022" s="12">
        <f>'[4]AZIMUTH_CONGESTION by ports'!G2489</f>
        <v>0</v>
      </c>
      <c r="I1022" s="12">
        <f>'[4]AZIMUTH_CONGESTION by ports'!H2489</f>
        <v>4</v>
      </c>
      <c r="J1022" s="12">
        <f>'[4]AZIMUTH_CONGESTION by ports'!I2489</f>
        <v>0</v>
      </c>
      <c r="K1022" s="12">
        <f>'[4]AZIMUTH_CONGESTION by ports'!J2489</f>
        <v>0</v>
      </c>
      <c r="L1022" s="12">
        <f>'[4]AZIMUTH_CONGESTION by ports'!K2489</f>
        <v>0</v>
      </c>
      <c r="M1022" s="43">
        <f>'[4]AZIMUTH_CONGESTION by ports'!L2489</f>
        <v>0</v>
      </c>
      <c r="N1022" s="6">
        <f>'[4]AZIMUTH_CONGESTION by ports'!M2489</f>
        <v>1</v>
      </c>
      <c r="O1022" s="89">
        <f>'[4]AZIMUTH_CONGESTION by ports'!N2489</f>
        <v>0</v>
      </c>
      <c r="P1022" s="88">
        <f>'[4]AZIMUTH_CONGESTION by ports'!O2489</f>
        <v>0</v>
      </c>
      <c r="Q1022" s="88">
        <f>'[4]AZIMUTH_CONGESTION by ports'!P2489</f>
        <v>0</v>
      </c>
      <c r="R1022" s="43">
        <f>'[4]AZIMUTH_CONGESTION by ports'!Q2489</f>
        <v>2</v>
      </c>
      <c r="S1022" s="88">
        <f>'[4]AZIMUTH_CONGESTION by ports'!R2489</f>
        <v>0</v>
      </c>
      <c r="T1022" s="12">
        <f>'[4]AZIMUTH_CONGESTION by ports'!S2489</f>
        <v>9</v>
      </c>
      <c r="U1022" s="43">
        <f>'[4]AZIMUTH_CONGESTION by ports'!T2489</f>
        <v>0</v>
      </c>
      <c r="V1022" s="12">
        <f>'[4]AZIMUTH_CONGESTION by ports'!U2489</f>
        <v>0</v>
      </c>
      <c r="W1022" s="43">
        <f>'[4]AZIMUTH_CONGESTION by ports'!V2489</f>
        <v>1</v>
      </c>
      <c r="X1022" s="12">
        <f>'[4]AZIMUTH_CONGESTION by ports'!W2489</f>
        <v>1</v>
      </c>
      <c r="Y1022" s="88">
        <f>'[4]AZIMUTH_CONGESTION by ports'!X2489</f>
        <v>8</v>
      </c>
      <c r="Z1022" s="12">
        <f>'[4]AZIMUTH_CONGESTION by ports'!Y2489</f>
        <v>0</v>
      </c>
      <c r="AA1022" s="88">
        <f>'[4]AZIMUTH_CONGESTION by ports'!Z2489</f>
        <v>0</v>
      </c>
      <c r="AB1022" s="12">
        <f t="shared" si="93"/>
        <v>10.71</v>
      </c>
      <c r="AC1022" s="12">
        <f t="shared" si="94"/>
        <v>2.21</v>
      </c>
      <c r="AD1022" s="12">
        <f t="shared" si="95"/>
        <v>0.51</v>
      </c>
      <c r="AE1022" s="12">
        <f t="shared" si="96"/>
        <v>1.36</v>
      </c>
      <c r="AF1022" s="12">
        <f t="shared" si="97"/>
        <v>4.25</v>
      </c>
      <c r="AG1022" s="12">
        <f t="shared" si="98"/>
        <v>2.3800000000000003</v>
      </c>
    </row>
    <row r="1023" spans="2:33">
      <c r="B1023" s="15">
        <f>'[4]AZIMUTH_CONGESTION by ports'!A2490</f>
        <v>43390</v>
      </c>
      <c r="C1023" s="6">
        <f>'[4]AZIMUTH_CONGESTION by ports'!B2490</f>
        <v>11</v>
      </c>
      <c r="D1023" s="89">
        <f>'[4]AZIMUTH_CONGESTION by ports'!C2490</f>
        <v>31</v>
      </c>
      <c r="E1023" s="43">
        <f>'[4]AZIMUTH_CONGESTION by ports'!D2490</f>
        <v>0</v>
      </c>
      <c r="F1023" s="6">
        <f>'[4]AZIMUTH_CONGESTION by ports'!E2490</f>
        <v>0</v>
      </c>
      <c r="G1023" s="6">
        <f>'[4]AZIMUTH_CONGESTION by ports'!F2490</f>
        <v>1</v>
      </c>
      <c r="H1023" s="12">
        <f>'[4]AZIMUTH_CONGESTION by ports'!G2490</f>
        <v>0</v>
      </c>
      <c r="I1023" s="12">
        <f>'[4]AZIMUTH_CONGESTION by ports'!H2490</f>
        <v>5</v>
      </c>
      <c r="J1023" s="12">
        <f>'[4]AZIMUTH_CONGESTION by ports'!I2490</f>
        <v>0</v>
      </c>
      <c r="K1023" s="12">
        <f>'[4]AZIMUTH_CONGESTION by ports'!J2490</f>
        <v>0</v>
      </c>
      <c r="L1023" s="12">
        <f>'[4]AZIMUTH_CONGESTION by ports'!K2490</f>
        <v>0</v>
      </c>
      <c r="M1023" s="43">
        <f>'[4]AZIMUTH_CONGESTION by ports'!L2490</f>
        <v>2</v>
      </c>
      <c r="N1023" s="6">
        <f>'[4]AZIMUTH_CONGESTION by ports'!M2490</f>
        <v>2</v>
      </c>
      <c r="O1023" s="89">
        <f>'[4]AZIMUTH_CONGESTION by ports'!N2490</f>
        <v>0</v>
      </c>
      <c r="P1023" s="88">
        <f>'[4]AZIMUTH_CONGESTION by ports'!O2490</f>
        <v>1</v>
      </c>
      <c r="Q1023" s="88">
        <f>'[4]AZIMUTH_CONGESTION by ports'!P2490</f>
        <v>0</v>
      </c>
      <c r="R1023" s="43">
        <f>'[4]AZIMUTH_CONGESTION by ports'!Q2490</f>
        <v>0</v>
      </c>
      <c r="S1023" s="88">
        <f>'[4]AZIMUTH_CONGESTION by ports'!R2490</f>
        <v>0</v>
      </c>
      <c r="T1023" s="12">
        <f>'[4]AZIMUTH_CONGESTION by ports'!S2490</f>
        <v>7</v>
      </c>
      <c r="U1023" s="43">
        <f>'[4]AZIMUTH_CONGESTION by ports'!T2490</f>
        <v>0</v>
      </c>
      <c r="V1023" s="12">
        <f>'[4]AZIMUTH_CONGESTION by ports'!U2490</f>
        <v>0</v>
      </c>
      <c r="W1023" s="43">
        <f>'[4]AZIMUTH_CONGESTION by ports'!V2490</f>
        <v>1</v>
      </c>
      <c r="X1023" s="12">
        <f>'[4]AZIMUTH_CONGESTION by ports'!W2490</f>
        <v>2</v>
      </c>
      <c r="Y1023" s="88">
        <f>'[4]AZIMUTH_CONGESTION by ports'!X2490</f>
        <v>10</v>
      </c>
      <c r="Z1023" s="12">
        <f>'[4]AZIMUTH_CONGESTION by ports'!Y2490</f>
        <v>0</v>
      </c>
      <c r="AA1023" s="88">
        <f>'[4]AZIMUTH_CONGESTION by ports'!Z2490</f>
        <v>0</v>
      </c>
      <c r="AB1023" s="12">
        <f t="shared" si="93"/>
        <v>12.41</v>
      </c>
      <c r="AC1023" s="12">
        <f t="shared" si="94"/>
        <v>2.3800000000000003</v>
      </c>
      <c r="AD1023" s="12">
        <f t="shared" si="95"/>
        <v>0.51</v>
      </c>
      <c r="AE1023" s="12">
        <f t="shared" si="96"/>
        <v>1.87</v>
      </c>
      <c r="AF1023" s="12">
        <f t="shared" si="97"/>
        <v>5.2700000000000005</v>
      </c>
      <c r="AG1023" s="12">
        <f t="shared" si="98"/>
        <v>2.3800000000000003</v>
      </c>
    </row>
    <row r="1024" spans="2:33">
      <c r="B1024" s="15">
        <f>'[4]AZIMUTH_CONGESTION by ports'!A2491</f>
        <v>43391</v>
      </c>
      <c r="C1024" s="6">
        <f>'[4]AZIMUTH_CONGESTION by ports'!B2491</f>
        <v>10</v>
      </c>
      <c r="D1024" s="89">
        <f>'[4]AZIMUTH_CONGESTION by ports'!C2491</f>
        <v>25</v>
      </c>
      <c r="E1024" s="43">
        <f>'[4]AZIMUTH_CONGESTION by ports'!D2491</f>
        <v>1</v>
      </c>
      <c r="F1024" s="6">
        <f>'[4]AZIMUTH_CONGESTION by ports'!E2491</f>
        <v>0</v>
      </c>
      <c r="G1024" s="6">
        <f>'[4]AZIMUTH_CONGESTION by ports'!F2491</f>
        <v>1</v>
      </c>
      <c r="H1024" s="12">
        <f>'[4]AZIMUTH_CONGESTION by ports'!G2491</f>
        <v>0</v>
      </c>
      <c r="I1024" s="12">
        <f>'[4]AZIMUTH_CONGESTION by ports'!H2491</f>
        <v>4</v>
      </c>
      <c r="J1024" s="12">
        <f>'[4]AZIMUTH_CONGESTION by ports'!I2491</f>
        <v>0</v>
      </c>
      <c r="K1024" s="12">
        <f>'[4]AZIMUTH_CONGESTION by ports'!J2491</f>
        <v>0</v>
      </c>
      <c r="L1024" s="12">
        <f>'[4]AZIMUTH_CONGESTION by ports'!K2491</f>
        <v>0</v>
      </c>
      <c r="M1024" s="43">
        <f>'[4]AZIMUTH_CONGESTION by ports'!L2491</f>
        <v>0</v>
      </c>
      <c r="N1024" s="6">
        <f>'[4]AZIMUTH_CONGESTION by ports'!M2491</f>
        <v>1</v>
      </c>
      <c r="O1024" s="89">
        <f>'[4]AZIMUTH_CONGESTION by ports'!N2491</f>
        <v>0</v>
      </c>
      <c r="P1024" s="88">
        <f>'[4]AZIMUTH_CONGESTION by ports'!O2491</f>
        <v>0</v>
      </c>
      <c r="Q1024" s="88">
        <f>'[4]AZIMUTH_CONGESTION by ports'!P2491</f>
        <v>0</v>
      </c>
      <c r="R1024" s="43">
        <f>'[4]AZIMUTH_CONGESTION by ports'!Q2491</f>
        <v>0</v>
      </c>
      <c r="S1024" s="88">
        <f>'[4]AZIMUTH_CONGESTION by ports'!R2491</f>
        <v>0</v>
      </c>
      <c r="T1024" s="12">
        <f>'[4]AZIMUTH_CONGESTION by ports'!S2491</f>
        <v>6</v>
      </c>
      <c r="U1024" s="43">
        <f>'[4]AZIMUTH_CONGESTION by ports'!T2491</f>
        <v>0</v>
      </c>
      <c r="V1024" s="12">
        <f>'[4]AZIMUTH_CONGESTION by ports'!U2491</f>
        <v>0</v>
      </c>
      <c r="W1024" s="43">
        <f>'[4]AZIMUTH_CONGESTION by ports'!V2491</f>
        <v>2</v>
      </c>
      <c r="X1024" s="12">
        <f>'[4]AZIMUTH_CONGESTION by ports'!W2491</f>
        <v>1</v>
      </c>
      <c r="Y1024" s="88">
        <f>'[4]AZIMUTH_CONGESTION by ports'!X2491</f>
        <v>9</v>
      </c>
      <c r="Z1024" s="12">
        <f>'[4]AZIMUTH_CONGESTION by ports'!Y2491</f>
        <v>0</v>
      </c>
      <c r="AA1024" s="88">
        <f>'[4]AZIMUTH_CONGESTION by ports'!Z2491</f>
        <v>0</v>
      </c>
      <c r="AB1024" s="12">
        <f t="shared" si="93"/>
        <v>10.200000000000001</v>
      </c>
      <c r="AC1024" s="12">
        <f t="shared" si="94"/>
        <v>2.04</v>
      </c>
      <c r="AD1024" s="12">
        <f t="shared" si="95"/>
        <v>0.51</v>
      </c>
      <c r="AE1024" s="12">
        <f t="shared" si="96"/>
        <v>1.53</v>
      </c>
      <c r="AF1024" s="12">
        <f t="shared" si="97"/>
        <v>4.25</v>
      </c>
      <c r="AG1024" s="12">
        <f t="shared" si="98"/>
        <v>1.87</v>
      </c>
    </row>
    <row r="1025" spans="2:33">
      <c r="B1025" s="15">
        <f>'[4]AZIMUTH_CONGESTION by ports'!A2492</f>
        <v>43392</v>
      </c>
      <c r="C1025" s="6">
        <f>'[4]AZIMUTH_CONGESTION by ports'!B2492</f>
        <v>9</v>
      </c>
      <c r="D1025" s="89">
        <f>'[4]AZIMUTH_CONGESTION by ports'!C2492</f>
        <v>22</v>
      </c>
      <c r="E1025" s="43">
        <f>'[4]AZIMUTH_CONGESTION by ports'!D2492</f>
        <v>0</v>
      </c>
      <c r="F1025" s="6">
        <f>'[4]AZIMUTH_CONGESTION by ports'!E2492</f>
        <v>0</v>
      </c>
      <c r="G1025" s="6">
        <f>'[4]AZIMUTH_CONGESTION by ports'!F2492</f>
        <v>1</v>
      </c>
      <c r="H1025" s="12">
        <f>'[4]AZIMUTH_CONGESTION by ports'!G2492</f>
        <v>0</v>
      </c>
      <c r="I1025" s="12">
        <f>'[4]AZIMUTH_CONGESTION by ports'!H2492</f>
        <v>2</v>
      </c>
      <c r="J1025" s="12">
        <f>'[4]AZIMUTH_CONGESTION by ports'!I2492</f>
        <v>0</v>
      </c>
      <c r="K1025" s="12">
        <f>'[4]AZIMUTH_CONGESTION by ports'!J2492</f>
        <v>0</v>
      </c>
      <c r="L1025" s="12">
        <f>'[4]AZIMUTH_CONGESTION by ports'!K2492</f>
        <v>0</v>
      </c>
      <c r="M1025" s="43">
        <f>'[4]AZIMUTH_CONGESTION by ports'!L2492</f>
        <v>1</v>
      </c>
      <c r="N1025" s="6">
        <f>'[4]AZIMUTH_CONGESTION by ports'!M2492</f>
        <v>1</v>
      </c>
      <c r="O1025" s="89">
        <f>'[4]AZIMUTH_CONGESTION by ports'!N2492</f>
        <v>0</v>
      </c>
      <c r="P1025" s="88">
        <f>'[4]AZIMUTH_CONGESTION by ports'!O2492</f>
        <v>1</v>
      </c>
      <c r="Q1025" s="88">
        <f>'[4]AZIMUTH_CONGESTION by ports'!P2492</f>
        <v>0</v>
      </c>
      <c r="R1025" s="43">
        <f>'[4]AZIMUTH_CONGESTION by ports'!Q2492</f>
        <v>1</v>
      </c>
      <c r="S1025" s="88">
        <f>'[4]AZIMUTH_CONGESTION by ports'!R2492</f>
        <v>0</v>
      </c>
      <c r="T1025" s="12">
        <f>'[4]AZIMUTH_CONGESTION by ports'!S2492</f>
        <v>4</v>
      </c>
      <c r="U1025" s="43">
        <f>'[4]AZIMUTH_CONGESTION by ports'!T2492</f>
        <v>0</v>
      </c>
      <c r="V1025" s="12">
        <f>'[4]AZIMUTH_CONGESTION by ports'!U2492</f>
        <v>0</v>
      </c>
      <c r="W1025" s="43">
        <f>'[4]AZIMUTH_CONGESTION by ports'!V2492</f>
        <v>2</v>
      </c>
      <c r="X1025" s="12">
        <f>'[4]AZIMUTH_CONGESTION by ports'!W2492</f>
        <v>2</v>
      </c>
      <c r="Y1025" s="88">
        <f>'[4]AZIMUTH_CONGESTION by ports'!X2492</f>
        <v>8</v>
      </c>
      <c r="Z1025" s="12">
        <f>'[4]AZIMUTH_CONGESTION by ports'!Y2492</f>
        <v>0</v>
      </c>
      <c r="AA1025" s="88">
        <f>'[4]AZIMUTH_CONGESTION by ports'!Z2492</f>
        <v>0</v>
      </c>
      <c r="AB1025" s="12">
        <f t="shared" si="93"/>
        <v>9.1800000000000015</v>
      </c>
      <c r="AC1025" s="12">
        <f t="shared" si="94"/>
        <v>1.87</v>
      </c>
      <c r="AD1025" s="12">
        <f t="shared" si="95"/>
        <v>0.68</v>
      </c>
      <c r="AE1025" s="12">
        <f t="shared" si="96"/>
        <v>1.53</v>
      </c>
      <c r="AF1025" s="12">
        <f t="shared" si="97"/>
        <v>3.74</v>
      </c>
      <c r="AG1025" s="12">
        <f t="shared" si="98"/>
        <v>1.36</v>
      </c>
    </row>
    <row r="1026" spans="2:33">
      <c r="B1026" s="15">
        <f>'[4]AZIMUTH_CONGESTION by ports'!A2493</f>
        <v>43393</v>
      </c>
      <c r="C1026" s="6">
        <f>'[4]AZIMUTH_CONGESTION by ports'!B2493</f>
        <v>9</v>
      </c>
      <c r="D1026" s="89">
        <f>'[4]AZIMUTH_CONGESTION by ports'!C2493</f>
        <v>25</v>
      </c>
      <c r="E1026" s="43">
        <f>'[4]AZIMUTH_CONGESTION by ports'!D2493</f>
        <v>0</v>
      </c>
      <c r="F1026" s="6">
        <f>'[4]AZIMUTH_CONGESTION by ports'!E2493</f>
        <v>0</v>
      </c>
      <c r="G1026" s="6">
        <f>'[4]AZIMUTH_CONGESTION by ports'!F2493</f>
        <v>0</v>
      </c>
      <c r="H1026" s="12">
        <f>'[4]AZIMUTH_CONGESTION by ports'!G2493</f>
        <v>0</v>
      </c>
      <c r="I1026" s="12">
        <f>'[4]AZIMUTH_CONGESTION by ports'!H2493</f>
        <v>1</v>
      </c>
      <c r="J1026" s="12">
        <f>'[4]AZIMUTH_CONGESTION by ports'!I2493</f>
        <v>1</v>
      </c>
      <c r="K1026" s="12">
        <f>'[4]AZIMUTH_CONGESTION by ports'!J2493</f>
        <v>0</v>
      </c>
      <c r="L1026" s="12">
        <f>'[4]AZIMUTH_CONGESTION by ports'!K2493</f>
        <v>0</v>
      </c>
      <c r="M1026" s="43">
        <f>'[4]AZIMUTH_CONGESTION by ports'!L2493</f>
        <v>0</v>
      </c>
      <c r="N1026" s="6">
        <f>'[4]AZIMUTH_CONGESTION by ports'!M2493</f>
        <v>1</v>
      </c>
      <c r="O1026" s="89">
        <f>'[4]AZIMUTH_CONGESTION by ports'!N2493</f>
        <v>0</v>
      </c>
      <c r="P1026" s="88">
        <f>'[4]AZIMUTH_CONGESTION by ports'!O2493</f>
        <v>0</v>
      </c>
      <c r="Q1026" s="88">
        <f>'[4]AZIMUTH_CONGESTION by ports'!P2493</f>
        <v>0</v>
      </c>
      <c r="R1026" s="43">
        <f>'[4]AZIMUTH_CONGESTION by ports'!Q2493</f>
        <v>0</v>
      </c>
      <c r="S1026" s="88">
        <f>'[4]AZIMUTH_CONGESTION by ports'!R2493</f>
        <v>0</v>
      </c>
      <c r="T1026" s="12">
        <f>'[4]AZIMUTH_CONGESTION by ports'!S2493</f>
        <v>6</v>
      </c>
      <c r="U1026" s="43">
        <f>'[4]AZIMUTH_CONGESTION by ports'!T2493</f>
        <v>0</v>
      </c>
      <c r="V1026" s="12">
        <f>'[4]AZIMUTH_CONGESTION by ports'!U2493</f>
        <v>0</v>
      </c>
      <c r="W1026" s="43">
        <f>'[4]AZIMUTH_CONGESTION by ports'!V2493</f>
        <v>2</v>
      </c>
      <c r="X1026" s="12">
        <f>'[4]AZIMUTH_CONGESTION by ports'!W2493</f>
        <v>2</v>
      </c>
      <c r="Y1026" s="88">
        <f>'[4]AZIMUTH_CONGESTION by ports'!X2493</f>
        <v>7</v>
      </c>
      <c r="Z1026" s="12">
        <f>'[4]AZIMUTH_CONGESTION by ports'!Y2493</f>
        <v>0</v>
      </c>
      <c r="AA1026" s="88">
        <f>'[4]AZIMUTH_CONGESTION by ports'!Z2493</f>
        <v>0</v>
      </c>
      <c r="AB1026" s="12">
        <f t="shared" si="93"/>
        <v>9.1800000000000015</v>
      </c>
      <c r="AC1026" s="12">
        <f t="shared" si="94"/>
        <v>1.7000000000000002</v>
      </c>
      <c r="AD1026" s="12">
        <f t="shared" si="95"/>
        <v>0.34</v>
      </c>
      <c r="AE1026" s="12">
        <f t="shared" si="96"/>
        <v>1.1900000000000002</v>
      </c>
      <c r="AF1026" s="12">
        <f t="shared" si="97"/>
        <v>4.25</v>
      </c>
      <c r="AG1026" s="12">
        <f t="shared" si="98"/>
        <v>1.7000000000000002</v>
      </c>
    </row>
    <row r="1027" spans="2:33">
      <c r="B1027" s="15">
        <f>'[4]AZIMUTH_CONGESTION by ports'!A2494</f>
        <v>43394</v>
      </c>
      <c r="C1027" s="6">
        <f>'[4]AZIMUTH_CONGESTION by ports'!B2494</f>
        <v>9</v>
      </c>
      <c r="D1027" s="89">
        <f>'[4]AZIMUTH_CONGESTION by ports'!C2494</f>
        <v>27</v>
      </c>
      <c r="E1027" s="43">
        <f>'[4]AZIMUTH_CONGESTION by ports'!D2494</f>
        <v>0</v>
      </c>
      <c r="F1027" s="6">
        <f>'[4]AZIMUTH_CONGESTION by ports'!E2494</f>
        <v>0</v>
      </c>
      <c r="G1027" s="6">
        <f>'[4]AZIMUTH_CONGESTION by ports'!F2494</f>
        <v>0</v>
      </c>
      <c r="H1027" s="12">
        <f>'[4]AZIMUTH_CONGESTION by ports'!G2494</f>
        <v>1</v>
      </c>
      <c r="I1027" s="12">
        <f>'[4]AZIMUTH_CONGESTION by ports'!H2494</f>
        <v>0</v>
      </c>
      <c r="J1027" s="12">
        <f>'[4]AZIMUTH_CONGESTION by ports'!I2494</f>
        <v>1</v>
      </c>
      <c r="K1027" s="12">
        <f>'[4]AZIMUTH_CONGESTION by ports'!J2494</f>
        <v>0</v>
      </c>
      <c r="L1027" s="12">
        <f>'[4]AZIMUTH_CONGESTION by ports'!K2494</f>
        <v>0</v>
      </c>
      <c r="M1027" s="43">
        <f>'[4]AZIMUTH_CONGESTION by ports'!L2494</f>
        <v>0</v>
      </c>
      <c r="N1027" s="6">
        <f>'[4]AZIMUTH_CONGESTION by ports'!M2494</f>
        <v>2</v>
      </c>
      <c r="O1027" s="89">
        <f>'[4]AZIMUTH_CONGESTION by ports'!N2494</f>
        <v>0</v>
      </c>
      <c r="P1027" s="88">
        <f>'[4]AZIMUTH_CONGESTION by ports'!O2494</f>
        <v>0</v>
      </c>
      <c r="Q1027" s="88">
        <f>'[4]AZIMUTH_CONGESTION by ports'!P2494</f>
        <v>0</v>
      </c>
      <c r="R1027" s="43">
        <f>'[4]AZIMUTH_CONGESTION by ports'!Q2494</f>
        <v>0</v>
      </c>
      <c r="S1027" s="88">
        <f>'[4]AZIMUTH_CONGESTION by ports'!R2494</f>
        <v>0</v>
      </c>
      <c r="T1027" s="12">
        <f>'[4]AZIMUTH_CONGESTION by ports'!S2494</f>
        <v>2</v>
      </c>
      <c r="U1027" s="43">
        <f>'[4]AZIMUTH_CONGESTION by ports'!T2494</f>
        <v>0</v>
      </c>
      <c r="V1027" s="12">
        <f>'[4]AZIMUTH_CONGESTION by ports'!U2494</f>
        <v>0</v>
      </c>
      <c r="W1027" s="43">
        <f>'[4]AZIMUTH_CONGESTION by ports'!V2494</f>
        <v>3</v>
      </c>
      <c r="X1027" s="12">
        <f>'[4]AZIMUTH_CONGESTION by ports'!W2494</f>
        <v>2</v>
      </c>
      <c r="Y1027" s="88">
        <f>'[4]AZIMUTH_CONGESTION by ports'!X2494</f>
        <v>6</v>
      </c>
      <c r="Z1027" s="12">
        <f>'[4]AZIMUTH_CONGESTION by ports'!Y2494</f>
        <v>0</v>
      </c>
      <c r="AA1027" s="88">
        <f>'[4]AZIMUTH_CONGESTION by ports'!Z2494</f>
        <v>0</v>
      </c>
      <c r="AB1027" s="12">
        <f t="shared" si="93"/>
        <v>9.01</v>
      </c>
      <c r="AC1027" s="12">
        <f t="shared" si="94"/>
        <v>1.87</v>
      </c>
      <c r="AD1027" s="12">
        <f t="shared" si="95"/>
        <v>0.51</v>
      </c>
      <c r="AE1027" s="12">
        <f t="shared" si="96"/>
        <v>1.02</v>
      </c>
      <c r="AF1027" s="12">
        <f t="shared" si="97"/>
        <v>4.5900000000000007</v>
      </c>
      <c r="AG1027" s="12">
        <f t="shared" si="98"/>
        <v>1.02</v>
      </c>
    </row>
    <row r="1028" spans="2:33">
      <c r="B1028" s="15">
        <f>'[4]AZIMUTH_CONGESTION by ports'!A2495</f>
        <v>43395</v>
      </c>
      <c r="C1028" s="6">
        <f>'[4]AZIMUTH_CONGESTION by ports'!B2495</f>
        <v>9</v>
      </c>
      <c r="D1028" s="89">
        <f>'[4]AZIMUTH_CONGESTION by ports'!C2495</f>
        <v>28</v>
      </c>
      <c r="E1028" s="43">
        <f>'[4]AZIMUTH_CONGESTION by ports'!D2495</f>
        <v>0</v>
      </c>
      <c r="F1028" s="6">
        <f>'[4]AZIMUTH_CONGESTION by ports'!E2495</f>
        <v>0</v>
      </c>
      <c r="G1028" s="6">
        <f>'[4]AZIMUTH_CONGESTION by ports'!F2495</f>
        <v>1</v>
      </c>
      <c r="H1028" s="12">
        <f>'[4]AZIMUTH_CONGESTION by ports'!G2495</f>
        <v>0</v>
      </c>
      <c r="I1028" s="12">
        <f>'[4]AZIMUTH_CONGESTION by ports'!H2495</f>
        <v>1</v>
      </c>
      <c r="J1028" s="12">
        <f>'[4]AZIMUTH_CONGESTION by ports'!I2495</f>
        <v>1</v>
      </c>
      <c r="K1028" s="12">
        <f>'[4]AZIMUTH_CONGESTION by ports'!J2495</f>
        <v>0</v>
      </c>
      <c r="L1028" s="12">
        <f>'[4]AZIMUTH_CONGESTION by ports'!K2495</f>
        <v>0</v>
      </c>
      <c r="M1028" s="43">
        <f>'[4]AZIMUTH_CONGESTION by ports'!L2495</f>
        <v>0</v>
      </c>
      <c r="N1028" s="6">
        <f>'[4]AZIMUTH_CONGESTION by ports'!M2495</f>
        <v>1</v>
      </c>
      <c r="O1028" s="89">
        <f>'[4]AZIMUTH_CONGESTION by ports'!N2495</f>
        <v>0</v>
      </c>
      <c r="P1028" s="88">
        <f>'[4]AZIMUTH_CONGESTION by ports'!O2495</f>
        <v>0</v>
      </c>
      <c r="Q1028" s="88">
        <f>'[4]AZIMUTH_CONGESTION by ports'!P2495</f>
        <v>0</v>
      </c>
      <c r="R1028" s="43">
        <f>'[4]AZIMUTH_CONGESTION by ports'!Q2495</f>
        <v>1</v>
      </c>
      <c r="S1028" s="88">
        <f>'[4]AZIMUTH_CONGESTION by ports'!R2495</f>
        <v>0</v>
      </c>
      <c r="T1028" s="12">
        <f>'[4]AZIMUTH_CONGESTION by ports'!S2495</f>
        <v>3</v>
      </c>
      <c r="U1028" s="43">
        <f>'[4]AZIMUTH_CONGESTION by ports'!T2495</f>
        <v>0</v>
      </c>
      <c r="V1028" s="12">
        <f>'[4]AZIMUTH_CONGESTION by ports'!U2495</f>
        <v>0</v>
      </c>
      <c r="W1028" s="43">
        <f>'[4]AZIMUTH_CONGESTION by ports'!V2495</f>
        <v>3</v>
      </c>
      <c r="X1028" s="12">
        <f>'[4]AZIMUTH_CONGESTION by ports'!W2495</f>
        <v>1</v>
      </c>
      <c r="Y1028" s="88">
        <f>'[4]AZIMUTH_CONGESTION by ports'!X2495</f>
        <v>8</v>
      </c>
      <c r="Z1028" s="12">
        <f>'[4]AZIMUTH_CONGESTION by ports'!Y2495</f>
        <v>0</v>
      </c>
      <c r="AA1028" s="88">
        <f>'[4]AZIMUTH_CONGESTION by ports'!Z2495</f>
        <v>0</v>
      </c>
      <c r="AB1028" s="12">
        <f t="shared" ref="AB1028:AB1091" si="99">SUM(C1028:AA1028)*0.17</f>
        <v>9.6900000000000013</v>
      </c>
      <c r="AC1028" s="12">
        <f t="shared" ref="AC1028:AC1091" si="100">SUM(C1028,G1028,F1028,N1028)*0.17</f>
        <v>1.87</v>
      </c>
      <c r="AD1028" s="12">
        <f t="shared" ref="AD1028:AD1091" si="101">SUM(E1028,M1028,R1028,U1028,W1028)*0.17</f>
        <v>0.68</v>
      </c>
      <c r="AE1028" s="12">
        <f t="shared" ref="AE1028:AE1091" si="102">SUM(Q1028,S1028,Y1028,AA1028,P1028)*0.17</f>
        <v>1.36</v>
      </c>
      <c r="AF1028" s="12">
        <f t="shared" ref="AF1028:AF1091" si="103">SUM(D1028,O1028)*0.17</f>
        <v>4.7600000000000007</v>
      </c>
      <c r="AG1028" s="12">
        <f t="shared" ref="AG1028:AG1091" si="104">SUM(H1028,I1028,J1028,K1028,L1028,T1028,V1028,X1028,Z1028)*0.17</f>
        <v>1.02</v>
      </c>
    </row>
    <row r="1029" spans="2:33">
      <c r="B1029" s="15">
        <f>'[4]AZIMUTH_CONGESTION by ports'!A2496</f>
        <v>43396</v>
      </c>
      <c r="C1029" s="6">
        <f>'[4]AZIMUTH_CONGESTION by ports'!B2496</f>
        <v>7</v>
      </c>
      <c r="D1029" s="89">
        <f>'[4]AZIMUTH_CONGESTION by ports'!C2496</f>
        <v>27</v>
      </c>
      <c r="E1029" s="43">
        <f>'[4]AZIMUTH_CONGESTION by ports'!D2496</f>
        <v>2</v>
      </c>
      <c r="F1029" s="6">
        <f>'[4]AZIMUTH_CONGESTION by ports'!E2496</f>
        <v>0</v>
      </c>
      <c r="G1029" s="6">
        <f>'[4]AZIMUTH_CONGESTION by ports'!F2496</f>
        <v>0</v>
      </c>
      <c r="H1029" s="12">
        <f>'[4]AZIMUTH_CONGESTION by ports'!G2496</f>
        <v>0</v>
      </c>
      <c r="I1029" s="12">
        <f>'[4]AZIMUTH_CONGESTION by ports'!H2496</f>
        <v>2</v>
      </c>
      <c r="J1029" s="12">
        <f>'[4]AZIMUTH_CONGESTION by ports'!I2496</f>
        <v>0</v>
      </c>
      <c r="K1029" s="12">
        <f>'[4]AZIMUTH_CONGESTION by ports'!J2496</f>
        <v>0</v>
      </c>
      <c r="L1029" s="12">
        <f>'[4]AZIMUTH_CONGESTION by ports'!K2496</f>
        <v>0</v>
      </c>
      <c r="M1029" s="43">
        <f>'[4]AZIMUTH_CONGESTION by ports'!L2496</f>
        <v>0</v>
      </c>
      <c r="N1029" s="6">
        <f>'[4]AZIMUTH_CONGESTION by ports'!M2496</f>
        <v>0</v>
      </c>
      <c r="O1029" s="89">
        <f>'[4]AZIMUTH_CONGESTION by ports'!N2496</f>
        <v>0</v>
      </c>
      <c r="P1029" s="88">
        <f>'[4]AZIMUTH_CONGESTION by ports'!O2496</f>
        <v>0</v>
      </c>
      <c r="Q1029" s="88">
        <f>'[4]AZIMUTH_CONGESTION by ports'!P2496</f>
        <v>0</v>
      </c>
      <c r="R1029" s="43">
        <f>'[4]AZIMUTH_CONGESTION by ports'!Q2496</f>
        <v>0</v>
      </c>
      <c r="S1029" s="88">
        <f>'[4]AZIMUTH_CONGESTION by ports'!R2496</f>
        <v>0</v>
      </c>
      <c r="T1029" s="12">
        <f>'[4]AZIMUTH_CONGESTION by ports'!S2496</f>
        <v>0</v>
      </c>
      <c r="U1029" s="43">
        <f>'[4]AZIMUTH_CONGESTION by ports'!T2496</f>
        <v>0</v>
      </c>
      <c r="V1029" s="12">
        <f>'[4]AZIMUTH_CONGESTION by ports'!U2496</f>
        <v>0</v>
      </c>
      <c r="W1029" s="43">
        <f>'[4]AZIMUTH_CONGESTION by ports'!V2496</f>
        <v>0</v>
      </c>
      <c r="X1029" s="12">
        <f>'[4]AZIMUTH_CONGESTION by ports'!W2496</f>
        <v>2</v>
      </c>
      <c r="Y1029" s="88">
        <f>'[4]AZIMUTH_CONGESTION by ports'!X2496</f>
        <v>8</v>
      </c>
      <c r="Z1029" s="12">
        <f>'[4]AZIMUTH_CONGESTION by ports'!Y2496</f>
        <v>0</v>
      </c>
      <c r="AA1029" s="88">
        <f>'[4]AZIMUTH_CONGESTION by ports'!Z2496</f>
        <v>0</v>
      </c>
      <c r="AB1029" s="12">
        <f t="shared" si="99"/>
        <v>8.16</v>
      </c>
      <c r="AC1029" s="12">
        <f t="shared" si="100"/>
        <v>1.1900000000000002</v>
      </c>
      <c r="AD1029" s="12">
        <f t="shared" si="101"/>
        <v>0.34</v>
      </c>
      <c r="AE1029" s="12">
        <f t="shared" si="102"/>
        <v>1.36</v>
      </c>
      <c r="AF1029" s="12">
        <f t="shared" si="103"/>
        <v>4.5900000000000007</v>
      </c>
      <c r="AG1029" s="12">
        <f t="shared" si="104"/>
        <v>0.68</v>
      </c>
    </row>
    <row r="1030" spans="2:33">
      <c r="B1030" s="15">
        <f>'[4]AZIMUTH_CONGESTION by ports'!A2497</f>
        <v>43397</v>
      </c>
      <c r="C1030" s="6">
        <f>'[4]AZIMUTH_CONGESTION by ports'!B2497</f>
        <v>7</v>
      </c>
      <c r="D1030" s="89">
        <f>'[4]AZIMUTH_CONGESTION by ports'!C2497</f>
        <v>24</v>
      </c>
      <c r="E1030" s="43">
        <f>'[4]AZIMUTH_CONGESTION by ports'!D2497</f>
        <v>1</v>
      </c>
      <c r="F1030" s="6">
        <f>'[4]AZIMUTH_CONGESTION by ports'!E2497</f>
        <v>0</v>
      </c>
      <c r="G1030" s="6">
        <f>'[4]AZIMUTH_CONGESTION by ports'!F2497</f>
        <v>0</v>
      </c>
      <c r="H1030" s="12">
        <f>'[4]AZIMUTH_CONGESTION by ports'!G2497</f>
        <v>2</v>
      </c>
      <c r="I1030" s="12">
        <f>'[4]AZIMUTH_CONGESTION by ports'!H2497</f>
        <v>1</v>
      </c>
      <c r="J1030" s="12">
        <f>'[4]AZIMUTH_CONGESTION by ports'!I2497</f>
        <v>0</v>
      </c>
      <c r="K1030" s="12">
        <f>'[4]AZIMUTH_CONGESTION by ports'!J2497</f>
        <v>0</v>
      </c>
      <c r="L1030" s="12">
        <f>'[4]AZIMUTH_CONGESTION by ports'!K2497</f>
        <v>0</v>
      </c>
      <c r="M1030" s="43">
        <f>'[4]AZIMUTH_CONGESTION by ports'!L2497</f>
        <v>0</v>
      </c>
      <c r="N1030" s="6">
        <f>'[4]AZIMUTH_CONGESTION by ports'!M2497</f>
        <v>1</v>
      </c>
      <c r="O1030" s="89">
        <f>'[4]AZIMUTH_CONGESTION by ports'!N2497</f>
        <v>0</v>
      </c>
      <c r="P1030" s="88">
        <f>'[4]AZIMUTH_CONGESTION by ports'!O2497</f>
        <v>0</v>
      </c>
      <c r="Q1030" s="88">
        <f>'[4]AZIMUTH_CONGESTION by ports'!P2497</f>
        <v>0</v>
      </c>
      <c r="R1030" s="43">
        <f>'[4]AZIMUTH_CONGESTION by ports'!Q2497</f>
        <v>0</v>
      </c>
      <c r="S1030" s="88">
        <f>'[4]AZIMUTH_CONGESTION by ports'!R2497</f>
        <v>0</v>
      </c>
      <c r="T1030" s="12">
        <f>'[4]AZIMUTH_CONGESTION by ports'!S2497</f>
        <v>1</v>
      </c>
      <c r="U1030" s="43">
        <f>'[4]AZIMUTH_CONGESTION by ports'!T2497</f>
        <v>0</v>
      </c>
      <c r="V1030" s="12">
        <f>'[4]AZIMUTH_CONGESTION by ports'!U2497</f>
        <v>0</v>
      </c>
      <c r="W1030" s="43">
        <f>'[4]AZIMUTH_CONGESTION by ports'!V2497</f>
        <v>1</v>
      </c>
      <c r="X1030" s="12">
        <f>'[4]AZIMUTH_CONGESTION by ports'!W2497</f>
        <v>2</v>
      </c>
      <c r="Y1030" s="88">
        <f>'[4]AZIMUTH_CONGESTION by ports'!X2497</f>
        <v>10</v>
      </c>
      <c r="Z1030" s="12">
        <f>'[4]AZIMUTH_CONGESTION by ports'!Y2497</f>
        <v>0</v>
      </c>
      <c r="AA1030" s="88">
        <f>'[4]AZIMUTH_CONGESTION by ports'!Z2497</f>
        <v>0</v>
      </c>
      <c r="AB1030" s="12">
        <f t="shared" si="99"/>
        <v>8.5</v>
      </c>
      <c r="AC1030" s="12">
        <f t="shared" si="100"/>
        <v>1.36</v>
      </c>
      <c r="AD1030" s="12">
        <f t="shared" si="101"/>
        <v>0.34</v>
      </c>
      <c r="AE1030" s="12">
        <f t="shared" si="102"/>
        <v>1.7000000000000002</v>
      </c>
      <c r="AF1030" s="12">
        <f t="shared" si="103"/>
        <v>4.08</v>
      </c>
      <c r="AG1030" s="12">
        <f t="shared" si="104"/>
        <v>1.02</v>
      </c>
    </row>
    <row r="1031" spans="2:33">
      <c r="B1031" s="15">
        <f>'[4]AZIMUTH_CONGESTION by ports'!A2498</f>
        <v>43398</v>
      </c>
      <c r="C1031" s="6">
        <f>'[4]AZIMUTH_CONGESTION by ports'!B2498</f>
        <v>7</v>
      </c>
      <c r="D1031" s="89">
        <f>'[4]AZIMUTH_CONGESTION by ports'!C2498</f>
        <v>17</v>
      </c>
      <c r="E1031" s="43">
        <f>'[4]AZIMUTH_CONGESTION by ports'!D2498</f>
        <v>0</v>
      </c>
      <c r="F1031" s="6">
        <f>'[4]AZIMUTH_CONGESTION by ports'!E2498</f>
        <v>0</v>
      </c>
      <c r="G1031" s="6">
        <f>'[4]AZIMUTH_CONGESTION by ports'!F2498</f>
        <v>1</v>
      </c>
      <c r="H1031" s="12">
        <f>'[4]AZIMUTH_CONGESTION by ports'!G2498</f>
        <v>1</v>
      </c>
      <c r="I1031" s="12">
        <f>'[4]AZIMUTH_CONGESTION by ports'!H2498</f>
        <v>2</v>
      </c>
      <c r="J1031" s="12">
        <f>'[4]AZIMUTH_CONGESTION by ports'!I2498</f>
        <v>0</v>
      </c>
      <c r="K1031" s="12">
        <f>'[4]AZIMUTH_CONGESTION by ports'!J2498</f>
        <v>0</v>
      </c>
      <c r="L1031" s="12">
        <f>'[4]AZIMUTH_CONGESTION by ports'!K2498</f>
        <v>0</v>
      </c>
      <c r="M1031" s="43">
        <f>'[4]AZIMUTH_CONGESTION by ports'!L2498</f>
        <v>0</v>
      </c>
      <c r="N1031" s="6">
        <f>'[4]AZIMUTH_CONGESTION by ports'!M2498</f>
        <v>0</v>
      </c>
      <c r="O1031" s="89">
        <f>'[4]AZIMUTH_CONGESTION by ports'!N2498</f>
        <v>0</v>
      </c>
      <c r="P1031" s="88">
        <f>'[4]AZIMUTH_CONGESTION by ports'!O2498</f>
        <v>0</v>
      </c>
      <c r="Q1031" s="88">
        <f>'[4]AZIMUTH_CONGESTION by ports'!P2498</f>
        <v>0</v>
      </c>
      <c r="R1031" s="43">
        <f>'[4]AZIMUTH_CONGESTION by ports'!Q2498</f>
        <v>0</v>
      </c>
      <c r="S1031" s="88">
        <f>'[4]AZIMUTH_CONGESTION by ports'!R2498</f>
        <v>0</v>
      </c>
      <c r="T1031" s="12">
        <f>'[4]AZIMUTH_CONGESTION by ports'!S2498</f>
        <v>2</v>
      </c>
      <c r="U1031" s="43">
        <f>'[4]AZIMUTH_CONGESTION by ports'!T2498</f>
        <v>0</v>
      </c>
      <c r="V1031" s="12">
        <f>'[4]AZIMUTH_CONGESTION by ports'!U2498</f>
        <v>0</v>
      </c>
      <c r="W1031" s="43">
        <f>'[4]AZIMUTH_CONGESTION by ports'!V2498</f>
        <v>0</v>
      </c>
      <c r="X1031" s="12">
        <f>'[4]AZIMUTH_CONGESTION by ports'!W2498</f>
        <v>1</v>
      </c>
      <c r="Y1031" s="88">
        <f>'[4]AZIMUTH_CONGESTION by ports'!X2498</f>
        <v>10</v>
      </c>
      <c r="Z1031" s="12">
        <f>'[4]AZIMUTH_CONGESTION by ports'!Y2498</f>
        <v>0</v>
      </c>
      <c r="AA1031" s="88">
        <f>'[4]AZIMUTH_CONGESTION by ports'!Z2498</f>
        <v>0</v>
      </c>
      <c r="AB1031" s="12">
        <f t="shared" si="99"/>
        <v>6.9700000000000006</v>
      </c>
      <c r="AC1031" s="12">
        <f t="shared" si="100"/>
        <v>1.36</v>
      </c>
      <c r="AD1031" s="12">
        <f t="shared" si="101"/>
        <v>0</v>
      </c>
      <c r="AE1031" s="12">
        <f t="shared" si="102"/>
        <v>1.7000000000000002</v>
      </c>
      <c r="AF1031" s="12">
        <f t="shared" si="103"/>
        <v>2.89</v>
      </c>
      <c r="AG1031" s="12">
        <f t="shared" si="104"/>
        <v>1.02</v>
      </c>
    </row>
    <row r="1032" spans="2:33">
      <c r="B1032" s="15">
        <f>'[4]AZIMUTH_CONGESTION by ports'!A2499</f>
        <v>43399</v>
      </c>
      <c r="C1032" s="6">
        <f>'[4]AZIMUTH_CONGESTION by ports'!B2499</f>
        <v>7</v>
      </c>
      <c r="D1032" s="89">
        <f>'[4]AZIMUTH_CONGESTION by ports'!C2499</f>
        <v>12</v>
      </c>
      <c r="E1032" s="43">
        <f>'[4]AZIMUTH_CONGESTION by ports'!D2499</f>
        <v>1</v>
      </c>
      <c r="F1032" s="6">
        <f>'[4]AZIMUTH_CONGESTION by ports'!E2499</f>
        <v>0</v>
      </c>
      <c r="G1032" s="6">
        <f>'[4]AZIMUTH_CONGESTION by ports'!F2499</f>
        <v>1</v>
      </c>
      <c r="H1032" s="12">
        <f>'[4]AZIMUTH_CONGESTION by ports'!G2499</f>
        <v>3</v>
      </c>
      <c r="I1032" s="12">
        <f>'[4]AZIMUTH_CONGESTION by ports'!H2499</f>
        <v>2</v>
      </c>
      <c r="J1032" s="12">
        <f>'[4]AZIMUTH_CONGESTION by ports'!I2499</f>
        <v>0</v>
      </c>
      <c r="K1032" s="12">
        <f>'[4]AZIMUTH_CONGESTION by ports'!J2499</f>
        <v>0</v>
      </c>
      <c r="L1032" s="12">
        <f>'[4]AZIMUTH_CONGESTION by ports'!K2499</f>
        <v>0</v>
      </c>
      <c r="M1032" s="43">
        <f>'[4]AZIMUTH_CONGESTION by ports'!L2499</f>
        <v>0</v>
      </c>
      <c r="N1032" s="6">
        <f>'[4]AZIMUTH_CONGESTION by ports'!M2499</f>
        <v>0</v>
      </c>
      <c r="O1032" s="89">
        <f>'[4]AZIMUTH_CONGESTION by ports'!N2499</f>
        <v>0</v>
      </c>
      <c r="P1032" s="88">
        <f>'[4]AZIMUTH_CONGESTION by ports'!O2499</f>
        <v>0</v>
      </c>
      <c r="Q1032" s="88">
        <f>'[4]AZIMUTH_CONGESTION by ports'!P2499</f>
        <v>0</v>
      </c>
      <c r="R1032" s="43">
        <f>'[4]AZIMUTH_CONGESTION by ports'!Q2499</f>
        <v>1</v>
      </c>
      <c r="S1032" s="88">
        <f>'[4]AZIMUTH_CONGESTION by ports'!R2499</f>
        <v>0</v>
      </c>
      <c r="T1032" s="12">
        <f>'[4]AZIMUTH_CONGESTION by ports'!S2499</f>
        <v>2</v>
      </c>
      <c r="U1032" s="43">
        <f>'[4]AZIMUTH_CONGESTION by ports'!T2499</f>
        <v>0</v>
      </c>
      <c r="V1032" s="12">
        <f>'[4]AZIMUTH_CONGESTION by ports'!U2499</f>
        <v>0</v>
      </c>
      <c r="W1032" s="43">
        <f>'[4]AZIMUTH_CONGESTION by ports'!V2499</f>
        <v>4</v>
      </c>
      <c r="X1032" s="12">
        <f>'[4]AZIMUTH_CONGESTION by ports'!W2499</f>
        <v>2</v>
      </c>
      <c r="Y1032" s="88">
        <f>'[4]AZIMUTH_CONGESTION by ports'!X2499</f>
        <v>10</v>
      </c>
      <c r="Z1032" s="12">
        <f>'[4]AZIMUTH_CONGESTION by ports'!Y2499</f>
        <v>0</v>
      </c>
      <c r="AA1032" s="88">
        <f>'[4]AZIMUTH_CONGESTION by ports'!Z2499</f>
        <v>0</v>
      </c>
      <c r="AB1032" s="12">
        <f t="shared" si="99"/>
        <v>7.65</v>
      </c>
      <c r="AC1032" s="12">
        <f t="shared" si="100"/>
        <v>1.36</v>
      </c>
      <c r="AD1032" s="12">
        <f t="shared" si="101"/>
        <v>1.02</v>
      </c>
      <c r="AE1032" s="12">
        <f t="shared" si="102"/>
        <v>1.7000000000000002</v>
      </c>
      <c r="AF1032" s="12">
        <f t="shared" si="103"/>
        <v>2.04</v>
      </c>
      <c r="AG1032" s="12">
        <f t="shared" si="104"/>
        <v>1.53</v>
      </c>
    </row>
    <row r="1033" spans="2:33">
      <c r="B1033" s="15">
        <f>'[4]AZIMUTH_CONGESTION by ports'!A2500</f>
        <v>43400</v>
      </c>
      <c r="C1033" s="6">
        <f>'[4]AZIMUTH_CONGESTION by ports'!B2500</f>
        <v>8</v>
      </c>
      <c r="D1033" s="89">
        <f>'[4]AZIMUTH_CONGESTION by ports'!C2500</f>
        <v>22</v>
      </c>
      <c r="E1033" s="43">
        <f>'[4]AZIMUTH_CONGESTION by ports'!D2500</f>
        <v>3</v>
      </c>
      <c r="F1033" s="6">
        <f>'[4]AZIMUTH_CONGESTION by ports'!E2500</f>
        <v>0</v>
      </c>
      <c r="G1033" s="6">
        <f>'[4]AZIMUTH_CONGESTION by ports'!F2500</f>
        <v>1</v>
      </c>
      <c r="H1033" s="12">
        <f>'[4]AZIMUTH_CONGESTION by ports'!G2500</f>
        <v>3</v>
      </c>
      <c r="I1033" s="12">
        <f>'[4]AZIMUTH_CONGESTION by ports'!H2500</f>
        <v>1</v>
      </c>
      <c r="J1033" s="12">
        <f>'[4]AZIMUTH_CONGESTION by ports'!I2500</f>
        <v>0</v>
      </c>
      <c r="K1033" s="12">
        <f>'[4]AZIMUTH_CONGESTION by ports'!J2500</f>
        <v>0</v>
      </c>
      <c r="L1033" s="12">
        <f>'[4]AZIMUTH_CONGESTION by ports'!K2500</f>
        <v>0</v>
      </c>
      <c r="M1033" s="43">
        <f>'[4]AZIMUTH_CONGESTION by ports'!L2500</f>
        <v>1</v>
      </c>
      <c r="N1033" s="6">
        <f>'[4]AZIMUTH_CONGESTION by ports'!M2500</f>
        <v>2</v>
      </c>
      <c r="O1033" s="89">
        <f>'[4]AZIMUTH_CONGESTION by ports'!N2500</f>
        <v>0</v>
      </c>
      <c r="P1033" s="88">
        <f>'[4]AZIMUTH_CONGESTION by ports'!O2500</f>
        <v>0</v>
      </c>
      <c r="Q1033" s="88">
        <f>'[4]AZIMUTH_CONGESTION by ports'!P2500</f>
        <v>0</v>
      </c>
      <c r="R1033" s="43">
        <f>'[4]AZIMUTH_CONGESTION by ports'!Q2500</f>
        <v>1</v>
      </c>
      <c r="S1033" s="88">
        <f>'[4]AZIMUTH_CONGESTION by ports'!R2500</f>
        <v>0</v>
      </c>
      <c r="T1033" s="12">
        <f>'[4]AZIMUTH_CONGESTION by ports'!S2500</f>
        <v>3</v>
      </c>
      <c r="U1033" s="43">
        <f>'[4]AZIMUTH_CONGESTION by ports'!T2500</f>
        <v>0</v>
      </c>
      <c r="V1033" s="12">
        <f>'[4]AZIMUTH_CONGESTION by ports'!U2500</f>
        <v>0</v>
      </c>
      <c r="W1033" s="43">
        <f>'[4]AZIMUTH_CONGESTION by ports'!V2500</f>
        <v>3</v>
      </c>
      <c r="X1033" s="12">
        <f>'[4]AZIMUTH_CONGESTION by ports'!W2500</f>
        <v>1</v>
      </c>
      <c r="Y1033" s="88">
        <f>'[4]AZIMUTH_CONGESTION by ports'!X2500</f>
        <v>6</v>
      </c>
      <c r="Z1033" s="12">
        <f>'[4]AZIMUTH_CONGESTION by ports'!Y2500</f>
        <v>0</v>
      </c>
      <c r="AA1033" s="88">
        <f>'[4]AZIMUTH_CONGESTION by ports'!Z2500</f>
        <v>0</v>
      </c>
      <c r="AB1033" s="12">
        <f t="shared" si="99"/>
        <v>9.3500000000000014</v>
      </c>
      <c r="AC1033" s="12">
        <f t="shared" si="100"/>
        <v>1.87</v>
      </c>
      <c r="AD1033" s="12">
        <f t="shared" si="101"/>
        <v>1.36</v>
      </c>
      <c r="AE1033" s="12">
        <f t="shared" si="102"/>
        <v>1.02</v>
      </c>
      <c r="AF1033" s="12">
        <f t="shared" si="103"/>
        <v>3.74</v>
      </c>
      <c r="AG1033" s="12">
        <f t="shared" si="104"/>
        <v>1.36</v>
      </c>
    </row>
    <row r="1034" spans="2:33">
      <c r="B1034" s="15">
        <f>'[4]AZIMUTH_CONGESTION by ports'!A2501</f>
        <v>43401</v>
      </c>
      <c r="C1034" s="6">
        <f>'[4]AZIMUTH_CONGESTION by ports'!B2501</f>
        <v>9</v>
      </c>
      <c r="D1034" s="89">
        <f>'[4]AZIMUTH_CONGESTION by ports'!C2501</f>
        <v>22</v>
      </c>
      <c r="E1034" s="43">
        <f>'[4]AZIMUTH_CONGESTION by ports'!D2501</f>
        <v>2</v>
      </c>
      <c r="F1034" s="6">
        <f>'[4]AZIMUTH_CONGESTION by ports'!E2501</f>
        <v>0</v>
      </c>
      <c r="G1034" s="6">
        <f>'[4]AZIMUTH_CONGESTION by ports'!F2501</f>
        <v>1</v>
      </c>
      <c r="H1034" s="12">
        <f>'[4]AZIMUTH_CONGESTION by ports'!G2501</f>
        <v>3</v>
      </c>
      <c r="I1034" s="12">
        <f>'[4]AZIMUTH_CONGESTION by ports'!H2501</f>
        <v>1</v>
      </c>
      <c r="J1034" s="12">
        <f>'[4]AZIMUTH_CONGESTION by ports'!I2501</f>
        <v>0</v>
      </c>
      <c r="K1034" s="12">
        <f>'[4]AZIMUTH_CONGESTION by ports'!J2501</f>
        <v>0</v>
      </c>
      <c r="L1034" s="12">
        <f>'[4]AZIMUTH_CONGESTION by ports'!K2501</f>
        <v>0</v>
      </c>
      <c r="M1034" s="43">
        <f>'[4]AZIMUTH_CONGESTION by ports'!L2501</f>
        <v>0</v>
      </c>
      <c r="N1034" s="6">
        <f>'[4]AZIMUTH_CONGESTION by ports'!M2501</f>
        <v>1</v>
      </c>
      <c r="O1034" s="89">
        <f>'[4]AZIMUTH_CONGESTION by ports'!N2501</f>
        <v>0</v>
      </c>
      <c r="P1034" s="88">
        <f>'[4]AZIMUTH_CONGESTION by ports'!O2501</f>
        <v>0</v>
      </c>
      <c r="Q1034" s="88">
        <f>'[4]AZIMUTH_CONGESTION by ports'!P2501</f>
        <v>0</v>
      </c>
      <c r="R1034" s="43">
        <f>'[4]AZIMUTH_CONGESTION by ports'!Q2501</f>
        <v>1</v>
      </c>
      <c r="S1034" s="88">
        <f>'[4]AZIMUTH_CONGESTION by ports'!R2501</f>
        <v>0</v>
      </c>
      <c r="T1034" s="12">
        <f>'[4]AZIMUTH_CONGESTION by ports'!S2501</f>
        <v>5</v>
      </c>
      <c r="U1034" s="43">
        <f>'[4]AZIMUTH_CONGESTION by ports'!T2501</f>
        <v>0</v>
      </c>
      <c r="V1034" s="12">
        <f>'[4]AZIMUTH_CONGESTION by ports'!U2501</f>
        <v>0</v>
      </c>
      <c r="W1034" s="43">
        <f>'[4]AZIMUTH_CONGESTION by ports'!V2501</f>
        <v>2</v>
      </c>
      <c r="X1034" s="12">
        <f>'[4]AZIMUTH_CONGESTION by ports'!W2501</f>
        <v>2</v>
      </c>
      <c r="Y1034" s="88">
        <f>'[4]AZIMUTH_CONGESTION by ports'!X2501</f>
        <v>6</v>
      </c>
      <c r="Z1034" s="12">
        <f>'[4]AZIMUTH_CONGESTION by ports'!Y2501</f>
        <v>0</v>
      </c>
      <c r="AA1034" s="88">
        <f>'[4]AZIMUTH_CONGESTION by ports'!Z2501</f>
        <v>0</v>
      </c>
      <c r="AB1034" s="12">
        <f t="shared" si="99"/>
        <v>9.3500000000000014</v>
      </c>
      <c r="AC1034" s="12">
        <f t="shared" si="100"/>
        <v>1.87</v>
      </c>
      <c r="AD1034" s="12">
        <f t="shared" si="101"/>
        <v>0.85000000000000009</v>
      </c>
      <c r="AE1034" s="12">
        <f t="shared" si="102"/>
        <v>1.02</v>
      </c>
      <c r="AF1034" s="12">
        <f t="shared" si="103"/>
        <v>3.74</v>
      </c>
      <c r="AG1034" s="12">
        <f t="shared" si="104"/>
        <v>1.87</v>
      </c>
    </row>
    <row r="1035" spans="2:33">
      <c r="B1035" s="15">
        <f>'[4]AZIMUTH_CONGESTION by ports'!A2502</f>
        <v>43402</v>
      </c>
      <c r="C1035" s="6">
        <f>'[4]AZIMUTH_CONGESTION by ports'!B2502</f>
        <v>8</v>
      </c>
      <c r="D1035" s="89">
        <f>'[4]AZIMUTH_CONGESTION by ports'!C2502</f>
        <v>17</v>
      </c>
      <c r="E1035" s="43">
        <f>'[4]AZIMUTH_CONGESTION by ports'!D2502</f>
        <v>6</v>
      </c>
      <c r="F1035" s="6">
        <f>'[4]AZIMUTH_CONGESTION by ports'!E2502</f>
        <v>0</v>
      </c>
      <c r="G1035" s="6">
        <f>'[4]AZIMUTH_CONGESTION by ports'!F2502</f>
        <v>0</v>
      </c>
      <c r="H1035" s="12">
        <f>'[4]AZIMUTH_CONGESTION by ports'!G2502</f>
        <v>2</v>
      </c>
      <c r="I1035" s="12">
        <f>'[4]AZIMUTH_CONGESTION by ports'!H2502</f>
        <v>0</v>
      </c>
      <c r="J1035" s="12">
        <f>'[4]AZIMUTH_CONGESTION by ports'!I2502</f>
        <v>0</v>
      </c>
      <c r="K1035" s="12">
        <f>'[4]AZIMUTH_CONGESTION by ports'!J2502</f>
        <v>0</v>
      </c>
      <c r="L1035" s="12">
        <f>'[4]AZIMUTH_CONGESTION by ports'!K2502</f>
        <v>0</v>
      </c>
      <c r="M1035" s="43">
        <f>'[4]AZIMUTH_CONGESTION by ports'!L2502</f>
        <v>1</v>
      </c>
      <c r="N1035" s="6">
        <f>'[4]AZIMUTH_CONGESTION by ports'!M2502</f>
        <v>1</v>
      </c>
      <c r="O1035" s="89">
        <f>'[4]AZIMUTH_CONGESTION by ports'!N2502</f>
        <v>0</v>
      </c>
      <c r="P1035" s="88">
        <f>'[4]AZIMUTH_CONGESTION by ports'!O2502</f>
        <v>2</v>
      </c>
      <c r="Q1035" s="88">
        <f>'[4]AZIMUTH_CONGESTION by ports'!P2502</f>
        <v>0</v>
      </c>
      <c r="R1035" s="43">
        <f>'[4]AZIMUTH_CONGESTION by ports'!Q2502</f>
        <v>2</v>
      </c>
      <c r="S1035" s="88">
        <f>'[4]AZIMUTH_CONGESTION by ports'!R2502</f>
        <v>0</v>
      </c>
      <c r="T1035" s="12">
        <f>'[4]AZIMUTH_CONGESTION by ports'!S2502</f>
        <v>3</v>
      </c>
      <c r="U1035" s="43">
        <f>'[4]AZIMUTH_CONGESTION by ports'!T2502</f>
        <v>0</v>
      </c>
      <c r="V1035" s="12">
        <f>'[4]AZIMUTH_CONGESTION by ports'!U2502</f>
        <v>0</v>
      </c>
      <c r="W1035" s="43">
        <f>'[4]AZIMUTH_CONGESTION by ports'!V2502</f>
        <v>4</v>
      </c>
      <c r="X1035" s="12">
        <f>'[4]AZIMUTH_CONGESTION by ports'!W2502</f>
        <v>0</v>
      </c>
      <c r="Y1035" s="88">
        <f>'[4]AZIMUTH_CONGESTION by ports'!X2502</f>
        <v>5</v>
      </c>
      <c r="Z1035" s="12">
        <f>'[4]AZIMUTH_CONGESTION by ports'!Y2502</f>
        <v>0</v>
      </c>
      <c r="AA1035" s="88">
        <f>'[4]AZIMUTH_CONGESTION by ports'!Z2502</f>
        <v>0</v>
      </c>
      <c r="AB1035" s="12">
        <f t="shared" si="99"/>
        <v>8.67</v>
      </c>
      <c r="AC1035" s="12">
        <f t="shared" si="100"/>
        <v>1.53</v>
      </c>
      <c r="AD1035" s="12">
        <f t="shared" si="101"/>
        <v>2.21</v>
      </c>
      <c r="AE1035" s="12">
        <f t="shared" si="102"/>
        <v>1.1900000000000002</v>
      </c>
      <c r="AF1035" s="12">
        <f t="shared" si="103"/>
        <v>2.89</v>
      </c>
      <c r="AG1035" s="12">
        <f t="shared" si="104"/>
        <v>0.85000000000000009</v>
      </c>
    </row>
    <row r="1036" spans="2:33">
      <c r="B1036" s="15">
        <f>'[4]AZIMUTH_CONGESTION by ports'!A2503</f>
        <v>43403</v>
      </c>
      <c r="C1036" s="6">
        <f>'[4]AZIMUTH_CONGESTION by ports'!B2503</f>
        <v>7</v>
      </c>
      <c r="D1036" s="89">
        <f>'[4]AZIMUTH_CONGESTION by ports'!C2503</f>
        <v>19</v>
      </c>
      <c r="E1036" s="43">
        <f>'[4]AZIMUTH_CONGESTION by ports'!D2503</f>
        <v>3</v>
      </c>
      <c r="F1036" s="6">
        <f>'[4]AZIMUTH_CONGESTION by ports'!E2503</f>
        <v>0</v>
      </c>
      <c r="G1036" s="6">
        <f>'[4]AZIMUTH_CONGESTION by ports'!F2503</f>
        <v>0</v>
      </c>
      <c r="H1036" s="12">
        <f>'[4]AZIMUTH_CONGESTION by ports'!G2503</f>
        <v>1</v>
      </c>
      <c r="I1036" s="12">
        <f>'[4]AZIMUTH_CONGESTION by ports'!H2503</f>
        <v>0</v>
      </c>
      <c r="J1036" s="12">
        <f>'[4]AZIMUTH_CONGESTION by ports'!I2503</f>
        <v>0</v>
      </c>
      <c r="K1036" s="12">
        <f>'[4]AZIMUTH_CONGESTION by ports'!J2503</f>
        <v>0</v>
      </c>
      <c r="L1036" s="12">
        <f>'[4]AZIMUTH_CONGESTION by ports'!K2503</f>
        <v>0</v>
      </c>
      <c r="M1036" s="43">
        <f>'[4]AZIMUTH_CONGESTION by ports'!L2503</f>
        <v>0</v>
      </c>
      <c r="N1036" s="6">
        <f>'[4]AZIMUTH_CONGESTION by ports'!M2503</f>
        <v>1</v>
      </c>
      <c r="O1036" s="89">
        <f>'[4]AZIMUTH_CONGESTION by ports'!N2503</f>
        <v>0</v>
      </c>
      <c r="P1036" s="88">
        <f>'[4]AZIMUTH_CONGESTION by ports'!O2503</f>
        <v>0</v>
      </c>
      <c r="Q1036" s="88">
        <f>'[4]AZIMUTH_CONGESTION by ports'!P2503</f>
        <v>0</v>
      </c>
      <c r="R1036" s="43">
        <f>'[4]AZIMUTH_CONGESTION by ports'!Q2503</f>
        <v>0</v>
      </c>
      <c r="S1036" s="88">
        <f>'[4]AZIMUTH_CONGESTION by ports'!R2503</f>
        <v>0</v>
      </c>
      <c r="T1036" s="12">
        <f>'[4]AZIMUTH_CONGESTION by ports'!S2503</f>
        <v>4</v>
      </c>
      <c r="U1036" s="43">
        <f>'[4]AZIMUTH_CONGESTION by ports'!T2503</f>
        <v>0</v>
      </c>
      <c r="V1036" s="12">
        <f>'[4]AZIMUTH_CONGESTION by ports'!U2503</f>
        <v>0</v>
      </c>
      <c r="W1036" s="43">
        <f>'[4]AZIMUTH_CONGESTION by ports'!V2503</f>
        <v>1</v>
      </c>
      <c r="X1036" s="12">
        <f>'[4]AZIMUTH_CONGESTION by ports'!W2503</f>
        <v>0</v>
      </c>
      <c r="Y1036" s="88">
        <f>'[4]AZIMUTH_CONGESTION by ports'!X2503</f>
        <v>6</v>
      </c>
      <c r="Z1036" s="12">
        <f>'[4]AZIMUTH_CONGESTION by ports'!Y2503</f>
        <v>0</v>
      </c>
      <c r="AA1036" s="88">
        <f>'[4]AZIMUTH_CONGESTION by ports'!Z2503</f>
        <v>0</v>
      </c>
      <c r="AB1036" s="12">
        <f t="shared" si="99"/>
        <v>7.1400000000000006</v>
      </c>
      <c r="AC1036" s="12">
        <f t="shared" si="100"/>
        <v>1.36</v>
      </c>
      <c r="AD1036" s="12">
        <f t="shared" si="101"/>
        <v>0.68</v>
      </c>
      <c r="AE1036" s="12">
        <f t="shared" si="102"/>
        <v>1.02</v>
      </c>
      <c r="AF1036" s="12">
        <f t="shared" si="103"/>
        <v>3.2300000000000004</v>
      </c>
      <c r="AG1036" s="12">
        <f t="shared" si="104"/>
        <v>0.85000000000000009</v>
      </c>
    </row>
    <row r="1037" spans="2:33">
      <c r="B1037" s="15">
        <f>'[4]AZIMUTH_CONGESTION by ports'!A2504</f>
        <v>43404</v>
      </c>
      <c r="C1037" s="6">
        <f>'[4]AZIMUTH_CONGESTION by ports'!B2504</f>
        <v>8</v>
      </c>
      <c r="D1037" s="89">
        <f>'[4]AZIMUTH_CONGESTION by ports'!C2504</f>
        <v>15</v>
      </c>
      <c r="E1037" s="43">
        <f>'[4]AZIMUTH_CONGESTION by ports'!D2504</f>
        <v>3</v>
      </c>
      <c r="F1037" s="6">
        <f>'[4]AZIMUTH_CONGESTION by ports'!E2504</f>
        <v>0</v>
      </c>
      <c r="G1037" s="6">
        <f>'[4]AZIMUTH_CONGESTION by ports'!F2504</f>
        <v>0</v>
      </c>
      <c r="H1037" s="12">
        <f>'[4]AZIMUTH_CONGESTION by ports'!G2504</f>
        <v>2</v>
      </c>
      <c r="I1037" s="12">
        <f>'[4]AZIMUTH_CONGESTION by ports'!H2504</f>
        <v>0</v>
      </c>
      <c r="J1037" s="12">
        <f>'[4]AZIMUTH_CONGESTION by ports'!I2504</f>
        <v>1</v>
      </c>
      <c r="K1037" s="12">
        <f>'[4]AZIMUTH_CONGESTION by ports'!J2504</f>
        <v>0</v>
      </c>
      <c r="L1037" s="12">
        <f>'[4]AZIMUTH_CONGESTION by ports'!K2504</f>
        <v>0</v>
      </c>
      <c r="M1037" s="43">
        <f>'[4]AZIMUTH_CONGESTION by ports'!L2504</f>
        <v>1</v>
      </c>
      <c r="N1037" s="6">
        <f>'[4]AZIMUTH_CONGESTION by ports'!M2504</f>
        <v>2</v>
      </c>
      <c r="O1037" s="89">
        <f>'[4]AZIMUTH_CONGESTION by ports'!N2504</f>
        <v>0</v>
      </c>
      <c r="P1037" s="88">
        <f>'[4]AZIMUTH_CONGESTION by ports'!O2504</f>
        <v>5</v>
      </c>
      <c r="Q1037" s="88">
        <f>'[4]AZIMUTH_CONGESTION by ports'!P2504</f>
        <v>0</v>
      </c>
      <c r="R1037" s="43">
        <f>'[4]AZIMUTH_CONGESTION by ports'!Q2504</f>
        <v>1</v>
      </c>
      <c r="S1037" s="88">
        <f>'[4]AZIMUTH_CONGESTION by ports'!R2504</f>
        <v>0</v>
      </c>
      <c r="T1037" s="12">
        <f>'[4]AZIMUTH_CONGESTION by ports'!S2504</f>
        <v>4</v>
      </c>
      <c r="U1037" s="43">
        <f>'[4]AZIMUTH_CONGESTION by ports'!T2504</f>
        <v>0</v>
      </c>
      <c r="V1037" s="12">
        <f>'[4]AZIMUTH_CONGESTION by ports'!U2504</f>
        <v>0</v>
      </c>
      <c r="W1037" s="43">
        <f>'[4]AZIMUTH_CONGESTION by ports'!V2504</f>
        <v>1</v>
      </c>
      <c r="X1037" s="12">
        <f>'[4]AZIMUTH_CONGESTION by ports'!W2504</f>
        <v>1</v>
      </c>
      <c r="Y1037" s="88">
        <f>'[4]AZIMUTH_CONGESTION by ports'!X2504</f>
        <v>6</v>
      </c>
      <c r="Z1037" s="12">
        <f>'[4]AZIMUTH_CONGESTION by ports'!Y2504</f>
        <v>0</v>
      </c>
      <c r="AA1037" s="88">
        <f>'[4]AZIMUTH_CONGESTION by ports'!Z2504</f>
        <v>0</v>
      </c>
      <c r="AB1037" s="12">
        <f t="shared" si="99"/>
        <v>8.5</v>
      </c>
      <c r="AC1037" s="12">
        <f t="shared" si="100"/>
        <v>1.7000000000000002</v>
      </c>
      <c r="AD1037" s="12">
        <f t="shared" si="101"/>
        <v>1.02</v>
      </c>
      <c r="AE1037" s="12">
        <f t="shared" si="102"/>
        <v>1.87</v>
      </c>
      <c r="AF1037" s="12">
        <f t="shared" si="103"/>
        <v>2.5500000000000003</v>
      </c>
      <c r="AG1037" s="12">
        <f t="shared" si="104"/>
        <v>1.36</v>
      </c>
    </row>
    <row r="1038" spans="2:33">
      <c r="B1038" s="15">
        <f>'[4]AZIMUTH_CONGESTION by ports'!A2505</f>
        <v>43405</v>
      </c>
      <c r="C1038" s="6">
        <f>'[4]AZIMUTH_CONGESTION by ports'!B2505</f>
        <v>10</v>
      </c>
      <c r="D1038" s="89">
        <f>'[4]AZIMUTH_CONGESTION by ports'!C2505</f>
        <v>14</v>
      </c>
      <c r="E1038" s="43">
        <f>'[4]AZIMUTH_CONGESTION by ports'!D2505</f>
        <v>1</v>
      </c>
      <c r="F1038" s="6">
        <f>'[4]AZIMUTH_CONGESTION by ports'!E2505</f>
        <v>0</v>
      </c>
      <c r="G1038" s="6">
        <f>'[4]AZIMUTH_CONGESTION by ports'!F2505</f>
        <v>0</v>
      </c>
      <c r="H1038" s="12">
        <f>'[4]AZIMUTH_CONGESTION by ports'!G2505</f>
        <v>1</v>
      </c>
      <c r="I1038" s="12">
        <f>'[4]AZIMUTH_CONGESTION by ports'!H2505</f>
        <v>0</v>
      </c>
      <c r="J1038" s="12">
        <f>'[4]AZIMUTH_CONGESTION by ports'!I2505</f>
        <v>0</v>
      </c>
      <c r="K1038" s="12">
        <f>'[4]AZIMUTH_CONGESTION by ports'!J2505</f>
        <v>0</v>
      </c>
      <c r="L1038" s="12">
        <f>'[4]AZIMUTH_CONGESTION by ports'!K2505</f>
        <v>0</v>
      </c>
      <c r="M1038" s="43">
        <f>'[4]AZIMUTH_CONGESTION by ports'!L2505</f>
        <v>0</v>
      </c>
      <c r="N1038" s="6">
        <f>'[4]AZIMUTH_CONGESTION by ports'!M2505</f>
        <v>0</v>
      </c>
      <c r="O1038" s="89">
        <f>'[4]AZIMUTH_CONGESTION by ports'!N2505</f>
        <v>0</v>
      </c>
      <c r="P1038" s="88">
        <f>'[4]AZIMUTH_CONGESTION by ports'!O2505</f>
        <v>5</v>
      </c>
      <c r="Q1038" s="88">
        <f>'[4]AZIMUTH_CONGESTION by ports'!P2505</f>
        <v>0</v>
      </c>
      <c r="R1038" s="43">
        <f>'[4]AZIMUTH_CONGESTION by ports'!Q2505</f>
        <v>1</v>
      </c>
      <c r="S1038" s="88">
        <f>'[4]AZIMUTH_CONGESTION by ports'!R2505</f>
        <v>0</v>
      </c>
      <c r="T1038" s="12">
        <f>'[4]AZIMUTH_CONGESTION by ports'!S2505</f>
        <v>6</v>
      </c>
      <c r="U1038" s="43">
        <f>'[4]AZIMUTH_CONGESTION by ports'!T2505</f>
        <v>0</v>
      </c>
      <c r="V1038" s="12">
        <f>'[4]AZIMUTH_CONGESTION by ports'!U2505</f>
        <v>0</v>
      </c>
      <c r="W1038" s="43">
        <f>'[4]AZIMUTH_CONGESTION by ports'!V2505</f>
        <v>0</v>
      </c>
      <c r="X1038" s="12">
        <f>'[4]AZIMUTH_CONGESTION by ports'!W2505</f>
        <v>1</v>
      </c>
      <c r="Y1038" s="88">
        <f>'[4]AZIMUTH_CONGESTION by ports'!X2505</f>
        <v>5</v>
      </c>
      <c r="Z1038" s="12">
        <f>'[4]AZIMUTH_CONGESTION by ports'!Y2505</f>
        <v>0</v>
      </c>
      <c r="AA1038" s="88">
        <f>'[4]AZIMUTH_CONGESTION by ports'!Z2505</f>
        <v>0</v>
      </c>
      <c r="AB1038" s="12">
        <f t="shared" si="99"/>
        <v>7.48</v>
      </c>
      <c r="AC1038" s="12">
        <f t="shared" si="100"/>
        <v>1.7000000000000002</v>
      </c>
      <c r="AD1038" s="12">
        <f t="shared" si="101"/>
        <v>0.34</v>
      </c>
      <c r="AE1038" s="12">
        <f t="shared" si="102"/>
        <v>1.7000000000000002</v>
      </c>
      <c r="AF1038" s="12">
        <f t="shared" si="103"/>
        <v>2.3800000000000003</v>
      </c>
      <c r="AG1038" s="12">
        <f t="shared" si="104"/>
        <v>1.36</v>
      </c>
    </row>
    <row r="1039" spans="2:33">
      <c r="B1039" s="15">
        <f>'[4]AZIMUTH_CONGESTION by ports'!A2506</f>
        <v>43406</v>
      </c>
      <c r="C1039" s="6">
        <f>'[4]AZIMUTH_CONGESTION by ports'!B2506</f>
        <v>11</v>
      </c>
      <c r="D1039" s="89">
        <f>'[4]AZIMUTH_CONGESTION by ports'!C2506</f>
        <v>9</v>
      </c>
      <c r="E1039" s="43">
        <f>'[4]AZIMUTH_CONGESTION by ports'!D2506</f>
        <v>1</v>
      </c>
      <c r="F1039" s="6">
        <f>'[4]AZIMUTH_CONGESTION by ports'!E2506</f>
        <v>0</v>
      </c>
      <c r="G1039" s="6">
        <f>'[4]AZIMUTH_CONGESTION by ports'!F2506</f>
        <v>0</v>
      </c>
      <c r="H1039" s="12">
        <f>'[4]AZIMUTH_CONGESTION by ports'!G2506</f>
        <v>1</v>
      </c>
      <c r="I1039" s="12">
        <f>'[4]AZIMUTH_CONGESTION by ports'!H2506</f>
        <v>0</v>
      </c>
      <c r="J1039" s="12">
        <f>'[4]AZIMUTH_CONGESTION by ports'!I2506</f>
        <v>0</v>
      </c>
      <c r="K1039" s="12">
        <f>'[4]AZIMUTH_CONGESTION by ports'!J2506</f>
        <v>0</v>
      </c>
      <c r="L1039" s="12">
        <f>'[4]AZIMUTH_CONGESTION by ports'!K2506</f>
        <v>0</v>
      </c>
      <c r="M1039" s="43">
        <f>'[4]AZIMUTH_CONGESTION by ports'!L2506</f>
        <v>1</v>
      </c>
      <c r="N1039" s="6">
        <f>'[4]AZIMUTH_CONGESTION by ports'!M2506</f>
        <v>0</v>
      </c>
      <c r="O1039" s="89">
        <f>'[4]AZIMUTH_CONGESTION by ports'!N2506</f>
        <v>0</v>
      </c>
      <c r="P1039" s="88">
        <f>'[4]AZIMUTH_CONGESTION by ports'!O2506</f>
        <v>3</v>
      </c>
      <c r="Q1039" s="88">
        <f>'[4]AZIMUTH_CONGESTION by ports'!P2506</f>
        <v>0</v>
      </c>
      <c r="R1039" s="43">
        <f>'[4]AZIMUTH_CONGESTION by ports'!Q2506</f>
        <v>2</v>
      </c>
      <c r="S1039" s="88">
        <f>'[4]AZIMUTH_CONGESTION by ports'!R2506</f>
        <v>0</v>
      </c>
      <c r="T1039" s="12">
        <f>'[4]AZIMUTH_CONGESTION by ports'!S2506</f>
        <v>4</v>
      </c>
      <c r="U1039" s="43">
        <f>'[4]AZIMUTH_CONGESTION by ports'!T2506</f>
        <v>0</v>
      </c>
      <c r="V1039" s="12">
        <f>'[4]AZIMUTH_CONGESTION by ports'!U2506</f>
        <v>0</v>
      </c>
      <c r="W1039" s="43">
        <f>'[4]AZIMUTH_CONGESTION by ports'!V2506</f>
        <v>2</v>
      </c>
      <c r="X1039" s="12">
        <f>'[4]AZIMUTH_CONGESTION by ports'!W2506</f>
        <v>0</v>
      </c>
      <c r="Y1039" s="88">
        <f>'[4]AZIMUTH_CONGESTION by ports'!X2506</f>
        <v>5</v>
      </c>
      <c r="Z1039" s="12">
        <f>'[4]AZIMUTH_CONGESTION by ports'!Y2506</f>
        <v>0</v>
      </c>
      <c r="AA1039" s="88">
        <f>'[4]AZIMUTH_CONGESTION by ports'!Z2506</f>
        <v>0</v>
      </c>
      <c r="AB1039" s="12">
        <f t="shared" si="99"/>
        <v>6.6300000000000008</v>
      </c>
      <c r="AC1039" s="12">
        <f t="shared" si="100"/>
        <v>1.87</v>
      </c>
      <c r="AD1039" s="12">
        <f t="shared" si="101"/>
        <v>1.02</v>
      </c>
      <c r="AE1039" s="12">
        <f t="shared" si="102"/>
        <v>1.36</v>
      </c>
      <c r="AF1039" s="12">
        <f t="shared" si="103"/>
        <v>1.53</v>
      </c>
      <c r="AG1039" s="12">
        <f t="shared" si="104"/>
        <v>0.85000000000000009</v>
      </c>
    </row>
    <row r="1040" spans="2:33">
      <c r="B1040" s="15">
        <f>'[4]AZIMUTH_CONGESTION by ports'!A2507</f>
        <v>43407</v>
      </c>
      <c r="C1040" s="6">
        <f>'[4]AZIMUTH_CONGESTION by ports'!B2507</f>
        <v>11</v>
      </c>
      <c r="D1040" s="89">
        <f>'[4]AZIMUTH_CONGESTION by ports'!C2507</f>
        <v>8</v>
      </c>
      <c r="E1040" s="43">
        <f>'[4]AZIMUTH_CONGESTION by ports'!D2507</f>
        <v>0</v>
      </c>
      <c r="F1040" s="6">
        <f>'[4]AZIMUTH_CONGESTION by ports'!E2507</f>
        <v>0</v>
      </c>
      <c r="G1040" s="6">
        <f>'[4]AZIMUTH_CONGESTION by ports'!F2507</f>
        <v>0</v>
      </c>
      <c r="H1040" s="12">
        <f>'[4]AZIMUTH_CONGESTION by ports'!G2507</f>
        <v>0</v>
      </c>
      <c r="I1040" s="12">
        <f>'[4]AZIMUTH_CONGESTION by ports'!H2507</f>
        <v>0</v>
      </c>
      <c r="J1040" s="12">
        <f>'[4]AZIMUTH_CONGESTION by ports'!I2507</f>
        <v>0</v>
      </c>
      <c r="K1040" s="12">
        <f>'[4]AZIMUTH_CONGESTION by ports'!J2507</f>
        <v>0</v>
      </c>
      <c r="L1040" s="12">
        <f>'[4]AZIMUTH_CONGESTION by ports'!K2507</f>
        <v>0</v>
      </c>
      <c r="M1040" s="43">
        <f>'[4]AZIMUTH_CONGESTION by ports'!L2507</f>
        <v>0</v>
      </c>
      <c r="N1040" s="6">
        <f>'[4]AZIMUTH_CONGESTION by ports'!M2507</f>
        <v>0</v>
      </c>
      <c r="O1040" s="89">
        <f>'[4]AZIMUTH_CONGESTION by ports'!N2507</f>
        <v>0</v>
      </c>
      <c r="P1040" s="88">
        <f>'[4]AZIMUTH_CONGESTION by ports'!O2507</f>
        <v>1</v>
      </c>
      <c r="Q1040" s="88">
        <f>'[4]AZIMUTH_CONGESTION by ports'!P2507</f>
        <v>0</v>
      </c>
      <c r="R1040" s="43">
        <f>'[4]AZIMUTH_CONGESTION by ports'!Q2507</f>
        <v>0</v>
      </c>
      <c r="S1040" s="88">
        <f>'[4]AZIMUTH_CONGESTION by ports'!R2507</f>
        <v>0</v>
      </c>
      <c r="T1040" s="12">
        <f>'[4]AZIMUTH_CONGESTION by ports'!S2507</f>
        <v>3</v>
      </c>
      <c r="U1040" s="43">
        <f>'[4]AZIMUTH_CONGESTION by ports'!T2507</f>
        <v>0</v>
      </c>
      <c r="V1040" s="12">
        <f>'[4]AZIMUTH_CONGESTION by ports'!U2507</f>
        <v>0</v>
      </c>
      <c r="W1040" s="43">
        <f>'[4]AZIMUTH_CONGESTION by ports'!V2507</f>
        <v>0</v>
      </c>
      <c r="X1040" s="12">
        <f>'[4]AZIMUTH_CONGESTION by ports'!W2507</f>
        <v>0</v>
      </c>
      <c r="Y1040" s="88">
        <f>'[4]AZIMUTH_CONGESTION by ports'!X2507</f>
        <v>1</v>
      </c>
      <c r="Z1040" s="12">
        <f>'[4]AZIMUTH_CONGESTION by ports'!Y2507</f>
        <v>0</v>
      </c>
      <c r="AA1040" s="88">
        <f>'[4]AZIMUTH_CONGESTION by ports'!Z2507</f>
        <v>0</v>
      </c>
      <c r="AB1040" s="12">
        <f t="shared" si="99"/>
        <v>4.08</v>
      </c>
      <c r="AC1040" s="12">
        <f t="shared" si="100"/>
        <v>1.87</v>
      </c>
      <c r="AD1040" s="12">
        <f t="shared" si="101"/>
        <v>0</v>
      </c>
      <c r="AE1040" s="12">
        <f t="shared" si="102"/>
        <v>0.34</v>
      </c>
      <c r="AF1040" s="12">
        <f t="shared" si="103"/>
        <v>1.36</v>
      </c>
      <c r="AG1040" s="12">
        <f t="shared" si="104"/>
        <v>0.51</v>
      </c>
    </row>
    <row r="1041" spans="2:33">
      <c r="B1041" s="15">
        <f>'[4]AZIMUTH_CONGESTION by ports'!A2508</f>
        <v>43408</v>
      </c>
      <c r="C1041" s="6">
        <f>'[4]AZIMUTH_CONGESTION by ports'!B2508</f>
        <v>11</v>
      </c>
      <c r="D1041" s="89">
        <f>'[4]AZIMUTH_CONGESTION by ports'!C2508</f>
        <v>14</v>
      </c>
      <c r="E1041" s="43">
        <f>'[4]AZIMUTH_CONGESTION by ports'!D2508</f>
        <v>1</v>
      </c>
      <c r="F1041" s="6">
        <f>'[4]AZIMUTH_CONGESTION by ports'!E2508</f>
        <v>0</v>
      </c>
      <c r="G1041" s="6">
        <f>'[4]AZIMUTH_CONGESTION by ports'!F2508</f>
        <v>0</v>
      </c>
      <c r="H1041" s="12">
        <f>'[4]AZIMUTH_CONGESTION by ports'!G2508</f>
        <v>0</v>
      </c>
      <c r="I1041" s="12">
        <f>'[4]AZIMUTH_CONGESTION by ports'!H2508</f>
        <v>1</v>
      </c>
      <c r="J1041" s="12">
        <f>'[4]AZIMUTH_CONGESTION by ports'!I2508</f>
        <v>1</v>
      </c>
      <c r="K1041" s="12">
        <f>'[4]AZIMUTH_CONGESTION by ports'!J2508</f>
        <v>0</v>
      </c>
      <c r="L1041" s="12">
        <f>'[4]AZIMUTH_CONGESTION by ports'!K2508</f>
        <v>0</v>
      </c>
      <c r="M1041" s="43">
        <f>'[4]AZIMUTH_CONGESTION by ports'!L2508</f>
        <v>1</v>
      </c>
      <c r="N1041" s="6">
        <f>'[4]AZIMUTH_CONGESTION by ports'!M2508</f>
        <v>0</v>
      </c>
      <c r="O1041" s="89">
        <f>'[4]AZIMUTH_CONGESTION by ports'!N2508</f>
        <v>0</v>
      </c>
      <c r="P1041" s="88">
        <f>'[4]AZIMUTH_CONGESTION by ports'!O2508</f>
        <v>1</v>
      </c>
      <c r="Q1041" s="88">
        <f>'[4]AZIMUTH_CONGESTION by ports'!P2508</f>
        <v>0</v>
      </c>
      <c r="R1041" s="43">
        <f>'[4]AZIMUTH_CONGESTION by ports'!Q2508</f>
        <v>2</v>
      </c>
      <c r="S1041" s="88">
        <f>'[4]AZIMUTH_CONGESTION by ports'!R2508</f>
        <v>0</v>
      </c>
      <c r="T1041" s="12">
        <f>'[4]AZIMUTH_CONGESTION by ports'!S2508</f>
        <v>2</v>
      </c>
      <c r="U1041" s="43">
        <f>'[4]AZIMUTH_CONGESTION by ports'!T2508</f>
        <v>0</v>
      </c>
      <c r="V1041" s="12">
        <f>'[4]AZIMUTH_CONGESTION by ports'!U2508</f>
        <v>0</v>
      </c>
      <c r="W1041" s="43">
        <f>'[4]AZIMUTH_CONGESTION by ports'!V2508</f>
        <v>1</v>
      </c>
      <c r="X1041" s="12">
        <f>'[4]AZIMUTH_CONGESTION by ports'!W2508</f>
        <v>0</v>
      </c>
      <c r="Y1041" s="88">
        <f>'[4]AZIMUTH_CONGESTION by ports'!X2508</f>
        <v>3</v>
      </c>
      <c r="Z1041" s="12">
        <f>'[4]AZIMUTH_CONGESTION by ports'!Y2508</f>
        <v>0</v>
      </c>
      <c r="AA1041" s="88">
        <f>'[4]AZIMUTH_CONGESTION by ports'!Z2508</f>
        <v>0</v>
      </c>
      <c r="AB1041" s="12">
        <f t="shared" si="99"/>
        <v>6.4600000000000009</v>
      </c>
      <c r="AC1041" s="12">
        <f t="shared" si="100"/>
        <v>1.87</v>
      </c>
      <c r="AD1041" s="12">
        <f t="shared" si="101"/>
        <v>0.85000000000000009</v>
      </c>
      <c r="AE1041" s="12">
        <f t="shared" si="102"/>
        <v>0.68</v>
      </c>
      <c r="AF1041" s="12">
        <f t="shared" si="103"/>
        <v>2.3800000000000003</v>
      </c>
      <c r="AG1041" s="12">
        <f t="shared" si="104"/>
        <v>0.68</v>
      </c>
    </row>
    <row r="1042" spans="2:33">
      <c r="B1042" s="15">
        <f>'[4]AZIMUTH_CONGESTION by ports'!A2509</f>
        <v>43409</v>
      </c>
      <c r="C1042" s="6">
        <f>'[4]AZIMUTH_CONGESTION by ports'!B2509</f>
        <v>11</v>
      </c>
      <c r="D1042" s="89">
        <f>'[4]AZIMUTH_CONGESTION by ports'!C2509</f>
        <v>16</v>
      </c>
      <c r="E1042" s="43">
        <f>'[4]AZIMUTH_CONGESTION by ports'!D2509</f>
        <v>0</v>
      </c>
      <c r="F1042" s="6">
        <f>'[4]AZIMUTH_CONGESTION by ports'!E2509</f>
        <v>0</v>
      </c>
      <c r="G1042" s="6">
        <f>'[4]AZIMUTH_CONGESTION by ports'!F2509</f>
        <v>0</v>
      </c>
      <c r="H1042" s="12">
        <f>'[4]AZIMUTH_CONGESTION by ports'!G2509</f>
        <v>0</v>
      </c>
      <c r="I1042" s="12">
        <f>'[4]AZIMUTH_CONGESTION by ports'!H2509</f>
        <v>1</v>
      </c>
      <c r="J1042" s="12">
        <f>'[4]AZIMUTH_CONGESTION by ports'!I2509</f>
        <v>0</v>
      </c>
      <c r="K1042" s="12">
        <f>'[4]AZIMUTH_CONGESTION by ports'!J2509</f>
        <v>0</v>
      </c>
      <c r="L1042" s="12">
        <f>'[4]AZIMUTH_CONGESTION by ports'!K2509</f>
        <v>0</v>
      </c>
      <c r="M1042" s="43">
        <f>'[4]AZIMUTH_CONGESTION by ports'!L2509</f>
        <v>0</v>
      </c>
      <c r="N1042" s="6">
        <f>'[4]AZIMUTH_CONGESTION by ports'!M2509</f>
        <v>0</v>
      </c>
      <c r="O1042" s="89">
        <f>'[4]AZIMUTH_CONGESTION by ports'!N2509</f>
        <v>0</v>
      </c>
      <c r="P1042" s="88">
        <f>'[4]AZIMUTH_CONGESTION by ports'!O2509</f>
        <v>2</v>
      </c>
      <c r="Q1042" s="88">
        <f>'[4]AZIMUTH_CONGESTION by ports'!P2509</f>
        <v>0</v>
      </c>
      <c r="R1042" s="43">
        <f>'[4]AZIMUTH_CONGESTION by ports'!Q2509</f>
        <v>5</v>
      </c>
      <c r="S1042" s="88">
        <f>'[4]AZIMUTH_CONGESTION by ports'!R2509</f>
        <v>0</v>
      </c>
      <c r="T1042" s="12">
        <f>'[4]AZIMUTH_CONGESTION by ports'!S2509</f>
        <v>4</v>
      </c>
      <c r="U1042" s="43">
        <f>'[4]AZIMUTH_CONGESTION by ports'!T2509</f>
        <v>0</v>
      </c>
      <c r="V1042" s="12">
        <f>'[4]AZIMUTH_CONGESTION by ports'!U2509</f>
        <v>0</v>
      </c>
      <c r="W1042" s="43">
        <f>'[4]AZIMUTH_CONGESTION by ports'!V2509</f>
        <v>1</v>
      </c>
      <c r="X1042" s="12">
        <f>'[4]AZIMUTH_CONGESTION by ports'!W2509</f>
        <v>0</v>
      </c>
      <c r="Y1042" s="88">
        <f>'[4]AZIMUTH_CONGESTION by ports'!X2509</f>
        <v>2</v>
      </c>
      <c r="Z1042" s="12">
        <f>'[4]AZIMUTH_CONGESTION by ports'!Y2509</f>
        <v>0</v>
      </c>
      <c r="AA1042" s="88">
        <f>'[4]AZIMUTH_CONGESTION by ports'!Z2509</f>
        <v>0</v>
      </c>
      <c r="AB1042" s="12">
        <f t="shared" si="99"/>
        <v>7.1400000000000006</v>
      </c>
      <c r="AC1042" s="12">
        <f t="shared" si="100"/>
        <v>1.87</v>
      </c>
      <c r="AD1042" s="12">
        <f t="shared" si="101"/>
        <v>1.02</v>
      </c>
      <c r="AE1042" s="12">
        <f t="shared" si="102"/>
        <v>0.68</v>
      </c>
      <c r="AF1042" s="12">
        <f t="shared" si="103"/>
        <v>2.72</v>
      </c>
      <c r="AG1042" s="12">
        <f t="shared" si="104"/>
        <v>0.85000000000000009</v>
      </c>
    </row>
    <row r="1043" spans="2:33">
      <c r="B1043" s="15">
        <f>'[4]AZIMUTH_CONGESTION by ports'!A2510</f>
        <v>43410</v>
      </c>
      <c r="C1043" s="6">
        <f>'[4]AZIMUTH_CONGESTION by ports'!B2510</f>
        <v>10</v>
      </c>
      <c r="D1043" s="89">
        <f>'[4]AZIMUTH_CONGESTION by ports'!C2510</f>
        <v>18</v>
      </c>
      <c r="E1043" s="43">
        <f>'[4]AZIMUTH_CONGESTION by ports'!D2510</f>
        <v>2</v>
      </c>
      <c r="F1043" s="6">
        <f>'[4]AZIMUTH_CONGESTION by ports'!E2510</f>
        <v>0</v>
      </c>
      <c r="G1043" s="6">
        <f>'[4]AZIMUTH_CONGESTION by ports'!F2510</f>
        <v>1</v>
      </c>
      <c r="H1043" s="12">
        <f>'[4]AZIMUTH_CONGESTION by ports'!G2510</f>
        <v>1</v>
      </c>
      <c r="I1043" s="12">
        <f>'[4]AZIMUTH_CONGESTION by ports'!H2510</f>
        <v>2</v>
      </c>
      <c r="J1043" s="12">
        <f>'[4]AZIMUTH_CONGESTION by ports'!I2510</f>
        <v>0</v>
      </c>
      <c r="K1043" s="12">
        <f>'[4]AZIMUTH_CONGESTION by ports'!J2510</f>
        <v>0</v>
      </c>
      <c r="L1043" s="12">
        <f>'[4]AZIMUTH_CONGESTION by ports'!K2510</f>
        <v>1</v>
      </c>
      <c r="M1043" s="43">
        <f>'[4]AZIMUTH_CONGESTION by ports'!L2510</f>
        <v>0</v>
      </c>
      <c r="N1043" s="6">
        <f>'[4]AZIMUTH_CONGESTION by ports'!M2510</f>
        <v>0</v>
      </c>
      <c r="O1043" s="89">
        <f>'[4]AZIMUTH_CONGESTION by ports'!N2510</f>
        <v>0</v>
      </c>
      <c r="P1043" s="88">
        <f>'[4]AZIMUTH_CONGESTION by ports'!O2510</f>
        <v>0</v>
      </c>
      <c r="Q1043" s="88">
        <f>'[4]AZIMUTH_CONGESTION by ports'!P2510</f>
        <v>0</v>
      </c>
      <c r="R1043" s="43">
        <f>'[4]AZIMUTH_CONGESTION by ports'!Q2510</f>
        <v>3</v>
      </c>
      <c r="S1043" s="88">
        <f>'[4]AZIMUTH_CONGESTION by ports'!R2510</f>
        <v>0</v>
      </c>
      <c r="T1043" s="12">
        <f>'[4]AZIMUTH_CONGESTION by ports'!S2510</f>
        <v>5</v>
      </c>
      <c r="U1043" s="43">
        <f>'[4]AZIMUTH_CONGESTION by ports'!T2510</f>
        <v>0</v>
      </c>
      <c r="V1043" s="12">
        <f>'[4]AZIMUTH_CONGESTION by ports'!U2510</f>
        <v>0</v>
      </c>
      <c r="W1043" s="43">
        <f>'[4]AZIMUTH_CONGESTION by ports'!V2510</f>
        <v>1</v>
      </c>
      <c r="X1043" s="12">
        <f>'[4]AZIMUTH_CONGESTION by ports'!W2510</f>
        <v>0</v>
      </c>
      <c r="Y1043" s="88">
        <f>'[4]AZIMUTH_CONGESTION by ports'!X2510</f>
        <v>3</v>
      </c>
      <c r="Z1043" s="12">
        <f>'[4]AZIMUTH_CONGESTION by ports'!Y2510</f>
        <v>0</v>
      </c>
      <c r="AA1043" s="88">
        <f>'[4]AZIMUTH_CONGESTION by ports'!Z2510</f>
        <v>0</v>
      </c>
      <c r="AB1043" s="12">
        <f t="shared" si="99"/>
        <v>7.99</v>
      </c>
      <c r="AC1043" s="12">
        <f t="shared" si="100"/>
        <v>1.87</v>
      </c>
      <c r="AD1043" s="12">
        <f t="shared" si="101"/>
        <v>1.02</v>
      </c>
      <c r="AE1043" s="12">
        <f t="shared" si="102"/>
        <v>0.51</v>
      </c>
      <c r="AF1043" s="12">
        <f t="shared" si="103"/>
        <v>3.06</v>
      </c>
      <c r="AG1043" s="12">
        <f t="shared" si="104"/>
        <v>1.53</v>
      </c>
    </row>
    <row r="1044" spans="2:33">
      <c r="B1044" s="15">
        <f>'[4]AZIMUTH_CONGESTION by ports'!A2511</f>
        <v>43411</v>
      </c>
      <c r="C1044" s="6">
        <f>'[4]AZIMUTH_CONGESTION by ports'!B2511</f>
        <v>11</v>
      </c>
      <c r="D1044" s="89">
        <f>'[4]AZIMUTH_CONGESTION by ports'!C2511</f>
        <v>19</v>
      </c>
      <c r="E1044" s="43">
        <f>'[4]AZIMUTH_CONGESTION by ports'!D2511</f>
        <v>3</v>
      </c>
      <c r="F1044" s="6">
        <f>'[4]AZIMUTH_CONGESTION by ports'!E2511</f>
        <v>0</v>
      </c>
      <c r="G1044" s="6">
        <f>'[4]AZIMUTH_CONGESTION by ports'!F2511</f>
        <v>2</v>
      </c>
      <c r="H1044" s="12">
        <f>'[4]AZIMUTH_CONGESTION by ports'!G2511</f>
        <v>1</v>
      </c>
      <c r="I1044" s="12">
        <f>'[4]AZIMUTH_CONGESTION by ports'!H2511</f>
        <v>2</v>
      </c>
      <c r="J1044" s="12">
        <f>'[4]AZIMUTH_CONGESTION by ports'!I2511</f>
        <v>0</v>
      </c>
      <c r="K1044" s="12">
        <f>'[4]AZIMUTH_CONGESTION by ports'!J2511</f>
        <v>0</v>
      </c>
      <c r="L1044" s="12">
        <f>'[4]AZIMUTH_CONGESTION by ports'!K2511</f>
        <v>1</v>
      </c>
      <c r="M1044" s="43">
        <f>'[4]AZIMUTH_CONGESTION by ports'!L2511</f>
        <v>0</v>
      </c>
      <c r="N1044" s="6">
        <f>'[4]AZIMUTH_CONGESTION by ports'!M2511</f>
        <v>0</v>
      </c>
      <c r="O1044" s="89">
        <f>'[4]AZIMUTH_CONGESTION by ports'!N2511</f>
        <v>0</v>
      </c>
      <c r="P1044" s="88">
        <f>'[4]AZIMUTH_CONGESTION by ports'!O2511</f>
        <v>1</v>
      </c>
      <c r="Q1044" s="88">
        <f>'[4]AZIMUTH_CONGESTION by ports'!P2511</f>
        <v>0</v>
      </c>
      <c r="R1044" s="43">
        <f>'[4]AZIMUTH_CONGESTION by ports'!Q2511</f>
        <v>3</v>
      </c>
      <c r="S1044" s="88">
        <f>'[4]AZIMUTH_CONGESTION by ports'!R2511</f>
        <v>0</v>
      </c>
      <c r="T1044" s="12">
        <f>'[4]AZIMUTH_CONGESTION by ports'!S2511</f>
        <v>4</v>
      </c>
      <c r="U1044" s="43">
        <f>'[4]AZIMUTH_CONGESTION by ports'!T2511</f>
        <v>0</v>
      </c>
      <c r="V1044" s="12">
        <f>'[4]AZIMUTH_CONGESTION by ports'!U2511</f>
        <v>0</v>
      </c>
      <c r="W1044" s="43">
        <f>'[4]AZIMUTH_CONGESTION by ports'!V2511</f>
        <v>4</v>
      </c>
      <c r="X1044" s="12">
        <f>'[4]AZIMUTH_CONGESTION by ports'!W2511</f>
        <v>0</v>
      </c>
      <c r="Y1044" s="88">
        <f>'[4]AZIMUTH_CONGESTION by ports'!X2511</f>
        <v>3</v>
      </c>
      <c r="Z1044" s="12">
        <f>'[4]AZIMUTH_CONGESTION by ports'!Y2511</f>
        <v>0</v>
      </c>
      <c r="AA1044" s="88">
        <f>'[4]AZIMUTH_CONGESTION by ports'!Z2511</f>
        <v>0</v>
      </c>
      <c r="AB1044" s="12">
        <f t="shared" si="99"/>
        <v>9.1800000000000015</v>
      </c>
      <c r="AC1044" s="12">
        <f t="shared" si="100"/>
        <v>2.21</v>
      </c>
      <c r="AD1044" s="12">
        <f t="shared" si="101"/>
        <v>1.7000000000000002</v>
      </c>
      <c r="AE1044" s="12">
        <f t="shared" si="102"/>
        <v>0.68</v>
      </c>
      <c r="AF1044" s="12">
        <f t="shared" si="103"/>
        <v>3.2300000000000004</v>
      </c>
      <c r="AG1044" s="12">
        <f t="shared" si="104"/>
        <v>1.36</v>
      </c>
    </row>
    <row r="1045" spans="2:33">
      <c r="B1045" s="15">
        <f>'[4]AZIMUTH_CONGESTION by ports'!A2512</f>
        <v>43412</v>
      </c>
      <c r="C1045" s="6">
        <f>'[4]AZIMUTH_CONGESTION by ports'!B2512</f>
        <v>10</v>
      </c>
      <c r="D1045" s="89">
        <f>'[4]AZIMUTH_CONGESTION by ports'!C2512</f>
        <v>18</v>
      </c>
      <c r="E1045" s="43">
        <f>'[4]AZIMUTH_CONGESTION by ports'!D2512</f>
        <v>0</v>
      </c>
      <c r="F1045" s="6">
        <f>'[4]AZIMUTH_CONGESTION by ports'!E2512</f>
        <v>0</v>
      </c>
      <c r="G1045" s="6">
        <f>'[4]AZIMUTH_CONGESTION by ports'!F2512</f>
        <v>1</v>
      </c>
      <c r="H1045" s="12">
        <f>'[4]AZIMUTH_CONGESTION by ports'!G2512</f>
        <v>2</v>
      </c>
      <c r="I1045" s="12">
        <f>'[4]AZIMUTH_CONGESTION by ports'!H2512</f>
        <v>2</v>
      </c>
      <c r="J1045" s="12">
        <f>'[4]AZIMUTH_CONGESTION by ports'!I2512</f>
        <v>0</v>
      </c>
      <c r="K1045" s="12">
        <f>'[4]AZIMUTH_CONGESTION by ports'!J2512</f>
        <v>0</v>
      </c>
      <c r="L1045" s="12">
        <f>'[4]AZIMUTH_CONGESTION by ports'!K2512</f>
        <v>1</v>
      </c>
      <c r="M1045" s="43">
        <f>'[4]AZIMUTH_CONGESTION by ports'!L2512</f>
        <v>0</v>
      </c>
      <c r="N1045" s="6">
        <f>'[4]AZIMUTH_CONGESTION by ports'!M2512</f>
        <v>0</v>
      </c>
      <c r="O1045" s="89">
        <f>'[4]AZIMUTH_CONGESTION by ports'!N2512</f>
        <v>0</v>
      </c>
      <c r="P1045" s="88">
        <f>'[4]AZIMUTH_CONGESTION by ports'!O2512</f>
        <v>2</v>
      </c>
      <c r="Q1045" s="88">
        <f>'[4]AZIMUTH_CONGESTION by ports'!P2512</f>
        <v>0</v>
      </c>
      <c r="R1045" s="43">
        <f>'[4]AZIMUTH_CONGESTION by ports'!Q2512</f>
        <v>5</v>
      </c>
      <c r="S1045" s="88">
        <f>'[4]AZIMUTH_CONGESTION by ports'!R2512</f>
        <v>0</v>
      </c>
      <c r="T1045" s="12">
        <f>'[4]AZIMUTH_CONGESTION by ports'!S2512</f>
        <v>3</v>
      </c>
      <c r="U1045" s="43">
        <f>'[4]AZIMUTH_CONGESTION by ports'!T2512</f>
        <v>0</v>
      </c>
      <c r="V1045" s="12">
        <f>'[4]AZIMUTH_CONGESTION by ports'!U2512</f>
        <v>0</v>
      </c>
      <c r="W1045" s="43">
        <f>'[4]AZIMUTH_CONGESTION by ports'!V2512</f>
        <v>2</v>
      </c>
      <c r="X1045" s="12">
        <f>'[4]AZIMUTH_CONGESTION by ports'!W2512</f>
        <v>0</v>
      </c>
      <c r="Y1045" s="88">
        <f>'[4]AZIMUTH_CONGESTION by ports'!X2512</f>
        <v>3</v>
      </c>
      <c r="Z1045" s="12">
        <f>'[4]AZIMUTH_CONGESTION by ports'!Y2512</f>
        <v>0</v>
      </c>
      <c r="AA1045" s="88">
        <f>'[4]AZIMUTH_CONGESTION by ports'!Z2512</f>
        <v>0</v>
      </c>
      <c r="AB1045" s="12">
        <f t="shared" si="99"/>
        <v>8.33</v>
      </c>
      <c r="AC1045" s="12">
        <f t="shared" si="100"/>
        <v>1.87</v>
      </c>
      <c r="AD1045" s="12">
        <f t="shared" si="101"/>
        <v>1.1900000000000002</v>
      </c>
      <c r="AE1045" s="12">
        <f t="shared" si="102"/>
        <v>0.85000000000000009</v>
      </c>
      <c r="AF1045" s="12">
        <f t="shared" si="103"/>
        <v>3.06</v>
      </c>
      <c r="AG1045" s="12">
        <f t="shared" si="104"/>
        <v>1.36</v>
      </c>
    </row>
    <row r="1046" spans="2:33">
      <c r="B1046" s="15">
        <f>'[4]AZIMUTH_CONGESTION by ports'!A2513</f>
        <v>43413</v>
      </c>
      <c r="C1046" s="6">
        <f>'[4]AZIMUTH_CONGESTION by ports'!B2513</f>
        <v>10</v>
      </c>
      <c r="D1046" s="89">
        <f>'[4]AZIMUTH_CONGESTION by ports'!C2513</f>
        <v>24</v>
      </c>
      <c r="E1046" s="43">
        <f>'[4]AZIMUTH_CONGESTION by ports'!D2513</f>
        <v>0</v>
      </c>
      <c r="F1046" s="6">
        <f>'[4]AZIMUTH_CONGESTION by ports'!E2513</f>
        <v>0</v>
      </c>
      <c r="G1046" s="6">
        <f>'[4]AZIMUTH_CONGESTION by ports'!F2513</f>
        <v>1</v>
      </c>
      <c r="H1046" s="12">
        <f>'[4]AZIMUTH_CONGESTION by ports'!G2513</f>
        <v>2</v>
      </c>
      <c r="I1046" s="12">
        <f>'[4]AZIMUTH_CONGESTION by ports'!H2513</f>
        <v>2</v>
      </c>
      <c r="J1046" s="12">
        <f>'[4]AZIMUTH_CONGESTION by ports'!I2513</f>
        <v>0</v>
      </c>
      <c r="K1046" s="12">
        <f>'[4]AZIMUTH_CONGESTION by ports'!J2513</f>
        <v>0</v>
      </c>
      <c r="L1046" s="12">
        <f>'[4]AZIMUTH_CONGESTION by ports'!K2513</f>
        <v>1</v>
      </c>
      <c r="M1046" s="43">
        <f>'[4]AZIMUTH_CONGESTION by ports'!L2513</f>
        <v>0</v>
      </c>
      <c r="N1046" s="6">
        <f>'[4]AZIMUTH_CONGESTION by ports'!M2513</f>
        <v>0</v>
      </c>
      <c r="O1046" s="89">
        <f>'[4]AZIMUTH_CONGESTION by ports'!N2513</f>
        <v>0</v>
      </c>
      <c r="P1046" s="88">
        <f>'[4]AZIMUTH_CONGESTION by ports'!O2513</f>
        <v>1</v>
      </c>
      <c r="Q1046" s="88">
        <f>'[4]AZIMUTH_CONGESTION by ports'!P2513</f>
        <v>0</v>
      </c>
      <c r="R1046" s="43">
        <f>'[4]AZIMUTH_CONGESTION by ports'!Q2513</f>
        <v>3</v>
      </c>
      <c r="S1046" s="88">
        <f>'[4]AZIMUTH_CONGESTION by ports'!R2513</f>
        <v>0</v>
      </c>
      <c r="T1046" s="12">
        <f>'[4]AZIMUTH_CONGESTION by ports'!S2513</f>
        <v>5</v>
      </c>
      <c r="U1046" s="43">
        <f>'[4]AZIMUTH_CONGESTION by ports'!T2513</f>
        <v>0</v>
      </c>
      <c r="V1046" s="12">
        <f>'[4]AZIMUTH_CONGESTION by ports'!U2513</f>
        <v>0</v>
      </c>
      <c r="W1046" s="43">
        <f>'[4]AZIMUTH_CONGESTION by ports'!V2513</f>
        <v>3</v>
      </c>
      <c r="X1046" s="12">
        <f>'[4]AZIMUTH_CONGESTION by ports'!W2513</f>
        <v>0</v>
      </c>
      <c r="Y1046" s="88">
        <f>'[4]AZIMUTH_CONGESTION by ports'!X2513</f>
        <v>3</v>
      </c>
      <c r="Z1046" s="12">
        <f>'[4]AZIMUTH_CONGESTION by ports'!Y2513</f>
        <v>0</v>
      </c>
      <c r="AA1046" s="88">
        <f>'[4]AZIMUTH_CONGESTION by ports'!Z2513</f>
        <v>0</v>
      </c>
      <c r="AB1046" s="12">
        <f t="shared" si="99"/>
        <v>9.3500000000000014</v>
      </c>
      <c r="AC1046" s="12">
        <f t="shared" si="100"/>
        <v>1.87</v>
      </c>
      <c r="AD1046" s="12">
        <f t="shared" si="101"/>
        <v>1.02</v>
      </c>
      <c r="AE1046" s="12">
        <f t="shared" si="102"/>
        <v>0.68</v>
      </c>
      <c r="AF1046" s="12">
        <f t="shared" si="103"/>
        <v>4.08</v>
      </c>
      <c r="AG1046" s="12">
        <f t="shared" si="104"/>
        <v>1.7000000000000002</v>
      </c>
    </row>
    <row r="1047" spans="2:33">
      <c r="B1047" s="15">
        <f>'[4]AZIMUTH_CONGESTION by ports'!A2514</f>
        <v>43414</v>
      </c>
      <c r="C1047" s="6">
        <f>'[4]AZIMUTH_CONGESTION by ports'!B2514</f>
        <v>9</v>
      </c>
      <c r="D1047" s="89">
        <f>'[4]AZIMUTH_CONGESTION by ports'!C2514</f>
        <v>23</v>
      </c>
      <c r="E1047" s="43">
        <f>'[4]AZIMUTH_CONGESTION by ports'!D2514</f>
        <v>0</v>
      </c>
      <c r="F1047" s="6">
        <f>'[4]AZIMUTH_CONGESTION by ports'!E2514</f>
        <v>0</v>
      </c>
      <c r="G1047" s="6">
        <f>'[4]AZIMUTH_CONGESTION by ports'!F2514</f>
        <v>0</v>
      </c>
      <c r="H1047" s="12">
        <f>'[4]AZIMUTH_CONGESTION by ports'!G2514</f>
        <v>2</v>
      </c>
      <c r="I1047" s="12">
        <f>'[4]AZIMUTH_CONGESTION by ports'!H2514</f>
        <v>3</v>
      </c>
      <c r="J1047" s="12">
        <f>'[4]AZIMUTH_CONGESTION by ports'!I2514</f>
        <v>0</v>
      </c>
      <c r="K1047" s="12">
        <f>'[4]AZIMUTH_CONGESTION by ports'!J2514</f>
        <v>0</v>
      </c>
      <c r="L1047" s="12">
        <f>'[4]AZIMUTH_CONGESTION by ports'!K2514</f>
        <v>2</v>
      </c>
      <c r="M1047" s="43">
        <f>'[4]AZIMUTH_CONGESTION by ports'!L2514</f>
        <v>0</v>
      </c>
      <c r="N1047" s="6">
        <f>'[4]AZIMUTH_CONGESTION by ports'!M2514</f>
        <v>0</v>
      </c>
      <c r="O1047" s="89">
        <f>'[4]AZIMUTH_CONGESTION by ports'!N2514</f>
        <v>0</v>
      </c>
      <c r="P1047" s="88">
        <f>'[4]AZIMUTH_CONGESTION by ports'!O2514</f>
        <v>1</v>
      </c>
      <c r="Q1047" s="88">
        <f>'[4]AZIMUTH_CONGESTION by ports'!P2514</f>
        <v>0</v>
      </c>
      <c r="R1047" s="43">
        <f>'[4]AZIMUTH_CONGESTION by ports'!Q2514</f>
        <v>2</v>
      </c>
      <c r="S1047" s="88">
        <f>'[4]AZIMUTH_CONGESTION by ports'!R2514</f>
        <v>0</v>
      </c>
      <c r="T1047" s="12">
        <f>'[4]AZIMUTH_CONGESTION by ports'!S2514</f>
        <v>3</v>
      </c>
      <c r="U1047" s="43">
        <f>'[4]AZIMUTH_CONGESTION by ports'!T2514</f>
        <v>0</v>
      </c>
      <c r="V1047" s="12">
        <f>'[4]AZIMUTH_CONGESTION by ports'!U2514</f>
        <v>0</v>
      </c>
      <c r="W1047" s="43">
        <f>'[4]AZIMUTH_CONGESTION by ports'!V2514</f>
        <v>2</v>
      </c>
      <c r="X1047" s="12">
        <f>'[4]AZIMUTH_CONGESTION by ports'!W2514</f>
        <v>1</v>
      </c>
      <c r="Y1047" s="88">
        <f>'[4]AZIMUTH_CONGESTION by ports'!X2514</f>
        <v>4</v>
      </c>
      <c r="Z1047" s="12">
        <f>'[4]AZIMUTH_CONGESTION by ports'!Y2514</f>
        <v>0</v>
      </c>
      <c r="AA1047" s="88">
        <f>'[4]AZIMUTH_CONGESTION by ports'!Z2514</f>
        <v>0</v>
      </c>
      <c r="AB1047" s="12">
        <f t="shared" si="99"/>
        <v>8.84</v>
      </c>
      <c r="AC1047" s="12">
        <f t="shared" si="100"/>
        <v>1.53</v>
      </c>
      <c r="AD1047" s="12">
        <f t="shared" si="101"/>
        <v>0.68</v>
      </c>
      <c r="AE1047" s="12">
        <f t="shared" si="102"/>
        <v>0.85000000000000009</v>
      </c>
      <c r="AF1047" s="12">
        <f t="shared" si="103"/>
        <v>3.91</v>
      </c>
      <c r="AG1047" s="12">
        <f t="shared" si="104"/>
        <v>1.87</v>
      </c>
    </row>
    <row r="1048" spans="2:33">
      <c r="B1048" s="15">
        <f>'[4]AZIMUTH_CONGESTION by ports'!A2515</f>
        <v>43415</v>
      </c>
      <c r="C1048" s="6">
        <f>'[4]AZIMUTH_CONGESTION by ports'!B2515</f>
        <v>9</v>
      </c>
      <c r="D1048" s="89">
        <f>'[4]AZIMUTH_CONGESTION by ports'!C2515</f>
        <v>19</v>
      </c>
      <c r="E1048" s="43">
        <f>'[4]AZIMUTH_CONGESTION by ports'!D2515</f>
        <v>1</v>
      </c>
      <c r="F1048" s="6">
        <f>'[4]AZIMUTH_CONGESTION by ports'!E2515</f>
        <v>0</v>
      </c>
      <c r="G1048" s="6">
        <f>'[4]AZIMUTH_CONGESTION by ports'!F2515</f>
        <v>0</v>
      </c>
      <c r="H1048" s="12">
        <f>'[4]AZIMUTH_CONGESTION by ports'!G2515</f>
        <v>1</v>
      </c>
      <c r="I1048" s="12">
        <f>'[4]AZIMUTH_CONGESTION by ports'!H2515</f>
        <v>4</v>
      </c>
      <c r="J1048" s="12">
        <f>'[4]AZIMUTH_CONGESTION by ports'!I2515</f>
        <v>0</v>
      </c>
      <c r="K1048" s="12">
        <f>'[4]AZIMUTH_CONGESTION by ports'!J2515</f>
        <v>0</v>
      </c>
      <c r="L1048" s="12">
        <f>'[4]AZIMUTH_CONGESTION by ports'!K2515</f>
        <v>2</v>
      </c>
      <c r="M1048" s="43">
        <f>'[4]AZIMUTH_CONGESTION by ports'!L2515</f>
        <v>2</v>
      </c>
      <c r="N1048" s="6">
        <f>'[4]AZIMUTH_CONGESTION by ports'!M2515</f>
        <v>0</v>
      </c>
      <c r="O1048" s="89">
        <f>'[4]AZIMUTH_CONGESTION by ports'!N2515</f>
        <v>0</v>
      </c>
      <c r="P1048" s="88">
        <f>'[4]AZIMUTH_CONGESTION by ports'!O2515</f>
        <v>0</v>
      </c>
      <c r="Q1048" s="88">
        <f>'[4]AZIMUTH_CONGESTION by ports'!P2515</f>
        <v>0</v>
      </c>
      <c r="R1048" s="43">
        <f>'[4]AZIMUTH_CONGESTION by ports'!Q2515</f>
        <v>2</v>
      </c>
      <c r="S1048" s="88">
        <f>'[4]AZIMUTH_CONGESTION by ports'!R2515</f>
        <v>0</v>
      </c>
      <c r="T1048" s="12">
        <f>'[4]AZIMUTH_CONGESTION by ports'!S2515</f>
        <v>5</v>
      </c>
      <c r="U1048" s="43">
        <f>'[4]AZIMUTH_CONGESTION by ports'!T2515</f>
        <v>0</v>
      </c>
      <c r="V1048" s="12">
        <f>'[4]AZIMUTH_CONGESTION by ports'!U2515</f>
        <v>0</v>
      </c>
      <c r="W1048" s="43">
        <f>'[4]AZIMUTH_CONGESTION by ports'!V2515</f>
        <v>5</v>
      </c>
      <c r="X1048" s="12">
        <f>'[4]AZIMUTH_CONGESTION by ports'!W2515</f>
        <v>1</v>
      </c>
      <c r="Y1048" s="88">
        <f>'[4]AZIMUTH_CONGESTION by ports'!X2515</f>
        <v>3</v>
      </c>
      <c r="Z1048" s="12">
        <f>'[4]AZIMUTH_CONGESTION by ports'!Y2515</f>
        <v>0</v>
      </c>
      <c r="AA1048" s="88">
        <f>'[4]AZIMUTH_CONGESTION by ports'!Z2515</f>
        <v>0</v>
      </c>
      <c r="AB1048" s="12">
        <f t="shared" si="99"/>
        <v>9.1800000000000015</v>
      </c>
      <c r="AC1048" s="12">
        <f t="shared" si="100"/>
        <v>1.53</v>
      </c>
      <c r="AD1048" s="12">
        <f t="shared" si="101"/>
        <v>1.7000000000000002</v>
      </c>
      <c r="AE1048" s="12">
        <f t="shared" si="102"/>
        <v>0.51</v>
      </c>
      <c r="AF1048" s="12">
        <f t="shared" si="103"/>
        <v>3.2300000000000004</v>
      </c>
      <c r="AG1048" s="12">
        <f t="shared" si="104"/>
        <v>2.21</v>
      </c>
    </row>
    <row r="1049" spans="2:33">
      <c r="B1049" s="15">
        <f>'[4]AZIMUTH_CONGESTION by ports'!A2516</f>
        <v>43416</v>
      </c>
      <c r="C1049" s="6">
        <f>'[4]AZIMUTH_CONGESTION by ports'!B2516</f>
        <v>11</v>
      </c>
      <c r="D1049" s="89">
        <f>'[4]AZIMUTH_CONGESTION by ports'!C2516</f>
        <v>23</v>
      </c>
      <c r="E1049" s="43">
        <f>'[4]AZIMUTH_CONGESTION by ports'!D2516</f>
        <v>1</v>
      </c>
      <c r="F1049" s="6">
        <f>'[4]AZIMUTH_CONGESTION by ports'!E2516</f>
        <v>0</v>
      </c>
      <c r="G1049" s="6">
        <f>'[4]AZIMUTH_CONGESTION by ports'!F2516</f>
        <v>0</v>
      </c>
      <c r="H1049" s="12">
        <f>'[4]AZIMUTH_CONGESTION by ports'!G2516</f>
        <v>1</v>
      </c>
      <c r="I1049" s="12">
        <f>'[4]AZIMUTH_CONGESTION by ports'!H2516</f>
        <v>3</v>
      </c>
      <c r="J1049" s="12">
        <f>'[4]AZIMUTH_CONGESTION by ports'!I2516</f>
        <v>1</v>
      </c>
      <c r="K1049" s="12">
        <f>'[4]AZIMUTH_CONGESTION by ports'!J2516</f>
        <v>0</v>
      </c>
      <c r="L1049" s="12">
        <f>'[4]AZIMUTH_CONGESTION by ports'!K2516</f>
        <v>2</v>
      </c>
      <c r="M1049" s="43">
        <f>'[4]AZIMUTH_CONGESTION by ports'!L2516</f>
        <v>2</v>
      </c>
      <c r="N1049" s="6">
        <f>'[4]AZIMUTH_CONGESTION by ports'!M2516</f>
        <v>0</v>
      </c>
      <c r="O1049" s="89">
        <f>'[4]AZIMUTH_CONGESTION by ports'!N2516</f>
        <v>0</v>
      </c>
      <c r="P1049" s="88">
        <f>'[4]AZIMUTH_CONGESTION by ports'!O2516</f>
        <v>0</v>
      </c>
      <c r="Q1049" s="88">
        <f>'[4]AZIMUTH_CONGESTION by ports'!P2516</f>
        <v>0</v>
      </c>
      <c r="R1049" s="43">
        <f>'[4]AZIMUTH_CONGESTION by ports'!Q2516</f>
        <v>1</v>
      </c>
      <c r="S1049" s="88">
        <f>'[4]AZIMUTH_CONGESTION by ports'!R2516</f>
        <v>0</v>
      </c>
      <c r="T1049" s="12">
        <f>'[4]AZIMUTH_CONGESTION by ports'!S2516</f>
        <v>7</v>
      </c>
      <c r="U1049" s="43">
        <f>'[4]AZIMUTH_CONGESTION by ports'!T2516</f>
        <v>0</v>
      </c>
      <c r="V1049" s="12">
        <f>'[4]AZIMUTH_CONGESTION by ports'!U2516</f>
        <v>0</v>
      </c>
      <c r="W1049" s="43">
        <f>'[4]AZIMUTH_CONGESTION by ports'!V2516</f>
        <v>2</v>
      </c>
      <c r="X1049" s="12">
        <f>'[4]AZIMUTH_CONGESTION by ports'!W2516</f>
        <v>1</v>
      </c>
      <c r="Y1049" s="88">
        <f>'[4]AZIMUTH_CONGESTION by ports'!X2516</f>
        <v>2</v>
      </c>
      <c r="Z1049" s="12">
        <f>'[4]AZIMUTH_CONGESTION by ports'!Y2516</f>
        <v>0</v>
      </c>
      <c r="AA1049" s="88">
        <f>'[4]AZIMUTH_CONGESTION by ports'!Z2516</f>
        <v>0</v>
      </c>
      <c r="AB1049" s="12">
        <f t="shared" si="99"/>
        <v>9.6900000000000013</v>
      </c>
      <c r="AC1049" s="12">
        <f t="shared" si="100"/>
        <v>1.87</v>
      </c>
      <c r="AD1049" s="12">
        <f t="shared" si="101"/>
        <v>1.02</v>
      </c>
      <c r="AE1049" s="12">
        <f t="shared" si="102"/>
        <v>0.34</v>
      </c>
      <c r="AF1049" s="12">
        <f t="shared" si="103"/>
        <v>3.91</v>
      </c>
      <c r="AG1049" s="12">
        <f t="shared" si="104"/>
        <v>2.5500000000000003</v>
      </c>
    </row>
    <row r="1050" spans="2:33">
      <c r="B1050" s="15">
        <f>'[4]AZIMUTH_CONGESTION by ports'!A2517</f>
        <v>43417</v>
      </c>
      <c r="C1050" s="6">
        <f>'[4]AZIMUTH_CONGESTION by ports'!B2517</f>
        <v>12</v>
      </c>
      <c r="D1050" s="89">
        <f>'[4]AZIMUTH_CONGESTION by ports'!C2517</f>
        <v>25</v>
      </c>
      <c r="E1050" s="43">
        <f>'[4]AZIMUTH_CONGESTION by ports'!D2517</f>
        <v>0</v>
      </c>
      <c r="F1050" s="6">
        <f>'[4]AZIMUTH_CONGESTION by ports'!E2517</f>
        <v>0</v>
      </c>
      <c r="G1050" s="6">
        <f>'[4]AZIMUTH_CONGESTION by ports'!F2517</f>
        <v>0</v>
      </c>
      <c r="H1050" s="12">
        <f>'[4]AZIMUTH_CONGESTION by ports'!G2517</f>
        <v>1</v>
      </c>
      <c r="I1050" s="12">
        <f>'[4]AZIMUTH_CONGESTION by ports'!H2517</f>
        <v>5</v>
      </c>
      <c r="J1050" s="12">
        <f>'[4]AZIMUTH_CONGESTION by ports'!I2517</f>
        <v>0</v>
      </c>
      <c r="K1050" s="12">
        <f>'[4]AZIMUTH_CONGESTION by ports'!J2517</f>
        <v>0</v>
      </c>
      <c r="L1050" s="12">
        <f>'[4]AZIMUTH_CONGESTION by ports'!K2517</f>
        <v>2</v>
      </c>
      <c r="M1050" s="43">
        <f>'[4]AZIMUTH_CONGESTION by ports'!L2517</f>
        <v>0</v>
      </c>
      <c r="N1050" s="6">
        <f>'[4]AZIMUTH_CONGESTION by ports'!M2517</f>
        <v>0</v>
      </c>
      <c r="O1050" s="89">
        <f>'[4]AZIMUTH_CONGESTION by ports'!N2517</f>
        <v>0</v>
      </c>
      <c r="P1050" s="88">
        <f>'[4]AZIMUTH_CONGESTION by ports'!O2517</f>
        <v>0</v>
      </c>
      <c r="Q1050" s="88">
        <f>'[4]AZIMUTH_CONGESTION by ports'!P2517</f>
        <v>0</v>
      </c>
      <c r="R1050" s="43">
        <f>'[4]AZIMUTH_CONGESTION by ports'!Q2517</f>
        <v>2</v>
      </c>
      <c r="S1050" s="88">
        <f>'[4]AZIMUTH_CONGESTION by ports'!R2517</f>
        <v>0</v>
      </c>
      <c r="T1050" s="12">
        <f>'[4]AZIMUTH_CONGESTION by ports'!S2517</f>
        <v>11</v>
      </c>
      <c r="U1050" s="43">
        <f>'[4]AZIMUTH_CONGESTION by ports'!T2517</f>
        <v>0</v>
      </c>
      <c r="V1050" s="12">
        <f>'[4]AZIMUTH_CONGESTION by ports'!U2517</f>
        <v>0</v>
      </c>
      <c r="W1050" s="43">
        <f>'[4]AZIMUTH_CONGESTION by ports'!V2517</f>
        <v>3</v>
      </c>
      <c r="X1050" s="12">
        <f>'[4]AZIMUTH_CONGESTION by ports'!W2517</f>
        <v>1</v>
      </c>
      <c r="Y1050" s="88">
        <f>'[4]AZIMUTH_CONGESTION by ports'!X2517</f>
        <v>2</v>
      </c>
      <c r="Z1050" s="12">
        <f>'[4]AZIMUTH_CONGESTION by ports'!Y2517</f>
        <v>0</v>
      </c>
      <c r="AA1050" s="88">
        <f>'[4]AZIMUTH_CONGESTION by ports'!Z2517</f>
        <v>0</v>
      </c>
      <c r="AB1050" s="12">
        <f t="shared" si="99"/>
        <v>10.88</v>
      </c>
      <c r="AC1050" s="12">
        <f t="shared" si="100"/>
        <v>2.04</v>
      </c>
      <c r="AD1050" s="12">
        <f t="shared" si="101"/>
        <v>0.85000000000000009</v>
      </c>
      <c r="AE1050" s="12">
        <f t="shared" si="102"/>
        <v>0.34</v>
      </c>
      <c r="AF1050" s="12">
        <f t="shared" si="103"/>
        <v>4.25</v>
      </c>
      <c r="AG1050" s="12">
        <f t="shared" si="104"/>
        <v>3.4000000000000004</v>
      </c>
    </row>
    <row r="1051" spans="2:33">
      <c r="B1051" s="15">
        <f>'[4]AZIMUTH_CONGESTION by ports'!A2518</f>
        <v>43418</v>
      </c>
      <c r="C1051" s="6">
        <f>'[4]AZIMUTH_CONGESTION by ports'!B2518</f>
        <v>11</v>
      </c>
      <c r="D1051" s="89">
        <f>'[4]AZIMUTH_CONGESTION by ports'!C2518</f>
        <v>23</v>
      </c>
      <c r="E1051" s="43">
        <f>'[4]AZIMUTH_CONGESTION by ports'!D2518</f>
        <v>3</v>
      </c>
      <c r="F1051" s="6">
        <f>'[4]AZIMUTH_CONGESTION by ports'!E2518</f>
        <v>0</v>
      </c>
      <c r="G1051" s="6">
        <f>'[4]AZIMUTH_CONGESTION by ports'!F2518</f>
        <v>0</v>
      </c>
      <c r="H1051" s="12">
        <f>'[4]AZIMUTH_CONGESTION by ports'!G2518</f>
        <v>2</v>
      </c>
      <c r="I1051" s="12">
        <f>'[4]AZIMUTH_CONGESTION by ports'!H2518</f>
        <v>3</v>
      </c>
      <c r="J1051" s="12">
        <f>'[4]AZIMUTH_CONGESTION by ports'!I2518</f>
        <v>0</v>
      </c>
      <c r="K1051" s="12">
        <f>'[4]AZIMUTH_CONGESTION by ports'!J2518</f>
        <v>0</v>
      </c>
      <c r="L1051" s="12">
        <f>'[4]AZIMUTH_CONGESTION by ports'!K2518</f>
        <v>2</v>
      </c>
      <c r="M1051" s="43">
        <f>'[4]AZIMUTH_CONGESTION by ports'!L2518</f>
        <v>0</v>
      </c>
      <c r="N1051" s="6">
        <f>'[4]AZIMUTH_CONGESTION by ports'!M2518</f>
        <v>0</v>
      </c>
      <c r="O1051" s="89">
        <f>'[4]AZIMUTH_CONGESTION by ports'!N2518</f>
        <v>0</v>
      </c>
      <c r="P1051" s="88">
        <f>'[4]AZIMUTH_CONGESTION by ports'!O2518</f>
        <v>0</v>
      </c>
      <c r="Q1051" s="88">
        <f>'[4]AZIMUTH_CONGESTION by ports'!P2518</f>
        <v>0</v>
      </c>
      <c r="R1051" s="43">
        <f>'[4]AZIMUTH_CONGESTION by ports'!Q2518</f>
        <v>2</v>
      </c>
      <c r="S1051" s="88">
        <f>'[4]AZIMUTH_CONGESTION by ports'!R2518</f>
        <v>0</v>
      </c>
      <c r="T1051" s="12">
        <f>'[4]AZIMUTH_CONGESTION by ports'!S2518</f>
        <v>8</v>
      </c>
      <c r="U1051" s="43">
        <f>'[4]AZIMUTH_CONGESTION by ports'!T2518</f>
        <v>0</v>
      </c>
      <c r="V1051" s="12">
        <f>'[4]AZIMUTH_CONGESTION by ports'!U2518</f>
        <v>0</v>
      </c>
      <c r="W1051" s="43">
        <f>'[4]AZIMUTH_CONGESTION by ports'!V2518</f>
        <v>2</v>
      </c>
      <c r="X1051" s="12">
        <f>'[4]AZIMUTH_CONGESTION by ports'!W2518</f>
        <v>1</v>
      </c>
      <c r="Y1051" s="88">
        <f>'[4]AZIMUTH_CONGESTION by ports'!X2518</f>
        <v>5</v>
      </c>
      <c r="Z1051" s="12">
        <f>'[4]AZIMUTH_CONGESTION by ports'!Y2518</f>
        <v>0</v>
      </c>
      <c r="AA1051" s="88">
        <f>'[4]AZIMUTH_CONGESTION by ports'!Z2518</f>
        <v>0</v>
      </c>
      <c r="AB1051" s="12">
        <f t="shared" si="99"/>
        <v>10.540000000000001</v>
      </c>
      <c r="AC1051" s="12">
        <f t="shared" si="100"/>
        <v>1.87</v>
      </c>
      <c r="AD1051" s="12">
        <f t="shared" si="101"/>
        <v>1.1900000000000002</v>
      </c>
      <c r="AE1051" s="12">
        <f t="shared" si="102"/>
        <v>0.85000000000000009</v>
      </c>
      <c r="AF1051" s="12">
        <f t="shared" si="103"/>
        <v>3.91</v>
      </c>
      <c r="AG1051" s="12">
        <f t="shared" si="104"/>
        <v>2.72</v>
      </c>
    </row>
    <row r="1052" spans="2:33">
      <c r="B1052" s="15">
        <f>'[4]AZIMUTH_CONGESTION by ports'!A2519</f>
        <v>43419</v>
      </c>
      <c r="C1052" s="6">
        <f>'[4]AZIMUTH_CONGESTION by ports'!B2519</f>
        <v>11</v>
      </c>
      <c r="D1052" s="89">
        <f>'[4]AZIMUTH_CONGESTION by ports'!C2519</f>
        <v>22</v>
      </c>
      <c r="E1052" s="43">
        <f>'[4]AZIMUTH_CONGESTION by ports'!D2519</f>
        <v>6</v>
      </c>
      <c r="F1052" s="6">
        <f>'[4]AZIMUTH_CONGESTION by ports'!E2519</f>
        <v>0</v>
      </c>
      <c r="G1052" s="6">
        <f>'[4]AZIMUTH_CONGESTION by ports'!F2519</f>
        <v>0</v>
      </c>
      <c r="H1052" s="12">
        <f>'[4]AZIMUTH_CONGESTION by ports'!G2519</f>
        <v>3</v>
      </c>
      <c r="I1052" s="12">
        <f>'[4]AZIMUTH_CONGESTION by ports'!H2519</f>
        <v>2</v>
      </c>
      <c r="J1052" s="12">
        <f>'[4]AZIMUTH_CONGESTION by ports'!I2519</f>
        <v>0</v>
      </c>
      <c r="K1052" s="12">
        <f>'[4]AZIMUTH_CONGESTION by ports'!J2519</f>
        <v>0</v>
      </c>
      <c r="L1052" s="12">
        <f>'[4]AZIMUTH_CONGESTION by ports'!K2519</f>
        <v>2</v>
      </c>
      <c r="M1052" s="43">
        <f>'[4]AZIMUTH_CONGESTION by ports'!L2519</f>
        <v>0</v>
      </c>
      <c r="N1052" s="6">
        <f>'[4]AZIMUTH_CONGESTION by ports'!M2519</f>
        <v>0</v>
      </c>
      <c r="O1052" s="89">
        <f>'[4]AZIMUTH_CONGESTION by ports'!N2519</f>
        <v>0</v>
      </c>
      <c r="P1052" s="88">
        <f>'[4]AZIMUTH_CONGESTION by ports'!O2519</f>
        <v>1</v>
      </c>
      <c r="Q1052" s="88">
        <f>'[4]AZIMUTH_CONGESTION by ports'!P2519</f>
        <v>0</v>
      </c>
      <c r="R1052" s="43">
        <f>'[4]AZIMUTH_CONGESTION by ports'!Q2519</f>
        <v>2</v>
      </c>
      <c r="S1052" s="88">
        <f>'[4]AZIMUTH_CONGESTION by ports'!R2519</f>
        <v>0</v>
      </c>
      <c r="T1052" s="12">
        <f>'[4]AZIMUTH_CONGESTION by ports'!S2519</f>
        <v>10</v>
      </c>
      <c r="U1052" s="43">
        <f>'[4]AZIMUTH_CONGESTION by ports'!T2519</f>
        <v>0</v>
      </c>
      <c r="V1052" s="12">
        <f>'[4]AZIMUTH_CONGESTION by ports'!U2519</f>
        <v>0</v>
      </c>
      <c r="W1052" s="43">
        <f>'[4]AZIMUTH_CONGESTION by ports'!V2519</f>
        <v>4</v>
      </c>
      <c r="X1052" s="12">
        <f>'[4]AZIMUTH_CONGESTION by ports'!W2519</f>
        <v>0</v>
      </c>
      <c r="Y1052" s="88">
        <f>'[4]AZIMUTH_CONGESTION by ports'!X2519</f>
        <v>6</v>
      </c>
      <c r="Z1052" s="12">
        <f>'[4]AZIMUTH_CONGESTION by ports'!Y2519</f>
        <v>0</v>
      </c>
      <c r="AA1052" s="88">
        <f>'[4]AZIMUTH_CONGESTION by ports'!Z2519</f>
        <v>0</v>
      </c>
      <c r="AB1052" s="12">
        <f t="shared" si="99"/>
        <v>11.73</v>
      </c>
      <c r="AC1052" s="12">
        <f t="shared" si="100"/>
        <v>1.87</v>
      </c>
      <c r="AD1052" s="12">
        <f t="shared" si="101"/>
        <v>2.04</v>
      </c>
      <c r="AE1052" s="12">
        <f t="shared" si="102"/>
        <v>1.1900000000000002</v>
      </c>
      <c r="AF1052" s="12">
        <f t="shared" si="103"/>
        <v>3.74</v>
      </c>
      <c r="AG1052" s="12">
        <f t="shared" si="104"/>
        <v>2.89</v>
      </c>
    </row>
    <row r="1053" spans="2:33">
      <c r="B1053" s="15">
        <f>'[4]AZIMUTH_CONGESTION by ports'!A2520</f>
        <v>43420</v>
      </c>
      <c r="C1053" s="6">
        <f>'[4]AZIMUTH_CONGESTION by ports'!B2520</f>
        <v>10</v>
      </c>
      <c r="D1053" s="89">
        <f>'[4]AZIMUTH_CONGESTION by ports'!C2520</f>
        <v>20</v>
      </c>
      <c r="E1053" s="43">
        <f>'[4]AZIMUTH_CONGESTION by ports'!D2520</f>
        <v>3</v>
      </c>
      <c r="F1053" s="6">
        <f>'[4]AZIMUTH_CONGESTION by ports'!E2520</f>
        <v>0</v>
      </c>
      <c r="G1053" s="6">
        <f>'[4]AZIMUTH_CONGESTION by ports'!F2520</f>
        <v>0</v>
      </c>
      <c r="H1053" s="12">
        <f>'[4]AZIMUTH_CONGESTION by ports'!G2520</f>
        <v>2</v>
      </c>
      <c r="I1053" s="12">
        <f>'[4]AZIMUTH_CONGESTION by ports'!H2520</f>
        <v>4</v>
      </c>
      <c r="J1053" s="12">
        <f>'[4]AZIMUTH_CONGESTION by ports'!I2520</f>
        <v>0</v>
      </c>
      <c r="K1053" s="12">
        <f>'[4]AZIMUTH_CONGESTION by ports'!J2520</f>
        <v>0</v>
      </c>
      <c r="L1053" s="12">
        <f>'[4]AZIMUTH_CONGESTION by ports'!K2520</f>
        <v>2</v>
      </c>
      <c r="M1053" s="43">
        <f>'[4]AZIMUTH_CONGESTION by ports'!L2520</f>
        <v>0</v>
      </c>
      <c r="N1053" s="6">
        <f>'[4]AZIMUTH_CONGESTION by ports'!M2520</f>
        <v>1</v>
      </c>
      <c r="O1053" s="89">
        <f>'[4]AZIMUTH_CONGESTION by ports'!N2520</f>
        <v>0</v>
      </c>
      <c r="P1053" s="88">
        <f>'[4]AZIMUTH_CONGESTION by ports'!O2520</f>
        <v>1</v>
      </c>
      <c r="Q1053" s="88">
        <f>'[4]AZIMUTH_CONGESTION by ports'!P2520</f>
        <v>0</v>
      </c>
      <c r="R1053" s="43">
        <f>'[4]AZIMUTH_CONGESTION by ports'!Q2520</f>
        <v>1</v>
      </c>
      <c r="S1053" s="88">
        <f>'[4]AZIMUTH_CONGESTION by ports'!R2520</f>
        <v>0</v>
      </c>
      <c r="T1053" s="12">
        <f>'[4]AZIMUTH_CONGESTION by ports'!S2520</f>
        <v>4</v>
      </c>
      <c r="U1053" s="43">
        <f>'[4]AZIMUTH_CONGESTION by ports'!T2520</f>
        <v>0</v>
      </c>
      <c r="V1053" s="12">
        <f>'[4]AZIMUTH_CONGESTION by ports'!U2520</f>
        <v>0</v>
      </c>
      <c r="W1053" s="43">
        <f>'[4]AZIMUTH_CONGESTION by ports'!V2520</f>
        <v>1</v>
      </c>
      <c r="X1053" s="12">
        <f>'[4]AZIMUTH_CONGESTION by ports'!W2520</f>
        <v>0</v>
      </c>
      <c r="Y1053" s="88">
        <f>'[4]AZIMUTH_CONGESTION by ports'!X2520</f>
        <v>4</v>
      </c>
      <c r="Z1053" s="12">
        <f>'[4]AZIMUTH_CONGESTION by ports'!Y2520</f>
        <v>0</v>
      </c>
      <c r="AA1053" s="88">
        <f>'[4]AZIMUTH_CONGESTION by ports'!Z2520</f>
        <v>0</v>
      </c>
      <c r="AB1053" s="12">
        <f t="shared" si="99"/>
        <v>9.01</v>
      </c>
      <c r="AC1053" s="12">
        <f t="shared" si="100"/>
        <v>1.87</v>
      </c>
      <c r="AD1053" s="12">
        <f t="shared" si="101"/>
        <v>0.85000000000000009</v>
      </c>
      <c r="AE1053" s="12">
        <f t="shared" si="102"/>
        <v>0.85000000000000009</v>
      </c>
      <c r="AF1053" s="12">
        <f t="shared" si="103"/>
        <v>3.4000000000000004</v>
      </c>
      <c r="AG1053" s="12">
        <f t="shared" si="104"/>
        <v>2.04</v>
      </c>
    </row>
    <row r="1054" spans="2:33">
      <c r="B1054" s="15">
        <f>'[4]AZIMUTH_CONGESTION by ports'!A2521</f>
        <v>43421</v>
      </c>
      <c r="C1054" s="6">
        <f>'[4]AZIMUTH_CONGESTION by ports'!B2521</f>
        <v>10</v>
      </c>
      <c r="D1054" s="89">
        <f>'[4]AZIMUTH_CONGESTION by ports'!C2521</f>
        <v>26</v>
      </c>
      <c r="E1054" s="43">
        <f>'[4]AZIMUTH_CONGESTION by ports'!D2521</f>
        <v>1</v>
      </c>
      <c r="F1054" s="6">
        <f>'[4]AZIMUTH_CONGESTION by ports'!E2521</f>
        <v>0</v>
      </c>
      <c r="G1054" s="6">
        <f>'[4]AZIMUTH_CONGESTION by ports'!F2521</f>
        <v>0</v>
      </c>
      <c r="H1054" s="12">
        <f>'[4]AZIMUTH_CONGESTION by ports'!G2521</f>
        <v>3</v>
      </c>
      <c r="I1054" s="12">
        <f>'[4]AZIMUTH_CONGESTION by ports'!H2521</f>
        <v>1</v>
      </c>
      <c r="J1054" s="12">
        <f>'[4]AZIMUTH_CONGESTION by ports'!I2521</f>
        <v>1</v>
      </c>
      <c r="K1054" s="12">
        <f>'[4]AZIMUTH_CONGESTION by ports'!J2521</f>
        <v>0</v>
      </c>
      <c r="L1054" s="12">
        <f>'[4]AZIMUTH_CONGESTION by ports'!K2521</f>
        <v>2</v>
      </c>
      <c r="M1054" s="43">
        <f>'[4]AZIMUTH_CONGESTION by ports'!L2521</f>
        <v>2</v>
      </c>
      <c r="N1054" s="6">
        <f>'[4]AZIMUTH_CONGESTION by ports'!M2521</f>
        <v>0</v>
      </c>
      <c r="O1054" s="89">
        <f>'[4]AZIMUTH_CONGESTION by ports'!N2521</f>
        <v>0</v>
      </c>
      <c r="P1054" s="88">
        <f>'[4]AZIMUTH_CONGESTION by ports'!O2521</f>
        <v>0</v>
      </c>
      <c r="Q1054" s="88">
        <f>'[4]AZIMUTH_CONGESTION by ports'!P2521</f>
        <v>0</v>
      </c>
      <c r="R1054" s="43">
        <f>'[4]AZIMUTH_CONGESTION by ports'!Q2521</f>
        <v>0</v>
      </c>
      <c r="S1054" s="88">
        <f>'[4]AZIMUTH_CONGESTION by ports'!R2521</f>
        <v>0</v>
      </c>
      <c r="T1054" s="12">
        <f>'[4]AZIMUTH_CONGESTION by ports'!S2521</f>
        <v>4</v>
      </c>
      <c r="U1054" s="43">
        <f>'[4]AZIMUTH_CONGESTION by ports'!T2521</f>
        <v>0</v>
      </c>
      <c r="V1054" s="12">
        <f>'[4]AZIMUTH_CONGESTION by ports'!U2521</f>
        <v>0</v>
      </c>
      <c r="W1054" s="43">
        <f>'[4]AZIMUTH_CONGESTION by ports'!V2521</f>
        <v>2</v>
      </c>
      <c r="X1054" s="12">
        <f>'[4]AZIMUTH_CONGESTION by ports'!W2521</f>
        <v>0</v>
      </c>
      <c r="Y1054" s="88">
        <f>'[4]AZIMUTH_CONGESTION by ports'!X2521</f>
        <v>3</v>
      </c>
      <c r="Z1054" s="12">
        <f>'[4]AZIMUTH_CONGESTION by ports'!Y2521</f>
        <v>0</v>
      </c>
      <c r="AA1054" s="88">
        <f>'[4]AZIMUTH_CONGESTION by ports'!Z2521</f>
        <v>0</v>
      </c>
      <c r="AB1054" s="12">
        <f t="shared" si="99"/>
        <v>9.3500000000000014</v>
      </c>
      <c r="AC1054" s="12">
        <f t="shared" si="100"/>
        <v>1.7000000000000002</v>
      </c>
      <c r="AD1054" s="12">
        <f t="shared" si="101"/>
        <v>0.85000000000000009</v>
      </c>
      <c r="AE1054" s="12">
        <f t="shared" si="102"/>
        <v>0.51</v>
      </c>
      <c r="AF1054" s="12">
        <f t="shared" si="103"/>
        <v>4.42</v>
      </c>
      <c r="AG1054" s="12">
        <f t="shared" si="104"/>
        <v>1.87</v>
      </c>
    </row>
    <row r="1055" spans="2:33">
      <c r="B1055" s="15">
        <f>'[4]AZIMUTH_CONGESTION by ports'!A2522</f>
        <v>43422</v>
      </c>
      <c r="C1055" s="6">
        <f>'[4]AZIMUTH_CONGESTION by ports'!B2522</f>
        <v>10</v>
      </c>
      <c r="D1055" s="89">
        <f>'[4]AZIMUTH_CONGESTION by ports'!C2522</f>
        <v>20</v>
      </c>
      <c r="E1055" s="43">
        <f>'[4]AZIMUTH_CONGESTION by ports'!D2522</f>
        <v>1</v>
      </c>
      <c r="F1055" s="6">
        <f>'[4]AZIMUTH_CONGESTION by ports'!E2522</f>
        <v>0</v>
      </c>
      <c r="G1055" s="6">
        <f>'[4]AZIMUTH_CONGESTION by ports'!F2522</f>
        <v>0</v>
      </c>
      <c r="H1055" s="12">
        <f>'[4]AZIMUTH_CONGESTION by ports'!G2522</f>
        <v>2</v>
      </c>
      <c r="I1055" s="12">
        <f>'[4]AZIMUTH_CONGESTION by ports'!H2522</f>
        <v>3</v>
      </c>
      <c r="J1055" s="12">
        <f>'[4]AZIMUTH_CONGESTION by ports'!I2522</f>
        <v>0</v>
      </c>
      <c r="K1055" s="12">
        <f>'[4]AZIMUTH_CONGESTION by ports'!J2522</f>
        <v>0</v>
      </c>
      <c r="L1055" s="12">
        <f>'[4]AZIMUTH_CONGESTION by ports'!K2522</f>
        <v>2</v>
      </c>
      <c r="M1055" s="43">
        <f>'[4]AZIMUTH_CONGESTION by ports'!L2522</f>
        <v>0</v>
      </c>
      <c r="N1055" s="6">
        <f>'[4]AZIMUTH_CONGESTION by ports'!M2522</f>
        <v>0</v>
      </c>
      <c r="O1055" s="89">
        <f>'[4]AZIMUTH_CONGESTION by ports'!N2522</f>
        <v>0</v>
      </c>
      <c r="P1055" s="88">
        <f>'[4]AZIMUTH_CONGESTION by ports'!O2522</f>
        <v>1</v>
      </c>
      <c r="Q1055" s="88">
        <f>'[4]AZIMUTH_CONGESTION by ports'!P2522</f>
        <v>0</v>
      </c>
      <c r="R1055" s="43">
        <f>'[4]AZIMUTH_CONGESTION by ports'!Q2522</f>
        <v>1</v>
      </c>
      <c r="S1055" s="88">
        <f>'[4]AZIMUTH_CONGESTION by ports'!R2522</f>
        <v>0</v>
      </c>
      <c r="T1055" s="12">
        <f>'[4]AZIMUTH_CONGESTION by ports'!S2522</f>
        <v>1</v>
      </c>
      <c r="U1055" s="43">
        <f>'[4]AZIMUTH_CONGESTION by ports'!T2522</f>
        <v>0</v>
      </c>
      <c r="V1055" s="12">
        <f>'[4]AZIMUTH_CONGESTION by ports'!U2522</f>
        <v>0</v>
      </c>
      <c r="W1055" s="43">
        <f>'[4]AZIMUTH_CONGESTION by ports'!V2522</f>
        <v>2</v>
      </c>
      <c r="X1055" s="12">
        <f>'[4]AZIMUTH_CONGESTION by ports'!W2522</f>
        <v>0</v>
      </c>
      <c r="Y1055" s="88">
        <f>'[4]AZIMUTH_CONGESTION by ports'!X2522</f>
        <v>4</v>
      </c>
      <c r="Z1055" s="12">
        <f>'[4]AZIMUTH_CONGESTION by ports'!Y2522</f>
        <v>0</v>
      </c>
      <c r="AA1055" s="88">
        <f>'[4]AZIMUTH_CONGESTION by ports'!Z2522</f>
        <v>0</v>
      </c>
      <c r="AB1055" s="12">
        <f t="shared" si="99"/>
        <v>7.99</v>
      </c>
      <c r="AC1055" s="12">
        <f t="shared" si="100"/>
        <v>1.7000000000000002</v>
      </c>
      <c r="AD1055" s="12">
        <f t="shared" si="101"/>
        <v>0.68</v>
      </c>
      <c r="AE1055" s="12">
        <f t="shared" si="102"/>
        <v>0.85000000000000009</v>
      </c>
      <c r="AF1055" s="12">
        <f t="shared" si="103"/>
        <v>3.4000000000000004</v>
      </c>
      <c r="AG1055" s="12">
        <f t="shared" si="104"/>
        <v>1.36</v>
      </c>
    </row>
    <row r="1056" spans="2:33">
      <c r="B1056" s="15">
        <f>'[4]AZIMUTH_CONGESTION by ports'!A2523</f>
        <v>43423</v>
      </c>
      <c r="C1056" s="6">
        <f>'[4]AZIMUTH_CONGESTION by ports'!B2523</f>
        <v>11</v>
      </c>
      <c r="D1056" s="89">
        <f>'[4]AZIMUTH_CONGESTION by ports'!C2523</f>
        <v>26</v>
      </c>
      <c r="E1056" s="43">
        <f>'[4]AZIMUTH_CONGESTION by ports'!D2523</f>
        <v>0</v>
      </c>
      <c r="F1056" s="6">
        <f>'[4]AZIMUTH_CONGESTION by ports'!E2523</f>
        <v>0</v>
      </c>
      <c r="G1056" s="6">
        <f>'[4]AZIMUTH_CONGESTION by ports'!F2523</f>
        <v>0</v>
      </c>
      <c r="H1056" s="12">
        <f>'[4]AZIMUTH_CONGESTION by ports'!G2523</f>
        <v>1</v>
      </c>
      <c r="I1056" s="12">
        <f>'[4]AZIMUTH_CONGESTION by ports'!H2523</f>
        <v>2</v>
      </c>
      <c r="J1056" s="12">
        <f>'[4]AZIMUTH_CONGESTION by ports'!I2523</f>
        <v>1</v>
      </c>
      <c r="K1056" s="12">
        <f>'[4]AZIMUTH_CONGESTION by ports'!J2523</f>
        <v>0</v>
      </c>
      <c r="L1056" s="12">
        <f>'[4]AZIMUTH_CONGESTION by ports'!K2523</f>
        <v>1</v>
      </c>
      <c r="M1056" s="43">
        <f>'[4]AZIMUTH_CONGESTION by ports'!L2523</f>
        <v>0</v>
      </c>
      <c r="N1056" s="6">
        <f>'[4]AZIMUTH_CONGESTION by ports'!M2523</f>
        <v>1</v>
      </c>
      <c r="O1056" s="89">
        <f>'[4]AZIMUTH_CONGESTION by ports'!N2523</f>
        <v>0</v>
      </c>
      <c r="P1056" s="88">
        <f>'[4]AZIMUTH_CONGESTION by ports'!O2523</f>
        <v>1</v>
      </c>
      <c r="Q1056" s="88">
        <f>'[4]AZIMUTH_CONGESTION by ports'!P2523</f>
        <v>0</v>
      </c>
      <c r="R1056" s="43">
        <f>'[4]AZIMUTH_CONGESTION by ports'!Q2523</f>
        <v>1</v>
      </c>
      <c r="S1056" s="88">
        <f>'[4]AZIMUTH_CONGESTION by ports'!R2523</f>
        <v>0</v>
      </c>
      <c r="T1056" s="12">
        <f>'[4]AZIMUTH_CONGESTION by ports'!S2523</f>
        <v>1</v>
      </c>
      <c r="U1056" s="43">
        <f>'[4]AZIMUTH_CONGESTION by ports'!T2523</f>
        <v>0</v>
      </c>
      <c r="V1056" s="12">
        <f>'[4]AZIMUTH_CONGESTION by ports'!U2523</f>
        <v>0</v>
      </c>
      <c r="W1056" s="43">
        <f>'[4]AZIMUTH_CONGESTION by ports'!V2523</f>
        <v>2</v>
      </c>
      <c r="X1056" s="12">
        <f>'[4]AZIMUTH_CONGESTION by ports'!W2523</f>
        <v>0</v>
      </c>
      <c r="Y1056" s="88">
        <f>'[4]AZIMUTH_CONGESTION by ports'!X2523</f>
        <v>2</v>
      </c>
      <c r="Z1056" s="12">
        <f>'[4]AZIMUTH_CONGESTION by ports'!Y2523</f>
        <v>0</v>
      </c>
      <c r="AA1056" s="88">
        <f>'[4]AZIMUTH_CONGESTION by ports'!Z2523</f>
        <v>0</v>
      </c>
      <c r="AB1056" s="12">
        <f t="shared" si="99"/>
        <v>8.5</v>
      </c>
      <c r="AC1056" s="12">
        <f t="shared" si="100"/>
        <v>2.04</v>
      </c>
      <c r="AD1056" s="12">
        <f t="shared" si="101"/>
        <v>0.51</v>
      </c>
      <c r="AE1056" s="12">
        <f t="shared" si="102"/>
        <v>0.51</v>
      </c>
      <c r="AF1056" s="12">
        <f t="shared" si="103"/>
        <v>4.42</v>
      </c>
      <c r="AG1056" s="12">
        <f t="shared" si="104"/>
        <v>1.02</v>
      </c>
    </row>
    <row r="1057" spans="2:33">
      <c r="B1057" s="15">
        <f>'[4]AZIMUTH_CONGESTION by ports'!A2524</f>
        <v>43424</v>
      </c>
      <c r="C1057" s="6">
        <f>'[4]AZIMUTH_CONGESTION by ports'!B2524</f>
        <v>13</v>
      </c>
      <c r="D1057" s="89">
        <f>'[4]AZIMUTH_CONGESTION by ports'!C2524</f>
        <v>26</v>
      </c>
      <c r="E1057" s="43">
        <f>'[4]AZIMUTH_CONGESTION by ports'!D2524</f>
        <v>1</v>
      </c>
      <c r="F1057" s="6">
        <f>'[4]AZIMUTH_CONGESTION by ports'!E2524</f>
        <v>0</v>
      </c>
      <c r="G1057" s="6">
        <f>'[4]AZIMUTH_CONGESTION by ports'!F2524</f>
        <v>0</v>
      </c>
      <c r="H1057" s="12">
        <f>'[4]AZIMUTH_CONGESTION by ports'!G2524</f>
        <v>1</v>
      </c>
      <c r="I1057" s="12">
        <f>'[4]AZIMUTH_CONGESTION by ports'!H2524</f>
        <v>2</v>
      </c>
      <c r="J1057" s="12">
        <f>'[4]AZIMUTH_CONGESTION by ports'!I2524</f>
        <v>0</v>
      </c>
      <c r="K1057" s="12">
        <f>'[4]AZIMUTH_CONGESTION by ports'!J2524</f>
        <v>0</v>
      </c>
      <c r="L1057" s="12">
        <f>'[4]AZIMUTH_CONGESTION by ports'!K2524</f>
        <v>1</v>
      </c>
      <c r="M1057" s="43">
        <f>'[4]AZIMUTH_CONGESTION by ports'!L2524</f>
        <v>1</v>
      </c>
      <c r="N1057" s="6">
        <f>'[4]AZIMUTH_CONGESTION by ports'!M2524</f>
        <v>0</v>
      </c>
      <c r="O1057" s="89">
        <f>'[4]AZIMUTH_CONGESTION by ports'!N2524</f>
        <v>0</v>
      </c>
      <c r="P1057" s="88">
        <f>'[4]AZIMUTH_CONGESTION by ports'!O2524</f>
        <v>1</v>
      </c>
      <c r="Q1057" s="88">
        <f>'[4]AZIMUTH_CONGESTION by ports'!P2524</f>
        <v>0</v>
      </c>
      <c r="R1057" s="43">
        <f>'[4]AZIMUTH_CONGESTION by ports'!Q2524</f>
        <v>0</v>
      </c>
      <c r="S1057" s="88">
        <f>'[4]AZIMUTH_CONGESTION by ports'!R2524</f>
        <v>0</v>
      </c>
      <c r="T1057" s="12">
        <f>'[4]AZIMUTH_CONGESTION by ports'!S2524</f>
        <v>1</v>
      </c>
      <c r="U1057" s="43">
        <f>'[4]AZIMUTH_CONGESTION by ports'!T2524</f>
        <v>0</v>
      </c>
      <c r="V1057" s="12">
        <f>'[4]AZIMUTH_CONGESTION by ports'!U2524</f>
        <v>0</v>
      </c>
      <c r="W1057" s="43">
        <f>'[4]AZIMUTH_CONGESTION by ports'!V2524</f>
        <v>0</v>
      </c>
      <c r="X1057" s="12">
        <f>'[4]AZIMUTH_CONGESTION by ports'!W2524</f>
        <v>0</v>
      </c>
      <c r="Y1057" s="88">
        <f>'[4]AZIMUTH_CONGESTION by ports'!X2524</f>
        <v>2</v>
      </c>
      <c r="Z1057" s="12">
        <f>'[4]AZIMUTH_CONGESTION by ports'!Y2524</f>
        <v>0</v>
      </c>
      <c r="AA1057" s="88">
        <f>'[4]AZIMUTH_CONGESTION by ports'!Z2524</f>
        <v>0</v>
      </c>
      <c r="AB1057" s="12">
        <f t="shared" si="99"/>
        <v>8.33</v>
      </c>
      <c r="AC1057" s="12">
        <f t="shared" si="100"/>
        <v>2.21</v>
      </c>
      <c r="AD1057" s="12">
        <f t="shared" si="101"/>
        <v>0.34</v>
      </c>
      <c r="AE1057" s="12">
        <f t="shared" si="102"/>
        <v>0.51</v>
      </c>
      <c r="AF1057" s="12">
        <f t="shared" si="103"/>
        <v>4.42</v>
      </c>
      <c r="AG1057" s="12">
        <f t="shared" si="104"/>
        <v>0.85000000000000009</v>
      </c>
    </row>
    <row r="1058" spans="2:33">
      <c r="B1058" s="15">
        <f>'[4]AZIMUTH_CONGESTION by ports'!A2525</f>
        <v>43425</v>
      </c>
      <c r="C1058" s="6">
        <f>'[4]AZIMUTH_CONGESTION by ports'!B2525</f>
        <v>13</v>
      </c>
      <c r="D1058" s="89">
        <f>'[4]AZIMUTH_CONGESTION by ports'!C2525</f>
        <v>27</v>
      </c>
      <c r="E1058" s="43">
        <f>'[4]AZIMUTH_CONGESTION by ports'!D2525</f>
        <v>0</v>
      </c>
      <c r="F1058" s="6">
        <f>'[4]AZIMUTH_CONGESTION by ports'!E2525</f>
        <v>0</v>
      </c>
      <c r="G1058" s="6">
        <f>'[4]AZIMUTH_CONGESTION by ports'!F2525</f>
        <v>0</v>
      </c>
      <c r="H1058" s="12">
        <f>'[4]AZIMUTH_CONGESTION by ports'!G2525</f>
        <v>2</v>
      </c>
      <c r="I1058" s="12">
        <f>'[4]AZIMUTH_CONGESTION by ports'!H2525</f>
        <v>2</v>
      </c>
      <c r="J1058" s="12">
        <f>'[4]AZIMUTH_CONGESTION by ports'!I2525</f>
        <v>0</v>
      </c>
      <c r="K1058" s="12">
        <f>'[4]AZIMUTH_CONGESTION by ports'!J2525</f>
        <v>0</v>
      </c>
      <c r="L1058" s="12">
        <f>'[4]AZIMUTH_CONGESTION by ports'!K2525</f>
        <v>1</v>
      </c>
      <c r="M1058" s="43">
        <f>'[4]AZIMUTH_CONGESTION by ports'!L2525</f>
        <v>0</v>
      </c>
      <c r="N1058" s="6">
        <f>'[4]AZIMUTH_CONGESTION by ports'!M2525</f>
        <v>0</v>
      </c>
      <c r="O1058" s="89">
        <f>'[4]AZIMUTH_CONGESTION by ports'!N2525</f>
        <v>0</v>
      </c>
      <c r="P1058" s="88">
        <f>'[4]AZIMUTH_CONGESTION by ports'!O2525</f>
        <v>1</v>
      </c>
      <c r="Q1058" s="88">
        <f>'[4]AZIMUTH_CONGESTION by ports'!P2525</f>
        <v>0</v>
      </c>
      <c r="R1058" s="43">
        <f>'[4]AZIMUTH_CONGESTION by ports'!Q2525</f>
        <v>0</v>
      </c>
      <c r="S1058" s="88">
        <f>'[4]AZIMUTH_CONGESTION by ports'!R2525</f>
        <v>0</v>
      </c>
      <c r="T1058" s="12">
        <f>'[4]AZIMUTH_CONGESTION by ports'!S2525</f>
        <v>1</v>
      </c>
      <c r="U1058" s="43">
        <f>'[4]AZIMUTH_CONGESTION by ports'!T2525</f>
        <v>0</v>
      </c>
      <c r="V1058" s="12">
        <f>'[4]AZIMUTH_CONGESTION by ports'!U2525</f>
        <v>0</v>
      </c>
      <c r="W1058" s="43">
        <f>'[4]AZIMUTH_CONGESTION by ports'!V2525</f>
        <v>0</v>
      </c>
      <c r="X1058" s="12">
        <f>'[4]AZIMUTH_CONGESTION by ports'!W2525</f>
        <v>0</v>
      </c>
      <c r="Y1058" s="88">
        <f>'[4]AZIMUTH_CONGESTION by ports'!X2525</f>
        <v>3</v>
      </c>
      <c r="Z1058" s="12">
        <f>'[4]AZIMUTH_CONGESTION by ports'!Y2525</f>
        <v>0</v>
      </c>
      <c r="AA1058" s="88">
        <f>'[4]AZIMUTH_CONGESTION by ports'!Z2525</f>
        <v>0</v>
      </c>
      <c r="AB1058" s="12">
        <f t="shared" si="99"/>
        <v>8.5</v>
      </c>
      <c r="AC1058" s="12">
        <f t="shared" si="100"/>
        <v>2.21</v>
      </c>
      <c r="AD1058" s="12">
        <f t="shared" si="101"/>
        <v>0</v>
      </c>
      <c r="AE1058" s="12">
        <f t="shared" si="102"/>
        <v>0.68</v>
      </c>
      <c r="AF1058" s="12">
        <f t="shared" si="103"/>
        <v>4.5900000000000007</v>
      </c>
      <c r="AG1058" s="12">
        <f t="shared" si="104"/>
        <v>1.02</v>
      </c>
    </row>
    <row r="1059" spans="2:33">
      <c r="B1059" s="15">
        <f>'[4]AZIMUTH_CONGESTION by ports'!A2526</f>
        <v>43426</v>
      </c>
      <c r="C1059" s="6">
        <f>'[4]AZIMUTH_CONGESTION by ports'!B2526</f>
        <v>12</v>
      </c>
      <c r="D1059" s="89">
        <f>'[4]AZIMUTH_CONGESTION by ports'!C2526</f>
        <v>26</v>
      </c>
      <c r="E1059" s="43">
        <f>'[4]AZIMUTH_CONGESTION by ports'!D2526</f>
        <v>0</v>
      </c>
      <c r="F1059" s="6">
        <f>'[4]AZIMUTH_CONGESTION by ports'!E2526</f>
        <v>0</v>
      </c>
      <c r="G1059" s="6">
        <f>'[4]AZIMUTH_CONGESTION by ports'!F2526</f>
        <v>0</v>
      </c>
      <c r="H1059" s="12">
        <f>'[4]AZIMUTH_CONGESTION by ports'!G2526</f>
        <v>1</v>
      </c>
      <c r="I1059" s="12">
        <f>'[4]AZIMUTH_CONGESTION by ports'!H2526</f>
        <v>3</v>
      </c>
      <c r="J1059" s="12">
        <f>'[4]AZIMUTH_CONGESTION by ports'!I2526</f>
        <v>0</v>
      </c>
      <c r="K1059" s="12">
        <f>'[4]AZIMUTH_CONGESTION by ports'!J2526</f>
        <v>0</v>
      </c>
      <c r="L1059" s="12">
        <f>'[4]AZIMUTH_CONGESTION by ports'!K2526</f>
        <v>2</v>
      </c>
      <c r="M1059" s="43">
        <f>'[4]AZIMUTH_CONGESTION by ports'!L2526</f>
        <v>0</v>
      </c>
      <c r="N1059" s="6">
        <f>'[4]AZIMUTH_CONGESTION by ports'!M2526</f>
        <v>0</v>
      </c>
      <c r="O1059" s="89">
        <f>'[4]AZIMUTH_CONGESTION by ports'!N2526</f>
        <v>0</v>
      </c>
      <c r="P1059" s="88">
        <f>'[4]AZIMUTH_CONGESTION by ports'!O2526</f>
        <v>1</v>
      </c>
      <c r="Q1059" s="88">
        <f>'[4]AZIMUTH_CONGESTION by ports'!P2526</f>
        <v>0</v>
      </c>
      <c r="R1059" s="43">
        <f>'[4]AZIMUTH_CONGESTION by ports'!Q2526</f>
        <v>1</v>
      </c>
      <c r="S1059" s="88">
        <f>'[4]AZIMUTH_CONGESTION by ports'!R2526</f>
        <v>0</v>
      </c>
      <c r="T1059" s="12">
        <f>'[4]AZIMUTH_CONGESTION by ports'!S2526</f>
        <v>2</v>
      </c>
      <c r="U1059" s="43">
        <f>'[4]AZIMUTH_CONGESTION by ports'!T2526</f>
        <v>0</v>
      </c>
      <c r="V1059" s="12">
        <f>'[4]AZIMUTH_CONGESTION by ports'!U2526</f>
        <v>0</v>
      </c>
      <c r="W1059" s="43">
        <f>'[4]AZIMUTH_CONGESTION by ports'!V2526</f>
        <v>1</v>
      </c>
      <c r="X1059" s="12">
        <f>'[4]AZIMUTH_CONGESTION by ports'!W2526</f>
        <v>0</v>
      </c>
      <c r="Y1059" s="88">
        <f>'[4]AZIMUTH_CONGESTION by ports'!X2526</f>
        <v>2</v>
      </c>
      <c r="Z1059" s="12">
        <f>'[4]AZIMUTH_CONGESTION by ports'!Y2526</f>
        <v>0</v>
      </c>
      <c r="AA1059" s="88">
        <f>'[4]AZIMUTH_CONGESTION by ports'!Z2526</f>
        <v>0</v>
      </c>
      <c r="AB1059" s="12">
        <f t="shared" si="99"/>
        <v>8.67</v>
      </c>
      <c r="AC1059" s="12">
        <f t="shared" si="100"/>
        <v>2.04</v>
      </c>
      <c r="AD1059" s="12">
        <f t="shared" si="101"/>
        <v>0.34</v>
      </c>
      <c r="AE1059" s="12">
        <f t="shared" si="102"/>
        <v>0.51</v>
      </c>
      <c r="AF1059" s="12">
        <f t="shared" si="103"/>
        <v>4.42</v>
      </c>
      <c r="AG1059" s="12">
        <f t="shared" si="104"/>
        <v>1.36</v>
      </c>
    </row>
    <row r="1060" spans="2:33">
      <c r="B1060" s="15">
        <f>'[4]AZIMUTH_CONGESTION by ports'!A2527</f>
        <v>43427</v>
      </c>
      <c r="C1060" s="6">
        <f>'[4]AZIMUTH_CONGESTION by ports'!B2527</f>
        <v>11</v>
      </c>
      <c r="D1060" s="89">
        <f>'[4]AZIMUTH_CONGESTION by ports'!C2527</f>
        <v>25</v>
      </c>
      <c r="E1060" s="43">
        <f>'[4]AZIMUTH_CONGESTION by ports'!D2527</f>
        <v>0</v>
      </c>
      <c r="F1060" s="6">
        <f>'[4]AZIMUTH_CONGESTION by ports'!E2527</f>
        <v>0</v>
      </c>
      <c r="G1060" s="6">
        <f>'[4]AZIMUTH_CONGESTION by ports'!F2527</f>
        <v>0</v>
      </c>
      <c r="H1060" s="12">
        <f>'[4]AZIMUTH_CONGESTION by ports'!G2527</f>
        <v>1</v>
      </c>
      <c r="I1060" s="12">
        <f>'[4]AZIMUTH_CONGESTION by ports'!H2527</f>
        <v>4</v>
      </c>
      <c r="J1060" s="12">
        <f>'[4]AZIMUTH_CONGESTION by ports'!I2527</f>
        <v>0</v>
      </c>
      <c r="K1060" s="12">
        <f>'[4]AZIMUTH_CONGESTION by ports'!J2527</f>
        <v>0</v>
      </c>
      <c r="L1060" s="12">
        <f>'[4]AZIMUTH_CONGESTION by ports'!K2527</f>
        <v>1</v>
      </c>
      <c r="M1060" s="43">
        <f>'[4]AZIMUTH_CONGESTION by ports'!L2527</f>
        <v>0</v>
      </c>
      <c r="N1060" s="6">
        <f>'[4]AZIMUTH_CONGESTION by ports'!M2527</f>
        <v>0</v>
      </c>
      <c r="O1060" s="89">
        <f>'[4]AZIMUTH_CONGESTION by ports'!N2527</f>
        <v>0</v>
      </c>
      <c r="P1060" s="88">
        <f>'[4]AZIMUTH_CONGESTION by ports'!O2527</f>
        <v>1</v>
      </c>
      <c r="Q1060" s="88">
        <f>'[4]AZIMUTH_CONGESTION by ports'!P2527</f>
        <v>0</v>
      </c>
      <c r="R1060" s="43">
        <f>'[4]AZIMUTH_CONGESTION by ports'!Q2527</f>
        <v>2</v>
      </c>
      <c r="S1060" s="88">
        <f>'[4]AZIMUTH_CONGESTION by ports'!R2527</f>
        <v>0</v>
      </c>
      <c r="T1060" s="12">
        <f>'[4]AZIMUTH_CONGESTION by ports'!S2527</f>
        <v>1</v>
      </c>
      <c r="U1060" s="43">
        <f>'[4]AZIMUTH_CONGESTION by ports'!T2527</f>
        <v>0</v>
      </c>
      <c r="V1060" s="12">
        <f>'[4]AZIMUTH_CONGESTION by ports'!U2527</f>
        <v>0</v>
      </c>
      <c r="W1060" s="43">
        <f>'[4]AZIMUTH_CONGESTION by ports'!V2527</f>
        <v>1</v>
      </c>
      <c r="X1060" s="12">
        <f>'[4]AZIMUTH_CONGESTION by ports'!W2527</f>
        <v>0</v>
      </c>
      <c r="Y1060" s="88">
        <f>'[4]AZIMUTH_CONGESTION by ports'!X2527</f>
        <v>1</v>
      </c>
      <c r="Z1060" s="12">
        <f>'[4]AZIMUTH_CONGESTION by ports'!Y2527</f>
        <v>0</v>
      </c>
      <c r="AA1060" s="88">
        <f>'[4]AZIMUTH_CONGESTION by ports'!Z2527</f>
        <v>0</v>
      </c>
      <c r="AB1060" s="12">
        <f t="shared" si="99"/>
        <v>8.16</v>
      </c>
      <c r="AC1060" s="12">
        <f t="shared" si="100"/>
        <v>1.87</v>
      </c>
      <c r="AD1060" s="12">
        <f t="shared" si="101"/>
        <v>0.51</v>
      </c>
      <c r="AE1060" s="12">
        <f t="shared" si="102"/>
        <v>0.34</v>
      </c>
      <c r="AF1060" s="12">
        <f t="shared" si="103"/>
        <v>4.25</v>
      </c>
      <c r="AG1060" s="12">
        <f t="shared" si="104"/>
        <v>1.1900000000000002</v>
      </c>
    </row>
    <row r="1061" spans="2:33">
      <c r="B1061" s="15">
        <f>'[4]AZIMUTH_CONGESTION by ports'!A2528</f>
        <v>43428</v>
      </c>
      <c r="C1061" s="6">
        <f>'[4]AZIMUTH_CONGESTION by ports'!B2528</f>
        <v>11</v>
      </c>
      <c r="D1061" s="89">
        <f>'[4]AZIMUTH_CONGESTION by ports'!C2528</f>
        <v>19</v>
      </c>
      <c r="E1061" s="43">
        <f>'[4]AZIMUTH_CONGESTION by ports'!D2528</f>
        <v>0</v>
      </c>
      <c r="F1061" s="6">
        <f>'[4]AZIMUTH_CONGESTION by ports'!E2528</f>
        <v>0</v>
      </c>
      <c r="G1061" s="6">
        <f>'[4]AZIMUTH_CONGESTION by ports'!F2528</f>
        <v>0</v>
      </c>
      <c r="H1061" s="12">
        <f>'[4]AZIMUTH_CONGESTION by ports'!G2528</f>
        <v>0</v>
      </c>
      <c r="I1061" s="12">
        <f>'[4]AZIMUTH_CONGESTION by ports'!H2528</f>
        <v>3</v>
      </c>
      <c r="J1061" s="12">
        <f>'[4]AZIMUTH_CONGESTION by ports'!I2528</f>
        <v>2</v>
      </c>
      <c r="K1061" s="12">
        <f>'[4]AZIMUTH_CONGESTION by ports'!J2528</f>
        <v>0</v>
      </c>
      <c r="L1061" s="12">
        <f>'[4]AZIMUTH_CONGESTION by ports'!K2528</f>
        <v>1</v>
      </c>
      <c r="M1061" s="43">
        <f>'[4]AZIMUTH_CONGESTION by ports'!L2528</f>
        <v>1</v>
      </c>
      <c r="N1061" s="6">
        <f>'[4]AZIMUTH_CONGESTION by ports'!M2528</f>
        <v>0</v>
      </c>
      <c r="O1061" s="89">
        <f>'[4]AZIMUTH_CONGESTION by ports'!N2528</f>
        <v>0</v>
      </c>
      <c r="P1061" s="88">
        <f>'[4]AZIMUTH_CONGESTION by ports'!O2528</f>
        <v>1</v>
      </c>
      <c r="Q1061" s="88">
        <f>'[4]AZIMUTH_CONGESTION by ports'!P2528</f>
        <v>0</v>
      </c>
      <c r="R1061" s="43">
        <f>'[4]AZIMUTH_CONGESTION by ports'!Q2528</f>
        <v>1</v>
      </c>
      <c r="S1061" s="88">
        <f>'[4]AZIMUTH_CONGESTION by ports'!R2528</f>
        <v>0</v>
      </c>
      <c r="T1061" s="12">
        <f>'[4]AZIMUTH_CONGESTION by ports'!S2528</f>
        <v>2</v>
      </c>
      <c r="U1061" s="43">
        <f>'[4]AZIMUTH_CONGESTION by ports'!T2528</f>
        <v>0</v>
      </c>
      <c r="V1061" s="12">
        <f>'[4]AZIMUTH_CONGESTION by ports'!U2528</f>
        <v>0</v>
      </c>
      <c r="W1061" s="43">
        <f>'[4]AZIMUTH_CONGESTION by ports'!V2528</f>
        <v>0</v>
      </c>
      <c r="X1061" s="12">
        <f>'[4]AZIMUTH_CONGESTION by ports'!W2528</f>
        <v>0</v>
      </c>
      <c r="Y1061" s="88">
        <f>'[4]AZIMUTH_CONGESTION by ports'!X2528</f>
        <v>1</v>
      </c>
      <c r="Z1061" s="12">
        <f>'[4]AZIMUTH_CONGESTION by ports'!Y2528</f>
        <v>0</v>
      </c>
      <c r="AA1061" s="88">
        <f>'[4]AZIMUTH_CONGESTION by ports'!Z2528</f>
        <v>0</v>
      </c>
      <c r="AB1061" s="12">
        <f t="shared" si="99"/>
        <v>7.1400000000000006</v>
      </c>
      <c r="AC1061" s="12">
        <f t="shared" si="100"/>
        <v>1.87</v>
      </c>
      <c r="AD1061" s="12">
        <f t="shared" si="101"/>
        <v>0.34</v>
      </c>
      <c r="AE1061" s="12">
        <f t="shared" si="102"/>
        <v>0.34</v>
      </c>
      <c r="AF1061" s="12">
        <f t="shared" si="103"/>
        <v>3.2300000000000004</v>
      </c>
      <c r="AG1061" s="12">
        <f t="shared" si="104"/>
        <v>1.36</v>
      </c>
    </row>
    <row r="1062" spans="2:33">
      <c r="B1062" s="15">
        <f>'[4]AZIMUTH_CONGESTION by ports'!A2529</f>
        <v>43429</v>
      </c>
      <c r="C1062" s="6">
        <f>'[4]AZIMUTH_CONGESTION by ports'!B2529</f>
        <v>11</v>
      </c>
      <c r="D1062" s="89">
        <f>'[4]AZIMUTH_CONGESTION by ports'!C2529</f>
        <v>20</v>
      </c>
      <c r="E1062" s="43">
        <f>'[4]AZIMUTH_CONGESTION by ports'!D2529</f>
        <v>0</v>
      </c>
      <c r="F1062" s="6">
        <f>'[4]AZIMUTH_CONGESTION by ports'!E2529</f>
        <v>0</v>
      </c>
      <c r="G1062" s="6">
        <f>'[4]AZIMUTH_CONGESTION by ports'!F2529</f>
        <v>0</v>
      </c>
      <c r="H1062" s="12">
        <f>'[4]AZIMUTH_CONGESTION by ports'!G2529</f>
        <v>0</v>
      </c>
      <c r="I1062" s="12">
        <f>'[4]AZIMUTH_CONGESTION by ports'!H2529</f>
        <v>1</v>
      </c>
      <c r="J1062" s="12">
        <f>'[4]AZIMUTH_CONGESTION by ports'!I2529</f>
        <v>1</v>
      </c>
      <c r="K1062" s="12">
        <f>'[4]AZIMUTH_CONGESTION by ports'!J2529</f>
        <v>0</v>
      </c>
      <c r="L1062" s="12">
        <f>'[4]AZIMUTH_CONGESTION by ports'!K2529</f>
        <v>1</v>
      </c>
      <c r="M1062" s="43">
        <f>'[4]AZIMUTH_CONGESTION by ports'!L2529</f>
        <v>0</v>
      </c>
      <c r="N1062" s="6">
        <f>'[4]AZIMUTH_CONGESTION by ports'!M2529</f>
        <v>0</v>
      </c>
      <c r="O1062" s="89">
        <f>'[4]AZIMUTH_CONGESTION by ports'!N2529</f>
        <v>0</v>
      </c>
      <c r="P1062" s="88">
        <f>'[4]AZIMUTH_CONGESTION by ports'!O2529</f>
        <v>0</v>
      </c>
      <c r="Q1062" s="88">
        <f>'[4]AZIMUTH_CONGESTION by ports'!P2529</f>
        <v>0</v>
      </c>
      <c r="R1062" s="43">
        <f>'[4]AZIMUTH_CONGESTION by ports'!Q2529</f>
        <v>0</v>
      </c>
      <c r="S1062" s="88">
        <f>'[4]AZIMUTH_CONGESTION by ports'!R2529</f>
        <v>0</v>
      </c>
      <c r="T1062" s="12">
        <f>'[4]AZIMUTH_CONGESTION by ports'!S2529</f>
        <v>3</v>
      </c>
      <c r="U1062" s="43">
        <f>'[4]AZIMUTH_CONGESTION by ports'!T2529</f>
        <v>0</v>
      </c>
      <c r="V1062" s="12">
        <f>'[4]AZIMUTH_CONGESTION by ports'!U2529</f>
        <v>0</v>
      </c>
      <c r="W1062" s="43">
        <f>'[4]AZIMUTH_CONGESTION by ports'!V2529</f>
        <v>1</v>
      </c>
      <c r="X1062" s="12">
        <f>'[4]AZIMUTH_CONGESTION by ports'!W2529</f>
        <v>0</v>
      </c>
      <c r="Y1062" s="88">
        <f>'[4]AZIMUTH_CONGESTION by ports'!X2529</f>
        <v>0</v>
      </c>
      <c r="Z1062" s="12">
        <f>'[4]AZIMUTH_CONGESTION by ports'!Y2529</f>
        <v>0</v>
      </c>
      <c r="AA1062" s="88">
        <f>'[4]AZIMUTH_CONGESTION by ports'!Z2529</f>
        <v>0</v>
      </c>
      <c r="AB1062" s="12">
        <f t="shared" si="99"/>
        <v>6.4600000000000009</v>
      </c>
      <c r="AC1062" s="12">
        <f t="shared" si="100"/>
        <v>1.87</v>
      </c>
      <c r="AD1062" s="12">
        <f t="shared" si="101"/>
        <v>0.17</v>
      </c>
      <c r="AE1062" s="12">
        <f t="shared" si="102"/>
        <v>0</v>
      </c>
      <c r="AF1062" s="12">
        <f t="shared" si="103"/>
        <v>3.4000000000000004</v>
      </c>
      <c r="AG1062" s="12">
        <f t="shared" si="104"/>
        <v>1.02</v>
      </c>
    </row>
    <row r="1063" spans="2:33">
      <c r="B1063" s="15">
        <f>'[4]AZIMUTH_CONGESTION by ports'!A2530</f>
        <v>43430</v>
      </c>
      <c r="C1063" s="6">
        <f>'[4]AZIMUTH_CONGESTION by ports'!B2530</f>
        <v>9</v>
      </c>
      <c r="D1063" s="89">
        <f>'[4]AZIMUTH_CONGESTION by ports'!C2530</f>
        <v>25</v>
      </c>
      <c r="E1063" s="43">
        <f>'[4]AZIMUTH_CONGESTION by ports'!D2530</f>
        <v>2</v>
      </c>
      <c r="F1063" s="6">
        <f>'[4]AZIMUTH_CONGESTION by ports'!E2530</f>
        <v>0</v>
      </c>
      <c r="G1063" s="6">
        <f>'[4]AZIMUTH_CONGESTION by ports'!F2530</f>
        <v>0</v>
      </c>
      <c r="H1063" s="12">
        <f>'[4]AZIMUTH_CONGESTION by ports'!G2530</f>
        <v>0</v>
      </c>
      <c r="I1063" s="12">
        <f>'[4]AZIMUTH_CONGESTION by ports'!H2530</f>
        <v>2</v>
      </c>
      <c r="J1063" s="12">
        <f>'[4]AZIMUTH_CONGESTION by ports'!I2530</f>
        <v>0</v>
      </c>
      <c r="K1063" s="12">
        <f>'[4]AZIMUTH_CONGESTION by ports'!J2530</f>
        <v>0</v>
      </c>
      <c r="L1063" s="12">
        <f>'[4]AZIMUTH_CONGESTION by ports'!K2530</f>
        <v>1</v>
      </c>
      <c r="M1063" s="43">
        <f>'[4]AZIMUTH_CONGESTION by ports'!L2530</f>
        <v>2</v>
      </c>
      <c r="N1063" s="6">
        <f>'[4]AZIMUTH_CONGESTION by ports'!M2530</f>
        <v>0</v>
      </c>
      <c r="O1063" s="89">
        <f>'[4]AZIMUTH_CONGESTION by ports'!N2530</f>
        <v>0</v>
      </c>
      <c r="P1063" s="88">
        <f>'[4]AZIMUTH_CONGESTION by ports'!O2530</f>
        <v>0</v>
      </c>
      <c r="Q1063" s="88">
        <f>'[4]AZIMUTH_CONGESTION by ports'!P2530</f>
        <v>0</v>
      </c>
      <c r="R1063" s="43">
        <f>'[4]AZIMUTH_CONGESTION by ports'!Q2530</f>
        <v>0</v>
      </c>
      <c r="S1063" s="88">
        <f>'[4]AZIMUTH_CONGESTION by ports'!R2530</f>
        <v>0</v>
      </c>
      <c r="T1063" s="12">
        <f>'[4]AZIMUTH_CONGESTION by ports'!S2530</f>
        <v>2</v>
      </c>
      <c r="U1063" s="43">
        <f>'[4]AZIMUTH_CONGESTION by ports'!T2530</f>
        <v>0</v>
      </c>
      <c r="V1063" s="12">
        <f>'[4]AZIMUTH_CONGESTION by ports'!U2530</f>
        <v>0</v>
      </c>
      <c r="W1063" s="43">
        <f>'[4]AZIMUTH_CONGESTION by ports'!V2530</f>
        <v>0</v>
      </c>
      <c r="X1063" s="12">
        <f>'[4]AZIMUTH_CONGESTION by ports'!W2530</f>
        <v>0</v>
      </c>
      <c r="Y1063" s="88">
        <f>'[4]AZIMUTH_CONGESTION by ports'!X2530</f>
        <v>2</v>
      </c>
      <c r="Z1063" s="12">
        <f>'[4]AZIMUTH_CONGESTION by ports'!Y2530</f>
        <v>0</v>
      </c>
      <c r="AA1063" s="88">
        <f>'[4]AZIMUTH_CONGESTION by ports'!Z2530</f>
        <v>0</v>
      </c>
      <c r="AB1063" s="12">
        <f t="shared" si="99"/>
        <v>7.65</v>
      </c>
      <c r="AC1063" s="12">
        <f t="shared" si="100"/>
        <v>1.53</v>
      </c>
      <c r="AD1063" s="12">
        <f t="shared" si="101"/>
        <v>0.68</v>
      </c>
      <c r="AE1063" s="12">
        <f t="shared" si="102"/>
        <v>0.34</v>
      </c>
      <c r="AF1063" s="12">
        <f t="shared" si="103"/>
        <v>4.25</v>
      </c>
      <c r="AG1063" s="12">
        <f t="shared" si="104"/>
        <v>0.85000000000000009</v>
      </c>
    </row>
    <row r="1064" spans="2:33">
      <c r="B1064" s="15">
        <f>'[4]AZIMUTH_CONGESTION by ports'!A2531</f>
        <v>43431</v>
      </c>
      <c r="C1064" s="6">
        <f>'[4]AZIMUTH_CONGESTION by ports'!B2531</f>
        <v>11</v>
      </c>
      <c r="D1064" s="89">
        <f>'[4]AZIMUTH_CONGESTION by ports'!C2531</f>
        <v>25</v>
      </c>
      <c r="E1064" s="43">
        <f>'[4]AZIMUTH_CONGESTION by ports'!D2531</f>
        <v>1</v>
      </c>
      <c r="F1064" s="6">
        <f>'[4]AZIMUTH_CONGESTION by ports'!E2531</f>
        <v>0</v>
      </c>
      <c r="G1064" s="6">
        <f>'[4]AZIMUTH_CONGESTION by ports'!F2531</f>
        <v>0</v>
      </c>
      <c r="H1064" s="12">
        <f>'[4]AZIMUTH_CONGESTION by ports'!G2531</f>
        <v>1</v>
      </c>
      <c r="I1064" s="12">
        <f>'[4]AZIMUTH_CONGESTION by ports'!H2531</f>
        <v>1</v>
      </c>
      <c r="J1064" s="12">
        <f>'[4]AZIMUTH_CONGESTION by ports'!I2531</f>
        <v>1</v>
      </c>
      <c r="K1064" s="12">
        <f>'[4]AZIMUTH_CONGESTION by ports'!J2531</f>
        <v>0</v>
      </c>
      <c r="L1064" s="12">
        <f>'[4]AZIMUTH_CONGESTION by ports'!K2531</f>
        <v>1</v>
      </c>
      <c r="M1064" s="43">
        <f>'[4]AZIMUTH_CONGESTION by ports'!L2531</f>
        <v>0</v>
      </c>
      <c r="N1064" s="6">
        <f>'[4]AZIMUTH_CONGESTION by ports'!M2531</f>
        <v>0</v>
      </c>
      <c r="O1064" s="89">
        <f>'[4]AZIMUTH_CONGESTION by ports'!N2531</f>
        <v>0</v>
      </c>
      <c r="P1064" s="88">
        <f>'[4]AZIMUTH_CONGESTION by ports'!O2531</f>
        <v>2</v>
      </c>
      <c r="Q1064" s="88">
        <f>'[4]AZIMUTH_CONGESTION by ports'!P2531</f>
        <v>0</v>
      </c>
      <c r="R1064" s="43">
        <f>'[4]AZIMUTH_CONGESTION by ports'!Q2531</f>
        <v>1</v>
      </c>
      <c r="S1064" s="88">
        <f>'[4]AZIMUTH_CONGESTION by ports'!R2531</f>
        <v>0</v>
      </c>
      <c r="T1064" s="12">
        <f>'[4]AZIMUTH_CONGESTION by ports'!S2531</f>
        <v>2</v>
      </c>
      <c r="U1064" s="43">
        <f>'[4]AZIMUTH_CONGESTION by ports'!T2531</f>
        <v>0</v>
      </c>
      <c r="V1064" s="12">
        <f>'[4]AZIMUTH_CONGESTION by ports'!U2531</f>
        <v>0</v>
      </c>
      <c r="W1064" s="43">
        <f>'[4]AZIMUTH_CONGESTION by ports'!V2531</f>
        <v>1</v>
      </c>
      <c r="X1064" s="12">
        <f>'[4]AZIMUTH_CONGESTION by ports'!W2531</f>
        <v>0</v>
      </c>
      <c r="Y1064" s="88">
        <f>'[4]AZIMUTH_CONGESTION by ports'!X2531</f>
        <v>3</v>
      </c>
      <c r="Z1064" s="12">
        <f>'[4]AZIMUTH_CONGESTION by ports'!Y2531</f>
        <v>0</v>
      </c>
      <c r="AA1064" s="88">
        <f>'[4]AZIMUTH_CONGESTION by ports'!Z2531</f>
        <v>0</v>
      </c>
      <c r="AB1064" s="12">
        <f t="shared" si="99"/>
        <v>8.5</v>
      </c>
      <c r="AC1064" s="12">
        <f t="shared" si="100"/>
        <v>1.87</v>
      </c>
      <c r="AD1064" s="12">
        <f t="shared" si="101"/>
        <v>0.51</v>
      </c>
      <c r="AE1064" s="12">
        <f t="shared" si="102"/>
        <v>0.85000000000000009</v>
      </c>
      <c r="AF1064" s="12">
        <f t="shared" si="103"/>
        <v>4.25</v>
      </c>
      <c r="AG1064" s="12">
        <f t="shared" si="104"/>
        <v>1.02</v>
      </c>
    </row>
    <row r="1065" spans="2:33">
      <c r="B1065" s="15">
        <f>'[4]AZIMUTH_CONGESTION by ports'!A2532</f>
        <v>43432</v>
      </c>
      <c r="C1065" s="6">
        <f>'[4]AZIMUTH_CONGESTION by ports'!B2532</f>
        <v>10</v>
      </c>
      <c r="D1065" s="89">
        <f>'[4]AZIMUTH_CONGESTION by ports'!C2532</f>
        <v>21</v>
      </c>
      <c r="E1065" s="43">
        <f>'[4]AZIMUTH_CONGESTION by ports'!D2532</f>
        <v>0</v>
      </c>
      <c r="F1065" s="6">
        <f>'[4]AZIMUTH_CONGESTION by ports'!E2532</f>
        <v>0</v>
      </c>
      <c r="G1065" s="6">
        <f>'[4]AZIMUTH_CONGESTION by ports'!F2532</f>
        <v>0</v>
      </c>
      <c r="H1065" s="12">
        <f>'[4]AZIMUTH_CONGESTION by ports'!G2532</f>
        <v>1</v>
      </c>
      <c r="I1065" s="12">
        <f>'[4]AZIMUTH_CONGESTION by ports'!H2532</f>
        <v>2</v>
      </c>
      <c r="J1065" s="12">
        <f>'[4]AZIMUTH_CONGESTION by ports'!I2532</f>
        <v>1</v>
      </c>
      <c r="K1065" s="12">
        <f>'[4]AZIMUTH_CONGESTION by ports'!J2532</f>
        <v>0</v>
      </c>
      <c r="L1065" s="12">
        <f>'[4]AZIMUTH_CONGESTION by ports'!K2532</f>
        <v>1</v>
      </c>
      <c r="M1065" s="43">
        <f>'[4]AZIMUTH_CONGESTION by ports'!L2532</f>
        <v>1</v>
      </c>
      <c r="N1065" s="6">
        <f>'[4]AZIMUTH_CONGESTION by ports'!M2532</f>
        <v>0</v>
      </c>
      <c r="O1065" s="89">
        <f>'[4]AZIMUTH_CONGESTION by ports'!N2532</f>
        <v>0</v>
      </c>
      <c r="P1065" s="88">
        <f>'[4]AZIMUTH_CONGESTION by ports'!O2532</f>
        <v>1</v>
      </c>
      <c r="Q1065" s="88">
        <f>'[4]AZIMUTH_CONGESTION by ports'!P2532</f>
        <v>0</v>
      </c>
      <c r="R1065" s="43">
        <f>'[4]AZIMUTH_CONGESTION by ports'!Q2532</f>
        <v>1</v>
      </c>
      <c r="S1065" s="88">
        <f>'[4]AZIMUTH_CONGESTION by ports'!R2532</f>
        <v>0</v>
      </c>
      <c r="T1065" s="12">
        <f>'[4]AZIMUTH_CONGESTION by ports'!S2532</f>
        <v>1</v>
      </c>
      <c r="U1065" s="43">
        <f>'[4]AZIMUTH_CONGESTION by ports'!T2532</f>
        <v>0</v>
      </c>
      <c r="V1065" s="12">
        <f>'[4]AZIMUTH_CONGESTION by ports'!U2532</f>
        <v>0</v>
      </c>
      <c r="W1065" s="43">
        <f>'[4]AZIMUTH_CONGESTION by ports'!V2532</f>
        <v>0</v>
      </c>
      <c r="X1065" s="12">
        <f>'[4]AZIMUTH_CONGESTION by ports'!W2532</f>
        <v>0</v>
      </c>
      <c r="Y1065" s="88">
        <f>'[4]AZIMUTH_CONGESTION by ports'!X2532</f>
        <v>3</v>
      </c>
      <c r="Z1065" s="12">
        <f>'[4]AZIMUTH_CONGESTION by ports'!Y2532</f>
        <v>0</v>
      </c>
      <c r="AA1065" s="88">
        <f>'[4]AZIMUTH_CONGESTION by ports'!Z2532</f>
        <v>0</v>
      </c>
      <c r="AB1065" s="12">
        <f t="shared" si="99"/>
        <v>7.3100000000000005</v>
      </c>
      <c r="AC1065" s="12">
        <f t="shared" si="100"/>
        <v>1.7000000000000002</v>
      </c>
      <c r="AD1065" s="12">
        <f t="shared" si="101"/>
        <v>0.34</v>
      </c>
      <c r="AE1065" s="12">
        <f t="shared" si="102"/>
        <v>0.68</v>
      </c>
      <c r="AF1065" s="12">
        <f t="shared" si="103"/>
        <v>3.5700000000000003</v>
      </c>
      <c r="AG1065" s="12">
        <f t="shared" si="104"/>
        <v>1.02</v>
      </c>
    </row>
    <row r="1066" spans="2:33">
      <c r="B1066" s="15">
        <f>'[4]AZIMUTH_CONGESTION by ports'!A2533</f>
        <v>43433</v>
      </c>
      <c r="C1066" s="6">
        <f>'[4]AZIMUTH_CONGESTION by ports'!B2533</f>
        <v>10</v>
      </c>
      <c r="D1066" s="89">
        <f>'[4]AZIMUTH_CONGESTION by ports'!C2533</f>
        <v>21</v>
      </c>
      <c r="E1066" s="43">
        <f>'[4]AZIMUTH_CONGESTION by ports'!D2533</f>
        <v>0</v>
      </c>
      <c r="F1066" s="6">
        <f>'[4]AZIMUTH_CONGESTION by ports'!E2533</f>
        <v>0</v>
      </c>
      <c r="G1066" s="6">
        <f>'[4]AZIMUTH_CONGESTION by ports'!F2533</f>
        <v>0</v>
      </c>
      <c r="H1066" s="12">
        <f>'[4]AZIMUTH_CONGESTION by ports'!G2533</f>
        <v>1</v>
      </c>
      <c r="I1066" s="12">
        <f>'[4]AZIMUTH_CONGESTION by ports'!H2533</f>
        <v>0</v>
      </c>
      <c r="J1066" s="12">
        <f>'[4]AZIMUTH_CONGESTION by ports'!I2533</f>
        <v>0</v>
      </c>
      <c r="K1066" s="12">
        <f>'[4]AZIMUTH_CONGESTION by ports'!J2533</f>
        <v>0</v>
      </c>
      <c r="L1066" s="12">
        <f>'[4]AZIMUTH_CONGESTION by ports'!K2533</f>
        <v>0</v>
      </c>
      <c r="M1066" s="43">
        <f>'[4]AZIMUTH_CONGESTION by ports'!L2533</f>
        <v>1</v>
      </c>
      <c r="N1066" s="6">
        <f>'[4]AZIMUTH_CONGESTION by ports'!M2533</f>
        <v>0</v>
      </c>
      <c r="O1066" s="89">
        <f>'[4]AZIMUTH_CONGESTION by ports'!N2533</f>
        <v>0</v>
      </c>
      <c r="P1066" s="88">
        <f>'[4]AZIMUTH_CONGESTION by ports'!O2533</f>
        <v>1</v>
      </c>
      <c r="Q1066" s="88">
        <f>'[4]AZIMUTH_CONGESTION by ports'!P2533</f>
        <v>0</v>
      </c>
      <c r="R1066" s="43">
        <f>'[4]AZIMUTH_CONGESTION by ports'!Q2533</f>
        <v>0</v>
      </c>
      <c r="S1066" s="88">
        <f>'[4]AZIMUTH_CONGESTION by ports'!R2533</f>
        <v>1</v>
      </c>
      <c r="T1066" s="12">
        <f>'[4]AZIMUTH_CONGESTION by ports'!S2533</f>
        <v>2</v>
      </c>
      <c r="U1066" s="43">
        <f>'[4]AZIMUTH_CONGESTION by ports'!T2533</f>
        <v>0</v>
      </c>
      <c r="V1066" s="12">
        <f>'[4]AZIMUTH_CONGESTION by ports'!U2533</f>
        <v>0</v>
      </c>
      <c r="W1066" s="43">
        <f>'[4]AZIMUTH_CONGESTION by ports'!V2533</f>
        <v>0</v>
      </c>
      <c r="X1066" s="12">
        <f>'[4]AZIMUTH_CONGESTION by ports'!W2533</f>
        <v>0</v>
      </c>
      <c r="Y1066" s="88">
        <f>'[4]AZIMUTH_CONGESTION by ports'!X2533</f>
        <v>2</v>
      </c>
      <c r="Z1066" s="12">
        <f>'[4]AZIMUTH_CONGESTION by ports'!Y2533</f>
        <v>0</v>
      </c>
      <c r="AA1066" s="88">
        <f>'[4]AZIMUTH_CONGESTION by ports'!Z2533</f>
        <v>0</v>
      </c>
      <c r="AB1066" s="12">
        <f t="shared" si="99"/>
        <v>6.6300000000000008</v>
      </c>
      <c r="AC1066" s="12">
        <f t="shared" si="100"/>
        <v>1.7000000000000002</v>
      </c>
      <c r="AD1066" s="12">
        <f t="shared" si="101"/>
        <v>0.17</v>
      </c>
      <c r="AE1066" s="12">
        <f t="shared" si="102"/>
        <v>0.68</v>
      </c>
      <c r="AF1066" s="12">
        <f t="shared" si="103"/>
        <v>3.5700000000000003</v>
      </c>
      <c r="AG1066" s="12">
        <f t="shared" si="104"/>
        <v>0.51</v>
      </c>
    </row>
    <row r="1067" spans="2:33">
      <c r="B1067" s="15">
        <f>'[4]AZIMUTH_CONGESTION by ports'!A2534</f>
        <v>43434</v>
      </c>
      <c r="C1067" s="6">
        <f>'[4]AZIMUTH_CONGESTION by ports'!B2534</f>
        <v>10</v>
      </c>
      <c r="D1067" s="89">
        <f>'[4]AZIMUTH_CONGESTION by ports'!C2534</f>
        <v>25</v>
      </c>
      <c r="E1067" s="43">
        <f>'[4]AZIMUTH_CONGESTION by ports'!D2534</f>
        <v>3</v>
      </c>
      <c r="F1067" s="6">
        <f>'[4]AZIMUTH_CONGESTION by ports'!E2534</f>
        <v>0</v>
      </c>
      <c r="G1067" s="6">
        <f>'[4]AZIMUTH_CONGESTION by ports'!F2534</f>
        <v>0</v>
      </c>
      <c r="H1067" s="12">
        <f>'[4]AZIMUTH_CONGESTION by ports'!G2534</f>
        <v>1</v>
      </c>
      <c r="I1067" s="12">
        <f>'[4]AZIMUTH_CONGESTION by ports'!H2534</f>
        <v>1</v>
      </c>
      <c r="J1067" s="12">
        <f>'[4]AZIMUTH_CONGESTION by ports'!I2534</f>
        <v>0</v>
      </c>
      <c r="K1067" s="12">
        <f>'[4]AZIMUTH_CONGESTION by ports'!J2534</f>
        <v>0</v>
      </c>
      <c r="L1067" s="12">
        <f>'[4]AZIMUTH_CONGESTION by ports'!K2534</f>
        <v>0</v>
      </c>
      <c r="M1067" s="43">
        <f>'[4]AZIMUTH_CONGESTION by ports'!L2534</f>
        <v>0</v>
      </c>
      <c r="N1067" s="6">
        <f>'[4]AZIMUTH_CONGESTION by ports'!M2534</f>
        <v>1</v>
      </c>
      <c r="O1067" s="89">
        <f>'[4]AZIMUTH_CONGESTION by ports'!N2534</f>
        <v>0</v>
      </c>
      <c r="P1067" s="88">
        <f>'[4]AZIMUTH_CONGESTION by ports'!O2534</f>
        <v>1</v>
      </c>
      <c r="Q1067" s="88">
        <f>'[4]AZIMUTH_CONGESTION by ports'!P2534</f>
        <v>0</v>
      </c>
      <c r="R1067" s="43">
        <f>'[4]AZIMUTH_CONGESTION by ports'!Q2534</f>
        <v>0</v>
      </c>
      <c r="S1067" s="88">
        <f>'[4]AZIMUTH_CONGESTION by ports'!R2534</f>
        <v>1</v>
      </c>
      <c r="T1067" s="12">
        <f>'[4]AZIMUTH_CONGESTION by ports'!S2534</f>
        <v>4</v>
      </c>
      <c r="U1067" s="43">
        <f>'[4]AZIMUTH_CONGESTION by ports'!T2534</f>
        <v>0</v>
      </c>
      <c r="V1067" s="12">
        <f>'[4]AZIMUTH_CONGESTION by ports'!U2534</f>
        <v>0</v>
      </c>
      <c r="W1067" s="43">
        <f>'[4]AZIMUTH_CONGESTION by ports'!V2534</f>
        <v>1</v>
      </c>
      <c r="X1067" s="12">
        <f>'[4]AZIMUTH_CONGESTION by ports'!W2534</f>
        <v>0</v>
      </c>
      <c r="Y1067" s="88">
        <f>'[4]AZIMUTH_CONGESTION by ports'!X2534</f>
        <v>3</v>
      </c>
      <c r="Z1067" s="12">
        <f>'[4]AZIMUTH_CONGESTION by ports'!Y2534</f>
        <v>0</v>
      </c>
      <c r="AA1067" s="88">
        <f>'[4]AZIMUTH_CONGESTION by ports'!Z2534</f>
        <v>0</v>
      </c>
      <c r="AB1067" s="12">
        <f t="shared" si="99"/>
        <v>8.67</v>
      </c>
      <c r="AC1067" s="12">
        <f t="shared" si="100"/>
        <v>1.87</v>
      </c>
      <c r="AD1067" s="12">
        <f t="shared" si="101"/>
        <v>0.68</v>
      </c>
      <c r="AE1067" s="12">
        <f t="shared" si="102"/>
        <v>0.85000000000000009</v>
      </c>
      <c r="AF1067" s="12">
        <f t="shared" si="103"/>
        <v>4.25</v>
      </c>
      <c r="AG1067" s="12">
        <f t="shared" si="104"/>
        <v>1.02</v>
      </c>
    </row>
    <row r="1068" spans="2:33">
      <c r="B1068" s="15">
        <f>'[4]AZIMUTH_CONGESTION by ports'!A2535</f>
        <v>43435</v>
      </c>
      <c r="C1068" s="6">
        <f>'[4]AZIMUTH_CONGESTION by ports'!B2535</f>
        <v>10</v>
      </c>
      <c r="D1068" s="89">
        <f>'[4]AZIMUTH_CONGESTION by ports'!C2535</f>
        <v>24</v>
      </c>
      <c r="E1068" s="43">
        <f>'[4]AZIMUTH_CONGESTION by ports'!D2535</f>
        <v>2</v>
      </c>
      <c r="F1068" s="6">
        <f>'[4]AZIMUTH_CONGESTION by ports'!E2535</f>
        <v>0</v>
      </c>
      <c r="G1068" s="6">
        <f>'[4]AZIMUTH_CONGESTION by ports'!F2535</f>
        <v>2</v>
      </c>
      <c r="H1068" s="12">
        <f>'[4]AZIMUTH_CONGESTION by ports'!G2535</f>
        <v>0</v>
      </c>
      <c r="I1068" s="12">
        <f>'[4]AZIMUTH_CONGESTION by ports'!H2535</f>
        <v>1</v>
      </c>
      <c r="J1068" s="12">
        <f>'[4]AZIMUTH_CONGESTION by ports'!I2535</f>
        <v>0</v>
      </c>
      <c r="K1068" s="12">
        <f>'[4]AZIMUTH_CONGESTION by ports'!J2535</f>
        <v>0</v>
      </c>
      <c r="L1068" s="12">
        <f>'[4]AZIMUTH_CONGESTION by ports'!K2535</f>
        <v>0</v>
      </c>
      <c r="M1068" s="43">
        <f>'[4]AZIMUTH_CONGESTION by ports'!L2535</f>
        <v>1</v>
      </c>
      <c r="N1068" s="6">
        <f>'[4]AZIMUTH_CONGESTION by ports'!M2535</f>
        <v>0</v>
      </c>
      <c r="O1068" s="89">
        <f>'[4]AZIMUTH_CONGESTION by ports'!N2535</f>
        <v>0</v>
      </c>
      <c r="P1068" s="88">
        <f>'[4]AZIMUTH_CONGESTION by ports'!O2535</f>
        <v>0</v>
      </c>
      <c r="Q1068" s="88">
        <f>'[4]AZIMUTH_CONGESTION by ports'!P2535</f>
        <v>0</v>
      </c>
      <c r="R1068" s="43">
        <f>'[4]AZIMUTH_CONGESTION by ports'!Q2535</f>
        <v>0</v>
      </c>
      <c r="S1068" s="88">
        <f>'[4]AZIMUTH_CONGESTION by ports'!R2535</f>
        <v>1</v>
      </c>
      <c r="T1068" s="12">
        <f>'[4]AZIMUTH_CONGESTION by ports'!S2535</f>
        <v>4</v>
      </c>
      <c r="U1068" s="43">
        <f>'[4]AZIMUTH_CONGESTION by ports'!T2535</f>
        <v>0</v>
      </c>
      <c r="V1068" s="12">
        <f>'[4]AZIMUTH_CONGESTION by ports'!U2535</f>
        <v>0</v>
      </c>
      <c r="W1068" s="43">
        <f>'[4]AZIMUTH_CONGESTION by ports'!V2535</f>
        <v>2</v>
      </c>
      <c r="X1068" s="12">
        <f>'[4]AZIMUTH_CONGESTION by ports'!W2535</f>
        <v>0</v>
      </c>
      <c r="Y1068" s="88">
        <f>'[4]AZIMUTH_CONGESTION by ports'!X2535</f>
        <v>3</v>
      </c>
      <c r="Z1068" s="12">
        <f>'[4]AZIMUTH_CONGESTION by ports'!Y2535</f>
        <v>0</v>
      </c>
      <c r="AA1068" s="88">
        <f>'[4]AZIMUTH_CONGESTION by ports'!Z2535</f>
        <v>0</v>
      </c>
      <c r="AB1068" s="12">
        <f t="shared" si="99"/>
        <v>8.5</v>
      </c>
      <c r="AC1068" s="12">
        <f t="shared" si="100"/>
        <v>2.04</v>
      </c>
      <c r="AD1068" s="12">
        <f t="shared" si="101"/>
        <v>0.85000000000000009</v>
      </c>
      <c r="AE1068" s="12">
        <f t="shared" si="102"/>
        <v>0.68</v>
      </c>
      <c r="AF1068" s="12">
        <f t="shared" si="103"/>
        <v>4.08</v>
      </c>
      <c r="AG1068" s="12">
        <f t="shared" si="104"/>
        <v>0.85000000000000009</v>
      </c>
    </row>
    <row r="1069" spans="2:33">
      <c r="B1069" s="15">
        <f>'[4]AZIMUTH_CONGESTION by ports'!A2536</f>
        <v>43436</v>
      </c>
      <c r="C1069" s="6">
        <f>'[4]AZIMUTH_CONGESTION by ports'!B2536</f>
        <v>9</v>
      </c>
      <c r="D1069" s="89">
        <f>'[4]AZIMUTH_CONGESTION by ports'!C2536</f>
        <v>25</v>
      </c>
      <c r="E1069" s="43">
        <f>'[4]AZIMUTH_CONGESTION by ports'!D2536</f>
        <v>6</v>
      </c>
      <c r="F1069" s="6">
        <f>'[4]AZIMUTH_CONGESTION by ports'!E2536</f>
        <v>0</v>
      </c>
      <c r="G1069" s="6">
        <f>'[4]AZIMUTH_CONGESTION by ports'!F2536</f>
        <v>2</v>
      </c>
      <c r="H1069" s="12">
        <f>'[4]AZIMUTH_CONGESTION by ports'!G2536</f>
        <v>1</v>
      </c>
      <c r="I1069" s="12">
        <f>'[4]AZIMUTH_CONGESTION by ports'!H2536</f>
        <v>2</v>
      </c>
      <c r="J1069" s="12">
        <f>'[4]AZIMUTH_CONGESTION by ports'!I2536</f>
        <v>0</v>
      </c>
      <c r="K1069" s="12">
        <f>'[4]AZIMUTH_CONGESTION by ports'!J2536</f>
        <v>1</v>
      </c>
      <c r="L1069" s="12">
        <f>'[4]AZIMUTH_CONGESTION by ports'!K2536</f>
        <v>1</v>
      </c>
      <c r="M1069" s="43">
        <f>'[4]AZIMUTH_CONGESTION by ports'!L2536</f>
        <v>1</v>
      </c>
      <c r="N1069" s="6">
        <f>'[4]AZIMUTH_CONGESTION by ports'!M2536</f>
        <v>0</v>
      </c>
      <c r="O1069" s="89">
        <f>'[4]AZIMUTH_CONGESTION by ports'!N2536</f>
        <v>0</v>
      </c>
      <c r="P1069" s="88">
        <f>'[4]AZIMUTH_CONGESTION by ports'!O2536</f>
        <v>0</v>
      </c>
      <c r="Q1069" s="88">
        <f>'[4]AZIMUTH_CONGESTION by ports'!P2536</f>
        <v>0</v>
      </c>
      <c r="R1069" s="43">
        <f>'[4]AZIMUTH_CONGESTION by ports'!Q2536</f>
        <v>1</v>
      </c>
      <c r="S1069" s="88">
        <f>'[4]AZIMUTH_CONGESTION by ports'!R2536</f>
        <v>1</v>
      </c>
      <c r="T1069" s="12">
        <f>'[4]AZIMUTH_CONGESTION by ports'!S2536</f>
        <v>5</v>
      </c>
      <c r="U1069" s="43">
        <f>'[4]AZIMUTH_CONGESTION by ports'!T2536</f>
        <v>0</v>
      </c>
      <c r="V1069" s="12">
        <f>'[4]AZIMUTH_CONGESTION by ports'!U2536</f>
        <v>0</v>
      </c>
      <c r="W1069" s="43">
        <f>'[4]AZIMUTH_CONGESTION by ports'!V2536</f>
        <v>3</v>
      </c>
      <c r="X1069" s="12">
        <f>'[4]AZIMUTH_CONGESTION by ports'!W2536</f>
        <v>0</v>
      </c>
      <c r="Y1069" s="88">
        <f>'[4]AZIMUTH_CONGESTION by ports'!X2536</f>
        <v>3</v>
      </c>
      <c r="Z1069" s="12">
        <f>'[4]AZIMUTH_CONGESTION by ports'!Y2536</f>
        <v>0</v>
      </c>
      <c r="AA1069" s="88">
        <f>'[4]AZIMUTH_CONGESTION by ports'!Z2536</f>
        <v>0</v>
      </c>
      <c r="AB1069" s="12">
        <f t="shared" si="99"/>
        <v>10.370000000000001</v>
      </c>
      <c r="AC1069" s="12">
        <f t="shared" si="100"/>
        <v>1.87</v>
      </c>
      <c r="AD1069" s="12">
        <f t="shared" si="101"/>
        <v>1.87</v>
      </c>
      <c r="AE1069" s="12">
        <f t="shared" si="102"/>
        <v>0.68</v>
      </c>
      <c r="AF1069" s="12">
        <f t="shared" si="103"/>
        <v>4.25</v>
      </c>
      <c r="AG1069" s="12">
        <f t="shared" si="104"/>
        <v>1.7000000000000002</v>
      </c>
    </row>
    <row r="1070" spans="2:33">
      <c r="B1070" s="15">
        <f>'[4]AZIMUTH_CONGESTION by ports'!A2537</f>
        <v>43437</v>
      </c>
      <c r="C1070" s="6">
        <f>'[4]AZIMUTH_CONGESTION by ports'!B2537</f>
        <v>9</v>
      </c>
      <c r="D1070" s="89">
        <f>'[4]AZIMUTH_CONGESTION by ports'!C2537</f>
        <v>26</v>
      </c>
      <c r="E1070" s="43">
        <f>'[4]AZIMUTH_CONGESTION by ports'!D2537</f>
        <v>4</v>
      </c>
      <c r="F1070" s="6">
        <f>'[4]AZIMUTH_CONGESTION by ports'!E2537</f>
        <v>0</v>
      </c>
      <c r="G1070" s="6">
        <f>'[4]AZIMUTH_CONGESTION by ports'!F2537</f>
        <v>2</v>
      </c>
      <c r="H1070" s="12">
        <f>'[4]AZIMUTH_CONGESTION by ports'!G2537</f>
        <v>0</v>
      </c>
      <c r="I1070" s="12">
        <f>'[4]AZIMUTH_CONGESTION by ports'!H2537</f>
        <v>1</v>
      </c>
      <c r="J1070" s="12">
        <f>'[4]AZIMUTH_CONGESTION by ports'!I2537</f>
        <v>0</v>
      </c>
      <c r="K1070" s="12">
        <f>'[4]AZIMUTH_CONGESTION by ports'!J2537</f>
        <v>0</v>
      </c>
      <c r="L1070" s="12">
        <f>'[4]AZIMUTH_CONGESTION by ports'!K2537</f>
        <v>1</v>
      </c>
      <c r="M1070" s="43">
        <f>'[4]AZIMUTH_CONGESTION by ports'!L2537</f>
        <v>0</v>
      </c>
      <c r="N1070" s="6">
        <f>'[4]AZIMUTH_CONGESTION by ports'!M2537</f>
        <v>0</v>
      </c>
      <c r="O1070" s="89">
        <f>'[4]AZIMUTH_CONGESTION by ports'!N2537</f>
        <v>0</v>
      </c>
      <c r="P1070" s="88">
        <f>'[4]AZIMUTH_CONGESTION by ports'!O2537</f>
        <v>1</v>
      </c>
      <c r="Q1070" s="88">
        <f>'[4]AZIMUTH_CONGESTION by ports'!P2537</f>
        <v>0</v>
      </c>
      <c r="R1070" s="43">
        <f>'[4]AZIMUTH_CONGESTION by ports'!Q2537</f>
        <v>3</v>
      </c>
      <c r="S1070" s="88">
        <f>'[4]AZIMUTH_CONGESTION by ports'!R2537</f>
        <v>1</v>
      </c>
      <c r="T1070" s="12">
        <f>'[4]AZIMUTH_CONGESTION by ports'!S2537</f>
        <v>5</v>
      </c>
      <c r="U1070" s="43">
        <f>'[4]AZIMUTH_CONGESTION by ports'!T2537</f>
        <v>0</v>
      </c>
      <c r="V1070" s="12">
        <f>'[4]AZIMUTH_CONGESTION by ports'!U2537</f>
        <v>0</v>
      </c>
      <c r="W1070" s="43">
        <f>'[4]AZIMUTH_CONGESTION by ports'!V2537</f>
        <v>3</v>
      </c>
      <c r="X1070" s="12">
        <f>'[4]AZIMUTH_CONGESTION by ports'!W2537</f>
        <v>0</v>
      </c>
      <c r="Y1070" s="88">
        <f>'[4]AZIMUTH_CONGESTION by ports'!X2537</f>
        <v>3</v>
      </c>
      <c r="Z1070" s="12">
        <f>'[4]AZIMUTH_CONGESTION by ports'!Y2537</f>
        <v>0</v>
      </c>
      <c r="AA1070" s="88">
        <f>'[4]AZIMUTH_CONGESTION by ports'!Z2537</f>
        <v>0</v>
      </c>
      <c r="AB1070" s="12">
        <f t="shared" si="99"/>
        <v>10.030000000000001</v>
      </c>
      <c r="AC1070" s="12">
        <f t="shared" si="100"/>
        <v>1.87</v>
      </c>
      <c r="AD1070" s="12">
        <f t="shared" si="101"/>
        <v>1.7000000000000002</v>
      </c>
      <c r="AE1070" s="12">
        <f t="shared" si="102"/>
        <v>0.85000000000000009</v>
      </c>
      <c r="AF1070" s="12">
        <f t="shared" si="103"/>
        <v>4.42</v>
      </c>
      <c r="AG1070" s="12">
        <f t="shared" si="104"/>
        <v>1.1900000000000002</v>
      </c>
    </row>
    <row r="1071" spans="2:33">
      <c r="B1071" s="15">
        <f>'[4]AZIMUTH_CONGESTION by ports'!A2538</f>
        <v>43438</v>
      </c>
      <c r="C1071" s="6">
        <f>'[4]AZIMUTH_CONGESTION by ports'!B2538</f>
        <v>8</v>
      </c>
      <c r="D1071" s="89">
        <f>'[4]AZIMUTH_CONGESTION by ports'!C2538</f>
        <v>22</v>
      </c>
      <c r="E1071" s="43">
        <f>'[4]AZIMUTH_CONGESTION by ports'!D2538</f>
        <v>2</v>
      </c>
      <c r="F1071" s="6">
        <f>'[4]AZIMUTH_CONGESTION by ports'!E2538</f>
        <v>0</v>
      </c>
      <c r="G1071" s="6">
        <f>'[4]AZIMUTH_CONGESTION by ports'!F2538</f>
        <v>1</v>
      </c>
      <c r="H1071" s="12">
        <f>'[4]AZIMUTH_CONGESTION by ports'!G2538</f>
        <v>0</v>
      </c>
      <c r="I1071" s="12">
        <f>'[4]AZIMUTH_CONGESTION by ports'!H2538</f>
        <v>1</v>
      </c>
      <c r="J1071" s="12">
        <f>'[4]AZIMUTH_CONGESTION by ports'!I2538</f>
        <v>1</v>
      </c>
      <c r="K1071" s="12">
        <f>'[4]AZIMUTH_CONGESTION by ports'!J2538</f>
        <v>0</v>
      </c>
      <c r="L1071" s="12">
        <f>'[4]AZIMUTH_CONGESTION by ports'!K2538</f>
        <v>1</v>
      </c>
      <c r="M1071" s="43">
        <f>'[4]AZIMUTH_CONGESTION by ports'!L2538</f>
        <v>0</v>
      </c>
      <c r="N1071" s="6">
        <f>'[4]AZIMUTH_CONGESTION by ports'!M2538</f>
        <v>0</v>
      </c>
      <c r="O1071" s="89">
        <f>'[4]AZIMUTH_CONGESTION by ports'!N2538</f>
        <v>0</v>
      </c>
      <c r="P1071" s="88">
        <f>'[4]AZIMUTH_CONGESTION by ports'!O2538</f>
        <v>0</v>
      </c>
      <c r="Q1071" s="88">
        <f>'[4]AZIMUTH_CONGESTION by ports'!P2538</f>
        <v>0</v>
      </c>
      <c r="R1071" s="43">
        <f>'[4]AZIMUTH_CONGESTION by ports'!Q2538</f>
        <v>5</v>
      </c>
      <c r="S1071" s="88">
        <f>'[4]AZIMUTH_CONGESTION by ports'!R2538</f>
        <v>1</v>
      </c>
      <c r="T1071" s="12">
        <f>'[4]AZIMUTH_CONGESTION by ports'!S2538</f>
        <v>4</v>
      </c>
      <c r="U1071" s="43">
        <f>'[4]AZIMUTH_CONGESTION by ports'!T2538</f>
        <v>0</v>
      </c>
      <c r="V1071" s="12">
        <f>'[4]AZIMUTH_CONGESTION by ports'!U2538</f>
        <v>0</v>
      </c>
      <c r="W1071" s="43">
        <f>'[4]AZIMUTH_CONGESTION by ports'!V2538</f>
        <v>2</v>
      </c>
      <c r="X1071" s="12">
        <f>'[4]AZIMUTH_CONGESTION by ports'!W2538</f>
        <v>0</v>
      </c>
      <c r="Y1071" s="88">
        <f>'[4]AZIMUTH_CONGESTION by ports'!X2538</f>
        <v>1</v>
      </c>
      <c r="Z1071" s="12">
        <f>'[4]AZIMUTH_CONGESTION by ports'!Y2538</f>
        <v>0</v>
      </c>
      <c r="AA1071" s="88">
        <f>'[4]AZIMUTH_CONGESTION by ports'!Z2538</f>
        <v>0</v>
      </c>
      <c r="AB1071" s="12">
        <f t="shared" si="99"/>
        <v>8.33</v>
      </c>
      <c r="AC1071" s="12">
        <f t="shared" si="100"/>
        <v>1.53</v>
      </c>
      <c r="AD1071" s="12">
        <f t="shared" si="101"/>
        <v>1.53</v>
      </c>
      <c r="AE1071" s="12">
        <f t="shared" si="102"/>
        <v>0.34</v>
      </c>
      <c r="AF1071" s="12">
        <f t="shared" si="103"/>
        <v>3.74</v>
      </c>
      <c r="AG1071" s="12">
        <f t="shared" si="104"/>
        <v>1.1900000000000002</v>
      </c>
    </row>
    <row r="1072" spans="2:33">
      <c r="B1072" s="15">
        <f>'[4]AZIMUTH_CONGESTION by ports'!A2539</f>
        <v>43439</v>
      </c>
      <c r="C1072" s="6">
        <f>'[4]AZIMUTH_CONGESTION by ports'!B2539</f>
        <v>8</v>
      </c>
      <c r="D1072" s="89">
        <f>'[4]AZIMUTH_CONGESTION by ports'!C2539</f>
        <v>27</v>
      </c>
      <c r="E1072" s="43">
        <f>'[4]AZIMUTH_CONGESTION by ports'!D2539</f>
        <v>1</v>
      </c>
      <c r="F1072" s="6">
        <f>'[4]AZIMUTH_CONGESTION by ports'!E2539</f>
        <v>0</v>
      </c>
      <c r="G1072" s="6">
        <f>'[4]AZIMUTH_CONGESTION by ports'!F2539</f>
        <v>1</v>
      </c>
      <c r="H1072" s="12">
        <f>'[4]AZIMUTH_CONGESTION by ports'!G2539</f>
        <v>1</v>
      </c>
      <c r="I1072" s="12">
        <f>'[4]AZIMUTH_CONGESTION by ports'!H2539</f>
        <v>2</v>
      </c>
      <c r="J1072" s="12">
        <f>'[4]AZIMUTH_CONGESTION by ports'!I2539</f>
        <v>0</v>
      </c>
      <c r="K1072" s="12">
        <f>'[4]AZIMUTH_CONGESTION by ports'!J2539</f>
        <v>0</v>
      </c>
      <c r="L1072" s="12">
        <f>'[4]AZIMUTH_CONGESTION by ports'!K2539</f>
        <v>1</v>
      </c>
      <c r="M1072" s="43">
        <f>'[4]AZIMUTH_CONGESTION by ports'!L2539</f>
        <v>1</v>
      </c>
      <c r="N1072" s="6">
        <f>'[4]AZIMUTH_CONGESTION by ports'!M2539</f>
        <v>0</v>
      </c>
      <c r="O1072" s="89">
        <f>'[4]AZIMUTH_CONGESTION by ports'!N2539</f>
        <v>0</v>
      </c>
      <c r="P1072" s="88">
        <f>'[4]AZIMUTH_CONGESTION by ports'!O2539</f>
        <v>0</v>
      </c>
      <c r="Q1072" s="88">
        <f>'[4]AZIMUTH_CONGESTION by ports'!P2539</f>
        <v>0</v>
      </c>
      <c r="R1072" s="43">
        <f>'[4]AZIMUTH_CONGESTION by ports'!Q2539</f>
        <v>4</v>
      </c>
      <c r="S1072" s="88">
        <f>'[4]AZIMUTH_CONGESTION by ports'!R2539</f>
        <v>0</v>
      </c>
      <c r="T1072" s="12">
        <f>'[4]AZIMUTH_CONGESTION by ports'!S2539</f>
        <v>9</v>
      </c>
      <c r="U1072" s="43">
        <f>'[4]AZIMUTH_CONGESTION by ports'!T2539</f>
        <v>0</v>
      </c>
      <c r="V1072" s="12">
        <f>'[4]AZIMUTH_CONGESTION by ports'!U2539</f>
        <v>0</v>
      </c>
      <c r="W1072" s="43">
        <f>'[4]AZIMUTH_CONGESTION by ports'!V2539</f>
        <v>1</v>
      </c>
      <c r="X1072" s="12">
        <f>'[4]AZIMUTH_CONGESTION by ports'!W2539</f>
        <v>0</v>
      </c>
      <c r="Y1072" s="88">
        <f>'[4]AZIMUTH_CONGESTION by ports'!X2539</f>
        <v>4</v>
      </c>
      <c r="Z1072" s="12">
        <f>'[4]AZIMUTH_CONGESTION by ports'!Y2539</f>
        <v>0</v>
      </c>
      <c r="AA1072" s="88">
        <f>'[4]AZIMUTH_CONGESTION by ports'!Z2539</f>
        <v>0</v>
      </c>
      <c r="AB1072" s="12">
        <f t="shared" si="99"/>
        <v>10.200000000000001</v>
      </c>
      <c r="AC1072" s="12">
        <f t="shared" si="100"/>
        <v>1.53</v>
      </c>
      <c r="AD1072" s="12">
        <f t="shared" si="101"/>
        <v>1.1900000000000002</v>
      </c>
      <c r="AE1072" s="12">
        <f t="shared" si="102"/>
        <v>0.68</v>
      </c>
      <c r="AF1072" s="12">
        <f t="shared" si="103"/>
        <v>4.5900000000000007</v>
      </c>
      <c r="AG1072" s="12">
        <f t="shared" si="104"/>
        <v>2.21</v>
      </c>
    </row>
    <row r="1073" spans="2:33">
      <c r="B1073" s="15">
        <f>'[4]AZIMUTH_CONGESTION by ports'!A2540</f>
        <v>43440</v>
      </c>
      <c r="C1073" s="6">
        <f>'[4]AZIMUTH_CONGESTION by ports'!B2540</f>
        <v>10</v>
      </c>
      <c r="D1073" s="89">
        <f>'[4]AZIMUTH_CONGESTION by ports'!C2540</f>
        <v>30</v>
      </c>
      <c r="E1073" s="43">
        <f>'[4]AZIMUTH_CONGESTION by ports'!D2540</f>
        <v>0</v>
      </c>
      <c r="F1073" s="6">
        <f>'[4]AZIMUTH_CONGESTION by ports'!E2540</f>
        <v>0</v>
      </c>
      <c r="G1073" s="6">
        <f>'[4]AZIMUTH_CONGESTION by ports'!F2540</f>
        <v>1</v>
      </c>
      <c r="H1073" s="12">
        <f>'[4]AZIMUTH_CONGESTION by ports'!G2540</f>
        <v>1</v>
      </c>
      <c r="I1073" s="12">
        <f>'[4]AZIMUTH_CONGESTION by ports'!H2540</f>
        <v>1</v>
      </c>
      <c r="J1073" s="12">
        <f>'[4]AZIMUTH_CONGESTION by ports'!I2540</f>
        <v>0</v>
      </c>
      <c r="K1073" s="12">
        <f>'[4]AZIMUTH_CONGESTION by ports'!J2540</f>
        <v>0</v>
      </c>
      <c r="L1073" s="12">
        <f>'[4]AZIMUTH_CONGESTION by ports'!K2540</f>
        <v>1</v>
      </c>
      <c r="M1073" s="43">
        <f>'[4]AZIMUTH_CONGESTION by ports'!L2540</f>
        <v>0</v>
      </c>
      <c r="N1073" s="6">
        <f>'[4]AZIMUTH_CONGESTION by ports'!M2540</f>
        <v>0</v>
      </c>
      <c r="O1073" s="89">
        <f>'[4]AZIMUTH_CONGESTION by ports'!N2540</f>
        <v>0</v>
      </c>
      <c r="P1073" s="88">
        <f>'[4]AZIMUTH_CONGESTION by ports'!O2540</f>
        <v>1</v>
      </c>
      <c r="Q1073" s="88">
        <f>'[4]AZIMUTH_CONGESTION by ports'!P2540</f>
        <v>0</v>
      </c>
      <c r="R1073" s="43">
        <f>'[4]AZIMUTH_CONGESTION by ports'!Q2540</f>
        <v>3</v>
      </c>
      <c r="S1073" s="88">
        <f>'[4]AZIMUTH_CONGESTION by ports'!R2540</f>
        <v>0</v>
      </c>
      <c r="T1073" s="12">
        <f>'[4]AZIMUTH_CONGESTION by ports'!S2540</f>
        <v>12</v>
      </c>
      <c r="U1073" s="43">
        <f>'[4]AZIMUTH_CONGESTION by ports'!T2540</f>
        <v>0</v>
      </c>
      <c r="V1073" s="12">
        <f>'[4]AZIMUTH_CONGESTION by ports'!U2540</f>
        <v>0</v>
      </c>
      <c r="W1073" s="43">
        <f>'[4]AZIMUTH_CONGESTION by ports'!V2540</f>
        <v>2</v>
      </c>
      <c r="X1073" s="12">
        <f>'[4]AZIMUTH_CONGESTION by ports'!W2540</f>
        <v>0</v>
      </c>
      <c r="Y1073" s="88">
        <f>'[4]AZIMUTH_CONGESTION by ports'!X2540</f>
        <v>5</v>
      </c>
      <c r="Z1073" s="12">
        <f>'[4]AZIMUTH_CONGESTION by ports'!Y2540</f>
        <v>0</v>
      </c>
      <c r="AA1073" s="88">
        <f>'[4]AZIMUTH_CONGESTION by ports'!Z2540</f>
        <v>0</v>
      </c>
      <c r="AB1073" s="12">
        <f t="shared" si="99"/>
        <v>11.39</v>
      </c>
      <c r="AC1073" s="12">
        <f t="shared" si="100"/>
        <v>1.87</v>
      </c>
      <c r="AD1073" s="12">
        <f t="shared" si="101"/>
        <v>0.85000000000000009</v>
      </c>
      <c r="AE1073" s="12">
        <f t="shared" si="102"/>
        <v>1.02</v>
      </c>
      <c r="AF1073" s="12">
        <f t="shared" si="103"/>
        <v>5.1000000000000005</v>
      </c>
      <c r="AG1073" s="12">
        <f t="shared" si="104"/>
        <v>2.5500000000000003</v>
      </c>
    </row>
    <row r="1074" spans="2:33">
      <c r="B1074" s="15">
        <f>'[4]AZIMUTH_CONGESTION by ports'!A2541</f>
        <v>43441</v>
      </c>
      <c r="C1074" s="6">
        <f>'[4]AZIMUTH_CONGESTION by ports'!B2541</f>
        <v>8</v>
      </c>
      <c r="D1074" s="89">
        <f>'[4]AZIMUTH_CONGESTION by ports'!C2541</f>
        <v>35</v>
      </c>
      <c r="E1074" s="43">
        <f>'[4]AZIMUTH_CONGESTION by ports'!D2541</f>
        <v>0</v>
      </c>
      <c r="F1074" s="6">
        <f>'[4]AZIMUTH_CONGESTION by ports'!E2541</f>
        <v>0</v>
      </c>
      <c r="G1074" s="6">
        <f>'[4]AZIMUTH_CONGESTION by ports'!F2541</f>
        <v>0</v>
      </c>
      <c r="H1074" s="12">
        <f>'[4]AZIMUTH_CONGESTION by ports'!G2541</f>
        <v>2</v>
      </c>
      <c r="I1074" s="12">
        <f>'[4]AZIMUTH_CONGESTION by ports'!H2541</f>
        <v>2</v>
      </c>
      <c r="J1074" s="12">
        <f>'[4]AZIMUTH_CONGESTION by ports'!I2541</f>
        <v>0</v>
      </c>
      <c r="K1074" s="12">
        <f>'[4]AZIMUTH_CONGESTION by ports'!J2541</f>
        <v>1</v>
      </c>
      <c r="L1074" s="12">
        <f>'[4]AZIMUTH_CONGESTION by ports'!K2541</f>
        <v>1</v>
      </c>
      <c r="M1074" s="43">
        <f>'[4]AZIMUTH_CONGESTION by ports'!L2541</f>
        <v>0</v>
      </c>
      <c r="N1074" s="6">
        <f>'[4]AZIMUTH_CONGESTION by ports'!M2541</f>
        <v>0</v>
      </c>
      <c r="O1074" s="89">
        <f>'[4]AZIMUTH_CONGESTION by ports'!N2541</f>
        <v>0</v>
      </c>
      <c r="P1074" s="88">
        <f>'[4]AZIMUTH_CONGESTION by ports'!O2541</f>
        <v>0</v>
      </c>
      <c r="Q1074" s="88">
        <f>'[4]AZIMUTH_CONGESTION by ports'!P2541</f>
        <v>0</v>
      </c>
      <c r="R1074" s="43">
        <f>'[4]AZIMUTH_CONGESTION by ports'!Q2541</f>
        <v>1</v>
      </c>
      <c r="S1074" s="88">
        <f>'[4]AZIMUTH_CONGESTION by ports'!R2541</f>
        <v>0</v>
      </c>
      <c r="T1074" s="12">
        <f>'[4]AZIMUTH_CONGESTION by ports'!S2541</f>
        <v>6</v>
      </c>
      <c r="U1074" s="43">
        <f>'[4]AZIMUTH_CONGESTION by ports'!T2541</f>
        <v>0</v>
      </c>
      <c r="V1074" s="12">
        <f>'[4]AZIMUTH_CONGESTION by ports'!U2541</f>
        <v>0</v>
      </c>
      <c r="W1074" s="43">
        <f>'[4]AZIMUTH_CONGESTION by ports'!V2541</f>
        <v>2</v>
      </c>
      <c r="X1074" s="12">
        <f>'[4]AZIMUTH_CONGESTION by ports'!W2541</f>
        <v>0</v>
      </c>
      <c r="Y1074" s="88">
        <f>'[4]AZIMUTH_CONGESTION by ports'!X2541</f>
        <v>3</v>
      </c>
      <c r="Z1074" s="12">
        <f>'[4]AZIMUTH_CONGESTION by ports'!Y2541</f>
        <v>0</v>
      </c>
      <c r="AA1074" s="88">
        <f>'[4]AZIMUTH_CONGESTION by ports'!Z2541</f>
        <v>0</v>
      </c>
      <c r="AB1074" s="12">
        <f t="shared" si="99"/>
        <v>10.370000000000001</v>
      </c>
      <c r="AC1074" s="12">
        <f t="shared" si="100"/>
        <v>1.36</v>
      </c>
      <c r="AD1074" s="12">
        <f t="shared" si="101"/>
        <v>0.51</v>
      </c>
      <c r="AE1074" s="12">
        <f t="shared" si="102"/>
        <v>0.51</v>
      </c>
      <c r="AF1074" s="12">
        <f t="shared" si="103"/>
        <v>5.95</v>
      </c>
      <c r="AG1074" s="12">
        <f t="shared" si="104"/>
        <v>2.04</v>
      </c>
    </row>
    <row r="1075" spans="2:33">
      <c r="B1075" s="15">
        <f>'[4]AZIMUTH_CONGESTION by ports'!A2542</f>
        <v>43442</v>
      </c>
      <c r="C1075" s="6">
        <f>'[4]AZIMUTH_CONGESTION by ports'!B2542</f>
        <v>8</v>
      </c>
      <c r="D1075" s="89">
        <f>'[4]AZIMUTH_CONGESTION by ports'!C2542</f>
        <v>37</v>
      </c>
      <c r="E1075" s="43">
        <f>'[4]AZIMUTH_CONGESTION by ports'!D2542</f>
        <v>0</v>
      </c>
      <c r="F1075" s="6">
        <f>'[4]AZIMUTH_CONGESTION by ports'!E2542</f>
        <v>0</v>
      </c>
      <c r="G1075" s="6">
        <f>'[4]AZIMUTH_CONGESTION by ports'!F2542</f>
        <v>1</v>
      </c>
      <c r="H1075" s="12">
        <f>'[4]AZIMUTH_CONGESTION by ports'!G2542</f>
        <v>1</v>
      </c>
      <c r="I1075" s="12">
        <f>'[4]AZIMUTH_CONGESTION by ports'!H2542</f>
        <v>4</v>
      </c>
      <c r="J1075" s="12">
        <f>'[4]AZIMUTH_CONGESTION by ports'!I2542</f>
        <v>0</v>
      </c>
      <c r="K1075" s="12">
        <f>'[4]AZIMUTH_CONGESTION by ports'!J2542</f>
        <v>0</v>
      </c>
      <c r="L1075" s="12">
        <f>'[4]AZIMUTH_CONGESTION by ports'!K2542</f>
        <v>1</v>
      </c>
      <c r="M1075" s="43">
        <f>'[4]AZIMUTH_CONGESTION by ports'!L2542</f>
        <v>0</v>
      </c>
      <c r="N1075" s="6">
        <f>'[4]AZIMUTH_CONGESTION by ports'!M2542</f>
        <v>0</v>
      </c>
      <c r="O1075" s="89">
        <f>'[4]AZIMUTH_CONGESTION by ports'!N2542</f>
        <v>0</v>
      </c>
      <c r="P1075" s="88">
        <f>'[4]AZIMUTH_CONGESTION by ports'!O2542</f>
        <v>1</v>
      </c>
      <c r="Q1075" s="88">
        <f>'[4]AZIMUTH_CONGESTION by ports'!P2542</f>
        <v>0</v>
      </c>
      <c r="R1075" s="43">
        <f>'[4]AZIMUTH_CONGESTION by ports'!Q2542</f>
        <v>1</v>
      </c>
      <c r="S1075" s="88">
        <f>'[4]AZIMUTH_CONGESTION by ports'!R2542</f>
        <v>0</v>
      </c>
      <c r="T1075" s="12">
        <f>'[4]AZIMUTH_CONGESTION by ports'!S2542</f>
        <v>7</v>
      </c>
      <c r="U1075" s="43">
        <f>'[4]AZIMUTH_CONGESTION by ports'!T2542</f>
        <v>0</v>
      </c>
      <c r="V1075" s="12">
        <f>'[4]AZIMUTH_CONGESTION by ports'!U2542</f>
        <v>0</v>
      </c>
      <c r="W1075" s="43">
        <f>'[4]AZIMUTH_CONGESTION by ports'!V2542</f>
        <v>3</v>
      </c>
      <c r="X1075" s="12">
        <f>'[4]AZIMUTH_CONGESTION by ports'!W2542</f>
        <v>0</v>
      </c>
      <c r="Y1075" s="88">
        <f>'[4]AZIMUTH_CONGESTION by ports'!X2542</f>
        <v>3</v>
      </c>
      <c r="Z1075" s="12">
        <f>'[4]AZIMUTH_CONGESTION by ports'!Y2542</f>
        <v>0</v>
      </c>
      <c r="AA1075" s="88">
        <f>'[4]AZIMUTH_CONGESTION by ports'!Z2542</f>
        <v>0</v>
      </c>
      <c r="AB1075" s="12">
        <f t="shared" si="99"/>
        <v>11.39</v>
      </c>
      <c r="AC1075" s="12">
        <f t="shared" si="100"/>
        <v>1.53</v>
      </c>
      <c r="AD1075" s="12">
        <f t="shared" si="101"/>
        <v>0.68</v>
      </c>
      <c r="AE1075" s="12">
        <f t="shared" si="102"/>
        <v>0.68</v>
      </c>
      <c r="AF1075" s="12">
        <f t="shared" si="103"/>
        <v>6.29</v>
      </c>
      <c r="AG1075" s="12">
        <f t="shared" si="104"/>
        <v>2.21</v>
      </c>
    </row>
    <row r="1076" spans="2:33">
      <c r="B1076" s="15">
        <f>'[4]AZIMUTH_CONGESTION by ports'!A2543</f>
        <v>43443</v>
      </c>
      <c r="C1076" s="6">
        <f>'[4]AZIMUTH_CONGESTION by ports'!B2543</f>
        <v>8</v>
      </c>
      <c r="D1076" s="89">
        <f>'[4]AZIMUTH_CONGESTION by ports'!C2543</f>
        <v>28</v>
      </c>
      <c r="E1076" s="43">
        <f>'[4]AZIMUTH_CONGESTION by ports'!D2543</f>
        <v>0</v>
      </c>
      <c r="F1076" s="6">
        <f>'[4]AZIMUTH_CONGESTION by ports'!E2543</f>
        <v>0</v>
      </c>
      <c r="G1076" s="6">
        <f>'[4]AZIMUTH_CONGESTION by ports'!F2543</f>
        <v>1</v>
      </c>
      <c r="H1076" s="12">
        <f>'[4]AZIMUTH_CONGESTION by ports'!G2543</f>
        <v>2</v>
      </c>
      <c r="I1076" s="12">
        <f>'[4]AZIMUTH_CONGESTION by ports'!H2543</f>
        <v>6</v>
      </c>
      <c r="J1076" s="12">
        <f>'[4]AZIMUTH_CONGESTION by ports'!I2543</f>
        <v>0</v>
      </c>
      <c r="K1076" s="12">
        <f>'[4]AZIMUTH_CONGESTION by ports'!J2543</f>
        <v>0</v>
      </c>
      <c r="L1076" s="12">
        <f>'[4]AZIMUTH_CONGESTION by ports'!K2543</f>
        <v>1</v>
      </c>
      <c r="M1076" s="43">
        <f>'[4]AZIMUTH_CONGESTION by ports'!L2543</f>
        <v>0</v>
      </c>
      <c r="N1076" s="6">
        <f>'[4]AZIMUTH_CONGESTION by ports'!M2543</f>
        <v>0</v>
      </c>
      <c r="O1076" s="89">
        <f>'[4]AZIMUTH_CONGESTION by ports'!N2543</f>
        <v>0</v>
      </c>
      <c r="P1076" s="88">
        <f>'[4]AZIMUTH_CONGESTION by ports'!O2543</f>
        <v>0</v>
      </c>
      <c r="Q1076" s="88">
        <f>'[4]AZIMUTH_CONGESTION by ports'!P2543</f>
        <v>0</v>
      </c>
      <c r="R1076" s="43">
        <f>'[4]AZIMUTH_CONGESTION by ports'!Q2543</f>
        <v>4</v>
      </c>
      <c r="S1076" s="88">
        <f>'[4]AZIMUTH_CONGESTION by ports'!R2543</f>
        <v>0</v>
      </c>
      <c r="T1076" s="12">
        <f>'[4]AZIMUTH_CONGESTION by ports'!S2543</f>
        <v>3</v>
      </c>
      <c r="U1076" s="43">
        <f>'[4]AZIMUTH_CONGESTION by ports'!T2543</f>
        <v>0</v>
      </c>
      <c r="V1076" s="12">
        <f>'[4]AZIMUTH_CONGESTION by ports'!U2543</f>
        <v>0</v>
      </c>
      <c r="W1076" s="43">
        <f>'[4]AZIMUTH_CONGESTION by ports'!V2543</f>
        <v>2</v>
      </c>
      <c r="X1076" s="12">
        <f>'[4]AZIMUTH_CONGESTION by ports'!W2543</f>
        <v>0</v>
      </c>
      <c r="Y1076" s="88">
        <f>'[4]AZIMUTH_CONGESTION by ports'!X2543</f>
        <v>1</v>
      </c>
      <c r="Z1076" s="12">
        <f>'[4]AZIMUTH_CONGESTION by ports'!Y2543</f>
        <v>0</v>
      </c>
      <c r="AA1076" s="88">
        <f>'[4]AZIMUTH_CONGESTION by ports'!Z2543</f>
        <v>0</v>
      </c>
      <c r="AB1076" s="12">
        <f t="shared" si="99"/>
        <v>9.5200000000000014</v>
      </c>
      <c r="AC1076" s="12">
        <f t="shared" si="100"/>
        <v>1.53</v>
      </c>
      <c r="AD1076" s="12">
        <f t="shared" si="101"/>
        <v>1.02</v>
      </c>
      <c r="AE1076" s="12">
        <f t="shared" si="102"/>
        <v>0.17</v>
      </c>
      <c r="AF1076" s="12">
        <f t="shared" si="103"/>
        <v>4.7600000000000007</v>
      </c>
      <c r="AG1076" s="12">
        <f t="shared" si="104"/>
        <v>2.04</v>
      </c>
    </row>
    <row r="1077" spans="2:33">
      <c r="B1077" s="15">
        <f>'[4]AZIMUTH_CONGESTION by ports'!A2544</f>
        <v>43444</v>
      </c>
      <c r="C1077" s="6">
        <f>'[4]AZIMUTH_CONGESTION by ports'!B2544</f>
        <v>8</v>
      </c>
      <c r="D1077" s="89">
        <f>'[4]AZIMUTH_CONGESTION by ports'!C2544</f>
        <v>30</v>
      </c>
      <c r="E1077" s="43">
        <f>'[4]AZIMUTH_CONGESTION by ports'!D2544</f>
        <v>1</v>
      </c>
      <c r="F1077" s="6">
        <f>'[4]AZIMUTH_CONGESTION by ports'!E2544</f>
        <v>0</v>
      </c>
      <c r="G1077" s="6">
        <f>'[4]AZIMUTH_CONGESTION by ports'!F2544</f>
        <v>1</v>
      </c>
      <c r="H1077" s="12">
        <f>'[4]AZIMUTH_CONGESTION by ports'!G2544</f>
        <v>0</v>
      </c>
      <c r="I1077" s="12">
        <f>'[4]AZIMUTH_CONGESTION by ports'!H2544</f>
        <v>4</v>
      </c>
      <c r="J1077" s="12">
        <f>'[4]AZIMUTH_CONGESTION by ports'!I2544</f>
        <v>1</v>
      </c>
      <c r="K1077" s="12">
        <f>'[4]AZIMUTH_CONGESTION by ports'!J2544</f>
        <v>0</v>
      </c>
      <c r="L1077" s="12">
        <f>'[4]AZIMUTH_CONGESTION by ports'!K2544</f>
        <v>2</v>
      </c>
      <c r="M1077" s="43">
        <f>'[4]AZIMUTH_CONGESTION by ports'!L2544</f>
        <v>0</v>
      </c>
      <c r="N1077" s="6">
        <f>'[4]AZIMUTH_CONGESTION by ports'!M2544</f>
        <v>0</v>
      </c>
      <c r="O1077" s="89">
        <f>'[4]AZIMUTH_CONGESTION by ports'!N2544</f>
        <v>0</v>
      </c>
      <c r="P1077" s="88">
        <f>'[4]AZIMUTH_CONGESTION by ports'!O2544</f>
        <v>0</v>
      </c>
      <c r="Q1077" s="88">
        <f>'[4]AZIMUTH_CONGESTION by ports'!P2544</f>
        <v>0</v>
      </c>
      <c r="R1077" s="43">
        <f>'[4]AZIMUTH_CONGESTION by ports'!Q2544</f>
        <v>2</v>
      </c>
      <c r="S1077" s="88">
        <f>'[4]AZIMUTH_CONGESTION by ports'!R2544</f>
        <v>0</v>
      </c>
      <c r="T1077" s="12">
        <f>'[4]AZIMUTH_CONGESTION by ports'!S2544</f>
        <v>6</v>
      </c>
      <c r="U1077" s="43">
        <f>'[4]AZIMUTH_CONGESTION by ports'!T2544</f>
        <v>0</v>
      </c>
      <c r="V1077" s="12">
        <f>'[4]AZIMUTH_CONGESTION by ports'!U2544</f>
        <v>0</v>
      </c>
      <c r="W1077" s="43">
        <f>'[4]AZIMUTH_CONGESTION by ports'!V2544</f>
        <v>1</v>
      </c>
      <c r="X1077" s="12">
        <f>'[4]AZIMUTH_CONGESTION by ports'!W2544</f>
        <v>0</v>
      </c>
      <c r="Y1077" s="88">
        <f>'[4]AZIMUTH_CONGESTION by ports'!X2544</f>
        <v>2</v>
      </c>
      <c r="Z1077" s="12">
        <f>'[4]AZIMUTH_CONGESTION by ports'!Y2544</f>
        <v>0</v>
      </c>
      <c r="AA1077" s="88">
        <f>'[4]AZIMUTH_CONGESTION by ports'!Z2544</f>
        <v>0</v>
      </c>
      <c r="AB1077" s="12">
        <f t="shared" si="99"/>
        <v>9.8600000000000012</v>
      </c>
      <c r="AC1077" s="12">
        <f t="shared" si="100"/>
        <v>1.53</v>
      </c>
      <c r="AD1077" s="12">
        <f t="shared" si="101"/>
        <v>0.68</v>
      </c>
      <c r="AE1077" s="12">
        <f t="shared" si="102"/>
        <v>0.34</v>
      </c>
      <c r="AF1077" s="12">
        <f t="shared" si="103"/>
        <v>5.1000000000000005</v>
      </c>
      <c r="AG1077" s="12">
        <f t="shared" si="104"/>
        <v>2.21</v>
      </c>
    </row>
    <row r="1078" spans="2:33">
      <c r="B1078" s="15">
        <f>'[4]AZIMUTH_CONGESTION by ports'!A2545</f>
        <v>43445</v>
      </c>
      <c r="C1078" s="6">
        <f>'[4]AZIMUTH_CONGESTION by ports'!B2545</f>
        <v>7</v>
      </c>
      <c r="D1078" s="89">
        <f>'[4]AZIMUTH_CONGESTION by ports'!C2545</f>
        <v>33</v>
      </c>
      <c r="E1078" s="43">
        <f>'[4]AZIMUTH_CONGESTION by ports'!D2545</f>
        <v>1</v>
      </c>
      <c r="F1078" s="6">
        <f>'[4]AZIMUTH_CONGESTION by ports'!E2545</f>
        <v>0</v>
      </c>
      <c r="G1078" s="6">
        <f>'[4]AZIMUTH_CONGESTION by ports'!F2545</f>
        <v>1</v>
      </c>
      <c r="H1078" s="12">
        <f>'[4]AZIMUTH_CONGESTION by ports'!G2545</f>
        <v>0</v>
      </c>
      <c r="I1078" s="12">
        <f>'[4]AZIMUTH_CONGESTION by ports'!H2545</f>
        <v>5</v>
      </c>
      <c r="J1078" s="12">
        <f>'[4]AZIMUTH_CONGESTION by ports'!I2545</f>
        <v>0</v>
      </c>
      <c r="K1078" s="12">
        <f>'[4]AZIMUTH_CONGESTION by ports'!J2545</f>
        <v>0</v>
      </c>
      <c r="L1078" s="12">
        <f>'[4]AZIMUTH_CONGESTION by ports'!K2545</f>
        <v>0</v>
      </c>
      <c r="M1078" s="43">
        <f>'[4]AZIMUTH_CONGESTION by ports'!L2545</f>
        <v>1</v>
      </c>
      <c r="N1078" s="6">
        <f>'[4]AZIMUTH_CONGESTION by ports'!M2545</f>
        <v>0</v>
      </c>
      <c r="O1078" s="89">
        <f>'[4]AZIMUTH_CONGESTION by ports'!N2545</f>
        <v>0</v>
      </c>
      <c r="P1078" s="88">
        <f>'[4]AZIMUTH_CONGESTION by ports'!O2545</f>
        <v>0</v>
      </c>
      <c r="Q1078" s="88">
        <f>'[4]AZIMUTH_CONGESTION by ports'!P2545</f>
        <v>0</v>
      </c>
      <c r="R1078" s="43">
        <f>'[4]AZIMUTH_CONGESTION by ports'!Q2545</f>
        <v>2</v>
      </c>
      <c r="S1078" s="88">
        <f>'[4]AZIMUTH_CONGESTION by ports'!R2545</f>
        <v>0</v>
      </c>
      <c r="T1078" s="12">
        <f>'[4]AZIMUTH_CONGESTION by ports'!S2545</f>
        <v>5</v>
      </c>
      <c r="U1078" s="43">
        <f>'[4]AZIMUTH_CONGESTION by ports'!T2545</f>
        <v>0</v>
      </c>
      <c r="V1078" s="12">
        <f>'[4]AZIMUTH_CONGESTION by ports'!U2545</f>
        <v>0</v>
      </c>
      <c r="W1078" s="43">
        <f>'[4]AZIMUTH_CONGESTION by ports'!V2545</f>
        <v>1</v>
      </c>
      <c r="X1078" s="12">
        <f>'[4]AZIMUTH_CONGESTION by ports'!W2545</f>
        <v>0</v>
      </c>
      <c r="Y1078" s="88">
        <f>'[4]AZIMUTH_CONGESTION by ports'!X2545</f>
        <v>2</v>
      </c>
      <c r="Z1078" s="12">
        <f>'[4]AZIMUTH_CONGESTION by ports'!Y2545</f>
        <v>0</v>
      </c>
      <c r="AA1078" s="88">
        <f>'[4]AZIMUTH_CONGESTION by ports'!Z2545</f>
        <v>0</v>
      </c>
      <c r="AB1078" s="12">
        <f t="shared" si="99"/>
        <v>9.8600000000000012</v>
      </c>
      <c r="AC1078" s="12">
        <f t="shared" si="100"/>
        <v>1.36</v>
      </c>
      <c r="AD1078" s="12">
        <f t="shared" si="101"/>
        <v>0.85000000000000009</v>
      </c>
      <c r="AE1078" s="12">
        <f t="shared" si="102"/>
        <v>0.34</v>
      </c>
      <c r="AF1078" s="12">
        <f t="shared" si="103"/>
        <v>5.61</v>
      </c>
      <c r="AG1078" s="12">
        <f t="shared" si="104"/>
        <v>1.7000000000000002</v>
      </c>
    </row>
    <row r="1079" spans="2:33">
      <c r="B1079" s="15">
        <f>'[4]AZIMUTH_CONGESTION by ports'!A2546</f>
        <v>43446</v>
      </c>
      <c r="C1079" s="6">
        <f>'[4]AZIMUTH_CONGESTION by ports'!B2546</f>
        <v>7</v>
      </c>
      <c r="D1079" s="89">
        <f>'[4]AZIMUTH_CONGESTION by ports'!C2546</f>
        <v>32</v>
      </c>
      <c r="E1079" s="43">
        <f>'[4]AZIMUTH_CONGESTION by ports'!D2546</f>
        <v>0</v>
      </c>
      <c r="F1079" s="6">
        <f>'[4]AZIMUTH_CONGESTION by ports'!E2546</f>
        <v>0</v>
      </c>
      <c r="G1079" s="6">
        <f>'[4]AZIMUTH_CONGESTION by ports'!F2546</f>
        <v>1</v>
      </c>
      <c r="H1079" s="12">
        <f>'[4]AZIMUTH_CONGESTION by ports'!G2546</f>
        <v>0</v>
      </c>
      <c r="I1079" s="12">
        <f>'[4]AZIMUTH_CONGESTION by ports'!H2546</f>
        <v>8</v>
      </c>
      <c r="J1079" s="12">
        <f>'[4]AZIMUTH_CONGESTION by ports'!I2546</f>
        <v>2</v>
      </c>
      <c r="K1079" s="12">
        <f>'[4]AZIMUTH_CONGESTION by ports'!J2546</f>
        <v>0</v>
      </c>
      <c r="L1079" s="12">
        <f>'[4]AZIMUTH_CONGESTION by ports'!K2546</f>
        <v>0</v>
      </c>
      <c r="M1079" s="43">
        <f>'[4]AZIMUTH_CONGESTION by ports'!L2546</f>
        <v>0</v>
      </c>
      <c r="N1079" s="6">
        <f>'[4]AZIMUTH_CONGESTION by ports'!M2546</f>
        <v>0</v>
      </c>
      <c r="O1079" s="89">
        <f>'[4]AZIMUTH_CONGESTION by ports'!N2546</f>
        <v>0</v>
      </c>
      <c r="P1079" s="88">
        <f>'[4]AZIMUTH_CONGESTION by ports'!O2546</f>
        <v>0</v>
      </c>
      <c r="Q1079" s="88">
        <f>'[4]AZIMUTH_CONGESTION by ports'!P2546</f>
        <v>0</v>
      </c>
      <c r="R1079" s="43">
        <f>'[4]AZIMUTH_CONGESTION by ports'!Q2546</f>
        <v>1</v>
      </c>
      <c r="S1079" s="88">
        <f>'[4]AZIMUTH_CONGESTION by ports'!R2546</f>
        <v>0</v>
      </c>
      <c r="T1079" s="12">
        <f>'[4]AZIMUTH_CONGESTION by ports'!S2546</f>
        <v>3</v>
      </c>
      <c r="U1079" s="43">
        <f>'[4]AZIMUTH_CONGESTION by ports'!T2546</f>
        <v>0</v>
      </c>
      <c r="V1079" s="12">
        <f>'[4]AZIMUTH_CONGESTION by ports'!U2546</f>
        <v>0</v>
      </c>
      <c r="W1079" s="43">
        <f>'[4]AZIMUTH_CONGESTION by ports'!V2546</f>
        <v>1</v>
      </c>
      <c r="X1079" s="12">
        <f>'[4]AZIMUTH_CONGESTION by ports'!W2546</f>
        <v>0</v>
      </c>
      <c r="Y1079" s="88">
        <f>'[4]AZIMUTH_CONGESTION by ports'!X2546</f>
        <v>3</v>
      </c>
      <c r="Z1079" s="12">
        <f>'[4]AZIMUTH_CONGESTION by ports'!Y2546</f>
        <v>0</v>
      </c>
      <c r="AA1079" s="88">
        <f>'[4]AZIMUTH_CONGESTION by ports'!Z2546</f>
        <v>0</v>
      </c>
      <c r="AB1079" s="12">
        <f t="shared" si="99"/>
        <v>9.8600000000000012</v>
      </c>
      <c r="AC1079" s="12">
        <f t="shared" si="100"/>
        <v>1.36</v>
      </c>
      <c r="AD1079" s="12">
        <f t="shared" si="101"/>
        <v>0.34</v>
      </c>
      <c r="AE1079" s="12">
        <f t="shared" si="102"/>
        <v>0.51</v>
      </c>
      <c r="AF1079" s="12">
        <f t="shared" si="103"/>
        <v>5.44</v>
      </c>
      <c r="AG1079" s="12">
        <f t="shared" si="104"/>
        <v>2.21</v>
      </c>
    </row>
    <row r="1080" spans="2:33">
      <c r="B1080" s="15">
        <f>'[4]AZIMUTH_CONGESTION by ports'!A2547</f>
        <v>43447</v>
      </c>
      <c r="C1080" s="6">
        <f>'[4]AZIMUTH_CONGESTION by ports'!B2547</f>
        <v>8</v>
      </c>
      <c r="D1080" s="89">
        <f>'[4]AZIMUTH_CONGESTION by ports'!C2547</f>
        <v>36</v>
      </c>
      <c r="E1080" s="43">
        <f>'[4]AZIMUTH_CONGESTION by ports'!D2547</f>
        <v>0</v>
      </c>
      <c r="F1080" s="6">
        <f>'[4]AZIMUTH_CONGESTION by ports'!E2547</f>
        <v>0</v>
      </c>
      <c r="G1080" s="6">
        <f>'[4]AZIMUTH_CONGESTION by ports'!F2547</f>
        <v>1</v>
      </c>
      <c r="H1080" s="12">
        <f>'[4]AZIMUTH_CONGESTION by ports'!G2547</f>
        <v>0</v>
      </c>
      <c r="I1080" s="12">
        <f>'[4]AZIMUTH_CONGESTION by ports'!H2547</f>
        <v>6</v>
      </c>
      <c r="J1080" s="12">
        <f>'[4]AZIMUTH_CONGESTION by ports'!I2547</f>
        <v>1</v>
      </c>
      <c r="K1080" s="12">
        <f>'[4]AZIMUTH_CONGESTION by ports'!J2547</f>
        <v>0</v>
      </c>
      <c r="L1080" s="12">
        <f>'[4]AZIMUTH_CONGESTION by ports'!K2547</f>
        <v>0</v>
      </c>
      <c r="M1080" s="43">
        <f>'[4]AZIMUTH_CONGESTION by ports'!L2547</f>
        <v>0</v>
      </c>
      <c r="N1080" s="6">
        <f>'[4]AZIMUTH_CONGESTION by ports'!M2547</f>
        <v>0</v>
      </c>
      <c r="O1080" s="89">
        <f>'[4]AZIMUTH_CONGESTION by ports'!N2547</f>
        <v>0</v>
      </c>
      <c r="P1080" s="88">
        <f>'[4]AZIMUTH_CONGESTION by ports'!O2547</f>
        <v>0</v>
      </c>
      <c r="Q1080" s="88">
        <f>'[4]AZIMUTH_CONGESTION by ports'!P2547</f>
        <v>0</v>
      </c>
      <c r="R1080" s="43">
        <f>'[4]AZIMUTH_CONGESTION by ports'!Q2547</f>
        <v>0</v>
      </c>
      <c r="S1080" s="88">
        <f>'[4]AZIMUTH_CONGESTION by ports'!R2547</f>
        <v>0</v>
      </c>
      <c r="T1080" s="12">
        <f>'[4]AZIMUTH_CONGESTION by ports'!S2547</f>
        <v>4</v>
      </c>
      <c r="U1080" s="43">
        <f>'[4]AZIMUTH_CONGESTION by ports'!T2547</f>
        <v>0</v>
      </c>
      <c r="V1080" s="12">
        <f>'[4]AZIMUTH_CONGESTION by ports'!U2547</f>
        <v>0</v>
      </c>
      <c r="W1080" s="43">
        <f>'[4]AZIMUTH_CONGESTION by ports'!V2547</f>
        <v>2</v>
      </c>
      <c r="X1080" s="12">
        <f>'[4]AZIMUTH_CONGESTION by ports'!W2547</f>
        <v>0</v>
      </c>
      <c r="Y1080" s="88">
        <f>'[4]AZIMUTH_CONGESTION by ports'!X2547</f>
        <v>2</v>
      </c>
      <c r="Z1080" s="12">
        <f>'[4]AZIMUTH_CONGESTION by ports'!Y2547</f>
        <v>0</v>
      </c>
      <c r="AA1080" s="88">
        <f>'[4]AZIMUTH_CONGESTION by ports'!Z2547</f>
        <v>0</v>
      </c>
      <c r="AB1080" s="12">
        <f t="shared" si="99"/>
        <v>10.200000000000001</v>
      </c>
      <c r="AC1080" s="12">
        <f t="shared" si="100"/>
        <v>1.53</v>
      </c>
      <c r="AD1080" s="12">
        <f t="shared" si="101"/>
        <v>0.34</v>
      </c>
      <c r="AE1080" s="12">
        <f t="shared" si="102"/>
        <v>0.34</v>
      </c>
      <c r="AF1080" s="12">
        <f t="shared" si="103"/>
        <v>6.12</v>
      </c>
      <c r="AG1080" s="12">
        <f t="shared" si="104"/>
        <v>1.87</v>
      </c>
    </row>
    <row r="1081" spans="2:33">
      <c r="B1081" s="15">
        <f>'[4]AZIMUTH_CONGESTION by ports'!A2548</f>
        <v>43448</v>
      </c>
      <c r="C1081" s="6">
        <f>'[4]AZIMUTH_CONGESTION by ports'!B2548</f>
        <v>7</v>
      </c>
      <c r="D1081" s="89">
        <f>'[4]AZIMUTH_CONGESTION by ports'!C2548</f>
        <v>31</v>
      </c>
      <c r="E1081" s="43">
        <f>'[4]AZIMUTH_CONGESTION by ports'!D2548</f>
        <v>0</v>
      </c>
      <c r="F1081" s="6">
        <f>'[4]AZIMUTH_CONGESTION by ports'!E2548</f>
        <v>0</v>
      </c>
      <c r="G1081" s="6">
        <f>'[4]AZIMUTH_CONGESTION by ports'!F2548</f>
        <v>1</v>
      </c>
      <c r="H1081" s="12">
        <f>'[4]AZIMUTH_CONGESTION by ports'!G2548</f>
        <v>0</v>
      </c>
      <c r="I1081" s="12">
        <f>'[4]AZIMUTH_CONGESTION by ports'!H2548</f>
        <v>6</v>
      </c>
      <c r="J1081" s="12">
        <f>'[4]AZIMUTH_CONGESTION by ports'!I2548</f>
        <v>2</v>
      </c>
      <c r="K1081" s="12">
        <f>'[4]AZIMUTH_CONGESTION by ports'!J2548</f>
        <v>0</v>
      </c>
      <c r="L1081" s="12">
        <f>'[4]AZIMUTH_CONGESTION by ports'!K2548</f>
        <v>0</v>
      </c>
      <c r="M1081" s="43">
        <f>'[4]AZIMUTH_CONGESTION by ports'!L2548</f>
        <v>0</v>
      </c>
      <c r="N1081" s="6">
        <f>'[4]AZIMUTH_CONGESTION by ports'!M2548</f>
        <v>0</v>
      </c>
      <c r="O1081" s="89">
        <f>'[4]AZIMUTH_CONGESTION by ports'!N2548</f>
        <v>0</v>
      </c>
      <c r="P1081" s="88">
        <f>'[4]AZIMUTH_CONGESTION by ports'!O2548</f>
        <v>1</v>
      </c>
      <c r="Q1081" s="88">
        <f>'[4]AZIMUTH_CONGESTION by ports'!P2548</f>
        <v>0</v>
      </c>
      <c r="R1081" s="43">
        <f>'[4]AZIMUTH_CONGESTION by ports'!Q2548</f>
        <v>1</v>
      </c>
      <c r="S1081" s="88">
        <f>'[4]AZIMUTH_CONGESTION by ports'!R2548</f>
        <v>0</v>
      </c>
      <c r="T1081" s="12">
        <f>'[4]AZIMUTH_CONGESTION by ports'!S2548</f>
        <v>6</v>
      </c>
      <c r="U1081" s="43">
        <f>'[4]AZIMUTH_CONGESTION by ports'!T2548</f>
        <v>0</v>
      </c>
      <c r="V1081" s="12">
        <f>'[4]AZIMUTH_CONGESTION by ports'!U2548</f>
        <v>0</v>
      </c>
      <c r="W1081" s="43">
        <f>'[4]AZIMUTH_CONGESTION by ports'!V2548</f>
        <v>0</v>
      </c>
      <c r="X1081" s="12">
        <f>'[4]AZIMUTH_CONGESTION by ports'!W2548</f>
        <v>0</v>
      </c>
      <c r="Y1081" s="88">
        <f>'[4]AZIMUTH_CONGESTION by ports'!X2548</f>
        <v>1</v>
      </c>
      <c r="Z1081" s="12">
        <f>'[4]AZIMUTH_CONGESTION by ports'!Y2548</f>
        <v>0</v>
      </c>
      <c r="AA1081" s="88">
        <f>'[4]AZIMUTH_CONGESTION by ports'!Z2548</f>
        <v>0</v>
      </c>
      <c r="AB1081" s="12">
        <f t="shared" si="99"/>
        <v>9.5200000000000014</v>
      </c>
      <c r="AC1081" s="12">
        <f t="shared" si="100"/>
        <v>1.36</v>
      </c>
      <c r="AD1081" s="12">
        <f t="shared" si="101"/>
        <v>0.17</v>
      </c>
      <c r="AE1081" s="12">
        <f t="shared" si="102"/>
        <v>0.34</v>
      </c>
      <c r="AF1081" s="12">
        <f t="shared" si="103"/>
        <v>5.2700000000000005</v>
      </c>
      <c r="AG1081" s="12">
        <f t="shared" si="104"/>
        <v>2.3800000000000003</v>
      </c>
    </row>
    <row r="1082" spans="2:33">
      <c r="B1082" s="15">
        <f>'[4]AZIMUTH_CONGESTION by ports'!A2549</f>
        <v>43449</v>
      </c>
      <c r="C1082" s="6">
        <f>'[4]AZIMUTH_CONGESTION by ports'!B2549</f>
        <v>7</v>
      </c>
      <c r="D1082" s="89">
        <f>'[4]AZIMUTH_CONGESTION by ports'!C2549</f>
        <v>27</v>
      </c>
      <c r="E1082" s="43">
        <f>'[4]AZIMUTH_CONGESTION by ports'!D2549</f>
        <v>3</v>
      </c>
      <c r="F1082" s="6">
        <f>'[4]AZIMUTH_CONGESTION by ports'!E2549</f>
        <v>0</v>
      </c>
      <c r="G1082" s="6">
        <f>'[4]AZIMUTH_CONGESTION by ports'!F2549</f>
        <v>0</v>
      </c>
      <c r="H1082" s="12">
        <f>'[4]AZIMUTH_CONGESTION by ports'!G2549</f>
        <v>0</v>
      </c>
      <c r="I1082" s="12">
        <f>'[4]AZIMUTH_CONGESTION by ports'!H2549</f>
        <v>5</v>
      </c>
      <c r="J1082" s="12">
        <f>'[4]AZIMUTH_CONGESTION by ports'!I2549</f>
        <v>2</v>
      </c>
      <c r="K1082" s="12">
        <f>'[4]AZIMUTH_CONGESTION by ports'!J2549</f>
        <v>0</v>
      </c>
      <c r="L1082" s="12">
        <f>'[4]AZIMUTH_CONGESTION by ports'!K2549</f>
        <v>0</v>
      </c>
      <c r="M1082" s="43">
        <f>'[4]AZIMUTH_CONGESTION by ports'!L2549</f>
        <v>0</v>
      </c>
      <c r="N1082" s="6">
        <f>'[4]AZIMUTH_CONGESTION by ports'!M2549</f>
        <v>1</v>
      </c>
      <c r="O1082" s="89">
        <f>'[4]AZIMUTH_CONGESTION by ports'!N2549</f>
        <v>0</v>
      </c>
      <c r="P1082" s="88">
        <f>'[4]AZIMUTH_CONGESTION by ports'!O2549</f>
        <v>0</v>
      </c>
      <c r="Q1082" s="88">
        <f>'[4]AZIMUTH_CONGESTION by ports'!P2549</f>
        <v>0</v>
      </c>
      <c r="R1082" s="43">
        <f>'[4]AZIMUTH_CONGESTION by ports'!Q2549</f>
        <v>3</v>
      </c>
      <c r="S1082" s="88">
        <f>'[4]AZIMUTH_CONGESTION by ports'!R2549</f>
        <v>0</v>
      </c>
      <c r="T1082" s="12">
        <f>'[4]AZIMUTH_CONGESTION by ports'!S2549</f>
        <v>6</v>
      </c>
      <c r="U1082" s="43">
        <f>'[4]AZIMUTH_CONGESTION by ports'!T2549</f>
        <v>0</v>
      </c>
      <c r="V1082" s="12">
        <f>'[4]AZIMUTH_CONGESTION by ports'!U2549</f>
        <v>0</v>
      </c>
      <c r="W1082" s="43">
        <f>'[4]AZIMUTH_CONGESTION by ports'!V2549</f>
        <v>1</v>
      </c>
      <c r="X1082" s="12">
        <f>'[4]AZIMUTH_CONGESTION by ports'!W2549</f>
        <v>0</v>
      </c>
      <c r="Y1082" s="88">
        <f>'[4]AZIMUTH_CONGESTION by ports'!X2549</f>
        <v>3</v>
      </c>
      <c r="Z1082" s="12">
        <f>'[4]AZIMUTH_CONGESTION by ports'!Y2549</f>
        <v>0</v>
      </c>
      <c r="AA1082" s="88">
        <f>'[4]AZIMUTH_CONGESTION by ports'!Z2549</f>
        <v>0</v>
      </c>
      <c r="AB1082" s="12">
        <f t="shared" si="99"/>
        <v>9.8600000000000012</v>
      </c>
      <c r="AC1082" s="12">
        <f t="shared" si="100"/>
        <v>1.36</v>
      </c>
      <c r="AD1082" s="12">
        <f t="shared" si="101"/>
        <v>1.1900000000000002</v>
      </c>
      <c r="AE1082" s="12">
        <f t="shared" si="102"/>
        <v>0.51</v>
      </c>
      <c r="AF1082" s="12">
        <f t="shared" si="103"/>
        <v>4.5900000000000007</v>
      </c>
      <c r="AG1082" s="12">
        <f t="shared" si="104"/>
        <v>2.21</v>
      </c>
    </row>
    <row r="1083" spans="2:33">
      <c r="B1083" s="15">
        <f>'[4]AZIMUTH_CONGESTION by ports'!A2550</f>
        <v>43450</v>
      </c>
      <c r="C1083" s="6">
        <f>'[4]AZIMUTH_CONGESTION by ports'!B2550</f>
        <v>6</v>
      </c>
      <c r="D1083" s="89">
        <f>'[4]AZIMUTH_CONGESTION by ports'!C2550</f>
        <v>23</v>
      </c>
      <c r="E1083" s="43">
        <f>'[4]AZIMUTH_CONGESTION by ports'!D2550</f>
        <v>1</v>
      </c>
      <c r="F1083" s="6">
        <f>'[4]AZIMUTH_CONGESTION by ports'!E2550</f>
        <v>0</v>
      </c>
      <c r="G1083" s="6">
        <f>'[4]AZIMUTH_CONGESTION by ports'!F2550</f>
        <v>1</v>
      </c>
      <c r="H1083" s="12">
        <f>'[4]AZIMUTH_CONGESTION by ports'!G2550</f>
        <v>0</v>
      </c>
      <c r="I1083" s="12">
        <f>'[4]AZIMUTH_CONGESTION by ports'!H2550</f>
        <v>4</v>
      </c>
      <c r="J1083" s="12">
        <f>'[4]AZIMUTH_CONGESTION by ports'!I2550</f>
        <v>2</v>
      </c>
      <c r="K1083" s="12">
        <f>'[4]AZIMUTH_CONGESTION by ports'!J2550</f>
        <v>0</v>
      </c>
      <c r="L1083" s="12">
        <f>'[4]AZIMUTH_CONGESTION by ports'!K2550</f>
        <v>0</v>
      </c>
      <c r="M1083" s="43">
        <f>'[4]AZIMUTH_CONGESTION by ports'!L2550</f>
        <v>1</v>
      </c>
      <c r="N1083" s="6">
        <f>'[4]AZIMUTH_CONGESTION by ports'!M2550</f>
        <v>0</v>
      </c>
      <c r="O1083" s="89">
        <f>'[4]AZIMUTH_CONGESTION by ports'!N2550</f>
        <v>0</v>
      </c>
      <c r="P1083" s="88">
        <f>'[4]AZIMUTH_CONGESTION by ports'!O2550</f>
        <v>0</v>
      </c>
      <c r="Q1083" s="88">
        <f>'[4]AZIMUTH_CONGESTION by ports'!P2550</f>
        <v>0</v>
      </c>
      <c r="R1083" s="43">
        <f>'[4]AZIMUTH_CONGESTION by ports'!Q2550</f>
        <v>1</v>
      </c>
      <c r="S1083" s="88">
        <f>'[4]AZIMUTH_CONGESTION by ports'!R2550</f>
        <v>0</v>
      </c>
      <c r="T1083" s="12">
        <f>'[4]AZIMUTH_CONGESTION by ports'!S2550</f>
        <v>7</v>
      </c>
      <c r="U1083" s="43">
        <f>'[4]AZIMUTH_CONGESTION by ports'!T2550</f>
        <v>0</v>
      </c>
      <c r="V1083" s="12">
        <f>'[4]AZIMUTH_CONGESTION by ports'!U2550</f>
        <v>0</v>
      </c>
      <c r="W1083" s="43">
        <f>'[4]AZIMUTH_CONGESTION by ports'!V2550</f>
        <v>1</v>
      </c>
      <c r="X1083" s="12">
        <f>'[4]AZIMUTH_CONGESTION by ports'!W2550</f>
        <v>0</v>
      </c>
      <c r="Y1083" s="88">
        <f>'[4]AZIMUTH_CONGESTION by ports'!X2550</f>
        <v>3</v>
      </c>
      <c r="Z1083" s="12">
        <f>'[4]AZIMUTH_CONGESTION by ports'!Y2550</f>
        <v>0</v>
      </c>
      <c r="AA1083" s="88">
        <f>'[4]AZIMUTH_CONGESTION by ports'!Z2550</f>
        <v>0</v>
      </c>
      <c r="AB1083" s="12">
        <f t="shared" si="99"/>
        <v>8.5</v>
      </c>
      <c r="AC1083" s="12">
        <f t="shared" si="100"/>
        <v>1.1900000000000002</v>
      </c>
      <c r="AD1083" s="12">
        <f t="shared" si="101"/>
        <v>0.68</v>
      </c>
      <c r="AE1083" s="12">
        <f t="shared" si="102"/>
        <v>0.51</v>
      </c>
      <c r="AF1083" s="12">
        <f t="shared" si="103"/>
        <v>3.91</v>
      </c>
      <c r="AG1083" s="12">
        <f t="shared" si="104"/>
        <v>2.21</v>
      </c>
    </row>
    <row r="1084" spans="2:33">
      <c r="B1084" s="15">
        <f>'[4]AZIMUTH_CONGESTION by ports'!A2551</f>
        <v>43451</v>
      </c>
      <c r="C1084" s="6">
        <f>'[4]AZIMUTH_CONGESTION by ports'!B2551</f>
        <v>6</v>
      </c>
      <c r="D1084" s="89">
        <f>'[4]AZIMUTH_CONGESTION by ports'!C2551</f>
        <v>26</v>
      </c>
      <c r="E1084" s="43">
        <f>'[4]AZIMUTH_CONGESTION by ports'!D2551</f>
        <v>1</v>
      </c>
      <c r="F1084" s="6">
        <f>'[4]AZIMUTH_CONGESTION by ports'!E2551</f>
        <v>0</v>
      </c>
      <c r="G1084" s="6">
        <f>'[4]AZIMUTH_CONGESTION by ports'!F2551</f>
        <v>1</v>
      </c>
      <c r="H1084" s="12">
        <f>'[4]AZIMUTH_CONGESTION by ports'!G2551</f>
        <v>0</v>
      </c>
      <c r="I1084" s="12">
        <f>'[4]AZIMUTH_CONGESTION by ports'!H2551</f>
        <v>4</v>
      </c>
      <c r="J1084" s="12">
        <f>'[4]AZIMUTH_CONGESTION by ports'!I2551</f>
        <v>0</v>
      </c>
      <c r="K1084" s="12">
        <f>'[4]AZIMUTH_CONGESTION by ports'!J2551</f>
        <v>0</v>
      </c>
      <c r="L1084" s="12">
        <f>'[4]AZIMUTH_CONGESTION by ports'!K2551</f>
        <v>0</v>
      </c>
      <c r="M1084" s="43">
        <f>'[4]AZIMUTH_CONGESTION by ports'!L2551</f>
        <v>0</v>
      </c>
      <c r="N1084" s="6">
        <f>'[4]AZIMUTH_CONGESTION by ports'!M2551</f>
        <v>1</v>
      </c>
      <c r="O1084" s="89">
        <f>'[4]AZIMUTH_CONGESTION by ports'!N2551</f>
        <v>0</v>
      </c>
      <c r="P1084" s="88">
        <f>'[4]AZIMUTH_CONGESTION by ports'!O2551</f>
        <v>0</v>
      </c>
      <c r="Q1084" s="88">
        <f>'[4]AZIMUTH_CONGESTION by ports'!P2551</f>
        <v>0</v>
      </c>
      <c r="R1084" s="43">
        <f>'[4]AZIMUTH_CONGESTION by ports'!Q2551</f>
        <v>0</v>
      </c>
      <c r="S1084" s="88">
        <f>'[4]AZIMUTH_CONGESTION by ports'!R2551</f>
        <v>0</v>
      </c>
      <c r="T1084" s="12">
        <f>'[4]AZIMUTH_CONGESTION by ports'!S2551</f>
        <v>8</v>
      </c>
      <c r="U1084" s="43">
        <f>'[4]AZIMUTH_CONGESTION by ports'!T2551</f>
        <v>0</v>
      </c>
      <c r="V1084" s="12">
        <f>'[4]AZIMUTH_CONGESTION by ports'!U2551</f>
        <v>0</v>
      </c>
      <c r="W1084" s="43">
        <f>'[4]AZIMUTH_CONGESTION by ports'!V2551</f>
        <v>0</v>
      </c>
      <c r="X1084" s="12">
        <f>'[4]AZIMUTH_CONGESTION by ports'!W2551</f>
        <v>1</v>
      </c>
      <c r="Y1084" s="88">
        <f>'[4]AZIMUTH_CONGESTION by ports'!X2551</f>
        <v>3</v>
      </c>
      <c r="Z1084" s="12">
        <f>'[4]AZIMUTH_CONGESTION by ports'!Y2551</f>
        <v>0</v>
      </c>
      <c r="AA1084" s="88">
        <f>'[4]AZIMUTH_CONGESTION by ports'!Z2551</f>
        <v>0</v>
      </c>
      <c r="AB1084" s="12">
        <f t="shared" si="99"/>
        <v>8.67</v>
      </c>
      <c r="AC1084" s="12">
        <f t="shared" si="100"/>
        <v>1.36</v>
      </c>
      <c r="AD1084" s="12">
        <f t="shared" si="101"/>
        <v>0.17</v>
      </c>
      <c r="AE1084" s="12">
        <f t="shared" si="102"/>
        <v>0.51</v>
      </c>
      <c r="AF1084" s="12">
        <f t="shared" si="103"/>
        <v>4.42</v>
      </c>
      <c r="AG1084" s="12">
        <f t="shared" si="104"/>
        <v>2.21</v>
      </c>
    </row>
    <row r="1085" spans="2:33">
      <c r="B1085" s="15">
        <f>'[4]AZIMUTH_CONGESTION by ports'!A2552</f>
        <v>43452</v>
      </c>
      <c r="C1085" s="6">
        <f>'[4]AZIMUTH_CONGESTION by ports'!B2552</f>
        <v>6</v>
      </c>
      <c r="D1085" s="89">
        <f>'[4]AZIMUTH_CONGESTION by ports'!C2552</f>
        <v>24</v>
      </c>
      <c r="E1085" s="43">
        <f>'[4]AZIMUTH_CONGESTION by ports'!D2552</f>
        <v>0</v>
      </c>
      <c r="F1085" s="6">
        <f>'[4]AZIMUTH_CONGESTION by ports'!E2552</f>
        <v>0</v>
      </c>
      <c r="G1085" s="6">
        <f>'[4]AZIMUTH_CONGESTION by ports'!F2552</f>
        <v>1</v>
      </c>
      <c r="H1085" s="12">
        <f>'[4]AZIMUTH_CONGESTION by ports'!G2552</f>
        <v>0</v>
      </c>
      <c r="I1085" s="12">
        <f>'[4]AZIMUTH_CONGESTION by ports'!H2552</f>
        <v>5</v>
      </c>
      <c r="J1085" s="12">
        <f>'[4]AZIMUTH_CONGESTION by ports'!I2552</f>
        <v>0</v>
      </c>
      <c r="K1085" s="12">
        <f>'[4]AZIMUTH_CONGESTION by ports'!J2552</f>
        <v>0</v>
      </c>
      <c r="L1085" s="12">
        <f>'[4]AZIMUTH_CONGESTION by ports'!K2552</f>
        <v>0</v>
      </c>
      <c r="M1085" s="43">
        <f>'[4]AZIMUTH_CONGESTION by ports'!L2552</f>
        <v>0</v>
      </c>
      <c r="N1085" s="6">
        <f>'[4]AZIMUTH_CONGESTION by ports'!M2552</f>
        <v>1</v>
      </c>
      <c r="O1085" s="89">
        <f>'[4]AZIMUTH_CONGESTION by ports'!N2552</f>
        <v>0</v>
      </c>
      <c r="P1085" s="88">
        <f>'[4]AZIMUTH_CONGESTION by ports'!O2552</f>
        <v>0</v>
      </c>
      <c r="Q1085" s="88">
        <f>'[4]AZIMUTH_CONGESTION by ports'!P2552</f>
        <v>0</v>
      </c>
      <c r="R1085" s="43">
        <f>'[4]AZIMUTH_CONGESTION by ports'!Q2552</f>
        <v>0</v>
      </c>
      <c r="S1085" s="88">
        <f>'[4]AZIMUTH_CONGESTION by ports'!R2552</f>
        <v>0</v>
      </c>
      <c r="T1085" s="12">
        <f>'[4]AZIMUTH_CONGESTION by ports'!S2552</f>
        <v>5</v>
      </c>
      <c r="U1085" s="43">
        <f>'[4]AZIMUTH_CONGESTION by ports'!T2552</f>
        <v>0</v>
      </c>
      <c r="V1085" s="12">
        <f>'[4]AZIMUTH_CONGESTION by ports'!U2552</f>
        <v>0</v>
      </c>
      <c r="W1085" s="43">
        <f>'[4]AZIMUTH_CONGESTION by ports'!V2552</f>
        <v>1</v>
      </c>
      <c r="X1085" s="12">
        <f>'[4]AZIMUTH_CONGESTION by ports'!W2552</f>
        <v>1</v>
      </c>
      <c r="Y1085" s="88">
        <f>'[4]AZIMUTH_CONGESTION by ports'!X2552</f>
        <v>3</v>
      </c>
      <c r="Z1085" s="12">
        <f>'[4]AZIMUTH_CONGESTION by ports'!Y2552</f>
        <v>0</v>
      </c>
      <c r="AA1085" s="88">
        <f>'[4]AZIMUTH_CONGESTION by ports'!Z2552</f>
        <v>0</v>
      </c>
      <c r="AB1085" s="12">
        <f t="shared" si="99"/>
        <v>7.99</v>
      </c>
      <c r="AC1085" s="12">
        <f t="shared" si="100"/>
        <v>1.36</v>
      </c>
      <c r="AD1085" s="12">
        <f t="shared" si="101"/>
        <v>0.17</v>
      </c>
      <c r="AE1085" s="12">
        <f t="shared" si="102"/>
        <v>0.51</v>
      </c>
      <c r="AF1085" s="12">
        <f t="shared" si="103"/>
        <v>4.08</v>
      </c>
      <c r="AG1085" s="12">
        <f t="shared" si="104"/>
        <v>1.87</v>
      </c>
    </row>
    <row r="1086" spans="2:33">
      <c r="B1086" s="15">
        <f>'[4]AZIMUTH_CONGESTION by ports'!A2553</f>
        <v>43453</v>
      </c>
      <c r="C1086" s="6">
        <f>'[4]AZIMUTH_CONGESTION by ports'!B2553</f>
        <v>6</v>
      </c>
      <c r="D1086" s="89">
        <f>'[4]AZIMUTH_CONGESTION by ports'!C2553</f>
        <v>22</v>
      </c>
      <c r="E1086" s="43">
        <f>'[4]AZIMUTH_CONGESTION by ports'!D2553</f>
        <v>2</v>
      </c>
      <c r="F1086" s="6">
        <f>'[4]AZIMUTH_CONGESTION by ports'!E2553</f>
        <v>0</v>
      </c>
      <c r="G1086" s="6">
        <f>'[4]AZIMUTH_CONGESTION by ports'!F2553</f>
        <v>1</v>
      </c>
      <c r="H1086" s="12">
        <f>'[4]AZIMUTH_CONGESTION by ports'!G2553</f>
        <v>0</v>
      </c>
      <c r="I1086" s="12">
        <f>'[4]AZIMUTH_CONGESTION by ports'!H2553</f>
        <v>4</v>
      </c>
      <c r="J1086" s="12">
        <f>'[4]AZIMUTH_CONGESTION by ports'!I2553</f>
        <v>1</v>
      </c>
      <c r="K1086" s="12">
        <f>'[4]AZIMUTH_CONGESTION by ports'!J2553</f>
        <v>0</v>
      </c>
      <c r="L1086" s="12">
        <f>'[4]AZIMUTH_CONGESTION by ports'!K2553</f>
        <v>0</v>
      </c>
      <c r="M1086" s="43">
        <f>'[4]AZIMUTH_CONGESTION by ports'!L2553</f>
        <v>0</v>
      </c>
      <c r="N1086" s="6">
        <f>'[4]AZIMUTH_CONGESTION by ports'!M2553</f>
        <v>0</v>
      </c>
      <c r="O1086" s="89">
        <f>'[4]AZIMUTH_CONGESTION by ports'!N2553</f>
        <v>0</v>
      </c>
      <c r="P1086" s="88">
        <f>'[4]AZIMUTH_CONGESTION by ports'!O2553</f>
        <v>0</v>
      </c>
      <c r="Q1086" s="88">
        <f>'[4]AZIMUTH_CONGESTION by ports'!P2553</f>
        <v>0</v>
      </c>
      <c r="R1086" s="43">
        <f>'[4]AZIMUTH_CONGESTION by ports'!Q2553</f>
        <v>1</v>
      </c>
      <c r="S1086" s="88">
        <f>'[4]AZIMUTH_CONGESTION by ports'!R2553</f>
        <v>0</v>
      </c>
      <c r="T1086" s="12">
        <f>'[4]AZIMUTH_CONGESTION by ports'!S2553</f>
        <v>5</v>
      </c>
      <c r="U1086" s="43">
        <f>'[4]AZIMUTH_CONGESTION by ports'!T2553</f>
        <v>0</v>
      </c>
      <c r="V1086" s="12">
        <f>'[4]AZIMUTH_CONGESTION by ports'!U2553</f>
        <v>0</v>
      </c>
      <c r="W1086" s="43">
        <f>'[4]AZIMUTH_CONGESTION by ports'!V2553</f>
        <v>0</v>
      </c>
      <c r="X1086" s="12">
        <f>'[4]AZIMUTH_CONGESTION by ports'!W2553</f>
        <v>0</v>
      </c>
      <c r="Y1086" s="88">
        <f>'[4]AZIMUTH_CONGESTION by ports'!X2553</f>
        <v>3</v>
      </c>
      <c r="Z1086" s="12">
        <f>'[4]AZIMUTH_CONGESTION by ports'!Y2553</f>
        <v>0</v>
      </c>
      <c r="AA1086" s="88">
        <f>'[4]AZIMUTH_CONGESTION by ports'!Z2553</f>
        <v>0</v>
      </c>
      <c r="AB1086" s="12">
        <f t="shared" si="99"/>
        <v>7.65</v>
      </c>
      <c r="AC1086" s="12">
        <f t="shared" si="100"/>
        <v>1.1900000000000002</v>
      </c>
      <c r="AD1086" s="12">
        <f t="shared" si="101"/>
        <v>0.51</v>
      </c>
      <c r="AE1086" s="12">
        <f t="shared" si="102"/>
        <v>0.51</v>
      </c>
      <c r="AF1086" s="12">
        <f t="shared" si="103"/>
        <v>3.74</v>
      </c>
      <c r="AG1086" s="12">
        <f t="shared" si="104"/>
        <v>1.7000000000000002</v>
      </c>
    </row>
    <row r="1087" spans="2:33">
      <c r="B1087" s="15">
        <f>'[4]AZIMUTH_CONGESTION by ports'!A2554</f>
        <v>43454</v>
      </c>
      <c r="C1087" s="6">
        <f>'[4]AZIMUTH_CONGESTION by ports'!B2554</f>
        <v>5</v>
      </c>
      <c r="D1087" s="89">
        <f>'[4]AZIMUTH_CONGESTION by ports'!C2554</f>
        <v>17</v>
      </c>
      <c r="E1087" s="43">
        <f>'[4]AZIMUTH_CONGESTION by ports'!D2554</f>
        <v>0</v>
      </c>
      <c r="F1087" s="6">
        <f>'[4]AZIMUTH_CONGESTION by ports'!E2554</f>
        <v>0</v>
      </c>
      <c r="G1087" s="6">
        <f>'[4]AZIMUTH_CONGESTION by ports'!F2554</f>
        <v>1</v>
      </c>
      <c r="H1087" s="12">
        <f>'[4]AZIMUTH_CONGESTION by ports'!G2554</f>
        <v>0</v>
      </c>
      <c r="I1087" s="12">
        <f>'[4]AZIMUTH_CONGESTION by ports'!H2554</f>
        <v>5</v>
      </c>
      <c r="J1087" s="12">
        <f>'[4]AZIMUTH_CONGESTION by ports'!I2554</f>
        <v>0</v>
      </c>
      <c r="K1087" s="12">
        <f>'[4]AZIMUTH_CONGESTION by ports'!J2554</f>
        <v>0</v>
      </c>
      <c r="L1087" s="12">
        <f>'[4]AZIMUTH_CONGESTION by ports'!K2554</f>
        <v>0</v>
      </c>
      <c r="M1087" s="43">
        <f>'[4]AZIMUTH_CONGESTION by ports'!L2554</f>
        <v>0</v>
      </c>
      <c r="N1087" s="6">
        <f>'[4]AZIMUTH_CONGESTION by ports'!M2554</f>
        <v>0</v>
      </c>
      <c r="O1087" s="89">
        <f>'[4]AZIMUTH_CONGESTION by ports'!N2554</f>
        <v>0</v>
      </c>
      <c r="P1087" s="88">
        <f>'[4]AZIMUTH_CONGESTION by ports'!O2554</f>
        <v>0</v>
      </c>
      <c r="Q1087" s="88">
        <f>'[4]AZIMUTH_CONGESTION by ports'!P2554</f>
        <v>0</v>
      </c>
      <c r="R1087" s="43">
        <f>'[4]AZIMUTH_CONGESTION by ports'!Q2554</f>
        <v>0</v>
      </c>
      <c r="S1087" s="88">
        <f>'[4]AZIMUTH_CONGESTION by ports'!R2554</f>
        <v>0</v>
      </c>
      <c r="T1087" s="12">
        <f>'[4]AZIMUTH_CONGESTION by ports'!S2554</f>
        <v>5</v>
      </c>
      <c r="U1087" s="43">
        <f>'[4]AZIMUTH_CONGESTION by ports'!T2554</f>
        <v>0</v>
      </c>
      <c r="V1087" s="12">
        <f>'[4]AZIMUTH_CONGESTION by ports'!U2554</f>
        <v>0</v>
      </c>
      <c r="W1087" s="43">
        <f>'[4]AZIMUTH_CONGESTION by ports'!V2554</f>
        <v>2</v>
      </c>
      <c r="X1087" s="12">
        <f>'[4]AZIMUTH_CONGESTION by ports'!W2554</f>
        <v>2</v>
      </c>
      <c r="Y1087" s="88">
        <f>'[4]AZIMUTH_CONGESTION by ports'!X2554</f>
        <v>2</v>
      </c>
      <c r="Z1087" s="12">
        <f>'[4]AZIMUTH_CONGESTION by ports'!Y2554</f>
        <v>0</v>
      </c>
      <c r="AA1087" s="88">
        <f>'[4]AZIMUTH_CONGESTION by ports'!Z2554</f>
        <v>0</v>
      </c>
      <c r="AB1087" s="12">
        <f t="shared" si="99"/>
        <v>6.6300000000000008</v>
      </c>
      <c r="AC1087" s="12">
        <f t="shared" si="100"/>
        <v>1.02</v>
      </c>
      <c r="AD1087" s="12">
        <f t="shared" si="101"/>
        <v>0.34</v>
      </c>
      <c r="AE1087" s="12">
        <f t="shared" si="102"/>
        <v>0.34</v>
      </c>
      <c r="AF1087" s="12">
        <f t="shared" si="103"/>
        <v>2.89</v>
      </c>
      <c r="AG1087" s="12">
        <f t="shared" si="104"/>
        <v>2.04</v>
      </c>
    </row>
    <row r="1088" spans="2:33">
      <c r="B1088" s="15">
        <f>'[4]AZIMUTH_CONGESTION by ports'!A2555</f>
        <v>43455</v>
      </c>
      <c r="C1088" s="6">
        <f>'[4]AZIMUTH_CONGESTION by ports'!B2555</f>
        <v>7</v>
      </c>
      <c r="D1088" s="89">
        <f>'[4]AZIMUTH_CONGESTION by ports'!C2555</f>
        <v>22</v>
      </c>
      <c r="E1088" s="43">
        <f>'[4]AZIMUTH_CONGESTION by ports'!D2555</f>
        <v>0</v>
      </c>
      <c r="F1088" s="6">
        <f>'[4]AZIMUTH_CONGESTION by ports'!E2555</f>
        <v>0</v>
      </c>
      <c r="G1088" s="6">
        <f>'[4]AZIMUTH_CONGESTION by ports'!F2555</f>
        <v>1</v>
      </c>
      <c r="H1088" s="12">
        <f>'[4]AZIMUTH_CONGESTION by ports'!G2555</f>
        <v>0</v>
      </c>
      <c r="I1088" s="12">
        <f>'[4]AZIMUTH_CONGESTION by ports'!H2555</f>
        <v>3</v>
      </c>
      <c r="J1088" s="12">
        <f>'[4]AZIMUTH_CONGESTION by ports'!I2555</f>
        <v>2</v>
      </c>
      <c r="K1088" s="12">
        <f>'[4]AZIMUTH_CONGESTION by ports'!J2555</f>
        <v>0</v>
      </c>
      <c r="L1088" s="12">
        <f>'[4]AZIMUTH_CONGESTION by ports'!K2555</f>
        <v>0</v>
      </c>
      <c r="M1088" s="43">
        <f>'[4]AZIMUTH_CONGESTION by ports'!L2555</f>
        <v>0</v>
      </c>
      <c r="N1088" s="6">
        <f>'[4]AZIMUTH_CONGESTION by ports'!M2555</f>
        <v>0</v>
      </c>
      <c r="O1088" s="89">
        <f>'[4]AZIMUTH_CONGESTION by ports'!N2555</f>
        <v>0</v>
      </c>
      <c r="P1088" s="88">
        <f>'[4]AZIMUTH_CONGESTION by ports'!O2555</f>
        <v>0</v>
      </c>
      <c r="Q1088" s="88">
        <f>'[4]AZIMUTH_CONGESTION by ports'!P2555</f>
        <v>0</v>
      </c>
      <c r="R1088" s="43">
        <f>'[4]AZIMUTH_CONGESTION by ports'!Q2555</f>
        <v>0</v>
      </c>
      <c r="S1088" s="88">
        <f>'[4]AZIMUTH_CONGESTION by ports'!R2555</f>
        <v>0</v>
      </c>
      <c r="T1088" s="12">
        <f>'[4]AZIMUTH_CONGESTION by ports'!S2555</f>
        <v>6</v>
      </c>
      <c r="U1088" s="43">
        <f>'[4]AZIMUTH_CONGESTION by ports'!T2555</f>
        <v>0</v>
      </c>
      <c r="V1088" s="12">
        <f>'[4]AZIMUTH_CONGESTION by ports'!U2555</f>
        <v>0</v>
      </c>
      <c r="W1088" s="43">
        <f>'[4]AZIMUTH_CONGESTION by ports'!V2555</f>
        <v>3</v>
      </c>
      <c r="X1088" s="12">
        <f>'[4]AZIMUTH_CONGESTION by ports'!W2555</f>
        <v>2</v>
      </c>
      <c r="Y1088" s="88">
        <f>'[4]AZIMUTH_CONGESTION by ports'!X2555</f>
        <v>1</v>
      </c>
      <c r="Z1088" s="12">
        <f>'[4]AZIMUTH_CONGESTION by ports'!Y2555</f>
        <v>0</v>
      </c>
      <c r="AA1088" s="88">
        <f>'[4]AZIMUTH_CONGESTION by ports'!Z2555</f>
        <v>0</v>
      </c>
      <c r="AB1088" s="12">
        <f t="shared" si="99"/>
        <v>7.99</v>
      </c>
      <c r="AC1088" s="12">
        <f t="shared" si="100"/>
        <v>1.36</v>
      </c>
      <c r="AD1088" s="12">
        <f t="shared" si="101"/>
        <v>0.51</v>
      </c>
      <c r="AE1088" s="12">
        <f t="shared" si="102"/>
        <v>0.17</v>
      </c>
      <c r="AF1088" s="12">
        <f t="shared" si="103"/>
        <v>3.74</v>
      </c>
      <c r="AG1088" s="12">
        <f t="shared" si="104"/>
        <v>2.21</v>
      </c>
    </row>
    <row r="1089" spans="2:33">
      <c r="B1089" s="15">
        <f>'[4]AZIMUTH_CONGESTION by ports'!A2556</f>
        <v>43456</v>
      </c>
      <c r="C1089" s="6">
        <f>'[4]AZIMUTH_CONGESTION by ports'!B2556</f>
        <v>8</v>
      </c>
      <c r="D1089" s="89">
        <f>'[4]AZIMUTH_CONGESTION by ports'!C2556</f>
        <v>22</v>
      </c>
      <c r="E1089" s="43">
        <f>'[4]AZIMUTH_CONGESTION by ports'!D2556</f>
        <v>1</v>
      </c>
      <c r="F1089" s="6">
        <f>'[4]AZIMUTH_CONGESTION by ports'!E2556</f>
        <v>0</v>
      </c>
      <c r="G1089" s="6">
        <f>'[4]AZIMUTH_CONGESTION by ports'!F2556</f>
        <v>1</v>
      </c>
      <c r="H1089" s="12">
        <f>'[4]AZIMUTH_CONGESTION by ports'!G2556</f>
        <v>0</v>
      </c>
      <c r="I1089" s="12">
        <f>'[4]AZIMUTH_CONGESTION by ports'!H2556</f>
        <v>3</v>
      </c>
      <c r="J1089" s="12">
        <f>'[4]AZIMUTH_CONGESTION by ports'!I2556</f>
        <v>1</v>
      </c>
      <c r="K1089" s="12">
        <f>'[4]AZIMUTH_CONGESTION by ports'!J2556</f>
        <v>0</v>
      </c>
      <c r="L1089" s="12">
        <f>'[4]AZIMUTH_CONGESTION by ports'!K2556</f>
        <v>0</v>
      </c>
      <c r="M1089" s="43">
        <f>'[4]AZIMUTH_CONGESTION by ports'!L2556</f>
        <v>0</v>
      </c>
      <c r="N1089" s="6">
        <f>'[4]AZIMUTH_CONGESTION by ports'!M2556</f>
        <v>0</v>
      </c>
      <c r="O1089" s="89">
        <f>'[4]AZIMUTH_CONGESTION by ports'!N2556</f>
        <v>0</v>
      </c>
      <c r="P1089" s="88">
        <f>'[4]AZIMUTH_CONGESTION by ports'!O2556</f>
        <v>1</v>
      </c>
      <c r="Q1089" s="88">
        <f>'[4]AZIMUTH_CONGESTION by ports'!P2556</f>
        <v>0</v>
      </c>
      <c r="R1089" s="43">
        <f>'[4]AZIMUTH_CONGESTION by ports'!Q2556</f>
        <v>0</v>
      </c>
      <c r="S1089" s="88">
        <f>'[4]AZIMUTH_CONGESTION by ports'!R2556</f>
        <v>0</v>
      </c>
      <c r="T1089" s="12">
        <f>'[4]AZIMUTH_CONGESTION by ports'!S2556</f>
        <v>8</v>
      </c>
      <c r="U1089" s="43">
        <f>'[4]AZIMUTH_CONGESTION by ports'!T2556</f>
        <v>0</v>
      </c>
      <c r="V1089" s="12">
        <f>'[4]AZIMUTH_CONGESTION by ports'!U2556</f>
        <v>0</v>
      </c>
      <c r="W1089" s="43">
        <f>'[4]AZIMUTH_CONGESTION by ports'!V2556</f>
        <v>3</v>
      </c>
      <c r="X1089" s="12">
        <f>'[4]AZIMUTH_CONGESTION by ports'!W2556</f>
        <v>1</v>
      </c>
      <c r="Y1089" s="88">
        <f>'[4]AZIMUTH_CONGESTION by ports'!X2556</f>
        <v>2</v>
      </c>
      <c r="Z1089" s="12">
        <f>'[4]AZIMUTH_CONGESTION by ports'!Y2556</f>
        <v>0</v>
      </c>
      <c r="AA1089" s="88">
        <f>'[4]AZIMUTH_CONGESTION by ports'!Z2556</f>
        <v>0</v>
      </c>
      <c r="AB1089" s="12">
        <f t="shared" si="99"/>
        <v>8.67</v>
      </c>
      <c r="AC1089" s="12">
        <f t="shared" si="100"/>
        <v>1.53</v>
      </c>
      <c r="AD1089" s="12">
        <f t="shared" si="101"/>
        <v>0.68</v>
      </c>
      <c r="AE1089" s="12">
        <f t="shared" si="102"/>
        <v>0.51</v>
      </c>
      <c r="AF1089" s="12">
        <f t="shared" si="103"/>
        <v>3.74</v>
      </c>
      <c r="AG1089" s="12">
        <f t="shared" si="104"/>
        <v>2.21</v>
      </c>
    </row>
    <row r="1090" spans="2:33">
      <c r="B1090" s="15">
        <f>'[4]AZIMUTH_CONGESTION by ports'!A2557</f>
        <v>43457</v>
      </c>
      <c r="C1090" s="6">
        <f>'[4]AZIMUTH_CONGESTION by ports'!B2557</f>
        <v>8</v>
      </c>
      <c r="D1090" s="89">
        <f>'[4]AZIMUTH_CONGESTION by ports'!C2557</f>
        <v>26</v>
      </c>
      <c r="E1090" s="43">
        <f>'[4]AZIMUTH_CONGESTION by ports'!D2557</f>
        <v>1</v>
      </c>
      <c r="F1090" s="6">
        <f>'[4]AZIMUTH_CONGESTION by ports'!E2557</f>
        <v>0</v>
      </c>
      <c r="G1090" s="6">
        <f>'[4]AZIMUTH_CONGESTION by ports'!F2557</f>
        <v>2</v>
      </c>
      <c r="H1090" s="12">
        <f>'[4]AZIMUTH_CONGESTION by ports'!G2557</f>
        <v>0</v>
      </c>
      <c r="I1090" s="12">
        <f>'[4]AZIMUTH_CONGESTION by ports'!H2557</f>
        <v>2</v>
      </c>
      <c r="J1090" s="12">
        <f>'[4]AZIMUTH_CONGESTION by ports'!I2557</f>
        <v>0</v>
      </c>
      <c r="K1090" s="12">
        <f>'[4]AZIMUTH_CONGESTION by ports'!J2557</f>
        <v>0</v>
      </c>
      <c r="L1090" s="12">
        <f>'[4]AZIMUTH_CONGESTION by ports'!K2557</f>
        <v>0</v>
      </c>
      <c r="M1090" s="43">
        <f>'[4]AZIMUTH_CONGESTION by ports'!L2557</f>
        <v>0</v>
      </c>
      <c r="N1090" s="6">
        <f>'[4]AZIMUTH_CONGESTION by ports'!M2557</f>
        <v>1</v>
      </c>
      <c r="O1090" s="89">
        <f>'[4]AZIMUTH_CONGESTION by ports'!N2557</f>
        <v>0</v>
      </c>
      <c r="P1090" s="88">
        <f>'[4]AZIMUTH_CONGESTION by ports'!O2557</f>
        <v>0</v>
      </c>
      <c r="Q1090" s="88">
        <f>'[4]AZIMUTH_CONGESTION by ports'!P2557</f>
        <v>0</v>
      </c>
      <c r="R1090" s="43">
        <f>'[4]AZIMUTH_CONGESTION by ports'!Q2557</f>
        <v>0</v>
      </c>
      <c r="S1090" s="88">
        <f>'[4]AZIMUTH_CONGESTION by ports'!R2557</f>
        <v>0</v>
      </c>
      <c r="T1090" s="12">
        <f>'[4]AZIMUTH_CONGESTION by ports'!S2557</f>
        <v>10</v>
      </c>
      <c r="U1090" s="43">
        <f>'[4]AZIMUTH_CONGESTION by ports'!T2557</f>
        <v>0</v>
      </c>
      <c r="V1090" s="12">
        <f>'[4]AZIMUTH_CONGESTION by ports'!U2557</f>
        <v>0</v>
      </c>
      <c r="W1090" s="43">
        <f>'[4]AZIMUTH_CONGESTION by ports'!V2557</f>
        <v>5</v>
      </c>
      <c r="X1090" s="12">
        <f>'[4]AZIMUTH_CONGESTION by ports'!W2557</f>
        <v>2</v>
      </c>
      <c r="Y1090" s="88">
        <f>'[4]AZIMUTH_CONGESTION by ports'!X2557</f>
        <v>3</v>
      </c>
      <c r="Z1090" s="12">
        <f>'[4]AZIMUTH_CONGESTION by ports'!Y2557</f>
        <v>0</v>
      </c>
      <c r="AA1090" s="88">
        <f>'[4]AZIMUTH_CONGESTION by ports'!Z2557</f>
        <v>0</v>
      </c>
      <c r="AB1090" s="12">
        <f t="shared" si="99"/>
        <v>10.200000000000001</v>
      </c>
      <c r="AC1090" s="12">
        <f t="shared" si="100"/>
        <v>1.87</v>
      </c>
      <c r="AD1090" s="12">
        <f t="shared" si="101"/>
        <v>1.02</v>
      </c>
      <c r="AE1090" s="12">
        <f t="shared" si="102"/>
        <v>0.51</v>
      </c>
      <c r="AF1090" s="12">
        <f t="shared" si="103"/>
        <v>4.42</v>
      </c>
      <c r="AG1090" s="12">
        <f t="shared" si="104"/>
        <v>2.3800000000000003</v>
      </c>
    </row>
    <row r="1091" spans="2:33">
      <c r="B1091" s="15">
        <f>'[4]AZIMUTH_CONGESTION by ports'!A2558</f>
        <v>43458</v>
      </c>
      <c r="C1091" s="6">
        <f>'[4]AZIMUTH_CONGESTION by ports'!B2558</f>
        <v>8</v>
      </c>
      <c r="D1091" s="89">
        <f>'[4]AZIMUTH_CONGESTION by ports'!C2558</f>
        <v>19</v>
      </c>
      <c r="E1091" s="43">
        <f>'[4]AZIMUTH_CONGESTION by ports'!D2558</f>
        <v>1</v>
      </c>
      <c r="F1091" s="6">
        <f>'[4]AZIMUTH_CONGESTION by ports'!E2558</f>
        <v>0</v>
      </c>
      <c r="G1091" s="6">
        <f>'[4]AZIMUTH_CONGESTION by ports'!F2558</f>
        <v>2</v>
      </c>
      <c r="H1091" s="12">
        <f>'[4]AZIMUTH_CONGESTION by ports'!G2558</f>
        <v>0</v>
      </c>
      <c r="I1091" s="12">
        <f>'[4]AZIMUTH_CONGESTION by ports'!H2558</f>
        <v>5</v>
      </c>
      <c r="J1091" s="12">
        <f>'[4]AZIMUTH_CONGESTION by ports'!I2558</f>
        <v>0</v>
      </c>
      <c r="K1091" s="12">
        <f>'[4]AZIMUTH_CONGESTION by ports'!J2558</f>
        <v>0</v>
      </c>
      <c r="L1091" s="12">
        <f>'[4]AZIMUTH_CONGESTION by ports'!K2558</f>
        <v>0</v>
      </c>
      <c r="M1091" s="43">
        <f>'[4]AZIMUTH_CONGESTION by ports'!L2558</f>
        <v>0</v>
      </c>
      <c r="N1091" s="6">
        <f>'[4]AZIMUTH_CONGESTION by ports'!M2558</f>
        <v>1</v>
      </c>
      <c r="O1091" s="89">
        <f>'[4]AZIMUTH_CONGESTION by ports'!N2558</f>
        <v>0</v>
      </c>
      <c r="P1091" s="88">
        <f>'[4]AZIMUTH_CONGESTION by ports'!O2558</f>
        <v>1</v>
      </c>
      <c r="Q1091" s="88">
        <f>'[4]AZIMUTH_CONGESTION by ports'!P2558</f>
        <v>0</v>
      </c>
      <c r="R1091" s="43">
        <f>'[4]AZIMUTH_CONGESTION by ports'!Q2558</f>
        <v>0</v>
      </c>
      <c r="S1091" s="88">
        <f>'[4]AZIMUTH_CONGESTION by ports'!R2558</f>
        <v>0</v>
      </c>
      <c r="T1091" s="12">
        <f>'[4]AZIMUTH_CONGESTION by ports'!S2558</f>
        <v>7</v>
      </c>
      <c r="U1091" s="43">
        <f>'[4]AZIMUTH_CONGESTION by ports'!T2558</f>
        <v>0</v>
      </c>
      <c r="V1091" s="12">
        <f>'[4]AZIMUTH_CONGESTION by ports'!U2558</f>
        <v>0</v>
      </c>
      <c r="W1091" s="43">
        <f>'[4]AZIMUTH_CONGESTION by ports'!V2558</f>
        <v>2</v>
      </c>
      <c r="X1091" s="12">
        <f>'[4]AZIMUTH_CONGESTION by ports'!W2558</f>
        <v>2</v>
      </c>
      <c r="Y1091" s="88">
        <f>'[4]AZIMUTH_CONGESTION by ports'!X2558</f>
        <v>2</v>
      </c>
      <c r="Z1091" s="12">
        <f>'[4]AZIMUTH_CONGESTION by ports'!Y2558</f>
        <v>0</v>
      </c>
      <c r="AA1091" s="88">
        <f>'[4]AZIMUTH_CONGESTION by ports'!Z2558</f>
        <v>0</v>
      </c>
      <c r="AB1091" s="12">
        <f t="shared" si="99"/>
        <v>8.5</v>
      </c>
      <c r="AC1091" s="12">
        <f t="shared" si="100"/>
        <v>1.87</v>
      </c>
      <c r="AD1091" s="12">
        <f t="shared" si="101"/>
        <v>0.51</v>
      </c>
      <c r="AE1091" s="12">
        <f t="shared" si="102"/>
        <v>0.51</v>
      </c>
      <c r="AF1091" s="12">
        <f t="shared" si="103"/>
        <v>3.2300000000000004</v>
      </c>
      <c r="AG1091" s="12">
        <f t="shared" si="104"/>
        <v>2.3800000000000003</v>
      </c>
    </row>
    <row r="1092" spans="2:33">
      <c r="B1092" s="15">
        <f>'[4]AZIMUTH_CONGESTION by ports'!A2559</f>
        <v>43459</v>
      </c>
      <c r="C1092" s="6">
        <f>'[4]AZIMUTH_CONGESTION by ports'!B2559</f>
        <v>8</v>
      </c>
      <c r="D1092" s="89">
        <f>'[4]AZIMUTH_CONGESTION by ports'!C2559</f>
        <v>23</v>
      </c>
      <c r="E1092" s="43">
        <f>'[4]AZIMUTH_CONGESTION by ports'!D2559</f>
        <v>1</v>
      </c>
      <c r="F1092" s="6">
        <f>'[4]AZIMUTH_CONGESTION by ports'!E2559</f>
        <v>0</v>
      </c>
      <c r="G1092" s="6">
        <f>'[4]AZIMUTH_CONGESTION by ports'!F2559</f>
        <v>3</v>
      </c>
      <c r="H1092" s="12">
        <f>'[4]AZIMUTH_CONGESTION by ports'!G2559</f>
        <v>0</v>
      </c>
      <c r="I1092" s="12">
        <f>'[4]AZIMUTH_CONGESTION by ports'!H2559</f>
        <v>5</v>
      </c>
      <c r="J1092" s="12">
        <f>'[4]AZIMUTH_CONGESTION by ports'!I2559</f>
        <v>0</v>
      </c>
      <c r="K1092" s="12">
        <f>'[4]AZIMUTH_CONGESTION by ports'!J2559</f>
        <v>0</v>
      </c>
      <c r="L1092" s="12">
        <f>'[4]AZIMUTH_CONGESTION by ports'!K2559</f>
        <v>0</v>
      </c>
      <c r="M1092" s="43">
        <f>'[4]AZIMUTH_CONGESTION by ports'!L2559</f>
        <v>0</v>
      </c>
      <c r="N1092" s="6">
        <f>'[4]AZIMUTH_CONGESTION by ports'!M2559</f>
        <v>1</v>
      </c>
      <c r="O1092" s="89">
        <f>'[4]AZIMUTH_CONGESTION by ports'!N2559</f>
        <v>0</v>
      </c>
      <c r="P1092" s="88">
        <f>'[4]AZIMUTH_CONGESTION by ports'!O2559</f>
        <v>0</v>
      </c>
      <c r="Q1092" s="88">
        <f>'[4]AZIMUTH_CONGESTION by ports'!P2559</f>
        <v>0</v>
      </c>
      <c r="R1092" s="43">
        <f>'[4]AZIMUTH_CONGESTION by ports'!Q2559</f>
        <v>1</v>
      </c>
      <c r="S1092" s="88">
        <f>'[4]AZIMUTH_CONGESTION by ports'!R2559</f>
        <v>0</v>
      </c>
      <c r="T1092" s="12">
        <f>'[4]AZIMUTH_CONGESTION by ports'!S2559</f>
        <v>5</v>
      </c>
      <c r="U1092" s="43">
        <f>'[4]AZIMUTH_CONGESTION by ports'!T2559</f>
        <v>0</v>
      </c>
      <c r="V1092" s="12">
        <f>'[4]AZIMUTH_CONGESTION by ports'!U2559</f>
        <v>0</v>
      </c>
      <c r="W1092" s="43">
        <f>'[4]AZIMUTH_CONGESTION by ports'!V2559</f>
        <v>3</v>
      </c>
      <c r="X1092" s="12">
        <f>'[4]AZIMUTH_CONGESTION by ports'!W2559</f>
        <v>1</v>
      </c>
      <c r="Y1092" s="88">
        <f>'[4]AZIMUTH_CONGESTION by ports'!X2559</f>
        <v>4</v>
      </c>
      <c r="Z1092" s="12">
        <f>'[4]AZIMUTH_CONGESTION by ports'!Y2559</f>
        <v>0</v>
      </c>
      <c r="AA1092" s="88">
        <f>'[4]AZIMUTH_CONGESTION by ports'!Z2559</f>
        <v>0</v>
      </c>
      <c r="AB1092" s="12">
        <f t="shared" ref="AB1092:AB1102" si="105">SUM(C1092:AA1092)*0.17</f>
        <v>9.3500000000000014</v>
      </c>
      <c r="AC1092" s="12">
        <f t="shared" ref="AC1092:AC1102" si="106">SUM(C1092,G1092,F1092,N1092)*0.17</f>
        <v>2.04</v>
      </c>
      <c r="AD1092" s="12">
        <f t="shared" ref="AD1092:AD1102" si="107">SUM(E1092,M1092,R1092,U1092,W1092)*0.17</f>
        <v>0.85000000000000009</v>
      </c>
      <c r="AE1092" s="12">
        <f t="shared" ref="AE1092:AE1102" si="108">SUM(Q1092,S1092,Y1092,AA1092,P1092)*0.17</f>
        <v>0.68</v>
      </c>
      <c r="AF1092" s="12">
        <f t="shared" ref="AF1092:AF1102" si="109">SUM(D1092,O1092)*0.17</f>
        <v>3.91</v>
      </c>
      <c r="AG1092" s="12">
        <f t="shared" ref="AG1092:AG1102" si="110">SUM(H1092,I1092,J1092,K1092,L1092,T1092,V1092,X1092,Z1092)*0.17</f>
        <v>1.87</v>
      </c>
    </row>
    <row r="1093" spans="2:33">
      <c r="B1093" s="15">
        <f>'[4]AZIMUTH_CONGESTION by ports'!A2560</f>
        <v>43460</v>
      </c>
      <c r="C1093" s="6">
        <f>'[4]AZIMUTH_CONGESTION by ports'!B2560</f>
        <v>10</v>
      </c>
      <c r="D1093" s="89">
        <f>'[4]AZIMUTH_CONGESTION by ports'!C2560</f>
        <v>23</v>
      </c>
      <c r="E1093" s="43">
        <f>'[4]AZIMUTH_CONGESTION by ports'!D2560</f>
        <v>1</v>
      </c>
      <c r="F1093" s="6">
        <f>'[4]AZIMUTH_CONGESTION by ports'!E2560</f>
        <v>0</v>
      </c>
      <c r="G1093" s="6">
        <f>'[4]AZIMUTH_CONGESTION by ports'!F2560</f>
        <v>3</v>
      </c>
      <c r="H1093" s="12">
        <f>'[4]AZIMUTH_CONGESTION by ports'!G2560</f>
        <v>0</v>
      </c>
      <c r="I1093" s="12">
        <f>'[4]AZIMUTH_CONGESTION by ports'!H2560</f>
        <v>7</v>
      </c>
      <c r="J1093" s="12">
        <f>'[4]AZIMUTH_CONGESTION by ports'!I2560</f>
        <v>1</v>
      </c>
      <c r="K1093" s="12">
        <f>'[4]AZIMUTH_CONGESTION by ports'!J2560</f>
        <v>0</v>
      </c>
      <c r="L1093" s="12">
        <f>'[4]AZIMUTH_CONGESTION by ports'!K2560</f>
        <v>0</v>
      </c>
      <c r="M1093" s="43">
        <f>'[4]AZIMUTH_CONGESTION by ports'!L2560</f>
        <v>0</v>
      </c>
      <c r="N1093" s="6">
        <f>'[4]AZIMUTH_CONGESTION by ports'!M2560</f>
        <v>1</v>
      </c>
      <c r="O1093" s="89">
        <f>'[4]AZIMUTH_CONGESTION by ports'!N2560</f>
        <v>0</v>
      </c>
      <c r="P1093" s="88">
        <f>'[4]AZIMUTH_CONGESTION by ports'!O2560</f>
        <v>0</v>
      </c>
      <c r="Q1093" s="88">
        <f>'[4]AZIMUTH_CONGESTION by ports'!P2560</f>
        <v>0</v>
      </c>
      <c r="R1093" s="43">
        <f>'[4]AZIMUTH_CONGESTION by ports'!Q2560</f>
        <v>2</v>
      </c>
      <c r="S1093" s="88">
        <f>'[4]AZIMUTH_CONGESTION by ports'!R2560</f>
        <v>0</v>
      </c>
      <c r="T1093" s="12">
        <f>'[4]AZIMUTH_CONGESTION by ports'!S2560</f>
        <v>10</v>
      </c>
      <c r="U1093" s="43">
        <f>'[4]AZIMUTH_CONGESTION by ports'!T2560</f>
        <v>0</v>
      </c>
      <c r="V1093" s="12">
        <f>'[4]AZIMUTH_CONGESTION by ports'!U2560</f>
        <v>0</v>
      </c>
      <c r="W1093" s="43">
        <f>'[4]AZIMUTH_CONGESTION by ports'!V2560</f>
        <v>3</v>
      </c>
      <c r="X1093" s="12">
        <f>'[4]AZIMUTH_CONGESTION by ports'!W2560</f>
        <v>2</v>
      </c>
      <c r="Y1093" s="88">
        <f>'[4]AZIMUTH_CONGESTION by ports'!X2560</f>
        <v>4</v>
      </c>
      <c r="Z1093" s="12">
        <f>'[4]AZIMUTH_CONGESTION by ports'!Y2560</f>
        <v>0</v>
      </c>
      <c r="AA1093" s="88">
        <f>'[4]AZIMUTH_CONGESTION by ports'!Z2560</f>
        <v>0</v>
      </c>
      <c r="AB1093" s="12">
        <f t="shared" si="105"/>
        <v>11.39</v>
      </c>
      <c r="AC1093" s="12">
        <f t="shared" si="106"/>
        <v>2.3800000000000003</v>
      </c>
      <c r="AD1093" s="12">
        <f t="shared" si="107"/>
        <v>1.02</v>
      </c>
      <c r="AE1093" s="12">
        <f t="shared" si="108"/>
        <v>0.68</v>
      </c>
      <c r="AF1093" s="12">
        <f t="shared" si="109"/>
        <v>3.91</v>
      </c>
      <c r="AG1093" s="12">
        <f t="shared" si="110"/>
        <v>3.4000000000000004</v>
      </c>
    </row>
    <row r="1094" spans="2:33">
      <c r="B1094" s="15">
        <f>'[4]AZIMUTH_CONGESTION by ports'!A2561</f>
        <v>43461</v>
      </c>
      <c r="C1094" s="6">
        <f>'[4]AZIMUTH_CONGESTION by ports'!B2561</f>
        <v>10</v>
      </c>
      <c r="D1094" s="89">
        <f>'[4]AZIMUTH_CONGESTION by ports'!C2561</f>
        <v>22</v>
      </c>
      <c r="E1094" s="43">
        <f>'[4]AZIMUTH_CONGESTION by ports'!D2561</f>
        <v>1</v>
      </c>
      <c r="F1094" s="6">
        <f>'[4]AZIMUTH_CONGESTION by ports'!E2561</f>
        <v>0</v>
      </c>
      <c r="G1094" s="6">
        <f>'[4]AZIMUTH_CONGESTION by ports'!F2561</f>
        <v>2</v>
      </c>
      <c r="H1094" s="12">
        <f>'[4]AZIMUTH_CONGESTION by ports'!G2561</f>
        <v>0</v>
      </c>
      <c r="I1094" s="12">
        <f>'[4]AZIMUTH_CONGESTION by ports'!H2561</f>
        <v>5</v>
      </c>
      <c r="J1094" s="12">
        <f>'[4]AZIMUTH_CONGESTION by ports'!I2561</f>
        <v>1</v>
      </c>
      <c r="K1094" s="12">
        <f>'[4]AZIMUTH_CONGESTION by ports'!J2561</f>
        <v>1</v>
      </c>
      <c r="L1094" s="12">
        <f>'[4]AZIMUTH_CONGESTION by ports'!K2561</f>
        <v>0</v>
      </c>
      <c r="M1094" s="43">
        <f>'[4]AZIMUTH_CONGESTION by ports'!L2561</f>
        <v>0</v>
      </c>
      <c r="N1094" s="6">
        <f>'[4]AZIMUTH_CONGESTION by ports'!M2561</f>
        <v>1</v>
      </c>
      <c r="O1094" s="89">
        <f>'[4]AZIMUTH_CONGESTION by ports'!N2561</f>
        <v>0</v>
      </c>
      <c r="P1094" s="88">
        <f>'[4]AZIMUTH_CONGESTION by ports'!O2561</f>
        <v>1</v>
      </c>
      <c r="Q1094" s="88">
        <f>'[4]AZIMUTH_CONGESTION by ports'!P2561</f>
        <v>0</v>
      </c>
      <c r="R1094" s="43">
        <f>'[4]AZIMUTH_CONGESTION by ports'!Q2561</f>
        <v>2</v>
      </c>
      <c r="S1094" s="88">
        <f>'[4]AZIMUTH_CONGESTION by ports'!R2561</f>
        <v>0</v>
      </c>
      <c r="T1094" s="12">
        <f>'[4]AZIMUTH_CONGESTION by ports'!S2561</f>
        <v>8</v>
      </c>
      <c r="U1094" s="43">
        <f>'[4]AZIMUTH_CONGESTION by ports'!T2561</f>
        <v>0</v>
      </c>
      <c r="V1094" s="12">
        <f>'[4]AZIMUTH_CONGESTION by ports'!U2561</f>
        <v>0</v>
      </c>
      <c r="W1094" s="43">
        <f>'[4]AZIMUTH_CONGESTION by ports'!V2561</f>
        <v>5</v>
      </c>
      <c r="X1094" s="12">
        <f>'[4]AZIMUTH_CONGESTION by ports'!W2561</f>
        <v>1</v>
      </c>
      <c r="Y1094" s="88">
        <f>'[4]AZIMUTH_CONGESTION by ports'!X2561</f>
        <v>5</v>
      </c>
      <c r="Z1094" s="12">
        <f>'[4]AZIMUTH_CONGESTION by ports'!Y2561</f>
        <v>0</v>
      </c>
      <c r="AA1094" s="88">
        <f>'[4]AZIMUTH_CONGESTION by ports'!Z2561</f>
        <v>0</v>
      </c>
      <c r="AB1094" s="12">
        <f t="shared" si="105"/>
        <v>11.05</v>
      </c>
      <c r="AC1094" s="12">
        <f t="shared" si="106"/>
        <v>2.21</v>
      </c>
      <c r="AD1094" s="12">
        <f t="shared" si="107"/>
        <v>1.36</v>
      </c>
      <c r="AE1094" s="12">
        <f t="shared" si="108"/>
        <v>1.02</v>
      </c>
      <c r="AF1094" s="12">
        <f t="shared" si="109"/>
        <v>3.74</v>
      </c>
      <c r="AG1094" s="12">
        <f t="shared" si="110"/>
        <v>2.72</v>
      </c>
    </row>
    <row r="1095" spans="2:33">
      <c r="B1095" s="15">
        <f>'[4]AZIMUTH_CONGESTION by ports'!A2562</f>
        <v>43462</v>
      </c>
      <c r="C1095" s="6">
        <f>'[4]AZIMUTH_CONGESTION by ports'!B2562</f>
        <v>8</v>
      </c>
      <c r="D1095" s="89">
        <f>'[4]AZIMUTH_CONGESTION by ports'!C2562</f>
        <v>26</v>
      </c>
      <c r="E1095" s="43">
        <f>'[4]AZIMUTH_CONGESTION by ports'!D2562</f>
        <v>0</v>
      </c>
      <c r="F1095" s="6">
        <f>'[4]AZIMUTH_CONGESTION by ports'!E2562</f>
        <v>0</v>
      </c>
      <c r="G1095" s="6">
        <f>'[4]AZIMUTH_CONGESTION by ports'!F2562</f>
        <v>2</v>
      </c>
      <c r="H1095" s="12">
        <f>'[4]AZIMUTH_CONGESTION by ports'!G2562</f>
        <v>0</v>
      </c>
      <c r="I1095" s="12">
        <f>'[4]AZIMUTH_CONGESTION by ports'!H2562</f>
        <v>4</v>
      </c>
      <c r="J1095" s="12">
        <f>'[4]AZIMUTH_CONGESTION by ports'!I2562</f>
        <v>1</v>
      </c>
      <c r="K1095" s="12">
        <f>'[4]AZIMUTH_CONGESTION by ports'!J2562</f>
        <v>0</v>
      </c>
      <c r="L1095" s="12">
        <f>'[4]AZIMUTH_CONGESTION by ports'!K2562</f>
        <v>0</v>
      </c>
      <c r="M1095" s="43">
        <f>'[4]AZIMUTH_CONGESTION by ports'!L2562</f>
        <v>0</v>
      </c>
      <c r="N1095" s="6">
        <f>'[4]AZIMUTH_CONGESTION by ports'!M2562</f>
        <v>0</v>
      </c>
      <c r="O1095" s="89">
        <f>'[4]AZIMUTH_CONGESTION by ports'!N2562</f>
        <v>0</v>
      </c>
      <c r="P1095" s="88">
        <f>'[4]AZIMUTH_CONGESTION by ports'!O2562</f>
        <v>0</v>
      </c>
      <c r="Q1095" s="88">
        <f>'[4]AZIMUTH_CONGESTION by ports'!P2562</f>
        <v>0</v>
      </c>
      <c r="R1095" s="43">
        <f>'[4]AZIMUTH_CONGESTION by ports'!Q2562</f>
        <v>1</v>
      </c>
      <c r="S1095" s="88">
        <f>'[4]AZIMUTH_CONGESTION by ports'!R2562</f>
        <v>0</v>
      </c>
      <c r="T1095" s="12">
        <f>'[4]AZIMUTH_CONGESTION by ports'!S2562</f>
        <v>9</v>
      </c>
      <c r="U1095" s="43">
        <f>'[4]AZIMUTH_CONGESTION by ports'!T2562</f>
        <v>0</v>
      </c>
      <c r="V1095" s="12">
        <f>'[4]AZIMUTH_CONGESTION by ports'!U2562</f>
        <v>0</v>
      </c>
      <c r="W1095" s="43">
        <f>'[4]AZIMUTH_CONGESTION by ports'!V2562</f>
        <v>5</v>
      </c>
      <c r="X1095" s="12">
        <f>'[4]AZIMUTH_CONGESTION by ports'!W2562</f>
        <v>1</v>
      </c>
      <c r="Y1095" s="88">
        <f>'[4]AZIMUTH_CONGESTION by ports'!X2562</f>
        <v>7</v>
      </c>
      <c r="Z1095" s="12">
        <f>'[4]AZIMUTH_CONGESTION by ports'!Y2562</f>
        <v>0</v>
      </c>
      <c r="AA1095" s="88">
        <f>'[4]AZIMUTH_CONGESTION by ports'!Z2562</f>
        <v>0</v>
      </c>
      <c r="AB1095" s="12">
        <f t="shared" si="105"/>
        <v>10.88</v>
      </c>
      <c r="AC1095" s="12">
        <f t="shared" si="106"/>
        <v>1.7000000000000002</v>
      </c>
      <c r="AD1095" s="12">
        <f t="shared" si="107"/>
        <v>1.02</v>
      </c>
      <c r="AE1095" s="12">
        <f t="shared" si="108"/>
        <v>1.1900000000000002</v>
      </c>
      <c r="AF1095" s="12">
        <f t="shared" si="109"/>
        <v>4.42</v>
      </c>
      <c r="AG1095" s="12">
        <f t="shared" si="110"/>
        <v>2.5500000000000003</v>
      </c>
    </row>
    <row r="1096" spans="2:33">
      <c r="B1096" s="15">
        <f>'[4]AZIMUTH_CONGESTION by ports'!A2563</f>
        <v>43463</v>
      </c>
      <c r="C1096" s="6">
        <f>'[4]AZIMUTH_CONGESTION by ports'!B2563</f>
        <v>8</v>
      </c>
      <c r="D1096" s="89">
        <f>'[4]AZIMUTH_CONGESTION by ports'!C2563</f>
        <v>33</v>
      </c>
      <c r="E1096" s="43">
        <f>'[4]AZIMUTH_CONGESTION by ports'!D2563</f>
        <v>1</v>
      </c>
      <c r="F1096" s="6">
        <f>'[4]AZIMUTH_CONGESTION by ports'!E2563</f>
        <v>0</v>
      </c>
      <c r="G1096" s="6">
        <f>'[4]AZIMUTH_CONGESTION by ports'!F2563</f>
        <v>1</v>
      </c>
      <c r="H1096" s="12">
        <f>'[4]AZIMUTH_CONGESTION by ports'!G2563</f>
        <v>0</v>
      </c>
      <c r="I1096" s="12">
        <f>'[4]AZIMUTH_CONGESTION by ports'!H2563</f>
        <v>5</v>
      </c>
      <c r="J1096" s="12">
        <f>'[4]AZIMUTH_CONGESTION by ports'!I2563</f>
        <v>0</v>
      </c>
      <c r="K1096" s="12">
        <f>'[4]AZIMUTH_CONGESTION by ports'!J2563</f>
        <v>0</v>
      </c>
      <c r="L1096" s="12">
        <f>'[4]AZIMUTH_CONGESTION by ports'!K2563</f>
        <v>0</v>
      </c>
      <c r="M1096" s="43">
        <f>'[4]AZIMUTH_CONGESTION by ports'!L2563</f>
        <v>0</v>
      </c>
      <c r="N1096" s="6">
        <f>'[4]AZIMUTH_CONGESTION by ports'!M2563</f>
        <v>0</v>
      </c>
      <c r="O1096" s="89">
        <f>'[4]AZIMUTH_CONGESTION by ports'!N2563</f>
        <v>0</v>
      </c>
      <c r="P1096" s="88">
        <f>'[4]AZIMUTH_CONGESTION by ports'!O2563</f>
        <v>1</v>
      </c>
      <c r="Q1096" s="88">
        <f>'[4]AZIMUTH_CONGESTION by ports'!P2563</f>
        <v>0</v>
      </c>
      <c r="R1096" s="43">
        <f>'[4]AZIMUTH_CONGESTION by ports'!Q2563</f>
        <v>3</v>
      </c>
      <c r="S1096" s="88">
        <f>'[4]AZIMUTH_CONGESTION by ports'!R2563</f>
        <v>0</v>
      </c>
      <c r="T1096" s="12">
        <f>'[4]AZIMUTH_CONGESTION by ports'!S2563</f>
        <v>8</v>
      </c>
      <c r="U1096" s="43">
        <f>'[4]AZIMUTH_CONGESTION by ports'!T2563</f>
        <v>0</v>
      </c>
      <c r="V1096" s="12">
        <f>'[4]AZIMUTH_CONGESTION by ports'!U2563</f>
        <v>0</v>
      </c>
      <c r="W1096" s="43">
        <f>'[4]AZIMUTH_CONGESTION by ports'!V2563</f>
        <v>6</v>
      </c>
      <c r="X1096" s="12">
        <f>'[4]AZIMUTH_CONGESTION by ports'!W2563</f>
        <v>1</v>
      </c>
      <c r="Y1096" s="88">
        <f>'[4]AZIMUTH_CONGESTION by ports'!X2563</f>
        <v>7</v>
      </c>
      <c r="Z1096" s="12">
        <f>'[4]AZIMUTH_CONGESTION by ports'!Y2563</f>
        <v>0</v>
      </c>
      <c r="AA1096" s="88">
        <f>'[4]AZIMUTH_CONGESTION by ports'!Z2563</f>
        <v>0</v>
      </c>
      <c r="AB1096" s="12">
        <f t="shared" si="105"/>
        <v>12.58</v>
      </c>
      <c r="AC1096" s="12">
        <f t="shared" si="106"/>
        <v>1.53</v>
      </c>
      <c r="AD1096" s="12">
        <f t="shared" si="107"/>
        <v>1.7000000000000002</v>
      </c>
      <c r="AE1096" s="12">
        <f t="shared" si="108"/>
        <v>1.36</v>
      </c>
      <c r="AF1096" s="12">
        <f t="shared" si="109"/>
        <v>5.61</v>
      </c>
      <c r="AG1096" s="12">
        <f t="shared" si="110"/>
        <v>2.3800000000000003</v>
      </c>
    </row>
    <row r="1097" spans="2:33">
      <c r="B1097" s="15">
        <f>'[4]AZIMUTH_CONGESTION by ports'!A2564</f>
        <v>43464</v>
      </c>
      <c r="C1097" s="6">
        <f>'[4]AZIMUTH_CONGESTION by ports'!B2564</f>
        <v>7</v>
      </c>
      <c r="D1097" s="89">
        <f>'[4]AZIMUTH_CONGESTION by ports'!C2564</f>
        <v>33</v>
      </c>
      <c r="E1097" s="43">
        <f>'[4]AZIMUTH_CONGESTION by ports'!D2564</f>
        <v>0</v>
      </c>
      <c r="F1097" s="6">
        <f>'[4]AZIMUTH_CONGESTION by ports'!E2564</f>
        <v>0</v>
      </c>
      <c r="G1097" s="6">
        <f>'[4]AZIMUTH_CONGESTION by ports'!F2564</f>
        <v>1</v>
      </c>
      <c r="H1097" s="12">
        <f>'[4]AZIMUTH_CONGESTION by ports'!G2564</f>
        <v>0</v>
      </c>
      <c r="I1097" s="12">
        <f>'[4]AZIMUTH_CONGESTION by ports'!H2564</f>
        <v>7</v>
      </c>
      <c r="J1097" s="12">
        <f>'[4]AZIMUTH_CONGESTION by ports'!I2564</f>
        <v>1</v>
      </c>
      <c r="K1097" s="12">
        <f>'[4]AZIMUTH_CONGESTION by ports'!J2564</f>
        <v>0</v>
      </c>
      <c r="L1097" s="12">
        <f>'[4]AZIMUTH_CONGESTION by ports'!K2564</f>
        <v>0</v>
      </c>
      <c r="M1097" s="43">
        <f>'[4]AZIMUTH_CONGESTION by ports'!L2564</f>
        <v>0</v>
      </c>
      <c r="N1097" s="6">
        <f>'[4]AZIMUTH_CONGESTION by ports'!M2564</f>
        <v>0</v>
      </c>
      <c r="O1097" s="89">
        <f>'[4]AZIMUTH_CONGESTION by ports'!N2564</f>
        <v>0</v>
      </c>
      <c r="P1097" s="88">
        <f>'[4]AZIMUTH_CONGESTION by ports'!O2564</f>
        <v>0</v>
      </c>
      <c r="Q1097" s="88">
        <f>'[4]AZIMUTH_CONGESTION by ports'!P2564</f>
        <v>0</v>
      </c>
      <c r="R1097" s="43">
        <f>'[4]AZIMUTH_CONGESTION by ports'!Q2564</f>
        <v>1</v>
      </c>
      <c r="S1097" s="88">
        <f>'[4]AZIMUTH_CONGESTION by ports'!R2564</f>
        <v>0</v>
      </c>
      <c r="T1097" s="12">
        <f>'[4]AZIMUTH_CONGESTION by ports'!S2564</f>
        <v>8</v>
      </c>
      <c r="U1097" s="43">
        <f>'[4]AZIMUTH_CONGESTION by ports'!T2564</f>
        <v>0</v>
      </c>
      <c r="V1097" s="12">
        <f>'[4]AZIMUTH_CONGESTION by ports'!U2564</f>
        <v>0</v>
      </c>
      <c r="W1097" s="43">
        <f>'[4]AZIMUTH_CONGESTION by ports'!V2564</f>
        <v>7</v>
      </c>
      <c r="X1097" s="12">
        <f>'[4]AZIMUTH_CONGESTION by ports'!W2564</f>
        <v>1</v>
      </c>
      <c r="Y1097" s="88">
        <f>'[4]AZIMUTH_CONGESTION by ports'!X2564</f>
        <v>5</v>
      </c>
      <c r="Z1097" s="12">
        <f>'[4]AZIMUTH_CONGESTION by ports'!Y2564</f>
        <v>0</v>
      </c>
      <c r="AA1097" s="88">
        <f>'[4]AZIMUTH_CONGESTION by ports'!Z2564</f>
        <v>0</v>
      </c>
      <c r="AB1097" s="12">
        <f t="shared" si="105"/>
        <v>12.07</v>
      </c>
      <c r="AC1097" s="12">
        <f t="shared" si="106"/>
        <v>1.36</v>
      </c>
      <c r="AD1097" s="12">
        <f t="shared" si="107"/>
        <v>1.36</v>
      </c>
      <c r="AE1097" s="12">
        <f t="shared" si="108"/>
        <v>0.85000000000000009</v>
      </c>
      <c r="AF1097" s="12">
        <f t="shared" si="109"/>
        <v>5.61</v>
      </c>
      <c r="AG1097" s="12">
        <f t="shared" si="110"/>
        <v>2.89</v>
      </c>
    </row>
    <row r="1098" spans="2:33">
      <c r="B1098" s="15">
        <f>'[4]AZIMUTH_CONGESTION by ports'!A2565</f>
        <v>43465</v>
      </c>
      <c r="C1098" s="6">
        <f>'[4]AZIMUTH_CONGESTION by ports'!B2565</f>
        <v>7</v>
      </c>
      <c r="D1098" s="89">
        <f>'[4]AZIMUTH_CONGESTION by ports'!C2565</f>
        <v>28</v>
      </c>
      <c r="E1098" s="43">
        <f>'[4]AZIMUTH_CONGESTION by ports'!D2565</f>
        <v>0</v>
      </c>
      <c r="F1098" s="6">
        <f>'[4]AZIMUTH_CONGESTION by ports'!E2565</f>
        <v>0</v>
      </c>
      <c r="G1098" s="6">
        <f>'[4]AZIMUTH_CONGESTION by ports'!F2565</f>
        <v>2</v>
      </c>
      <c r="H1098" s="12">
        <f>'[4]AZIMUTH_CONGESTION by ports'!G2565</f>
        <v>0</v>
      </c>
      <c r="I1098" s="12">
        <f>'[4]AZIMUTH_CONGESTION by ports'!H2565</f>
        <v>6</v>
      </c>
      <c r="J1098" s="12">
        <f>'[4]AZIMUTH_CONGESTION by ports'!I2565</f>
        <v>1</v>
      </c>
      <c r="K1098" s="12">
        <f>'[4]AZIMUTH_CONGESTION by ports'!J2565</f>
        <v>0</v>
      </c>
      <c r="L1098" s="12">
        <f>'[4]AZIMUTH_CONGESTION by ports'!K2565</f>
        <v>0</v>
      </c>
      <c r="M1098" s="43">
        <f>'[4]AZIMUTH_CONGESTION by ports'!L2565</f>
        <v>0</v>
      </c>
      <c r="N1098" s="6">
        <f>'[4]AZIMUTH_CONGESTION by ports'!M2565</f>
        <v>0</v>
      </c>
      <c r="O1098" s="89">
        <f>'[4]AZIMUTH_CONGESTION by ports'!N2565</f>
        <v>0</v>
      </c>
      <c r="P1098" s="88">
        <f>'[4]AZIMUTH_CONGESTION by ports'!O2565</f>
        <v>0</v>
      </c>
      <c r="Q1098" s="88">
        <f>'[4]AZIMUTH_CONGESTION by ports'!P2565</f>
        <v>0</v>
      </c>
      <c r="R1098" s="43">
        <f>'[4]AZIMUTH_CONGESTION by ports'!Q2565</f>
        <v>0</v>
      </c>
      <c r="S1098" s="88">
        <f>'[4]AZIMUTH_CONGESTION by ports'!R2565</f>
        <v>0</v>
      </c>
      <c r="T1098" s="12">
        <f>'[4]AZIMUTH_CONGESTION by ports'!S2565</f>
        <v>4</v>
      </c>
      <c r="U1098" s="43">
        <f>'[4]AZIMUTH_CONGESTION by ports'!T2565</f>
        <v>0</v>
      </c>
      <c r="V1098" s="12">
        <f>'[4]AZIMUTH_CONGESTION by ports'!U2565</f>
        <v>0</v>
      </c>
      <c r="W1098" s="43">
        <f>'[4]AZIMUTH_CONGESTION by ports'!V2565</f>
        <v>8</v>
      </c>
      <c r="X1098" s="12">
        <f>'[4]AZIMUTH_CONGESTION by ports'!W2565</f>
        <v>1</v>
      </c>
      <c r="Y1098" s="88">
        <f>'[4]AZIMUTH_CONGESTION by ports'!X2565</f>
        <v>6</v>
      </c>
      <c r="Z1098" s="12">
        <f>'[4]AZIMUTH_CONGESTION by ports'!Y2565</f>
        <v>0</v>
      </c>
      <c r="AA1098" s="88">
        <f>'[4]AZIMUTH_CONGESTION by ports'!Z2565</f>
        <v>0</v>
      </c>
      <c r="AB1098" s="12">
        <f t="shared" si="105"/>
        <v>10.71</v>
      </c>
      <c r="AC1098" s="12">
        <f t="shared" si="106"/>
        <v>1.53</v>
      </c>
      <c r="AD1098" s="12">
        <f t="shared" si="107"/>
        <v>1.36</v>
      </c>
      <c r="AE1098" s="12">
        <f t="shared" si="108"/>
        <v>1.02</v>
      </c>
      <c r="AF1098" s="12">
        <f t="shared" si="109"/>
        <v>4.7600000000000007</v>
      </c>
      <c r="AG1098" s="12">
        <f t="shared" si="110"/>
        <v>2.04</v>
      </c>
    </row>
    <row r="1099" spans="2:33">
      <c r="B1099" s="15">
        <f>'[4]AZIMUTH_CONGESTION by ports'!A2566</f>
        <v>43466</v>
      </c>
      <c r="C1099" s="6">
        <f>'[4]AZIMUTH_CONGESTION by ports'!B2566</f>
        <v>8</v>
      </c>
      <c r="D1099" s="89">
        <f>'[4]AZIMUTH_CONGESTION by ports'!C2566</f>
        <v>30</v>
      </c>
      <c r="E1099" s="43">
        <f>'[4]AZIMUTH_CONGESTION by ports'!D2566</f>
        <v>2</v>
      </c>
      <c r="F1099" s="6">
        <f>'[4]AZIMUTH_CONGESTION by ports'!E2566</f>
        <v>0</v>
      </c>
      <c r="G1099" s="6">
        <f>'[4]AZIMUTH_CONGESTION by ports'!F2566</f>
        <v>1</v>
      </c>
      <c r="H1099" s="12">
        <f>'[4]AZIMUTH_CONGESTION by ports'!G2566</f>
        <v>0</v>
      </c>
      <c r="I1099" s="12">
        <f>'[4]AZIMUTH_CONGESTION by ports'!H2566</f>
        <v>6</v>
      </c>
      <c r="J1099" s="12">
        <f>'[4]AZIMUTH_CONGESTION by ports'!I2566</f>
        <v>2</v>
      </c>
      <c r="K1099" s="12">
        <f>'[4]AZIMUTH_CONGESTION by ports'!J2566</f>
        <v>0</v>
      </c>
      <c r="L1099" s="12">
        <f>'[4]AZIMUTH_CONGESTION by ports'!K2566</f>
        <v>1</v>
      </c>
      <c r="M1099" s="43">
        <f>'[4]AZIMUTH_CONGESTION by ports'!L2566</f>
        <v>0</v>
      </c>
      <c r="N1099" s="6">
        <f>'[4]AZIMUTH_CONGESTION by ports'!M2566</f>
        <v>1</v>
      </c>
      <c r="O1099" s="89">
        <f>'[4]AZIMUTH_CONGESTION by ports'!N2566</f>
        <v>0</v>
      </c>
      <c r="P1099" s="88">
        <f>'[4]AZIMUTH_CONGESTION by ports'!O2566</f>
        <v>0</v>
      </c>
      <c r="Q1099" s="88">
        <f>'[4]AZIMUTH_CONGESTION by ports'!P2566</f>
        <v>0</v>
      </c>
      <c r="R1099" s="43">
        <f>'[4]AZIMUTH_CONGESTION by ports'!Q2566</f>
        <v>1</v>
      </c>
      <c r="S1099" s="88">
        <f>'[4]AZIMUTH_CONGESTION by ports'!R2566</f>
        <v>0</v>
      </c>
      <c r="T1099" s="12">
        <f>'[4]AZIMUTH_CONGESTION by ports'!S2566</f>
        <v>6</v>
      </c>
      <c r="U1099" s="43">
        <f>'[4]AZIMUTH_CONGESTION by ports'!T2566</f>
        <v>0</v>
      </c>
      <c r="V1099" s="12">
        <f>'[4]AZIMUTH_CONGESTION by ports'!U2566</f>
        <v>0</v>
      </c>
      <c r="W1099" s="43">
        <f>'[4]AZIMUTH_CONGESTION by ports'!V2566</f>
        <v>8</v>
      </c>
      <c r="X1099" s="12">
        <f>'[4]AZIMUTH_CONGESTION by ports'!W2566</f>
        <v>1</v>
      </c>
      <c r="Y1099" s="88">
        <f>'[4]AZIMUTH_CONGESTION by ports'!X2566</f>
        <v>5</v>
      </c>
      <c r="Z1099" s="12">
        <f>'[4]AZIMUTH_CONGESTION by ports'!Y2566</f>
        <v>0</v>
      </c>
      <c r="AA1099" s="88">
        <f>'[4]AZIMUTH_CONGESTION by ports'!Z2566</f>
        <v>0</v>
      </c>
      <c r="AB1099" s="12">
        <f t="shared" si="105"/>
        <v>12.24</v>
      </c>
      <c r="AC1099" s="12">
        <f t="shared" si="106"/>
        <v>1.7000000000000002</v>
      </c>
      <c r="AD1099" s="12">
        <f t="shared" si="107"/>
        <v>1.87</v>
      </c>
      <c r="AE1099" s="12">
        <f t="shared" si="108"/>
        <v>0.85000000000000009</v>
      </c>
      <c r="AF1099" s="12">
        <f t="shared" si="109"/>
        <v>5.1000000000000005</v>
      </c>
      <c r="AG1099" s="12">
        <f t="shared" si="110"/>
        <v>2.72</v>
      </c>
    </row>
    <row r="1100" spans="2:33">
      <c r="B1100" s="15">
        <f>'[4]AZIMUTH_CONGESTION by ports'!A2567</f>
        <v>43467</v>
      </c>
      <c r="C1100" s="6">
        <f>'[4]AZIMUTH_CONGESTION by ports'!B2567</f>
        <v>8</v>
      </c>
      <c r="D1100" s="89">
        <f>'[4]AZIMUTH_CONGESTION by ports'!C2567</f>
        <v>36</v>
      </c>
      <c r="E1100" s="43">
        <f>'[4]AZIMUTH_CONGESTION by ports'!D2567</f>
        <v>2</v>
      </c>
      <c r="F1100" s="6">
        <f>'[4]AZIMUTH_CONGESTION by ports'!E2567</f>
        <v>0</v>
      </c>
      <c r="G1100" s="6">
        <f>'[4]AZIMUTH_CONGESTION by ports'!F2567</f>
        <v>1</v>
      </c>
      <c r="H1100" s="12">
        <f>'[4]AZIMUTH_CONGESTION by ports'!G2567</f>
        <v>0</v>
      </c>
      <c r="I1100" s="12">
        <f>'[4]AZIMUTH_CONGESTION by ports'!H2567</f>
        <v>5</v>
      </c>
      <c r="J1100" s="12">
        <f>'[4]AZIMUTH_CONGESTION by ports'!I2567</f>
        <v>1</v>
      </c>
      <c r="K1100" s="12">
        <f>'[4]AZIMUTH_CONGESTION by ports'!J2567</f>
        <v>0</v>
      </c>
      <c r="L1100" s="12">
        <f>'[4]AZIMUTH_CONGESTION by ports'!K2567</f>
        <v>1</v>
      </c>
      <c r="M1100" s="43">
        <f>'[4]AZIMUTH_CONGESTION by ports'!L2567</f>
        <v>0</v>
      </c>
      <c r="N1100" s="6">
        <f>'[4]AZIMUTH_CONGESTION by ports'!M2567</f>
        <v>1</v>
      </c>
      <c r="O1100" s="89">
        <f>'[4]AZIMUTH_CONGESTION by ports'!N2567</f>
        <v>0</v>
      </c>
      <c r="P1100" s="88">
        <f>'[4]AZIMUTH_CONGESTION by ports'!O2567</f>
        <v>0</v>
      </c>
      <c r="Q1100" s="88">
        <f>'[4]AZIMUTH_CONGESTION by ports'!P2567</f>
        <v>0</v>
      </c>
      <c r="R1100" s="43">
        <f>'[4]AZIMUTH_CONGESTION by ports'!Q2567</f>
        <v>0</v>
      </c>
      <c r="S1100" s="88">
        <f>'[4]AZIMUTH_CONGESTION by ports'!R2567</f>
        <v>0</v>
      </c>
      <c r="T1100" s="12">
        <f>'[4]AZIMUTH_CONGESTION by ports'!S2567</f>
        <v>6</v>
      </c>
      <c r="U1100" s="43">
        <f>'[4]AZIMUTH_CONGESTION by ports'!T2567</f>
        <v>0</v>
      </c>
      <c r="V1100" s="12">
        <f>'[4]AZIMUTH_CONGESTION by ports'!U2567</f>
        <v>0</v>
      </c>
      <c r="W1100" s="43">
        <f>'[4]AZIMUTH_CONGESTION by ports'!V2567</f>
        <v>8</v>
      </c>
      <c r="X1100" s="12">
        <f>'[4]AZIMUTH_CONGESTION by ports'!W2567</f>
        <v>1</v>
      </c>
      <c r="Y1100" s="88">
        <f>'[4]AZIMUTH_CONGESTION by ports'!X2567</f>
        <v>3</v>
      </c>
      <c r="Z1100" s="12">
        <f>'[4]AZIMUTH_CONGESTION by ports'!Y2567</f>
        <v>0</v>
      </c>
      <c r="AA1100" s="88">
        <f>'[4]AZIMUTH_CONGESTION by ports'!Z2567</f>
        <v>0</v>
      </c>
      <c r="AB1100" s="12">
        <f t="shared" si="105"/>
        <v>12.41</v>
      </c>
      <c r="AC1100" s="12">
        <f t="shared" si="106"/>
        <v>1.7000000000000002</v>
      </c>
      <c r="AD1100" s="12">
        <f t="shared" si="107"/>
        <v>1.7000000000000002</v>
      </c>
      <c r="AE1100" s="12">
        <f t="shared" si="108"/>
        <v>0.51</v>
      </c>
      <c r="AF1100" s="12">
        <f t="shared" si="109"/>
        <v>6.12</v>
      </c>
      <c r="AG1100" s="12">
        <f t="shared" si="110"/>
        <v>2.3800000000000003</v>
      </c>
    </row>
    <row r="1101" spans="2:33">
      <c r="B1101" s="15">
        <f>'[4]AZIMUTH_CONGESTION by ports'!A2568</f>
        <v>43468</v>
      </c>
      <c r="C1101" s="6">
        <f>'[4]AZIMUTH_CONGESTION by ports'!B2568</f>
        <v>6</v>
      </c>
      <c r="D1101" s="89">
        <f>'[4]AZIMUTH_CONGESTION by ports'!C2568</f>
        <v>29</v>
      </c>
      <c r="E1101" s="43">
        <f>'[4]AZIMUTH_CONGESTION by ports'!D2568</f>
        <v>3</v>
      </c>
      <c r="F1101" s="6">
        <f>'[4]AZIMUTH_CONGESTION by ports'!E2568</f>
        <v>0</v>
      </c>
      <c r="G1101" s="6">
        <f>'[4]AZIMUTH_CONGESTION by ports'!F2568</f>
        <v>1</v>
      </c>
      <c r="H1101" s="12">
        <f>'[4]AZIMUTH_CONGESTION by ports'!G2568</f>
        <v>0</v>
      </c>
      <c r="I1101" s="12">
        <f>'[4]AZIMUTH_CONGESTION by ports'!H2568</f>
        <v>3</v>
      </c>
      <c r="J1101" s="12">
        <f>'[4]AZIMUTH_CONGESTION by ports'!I2568</f>
        <v>1</v>
      </c>
      <c r="K1101" s="12">
        <f>'[4]AZIMUTH_CONGESTION by ports'!J2568</f>
        <v>0</v>
      </c>
      <c r="L1101" s="12">
        <f>'[4]AZIMUTH_CONGESTION by ports'!K2568</f>
        <v>1</v>
      </c>
      <c r="M1101" s="43">
        <f>'[4]AZIMUTH_CONGESTION by ports'!L2568</f>
        <v>0</v>
      </c>
      <c r="N1101" s="6">
        <f>'[4]AZIMUTH_CONGESTION by ports'!M2568</f>
        <v>1</v>
      </c>
      <c r="O1101" s="89">
        <f>'[4]AZIMUTH_CONGESTION by ports'!N2568</f>
        <v>0</v>
      </c>
      <c r="P1101" s="88">
        <f>'[4]AZIMUTH_CONGESTION by ports'!O2568</f>
        <v>1</v>
      </c>
      <c r="Q1101" s="88">
        <f>'[4]AZIMUTH_CONGESTION by ports'!P2568</f>
        <v>0</v>
      </c>
      <c r="R1101" s="43">
        <f>'[4]AZIMUTH_CONGESTION by ports'!Q2568</f>
        <v>1</v>
      </c>
      <c r="S1101" s="88">
        <f>'[4]AZIMUTH_CONGESTION by ports'!R2568</f>
        <v>0</v>
      </c>
      <c r="T1101" s="12">
        <f>'[4]AZIMUTH_CONGESTION by ports'!S2568</f>
        <v>6</v>
      </c>
      <c r="U1101" s="43">
        <f>'[4]AZIMUTH_CONGESTION by ports'!T2568</f>
        <v>0</v>
      </c>
      <c r="V1101" s="12">
        <f>'[4]AZIMUTH_CONGESTION by ports'!U2568</f>
        <v>0</v>
      </c>
      <c r="W1101" s="43">
        <f>'[4]AZIMUTH_CONGESTION by ports'!V2568</f>
        <v>6</v>
      </c>
      <c r="X1101" s="12">
        <f>'[4]AZIMUTH_CONGESTION by ports'!W2568</f>
        <v>1</v>
      </c>
      <c r="Y1101" s="88">
        <f>'[4]AZIMUTH_CONGESTION by ports'!X2568</f>
        <v>3</v>
      </c>
      <c r="Z1101" s="12">
        <f>'[4]AZIMUTH_CONGESTION by ports'!Y2568</f>
        <v>0</v>
      </c>
      <c r="AA1101" s="88">
        <f>'[4]AZIMUTH_CONGESTION by ports'!Z2568</f>
        <v>0</v>
      </c>
      <c r="AB1101" s="12">
        <f t="shared" si="105"/>
        <v>10.71</v>
      </c>
      <c r="AC1101" s="12">
        <f t="shared" si="106"/>
        <v>1.36</v>
      </c>
      <c r="AD1101" s="12">
        <f t="shared" si="107"/>
        <v>1.7000000000000002</v>
      </c>
      <c r="AE1101" s="12">
        <f t="shared" si="108"/>
        <v>0.68</v>
      </c>
      <c r="AF1101" s="12">
        <f t="shared" si="109"/>
        <v>4.9300000000000006</v>
      </c>
      <c r="AG1101" s="12">
        <f t="shared" si="110"/>
        <v>2.04</v>
      </c>
    </row>
    <row r="1102" spans="2:33">
      <c r="B1102" s="15">
        <f>'[4]AZIMUTH_CONGESTION by ports'!A2569</f>
        <v>43469</v>
      </c>
      <c r="C1102" s="6">
        <f>'[4]AZIMUTH_CONGESTION by ports'!B2569</f>
        <v>6</v>
      </c>
      <c r="D1102" s="89">
        <f>'[4]AZIMUTH_CONGESTION by ports'!C2569</f>
        <v>39</v>
      </c>
      <c r="E1102" s="43">
        <f>'[4]AZIMUTH_CONGESTION by ports'!D2569</f>
        <v>2</v>
      </c>
      <c r="F1102" s="6">
        <f>'[4]AZIMUTH_CONGESTION by ports'!E2569</f>
        <v>0</v>
      </c>
      <c r="G1102" s="6">
        <f>'[4]AZIMUTH_CONGESTION by ports'!F2569</f>
        <v>0</v>
      </c>
      <c r="H1102" s="12">
        <f>'[4]AZIMUTH_CONGESTION by ports'!G2569</f>
        <v>0</v>
      </c>
      <c r="I1102" s="12">
        <f>'[4]AZIMUTH_CONGESTION by ports'!H2569</f>
        <v>2</v>
      </c>
      <c r="J1102" s="12">
        <f>'[4]AZIMUTH_CONGESTION by ports'!I2569</f>
        <v>1</v>
      </c>
      <c r="K1102" s="12">
        <f>'[4]AZIMUTH_CONGESTION by ports'!J2569</f>
        <v>0</v>
      </c>
      <c r="L1102" s="12">
        <f>'[4]AZIMUTH_CONGESTION by ports'!K2569</f>
        <v>1</v>
      </c>
      <c r="M1102" s="43">
        <f>'[4]AZIMUTH_CONGESTION by ports'!L2569</f>
        <v>0</v>
      </c>
      <c r="N1102" s="6">
        <f>'[4]AZIMUTH_CONGESTION by ports'!M2569</f>
        <v>1</v>
      </c>
      <c r="O1102" s="89">
        <f>'[4]AZIMUTH_CONGESTION by ports'!N2569</f>
        <v>0</v>
      </c>
      <c r="P1102" s="88">
        <f>'[4]AZIMUTH_CONGESTION by ports'!O2569</f>
        <v>1</v>
      </c>
      <c r="Q1102" s="88">
        <f>'[4]AZIMUTH_CONGESTION by ports'!P2569</f>
        <v>0</v>
      </c>
      <c r="R1102" s="43">
        <f>'[4]AZIMUTH_CONGESTION by ports'!Q2569</f>
        <v>1</v>
      </c>
      <c r="S1102" s="88">
        <f>'[4]AZIMUTH_CONGESTION by ports'!R2569</f>
        <v>0</v>
      </c>
      <c r="T1102" s="12">
        <f>'[4]AZIMUTH_CONGESTION by ports'!S2569</f>
        <v>5</v>
      </c>
      <c r="U1102" s="43">
        <f>'[4]AZIMUTH_CONGESTION by ports'!T2569</f>
        <v>0</v>
      </c>
      <c r="V1102" s="12">
        <f>'[4]AZIMUTH_CONGESTION by ports'!U2569</f>
        <v>0</v>
      </c>
      <c r="W1102" s="43">
        <f>'[4]AZIMUTH_CONGESTION by ports'!V2569</f>
        <v>5</v>
      </c>
      <c r="X1102" s="12">
        <f>'[4]AZIMUTH_CONGESTION by ports'!W2569</f>
        <v>0</v>
      </c>
      <c r="Y1102" s="88">
        <f>'[4]AZIMUTH_CONGESTION by ports'!X2569</f>
        <v>3</v>
      </c>
      <c r="Z1102" s="12">
        <f>'[4]AZIMUTH_CONGESTION by ports'!Y2569</f>
        <v>0</v>
      </c>
      <c r="AA1102" s="88">
        <f>'[4]AZIMUTH_CONGESTION by ports'!Z2569</f>
        <v>0</v>
      </c>
      <c r="AB1102" s="12">
        <f t="shared" si="105"/>
        <v>11.39</v>
      </c>
      <c r="AC1102" s="12">
        <f t="shared" si="106"/>
        <v>1.1900000000000002</v>
      </c>
      <c r="AD1102" s="12">
        <f t="shared" si="107"/>
        <v>1.36</v>
      </c>
      <c r="AE1102" s="12">
        <f t="shared" si="108"/>
        <v>0.68</v>
      </c>
      <c r="AF1102" s="12">
        <f t="shared" si="109"/>
        <v>6.6300000000000008</v>
      </c>
      <c r="AG1102" s="12">
        <f t="shared" si="110"/>
        <v>1.53</v>
      </c>
    </row>
    <row r="1103" spans="2:33">
      <c r="B1103" s="15">
        <f>'[4]AZIMUTH_CONGESTION by ports'!A2570</f>
        <v>43470</v>
      </c>
      <c r="C1103" s="6">
        <f>'[4]AZIMUTH_CONGESTION by ports'!B2570</f>
        <v>5</v>
      </c>
      <c r="D1103" s="89">
        <f>'[4]AZIMUTH_CONGESTION by ports'!C2570</f>
        <v>36</v>
      </c>
      <c r="E1103" s="43">
        <f>'[4]AZIMUTH_CONGESTION by ports'!D2570</f>
        <v>1</v>
      </c>
      <c r="F1103" s="6">
        <f>'[4]AZIMUTH_CONGESTION by ports'!E2570</f>
        <v>0</v>
      </c>
      <c r="G1103" s="6">
        <f>'[4]AZIMUTH_CONGESTION by ports'!F2570</f>
        <v>0</v>
      </c>
      <c r="H1103" s="12">
        <f>'[4]AZIMUTH_CONGESTION by ports'!G2570</f>
        <v>0</v>
      </c>
      <c r="I1103" s="12">
        <f>'[4]AZIMUTH_CONGESTION by ports'!H2570</f>
        <v>4</v>
      </c>
      <c r="J1103" s="12">
        <f>'[4]AZIMUTH_CONGESTION by ports'!I2570</f>
        <v>0</v>
      </c>
      <c r="K1103" s="12">
        <f>'[4]AZIMUTH_CONGESTION by ports'!J2570</f>
        <v>0</v>
      </c>
      <c r="L1103" s="12">
        <f>'[4]AZIMUTH_CONGESTION by ports'!K2570</f>
        <v>1</v>
      </c>
      <c r="M1103" s="43">
        <f>'[4]AZIMUTH_CONGESTION by ports'!L2570</f>
        <v>0</v>
      </c>
      <c r="N1103" s="6">
        <f>'[4]AZIMUTH_CONGESTION by ports'!M2570</f>
        <v>1</v>
      </c>
      <c r="O1103" s="89">
        <f>'[4]AZIMUTH_CONGESTION by ports'!N2570</f>
        <v>0</v>
      </c>
      <c r="P1103" s="88">
        <f>'[4]AZIMUTH_CONGESTION by ports'!O2570</f>
        <v>1</v>
      </c>
      <c r="Q1103" s="88">
        <f>'[4]AZIMUTH_CONGESTION by ports'!P2570</f>
        <v>0</v>
      </c>
      <c r="R1103" s="43">
        <f>'[4]AZIMUTH_CONGESTION by ports'!Q2570</f>
        <v>0</v>
      </c>
      <c r="S1103" s="88">
        <f>'[4]AZIMUTH_CONGESTION by ports'!R2570</f>
        <v>1</v>
      </c>
      <c r="T1103" s="12">
        <f>'[4]AZIMUTH_CONGESTION by ports'!S2570</f>
        <v>7</v>
      </c>
      <c r="U1103" s="43">
        <f>'[4]AZIMUTH_CONGESTION by ports'!T2570</f>
        <v>0</v>
      </c>
      <c r="V1103" s="12">
        <f>'[4]AZIMUTH_CONGESTION by ports'!U2570</f>
        <v>0</v>
      </c>
      <c r="W1103" s="43">
        <f>'[4]AZIMUTH_CONGESTION by ports'!V2570</f>
        <v>7</v>
      </c>
      <c r="X1103" s="12">
        <f>'[4]AZIMUTH_CONGESTION by ports'!W2570</f>
        <v>0</v>
      </c>
      <c r="Y1103" s="88">
        <f>'[4]AZIMUTH_CONGESTION by ports'!X2570</f>
        <v>2</v>
      </c>
      <c r="Z1103" s="12">
        <f>'[4]AZIMUTH_CONGESTION by ports'!Y2570</f>
        <v>0</v>
      </c>
      <c r="AA1103" s="88">
        <f>'[4]AZIMUTH_CONGESTION by ports'!Z2570</f>
        <v>0</v>
      </c>
      <c r="AB1103" s="12">
        <f>SUM(C1103:AA1103)*0.17</f>
        <v>11.22</v>
      </c>
      <c r="AC1103" s="12">
        <f>SUM(C1103,G1103,F1103,N1103)*0.17</f>
        <v>1.02</v>
      </c>
      <c r="AD1103" s="12">
        <f>SUM(E1103,M1103,R1103,U1103,W1103)*0.17</f>
        <v>1.36</v>
      </c>
      <c r="AE1103" s="12">
        <f>SUM(Q1103,S1103,Y1103,AA1103,P1103)*0.17</f>
        <v>0.68</v>
      </c>
      <c r="AF1103" s="12">
        <f>SUM(D1103,O1103)*0.17</f>
        <v>6.12</v>
      </c>
      <c r="AG1103" s="12">
        <f>SUM(H1103,I1103,J1103,K1103,L1103,T1103,V1103,X1103,Z1103)*0.17</f>
        <v>2.04</v>
      </c>
    </row>
    <row r="1104" spans="2:33">
      <c r="B1104" s="15">
        <f>'[4]AZIMUTH_CONGESTION by ports'!A2571</f>
        <v>43471</v>
      </c>
      <c r="C1104" s="6">
        <f>'[4]AZIMUTH_CONGESTION by ports'!B2571</f>
        <v>5</v>
      </c>
      <c r="D1104" s="89">
        <f>'[4]AZIMUTH_CONGESTION by ports'!C2571</f>
        <v>38</v>
      </c>
      <c r="E1104" s="43">
        <f>'[4]AZIMUTH_CONGESTION by ports'!D2571</f>
        <v>0</v>
      </c>
      <c r="F1104" s="6">
        <f>'[4]AZIMUTH_CONGESTION by ports'!E2571</f>
        <v>0</v>
      </c>
      <c r="G1104" s="6">
        <f>'[4]AZIMUTH_CONGESTION by ports'!F2571</f>
        <v>0</v>
      </c>
      <c r="H1104" s="12">
        <f>'[4]AZIMUTH_CONGESTION by ports'!G2571</f>
        <v>0</v>
      </c>
      <c r="I1104" s="12">
        <f>'[4]AZIMUTH_CONGESTION by ports'!H2571</f>
        <v>4</v>
      </c>
      <c r="J1104" s="12">
        <f>'[4]AZIMUTH_CONGESTION by ports'!I2571</f>
        <v>1</v>
      </c>
      <c r="K1104" s="12">
        <f>'[4]AZIMUTH_CONGESTION by ports'!J2571</f>
        <v>0</v>
      </c>
      <c r="L1104" s="12">
        <f>'[4]AZIMUTH_CONGESTION by ports'!K2571</f>
        <v>1</v>
      </c>
      <c r="M1104" s="43">
        <f>'[4]AZIMUTH_CONGESTION by ports'!L2571</f>
        <v>1</v>
      </c>
      <c r="N1104" s="6">
        <f>'[4]AZIMUTH_CONGESTION by ports'!M2571</f>
        <v>1</v>
      </c>
      <c r="O1104" s="89">
        <f>'[4]AZIMUTH_CONGESTION by ports'!N2571</f>
        <v>0</v>
      </c>
      <c r="P1104" s="88">
        <f>'[4]AZIMUTH_CONGESTION by ports'!O2571</f>
        <v>0</v>
      </c>
      <c r="Q1104" s="88">
        <f>'[4]AZIMUTH_CONGESTION by ports'!P2571</f>
        <v>0</v>
      </c>
      <c r="R1104" s="43">
        <f>'[4]AZIMUTH_CONGESTION by ports'!Q2571</f>
        <v>0</v>
      </c>
      <c r="S1104" s="88">
        <f>'[4]AZIMUTH_CONGESTION by ports'!R2571</f>
        <v>1</v>
      </c>
      <c r="T1104" s="12">
        <f>'[4]AZIMUTH_CONGESTION by ports'!S2571</f>
        <v>6</v>
      </c>
      <c r="U1104" s="43">
        <f>'[4]AZIMUTH_CONGESTION by ports'!T2571</f>
        <v>0</v>
      </c>
      <c r="V1104" s="12">
        <f>'[4]AZIMUTH_CONGESTION by ports'!U2571</f>
        <v>0</v>
      </c>
      <c r="W1104" s="43">
        <f>'[4]AZIMUTH_CONGESTION by ports'!V2571</f>
        <v>6</v>
      </c>
      <c r="X1104" s="12">
        <f>'[4]AZIMUTH_CONGESTION by ports'!W2571</f>
        <v>0</v>
      </c>
      <c r="Y1104" s="88">
        <f>'[4]AZIMUTH_CONGESTION by ports'!X2571</f>
        <v>4</v>
      </c>
      <c r="Z1104" s="12">
        <f>'[4]AZIMUTH_CONGESTION by ports'!Y2571</f>
        <v>0</v>
      </c>
      <c r="AA1104" s="88">
        <f>'[4]AZIMUTH_CONGESTION by ports'!Z2571</f>
        <v>0</v>
      </c>
      <c r="AB1104" s="12">
        <f>SUM(C1104:AA1104)*0.17</f>
        <v>11.56</v>
      </c>
      <c r="AC1104" s="12">
        <f>SUM(C1104,G1104,F1104,N1104)*0.17</f>
        <v>1.02</v>
      </c>
      <c r="AD1104" s="12">
        <f>SUM(E1104,M1104,R1104,U1104,W1104)*0.17</f>
        <v>1.1900000000000002</v>
      </c>
      <c r="AE1104" s="12">
        <f>SUM(Q1104,S1104,Y1104,AA1104,P1104)*0.17</f>
        <v>0.85000000000000009</v>
      </c>
      <c r="AF1104" s="12">
        <f>SUM(D1104,O1104)*0.17</f>
        <v>6.4600000000000009</v>
      </c>
      <c r="AG1104" s="12">
        <f>SUM(H1104,I1104,J1104,K1104,L1104,T1104,V1104,X1104,Z1104)*0.17</f>
        <v>2.04</v>
      </c>
    </row>
    <row r="1105" spans="2:33">
      <c r="B1105" s="15">
        <f>'[4]AZIMUTH_CONGESTION by ports'!A2572</f>
        <v>43472</v>
      </c>
      <c r="C1105" s="6">
        <f>'[4]AZIMUTH_CONGESTION by ports'!B2572</f>
        <v>8</v>
      </c>
      <c r="D1105" s="89">
        <f>'[4]AZIMUTH_CONGESTION by ports'!C2572</f>
        <v>33</v>
      </c>
      <c r="E1105" s="43">
        <f>'[4]AZIMUTH_CONGESTION by ports'!D2572</f>
        <v>0</v>
      </c>
      <c r="F1105" s="6">
        <f>'[4]AZIMUTH_CONGESTION by ports'!E2572</f>
        <v>0</v>
      </c>
      <c r="G1105" s="6">
        <f>'[4]AZIMUTH_CONGESTION by ports'!F2572</f>
        <v>1</v>
      </c>
      <c r="H1105" s="12">
        <f>'[4]AZIMUTH_CONGESTION by ports'!G2572</f>
        <v>0</v>
      </c>
      <c r="I1105" s="12">
        <f>'[4]AZIMUTH_CONGESTION by ports'!H2572</f>
        <v>6</v>
      </c>
      <c r="J1105" s="12">
        <f>'[4]AZIMUTH_CONGESTION by ports'!I2572</f>
        <v>2</v>
      </c>
      <c r="K1105" s="12">
        <f>'[4]AZIMUTH_CONGESTION by ports'!J2572</f>
        <v>0</v>
      </c>
      <c r="L1105" s="12">
        <f>'[4]AZIMUTH_CONGESTION by ports'!K2572</f>
        <v>1</v>
      </c>
      <c r="M1105" s="43">
        <f>'[4]AZIMUTH_CONGESTION by ports'!L2572</f>
        <v>0</v>
      </c>
      <c r="N1105" s="6">
        <f>'[4]AZIMUTH_CONGESTION by ports'!M2572</f>
        <v>0</v>
      </c>
      <c r="O1105" s="89">
        <f>'[4]AZIMUTH_CONGESTION by ports'!N2572</f>
        <v>0</v>
      </c>
      <c r="P1105" s="88">
        <f>'[4]AZIMUTH_CONGESTION by ports'!O2572</f>
        <v>0</v>
      </c>
      <c r="Q1105" s="88">
        <f>'[4]AZIMUTH_CONGESTION by ports'!P2572</f>
        <v>0</v>
      </c>
      <c r="R1105" s="43">
        <f>'[4]AZIMUTH_CONGESTION by ports'!Q2572</f>
        <v>0</v>
      </c>
      <c r="S1105" s="88">
        <f>'[4]AZIMUTH_CONGESTION by ports'!R2572</f>
        <v>1</v>
      </c>
      <c r="T1105" s="12">
        <f>'[4]AZIMUTH_CONGESTION by ports'!S2572</f>
        <v>8</v>
      </c>
      <c r="U1105" s="43">
        <f>'[4]AZIMUTH_CONGESTION by ports'!T2572</f>
        <v>0</v>
      </c>
      <c r="V1105" s="12">
        <f>'[4]AZIMUTH_CONGESTION by ports'!U2572</f>
        <v>0</v>
      </c>
      <c r="W1105" s="43">
        <f>'[4]AZIMUTH_CONGESTION by ports'!V2572</f>
        <v>8</v>
      </c>
      <c r="X1105" s="12">
        <f>'[4]AZIMUTH_CONGESTION by ports'!W2572</f>
        <v>0</v>
      </c>
      <c r="Y1105" s="88">
        <f>'[4]AZIMUTH_CONGESTION by ports'!X2572</f>
        <v>5</v>
      </c>
      <c r="Z1105" s="12">
        <f>'[4]AZIMUTH_CONGESTION by ports'!Y2572</f>
        <v>0</v>
      </c>
      <c r="AA1105" s="88">
        <f>'[4]AZIMUTH_CONGESTION by ports'!Z2572</f>
        <v>0</v>
      </c>
      <c r="AB1105" s="12">
        <f>SUM(C1105:AA1105)*0.17</f>
        <v>12.41</v>
      </c>
      <c r="AC1105" s="12">
        <f>SUM(C1105,G1105,F1105,N1105)*0.17</f>
        <v>1.53</v>
      </c>
      <c r="AD1105" s="12">
        <f>SUM(E1105,M1105,R1105,U1105,W1105)*0.17</f>
        <v>1.36</v>
      </c>
      <c r="AE1105" s="12">
        <f>SUM(Q1105,S1105,Y1105,AA1105,P1105)*0.17</f>
        <v>1.02</v>
      </c>
      <c r="AF1105" s="12">
        <f>SUM(D1105,O1105)*0.17</f>
        <v>5.61</v>
      </c>
      <c r="AG1105" s="12">
        <f>SUM(H1105,I1105,J1105,K1105,L1105,T1105,V1105,X1105,Z1105)*0.17</f>
        <v>2.89</v>
      </c>
    </row>
    <row r="1106" spans="2:33">
      <c r="B1106" s="15">
        <f>'[4]AZIMUTH_CONGESTION by ports'!A2573</f>
        <v>43473</v>
      </c>
      <c r="C1106" s="6">
        <f>'[4]AZIMUTH_CONGESTION by ports'!B2573</f>
        <v>7</v>
      </c>
      <c r="D1106" s="89">
        <f>'[4]AZIMUTH_CONGESTION by ports'!C2573</f>
        <v>34</v>
      </c>
      <c r="E1106" s="43">
        <f>'[4]AZIMUTH_CONGESTION by ports'!D2573</f>
        <v>1</v>
      </c>
      <c r="F1106" s="6">
        <f>'[4]AZIMUTH_CONGESTION by ports'!E2573</f>
        <v>0</v>
      </c>
      <c r="G1106" s="6">
        <f>'[4]AZIMUTH_CONGESTION by ports'!F2573</f>
        <v>1</v>
      </c>
      <c r="H1106" s="12">
        <f>'[4]AZIMUTH_CONGESTION by ports'!G2573</f>
        <v>1</v>
      </c>
      <c r="I1106" s="12">
        <f>'[4]AZIMUTH_CONGESTION by ports'!H2573</f>
        <v>8</v>
      </c>
      <c r="J1106" s="12">
        <f>'[4]AZIMUTH_CONGESTION by ports'!I2573</f>
        <v>2</v>
      </c>
      <c r="K1106" s="12">
        <f>'[4]AZIMUTH_CONGESTION by ports'!J2573</f>
        <v>0</v>
      </c>
      <c r="L1106" s="12">
        <f>'[4]AZIMUTH_CONGESTION by ports'!K2573</f>
        <v>0</v>
      </c>
      <c r="M1106" s="43">
        <f>'[4]AZIMUTH_CONGESTION by ports'!L2573</f>
        <v>0</v>
      </c>
      <c r="N1106" s="6">
        <f>'[4]AZIMUTH_CONGESTION by ports'!M2573</f>
        <v>0</v>
      </c>
      <c r="O1106" s="89">
        <f>'[4]AZIMUTH_CONGESTION by ports'!N2573</f>
        <v>0</v>
      </c>
      <c r="P1106" s="88">
        <f>'[4]AZIMUTH_CONGESTION by ports'!O2573</f>
        <v>1</v>
      </c>
      <c r="Q1106" s="88">
        <f>'[4]AZIMUTH_CONGESTION by ports'!P2573</f>
        <v>0</v>
      </c>
      <c r="R1106" s="43">
        <f>'[4]AZIMUTH_CONGESTION by ports'!Q2573</f>
        <v>1</v>
      </c>
      <c r="S1106" s="88">
        <f>'[4]AZIMUTH_CONGESTION by ports'!R2573</f>
        <v>1</v>
      </c>
      <c r="T1106" s="12">
        <f>'[4]AZIMUTH_CONGESTION by ports'!S2573</f>
        <v>8</v>
      </c>
      <c r="U1106" s="43">
        <f>'[4]AZIMUTH_CONGESTION by ports'!T2573</f>
        <v>0</v>
      </c>
      <c r="V1106" s="12">
        <f>'[4]AZIMUTH_CONGESTION by ports'!U2573</f>
        <v>0</v>
      </c>
      <c r="W1106" s="43">
        <f>'[4]AZIMUTH_CONGESTION by ports'!V2573</f>
        <v>6</v>
      </c>
      <c r="X1106" s="12">
        <f>'[4]AZIMUTH_CONGESTION by ports'!W2573</f>
        <v>0</v>
      </c>
      <c r="Y1106" s="88">
        <f>'[4]AZIMUTH_CONGESTION by ports'!X2573</f>
        <v>5</v>
      </c>
      <c r="Z1106" s="12">
        <f>'[4]AZIMUTH_CONGESTION by ports'!Y2573</f>
        <v>0</v>
      </c>
      <c r="AA1106" s="88">
        <f>'[4]AZIMUTH_CONGESTION by ports'!Z2573</f>
        <v>0</v>
      </c>
      <c r="AB1106" s="12">
        <f>SUM(C1106:AA1106)*0.17</f>
        <v>12.920000000000002</v>
      </c>
      <c r="AC1106" s="12">
        <f>SUM(C1106,G1106,F1106,N1106)*0.17</f>
        <v>1.36</v>
      </c>
      <c r="AD1106" s="12">
        <f>SUM(E1106,M1106,R1106,U1106,W1106)*0.17</f>
        <v>1.36</v>
      </c>
      <c r="AE1106" s="12">
        <f>SUM(Q1106,S1106,Y1106,AA1106,P1106)*0.17</f>
        <v>1.1900000000000002</v>
      </c>
      <c r="AF1106" s="12">
        <f>SUM(D1106,O1106)*0.17</f>
        <v>5.78</v>
      </c>
      <c r="AG1106" s="12">
        <f>SUM(H1106,I1106,J1106,K1106,L1106,T1106,V1106,X1106,Z1106)*0.17</f>
        <v>3.2300000000000004</v>
      </c>
    </row>
    <row r="1107" spans="2:33">
      <c r="B1107" s="15">
        <f>'[4]AZIMUTH_CONGESTION by ports'!A2574</f>
        <v>43474</v>
      </c>
      <c r="C1107" s="6">
        <f>'[4]AZIMUTH_CONGESTION by ports'!B2574</f>
        <v>8</v>
      </c>
      <c r="D1107" s="89">
        <f>'[4]AZIMUTH_CONGESTION by ports'!C2574</f>
        <v>30</v>
      </c>
      <c r="E1107" s="43">
        <f>'[4]AZIMUTH_CONGESTION by ports'!D2574</f>
        <v>1</v>
      </c>
      <c r="F1107" s="6">
        <f>'[4]AZIMUTH_CONGESTION by ports'!E2574</f>
        <v>0</v>
      </c>
      <c r="G1107" s="6">
        <f>'[4]AZIMUTH_CONGESTION by ports'!F2574</f>
        <v>2</v>
      </c>
      <c r="H1107" s="12">
        <f>'[4]AZIMUTH_CONGESTION by ports'!G2574</f>
        <v>1</v>
      </c>
      <c r="I1107" s="12">
        <f>'[4]AZIMUTH_CONGESTION by ports'!H2574</f>
        <v>7</v>
      </c>
      <c r="J1107" s="12">
        <f>'[4]AZIMUTH_CONGESTION by ports'!I2574</f>
        <v>4</v>
      </c>
      <c r="K1107" s="12">
        <f>'[4]AZIMUTH_CONGESTION by ports'!J2574</f>
        <v>0</v>
      </c>
      <c r="L1107" s="12">
        <f>'[4]AZIMUTH_CONGESTION by ports'!K2574</f>
        <v>0</v>
      </c>
      <c r="M1107" s="43">
        <f>'[4]AZIMUTH_CONGESTION by ports'!L2574</f>
        <v>0</v>
      </c>
      <c r="N1107" s="6">
        <f>'[4]AZIMUTH_CONGESTION by ports'!M2574</f>
        <v>0</v>
      </c>
      <c r="O1107" s="89">
        <f>'[4]AZIMUTH_CONGESTION by ports'!N2574</f>
        <v>0</v>
      </c>
      <c r="P1107" s="88">
        <f>'[4]AZIMUTH_CONGESTION by ports'!O2574</f>
        <v>0</v>
      </c>
      <c r="Q1107" s="88">
        <f>'[4]AZIMUTH_CONGESTION by ports'!P2574</f>
        <v>0</v>
      </c>
      <c r="R1107" s="43">
        <f>'[4]AZIMUTH_CONGESTION by ports'!Q2574</f>
        <v>1</v>
      </c>
      <c r="S1107" s="88">
        <f>'[4]AZIMUTH_CONGESTION by ports'!R2574</f>
        <v>1</v>
      </c>
      <c r="T1107" s="12">
        <f>'[4]AZIMUTH_CONGESTION by ports'!S2574</f>
        <v>8</v>
      </c>
      <c r="U1107" s="43">
        <f>'[4]AZIMUTH_CONGESTION by ports'!T2574</f>
        <v>0</v>
      </c>
      <c r="V1107" s="12">
        <f>'[4]AZIMUTH_CONGESTION by ports'!U2574</f>
        <v>0</v>
      </c>
      <c r="W1107" s="43">
        <f>'[4]AZIMUTH_CONGESTION by ports'!V2574</f>
        <v>5</v>
      </c>
      <c r="X1107" s="12">
        <f>'[4]AZIMUTH_CONGESTION by ports'!W2574</f>
        <v>0</v>
      </c>
      <c r="Y1107" s="88">
        <f>'[4]AZIMUTH_CONGESTION by ports'!X2574</f>
        <v>5</v>
      </c>
      <c r="Z1107" s="12">
        <f>'[4]AZIMUTH_CONGESTION by ports'!Y2574</f>
        <v>0</v>
      </c>
      <c r="AA1107" s="88">
        <f>'[4]AZIMUTH_CONGESTION by ports'!Z2574</f>
        <v>0</v>
      </c>
      <c r="AB1107" s="12">
        <f>SUM(C1107:AA1107)*0.17</f>
        <v>12.41</v>
      </c>
      <c r="AC1107" s="12">
        <f>SUM(C1107,G1107,F1107,N1107)*0.17</f>
        <v>1.7000000000000002</v>
      </c>
      <c r="AD1107" s="12">
        <f>SUM(E1107,M1107,R1107,U1107,W1107)*0.17</f>
        <v>1.1900000000000002</v>
      </c>
      <c r="AE1107" s="12">
        <f>SUM(Q1107,S1107,Y1107,AA1107,P1107)*0.17</f>
        <v>1.02</v>
      </c>
      <c r="AF1107" s="12">
        <f>SUM(D1107,O1107)*0.17</f>
        <v>5.1000000000000005</v>
      </c>
      <c r="AG1107" s="12">
        <f>SUM(H1107,I1107,J1107,K1107,L1107,T1107,V1107,X1107,Z1107)*0.17</f>
        <v>3.4000000000000004</v>
      </c>
    </row>
    <row r="1108" spans="2:33">
      <c r="B1108" s="15">
        <f>'[4]AZIMUTH_CONGESTION by ports'!A2575</f>
        <v>43475</v>
      </c>
      <c r="C1108" s="6">
        <f>'[4]AZIMUTH_CONGESTION by ports'!B2575</f>
        <v>8</v>
      </c>
      <c r="D1108" s="89">
        <f>'[4]AZIMUTH_CONGESTION by ports'!C2575</f>
        <v>31</v>
      </c>
      <c r="E1108" s="43">
        <f>'[4]AZIMUTH_CONGESTION by ports'!D2575</f>
        <v>2</v>
      </c>
      <c r="F1108" s="6">
        <f>'[4]AZIMUTH_CONGESTION by ports'!E2575</f>
        <v>0</v>
      </c>
      <c r="G1108" s="6">
        <f>'[4]AZIMUTH_CONGESTION by ports'!F2575</f>
        <v>2</v>
      </c>
      <c r="H1108" s="12">
        <f>'[4]AZIMUTH_CONGESTION by ports'!G2575</f>
        <v>0</v>
      </c>
      <c r="I1108" s="12">
        <f>'[4]AZIMUTH_CONGESTION by ports'!H2575</f>
        <v>8</v>
      </c>
      <c r="J1108" s="12">
        <f>'[4]AZIMUTH_CONGESTION by ports'!I2575</f>
        <v>3</v>
      </c>
      <c r="K1108" s="12">
        <f>'[4]AZIMUTH_CONGESTION by ports'!J2575</f>
        <v>0</v>
      </c>
      <c r="L1108" s="12">
        <f>'[4]AZIMUTH_CONGESTION by ports'!K2575</f>
        <v>0</v>
      </c>
      <c r="M1108" s="43">
        <f>'[4]AZIMUTH_CONGESTION by ports'!L2575</f>
        <v>0</v>
      </c>
      <c r="N1108" s="6">
        <f>'[4]AZIMUTH_CONGESTION by ports'!M2575</f>
        <v>0</v>
      </c>
      <c r="O1108" s="89">
        <f>'[4]AZIMUTH_CONGESTION by ports'!N2575</f>
        <v>0</v>
      </c>
      <c r="P1108" s="88">
        <f>'[4]AZIMUTH_CONGESTION by ports'!O2575</f>
        <v>1</v>
      </c>
      <c r="Q1108" s="88">
        <f>'[4]AZIMUTH_CONGESTION by ports'!P2575</f>
        <v>0</v>
      </c>
      <c r="R1108" s="43">
        <f>'[4]AZIMUTH_CONGESTION by ports'!Q2575</f>
        <v>1</v>
      </c>
      <c r="S1108" s="88">
        <f>'[4]AZIMUTH_CONGESTION by ports'!R2575</f>
        <v>0</v>
      </c>
      <c r="T1108" s="12">
        <f>'[4]AZIMUTH_CONGESTION by ports'!S2575</f>
        <v>9</v>
      </c>
      <c r="U1108" s="43">
        <f>'[4]AZIMUTH_CONGESTION by ports'!T2575</f>
        <v>0</v>
      </c>
      <c r="V1108" s="12">
        <f>'[4]AZIMUTH_CONGESTION by ports'!U2575</f>
        <v>0</v>
      </c>
      <c r="W1108" s="43">
        <f>'[4]AZIMUTH_CONGESTION by ports'!V2575</f>
        <v>6</v>
      </c>
      <c r="X1108" s="12">
        <f>'[4]AZIMUTH_CONGESTION by ports'!W2575</f>
        <v>0</v>
      </c>
      <c r="Y1108" s="88">
        <f>'[4]AZIMUTH_CONGESTION by ports'!X2575</f>
        <v>4</v>
      </c>
      <c r="Z1108" s="12">
        <f>'[4]AZIMUTH_CONGESTION by ports'!Y2575</f>
        <v>0</v>
      </c>
      <c r="AA1108" s="88">
        <f>'[4]AZIMUTH_CONGESTION by ports'!Z2575</f>
        <v>0</v>
      </c>
      <c r="AB1108" s="12">
        <f t="shared" ref="AB1108:AB1114" si="111">SUM(C1108:AA1108)*0.17</f>
        <v>12.750000000000002</v>
      </c>
      <c r="AC1108" s="12">
        <f t="shared" ref="AC1108:AC1114" si="112">SUM(C1108,G1108,F1108,N1108)*0.17</f>
        <v>1.7000000000000002</v>
      </c>
      <c r="AD1108" s="12">
        <f t="shared" ref="AD1108:AD1114" si="113">SUM(E1108,M1108,R1108,U1108,W1108)*0.17</f>
        <v>1.53</v>
      </c>
      <c r="AE1108" s="12">
        <f t="shared" ref="AE1108:AE1114" si="114">SUM(Q1108,S1108,Y1108,AA1108,P1108)*0.17</f>
        <v>0.85000000000000009</v>
      </c>
      <c r="AF1108" s="12">
        <f t="shared" ref="AF1108:AF1114" si="115">SUM(D1108,O1108)*0.17</f>
        <v>5.2700000000000005</v>
      </c>
      <c r="AG1108" s="12">
        <f t="shared" ref="AG1108:AG1114" si="116">SUM(H1108,I1108,J1108,K1108,L1108,T1108,V1108,X1108,Z1108)*0.17</f>
        <v>3.4000000000000004</v>
      </c>
    </row>
    <row r="1109" spans="2:33">
      <c r="B1109" s="15">
        <f>'[4]AZIMUTH_CONGESTION by ports'!A2576</f>
        <v>43476</v>
      </c>
      <c r="C1109" s="6">
        <f>'[4]AZIMUTH_CONGESTION by ports'!B2576</f>
        <v>7</v>
      </c>
      <c r="D1109" s="89">
        <f>'[4]AZIMUTH_CONGESTION by ports'!C2576</f>
        <v>37</v>
      </c>
      <c r="E1109" s="43">
        <f>'[4]AZIMUTH_CONGESTION by ports'!D2576</f>
        <v>2</v>
      </c>
      <c r="F1109" s="6">
        <f>'[4]AZIMUTH_CONGESTION by ports'!E2576</f>
        <v>0</v>
      </c>
      <c r="G1109" s="6">
        <f>'[4]AZIMUTH_CONGESTION by ports'!F2576</f>
        <v>0</v>
      </c>
      <c r="H1109" s="12">
        <f>'[4]AZIMUTH_CONGESTION by ports'!G2576</f>
        <v>1</v>
      </c>
      <c r="I1109" s="12">
        <f>'[4]AZIMUTH_CONGESTION by ports'!H2576</f>
        <v>7</v>
      </c>
      <c r="J1109" s="12">
        <f>'[4]AZIMUTH_CONGESTION by ports'!I2576</f>
        <v>3</v>
      </c>
      <c r="K1109" s="12">
        <f>'[4]AZIMUTH_CONGESTION by ports'!J2576</f>
        <v>1</v>
      </c>
      <c r="L1109" s="12">
        <f>'[4]AZIMUTH_CONGESTION by ports'!K2576</f>
        <v>0</v>
      </c>
      <c r="M1109" s="43">
        <f>'[4]AZIMUTH_CONGESTION by ports'!L2576</f>
        <v>2</v>
      </c>
      <c r="N1109" s="6">
        <f>'[4]AZIMUTH_CONGESTION by ports'!M2576</f>
        <v>0</v>
      </c>
      <c r="O1109" s="89">
        <f>'[4]AZIMUTH_CONGESTION by ports'!N2576</f>
        <v>0</v>
      </c>
      <c r="P1109" s="88">
        <f>'[4]AZIMUTH_CONGESTION by ports'!O2576</f>
        <v>1</v>
      </c>
      <c r="Q1109" s="88">
        <f>'[4]AZIMUTH_CONGESTION by ports'!P2576</f>
        <v>0</v>
      </c>
      <c r="R1109" s="43">
        <f>'[4]AZIMUTH_CONGESTION by ports'!Q2576</f>
        <v>2</v>
      </c>
      <c r="S1109" s="88">
        <f>'[4]AZIMUTH_CONGESTION by ports'!R2576</f>
        <v>0</v>
      </c>
      <c r="T1109" s="12">
        <f>'[4]AZIMUTH_CONGESTION by ports'!S2576</f>
        <v>12</v>
      </c>
      <c r="U1109" s="43">
        <f>'[4]AZIMUTH_CONGESTION by ports'!T2576</f>
        <v>0</v>
      </c>
      <c r="V1109" s="12">
        <f>'[4]AZIMUTH_CONGESTION by ports'!U2576</f>
        <v>0</v>
      </c>
      <c r="W1109" s="43">
        <f>'[4]AZIMUTH_CONGESTION by ports'!V2576</f>
        <v>8</v>
      </c>
      <c r="X1109" s="12">
        <f>'[4]AZIMUTH_CONGESTION by ports'!W2576</f>
        <v>0</v>
      </c>
      <c r="Y1109" s="88">
        <f>'[4]AZIMUTH_CONGESTION by ports'!X2576</f>
        <v>4</v>
      </c>
      <c r="Z1109" s="12">
        <f>'[4]AZIMUTH_CONGESTION by ports'!Y2576</f>
        <v>0</v>
      </c>
      <c r="AA1109" s="88">
        <f>'[4]AZIMUTH_CONGESTION by ports'!Z2576</f>
        <v>0</v>
      </c>
      <c r="AB1109" s="12">
        <f t="shared" si="111"/>
        <v>14.790000000000001</v>
      </c>
      <c r="AC1109" s="12">
        <f t="shared" si="112"/>
        <v>1.1900000000000002</v>
      </c>
      <c r="AD1109" s="12">
        <f t="shared" si="113"/>
        <v>2.3800000000000003</v>
      </c>
      <c r="AE1109" s="12">
        <f t="shared" si="114"/>
        <v>0.85000000000000009</v>
      </c>
      <c r="AF1109" s="12">
        <f t="shared" si="115"/>
        <v>6.29</v>
      </c>
      <c r="AG1109" s="12">
        <f t="shared" si="116"/>
        <v>4.08</v>
      </c>
    </row>
    <row r="1110" spans="2:33">
      <c r="B1110" s="15">
        <f>'[4]AZIMUTH_CONGESTION by ports'!A2577</f>
        <v>43477</v>
      </c>
      <c r="C1110" s="6">
        <f>'[4]AZIMUTH_CONGESTION by ports'!B2577</f>
        <v>7</v>
      </c>
      <c r="D1110" s="89">
        <f>'[4]AZIMUTH_CONGESTION by ports'!C2577</f>
        <v>36</v>
      </c>
      <c r="E1110" s="43">
        <f>'[4]AZIMUTH_CONGESTION by ports'!D2577</f>
        <v>3</v>
      </c>
      <c r="F1110" s="6">
        <f>'[4]AZIMUTH_CONGESTION by ports'!E2577</f>
        <v>0</v>
      </c>
      <c r="G1110" s="6">
        <f>'[4]AZIMUTH_CONGESTION by ports'!F2577</f>
        <v>0</v>
      </c>
      <c r="H1110" s="12">
        <f>'[4]AZIMUTH_CONGESTION by ports'!G2577</f>
        <v>0</v>
      </c>
      <c r="I1110" s="12">
        <f>'[4]AZIMUTH_CONGESTION by ports'!H2577</f>
        <v>7</v>
      </c>
      <c r="J1110" s="12">
        <f>'[4]AZIMUTH_CONGESTION by ports'!I2577</f>
        <v>3</v>
      </c>
      <c r="K1110" s="12">
        <f>'[4]AZIMUTH_CONGESTION by ports'!J2577</f>
        <v>0</v>
      </c>
      <c r="L1110" s="12">
        <f>'[4]AZIMUTH_CONGESTION by ports'!K2577</f>
        <v>0</v>
      </c>
      <c r="M1110" s="43">
        <f>'[4]AZIMUTH_CONGESTION by ports'!L2577</f>
        <v>0</v>
      </c>
      <c r="N1110" s="6">
        <f>'[4]AZIMUTH_CONGESTION by ports'!M2577</f>
        <v>0</v>
      </c>
      <c r="O1110" s="89">
        <f>'[4]AZIMUTH_CONGESTION by ports'!N2577</f>
        <v>0</v>
      </c>
      <c r="P1110" s="88">
        <f>'[4]AZIMUTH_CONGESTION by ports'!O2577</f>
        <v>1</v>
      </c>
      <c r="Q1110" s="88">
        <f>'[4]AZIMUTH_CONGESTION by ports'!P2577</f>
        <v>0</v>
      </c>
      <c r="R1110" s="43">
        <f>'[4]AZIMUTH_CONGESTION by ports'!Q2577</f>
        <v>2</v>
      </c>
      <c r="S1110" s="88">
        <f>'[4]AZIMUTH_CONGESTION by ports'!R2577</f>
        <v>0</v>
      </c>
      <c r="T1110" s="12">
        <f>'[4]AZIMUTH_CONGESTION by ports'!S2577</f>
        <v>10</v>
      </c>
      <c r="U1110" s="43">
        <f>'[4]AZIMUTH_CONGESTION by ports'!T2577</f>
        <v>0</v>
      </c>
      <c r="V1110" s="12">
        <f>'[4]AZIMUTH_CONGESTION by ports'!U2577</f>
        <v>0</v>
      </c>
      <c r="W1110" s="43">
        <f>'[4]AZIMUTH_CONGESTION by ports'!V2577</f>
        <v>12</v>
      </c>
      <c r="X1110" s="12">
        <f>'[4]AZIMUTH_CONGESTION by ports'!W2577</f>
        <v>0</v>
      </c>
      <c r="Y1110" s="88">
        <f>'[4]AZIMUTH_CONGESTION by ports'!X2577</f>
        <v>4</v>
      </c>
      <c r="Z1110" s="12">
        <f>'[4]AZIMUTH_CONGESTION by ports'!Y2577</f>
        <v>0</v>
      </c>
      <c r="AA1110" s="88">
        <f>'[4]AZIMUTH_CONGESTION by ports'!Z2577</f>
        <v>0</v>
      </c>
      <c r="AB1110" s="12">
        <f t="shared" si="111"/>
        <v>14.450000000000001</v>
      </c>
      <c r="AC1110" s="12">
        <f t="shared" si="112"/>
        <v>1.1900000000000002</v>
      </c>
      <c r="AD1110" s="12">
        <f t="shared" si="113"/>
        <v>2.89</v>
      </c>
      <c r="AE1110" s="12">
        <f t="shared" si="114"/>
        <v>0.85000000000000009</v>
      </c>
      <c r="AF1110" s="12">
        <f t="shared" si="115"/>
        <v>6.12</v>
      </c>
      <c r="AG1110" s="12">
        <f t="shared" si="116"/>
        <v>3.4000000000000004</v>
      </c>
    </row>
    <row r="1111" spans="2:33">
      <c r="B1111" s="15">
        <f>'[4]AZIMUTH_CONGESTION by ports'!A2578</f>
        <v>43478</v>
      </c>
      <c r="C1111" s="6">
        <f>'[4]AZIMUTH_CONGESTION by ports'!B2578</f>
        <v>7</v>
      </c>
      <c r="D1111" s="89">
        <f>'[4]AZIMUTH_CONGESTION by ports'!C2578</f>
        <v>37</v>
      </c>
      <c r="E1111" s="43">
        <f>'[4]AZIMUTH_CONGESTION by ports'!D2578</f>
        <v>5</v>
      </c>
      <c r="F1111" s="6">
        <f>'[4]AZIMUTH_CONGESTION by ports'!E2578</f>
        <v>0</v>
      </c>
      <c r="G1111" s="6">
        <f>'[4]AZIMUTH_CONGESTION by ports'!F2578</f>
        <v>0</v>
      </c>
      <c r="H1111" s="12">
        <f>'[4]AZIMUTH_CONGESTION by ports'!G2578</f>
        <v>1</v>
      </c>
      <c r="I1111" s="12">
        <f>'[4]AZIMUTH_CONGESTION by ports'!H2578</f>
        <v>6</v>
      </c>
      <c r="J1111" s="12">
        <f>'[4]AZIMUTH_CONGESTION by ports'!I2578</f>
        <v>3</v>
      </c>
      <c r="K1111" s="12">
        <f>'[4]AZIMUTH_CONGESTION by ports'!J2578</f>
        <v>0</v>
      </c>
      <c r="L1111" s="12">
        <f>'[4]AZIMUTH_CONGESTION by ports'!K2578</f>
        <v>0</v>
      </c>
      <c r="M1111" s="43">
        <f>'[4]AZIMUTH_CONGESTION by ports'!L2578</f>
        <v>0</v>
      </c>
      <c r="N1111" s="6">
        <f>'[4]AZIMUTH_CONGESTION by ports'!M2578</f>
        <v>0</v>
      </c>
      <c r="O1111" s="89">
        <f>'[4]AZIMUTH_CONGESTION by ports'!N2578</f>
        <v>0</v>
      </c>
      <c r="P1111" s="88">
        <f>'[4]AZIMUTH_CONGESTION by ports'!O2578</f>
        <v>0</v>
      </c>
      <c r="Q1111" s="88">
        <f>'[4]AZIMUTH_CONGESTION by ports'!P2578</f>
        <v>0</v>
      </c>
      <c r="R1111" s="43">
        <f>'[4]AZIMUTH_CONGESTION by ports'!Q2578</f>
        <v>2</v>
      </c>
      <c r="S1111" s="88">
        <f>'[4]AZIMUTH_CONGESTION by ports'!R2578</f>
        <v>0</v>
      </c>
      <c r="T1111" s="12">
        <f>'[4]AZIMUTH_CONGESTION by ports'!S2578</f>
        <v>12</v>
      </c>
      <c r="U1111" s="43">
        <f>'[4]AZIMUTH_CONGESTION by ports'!T2578</f>
        <v>0</v>
      </c>
      <c r="V1111" s="12">
        <f>'[4]AZIMUTH_CONGESTION by ports'!U2578</f>
        <v>0</v>
      </c>
      <c r="W1111" s="43">
        <f>'[4]AZIMUTH_CONGESTION by ports'!V2578</f>
        <v>11</v>
      </c>
      <c r="X1111" s="12">
        <f>'[4]AZIMUTH_CONGESTION by ports'!W2578</f>
        <v>0</v>
      </c>
      <c r="Y1111" s="88">
        <f>'[4]AZIMUTH_CONGESTION by ports'!X2578</f>
        <v>5</v>
      </c>
      <c r="Z1111" s="12">
        <f>'[4]AZIMUTH_CONGESTION by ports'!Y2578</f>
        <v>0</v>
      </c>
      <c r="AA1111" s="88">
        <f>'[4]AZIMUTH_CONGESTION by ports'!Z2578</f>
        <v>0</v>
      </c>
      <c r="AB1111" s="12">
        <f t="shared" si="111"/>
        <v>15.13</v>
      </c>
      <c r="AC1111" s="12">
        <f t="shared" si="112"/>
        <v>1.1900000000000002</v>
      </c>
      <c r="AD1111" s="12">
        <f t="shared" si="113"/>
        <v>3.06</v>
      </c>
      <c r="AE1111" s="12">
        <f t="shared" si="114"/>
        <v>0.85000000000000009</v>
      </c>
      <c r="AF1111" s="12">
        <f t="shared" si="115"/>
        <v>6.29</v>
      </c>
      <c r="AG1111" s="12">
        <f t="shared" si="116"/>
        <v>3.74</v>
      </c>
    </row>
    <row r="1112" spans="2:33">
      <c r="B1112" s="15">
        <f>'[4]AZIMUTH_CONGESTION by ports'!A2579</f>
        <v>43479</v>
      </c>
      <c r="C1112" s="6">
        <f>'[4]AZIMUTH_CONGESTION by ports'!B2579</f>
        <v>7</v>
      </c>
      <c r="D1112" s="89">
        <f>'[4]AZIMUTH_CONGESTION by ports'!C2579</f>
        <v>28</v>
      </c>
      <c r="E1112" s="43">
        <f>'[4]AZIMUTH_CONGESTION by ports'!D2579</f>
        <v>5</v>
      </c>
      <c r="F1112" s="6">
        <f>'[4]AZIMUTH_CONGESTION by ports'!E2579</f>
        <v>0</v>
      </c>
      <c r="G1112" s="6">
        <f>'[4]AZIMUTH_CONGESTION by ports'!F2579</f>
        <v>1</v>
      </c>
      <c r="H1112" s="12">
        <f>'[4]AZIMUTH_CONGESTION by ports'!G2579</f>
        <v>0</v>
      </c>
      <c r="I1112" s="12">
        <f>'[4]AZIMUTH_CONGESTION by ports'!H2579</f>
        <v>5</v>
      </c>
      <c r="J1112" s="12">
        <f>'[4]AZIMUTH_CONGESTION by ports'!I2579</f>
        <v>3</v>
      </c>
      <c r="K1112" s="12">
        <f>'[4]AZIMUTH_CONGESTION by ports'!J2579</f>
        <v>0</v>
      </c>
      <c r="L1112" s="12">
        <f>'[4]AZIMUTH_CONGESTION by ports'!K2579</f>
        <v>0</v>
      </c>
      <c r="M1112" s="43">
        <f>'[4]AZIMUTH_CONGESTION by ports'!L2579</f>
        <v>1</v>
      </c>
      <c r="N1112" s="6">
        <f>'[4]AZIMUTH_CONGESTION by ports'!M2579</f>
        <v>0</v>
      </c>
      <c r="O1112" s="89">
        <f>'[4]AZIMUTH_CONGESTION by ports'!N2579</f>
        <v>0</v>
      </c>
      <c r="P1112" s="88">
        <f>'[4]AZIMUTH_CONGESTION by ports'!O2579</f>
        <v>0</v>
      </c>
      <c r="Q1112" s="88">
        <f>'[4]AZIMUTH_CONGESTION by ports'!P2579</f>
        <v>0</v>
      </c>
      <c r="R1112" s="43">
        <f>'[4]AZIMUTH_CONGESTION by ports'!Q2579</f>
        <v>1</v>
      </c>
      <c r="S1112" s="88">
        <f>'[4]AZIMUTH_CONGESTION by ports'!R2579</f>
        <v>0</v>
      </c>
      <c r="T1112" s="12">
        <f>'[4]AZIMUTH_CONGESTION by ports'!S2579</f>
        <v>13</v>
      </c>
      <c r="U1112" s="43">
        <f>'[4]AZIMUTH_CONGESTION by ports'!T2579</f>
        <v>0</v>
      </c>
      <c r="V1112" s="12">
        <f>'[4]AZIMUTH_CONGESTION by ports'!U2579</f>
        <v>0</v>
      </c>
      <c r="W1112" s="43">
        <f>'[4]AZIMUTH_CONGESTION by ports'!V2579</f>
        <v>9</v>
      </c>
      <c r="X1112" s="12">
        <f>'[4]AZIMUTH_CONGESTION by ports'!W2579</f>
        <v>1</v>
      </c>
      <c r="Y1112" s="88">
        <f>'[4]AZIMUTH_CONGESTION by ports'!X2579</f>
        <v>3</v>
      </c>
      <c r="Z1112" s="12">
        <f>'[4]AZIMUTH_CONGESTION by ports'!Y2579</f>
        <v>0</v>
      </c>
      <c r="AA1112" s="88">
        <f>'[4]AZIMUTH_CONGESTION by ports'!Z2579</f>
        <v>0</v>
      </c>
      <c r="AB1112" s="12">
        <f t="shared" si="111"/>
        <v>13.090000000000002</v>
      </c>
      <c r="AC1112" s="12">
        <f t="shared" si="112"/>
        <v>1.36</v>
      </c>
      <c r="AD1112" s="12">
        <f t="shared" si="113"/>
        <v>2.72</v>
      </c>
      <c r="AE1112" s="12">
        <f t="shared" si="114"/>
        <v>0.51</v>
      </c>
      <c r="AF1112" s="12">
        <f t="shared" si="115"/>
        <v>4.7600000000000007</v>
      </c>
      <c r="AG1112" s="12">
        <f t="shared" si="116"/>
        <v>3.74</v>
      </c>
    </row>
    <row r="1113" spans="2:33">
      <c r="B1113" s="15">
        <f>'[4]AZIMUTH_CONGESTION by ports'!A2580</f>
        <v>43480</v>
      </c>
      <c r="C1113" s="6">
        <f>'[4]AZIMUTH_CONGESTION by ports'!B2580</f>
        <v>6</v>
      </c>
      <c r="D1113" s="89">
        <f>'[4]AZIMUTH_CONGESTION by ports'!C2580</f>
        <v>31</v>
      </c>
      <c r="E1113" s="43">
        <f>'[4]AZIMUTH_CONGESTION by ports'!D2580</f>
        <v>5</v>
      </c>
      <c r="F1113" s="6">
        <f>'[4]AZIMUTH_CONGESTION by ports'!E2580</f>
        <v>0</v>
      </c>
      <c r="G1113" s="6">
        <f>'[4]AZIMUTH_CONGESTION by ports'!F2580</f>
        <v>0</v>
      </c>
      <c r="H1113" s="12">
        <f>'[4]AZIMUTH_CONGESTION by ports'!G2580</f>
        <v>2</v>
      </c>
      <c r="I1113" s="12">
        <f>'[4]AZIMUTH_CONGESTION by ports'!H2580</f>
        <v>5</v>
      </c>
      <c r="J1113" s="12">
        <f>'[4]AZIMUTH_CONGESTION by ports'!I2580</f>
        <v>3</v>
      </c>
      <c r="K1113" s="12">
        <f>'[4]AZIMUTH_CONGESTION by ports'!J2580</f>
        <v>0</v>
      </c>
      <c r="L1113" s="12">
        <f>'[4]AZIMUTH_CONGESTION by ports'!K2580</f>
        <v>0</v>
      </c>
      <c r="M1113" s="43">
        <f>'[4]AZIMUTH_CONGESTION by ports'!L2580</f>
        <v>0</v>
      </c>
      <c r="N1113" s="6">
        <f>'[4]AZIMUTH_CONGESTION by ports'!M2580</f>
        <v>0</v>
      </c>
      <c r="O1113" s="89">
        <f>'[4]AZIMUTH_CONGESTION by ports'!N2580</f>
        <v>0</v>
      </c>
      <c r="P1113" s="88">
        <f>'[4]AZIMUTH_CONGESTION by ports'!O2580</f>
        <v>0</v>
      </c>
      <c r="Q1113" s="88">
        <f>'[4]AZIMUTH_CONGESTION by ports'!P2580</f>
        <v>0</v>
      </c>
      <c r="R1113" s="43">
        <f>'[4]AZIMUTH_CONGESTION by ports'!Q2580</f>
        <v>3</v>
      </c>
      <c r="S1113" s="88">
        <f>'[4]AZIMUTH_CONGESTION by ports'!R2580</f>
        <v>0</v>
      </c>
      <c r="T1113" s="12">
        <f>'[4]AZIMUTH_CONGESTION by ports'!S2580</f>
        <v>11</v>
      </c>
      <c r="U1113" s="43">
        <f>'[4]AZIMUTH_CONGESTION by ports'!T2580</f>
        <v>0</v>
      </c>
      <c r="V1113" s="12">
        <f>'[4]AZIMUTH_CONGESTION by ports'!U2580</f>
        <v>0</v>
      </c>
      <c r="W1113" s="43">
        <f>'[4]AZIMUTH_CONGESTION by ports'!V2580</f>
        <v>9</v>
      </c>
      <c r="X1113" s="12">
        <f>'[4]AZIMUTH_CONGESTION by ports'!W2580</f>
        <v>1</v>
      </c>
      <c r="Y1113" s="88">
        <f>'[4]AZIMUTH_CONGESTION by ports'!X2580</f>
        <v>3</v>
      </c>
      <c r="Z1113" s="12">
        <f>'[4]AZIMUTH_CONGESTION by ports'!Y2580</f>
        <v>0</v>
      </c>
      <c r="AA1113" s="88">
        <f>'[4]AZIMUTH_CONGESTION by ports'!Z2580</f>
        <v>0</v>
      </c>
      <c r="AB1113" s="12">
        <f t="shared" si="111"/>
        <v>13.430000000000001</v>
      </c>
      <c r="AC1113" s="12">
        <f t="shared" si="112"/>
        <v>1.02</v>
      </c>
      <c r="AD1113" s="12">
        <f t="shared" si="113"/>
        <v>2.89</v>
      </c>
      <c r="AE1113" s="12">
        <f t="shared" si="114"/>
        <v>0.51</v>
      </c>
      <c r="AF1113" s="12">
        <f t="shared" si="115"/>
        <v>5.2700000000000005</v>
      </c>
      <c r="AG1113" s="12">
        <f t="shared" si="116"/>
        <v>3.74</v>
      </c>
    </row>
    <row r="1114" spans="2:33">
      <c r="B1114" s="15">
        <f>'[4]AZIMUTH_CONGESTION by ports'!A2581</f>
        <v>43481</v>
      </c>
      <c r="C1114" s="6">
        <f>'[4]AZIMUTH_CONGESTION by ports'!B2581</f>
        <v>7</v>
      </c>
      <c r="D1114" s="89">
        <f>'[4]AZIMUTH_CONGESTION by ports'!C2581</f>
        <v>36</v>
      </c>
      <c r="E1114" s="43">
        <f>'[4]AZIMUTH_CONGESTION by ports'!D2581</f>
        <v>5</v>
      </c>
      <c r="F1114" s="6">
        <f>'[4]AZIMUTH_CONGESTION by ports'!E2581</f>
        <v>0</v>
      </c>
      <c r="G1114" s="6">
        <f>'[4]AZIMUTH_CONGESTION by ports'!F2581</f>
        <v>0</v>
      </c>
      <c r="H1114" s="12">
        <f>'[4]AZIMUTH_CONGESTION by ports'!G2581</f>
        <v>0</v>
      </c>
      <c r="I1114" s="12">
        <f>'[4]AZIMUTH_CONGESTION by ports'!H2581</f>
        <v>5</v>
      </c>
      <c r="J1114" s="12">
        <f>'[4]AZIMUTH_CONGESTION by ports'!I2581</f>
        <v>3</v>
      </c>
      <c r="K1114" s="12">
        <f>'[4]AZIMUTH_CONGESTION by ports'!J2581</f>
        <v>0</v>
      </c>
      <c r="L1114" s="12">
        <f>'[4]AZIMUTH_CONGESTION by ports'!K2581</f>
        <v>0</v>
      </c>
      <c r="M1114" s="43">
        <f>'[4]AZIMUTH_CONGESTION by ports'!L2581</f>
        <v>0</v>
      </c>
      <c r="N1114" s="6">
        <f>'[4]AZIMUTH_CONGESTION by ports'!M2581</f>
        <v>0</v>
      </c>
      <c r="O1114" s="89">
        <f>'[4]AZIMUTH_CONGESTION by ports'!N2581</f>
        <v>0</v>
      </c>
      <c r="P1114" s="88">
        <f>'[4]AZIMUTH_CONGESTION by ports'!O2581</f>
        <v>0</v>
      </c>
      <c r="Q1114" s="88">
        <f>'[4]AZIMUTH_CONGESTION by ports'!P2581</f>
        <v>0</v>
      </c>
      <c r="R1114" s="43">
        <f>'[4]AZIMUTH_CONGESTION by ports'!Q2581</f>
        <v>3</v>
      </c>
      <c r="S1114" s="88">
        <f>'[4]AZIMUTH_CONGESTION by ports'!R2581</f>
        <v>0</v>
      </c>
      <c r="T1114" s="12">
        <f>'[4]AZIMUTH_CONGESTION by ports'!S2581</f>
        <v>15</v>
      </c>
      <c r="U1114" s="43">
        <f>'[4]AZIMUTH_CONGESTION by ports'!T2581</f>
        <v>0</v>
      </c>
      <c r="V1114" s="12">
        <f>'[4]AZIMUTH_CONGESTION by ports'!U2581</f>
        <v>0</v>
      </c>
      <c r="W1114" s="43">
        <f>'[4]AZIMUTH_CONGESTION by ports'!V2581</f>
        <v>8</v>
      </c>
      <c r="X1114" s="12">
        <f>'[4]AZIMUTH_CONGESTION by ports'!W2581</f>
        <v>1</v>
      </c>
      <c r="Y1114" s="88">
        <f>'[4]AZIMUTH_CONGESTION by ports'!X2581</f>
        <v>4</v>
      </c>
      <c r="Z1114" s="12">
        <f>'[4]AZIMUTH_CONGESTION by ports'!Y2581</f>
        <v>0</v>
      </c>
      <c r="AA1114" s="88">
        <f>'[4]AZIMUTH_CONGESTION by ports'!Z2581</f>
        <v>0</v>
      </c>
      <c r="AB1114" s="12">
        <f t="shared" si="111"/>
        <v>14.790000000000001</v>
      </c>
      <c r="AC1114" s="12">
        <f t="shared" si="112"/>
        <v>1.1900000000000002</v>
      </c>
      <c r="AD1114" s="12">
        <f t="shared" si="113"/>
        <v>2.72</v>
      </c>
      <c r="AE1114" s="12">
        <f t="shared" si="114"/>
        <v>0.68</v>
      </c>
      <c r="AF1114" s="12">
        <f t="shared" si="115"/>
        <v>6.12</v>
      </c>
      <c r="AG1114" s="12">
        <f t="shared" si="116"/>
        <v>4.08</v>
      </c>
    </row>
    <row r="1115" spans="2:33">
      <c r="B1115" s="15">
        <f>'[4]AZIMUTH_CONGESTION by ports'!A2582</f>
        <v>43482</v>
      </c>
      <c r="C1115" s="6">
        <f>'[4]AZIMUTH_CONGESTION by ports'!B2582</f>
        <v>7</v>
      </c>
      <c r="D1115" s="89">
        <f>'[4]AZIMUTH_CONGESTION by ports'!C2582</f>
        <v>33</v>
      </c>
      <c r="E1115" s="43">
        <f>'[4]AZIMUTH_CONGESTION by ports'!D2582</f>
        <v>6</v>
      </c>
      <c r="F1115" s="6">
        <f>'[4]AZIMUTH_CONGESTION by ports'!E2582</f>
        <v>0</v>
      </c>
      <c r="G1115" s="6">
        <f>'[4]AZIMUTH_CONGESTION by ports'!F2582</f>
        <v>0</v>
      </c>
      <c r="H1115" s="12">
        <f>'[4]AZIMUTH_CONGESTION by ports'!G2582</f>
        <v>0</v>
      </c>
      <c r="I1115" s="12">
        <f>'[4]AZIMUTH_CONGESTION by ports'!H2582</f>
        <v>6</v>
      </c>
      <c r="J1115" s="12">
        <f>'[4]AZIMUTH_CONGESTION by ports'!I2582</f>
        <v>2</v>
      </c>
      <c r="K1115" s="12">
        <f>'[4]AZIMUTH_CONGESTION by ports'!J2582</f>
        <v>0</v>
      </c>
      <c r="L1115" s="12">
        <f>'[4]AZIMUTH_CONGESTION by ports'!K2582</f>
        <v>0</v>
      </c>
      <c r="M1115" s="43">
        <f>'[4]AZIMUTH_CONGESTION by ports'!L2582</f>
        <v>1</v>
      </c>
      <c r="N1115" s="6">
        <f>'[4]AZIMUTH_CONGESTION by ports'!M2582</f>
        <v>0</v>
      </c>
      <c r="O1115" s="89">
        <f>'[4]AZIMUTH_CONGESTION by ports'!N2582</f>
        <v>0</v>
      </c>
      <c r="P1115" s="88">
        <f>'[4]AZIMUTH_CONGESTION by ports'!O2582</f>
        <v>0</v>
      </c>
      <c r="Q1115" s="88">
        <f>'[4]AZIMUTH_CONGESTION by ports'!P2582</f>
        <v>0</v>
      </c>
      <c r="R1115" s="43">
        <f>'[4]AZIMUTH_CONGESTION by ports'!Q2582</f>
        <v>3</v>
      </c>
      <c r="S1115" s="88">
        <f>'[4]AZIMUTH_CONGESTION by ports'!R2582</f>
        <v>0</v>
      </c>
      <c r="T1115" s="12">
        <f>'[4]AZIMUTH_CONGESTION by ports'!S2582</f>
        <v>14</v>
      </c>
      <c r="U1115" s="43">
        <f>'[4]AZIMUTH_CONGESTION by ports'!T2582</f>
        <v>0</v>
      </c>
      <c r="V1115" s="12">
        <f>'[4]AZIMUTH_CONGESTION by ports'!U2582</f>
        <v>0</v>
      </c>
      <c r="W1115" s="43">
        <f>'[4]AZIMUTH_CONGESTION by ports'!V2582</f>
        <v>6</v>
      </c>
      <c r="X1115" s="12">
        <f>'[4]AZIMUTH_CONGESTION by ports'!W2582</f>
        <v>0</v>
      </c>
      <c r="Y1115" s="88">
        <f>'[4]AZIMUTH_CONGESTION by ports'!X2582</f>
        <v>2</v>
      </c>
      <c r="Z1115" s="12">
        <f>'[4]AZIMUTH_CONGESTION by ports'!Y2582</f>
        <v>0</v>
      </c>
      <c r="AA1115" s="88">
        <f>'[4]AZIMUTH_CONGESTION by ports'!Z2582</f>
        <v>0</v>
      </c>
      <c r="AB1115" s="12">
        <f t="shared" ref="AB1115:AB1146" si="117">SUM(C1115:AA1115)*0.17</f>
        <v>13.600000000000001</v>
      </c>
      <c r="AC1115" s="12">
        <f t="shared" ref="AC1115:AC1146" si="118">SUM(C1115,G1115,F1115,N1115)*0.17</f>
        <v>1.1900000000000002</v>
      </c>
      <c r="AD1115" s="12">
        <f t="shared" ref="AD1115:AD1146" si="119">SUM(E1115,M1115,R1115,U1115,W1115)*0.17</f>
        <v>2.72</v>
      </c>
      <c r="AE1115" s="12">
        <f t="shared" ref="AE1115:AE1146" si="120">SUM(Q1115,S1115,Y1115,AA1115,P1115)*0.17</f>
        <v>0.34</v>
      </c>
      <c r="AF1115" s="12">
        <f t="shared" ref="AF1115:AF1146" si="121">SUM(D1115,O1115)*0.17</f>
        <v>5.61</v>
      </c>
      <c r="AG1115" s="12">
        <f t="shared" ref="AG1115:AG1146" si="122">SUM(H1115,I1115,J1115,K1115,L1115,T1115,V1115,X1115,Z1115)*0.17</f>
        <v>3.74</v>
      </c>
    </row>
    <row r="1116" spans="2:33">
      <c r="B1116" s="15">
        <f>'[4]AZIMUTH_CONGESTION by ports'!A2583</f>
        <v>43483</v>
      </c>
      <c r="C1116" s="6">
        <f>'[4]AZIMUTH_CONGESTION by ports'!B2583</f>
        <v>7</v>
      </c>
      <c r="D1116" s="89">
        <f>'[4]AZIMUTH_CONGESTION by ports'!C2583</f>
        <v>35</v>
      </c>
      <c r="E1116" s="43">
        <f>'[4]AZIMUTH_CONGESTION by ports'!D2583</f>
        <v>8</v>
      </c>
      <c r="F1116" s="6">
        <f>'[4]AZIMUTH_CONGESTION by ports'!E2583</f>
        <v>0</v>
      </c>
      <c r="G1116" s="6">
        <f>'[4]AZIMUTH_CONGESTION by ports'!F2583</f>
        <v>0</v>
      </c>
      <c r="H1116" s="12">
        <f>'[4]AZIMUTH_CONGESTION by ports'!G2583</f>
        <v>0</v>
      </c>
      <c r="I1116" s="12">
        <f>'[4]AZIMUTH_CONGESTION by ports'!H2583</f>
        <v>5</v>
      </c>
      <c r="J1116" s="12">
        <f>'[4]AZIMUTH_CONGESTION by ports'!I2583</f>
        <v>2</v>
      </c>
      <c r="K1116" s="12">
        <f>'[4]AZIMUTH_CONGESTION by ports'!J2583</f>
        <v>0</v>
      </c>
      <c r="L1116" s="12">
        <f>'[4]AZIMUTH_CONGESTION by ports'!K2583</f>
        <v>0</v>
      </c>
      <c r="M1116" s="43">
        <f>'[4]AZIMUTH_CONGESTION by ports'!L2583</f>
        <v>0</v>
      </c>
      <c r="N1116" s="6">
        <f>'[4]AZIMUTH_CONGESTION by ports'!M2583</f>
        <v>0</v>
      </c>
      <c r="O1116" s="89">
        <f>'[4]AZIMUTH_CONGESTION by ports'!N2583</f>
        <v>0</v>
      </c>
      <c r="P1116" s="88">
        <f>'[4]AZIMUTH_CONGESTION by ports'!O2583</f>
        <v>0</v>
      </c>
      <c r="Q1116" s="88">
        <f>'[4]AZIMUTH_CONGESTION by ports'!P2583</f>
        <v>0</v>
      </c>
      <c r="R1116" s="43">
        <f>'[4]AZIMUTH_CONGESTION by ports'!Q2583</f>
        <v>3</v>
      </c>
      <c r="S1116" s="88">
        <f>'[4]AZIMUTH_CONGESTION by ports'!R2583</f>
        <v>0</v>
      </c>
      <c r="T1116" s="12">
        <f>'[4]AZIMUTH_CONGESTION by ports'!S2583</f>
        <v>9</v>
      </c>
      <c r="U1116" s="43">
        <f>'[4]AZIMUTH_CONGESTION by ports'!T2583</f>
        <v>0</v>
      </c>
      <c r="V1116" s="12">
        <f>'[4]AZIMUTH_CONGESTION by ports'!U2583</f>
        <v>0</v>
      </c>
      <c r="W1116" s="43">
        <f>'[4]AZIMUTH_CONGESTION by ports'!V2583</f>
        <v>6</v>
      </c>
      <c r="X1116" s="12">
        <f>'[4]AZIMUTH_CONGESTION by ports'!W2583</f>
        <v>0</v>
      </c>
      <c r="Y1116" s="88">
        <f>'[4]AZIMUTH_CONGESTION by ports'!X2583</f>
        <v>2</v>
      </c>
      <c r="Z1116" s="12">
        <f>'[4]AZIMUTH_CONGESTION by ports'!Y2583</f>
        <v>0</v>
      </c>
      <c r="AA1116" s="88">
        <f>'[4]AZIMUTH_CONGESTION by ports'!Z2583</f>
        <v>0</v>
      </c>
      <c r="AB1116" s="12">
        <f t="shared" si="117"/>
        <v>13.090000000000002</v>
      </c>
      <c r="AC1116" s="12">
        <f t="shared" si="118"/>
        <v>1.1900000000000002</v>
      </c>
      <c r="AD1116" s="12">
        <f t="shared" si="119"/>
        <v>2.89</v>
      </c>
      <c r="AE1116" s="12">
        <f t="shared" si="120"/>
        <v>0.34</v>
      </c>
      <c r="AF1116" s="12">
        <f t="shared" si="121"/>
        <v>5.95</v>
      </c>
      <c r="AG1116" s="12">
        <f t="shared" si="122"/>
        <v>2.72</v>
      </c>
    </row>
    <row r="1117" spans="2:33">
      <c r="B1117" s="15">
        <f>'[4]AZIMUTH_CONGESTION by ports'!A2584</f>
        <v>43484</v>
      </c>
      <c r="C1117" s="6">
        <f>'[4]AZIMUTH_CONGESTION by ports'!B2584</f>
        <v>6</v>
      </c>
      <c r="D1117" s="89">
        <f>'[4]AZIMUTH_CONGESTION by ports'!C2584</f>
        <v>27</v>
      </c>
      <c r="E1117" s="43">
        <f>'[4]AZIMUTH_CONGESTION by ports'!D2584</f>
        <v>9</v>
      </c>
      <c r="F1117" s="6">
        <f>'[4]AZIMUTH_CONGESTION by ports'!E2584</f>
        <v>0</v>
      </c>
      <c r="G1117" s="6">
        <f>'[4]AZIMUTH_CONGESTION by ports'!F2584</f>
        <v>0</v>
      </c>
      <c r="H1117" s="12">
        <f>'[4]AZIMUTH_CONGESTION by ports'!G2584</f>
        <v>1</v>
      </c>
      <c r="I1117" s="12">
        <f>'[4]AZIMUTH_CONGESTION by ports'!H2584</f>
        <v>4</v>
      </c>
      <c r="J1117" s="12">
        <f>'[4]AZIMUTH_CONGESTION by ports'!I2584</f>
        <v>1</v>
      </c>
      <c r="K1117" s="12">
        <f>'[4]AZIMUTH_CONGESTION by ports'!J2584</f>
        <v>0</v>
      </c>
      <c r="L1117" s="12">
        <f>'[4]AZIMUTH_CONGESTION by ports'!K2584</f>
        <v>0</v>
      </c>
      <c r="M1117" s="43">
        <f>'[4]AZIMUTH_CONGESTION by ports'!L2584</f>
        <v>0</v>
      </c>
      <c r="N1117" s="6">
        <f>'[4]AZIMUTH_CONGESTION by ports'!M2584</f>
        <v>1</v>
      </c>
      <c r="O1117" s="89">
        <f>'[4]AZIMUTH_CONGESTION by ports'!N2584</f>
        <v>0</v>
      </c>
      <c r="P1117" s="88">
        <f>'[4]AZIMUTH_CONGESTION by ports'!O2584</f>
        <v>0</v>
      </c>
      <c r="Q1117" s="88">
        <f>'[4]AZIMUTH_CONGESTION by ports'!P2584</f>
        <v>0</v>
      </c>
      <c r="R1117" s="43">
        <f>'[4]AZIMUTH_CONGESTION by ports'!Q2584</f>
        <v>2</v>
      </c>
      <c r="S1117" s="88">
        <f>'[4]AZIMUTH_CONGESTION by ports'!R2584</f>
        <v>0</v>
      </c>
      <c r="T1117" s="12">
        <f>'[4]AZIMUTH_CONGESTION by ports'!S2584</f>
        <v>9</v>
      </c>
      <c r="U1117" s="43">
        <f>'[4]AZIMUTH_CONGESTION by ports'!T2584</f>
        <v>0</v>
      </c>
      <c r="V1117" s="12">
        <f>'[4]AZIMUTH_CONGESTION by ports'!U2584</f>
        <v>0</v>
      </c>
      <c r="W1117" s="43">
        <f>'[4]AZIMUTH_CONGESTION by ports'!V2584</f>
        <v>8</v>
      </c>
      <c r="X1117" s="12">
        <f>'[4]AZIMUTH_CONGESTION by ports'!W2584</f>
        <v>0</v>
      </c>
      <c r="Y1117" s="88">
        <f>'[4]AZIMUTH_CONGESTION by ports'!X2584</f>
        <v>2</v>
      </c>
      <c r="Z1117" s="12">
        <f>'[4]AZIMUTH_CONGESTION by ports'!Y2584</f>
        <v>0</v>
      </c>
      <c r="AA1117" s="88">
        <f>'[4]AZIMUTH_CONGESTION by ports'!Z2584</f>
        <v>0</v>
      </c>
      <c r="AB1117" s="12">
        <f t="shared" si="117"/>
        <v>11.9</v>
      </c>
      <c r="AC1117" s="12">
        <f t="shared" si="118"/>
        <v>1.1900000000000002</v>
      </c>
      <c r="AD1117" s="12">
        <f t="shared" si="119"/>
        <v>3.2300000000000004</v>
      </c>
      <c r="AE1117" s="12">
        <f t="shared" si="120"/>
        <v>0.34</v>
      </c>
      <c r="AF1117" s="12">
        <f t="shared" si="121"/>
        <v>4.5900000000000007</v>
      </c>
      <c r="AG1117" s="12">
        <f t="shared" si="122"/>
        <v>2.5500000000000003</v>
      </c>
    </row>
    <row r="1118" spans="2:33">
      <c r="B1118" s="15">
        <f>'[4]AZIMUTH_CONGESTION by ports'!A2585</f>
        <v>43485</v>
      </c>
      <c r="C1118" s="6">
        <f>'[4]AZIMUTH_CONGESTION by ports'!B2585</f>
        <v>6</v>
      </c>
      <c r="D1118" s="89">
        <f>'[4]AZIMUTH_CONGESTION by ports'!C2585</f>
        <v>34</v>
      </c>
      <c r="E1118" s="43">
        <f>'[4]AZIMUTH_CONGESTION by ports'!D2585</f>
        <v>6</v>
      </c>
      <c r="F1118" s="6">
        <f>'[4]AZIMUTH_CONGESTION by ports'!E2585</f>
        <v>0</v>
      </c>
      <c r="G1118" s="6">
        <f>'[4]AZIMUTH_CONGESTION by ports'!F2585</f>
        <v>1</v>
      </c>
      <c r="H1118" s="12">
        <f>'[4]AZIMUTH_CONGESTION by ports'!G2585</f>
        <v>1</v>
      </c>
      <c r="I1118" s="12">
        <f>'[4]AZIMUTH_CONGESTION by ports'!H2585</f>
        <v>4</v>
      </c>
      <c r="J1118" s="12">
        <f>'[4]AZIMUTH_CONGESTION by ports'!I2585</f>
        <v>1</v>
      </c>
      <c r="K1118" s="12">
        <f>'[4]AZIMUTH_CONGESTION by ports'!J2585</f>
        <v>0</v>
      </c>
      <c r="L1118" s="12">
        <f>'[4]AZIMUTH_CONGESTION by ports'!K2585</f>
        <v>0</v>
      </c>
      <c r="M1118" s="43">
        <f>'[4]AZIMUTH_CONGESTION by ports'!L2585</f>
        <v>0</v>
      </c>
      <c r="N1118" s="6">
        <f>'[4]AZIMUTH_CONGESTION by ports'!M2585</f>
        <v>1</v>
      </c>
      <c r="O1118" s="89">
        <f>'[4]AZIMUTH_CONGESTION by ports'!N2585</f>
        <v>0</v>
      </c>
      <c r="P1118" s="88">
        <f>'[4]AZIMUTH_CONGESTION by ports'!O2585</f>
        <v>0</v>
      </c>
      <c r="Q1118" s="88">
        <f>'[4]AZIMUTH_CONGESTION by ports'!P2585</f>
        <v>0</v>
      </c>
      <c r="R1118" s="43">
        <f>'[4]AZIMUTH_CONGESTION by ports'!Q2585</f>
        <v>2</v>
      </c>
      <c r="S1118" s="88">
        <f>'[4]AZIMUTH_CONGESTION by ports'!R2585</f>
        <v>0</v>
      </c>
      <c r="T1118" s="12">
        <f>'[4]AZIMUTH_CONGESTION by ports'!S2585</f>
        <v>8</v>
      </c>
      <c r="U1118" s="43">
        <f>'[4]AZIMUTH_CONGESTION by ports'!T2585</f>
        <v>0</v>
      </c>
      <c r="V1118" s="12">
        <f>'[4]AZIMUTH_CONGESTION by ports'!U2585</f>
        <v>0</v>
      </c>
      <c r="W1118" s="43">
        <f>'[4]AZIMUTH_CONGESTION by ports'!V2585</f>
        <v>8</v>
      </c>
      <c r="X1118" s="12">
        <f>'[4]AZIMUTH_CONGESTION by ports'!W2585</f>
        <v>1</v>
      </c>
      <c r="Y1118" s="88">
        <f>'[4]AZIMUTH_CONGESTION by ports'!X2585</f>
        <v>1</v>
      </c>
      <c r="Z1118" s="12">
        <f>'[4]AZIMUTH_CONGESTION by ports'!Y2585</f>
        <v>0</v>
      </c>
      <c r="AA1118" s="88">
        <f>'[4]AZIMUTH_CONGESTION by ports'!Z2585</f>
        <v>0</v>
      </c>
      <c r="AB1118" s="12">
        <f t="shared" si="117"/>
        <v>12.58</v>
      </c>
      <c r="AC1118" s="12">
        <f t="shared" si="118"/>
        <v>1.36</v>
      </c>
      <c r="AD1118" s="12">
        <f t="shared" si="119"/>
        <v>2.72</v>
      </c>
      <c r="AE1118" s="12">
        <f t="shared" si="120"/>
        <v>0.17</v>
      </c>
      <c r="AF1118" s="12">
        <f t="shared" si="121"/>
        <v>5.78</v>
      </c>
      <c r="AG1118" s="12">
        <f t="shared" si="122"/>
        <v>2.5500000000000003</v>
      </c>
    </row>
    <row r="1119" spans="2:33">
      <c r="B1119" s="15">
        <f>'[4]AZIMUTH_CONGESTION by ports'!A2586</f>
        <v>43486</v>
      </c>
      <c r="C1119" s="6">
        <f>'[4]AZIMUTH_CONGESTION by ports'!B2586</f>
        <v>5</v>
      </c>
      <c r="D1119" s="89">
        <f>'[4]AZIMUTH_CONGESTION by ports'!C2586</f>
        <v>32</v>
      </c>
      <c r="E1119" s="43">
        <f>'[4]AZIMUTH_CONGESTION by ports'!D2586</f>
        <v>3</v>
      </c>
      <c r="F1119" s="6">
        <f>'[4]AZIMUTH_CONGESTION by ports'!E2586</f>
        <v>0</v>
      </c>
      <c r="G1119" s="6">
        <f>'[4]AZIMUTH_CONGESTION by ports'!F2586</f>
        <v>1</v>
      </c>
      <c r="H1119" s="12">
        <f>'[4]AZIMUTH_CONGESTION by ports'!G2586</f>
        <v>2</v>
      </c>
      <c r="I1119" s="12">
        <f>'[4]AZIMUTH_CONGESTION by ports'!H2586</f>
        <v>6</v>
      </c>
      <c r="J1119" s="12">
        <f>'[4]AZIMUTH_CONGESTION by ports'!I2586</f>
        <v>1</v>
      </c>
      <c r="K1119" s="12">
        <f>'[4]AZIMUTH_CONGESTION by ports'!J2586</f>
        <v>0</v>
      </c>
      <c r="L1119" s="12">
        <f>'[4]AZIMUTH_CONGESTION by ports'!K2586</f>
        <v>0</v>
      </c>
      <c r="M1119" s="43">
        <f>'[4]AZIMUTH_CONGESTION by ports'!L2586</f>
        <v>0</v>
      </c>
      <c r="N1119" s="6">
        <f>'[4]AZIMUTH_CONGESTION by ports'!M2586</f>
        <v>2</v>
      </c>
      <c r="O1119" s="89">
        <f>'[4]AZIMUTH_CONGESTION by ports'!N2586</f>
        <v>0</v>
      </c>
      <c r="P1119" s="88">
        <f>'[4]AZIMUTH_CONGESTION by ports'!O2586</f>
        <v>0</v>
      </c>
      <c r="Q1119" s="88">
        <f>'[4]AZIMUTH_CONGESTION by ports'!P2586</f>
        <v>0</v>
      </c>
      <c r="R1119" s="43">
        <f>'[4]AZIMUTH_CONGESTION by ports'!Q2586</f>
        <v>2</v>
      </c>
      <c r="S1119" s="88">
        <f>'[4]AZIMUTH_CONGESTION by ports'!R2586</f>
        <v>0</v>
      </c>
      <c r="T1119" s="12">
        <f>'[4]AZIMUTH_CONGESTION by ports'!S2586</f>
        <v>8</v>
      </c>
      <c r="U1119" s="43">
        <f>'[4]AZIMUTH_CONGESTION by ports'!T2586</f>
        <v>0</v>
      </c>
      <c r="V1119" s="12">
        <f>'[4]AZIMUTH_CONGESTION by ports'!U2586</f>
        <v>0</v>
      </c>
      <c r="W1119" s="43">
        <f>'[4]AZIMUTH_CONGESTION by ports'!V2586</f>
        <v>8</v>
      </c>
      <c r="X1119" s="12">
        <f>'[4]AZIMUTH_CONGESTION by ports'!W2586</f>
        <v>3</v>
      </c>
      <c r="Y1119" s="88">
        <f>'[4]AZIMUTH_CONGESTION by ports'!X2586</f>
        <v>3</v>
      </c>
      <c r="Z1119" s="12">
        <f>'[4]AZIMUTH_CONGESTION by ports'!Y2586</f>
        <v>0</v>
      </c>
      <c r="AA1119" s="88">
        <f>'[4]AZIMUTH_CONGESTION by ports'!Z2586</f>
        <v>0</v>
      </c>
      <c r="AB1119" s="12">
        <f t="shared" si="117"/>
        <v>12.920000000000002</v>
      </c>
      <c r="AC1119" s="12">
        <f t="shared" si="118"/>
        <v>1.36</v>
      </c>
      <c r="AD1119" s="12">
        <f t="shared" si="119"/>
        <v>2.21</v>
      </c>
      <c r="AE1119" s="12">
        <f t="shared" si="120"/>
        <v>0.51</v>
      </c>
      <c r="AF1119" s="12">
        <f t="shared" si="121"/>
        <v>5.44</v>
      </c>
      <c r="AG1119" s="12">
        <f t="shared" si="122"/>
        <v>3.4000000000000004</v>
      </c>
    </row>
    <row r="1120" spans="2:33">
      <c r="B1120" s="15">
        <f>'[4]AZIMUTH_CONGESTION by ports'!A2587</f>
        <v>43487</v>
      </c>
      <c r="C1120" s="6">
        <f>'[4]AZIMUTH_CONGESTION by ports'!B2587</f>
        <v>5</v>
      </c>
      <c r="D1120" s="89">
        <f>'[4]AZIMUTH_CONGESTION by ports'!C2587</f>
        <v>29</v>
      </c>
      <c r="E1120" s="43">
        <f>'[4]AZIMUTH_CONGESTION by ports'!D2587</f>
        <v>0</v>
      </c>
      <c r="F1120" s="6">
        <f>'[4]AZIMUTH_CONGESTION by ports'!E2587</f>
        <v>0</v>
      </c>
      <c r="G1120" s="6">
        <f>'[4]AZIMUTH_CONGESTION by ports'!F2587</f>
        <v>1</v>
      </c>
      <c r="H1120" s="12">
        <f>'[4]AZIMUTH_CONGESTION by ports'!G2587</f>
        <v>0</v>
      </c>
      <c r="I1120" s="12">
        <f>'[4]AZIMUTH_CONGESTION by ports'!H2587</f>
        <v>6</v>
      </c>
      <c r="J1120" s="12">
        <f>'[4]AZIMUTH_CONGESTION by ports'!I2587</f>
        <v>1</v>
      </c>
      <c r="K1120" s="12">
        <f>'[4]AZIMUTH_CONGESTION by ports'!J2587</f>
        <v>0</v>
      </c>
      <c r="L1120" s="12">
        <f>'[4]AZIMUTH_CONGESTION by ports'!K2587</f>
        <v>0</v>
      </c>
      <c r="M1120" s="43">
        <f>'[4]AZIMUTH_CONGESTION by ports'!L2587</f>
        <v>2</v>
      </c>
      <c r="N1120" s="6">
        <f>'[4]AZIMUTH_CONGESTION by ports'!M2587</f>
        <v>1</v>
      </c>
      <c r="O1120" s="89">
        <f>'[4]AZIMUTH_CONGESTION by ports'!N2587</f>
        <v>0</v>
      </c>
      <c r="P1120" s="88">
        <f>'[4]AZIMUTH_CONGESTION by ports'!O2587</f>
        <v>0</v>
      </c>
      <c r="Q1120" s="88">
        <f>'[4]AZIMUTH_CONGESTION by ports'!P2587</f>
        <v>0</v>
      </c>
      <c r="R1120" s="43">
        <f>'[4]AZIMUTH_CONGESTION by ports'!Q2587</f>
        <v>0</v>
      </c>
      <c r="S1120" s="88">
        <f>'[4]AZIMUTH_CONGESTION by ports'!R2587</f>
        <v>0</v>
      </c>
      <c r="T1120" s="12">
        <f>'[4]AZIMUTH_CONGESTION by ports'!S2587</f>
        <v>6</v>
      </c>
      <c r="U1120" s="43">
        <f>'[4]AZIMUTH_CONGESTION by ports'!T2587</f>
        <v>0</v>
      </c>
      <c r="V1120" s="12">
        <f>'[4]AZIMUTH_CONGESTION by ports'!U2587</f>
        <v>0</v>
      </c>
      <c r="W1120" s="43">
        <f>'[4]AZIMUTH_CONGESTION by ports'!V2587</f>
        <v>6</v>
      </c>
      <c r="X1120" s="12">
        <f>'[4]AZIMUTH_CONGESTION by ports'!W2587</f>
        <v>3</v>
      </c>
      <c r="Y1120" s="88">
        <f>'[4]AZIMUTH_CONGESTION by ports'!X2587</f>
        <v>3</v>
      </c>
      <c r="Z1120" s="12">
        <f>'[4]AZIMUTH_CONGESTION by ports'!Y2587</f>
        <v>0</v>
      </c>
      <c r="AA1120" s="88">
        <f>'[4]AZIMUTH_CONGESTION by ports'!Z2587</f>
        <v>0</v>
      </c>
      <c r="AB1120" s="12">
        <f t="shared" si="117"/>
        <v>10.71</v>
      </c>
      <c r="AC1120" s="12">
        <f t="shared" si="118"/>
        <v>1.1900000000000002</v>
      </c>
      <c r="AD1120" s="12">
        <f t="shared" si="119"/>
        <v>1.36</v>
      </c>
      <c r="AE1120" s="12">
        <f t="shared" si="120"/>
        <v>0.51</v>
      </c>
      <c r="AF1120" s="12">
        <f t="shared" si="121"/>
        <v>4.9300000000000006</v>
      </c>
      <c r="AG1120" s="12">
        <f t="shared" si="122"/>
        <v>2.72</v>
      </c>
    </row>
    <row r="1121" spans="2:33">
      <c r="B1121" s="15">
        <f>'[4]AZIMUTH_CONGESTION by ports'!A2588</f>
        <v>43488</v>
      </c>
      <c r="C1121" s="6">
        <f>'[4]AZIMUTH_CONGESTION by ports'!B2588</f>
        <v>4</v>
      </c>
      <c r="D1121" s="89">
        <f>'[4]AZIMUTH_CONGESTION by ports'!C2588</f>
        <v>32</v>
      </c>
      <c r="E1121" s="43">
        <f>'[4]AZIMUTH_CONGESTION by ports'!D2588</f>
        <v>0</v>
      </c>
      <c r="F1121" s="6">
        <f>'[4]AZIMUTH_CONGESTION by ports'!E2588</f>
        <v>0</v>
      </c>
      <c r="G1121" s="6">
        <f>'[4]AZIMUTH_CONGESTION by ports'!F2588</f>
        <v>0</v>
      </c>
      <c r="H1121" s="12">
        <f>'[4]AZIMUTH_CONGESTION by ports'!G2588</f>
        <v>0</v>
      </c>
      <c r="I1121" s="12">
        <f>'[4]AZIMUTH_CONGESTION by ports'!H2588</f>
        <v>6</v>
      </c>
      <c r="J1121" s="12">
        <f>'[4]AZIMUTH_CONGESTION by ports'!I2588</f>
        <v>1</v>
      </c>
      <c r="K1121" s="12">
        <f>'[4]AZIMUTH_CONGESTION by ports'!J2588</f>
        <v>0</v>
      </c>
      <c r="L1121" s="12">
        <f>'[4]AZIMUTH_CONGESTION by ports'!K2588</f>
        <v>0</v>
      </c>
      <c r="M1121" s="43">
        <f>'[4]AZIMUTH_CONGESTION by ports'!L2588</f>
        <v>1</v>
      </c>
      <c r="N1121" s="6">
        <f>'[4]AZIMUTH_CONGESTION by ports'!M2588</f>
        <v>1</v>
      </c>
      <c r="O1121" s="89">
        <f>'[4]AZIMUTH_CONGESTION by ports'!N2588</f>
        <v>0</v>
      </c>
      <c r="P1121" s="88">
        <f>'[4]AZIMUTH_CONGESTION by ports'!O2588</f>
        <v>0</v>
      </c>
      <c r="Q1121" s="88">
        <f>'[4]AZIMUTH_CONGESTION by ports'!P2588</f>
        <v>0</v>
      </c>
      <c r="R1121" s="43">
        <f>'[4]AZIMUTH_CONGESTION by ports'!Q2588</f>
        <v>2</v>
      </c>
      <c r="S1121" s="88">
        <f>'[4]AZIMUTH_CONGESTION by ports'!R2588</f>
        <v>0</v>
      </c>
      <c r="T1121" s="12">
        <f>'[4]AZIMUTH_CONGESTION by ports'!S2588</f>
        <v>7</v>
      </c>
      <c r="U1121" s="43">
        <f>'[4]AZIMUTH_CONGESTION by ports'!T2588</f>
        <v>0</v>
      </c>
      <c r="V1121" s="12">
        <f>'[4]AZIMUTH_CONGESTION by ports'!U2588</f>
        <v>0</v>
      </c>
      <c r="W1121" s="43">
        <f>'[4]AZIMUTH_CONGESTION by ports'!V2588</f>
        <v>7</v>
      </c>
      <c r="X1121" s="12">
        <f>'[4]AZIMUTH_CONGESTION by ports'!W2588</f>
        <v>4</v>
      </c>
      <c r="Y1121" s="88">
        <f>'[4]AZIMUTH_CONGESTION by ports'!X2588</f>
        <v>2</v>
      </c>
      <c r="Z1121" s="12">
        <f>'[4]AZIMUTH_CONGESTION by ports'!Y2588</f>
        <v>0</v>
      </c>
      <c r="AA1121" s="88">
        <f>'[4]AZIMUTH_CONGESTION by ports'!Z2588</f>
        <v>0</v>
      </c>
      <c r="AB1121" s="12">
        <f t="shared" si="117"/>
        <v>11.39</v>
      </c>
      <c r="AC1121" s="12">
        <f t="shared" si="118"/>
        <v>0.85000000000000009</v>
      </c>
      <c r="AD1121" s="12">
        <f t="shared" si="119"/>
        <v>1.7000000000000002</v>
      </c>
      <c r="AE1121" s="12">
        <f t="shared" si="120"/>
        <v>0.34</v>
      </c>
      <c r="AF1121" s="12">
        <f t="shared" si="121"/>
        <v>5.44</v>
      </c>
      <c r="AG1121" s="12">
        <f t="shared" si="122"/>
        <v>3.06</v>
      </c>
    </row>
    <row r="1122" spans="2:33">
      <c r="B1122" s="15">
        <f>'[4]AZIMUTH_CONGESTION by ports'!A2589</f>
        <v>43489</v>
      </c>
      <c r="C1122" s="6">
        <f>'[4]AZIMUTH_CONGESTION by ports'!B2589</f>
        <v>3</v>
      </c>
      <c r="D1122" s="89">
        <f>'[4]AZIMUTH_CONGESTION by ports'!C2589</f>
        <v>32</v>
      </c>
      <c r="E1122" s="43">
        <f>'[4]AZIMUTH_CONGESTION by ports'!D2589</f>
        <v>1</v>
      </c>
      <c r="F1122" s="6">
        <f>'[4]AZIMUTH_CONGESTION by ports'!E2589</f>
        <v>0</v>
      </c>
      <c r="G1122" s="6">
        <f>'[4]AZIMUTH_CONGESTION by ports'!F2589</f>
        <v>2</v>
      </c>
      <c r="H1122" s="12">
        <f>'[4]AZIMUTH_CONGESTION by ports'!G2589</f>
        <v>0</v>
      </c>
      <c r="I1122" s="12">
        <f>'[4]AZIMUTH_CONGESTION by ports'!H2589</f>
        <v>5</v>
      </c>
      <c r="J1122" s="12">
        <f>'[4]AZIMUTH_CONGESTION by ports'!I2589</f>
        <v>1</v>
      </c>
      <c r="K1122" s="12">
        <f>'[4]AZIMUTH_CONGESTION by ports'!J2589</f>
        <v>0</v>
      </c>
      <c r="L1122" s="12">
        <f>'[4]AZIMUTH_CONGESTION by ports'!K2589</f>
        <v>0</v>
      </c>
      <c r="M1122" s="43">
        <f>'[4]AZIMUTH_CONGESTION by ports'!L2589</f>
        <v>0</v>
      </c>
      <c r="N1122" s="6">
        <f>'[4]AZIMUTH_CONGESTION by ports'!M2589</f>
        <v>1</v>
      </c>
      <c r="O1122" s="89">
        <f>'[4]AZIMUTH_CONGESTION by ports'!N2589</f>
        <v>0</v>
      </c>
      <c r="P1122" s="88">
        <f>'[4]AZIMUTH_CONGESTION by ports'!O2589</f>
        <v>1</v>
      </c>
      <c r="Q1122" s="88">
        <f>'[4]AZIMUTH_CONGESTION by ports'!P2589</f>
        <v>0</v>
      </c>
      <c r="R1122" s="43">
        <f>'[4]AZIMUTH_CONGESTION by ports'!Q2589</f>
        <v>1</v>
      </c>
      <c r="S1122" s="88">
        <f>'[4]AZIMUTH_CONGESTION by ports'!R2589</f>
        <v>0</v>
      </c>
      <c r="T1122" s="12">
        <f>'[4]AZIMUTH_CONGESTION by ports'!S2589</f>
        <v>8</v>
      </c>
      <c r="U1122" s="43">
        <f>'[4]AZIMUTH_CONGESTION by ports'!T2589</f>
        <v>0</v>
      </c>
      <c r="V1122" s="12">
        <f>'[4]AZIMUTH_CONGESTION by ports'!U2589</f>
        <v>0</v>
      </c>
      <c r="W1122" s="43">
        <f>'[4]AZIMUTH_CONGESTION by ports'!V2589</f>
        <v>9</v>
      </c>
      <c r="X1122" s="12">
        <f>'[4]AZIMUTH_CONGESTION by ports'!W2589</f>
        <v>4</v>
      </c>
      <c r="Y1122" s="88">
        <f>'[4]AZIMUTH_CONGESTION by ports'!X2589</f>
        <v>1</v>
      </c>
      <c r="Z1122" s="12">
        <f>'[4]AZIMUTH_CONGESTION by ports'!Y2589</f>
        <v>0</v>
      </c>
      <c r="AA1122" s="88">
        <f>'[4]AZIMUTH_CONGESTION by ports'!Z2589</f>
        <v>0</v>
      </c>
      <c r="AB1122" s="12">
        <f t="shared" si="117"/>
        <v>11.73</v>
      </c>
      <c r="AC1122" s="12">
        <f t="shared" si="118"/>
        <v>1.02</v>
      </c>
      <c r="AD1122" s="12">
        <f t="shared" si="119"/>
        <v>1.87</v>
      </c>
      <c r="AE1122" s="12">
        <f t="shared" si="120"/>
        <v>0.34</v>
      </c>
      <c r="AF1122" s="12">
        <f t="shared" si="121"/>
        <v>5.44</v>
      </c>
      <c r="AG1122" s="12">
        <f t="shared" si="122"/>
        <v>3.06</v>
      </c>
    </row>
    <row r="1123" spans="2:33">
      <c r="B1123" s="15">
        <f>'[4]AZIMUTH_CONGESTION by ports'!A2590</f>
        <v>43490</v>
      </c>
      <c r="C1123" s="6">
        <f>'[4]AZIMUTH_CONGESTION by ports'!B2590</f>
        <v>4</v>
      </c>
      <c r="D1123" s="89">
        <f>'[4]AZIMUTH_CONGESTION by ports'!C2590</f>
        <v>34</v>
      </c>
      <c r="E1123" s="43">
        <f>'[4]AZIMUTH_CONGESTION by ports'!D2590</f>
        <v>1</v>
      </c>
      <c r="F1123" s="6">
        <f>'[4]AZIMUTH_CONGESTION by ports'!E2590</f>
        <v>0</v>
      </c>
      <c r="G1123" s="6">
        <f>'[4]AZIMUTH_CONGESTION by ports'!F2590</f>
        <v>3</v>
      </c>
      <c r="H1123" s="12">
        <f>'[4]AZIMUTH_CONGESTION by ports'!G2590</f>
        <v>0</v>
      </c>
      <c r="I1123" s="12">
        <f>'[4]AZIMUTH_CONGESTION by ports'!H2590</f>
        <v>4</v>
      </c>
      <c r="J1123" s="12">
        <f>'[4]AZIMUTH_CONGESTION by ports'!I2590</f>
        <v>2</v>
      </c>
      <c r="K1123" s="12">
        <f>'[4]AZIMUTH_CONGESTION by ports'!J2590</f>
        <v>0</v>
      </c>
      <c r="L1123" s="12">
        <f>'[4]AZIMUTH_CONGESTION by ports'!K2590</f>
        <v>0</v>
      </c>
      <c r="M1123" s="43">
        <f>'[4]AZIMUTH_CONGESTION by ports'!L2590</f>
        <v>0</v>
      </c>
      <c r="N1123" s="6">
        <f>'[4]AZIMUTH_CONGESTION by ports'!M2590</f>
        <v>2</v>
      </c>
      <c r="O1123" s="89">
        <f>'[4]AZIMUTH_CONGESTION by ports'!N2590</f>
        <v>0</v>
      </c>
      <c r="P1123" s="88">
        <f>'[4]AZIMUTH_CONGESTION by ports'!O2590</f>
        <v>1</v>
      </c>
      <c r="Q1123" s="88">
        <f>'[4]AZIMUTH_CONGESTION by ports'!P2590</f>
        <v>0</v>
      </c>
      <c r="R1123" s="43">
        <f>'[4]AZIMUTH_CONGESTION by ports'!Q2590</f>
        <v>1</v>
      </c>
      <c r="S1123" s="88">
        <f>'[4]AZIMUTH_CONGESTION by ports'!R2590</f>
        <v>0</v>
      </c>
      <c r="T1123" s="12">
        <f>'[4]AZIMUTH_CONGESTION by ports'!S2590</f>
        <v>6</v>
      </c>
      <c r="U1123" s="43">
        <f>'[4]AZIMUTH_CONGESTION by ports'!T2590</f>
        <v>0</v>
      </c>
      <c r="V1123" s="12">
        <f>'[4]AZIMUTH_CONGESTION by ports'!U2590</f>
        <v>0</v>
      </c>
      <c r="W1123" s="43">
        <f>'[4]AZIMUTH_CONGESTION by ports'!V2590</f>
        <v>9</v>
      </c>
      <c r="X1123" s="12">
        <f>'[4]AZIMUTH_CONGESTION by ports'!W2590</f>
        <v>2</v>
      </c>
      <c r="Y1123" s="88">
        <f>'[4]AZIMUTH_CONGESTION by ports'!X2590</f>
        <v>1</v>
      </c>
      <c r="Z1123" s="12">
        <f>'[4]AZIMUTH_CONGESTION by ports'!Y2590</f>
        <v>0</v>
      </c>
      <c r="AA1123" s="88">
        <f>'[4]AZIMUTH_CONGESTION by ports'!Z2590</f>
        <v>0</v>
      </c>
      <c r="AB1123" s="12">
        <f t="shared" si="117"/>
        <v>11.9</v>
      </c>
      <c r="AC1123" s="12">
        <f t="shared" si="118"/>
        <v>1.53</v>
      </c>
      <c r="AD1123" s="12">
        <f t="shared" si="119"/>
        <v>1.87</v>
      </c>
      <c r="AE1123" s="12">
        <f t="shared" si="120"/>
        <v>0.34</v>
      </c>
      <c r="AF1123" s="12">
        <f t="shared" si="121"/>
        <v>5.78</v>
      </c>
      <c r="AG1123" s="12">
        <f t="shared" si="122"/>
        <v>2.3800000000000003</v>
      </c>
    </row>
    <row r="1124" spans="2:33">
      <c r="B1124" s="15">
        <f>'[4]AZIMUTH_CONGESTION by ports'!A2591</f>
        <v>43491</v>
      </c>
      <c r="C1124" s="6">
        <f>'[4]AZIMUTH_CONGESTION by ports'!B2591</f>
        <v>5</v>
      </c>
      <c r="D1124" s="89">
        <f>'[4]AZIMUTH_CONGESTION by ports'!C2591</f>
        <v>33</v>
      </c>
      <c r="E1124" s="43">
        <f>'[4]AZIMUTH_CONGESTION by ports'!D2591</f>
        <v>1</v>
      </c>
      <c r="F1124" s="6">
        <f>'[4]AZIMUTH_CONGESTION by ports'!E2591</f>
        <v>0</v>
      </c>
      <c r="G1124" s="6">
        <f>'[4]AZIMUTH_CONGESTION by ports'!F2591</f>
        <v>0</v>
      </c>
      <c r="H1124" s="12">
        <f>'[4]AZIMUTH_CONGESTION by ports'!G2591</f>
        <v>1</v>
      </c>
      <c r="I1124" s="12">
        <f>'[4]AZIMUTH_CONGESTION by ports'!H2591</f>
        <v>3</v>
      </c>
      <c r="J1124" s="12">
        <f>'[4]AZIMUTH_CONGESTION by ports'!I2591</f>
        <v>2</v>
      </c>
      <c r="K1124" s="12">
        <f>'[4]AZIMUTH_CONGESTION by ports'!J2591</f>
        <v>0</v>
      </c>
      <c r="L1124" s="12">
        <f>'[4]AZIMUTH_CONGESTION by ports'!K2591</f>
        <v>0</v>
      </c>
      <c r="M1124" s="43">
        <f>'[4]AZIMUTH_CONGESTION by ports'!L2591</f>
        <v>0</v>
      </c>
      <c r="N1124" s="6">
        <f>'[4]AZIMUTH_CONGESTION by ports'!M2591</f>
        <v>4</v>
      </c>
      <c r="O1124" s="89">
        <f>'[4]AZIMUTH_CONGESTION by ports'!N2591</f>
        <v>0</v>
      </c>
      <c r="P1124" s="88">
        <f>'[4]AZIMUTH_CONGESTION by ports'!O2591</f>
        <v>0</v>
      </c>
      <c r="Q1124" s="88">
        <f>'[4]AZIMUTH_CONGESTION by ports'!P2591</f>
        <v>0</v>
      </c>
      <c r="R1124" s="43">
        <f>'[4]AZIMUTH_CONGESTION by ports'!Q2591</f>
        <v>1</v>
      </c>
      <c r="S1124" s="88">
        <f>'[4]AZIMUTH_CONGESTION by ports'!R2591</f>
        <v>0</v>
      </c>
      <c r="T1124" s="12">
        <f>'[4]AZIMUTH_CONGESTION by ports'!S2591</f>
        <v>6</v>
      </c>
      <c r="U1124" s="43">
        <f>'[4]AZIMUTH_CONGESTION by ports'!T2591</f>
        <v>0</v>
      </c>
      <c r="V1124" s="12">
        <f>'[4]AZIMUTH_CONGESTION by ports'!U2591</f>
        <v>0</v>
      </c>
      <c r="W1124" s="43">
        <f>'[4]AZIMUTH_CONGESTION by ports'!V2591</f>
        <v>8</v>
      </c>
      <c r="X1124" s="12">
        <f>'[4]AZIMUTH_CONGESTION by ports'!W2591</f>
        <v>2</v>
      </c>
      <c r="Y1124" s="88">
        <f>'[4]AZIMUTH_CONGESTION by ports'!X2591</f>
        <v>1</v>
      </c>
      <c r="Z1124" s="12">
        <f>'[4]AZIMUTH_CONGESTION by ports'!Y2591</f>
        <v>0</v>
      </c>
      <c r="AA1124" s="88">
        <f>'[4]AZIMUTH_CONGESTION by ports'!Z2591</f>
        <v>0</v>
      </c>
      <c r="AB1124" s="12">
        <f t="shared" si="117"/>
        <v>11.39</v>
      </c>
      <c r="AC1124" s="12">
        <f t="shared" si="118"/>
        <v>1.53</v>
      </c>
      <c r="AD1124" s="12">
        <f t="shared" si="119"/>
        <v>1.7000000000000002</v>
      </c>
      <c r="AE1124" s="12">
        <f t="shared" si="120"/>
        <v>0.17</v>
      </c>
      <c r="AF1124" s="12">
        <f t="shared" si="121"/>
        <v>5.61</v>
      </c>
      <c r="AG1124" s="12">
        <f t="shared" si="122"/>
        <v>2.3800000000000003</v>
      </c>
    </row>
    <row r="1125" spans="2:33">
      <c r="B1125" s="15">
        <f>'[4]AZIMUTH_CONGESTION by ports'!A2592</f>
        <v>43492</v>
      </c>
      <c r="C1125" s="6">
        <f>'[4]AZIMUTH_CONGESTION by ports'!B2592</f>
        <v>5</v>
      </c>
      <c r="D1125" s="89">
        <f>'[4]AZIMUTH_CONGESTION by ports'!C2592</f>
        <v>33</v>
      </c>
      <c r="E1125" s="43">
        <f>'[4]AZIMUTH_CONGESTION by ports'!D2592</f>
        <v>0</v>
      </c>
      <c r="F1125" s="6">
        <f>'[4]AZIMUTH_CONGESTION by ports'!E2592</f>
        <v>0</v>
      </c>
      <c r="G1125" s="6">
        <f>'[4]AZIMUTH_CONGESTION by ports'!F2592</f>
        <v>0</v>
      </c>
      <c r="H1125" s="12">
        <f>'[4]AZIMUTH_CONGESTION by ports'!G2592</f>
        <v>1</v>
      </c>
      <c r="I1125" s="12">
        <f>'[4]AZIMUTH_CONGESTION by ports'!H2592</f>
        <v>2</v>
      </c>
      <c r="J1125" s="12">
        <f>'[4]AZIMUTH_CONGESTION by ports'!I2592</f>
        <v>3</v>
      </c>
      <c r="K1125" s="12">
        <f>'[4]AZIMUTH_CONGESTION by ports'!J2592</f>
        <v>1</v>
      </c>
      <c r="L1125" s="12">
        <f>'[4]AZIMUTH_CONGESTION by ports'!K2592</f>
        <v>0</v>
      </c>
      <c r="M1125" s="43">
        <f>'[4]AZIMUTH_CONGESTION by ports'!L2592</f>
        <v>1</v>
      </c>
      <c r="N1125" s="6">
        <f>'[4]AZIMUTH_CONGESTION by ports'!M2592</f>
        <v>2</v>
      </c>
      <c r="O1125" s="89">
        <f>'[4]AZIMUTH_CONGESTION by ports'!N2592</f>
        <v>0</v>
      </c>
      <c r="P1125" s="88">
        <f>'[4]AZIMUTH_CONGESTION by ports'!O2592</f>
        <v>1</v>
      </c>
      <c r="Q1125" s="88">
        <f>'[4]AZIMUTH_CONGESTION by ports'!P2592</f>
        <v>0</v>
      </c>
      <c r="R1125" s="43">
        <f>'[4]AZIMUTH_CONGESTION by ports'!Q2592</f>
        <v>1</v>
      </c>
      <c r="S1125" s="88">
        <f>'[4]AZIMUTH_CONGESTION by ports'!R2592</f>
        <v>0</v>
      </c>
      <c r="T1125" s="12">
        <f>'[4]AZIMUTH_CONGESTION by ports'!S2592</f>
        <v>3</v>
      </c>
      <c r="U1125" s="43">
        <f>'[4]AZIMUTH_CONGESTION by ports'!T2592</f>
        <v>0</v>
      </c>
      <c r="V1125" s="12">
        <f>'[4]AZIMUTH_CONGESTION by ports'!U2592</f>
        <v>0</v>
      </c>
      <c r="W1125" s="43">
        <f>'[4]AZIMUTH_CONGESTION by ports'!V2592</f>
        <v>7</v>
      </c>
      <c r="X1125" s="12">
        <f>'[4]AZIMUTH_CONGESTION by ports'!W2592</f>
        <v>2</v>
      </c>
      <c r="Y1125" s="88">
        <f>'[4]AZIMUTH_CONGESTION by ports'!X2592</f>
        <v>1</v>
      </c>
      <c r="Z1125" s="12">
        <f>'[4]AZIMUTH_CONGESTION by ports'!Y2592</f>
        <v>0</v>
      </c>
      <c r="AA1125" s="88">
        <f>'[4]AZIMUTH_CONGESTION by ports'!Z2592</f>
        <v>0</v>
      </c>
      <c r="AB1125" s="12">
        <f t="shared" si="117"/>
        <v>10.71</v>
      </c>
      <c r="AC1125" s="12">
        <f t="shared" si="118"/>
        <v>1.1900000000000002</v>
      </c>
      <c r="AD1125" s="12">
        <f t="shared" si="119"/>
        <v>1.53</v>
      </c>
      <c r="AE1125" s="12">
        <f t="shared" si="120"/>
        <v>0.34</v>
      </c>
      <c r="AF1125" s="12">
        <f t="shared" si="121"/>
        <v>5.61</v>
      </c>
      <c r="AG1125" s="12">
        <f t="shared" si="122"/>
        <v>2.04</v>
      </c>
    </row>
    <row r="1126" spans="2:33">
      <c r="B1126" s="15">
        <f>'[4]AZIMUTH_CONGESTION by ports'!A2593</f>
        <v>43493</v>
      </c>
      <c r="C1126" s="6">
        <f>'[4]AZIMUTH_CONGESTION by ports'!B2593</f>
        <v>5</v>
      </c>
      <c r="D1126" s="89">
        <f>'[4]AZIMUTH_CONGESTION by ports'!C2593</f>
        <v>31</v>
      </c>
      <c r="E1126" s="43">
        <f>'[4]AZIMUTH_CONGESTION by ports'!D2593</f>
        <v>1</v>
      </c>
      <c r="F1126" s="6">
        <f>'[4]AZIMUTH_CONGESTION by ports'!E2593</f>
        <v>0</v>
      </c>
      <c r="G1126" s="6">
        <f>'[4]AZIMUTH_CONGESTION by ports'!F2593</f>
        <v>1</v>
      </c>
      <c r="H1126" s="12">
        <f>'[4]AZIMUTH_CONGESTION by ports'!G2593</f>
        <v>0</v>
      </c>
      <c r="I1126" s="12">
        <f>'[4]AZIMUTH_CONGESTION by ports'!H2593</f>
        <v>3</v>
      </c>
      <c r="J1126" s="12">
        <f>'[4]AZIMUTH_CONGESTION by ports'!I2593</f>
        <v>2</v>
      </c>
      <c r="K1126" s="12">
        <f>'[4]AZIMUTH_CONGESTION by ports'!J2593</f>
        <v>0</v>
      </c>
      <c r="L1126" s="12">
        <f>'[4]AZIMUTH_CONGESTION by ports'!K2593</f>
        <v>0</v>
      </c>
      <c r="M1126" s="43">
        <f>'[4]AZIMUTH_CONGESTION by ports'!L2593</f>
        <v>0</v>
      </c>
      <c r="N1126" s="6">
        <f>'[4]AZIMUTH_CONGESTION by ports'!M2593</f>
        <v>2</v>
      </c>
      <c r="O1126" s="89">
        <f>'[4]AZIMUTH_CONGESTION by ports'!N2593</f>
        <v>0</v>
      </c>
      <c r="P1126" s="88">
        <f>'[4]AZIMUTH_CONGESTION by ports'!O2593</f>
        <v>0</v>
      </c>
      <c r="Q1126" s="88">
        <f>'[4]AZIMUTH_CONGESTION by ports'!P2593</f>
        <v>0</v>
      </c>
      <c r="R1126" s="43">
        <f>'[4]AZIMUTH_CONGESTION by ports'!Q2593</f>
        <v>2</v>
      </c>
      <c r="S1126" s="88">
        <f>'[4]AZIMUTH_CONGESTION by ports'!R2593</f>
        <v>0</v>
      </c>
      <c r="T1126" s="12">
        <f>'[4]AZIMUTH_CONGESTION by ports'!S2593</f>
        <v>3</v>
      </c>
      <c r="U1126" s="43">
        <f>'[4]AZIMUTH_CONGESTION by ports'!T2593</f>
        <v>0</v>
      </c>
      <c r="V1126" s="12">
        <f>'[4]AZIMUTH_CONGESTION by ports'!U2593</f>
        <v>0</v>
      </c>
      <c r="W1126" s="43">
        <f>'[4]AZIMUTH_CONGESTION by ports'!V2593</f>
        <v>7</v>
      </c>
      <c r="X1126" s="12">
        <f>'[4]AZIMUTH_CONGESTION by ports'!W2593</f>
        <v>1</v>
      </c>
      <c r="Y1126" s="88">
        <f>'[4]AZIMUTH_CONGESTION by ports'!X2593</f>
        <v>0</v>
      </c>
      <c r="Z1126" s="12">
        <f>'[4]AZIMUTH_CONGESTION by ports'!Y2593</f>
        <v>0</v>
      </c>
      <c r="AA1126" s="88">
        <f>'[4]AZIMUTH_CONGESTION by ports'!Z2593</f>
        <v>0</v>
      </c>
      <c r="AB1126" s="12">
        <f t="shared" si="117"/>
        <v>9.8600000000000012</v>
      </c>
      <c r="AC1126" s="12">
        <f t="shared" si="118"/>
        <v>1.36</v>
      </c>
      <c r="AD1126" s="12">
        <f t="shared" si="119"/>
        <v>1.7000000000000002</v>
      </c>
      <c r="AE1126" s="12">
        <f t="shared" si="120"/>
        <v>0</v>
      </c>
      <c r="AF1126" s="12">
        <f t="shared" si="121"/>
        <v>5.2700000000000005</v>
      </c>
      <c r="AG1126" s="12">
        <f t="shared" si="122"/>
        <v>1.53</v>
      </c>
    </row>
    <row r="1127" spans="2:33">
      <c r="B1127" s="15">
        <f>'[4]AZIMUTH_CONGESTION by ports'!A2594</f>
        <v>43494</v>
      </c>
      <c r="C1127" s="6">
        <f>'[4]AZIMUTH_CONGESTION by ports'!B2594</f>
        <v>5</v>
      </c>
      <c r="D1127" s="89">
        <f>'[4]AZIMUTH_CONGESTION by ports'!C2594</f>
        <v>27</v>
      </c>
      <c r="E1127" s="43">
        <f>'[4]AZIMUTH_CONGESTION by ports'!D2594</f>
        <v>0</v>
      </c>
      <c r="F1127" s="6">
        <f>'[4]AZIMUTH_CONGESTION by ports'!E2594</f>
        <v>0</v>
      </c>
      <c r="G1127" s="6">
        <f>'[4]AZIMUTH_CONGESTION by ports'!F2594</f>
        <v>0</v>
      </c>
      <c r="H1127" s="12">
        <f>'[4]AZIMUTH_CONGESTION by ports'!G2594</f>
        <v>0</v>
      </c>
      <c r="I1127" s="12">
        <f>'[4]AZIMUTH_CONGESTION by ports'!H2594</f>
        <v>2</v>
      </c>
      <c r="J1127" s="12">
        <f>'[4]AZIMUTH_CONGESTION by ports'!I2594</f>
        <v>2</v>
      </c>
      <c r="K1127" s="12">
        <f>'[4]AZIMUTH_CONGESTION by ports'!J2594</f>
        <v>0</v>
      </c>
      <c r="L1127" s="12">
        <f>'[4]AZIMUTH_CONGESTION by ports'!K2594</f>
        <v>0</v>
      </c>
      <c r="M1127" s="43">
        <f>'[4]AZIMUTH_CONGESTION by ports'!L2594</f>
        <v>0</v>
      </c>
      <c r="N1127" s="6">
        <f>'[4]AZIMUTH_CONGESTION by ports'!M2594</f>
        <v>1</v>
      </c>
      <c r="O1127" s="89">
        <f>'[4]AZIMUTH_CONGESTION by ports'!N2594</f>
        <v>0</v>
      </c>
      <c r="P1127" s="88">
        <f>'[4]AZIMUTH_CONGESTION by ports'!O2594</f>
        <v>0</v>
      </c>
      <c r="Q1127" s="88">
        <f>'[4]AZIMUTH_CONGESTION by ports'!P2594</f>
        <v>0</v>
      </c>
      <c r="R1127" s="43">
        <f>'[4]AZIMUTH_CONGESTION by ports'!Q2594</f>
        <v>2</v>
      </c>
      <c r="S1127" s="88">
        <f>'[4]AZIMUTH_CONGESTION by ports'!R2594</f>
        <v>0</v>
      </c>
      <c r="T1127" s="12">
        <f>'[4]AZIMUTH_CONGESTION by ports'!S2594</f>
        <v>3</v>
      </c>
      <c r="U1127" s="43">
        <f>'[4]AZIMUTH_CONGESTION by ports'!T2594</f>
        <v>0</v>
      </c>
      <c r="V1127" s="12">
        <f>'[4]AZIMUTH_CONGESTION by ports'!U2594</f>
        <v>0</v>
      </c>
      <c r="W1127" s="43">
        <f>'[4]AZIMUTH_CONGESTION by ports'!V2594</f>
        <v>5</v>
      </c>
      <c r="X1127" s="12">
        <f>'[4]AZIMUTH_CONGESTION by ports'!W2594</f>
        <v>1</v>
      </c>
      <c r="Y1127" s="88">
        <f>'[4]AZIMUTH_CONGESTION by ports'!X2594</f>
        <v>1</v>
      </c>
      <c r="Z1127" s="12">
        <f>'[4]AZIMUTH_CONGESTION by ports'!Y2594</f>
        <v>0</v>
      </c>
      <c r="AA1127" s="88">
        <f>'[4]AZIMUTH_CONGESTION by ports'!Z2594</f>
        <v>0</v>
      </c>
      <c r="AB1127" s="12">
        <f t="shared" si="117"/>
        <v>8.33</v>
      </c>
      <c r="AC1127" s="12">
        <f t="shared" si="118"/>
        <v>1.02</v>
      </c>
      <c r="AD1127" s="12">
        <f t="shared" si="119"/>
        <v>1.1900000000000002</v>
      </c>
      <c r="AE1127" s="12">
        <f t="shared" si="120"/>
        <v>0.17</v>
      </c>
      <c r="AF1127" s="12">
        <f t="shared" si="121"/>
        <v>4.5900000000000007</v>
      </c>
      <c r="AG1127" s="12">
        <f t="shared" si="122"/>
        <v>1.36</v>
      </c>
    </row>
    <row r="1128" spans="2:33">
      <c r="B1128" s="15">
        <f>'[4]AZIMUTH_CONGESTION by ports'!A2595</f>
        <v>43495</v>
      </c>
      <c r="C1128" s="6">
        <f>'[4]AZIMUTH_CONGESTION by ports'!B2595</f>
        <v>6</v>
      </c>
      <c r="D1128" s="89">
        <f>'[4]AZIMUTH_CONGESTION by ports'!C2595</f>
        <v>26</v>
      </c>
      <c r="E1128" s="43">
        <f>'[4]AZIMUTH_CONGESTION by ports'!D2595</f>
        <v>1</v>
      </c>
      <c r="F1128" s="6">
        <f>'[4]AZIMUTH_CONGESTION by ports'!E2595</f>
        <v>0</v>
      </c>
      <c r="G1128" s="6">
        <f>'[4]AZIMUTH_CONGESTION by ports'!F2595</f>
        <v>0</v>
      </c>
      <c r="H1128" s="12">
        <f>'[4]AZIMUTH_CONGESTION by ports'!G2595</f>
        <v>0</v>
      </c>
      <c r="I1128" s="12">
        <f>'[4]AZIMUTH_CONGESTION by ports'!H2595</f>
        <v>3</v>
      </c>
      <c r="J1128" s="12">
        <f>'[4]AZIMUTH_CONGESTION by ports'!I2595</f>
        <v>2</v>
      </c>
      <c r="K1128" s="12">
        <f>'[4]AZIMUTH_CONGESTION by ports'!J2595</f>
        <v>0</v>
      </c>
      <c r="L1128" s="12">
        <f>'[4]AZIMUTH_CONGESTION by ports'!K2595</f>
        <v>0</v>
      </c>
      <c r="M1128" s="43">
        <f>'[4]AZIMUTH_CONGESTION by ports'!L2595</f>
        <v>0</v>
      </c>
      <c r="N1128" s="6">
        <f>'[4]AZIMUTH_CONGESTION by ports'!M2595</f>
        <v>1</v>
      </c>
      <c r="O1128" s="89">
        <f>'[4]AZIMUTH_CONGESTION by ports'!N2595</f>
        <v>0</v>
      </c>
      <c r="P1128" s="88">
        <f>'[4]AZIMUTH_CONGESTION by ports'!O2595</f>
        <v>3</v>
      </c>
      <c r="Q1128" s="88">
        <f>'[4]AZIMUTH_CONGESTION by ports'!P2595</f>
        <v>0</v>
      </c>
      <c r="R1128" s="43">
        <f>'[4]AZIMUTH_CONGESTION by ports'!Q2595</f>
        <v>0</v>
      </c>
      <c r="S1128" s="88">
        <f>'[4]AZIMUTH_CONGESTION by ports'!R2595</f>
        <v>0</v>
      </c>
      <c r="T1128" s="12">
        <f>'[4]AZIMUTH_CONGESTION by ports'!S2595</f>
        <v>1</v>
      </c>
      <c r="U1128" s="43">
        <f>'[4]AZIMUTH_CONGESTION by ports'!T2595</f>
        <v>0</v>
      </c>
      <c r="V1128" s="12">
        <f>'[4]AZIMUTH_CONGESTION by ports'!U2595</f>
        <v>0</v>
      </c>
      <c r="W1128" s="43">
        <f>'[4]AZIMUTH_CONGESTION by ports'!V2595</f>
        <v>6</v>
      </c>
      <c r="X1128" s="12">
        <f>'[4]AZIMUTH_CONGESTION by ports'!W2595</f>
        <v>1</v>
      </c>
      <c r="Y1128" s="88">
        <f>'[4]AZIMUTH_CONGESTION by ports'!X2595</f>
        <v>2</v>
      </c>
      <c r="Z1128" s="12">
        <f>'[4]AZIMUTH_CONGESTION by ports'!Y2595</f>
        <v>0</v>
      </c>
      <c r="AA1128" s="88">
        <f>'[4]AZIMUTH_CONGESTION by ports'!Z2595</f>
        <v>0</v>
      </c>
      <c r="AB1128" s="12">
        <f t="shared" si="117"/>
        <v>8.84</v>
      </c>
      <c r="AC1128" s="12">
        <f t="shared" si="118"/>
        <v>1.1900000000000002</v>
      </c>
      <c r="AD1128" s="12">
        <f t="shared" si="119"/>
        <v>1.1900000000000002</v>
      </c>
      <c r="AE1128" s="12">
        <f t="shared" si="120"/>
        <v>0.85000000000000009</v>
      </c>
      <c r="AF1128" s="12">
        <f t="shared" si="121"/>
        <v>4.42</v>
      </c>
      <c r="AG1128" s="12">
        <f t="shared" si="122"/>
        <v>1.1900000000000002</v>
      </c>
    </row>
    <row r="1129" spans="2:33">
      <c r="B1129" s="15">
        <f>'[4]AZIMUTH_CONGESTION by ports'!A2596</f>
        <v>43496</v>
      </c>
      <c r="C1129" s="6">
        <f>'[4]AZIMUTH_CONGESTION by ports'!B2596</f>
        <v>6</v>
      </c>
      <c r="D1129" s="89">
        <f>'[4]AZIMUTH_CONGESTION by ports'!C2596</f>
        <v>33</v>
      </c>
      <c r="E1129" s="43">
        <f>'[4]AZIMUTH_CONGESTION by ports'!D2596</f>
        <v>2</v>
      </c>
      <c r="F1129" s="6">
        <f>'[4]AZIMUTH_CONGESTION by ports'!E2596</f>
        <v>0</v>
      </c>
      <c r="G1129" s="6">
        <f>'[4]AZIMUTH_CONGESTION by ports'!F2596</f>
        <v>0</v>
      </c>
      <c r="H1129" s="12">
        <f>'[4]AZIMUTH_CONGESTION by ports'!G2596</f>
        <v>0</v>
      </c>
      <c r="I1129" s="12">
        <f>'[4]AZIMUTH_CONGESTION by ports'!H2596</f>
        <v>3</v>
      </c>
      <c r="J1129" s="12">
        <f>'[4]AZIMUTH_CONGESTION by ports'!I2596</f>
        <v>1</v>
      </c>
      <c r="K1129" s="12">
        <f>'[4]AZIMUTH_CONGESTION by ports'!J2596</f>
        <v>0</v>
      </c>
      <c r="L1129" s="12">
        <f>'[4]AZIMUTH_CONGESTION by ports'!K2596</f>
        <v>1</v>
      </c>
      <c r="M1129" s="43">
        <f>'[4]AZIMUTH_CONGESTION by ports'!L2596</f>
        <v>0</v>
      </c>
      <c r="N1129" s="6">
        <f>'[4]AZIMUTH_CONGESTION by ports'!M2596</f>
        <v>2</v>
      </c>
      <c r="O1129" s="89">
        <f>'[4]AZIMUTH_CONGESTION by ports'!N2596</f>
        <v>0</v>
      </c>
      <c r="P1129" s="88">
        <f>'[4]AZIMUTH_CONGESTION by ports'!O2596</f>
        <v>0</v>
      </c>
      <c r="Q1129" s="88">
        <f>'[4]AZIMUTH_CONGESTION by ports'!P2596</f>
        <v>0</v>
      </c>
      <c r="R1129" s="43">
        <f>'[4]AZIMUTH_CONGESTION by ports'!Q2596</f>
        <v>0</v>
      </c>
      <c r="S1129" s="88">
        <f>'[4]AZIMUTH_CONGESTION by ports'!R2596</f>
        <v>0</v>
      </c>
      <c r="T1129" s="12">
        <f>'[4]AZIMUTH_CONGESTION by ports'!S2596</f>
        <v>3</v>
      </c>
      <c r="U1129" s="43">
        <f>'[4]AZIMUTH_CONGESTION by ports'!T2596</f>
        <v>0</v>
      </c>
      <c r="V1129" s="12">
        <f>'[4]AZIMUTH_CONGESTION by ports'!U2596</f>
        <v>0</v>
      </c>
      <c r="W1129" s="43">
        <f>'[4]AZIMUTH_CONGESTION by ports'!V2596</f>
        <v>5</v>
      </c>
      <c r="X1129" s="12">
        <f>'[4]AZIMUTH_CONGESTION by ports'!W2596</f>
        <v>2</v>
      </c>
      <c r="Y1129" s="88">
        <f>'[4]AZIMUTH_CONGESTION by ports'!X2596</f>
        <v>3</v>
      </c>
      <c r="Z1129" s="12">
        <f>'[4]AZIMUTH_CONGESTION by ports'!Y2596</f>
        <v>0</v>
      </c>
      <c r="AA1129" s="88">
        <f>'[4]AZIMUTH_CONGESTION by ports'!Z2596</f>
        <v>0</v>
      </c>
      <c r="AB1129" s="12">
        <f t="shared" si="117"/>
        <v>10.370000000000001</v>
      </c>
      <c r="AC1129" s="12">
        <f t="shared" si="118"/>
        <v>1.36</v>
      </c>
      <c r="AD1129" s="12">
        <f t="shared" si="119"/>
        <v>1.1900000000000002</v>
      </c>
      <c r="AE1129" s="12">
        <f t="shared" si="120"/>
        <v>0.51</v>
      </c>
      <c r="AF1129" s="12">
        <f t="shared" si="121"/>
        <v>5.61</v>
      </c>
      <c r="AG1129" s="12">
        <f t="shared" si="122"/>
        <v>1.7000000000000002</v>
      </c>
    </row>
    <row r="1130" spans="2:33">
      <c r="B1130" s="15">
        <f>'[4]AZIMUTH_CONGESTION by ports'!A2597</f>
        <v>43497</v>
      </c>
      <c r="C1130" s="6">
        <f>'[4]AZIMUTH_CONGESTION by ports'!B2597</f>
        <v>6</v>
      </c>
      <c r="D1130" s="89">
        <f>'[4]AZIMUTH_CONGESTION by ports'!C2597</f>
        <v>32</v>
      </c>
      <c r="E1130" s="43">
        <f>'[4]AZIMUTH_CONGESTION by ports'!D2597</f>
        <v>1</v>
      </c>
      <c r="F1130" s="6">
        <f>'[4]AZIMUTH_CONGESTION by ports'!E2597</f>
        <v>0</v>
      </c>
      <c r="G1130" s="6">
        <f>'[4]AZIMUTH_CONGESTION by ports'!F2597</f>
        <v>0</v>
      </c>
      <c r="H1130" s="12">
        <f>'[4]AZIMUTH_CONGESTION by ports'!G2597</f>
        <v>0</v>
      </c>
      <c r="I1130" s="12">
        <f>'[4]AZIMUTH_CONGESTION by ports'!H2597</f>
        <v>2</v>
      </c>
      <c r="J1130" s="12">
        <f>'[4]AZIMUTH_CONGESTION by ports'!I2597</f>
        <v>1</v>
      </c>
      <c r="K1130" s="12">
        <f>'[4]AZIMUTH_CONGESTION by ports'!J2597</f>
        <v>0</v>
      </c>
      <c r="L1130" s="12">
        <f>'[4]AZIMUTH_CONGESTION by ports'!K2597</f>
        <v>0</v>
      </c>
      <c r="M1130" s="43">
        <f>'[4]AZIMUTH_CONGESTION by ports'!L2597</f>
        <v>1</v>
      </c>
      <c r="N1130" s="6">
        <f>'[4]AZIMUTH_CONGESTION by ports'!M2597</f>
        <v>1</v>
      </c>
      <c r="O1130" s="89">
        <f>'[4]AZIMUTH_CONGESTION by ports'!N2597</f>
        <v>0</v>
      </c>
      <c r="P1130" s="88">
        <f>'[4]AZIMUTH_CONGESTION by ports'!O2597</f>
        <v>0</v>
      </c>
      <c r="Q1130" s="88">
        <f>'[4]AZIMUTH_CONGESTION by ports'!P2597</f>
        <v>0</v>
      </c>
      <c r="R1130" s="43">
        <f>'[4]AZIMUTH_CONGESTION by ports'!Q2597</f>
        <v>0</v>
      </c>
      <c r="S1130" s="88">
        <f>'[4]AZIMUTH_CONGESTION by ports'!R2597</f>
        <v>0</v>
      </c>
      <c r="T1130" s="12">
        <f>'[4]AZIMUTH_CONGESTION by ports'!S2597</f>
        <v>4</v>
      </c>
      <c r="U1130" s="43">
        <f>'[4]AZIMUTH_CONGESTION by ports'!T2597</f>
        <v>0</v>
      </c>
      <c r="V1130" s="12">
        <f>'[4]AZIMUTH_CONGESTION by ports'!U2597</f>
        <v>0</v>
      </c>
      <c r="W1130" s="43">
        <f>'[4]AZIMUTH_CONGESTION by ports'!V2597</f>
        <v>6</v>
      </c>
      <c r="X1130" s="12">
        <f>'[4]AZIMUTH_CONGESTION by ports'!W2597</f>
        <v>2</v>
      </c>
      <c r="Y1130" s="88">
        <f>'[4]AZIMUTH_CONGESTION by ports'!X2597</f>
        <v>2</v>
      </c>
      <c r="Z1130" s="12">
        <f>'[4]AZIMUTH_CONGESTION by ports'!Y2597</f>
        <v>0</v>
      </c>
      <c r="AA1130" s="88">
        <f>'[4]AZIMUTH_CONGESTION by ports'!Z2597</f>
        <v>0</v>
      </c>
      <c r="AB1130" s="12">
        <f t="shared" si="117"/>
        <v>9.8600000000000012</v>
      </c>
      <c r="AC1130" s="12">
        <f t="shared" si="118"/>
        <v>1.1900000000000002</v>
      </c>
      <c r="AD1130" s="12">
        <f t="shared" si="119"/>
        <v>1.36</v>
      </c>
      <c r="AE1130" s="12">
        <f t="shared" si="120"/>
        <v>0.34</v>
      </c>
      <c r="AF1130" s="12">
        <f t="shared" si="121"/>
        <v>5.44</v>
      </c>
      <c r="AG1130" s="12">
        <f t="shared" si="122"/>
        <v>1.53</v>
      </c>
    </row>
    <row r="1131" spans="2:33">
      <c r="B1131" s="15">
        <f>'[4]AZIMUTH_CONGESTION by ports'!A2598</f>
        <v>43498</v>
      </c>
      <c r="C1131" s="6">
        <f>'[4]AZIMUTH_CONGESTION by ports'!B2598</f>
        <v>7</v>
      </c>
      <c r="D1131" s="89">
        <f>'[4]AZIMUTH_CONGESTION by ports'!C2598</f>
        <v>24</v>
      </c>
      <c r="E1131" s="43">
        <f>'[4]AZIMUTH_CONGESTION by ports'!D2598</f>
        <v>0</v>
      </c>
      <c r="F1131" s="6">
        <f>'[4]AZIMUTH_CONGESTION by ports'!E2598</f>
        <v>0</v>
      </c>
      <c r="G1131" s="6">
        <f>'[4]AZIMUTH_CONGESTION by ports'!F2598</f>
        <v>0</v>
      </c>
      <c r="H1131" s="12">
        <f>'[4]AZIMUTH_CONGESTION by ports'!G2598</f>
        <v>0</v>
      </c>
      <c r="I1131" s="12">
        <f>'[4]AZIMUTH_CONGESTION by ports'!H2598</f>
        <v>3</v>
      </c>
      <c r="J1131" s="12">
        <f>'[4]AZIMUTH_CONGESTION by ports'!I2598</f>
        <v>1</v>
      </c>
      <c r="K1131" s="12">
        <f>'[4]AZIMUTH_CONGESTION by ports'!J2598</f>
        <v>0</v>
      </c>
      <c r="L1131" s="12">
        <f>'[4]AZIMUTH_CONGESTION by ports'!K2598</f>
        <v>0</v>
      </c>
      <c r="M1131" s="43">
        <f>'[4]AZIMUTH_CONGESTION by ports'!L2598</f>
        <v>0</v>
      </c>
      <c r="N1131" s="6">
        <f>'[4]AZIMUTH_CONGESTION by ports'!M2598</f>
        <v>1</v>
      </c>
      <c r="O1131" s="89">
        <f>'[4]AZIMUTH_CONGESTION by ports'!N2598</f>
        <v>0</v>
      </c>
      <c r="P1131" s="88">
        <f>'[4]AZIMUTH_CONGESTION by ports'!O2598</f>
        <v>0</v>
      </c>
      <c r="Q1131" s="88">
        <f>'[4]AZIMUTH_CONGESTION by ports'!P2598</f>
        <v>0</v>
      </c>
      <c r="R1131" s="43">
        <f>'[4]AZIMUTH_CONGESTION by ports'!Q2598</f>
        <v>0</v>
      </c>
      <c r="S1131" s="88">
        <f>'[4]AZIMUTH_CONGESTION by ports'!R2598</f>
        <v>0</v>
      </c>
      <c r="T1131" s="12">
        <f>'[4]AZIMUTH_CONGESTION by ports'!S2598</f>
        <v>3</v>
      </c>
      <c r="U1131" s="43">
        <f>'[4]AZIMUTH_CONGESTION by ports'!T2598</f>
        <v>0</v>
      </c>
      <c r="V1131" s="12">
        <f>'[4]AZIMUTH_CONGESTION by ports'!U2598</f>
        <v>0</v>
      </c>
      <c r="W1131" s="43">
        <f>'[4]AZIMUTH_CONGESTION by ports'!V2598</f>
        <v>7</v>
      </c>
      <c r="X1131" s="12">
        <f>'[4]AZIMUTH_CONGESTION by ports'!W2598</f>
        <v>1</v>
      </c>
      <c r="Y1131" s="88">
        <f>'[4]AZIMUTH_CONGESTION by ports'!X2598</f>
        <v>1</v>
      </c>
      <c r="Z1131" s="12">
        <f>'[4]AZIMUTH_CONGESTION by ports'!Y2598</f>
        <v>0</v>
      </c>
      <c r="AA1131" s="88">
        <f>'[4]AZIMUTH_CONGESTION by ports'!Z2598</f>
        <v>0</v>
      </c>
      <c r="AB1131" s="12">
        <f t="shared" si="117"/>
        <v>8.16</v>
      </c>
      <c r="AC1131" s="12">
        <f t="shared" si="118"/>
        <v>1.36</v>
      </c>
      <c r="AD1131" s="12">
        <f t="shared" si="119"/>
        <v>1.1900000000000002</v>
      </c>
      <c r="AE1131" s="12">
        <f t="shared" si="120"/>
        <v>0.17</v>
      </c>
      <c r="AF1131" s="12">
        <f t="shared" si="121"/>
        <v>4.08</v>
      </c>
      <c r="AG1131" s="12">
        <f t="shared" si="122"/>
        <v>1.36</v>
      </c>
    </row>
    <row r="1132" spans="2:33">
      <c r="B1132" s="15">
        <f>'[4]AZIMUTH_CONGESTION by ports'!A2599</f>
        <v>43499</v>
      </c>
      <c r="C1132" s="6">
        <f>'[4]AZIMUTH_CONGESTION by ports'!B2599</f>
        <v>10</v>
      </c>
      <c r="D1132" s="89">
        <f>'[4]AZIMUTH_CONGESTION by ports'!C2599</f>
        <v>26</v>
      </c>
      <c r="E1132" s="43">
        <f>'[4]AZIMUTH_CONGESTION by ports'!D2599</f>
        <v>1</v>
      </c>
      <c r="F1132" s="6">
        <f>'[4]AZIMUTH_CONGESTION by ports'!E2599</f>
        <v>0</v>
      </c>
      <c r="G1132" s="6">
        <f>'[4]AZIMUTH_CONGESTION by ports'!F2599</f>
        <v>0</v>
      </c>
      <c r="H1132" s="12">
        <f>'[4]AZIMUTH_CONGESTION by ports'!G2599</f>
        <v>0</v>
      </c>
      <c r="I1132" s="12">
        <f>'[4]AZIMUTH_CONGESTION by ports'!H2599</f>
        <v>1</v>
      </c>
      <c r="J1132" s="12">
        <f>'[4]AZIMUTH_CONGESTION by ports'!I2599</f>
        <v>0</v>
      </c>
      <c r="K1132" s="12">
        <f>'[4]AZIMUTH_CONGESTION by ports'!J2599</f>
        <v>0</v>
      </c>
      <c r="L1132" s="12">
        <f>'[4]AZIMUTH_CONGESTION by ports'!K2599</f>
        <v>0</v>
      </c>
      <c r="M1132" s="43">
        <f>'[4]AZIMUTH_CONGESTION by ports'!L2599</f>
        <v>0</v>
      </c>
      <c r="N1132" s="6">
        <f>'[4]AZIMUTH_CONGESTION by ports'!M2599</f>
        <v>0</v>
      </c>
      <c r="O1132" s="89">
        <f>'[4]AZIMUTH_CONGESTION by ports'!N2599</f>
        <v>0</v>
      </c>
      <c r="P1132" s="88">
        <f>'[4]AZIMUTH_CONGESTION by ports'!O2599</f>
        <v>0</v>
      </c>
      <c r="Q1132" s="88">
        <f>'[4]AZIMUTH_CONGESTION by ports'!P2599</f>
        <v>0</v>
      </c>
      <c r="R1132" s="43">
        <f>'[4]AZIMUTH_CONGESTION by ports'!Q2599</f>
        <v>1</v>
      </c>
      <c r="S1132" s="88">
        <f>'[4]AZIMUTH_CONGESTION by ports'!R2599</f>
        <v>0</v>
      </c>
      <c r="T1132" s="12">
        <f>'[4]AZIMUTH_CONGESTION by ports'!S2599</f>
        <v>3</v>
      </c>
      <c r="U1132" s="43">
        <f>'[4]AZIMUTH_CONGESTION by ports'!T2599</f>
        <v>0</v>
      </c>
      <c r="V1132" s="12">
        <f>'[4]AZIMUTH_CONGESTION by ports'!U2599</f>
        <v>0</v>
      </c>
      <c r="W1132" s="43">
        <f>'[4]AZIMUTH_CONGESTION by ports'!V2599</f>
        <v>3</v>
      </c>
      <c r="X1132" s="12">
        <f>'[4]AZIMUTH_CONGESTION by ports'!W2599</f>
        <v>2</v>
      </c>
      <c r="Y1132" s="88">
        <f>'[4]AZIMUTH_CONGESTION by ports'!X2599</f>
        <v>1</v>
      </c>
      <c r="Z1132" s="12">
        <f>'[4]AZIMUTH_CONGESTION by ports'!Y2599</f>
        <v>0</v>
      </c>
      <c r="AA1132" s="88">
        <f>'[4]AZIMUTH_CONGESTION by ports'!Z2599</f>
        <v>0</v>
      </c>
      <c r="AB1132" s="12">
        <f t="shared" si="117"/>
        <v>8.16</v>
      </c>
      <c r="AC1132" s="12">
        <f t="shared" si="118"/>
        <v>1.7000000000000002</v>
      </c>
      <c r="AD1132" s="12">
        <f t="shared" si="119"/>
        <v>0.85000000000000009</v>
      </c>
      <c r="AE1132" s="12">
        <f t="shared" si="120"/>
        <v>0.17</v>
      </c>
      <c r="AF1132" s="12">
        <f t="shared" si="121"/>
        <v>4.42</v>
      </c>
      <c r="AG1132" s="12">
        <f t="shared" si="122"/>
        <v>1.02</v>
      </c>
    </row>
    <row r="1133" spans="2:33">
      <c r="B1133" s="15">
        <f>'[4]AZIMUTH_CONGESTION by ports'!A2600</f>
        <v>43500</v>
      </c>
      <c r="C1133" s="6">
        <f>'[4]AZIMUTH_CONGESTION by ports'!B2600</f>
        <v>7</v>
      </c>
      <c r="D1133" s="89">
        <f>'[4]AZIMUTH_CONGESTION by ports'!C2600</f>
        <v>30</v>
      </c>
      <c r="E1133" s="43">
        <f>'[4]AZIMUTH_CONGESTION by ports'!D2600</f>
        <v>3</v>
      </c>
      <c r="F1133" s="6">
        <f>'[4]AZIMUTH_CONGESTION by ports'!E2600</f>
        <v>0</v>
      </c>
      <c r="G1133" s="6">
        <f>'[4]AZIMUTH_CONGESTION by ports'!F2600</f>
        <v>1</v>
      </c>
      <c r="H1133" s="12">
        <f>'[4]AZIMUTH_CONGESTION by ports'!G2600</f>
        <v>0</v>
      </c>
      <c r="I1133" s="12">
        <f>'[4]AZIMUTH_CONGESTION by ports'!H2600</f>
        <v>2</v>
      </c>
      <c r="J1133" s="12">
        <f>'[4]AZIMUTH_CONGESTION by ports'!I2600</f>
        <v>0</v>
      </c>
      <c r="K1133" s="12">
        <f>'[4]AZIMUTH_CONGESTION by ports'!J2600</f>
        <v>0</v>
      </c>
      <c r="L1133" s="12">
        <f>'[4]AZIMUTH_CONGESTION by ports'!K2600</f>
        <v>0</v>
      </c>
      <c r="M1133" s="43">
        <f>'[4]AZIMUTH_CONGESTION by ports'!L2600</f>
        <v>0</v>
      </c>
      <c r="N1133" s="6">
        <f>'[4]AZIMUTH_CONGESTION by ports'!M2600</f>
        <v>1</v>
      </c>
      <c r="O1133" s="89">
        <f>'[4]AZIMUTH_CONGESTION by ports'!N2600</f>
        <v>1</v>
      </c>
      <c r="P1133" s="88">
        <f>'[4]AZIMUTH_CONGESTION by ports'!O2600</f>
        <v>0</v>
      </c>
      <c r="Q1133" s="88">
        <f>'[4]AZIMUTH_CONGESTION by ports'!P2600</f>
        <v>0</v>
      </c>
      <c r="R1133" s="43">
        <f>'[4]AZIMUTH_CONGESTION by ports'!Q2600</f>
        <v>0</v>
      </c>
      <c r="S1133" s="88">
        <f>'[4]AZIMUTH_CONGESTION by ports'!R2600</f>
        <v>0</v>
      </c>
      <c r="T1133" s="12">
        <f>'[4]AZIMUTH_CONGESTION by ports'!S2600</f>
        <v>3</v>
      </c>
      <c r="U1133" s="43">
        <f>'[4]AZIMUTH_CONGESTION by ports'!T2600</f>
        <v>0</v>
      </c>
      <c r="V1133" s="12">
        <f>'[4]AZIMUTH_CONGESTION by ports'!U2600</f>
        <v>0</v>
      </c>
      <c r="W1133" s="43">
        <f>'[4]AZIMUTH_CONGESTION by ports'!V2600</f>
        <v>2</v>
      </c>
      <c r="X1133" s="12">
        <f>'[4]AZIMUTH_CONGESTION by ports'!W2600</f>
        <v>2</v>
      </c>
      <c r="Y1133" s="88">
        <f>'[4]AZIMUTH_CONGESTION by ports'!X2600</f>
        <v>1</v>
      </c>
      <c r="Z1133" s="12">
        <f>'[4]AZIMUTH_CONGESTION by ports'!Y2600</f>
        <v>0</v>
      </c>
      <c r="AA1133" s="88">
        <f>'[4]AZIMUTH_CONGESTION by ports'!Z2600</f>
        <v>0</v>
      </c>
      <c r="AB1133" s="12">
        <f t="shared" si="117"/>
        <v>9.01</v>
      </c>
      <c r="AC1133" s="12">
        <f t="shared" si="118"/>
        <v>1.53</v>
      </c>
      <c r="AD1133" s="12">
        <f t="shared" si="119"/>
        <v>0.85000000000000009</v>
      </c>
      <c r="AE1133" s="12">
        <f t="shared" si="120"/>
        <v>0.17</v>
      </c>
      <c r="AF1133" s="12">
        <f t="shared" si="121"/>
        <v>5.2700000000000005</v>
      </c>
      <c r="AG1133" s="12">
        <f t="shared" si="122"/>
        <v>1.1900000000000002</v>
      </c>
    </row>
    <row r="1134" spans="2:33">
      <c r="B1134" s="15">
        <f>'[4]AZIMUTH_CONGESTION by ports'!A2601</f>
        <v>43501</v>
      </c>
      <c r="C1134" s="6">
        <f>'[4]AZIMUTH_CONGESTION by ports'!B2601</f>
        <v>7</v>
      </c>
      <c r="D1134" s="89">
        <f>'[4]AZIMUTH_CONGESTION by ports'!C2601</f>
        <v>30</v>
      </c>
      <c r="E1134" s="43">
        <f>'[4]AZIMUTH_CONGESTION by ports'!D2601</f>
        <v>7</v>
      </c>
      <c r="F1134" s="6">
        <f>'[4]AZIMUTH_CONGESTION by ports'!E2601</f>
        <v>0</v>
      </c>
      <c r="G1134" s="6">
        <f>'[4]AZIMUTH_CONGESTION by ports'!F2601</f>
        <v>1</v>
      </c>
      <c r="H1134" s="12">
        <f>'[4]AZIMUTH_CONGESTION by ports'!G2601</f>
        <v>0</v>
      </c>
      <c r="I1134" s="12">
        <f>'[4]AZIMUTH_CONGESTION by ports'!H2601</f>
        <v>3</v>
      </c>
      <c r="J1134" s="12">
        <f>'[4]AZIMUTH_CONGESTION by ports'!I2601</f>
        <v>0</v>
      </c>
      <c r="K1134" s="12">
        <f>'[4]AZIMUTH_CONGESTION by ports'!J2601</f>
        <v>0</v>
      </c>
      <c r="L1134" s="12">
        <f>'[4]AZIMUTH_CONGESTION by ports'!K2601</f>
        <v>0</v>
      </c>
      <c r="M1134" s="43">
        <f>'[4]AZIMUTH_CONGESTION by ports'!L2601</f>
        <v>0</v>
      </c>
      <c r="N1134" s="6">
        <f>'[4]AZIMUTH_CONGESTION by ports'!M2601</f>
        <v>1</v>
      </c>
      <c r="O1134" s="89">
        <f>'[4]AZIMUTH_CONGESTION by ports'!N2601</f>
        <v>1</v>
      </c>
      <c r="P1134" s="88">
        <f>'[4]AZIMUTH_CONGESTION by ports'!O2601</f>
        <v>0</v>
      </c>
      <c r="Q1134" s="88">
        <f>'[4]AZIMUTH_CONGESTION by ports'!P2601</f>
        <v>0</v>
      </c>
      <c r="R1134" s="43">
        <f>'[4]AZIMUTH_CONGESTION by ports'!Q2601</f>
        <v>0</v>
      </c>
      <c r="S1134" s="88">
        <f>'[4]AZIMUTH_CONGESTION by ports'!R2601</f>
        <v>0</v>
      </c>
      <c r="T1134" s="12">
        <f>'[4]AZIMUTH_CONGESTION by ports'!S2601</f>
        <v>5</v>
      </c>
      <c r="U1134" s="43">
        <f>'[4]AZIMUTH_CONGESTION by ports'!T2601</f>
        <v>0</v>
      </c>
      <c r="V1134" s="12">
        <f>'[4]AZIMUTH_CONGESTION by ports'!U2601</f>
        <v>0</v>
      </c>
      <c r="W1134" s="43">
        <f>'[4]AZIMUTH_CONGESTION by ports'!V2601</f>
        <v>3</v>
      </c>
      <c r="X1134" s="12">
        <f>'[4]AZIMUTH_CONGESTION by ports'!W2601</f>
        <v>3</v>
      </c>
      <c r="Y1134" s="88">
        <f>'[4]AZIMUTH_CONGESTION by ports'!X2601</f>
        <v>2</v>
      </c>
      <c r="Z1134" s="12">
        <f>'[4]AZIMUTH_CONGESTION by ports'!Y2601</f>
        <v>0</v>
      </c>
      <c r="AA1134" s="88">
        <f>'[4]AZIMUTH_CONGESTION by ports'!Z2601</f>
        <v>0</v>
      </c>
      <c r="AB1134" s="12">
        <f t="shared" si="117"/>
        <v>10.71</v>
      </c>
      <c r="AC1134" s="12">
        <f t="shared" si="118"/>
        <v>1.53</v>
      </c>
      <c r="AD1134" s="12">
        <f t="shared" si="119"/>
        <v>1.7000000000000002</v>
      </c>
      <c r="AE1134" s="12">
        <f t="shared" si="120"/>
        <v>0.34</v>
      </c>
      <c r="AF1134" s="12">
        <f t="shared" si="121"/>
        <v>5.2700000000000005</v>
      </c>
      <c r="AG1134" s="12">
        <f t="shared" si="122"/>
        <v>1.87</v>
      </c>
    </row>
    <row r="1135" spans="2:33">
      <c r="B1135" s="15">
        <f>'[4]AZIMUTH_CONGESTION by ports'!A2602</f>
        <v>43502</v>
      </c>
      <c r="C1135" s="6">
        <f>'[4]AZIMUTH_CONGESTION by ports'!B2602</f>
        <v>7</v>
      </c>
      <c r="D1135" s="89">
        <f>'[4]AZIMUTH_CONGESTION by ports'!C2602</f>
        <v>29</v>
      </c>
      <c r="E1135" s="43">
        <f>'[4]AZIMUTH_CONGESTION by ports'!D2602</f>
        <v>8</v>
      </c>
      <c r="F1135" s="6">
        <f>'[4]AZIMUTH_CONGESTION by ports'!E2602</f>
        <v>0</v>
      </c>
      <c r="G1135" s="6">
        <f>'[4]AZIMUTH_CONGESTION by ports'!F2602</f>
        <v>2</v>
      </c>
      <c r="H1135" s="12">
        <f>'[4]AZIMUTH_CONGESTION by ports'!G2602</f>
        <v>1</v>
      </c>
      <c r="I1135" s="12">
        <f>'[4]AZIMUTH_CONGESTION by ports'!H2602</f>
        <v>3</v>
      </c>
      <c r="J1135" s="12">
        <f>'[4]AZIMUTH_CONGESTION by ports'!I2602</f>
        <v>1</v>
      </c>
      <c r="K1135" s="12">
        <f>'[4]AZIMUTH_CONGESTION by ports'!J2602</f>
        <v>0</v>
      </c>
      <c r="L1135" s="12">
        <f>'[4]AZIMUTH_CONGESTION by ports'!K2602</f>
        <v>0</v>
      </c>
      <c r="M1135" s="43">
        <f>'[4]AZIMUTH_CONGESTION by ports'!L2602</f>
        <v>0</v>
      </c>
      <c r="N1135" s="6">
        <f>'[4]AZIMUTH_CONGESTION by ports'!M2602</f>
        <v>1</v>
      </c>
      <c r="O1135" s="89">
        <f>'[4]AZIMUTH_CONGESTION by ports'!N2602</f>
        <v>1</v>
      </c>
      <c r="P1135" s="88">
        <f>'[4]AZIMUTH_CONGESTION by ports'!O2602</f>
        <v>0</v>
      </c>
      <c r="Q1135" s="88">
        <f>'[4]AZIMUTH_CONGESTION by ports'!P2602</f>
        <v>0</v>
      </c>
      <c r="R1135" s="43">
        <f>'[4]AZIMUTH_CONGESTION by ports'!Q2602</f>
        <v>0</v>
      </c>
      <c r="S1135" s="88">
        <f>'[4]AZIMUTH_CONGESTION by ports'!R2602</f>
        <v>0</v>
      </c>
      <c r="T1135" s="12">
        <f>'[4]AZIMUTH_CONGESTION by ports'!S2602</f>
        <v>9</v>
      </c>
      <c r="U1135" s="43">
        <f>'[4]AZIMUTH_CONGESTION by ports'!T2602</f>
        <v>0</v>
      </c>
      <c r="V1135" s="12">
        <f>'[4]AZIMUTH_CONGESTION by ports'!U2602</f>
        <v>0</v>
      </c>
      <c r="W1135" s="43">
        <f>'[4]AZIMUTH_CONGESTION by ports'!V2602</f>
        <v>4</v>
      </c>
      <c r="X1135" s="12">
        <f>'[4]AZIMUTH_CONGESTION by ports'!W2602</f>
        <v>3</v>
      </c>
      <c r="Y1135" s="88">
        <f>'[4]AZIMUTH_CONGESTION by ports'!X2602</f>
        <v>2</v>
      </c>
      <c r="Z1135" s="12">
        <f>'[4]AZIMUTH_CONGESTION by ports'!Y2602</f>
        <v>0</v>
      </c>
      <c r="AA1135" s="88">
        <f>'[4]AZIMUTH_CONGESTION by ports'!Z2602</f>
        <v>0</v>
      </c>
      <c r="AB1135" s="12">
        <f t="shared" si="117"/>
        <v>12.07</v>
      </c>
      <c r="AC1135" s="12">
        <f t="shared" si="118"/>
        <v>1.7000000000000002</v>
      </c>
      <c r="AD1135" s="12">
        <f t="shared" si="119"/>
        <v>2.04</v>
      </c>
      <c r="AE1135" s="12">
        <f t="shared" si="120"/>
        <v>0.34</v>
      </c>
      <c r="AF1135" s="12">
        <f t="shared" si="121"/>
        <v>5.1000000000000005</v>
      </c>
      <c r="AG1135" s="12">
        <f t="shared" si="122"/>
        <v>2.89</v>
      </c>
    </row>
    <row r="1136" spans="2:33">
      <c r="B1136" s="15">
        <f>'[4]AZIMUTH_CONGESTION by ports'!A2603</f>
        <v>43503</v>
      </c>
      <c r="C1136" s="6">
        <f>'[4]AZIMUTH_CONGESTION by ports'!B2603</f>
        <v>6</v>
      </c>
      <c r="D1136" s="89">
        <f>'[4]AZIMUTH_CONGESTION by ports'!C2603</f>
        <v>29</v>
      </c>
      <c r="E1136" s="43">
        <f>'[4]AZIMUTH_CONGESTION by ports'!D2603</f>
        <v>5</v>
      </c>
      <c r="F1136" s="6">
        <f>'[4]AZIMUTH_CONGESTION by ports'!E2603</f>
        <v>0</v>
      </c>
      <c r="G1136" s="6">
        <f>'[4]AZIMUTH_CONGESTION by ports'!F2603</f>
        <v>3</v>
      </c>
      <c r="H1136" s="12">
        <f>'[4]AZIMUTH_CONGESTION by ports'!G2603</f>
        <v>0</v>
      </c>
      <c r="I1136" s="12">
        <f>'[4]AZIMUTH_CONGESTION by ports'!H2603</f>
        <v>3</v>
      </c>
      <c r="J1136" s="12">
        <f>'[4]AZIMUTH_CONGESTION by ports'!I2603</f>
        <v>1</v>
      </c>
      <c r="K1136" s="12">
        <f>'[4]AZIMUTH_CONGESTION by ports'!J2603</f>
        <v>0</v>
      </c>
      <c r="L1136" s="12">
        <f>'[4]AZIMUTH_CONGESTION by ports'!K2603</f>
        <v>0</v>
      </c>
      <c r="M1136" s="43">
        <f>'[4]AZIMUTH_CONGESTION by ports'!L2603</f>
        <v>0</v>
      </c>
      <c r="N1136" s="6">
        <f>'[4]AZIMUTH_CONGESTION by ports'!M2603</f>
        <v>1</v>
      </c>
      <c r="O1136" s="89">
        <f>'[4]AZIMUTH_CONGESTION by ports'!N2603</f>
        <v>1</v>
      </c>
      <c r="P1136" s="88">
        <f>'[4]AZIMUTH_CONGESTION by ports'!O2603</f>
        <v>0</v>
      </c>
      <c r="Q1136" s="88">
        <f>'[4]AZIMUTH_CONGESTION by ports'!P2603</f>
        <v>0</v>
      </c>
      <c r="R1136" s="43">
        <f>'[4]AZIMUTH_CONGESTION by ports'!Q2603</f>
        <v>0</v>
      </c>
      <c r="S1136" s="88">
        <f>'[4]AZIMUTH_CONGESTION by ports'!R2603</f>
        <v>0</v>
      </c>
      <c r="T1136" s="12">
        <f>'[4]AZIMUTH_CONGESTION by ports'!S2603</f>
        <v>5</v>
      </c>
      <c r="U1136" s="43">
        <f>'[4]AZIMUTH_CONGESTION by ports'!T2603</f>
        <v>0</v>
      </c>
      <c r="V1136" s="12">
        <f>'[4]AZIMUTH_CONGESTION by ports'!U2603</f>
        <v>0</v>
      </c>
      <c r="W1136" s="43">
        <f>'[4]AZIMUTH_CONGESTION by ports'!V2603</f>
        <v>3</v>
      </c>
      <c r="X1136" s="12">
        <f>'[4]AZIMUTH_CONGESTION by ports'!W2603</f>
        <v>3</v>
      </c>
      <c r="Y1136" s="88">
        <f>'[4]AZIMUTH_CONGESTION by ports'!X2603</f>
        <v>1</v>
      </c>
      <c r="Z1136" s="12">
        <f>'[4]AZIMUTH_CONGESTION by ports'!Y2603</f>
        <v>0</v>
      </c>
      <c r="AA1136" s="88">
        <f>'[4]AZIMUTH_CONGESTION by ports'!Z2603</f>
        <v>0</v>
      </c>
      <c r="AB1136" s="12">
        <f t="shared" si="117"/>
        <v>10.370000000000001</v>
      </c>
      <c r="AC1136" s="12">
        <f t="shared" si="118"/>
        <v>1.7000000000000002</v>
      </c>
      <c r="AD1136" s="12">
        <f t="shared" si="119"/>
        <v>1.36</v>
      </c>
      <c r="AE1136" s="12">
        <f t="shared" si="120"/>
        <v>0.17</v>
      </c>
      <c r="AF1136" s="12">
        <f t="shared" si="121"/>
        <v>5.1000000000000005</v>
      </c>
      <c r="AG1136" s="12">
        <f t="shared" si="122"/>
        <v>2.04</v>
      </c>
    </row>
    <row r="1137" spans="2:33">
      <c r="B1137" s="15">
        <f>'[4]AZIMUTH_CONGESTION by ports'!A2604</f>
        <v>43504</v>
      </c>
      <c r="C1137" s="6">
        <f>'[4]AZIMUTH_CONGESTION by ports'!B2604</f>
        <v>7</v>
      </c>
      <c r="D1137" s="89">
        <f>'[4]AZIMUTH_CONGESTION by ports'!C2604</f>
        <v>29</v>
      </c>
      <c r="E1137" s="43">
        <f>'[4]AZIMUTH_CONGESTION by ports'!D2604</f>
        <v>7</v>
      </c>
      <c r="F1137" s="6">
        <f>'[4]AZIMUTH_CONGESTION by ports'!E2604</f>
        <v>0</v>
      </c>
      <c r="G1137" s="6">
        <f>'[4]AZIMUTH_CONGESTION by ports'!F2604</f>
        <v>3</v>
      </c>
      <c r="H1137" s="12">
        <f>'[4]AZIMUTH_CONGESTION by ports'!G2604</f>
        <v>0</v>
      </c>
      <c r="I1137" s="12">
        <f>'[4]AZIMUTH_CONGESTION by ports'!H2604</f>
        <v>3</v>
      </c>
      <c r="J1137" s="12">
        <f>'[4]AZIMUTH_CONGESTION by ports'!I2604</f>
        <v>0</v>
      </c>
      <c r="K1137" s="12">
        <f>'[4]AZIMUTH_CONGESTION by ports'!J2604</f>
        <v>0</v>
      </c>
      <c r="L1137" s="12">
        <f>'[4]AZIMUTH_CONGESTION by ports'!K2604</f>
        <v>0</v>
      </c>
      <c r="M1137" s="43">
        <f>'[4]AZIMUTH_CONGESTION by ports'!L2604</f>
        <v>0</v>
      </c>
      <c r="N1137" s="6">
        <f>'[4]AZIMUTH_CONGESTION by ports'!M2604</f>
        <v>1</v>
      </c>
      <c r="O1137" s="89">
        <f>'[4]AZIMUTH_CONGESTION by ports'!N2604</f>
        <v>1</v>
      </c>
      <c r="P1137" s="88">
        <f>'[4]AZIMUTH_CONGESTION by ports'!O2604</f>
        <v>1</v>
      </c>
      <c r="Q1137" s="88">
        <f>'[4]AZIMUTH_CONGESTION by ports'!P2604</f>
        <v>0</v>
      </c>
      <c r="R1137" s="43">
        <f>'[4]AZIMUTH_CONGESTION by ports'!Q2604</f>
        <v>0</v>
      </c>
      <c r="S1137" s="88">
        <f>'[4]AZIMUTH_CONGESTION by ports'!R2604</f>
        <v>0</v>
      </c>
      <c r="T1137" s="12">
        <f>'[4]AZIMUTH_CONGESTION by ports'!S2604</f>
        <v>8</v>
      </c>
      <c r="U1137" s="43">
        <f>'[4]AZIMUTH_CONGESTION by ports'!T2604</f>
        <v>0</v>
      </c>
      <c r="V1137" s="12">
        <f>'[4]AZIMUTH_CONGESTION by ports'!U2604</f>
        <v>0</v>
      </c>
      <c r="W1137" s="43">
        <f>'[4]AZIMUTH_CONGESTION by ports'!V2604</f>
        <v>5</v>
      </c>
      <c r="X1137" s="12">
        <f>'[4]AZIMUTH_CONGESTION by ports'!W2604</f>
        <v>3</v>
      </c>
      <c r="Y1137" s="88">
        <f>'[4]AZIMUTH_CONGESTION by ports'!X2604</f>
        <v>0</v>
      </c>
      <c r="Z1137" s="12">
        <f>'[4]AZIMUTH_CONGESTION by ports'!Y2604</f>
        <v>0</v>
      </c>
      <c r="AA1137" s="88">
        <f>'[4]AZIMUTH_CONGESTION by ports'!Z2604</f>
        <v>0</v>
      </c>
      <c r="AB1137" s="12">
        <f t="shared" si="117"/>
        <v>11.56</v>
      </c>
      <c r="AC1137" s="12">
        <f t="shared" si="118"/>
        <v>1.87</v>
      </c>
      <c r="AD1137" s="12">
        <f t="shared" si="119"/>
        <v>2.04</v>
      </c>
      <c r="AE1137" s="12">
        <f t="shared" si="120"/>
        <v>0.17</v>
      </c>
      <c r="AF1137" s="12">
        <f t="shared" si="121"/>
        <v>5.1000000000000005</v>
      </c>
      <c r="AG1137" s="12">
        <f t="shared" si="122"/>
        <v>2.3800000000000003</v>
      </c>
    </row>
    <row r="1138" spans="2:33">
      <c r="B1138" s="15">
        <f>'[4]AZIMUTH_CONGESTION by ports'!A2605</f>
        <v>43505</v>
      </c>
      <c r="C1138" s="6">
        <f>'[4]AZIMUTH_CONGESTION by ports'!B2605</f>
        <v>7</v>
      </c>
      <c r="D1138" s="89">
        <f>'[4]AZIMUTH_CONGESTION by ports'!C2605</f>
        <v>33</v>
      </c>
      <c r="E1138" s="43">
        <f>'[4]AZIMUTH_CONGESTION by ports'!D2605</f>
        <v>5</v>
      </c>
      <c r="F1138" s="6">
        <f>'[4]AZIMUTH_CONGESTION by ports'!E2605</f>
        <v>0</v>
      </c>
      <c r="G1138" s="6">
        <f>'[4]AZIMUTH_CONGESTION by ports'!F2605</f>
        <v>2</v>
      </c>
      <c r="H1138" s="12">
        <f>'[4]AZIMUTH_CONGESTION by ports'!G2605</f>
        <v>1</v>
      </c>
      <c r="I1138" s="12">
        <f>'[4]AZIMUTH_CONGESTION by ports'!H2605</f>
        <v>2</v>
      </c>
      <c r="J1138" s="12">
        <f>'[4]AZIMUTH_CONGESTION by ports'!I2605</f>
        <v>0</v>
      </c>
      <c r="K1138" s="12">
        <f>'[4]AZIMUTH_CONGESTION by ports'!J2605</f>
        <v>0</v>
      </c>
      <c r="L1138" s="12">
        <f>'[4]AZIMUTH_CONGESTION by ports'!K2605</f>
        <v>0</v>
      </c>
      <c r="M1138" s="43">
        <f>'[4]AZIMUTH_CONGESTION by ports'!L2605</f>
        <v>0</v>
      </c>
      <c r="N1138" s="6">
        <f>'[4]AZIMUTH_CONGESTION by ports'!M2605</f>
        <v>1</v>
      </c>
      <c r="O1138" s="89">
        <f>'[4]AZIMUTH_CONGESTION by ports'!N2605</f>
        <v>1</v>
      </c>
      <c r="P1138" s="88">
        <f>'[4]AZIMUTH_CONGESTION by ports'!O2605</f>
        <v>0</v>
      </c>
      <c r="Q1138" s="88">
        <f>'[4]AZIMUTH_CONGESTION by ports'!P2605</f>
        <v>0</v>
      </c>
      <c r="R1138" s="43">
        <f>'[4]AZIMUTH_CONGESTION by ports'!Q2605</f>
        <v>0</v>
      </c>
      <c r="S1138" s="88">
        <f>'[4]AZIMUTH_CONGESTION by ports'!R2605</f>
        <v>0</v>
      </c>
      <c r="T1138" s="12">
        <f>'[4]AZIMUTH_CONGESTION by ports'!S2605</f>
        <v>8</v>
      </c>
      <c r="U1138" s="43">
        <f>'[4]AZIMUTH_CONGESTION by ports'!T2605</f>
        <v>0</v>
      </c>
      <c r="V1138" s="12">
        <f>'[4]AZIMUTH_CONGESTION by ports'!U2605</f>
        <v>0</v>
      </c>
      <c r="W1138" s="43">
        <f>'[4]AZIMUTH_CONGESTION by ports'!V2605</f>
        <v>4</v>
      </c>
      <c r="X1138" s="12">
        <f>'[4]AZIMUTH_CONGESTION by ports'!W2605</f>
        <v>3</v>
      </c>
      <c r="Y1138" s="88">
        <f>'[4]AZIMUTH_CONGESTION by ports'!X2605</f>
        <v>0</v>
      </c>
      <c r="Z1138" s="12">
        <f>'[4]AZIMUTH_CONGESTION by ports'!Y2605</f>
        <v>0</v>
      </c>
      <c r="AA1138" s="88">
        <f>'[4]AZIMUTH_CONGESTION by ports'!Z2605</f>
        <v>0</v>
      </c>
      <c r="AB1138" s="12">
        <f t="shared" si="117"/>
        <v>11.39</v>
      </c>
      <c r="AC1138" s="12">
        <f t="shared" si="118"/>
        <v>1.7000000000000002</v>
      </c>
      <c r="AD1138" s="12">
        <f t="shared" si="119"/>
        <v>1.53</v>
      </c>
      <c r="AE1138" s="12">
        <f t="shared" si="120"/>
        <v>0</v>
      </c>
      <c r="AF1138" s="12">
        <f t="shared" si="121"/>
        <v>5.78</v>
      </c>
      <c r="AG1138" s="12">
        <f t="shared" si="122"/>
        <v>2.3800000000000003</v>
      </c>
    </row>
    <row r="1139" spans="2:33">
      <c r="B1139" s="15">
        <f>'[4]AZIMUTH_CONGESTION by ports'!A2606</f>
        <v>43506</v>
      </c>
      <c r="C1139" s="6">
        <f>'[4]AZIMUTH_CONGESTION by ports'!B2606</f>
        <v>7</v>
      </c>
      <c r="D1139" s="89">
        <f>'[4]AZIMUTH_CONGESTION by ports'!C2606</f>
        <v>31</v>
      </c>
      <c r="E1139" s="43">
        <f>'[4]AZIMUTH_CONGESTION by ports'!D2606</f>
        <v>4</v>
      </c>
      <c r="F1139" s="6">
        <f>'[4]AZIMUTH_CONGESTION by ports'!E2606</f>
        <v>0</v>
      </c>
      <c r="G1139" s="6">
        <f>'[4]AZIMUTH_CONGESTION by ports'!F2606</f>
        <v>2</v>
      </c>
      <c r="H1139" s="12">
        <f>'[4]AZIMUTH_CONGESTION by ports'!G2606</f>
        <v>0</v>
      </c>
      <c r="I1139" s="12">
        <f>'[4]AZIMUTH_CONGESTION by ports'!H2606</f>
        <v>2</v>
      </c>
      <c r="J1139" s="12">
        <f>'[4]AZIMUTH_CONGESTION by ports'!I2606</f>
        <v>0</v>
      </c>
      <c r="K1139" s="12">
        <f>'[4]AZIMUTH_CONGESTION by ports'!J2606</f>
        <v>0</v>
      </c>
      <c r="L1139" s="12">
        <f>'[4]AZIMUTH_CONGESTION by ports'!K2606</f>
        <v>0</v>
      </c>
      <c r="M1139" s="43">
        <f>'[4]AZIMUTH_CONGESTION by ports'!L2606</f>
        <v>0</v>
      </c>
      <c r="N1139" s="6">
        <f>'[4]AZIMUTH_CONGESTION by ports'!M2606</f>
        <v>0</v>
      </c>
      <c r="O1139" s="89">
        <f>'[4]AZIMUTH_CONGESTION by ports'!N2606</f>
        <v>1</v>
      </c>
      <c r="P1139" s="88">
        <f>'[4]AZIMUTH_CONGESTION by ports'!O2606</f>
        <v>1</v>
      </c>
      <c r="Q1139" s="88">
        <f>'[4]AZIMUTH_CONGESTION by ports'!P2606</f>
        <v>0</v>
      </c>
      <c r="R1139" s="43">
        <f>'[4]AZIMUTH_CONGESTION by ports'!Q2606</f>
        <v>1</v>
      </c>
      <c r="S1139" s="88">
        <f>'[4]AZIMUTH_CONGESTION by ports'!R2606</f>
        <v>0</v>
      </c>
      <c r="T1139" s="12">
        <f>'[4]AZIMUTH_CONGESTION by ports'!S2606</f>
        <v>8</v>
      </c>
      <c r="U1139" s="43">
        <f>'[4]AZIMUTH_CONGESTION by ports'!T2606</f>
        <v>0</v>
      </c>
      <c r="V1139" s="12">
        <f>'[4]AZIMUTH_CONGESTION by ports'!U2606</f>
        <v>0</v>
      </c>
      <c r="W1139" s="43">
        <f>'[4]AZIMUTH_CONGESTION by ports'!V2606</f>
        <v>5</v>
      </c>
      <c r="X1139" s="12">
        <f>'[4]AZIMUTH_CONGESTION by ports'!W2606</f>
        <v>2</v>
      </c>
      <c r="Y1139" s="88">
        <f>'[4]AZIMUTH_CONGESTION by ports'!X2606</f>
        <v>0</v>
      </c>
      <c r="Z1139" s="12">
        <f>'[4]AZIMUTH_CONGESTION by ports'!Y2606</f>
        <v>0</v>
      </c>
      <c r="AA1139" s="88">
        <f>'[4]AZIMUTH_CONGESTION by ports'!Z2606</f>
        <v>0</v>
      </c>
      <c r="AB1139" s="12">
        <f t="shared" si="117"/>
        <v>10.88</v>
      </c>
      <c r="AC1139" s="12">
        <f t="shared" si="118"/>
        <v>1.53</v>
      </c>
      <c r="AD1139" s="12">
        <f t="shared" si="119"/>
        <v>1.7000000000000002</v>
      </c>
      <c r="AE1139" s="12">
        <f t="shared" si="120"/>
        <v>0.17</v>
      </c>
      <c r="AF1139" s="12">
        <f t="shared" si="121"/>
        <v>5.44</v>
      </c>
      <c r="AG1139" s="12">
        <f t="shared" si="122"/>
        <v>2.04</v>
      </c>
    </row>
    <row r="1140" spans="2:33">
      <c r="B1140" s="15">
        <f>'[4]AZIMUTH_CONGESTION by ports'!A2607</f>
        <v>43507</v>
      </c>
      <c r="C1140" s="6">
        <f>'[4]AZIMUTH_CONGESTION by ports'!B2607</f>
        <v>6</v>
      </c>
      <c r="D1140" s="89">
        <f>'[4]AZIMUTH_CONGESTION by ports'!C2607</f>
        <v>31</v>
      </c>
      <c r="E1140" s="43">
        <f>'[4]AZIMUTH_CONGESTION by ports'!D2607</f>
        <v>1</v>
      </c>
      <c r="F1140" s="6">
        <f>'[4]AZIMUTH_CONGESTION by ports'!E2607</f>
        <v>0</v>
      </c>
      <c r="G1140" s="6">
        <f>'[4]AZIMUTH_CONGESTION by ports'!F2607</f>
        <v>2</v>
      </c>
      <c r="H1140" s="12">
        <f>'[4]AZIMUTH_CONGESTION by ports'!G2607</f>
        <v>0</v>
      </c>
      <c r="I1140" s="12">
        <f>'[4]AZIMUTH_CONGESTION by ports'!H2607</f>
        <v>2</v>
      </c>
      <c r="J1140" s="12">
        <f>'[4]AZIMUTH_CONGESTION by ports'!I2607</f>
        <v>0</v>
      </c>
      <c r="K1140" s="12">
        <f>'[4]AZIMUTH_CONGESTION by ports'!J2607</f>
        <v>0</v>
      </c>
      <c r="L1140" s="12">
        <f>'[4]AZIMUTH_CONGESTION by ports'!K2607</f>
        <v>0</v>
      </c>
      <c r="M1140" s="43">
        <f>'[4]AZIMUTH_CONGESTION by ports'!L2607</f>
        <v>0</v>
      </c>
      <c r="N1140" s="6">
        <f>'[4]AZIMUTH_CONGESTION by ports'!M2607</f>
        <v>0</v>
      </c>
      <c r="O1140" s="89">
        <f>'[4]AZIMUTH_CONGESTION by ports'!N2607</f>
        <v>1</v>
      </c>
      <c r="P1140" s="88">
        <f>'[4]AZIMUTH_CONGESTION by ports'!O2607</f>
        <v>2</v>
      </c>
      <c r="Q1140" s="88">
        <f>'[4]AZIMUTH_CONGESTION by ports'!P2607</f>
        <v>0</v>
      </c>
      <c r="R1140" s="43">
        <f>'[4]AZIMUTH_CONGESTION by ports'!Q2607</f>
        <v>1</v>
      </c>
      <c r="S1140" s="88">
        <f>'[4]AZIMUTH_CONGESTION by ports'!R2607</f>
        <v>0</v>
      </c>
      <c r="T1140" s="12">
        <f>'[4]AZIMUTH_CONGESTION by ports'!S2607</f>
        <v>7</v>
      </c>
      <c r="U1140" s="43">
        <f>'[4]AZIMUTH_CONGESTION by ports'!T2607</f>
        <v>0</v>
      </c>
      <c r="V1140" s="12">
        <f>'[4]AZIMUTH_CONGESTION by ports'!U2607</f>
        <v>0</v>
      </c>
      <c r="W1140" s="43">
        <f>'[4]AZIMUTH_CONGESTION by ports'!V2607</f>
        <v>3</v>
      </c>
      <c r="X1140" s="12">
        <f>'[4]AZIMUTH_CONGESTION by ports'!W2607</f>
        <v>2</v>
      </c>
      <c r="Y1140" s="88">
        <f>'[4]AZIMUTH_CONGESTION by ports'!X2607</f>
        <v>0</v>
      </c>
      <c r="Z1140" s="12">
        <f>'[4]AZIMUTH_CONGESTION by ports'!Y2607</f>
        <v>0</v>
      </c>
      <c r="AA1140" s="88">
        <f>'[4]AZIMUTH_CONGESTION by ports'!Z2607</f>
        <v>0</v>
      </c>
      <c r="AB1140" s="12">
        <f t="shared" si="117"/>
        <v>9.8600000000000012</v>
      </c>
      <c r="AC1140" s="12">
        <f t="shared" si="118"/>
        <v>1.36</v>
      </c>
      <c r="AD1140" s="12">
        <f t="shared" si="119"/>
        <v>0.85000000000000009</v>
      </c>
      <c r="AE1140" s="12">
        <f t="shared" si="120"/>
        <v>0.34</v>
      </c>
      <c r="AF1140" s="12">
        <f t="shared" si="121"/>
        <v>5.44</v>
      </c>
      <c r="AG1140" s="12">
        <f t="shared" si="122"/>
        <v>1.87</v>
      </c>
    </row>
    <row r="1141" spans="2:33">
      <c r="B1141" s="15">
        <f>'[4]AZIMUTH_CONGESTION by ports'!A2608</f>
        <v>43508</v>
      </c>
      <c r="C1141" s="6">
        <f>'[4]AZIMUTH_CONGESTION by ports'!B2608</f>
        <v>6</v>
      </c>
      <c r="D1141" s="89">
        <f>'[4]AZIMUTH_CONGESTION by ports'!C2608</f>
        <v>35</v>
      </c>
      <c r="E1141" s="43">
        <f>'[4]AZIMUTH_CONGESTION by ports'!D2608</f>
        <v>3</v>
      </c>
      <c r="F1141" s="6">
        <f>'[4]AZIMUTH_CONGESTION by ports'!E2608</f>
        <v>0</v>
      </c>
      <c r="G1141" s="6">
        <f>'[4]AZIMUTH_CONGESTION by ports'!F2608</f>
        <v>1</v>
      </c>
      <c r="H1141" s="12">
        <f>'[4]AZIMUTH_CONGESTION by ports'!G2608</f>
        <v>0</v>
      </c>
      <c r="I1141" s="12">
        <f>'[4]AZIMUTH_CONGESTION by ports'!H2608</f>
        <v>3</v>
      </c>
      <c r="J1141" s="12">
        <f>'[4]AZIMUTH_CONGESTION by ports'!I2608</f>
        <v>2</v>
      </c>
      <c r="K1141" s="12">
        <f>'[4]AZIMUTH_CONGESTION by ports'!J2608</f>
        <v>0</v>
      </c>
      <c r="L1141" s="12">
        <f>'[4]AZIMUTH_CONGESTION by ports'!K2608</f>
        <v>0</v>
      </c>
      <c r="M1141" s="43">
        <f>'[4]AZIMUTH_CONGESTION by ports'!L2608</f>
        <v>0</v>
      </c>
      <c r="N1141" s="6">
        <f>'[4]AZIMUTH_CONGESTION by ports'!M2608</f>
        <v>0</v>
      </c>
      <c r="O1141" s="89">
        <f>'[4]AZIMUTH_CONGESTION by ports'!N2608</f>
        <v>1</v>
      </c>
      <c r="P1141" s="88">
        <f>'[4]AZIMUTH_CONGESTION by ports'!O2608</f>
        <v>0</v>
      </c>
      <c r="Q1141" s="88">
        <f>'[4]AZIMUTH_CONGESTION by ports'!P2608</f>
        <v>0</v>
      </c>
      <c r="R1141" s="43">
        <f>'[4]AZIMUTH_CONGESTION by ports'!Q2608</f>
        <v>0</v>
      </c>
      <c r="S1141" s="88">
        <f>'[4]AZIMUTH_CONGESTION by ports'!R2608</f>
        <v>0</v>
      </c>
      <c r="T1141" s="12">
        <f>'[4]AZIMUTH_CONGESTION by ports'!S2608</f>
        <v>8</v>
      </c>
      <c r="U1141" s="43">
        <f>'[4]AZIMUTH_CONGESTION by ports'!T2608</f>
        <v>0</v>
      </c>
      <c r="V1141" s="12">
        <f>'[4]AZIMUTH_CONGESTION by ports'!U2608</f>
        <v>0</v>
      </c>
      <c r="W1141" s="43">
        <f>'[4]AZIMUTH_CONGESTION by ports'!V2608</f>
        <v>2</v>
      </c>
      <c r="X1141" s="12">
        <f>'[4]AZIMUTH_CONGESTION by ports'!W2608</f>
        <v>1</v>
      </c>
      <c r="Y1141" s="88">
        <f>'[4]AZIMUTH_CONGESTION by ports'!X2608</f>
        <v>0</v>
      </c>
      <c r="Z1141" s="12">
        <f>'[4]AZIMUTH_CONGESTION by ports'!Y2608</f>
        <v>0</v>
      </c>
      <c r="AA1141" s="88">
        <f>'[4]AZIMUTH_CONGESTION by ports'!Z2608</f>
        <v>0</v>
      </c>
      <c r="AB1141" s="12">
        <f t="shared" si="117"/>
        <v>10.540000000000001</v>
      </c>
      <c r="AC1141" s="12">
        <f t="shared" si="118"/>
        <v>1.1900000000000002</v>
      </c>
      <c r="AD1141" s="12">
        <f t="shared" si="119"/>
        <v>0.85000000000000009</v>
      </c>
      <c r="AE1141" s="12">
        <f t="shared" si="120"/>
        <v>0</v>
      </c>
      <c r="AF1141" s="12">
        <f t="shared" si="121"/>
        <v>6.12</v>
      </c>
      <c r="AG1141" s="12">
        <f t="shared" si="122"/>
        <v>2.3800000000000003</v>
      </c>
    </row>
    <row r="1142" spans="2:33">
      <c r="B1142" s="15">
        <f>'[4]AZIMUTH_CONGESTION by ports'!A2609</f>
        <v>43509</v>
      </c>
      <c r="C1142" s="6">
        <f>'[4]AZIMUTH_CONGESTION by ports'!B2609</f>
        <v>5</v>
      </c>
      <c r="D1142" s="89">
        <f>'[4]AZIMUTH_CONGESTION by ports'!C2609</f>
        <v>36</v>
      </c>
      <c r="E1142" s="43">
        <f>'[4]AZIMUTH_CONGESTION by ports'!D2609</f>
        <v>4</v>
      </c>
      <c r="F1142" s="6">
        <f>'[4]AZIMUTH_CONGESTION by ports'!E2609</f>
        <v>0</v>
      </c>
      <c r="G1142" s="6">
        <f>'[4]AZIMUTH_CONGESTION by ports'!F2609</f>
        <v>1</v>
      </c>
      <c r="H1142" s="12">
        <f>'[4]AZIMUTH_CONGESTION by ports'!G2609</f>
        <v>0</v>
      </c>
      <c r="I1142" s="12">
        <f>'[4]AZIMUTH_CONGESTION by ports'!H2609</f>
        <v>3</v>
      </c>
      <c r="J1142" s="12">
        <f>'[4]AZIMUTH_CONGESTION by ports'!I2609</f>
        <v>1</v>
      </c>
      <c r="K1142" s="12">
        <f>'[4]AZIMUTH_CONGESTION by ports'!J2609</f>
        <v>0</v>
      </c>
      <c r="L1142" s="12">
        <f>'[4]AZIMUTH_CONGESTION by ports'!K2609</f>
        <v>0</v>
      </c>
      <c r="M1142" s="43">
        <f>'[4]AZIMUTH_CONGESTION by ports'!L2609</f>
        <v>0</v>
      </c>
      <c r="N1142" s="6">
        <f>'[4]AZIMUTH_CONGESTION by ports'!M2609</f>
        <v>0</v>
      </c>
      <c r="O1142" s="89">
        <f>'[4]AZIMUTH_CONGESTION by ports'!N2609</f>
        <v>1</v>
      </c>
      <c r="P1142" s="88">
        <f>'[4]AZIMUTH_CONGESTION by ports'!O2609</f>
        <v>1</v>
      </c>
      <c r="Q1142" s="88">
        <f>'[4]AZIMUTH_CONGESTION by ports'!P2609</f>
        <v>0</v>
      </c>
      <c r="R1142" s="43">
        <f>'[4]AZIMUTH_CONGESTION by ports'!Q2609</f>
        <v>2</v>
      </c>
      <c r="S1142" s="88">
        <f>'[4]AZIMUTH_CONGESTION by ports'!R2609</f>
        <v>0</v>
      </c>
      <c r="T1142" s="12">
        <f>'[4]AZIMUTH_CONGESTION by ports'!S2609</f>
        <v>7</v>
      </c>
      <c r="U1142" s="43">
        <f>'[4]AZIMUTH_CONGESTION by ports'!T2609</f>
        <v>0</v>
      </c>
      <c r="V1142" s="12">
        <f>'[4]AZIMUTH_CONGESTION by ports'!U2609</f>
        <v>0</v>
      </c>
      <c r="W1142" s="43">
        <f>'[4]AZIMUTH_CONGESTION by ports'!V2609</f>
        <v>1</v>
      </c>
      <c r="X1142" s="12">
        <f>'[4]AZIMUTH_CONGESTION by ports'!W2609</f>
        <v>1</v>
      </c>
      <c r="Y1142" s="88">
        <f>'[4]AZIMUTH_CONGESTION by ports'!X2609</f>
        <v>2</v>
      </c>
      <c r="Z1142" s="12">
        <f>'[4]AZIMUTH_CONGESTION by ports'!Y2609</f>
        <v>0</v>
      </c>
      <c r="AA1142" s="88">
        <f>'[4]AZIMUTH_CONGESTION by ports'!Z2609</f>
        <v>0</v>
      </c>
      <c r="AB1142" s="12">
        <f t="shared" si="117"/>
        <v>11.05</v>
      </c>
      <c r="AC1142" s="12">
        <f t="shared" si="118"/>
        <v>1.02</v>
      </c>
      <c r="AD1142" s="12">
        <f t="shared" si="119"/>
        <v>1.1900000000000002</v>
      </c>
      <c r="AE1142" s="12">
        <f t="shared" si="120"/>
        <v>0.51</v>
      </c>
      <c r="AF1142" s="12">
        <f t="shared" si="121"/>
        <v>6.29</v>
      </c>
      <c r="AG1142" s="12">
        <f t="shared" si="122"/>
        <v>2.04</v>
      </c>
    </row>
    <row r="1143" spans="2:33">
      <c r="B1143" s="15">
        <f>'[4]AZIMUTH_CONGESTION by ports'!A2610</f>
        <v>43510</v>
      </c>
      <c r="C1143" s="6">
        <f>'[4]AZIMUTH_CONGESTION by ports'!B2610</f>
        <v>6</v>
      </c>
      <c r="D1143" s="89">
        <f>'[4]AZIMUTH_CONGESTION by ports'!C2610</f>
        <v>35</v>
      </c>
      <c r="E1143" s="43">
        <f>'[4]AZIMUTH_CONGESTION by ports'!D2610</f>
        <v>3</v>
      </c>
      <c r="F1143" s="6">
        <f>'[4]AZIMUTH_CONGESTION by ports'!E2610</f>
        <v>0</v>
      </c>
      <c r="G1143" s="6">
        <f>'[4]AZIMUTH_CONGESTION by ports'!F2610</f>
        <v>1</v>
      </c>
      <c r="H1143" s="12">
        <f>'[4]AZIMUTH_CONGESTION by ports'!G2610</f>
        <v>0</v>
      </c>
      <c r="I1143" s="12">
        <f>'[4]AZIMUTH_CONGESTION by ports'!H2610</f>
        <v>3</v>
      </c>
      <c r="J1143" s="12">
        <f>'[4]AZIMUTH_CONGESTION by ports'!I2610</f>
        <v>1</v>
      </c>
      <c r="K1143" s="12">
        <f>'[4]AZIMUTH_CONGESTION by ports'!J2610</f>
        <v>0</v>
      </c>
      <c r="L1143" s="12">
        <f>'[4]AZIMUTH_CONGESTION by ports'!K2610</f>
        <v>0</v>
      </c>
      <c r="M1143" s="43">
        <f>'[4]AZIMUTH_CONGESTION by ports'!L2610</f>
        <v>0</v>
      </c>
      <c r="N1143" s="6">
        <f>'[4]AZIMUTH_CONGESTION by ports'!M2610</f>
        <v>1</v>
      </c>
      <c r="O1143" s="89">
        <f>'[4]AZIMUTH_CONGESTION by ports'!N2610</f>
        <v>1</v>
      </c>
      <c r="P1143" s="88">
        <f>'[4]AZIMUTH_CONGESTION by ports'!O2610</f>
        <v>0</v>
      </c>
      <c r="Q1143" s="88">
        <f>'[4]AZIMUTH_CONGESTION by ports'!P2610</f>
        <v>0</v>
      </c>
      <c r="R1143" s="43">
        <f>'[4]AZIMUTH_CONGESTION by ports'!Q2610</f>
        <v>2</v>
      </c>
      <c r="S1143" s="88">
        <f>'[4]AZIMUTH_CONGESTION by ports'!R2610</f>
        <v>0</v>
      </c>
      <c r="T1143" s="12">
        <f>'[4]AZIMUTH_CONGESTION by ports'!S2610</f>
        <v>16</v>
      </c>
      <c r="U1143" s="43">
        <f>'[4]AZIMUTH_CONGESTION by ports'!T2610</f>
        <v>0</v>
      </c>
      <c r="V1143" s="12">
        <f>'[4]AZIMUTH_CONGESTION by ports'!U2610</f>
        <v>0</v>
      </c>
      <c r="W1143" s="43">
        <f>'[4]AZIMUTH_CONGESTION by ports'!V2610</f>
        <v>2</v>
      </c>
      <c r="X1143" s="12">
        <f>'[4]AZIMUTH_CONGESTION by ports'!W2610</f>
        <v>0</v>
      </c>
      <c r="Y1143" s="88">
        <f>'[4]AZIMUTH_CONGESTION by ports'!X2610</f>
        <v>1</v>
      </c>
      <c r="Z1143" s="12">
        <f>'[4]AZIMUTH_CONGESTION by ports'!Y2610</f>
        <v>0</v>
      </c>
      <c r="AA1143" s="88">
        <f>'[4]AZIMUTH_CONGESTION by ports'!Z2610</f>
        <v>0</v>
      </c>
      <c r="AB1143" s="12">
        <f t="shared" si="117"/>
        <v>12.24</v>
      </c>
      <c r="AC1143" s="12">
        <f t="shared" si="118"/>
        <v>1.36</v>
      </c>
      <c r="AD1143" s="12">
        <f t="shared" si="119"/>
        <v>1.1900000000000002</v>
      </c>
      <c r="AE1143" s="12">
        <f t="shared" si="120"/>
        <v>0.17</v>
      </c>
      <c r="AF1143" s="12">
        <f t="shared" si="121"/>
        <v>6.12</v>
      </c>
      <c r="AG1143" s="12">
        <f t="shared" si="122"/>
        <v>3.4000000000000004</v>
      </c>
    </row>
    <row r="1144" spans="2:33">
      <c r="B1144" s="15">
        <f>'[4]AZIMUTH_CONGESTION by ports'!A2611</f>
        <v>43511</v>
      </c>
      <c r="C1144" s="6">
        <f>'[4]AZIMUTH_CONGESTION by ports'!B2611</f>
        <v>5</v>
      </c>
      <c r="D1144" s="89">
        <f>'[4]AZIMUTH_CONGESTION by ports'!C2611</f>
        <v>32</v>
      </c>
      <c r="E1144" s="43">
        <f>'[4]AZIMUTH_CONGESTION by ports'!D2611</f>
        <v>4</v>
      </c>
      <c r="F1144" s="6">
        <f>'[4]AZIMUTH_CONGESTION by ports'!E2611</f>
        <v>0</v>
      </c>
      <c r="G1144" s="6">
        <f>'[4]AZIMUTH_CONGESTION by ports'!F2611</f>
        <v>1</v>
      </c>
      <c r="H1144" s="12">
        <f>'[4]AZIMUTH_CONGESTION by ports'!G2611</f>
        <v>0</v>
      </c>
      <c r="I1144" s="12">
        <f>'[4]AZIMUTH_CONGESTION by ports'!H2611</f>
        <v>3</v>
      </c>
      <c r="J1144" s="12">
        <f>'[4]AZIMUTH_CONGESTION by ports'!I2611</f>
        <v>0</v>
      </c>
      <c r="K1144" s="12">
        <f>'[4]AZIMUTH_CONGESTION by ports'!J2611</f>
        <v>0</v>
      </c>
      <c r="L1144" s="12">
        <f>'[4]AZIMUTH_CONGESTION by ports'!K2611</f>
        <v>0</v>
      </c>
      <c r="M1144" s="43">
        <f>'[4]AZIMUTH_CONGESTION by ports'!L2611</f>
        <v>0</v>
      </c>
      <c r="N1144" s="6">
        <f>'[4]AZIMUTH_CONGESTION by ports'!M2611</f>
        <v>2</v>
      </c>
      <c r="O1144" s="89">
        <f>'[4]AZIMUTH_CONGESTION by ports'!N2611</f>
        <v>1</v>
      </c>
      <c r="P1144" s="88">
        <f>'[4]AZIMUTH_CONGESTION by ports'!O2611</f>
        <v>3</v>
      </c>
      <c r="Q1144" s="88">
        <f>'[4]AZIMUTH_CONGESTION by ports'!P2611</f>
        <v>0</v>
      </c>
      <c r="R1144" s="43">
        <f>'[4]AZIMUTH_CONGESTION by ports'!Q2611</f>
        <v>1</v>
      </c>
      <c r="S1144" s="88">
        <f>'[4]AZIMUTH_CONGESTION by ports'!R2611</f>
        <v>1</v>
      </c>
      <c r="T1144" s="12">
        <f>'[4]AZIMUTH_CONGESTION by ports'!S2611</f>
        <v>10</v>
      </c>
      <c r="U1144" s="43">
        <f>'[4]AZIMUTH_CONGESTION by ports'!T2611</f>
        <v>0</v>
      </c>
      <c r="V1144" s="12">
        <f>'[4]AZIMUTH_CONGESTION by ports'!U2611</f>
        <v>0</v>
      </c>
      <c r="W1144" s="43">
        <f>'[4]AZIMUTH_CONGESTION by ports'!V2611</f>
        <v>1</v>
      </c>
      <c r="X1144" s="12">
        <f>'[4]AZIMUTH_CONGESTION by ports'!W2611</f>
        <v>1</v>
      </c>
      <c r="Y1144" s="88">
        <f>'[4]AZIMUTH_CONGESTION by ports'!X2611</f>
        <v>1</v>
      </c>
      <c r="Z1144" s="12">
        <f>'[4]AZIMUTH_CONGESTION by ports'!Y2611</f>
        <v>0</v>
      </c>
      <c r="AA1144" s="88">
        <f>'[4]AZIMUTH_CONGESTION by ports'!Z2611</f>
        <v>0</v>
      </c>
      <c r="AB1144" s="12">
        <f t="shared" si="117"/>
        <v>11.22</v>
      </c>
      <c r="AC1144" s="12">
        <f t="shared" si="118"/>
        <v>1.36</v>
      </c>
      <c r="AD1144" s="12">
        <f t="shared" si="119"/>
        <v>1.02</v>
      </c>
      <c r="AE1144" s="12">
        <f t="shared" si="120"/>
        <v>0.85000000000000009</v>
      </c>
      <c r="AF1144" s="12">
        <f t="shared" si="121"/>
        <v>5.61</v>
      </c>
      <c r="AG1144" s="12">
        <f t="shared" si="122"/>
        <v>2.3800000000000003</v>
      </c>
    </row>
    <row r="1145" spans="2:33">
      <c r="B1145" s="15">
        <f>'[4]AZIMUTH_CONGESTION by ports'!A2612</f>
        <v>43512</v>
      </c>
      <c r="C1145" s="6">
        <f>'[4]AZIMUTH_CONGESTION by ports'!B2612</f>
        <v>4</v>
      </c>
      <c r="D1145" s="89">
        <f>'[4]AZIMUTH_CONGESTION by ports'!C2612</f>
        <v>40</v>
      </c>
      <c r="E1145" s="43">
        <f>'[4]AZIMUTH_CONGESTION by ports'!D2612</f>
        <v>1</v>
      </c>
      <c r="F1145" s="6">
        <f>'[4]AZIMUTH_CONGESTION by ports'!E2612</f>
        <v>0</v>
      </c>
      <c r="G1145" s="6">
        <f>'[4]AZIMUTH_CONGESTION by ports'!F2612</f>
        <v>0</v>
      </c>
      <c r="H1145" s="12">
        <f>'[4]AZIMUTH_CONGESTION by ports'!G2612</f>
        <v>0</v>
      </c>
      <c r="I1145" s="12">
        <f>'[4]AZIMUTH_CONGESTION by ports'!H2612</f>
        <v>2</v>
      </c>
      <c r="J1145" s="12">
        <f>'[4]AZIMUTH_CONGESTION by ports'!I2612</f>
        <v>0</v>
      </c>
      <c r="K1145" s="12">
        <f>'[4]AZIMUTH_CONGESTION by ports'!J2612</f>
        <v>0</v>
      </c>
      <c r="L1145" s="12">
        <f>'[4]AZIMUTH_CONGESTION by ports'!K2612</f>
        <v>0</v>
      </c>
      <c r="M1145" s="43">
        <f>'[4]AZIMUTH_CONGESTION by ports'!L2612</f>
        <v>1</v>
      </c>
      <c r="N1145" s="6">
        <f>'[4]AZIMUTH_CONGESTION by ports'!M2612</f>
        <v>0</v>
      </c>
      <c r="O1145" s="89">
        <f>'[4]AZIMUTH_CONGESTION by ports'!N2612</f>
        <v>1</v>
      </c>
      <c r="P1145" s="88">
        <f>'[4]AZIMUTH_CONGESTION by ports'!O2612</f>
        <v>3</v>
      </c>
      <c r="Q1145" s="88">
        <f>'[4]AZIMUTH_CONGESTION by ports'!P2612</f>
        <v>0</v>
      </c>
      <c r="R1145" s="43">
        <f>'[4]AZIMUTH_CONGESTION by ports'!Q2612</f>
        <v>2</v>
      </c>
      <c r="S1145" s="88">
        <f>'[4]AZIMUTH_CONGESTION by ports'!R2612</f>
        <v>1</v>
      </c>
      <c r="T1145" s="12">
        <f>'[4]AZIMUTH_CONGESTION by ports'!S2612</f>
        <v>9</v>
      </c>
      <c r="U1145" s="43">
        <f>'[4]AZIMUTH_CONGESTION by ports'!T2612</f>
        <v>0</v>
      </c>
      <c r="V1145" s="12">
        <f>'[4]AZIMUTH_CONGESTION by ports'!U2612</f>
        <v>0</v>
      </c>
      <c r="W1145" s="43">
        <f>'[4]AZIMUTH_CONGESTION by ports'!V2612</f>
        <v>2</v>
      </c>
      <c r="X1145" s="12">
        <f>'[4]AZIMUTH_CONGESTION by ports'!W2612</f>
        <v>1</v>
      </c>
      <c r="Y1145" s="88">
        <f>'[4]AZIMUTH_CONGESTION by ports'!X2612</f>
        <v>2</v>
      </c>
      <c r="Z1145" s="12">
        <f>'[4]AZIMUTH_CONGESTION by ports'!Y2612</f>
        <v>0</v>
      </c>
      <c r="AA1145" s="88">
        <f>'[4]AZIMUTH_CONGESTION by ports'!Z2612</f>
        <v>0</v>
      </c>
      <c r="AB1145" s="12">
        <f t="shared" si="117"/>
        <v>11.73</v>
      </c>
      <c r="AC1145" s="12">
        <f t="shared" si="118"/>
        <v>0.68</v>
      </c>
      <c r="AD1145" s="12">
        <f t="shared" si="119"/>
        <v>1.02</v>
      </c>
      <c r="AE1145" s="12">
        <f t="shared" si="120"/>
        <v>1.02</v>
      </c>
      <c r="AF1145" s="12">
        <f t="shared" si="121"/>
        <v>6.9700000000000006</v>
      </c>
      <c r="AG1145" s="12">
        <f t="shared" si="122"/>
        <v>2.04</v>
      </c>
    </row>
    <row r="1146" spans="2:33">
      <c r="B1146" s="15">
        <f>'[4]AZIMUTH_CONGESTION by ports'!A2613</f>
        <v>43513</v>
      </c>
      <c r="C1146" s="6">
        <f>'[4]AZIMUTH_CONGESTION by ports'!B2613</f>
        <v>6</v>
      </c>
      <c r="D1146" s="89">
        <f>'[4]AZIMUTH_CONGESTION by ports'!C2613</f>
        <v>37</v>
      </c>
      <c r="E1146" s="43">
        <f>'[4]AZIMUTH_CONGESTION by ports'!D2613</f>
        <v>1</v>
      </c>
      <c r="F1146" s="6">
        <f>'[4]AZIMUTH_CONGESTION by ports'!E2613</f>
        <v>0</v>
      </c>
      <c r="G1146" s="6">
        <f>'[4]AZIMUTH_CONGESTION by ports'!F2613</f>
        <v>0</v>
      </c>
      <c r="H1146" s="12">
        <f>'[4]AZIMUTH_CONGESTION by ports'!G2613</f>
        <v>0</v>
      </c>
      <c r="I1146" s="12">
        <f>'[4]AZIMUTH_CONGESTION by ports'!H2613</f>
        <v>2</v>
      </c>
      <c r="J1146" s="12">
        <f>'[4]AZIMUTH_CONGESTION by ports'!I2613</f>
        <v>1</v>
      </c>
      <c r="K1146" s="12">
        <f>'[4]AZIMUTH_CONGESTION by ports'!J2613</f>
        <v>0</v>
      </c>
      <c r="L1146" s="12">
        <f>'[4]AZIMUTH_CONGESTION by ports'!K2613</f>
        <v>0</v>
      </c>
      <c r="M1146" s="43">
        <f>'[4]AZIMUTH_CONGESTION by ports'!L2613</f>
        <v>1</v>
      </c>
      <c r="N1146" s="6">
        <f>'[4]AZIMUTH_CONGESTION by ports'!M2613</f>
        <v>0</v>
      </c>
      <c r="O1146" s="89">
        <f>'[4]AZIMUTH_CONGESTION by ports'!N2613</f>
        <v>0</v>
      </c>
      <c r="P1146" s="88">
        <f>'[4]AZIMUTH_CONGESTION by ports'!O2613</f>
        <v>1</v>
      </c>
      <c r="Q1146" s="88">
        <f>'[4]AZIMUTH_CONGESTION by ports'!P2613</f>
        <v>0</v>
      </c>
      <c r="R1146" s="43">
        <f>'[4]AZIMUTH_CONGESTION by ports'!Q2613</f>
        <v>2</v>
      </c>
      <c r="S1146" s="88">
        <f>'[4]AZIMUTH_CONGESTION by ports'!R2613</f>
        <v>1</v>
      </c>
      <c r="T1146" s="12">
        <f>'[4]AZIMUTH_CONGESTION by ports'!S2613</f>
        <v>9</v>
      </c>
      <c r="U1146" s="43">
        <f>'[4]AZIMUTH_CONGESTION by ports'!T2613</f>
        <v>0</v>
      </c>
      <c r="V1146" s="12">
        <f>'[4]AZIMUTH_CONGESTION by ports'!U2613</f>
        <v>0</v>
      </c>
      <c r="W1146" s="43">
        <f>'[4]AZIMUTH_CONGESTION by ports'!V2613</f>
        <v>2</v>
      </c>
      <c r="X1146" s="12">
        <f>'[4]AZIMUTH_CONGESTION by ports'!W2613</f>
        <v>1</v>
      </c>
      <c r="Y1146" s="88">
        <f>'[4]AZIMUTH_CONGESTION by ports'!X2613</f>
        <v>2</v>
      </c>
      <c r="Z1146" s="12">
        <f>'[4]AZIMUTH_CONGESTION by ports'!Y2613</f>
        <v>0</v>
      </c>
      <c r="AA1146" s="88">
        <f>'[4]AZIMUTH_CONGESTION by ports'!Z2613</f>
        <v>0</v>
      </c>
      <c r="AB1146" s="12">
        <f t="shared" si="117"/>
        <v>11.22</v>
      </c>
      <c r="AC1146" s="12">
        <f t="shared" si="118"/>
        <v>1.02</v>
      </c>
      <c r="AD1146" s="12">
        <f t="shared" si="119"/>
        <v>1.02</v>
      </c>
      <c r="AE1146" s="12">
        <f t="shared" si="120"/>
        <v>0.68</v>
      </c>
      <c r="AF1146" s="12">
        <f t="shared" si="121"/>
        <v>6.29</v>
      </c>
      <c r="AG1146" s="12">
        <f t="shared" si="122"/>
        <v>2.21</v>
      </c>
    </row>
    <row r="1147" spans="2:33">
      <c r="B1147" s="15">
        <f>'[4]AZIMUTH_CONGESTION by ports'!A2614</f>
        <v>43514</v>
      </c>
      <c r="C1147" s="6">
        <f>'[4]AZIMUTH_CONGESTION by ports'!B2614</f>
        <v>5</v>
      </c>
      <c r="D1147" s="89">
        <f>'[4]AZIMUTH_CONGESTION by ports'!C2614</f>
        <v>30</v>
      </c>
      <c r="E1147" s="43">
        <f>'[4]AZIMUTH_CONGESTION by ports'!D2614</f>
        <v>1</v>
      </c>
      <c r="F1147" s="6">
        <f>'[4]AZIMUTH_CONGESTION by ports'!E2614</f>
        <v>0</v>
      </c>
      <c r="G1147" s="6">
        <f>'[4]AZIMUTH_CONGESTION by ports'!F2614</f>
        <v>0</v>
      </c>
      <c r="H1147" s="12">
        <f>'[4]AZIMUTH_CONGESTION by ports'!G2614</f>
        <v>0</v>
      </c>
      <c r="I1147" s="12">
        <f>'[4]AZIMUTH_CONGESTION by ports'!H2614</f>
        <v>2</v>
      </c>
      <c r="J1147" s="12">
        <f>'[4]AZIMUTH_CONGESTION by ports'!I2614</f>
        <v>0</v>
      </c>
      <c r="K1147" s="12">
        <f>'[4]AZIMUTH_CONGESTION by ports'!J2614</f>
        <v>0</v>
      </c>
      <c r="L1147" s="12">
        <f>'[4]AZIMUTH_CONGESTION by ports'!K2614</f>
        <v>0</v>
      </c>
      <c r="M1147" s="43">
        <f>'[4]AZIMUTH_CONGESTION by ports'!L2614</f>
        <v>2</v>
      </c>
      <c r="N1147" s="6">
        <f>'[4]AZIMUTH_CONGESTION by ports'!M2614</f>
        <v>0</v>
      </c>
      <c r="O1147" s="89">
        <f>'[4]AZIMUTH_CONGESTION by ports'!N2614</f>
        <v>0</v>
      </c>
      <c r="P1147" s="88">
        <f>'[4]AZIMUTH_CONGESTION by ports'!O2614</f>
        <v>1</v>
      </c>
      <c r="Q1147" s="88">
        <f>'[4]AZIMUTH_CONGESTION by ports'!P2614</f>
        <v>0</v>
      </c>
      <c r="R1147" s="43">
        <f>'[4]AZIMUTH_CONGESTION by ports'!Q2614</f>
        <v>0</v>
      </c>
      <c r="S1147" s="88">
        <f>'[4]AZIMUTH_CONGESTION by ports'!R2614</f>
        <v>1</v>
      </c>
      <c r="T1147" s="12">
        <f>'[4]AZIMUTH_CONGESTION by ports'!S2614</f>
        <v>9</v>
      </c>
      <c r="U1147" s="43">
        <f>'[4]AZIMUTH_CONGESTION by ports'!T2614</f>
        <v>0</v>
      </c>
      <c r="V1147" s="12">
        <f>'[4]AZIMUTH_CONGESTION by ports'!U2614</f>
        <v>0</v>
      </c>
      <c r="W1147" s="43">
        <f>'[4]AZIMUTH_CONGESTION by ports'!V2614</f>
        <v>4</v>
      </c>
      <c r="X1147" s="12">
        <f>'[4]AZIMUTH_CONGESTION by ports'!W2614</f>
        <v>2</v>
      </c>
      <c r="Y1147" s="88">
        <f>'[4]AZIMUTH_CONGESTION by ports'!X2614</f>
        <v>4</v>
      </c>
      <c r="Z1147" s="12">
        <f>'[4]AZIMUTH_CONGESTION by ports'!Y2614</f>
        <v>0</v>
      </c>
      <c r="AA1147" s="88">
        <f>'[4]AZIMUTH_CONGESTION by ports'!Z2614</f>
        <v>0</v>
      </c>
      <c r="AB1147" s="12">
        <f t="shared" ref="AB1147:AB1177" si="123">SUM(C1147:AA1147)*0.17</f>
        <v>10.370000000000001</v>
      </c>
      <c r="AC1147" s="12">
        <f t="shared" ref="AC1147:AC1177" si="124">SUM(C1147,G1147,F1147,N1147)*0.17</f>
        <v>0.85000000000000009</v>
      </c>
      <c r="AD1147" s="12">
        <f t="shared" ref="AD1147:AD1177" si="125">SUM(E1147,M1147,R1147,U1147,W1147)*0.17</f>
        <v>1.1900000000000002</v>
      </c>
      <c r="AE1147" s="12">
        <f t="shared" ref="AE1147:AE1177" si="126">SUM(Q1147,S1147,Y1147,AA1147,P1147)*0.17</f>
        <v>1.02</v>
      </c>
      <c r="AF1147" s="12">
        <f t="shared" ref="AF1147:AF1177" si="127">SUM(D1147,O1147)*0.17</f>
        <v>5.1000000000000005</v>
      </c>
      <c r="AG1147" s="12">
        <f t="shared" ref="AG1147:AG1177" si="128">SUM(H1147,I1147,J1147,K1147,L1147,T1147,V1147,X1147,Z1147)*0.17</f>
        <v>2.21</v>
      </c>
    </row>
    <row r="1148" spans="2:33">
      <c r="B1148" s="15">
        <f>'[4]AZIMUTH_CONGESTION by ports'!A2615</f>
        <v>43515</v>
      </c>
      <c r="C1148" s="6">
        <f>'[4]AZIMUTH_CONGESTION by ports'!B2615</f>
        <v>6</v>
      </c>
      <c r="D1148" s="89">
        <f>'[4]AZIMUTH_CONGESTION by ports'!C2615</f>
        <v>42</v>
      </c>
      <c r="E1148" s="43">
        <f>'[4]AZIMUTH_CONGESTION by ports'!D2615</f>
        <v>2</v>
      </c>
      <c r="F1148" s="6">
        <f>'[4]AZIMUTH_CONGESTION by ports'!E2615</f>
        <v>0</v>
      </c>
      <c r="G1148" s="6">
        <f>'[4]AZIMUTH_CONGESTION by ports'!F2615</f>
        <v>0</v>
      </c>
      <c r="H1148" s="12">
        <f>'[4]AZIMUTH_CONGESTION by ports'!G2615</f>
        <v>0</v>
      </c>
      <c r="I1148" s="12">
        <f>'[4]AZIMUTH_CONGESTION by ports'!H2615</f>
        <v>2</v>
      </c>
      <c r="J1148" s="12">
        <f>'[4]AZIMUTH_CONGESTION by ports'!I2615</f>
        <v>0</v>
      </c>
      <c r="K1148" s="12">
        <f>'[4]AZIMUTH_CONGESTION by ports'!J2615</f>
        <v>0</v>
      </c>
      <c r="L1148" s="12">
        <f>'[4]AZIMUTH_CONGESTION by ports'!K2615</f>
        <v>0</v>
      </c>
      <c r="M1148" s="43">
        <f>'[4]AZIMUTH_CONGESTION by ports'!L2615</f>
        <v>1</v>
      </c>
      <c r="N1148" s="6">
        <f>'[4]AZIMUTH_CONGESTION by ports'!M2615</f>
        <v>0</v>
      </c>
      <c r="O1148" s="89">
        <f>'[4]AZIMUTH_CONGESTION by ports'!N2615</f>
        <v>0</v>
      </c>
      <c r="P1148" s="88">
        <f>'[4]AZIMUTH_CONGESTION by ports'!O2615</f>
        <v>0</v>
      </c>
      <c r="Q1148" s="88">
        <f>'[4]AZIMUTH_CONGESTION by ports'!P2615</f>
        <v>0</v>
      </c>
      <c r="R1148" s="43">
        <f>'[4]AZIMUTH_CONGESTION by ports'!Q2615</f>
        <v>0</v>
      </c>
      <c r="S1148" s="88">
        <f>'[4]AZIMUTH_CONGESTION by ports'!R2615</f>
        <v>1</v>
      </c>
      <c r="T1148" s="12">
        <f>'[4]AZIMUTH_CONGESTION by ports'!S2615</f>
        <v>9</v>
      </c>
      <c r="U1148" s="43">
        <f>'[4]AZIMUTH_CONGESTION by ports'!T2615</f>
        <v>0</v>
      </c>
      <c r="V1148" s="12">
        <f>'[4]AZIMUTH_CONGESTION by ports'!U2615</f>
        <v>0</v>
      </c>
      <c r="W1148" s="43">
        <f>'[4]AZIMUTH_CONGESTION by ports'!V2615</f>
        <v>3</v>
      </c>
      <c r="X1148" s="12">
        <f>'[4]AZIMUTH_CONGESTION by ports'!W2615</f>
        <v>2</v>
      </c>
      <c r="Y1148" s="88">
        <f>'[4]AZIMUTH_CONGESTION by ports'!X2615</f>
        <v>6</v>
      </c>
      <c r="Z1148" s="12">
        <f>'[4]AZIMUTH_CONGESTION by ports'!Y2615</f>
        <v>0</v>
      </c>
      <c r="AA1148" s="88">
        <f>'[4]AZIMUTH_CONGESTION by ports'!Z2615</f>
        <v>0</v>
      </c>
      <c r="AB1148" s="12">
        <f t="shared" si="123"/>
        <v>12.58</v>
      </c>
      <c r="AC1148" s="12">
        <f t="shared" si="124"/>
        <v>1.02</v>
      </c>
      <c r="AD1148" s="12">
        <f t="shared" si="125"/>
        <v>1.02</v>
      </c>
      <c r="AE1148" s="12">
        <f t="shared" si="126"/>
        <v>1.1900000000000002</v>
      </c>
      <c r="AF1148" s="12">
        <f t="shared" si="127"/>
        <v>7.1400000000000006</v>
      </c>
      <c r="AG1148" s="12">
        <f t="shared" si="128"/>
        <v>2.21</v>
      </c>
    </row>
    <row r="1149" spans="2:33">
      <c r="B1149" s="15">
        <f>'[4]AZIMUTH_CONGESTION by ports'!A2616</f>
        <v>43516</v>
      </c>
      <c r="C1149" s="6">
        <f>'[4]AZIMUTH_CONGESTION by ports'!B2616</f>
        <v>6</v>
      </c>
      <c r="D1149" s="89">
        <f>'[4]AZIMUTH_CONGESTION by ports'!C2616</f>
        <v>39</v>
      </c>
      <c r="E1149" s="43">
        <f>'[4]AZIMUTH_CONGESTION by ports'!D2616</f>
        <v>3</v>
      </c>
      <c r="F1149" s="6">
        <f>'[4]AZIMUTH_CONGESTION by ports'!E2616</f>
        <v>0</v>
      </c>
      <c r="G1149" s="6">
        <f>'[4]AZIMUTH_CONGESTION by ports'!F2616</f>
        <v>0</v>
      </c>
      <c r="H1149" s="12">
        <f>'[4]AZIMUTH_CONGESTION by ports'!G2616</f>
        <v>0</v>
      </c>
      <c r="I1149" s="12">
        <f>'[4]AZIMUTH_CONGESTION by ports'!H2616</f>
        <v>2</v>
      </c>
      <c r="J1149" s="12">
        <f>'[4]AZIMUTH_CONGESTION by ports'!I2616</f>
        <v>0</v>
      </c>
      <c r="K1149" s="12">
        <f>'[4]AZIMUTH_CONGESTION by ports'!J2616</f>
        <v>0</v>
      </c>
      <c r="L1149" s="12">
        <f>'[4]AZIMUTH_CONGESTION by ports'!K2616</f>
        <v>1</v>
      </c>
      <c r="M1149" s="43">
        <f>'[4]AZIMUTH_CONGESTION by ports'!L2616</f>
        <v>2</v>
      </c>
      <c r="N1149" s="6">
        <f>'[4]AZIMUTH_CONGESTION by ports'!M2616</f>
        <v>0</v>
      </c>
      <c r="O1149" s="89">
        <f>'[4]AZIMUTH_CONGESTION by ports'!N2616</f>
        <v>0</v>
      </c>
      <c r="P1149" s="88">
        <f>'[4]AZIMUTH_CONGESTION by ports'!O2616</f>
        <v>0</v>
      </c>
      <c r="Q1149" s="88">
        <f>'[4]AZIMUTH_CONGESTION by ports'!P2616</f>
        <v>0</v>
      </c>
      <c r="R1149" s="43">
        <f>'[4]AZIMUTH_CONGESTION by ports'!Q2616</f>
        <v>1</v>
      </c>
      <c r="S1149" s="88">
        <f>'[4]AZIMUTH_CONGESTION by ports'!R2616</f>
        <v>1</v>
      </c>
      <c r="T1149" s="12">
        <f>'[4]AZIMUTH_CONGESTION by ports'!S2616</f>
        <v>6</v>
      </c>
      <c r="U1149" s="43">
        <f>'[4]AZIMUTH_CONGESTION by ports'!T2616</f>
        <v>0</v>
      </c>
      <c r="V1149" s="12">
        <f>'[4]AZIMUTH_CONGESTION by ports'!U2616</f>
        <v>0</v>
      </c>
      <c r="W1149" s="43">
        <f>'[4]AZIMUTH_CONGESTION by ports'!V2616</f>
        <v>3</v>
      </c>
      <c r="X1149" s="12">
        <f>'[4]AZIMUTH_CONGESTION by ports'!W2616</f>
        <v>1</v>
      </c>
      <c r="Y1149" s="88">
        <f>'[4]AZIMUTH_CONGESTION by ports'!X2616</f>
        <v>6</v>
      </c>
      <c r="Z1149" s="12">
        <f>'[4]AZIMUTH_CONGESTION by ports'!Y2616</f>
        <v>0</v>
      </c>
      <c r="AA1149" s="88">
        <f>'[4]AZIMUTH_CONGESTION by ports'!Z2616</f>
        <v>0</v>
      </c>
      <c r="AB1149" s="12">
        <f t="shared" si="123"/>
        <v>12.07</v>
      </c>
      <c r="AC1149" s="12">
        <f t="shared" si="124"/>
        <v>1.02</v>
      </c>
      <c r="AD1149" s="12">
        <f t="shared" si="125"/>
        <v>1.53</v>
      </c>
      <c r="AE1149" s="12">
        <f t="shared" si="126"/>
        <v>1.1900000000000002</v>
      </c>
      <c r="AF1149" s="12">
        <f t="shared" si="127"/>
        <v>6.6300000000000008</v>
      </c>
      <c r="AG1149" s="12">
        <f t="shared" si="128"/>
        <v>1.7000000000000002</v>
      </c>
    </row>
    <row r="1150" spans="2:33">
      <c r="B1150" s="15">
        <f>'[4]AZIMUTH_CONGESTION by ports'!A2617</f>
        <v>43517</v>
      </c>
      <c r="C1150" s="6">
        <f>'[4]AZIMUTH_CONGESTION by ports'!B2617</f>
        <v>6</v>
      </c>
      <c r="D1150" s="89">
        <f>'[4]AZIMUTH_CONGESTION by ports'!C2617</f>
        <v>37</v>
      </c>
      <c r="E1150" s="43">
        <f>'[4]AZIMUTH_CONGESTION by ports'!D2617</f>
        <v>3</v>
      </c>
      <c r="F1150" s="6">
        <f>'[4]AZIMUTH_CONGESTION by ports'!E2617</f>
        <v>0</v>
      </c>
      <c r="G1150" s="6">
        <f>'[4]AZIMUTH_CONGESTION by ports'!F2617</f>
        <v>1</v>
      </c>
      <c r="H1150" s="12">
        <f>'[4]AZIMUTH_CONGESTION by ports'!G2617</f>
        <v>0</v>
      </c>
      <c r="I1150" s="12">
        <f>'[4]AZIMUTH_CONGESTION by ports'!H2617</f>
        <v>2</v>
      </c>
      <c r="J1150" s="12">
        <f>'[4]AZIMUTH_CONGESTION by ports'!I2617</f>
        <v>0</v>
      </c>
      <c r="K1150" s="12">
        <f>'[4]AZIMUTH_CONGESTION by ports'!J2617</f>
        <v>0</v>
      </c>
      <c r="L1150" s="12">
        <f>'[4]AZIMUTH_CONGESTION by ports'!K2617</f>
        <v>1</v>
      </c>
      <c r="M1150" s="43">
        <f>'[4]AZIMUTH_CONGESTION by ports'!L2617</f>
        <v>1</v>
      </c>
      <c r="N1150" s="6">
        <f>'[4]AZIMUTH_CONGESTION by ports'!M2617</f>
        <v>0</v>
      </c>
      <c r="O1150" s="89">
        <f>'[4]AZIMUTH_CONGESTION by ports'!N2617</f>
        <v>0</v>
      </c>
      <c r="P1150" s="88">
        <f>'[4]AZIMUTH_CONGESTION by ports'!O2617</f>
        <v>0</v>
      </c>
      <c r="Q1150" s="88">
        <f>'[4]AZIMUTH_CONGESTION by ports'!P2617</f>
        <v>0</v>
      </c>
      <c r="R1150" s="43">
        <f>'[4]AZIMUTH_CONGESTION by ports'!Q2617</f>
        <v>0</v>
      </c>
      <c r="S1150" s="88">
        <f>'[4]AZIMUTH_CONGESTION by ports'!R2617</f>
        <v>1</v>
      </c>
      <c r="T1150" s="12">
        <f>'[4]AZIMUTH_CONGESTION by ports'!S2617</f>
        <v>5</v>
      </c>
      <c r="U1150" s="43">
        <f>'[4]AZIMUTH_CONGESTION by ports'!T2617</f>
        <v>0</v>
      </c>
      <c r="V1150" s="12">
        <f>'[4]AZIMUTH_CONGESTION by ports'!U2617</f>
        <v>0</v>
      </c>
      <c r="W1150" s="43">
        <f>'[4]AZIMUTH_CONGESTION by ports'!V2617</f>
        <v>4</v>
      </c>
      <c r="X1150" s="12">
        <f>'[4]AZIMUTH_CONGESTION by ports'!W2617</f>
        <v>2</v>
      </c>
      <c r="Y1150" s="88">
        <f>'[4]AZIMUTH_CONGESTION by ports'!X2617</f>
        <v>6</v>
      </c>
      <c r="Z1150" s="12">
        <f>'[4]AZIMUTH_CONGESTION by ports'!Y2617</f>
        <v>0</v>
      </c>
      <c r="AA1150" s="88">
        <f>'[4]AZIMUTH_CONGESTION by ports'!Z2617</f>
        <v>0</v>
      </c>
      <c r="AB1150" s="12">
        <f t="shared" si="123"/>
        <v>11.73</v>
      </c>
      <c r="AC1150" s="12">
        <f t="shared" si="124"/>
        <v>1.1900000000000002</v>
      </c>
      <c r="AD1150" s="12">
        <f t="shared" si="125"/>
        <v>1.36</v>
      </c>
      <c r="AE1150" s="12">
        <f t="shared" si="126"/>
        <v>1.1900000000000002</v>
      </c>
      <c r="AF1150" s="12">
        <f t="shared" si="127"/>
        <v>6.29</v>
      </c>
      <c r="AG1150" s="12">
        <f t="shared" si="128"/>
        <v>1.7000000000000002</v>
      </c>
    </row>
    <row r="1151" spans="2:33">
      <c r="B1151" s="15">
        <f>'[4]AZIMUTH_CONGESTION by ports'!A2618</f>
        <v>43518</v>
      </c>
      <c r="C1151" s="6">
        <f>'[4]AZIMUTH_CONGESTION by ports'!B2618</f>
        <v>5</v>
      </c>
      <c r="D1151" s="89">
        <f>'[4]AZIMUTH_CONGESTION by ports'!C2618</f>
        <v>31</v>
      </c>
      <c r="E1151" s="43">
        <f>'[4]AZIMUTH_CONGESTION by ports'!D2618</f>
        <v>4</v>
      </c>
      <c r="F1151" s="6">
        <f>'[4]AZIMUTH_CONGESTION by ports'!E2618</f>
        <v>0</v>
      </c>
      <c r="G1151" s="6">
        <f>'[4]AZIMUTH_CONGESTION by ports'!F2618</f>
        <v>0</v>
      </c>
      <c r="H1151" s="12">
        <f>'[4]AZIMUTH_CONGESTION by ports'!G2618</f>
        <v>0</v>
      </c>
      <c r="I1151" s="12">
        <f>'[4]AZIMUTH_CONGESTION by ports'!H2618</f>
        <v>2</v>
      </c>
      <c r="J1151" s="12">
        <f>'[4]AZIMUTH_CONGESTION by ports'!I2618</f>
        <v>0</v>
      </c>
      <c r="K1151" s="12">
        <f>'[4]AZIMUTH_CONGESTION by ports'!J2618</f>
        <v>0</v>
      </c>
      <c r="L1151" s="12">
        <f>'[4]AZIMUTH_CONGESTION by ports'!K2618</f>
        <v>1</v>
      </c>
      <c r="M1151" s="43">
        <f>'[4]AZIMUTH_CONGESTION by ports'!L2618</f>
        <v>1</v>
      </c>
      <c r="N1151" s="6">
        <f>'[4]AZIMUTH_CONGESTION by ports'!M2618</f>
        <v>0</v>
      </c>
      <c r="O1151" s="89">
        <f>'[4]AZIMUTH_CONGESTION by ports'!N2618</f>
        <v>0</v>
      </c>
      <c r="P1151" s="88">
        <f>'[4]AZIMUTH_CONGESTION by ports'!O2618</f>
        <v>1</v>
      </c>
      <c r="Q1151" s="88">
        <f>'[4]AZIMUTH_CONGESTION by ports'!P2618</f>
        <v>0</v>
      </c>
      <c r="R1151" s="43">
        <f>'[4]AZIMUTH_CONGESTION by ports'!Q2618</f>
        <v>2</v>
      </c>
      <c r="S1151" s="88">
        <f>'[4]AZIMUTH_CONGESTION by ports'!R2618</f>
        <v>1</v>
      </c>
      <c r="T1151" s="12">
        <f>'[4]AZIMUTH_CONGESTION by ports'!S2618</f>
        <v>2</v>
      </c>
      <c r="U1151" s="43">
        <f>'[4]AZIMUTH_CONGESTION by ports'!T2618</f>
        <v>0</v>
      </c>
      <c r="V1151" s="12">
        <f>'[4]AZIMUTH_CONGESTION by ports'!U2618</f>
        <v>0</v>
      </c>
      <c r="W1151" s="43">
        <f>'[4]AZIMUTH_CONGESTION by ports'!V2618</f>
        <v>6</v>
      </c>
      <c r="X1151" s="12">
        <f>'[4]AZIMUTH_CONGESTION by ports'!W2618</f>
        <v>1</v>
      </c>
      <c r="Y1151" s="88">
        <f>'[4]AZIMUTH_CONGESTION by ports'!X2618</f>
        <v>3</v>
      </c>
      <c r="Z1151" s="12">
        <f>'[4]AZIMUTH_CONGESTION by ports'!Y2618</f>
        <v>0</v>
      </c>
      <c r="AA1151" s="88">
        <f>'[4]AZIMUTH_CONGESTION by ports'!Z2618</f>
        <v>0</v>
      </c>
      <c r="AB1151" s="12">
        <f t="shared" si="123"/>
        <v>10.200000000000001</v>
      </c>
      <c r="AC1151" s="12">
        <f t="shared" si="124"/>
        <v>0.85000000000000009</v>
      </c>
      <c r="AD1151" s="12">
        <f t="shared" si="125"/>
        <v>2.21</v>
      </c>
      <c r="AE1151" s="12">
        <f t="shared" si="126"/>
        <v>0.85000000000000009</v>
      </c>
      <c r="AF1151" s="12">
        <f t="shared" si="127"/>
        <v>5.2700000000000005</v>
      </c>
      <c r="AG1151" s="12">
        <f t="shared" si="128"/>
        <v>1.02</v>
      </c>
    </row>
    <row r="1152" spans="2:33">
      <c r="B1152" s="15">
        <f>'[4]AZIMUTH_CONGESTION by ports'!A2619</f>
        <v>43519</v>
      </c>
      <c r="C1152" s="6">
        <f>'[4]AZIMUTH_CONGESTION by ports'!B2619</f>
        <v>4</v>
      </c>
      <c r="D1152" s="89">
        <f>'[4]AZIMUTH_CONGESTION by ports'!C2619</f>
        <v>37</v>
      </c>
      <c r="E1152" s="43">
        <f>'[4]AZIMUTH_CONGESTION by ports'!D2619</f>
        <v>1</v>
      </c>
      <c r="F1152" s="6">
        <f>'[4]AZIMUTH_CONGESTION by ports'!E2619</f>
        <v>0</v>
      </c>
      <c r="G1152" s="6">
        <f>'[4]AZIMUTH_CONGESTION by ports'!F2619</f>
        <v>0</v>
      </c>
      <c r="H1152" s="12">
        <f>'[4]AZIMUTH_CONGESTION by ports'!G2619</f>
        <v>0</v>
      </c>
      <c r="I1152" s="12">
        <f>'[4]AZIMUTH_CONGESTION by ports'!H2619</f>
        <v>1</v>
      </c>
      <c r="J1152" s="12">
        <f>'[4]AZIMUTH_CONGESTION by ports'!I2619</f>
        <v>0</v>
      </c>
      <c r="K1152" s="12">
        <f>'[4]AZIMUTH_CONGESTION by ports'!J2619</f>
        <v>0</v>
      </c>
      <c r="L1152" s="12">
        <f>'[4]AZIMUTH_CONGESTION by ports'!K2619</f>
        <v>1</v>
      </c>
      <c r="M1152" s="43">
        <f>'[4]AZIMUTH_CONGESTION by ports'!L2619</f>
        <v>1</v>
      </c>
      <c r="N1152" s="6">
        <f>'[4]AZIMUTH_CONGESTION by ports'!M2619</f>
        <v>0</v>
      </c>
      <c r="O1152" s="89">
        <f>'[4]AZIMUTH_CONGESTION by ports'!N2619</f>
        <v>0</v>
      </c>
      <c r="P1152" s="88">
        <f>'[4]AZIMUTH_CONGESTION by ports'!O2619</f>
        <v>1</v>
      </c>
      <c r="Q1152" s="88">
        <f>'[4]AZIMUTH_CONGESTION by ports'!P2619</f>
        <v>0</v>
      </c>
      <c r="R1152" s="43">
        <f>'[4]AZIMUTH_CONGESTION by ports'!Q2619</f>
        <v>1</v>
      </c>
      <c r="S1152" s="88">
        <f>'[4]AZIMUTH_CONGESTION by ports'!R2619</f>
        <v>1</v>
      </c>
      <c r="T1152" s="12">
        <f>'[4]AZIMUTH_CONGESTION by ports'!S2619</f>
        <v>7</v>
      </c>
      <c r="U1152" s="43">
        <f>'[4]AZIMUTH_CONGESTION by ports'!T2619</f>
        <v>0</v>
      </c>
      <c r="V1152" s="12">
        <f>'[4]AZIMUTH_CONGESTION by ports'!U2619</f>
        <v>0</v>
      </c>
      <c r="W1152" s="43">
        <f>'[4]AZIMUTH_CONGESTION by ports'!V2619</f>
        <v>5</v>
      </c>
      <c r="X1152" s="12">
        <f>'[4]AZIMUTH_CONGESTION by ports'!W2619</f>
        <v>1</v>
      </c>
      <c r="Y1152" s="88">
        <f>'[4]AZIMUTH_CONGESTION by ports'!X2619</f>
        <v>3</v>
      </c>
      <c r="Z1152" s="12">
        <f>'[4]AZIMUTH_CONGESTION by ports'!Y2619</f>
        <v>0</v>
      </c>
      <c r="AA1152" s="88">
        <f>'[4]AZIMUTH_CONGESTION by ports'!Z2619</f>
        <v>0</v>
      </c>
      <c r="AB1152" s="12">
        <f t="shared" si="123"/>
        <v>10.88</v>
      </c>
      <c r="AC1152" s="12">
        <f t="shared" si="124"/>
        <v>0.68</v>
      </c>
      <c r="AD1152" s="12">
        <f t="shared" si="125"/>
        <v>1.36</v>
      </c>
      <c r="AE1152" s="12">
        <f t="shared" si="126"/>
        <v>0.85000000000000009</v>
      </c>
      <c r="AF1152" s="12">
        <f t="shared" si="127"/>
        <v>6.29</v>
      </c>
      <c r="AG1152" s="12">
        <f t="shared" si="128"/>
        <v>1.7000000000000002</v>
      </c>
    </row>
    <row r="1153" spans="2:33">
      <c r="B1153" s="15">
        <f>'[4]AZIMUTH_CONGESTION by ports'!A2620</f>
        <v>43520</v>
      </c>
      <c r="C1153" s="6">
        <f>'[4]AZIMUTH_CONGESTION by ports'!B2620</f>
        <v>5</v>
      </c>
      <c r="D1153" s="89">
        <f>'[4]AZIMUTH_CONGESTION by ports'!C2620</f>
        <v>33</v>
      </c>
      <c r="E1153" s="43">
        <f>'[4]AZIMUTH_CONGESTION by ports'!D2620</f>
        <v>1</v>
      </c>
      <c r="F1153" s="6">
        <f>'[4]AZIMUTH_CONGESTION by ports'!E2620</f>
        <v>0</v>
      </c>
      <c r="G1153" s="6">
        <f>'[4]AZIMUTH_CONGESTION by ports'!F2620</f>
        <v>0</v>
      </c>
      <c r="H1153" s="12">
        <f>'[4]AZIMUTH_CONGESTION by ports'!G2620</f>
        <v>2</v>
      </c>
      <c r="I1153" s="12">
        <f>'[4]AZIMUTH_CONGESTION by ports'!H2620</f>
        <v>0</v>
      </c>
      <c r="J1153" s="12">
        <f>'[4]AZIMUTH_CONGESTION by ports'!I2620</f>
        <v>1</v>
      </c>
      <c r="K1153" s="12">
        <f>'[4]AZIMUTH_CONGESTION by ports'!J2620</f>
        <v>0</v>
      </c>
      <c r="L1153" s="12">
        <f>'[4]AZIMUTH_CONGESTION by ports'!K2620</f>
        <v>1</v>
      </c>
      <c r="M1153" s="43">
        <f>'[4]AZIMUTH_CONGESTION by ports'!L2620</f>
        <v>1</v>
      </c>
      <c r="N1153" s="6">
        <f>'[4]AZIMUTH_CONGESTION by ports'!M2620</f>
        <v>2</v>
      </c>
      <c r="O1153" s="89">
        <f>'[4]AZIMUTH_CONGESTION by ports'!N2620</f>
        <v>0</v>
      </c>
      <c r="P1153" s="88">
        <f>'[4]AZIMUTH_CONGESTION by ports'!O2620</f>
        <v>0</v>
      </c>
      <c r="Q1153" s="88">
        <f>'[4]AZIMUTH_CONGESTION by ports'!P2620</f>
        <v>0</v>
      </c>
      <c r="R1153" s="43">
        <f>'[4]AZIMUTH_CONGESTION by ports'!Q2620</f>
        <v>0</v>
      </c>
      <c r="S1153" s="88">
        <f>'[4]AZIMUTH_CONGESTION by ports'!R2620</f>
        <v>1</v>
      </c>
      <c r="T1153" s="12">
        <f>'[4]AZIMUTH_CONGESTION by ports'!S2620</f>
        <v>8</v>
      </c>
      <c r="U1153" s="43">
        <f>'[4]AZIMUTH_CONGESTION by ports'!T2620</f>
        <v>0</v>
      </c>
      <c r="V1153" s="12">
        <f>'[4]AZIMUTH_CONGESTION by ports'!U2620</f>
        <v>0</v>
      </c>
      <c r="W1153" s="43">
        <f>'[4]AZIMUTH_CONGESTION by ports'!V2620</f>
        <v>4</v>
      </c>
      <c r="X1153" s="12">
        <f>'[4]AZIMUTH_CONGESTION by ports'!W2620</f>
        <v>1</v>
      </c>
      <c r="Y1153" s="88">
        <f>'[4]AZIMUTH_CONGESTION by ports'!X2620</f>
        <v>4</v>
      </c>
      <c r="Z1153" s="12">
        <f>'[4]AZIMUTH_CONGESTION by ports'!Y2620</f>
        <v>0</v>
      </c>
      <c r="AA1153" s="88">
        <f>'[4]AZIMUTH_CONGESTION by ports'!Z2620</f>
        <v>0</v>
      </c>
      <c r="AB1153" s="12">
        <f t="shared" si="123"/>
        <v>10.88</v>
      </c>
      <c r="AC1153" s="12">
        <f t="shared" si="124"/>
        <v>1.1900000000000002</v>
      </c>
      <c r="AD1153" s="12">
        <f t="shared" si="125"/>
        <v>1.02</v>
      </c>
      <c r="AE1153" s="12">
        <f t="shared" si="126"/>
        <v>0.85000000000000009</v>
      </c>
      <c r="AF1153" s="12">
        <f t="shared" si="127"/>
        <v>5.61</v>
      </c>
      <c r="AG1153" s="12">
        <f t="shared" si="128"/>
        <v>2.21</v>
      </c>
    </row>
    <row r="1154" spans="2:33">
      <c r="B1154" s="15">
        <f>'[4]AZIMUTH_CONGESTION by ports'!A2621</f>
        <v>43521</v>
      </c>
      <c r="C1154" s="6">
        <f>'[4]AZIMUTH_CONGESTION by ports'!B2621</f>
        <v>4</v>
      </c>
      <c r="D1154" s="89">
        <f>'[4]AZIMUTH_CONGESTION by ports'!C2621</f>
        <v>43</v>
      </c>
      <c r="E1154" s="43">
        <f>'[4]AZIMUTH_CONGESTION by ports'!D2621</f>
        <v>0</v>
      </c>
      <c r="F1154" s="6">
        <f>'[4]AZIMUTH_CONGESTION by ports'!E2621</f>
        <v>0</v>
      </c>
      <c r="G1154" s="6">
        <f>'[4]AZIMUTH_CONGESTION by ports'!F2621</f>
        <v>0</v>
      </c>
      <c r="H1154" s="12">
        <f>'[4]AZIMUTH_CONGESTION by ports'!G2621</f>
        <v>1</v>
      </c>
      <c r="I1154" s="12">
        <f>'[4]AZIMUTH_CONGESTION by ports'!H2621</f>
        <v>0</v>
      </c>
      <c r="J1154" s="12">
        <f>'[4]AZIMUTH_CONGESTION by ports'!I2621</f>
        <v>0</v>
      </c>
      <c r="K1154" s="12">
        <f>'[4]AZIMUTH_CONGESTION by ports'!J2621</f>
        <v>0</v>
      </c>
      <c r="L1154" s="12">
        <f>'[4]AZIMUTH_CONGESTION by ports'!K2621</f>
        <v>1</v>
      </c>
      <c r="M1154" s="43">
        <f>'[4]AZIMUTH_CONGESTION by ports'!L2621</f>
        <v>1</v>
      </c>
      <c r="N1154" s="6">
        <f>'[4]AZIMUTH_CONGESTION by ports'!M2621</f>
        <v>2</v>
      </c>
      <c r="O1154" s="89">
        <f>'[4]AZIMUTH_CONGESTION by ports'!N2621</f>
        <v>0</v>
      </c>
      <c r="P1154" s="88">
        <f>'[4]AZIMUTH_CONGESTION by ports'!O2621</f>
        <v>4</v>
      </c>
      <c r="Q1154" s="88">
        <f>'[4]AZIMUTH_CONGESTION by ports'!P2621</f>
        <v>0</v>
      </c>
      <c r="R1154" s="43">
        <f>'[4]AZIMUTH_CONGESTION by ports'!Q2621</f>
        <v>1</v>
      </c>
      <c r="S1154" s="88">
        <f>'[4]AZIMUTH_CONGESTION by ports'!R2621</f>
        <v>1</v>
      </c>
      <c r="T1154" s="12">
        <f>'[4]AZIMUTH_CONGESTION by ports'!S2621</f>
        <v>5</v>
      </c>
      <c r="U1154" s="43">
        <f>'[4]AZIMUTH_CONGESTION by ports'!T2621</f>
        <v>0</v>
      </c>
      <c r="V1154" s="12">
        <f>'[4]AZIMUTH_CONGESTION by ports'!U2621</f>
        <v>0</v>
      </c>
      <c r="W1154" s="43">
        <f>'[4]AZIMUTH_CONGESTION by ports'!V2621</f>
        <v>3</v>
      </c>
      <c r="X1154" s="12">
        <f>'[4]AZIMUTH_CONGESTION by ports'!W2621</f>
        <v>0</v>
      </c>
      <c r="Y1154" s="88">
        <f>'[4]AZIMUTH_CONGESTION by ports'!X2621</f>
        <v>4</v>
      </c>
      <c r="Z1154" s="12">
        <f>'[4]AZIMUTH_CONGESTION by ports'!Y2621</f>
        <v>0</v>
      </c>
      <c r="AA1154" s="88">
        <f>'[4]AZIMUTH_CONGESTION by ports'!Z2621</f>
        <v>0</v>
      </c>
      <c r="AB1154" s="12">
        <f t="shared" si="123"/>
        <v>11.9</v>
      </c>
      <c r="AC1154" s="12">
        <f t="shared" si="124"/>
        <v>1.02</v>
      </c>
      <c r="AD1154" s="12">
        <f t="shared" si="125"/>
        <v>0.85000000000000009</v>
      </c>
      <c r="AE1154" s="12">
        <f t="shared" si="126"/>
        <v>1.53</v>
      </c>
      <c r="AF1154" s="12">
        <f t="shared" si="127"/>
        <v>7.3100000000000005</v>
      </c>
      <c r="AG1154" s="12">
        <f t="shared" si="128"/>
        <v>1.1900000000000002</v>
      </c>
    </row>
    <row r="1155" spans="2:33">
      <c r="B1155" s="15">
        <f>'[4]AZIMUTH_CONGESTION by ports'!A2622</f>
        <v>43522</v>
      </c>
      <c r="C1155" s="6">
        <f>'[4]AZIMUTH_CONGESTION by ports'!B2622</f>
        <v>3</v>
      </c>
      <c r="D1155" s="89">
        <f>'[4]AZIMUTH_CONGESTION by ports'!C2622</f>
        <v>34</v>
      </c>
      <c r="E1155" s="43">
        <f>'[4]AZIMUTH_CONGESTION by ports'!D2622</f>
        <v>1</v>
      </c>
      <c r="F1155" s="6">
        <f>'[4]AZIMUTH_CONGESTION by ports'!E2622</f>
        <v>0</v>
      </c>
      <c r="G1155" s="6">
        <f>'[4]AZIMUTH_CONGESTION by ports'!F2622</f>
        <v>0</v>
      </c>
      <c r="H1155" s="12">
        <f>'[4]AZIMUTH_CONGESTION by ports'!G2622</f>
        <v>0</v>
      </c>
      <c r="I1155" s="12">
        <f>'[4]AZIMUTH_CONGESTION by ports'!H2622</f>
        <v>0</v>
      </c>
      <c r="J1155" s="12">
        <f>'[4]AZIMUTH_CONGESTION by ports'!I2622</f>
        <v>0</v>
      </c>
      <c r="K1155" s="12">
        <f>'[4]AZIMUTH_CONGESTION by ports'!J2622</f>
        <v>0</v>
      </c>
      <c r="L1155" s="12">
        <f>'[4]AZIMUTH_CONGESTION by ports'!K2622</f>
        <v>1</v>
      </c>
      <c r="M1155" s="43">
        <f>'[4]AZIMUTH_CONGESTION by ports'!L2622</f>
        <v>1</v>
      </c>
      <c r="N1155" s="6">
        <f>'[4]AZIMUTH_CONGESTION by ports'!M2622</f>
        <v>2</v>
      </c>
      <c r="O1155" s="89">
        <f>'[4]AZIMUTH_CONGESTION by ports'!N2622</f>
        <v>0</v>
      </c>
      <c r="P1155" s="88">
        <f>'[4]AZIMUTH_CONGESTION by ports'!O2622</f>
        <v>2</v>
      </c>
      <c r="Q1155" s="88">
        <f>'[4]AZIMUTH_CONGESTION by ports'!P2622</f>
        <v>0</v>
      </c>
      <c r="R1155" s="43">
        <f>'[4]AZIMUTH_CONGESTION by ports'!Q2622</f>
        <v>3</v>
      </c>
      <c r="S1155" s="88">
        <f>'[4]AZIMUTH_CONGESTION by ports'!R2622</f>
        <v>1</v>
      </c>
      <c r="T1155" s="12">
        <f>'[4]AZIMUTH_CONGESTION by ports'!S2622</f>
        <v>3</v>
      </c>
      <c r="U1155" s="43">
        <f>'[4]AZIMUTH_CONGESTION by ports'!T2622</f>
        <v>0</v>
      </c>
      <c r="V1155" s="12">
        <f>'[4]AZIMUTH_CONGESTION by ports'!U2622</f>
        <v>0</v>
      </c>
      <c r="W1155" s="43">
        <f>'[4]AZIMUTH_CONGESTION by ports'!V2622</f>
        <v>4</v>
      </c>
      <c r="X1155" s="12">
        <f>'[4]AZIMUTH_CONGESTION by ports'!W2622</f>
        <v>0</v>
      </c>
      <c r="Y1155" s="88">
        <f>'[4]AZIMUTH_CONGESTION by ports'!X2622</f>
        <v>3</v>
      </c>
      <c r="Z1155" s="12">
        <f>'[4]AZIMUTH_CONGESTION by ports'!Y2622</f>
        <v>0</v>
      </c>
      <c r="AA1155" s="88">
        <f>'[4]AZIMUTH_CONGESTION by ports'!Z2622</f>
        <v>0</v>
      </c>
      <c r="AB1155" s="12">
        <f t="shared" si="123"/>
        <v>9.8600000000000012</v>
      </c>
      <c r="AC1155" s="12">
        <f t="shared" si="124"/>
        <v>0.85000000000000009</v>
      </c>
      <c r="AD1155" s="12">
        <f t="shared" si="125"/>
        <v>1.53</v>
      </c>
      <c r="AE1155" s="12">
        <f t="shared" si="126"/>
        <v>1.02</v>
      </c>
      <c r="AF1155" s="12">
        <f t="shared" si="127"/>
        <v>5.78</v>
      </c>
      <c r="AG1155" s="12">
        <f t="shared" si="128"/>
        <v>0.68</v>
      </c>
    </row>
    <row r="1156" spans="2:33">
      <c r="B1156" s="15">
        <f>'[4]AZIMUTH_CONGESTION by ports'!A2623</f>
        <v>43523</v>
      </c>
      <c r="C1156" s="6">
        <f>'[4]AZIMUTH_CONGESTION by ports'!B2623</f>
        <v>5</v>
      </c>
      <c r="D1156" s="89">
        <f>'[4]AZIMUTH_CONGESTION by ports'!C2623</f>
        <v>33</v>
      </c>
      <c r="E1156" s="43">
        <f>'[4]AZIMUTH_CONGESTION by ports'!D2623</f>
        <v>1</v>
      </c>
      <c r="F1156" s="6">
        <f>'[4]AZIMUTH_CONGESTION by ports'!E2623</f>
        <v>0</v>
      </c>
      <c r="G1156" s="6">
        <f>'[4]AZIMUTH_CONGESTION by ports'!F2623</f>
        <v>1</v>
      </c>
      <c r="H1156" s="12">
        <f>'[4]AZIMUTH_CONGESTION by ports'!G2623</f>
        <v>0</v>
      </c>
      <c r="I1156" s="12">
        <f>'[4]AZIMUTH_CONGESTION by ports'!H2623</f>
        <v>0</v>
      </c>
      <c r="J1156" s="12">
        <f>'[4]AZIMUTH_CONGESTION by ports'!I2623</f>
        <v>0</v>
      </c>
      <c r="K1156" s="12">
        <f>'[4]AZIMUTH_CONGESTION by ports'!J2623</f>
        <v>0</v>
      </c>
      <c r="L1156" s="12">
        <f>'[4]AZIMUTH_CONGESTION by ports'!K2623</f>
        <v>1</v>
      </c>
      <c r="M1156" s="43">
        <f>'[4]AZIMUTH_CONGESTION by ports'!L2623</f>
        <v>2</v>
      </c>
      <c r="N1156" s="6">
        <f>'[4]AZIMUTH_CONGESTION by ports'!M2623</f>
        <v>1</v>
      </c>
      <c r="O1156" s="89">
        <f>'[4]AZIMUTH_CONGESTION by ports'!N2623</f>
        <v>0</v>
      </c>
      <c r="P1156" s="88">
        <f>'[4]AZIMUTH_CONGESTION by ports'!O2623</f>
        <v>2</v>
      </c>
      <c r="Q1156" s="88">
        <f>'[4]AZIMUTH_CONGESTION by ports'!P2623</f>
        <v>0</v>
      </c>
      <c r="R1156" s="43">
        <f>'[4]AZIMUTH_CONGESTION by ports'!Q2623</f>
        <v>1</v>
      </c>
      <c r="S1156" s="88">
        <f>'[4]AZIMUTH_CONGESTION by ports'!R2623</f>
        <v>1</v>
      </c>
      <c r="T1156" s="12">
        <f>'[4]AZIMUTH_CONGESTION by ports'!S2623</f>
        <v>2</v>
      </c>
      <c r="U1156" s="43">
        <f>'[4]AZIMUTH_CONGESTION by ports'!T2623</f>
        <v>0</v>
      </c>
      <c r="V1156" s="12">
        <f>'[4]AZIMUTH_CONGESTION by ports'!U2623</f>
        <v>0</v>
      </c>
      <c r="W1156" s="43">
        <f>'[4]AZIMUTH_CONGESTION by ports'!V2623</f>
        <v>3</v>
      </c>
      <c r="X1156" s="12">
        <f>'[4]AZIMUTH_CONGESTION by ports'!W2623</f>
        <v>0</v>
      </c>
      <c r="Y1156" s="88">
        <f>'[4]AZIMUTH_CONGESTION by ports'!X2623</f>
        <v>2</v>
      </c>
      <c r="Z1156" s="12">
        <f>'[4]AZIMUTH_CONGESTION by ports'!Y2623</f>
        <v>0</v>
      </c>
      <c r="AA1156" s="88">
        <f>'[4]AZIMUTH_CONGESTION by ports'!Z2623</f>
        <v>0</v>
      </c>
      <c r="AB1156" s="12">
        <f t="shared" si="123"/>
        <v>9.3500000000000014</v>
      </c>
      <c r="AC1156" s="12">
        <f t="shared" si="124"/>
        <v>1.1900000000000002</v>
      </c>
      <c r="AD1156" s="12">
        <f t="shared" si="125"/>
        <v>1.1900000000000002</v>
      </c>
      <c r="AE1156" s="12">
        <f t="shared" si="126"/>
        <v>0.85000000000000009</v>
      </c>
      <c r="AF1156" s="12">
        <f t="shared" si="127"/>
        <v>5.61</v>
      </c>
      <c r="AG1156" s="12">
        <f t="shared" si="128"/>
        <v>0.51</v>
      </c>
    </row>
    <row r="1157" spans="2:33">
      <c r="B1157" s="15">
        <f>'[4]AZIMUTH_CONGESTION by ports'!A2624</f>
        <v>43524</v>
      </c>
      <c r="C1157" s="6">
        <f>'[4]AZIMUTH_CONGESTION by ports'!B2624</f>
        <v>5</v>
      </c>
      <c r="D1157" s="89">
        <f>'[4]AZIMUTH_CONGESTION by ports'!C2624</f>
        <v>27</v>
      </c>
      <c r="E1157" s="43">
        <f>'[4]AZIMUTH_CONGESTION by ports'!D2624</f>
        <v>1</v>
      </c>
      <c r="F1157" s="6">
        <f>'[4]AZIMUTH_CONGESTION by ports'!E2624</f>
        <v>0</v>
      </c>
      <c r="G1157" s="6">
        <f>'[4]AZIMUTH_CONGESTION by ports'!F2624</f>
        <v>0</v>
      </c>
      <c r="H1157" s="12">
        <f>'[4]AZIMUTH_CONGESTION by ports'!G2624</f>
        <v>0</v>
      </c>
      <c r="I1157" s="12">
        <f>'[4]AZIMUTH_CONGESTION by ports'!H2624</f>
        <v>0</v>
      </c>
      <c r="J1157" s="12">
        <f>'[4]AZIMUTH_CONGESTION by ports'!I2624</f>
        <v>1</v>
      </c>
      <c r="K1157" s="12">
        <f>'[4]AZIMUTH_CONGESTION by ports'!J2624</f>
        <v>0</v>
      </c>
      <c r="L1157" s="12">
        <f>'[4]AZIMUTH_CONGESTION by ports'!K2624</f>
        <v>1</v>
      </c>
      <c r="M1157" s="43">
        <f>'[4]AZIMUTH_CONGESTION by ports'!L2624</f>
        <v>0</v>
      </c>
      <c r="N1157" s="6">
        <f>'[4]AZIMUTH_CONGESTION by ports'!M2624</f>
        <v>0</v>
      </c>
      <c r="O1157" s="89">
        <f>'[4]AZIMUTH_CONGESTION by ports'!N2624</f>
        <v>0</v>
      </c>
      <c r="P1157" s="88">
        <f>'[4]AZIMUTH_CONGESTION by ports'!O2624</f>
        <v>2</v>
      </c>
      <c r="Q1157" s="88">
        <f>'[4]AZIMUTH_CONGESTION by ports'!P2624</f>
        <v>0</v>
      </c>
      <c r="R1157" s="43">
        <f>'[4]AZIMUTH_CONGESTION by ports'!Q2624</f>
        <v>1</v>
      </c>
      <c r="S1157" s="88">
        <f>'[4]AZIMUTH_CONGESTION by ports'!R2624</f>
        <v>1</v>
      </c>
      <c r="T1157" s="12">
        <f>'[4]AZIMUTH_CONGESTION by ports'!S2624</f>
        <v>5</v>
      </c>
      <c r="U1157" s="43">
        <f>'[4]AZIMUTH_CONGESTION by ports'!T2624</f>
        <v>0</v>
      </c>
      <c r="V1157" s="12">
        <f>'[4]AZIMUTH_CONGESTION by ports'!U2624</f>
        <v>0</v>
      </c>
      <c r="W1157" s="43">
        <f>'[4]AZIMUTH_CONGESTION by ports'!V2624</f>
        <v>3</v>
      </c>
      <c r="X1157" s="12">
        <f>'[4]AZIMUTH_CONGESTION by ports'!W2624</f>
        <v>1</v>
      </c>
      <c r="Y1157" s="88">
        <f>'[4]AZIMUTH_CONGESTION by ports'!X2624</f>
        <v>0</v>
      </c>
      <c r="Z1157" s="12">
        <f>'[4]AZIMUTH_CONGESTION by ports'!Y2624</f>
        <v>0</v>
      </c>
      <c r="AA1157" s="88">
        <f>'[4]AZIMUTH_CONGESTION by ports'!Z2624</f>
        <v>0</v>
      </c>
      <c r="AB1157" s="12">
        <f t="shared" si="123"/>
        <v>8.16</v>
      </c>
      <c r="AC1157" s="12">
        <f t="shared" si="124"/>
        <v>0.85000000000000009</v>
      </c>
      <c r="AD1157" s="12">
        <f t="shared" si="125"/>
        <v>0.85000000000000009</v>
      </c>
      <c r="AE1157" s="12">
        <f t="shared" si="126"/>
        <v>0.51</v>
      </c>
      <c r="AF1157" s="12">
        <f t="shared" si="127"/>
        <v>4.5900000000000007</v>
      </c>
      <c r="AG1157" s="12">
        <f t="shared" si="128"/>
        <v>1.36</v>
      </c>
    </row>
    <row r="1158" spans="2:33">
      <c r="B1158" s="15">
        <f>'[4]AZIMUTH_CONGESTION by ports'!A2625</f>
        <v>43525</v>
      </c>
      <c r="C1158" s="6">
        <f>'[4]AZIMUTH_CONGESTION by ports'!B2625</f>
        <v>6</v>
      </c>
      <c r="D1158" s="89">
        <f>'[4]AZIMUTH_CONGESTION by ports'!C2625</f>
        <v>32</v>
      </c>
      <c r="E1158" s="43">
        <f>'[4]AZIMUTH_CONGESTION by ports'!D2625</f>
        <v>3</v>
      </c>
      <c r="F1158" s="6">
        <f>'[4]AZIMUTH_CONGESTION by ports'!E2625</f>
        <v>0</v>
      </c>
      <c r="G1158" s="6">
        <f>'[4]AZIMUTH_CONGESTION by ports'!F2625</f>
        <v>0</v>
      </c>
      <c r="H1158" s="12">
        <f>'[4]AZIMUTH_CONGESTION by ports'!G2625</f>
        <v>0</v>
      </c>
      <c r="I1158" s="12">
        <f>'[4]AZIMUTH_CONGESTION by ports'!H2625</f>
        <v>1</v>
      </c>
      <c r="J1158" s="12">
        <f>'[4]AZIMUTH_CONGESTION by ports'!I2625</f>
        <v>0</v>
      </c>
      <c r="K1158" s="12">
        <f>'[4]AZIMUTH_CONGESTION by ports'!J2625</f>
        <v>0</v>
      </c>
      <c r="L1158" s="12">
        <f>'[4]AZIMUTH_CONGESTION by ports'!K2625</f>
        <v>1</v>
      </c>
      <c r="M1158" s="43">
        <f>'[4]AZIMUTH_CONGESTION by ports'!L2625</f>
        <v>1</v>
      </c>
      <c r="N1158" s="6">
        <f>'[4]AZIMUTH_CONGESTION by ports'!M2625</f>
        <v>0</v>
      </c>
      <c r="O1158" s="89">
        <f>'[4]AZIMUTH_CONGESTION by ports'!N2625</f>
        <v>0</v>
      </c>
      <c r="P1158" s="88">
        <f>'[4]AZIMUTH_CONGESTION by ports'!O2625</f>
        <v>2</v>
      </c>
      <c r="Q1158" s="88">
        <f>'[4]AZIMUTH_CONGESTION by ports'!P2625</f>
        <v>0</v>
      </c>
      <c r="R1158" s="43">
        <f>'[4]AZIMUTH_CONGESTION by ports'!Q2625</f>
        <v>2</v>
      </c>
      <c r="S1158" s="88">
        <f>'[4]AZIMUTH_CONGESTION by ports'!R2625</f>
        <v>1</v>
      </c>
      <c r="T1158" s="12">
        <f>'[4]AZIMUTH_CONGESTION by ports'!S2625</f>
        <v>4</v>
      </c>
      <c r="U1158" s="43">
        <f>'[4]AZIMUTH_CONGESTION by ports'!T2625</f>
        <v>0</v>
      </c>
      <c r="V1158" s="12">
        <f>'[4]AZIMUTH_CONGESTION by ports'!U2625</f>
        <v>0</v>
      </c>
      <c r="W1158" s="43">
        <f>'[4]AZIMUTH_CONGESTION by ports'!V2625</f>
        <v>3</v>
      </c>
      <c r="X1158" s="12">
        <f>'[4]AZIMUTH_CONGESTION by ports'!W2625</f>
        <v>0</v>
      </c>
      <c r="Y1158" s="88">
        <f>'[4]AZIMUTH_CONGESTION by ports'!X2625</f>
        <v>2</v>
      </c>
      <c r="Z1158" s="12">
        <f>'[4]AZIMUTH_CONGESTION by ports'!Y2625</f>
        <v>0</v>
      </c>
      <c r="AA1158" s="88">
        <f>'[4]AZIMUTH_CONGESTION by ports'!Z2625</f>
        <v>0</v>
      </c>
      <c r="AB1158" s="12">
        <f t="shared" si="123"/>
        <v>9.8600000000000012</v>
      </c>
      <c r="AC1158" s="12">
        <f t="shared" si="124"/>
        <v>1.02</v>
      </c>
      <c r="AD1158" s="12">
        <f t="shared" si="125"/>
        <v>1.53</v>
      </c>
      <c r="AE1158" s="12">
        <f t="shared" si="126"/>
        <v>0.85000000000000009</v>
      </c>
      <c r="AF1158" s="12">
        <f t="shared" si="127"/>
        <v>5.44</v>
      </c>
      <c r="AG1158" s="12">
        <f t="shared" si="128"/>
        <v>1.02</v>
      </c>
    </row>
    <row r="1159" spans="2:33">
      <c r="B1159" s="15">
        <f>'[4]AZIMUTH_CONGESTION by ports'!A2626</f>
        <v>43526</v>
      </c>
      <c r="C1159" s="6">
        <f>'[4]AZIMUTH_CONGESTION by ports'!B2626</f>
        <v>8</v>
      </c>
      <c r="D1159" s="89">
        <f>'[4]AZIMUTH_CONGESTION by ports'!C2626</f>
        <v>29</v>
      </c>
      <c r="E1159" s="43">
        <f>'[4]AZIMUTH_CONGESTION by ports'!D2626</f>
        <v>4</v>
      </c>
      <c r="F1159" s="6">
        <f>'[4]AZIMUTH_CONGESTION by ports'!E2626</f>
        <v>0</v>
      </c>
      <c r="G1159" s="6">
        <f>'[4]AZIMUTH_CONGESTION by ports'!F2626</f>
        <v>1</v>
      </c>
      <c r="H1159" s="12">
        <f>'[4]AZIMUTH_CONGESTION by ports'!G2626</f>
        <v>0</v>
      </c>
      <c r="I1159" s="12">
        <f>'[4]AZIMUTH_CONGESTION by ports'!H2626</f>
        <v>0</v>
      </c>
      <c r="J1159" s="12">
        <f>'[4]AZIMUTH_CONGESTION by ports'!I2626</f>
        <v>1</v>
      </c>
      <c r="K1159" s="12">
        <f>'[4]AZIMUTH_CONGESTION by ports'!J2626</f>
        <v>0</v>
      </c>
      <c r="L1159" s="12">
        <f>'[4]AZIMUTH_CONGESTION by ports'!K2626</f>
        <v>2</v>
      </c>
      <c r="M1159" s="43">
        <f>'[4]AZIMUTH_CONGESTION by ports'!L2626</f>
        <v>0</v>
      </c>
      <c r="N1159" s="6">
        <f>'[4]AZIMUTH_CONGESTION by ports'!M2626</f>
        <v>1</v>
      </c>
      <c r="O1159" s="89">
        <f>'[4]AZIMUTH_CONGESTION by ports'!N2626</f>
        <v>0</v>
      </c>
      <c r="P1159" s="88">
        <f>'[4]AZIMUTH_CONGESTION by ports'!O2626</f>
        <v>0</v>
      </c>
      <c r="Q1159" s="88">
        <f>'[4]AZIMUTH_CONGESTION by ports'!P2626</f>
        <v>0</v>
      </c>
      <c r="R1159" s="43">
        <f>'[4]AZIMUTH_CONGESTION by ports'!Q2626</f>
        <v>2</v>
      </c>
      <c r="S1159" s="88">
        <f>'[4]AZIMUTH_CONGESTION by ports'!R2626</f>
        <v>1</v>
      </c>
      <c r="T1159" s="12">
        <f>'[4]AZIMUTH_CONGESTION by ports'!S2626</f>
        <v>6</v>
      </c>
      <c r="U1159" s="43">
        <f>'[4]AZIMUTH_CONGESTION by ports'!T2626</f>
        <v>0</v>
      </c>
      <c r="V1159" s="12">
        <f>'[4]AZIMUTH_CONGESTION by ports'!U2626</f>
        <v>0</v>
      </c>
      <c r="W1159" s="43">
        <f>'[4]AZIMUTH_CONGESTION by ports'!V2626</f>
        <v>0</v>
      </c>
      <c r="X1159" s="12">
        <f>'[4]AZIMUTH_CONGESTION by ports'!W2626</f>
        <v>0</v>
      </c>
      <c r="Y1159" s="88">
        <f>'[4]AZIMUTH_CONGESTION by ports'!X2626</f>
        <v>1</v>
      </c>
      <c r="Z1159" s="12">
        <f>'[4]AZIMUTH_CONGESTION by ports'!Y2626</f>
        <v>0</v>
      </c>
      <c r="AA1159" s="88">
        <f>'[4]AZIMUTH_CONGESTION by ports'!Z2626</f>
        <v>0</v>
      </c>
      <c r="AB1159" s="12">
        <f t="shared" si="123"/>
        <v>9.5200000000000014</v>
      </c>
      <c r="AC1159" s="12">
        <f t="shared" si="124"/>
        <v>1.7000000000000002</v>
      </c>
      <c r="AD1159" s="12">
        <f t="shared" si="125"/>
        <v>1.02</v>
      </c>
      <c r="AE1159" s="12">
        <f t="shared" si="126"/>
        <v>0.34</v>
      </c>
      <c r="AF1159" s="12">
        <f t="shared" si="127"/>
        <v>4.9300000000000006</v>
      </c>
      <c r="AG1159" s="12">
        <f t="shared" si="128"/>
        <v>1.53</v>
      </c>
    </row>
    <row r="1160" spans="2:33">
      <c r="B1160" s="15">
        <f>'[4]AZIMUTH_CONGESTION by ports'!A2627</f>
        <v>43527</v>
      </c>
      <c r="C1160" s="6">
        <f>'[4]AZIMUTH_CONGESTION by ports'!B2627</f>
        <v>8</v>
      </c>
      <c r="D1160" s="89">
        <f>'[4]AZIMUTH_CONGESTION by ports'!C2627</f>
        <v>28</v>
      </c>
      <c r="E1160" s="43">
        <f>'[4]AZIMUTH_CONGESTION by ports'!D2627</f>
        <v>2</v>
      </c>
      <c r="F1160" s="6">
        <f>'[4]AZIMUTH_CONGESTION by ports'!E2627</f>
        <v>0</v>
      </c>
      <c r="G1160" s="6">
        <f>'[4]AZIMUTH_CONGESTION by ports'!F2627</f>
        <v>1</v>
      </c>
      <c r="H1160" s="12">
        <f>'[4]AZIMUTH_CONGESTION by ports'!G2627</f>
        <v>0</v>
      </c>
      <c r="I1160" s="12">
        <f>'[4]AZIMUTH_CONGESTION by ports'!H2627</f>
        <v>1</v>
      </c>
      <c r="J1160" s="12">
        <f>'[4]AZIMUTH_CONGESTION by ports'!I2627</f>
        <v>1</v>
      </c>
      <c r="K1160" s="12">
        <f>'[4]AZIMUTH_CONGESTION by ports'!J2627</f>
        <v>0</v>
      </c>
      <c r="L1160" s="12">
        <f>'[4]AZIMUTH_CONGESTION by ports'!K2627</f>
        <v>2</v>
      </c>
      <c r="M1160" s="43">
        <f>'[4]AZIMUTH_CONGESTION by ports'!L2627</f>
        <v>1</v>
      </c>
      <c r="N1160" s="6">
        <f>'[4]AZIMUTH_CONGESTION by ports'!M2627</f>
        <v>2</v>
      </c>
      <c r="O1160" s="89">
        <f>'[4]AZIMUTH_CONGESTION by ports'!N2627</f>
        <v>0</v>
      </c>
      <c r="P1160" s="88">
        <f>'[4]AZIMUTH_CONGESTION by ports'!O2627</f>
        <v>0</v>
      </c>
      <c r="Q1160" s="88">
        <f>'[4]AZIMUTH_CONGESTION by ports'!P2627</f>
        <v>0</v>
      </c>
      <c r="R1160" s="43">
        <f>'[4]AZIMUTH_CONGESTION by ports'!Q2627</f>
        <v>2</v>
      </c>
      <c r="S1160" s="88">
        <f>'[4]AZIMUTH_CONGESTION by ports'!R2627</f>
        <v>1</v>
      </c>
      <c r="T1160" s="12">
        <f>'[4]AZIMUTH_CONGESTION by ports'!S2627</f>
        <v>4</v>
      </c>
      <c r="U1160" s="43">
        <f>'[4]AZIMUTH_CONGESTION by ports'!T2627</f>
        <v>0</v>
      </c>
      <c r="V1160" s="12">
        <f>'[4]AZIMUTH_CONGESTION by ports'!U2627</f>
        <v>0</v>
      </c>
      <c r="W1160" s="43">
        <f>'[4]AZIMUTH_CONGESTION by ports'!V2627</f>
        <v>2</v>
      </c>
      <c r="X1160" s="12">
        <f>'[4]AZIMUTH_CONGESTION by ports'!W2627</f>
        <v>1</v>
      </c>
      <c r="Y1160" s="88">
        <f>'[4]AZIMUTH_CONGESTION by ports'!X2627</f>
        <v>1</v>
      </c>
      <c r="Z1160" s="12">
        <f>'[4]AZIMUTH_CONGESTION by ports'!Y2627</f>
        <v>0</v>
      </c>
      <c r="AA1160" s="88">
        <f>'[4]AZIMUTH_CONGESTION by ports'!Z2627</f>
        <v>0</v>
      </c>
      <c r="AB1160" s="12">
        <f t="shared" si="123"/>
        <v>9.6900000000000013</v>
      </c>
      <c r="AC1160" s="12">
        <f t="shared" si="124"/>
        <v>1.87</v>
      </c>
      <c r="AD1160" s="12">
        <f t="shared" si="125"/>
        <v>1.1900000000000002</v>
      </c>
      <c r="AE1160" s="12">
        <f t="shared" si="126"/>
        <v>0.34</v>
      </c>
      <c r="AF1160" s="12">
        <f t="shared" si="127"/>
        <v>4.7600000000000007</v>
      </c>
      <c r="AG1160" s="12">
        <f t="shared" si="128"/>
        <v>1.53</v>
      </c>
    </row>
    <row r="1161" spans="2:33">
      <c r="B1161" s="15">
        <f>'[4]AZIMUTH_CONGESTION by ports'!A2628</f>
        <v>43528</v>
      </c>
      <c r="C1161" s="6">
        <f>'[4]AZIMUTH_CONGESTION by ports'!B2628</f>
        <v>9</v>
      </c>
      <c r="D1161" s="89">
        <f>'[4]AZIMUTH_CONGESTION by ports'!C2628</f>
        <v>26</v>
      </c>
      <c r="E1161" s="43">
        <f>'[4]AZIMUTH_CONGESTION by ports'!D2628</f>
        <v>3</v>
      </c>
      <c r="F1161" s="6">
        <f>'[4]AZIMUTH_CONGESTION by ports'!E2628</f>
        <v>0</v>
      </c>
      <c r="G1161" s="6">
        <f>'[4]AZIMUTH_CONGESTION by ports'!F2628</f>
        <v>0</v>
      </c>
      <c r="H1161" s="12">
        <f>'[4]AZIMUTH_CONGESTION by ports'!G2628</f>
        <v>0</v>
      </c>
      <c r="I1161" s="12">
        <f>'[4]AZIMUTH_CONGESTION by ports'!H2628</f>
        <v>0</v>
      </c>
      <c r="J1161" s="12">
        <f>'[4]AZIMUTH_CONGESTION by ports'!I2628</f>
        <v>1</v>
      </c>
      <c r="K1161" s="12">
        <f>'[4]AZIMUTH_CONGESTION by ports'!J2628</f>
        <v>0</v>
      </c>
      <c r="L1161" s="12">
        <f>'[4]AZIMUTH_CONGESTION by ports'!K2628</f>
        <v>2</v>
      </c>
      <c r="M1161" s="43">
        <f>'[4]AZIMUTH_CONGESTION by ports'!L2628</f>
        <v>0</v>
      </c>
      <c r="N1161" s="6">
        <f>'[4]AZIMUTH_CONGESTION by ports'!M2628</f>
        <v>2</v>
      </c>
      <c r="O1161" s="89">
        <f>'[4]AZIMUTH_CONGESTION by ports'!N2628</f>
        <v>0</v>
      </c>
      <c r="P1161" s="88">
        <f>'[4]AZIMUTH_CONGESTION by ports'!O2628</f>
        <v>1</v>
      </c>
      <c r="Q1161" s="88">
        <f>'[4]AZIMUTH_CONGESTION by ports'!P2628</f>
        <v>0</v>
      </c>
      <c r="R1161" s="43">
        <f>'[4]AZIMUTH_CONGESTION by ports'!Q2628</f>
        <v>1</v>
      </c>
      <c r="S1161" s="88">
        <f>'[4]AZIMUTH_CONGESTION by ports'!R2628</f>
        <v>1</v>
      </c>
      <c r="T1161" s="12">
        <f>'[4]AZIMUTH_CONGESTION by ports'!S2628</f>
        <v>5</v>
      </c>
      <c r="U1161" s="43">
        <f>'[4]AZIMUTH_CONGESTION by ports'!T2628</f>
        <v>0</v>
      </c>
      <c r="V1161" s="12">
        <f>'[4]AZIMUTH_CONGESTION by ports'!U2628</f>
        <v>0</v>
      </c>
      <c r="W1161" s="43">
        <f>'[4]AZIMUTH_CONGESTION by ports'!V2628</f>
        <v>2</v>
      </c>
      <c r="X1161" s="12">
        <f>'[4]AZIMUTH_CONGESTION by ports'!W2628</f>
        <v>1</v>
      </c>
      <c r="Y1161" s="88">
        <f>'[4]AZIMUTH_CONGESTION by ports'!X2628</f>
        <v>1</v>
      </c>
      <c r="Z1161" s="12">
        <f>'[4]AZIMUTH_CONGESTION by ports'!Y2628</f>
        <v>0</v>
      </c>
      <c r="AA1161" s="88">
        <f>'[4]AZIMUTH_CONGESTION by ports'!Z2628</f>
        <v>0</v>
      </c>
      <c r="AB1161" s="12">
        <f t="shared" si="123"/>
        <v>9.3500000000000014</v>
      </c>
      <c r="AC1161" s="12">
        <f t="shared" si="124"/>
        <v>1.87</v>
      </c>
      <c r="AD1161" s="12">
        <f t="shared" si="125"/>
        <v>1.02</v>
      </c>
      <c r="AE1161" s="12">
        <f t="shared" si="126"/>
        <v>0.51</v>
      </c>
      <c r="AF1161" s="12">
        <f t="shared" si="127"/>
        <v>4.42</v>
      </c>
      <c r="AG1161" s="12">
        <f t="shared" si="128"/>
        <v>1.53</v>
      </c>
    </row>
    <row r="1162" spans="2:33">
      <c r="B1162" s="15">
        <f>'[4]AZIMUTH_CONGESTION by ports'!A2629</f>
        <v>43529</v>
      </c>
      <c r="C1162" s="6">
        <f>'[4]AZIMUTH_CONGESTION by ports'!B2629</f>
        <v>10</v>
      </c>
      <c r="D1162" s="89">
        <f>'[4]AZIMUTH_CONGESTION by ports'!C2629</f>
        <v>25</v>
      </c>
      <c r="E1162" s="43">
        <f>'[4]AZIMUTH_CONGESTION by ports'!D2629</f>
        <v>2</v>
      </c>
      <c r="F1162" s="6">
        <f>'[4]AZIMUTH_CONGESTION by ports'!E2629</f>
        <v>0</v>
      </c>
      <c r="G1162" s="6">
        <f>'[4]AZIMUTH_CONGESTION by ports'!F2629</f>
        <v>0</v>
      </c>
      <c r="H1162" s="12">
        <f>'[4]AZIMUTH_CONGESTION by ports'!G2629</f>
        <v>0</v>
      </c>
      <c r="I1162" s="12">
        <f>'[4]AZIMUTH_CONGESTION by ports'!H2629</f>
        <v>0</v>
      </c>
      <c r="J1162" s="12">
        <f>'[4]AZIMUTH_CONGESTION by ports'!I2629</f>
        <v>0</v>
      </c>
      <c r="K1162" s="12">
        <f>'[4]AZIMUTH_CONGESTION by ports'!J2629</f>
        <v>1</v>
      </c>
      <c r="L1162" s="12">
        <f>'[4]AZIMUTH_CONGESTION by ports'!K2629</f>
        <v>2</v>
      </c>
      <c r="M1162" s="43">
        <f>'[4]AZIMUTH_CONGESTION by ports'!L2629</f>
        <v>2</v>
      </c>
      <c r="N1162" s="6">
        <f>'[4]AZIMUTH_CONGESTION by ports'!M2629</f>
        <v>1</v>
      </c>
      <c r="O1162" s="89">
        <f>'[4]AZIMUTH_CONGESTION by ports'!N2629</f>
        <v>0</v>
      </c>
      <c r="P1162" s="88">
        <f>'[4]AZIMUTH_CONGESTION by ports'!O2629</f>
        <v>2</v>
      </c>
      <c r="Q1162" s="88">
        <f>'[4]AZIMUTH_CONGESTION by ports'!P2629</f>
        <v>0</v>
      </c>
      <c r="R1162" s="43">
        <f>'[4]AZIMUTH_CONGESTION by ports'!Q2629</f>
        <v>1</v>
      </c>
      <c r="S1162" s="88">
        <f>'[4]AZIMUTH_CONGESTION by ports'!R2629</f>
        <v>1</v>
      </c>
      <c r="T1162" s="12">
        <f>'[4]AZIMUTH_CONGESTION by ports'!S2629</f>
        <v>5</v>
      </c>
      <c r="U1162" s="43">
        <f>'[4]AZIMUTH_CONGESTION by ports'!T2629</f>
        <v>0</v>
      </c>
      <c r="V1162" s="12">
        <f>'[4]AZIMUTH_CONGESTION by ports'!U2629</f>
        <v>0</v>
      </c>
      <c r="W1162" s="43">
        <f>'[4]AZIMUTH_CONGESTION by ports'!V2629</f>
        <v>2</v>
      </c>
      <c r="X1162" s="12">
        <f>'[4]AZIMUTH_CONGESTION by ports'!W2629</f>
        <v>1</v>
      </c>
      <c r="Y1162" s="88">
        <f>'[4]AZIMUTH_CONGESTION by ports'!X2629</f>
        <v>0</v>
      </c>
      <c r="Z1162" s="12">
        <f>'[4]AZIMUTH_CONGESTION by ports'!Y2629</f>
        <v>0</v>
      </c>
      <c r="AA1162" s="88">
        <f>'[4]AZIMUTH_CONGESTION by ports'!Z2629</f>
        <v>0</v>
      </c>
      <c r="AB1162" s="12">
        <f t="shared" si="123"/>
        <v>9.3500000000000014</v>
      </c>
      <c r="AC1162" s="12">
        <f t="shared" si="124"/>
        <v>1.87</v>
      </c>
      <c r="AD1162" s="12">
        <f t="shared" si="125"/>
        <v>1.1900000000000002</v>
      </c>
      <c r="AE1162" s="12">
        <f t="shared" si="126"/>
        <v>0.51</v>
      </c>
      <c r="AF1162" s="12">
        <f t="shared" si="127"/>
        <v>4.25</v>
      </c>
      <c r="AG1162" s="12">
        <f t="shared" si="128"/>
        <v>1.53</v>
      </c>
    </row>
    <row r="1163" spans="2:33">
      <c r="B1163" s="15">
        <f>'[4]AZIMUTH_CONGESTION by ports'!A2630</f>
        <v>43530</v>
      </c>
      <c r="C1163" s="6">
        <f>'[4]AZIMUTH_CONGESTION by ports'!B2630</f>
        <v>9</v>
      </c>
      <c r="D1163" s="89">
        <f>'[4]AZIMUTH_CONGESTION by ports'!C2630</f>
        <v>25</v>
      </c>
      <c r="E1163" s="43">
        <f>'[4]AZIMUTH_CONGESTION by ports'!D2630</f>
        <v>2</v>
      </c>
      <c r="F1163" s="6">
        <f>'[4]AZIMUTH_CONGESTION by ports'!E2630</f>
        <v>0</v>
      </c>
      <c r="G1163" s="6">
        <f>'[4]AZIMUTH_CONGESTION by ports'!F2630</f>
        <v>0</v>
      </c>
      <c r="H1163" s="12">
        <f>'[4]AZIMUTH_CONGESTION by ports'!G2630</f>
        <v>0</v>
      </c>
      <c r="I1163" s="12">
        <f>'[4]AZIMUTH_CONGESTION by ports'!H2630</f>
        <v>0</v>
      </c>
      <c r="J1163" s="12">
        <f>'[4]AZIMUTH_CONGESTION by ports'!I2630</f>
        <v>1</v>
      </c>
      <c r="K1163" s="12">
        <f>'[4]AZIMUTH_CONGESTION by ports'!J2630</f>
        <v>2</v>
      </c>
      <c r="L1163" s="12">
        <f>'[4]AZIMUTH_CONGESTION by ports'!K2630</f>
        <v>2</v>
      </c>
      <c r="M1163" s="43">
        <f>'[4]AZIMUTH_CONGESTION by ports'!L2630</f>
        <v>0</v>
      </c>
      <c r="N1163" s="6">
        <f>'[4]AZIMUTH_CONGESTION by ports'!M2630</f>
        <v>0</v>
      </c>
      <c r="O1163" s="89">
        <f>'[4]AZIMUTH_CONGESTION by ports'!N2630</f>
        <v>0</v>
      </c>
      <c r="P1163" s="88">
        <f>'[4]AZIMUTH_CONGESTION by ports'!O2630</f>
        <v>0</v>
      </c>
      <c r="Q1163" s="88">
        <f>'[4]AZIMUTH_CONGESTION by ports'!P2630</f>
        <v>0</v>
      </c>
      <c r="R1163" s="43">
        <f>'[4]AZIMUTH_CONGESTION by ports'!Q2630</f>
        <v>1</v>
      </c>
      <c r="S1163" s="88">
        <f>'[4]AZIMUTH_CONGESTION by ports'!R2630</f>
        <v>1</v>
      </c>
      <c r="T1163" s="12">
        <f>'[4]AZIMUTH_CONGESTION by ports'!S2630</f>
        <v>2</v>
      </c>
      <c r="U1163" s="43">
        <f>'[4]AZIMUTH_CONGESTION by ports'!T2630</f>
        <v>0</v>
      </c>
      <c r="V1163" s="12">
        <f>'[4]AZIMUTH_CONGESTION by ports'!U2630</f>
        <v>0</v>
      </c>
      <c r="W1163" s="43">
        <f>'[4]AZIMUTH_CONGESTION by ports'!V2630</f>
        <v>3</v>
      </c>
      <c r="X1163" s="12">
        <f>'[4]AZIMUTH_CONGESTION by ports'!W2630</f>
        <v>1</v>
      </c>
      <c r="Y1163" s="88">
        <f>'[4]AZIMUTH_CONGESTION by ports'!X2630</f>
        <v>0</v>
      </c>
      <c r="Z1163" s="12">
        <f>'[4]AZIMUTH_CONGESTION by ports'!Y2630</f>
        <v>0</v>
      </c>
      <c r="AA1163" s="88">
        <f>'[4]AZIMUTH_CONGESTION by ports'!Z2630</f>
        <v>0</v>
      </c>
      <c r="AB1163" s="12">
        <f t="shared" si="123"/>
        <v>8.33</v>
      </c>
      <c r="AC1163" s="12">
        <f t="shared" si="124"/>
        <v>1.53</v>
      </c>
      <c r="AD1163" s="12">
        <f t="shared" si="125"/>
        <v>1.02</v>
      </c>
      <c r="AE1163" s="12">
        <f t="shared" si="126"/>
        <v>0.17</v>
      </c>
      <c r="AF1163" s="12">
        <f t="shared" si="127"/>
        <v>4.25</v>
      </c>
      <c r="AG1163" s="12">
        <f t="shared" si="128"/>
        <v>1.36</v>
      </c>
    </row>
    <row r="1164" spans="2:33">
      <c r="B1164" s="15">
        <f>'[4]AZIMUTH_CONGESTION by ports'!A2631</f>
        <v>43531</v>
      </c>
      <c r="C1164" s="6">
        <f>'[4]AZIMUTH_CONGESTION by ports'!B2631</f>
        <v>9</v>
      </c>
      <c r="D1164" s="89">
        <f>'[4]AZIMUTH_CONGESTION by ports'!C2631</f>
        <v>28</v>
      </c>
      <c r="E1164" s="43">
        <f>'[4]AZIMUTH_CONGESTION by ports'!D2631</f>
        <v>1</v>
      </c>
      <c r="F1164" s="6">
        <f>'[4]AZIMUTH_CONGESTION by ports'!E2631</f>
        <v>0</v>
      </c>
      <c r="G1164" s="6">
        <f>'[4]AZIMUTH_CONGESTION by ports'!F2631</f>
        <v>0</v>
      </c>
      <c r="H1164" s="12">
        <f>'[4]AZIMUTH_CONGESTION by ports'!G2631</f>
        <v>0</v>
      </c>
      <c r="I1164" s="12">
        <f>'[4]AZIMUTH_CONGESTION by ports'!H2631</f>
        <v>0</v>
      </c>
      <c r="J1164" s="12">
        <f>'[4]AZIMUTH_CONGESTION by ports'!I2631</f>
        <v>0</v>
      </c>
      <c r="K1164" s="12">
        <f>'[4]AZIMUTH_CONGESTION by ports'!J2631</f>
        <v>2</v>
      </c>
      <c r="L1164" s="12">
        <f>'[4]AZIMUTH_CONGESTION by ports'!K2631</f>
        <v>2</v>
      </c>
      <c r="M1164" s="43">
        <f>'[4]AZIMUTH_CONGESTION by ports'!L2631</f>
        <v>0</v>
      </c>
      <c r="N1164" s="6">
        <f>'[4]AZIMUTH_CONGESTION by ports'!M2631</f>
        <v>0</v>
      </c>
      <c r="O1164" s="89">
        <f>'[4]AZIMUTH_CONGESTION by ports'!N2631</f>
        <v>0</v>
      </c>
      <c r="P1164" s="88">
        <f>'[4]AZIMUTH_CONGESTION by ports'!O2631</f>
        <v>0</v>
      </c>
      <c r="Q1164" s="88">
        <f>'[4]AZIMUTH_CONGESTION by ports'!P2631</f>
        <v>0</v>
      </c>
      <c r="R1164" s="43">
        <f>'[4]AZIMUTH_CONGESTION by ports'!Q2631</f>
        <v>1</v>
      </c>
      <c r="S1164" s="88">
        <f>'[4]AZIMUTH_CONGESTION by ports'!R2631</f>
        <v>1</v>
      </c>
      <c r="T1164" s="12">
        <f>'[4]AZIMUTH_CONGESTION by ports'!S2631</f>
        <v>6</v>
      </c>
      <c r="U1164" s="43">
        <f>'[4]AZIMUTH_CONGESTION by ports'!T2631</f>
        <v>0</v>
      </c>
      <c r="V1164" s="12">
        <f>'[4]AZIMUTH_CONGESTION by ports'!U2631</f>
        <v>0</v>
      </c>
      <c r="W1164" s="43">
        <f>'[4]AZIMUTH_CONGESTION by ports'!V2631</f>
        <v>2</v>
      </c>
      <c r="X1164" s="12">
        <f>'[4]AZIMUTH_CONGESTION by ports'!W2631</f>
        <v>1</v>
      </c>
      <c r="Y1164" s="88">
        <f>'[4]AZIMUTH_CONGESTION by ports'!X2631</f>
        <v>0</v>
      </c>
      <c r="Z1164" s="12">
        <f>'[4]AZIMUTH_CONGESTION by ports'!Y2631</f>
        <v>0</v>
      </c>
      <c r="AA1164" s="88">
        <f>'[4]AZIMUTH_CONGESTION by ports'!Z2631</f>
        <v>0</v>
      </c>
      <c r="AB1164" s="12">
        <f t="shared" si="123"/>
        <v>9.01</v>
      </c>
      <c r="AC1164" s="12">
        <f t="shared" si="124"/>
        <v>1.53</v>
      </c>
      <c r="AD1164" s="12">
        <f t="shared" si="125"/>
        <v>0.68</v>
      </c>
      <c r="AE1164" s="12">
        <f t="shared" si="126"/>
        <v>0.17</v>
      </c>
      <c r="AF1164" s="12">
        <f t="shared" si="127"/>
        <v>4.7600000000000007</v>
      </c>
      <c r="AG1164" s="12">
        <f t="shared" si="128"/>
        <v>1.87</v>
      </c>
    </row>
    <row r="1165" spans="2:33">
      <c r="B1165" s="15">
        <f>'[4]AZIMUTH_CONGESTION by ports'!A2632</f>
        <v>43532</v>
      </c>
      <c r="C1165" s="6">
        <f>'[4]AZIMUTH_CONGESTION by ports'!B2632</f>
        <v>9</v>
      </c>
      <c r="D1165" s="89">
        <f>'[4]AZIMUTH_CONGESTION by ports'!C2632</f>
        <v>25</v>
      </c>
      <c r="E1165" s="43">
        <f>'[4]AZIMUTH_CONGESTION by ports'!D2632</f>
        <v>2</v>
      </c>
      <c r="F1165" s="6">
        <f>'[4]AZIMUTH_CONGESTION by ports'!E2632</f>
        <v>0</v>
      </c>
      <c r="G1165" s="6">
        <f>'[4]AZIMUTH_CONGESTION by ports'!F2632</f>
        <v>0</v>
      </c>
      <c r="H1165" s="12">
        <f>'[4]AZIMUTH_CONGESTION by ports'!G2632</f>
        <v>0</v>
      </c>
      <c r="I1165" s="12">
        <f>'[4]AZIMUTH_CONGESTION by ports'!H2632</f>
        <v>0</v>
      </c>
      <c r="J1165" s="12">
        <f>'[4]AZIMUTH_CONGESTION by ports'!I2632</f>
        <v>0</v>
      </c>
      <c r="K1165" s="12">
        <f>'[4]AZIMUTH_CONGESTION by ports'!J2632</f>
        <v>0</v>
      </c>
      <c r="L1165" s="12">
        <f>'[4]AZIMUTH_CONGESTION by ports'!K2632</f>
        <v>2</v>
      </c>
      <c r="M1165" s="43">
        <f>'[4]AZIMUTH_CONGESTION by ports'!L2632</f>
        <v>0</v>
      </c>
      <c r="N1165" s="6">
        <f>'[4]AZIMUTH_CONGESTION by ports'!M2632</f>
        <v>0</v>
      </c>
      <c r="O1165" s="89">
        <f>'[4]AZIMUTH_CONGESTION by ports'!N2632</f>
        <v>0</v>
      </c>
      <c r="P1165" s="88">
        <f>'[4]AZIMUTH_CONGESTION by ports'!O2632</f>
        <v>1</v>
      </c>
      <c r="Q1165" s="88">
        <f>'[4]AZIMUTH_CONGESTION by ports'!P2632</f>
        <v>0</v>
      </c>
      <c r="R1165" s="43">
        <f>'[4]AZIMUTH_CONGESTION by ports'!Q2632</f>
        <v>1</v>
      </c>
      <c r="S1165" s="88">
        <f>'[4]AZIMUTH_CONGESTION by ports'!R2632</f>
        <v>1</v>
      </c>
      <c r="T1165" s="12">
        <f>'[4]AZIMUTH_CONGESTION by ports'!S2632</f>
        <v>4</v>
      </c>
      <c r="U1165" s="43">
        <f>'[4]AZIMUTH_CONGESTION by ports'!T2632</f>
        <v>0</v>
      </c>
      <c r="V1165" s="12">
        <f>'[4]AZIMUTH_CONGESTION by ports'!U2632</f>
        <v>0</v>
      </c>
      <c r="W1165" s="43">
        <f>'[4]AZIMUTH_CONGESTION by ports'!V2632</f>
        <v>4</v>
      </c>
      <c r="X1165" s="12">
        <f>'[4]AZIMUTH_CONGESTION by ports'!W2632</f>
        <v>2</v>
      </c>
      <c r="Y1165" s="88">
        <f>'[4]AZIMUTH_CONGESTION by ports'!X2632</f>
        <v>0</v>
      </c>
      <c r="Z1165" s="12">
        <f>'[4]AZIMUTH_CONGESTION by ports'!Y2632</f>
        <v>0</v>
      </c>
      <c r="AA1165" s="88">
        <f>'[4]AZIMUTH_CONGESTION by ports'!Z2632</f>
        <v>0</v>
      </c>
      <c r="AB1165" s="12">
        <f t="shared" si="123"/>
        <v>8.67</v>
      </c>
      <c r="AC1165" s="12">
        <f t="shared" si="124"/>
        <v>1.53</v>
      </c>
      <c r="AD1165" s="12">
        <f t="shared" si="125"/>
        <v>1.1900000000000002</v>
      </c>
      <c r="AE1165" s="12">
        <f t="shared" si="126"/>
        <v>0.34</v>
      </c>
      <c r="AF1165" s="12">
        <f t="shared" si="127"/>
        <v>4.25</v>
      </c>
      <c r="AG1165" s="12">
        <f t="shared" si="128"/>
        <v>1.36</v>
      </c>
    </row>
    <row r="1166" spans="2:33">
      <c r="B1166" s="15">
        <f>'[4]AZIMUTH_CONGESTION by ports'!A2633</f>
        <v>43533</v>
      </c>
      <c r="C1166" s="6">
        <f>'[4]AZIMUTH_CONGESTION by ports'!B2633</f>
        <v>7</v>
      </c>
      <c r="D1166" s="89">
        <f>'[4]AZIMUTH_CONGESTION by ports'!C2633</f>
        <v>27</v>
      </c>
      <c r="E1166" s="43">
        <f>'[4]AZIMUTH_CONGESTION by ports'!D2633</f>
        <v>1</v>
      </c>
      <c r="F1166" s="6">
        <f>'[4]AZIMUTH_CONGESTION by ports'!E2633</f>
        <v>0</v>
      </c>
      <c r="G1166" s="6">
        <f>'[4]AZIMUTH_CONGESTION by ports'!F2633</f>
        <v>0</v>
      </c>
      <c r="H1166" s="12">
        <f>'[4]AZIMUTH_CONGESTION by ports'!G2633</f>
        <v>0</v>
      </c>
      <c r="I1166" s="12">
        <f>'[4]AZIMUTH_CONGESTION by ports'!H2633</f>
        <v>0</v>
      </c>
      <c r="J1166" s="12">
        <f>'[4]AZIMUTH_CONGESTION by ports'!I2633</f>
        <v>1</v>
      </c>
      <c r="K1166" s="12">
        <f>'[4]AZIMUTH_CONGESTION by ports'!J2633</f>
        <v>0</v>
      </c>
      <c r="L1166" s="12">
        <f>'[4]AZIMUTH_CONGESTION by ports'!K2633</f>
        <v>1</v>
      </c>
      <c r="M1166" s="43">
        <f>'[4]AZIMUTH_CONGESTION by ports'!L2633</f>
        <v>0</v>
      </c>
      <c r="N1166" s="6">
        <f>'[4]AZIMUTH_CONGESTION by ports'!M2633</f>
        <v>0</v>
      </c>
      <c r="O1166" s="89">
        <f>'[4]AZIMUTH_CONGESTION by ports'!N2633</f>
        <v>0</v>
      </c>
      <c r="P1166" s="88">
        <f>'[4]AZIMUTH_CONGESTION by ports'!O2633</f>
        <v>0</v>
      </c>
      <c r="Q1166" s="88">
        <f>'[4]AZIMUTH_CONGESTION by ports'!P2633</f>
        <v>0</v>
      </c>
      <c r="R1166" s="43">
        <f>'[4]AZIMUTH_CONGESTION by ports'!Q2633</f>
        <v>1</v>
      </c>
      <c r="S1166" s="88">
        <f>'[4]AZIMUTH_CONGESTION by ports'!R2633</f>
        <v>0</v>
      </c>
      <c r="T1166" s="12">
        <f>'[4]AZIMUTH_CONGESTION by ports'!S2633</f>
        <v>6</v>
      </c>
      <c r="U1166" s="43">
        <f>'[4]AZIMUTH_CONGESTION by ports'!T2633</f>
        <v>0</v>
      </c>
      <c r="V1166" s="12">
        <f>'[4]AZIMUTH_CONGESTION by ports'!U2633</f>
        <v>0</v>
      </c>
      <c r="W1166" s="43">
        <f>'[4]AZIMUTH_CONGESTION by ports'!V2633</f>
        <v>4</v>
      </c>
      <c r="X1166" s="12">
        <f>'[4]AZIMUTH_CONGESTION by ports'!W2633</f>
        <v>2</v>
      </c>
      <c r="Y1166" s="88">
        <f>'[4]AZIMUTH_CONGESTION by ports'!X2633</f>
        <v>2</v>
      </c>
      <c r="Z1166" s="12">
        <f>'[4]AZIMUTH_CONGESTION by ports'!Y2633</f>
        <v>0</v>
      </c>
      <c r="AA1166" s="88">
        <f>'[4]AZIMUTH_CONGESTION by ports'!Z2633</f>
        <v>0</v>
      </c>
      <c r="AB1166" s="12">
        <f t="shared" si="123"/>
        <v>8.84</v>
      </c>
      <c r="AC1166" s="12">
        <f t="shared" si="124"/>
        <v>1.1900000000000002</v>
      </c>
      <c r="AD1166" s="12">
        <f t="shared" si="125"/>
        <v>1.02</v>
      </c>
      <c r="AE1166" s="12">
        <f t="shared" si="126"/>
        <v>0.34</v>
      </c>
      <c r="AF1166" s="12">
        <f t="shared" si="127"/>
        <v>4.5900000000000007</v>
      </c>
      <c r="AG1166" s="12">
        <f t="shared" si="128"/>
        <v>1.7000000000000002</v>
      </c>
    </row>
    <row r="1167" spans="2:33">
      <c r="B1167" s="15">
        <f>'[4]AZIMUTH_CONGESTION by ports'!A2634</f>
        <v>43534</v>
      </c>
      <c r="C1167" s="6">
        <f>'[4]AZIMUTH_CONGESTION by ports'!B2634</f>
        <v>7</v>
      </c>
      <c r="D1167" s="89">
        <f>'[4]AZIMUTH_CONGESTION by ports'!C2634</f>
        <v>28</v>
      </c>
      <c r="E1167" s="43">
        <f>'[4]AZIMUTH_CONGESTION by ports'!D2634</f>
        <v>1</v>
      </c>
      <c r="F1167" s="6">
        <f>'[4]AZIMUTH_CONGESTION by ports'!E2634</f>
        <v>0</v>
      </c>
      <c r="G1167" s="6">
        <f>'[4]AZIMUTH_CONGESTION by ports'!F2634</f>
        <v>0</v>
      </c>
      <c r="H1167" s="12">
        <f>'[4]AZIMUTH_CONGESTION by ports'!G2634</f>
        <v>0</v>
      </c>
      <c r="I1167" s="12">
        <f>'[4]AZIMUTH_CONGESTION by ports'!H2634</f>
        <v>1</v>
      </c>
      <c r="J1167" s="12">
        <f>'[4]AZIMUTH_CONGESTION by ports'!I2634</f>
        <v>1</v>
      </c>
      <c r="K1167" s="12">
        <f>'[4]AZIMUTH_CONGESTION by ports'!J2634</f>
        <v>0</v>
      </c>
      <c r="L1167" s="12">
        <f>'[4]AZIMUTH_CONGESTION by ports'!K2634</f>
        <v>1</v>
      </c>
      <c r="M1167" s="43">
        <f>'[4]AZIMUTH_CONGESTION by ports'!L2634</f>
        <v>0</v>
      </c>
      <c r="N1167" s="6">
        <f>'[4]AZIMUTH_CONGESTION by ports'!M2634</f>
        <v>0</v>
      </c>
      <c r="O1167" s="89">
        <f>'[4]AZIMUTH_CONGESTION by ports'!N2634</f>
        <v>0</v>
      </c>
      <c r="P1167" s="88">
        <f>'[4]AZIMUTH_CONGESTION by ports'!O2634</f>
        <v>1</v>
      </c>
      <c r="Q1167" s="88">
        <f>'[4]AZIMUTH_CONGESTION by ports'!P2634</f>
        <v>0</v>
      </c>
      <c r="R1167" s="43">
        <f>'[4]AZIMUTH_CONGESTION by ports'!Q2634</f>
        <v>1</v>
      </c>
      <c r="S1167" s="88">
        <f>'[4]AZIMUTH_CONGESTION by ports'!R2634</f>
        <v>0</v>
      </c>
      <c r="T1167" s="12">
        <f>'[4]AZIMUTH_CONGESTION by ports'!S2634</f>
        <v>3</v>
      </c>
      <c r="U1167" s="43">
        <f>'[4]AZIMUTH_CONGESTION by ports'!T2634</f>
        <v>0</v>
      </c>
      <c r="V1167" s="12">
        <f>'[4]AZIMUTH_CONGESTION by ports'!U2634</f>
        <v>0</v>
      </c>
      <c r="W1167" s="43">
        <f>'[4]AZIMUTH_CONGESTION by ports'!V2634</f>
        <v>2</v>
      </c>
      <c r="X1167" s="12">
        <f>'[4]AZIMUTH_CONGESTION by ports'!W2634</f>
        <v>2</v>
      </c>
      <c r="Y1167" s="88">
        <f>'[4]AZIMUTH_CONGESTION by ports'!X2634</f>
        <v>2</v>
      </c>
      <c r="Z1167" s="12">
        <f>'[4]AZIMUTH_CONGESTION by ports'!Y2634</f>
        <v>0</v>
      </c>
      <c r="AA1167" s="88">
        <f>'[4]AZIMUTH_CONGESTION by ports'!Z2634</f>
        <v>0</v>
      </c>
      <c r="AB1167" s="12">
        <f t="shared" si="123"/>
        <v>8.5</v>
      </c>
      <c r="AC1167" s="12">
        <f t="shared" si="124"/>
        <v>1.1900000000000002</v>
      </c>
      <c r="AD1167" s="12">
        <f t="shared" si="125"/>
        <v>0.68</v>
      </c>
      <c r="AE1167" s="12">
        <f t="shared" si="126"/>
        <v>0.51</v>
      </c>
      <c r="AF1167" s="12">
        <f t="shared" si="127"/>
        <v>4.7600000000000007</v>
      </c>
      <c r="AG1167" s="12">
        <f t="shared" si="128"/>
        <v>1.36</v>
      </c>
    </row>
    <row r="1168" spans="2:33">
      <c r="B1168" s="15">
        <f>'[4]AZIMUTH_CONGESTION by ports'!A2635</f>
        <v>43535</v>
      </c>
      <c r="C1168" s="6">
        <f>'[4]AZIMUTH_CONGESTION by ports'!B2635</f>
        <v>8</v>
      </c>
      <c r="D1168" s="89">
        <f>'[4]AZIMUTH_CONGESTION by ports'!C2635</f>
        <v>27</v>
      </c>
      <c r="E1168" s="43">
        <f>'[4]AZIMUTH_CONGESTION by ports'!D2635</f>
        <v>1</v>
      </c>
      <c r="F1168" s="6">
        <f>'[4]AZIMUTH_CONGESTION by ports'!E2635</f>
        <v>0</v>
      </c>
      <c r="G1168" s="6">
        <f>'[4]AZIMUTH_CONGESTION by ports'!F2635</f>
        <v>0</v>
      </c>
      <c r="H1168" s="12">
        <f>'[4]AZIMUTH_CONGESTION by ports'!G2635</f>
        <v>0</v>
      </c>
      <c r="I1168" s="12">
        <f>'[4]AZIMUTH_CONGESTION by ports'!H2635</f>
        <v>1</v>
      </c>
      <c r="J1168" s="12">
        <f>'[4]AZIMUTH_CONGESTION by ports'!I2635</f>
        <v>1</v>
      </c>
      <c r="K1168" s="12">
        <f>'[4]AZIMUTH_CONGESTION by ports'!J2635</f>
        <v>0</v>
      </c>
      <c r="L1168" s="12">
        <f>'[4]AZIMUTH_CONGESTION by ports'!K2635</f>
        <v>1</v>
      </c>
      <c r="M1168" s="43">
        <f>'[4]AZIMUTH_CONGESTION by ports'!L2635</f>
        <v>0</v>
      </c>
      <c r="N1168" s="6">
        <f>'[4]AZIMUTH_CONGESTION by ports'!M2635</f>
        <v>1</v>
      </c>
      <c r="O1168" s="89">
        <f>'[4]AZIMUTH_CONGESTION by ports'!N2635</f>
        <v>0</v>
      </c>
      <c r="P1168" s="88">
        <f>'[4]AZIMUTH_CONGESTION by ports'!O2635</f>
        <v>1</v>
      </c>
      <c r="Q1168" s="88">
        <f>'[4]AZIMUTH_CONGESTION by ports'!P2635</f>
        <v>0</v>
      </c>
      <c r="R1168" s="43">
        <f>'[4]AZIMUTH_CONGESTION by ports'!Q2635</f>
        <v>1</v>
      </c>
      <c r="S1168" s="88">
        <f>'[4]AZIMUTH_CONGESTION by ports'!R2635</f>
        <v>0</v>
      </c>
      <c r="T1168" s="12">
        <f>'[4]AZIMUTH_CONGESTION by ports'!S2635</f>
        <v>4</v>
      </c>
      <c r="U1168" s="43">
        <f>'[4]AZIMUTH_CONGESTION by ports'!T2635</f>
        <v>0</v>
      </c>
      <c r="V1168" s="12">
        <f>'[4]AZIMUTH_CONGESTION by ports'!U2635</f>
        <v>0</v>
      </c>
      <c r="W1168" s="43">
        <f>'[4]AZIMUTH_CONGESTION by ports'!V2635</f>
        <v>4</v>
      </c>
      <c r="X1168" s="12">
        <f>'[4]AZIMUTH_CONGESTION by ports'!W2635</f>
        <v>1</v>
      </c>
      <c r="Y1168" s="88">
        <f>'[4]AZIMUTH_CONGESTION by ports'!X2635</f>
        <v>2</v>
      </c>
      <c r="Z1168" s="12">
        <f>'[4]AZIMUTH_CONGESTION by ports'!Y2635</f>
        <v>0</v>
      </c>
      <c r="AA1168" s="88">
        <f>'[4]AZIMUTH_CONGESTION by ports'!Z2635</f>
        <v>0</v>
      </c>
      <c r="AB1168" s="12">
        <f t="shared" si="123"/>
        <v>9.01</v>
      </c>
      <c r="AC1168" s="12">
        <f t="shared" si="124"/>
        <v>1.53</v>
      </c>
      <c r="AD1168" s="12">
        <f t="shared" si="125"/>
        <v>1.02</v>
      </c>
      <c r="AE1168" s="12">
        <f t="shared" si="126"/>
        <v>0.51</v>
      </c>
      <c r="AF1168" s="12">
        <f t="shared" si="127"/>
        <v>4.5900000000000007</v>
      </c>
      <c r="AG1168" s="12">
        <f t="shared" si="128"/>
        <v>1.36</v>
      </c>
    </row>
    <row r="1169" spans="2:33">
      <c r="B1169" s="15">
        <f>'[4]AZIMUTH_CONGESTION by ports'!A2636</f>
        <v>43536</v>
      </c>
      <c r="C1169" s="6">
        <f>'[4]AZIMUTH_CONGESTION by ports'!B2636</f>
        <v>7</v>
      </c>
      <c r="D1169" s="89">
        <f>'[4]AZIMUTH_CONGESTION by ports'!C2636</f>
        <v>36</v>
      </c>
      <c r="E1169" s="43">
        <f>'[4]AZIMUTH_CONGESTION by ports'!D2636</f>
        <v>1</v>
      </c>
      <c r="F1169" s="6">
        <f>'[4]AZIMUTH_CONGESTION by ports'!E2636</f>
        <v>0</v>
      </c>
      <c r="G1169" s="6">
        <f>'[4]AZIMUTH_CONGESTION by ports'!F2636</f>
        <v>0</v>
      </c>
      <c r="H1169" s="12">
        <f>'[4]AZIMUTH_CONGESTION by ports'!G2636</f>
        <v>0</v>
      </c>
      <c r="I1169" s="12">
        <f>'[4]AZIMUTH_CONGESTION by ports'!H2636</f>
        <v>4</v>
      </c>
      <c r="J1169" s="12">
        <f>'[4]AZIMUTH_CONGESTION by ports'!I2636</f>
        <v>0</v>
      </c>
      <c r="K1169" s="12">
        <f>'[4]AZIMUTH_CONGESTION by ports'!J2636</f>
        <v>0</v>
      </c>
      <c r="L1169" s="12">
        <f>'[4]AZIMUTH_CONGESTION by ports'!K2636</f>
        <v>1</v>
      </c>
      <c r="M1169" s="43">
        <f>'[4]AZIMUTH_CONGESTION by ports'!L2636</f>
        <v>0</v>
      </c>
      <c r="N1169" s="6">
        <f>'[4]AZIMUTH_CONGESTION by ports'!M2636</f>
        <v>1</v>
      </c>
      <c r="O1169" s="89">
        <f>'[4]AZIMUTH_CONGESTION by ports'!N2636</f>
        <v>0</v>
      </c>
      <c r="P1169" s="88">
        <f>'[4]AZIMUTH_CONGESTION by ports'!O2636</f>
        <v>1</v>
      </c>
      <c r="Q1169" s="88">
        <f>'[4]AZIMUTH_CONGESTION by ports'!P2636</f>
        <v>0</v>
      </c>
      <c r="R1169" s="43">
        <f>'[4]AZIMUTH_CONGESTION by ports'!Q2636</f>
        <v>1</v>
      </c>
      <c r="S1169" s="88">
        <f>'[4]AZIMUTH_CONGESTION by ports'!R2636</f>
        <v>0</v>
      </c>
      <c r="T1169" s="12">
        <f>'[4]AZIMUTH_CONGESTION by ports'!S2636</f>
        <v>4</v>
      </c>
      <c r="U1169" s="43">
        <f>'[4]AZIMUTH_CONGESTION by ports'!T2636</f>
        <v>0</v>
      </c>
      <c r="V1169" s="12">
        <f>'[4]AZIMUTH_CONGESTION by ports'!U2636</f>
        <v>0</v>
      </c>
      <c r="W1169" s="43">
        <f>'[4]AZIMUTH_CONGESTION by ports'!V2636</f>
        <v>6</v>
      </c>
      <c r="X1169" s="12">
        <f>'[4]AZIMUTH_CONGESTION by ports'!W2636</f>
        <v>1</v>
      </c>
      <c r="Y1169" s="88">
        <f>'[4]AZIMUTH_CONGESTION by ports'!X2636</f>
        <v>1</v>
      </c>
      <c r="Z1169" s="12">
        <f>'[4]AZIMUTH_CONGESTION by ports'!Y2636</f>
        <v>0</v>
      </c>
      <c r="AA1169" s="88">
        <f>'[4]AZIMUTH_CONGESTION by ports'!Z2636</f>
        <v>0</v>
      </c>
      <c r="AB1169" s="12">
        <f t="shared" si="123"/>
        <v>10.88</v>
      </c>
      <c r="AC1169" s="12">
        <f t="shared" si="124"/>
        <v>1.36</v>
      </c>
      <c r="AD1169" s="12">
        <f t="shared" si="125"/>
        <v>1.36</v>
      </c>
      <c r="AE1169" s="12">
        <f t="shared" si="126"/>
        <v>0.34</v>
      </c>
      <c r="AF1169" s="12">
        <f t="shared" si="127"/>
        <v>6.12</v>
      </c>
      <c r="AG1169" s="12">
        <f t="shared" si="128"/>
        <v>1.7000000000000002</v>
      </c>
    </row>
    <row r="1170" spans="2:33">
      <c r="B1170" s="15">
        <f>'[4]AZIMUTH_CONGESTION by ports'!A2637</f>
        <v>43537</v>
      </c>
      <c r="C1170" s="6">
        <f>'[4]AZIMUTH_CONGESTION by ports'!B2637</f>
        <v>9</v>
      </c>
      <c r="D1170" s="89">
        <f>'[4]AZIMUTH_CONGESTION by ports'!C2637</f>
        <v>28</v>
      </c>
      <c r="E1170" s="43">
        <f>'[4]AZIMUTH_CONGESTION by ports'!D2637</f>
        <v>3</v>
      </c>
      <c r="F1170" s="6">
        <f>'[4]AZIMUTH_CONGESTION by ports'!E2637</f>
        <v>0</v>
      </c>
      <c r="G1170" s="6">
        <f>'[4]AZIMUTH_CONGESTION by ports'!F2637</f>
        <v>0</v>
      </c>
      <c r="H1170" s="12">
        <f>'[4]AZIMUTH_CONGESTION by ports'!G2637</f>
        <v>0</v>
      </c>
      <c r="I1170" s="12">
        <f>'[4]AZIMUTH_CONGESTION by ports'!H2637</f>
        <v>5</v>
      </c>
      <c r="J1170" s="12">
        <f>'[4]AZIMUTH_CONGESTION by ports'!I2637</f>
        <v>0</v>
      </c>
      <c r="K1170" s="12">
        <f>'[4]AZIMUTH_CONGESTION by ports'!J2637</f>
        <v>0</v>
      </c>
      <c r="L1170" s="12">
        <f>'[4]AZIMUTH_CONGESTION by ports'!K2637</f>
        <v>1</v>
      </c>
      <c r="M1170" s="43">
        <f>'[4]AZIMUTH_CONGESTION by ports'!L2637</f>
        <v>1</v>
      </c>
      <c r="N1170" s="6">
        <f>'[4]AZIMUTH_CONGESTION by ports'!M2637</f>
        <v>1</v>
      </c>
      <c r="O1170" s="89">
        <f>'[4]AZIMUTH_CONGESTION by ports'!N2637</f>
        <v>0</v>
      </c>
      <c r="P1170" s="88">
        <f>'[4]AZIMUTH_CONGESTION by ports'!O2637</f>
        <v>1</v>
      </c>
      <c r="Q1170" s="88">
        <f>'[4]AZIMUTH_CONGESTION by ports'!P2637</f>
        <v>0</v>
      </c>
      <c r="R1170" s="43">
        <f>'[4]AZIMUTH_CONGESTION by ports'!Q2637</f>
        <v>0</v>
      </c>
      <c r="S1170" s="88">
        <f>'[4]AZIMUTH_CONGESTION by ports'!R2637</f>
        <v>0</v>
      </c>
      <c r="T1170" s="12">
        <f>'[4]AZIMUTH_CONGESTION by ports'!S2637</f>
        <v>4</v>
      </c>
      <c r="U1170" s="43">
        <f>'[4]AZIMUTH_CONGESTION by ports'!T2637</f>
        <v>0</v>
      </c>
      <c r="V1170" s="12">
        <f>'[4]AZIMUTH_CONGESTION by ports'!U2637</f>
        <v>0</v>
      </c>
      <c r="W1170" s="43">
        <f>'[4]AZIMUTH_CONGESTION by ports'!V2637</f>
        <v>4</v>
      </c>
      <c r="X1170" s="12">
        <f>'[4]AZIMUTH_CONGESTION by ports'!W2637</f>
        <v>1</v>
      </c>
      <c r="Y1170" s="88">
        <f>'[4]AZIMUTH_CONGESTION by ports'!X2637</f>
        <v>0</v>
      </c>
      <c r="Z1170" s="12">
        <f>'[4]AZIMUTH_CONGESTION by ports'!Y2637</f>
        <v>0</v>
      </c>
      <c r="AA1170" s="88">
        <f>'[4]AZIMUTH_CONGESTION by ports'!Z2637</f>
        <v>0</v>
      </c>
      <c r="AB1170" s="12">
        <f t="shared" si="123"/>
        <v>9.8600000000000012</v>
      </c>
      <c r="AC1170" s="12">
        <f t="shared" si="124"/>
        <v>1.7000000000000002</v>
      </c>
      <c r="AD1170" s="12">
        <f t="shared" si="125"/>
        <v>1.36</v>
      </c>
      <c r="AE1170" s="12">
        <f t="shared" si="126"/>
        <v>0.17</v>
      </c>
      <c r="AF1170" s="12">
        <f t="shared" si="127"/>
        <v>4.7600000000000007</v>
      </c>
      <c r="AG1170" s="12">
        <f t="shared" si="128"/>
        <v>1.87</v>
      </c>
    </row>
    <row r="1171" spans="2:33">
      <c r="B1171" s="15">
        <f>'[4]AZIMUTH_CONGESTION by ports'!A2638</f>
        <v>43538</v>
      </c>
      <c r="C1171" s="6">
        <f>'[4]AZIMUTH_CONGESTION by ports'!B2638</f>
        <v>9</v>
      </c>
      <c r="D1171" s="89">
        <f>'[4]AZIMUTH_CONGESTION by ports'!C2638</f>
        <v>28</v>
      </c>
      <c r="E1171" s="43">
        <f>'[4]AZIMUTH_CONGESTION by ports'!D2638</f>
        <v>4</v>
      </c>
      <c r="F1171" s="6">
        <f>'[4]AZIMUTH_CONGESTION by ports'!E2638</f>
        <v>0</v>
      </c>
      <c r="G1171" s="6">
        <f>'[4]AZIMUTH_CONGESTION by ports'!F2638</f>
        <v>0</v>
      </c>
      <c r="H1171" s="12">
        <f>'[4]AZIMUTH_CONGESTION by ports'!G2638</f>
        <v>1</v>
      </c>
      <c r="I1171" s="12">
        <f>'[4]AZIMUTH_CONGESTION by ports'!H2638</f>
        <v>6</v>
      </c>
      <c r="J1171" s="12">
        <f>'[4]AZIMUTH_CONGESTION by ports'!I2638</f>
        <v>0</v>
      </c>
      <c r="K1171" s="12">
        <f>'[4]AZIMUTH_CONGESTION by ports'!J2638</f>
        <v>0</v>
      </c>
      <c r="L1171" s="12">
        <f>'[4]AZIMUTH_CONGESTION by ports'!K2638</f>
        <v>1</v>
      </c>
      <c r="M1171" s="43">
        <f>'[4]AZIMUTH_CONGESTION by ports'!L2638</f>
        <v>2</v>
      </c>
      <c r="N1171" s="6">
        <f>'[4]AZIMUTH_CONGESTION by ports'!M2638</f>
        <v>0</v>
      </c>
      <c r="O1171" s="89">
        <f>'[4]AZIMUTH_CONGESTION by ports'!N2638</f>
        <v>0</v>
      </c>
      <c r="P1171" s="88">
        <f>'[4]AZIMUTH_CONGESTION by ports'!O2638</f>
        <v>3</v>
      </c>
      <c r="Q1171" s="88">
        <f>'[4]AZIMUTH_CONGESTION by ports'!P2638</f>
        <v>0</v>
      </c>
      <c r="R1171" s="43">
        <f>'[4]AZIMUTH_CONGESTION by ports'!Q2638</f>
        <v>2</v>
      </c>
      <c r="S1171" s="88">
        <f>'[4]AZIMUTH_CONGESTION by ports'!R2638</f>
        <v>0</v>
      </c>
      <c r="T1171" s="12">
        <f>'[4]AZIMUTH_CONGESTION by ports'!S2638</f>
        <v>3</v>
      </c>
      <c r="U1171" s="43">
        <f>'[4]AZIMUTH_CONGESTION by ports'!T2638</f>
        <v>0</v>
      </c>
      <c r="V1171" s="12">
        <f>'[4]AZIMUTH_CONGESTION by ports'!U2638</f>
        <v>0</v>
      </c>
      <c r="W1171" s="43">
        <f>'[4]AZIMUTH_CONGESTION by ports'!V2638</f>
        <v>4</v>
      </c>
      <c r="X1171" s="12">
        <f>'[4]AZIMUTH_CONGESTION by ports'!W2638</f>
        <v>1</v>
      </c>
      <c r="Y1171" s="88">
        <f>'[4]AZIMUTH_CONGESTION by ports'!X2638</f>
        <v>0</v>
      </c>
      <c r="Z1171" s="12">
        <f>'[4]AZIMUTH_CONGESTION by ports'!Y2638</f>
        <v>0</v>
      </c>
      <c r="AA1171" s="88">
        <f>'[4]AZIMUTH_CONGESTION by ports'!Z2638</f>
        <v>0</v>
      </c>
      <c r="AB1171" s="12">
        <f t="shared" si="123"/>
        <v>10.88</v>
      </c>
      <c r="AC1171" s="12">
        <f t="shared" si="124"/>
        <v>1.53</v>
      </c>
      <c r="AD1171" s="12">
        <f t="shared" si="125"/>
        <v>2.04</v>
      </c>
      <c r="AE1171" s="12">
        <f t="shared" si="126"/>
        <v>0.51</v>
      </c>
      <c r="AF1171" s="12">
        <f t="shared" si="127"/>
        <v>4.7600000000000007</v>
      </c>
      <c r="AG1171" s="12">
        <f t="shared" si="128"/>
        <v>2.04</v>
      </c>
    </row>
    <row r="1172" spans="2:33">
      <c r="B1172" s="15">
        <f>'[4]AZIMUTH_CONGESTION by ports'!A2639</f>
        <v>43539</v>
      </c>
      <c r="C1172" s="6">
        <f>'[4]AZIMUTH_CONGESTION by ports'!B2639</f>
        <v>11</v>
      </c>
      <c r="D1172" s="89">
        <f>'[4]AZIMUTH_CONGESTION by ports'!C2639</f>
        <v>27</v>
      </c>
      <c r="E1172" s="43">
        <f>'[4]AZIMUTH_CONGESTION by ports'!D2639</f>
        <v>4</v>
      </c>
      <c r="F1172" s="6">
        <f>'[4]AZIMUTH_CONGESTION by ports'!E2639</f>
        <v>0</v>
      </c>
      <c r="G1172" s="6">
        <f>'[4]AZIMUTH_CONGESTION by ports'!F2639</f>
        <v>0</v>
      </c>
      <c r="H1172" s="12">
        <f>'[4]AZIMUTH_CONGESTION by ports'!G2639</f>
        <v>2</v>
      </c>
      <c r="I1172" s="12">
        <f>'[4]AZIMUTH_CONGESTION by ports'!H2639</f>
        <v>4</v>
      </c>
      <c r="J1172" s="12">
        <f>'[4]AZIMUTH_CONGESTION by ports'!I2639</f>
        <v>0</v>
      </c>
      <c r="K1172" s="12">
        <f>'[4]AZIMUTH_CONGESTION by ports'!J2639</f>
        <v>0</v>
      </c>
      <c r="L1172" s="12">
        <f>'[4]AZIMUTH_CONGESTION by ports'!K2639</f>
        <v>1</v>
      </c>
      <c r="M1172" s="43">
        <f>'[4]AZIMUTH_CONGESTION by ports'!L2639</f>
        <v>0</v>
      </c>
      <c r="N1172" s="6">
        <f>'[4]AZIMUTH_CONGESTION by ports'!M2639</f>
        <v>0</v>
      </c>
      <c r="O1172" s="89">
        <f>'[4]AZIMUTH_CONGESTION by ports'!N2639</f>
        <v>0</v>
      </c>
      <c r="P1172" s="88">
        <f>'[4]AZIMUTH_CONGESTION by ports'!O2639</f>
        <v>2</v>
      </c>
      <c r="Q1172" s="88">
        <f>'[4]AZIMUTH_CONGESTION by ports'!P2639</f>
        <v>0</v>
      </c>
      <c r="R1172" s="43">
        <f>'[4]AZIMUTH_CONGESTION by ports'!Q2639</f>
        <v>2</v>
      </c>
      <c r="S1172" s="88">
        <f>'[4]AZIMUTH_CONGESTION by ports'!R2639</f>
        <v>0</v>
      </c>
      <c r="T1172" s="12">
        <f>'[4]AZIMUTH_CONGESTION by ports'!S2639</f>
        <v>3</v>
      </c>
      <c r="U1172" s="43">
        <f>'[4]AZIMUTH_CONGESTION by ports'!T2639</f>
        <v>0</v>
      </c>
      <c r="V1172" s="12">
        <f>'[4]AZIMUTH_CONGESTION by ports'!U2639</f>
        <v>0</v>
      </c>
      <c r="W1172" s="43">
        <f>'[4]AZIMUTH_CONGESTION by ports'!V2639</f>
        <v>2</v>
      </c>
      <c r="X1172" s="12">
        <f>'[4]AZIMUTH_CONGESTION by ports'!W2639</f>
        <v>0</v>
      </c>
      <c r="Y1172" s="88">
        <f>'[4]AZIMUTH_CONGESTION by ports'!X2639</f>
        <v>0</v>
      </c>
      <c r="Z1172" s="12">
        <f>'[4]AZIMUTH_CONGESTION by ports'!Y2639</f>
        <v>0</v>
      </c>
      <c r="AA1172" s="88">
        <f>'[4]AZIMUTH_CONGESTION by ports'!Z2639</f>
        <v>0</v>
      </c>
      <c r="AB1172" s="12">
        <f t="shared" si="123"/>
        <v>9.8600000000000012</v>
      </c>
      <c r="AC1172" s="12">
        <f t="shared" si="124"/>
        <v>1.87</v>
      </c>
      <c r="AD1172" s="12">
        <f t="shared" si="125"/>
        <v>1.36</v>
      </c>
      <c r="AE1172" s="12">
        <f t="shared" si="126"/>
        <v>0.34</v>
      </c>
      <c r="AF1172" s="12">
        <f t="shared" si="127"/>
        <v>4.5900000000000007</v>
      </c>
      <c r="AG1172" s="12">
        <f t="shared" si="128"/>
        <v>1.7000000000000002</v>
      </c>
    </row>
    <row r="1173" spans="2:33">
      <c r="B1173" s="15">
        <f>'[4]AZIMUTH_CONGESTION by ports'!A2640</f>
        <v>43540</v>
      </c>
      <c r="C1173" s="6">
        <f>'[4]AZIMUTH_CONGESTION by ports'!B2640</f>
        <v>11</v>
      </c>
      <c r="D1173" s="89">
        <f>'[4]AZIMUTH_CONGESTION by ports'!C2640</f>
        <v>28</v>
      </c>
      <c r="E1173" s="43">
        <f>'[4]AZIMUTH_CONGESTION by ports'!D2640</f>
        <v>2</v>
      </c>
      <c r="F1173" s="6">
        <f>'[4]AZIMUTH_CONGESTION by ports'!E2640</f>
        <v>0</v>
      </c>
      <c r="G1173" s="6">
        <f>'[4]AZIMUTH_CONGESTION by ports'!F2640</f>
        <v>0</v>
      </c>
      <c r="H1173" s="12">
        <f>'[4]AZIMUTH_CONGESTION by ports'!G2640</f>
        <v>0</v>
      </c>
      <c r="I1173" s="12">
        <f>'[4]AZIMUTH_CONGESTION by ports'!H2640</f>
        <v>5</v>
      </c>
      <c r="J1173" s="12">
        <f>'[4]AZIMUTH_CONGESTION by ports'!I2640</f>
        <v>0</v>
      </c>
      <c r="K1173" s="12">
        <f>'[4]AZIMUTH_CONGESTION by ports'!J2640</f>
        <v>0</v>
      </c>
      <c r="L1173" s="12">
        <f>'[4]AZIMUTH_CONGESTION by ports'!K2640</f>
        <v>1</v>
      </c>
      <c r="M1173" s="43">
        <f>'[4]AZIMUTH_CONGESTION by ports'!L2640</f>
        <v>0</v>
      </c>
      <c r="N1173" s="6">
        <f>'[4]AZIMUTH_CONGESTION by ports'!M2640</f>
        <v>1</v>
      </c>
      <c r="O1173" s="89">
        <f>'[4]AZIMUTH_CONGESTION by ports'!N2640</f>
        <v>0</v>
      </c>
      <c r="P1173" s="88">
        <f>'[4]AZIMUTH_CONGESTION by ports'!O2640</f>
        <v>2</v>
      </c>
      <c r="Q1173" s="88">
        <f>'[4]AZIMUTH_CONGESTION by ports'!P2640</f>
        <v>0</v>
      </c>
      <c r="R1173" s="43">
        <f>'[4]AZIMUTH_CONGESTION by ports'!Q2640</f>
        <v>2</v>
      </c>
      <c r="S1173" s="88">
        <f>'[4]AZIMUTH_CONGESTION by ports'!R2640</f>
        <v>0</v>
      </c>
      <c r="T1173" s="12">
        <f>'[4]AZIMUTH_CONGESTION by ports'!S2640</f>
        <v>3</v>
      </c>
      <c r="U1173" s="43">
        <f>'[4]AZIMUTH_CONGESTION by ports'!T2640</f>
        <v>0</v>
      </c>
      <c r="V1173" s="12">
        <f>'[4]AZIMUTH_CONGESTION by ports'!U2640</f>
        <v>0</v>
      </c>
      <c r="W1173" s="43">
        <f>'[4]AZIMUTH_CONGESTION by ports'!V2640</f>
        <v>2</v>
      </c>
      <c r="X1173" s="12">
        <f>'[4]AZIMUTH_CONGESTION by ports'!W2640</f>
        <v>0</v>
      </c>
      <c r="Y1173" s="88">
        <f>'[4]AZIMUTH_CONGESTION by ports'!X2640</f>
        <v>0</v>
      </c>
      <c r="Z1173" s="12">
        <f>'[4]AZIMUTH_CONGESTION by ports'!Y2640</f>
        <v>0</v>
      </c>
      <c r="AA1173" s="88">
        <f>'[4]AZIMUTH_CONGESTION by ports'!Z2640</f>
        <v>0</v>
      </c>
      <c r="AB1173" s="12">
        <f t="shared" si="123"/>
        <v>9.6900000000000013</v>
      </c>
      <c r="AC1173" s="12">
        <f t="shared" si="124"/>
        <v>2.04</v>
      </c>
      <c r="AD1173" s="12">
        <f t="shared" si="125"/>
        <v>1.02</v>
      </c>
      <c r="AE1173" s="12">
        <f t="shared" si="126"/>
        <v>0.34</v>
      </c>
      <c r="AF1173" s="12">
        <f t="shared" si="127"/>
        <v>4.7600000000000007</v>
      </c>
      <c r="AG1173" s="12">
        <f t="shared" si="128"/>
        <v>1.53</v>
      </c>
    </row>
    <row r="1174" spans="2:33">
      <c r="B1174" s="15">
        <f>'[4]AZIMUTH_CONGESTION by ports'!A2641</f>
        <v>43541</v>
      </c>
      <c r="C1174" s="6">
        <f>'[4]AZIMUTH_CONGESTION by ports'!B2641</f>
        <v>9</v>
      </c>
      <c r="D1174" s="89">
        <f>'[4]AZIMUTH_CONGESTION by ports'!C2641</f>
        <v>26</v>
      </c>
      <c r="E1174" s="43">
        <f>'[4]AZIMUTH_CONGESTION by ports'!D2641</f>
        <v>3</v>
      </c>
      <c r="F1174" s="6">
        <f>'[4]AZIMUTH_CONGESTION by ports'!E2641</f>
        <v>0</v>
      </c>
      <c r="G1174" s="6">
        <f>'[4]AZIMUTH_CONGESTION by ports'!F2641</f>
        <v>1</v>
      </c>
      <c r="H1174" s="12">
        <f>'[4]AZIMUTH_CONGESTION by ports'!G2641</f>
        <v>0</v>
      </c>
      <c r="I1174" s="12">
        <f>'[4]AZIMUTH_CONGESTION by ports'!H2641</f>
        <v>6</v>
      </c>
      <c r="J1174" s="12">
        <f>'[4]AZIMUTH_CONGESTION by ports'!I2641</f>
        <v>0</v>
      </c>
      <c r="K1174" s="12">
        <f>'[4]AZIMUTH_CONGESTION by ports'!J2641</f>
        <v>0</v>
      </c>
      <c r="L1174" s="12">
        <f>'[4]AZIMUTH_CONGESTION by ports'!K2641</f>
        <v>1</v>
      </c>
      <c r="M1174" s="43">
        <f>'[4]AZIMUTH_CONGESTION by ports'!L2641</f>
        <v>0</v>
      </c>
      <c r="N1174" s="6">
        <f>'[4]AZIMUTH_CONGESTION by ports'!M2641</f>
        <v>2</v>
      </c>
      <c r="O1174" s="89">
        <f>'[4]AZIMUTH_CONGESTION by ports'!N2641</f>
        <v>0</v>
      </c>
      <c r="P1174" s="88">
        <f>'[4]AZIMUTH_CONGESTION by ports'!O2641</f>
        <v>1</v>
      </c>
      <c r="Q1174" s="88">
        <f>'[4]AZIMUTH_CONGESTION by ports'!P2641</f>
        <v>0</v>
      </c>
      <c r="R1174" s="43">
        <f>'[4]AZIMUTH_CONGESTION by ports'!Q2641</f>
        <v>2</v>
      </c>
      <c r="S1174" s="88">
        <f>'[4]AZIMUTH_CONGESTION by ports'!R2641</f>
        <v>0</v>
      </c>
      <c r="T1174" s="12">
        <f>'[4]AZIMUTH_CONGESTION by ports'!S2641</f>
        <v>3</v>
      </c>
      <c r="U1174" s="43">
        <f>'[4]AZIMUTH_CONGESTION by ports'!T2641</f>
        <v>0</v>
      </c>
      <c r="V1174" s="12">
        <f>'[4]AZIMUTH_CONGESTION by ports'!U2641</f>
        <v>0</v>
      </c>
      <c r="W1174" s="43">
        <f>'[4]AZIMUTH_CONGESTION by ports'!V2641</f>
        <v>0</v>
      </c>
      <c r="X1174" s="12">
        <f>'[4]AZIMUTH_CONGESTION by ports'!W2641</f>
        <v>0</v>
      </c>
      <c r="Y1174" s="88">
        <f>'[4]AZIMUTH_CONGESTION by ports'!X2641</f>
        <v>0</v>
      </c>
      <c r="Z1174" s="12">
        <f>'[4]AZIMUTH_CONGESTION by ports'!Y2641</f>
        <v>0</v>
      </c>
      <c r="AA1174" s="88">
        <f>'[4]AZIMUTH_CONGESTION by ports'!Z2641</f>
        <v>0</v>
      </c>
      <c r="AB1174" s="12">
        <f t="shared" si="123"/>
        <v>9.1800000000000015</v>
      </c>
      <c r="AC1174" s="12">
        <f t="shared" si="124"/>
        <v>2.04</v>
      </c>
      <c r="AD1174" s="12">
        <f t="shared" si="125"/>
        <v>0.85000000000000009</v>
      </c>
      <c r="AE1174" s="12">
        <f t="shared" si="126"/>
        <v>0.17</v>
      </c>
      <c r="AF1174" s="12">
        <f t="shared" si="127"/>
        <v>4.42</v>
      </c>
      <c r="AG1174" s="12">
        <f t="shared" si="128"/>
        <v>1.7000000000000002</v>
      </c>
    </row>
    <row r="1175" spans="2:33">
      <c r="B1175" s="15">
        <f>'[4]AZIMUTH_CONGESTION by ports'!A2642</f>
        <v>43542</v>
      </c>
      <c r="C1175" s="6">
        <f>'[4]AZIMUTH_CONGESTION by ports'!B2642</f>
        <v>10</v>
      </c>
      <c r="D1175" s="89">
        <f>'[4]AZIMUTH_CONGESTION by ports'!C2642</f>
        <v>24</v>
      </c>
      <c r="E1175" s="43">
        <f>'[4]AZIMUTH_CONGESTION by ports'!D2642</f>
        <v>1</v>
      </c>
      <c r="F1175" s="6">
        <f>'[4]AZIMUTH_CONGESTION by ports'!E2642</f>
        <v>0</v>
      </c>
      <c r="G1175" s="6">
        <f>'[4]AZIMUTH_CONGESTION by ports'!F2642</f>
        <v>2</v>
      </c>
      <c r="H1175" s="12">
        <f>'[4]AZIMUTH_CONGESTION by ports'!G2642</f>
        <v>1</v>
      </c>
      <c r="I1175" s="12">
        <f>'[4]AZIMUTH_CONGESTION by ports'!H2642</f>
        <v>7</v>
      </c>
      <c r="J1175" s="12">
        <f>'[4]AZIMUTH_CONGESTION by ports'!I2642</f>
        <v>1</v>
      </c>
      <c r="K1175" s="12">
        <f>'[4]AZIMUTH_CONGESTION by ports'!J2642</f>
        <v>0</v>
      </c>
      <c r="L1175" s="12">
        <f>'[4]AZIMUTH_CONGESTION by ports'!K2642</f>
        <v>1</v>
      </c>
      <c r="M1175" s="43">
        <f>'[4]AZIMUTH_CONGESTION by ports'!L2642</f>
        <v>0</v>
      </c>
      <c r="N1175" s="6">
        <f>'[4]AZIMUTH_CONGESTION by ports'!M2642</f>
        <v>1</v>
      </c>
      <c r="O1175" s="89">
        <f>'[4]AZIMUTH_CONGESTION by ports'!N2642</f>
        <v>0</v>
      </c>
      <c r="P1175" s="88">
        <f>'[4]AZIMUTH_CONGESTION by ports'!O2642</f>
        <v>0</v>
      </c>
      <c r="Q1175" s="88">
        <f>'[4]AZIMUTH_CONGESTION by ports'!P2642</f>
        <v>0</v>
      </c>
      <c r="R1175" s="43">
        <f>'[4]AZIMUTH_CONGESTION by ports'!Q2642</f>
        <v>2</v>
      </c>
      <c r="S1175" s="88">
        <f>'[4]AZIMUTH_CONGESTION by ports'!R2642</f>
        <v>0</v>
      </c>
      <c r="T1175" s="12">
        <f>'[4]AZIMUTH_CONGESTION by ports'!S2642</f>
        <v>2</v>
      </c>
      <c r="U1175" s="43">
        <f>'[4]AZIMUTH_CONGESTION by ports'!T2642</f>
        <v>0</v>
      </c>
      <c r="V1175" s="12">
        <f>'[4]AZIMUTH_CONGESTION by ports'!U2642</f>
        <v>0</v>
      </c>
      <c r="W1175" s="43">
        <f>'[4]AZIMUTH_CONGESTION by ports'!V2642</f>
        <v>1</v>
      </c>
      <c r="X1175" s="12">
        <f>'[4]AZIMUTH_CONGESTION by ports'!W2642</f>
        <v>0</v>
      </c>
      <c r="Y1175" s="88">
        <f>'[4]AZIMUTH_CONGESTION by ports'!X2642</f>
        <v>1</v>
      </c>
      <c r="Z1175" s="12">
        <f>'[4]AZIMUTH_CONGESTION by ports'!Y2642</f>
        <v>0</v>
      </c>
      <c r="AA1175" s="88">
        <f>'[4]AZIMUTH_CONGESTION by ports'!Z2642</f>
        <v>0</v>
      </c>
      <c r="AB1175" s="12">
        <f t="shared" si="123"/>
        <v>9.1800000000000015</v>
      </c>
      <c r="AC1175" s="12">
        <f t="shared" si="124"/>
        <v>2.21</v>
      </c>
      <c r="AD1175" s="12">
        <f t="shared" si="125"/>
        <v>0.68</v>
      </c>
      <c r="AE1175" s="12">
        <f t="shared" si="126"/>
        <v>0.17</v>
      </c>
      <c r="AF1175" s="12">
        <f t="shared" si="127"/>
        <v>4.08</v>
      </c>
      <c r="AG1175" s="12">
        <f t="shared" si="128"/>
        <v>2.04</v>
      </c>
    </row>
    <row r="1176" spans="2:33">
      <c r="B1176" s="15">
        <f>'[4]AZIMUTH_CONGESTION by ports'!A2643</f>
        <v>43543</v>
      </c>
      <c r="C1176" s="6">
        <f>'[4]AZIMUTH_CONGESTION by ports'!B2643</f>
        <v>10</v>
      </c>
      <c r="D1176" s="89">
        <f>'[4]AZIMUTH_CONGESTION by ports'!C2643</f>
        <v>25</v>
      </c>
      <c r="E1176" s="43">
        <f>'[4]AZIMUTH_CONGESTION by ports'!D2643</f>
        <v>0</v>
      </c>
      <c r="F1176" s="6">
        <f>'[4]AZIMUTH_CONGESTION by ports'!E2643</f>
        <v>0</v>
      </c>
      <c r="G1176" s="6">
        <f>'[4]AZIMUTH_CONGESTION by ports'!F2643</f>
        <v>1</v>
      </c>
      <c r="H1176" s="12">
        <f>'[4]AZIMUTH_CONGESTION by ports'!G2643</f>
        <v>0</v>
      </c>
      <c r="I1176" s="12">
        <f>'[4]AZIMUTH_CONGESTION by ports'!H2643</f>
        <v>6</v>
      </c>
      <c r="J1176" s="12">
        <f>'[4]AZIMUTH_CONGESTION by ports'!I2643</f>
        <v>1</v>
      </c>
      <c r="K1176" s="12">
        <f>'[4]AZIMUTH_CONGESTION by ports'!J2643</f>
        <v>0</v>
      </c>
      <c r="L1176" s="12">
        <f>'[4]AZIMUTH_CONGESTION by ports'!K2643</f>
        <v>1</v>
      </c>
      <c r="M1176" s="43">
        <f>'[4]AZIMUTH_CONGESTION by ports'!L2643</f>
        <v>2</v>
      </c>
      <c r="N1176" s="6">
        <f>'[4]AZIMUTH_CONGESTION by ports'!M2643</f>
        <v>0</v>
      </c>
      <c r="O1176" s="89">
        <f>'[4]AZIMUTH_CONGESTION by ports'!N2643</f>
        <v>0</v>
      </c>
      <c r="P1176" s="88">
        <f>'[4]AZIMUTH_CONGESTION by ports'!O2643</f>
        <v>0</v>
      </c>
      <c r="Q1176" s="88">
        <f>'[4]AZIMUTH_CONGESTION by ports'!P2643</f>
        <v>0</v>
      </c>
      <c r="R1176" s="43">
        <f>'[4]AZIMUTH_CONGESTION by ports'!Q2643</f>
        <v>0</v>
      </c>
      <c r="S1176" s="88">
        <f>'[4]AZIMUTH_CONGESTION by ports'!R2643</f>
        <v>0</v>
      </c>
      <c r="T1176" s="12">
        <f>'[4]AZIMUTH_CONGESTION by ports'!S2643</f>
        <v>2</v>
      </c>
      <c r="U1176" s="43">
        <f>'[4]AZIMUTH_CONGESTION by ports'!T2643</f>
        <v>0</v>
      </c>
      <c r="V1176" s="12">
        <f>'[4]AZIMUTH_CONGESTION by ports'!U2643</f>
        <v>0</v>
      </c>
      <c r="W1176" s="43">
        <f>'[4]AZIMUTH_CONGESTION by ports'!V2643</f>
        <v>2</v>
      </c>
      <c r="X1176" s="12">
        <f>'[4]AZIMUTH_CONGESTION by ports'!W2643</f>
        <v>0</v>
      </c>
      <c r="Y1176" s="88">
        <f>'[4]AZIMUTH_CONGESTION by ports'!X2643</f>
        <v>0</v>
      </c>
      <c r="Z1176" s="12">
        <f>'[4]AZIMUTH_CONGESTION by ports'!Y2643</f>
        <v>0</v>
      </c>
      <c r="AA1176" s="88">
        <f>'[4]AZIMUTH_CONGESTION by ports'!Z2643</f>
        <v>0</v>
      </c>
      <c r="AB1176" s="12">
        <f t="shared" si="123"/>
        <v>8.5</v>
      </c>
      <c r="AC1176" s="12">
        <f t="shared" si="124"/>
        <v>1.87</v>
      </c>
      <c r="AD1176" s="12">
        <f t="shared" si="125"/>
        <v>0.68</v>
      </c>
      <c r="AE1176" s="12">
        <f t="shared" si="126"/>
        <v>0</v>
      </c>
      <c r="AF1176" s="12">
        <f t="shared" si="127"/>
        <v>4.25</v>
      </c>
      <c r="AG1176" s="12">
        <f t="shared" si="128"/>
        <v>1.7000000000000002</v>
      </c>
    </row>
    <row r="1177" spans="2:33">
      <c r="B1177" s="15">
        <f>'[4]AZIMUTH_CONGESTION by ports'!A2644</f>
        <v>43544</v>
      </c>
      <c r="C1177" s="6">
        <f>'[4]AZIMUTH_CONGESTION by ports'!B2644</f>
        <v>10</v>
      </c>
      <c r="D1177" s="89">
        <f>'[4]AZIMUTH_CONGESTION by ports'!C2644</f>
        <v>33</v>
      </c>
      <c r="E1177" s="43">
        <f>'[4]AZIMUTH_CONGESTION by ports'!D2644</f>
        <v>0</v>
      </c>
      <c r="F1177" s="6">
        <f>'[4]AZIMUTH_CONGESTION by ports'!E2644</f>
        <v>0</v>
      </c>
      <c r="G1177" s="6">
        <f>'[4]AZIMUTH_CONGESTION by ports'!F2644</f>
        <v>1</v>
      </c>
      <c r="H1177" s="12">
        <f>'[4]AZIMUTH_CONGESTION by ports'!G2644</f>
        <v>0</v>
      </c>
      <c r="I1177" s="12">
        <f>'[4]AZIMUTH_CONGESTION by ports'!H2644</f>
        <v>7</v>
      </c>
      <c r="J1177" s="12">
        <f>'[4]AZIMUTH_CONGESTION by ports'!I2644</f>
        <v>2</v>
      </c>
      <c r="K1177" s="12">
        <f>'[4]AZIMUTH_CONGESTION by ports'!J2644</f>
        <v>0</v>
      </c>
      <c r="L1177" s="12">
        <f>'[4]AZIMUTH_CONGESTION by ports'!K2644</f>
        <v>1</v>
      </c>
      <c r="M1177" s="43">
        <f>'[4]AZIMUTH_CONGESTION by ports'!L2644</f>
        <v>1</v>
      </c>
      <c r="N1177" s="6">
        <f>'[4]AZIMUTH_CONGESTION by ports'!M2644</f>
        <v>1</v>
      </c>
      <c r="O1177" s="89">
        <f>'[4]AZIMUTH_CONGESTION by ports'!N2644</f>
        <v>0</v>
      </c>
      <c r="P1177" s="88">
        <f>'[4]AZIMUTH_CONGESTION by ports'!O2644</f>
        <v>0</v>
      </c>
      <c r="Q1177" s="88">
        <f>'[4]AZIMUTH_CONGESTION by ports'!P2644</f>
        <v>0</v>
      </c>
      <c r="R1177" s="43">
        <f>'[4]AZIMUTH_CONGESTION by ports'!Q2644</f>
        <v>1</v>
      </c>
      <c r="S1177" s="88">
        <f>'[4]AZIMUTH_CONGESTION by ports'!R2644</f>
        <v>0</v>
      </c>
      <c r="T1177" s="12">
        <f>'[4]AZIMUTH_CONGESTION by ports'!S2644</f>
        <v>3</v>
      </c>
      <c r="U1177" s="43">
        <f>'[4]AZIMUTH_CONGESTION by ports'!T2644</f>
        <v>0</v>
      </c>
      <c r="V1177" s="12">
        <f>'[4]AZIMUTH_CONGESTION by ports'!U2644</f>
        <v>0</v>
      </c>
      <c r="W1177" s="43">
        <f>'[4]AZIMUTH_CONGESTION by ports'!V2644</f>
        <v>0</v>
      </c>
      <c r="X1177" s="12">
        <f>'[4]AZIMUTH_CONGESTION by ports'!W2644</f>
        <v>0</v>
      </c>
      <c r="Y1177" s="88">
        <f>'[4]AZIMUTH_CONGESTION by ports'!X2644</f>
        <v>1</v>
      </c>
      <c r="Z1177" s="12">
        <f>'[4]AZIMUTH_CONGESTION by ports'!Y2644</f>
        <v>0</v>
      </c>
      <c r="AA1177" s="88">
        <f>'[4]AZIMUTH_CONGESTION by ports'!Z2644</f>
        <v>0</v>
      </c>
      <c r="AB1177" s="12">
        <f t="shared" si="123"/>
        <v>10.370000000000001</v>
      </c>
      <c r="AC1177" s="12">
        <f t="shared" si="124"/>
        <v>2.04</v>
      </c>
      <c r="AD1177" s="12">
        <f t="shared" si="125"/>
        <v>0.34</v>
      </c>
      <c r="AE1177" s="12">
        <f t="shared" si="126"/>
        <v>0.17</v>
      </c>
      <c r="AF1177" s="12">
        <f t="shared" si="127"/>
        <v>5.61</v>
      </c>
      <c r="AG1177" s="12">
        <f t="shared" si="128"/>
        <v>2.21</v>
      </c>
    </row>
    <row r="1178" spans="2:33" s="93" customFormat="1">
      <c r="B1178" s="94">
        <f>'[4]AZIMUTH_CONGESTION by ports'!A2645</f>
        <v>43545</v>
      </c>
      <c r="C1178" s="93">
        <f>'[4]AZIMUTH_CONGESTION by ports'!B2645</f>
        <v>11</v>
      </c>
      <c r="D1178" s="93">
        <f>'[4]AZIMUTH_CONGESTION by ports'!C2645</f>
        <v>31</v>
      </c>
      <c r="E1178" s="93">
        <f>'[4]AZIMUTH_CONGESTION by ports'!D2645</f>
        <v>0</v>
      </c>
      <c r="F1178" s="93">
        <f>'[4]AZIMUTH_CONGESTION by ports'!E2645</f>
        <v>0</v>
      </c>
      <c r="G1178" s="93">
        <f>'[4]AZIMUTH_CONGESTION by ports'!F2645</f>
        <v>1</v>
      </c>
      <c r="H1178" s="93">
        <f>'[4]AZIMUTH_CONGESTION by ports'!G2645</f>
        <v>0</v>
      </c>
      <c r="I1178" s="93">
        <f>'[4]AZIMUTH_CONGESTION by ports'!H2645</f>
        <v>7</v>
      </c>
      <c r="J1178" s="93">
        <f>'[4]AZIMUTH_CONGESTION by ports'!I2645</f>
        <v>1</v>
      </c>
      <c r="K1178" s="93">
        <f>'[4]AZIMUTH_CONGESTION by ports'!J2645</f>
        <v>0</v>
      </c>
      <c r="L1178" s="93">
        <f>'[4]AZIMUTH_CONGESTION by ports'!K2645</f>
        <v>0</v>
      </c>
      <c r="M1178" s="93">
        <f>'[4]AZIMUTH_CONGESTION by ports'!L2645</f>
        <v>0</v>
      </c>
      <c r="N1178" s="93">
        <f>'[4]AZIMUTH_CONGESTION by ports'!M2645</f>
        <v>1</v>
      </c>
      <c r="O1178" s="93">
        <f>'[4]AZIMUTH_CONGESTION by ports'!N2645</f>
        <v>0</v>
      </c>
      <c r="P1178" s="93">
        <f>'[4]AZIMUTH_CONGESTION by ports'!O2645</f>
        <v>0</v>
      </c>
      <c r="Q1178" s="93">
        <f>'[4]AZIMUTH_CONGESTION by ports'!P2645</f>
        <v>0</v>
      </c>
      <c r="R1178" s="93">
        <f>'[4]AZIMUTH_CONGESTION by ports'!Q2645</f>
        <v>0</v>
      </c>
      <c r="S1178" s="93">
        <f>'[4]AZIMUTH_CONGESTION by ports'!R2645</f>
        <v>0</v>
      </c>
      <c r="T1178" s="93">
        <f>'[4]AZIMUTH_CONGESTION by ports'!S2645</f>
        <v>3</v>
      </c>
      <c r="U1178" s="93">
        <f>'[4]AZIMUTH_CONGESTION by ports'!T2645</f>
        <v>0</v>
      </c>
      <c r="V1178" s="93">
        <f>'[4]AZIMUTH_CONGESTION by ports'!U2645</f>
        <v>0</v>
      </c>
      <c r="W1178" s="93">
        <f>'[4]AZIMUTH_CONGESTION by ports'!V2645</f>
        <v>1</v>
      </c>
      <c r="X1178" s="93">
        <f>'[4]AZIMUTH_CONGESTION by ports'!W2645</f>
        <v>0</v>
      </c>
      <c r="Y1178" s="93">
        <f>'[4]AZIMUTH_CONGESTION by ports'!X2645</f>
        <v>1</v>
      </c>
      <c r="Z1178" s="93">
        <f>'[4]AZIMUTH_CONGESTION by ports'!Y2645</f>
        <v>0</v>
      </c>
      <c r="AA1178" s="93">
        <f>'[4]AZIMUTH_CONGESTION by ports'!Z2645</f>
        <v>0</v>
      </c>
      <c r="AB1178" s="93">
        <f t="shared" ref="AB1178:AB1185" si="129">SUM(C1178:AA1178)*0.17</f>
        <v>9.6900000000000013</v>
      </c>
      <c r="AC1178" s="93">
        <f t="shared" ref="AC1178:AC1185" si="130">SUM(C1178,G1178,F1178,N1178)*0.17</f>
        <v>2.21</v>
      </c>
      <c r="AD1178" s="93">
        <f t="shared" ref="AD1178:AD1185" si="131">SUM(E1178,M1178,R1178,U1178,W1178)*0.17</f>
        <v>0.17</v>
      </c>
      <c r="AE1178" s="93">
        <f t="shared" ref="AE1178:AE1185" si="132">SUM(Q1178,S1178,Y1178,AA1178,P1178)*0.17</f>
        <v>0.17</v>
      </c>
      <c r="AF1178" s="93">
        <f t="shared" ref="AF1178:AF1185" si="133">SUM(D1178,O1178)*0.17</f>
        <v>5.2700000000000005</v>
      </c>
      <c r="AG1178" s="93">
        <f t="shared" ref="AG1178:AG1185" si="134">SUM(H1178,I1178,J1178,K1178,L1178,T1178,V1178,X1178,Z1178)*0.17</f>
        <v>1.87</v>
      </c>
    </row>
    <row r="1179" spans="2:33">
      <c r="B1179" s="15">
        <f>'[4]AZIMUTH_CONGESTION by ports'!A2646</f>
        <v>43546</v>
      </c>
      <c r="C1179" s="6">
        <f>'[4]AZIMUTH_CONGESTION by ports'!B2646</f>
        <v>10</v>
      </c>
      <c r="D1179" s="89">
        <f>'[4]AZIMUTH_CONGESTION by ports'!C2646</f>
        <v>31</v>
      </c>
      <c r="E1179" s="43">
        <f>'[4]AZIMUTH_CONGESTION by ports'!D2646</f>
        <v>1</v>
      </c>
      <c r="F1179" s="6">
        <f>'[4]AZIMUTH_CONGESTION by ports'!E2646</f>
        <v>0</v>
      </c>
      <c r="G1179" s="6">
        <f>'[4]AZIMUTH_CONGESTION by ports'!F2646</f>
        <v>2</v>
      </c>
      <c r="H1179" s="12">
        <f>'[4]AZIMUTH_CONGESTION by ports'!G2646</f>
        <v>0</v>
      </c>
      <c r="I1179" s="12">
        <f>'[4]AZIMUTH_CONGESTION by ports'!H2646</f>
        <v>6</v>
      </c>
      <c r="J1179" s="12">
        <f>'[4]AZIMUTH_CONGESTION by ports'!I2646</f>
        <v>0</v>
      </c>
      <c r="K1179" s="12">
        <f>'[4]AZIMUTH_CONGESTION by ports'!J2646</f>
        <v>0</v>
      </c>
      <c r="L1179" s="12">
        <f>'[4]AZIMUTH_CONGESTION by ports'!K2646</f>
        <v>0</v>
      </c>
      <c r="M1179" s="43">
        <f>'[4]AZIMUTH_CONGESTION by ports'!L2646</f>
        <v>0</v>
      </c>
      <c r="N1179" s="6">
        <f>'[4]AZIMUTH_CONGESTION by ports'!M2646</f>
        <v>1</v>
      </c>
      <c r="O1179" s="89">
        <f>'[4]AZIMUTH_CONGESTION by ports'!N2646</f>
        <v>0</v>
      </c>
      <c r="P1179" s="88">
        <f>'[4]AZIMUTH_CONGESTION by ports'!O2646</f>
        <v>0</v>
      </c>
      <c r="Q1179" s="88">
        <f>'[4]AZIMUTH_CONGESTION by ports'!P2646</f>
        <v>0</v>
      </c>
      <c r="R1179" s="43">
        <f>'[4]AZIMUTH_CONGESTION by ports'!Q2646</f>
        <v>0</v>
      </c>
      <c r="S1179" s="88">
        <f>'[4]AZIMUTH_CONGESTION by ports'!R2646</f>
        <v>0</v>
      </c>
      <c r="T1179" s="12">
        <f>'[4]AZIMUTH_CONGESTION by ports'!S2646</f>
        <v>3</v>
      </c>
      <c r="U1179" s="43">
        <f>'[4]AZIMUTH_CONGESTION by ports'!T2646</f>
        <v>0</v>
      </c>
      <c r="V1179" s="12">
        <f>'[4]AZIMUTH_CONGESTION by ports'!U2646</f>
        <v>0</v>
      </c>
      <c r="W1179" s="43">
        <f>'[4]AZIMUTH_CONGESTION by ports'!V2646</f>
        <v>1</v>
      </c>
      <c r="X1179" s="12">
        <f>'[4]AZIMUTH_CONGESTION by ports'!W2646</f>
        <v>0</v>
      </c>
      <c r="Y1179" s="88">
        <f>'[4]AZIMUTH_CONGESTION by ports'!X2646</f>
        <v>2</v>
      </c>
      <c r="Z1179" s="12">
        <f>'[4]AZIMUTH_CONGESTION by ports'!Y2646</f>
        <v>0</v>
      </c>
      <c r="AA1179" s="88">
        <f>'[4]AZIMUTH_CONGESTION by ports'!Z2646</f>
        <v>0</v>
      </c>
      <c r="AB1179" s="12">
        <f t="shared" si="129"/>
        <v>9.6900000000000013</v>
      </c>
      <c r="AC1179" s="12">
        <f t="shared" si="130"/>
        <v>2.21</v>
      </c>
      <c r="AD1179" s="12">
        <f t="shared" si="131"/>
        <v>0.34</v>
      </c>
      <c r="AE1179" s="12">
        <f t="shared" si="132"/>
        <v>0.34</v>
      </c>
      <c r="AF1179" s="12">
        <f t="shared" si="133"/>
        <v>5.2700000000000005</v>
      </c>
      <c r="AG1179" s="12">
        <f t="shared" si="134"/>
        <v>1.53</v>
      </c>
    </row>
    <row r="1180" spans="2:33">
      <c r="B1180" s="15">
        <f>'[4]AZIMUTH_CONGESTION by ports'!A2647</f>
        <v>43547</v>
      </c>
      <c r="C1180" s="6">
        <f>'[4]AZIMUTH_CONGESTION by ports'!B2647</f>
        <v>12</v>
      </c>
      <c r="D1180" s="89">
        <f>'[4]AZIMUTH_CONGESTION by ports'!C2647</f>
        <v>26</v>
      </c>
      <c r="E1180" s="43">
        <f>'[4]AZIMUTH_CONGESTION by ports'!D2647</f>
        <v>1</v>
      </c>
      <c r="F1180" s="6">
        <f>'[4]AZIMUTH_CONGESTION by ports'!E2647</f>
        <v>0</v>
      </c>
      <c r="G1180" s="6">
        <f>'[4]AZIMUTH_CONGESTION by ports'!F2647</f>
        <v>0</v>
      </c>
      <c r="H1180" s="12">
        <f>'[4]AZIMUTH_CONGESTION by ports'!G2647</f>
        <v>0</v>
      </c>
      <c r="I1180" s="12">
        <f>'[4]AZIMUTH_CONGESTION by ports'!H2647</f>
        <v>4</v>
      </c>
      <c r="J1180" s="12">
        <f>'[4]AZIMUTH_CONGESTION by ports'!I2647</f>
        <v>2</v>
      </c>
      <c r="K1180" s="12">
        <f>'[4]AZIMUTH_CONGESTION by ports'!J2647</f>
        <v>0</v>
      </c>
      <c r="L1180" s="12">
        <f>'[4]AZIMUTH_CONGESTION by ports'!K2647</f>
        <v>0</v>
      </c>
      <c r="M1180" s="43">
        <f>'[4]AZIMUTH_CONGESTION by ports'!L2647</f>
        <v>1</v>
      </c>
      <c r="N1180" s="6">
        <f>'[4]AZIMUTH_CONGESTION by ports'!M2647</f>
        <v>1</v>
      </c>
      <c r="O1180" s="89">
        <f>'[4]AZIMUTH_CONGESTION by ports'!N2647</f>
        <v>0</v>
      </c>
      <c r="P1180" s="88">
        <f>'[4]AZIMUTH_CONGESTION by ports'!O2647</f>
        <v>1</v>
      </c>
      <c r="Q1180" s="88">
        <f>'[4]AZIMUTH_CONGESTION by ports'!P2647</f>
        <v>0</v>
      </c>
      <c r="R1180" s="43">
        <f>'[4]AZIMUTH_CONGESTION by ports'!Q2647</f>
        <v>0</v>
      </c>
      <c r="S1180" s="88">
        <f>'[4]AZIMUTH_CONGESTION by ports'!R2647</f>
        <v>0</v>
      </c>
      <c r="T1180" s="12">
        <f>'[4]AZIMUTH_CONGESTION by ports'!S2647</f>
        <v>6</v>
      </c>
      <c r="U1180" s="43">
        <f>'[4]AZIMUTH_CONGESTION by ports'!T2647</f>
        <v>0</v>
      </c>
      <c r="V1180" s="12">
        <f>'[4]AZIMUTH_CONGESTION by ports'!U2647</f>
        <v>0</v>
      </c>
      <c r="W1180" s="43">
        <f>'[4]AZIMUTH_CONGESTION by ports'!V2647</f>
        <v>2</v>
      </c>
      <c r="X1180" s="12">
        <f>'[4]AZIMUTH_CONGESTION by ports'!W2647</f>
        <v>0</v>
      </c>
      <c r="Y1180" s="88">
        <f>'[4]AZIMUTH_CONGESTION by ports'!X2647</f>
        <v>0</v>
      </c>
      <c r="Z1180" s="12">
        <f>'[4]AZIMUTH_CONGESTION by ports'!Y2647</f>
        <v>0</v>
      </c>
      <c r="AA1180" s="88">
        <f>'[4]AZIMUTH_CONGESTION by ports'!Z2647</f>
        <v>0</v>
      </c>
      <c r="AB1180" s="12">
        <f t="shared" si="129"/>
        <v>9.5200000000000014</v>
      </c>
      <c r="AC1180" s="12">
        <f t="shared" si="130"/>
        <v>2.21</v>
      </c>
      <c r="AD1180" s="12">
        <f t="shared" si="131"/>
        <v>0.68</v>
      </c>
      <c r="AE1180" s="12">
        <f t="shared" si="132"/>
        <v>0.17</v>
      </c>
      <c r="AF1180" s="12">
        <f t="shared" si="133"/>
        <v>4.42</v>
      </c>
      <c r="AG1180" s="12">
        <f t="shared" si="134"/>
        <v>2.04</v>
      </c>
    </row>
    <row r="1181" spans="2:33">
      <c r="B1181" s="15">
        <f>'[4]AZIMUTH_CONGESTION by ports'!A2648</f>
        <v>43548</v>
      </c>
      <c r="C1181" s="6">
        <f>'[4]AZIMUTH_CONGESTION by ports'!B2648</f>
        <v>12</v>
      </c>
      <c r="D1181" s="89">
        <f>'[4]AZIMUTH_CONGESTION by ports'!C2648</f>
        <v>16</v>
      </c>
      <c r="E1181" s="43">
        <f>'[4]AZIMUTH_CONGESTION by ports'!D2648</f>
        <v>3</v>
      </c>
      <c r="F1181" s="6">
        <f>'[4]AZIMUTH_CONGESTION by ports'!E2648</f>
        <v>0</v>
      </c>
      <c r="G1181" s="6">
        <f>'[4]AZIMUTH_CONGESTION by ports'!F2648</f>
        <v>0</v>
      </c>
      <c r="H1181" s="12">
        <f>'[4]AZIMUTH_CONGESTION by ports'!G2648</f>
        <v>0</v>
      </c>
      <c r="I1181" s="12">
        <f>'[4]AZIMUTH_CONGESTION by ports'!H2648</f>
        <v>5</v>
      </c>
      <c r="J1181" s="12">
        <f>'[4]AZIMUTH_CONGESTION by ports'!I2648</f>
        <v>1</v>
      </c>
      <c r="K1181" s="12">
        <f>'[4]AZIMUTH_CONGESTION by ports'!J2648</f>
        <v>0</v>
      </c>
      <c r="L1181" s="12">
        <f>'[4]AZIMUTH_CONGESTION by ports'!K2648</f>
        <v>0</v>
      </c>
      <c r="M1181" s="43">
        <f>'[4]AZIMUTH_CONGESTION by ports'!L2648</f>
        <v>2</v>
      </c>
      <c r="N1181" s="6">
        <f>'[4]AZIMUTH_CONGESTION by ports'!M2648</f>
        <v>1</v>
      </c>
      <c r="O1181" s="89">
        <f>'[4]AZIMUTH_CONGESTION by ports'!N2648</f>
        <v>0</v>
      </c>
      <c r="P1181" s="88">
        <f>'[4]AZIMUTH_CONGESTION by ports'!O2648</f>
        <v>0</v>
      </c>
      <c r="Q1181" s="88">
        <f>'[4]AZIMUTH_CONGESTION by ports'!P2648</f>
        <v>0</v>
      </c>
      <c r="R1181" s="43">
        <f>'[4]AZIMUTH_CONGESTION by ports'!Q2648</f>
        <v>2</v>
      </c>
      <c r="S1181" s="88">
        <f>'[4]AZIMUTH_CONGESTION by ports'!R2648</f>
        <v>0</v>
      </c>
      <c r="T1181" s="12">
        <f>'[4]AZIMUTH_CONGESTION by ports'!S2648</f>
        <v>5</v>
      </c>
      <c r="U1181" s="43">
        <f>'[4]AZIMUTH_CONGESTION by ports'!T2648</f>
        <v>0</v>
      </c>
      <c r="V1181" s="12">
        <f>'[4]AZIMUTH_CONGESTION by ports'!U2648</f>
        <v>0</v>
      </c>
      <c r="W1181" s="43">
        <f>'[4]AZIMUTH_CONGESTION by ports'!V2648</f>
        <v>4</v>
      </c>
      <c r="X1181" s="12">
        <f>'[4]AZIMUTH_CONGESTION by ports'!W2648</f>
        <v>0</v>
      </c>
      <c r="Y1181" s="88">
        <f>'[4]AZIMUTH_CONGESTION by ports'!X2648</f>
        <v>2</v>
      </c>
      <c r="Z1181" s="12">
        <f>'[4]AZIMUTH_CONGESTION by ports'!Y2648</f>
        <v>0</v>
      </c>
      <c r="AA1181" s="88">
        <f>'[4]AZIMUTH_CONGESTION by ports'!Z2648</f>
        <v>0</v>
      </c>
      <c r="AB1181" s="12">
        <f t="shared" si="129"/>
        <v>9.01</v>
      </c>
      <c r="AC1181" s="12">
        <f t="shared" si="130"/>
        <v>2.21</v>
      </c>
      <c r="AD1181" s="12">
        <f t="shared" si="131"/>
        <v>1.87</v>
      </c>
      <c r="AE1181" s="12">
        <f t="shared" si="132"/>
        <v>0.34</v>
      </c>
      <c r="AF1181" s="12">
        <f t="shared" si="133"/>
        <v>2.72</v>
      </c>
      <c r="AG1181" s="12">
        <f t="shared" si="134"/>
        <v>1.87</v>
      </c>
    </row>
    <row r="1182" spans="2:33">
      <c r="B1182" s="15">
        <f>'[4]AZIMUTH_CONGESTION by ports'!A2649</f>
        <v>43549</v>
      </c>
      <c r="C1182" s="6">
        <f>'[4]AZIMUTH_CONGESTION by ports'!B2649</f>
        <v>11</v>
      </c>
      <c r="D1182" s="89">
        <f>'[4]AZIMUTH_CONGESTION by ports'!C2649</f>
        <v>25</v>
      </c>
      <c r="E1182" s="43">
        <f>'[4]AZIMUTH_CONGESTION by ports'!D2649</f>
        <v>1</v>
      </c>
      <c r="F1182" s="6">
        <f>'[4]AZIMUTH_CONGESTION by ports'!E2649</f>
        <v>0</v>
      </c>
      <c r="G1182" s="6">
        <f>'[4]AZIMUTH_CONGESTION by ports'!F2649</f>
        <v>1</v>
      </c>
      <c r="H1182" s="12">
        <f>'[4]AZIMUTH_CONGESTION by ports'!G2649</f>
        <v>0</v>
      </c>
      <c r="I1182" s="12">
        <f>'[4]AZIMUTH_CONGESTION by ports'!H2649</f>
        <v>4</v>
      </c>
      <c r="J1182" s="12">
        <f>'[4]AZIMUTH_CONGESTION by ports'!I2649</f>
        <v>0</v>
      </c>
      <c r="K1182" s="12">
        <f>'[4]AZIMUTH_CONGESTION by ports'!J2649</f>
        <v>0</v>
      </c>
      <c r="L1182" s="12">
        <f>'[4]AZIMUTH_CONGESTION by ports'!K2649</f>
        <v>0</v>
      </c>
      <c r="M1182" s="43">
        <f>'[4]AZIMUTH_CONGESTION by ports'!L2649</f>
        <v>0</v>
      </c>
      <c r="N1182" s="6">
        <f>'[4]AZIMUTH_CONGESTION by ports'!M2649</f>
        <v>1</v>
      </c>
      <c r="O1182" s="89">
        <f>'[4]AZIMUTH_CONGESTION by ports'!N2649</f>
        <v>0</v>
      </c>
      <c r="P1182" s="88">
        <f>'[4]AZIMUTH_CONGESTION by ports'!O2649</f>
        <v>1</v>
      </c>
      <c r="Q1182" s="88">
        <f>'[4]AZIMUTH_CONGESTION by ports'!P2649</f>
        <v>0</v>
      </c>
      <c r="R1182" s="43">
        <f>'[4]AZIMUTH_CONGESTION by ports'!Q2649</f>
        <v>1</v>
      </c>
      <c r="S1182" s="88">
        <f>'[4]AZIMUTH_CONGESTION by ports'!R2649</f>
        <v>0</v>
      </c>
      <c r="T1182" s="12">
        <f>'[4]AZIMUTH_CONGESTION by ports'!S2649</f>
        <v>3</v>
      </c>
      <c r="U1182" s="43">
        <f>'[4]AZIMUTH_CONGESTION by ports'!T2649</f>
        <v>0</v>
      </c>
      <c r="V1182" s="12">
        <f>'[4]AZIMUTH_CONGESTION by ports'!U2649</f>
        <v>0</v>
      </c>
      <c r="W1182" s="43">
        <f>'[4]AZIMUTH_CONGESTION by ports'!V2649</f>
        <v>1</v>
      </c>
      <c r="X1182" s="12">
        <f>'[4]AZIMUTH_CONGESTION by ports'!W2649</f>
        <v>0</v>
      </c>
      <c r="Y1182" s="88">
        <f>'[4]AZIMUTH_CONGESTION by ports'!X2649</f>
        <v>1</v>
      </c>
      <c r="Z1182" s="12">
        <f>'[4]AZIMUTH_CONGESTION by ports'!Y2649</f>
        <v>0</v>
      </c>
      <c r="AA1182" s="88">
        <f>'[4]AZIMUTH_CONGESTION by ports'!Z2649</f>
        <v>0</v>
      </c>
      <c r="AB1182" s="12">
        <f t="shared" si="129"/>
        <v>8.5</v>
      </c>
      <c r="AC1182" s="12">
        <f t="shared" si="130"/>
        <v>2.21</v>
      </c>
      <c r="AD1182" s="12">
        <f t="shared" si="131"/>
        <v>0.51</v>
      </c>
      <c r="AE1182" s="12">
        <f t="shared" si="132"/>
        <v>0.34</v>
      </c>
      <c r="AF1182" s="12">
        <f t="shared" si="133"/>
        <v>4.25</v>
      </c>
      <c r="AG1182" s="12">
        <f t="shared" si="134"/>
        <v>1.1900000000000002</v>
      </c>
    </row>
    <row r="1183" spans="2:33">
      <c r="B1183" s="15">
        <f>'[4]AZIMUTH_CONGESTION by ports'!A2650</f>
        <v>43550</v>
      </c>
      <c r="C1183" s="6">
        <f>'[4]AZIMUTH_CONGESTION by ports'!B2650</f>
        <v>11</v>
      </c>
      <c r="D1183" s="89">
        <f>'[4]AZIMUTH_CONGESTION by ports'!C2650</f>
        <v>24</v>
      </c>
      <c r="E1183" s="43">
        <f>'[4]AZIMUTH_CONGESTION by ports'!D2650</f>
        <v>0</v>
      </c>
      <c r="F1183" s="6">
        <f>'[4]AZIMUTH_CONGESTION by ports'!E2650</f>
        <v>0</v>
      </c>
      <c r="G1183" s="6">
        <f>'[4]AZIMUTH_CONGESTION by ports'!F2650</f>
        <v>1</v>
      </c>
      <c r="H1183" s="12">
        <f>'[4]AZIMUTH_CONGESTION by ports'!G2650</f>
        <v>1</v>
      </c>
      <c r="I1183" s="12">
        <f>'[4]AZIMUTH_CONGESTION by ports'!H2650</f>
        <v>3</v>
      </c>
      <c r="J1183" s="12">
        <f>'[4]AZIMUTH_CONGESTION by ports'!I2650</f>
        <v>0</v>
      </c>
      <c r="K1183" s="12">
        <f>'[4]AZIMUTH_CONGESTION by ports'!J2650</f>
        <v>0</v>
      </c>
      <c r="L1183" s="12">
        <f>'[4]AZIMUTH_CONGESTION by ports'!K2650</f>
        <v>0</v>
      </c>
      <c r="M1183" s="43">
        <f>'[4]AZIMUTH_CONGESTION by ports'!L2650</f>
        <v>0</v>
      </c>
      <c r="N1183" s="6">
        <f>'[4]AZIMUTH_CONGESTION by ports'!M2650</f>
        <v>0</v>
      </c>
      <c r="O1183" s="89">
        <f>'[4]AZIMUTH_CONGESTION by ports'!N2650</f>
        <v>0</v>
      </c>
      <c r="P1183" s="88">
        <f>'[4]AZIMUTH_CONGESTION by ports'!O2650</f>
        <v>0</v>
      </c>
      <c r="Q1183" s="88">
        <f>'[4]AZIMUTH_CONGESTION by ports'!P2650</f>
        <v>0</v>
      </c>
      <c r="R1183" s="43">
        <f>'[4]AZIMUTH_CONGESTION by ports'!Q2650</f>
        <v>1</v>
      </c>
      <c r="S1183" s="88">
        <f>'[4]AZIMUTH_CONGESTION by ports'!R2650</f>
        <v>0</v>
      </c>
      <c r="T1183" s="12">
        <f>'[4]AZIMUTH_CONGESTION by ports'!S2650</f>
        <v>8</v>
      </c>
      <c r="U1183" s="43">
        <f>'[4]AZIMUTH_CONGESTION by ports'!T2650</f>
        <v>0</v>
      </c>
      <c r="V1183" s="12">
        <f>'[4]AZIMUTH_CONGESTION by ports'!U2650</f>
        <v>0</v>
      </c>
      <c r="W1183" s="43">
        <f>'[4]AZIMUTH_CONGESTION by ports'!V2650</f>
        <v>2</v>
      </c>
      <c r="X1183" s="12">
        <f>'[4]AZIMUTH_CONGESTION by ports'!W2650</f>
        <v>0</v>
      </c>
      <c r="Y1183" s="88">
        <f>'[4]AZIMUTH_CONGESTION by ports'!X2650</f>
        <v>0</v>
      </c>
      <c r="Z1183" s="12">
        <f>'[4]AZIMUTH_CONGESTION by ports'!Y2650</f>
        <v>0</v>
      </c>
      <c r="AA1183" s="88">
        <f>'[4]AZIMUTH_CONGESTION by ports'!Z2650</f>
        <v>0</v>
      </c>
      <c r="AB1183" s="12">
        <f t="shared" si="129"/>
        <v>8.67</v>
      </c>
      <c r="AC1183" s="12">
        <f t="shared" si="130"/>
        <v>2.04</v>
      </c>
      <c r="AD1183" s="12">
        <f t="shared" si="131"/>
        <v>0.51</v>
      </c>
      <c r="AE1183" s="12">
        <f t="shared" si="132"/>
        <v>0</v>
      </c>
      <c r="AF1183" s="12">
        <f t="shared" si="133"/>
        <v>4.08</v>
      </c>
      <c r="AG1183" s="12">
        <f t="shared" si="134"/>
        <v>2.04</v>
      </c>
    </row>
    <row r="1184" spans="2:33">
      <c r="B1184" s="15">
        <f>'[4]AZIMUTH_CONGESTION by ports'!A2651</f>
        <v>43551</v>
      </c>
      <c r="C1184" s="6">
        <f>'[4]AZIMUTH_CONGESTION by ports'!B2651</f>
        <v>12</v>
      </c>
      <c r="D1184" s="89">
        <f>'[4]AZIMUTH_CONGESTION by ports'!C2651</f>
        <v>30</v>
      </c>
      <c r="E1184" s="43">
        <f>'[4]AZIMUTH_CONGESTION by ports'!D2651</f>
        <v>0</v>
      </c>
      <c r="F1184" s="6">
        <f>'[4]AZIMUTH_CONGESTION by ports'!E2651</f>
        <v>0</v>
      </c>
      <c r="G1184" s="6">
        <f>'[4]AZIMUTH_CONGESTION by ports'!F2651</f>
        <v>1</v>
      </c>
      <c r="H1184" s="12">
        <f>'[4]AZIMUTH_CONGESTION by ports'!G2651</f>
        <v>1</v>
      </c>
      <c r="I1184" s="12">
        <f>'[4]AZIMUTH_CONGESTION by ports'!H2651</f>
        <v>1</v>
      </c>
      <c r="J1184" s="12">
        <f>'[4]AZIMUTH_CONGESTION by ports'!I2651</f>
        <v>0</v>
      </c>
      <c r="K1184" s="12">
        <f>'[4]AZIMUTH_CONGESTION by ports'!J2651</f>
        <v>0</v>
      </c>
      <c r="L1184" s="12">
        <f>'[4]AZIMUTH_CONGESTION by ports'!K2651</f>
        <v>0</v>
      </c>
      <c r="M1184" s="43">
        <f>'[4]AZIMUTH_CONGESTION by ports'!L2651</f>
        <v>0</v>
      </c>
      <c r="N1184" s="6">
        <f>'[4]AZIMUTH_CONGESTION by ports'!M2651</f>
        <v>0</v>
      </c>
      <c r="O1184" s="89">
        <f>'[4]AZIMUTH_CONGESTION by ports'!N2651</f>
        <v>0</v>
      </c>
      <c r="P1184" s="88">
        <f>'[4]AZIMUTH_CONGESTION by ports'!O2651</f>
        <v>0</v>
      </c>
      <c r="Q1184" s="88">
        <f>'[4]AZIMUTH_CONGESTION by ports'!P2651</f>
        <v>0</v>
      </c>
      <c r="R1184" s="43">
        <f>'[4]AZIMUTH_CONGESTION by ports'!Q2651</f>
        <v>1</v>
      </c>
      <c r="S1184" s="88">
        <f>'[4]AZIMUTH_CONGESTION by ports'!R2651</f>
        <v>0</v>
      </c>
      <c r="T1184" s="12">
        <f>'[4]AZIMUTH_CONGESTION by ports'!S2651</f>
        <v>5</v>
      </c>
      <c r="U1184" s="43">
        <f>'[4]AZIMUTH_CONGESTION by ports'!T2651</f>
        <v>0</v>
      </c>
      <c r="V1184" s="12">
        <f>'[4]AZIMUTH_CONGESTION by ports'!U2651</f>
        <v>0</v>
      </c>
      <c r="W1184" s="43">
        <f>'[4]AZIMUTH_CONGESTION by ports'!V2651</f>
        <v>3</v>
      </c>
      <c r="X1184" s="12">
        <f>'[4]AZIMUTH_CONGESTION by ports'!W2651</f>
        <v>1</v>
      </c>
      <c r="Y1184" s="88">
        <f>'[4]AZIMUTH_CONGESTION by ports'!X2651</f>
        <v>1</v>
      </c>
      <c r="Z1184" s="12">
        <f>'[4]AZIMUTH_CONGESTION by ports'!Y2651</f>
        <v>0</v>
      </c>
      <c r="AA1184" s="88">
        <f>'[4]AZIMUTH_CONGESTION by ports'!Z2651</f>
        <v>0</v>
      </c>
      <c r="AB1184" s="12">
        <f t="shared" si="129"/>
        <v>9.5200000000000014</v>
      </c>
      <c r="AC1184" s="12">
        <f t="shared" si="130"/>
        <v>2.21</v>
      </c>
      <c r="AD1184" s="12">
        <f t="shared" si="131"/>
        <v>0.68</v>
      </c>
      <c r="AE1184" s="12">
        <f t="shared" si="132"/>
        <v>0.17</v>
      </c>
      <c r="AF1184" s="12">
        <f t="shared" si="133"/>
        <v>5.1000000000000005</v>
      </c>
      <c r="AG1184" s="12">
        <f t="shared" si="134"/>
        <v>1.36</v>
      </c>
    </row>
    <row r="1185" spans="2:33">
      <c r="B1185" s="15">
        <f>'[4]AZIMUTH_CONGESTION by ports'!A2652</f>
        <v>43552</v>
      </c>
      <c r="C1185" s="6">
        <f>'[4]AZIMUTH_CONGESTION by ports'!B2652</f>
        <v>13</v>
      </c>
      <c r="D1185" s="89">
        <f>'[4]AZIMUTH_CONGESTION by ports'!C2652</f>
        <v>27</v>
      </c>
      <c r="E1185" s="43">
        <f>'[4]AZIMUTH_CONGESTION by ports'!D2652</f>
        <v>3</v>
      </c>
      <c r="F1185" s="6">
        <f>'[4]AZIMUTH_CONGESTION by ports'!E2652</f>
        <v>0</v>
      </c>
      <c r="G1185" s="6">
        <f>'[4]AZIMUTH_CONGESTION by ports'!F2652</f>
        <v>0</v>
      </c>
      <c r="H1185" s="12">
        <f>'[4]AZIMUTH_CONGESTION by ports'!G2652</f>
        <v>0</v>
      </c>
      <c r="I1185" s="12">
        <f>'[4]AZIMUTH_CONGESTION by ports'!H2652</f>
        <v>3</v>
      </c>
      <c r="J1185" s="12">
        <f>'[4]AZIMUTH_CONGESTION by ports'!I2652</f>
        <v>0</v>
      </c>
      <c r="K1185" s="12">
        <f>'[4]AZIMUTH_CONGESTION by ports'!J2652</f>
        <v>0</v>
      </c>
      <c r="L1185" s="12">
        <f>'[4]AZIMUTH_CONGESTION by ports'!K2652</f>
        <v>0</v>
      </c>
      <c r="M1185" s="43">
        <f>'[4]AZIMUTH_CONGESTION by ports'!L2652</f>
        <v>0</v>
      </c>
      <c r="N1185" s="6">
        <f>'[4]AZIMUTH_CONGESTION by ports'!M2652</f>
        <v>0</v>
      </c>
      <c r="O1185" s="89">
        <f>'[4]AZIMUTH_CONGESTION by ports'!N2652</f>
        <v>0</v>
      </c>
      <c r="P1185" s="88">
        <f>'[4]AZIMUTH_CONGESTION by ports'!O2652</f>
        <v>1</v>
      </c>
      <c r="Q1185" s="88">
        <f>'[4]AZIMUTH_CONGESTION by ports'!P2652</f>
        <v>0</v>
      </c>
      <c r="R1185" s="43">
        <f>'[4]AZIMUTH_CONGESTION by ports'!Q2652</f>
        <v>3</v>
      </c>
      <c r="S1185" s="88">
        <f>'[4]AZIMUTH_CONGESTION by ports'!R2652</f>
        <v>0</v>
      </c>
      <c r="T1185" s="12">
        <f>'[4]AZIMUTH_CONGESTION by ports'!S2652</f>
        <v>9</v>
      </c>
      <c r="U1185" s="43">
        <f>'[4]AZIMUTH_CONGESTION by ports'!T2652</f>
        <v>0</v>
      </c>
      <c r="V1185" s="12">
        <f>'[4]AZIMUTH_CONGESTION by ports'!U2652</f>
        <v>0</v>
      </c>
      <c r="W1185" s="43">
        <f>'[4]AZIMUTH_CONGESTION by ports'!V2652</f>
        <v>2</v>
      </c>
      <c r="X1185" s="12">
        <f>'[4]AZIMUTH_CONGESTION by ports'!W2652</f>
        <v>1</v>
      </c>
      <c r="Y1185" s="88">
        <f>'[4]AZIMUTH_CONGESTION by ports'!X2652</f>
        <v>0</v>
      </c>
      <c r="Z1185" s="12">
        <f>'[4]AZIMUTH_CONGESTION by ports'!Y2652</f>
        <v>0</v>
      </c>
      <c r="AA1185" s="88">
        <f>'[4]AZIMUTH_CONGESTION by ports'!Z2652</f>
        <v>0</v>
      </c>
      <c r="AB1185" s="12">
        <f t="shared" si="129"/>
        <v>10.540000000000001</v>
      </c>
      <c r="AC1185" s="12">
        <f t="shared" si="130"/>
        <v>2.21</v>
      </c>
      <c r="AD1185" s="12">
        <f t="shared" si="131"/>
        <v>1.36</v>
      </c>
      <c r="AE1185" s="12">
        <f t="shared" si="132"/>
        <v>0.17</v>
      </c>
      <c r="AF1185" s="12">
        <f t="shared" si="133"/>
        <v>4.5900000000000007</v>
      </c>
      <c r="AG1185" s="12">
        <f t="shared" si="134"/>
        <v>2.21</v>
      </c>
    </row>
    <row r="1186" spans="2:33">
      <c r="B1186" s="15">
        <f>'[4]AZIMUTH_CONGESTION by ports'!A2653</f>
        <v>43553</v>
      </c>
      <c r="C1186" s="6">
        <f>'[4]AZIMUTH_CONGESTION by ports'!B2653</f>
        <v>13</v>
      </c>
      <c r="D1186" s="89">
        <f>'[4]AZIMUTH_CONGESTION by ports'!C2653</f>
        <v>21</v>
      </c>
      <c r="E1186" s="43">
        <f>'[4]AZIMUTH_CONGESTION by ports'!D2653</f>
        <v>0</v>
      </c>
      <c r="F1186" s="6">
        <f>'[4]AZIMUTH_CONGESTION by ports'!E2653</f>
        <v>0</v>
      </c>
      <c r="G1186" s="6">
        <f>'[4]AZIMUTH_CONGESTION by ports'!F2653</f>
        <v>0</v>
      </c>
      <c r="H1186" s="12">
        <f>'[4]AZIMUTH_CONGESTION by ports'!G2653</f>
        <v>0</v>
      </c>
      <c r="I1186" s="12">
        <f>'[4]AZIMUTH_CONGESTION by ports'!H2653</f>
        <v>1</v>
      </c>
      <c r="J1186" s="12">
        <f>'[4]AZIMUTH_CONGESTION by ports'!I2653</f>
        <v>0</v>
      </c>
      <c r="K1186" s="12">
        <f>'[4]AZIMUTH_CONGESTION by ports'!J2653</f>
        <v>0</v>
      </c>
      <c r="L1186" s="12">
        <f>'[4]AZIMUTH_CONGESTION by ports'!K2653</f>
        <v>0</v>
      </c>
      <c r="M1186" s="43">
        <f>'[4]AZIMUTH_CONGESTION by ports'!L2653</f>
        <v>0</v>
      </c>
      <c r="N1186" s="6">
        <f>'[4]AZIMUTH_CONGESTION by ports'!M2653</f>
        <v>0</v>
      </c>
      <c r="O1186" s="89">
        <f>'[4]AZIMUTH_CONGESTION by ports'!N2653</f>
        <v>0</v>
      </c>
      <c r="P1186" s="88">
        <f>'[4]AZIMUTH_CONGESTION by ports'!O2653</f>
        <v>0</v>
      </c>
      <c r="Q1186" s="88">
        <f>'[4]AZIMUTH_CONGESTION by ports'!P2653</f>
        <v>0</v>
      </c>
      <c r="R1186" s="43">
        <f>'[4]AZIMUTH_CONGESTION by ports'!Q2653</f>
        <v>3</v>
      </c>
      <c r="S1186" s="88">
        <f>'[4]AZIMUTH_CONGESTION by ports'!R2653</f>
        <v>0</v>
      </c>
      <c r="T1186" s="12">
        <f>'[4]AZIMUTH_CONGESTION by ports'!S2653</f>
        <v>8</v>
      </c>
      <c r="U1186" s="43">
        <f>'[4]AZIMUTH_CONGESTION by ports'!T2653</f>
        <v>0</v>
      </c>
      <c r="V1186" s="12">
        <f>'[4]AZIMUTH_CONGESTION by ports'!U2653</f>
        <v>0</v>
      </c>
      <c r="W1186" s="43">
        <f>'[4]AZIMUTH_CONGESTION by ports'!V2653</f>
        <v>2</v>
      </c>
      <c r="X1186" s="12">
        <f>'[4]AZIMUTH_CONGESTION by ports'!W2653</f>
        <v>1</v>
      </c>
      <c r="Y1186" s="88">
        <f>'[4]AZIMUTH_CONGESTION by ports'!X2653</f>
        <v>2</v>
      </c>
      <c r="Z1186" s="12">
        <f>'[4]AZIMUTH_CONGESTION by ports'!Y2653</f>
        <v>0</v>
      </c>
      <c r="AA1186" s="88">
        <f>'[4]AZIMUTH_CONGESTION by ports'!Z2653</f>
        <v>0</v>
      </c>
      <c r="AB1186" s="12">
        <f>SUM(C1186:AA1186)*0.17</f>
        <v>8.67</v>
      </c>
      <c r="AC1186" s="12">
        <f>SUM(C1186,G1186,F1186,N1186)*0.17</f>
        <v>2.21</v>
      </c>
      <c r="AD1186" s="12">
        <f>SUM(E1186,M1186,R1186,U1186,W1186)*0.17</f>
        <v>0.85000000000000009</v>
      </c>
      <c r="AE1186" s="12">
        <f>SUM(Q1186,S1186,Y1186,AA1186,P1186)*0.17</f>
        <v>0.34</v>
      </c>
      <c r="AF1186" s="12">
        <f>SUM(D1186,O1186)*0.17</f>
        <v>3.5700000000000003</v>
      </c>
      <c r="AG1186" s="12">
        <f>SUM(H1186,I1186,J1186,K1186,L1186,T1186,V1186,X1186,Z1186)*0.17</f>
        <v>1.7000000000000002</v>
      </c>
    </row>
    <row r="1187" spans="2:33">
      <c r="B1187" s="15">
        <f>'[4]AZIMUTH_CONGESTION by ports'!A2654</f>
        <v>43554</v>
      </c>
      <c r="C1187" s="6">
        <f>'[4]AZIMUTH_CONGESTION by ports'!B2654</f>
        <v>13</v>
      </c>
      <c r="D1187" s="89">
        <f>'[4]AZIMUTH_CONGESTION by ports'!C2654</f>
        <v>24</v>
      </c>
      <c r="E1187" s="43">
        <f>'[4]AZIMUTH_CONGESTION by ports'!D2654</f>
        <v>1</v>
      </c>
      <c r="F1187" s="6">
        <f>'[4]AZIMUTH_CONGESTION by ports'!E2654</f>
        <v>0</v>
      </c>
      <c r="G1187" s="6">
        <f>'[4]AZIMUTH_CONGESTION by ports'!F2654</f>
        <v>1</v>
      </c>
      <c r="H1187" s="12">
        <f>'[4]AZIMUTH_CONGESTION by ports'!G2654</f>
        <v>0</v>
      </c>
      <c r="I1187" s="12">
        <f>'[4]AZIMUTH_CONGESTION by ports'!H2654</f>
        <v>0</v>
      </c>
      <c r="J1187" s="12">
        <f>'[4]AZIMUTH_CONGESTION by ports'!I2654</f>
        <v>0</v>
      </c>
      <c r="K1187" s="12">
        <f>'[4]AZIMUTH_CONGESTION by ports'!J2654</f>
        <v>0</v>
      </c>
      <c r="L1187" s="12">
        <f>'[4]AZIMUTH_CONGESTION by ports'!K2654</f>
        <v>0</v>
      </c>
      <c r="M1187" s="43">
        <f>'[4]AZIMUTH_CONGESTION by ports'!L2654</f>
        <v>0</v>
      </c>
      <c r="N1187" s="6">
        <f>'[4]AZIMUTH_CONGESTION by ports'!M2654</f>
        <v>0</v>
      </c>
      <c r="O1187" s="89">
        <f>'[4]AZIMUTH_CONGESTION by ports'!N2654</f>
        <v>0</v>
      </c>
      <c r="P1187" s="88">
        <f>'[4]AZIMUTH_CONGESTION by ports'!O2654</f>
        <v>0</v>
      </c>
      <c r="Q1187" s="88">
        <f>'[4]AZIMUTH_CONGESTION by ports'!P2654</f>
        <v>0</v>
      </c>
      <c r="R1187" s="43">
        <f>'[4]AZIMUTH_CONGESTION by ports'!Q2654</f>
        <v>4</v>
      </c>
      <c r="S1187" s="88">
        <f>'[4]AZIMUTH_CONGESTION by ports'!R2654</f>
        <v>0</v>
      </c>
      <c r="T1187" s="12">
        <f>'[4]AZIMUTH_CONGESTION by ports'!S2654</f>
        <v>5</v>
      </c>
      <c r="U1187" s="43">
        <f>'[4]AZIMUTH_CONGESTION by ports'!T2654</f>
        <v>0</v>
      </c>
      <c r="V1187" s="12">
        <f>'[4]AZIMUTH_CONGESTION by ports'!U2654</f>
        <v>0</v>
      </c>
      <c r="W1187" s="43">
        <f>'[4]AZIMUTH_CONGESTION by ports'!V2654</f>
        <v>1</v>
      </c>
      <c r="X1187" s="12">
        <f>'[4]AZIMUTH_CONGESTION by ports'!W2654</f>
        <v>1</v>
      </c>
      <c r="Y1187" s="88">
        <f>'[4]AZIMUTH_CONGESTION by ports'!X2654</f>
        <v>3</v>
      </c>
      <c r="Z1187" s="12">
        <f>'[4]AZIMUTH_CONGESTION by ports'!Y2654</f>
        <v>0</v>
      </c>
      <c r="AA1187" s="88">
        <f>'[4]AZIMUTH_CONGESTION by ports'!Z2654</f>
        <v>0</v>
      </c>
      <c r="AB1187" s="12">
        <f>SUM(C1187:AA1187)*0.17</f>
        <v>9.01</v>
      </c>
      <c r="AC1187" s="12">
        <f>SUM(C1187,G1187,F1187,N1187)*0.17</f>
        <v>2.3800000000000003</v>
      </c>
      <c r="AD1187" s="12">
        <f>SUM(E1187,M1187,R1187,U1187,W1187)*0.17</f>
        <v>1.02</v>
      </c>
      <c r="AE1187" s="12">
        <f>SUM(Q1187,S1187,Y1187,AA1187,P1187)*0.17</f>
        <v>0.51</v>
      </c>
      <c r="AF1187" s="12">
        <f>SUM(D1187,O1187)*0.17</f>
        <v>4.08</v>
      </c>
      <c r="AG1187" s="12">
        <f>SUM(H1187,I1187,J1187,K1187,L1187,T1187,V1187,X1187,Z1187)*0.17</f>
        <v>1.02</v>
      </c>
    </row>
    <row r="1188" spans="2:33">
      <c r="B1188" s="15">
        <f>'[4]AZIMUTH_CONGESTION by ports'!A2655</f>
        <v>43555</v>
      </c>
      <c r="C1188" s="6">
        <f>'[4]AZIMUTH_CONGESTION by ports'!B2655</f>
        <v>13</v>
      </c>
      <c r="D1188" s="89">
        <f>'[4]AZIMUTH_CONGESTION by ports'!C2655</f>
        <v>26</v>
      </c>
      <c r="E1188" s="43">
        <f>'[4]AZIMUTH_CONGESTION by ports'!D2655</f>
        <v>1</v>
      </c>
      <c r="F1188" s="6">
        <f>'[4]AZIMUTH_CONGESTION by ports'!E2655</f>
        <v>0</v>
      </c>
      <c r="G1188" s="6">
        <f>'[4]AZIMUTH_CONGESTION by ports'!F2655</f>
        <v>0</v>
      </c>
      <c r="H1188" s="12">
        <f>'[4]AZIMUTH_CONGESTION by ports'!G2655</f>
        <v>0</v>
      </c>
      <c r="I1188" s="12">
        <f>'[4]AZIMUTH_CONGESTION by ports'!H2655</f>
        <v>1</v>
      </c>
      <c r="J1188" s="12">
        <f>'[4]AZIMUTH_CONGESTION by ports'!I2655</f>
        <v>0</v>
      </c>
      <c r="K1188" s="12">
        <f>'[4]AZIMUTH_CONGESTION by ports'!J2655</f>
        <v>0</v>
      </c>
      <c r="L1188" s="12">
        <f>'[4]AZIMUTH_CONGESTION by ports'!K2655</f>
        <v>0</v>
      </c>
      <c r="M1188" s="43">
        <f>'[4]AZIMUTH_CONGESTION by ports'!L2655</f>
        <v>0</v>
      </c>
      <c r="N1188" s="6">
        <f>'[4]AZIMUTH_CONGESTION by ports'!M2655</f>
        <v>0</v>
      </c>
      <c r="O1188" s="89">
        <f>'[4]AZIMUTH_CONGESTION by ports'!N2655</f>
        <v>0</v>
      </c>
      <c r="P1188" s="88">
        <f>'[4]AZIMUTH_CONGESTION by ports'!O2655</f>
        <v>0</v>
      </c>
      <c r="Q1188" s="88">
        <f>'[4]AZIMUTH_CONGESTION by ports'!P2655</f>
        <v>0</v>
      </c>
      <c r="R1188" s="43">
        <f>'[4]AZIMUTH_CONGESTION by ports'!Q2655</f>
        <v>2</v>
      </c>
      <c r="S1188" s="88">
        <f>'[4]AZIMUTH_CONGESTION by ports'!R2655</f>
        <v>0</v>
      </c>
      <c r="T1188" s="12">
        <f>'[4]AZIMUTH_CONGESTION by ports'!S2655</f>
        <v>5</v>
      </c>
      <c r="U1188" s="43">
        <f>'[4]AZIMUTH_CONGESTION by ports'!T2655</f>
        <v>0</v>
      </c>
      <c r="V1188" s="12">
        <f>'[4]AZIMUTH_CONGESTION by ports'!U2655</f>
        <v>0</v>
      </c>
      <c r="W1188" s="43">
        <f>'[4]AZIMUTH_CONGESTION by ports'!V2655</f>
        <v>3</v>
      </c>
      <c r="X1188" s="12">
        <f>'[4]AZIMUTH_CONGESTION by ports'!W2655</f>
        <v>1</v>
      </c>
      <c r="Y1188" s="88">
        <f>'[4]AZIMUTH_CONGESTION by ports'!X2655</f>
        <v>3</v>
      </c>
      <c r="Z1188" s="12">
        <f>'[4]AZIMUTH_CONGESTION by ports'!Y2655</f>
        <v>0</v>
      </c>
      <c r="AA1188" s="88">
        <f>'[4]AZIMUTH_CONGESTION by ports'!Z2655</f>
        <v>0</v>
      </c>
      <c r="AB1188" s="12">
        <f>SUM(C1188:AA1188)*0.17</f>
        <v>9.3500000000000014</v>
      </c>
      <c r="AC1188" s="12">
        <f>SUM(C1188,G1188,F1188,N1188)*0.17</f>
        <v>2.21</v>
      </c>
      <c r="AD1188" s="12">
        <f>SUM(E1188,M1188,R1188,U1188,W1188)*0.17</f>
        <v>1.02</v>
      </c>
      <c r="AE1188" s="12">
        <f>SUM(Q1188,S1188,Y1188,AA1188,P1188)*0.17</f>
        <v>0.51</v>
      </c>
      <c r="AF1188" s="12">
        <f>SUM(D1188,O1188)*0.17</f>
        <v>4.42</v>
      </c>
      <c r="AG1188" s="12">
        <f>SUM(H1188,I1188,J1188,K1188,L1188,T1188,V1188,X1188,Z1188)*0.17</f>
        <v>1.1900000000000002</v>
      </c>
    </row>
    <row r="1189" spans="2:33">
      <c r="B1189" s="15">
        <f>'[4]AZIMUTH_CONGESTION by ports'!A2656</f>
        <v>43556</v>
      </c>
      <c r="C1189" s="6">
        <f>'[4]AZIMUTH_CONGESTION by ports'!B2656</f>
        <v>12</v>
      </c>
      <c r="D1189" s="89">
        <f>'[4]AZIMUTH_CONGESTION by ports'!C2656</f>
        <v>21</v>
      </c>
      <c r="E1189" s="43">
        <f>'[4]AZIMUTH_CONGESTION by ports'!D2656</f>
        <v>1</v>
      </c>
      <c r="F1189" s="6">
        <f>'[4]AZIMUTH_CONGESTION by ports'!E2656</f>
        <v>0</v>
      </c>
      <c r="G1189" s="6">
        <f>'[4]AZIMUTH_CONGESTION by ports'!F2656</f>
        <v>1</v>
      </c>
      <c r="H1189" s="12">
        <f>'[4]AZIMUTH_CONGESTION by ports'!G2656</f>
        <v>0</v>
      </c>
      <c r="I1189" s="12">
        <f>'[4]AZIMUTH_CONGESTION by ports'!H2656</f>
        <v>1</v>
      </c>
      <c r="J1189" s="12">
        <f>'[4]AZIMUTH_CONGESTION by ports'!I2656</f>
        <v>0</v>
      </c>
      <c r="K1189" s="12">
        <f>'[4]AZIMUTH_CONGESTION by ports'!J2656</f>
        <v>0</v>
      </c>
      <c r="L1189" s="12">
        <f>'[4]AZIMUTH_CONGESTION by ports'!K2656</f>
        <v>0</v>
      </c>
      <c r="M1189" s="43">
        <f>'[4]AZIMUTH_CONGESTION by ports'!L2656</f>
        <v>0</v>
      </c>
      <c r="N1189" s="6">
        <f>'[4]AZIMUTH_CONGESTION by ports'!M2656</f>
        <v>0</v>
      </c>
      <c r="O1189" s="89">
        <f>'[4]AZIMUTH_CONGESTION by ports'!N2656</f>
        <v>0</v>
      </c>
      <c r="P1189" s="88">
        <f>'[4]AZIMUTH_CONGESTION by ports'!O2656</f>
        <v>1</v>
      </c>
      <c r="Q1189" s="88">
        <f>'[4]AZIMUTH_CONGESTION by ports'!P2656</f>
        <v>0</v>
      </c>
      <c r="R1189" s="43">
        <f>'[4]AZIMUTH_CONGESTION by ports'!Q2656</f>
        <v>3</v>
      </c>
      <c r="S1189" s="88">
        <f>'[4]AZIMUTH_CONGESTION by ports'!R2656</f>
        <v>0</v>
      </c>
      <c r="T1189" s="12">
        <f>'[4]AZIMUTH_CONGESTION by ports'!S2656</f>
        <v>7</v>
      </c>
      <c r="U1189" s="43">
        <f>'[4]AZIMUTH_CONGESTION by ports'!T2656</f>
        <v>0</v>
      </c>
      <c r="V1189" s="12">
        <f>'[4]AZIMUTH_CONGESTION by ports'!U2656</f>
        <v>0</v>
      </c>
      <c r="W1189" s="43">
        <f>'[4]AZIMUTH_CONGESTION by ports'!V2656</f>
        <v>1</v>
      </c>
      <c r="X1189" s="12">
        <f>'[4]AZIMUTH_CONGESTION by ports'!W2656</f>
        <v>1</v>
      </c>
      <c r="Y1189" s="88">
        <f>'[4]AZIMUTH_CONGESTION by ports'!X2656</f>
        <v>4</v>
      </c>
      <c r="Z1189" s="12">
        <f>'[4]AZIMUTH_CONGESTION by ports'!Y2656</f>
        <v>0</v>
      </c>
      <c r="AA1189" s="88">
        <f>'[4]AZIMUTH_CONGESTION by ports'!Z2656</f>
        <v>0</v>
      </c>
      <c r="AB1189" s="12">
        <f t="shared" ref="AB1189:AB1195" si="135">SUM(C1189:AA1189)*0.17</f>
        <v>9.01</v>
      </c>
      <c r="AC1189" s="12">
        <f t="shared" ref="AC1189:AC1195" si="136">SUM(C1189,G1189,F1189,N1189)*0.17</f>
        <v>2.21</v>
      </c>
      <c r="AD1189" s="12">
        <f t="shared" ref="AD1189:AD1195" si="137">SUM(E1189,M1189,R1189,U1189,W1189)*0.17</f>
        <v>0.85000000000000009</v>
      </c>
      <c r="AE1189" s="12">
        <f t="shared" ref="AE1189:AE1195" si="138">SUM(Q1189,S1189,Y1189,AA1189,P1189)*0.17</f>
        <v>0.85000000000000009</v>
      </c>
      <c r="AF1189" s="12">
        <f t="shared" ref="AF1189:AF1195" si="139">SUM(D1189,O1189)*0.17</f>
        <v>3.5700000000000003</v>
      </c>
      <c r="AG1189" s="12">
        <f t="shared" ref="AG1189:AG1195" si="140">SUM(H1189,I1189,J1189,K1189,L1189,T1189,V1189,X1189,Z1189)*0.17</f>
        <v>1.53</v>
      </c>
    </row>
    <row r="1190" spans="2:33">
      <c r="B1190" s="15">
        <f>'[4]AZIMUTH_CONGESTION by ports'!A2657</f>
        <v>43557</v>
      </c>
      <c r="C1190" s="6">
        <f>'[4]AZIMUTH_CONGESTION by ports'!B2657</f>
        <v>11</v>
      </c>
      <c r="D1190" s="89">
        <f>'[4]AZIMUTH_CONGESTION by ports'!C2657</f>
        <v>27</v>
      </c>
      <c r="E1190" s="43">
        <f>'[4]AZIMUTH_CONGESTION by ports'!D2657</f>
        <v>3</v>
      </c>
      <c r="F1190" s="6">
        <f>'[4]AZIMUTH_CONGESTION by ports'!E2657</f>
        <v>0</v>
      </c>
      <c r="G1190" s="6">
        <f>'[4]AZIMUTH_CONGESTION by ports'!F2657</f>
        <v>0</v>
      </c>
      <c r="H1190" s="12">
        <f>'[4]AZIMUTH_CONGESTION by ports'!G2657</f>
        <v>0</v>
      </c>
      <c r="I1190" s="12">
        <f>'[4]AZIMUTH_CONGESTION by ports'!H2657</f>
        <v>1</v>
      </c>
      <c r="J1190" s="12">
        <f>'[4]AZIMUTH_CONGESTION by ports'!I2657</f>
        <v>0</v>
      </c>
      <c r="K1190" s="12">
        <f>'[4]AZIMUTH_CONGESTION by ports'!J2657</f>
        <v>0</v>
      </c>
      <c r="L1190" s="12">
        <f>'[4]AZIMUTH_CONGESTION by ports'!K2657</f>
        <v>0</v>
      </c>
      <c r="M1190" s="43">
        <f>'[4]AZIMUTH_CONGESTION by ports'!L2657</f>
        <v>1</v>
      </c>
      <c r="N1190" s="6">
        <f>'[4]AZIMUTH_CONGESTION by ports'!M2657</f>
        <v>0</v>
      </c>
      <c r="O1190" s="89">
        <f>'[4]AZIMUTH_CONGESTION by ports'!N2657</f>
        <v>0</v>
      </c>
      <c r="P1190" s="88">
        <f>'[4]AZIMUTH_CONGESTION by ports'!O2657</f>
        <v>0</v>
      </c>
      <c r="Q1190" s="88">
        <f>'[4]AZIMUTH_CONGESTION by ports'!P2657</f>
        <v>0</v>
      </c>
      <c r="R1190" s="43">
        <f>'[4]AZIMUTH_CONGESTION by ports'!Q2657</f>
        <v>2</v>
      </c>
      <c r="S1190" s="88">
        <f>'[4]AZIMUTH_CONGESTION by ports'!R2657</f>
        <v>0</v>
      </c>
      <c r="T1190" s="12">
        <f>'[4]AZIMUTH_CONGESTION by ports'!S2657</f>
        <v>6</v>
      </c>
      <c r="U1190" s="43">
        <f>'[4]AZIMUTH_CONGESTION by ports'!T2657</f>
        <v>0</v>
      </c>
      <c r="V1190" s="12">
        <f>'[4]AZIMUTH_CONGESTION by ports'!U2657</f>
        <v>0</v>
      </c>
      <c r="W1190" s="43">
        <f>'[4]AZIMUTH_CONGESTION by ports'!V2657</f>
        <v>1</v>
      </c>
      <c r="X1190" s="12">
        <f>'[4]AZIMUTH_CONGESTION by ports'!W2657</f>
        <v>1</v>
      </c>
      <c r="Y1190" s="88">
        <f>'[4]AZIMUTH_CONGESTION by ports'!X2657</f>
        <v>5</v>
      </c>
      <c r="Z1190" s="12">
        <f>'[4]AZIMUTH_CONGESTION by ports'!Y2657</f>
        <v>0</v>
      </c>
      <c r="AA1190" s="88">
        <f>'[4]AZIMUTH_CONGESTION by ports'!Z2657</f>
        <v>0</v>
      </c>
      <c r="AB1190" s="12">
        <f t="shared" si="135"/>
        <v>9.8600000000000012</v>
      </c>
      <c r="AC1190" s="12">
        <f t="shared" si="136"/>
        <v>1.87</v>
      </c>
      <c r="AD1190" s="12">
        <f t="shared" si="137"/>
        <v>1.1900000000000002</v>
      </c>
      <c r="AE1190" s="12">
        <f t="shared" si="138"/>
        <v>0.85000000000000009</v>
      </c>
      <c r="AF1190" s="12">
        <f t="shared" si="139"/>
        <v>4.5900000000000007</v>
      </c>
      <c r="AG1190" s="12">
        <f t="shared" si="140"/>
        <v>1.36</v>
      </c>
    </row>
    <row r="1191" spans="2:33">
      <c r="B1191" s="15">
        <f>'[4]AZIMUTH_CONGESTION by ports'!A2658</f>
        <v>43558</v>
      </c>
      <c r="C1191" s="6">
        <f>'[4]AZIMUTH_CONGESTION by ports'!B2658</f>
        <v>11</v>
      </c>
      <c r="D1191" s="89">
        <f>'[4]AZIMUTH_CONGESTION by ports'!C2658</f>
        <v>24</v>
      </c>
      <c r="E1191" s="43">
        <f>'[4]AZIMUTH_CONGESTION by ports'!D2658</f>
        <v>2</v>
      </c>
      <c r="F1191" s="6">
        <f>'[4]AZIMUTH_CONGESTION by ports'!E2658</f>
        <v>0</v>
      </c>
      <c r="G1191" s="6">
        <f>'[4]AZIMUTH_CONGESTION by ports'!F2658</f>
        <v>0</v>
      </c>
      <c r="H1191" s="12">
        <f>'[4]AZIMUTH_CONGESTION by ports'!G2658</f>
        <v>0</v>
      </c>
      <c r="I1191" s="12">
        <f>'[4]AZIMUTH_CONGESTION by ports'!H2658</f>
        <v>2</v>
      </c>
      <c r="J1191" s="12">
        <f>'[4]AZIMUTH_CONGESTION by ports'!I2658</f>
        <v>0</v>
      </c>
      <c r="K1191" s="12">
        <f>'[4]AZIMUTH_CONGESTION by ports'!J2658</f>
        <v>0</v>
      </c>
      <c r="L1191" s="12">
        <f>'[4]AZIMUTH_CONGESTION by ports'!K2658</f>
        <v>0</v>
      </c>
      <c r="M1191" s="43">
        <f>'[4]AZIMUTH_CONGESTION by ports'!L2658</f>
        <v>0</v>
      </c>
      <c r="N1191" s="6">
        <f>'[4]AZIMUTH_CONGESTION by ports'!M2658</f>
        <v>0</v>
      </c>
      <c r="O1191" s="89">
        <f>'[4]AZIMUTH_CONGESTION by ports'!N2658</f>
        <v>0</v>
      </c>
      <c r="P1191" s="88">
        <f>'[4]AZIMUTH_CONGESTION by ports'!O2658</f>
        <v>0</v>
      </c>
      <c r="Q1191" s="88">
        <f>'[4]AZIMUTH_CONGESTION by ports'!P2658</f>
        <v>0</v>
      </c>
      <c r="R1191" s="43">
        <f>'[4]AZIMUTH_CONGESTION by ports'!Q2658</f>
        <v>1</v>
      </c>
      <c r="S1191" s="88">
        <f>'[4]AZIMUTH_CONGESTION by ports'!R2658</f>
        <v>0</v>
      </c>
      <c r="T1191" s="12">
        <f>'[4]AZIMUTH_CONGESTION by ports'!S2658</f>
        <v>4</v>
      </c>
      <c r="U1191" s="43">
        <f>'[4]AZIMUTH_CONGESTION by ports'!T2658</f>
        <v>0</v>
      </c>
      <c r="V1191" s="12">
        <f>'[4]AZIMUTH_CONGESTION by ports'!U2658</f>
        <v>0</v>
      </c>
      <c r="W1191" s="43">
        <f>'[4]AZIMUTH_CONGESTION by ports'!V2658</f>
        <v>3</v>
      </c>
      <c r="X1191" s="12">
        <f>'[4]AZIMUTH_CONGESTION by ports'!W2658</f>
        <v>1</v>
      </c>
      <c r="Y1191" s="88">
        <f>'[4]AZIMUTH_CONGESTION by ports'!X2658</f>
        <v>2</v>
      </c>
      <c r="Z1191" s="12">
        <f>'[4]AZIMUTH_CONGESTION by ports'!Y2658</f>
        <v>0</v>
      </c>
      <c r="AA1191" s="88">
        <f>'[4]AZIMUTH_CONGESTION by ports'!Z2658</f>
        <v>0</v>
      </c>
      <c r="AB1191" s="12">
        <f t="shared" si="135"/>
        <v>8.5</v>
      </c>
      <c r="AC1191" s="12">
        <f t="shared" si="136"/>
        <v>1.87</v>
      </c>
      <c r="AD1191" s="12">
        <f t="shared" si="137"/>
        <v>1.02</v>
      </c>
      <c r="AE1191" s="12">
        <f t="shared" si="138"/>
        <v>0.34</v>
      </c>
      <c r="AF1191" s="12">
        <f t="shared" si="139"/>
        <v>4.08</v>
      </c>
      <c r="AG1191" s="12">
        <f t="shared" si="140"/>
        <v>1.1900000000000002</v>
      </c>
    </row>
    <row r="1192" spans="2:33">
      <c r="B1192" s="15">
        <f>'[4]AZIMUTH_CONGESTION by ports'!A2659</f>
        <v>43559</v>
      </c>
      <c r="C1192" s="6">
        <f>'[4]AZIMUTH_CONGESTION by ports'!B2659</f>
        <v>13</v>
      </c>
      <c r="D1192" s="89">
        <f>'[4]AZIMUTH_CONGESTION by ports'!C2659</f>
        <v>21</v>
      </c>
      <c r="E1192" s="43">
        <f>'[4]AZIMUTH_CONGESTION by ports'!D2659</f>
        <v>1</v>
      </c>
      <c r="F1192" s="6">
        <f>'[4]AZIMUTH_CONGESTION by ports'!E2659</f>
        <v>0</v>
      </c>
      <c r="G1192" s="6">
        <f>'[4]AZIMUTH_CONGESTION by ports'!F2659</f>
        <v>0</v>
      </c>
      <c r="H1192" s="12">
        <f>'[4]AZIMUTH_CONGESTION by ports'!G2659</f>
        <v>0</v>
      </c>
      <c r="I1192" s="12">
        <f>'[4]AZIMUTH_CONGESTION by ports'!H2659</f>
        <v>2</v>
      </c>
      <c r="J1192" s="12">
        <f>'[4]AZIMUTH_CONGESTION by ports'!I2659</f>
        <v>0</v>
      </c>
      <c r="K1192" s="12">
        <f>'[4]AZIMUTH_CONGESTION by ports'!J2659</f>
        <v>0</v>
      </c>
      <c r="L1192" s="12">
        <f>'[4]AZIMUTH_CONGESTION by ports'!K2659</f>
        <v>0</v>
      </c>
      <c r="M1192" s="43">
        <f>'[4]AZIMUTH_CONGESTION by ports'!L2659</f>
        <v>0</v>
      </c>
      <c r="N1192" s="6">
        <f>'[4]AZIMUTH_CONGESTION by ports'!M2659</f>
        <v>0</v>
      </c>
      <c r="O1192" s="89">
        <f>'[4]AZIMUTH_CONGESTION by ports'!N2659</f>
        <v>0</v>
      </c>
      <c r="P1192" s="88">
        <f>'[4]AZIMUTH_CONGESTION by ports'!O2659</f>
        <v>0</v>
      </c>
      <c r="Q1192" s="88">
        <f>'[4]AZIMUTH_CONGESTION by ports'!P2659</f>
        <v>0</v>
      </c>
      <c r="R1192" s="43">
        <f>'[4]AZIMUTH_CONGESTION by ports'!Q2659</f>
        <v>1</v>
      </c>
      <c r="S1192" s="88">
        <f>'[4]AZIMUTH_CONGESTION by ports'!R2659</f>
        <v>0</v>
      </c>
      <c r="T1192" s="12">
        <f>'[4]AZIMUTH_CONGESTION by ports'!S2659</f>
        <v>5</v>
      </c>
      <c r="U1192" s="43">
        <f>'[4]AZIMUTH_CONGESTION by ports'!T2659</f>
        <v>0</v>
      </c>
      <c r="V1192" s="12">
        <f>'[4]AZIMUTH_CONGESTION by ports'!U2659</f>
        <v>0</v>
      </c>
      <c r="W1192" s="43">
        <f>'[4]AZIMUTH_CONGESTION by ports'!V2659</f>
        <v>2</v>
      </c>
      <c r="X1192" s="12">
        <f>'[4]AZIMUTH_CONGESTION by ports'!W2659</f>
        <v>1</v>
      </c>
      <c r="Y1192" s="88">
        <f>'[4]AZIMUTH_CONGESTION by ports'!X2659</f>
        <v>1</v>
      </c>
      <c r="Z1192" s="12">
        <f>'[4]AZIMUTH_CONGESTION by ports'!Y2659</f>
        <v>0</v>
      </c>
      <c r="AA1192" s="88">
        <f>'[4]AZIMUTH_CONGESTION by ports'!Z2659</f>
        <v>0</v>
      </c>
      <c r="AB1192" s="12">
        <f t="shared" si="135"/>
        <v>7.99</v>
      </c>
      <c r="AC1192" s="12">
        <f t="shared" si="136"/>
        <v>2.21</v>
      </c>
      <c r="AD1192" s="12">
        <f t="shared" si="137"/>
        <v>0.68</v>
      </c>
      <c r="AE1192" s="12">
        <f t="shared" si="138"/>
        <v>0.17</v>
      </c>
      <c r="AF1192" s="12">
        <f t="shared" si="139"/>
        <v>3.5700000000000003</v>
      </c>
      <c r="AG1192" s="12">
        <f t="shared" si="140"/>
        <v>1.36</v>
      </c>
    </row>
    <row r="1193" spans="2:33">
      <c r="B1193" s="15">
        <f>'[4]AZIMUTH_CONGESTION by ports'!A2660</f>
        <v>43560</v>
      </c>
      <c r="C1193" s="6">
        <f>'[4]AZIMUTH_CONGESTION by ports'!B2660</f>
        <v>12</v>
      </c>
      <c r="D1193" s="89">
        <f>'[4]AZIMUTH_CONGESTION by ports'!C2660</f>
        <v>24</v>
      </c>
      <c r="E1193" s="43">
        <f>'[4]AZIMUTH_CONGESTION by ports'!D2660</f>
        <v>0</v>
      </c>
      <c r="F1193" s="6">
        <f>'[4]AZIMUTH_CONGESTION by ports'!E2660</f>
        <v>0</v>
      </c>
      <c r="G1193" s="6">
        <f>'[4]AZIMUTH_CONGESTION by ports'!F2660</f>
        <v>0</v>
      </c>
      <c r="H1193" s="12">
        <f>'[4]AZIMUTH_CONGESTION by ports'!G2660</f>
        <v>0</v>
      </c>
      <c r="I1193" s="12">
        <f>'[4]AZIMUTH_CONGESTION by ports'!H2660</f>
        <v>2</v>
      </c>
      <c r="J1193" s="12">
        <f>'[4]AZIMUTH_CONGESTION by ports'!I2660</f>
        <v>0</v>
      </c>
      <c r="K1193" s="12">
        <f>'[4]AZIMUTH_CONGESTION by ports'!J2660</f>
        <v>0</v>
      </c>
      <c r="L1193" s="12">
        <f>'[4]AZIMUTH_CONGESTION by ports'!K2660</f>
        <v>0</v>
      </c>
      <c r="M1193" s="43">
        <f>'[4]AZIMUTH_CONGESTION by ports'!L2660</f>
        <v>1</v>
      </c>
      <c r="N1193" s="6">
        <f>'[4]AZIMUTH_CONGESTION by ports'!M2660</f>
        <v>0</v>
      </c>
      <c r="O1193" s="89">
        <f>'[4]AZIMUTH_CONGESTION by ports'!N2660</f>
        <v>0</v>
      </c>
      <c r="P1193" s="88">
        <f>'[4]AZIMUTH_CONGESTION by ports'!O2660</f>
        <v>0</v>
      </c>
      <c r="Q1193" s="88">
        <f>'[4]AZIMUTH_CONGESTION by ports'!P2660</f>
        <v>0</v>
      </c>
      <c r="R1193" s="43">
        <f>'[4]AZIMUTH_CONGESTION by ports'!Q2660</f>
        <v>1</v>
      </c>
      <c r="S1193" s="88">
        <f>'[4]AZIMUTH_CONGESTION by ports'!R2660</f>
        <v>0</v>
      </c>
      <c r="T1193" s="12">
        <f>'[4]AZIMUTH_CONGESTION by ports'!S2660</f>
        <v>5</v>
      </c>
      <c r="U1193" s="43">
        <f>'[4]AZIMUTH_CONGESTION by ports'!T2660</f>
        <v>0</v>
      </c>
      <c r="V1193" s="12">
        <f>'[4]AZIMUTH_CONGESTION by ports'!U2660</f>
        <v>0</v>
      </c>
      <c r="W1193" s="43">
        <f>'[4]AZIMUTH_CONGESTION by ports'!V2660</f>
        <v>4</v>
      </c>
      <c r="X1193" s="12">
        <f>'[4]AZIMUTH_CONGESTION by ports'!W2660</f>
        <v>1</v>
      </c>
      <c r="Y1193" s="88">
        <f>'[4]AZIMUTH_CONGESTION by ports'!X2660</f>
        <v>1</v>
      </c>
      <c r="Z1193" s="12">
        <f>'[4]AZIMUTH_CONGESTION by ports'!Y2660</f>
        <v>0</v>
      </c>
      <c r="AA1193" s="88">
        <f>'[4]AZIMUTH_CONGESTION by ports'!Z2660</f>
        <v>0</v>
      </c>
      <c r="AB1193" s="12">
        <f t="shared" si="135"/>
        <v>8.67</v>
      </c>
      <c r="AC1193" s="12">
        <f t="shared" si="136"/>
        <v>2.04</v>
      </c>
      <c r="AD1193" s="12">
        <f t="shared" si="137"/>
        <v>1.02</v>
      </c>
      <c r="AE1193" s="12">
        <f t="shared" si="138"/>
        <v>0.17</v>
      </c>
      <c r="AF1193" s="12">
        <f t="shared" si="139"/>
        <v>4.08</v>
      </c>
      <c r="AG1193" s="12">
        <f t="shared" si="140"/>
        <v>1.36</v>
      </c>
    </row>
    <row r="1194" spans="2:33">
      <c r="B1194" s="15">
        <f>'[4]AZIMUTH_CONGESTION by ports'!A2661</f>
        <v>43561</v>
      </c>
      <c r="C1194" s="6">
        <f>'[4]AZIMUTH_CONGESTION by ports'!B2661</f>
        <v>11</v>
      </c>
      <c r="D1194" s="89">
        <f>'[4]AZIMUTH_CONGESTION by ports'!C2661</f>
        <v>19</v>
      </c>
      <c r="E1194" s="43">
        <f>'[4]AZIMUTH_CONGESTION by ports'!D2661</f>
        <v>1</v>
      </c>
      <c r="F1194" s="6">
        <f>'[4]AZIMUTH_CONGESTION by ports'!E2661</f>
        <v>0</v>
      </c>
      <c r="G1194" s="6">
        <f>'[4]AZIMUTH_CONGESTION by ports'!F2661</f>
        <v>0</v>
      </c>
      <c r="H1194" s="12">
        <f>'[4]AZIMUTH_CONGESTION by ports'!G2661</f>
        <v>0</v>
      </c>
      <c r="I1194" s="12">
        <f>'[4]AZIMUTH_CONGESTION by ports'!H2661</f>
        <v>3</v>
      </c>
      <c r="J1194" s="12">
        <f>'[4]AZIMUTH_CONGESTION by ports'!I2661</f>
        <v>0</v>
      </c>
      <c r="K1194" s="12">
        <f>'[4]AZIMUTH_CONGESTION by ports'!J2661</f>
        <v>0</v>
      </c>
      <c r="L1194" s="12">
        <f>'[4]AZIMUTH_CONGESTION by ports'!K2661</f>
        <v>0</v>
      </c>
      <c r="M1194" s="43">
        <f>'[4]AZIMUTH_CONGESTION by ports'!L2661</f>
        <v>0</v>
      </c>
      <c r="N1194" s="6">
        <f>'[4]AZIMUTH_CONGESTION by ports'!M2661</f>
        <v>0</v>
      </c>
      <c r="O1194" s="89">
        <f>'[4]AZIMUTH_CONGESTION by ports'!N2661</f>
        <v>0</v>
      </c>
      <c r="P1194" s="88">
        <f>'[4]AZIMUTH_CONGESTION by ports'!O2661</f>
        <v>0</v>
      </c>
      <c r="Q1194" s="88">
        <f>'[4]AZIMUTH_CONGESTION by ports'!P2661</f>
        <v>0</v>
      </c>
      <c r="R1194" s="43">
        <f>'[4]AZIMUTH_CONGESTION by ports'!Q2661</f>
        <v>0</v>
      </c>
      <c r="S1194" s="88">
        <f>'[4]AZIMUTH_CONGESTION by ports'!R2661</f>
        <v>0</v>
      </c>
      <c r="T1194" s="12">
        <f>'[4]AZIMUTH_CONGESTION by ports'!S2661</f>
        <v>7</v>
      </c>
      <c r="U1194" s="43">
        <f>'[4]AZIMUTH_CONGESTION by ports'!T2661</f>
        <v>0</v>
      </c>
      <c r="V1194" s="12">
        <f>'[4]AZIMUTH_CONGESTION by ports'!U2661</f>
        <v>0</v>
      </c>
      <c r="W1194" s="43">
        <f>'[4]AZIMUTH_CONGESTION by ports'!V2661</f>
        <v>3</v>
      </c>
      <c r="X1194" s="12">
        <f>'[4]AZIMUTH_CONGESTION by ports'!W2661</f>
        <v>1</v>
      </c>
      <c r="Y1194" s="88">
        <f>'[4]AZIMUTH_CONGESTION by ports'!X2661</f>
        <v>1</v>
      </c>
      <c r="Z1194" s="12">
        <f>'[4]AZIMUTH_CONGESTION by ports'!Y2661</f>
        <v>0</v>
      </c>
      <c r="AA1194" s="88">
        <f>'[4]AZIMUTH_CONGESTION by ports'!Z2661</f>
        <v>0</v>
      </c>
      <c r="AB1194" s="12">
        <f t="shared" si="135"/>
        <v>7.82</v>
      </c>
      <c r="AC1194" s="12">
        <f t="shared" si="136"/>
        <v>1.87</v>
      </c>
      <c r="AD1194" s="12">
        <f t="shared" si="137"/>
        <v>0.68</v>
      </c>
      <c r="AE1194" s="12">
        <f t="shared" si="138"/>
        <v>0.17</v>
      </c>
      <c r="AF1194" s="12">
        <f t="shared" si="139"/>
        <v>3.2300000000000004</v>
      </c>
      <c r="AG1194" s="12">
        <f t="shared" si="140"/>
        <v>1.87</v>
      </c>
    </row>
    <row r="1195" spans="2:33">
      <c r="B1195" s="15">
        <f>'[4]AZIMUTH_CONGESTION by ports'!A2662</f>
        <v>43562</v>
      </c>
      <c r="C1195" s="6">
        <f>'[4]AZIMUTH_CONGESTION by ports'!B2662</f>
        <v>11</v>
      </c>
      <c r="D1195" s="89">
        <f>'[4]AZIMUTH_CONGESTION by ports'!C2662</f>
        <v>18</v>
      </c>
      <c r="E1195" s="43">
        <f>'[4]AZIMUTH_CONGESTION by ports'!D2662</f>
        <v>0</v>
      </c>
      <c r="F1195" s="6">
        <f>'[4]AZIMUTH_CONGESTION by ports'!E2662</f>
        <v>0</v>
      </c>
      <c r="G1195" s="6">
        <f>'[4]AZIMUTH_CONGESTION by ports'!F2662</f>
        <v>1</v>
      </c>
      <c r="H1195" s="12">
        <f>'[4]AZIMUTH_CONGESTION by ports'!G2662</f>
        <v>0</v>
      </c>
      <c r="I1195" s="12">
        <f>'[4]AZIMUTH_CONGESTION by ports'!H2662</f>
        <v>3</v>
      </c>
      <c r="J1195" s="12">
        <f>'[4]AZIMUTH_CONGESTION by ports'!I2662</f>
        <v>0</v>
      </c>
      <c r="K1195" s="12">
        <f>'[4]AZIMUTH_CONGESTION by ports'!J2662</f>
        <v>0</v>
      </c>
      <c r="L1195" s="12">
        <f>'[4]AZIMUTH_CONGESTION by ports'!K2662</f>
        <v>0</v>
      </c>
      <c r="M1195" s="43">
        <f>'[4]AZIMUTH_CONGESTION by ports'!L2662</f>
        <v>0</v>
      </c>
      <c r="N1195" s="6">
        <f>'[4]AZIMUTH_CONGESTION by ports'!M2662</f>
        <v>0</v>
      </c>
      <c r="O1195" s="89">
        <f>'[4]AZIMUTH_CONGESTION by ports'!N2662</f>
        <v>0</v>
      </c>
      <c r="P1195" s="88">
        <f>'[4]AZIMUTH_CONGESTION by ports'!O2662</f>
        <v>0</v>
      </c>
      <c r="Q1195" s="88">
        <f>'[4]AZIMUTH_CONGESTION by ports'!P2662</f>
        <v>0</v>
      </c>
      <c r="R1195" s="43">
        <f>'[4]AZIMUTH_CONGESTION by ports'!Q2662</f>
        <v>0</v>
      </c>
      <c r="S1195" s="88">
        <f>'[4]AZIMUTH_CONGESTION by ports'!R2662</f>
        <v>0</v>
      </c>
      <c r="T1195" s="12">
        <f>'[4]AZIMUTH_CONGESTION by ports'!S2662</f>
        <v>7</v>
      </c>
      <c r="U1195" s="43">
        <f>'[4]AZIMUTH_CONGESTION by ports'!T2662</f>
        <v>0</v>
      </c>
      <c r="V1195" s="12">
        <f>'[4]AZIMUTH_CONGESTION by ports'!U2662</f>
        <v>0</v>
      </c>
      <c r="W1195" s="43">
        <f>'[4]AZIMUTH_CONGESTION by ports'!V2662</f>
        <v>0</v>
      </c>
      <c r="X1195" s="12">
        <f>'[4]AZIMUTH_CONGESTION by ports'!W2662</f>
        <v>1</v>
      </c>
      <c r="Y1195" s="88">
        <f>'[4]AZIMUTH_CONGESTION by ports'!X2662</f>
        <v>0</v>
      </c>
      <c r="Z1195" s="12">
        <f>'[4]AZIMUTH_CONGESTION by ports'!Y2662</f>
        <v>0</v>
      </c>
      <c r="AA1195" s="88">
        <f>'[4]AZIMUTH_CONGESTION by ports'!Z2662</f>
        <v>0</v>
      </c>
      <c r="AB1195" s="12">
        <f t="shared" si="135"/>
        <v>6.9700000000000006</v>
      </c>
      <c r="AC1195" s="12">
        <f t="shared" si="136"/>
        <v>2.04</v>
      </c>
      <c r="AD1195" s="12">
        <f t="shared" si="137"/>
        <v>0</v>
      </c>
      <c r="AE1195" s="12">
        <f t="shared" si="138"/>
        <v>0</v>
      </c>
      <c r="AF1195" s="12">
        <f t="shared" si="139"/>
        <v>3.06</v>
      </c>
      <c r="AG1195" s="12">
        <f t="shared" si="140"/>
        <v>1.87</v>
      </c>
    </row>
    <row r="1196" spans="2:33">
      <c r="B1196" s="15">
        <f>'[4]AZIMUTH_CONGESTION by ports'!A2663</f>
        <v>43563</v>
      </c>
      <c r="C1196" s="6">
        <f>'[4]AZIMUTH_CONGESTION by ports'!B2663</f>
        <v>9</v>
      </c>
      <c r="D1196" s="89">
        <f>'[4]AZIMUTH_CONGESTION by ports'!C2663</f>
        <v>19</v>
      </c>
      <c r="E1196" s="43">
        <f>'[4]AZIMUTH_CONGESTION by ports'!D2663</f>
        <v>1</v>
      </c>
      <c r="F1196" s="6">
        <f>'[4]AZIMUTH_CONGESTION by ports'!E2663</f>
        <v>0</v>
      </c>
      <c r="G1196" s="6">
        <f>'[4]AZIMUTH_CONGESTION by ports'!F2663</f>
        <v>0</v>
      </c>
      <c r="H1196" s="12">
        <f>'[4]AZIMUTH_CONGESTION by ports'!G2663</f>
        <v>0</v>
      </c>
      <c r="I1196" s="12">
        <f>'[4]AZIMUTH_CONGESTION by ports'!H2663</f>
        <v>2</v>
      </c>
      <c r="J1196" s="12">
        <f>'[4]AZIMUTH_CONGESTION by ports'!I2663</f>
        <v>0</v>
      </c>
      <c r="K1196" s="12">
        <f>'[4]AZIMUTH_CONGESTION by ports'!J2663</f>
        <v>0</v>
      </c>
      <c r="L1196" s="12">
        <f>'[4]AZIMUTH_CONGESTION by ports'!K2663</f>
        <v>0</v>
      </c>
      <c r="M1196" s="43">
        <f>'[4]AZIMUTH_CONGESTION by ports'!L2663</f>
        <v>0</v>
      </c>
      <c r="N1196" s="6">
        <f>'[4]AZIMUTH_CONGESTION by ports'!M2663</f>
        <v>0</v>
      </c>
      <c r="O1196" s="89">
        <f>'[4]AZIMUTH_CONGESTION by ports'!N2663</f>
        <v>0</v>
      </c>
      <c r="P1196" s="88">
        <f>'[4]AZIMUTH_CONGESTION by ports'!O2663</f>
        <v>0</v>
      </c>
      <c r="Q1196" s="88">
        <f>'[4]AZIMUTH_CONGESTION by ports'!P2663</f>
        <v>0</v>
      </c>
      <c r="R1196" s="43">
        <f>'[4]AZIMUTH_CONGESTION by ports'!Q2663</f>
        <v>2</v>
      </c>
      <c r="S1196" s="88">
        <f>'[4]AZIMUTH_CONGESTION by ports'!R2663</f>
        <v>0</v>
      </c>
      <c r="T1196" s="12">
        <f>'[4]AZIMUTH_CONGESTION by ports'!S2663</f>
        <v>7</v>
      </c>
      <c r="U1196" s="43">
        <f>'[4]AZIMUTH_CONGESTION by ports'!T2663</f>
        <v>0</v>
      </c>
      <c r="V1196" s="12">
        <f>'[4]AZIMUTH_CONGESTION by ports'!U2663</f>
        <v>0</v>
      </c>
      <c r="W1196" s="43">
        <f>'[4]AZIMUTH_CONGESTION by ports'!V2663</f>
        <v>0</v>
      </c>
      <c r="X1196" s="12">
        <f>'[4]AZIMUTH_CONGESTION by ports'!W2663</f>
        <v>0</v>
      </c>
      <c r="Y1196" s="88">
        <f>'[4]AZIMUTH_CONGESTION by ports'!X2663</f>
        <v>0</v>
      </c>
      <c r="Z1196" s="12">
        <f>'[4]AZIMUTH_CONGESTION by ports'!Y2663</f>
        <v>0</v>
      </c>
      <c r="AA1196" s="88">
        <f>'[4]AZIMUTH_CONGESTION by ports'!Z2663</f>
        <v>0</v>
      </c>
      <c r="AB1196" s="12">
        <f t="shared" ref="AB1196:AB1205" si="141">SUM(C1196:AA1196)*0.17</f>
        <v>6.8000000000000007</v>
      </c>
      <c r="AC1196" s="12">
        <f t="shared" ref="AC1196:AC1205" si="142">SUM(C1196,G1196,F1196,N1196)*0.17</f>
        <v>1.53</v>
      </c>
      <c r="AD1196" s="12">
        <f t="shared" ref="AD1196:AD1205" si="143">SUM(E1196,M1196,R1196,U1196,W1196)*0.17</f>
        <v>0.51</v>
      </c>
      <c r="AE1196" s="12">
        <f t="shared" ref="AE1196:AE1205" si="144">SUM(Q1196,S1196,Y1196,AA1196,P1196)*0.17</f>
        <v>0</v>
      </c>
      <c r="AF1196" s="12">
        <f t="shared" ref="AF1196:AF1205" si="145">SUM(D1196,O1196)*0.17</f>
        <v>3.2300000000000004</v>
      </c>
      <c r="AG1196" s="12">
        <f t="shared" ref="AG1196:AG1205" si="146">SUM(H1196,I1196,J1196,K1196,L1196,T1196,V1196,X1196,Z1196)*0.17</f>
        <v>1.53</v>
      </c>
    </row>
    <row r="1197" spans="2:33">
      <c r="B1197" s="15">
        <f>'[4]AZIMUTH_CONGESTION by ports'!A2664</f>
        <v>43564</v>
      </c>
      <c r="C1197" s="6">
        <f>'[4]AZIMUTH_CONGESTION by ports'!B2664</f>
        <v>9</v>
      </c>
      <c r="D1197" s="89">
        <f>'[4]AZIMUTH_CONGESTION by ports'!C2664</f>
        <v>18</v>
      </c>
      <c r="E1197" s="43">
        <f>'[4]AZIMUTH_CONGESTION by ports'!D2664</f>
        <v>2</v>
      </c>
      <c r="F1197" s="6">
        <f>'[4]AZIMUTH_CONGESTION by ports'!E2664</f>
        <v>0</v>
      </c>
      <c r="G1197" s="6">
        <f>'[4]AZIMUTH_CONGESTION by ports'!F2664</f>
        <v>0</v>
      </c>
      <c r="H1197" s="12">
        <f>'[4]AZIMUTH_CONGESTION by ports'!G2664</f>
        <v>0</v>
      </c>
      <c r="I1197" s="12">
        <f>'[4]AZIMUTH_CONGESTION by ports'!H2664</f>
        <v>3</v>
      </c>
      <c r="J1197" s="12">
        <f>'[4]AZIMUTH_CONGESTION by ports'!I2664</f>
        <v>1</v>
      </c>
      <c r="K1197" s="12">
        <f>'[4]AZIMUTH_CONGESTION by ports'!J2664</f>
        <v>0</v>
      </c>
      <c r="L1197" s="12">
        <f>'[4]AZIMUTH_CONGESTION by ports'!K2664</f>
        <v>0</v>
      </c>
      <c r="M1197" s="43">
        <f>'[4]AZIMUTH_CONGESTION by ports'!L2664</f>
        <v>0</v>
      </c>
      <c r="N1197" s="6">
        <f>'[4]AZIMUTH_CONGESTION by ports'!M2664</f>
        <v>0</v>
      </c>
      <c r="O1197" s="89">
        <f>'[4]AZIMUTH_CONGESTION by ports'!N2664</f>
        <v>0</v>
      </c>
      <c r="P1197" s="88">
        <f>'[4]AZIMUTH_CONGESTION by ports'!O2664</f>
        <v>2</v>
      </c>
      <c r="Q1197" s="88">
        <f>'[4]AZIMUTH_CONGESTION by ports'!P2664</f>
        <v>0</v>
      </c>
      <c r="R1197" s="43">
        <f>'[4]AZIMUTH_CONGESTION by ports'!Q2664</f>
        <v>1</v>
      </c>
      <c r="S1197" s="88">
        <f>'[4]AZIMUTH_CONGESTION by ports'!R2664</f>
        <v>0</v>
      </c>
      <c r="T1197" s="12">
        <f>'[4]AZIMUTH_CONGESTION by ports'!S2664</f>
        <v>8</v>
      </c>
      <c r="U1197" s="43">
        <f>'[4]AZIMUTH_CONGESTION by ports'!T2664</f>
        <v>0</v>
      </c>
      <c r="V1197" s="12">
        <f>'[4]AZIMUTH_CONGESTION by ports'!U2664</f>
        <v>0</v>
      </c>
      <c r="W1197" s="43">
        <f>'[4]AZIMUTH_CONGESTION by ports'!V2664</f>
        <v>0</v>
      </c>
      <c r="X1197" s="12">
        <f>'[4]AZIMUTH_CONGESTION by ports'!W2664</f>
        <v>0</v>
      </c>
      <c r="Y1197" s="88">
        <f>'[4]AZIMUTH_CONGESTION by ports'!X2664</f>
        <v>0</v>
      </c>
      <c r="Z1197" s="12">
        <f>'[4]AZIMUTH_CONGESTION by ports'!Y2664</f>
        <v>0</v>
      </c>
      <c r="AA1197" s="88">
        <f>'[4]AZIMUTH_CONGESTION by ports'!Z2664</f>
        <v>0</v>
      </c>
      <c r="AB1197" s="12">
        <f t="shared" si="141"/>
        <v>7.48</v>
      </c>
      <c r="AC1197" s="12">
        <f t="shared" si="142"/>
        <v>1.53</v>
      </c>
      <c r="AD1197" s="12">
        <f t="shared" si="143"/>
        <v>0.51</v>
      </c>
      <c r="AE1197" s="12">
        <f t="shared" si="144"/>
        <v>0.34</v>
      </c>
      <c r="AF1197" s="12">
        <f t="shared" si="145"/>
        <v>3.06</v>
      </c>
      <c r="AG1197" s="12">
        <f t="shared" si="146"/>
        <v>2.04</v>
      </c>
    </row>
    <row r="1198" spans="2:33">
      <c r="B1198" s="15">
        <f>'[4]AZIMUTH_CONGESTION by ports'!A2665</f>
        <v>43565</v>
      </c>
      <c r="C1198" s="6">
        <f>'[4]AZIMUTH_CONGESTION by ports'!B2665</f>
        <v>8</v>
      </c>
      <c r="D1198" s="89">
        <f>'[4]AZIMUTH_CONGESTION by ports'!C2665</f>
        <v>14</v>
      </c>
      <c r="E1198" s="43">
        <f>'[4]AZIMUTH_CONGESTION by ports'!D2665</f>
        <v>0</v>
      </c>
      <c r="F1198" s="6">
        <f>'[4]AZIMUTH_CONGESTION by ports'!E2665</f>
        <v>0</v>
      </c>
      <c r="G1198" s="6">
        <f>'[4]AZIMUTH_CONGESTION by ports'!F2665</f>
        <v>0</v>
      </c>
      <c r="H1198" s="12">
        <f>'[4]AZIMUTH_CONGESTION by ports'!G2665</f>
        <v>0</v>
      </c>
      <c r="I1198" s="12">
        <f>'[4]AZIMUTH_CONGESTION by ports'!H2665</f>
        <v>4</v>
      </c>
      <c r="J1198" s="12">
        <f>'[4]AZIMUTH_CONGESTION by ports'!I2665</f>
        <v>1</v>
      </c>
      <c r="K1198" s="12">
        <f>'[4]AZIMUTH_CONGESTION by ports'!J2665</f>
        <v>0</v>
      </c>
      <c r="L1198" s="12">
        <f>'[4]AZIMUTH_CONGESTION by ports'!K2665</f>
        <v>0</v>
      </c>
      <c r="M1198" s="43">
        <f>'[4]AZIMUTH_CONGESTION by ports'!L2665</f>
        <v>0</v>
      </c>
      <c r="N1198" s="6">
        <f>'[4]AZIMUTH_CONGESTION by ports'!M2665</f>
        <v>0</v>
      </c>
      <c r="O1198" s="89">
        <f>'[4]AZIMUTH_CONGESTION by ports'!N2665</f>
        <v>0</v>
      </c>
      <c r="P1198" s="88">
        <f>'[4]AZIMUTH_CONGESTION by ports'!O2665</f>
        <v>1</v>
      </c>
      <c r="Q1198" s="88">
        <f>'[4]AZIMUTH_CONGESTION by ports'!P2665</f>
        <v>0</v>
      </c>
      <c r="R1198" s="43">
        <f>'[4]AZIMUTH_CONGESTION by ports'!Q2665</f>
        <v>1</v>
      </c>
      <c r="S1198" s="88">
        <f>'[4]AZIMUTH_CONGESTION by ports'!R2665</f>
        <v>0</v>
      </c>
      <c r="T1198" s="12">
        <f>'[4]AZIMUTH_CONGESTION by ports'!S2665</f>
        <v>7</v>
      </c>
      <c r="U1198" s="43">
        <f>'[4]AZIMUTH_CONGESTION by ports'!T2665</f>
        <v>0</v>
      </c>
      <c r="V1198" s="12">
        <f>'[4]AZIMUTH_CONGESTION by ports'!U2665</f>
        <v>0</v>
      </c>
      <c r="W1198" s="43">
        <f>'[4]AZIMUTH_CONGESTION by ports'!V2665</f>
        <v>0</v>
      </c>
      <c r="X1198" s="12">
        <f>'[4]AZIMUTH_CONGESTION by ports'!W2665</f>
        <v>0</v>
      </c>
      <c r="Y1198" s="88">
        <f>'[4]AZIMUTH_CONGESTION by ports'!X2665</f>
        <v>0</v>
      </c>
      <c r="Z1198" s="12">
        <f>'[4]AZIMUTH_CONGESTION by ports'!Y2665</f>
        <v>0</v>
      </c>
      <c r="AA1198" s="88">
        <f>'[4]AZIMUTH_CONGESTION by ports'!Z2665</f>
        <v>0</v>
      </c>
      <c r="AB1198" s="12">
        <f t="shared" si="141"/>
        <v>6.12</v>
      </c>
      <c r="AC1198" s="12">
        <f t="shared" si="142"/>
        <v>1.36</v>
      </c>
      <c r="AD1198" s="12">
        <f t="shared" si="143"/>
        <v>0.17</v>
      </c>
      <c r="AE1198" s="12">
        <f t="shared" si="144"/>
        <v>0.17</v>
      </c>
      <c r="AF1198" s="12">
        <f t="shared" si="145"/>
        <v>2.3800000000000003</v>
      </c>
      <c r="AG1198" s="12">
        <f t="shared" si="146"/>
        <v>2.04</v>
      </c>
    </row>
    <row r="1199" spans="2:33">
      <c r="B1199" s="15">
        <f>'[4]AZIMUTH_CONGESTION by ports'!A2666</f>
        <v>43566</v>
      </c>
      <c r="C1199" s="6">
        <f>'[4]AZIMUTH_CONGESTION by ports'!B2666</f>
        <v>8</v>
      </c>
      <c r="D1199" s="89">
        <f>'[4]AZIMUTH_CONGESTION by ports'!C2666</f>
        <v>14</v>
      </c>
      <c r="E1199" s="43">
        <f>'[4]AZIMUTH_CONGESTION by ports'!D2666</f>
        <v>1</v>
      </c>
      <c r="F1199" s="6">
        <f>'[4]AZIMUTH_CONGESTION by ports'!E2666</f>
        <v>0</v>
      </c>
      <c r="G1199" s="6">
        <f>'[4]AZIMUTH_CONGESTION by ports'!F2666</f>
        <v>0</v>
      </c>
      <c r="H1199" s="12">
        <f>'[4]AZIMUTH_CONGESTION by ports'!G2666</f>
        <v>0</v>
      </c>
      <c r="I1199" s="12">
        <f>'[4]AZIMUTH_CONGESTION by ports'!H2666</f>
        <v>4</v>
      </c>
      <c r="J1199" s="12">
        <f>'[4]AZIMUTH_CONGESTION by ports'!I2666</f>
        <v>0</v>
      </c>
      <c r="K1199" s="12">
        <f>'[4]AZIMUTH_CONGESTION by ports'!J2666</f>
        <v>0</v>
      </c>
      <c r="L1199" s="12">
        <f>'[4]AZIMUTH_CONGESTION by ports'!K2666</f>
        <v>0</v>
      </c>
      <c r="M1199" s="43">
        <f>'[4]AZIMUTH_CONGESTION by ports'!L2666</f>
        <v>0</v>
      </c>
      <c r="N1199" s="6">
        <f>'[4]AZIMUTH_CONGESTION by ports'!M2666</f>
        <v>0</v>
      </c>
      <c r="O1199" s="89">
        <f>'[4]AZIMUTH_CONGESTION by ports'!N2666</f>
        <v>0</v>
      </c>
      <c r="P1199" s="88">
        <f>'[4]AZIMUTH_CONGESTION by ports'!O2666</f>
        <v>0</v>
      </c>
      <c r="Q1199" s="88">
        <f>'[4]AZIMUTH_CONGESTION by ports'!P2666</f>
        <v>0</v>
      </c>
      <c r="R1199" s="43">
        <f>'[4]AZIMUTH_CONGESTION by ports'!Q2666</f>
        <v>1</v>
      </c>
      <c r="S1199" s="88">
        <f>'[4]AZIMUTH_CONGESTION by ports'!R2666</f>
        <v>0</v>
      </c>
      <c r="T1199" s="12">
        <f>'[4]AZIMUTH_CONGESTION by ports'!S2666</f>
        <v>9</v>
      </c>
      <c r="U1199" s="43">
        <f>'[4]AZIMUTH_CONGESTION by ports'!T2666</f>
        <v>0</v>
      </c>
      <c r="V1199" s="12">
        <f>'[4]AZIMUTH_CONGESTION by ports'!U2666</f>
        <v>0</v>
      </c>
      <c r="W1199" s="43">
        <f>'[4]AZIMUTH_CONGESTION by ports'!V2666</f>
        <v>0</v>
      </c>
      <c r="X1199" s="12">
        <f>'[4]AZIMUTH_CONGESTION by ports'!W2666</f>
        <v>0</v>
      </c>
      <c r="Y1199" s="88">
        <f>'[4]AZIMUTH_CONGESTION by ports'!X2666</f>
        <v>0</v>
      </c>
      <c r="Z1199" s="12">
        <f>'[4]AZIMUTH_CONGESTION by ports'!Y2666</f>
        <v>0</v>
      </c>
      <c r="AA1199" s="88">
        <f>'[4]AZIMUTH_CONGESTION by ports'!Z2666</f>
        <v>0</v>
      </c>
      <c r="AB1199" s="12">
        <f t="shared" si="141"/>
        <v>6.29</v>
      </c>
      <c r="AC1199" s="12">
        <f t="shared" si="142"/>
        <v>1.36</v>
      </c>
      <c r="AD1199" s="12">
        <f t="shared" si="143"/>
        <v>0.34</v>
      </c>
      <c r="AE1199" s="12">
        <f t="shared" si="144"/>
        <v>0</v>
      </c>
      <c r="AF1199" s="12">
        <f t="shared" si="145"/>
        <v>2.3800000000000003</v>
      </c>
      <c r="AG1199" s="12">
        <f t="shared" si="146"/>
        <v>2.21</v>
      </c>
    </row>
    <row r="1200" spans="2:33">
      <c r="B1200" s="15">
        <f>'[4]AZIMUTH_CONGESTION by ports'!A2667</f>
        <v>43567</v>
      </c>
      <c r="C1200" s="6">
        <f>'[4]AZIMUTH_CONGESTION by ports'!B2667</f>
        <v>7</v>
      </c>
      <c r="D1200" s="89">
        <f>'[4]AZIMUTH_CONGESTION by ports'!C2667</f>
        <v>15</v>
      </c>
      <c r="E1200" s="43">
        <f>'[4]AZIMUTH_CONGESTION by ports'!D2667</f>
        <v>1</v>
      </c>
      <c r="F1200" s="6">
        <f>'[4]AZIMUTH_CONGESTION by ports'!E2667</f>
        <v>0</v>
      </c>
      <c r="G1200" s="6">
        <f>'[4]AZIMUTH_CONGESTION by ports'!F2667</f>
        <v>0</v>
      </c>
      <c r="H1200" s="12">
        <f>'[4]AZIMUTH_CONGESTION by ports'!G2667</f>
        <v>0</v>
      </c>
      <c r="I1200" s="12">
        <f>'[4]AZIMUTH_CONGESTION by ports'!H2667</f>
        <v>2</v>
      </c>
      <c r="J1200" s="12">
        <f>'[4]AZIMUTH_CONGESTION by ports'!I2667</f>
        <v>0</v>
      </c>
      <c r="K1200" s="12">
        <f>'[4]AZIMUTH_CONGESTION by ports'!J2667</f>
        <v>0</v>
      </c>
      <c r="L1200" s="12">
        <f>'[4]AZIMUTH_CONGESTION by ports'!K2667</f>
        <v>0</v>
      </c>
      <c r="M1200" s="43">
        <f>'[4]AZIMUTH_CONGESTION by ports'!L2667</f>
        <v>0</v>
      </c>
      <c r="N1200" s="6">
        <f>'[4]AZIMUTH_CONGESTION by ports'!M2667</f>
        <v>0</v>
      </c>
      <c r="O1200" s="89">
        <f>'[4]AZIMUTH_CONGESTION by ports'!N2667</f>
        <v>0</v>
      </c>
      <c r="P1200" s="88">
        <f>'[4]AZIMUTH_CONGESTION by ports'!O2667</f>
        <v>0</v>
      </c>
      <c r="Q1200" s="88">
        <f>'[4]AZIMUTH_CONGESTION by ports'!P2667</f>
        <v>0</v>
      </c>
      <c r="R1200" s="43">
        <f>'[4]AZIMUTH_CONGESTION by ports'!Q2667</f>
        <v>1</v>
      </c>
      <c r="S1200" s="88">
        <f>'[4]AZIMUTH_CONGESTION by ports'!R2667</f>
        <v>0</v>
      </c>
      <c r="T1200" s="12">
        <f>'[4]AZIMUTH_CONGESTION by ports'!S2667</f>
        <v>6</v>
      </c>
      <c r="U1200" s="43">
        <f>'[4]AZIMUTH_CONGESTION by ports'!T2667</f>
        <v>0</v>
      </c>
      <c r="V1200" s="12">
        <f>'[4]AZIMUTH_CONGESTION by ports'!U2667</f>
        <v>0</v>
      </c>
      <c r="W1200" s="43">
        <f>'[4]AZIMUTH_CONGESTION by ports'!V2667</f>
        <v>1</v>
      </c>
      <c r="X1200" s="12">
        <f>'[4]AZIMUTH_CONGESTION by ports'!W2667</f>
        <v>0</v>
      </c>
      <c r="Y1200" s="88">
        <f>'[4]AZIMUTH_CONGESTION by ports'!X2667</f>
        <v>0</v>
      </c>
      <c r="Z1200" s="12">
        <f>'[4]AZIMUTH_CONGESTION by ports'!Y2667</f>
        <v>0</v>
      </c>
      <c r="AA1200" s="88">
        <f>'[4]AZIMUTH_CONGESTION by ports'!Z2667</f>
        <v>0</v>
      </c>
      <c r="AB1200" s="12">
        <f t="shared" si="141"/>
        <v>5.61</v>
      </c>
      <c r="AC1200" s="12">
        <f t="shared" si="142"/>
        <v>1.1900000000000002</v>
      </c>
      <c r="AD1200" s="12">
        <f t="shared" si="143"/>
        <v>0.51</v>
      </c>
      <c r="AE1200" s="12">
        <f t="shared" si="144"/>
        <v>0</v>
      </c>
      <c r="AF1200" s="12">
        <f t="shared" si="145"/>
        <v>2.5500000000000003</v>
      </c>
      <c r="AG1200" s="12">
        <f t="shared" si="146"/>
        <v>1.36</v>
      </c>
    </row>
    <row r="1201" spans="2:33">
      <c r="B1201" s="15">
        <f>'[4]AZIMUTH_CONGESTION by ports'!A2668</f>
        <v>43568</v>
      </c>
      <c r="C1201" s="6">
        <f>'[4]AZIMUTH_CONGESTION by ports'!B2668</f>
        <v>6</v>
      </c>
      <c r="D1201" s="89">
        <f>'[4]AZIMUTH_CONGESTION by ports'!C2668</f>
        <v>15</v>
      </c>
      <c r="E1201" s="43">
        <f>'[4]AZIMUTH_CONGESTION by ports'!D2668</f>
        <v>0</v>
      </c>
      <c r="F1201" s="6">
        <f>'[4]AZIMUTH_CONGESTION by ports'!E2668</f>
        <v>0</v>
      </c>
      <c r="G1201" s="6">
        <f>'[4]AZIMUTH_CONGESTION by ports'!F2668</f>
        <v>0</v>
      </c>
      <c r="H1201" s="12">
        <f>'[4]AZIMUTH_CONGESTION by ports'!G2668</f>
        <v>0</v>
      </c>
      <c r="I1201" s="12">
        <f>'[4]AZIMUTH_CONGESTION by ports'!H2668</f>
        <v>4</v>
      </c>
      <c r="J1201" s="12">
        <f>'[4]AZIMUTH_CONGESTION by ports'!I2668</f>
        <v>0</v>
      </c>
      <c r="K1201" s="12">
        <f>'[4]AZIMUTH_CONGESTION by ports'!J2668</f>
        <v>0</v>
      </c>
      <c r="L1201" s="12">
        <f>'[4]AZIMUTH_CONGESTION by ports'!K2668</f>
        <v>0</v>
      </c>
      <c r="M1201" s="43">
        <f>'[4]AZIMUTH_CONGESTION by ports'!L2668</f>
        <v>0</v>
      </c>
      <c r="N1201" s="6">
        <f>'[4]AZIMUTH_CONGESTION by ports'!M2668</f>
        <v>0</v>
      </c>
      <c r="O1201" s="89">
        <f>'[4]AZIMUTH_CONGESTION by ports'!N2668</f>
        <v>0</v>
      </c>
      <c r="P1201" s="88">
        <f>'[4]AZIMUTH_CONGESTION by ports'!O2668</f>
        <v>0</v>
      </c>
      <c r="Q1201" s="88">
        <f>'[4]AZIMUTH_CONGESTION by ports'!P2668</f>
        <v>0</v>
      </c>
      <c r="R1201" s="43">
        <f>'[4]AZIMUTH_CONGESTION by ports'!Q2668</f>
        <v>1</v>
      </c>
      <c r="S1201" s="88">
        <f>'[4]AZIMUTH_CONGESTION by ports'!R2668</f>
        <v>0</v>
      </c>
      <c r="T1201" s="12">
        <f>'[4]AZIMUTH_CONGESTION by ports'!S2668</f>
        <v>10</v>
      </c>
      <c r="U1201" s="43">
        <f>'[4]AZIMUTH_CONGESTION by ports'!T2668</f>
        <v>0</v>
      </c>
      <c r="V1201" s="12">
        <f>'[4]AZIMUTH_CONGESTION by ports'!U2668</f>
        <v>0</v>
      </c>
      <c r="W1201" s="43">
        <f>'[4]AZIMUTH_CONGESTION by ports'!V2668</f>
        <v>0</v>
      </c>
      <c r="X1201" s="12">
        <f>'[4]AZIMUTH_CONGESTION by ports'!W2668</f>
        <v>0</v>
      </c>
      <c r="Y1201" s="88">
        <f>'[4]AZIMUTH_CONGESTION by ports'!X2668</f>
        <v>1</v>
      </c>
      <c r="Z1201" s="12">
        <f>'[4]AZIMUTH_CONGESTION by ports'!Y2668</f>
        <v>0</v>
      </c>
      <c r="AA1201" s="88">
        <f>'[4]AZIMUTH_CONGESTION by ports'!Z2668</f>
        <v>0</v>
      </c>
      <c r="AB1201" s="12">
        <f t="shared" si="141"/>
        <v>6.29</v>
      </c>
      <c r="AC1201" s="12">
        <f t="shared" si="142"/>
        <v>1.02</v>
      </c>
      <c r="AD1201" s="12">
        <f t="shared" si="143"/>
        <v>0.17</v>
      </c>
      <c r="AE1201" s="12">
        <f t="shared" si="144"/>
        <v>0.17</v>
      </c>
      <c r="AF1201" s="12">
        <f t="shared" si="145"/>
        <v>2.5500000000000003</v>
      </c>
      <c r="AG1201" s="12">
        <f t="shared" si="146"/>
        <v>2.3800000000000003</v>
      </c>
    </row>
    <row r="1202" spans="2:33">
      <c r="B1202" s="15">
        <f>'[4]AZIMUTH_CONGESTION by ports'!A2669</f>
        <v>43569</v>
      </c>
      <c r="C1202" s="6">
        <f>'[4]AZIMUTH_CONGESTION by ports'!B2669</f>
        <v>5</v>
      </c>
      <c r="D1202" s="89">
        <f>'[4]AZIMUTH_CONGESTION by ports'!C2669</f>
        <v>16</v>
      </c>
      <c r="E1202" s="43">
        <f>'[4]AZIMUTH_CONGESTION by ports'!D2669</f>
        <v>1</v>
      </c>
      <c r="F1202" s="6">
        <f>'[4]AZIMUTH_CONGESTION by ports'!E2669</f>
        <v>0</v>
      </c>
      <c r="G1202" s="6">
        <f>'[4]AZIMUTH_CONGESTION by ports'!F2669</f>
        <v>0</v>
      </c>
      <c r="H1202" s="12">
        <f>'[4]AZIMUTH_CONGESTION by ports'!G2669</f>
        <v>0</v>
      </c>
      <c r="I1202" s="12">
        <f>'[4]AZIMUTH_CONGESTION by ports'!H2669</f>
        <v>1</v>
      </c>
      <c r="J1202" s="12">
        <f>'[4]AZIMUTH_CONGESTION by ports'!I2669</f>
        <v>0</v>
      </c>
      <c r="K1202" s="12">
        <f>'[4]AZIMUTH_CONGESTION by ports'!J2669</f>
        <v>0</v>
      </c>
      <c r="L1202" s="12">
        <f>'[4]AZIMUTH_CONGESTION by ports'!K2669</f>
        <v>0</v>
      </c>
      <c r="M1202" s="43">
        <f>'[4]AZIMUTH_CONGESTION by ports'!L2669</f>
        <v>1</v>
      </c>
      <c r="N1202" s="6">
        <f>'[4]AZIMUTH_CONGESTION by ports'!M2669</f>
        <v>0</v>
      </c>
      <c r="O1202" s="89">
        <f>'[4]AZIMUTH_CONGESTION by ports'!N2669</f>
        <v>0</v>
      </c>
      <c r="P1202" s="88">
        <f>'[4]AZIMUTH_CONGESTION by ports'!O2669</f>
        <v>0</v>
      </c>
      <c r="Q1202" s="88">
        <f>'[4]AZIMUTH_CONGESTION by ports'!P2669</f>
        <v>0</v>
      </c>
      <c r="R1202" s="43">
        <f>'[4]AZIMUTH_CONGESTION by ports'!Q2669</f>
        <v>0</v>
      </c>
      <c r="S1202" s="88">
        <f>'[4]AZIMUTH_CONGESTION by ports'!R2669</f>
        <v>0</v>
      </c>
      <c r="T1202" s="12">
        <f>'[4]AZIMUTH_CONGESTION by ports'!S2669</f>
        <v>6</v>
      </c>
      <c r="U1202" s="43">
        <f>'[4]AZIMUTH_CONGESTION by ports'!T2669</f>
        <v>0</v>
      </c>
      <c r="V1202" s="12">
        <f>'[4]AZIMUTH_CONGESTION by ports'!U2669</f>
        <v>0</v>
      </c>
      <c r="W1202" s="43">
        <f>'[4]AZIMUTH_CONGESTION by ports'!V2669</f>
        <v>0</v>
      </c>
      <c r="X1202" s="12">
        <f>'[4]AZIMUTH_CONGESTION by ports'!W2669</f>
        <v>0</v>
      </c>
      <c r="Y1202" s="88">
        <f>'[4]AZIMUTH_CONGESTION by ports'!X2669</f>
        <v>0</v>
      </c>
      <c r="Z1202" s="12">
        <f>'[4]AZIMUTH_CONGESTION by ports'!Y2669</f>
        <v>0</v>
      </c>
      <c r="AA1202" s="88">
        <f>'[4]AZIMUTH_CONGESTION by ports'!Z2669</f>
        <v>0</v>
      </c>
      <c r="AB1202" s="12">
        <f t="shared" si="141"/>
        <v>5.1000000000000005</v>
      </c>
      <c r="AC1202" s="12">
        <f t="shared" si="142"/>
        <v>0.85000000000000009</v>
      </c>
      <c r="AD1202" s="12">
        <f t="shared" si="143"/>
        <v>0.34</v>
      </c>
      <c r="AE1202" s="12">
        <f t="shared" si="144"/>
        <v>0</v>
      </c>
      <c r="AF1202" s="12">
        <f t="shared" si="145"/>
        <v>2.72</v>
      </c>
      <c r="AG1202" s="12">
        <f t="shared" si="146"/>
        <v>1.1900000000000002</v>
      </c>
    </row>
    <row r="1203" spans="2:33">
      <c r="B1203" s="15">
        <f>'[4]AZIMUTH_CONGESTION by ports'!A2670</f>
        <v>43570</v>
      </c>
      <c r="C1203" s="6">
        <f>'[4]AZIMUTH_CONGESTION by ports'!B2670</f>
        <v>5</v>
      </c>
      <c r="D1203" s="89">
        <f>'[4]AZIMUTH_CONGESTION by ports'!C2670</f>
        <v>14</v>
      </c>
      <c r="E1203" s="43">
        <f>'[4]AZIMUTH_CONGESTION by ports'!D2670</f>
        <v>1</v>
      </c>
      <c r="F1203" s="6">
        <f>'[4]AZIMUTH_CONGESTION by ports'!E2670</f>
        <v>0</v>
      </c>
      <c r="G1203" s="6">
        <f>'[4]AZIMUTH_CONGESTION by ports'!F2670</f>
        <v>0</v>
      </c>
      <c r="H1203" s="12">
        <f>'[4]AZIMUTH_CONGESTION by ports'!G2670</f>
        <v>0</v>
      </c>
      <c r="I1203" s="12">
        <f>'[4]AZIMUTH_CONGESTION by ports'!H2670</f>
        <v>1</v>
      </c>
      <c r="J1203" s="12">
        <f>'[4]AZIMUTH_CONGESTION by ports'!I2670</f>
        <v>1</v>
      </c>
      <c r="K1203" s="12">
        <f>'[4]AZIMUTH_CONGESTION by ports'!J2670</f>
        <v>0</v>
      </c>
      <c r="L1203" s="12">
        <f>'[4]AZIMUTH_CONGESTION by ports'!K2670</f>
        <v>0</v>
      </c>
      <c r="M1203" s="43">
        <f>'[4]AZIMUTH_CONGESTION by ports'!L2670</f>
        <v>0</v>
      </c>
      <c r="N1203" s="6">
        <f>'[4]AZIMUTH_CONGESTION by ports'!M2670</f>
        <v>0</v>
      </c>
      <c r="O1203" s="89">
        <f>'[4]AZIMUTH_CONGESTION by ports'!N2670</f>
        <v>0</v>
      </c>
      <c r="P1203" s="88">
        <f>'[4]AZIMUTH_CONGESTION by ports'!O2670</f>
        <v>0</v>
      </c>
      <c r="Q1203" s="88">
        <f>'[4]AZIMUTH_CONGESTION by ports'!P2670</f>
        <v>0</v>
      </c>
      <c r="R1203" s="43">
        <f>'[4]AZIMUTH_CONGESTION by ports'!Q2670</f>
        <v>0</v>
      </c>
      <c r="S1203" s="88">
        <f>'[4]AZIMUTH_CONGESTION by ports'!R2670</f>
        <v>0</v>
      </c>
      <c r="T1203" s="12">
        <f>'[4]AZIMUTH_CONGESTION by ports'!S2670</f>
        <v>7</v>
      </c>
      <c r="U1203" s="43">
        <f>'[4]AZIMUTH_CONGESTION by ports'!T2670</f>
        <v>0</v>
      </c>
      <c r="V1203" s="12">
        <f>'[4]AZIMUTH_CONGESTION by ports'!U2670</f>
        <v>0</v>
      </c>
      <c r="W1203" s="43">
        <f>'[4]AZIMUTH_CONGESTION by ports'!V2670</f>
        <v>1</v>
      </c>
      <c r="X1203" s="12">
        <f>'[4]AZIMUTH_CONGESTION by ports'!W2670</f>
        <v>0</v>
      </c>
      <c r="Y1203" s="88">
        <f>'[4]AZIMUTH_CONGESTION by ports'!X2670</f>
        <v>0</v>
      </c>
      <c r="Z1203" s="12">
        <f>'[4]AZIMUTH_CONGESTION by ports'!Y2670</f>
        <v>0</v>
      </c>
      <c r="AA1203" s="88">
        <f>'[4]AZIMUTH_CONGESTION by ports'!Z2670</f>
        <v>0</v>
      </c>
      <c r="AB1203" s="12">
        <f t="shared" si="141"/>
        <v>5.1000000000000005</v>
      </c>
      <c r="AC1203" s="12">
        <f t="shared" si="142"/>
        <v>0.85000000000000009</v>
      </c>
      <c r="AD1203" s="12">
        <f t="shared" si="143"/>
        <v>0.34</v>
      </c>
      <c r="AE1203" s="12">
        <f t="shared" si="144"/>
        <v>0</v>
      </c>
      <c r="AF1203" s="12">
        <f t="shared" si="145"/>
        <v>2.3800000000000003</v>
      </c>
      <c r="AG1203" s="12">
        <f t="shared" si="146"/>
        <v>1.53</v>
      </c>
    </row>
    <row r="1204" spans="2:33">
      <c r="B1204" s="15">
        <f>'[4]AZIMUTH_CONGESTION by ports'!A2671</f>
        <v>43571</v>
      </c>
      <c r="C1204" s="6">
        <f>'[4]AZIMUTH_CONGESTION by ports'!B2671</f>
        <v>6</v>
      </c>
      <c r="D1204" s="89">
        <f>'[4]AZIMUTH_CONGESTION by ports'!C2671</f>
        <v>14</v>
      </c>
      <c r="E1204" s="43">
        <f>'[4]AZIMUTH_CONGESTION by ports'!D2671</f>
        <v>1</v>
      </c>
      <c r="F1204" s="6">
        <f>'[4]AZIMUTH_CONGESTION by ports'!E2671</f>
        <v>0</v>
      </c>
      <c r="G1204" s="6">
        <f>'[4]AZIMUTH_CONGESTION by ports'!F2671</f>
        <v>0</v>
      </c>
      <c r="H1204" s="12">
        <f>'[4]AZIMUTH_CONGESTION by ports'!G2671</f>
        <v>0</v>
      </c>
      <c r="I1204" s="12">
        <f>'[4]AZIMUTH_CONGESTION by ports'!H2671</f>
        <v>1</v>
      </c>
      <c r="J1204" s="12">
        <f>'[4]AZIMUTH_CONGESTION by ports'!I2671</f>
        <v>1</v>
      </c>
      <c r="K1204" s="12">
        <f>'[4]AZIMUTH_CONGESTION by ports'!J2671</f>
        <v>0</v>
      </c>
      <c r="L1204" s="12">
        <f>'[4]AZIMUTH_CONGESTION by ports'!K2671</f>
        <v>0</v>
      </c>
      <c r="M1204" s="43">
        <f>'[4]AZIMUTH_CONGESTION by ports'!L2671</f>
        <v>0</v>
      </c>
      <c r="N1204" s="6">
        <f>'[4]AZIMUTH_CONGESTION by ports'!M2671</f>
        <v>1</v>
      </c>
      <c r="O1204" s="89">
        <f>'[4]AZIMUTH_CONGESTION by ports'!N2671</f>
        <v>0</v>
      </c>
      <c r="P1204" s="88">
        <f>'[4]AZIMUTH_CONGESTION by ports'!O2671</f>
        <v>1</v>
      </c>
      <c r="Q1204" s="88">
        <f>'[4]AZIMUTH_CONGESTION by ports'!P2671</f>
        <v>0</v>
      </c>
      <c r="R1204" s="43">
        <f>'[4]AZIMUTH_CONGESTION by ports'!Q2671</f>
        <v>0</v>
      </c>
      <c r="S1204" s="88">
        <f>'[4]AZIMUTH_CONGESTION by ports'!R2671</f>
        <v>0</v>
      </c>
      <c r="T1204" s="12">
        <f>'[4]AZIMUTH_CONGESTION by ports'!S2671</f>
        <v>8</v>
      </c>
      <c r="U1204" s="43">
        <f>'[4]AZIMUTH_CONGESTION by ports'!T2671</f>
        <v>0</v>
      </c>
      <c r="V1204" s="12">
        <f>'[4]AZIMUTH_CONGESTION by ports'!U2671</f>
        <v>0</v>
      </c>
      <c r="W1204" s="43">
        <f>'[4]AZIMUTH_CONGESTION by ports'!V2671</f>
        <v>0</v>
      </c>
      <c r="X1204" s="12">
        <f>'[4]AZIMUTH_CONGESTION by ports'!W2671</f>
        <v>0</v>
      </c>
      <c r="Y1204" s="88">
        <f>'[4]AZIMUTH_CONGESTION by ports'!X2671</f>
        <v>0</v>
      </c>
      <c r="Z1204" s="12">
        <f>'[4]AZIMUTH_CONGESTION by ports'!Y2671</f>
        <v>0</v>
      </c>
      <c r="AA1204" s="88">
        <f>'[4]AZIMUTH_CONGESTION by ports'!Z2671</f>
        <v>0</v>
      </c>
      <c r="AB1204" s="12">
        <f t="shared" si="141"/>
        <v>5.61</v>
      </c>
      <c r="AC1204" s="12">
        <f t="shared" si="142"/>
        <v>1.1900000000000002</v>
      </c>
      <c r="AD1204" s="12">
        <f t="shared" si="143"/>
        <v>0.17</v>
      </c>
      <c r="AE1204" s="12">
        <f t="shared" si="144"/>
        <v>0.17</v>
      </c>
      <c r="AF1204" s="12">
        <f t="shared" si="145"/>
        <v>2.3800000000000003</v>
      </c>
      <c r="AG1204" s="12">
        <f t="shared" si="146"/>
        <v>1.7000000000000002</v>
      </c>
    </row>
    <row r="1205" spans="2:33">
      <c r="B1205" s="15">
        <f>'[4]AZIMUTH_CONGESTION by ports'!A2672</f>
        <v>43572</v>
      </c>
      <c r="C1205" s="6">
        <f>'[4]AZIMUTH_CONGESTION by ports'!B2672</f>
        <v>5</v>
      </c>
      <c r="D1205" s="89">
        <f>'[4]AZIMUTH_CONGESTION by ports'!C2672</f>
        <v>10</v>
      </c>
      <c r="E1205" s="43">
        <f>'[4]AZIMUTH_CONGESTION by ports'!D2672</f>
        <v>0</v>
      </c>
      <c r="F1205" s="6">
        <f>'[4]AZIMUTH_CONGESTION by ports'!E2672</f>
        <v>0</v>
      </c>
      <c r="G1205" s="6">
        <f>'[4]AZIMUTH_CONGESTION by ports'!F2672</f>
        <v>0</v>
      </c>
      <c r="H1205" s="12">
        <f>'[4]AZIMUTH_CONGESTION by ports'!G2672</f>
        <v>0</v>
      </c>
      <c r="I1205" s="12">
        <f>'[4]AZIMUTH_CONGESTION by ports'!H2672</f>
        <v>1</v>
      </c>
      <c r="J1205" s="12">
        <f>'[4]AZIMUTH_CONGESTION by ports'!I2672</f>
        <v>2</v>
      </c>
      <c r="K1205" s="12">
        <f>'[4]AZIMUTH_CONGESTION by ports'!J2672</f>
        <v>0</v>
      </c>
      <c r="L1205" s="12">
        <f>'[4]AZIMUTH_CONGESTION by ports'!K2672</f>
        <v>0</v>
      </c>
      <c r="M1205" s="43">
        <f>'[4]AZIMUTH_CONGESTION by ports'!L2672</f>
        <v>0</v>
      </c>
      <c r="N1205" s="6">
        <f>'[4]AZIMUTH_CONGESTION by ports'!M2672</f>
        <v>0</v>
      </c>
      <c r="O1205" s="89">
        <f>'[4]AZIMUTH_CONGESTION by ports'!N2672</f>
        <v>0</v>
      </c>
      <c r="P1205" s="88">
        <f>'[4]AZIMUTH_CONGESTION by ports'!O2672</f>
        <v>0</v>
      </c>
      <c r="Q1205" s="88">
        <f>'[4]AZIMUTH_CONGESTION by ports'!P2672</f>
        <v>0</v>
      </c>
      <c r="R1205" s="43">
        <f>'[4]AZIMUTH_CONGESTION by ports'!Q2672</f>
        <v>1</v>
      </c>
      <c r="S1205" s="88">
        <f>'[4]AZIMUTH_CONGESTION by ports'!R2672</f>
        <v>0</v>
      </c>
      <c r="T1205" s="12">
        <f>'[4]AZIMUTH_CONGESTION by ports'!S2672</f>
        <v>4</v>
      </c>
      <c r="U1205" s="43">
        <f>'[4]AZIMUTH_CONGESTION by ports'!T2672</f>
        <v>0</v>
      </c>
      <c r="V1205" s="12">
        <f>'[4]AZIMUTH_CONGESTION by ports'!U2672</f>
        <v>0</v>
      </c>
      <c r="W1205" s="43">
        <f>'[4]AZIMUTH_CONGESTION by ports'!V2672</f>
        <v>0</v>
      </c>
      <c r="X1205" s="12">
        <f>'[4]AZIMUTH_CONGESTION by ports'!W2672</f>
        <v>1</v>
      </c>
      <c r="Y1205" s="88">
        <f>'[4]AZIMUTH_CONGESTION by ports'!X2672</f>
        <v>1</v>
      </c>
      <c r="Z1205" s="12">
        <f>'[4]AZIMUTH_CONGESTION by ports'!Y2672</f>
        <v>0</v>
      </c>
      <c r="AA1205" s="88">
        <f>'[4]AZIMUTH_CONGESTION by ports'!Z2672</f>
        <v>0</v>
      </c>
      <c r="AB1205" s="12">
        <f t="shared" si="141"/>
        <v>4.25</v>
      </c>
      <c r="AC1205" s="12">
        <f t="shared" si="142"/>
        <v>0.85000000000000009</v>
      </c>
      <c r="AD1205" s="12">
        <f t="shared" si="143"/>
        <v>0.17</v>
      </c>
      <c r="AE1205" s="12">
        <f t="shared" si="144"/>
        <v>0.17</v>
      </c>
      <c r="AF1205" s="12">
        <f t="shared" si="145"/>
        <v>1.7000000000000002</v>
      </c>
      <c r="AG1205" s="12">
        <f t="shared" si="146"/>
        <v>1.36</v>
      </c>
    </row>
    <row r="1206" spans="2:33">
      <c r="B1206" s="15">
        <f>'[4]AZIMUTH_CONGESTION by ports'!A2673</f>
        <v>43573</v>
      </c>
      <c r="C1206" s="6">
        <f>'[4]AZIMUTH_CONGESTION by ports'!B2673</f>
        <v>5</v>
      </c>
      <c r="D1206" s="89">
        <f>'[4]AZIMUTH_CONGESTION by ports'!C2673</f>
        <v>21</v>
      </c>
      <c r="E1206" s="43">
        <f>'[4]AZIMUTH_CONGESTION by ports'!D2673</f>
        <v>1</v>
      </c>
      <c r="F1206" s="6">
        <f>'[4]AZIMUTH_CONGESTION by ports'!E2673</f>
        <v>0</v>
      </c>
      <c r="G1206" s="6">
        <f>'[4]AZIMUTH_CONGESTION by ports'!F2673</f>
        <v>0</v>
      </c>
      <c r="H1206" s="12">
        <f>'[4]AZIMUTH_CONGESTION by ports'!G2673</f>
        <v>1</v>
      </c>
      <c r="I1206" s="12">
        <f>'[4]AZIMUTH_CONGESTION by ports'!H2673</f>
        <v>2</v>
      </c>
      <c r="J1206" s="12">
        <f>'[4]AZIMUTH_CONGESTION by ports'!I2673</f>
        <v>1</v>
      </c>
      <c r="K1206" s="12">
        <f>'[4]AZIMUTH_CONGESTION by ports'!J2673</f>
        <v>1</v>
      </c>
      <c r="L1206" s="12">
        <f>'[4]AZIMUTH_CONGESTION by ports'!K2673</f>
        <v>0</v>
      </c>
      <c r="M1206" s="43">
        <f>'[4]AZIMUTH_CONGESTION by ports'!L2673</f>
        <v>0</v>
      </c>
      <c r="N1206" s="6">
        <f>'[4]AZIMUTH_CONGESTION by ports'!M2673</f>
        <v>0</v>
      </c>
      <c r="O1206" s="89">
        <f>'[4]AZIMUTH_CONGESTION by ports'!N2673</f>
        <v>0</v>
      </c>
      <c r="P1206" s="88">
        <f>'[4]AZIMUTH_CONGESTION by ports'!O2673</f>
        <v>1</v>
      </c>
      <c r="Q1206" s="88">
        <f>'[4]AZIMUTH_CONGESTION by ports'!P2673</f>
        <v>0</v>
      </c>
      <c r="R1206" s="43">
        <f>'[4]AZIMUTH_CONGESTION by ports'!Q2673</f>
        <v>1</v>
      </c>
      <c r="S1206" s="88">
        <f>'[4]AZIMUTH_CONGESTION by ports'!R2673</f>
        <v>0</v>
      </c>
      <c r="T1206" s="12">
        <f>'[4]AZIMUTH_CONGESTION by ports'!S2673</f>
        <v>3</v>
      </c>
      <c r="U1206" s="43">
        <f>'[4]AZIMUTH_CONGESTION by ports'!T2673</f>
        <v>0</v>
      </c>
      <c r="V1206" s="12">
        <f>'[4]AZIMUTH_CONGESTION by ports'!U2673</f>
        <v>0</v>
      </c>
      <c r="W1206" s="43">
        <f>'[4]AZIMUTH_CONGESTION by ports'!V2673</f>
        <v>0</v>
      </c>
      <c r="X1206" s="12">
        <f>'[4]AZIMUTH_CONGESTION by ports'!W2673</f>
        <v>1</v>
      </c>
      <c r="Y1206" s="88">
        <f>'[4]AZIMUTH_CONGESTION by ports'!X2673</f>
        <v>1</v>
      </c>
      <c r="Z1206" s="12">
        <f>'[4]AZIMUTH_CONGESTION by ports'!Y2673</f>
        <v>0</v>
      </c>
      <c r="AA1206" s="88">
        <f>'[4]AZIMUTH_CONGESTION by ports'!Z2673</f>
        <v>0</v>
      </c>
      <c r="AB1206" s="12">
        <f t="shared" ref="AB1206:AB1211" si="147">SUM(C1206:AA1206)*0.17</f>
        <v>6.6300000000000008</v>
      </c>
      <c r="AC1206" s="12">
        <f t="shared" ref="AC1206:AC1211" si="148">SUM(C1206,G1206,F1206,N1206)*0.17</f>
        <v>0.85000000000000009</v>
      </c>
      <c r="AD1206" s="12">
        <f t="shared" ref="AD1206:AD1211" si="149">SUM(E1206,M1206,R1206,U1206,W1206)*0.17</f>
        <v>0.34</v>
      </c>
      <c r="AE1206" s="12">
        <f t="shared" ref="AE1206:AE1211" si="150">SUM(Q1206,S1206,Y1206,AA1206,P1206)*0.17</f>
        <v>0.34</v>
      </c>
      <c r="AF1206" s="12">
        <f t="shared" ref="AF1206:AF1211" si="151">SUM(D1206,O1206)*0.17</f>
        <v>3.5700000000000003</v>
      </c>
      <c r="AG1206" s="12">
        <f t="shared" ref="AG1206:AG1211" si="152">SUM(H1206,I1206,J1206,K1206,L1206,T1206,V1206,X1206,Z1206)*0.17</f>
        <v>1.53</v>
      </c>
    </row>
    <row r="1207" spans="2:33">
      <c r="B1207" s="15">
        <f>'[4]AZIMUTH_CONGESTION by ports'!A2674</f>
        <v>43574</v>
      </c>
      <c r="C1207" s="6">
        <f>'[4]AZIMUTH_CONGESTION by ports'!B2674</f>
        <v>4</v>
      </c>
      <c r="D1207" s="89">
        <f>'[4]AZIMUTH_CONGESTION by ports'!C2674</f>
        <v>19</v>
      </c>
      <c r="E1207" s="43">
        <f>'[4]AZIMUTH_CONGESTION by ports'!D2674</f>
        <v>1</v>
      </c>
      <c r="F1207" s="6">
        <f>'[4]AZIMUTH_CONGESTION by ports'!E2674</f>
        <v>0</v>
      </c>
      <c r="G1207" s="6">
        <f>'[4]AZIMUTH_CONGESTION by ports'!F2674</f>
        <v>0</v>
      </c>
      <c r="H1207" s="12">
        <f>'[4]AZIMUTH_CONGESTION by ports'!G2674</f>
        <v>0</v>
      </c>
      <c r="I1207" s="12">
        <f>'[4]AZIMUTH_CONGESTION by ports'!H2674</f>
        <v>2</v>
      </c>
      <c r="J1207" s="12">
        <f>'[4]AZIMUTH_CONGESTION by ports'!I2674</f>
        <v>1</v>
      </c>
      <c r="K1207" s="12">
        <f>'[4]AZIMUTH_CONGESTION by ports'!J2674</f>
        <v>1</v>
      </c>
      <c r="L1207" s="12">
        <f>'[4]AZIMUTH_CONGESTION by ports'!K2674</f>
        <v>0</v>
      </c>
      <c r="M1207" s="43">
        <f>'[4]AZIMUTH_CONGESTION by ports'!L2674</f>
        <v>1</v>
      </c>
      <c r="N1207" s="6">
        <f>'[4]AZIMUTH_CONGESTION by ports'!M2674</f>
        <v>0</v>
      </c>
      <c r="O1207" s="89">
        <f>'[4]AZIMUTH_CONGESTION by ports'!N2674</f>
        <v>0</v>
      </c>
      <c r="P1207" s="88">
        <f>'[4]AZIMUTH_CONGESTION by ports'!O2674</f>
        <v>0</v>
      </c>
      <c r="Q1207" s="88">
        <f>'[4]AZIMUTH_CONGESTION by ports'!P2674</f>
        <v>0</v>
      </c>
      <c r="R1207" s="43">
        <f>'[4]AZIMUTH_CONGESTION by ports'!Q2674</f>
        <v>0</v>
      </c>
      <c r="S1207" s="88">
        <f>'[4]AZIMUTH_CONGESTION by ports'!R2674</f>
        <v>0</v>
      </c>
      <c r="T1207" s="12">
        <f>'[4]AZIMUTH_CONGESTION by ports'!S2674</f>
        <v>4</v>
      </c>
      <c r="U1207" s="43">
        <f>'[4]AZIMUTH_CONGESTION by ports'!T2674</f>
        <v>0</v>
      </c>
      <c r="V1207" s="12">
        <f>'[4]AZIMUTH_CONGESTION by ports'!U2674</f>
        <v>0</v>
      </c>
      <c r="W1207" s="43">
        <f>'[4]AZIMUTH_CONGESTION by ports'!V2674</f>
        <v>0</v>
      </c>
      <c r="X1207" s="12">
        <f>'[4]AZIMUTH_CONGESTION by ports'!W2674</f>
        <v>1</v>
      </c>
      <c r="Y1207" s="88">
        <f>'[4]AZIMUTH_CONGESTION by ports'!X2674</f>
        <v>0</v>
      </c>
      <c r="Z1207" s="12">
        <f>'[4]AZIMUTH_CONGESTION by ports'!Y2674</f>
        <v>0</v>
      </c>
      <c r="AA1207" s="88">
        <f>'[4]AZIMUTH_CONGESTION by ports'!Z2674</f>
        <v>0</v>
      </c>
      <c r="AB1207" s="12">
        <f t="shared" si="147"/>
        <v>5.78</v>
      </c>
      <c r="AC1207" s="12">
        <f t="shared" si="148"/>
        <v>0.68</v>
      </c>
      <c r="AD1207" s="12">
        <f t="shared" si="149"/>
        <v>0.34</v>
      </c>
      <c r="AE1207" s="12">
        <f t="shared" si="150"/>
        <v>0</v>
      </c>
      <c r="AF1207" s="12">
        <f t="shared" si="151"/>
        <v>3.2300000000000004</v>
      </c>
      <c r="AG1207" s="12">
        <f t="shared" si="152"/>
        <v>1.53</v>
      </c>
    </row>
    <row r="1208" spans="2:33">
      <c r="B1208" s="15">
        <f>'[4]AZIMUTH_CONGESTION by ports'!A2675</f>
        <v>43575</v>
      </c>
      <c r="C1208" s="6">
        <f>'[4]AZIMUTH_CONGESTION by ports'!B2675</f>
        <v>4</v>
      </c>
      <c r="D1208" s="89">
        <f>'[4]AZIMUTH_CONGESTION by ports'!C2675</f>
        <v>19</v>
      </c>
      <c r="E1208" s="43">
        <f>'[4]AZIMUTH_CONGESTION by ports'!D2675</f>
        <v>4</v>
      </c>
      <c r="F1208" s="6">
        <f>'[4]AZIMUTH_CONGESTION by ports'!E2675</f>
        <v>0</v>
      </c>
      <c r="G1208" s="6">
        <f>'[4]AZIMUTH_CONGESTION by ports'!F2675</f>
        <v>1</v>
      </c>
      <c r="H1208" s="12">
        <f>'[4]AZIMUTH_CONGESTION by ports'!G2675</f>
        <v>0</v>
      </c>
      <c r="I1208" s="12">
        <f>'[4]AZIMUTH_CONGESTION by ports'!H2675</f>
        <v>4</v>
      </c>
      <c r="J1208" s="12">
        <f>'[4]AZIMUTH_CONGESTION by ports'!I2675</f>
        <v>1</v>
      </c>
      <c r="K1208" s="12">
        <f>'[4]AZIMUTH_CONGESTION by ports'!J2675</f>
        <v>0</v>
      </c>
      <c r="L1208" s="12">
        <f>'[4]AZIMUTH_CONGESTION by ports'!K2675</f>
        <v>0</v>
      </c>
      <c r="M1208" s="43">
        <f>'[4]AZIMUTH_CONGESTION by ports'!L2675</f>
        <v>1</v>
      </c>
      <c r="N1208" s="6">
        <f>'[4]AZIMUTH_CONGESTION by ports'!M2675</f>
        <v>0</v>
      </c>
      <c r="O1208" s="89">
        <f>'[4]AZIMUTH_CONGESTION by ports'!N2675</f>
        <v>0</v>
      </c>
      <c r="P1208" s="88">
        <f>'[4]AZIMUTH_CONGESTION by ports'!O2675</f>
        <v>1</v>
      </c>
      <c r="Q1208" s="88">
        <f>'[4]AZIMUTH_CONGESTION by ports'!P2675</f>
        <v>0</v>
      </c>
      <c r="R1208" s="43">
        <f>'[4]AZIMUTH_CONGESTION by ports'!Q2675</f>
        <v>1</v>
      </c>
      <c r="S1208" s="88">
        <f>'[4]AZIMUTH_CONGESTION by ports'!R2675</f>
        <v>0</v>
      </c>
      <c r="T1208" s="12">
        <f>'[4]AZIMUTH_CONGESTION by ports'!S2675</f>
        <v>4</v>
      </c>
      <c r="U1208" s="43">
        <f>'[4]AZIMUTH_CONGESTION by ports'!T2675</f>
        <v>0</v>
      </c>
      <c r="V1208" s="12">
        <f>'[4]AZIMUTH_CONGESTION by ports'!U2675</f>
        <v>0</v>
      </c>
      <c r="W1208" s="43">
        <f>'[4]AZIMUTH_CONGESTION by ports'!V2675</f>
        <v>2</v>
      </c>
      <c r="X1208" s="12">
        <f>'[4]AZIMUTH_CONGESTION by ports'!W2675</f>
        <v>1</v>
      </c>
      <c r="Y1208" s="88">
        <f>'[4]AZIMUTH_CONGESTION by ports'!X2675</f>
        <v>1</v>
      </c>
      <c r="Z1208" s="12">
        <f>'[4]AZIMUTH_CONGESTION by ports'!Y2675</f>
        <v>0</v>
      </c>
      <c r="AA1208" s="88">
        <f>'[4]AZIMUTH_CONGESTION by ports'!Z2675</f>
        <v>0</v>
      </c>
      <c r="AB1208" s="12">
        <f t="shared" si="147"/>
        <v>7.48</v>
      </c>
      <c r="AC1208" s="12">
        <f t="shared" si="148"/>
        <v>0.85000000000000009</v>
      </c>
      <c r="AD1208" s="12">
        <f t="shared" si="149"/>
        <v>1.36</v>
      </c>
      <c r="AE1208" s="12">
        <f t="shared" si="150"/>
        <v>0.34</v>
      </c>
      <c r="AF1208" s="12">
        <f t="shared" si="151"/>
        <v>3.2300000000000004</v>
      </c>
      <c r="AG1208" s="12">
        <f t="shared" si="152"/>
        <v>1.7000000000000002</v>
      </c>
    </row>
    <row r="1209" spans="2:33">
      <c r="B1209" s="15">
        <f>'[4]AZIMUTH_CONGESTION by ports'!A2676</f>
        <v>43576</v>
      </c>
      <c r="C1209" s="6">
        <f>'[4]AZIMUTH_CONGESTION by ports'!B2676</f>
        <v>6</v>
      </c>
      <c r="D1209" s="89">
        <f>'[4]AZIMUTH_CONGESTION by ports'!C2676</f>
        <v>20</v>
      </c>
      <c r="E1209" s="43">
        <f>'[4]AZIMUTH_CONGESTION by ports'!D2676</f>
        <v>5</v>
      </c>
      <c r="F1209" s="6">
        <f>'[4]AZIMUTH_CONGESTION by ports'!E2676</f>
        <v>0</v>
      </c>
      <c r="G1209" s="6">
        <f>'[4]AZIMUTH_CONGESTION by ports'!F2676</f>
        <v>0</v>
      </c>
      <c r="H1209" s="12">
        <f>'[4]AZIMUTH_CONGESTION by ports'!G2676</f>
        <v>0</v>
      </c>
      <c r="I1209" s="12">
        <f>'[4]AZIMUTH_CONGESTION by ports'!H2676</f>
        <v>5</v>
      </c>
      <c r="J1209" s="12">
        <f>'[4]AZIMUTH_CONGESTION by ports'!I2676</f>
        <v>1</v>
      </c>
      <c r="K1209" s="12">
        <f>'[4]AZIMUTH_CONGESTION by ports'!J2676</f>
        <v>0</v>
      </c>
      <c r="L1209" s="12">
        <f>'[4]AZIMUTH_CONGESTION by ports'!K2676</f>
        <v>0</v>
      </c>
      <c r="M1209" s="43">
        <f>'[4]AZIMUTH_CONGESTION by ports'!L2676</f>
        <v>0</v>
      </c>
      <c r="N1209" s="6">
        <f>'[4]AZIMUTH_CONGESTION by ports'!M2676</f>
        <v>0</v>
      </c>
      <c r="O1209" s="89">
        <f>'[4]AZIMUTH_CONGESTION by ports'!N2676</f>
        <v>0</v>
      </c>
      <c r="P1209" s="88">
        <f>'[4]AZIMUTH_CONGESTION by ports'!O2676</f>
        <v>1</v>
      </c>
      <c r="Q1209" s="88">
        <f>'[4]AZIMUTH_CONGESTION by ports'!P2676</f>
        <v>0</v>
      </c>
      <c r="R1209" s="43">
        <f>'[4]AZIMUTH_CONGESTION by ports'!Q2676</f>
        <v>1</v>
      </c>
      <c r="S1209" s="88">
        <f>'[4]AZIMUTH_CONGESTION by ports'!R2676</f>
        <v>0</v>
      </c>
      <c r="T1209" s="12">
        <f>'[4]AZIMUTH_CONGESTION by ports'!S2676</f>
        <v>6</v>
      </c>
      <c r="U1209" s="43">
        <f>'[4]AZIMUTH_CONGESTION by ports'!T2676</f>
        <v>0</v>
      </c>
      <c r="V1209" s="12">
        <f>'[4]AZIMUTH_CONGESTION by ports'!U2676</f>
        <v>0</v>
      </c>
      <c r="W1209" s="43">
        <f>'[4]AZIMUTH_CONGESTION by ports'!V2676</f>
        <v>0</v>
      </c>
      <c r="X1209" s="12">
        <f>'[4]AZIMUTH_CONGESTION by ports'!W2676</f>
        <v>1</v>
      </c>
      <c r="Y1209" s="88">
        <f>'[4]AZIMUTH_CONGESTION by ports'!X2676</f>
        <v>1</v>
      </c>
      <c r="Z1209" s="12">
        <f>'[4]AZIMUTH_CONGESTION by ports'!Y2676</f>
        <v>0</v>
      </c>
      <c r="AA1209" s="88">
        <f>'[4]AZIMUTH_CONGESTION by ports'!Z2676</f>
        <v>0</v>
      </c>
      <c r="AB1209" s="12">
        <f t="shared" si="147"/>
        <v>7.99</v>
      </c>
      <c r="AC1209" s="12">
        <f t="shared" si="148"/>
        <v>1.02</v>
      </c>
      <c r="AD1209" s="12">
        <f t="shared" si="149"/>
        <v>1.02</v>
      </c>
      <c r="AE1209" s="12">
        <f t="shared" si="150"/>
        <v>0.34</v>
      </c>
      <c r="AF1209" s="12">
        <f t="shared" si="151"/>
        <v>3.4000000000000004</v>
      </c>
      <c r="AG1209" s="12">
        <f t="shared" si="152"/>
        <v>2.21</v>
      </c>
    </row>
    <row r="1210" spans="2:33">
      <c r="B1210" s="15">
        <f>'[4]AZIMUTH_CONGESTION by ports'!A2677</f>
        <v>43577</v>
      </c>
      <c r="C1210" s="6">
        <f>'[4]AZIMUTH_CONGESTION by ports'!B2677</f>
        <v>5</v>
      </c>
      <c r="D1210" s="89">
        <f>'[4]AZIMUTH_CONGESTION by ports'!C2677</f>
        <v>19</v>
      </c>
      <c r="E1210" s="43">
        <f>'[4]AZIMUTH_CONGESTION by ports'!D2677</f>
        <v>7</v>
      </c>
      <c r="F1210" s="6">
        <f>'[4]AZIMUTH_CONGESTION by ports'!E2677</f>
        <v>0</v>
      </c>
      <c r="G1210" s="6">
        <f>'[4]AZIMUTH_CONGESTION by ports'!F2677</f>
        <v>0</v>
      </c>
      <c r="H1210" s="12">
        <f>'[4]AZIMUTH_CONGESTION by ports'!G2677</f>
        <v>0</v>
      </c>
      <c r="I1210" s="12">
        <f>'[4]AZIMUTH_CONGESTION by ports'!H2677</f>
        <v>4</v>
      </c>
      <c r="J1210" s="12">
        <f>'[4]AZIMUTH_CONGESTION by ports'!I2677</f>
        <v>2</v>
      </c>
      <c r="K1210" s="12">
        <f>'[4]AZIMUTH_CONGESTION by ports'!J2677</f>
        <v>0</v>
      </c>
      <c r="L1210" s="12">
        <f>'[4]AZIMUTH_CONGESTION by ports'!K2677</f>
        <v>0</v>
      </c>
      <c r="M1210" s="43">
        <f>'[4]AZIMUTH_CONGESTION by ports'!L2677</f>
        <v>0</v>
      </c>
      <c r="N1210" s="6">
        <f>'[4]AZIMUTH_CONGESTION by ports'!M2677</f>
        <v>0</v>
      </c>
      <c r="O1210" s="89">
        <f>'[4]AZIMUTH_CONGESTION by ports'!N2677</f>
        <v>0</v>
      </c>
      <c r="P1210" s="88">
        <f>'[4]AZIMUTH_CONGESTION by ports'!O2677</f>
        <v>2</v>
      </c>
      <c r="Q1210" s="88">
        <f>'[4]AZIMUTH_CONGESTION by ports'!P2677</f>
        <v>0</v>
      </c>
      <c r="R1210" s="43">
        <f>'[4]AZIMUTH_CONGESTION by ports'!Q2677</f>
        <v>1</v>
      </c>
      <c r="S1210" s="88">
        <f>'[4]AZIMUTH_CONGESTION by ports'!R2677</f>
        <v>0</v>
      </c>
      <c r="T1210" s="12">
        <f>'[4]AZIMUTH_CONGESTION by ports'!S2677</f>
        <v>6</v>
      </c>
      <c r="U1210" s="43">
        <f>'[4]AZIMUTH_CONGESTION by ports'!T2677</f>
        <v>0</v>
      </c>
      <c r="V1210" s="12">
        <f>'[4]AZIMUTH_CONGESTION by ports'!U2677</f>
        <v>0</v>
      </c>
      <c r="W1210" s="43">
        <f>'[4]AZIMUTH_CONGESTION by ports'!V2677</f>
        <v>0</v>
      </c>
      <c r="X1210" s="12">
        <f>'[4]AZIMUTH_CONGESTION by ports'!W2677</f>
        <v>0</v>
      </c>
      <c r="Y1210" s="88">
        <f>'[4]AZIMUTH_CONGESTION by ports'!X2677</f>
        <v>3</v>
      </c>
      <c r="Z1210" s="12">
        <f>'[4]AZIMUTH_CONGESTION by ports'!Y2677</f>
        <v>0</v>
      </c>
      <c r="AA1210" s="88">
        <f>'[4]AZIMUTH_CONGESTION by ports'!Z2677</f>
        <v>0</v>
      </c>
      <c r="AB1210" s="12">
        <f t="shared" si="147"/>
        <v>8.33</v>
      </c>
      <c r="AC1210" s="12">
        <f t="shared" si="148"/>
        <v>0.85000000000000009</v>
      </c>
      <c r="AD1210" s="12">
        <f t="shared" si="149"/>
        <v>1.36</v>
      </c>
      <c r="AE1210" s="12">
        <f t="shared" si="150"/>
        <v>0.85000000000000009</v>
      </c>
      <c r="AF1210" s="12">
        <f t="shared" si="151"/>
        <v>3.2300000000000004</v>
      </c>
      <c r="AG1210" s="12">
        <f t="shared" si="152"/>
        <v>2.04</v>
      </c>
    </row>
    <row r="1211" spans="2:33">
      <c r="B1211" s="15">
        <f>'[4]AZIMUTH_CONGESTION by ports'!A2678</f>
        <v>43578</v>
      </c>
      <c r="C1211" s="6">
        <f>'[4]AZIMUTH_CONGESTION by ports'!B2678</f>
        <v>4</v>
      </c>
      <c r="D1211" s="89">
        <f>'[4]AZIMUTH_CONGESTION by ports'!C2678</f>
        <v>22</v>
      </c>
      <c r="E1211" s="43">
        <f>'[4]AZIMUTH_CONGESTION by ports'!D2678</f>
        <v>7</v>
      </c>
      <c r="F1211" s="6">
        <f>'[4]AZIMUTH_CONGESTION by ports'!E2678</f>
        <v>0</v>
      </c>
      <c r="G1211" s="6">
        <f>'[4]AZIMUTH_CONGESTION by ports'!F2678</f>
        <v>0</v>
      </c>
      <c r="H1211" s="12">
        <f>'[4]AZIMUTH_CONGESTION by ports'!G2678</f>
        <v>1</v>
      </c>
      <c r="I1211" s="12">
        <f>'[4]AZIMUTH_CONGESTION by ports'!H2678</f>
        <v>4</v>
      </c>
      <c r="J1211" s="12">
        <f>'[4]AZIMUTH_CONGESTION by ports'!I2678</f>
        <v>1</v>
      </c>
      <c r="K1211" s="12">
        <f>'[4]AZIMUTH_CONGESTION by ports'!J2678</f>
        <v>0</v>
      </c>
      <c r="L1211" s="12">
        <f>'[4]AZIMUTH_CONGESTION by ports'!K2678</f>
        <v>0</v>
      </c>
      <c r="M1211" s="43">
        <f>'[4]AZIMUTH_CONGESTION by ports'!L2678</f>
        <v>1</v>
      </c>
      <c r="N1211" s="6">
        <f>'[4]AZIMUTH_CONGESTION by ports'!M2678</f>
        <v>0</v>
      </c>
      <c r="O1211" s="89">
        <f>'[4]AZIMUTH_CONGESTION by ports'!N2678</f>
        <v>0</v>
      </c>
      <c r="P1211" s="88">
        <f>'[4]AZIMUTH_CONGESTION by ports'!O2678</f>
        <v>0</v>
      </c>
      <c r="Q1211" s="88">
        <f>'[4]AZIMUTH_CONGESTION by ports'!P2678</f>
        <v>0</v>
      </c>
      <c r="R1211" s="43">
        <f>'[4]AZIMUTH_CONGESTION by ports'!Q2678</f>
        <v>1</v>
      </c>
      <c r="S1211" s="88">
        <f>'[4]AZIMUTH_CONGESTION by ports'!R2678</f>
        <v>0</v>
      </c>
      <c r="T1211" s="12">
        <f>'[4]AZIMUTH_CONGESTION by ports'!S2678</f>
        <v>6</v>
      </c>
      <c r="U1211" s="43">
        <f>'[4]AZIMUTH_CONGESTION by ports'!T2678</f>
        <v>0</v>
      </c>
      <c r="V1211" s="12">
        <f>'[4]AZIMUTH_CONGESTION by ports'!U2678</f>
        <v>0</v>
      </c>
      <c r="W1211" s="43">
        <f>'[4]AZIMUTH_CONGESTION by ports'!V2678</f>
        <v>1</v>
      </c>
      <c r="X1211" s="12">
        <f>'[4]AZIMUTH_CONGESTION by ports'!W2678</f>
        <v>0</v>
      </c>
      <c r="Y1211" s="88">
        <f>'[4]AZIMUTH_CONGESTION by ports'!X2678</f>
        <v>3</v>
      </c>
      <c r="Z1211" s="12">
        <f>'[4]AZIMUTH_CONGESTION by ports'!Y2678</f>
        <v>0</v>
      </c>
      <c r="AA1211" s="88">
        <f>'[4]AZIMUTH_CONGESTION by ports'!Z2678</f>
        <v>0</v>
      </c>
      <c r="AB1211" s="12">
        <f t="shared" si="147"/>
        <v>8.67</v>
      </c>
      <c r="AC1211" s="12">
        <f t="shared" si="148"/>
        <v>0.68</v>
      </c>
      <c r="AD1211" s="12">
        <f t="shared" si="149"/>
        <v>1.7000000000000002</v>
      </c>
      <c r="AE1211" s="12">
        <f t="shared" si="150"/>
        <v>0.51</v>
      </c>
      <c r="AF1211" s="12">
        <f t="shared" si="151"/>
        <v>3.74</v>
      </c>
      <c r="AG1211" s="12">
        <f t="shared" si="152"/>
        <v>2.04</v>
      </c>
    </row>
    <row r="1212" spans="2:33">
      <c r="B1212" s="15">
        <f>'[4]AZIMUTH_CONGESTION by ports'!A2679</f>
        <v>43579</v>
      </c>
      <c r="C1212" s="6">
        <f>'[4]AZIMUTH_CONGESTION by ports'!B2679</f>
        <v>5</v>
      </c>
      <c r="D1212" s="89">
        <f>'[4]AZIMUTH_CONGESTION by ports'!C2679</f>
        <v>22</v>
      </c>
      <c r="E1212" s="43">
        <f>'[4]AZIMUTH_CONGESTION by ports'!D2679</f>
        <v>7</v>
      </c>
      <c r="F1212" s="6">
        <f>'[4]AZIMUTH_CONGESTION by ports'!E2679</f>
        <v>0</v>
      </c>
      <c r="G1212" s="6">
        <f>'[4]AZIMUTH_CONGESTION by ports'!F2679</f>
        <v>0</v>
      </c>
      <c r="H1212" s="12">
        <f>'[4]AZIMUTH_CONGESTION by ports'!G2679</f>
        <v>1</v>
      </c>
      <c r="I1212" s="12">
        <f>'[4]AZIMUTH_CONGESTION by ports'!H2679</f>
        <v>5</v>
      </c>
      <c r="J1212" s="12">
        <f>'[4]AZIMUTH_CONGESTION by ports'!I2679</f>
        <v>2</v>
      </c>
      <c r="K1212" s="12">
        <f>'[4]AZIMUTH_CONGESTION by ports'!J2679</f>
        <v>0</v>
      </c>
      <c r="L1212" s="12">
        <f>'[4]AZIMUTH_CONGESTION by ports'!K2679</f>
        <v>0</v>
      </c>
      <c r="M1212" s="43">
        <f>'[4]AZIMUTH_CONGESTION by ports'!L2679</f>
        <v>1</v>
      </c>
      <c r="N1212" s="6">
        <f>'[4]AZIMUTH_CONGESTION by ports'!M2679</f>
        <v>0</v>
      </c>
      <c r="O1212" s="89">
        <f>'[4]AZIMUTH_CONGESTION by ports'!N2679</f>
        <v>0</v>
      </c>
      <c r="P1212" s="88">
        <f>'[4]AZIMUTH_CONGESTION by ports'!O2679</f>
        <v>0</v>
      </c>
      <c r="Q1212" s="88">
        <f>'[4]AZIMUTH_CONGESTION by ports'!P2679</f>
        <v>0</v>
      </c>
      <c r="R1212" s="43">
        <f>'[4]AZIMUTH_CONGESTION by ports'!Q2679</f>
        <v>1</v>
      </c>
      <c r="S1212" s="88">
        <f>'[4]AZIMUTH_CONGESTION by ports'!R2679</f>
        <v>0</v>
      </c>
      <c r="T1212" s="12">
        <f>'[4]AZIMUTH_CONGESTION by ports'!S2679</f>
        <v>5</v>
      </c>
      <c r="U1212" s="43">
        <f>'[4]AZIMUTH_CONGESTION by ports'!T2679</f>
        <v>0</v>
      </c>
      <c r="V1212" s="12">
        <f>'[4]AZIMUTH_CONGESTION by ports'!U2679</f>
        <v>0</v>
      </c>
      <c r="W1212" s="43">
        <f>'[4]AZIMUTH_CONGESTION by ports'!V2679</f>
        <v>2</v>
      </c>
      <c r="X1212" s="12">
        <f>'[4]AZIMUTH_CONGESTION by ports'!W2679</f>
        <v>0</v>
      </c>
      <c r="Y1212" s="88">
        <f>'[4]AZIMUTH_CONGESTION by ports'!X2679</f>
        <v>4</v>
      </c>
      <c r="Z1212" s="12">
        <f>'[4]AZIMUTH_CONGESTION by ports'!Y2679</f>
        <v>0</v>
      </c>
      <c r="AA1212" s="88">
        <f>'[4]AZIMUTH_CONGESTION by ports'!Z2679</f>
        <v>0</v>
      </c>
      <c r="AB1212" s="12">
        <f t="shared" ref="AB1212:AB1232" si="153">SUM(C1212:AA1212)*0.17</f>
        <v>9.3500000000000014</v>
      </c>
      <c r="AC1212" s="12">
        <f t="shared" ref="AC1212:AC1232" si="154">SUM(C1212,G1212,F1212,N1212)*0.17</f>
        <v>0.85000000000000009</v>
      </c>
      <c r="AD1212" s="12">
        <f t="shared" ref="AD1212:AD1232" si="155">SUM(E1212,M1212,R1212,U1212,W1212)*0.17</f>
        <v>1.87</v>
      </c>
      <c r="AE1212" s="12">
        <f t="shared" ref="AE1212:AE1232" si="156">SUM(Q1212,S1212,Y1212,AA1212,P1212)*0.17</f>
        <v>0.68</v>
      </c>
      <c r="AF1212" s="12">
        <f t="shared" ref="AF1212:AF1232" si="157">SUM(D1212,O1212)*0.17</f>
        <v>3.74</v>
      </c>
      <c r="AG1212" s="12">
        <f t="shared" ref="AG1212:AG1232" si="158">SUM(H1212,I1212,J1212,K1212,L1212,T1212,V1212,X1212,Z1212)*0.17</f>
        <v>2.21</v>
      </c>
    </row>
    <row r="1213" spans="2:33">
      <c r="B1213" s="15">
        <f>'[4]AZIMUTH_CONGESTION by ports'!A2680</f>
        <v>43580</v>
      </c>
      <c r="C1213" s="6">
        <f>'[4]AZIMUTH_CONGESTION by ports'!B2680</f>
        <v>6</v>
      </c>
      <c r="D1213" s="89">
        <f>'[4]AZIMUTH_CONGESTION by ports'!C2680</f>
        <v>22</v>
      </c>
      <c r="E1213" s="43">
        <f>'[4]AZIMUTH_CONGESTION by ports'!D2680</f>
        <v>7</v>
      </c>
      <c r="F1213" s="6">
        <f>'[4]AZIMUTH_CONGESTION by ports'!E2680</f>
        <v>0</v>
      </c>
      <c r="G1213" s="6">
        <f>'[4]AZIMUTH_CONGESTION by ports'!F2680</f>
        <v>0</v>
      </c>
      <c r="H1213" s="12">
        <f>'[4]AZIMUTH_CONGESTION by ports'!G2680</f>
        <v>1</v>
      </c>
      <c r="I1213" s="12">
        <f>'[4]AZIMUTH_CONGESTION by ports'!H2680</f>
        <v>5</v>
      </c>
      <c r="J1213" s="12">
        <f>'[4]AZIMUTH_CONGESTION by ports'!I2680</f>
        <v>2</v>
      </c>
      <c r="K1213" s="12">
        <f>'[4]AZIMUTH_CONGESTION by ports'!J2680</f>
        <v>0</v>
      </c>
      <c r="L1213" s="12">
        <f>'[4]AZIMUTH_CONGESTION by ports'!K2680</f>
        <v>0</v>
      </c>
      <c r="M1213" s="43">
        <f>'[4]AZIMUTH_CONGESTION by ports'!L2680</f>
        <v>1</v>
      </c>
      <c r="N1213" s="6">
        <f>'[4]AZIMUTH_CONGESTION by ports'!M2680</f>
        <v>1</v>
      </c>
      <c r="O1213" s="89">
        <f>'[4]AZIMUTH_CONGESTION by ports'!N2680</f>
        <v>0</v>
      </c>
      <c r="P1213" s="88">
        <f>'[4]AZIMUTH_CONGESTION by ports'!O2680</f>
        <v>0</v>
      </c>
      <c r="Q1213" s="88">
        <f>'[4]AZIMUTH_CONGESTION by ports'!P2680</f>
        <v>0</v>
      </c>
      <c r="R1213" s="43">
        <f>'[4]AZIMUTH_CONGESTION by ports'!Q2680</f>
        <v>1</v>
      </c>
      <c r="S1213" s="88">
        <f>'[4]AZIMUTH_CONGESTION by ports'!R2680</f>
        <v>0</v>
      </c>
      <c r="T1213" s="12">
        <f>'[4]AZIMUTH_CONGESTION by ports'!S2680</f>
        <v>9</v>
      </c>
      <c r="U1213" s="43">
        <f>'[4]AZIMUTH_CONGESTION by ports'!T2680</f>
        <v>0</v>
      </c>
      <c r="V1213" s="12">
        <f>'[4]AZIMUTH_CONGESTION by ports'!U2680</f>
        <v>0</v>
      </c>
      <c r="W1213" s="43">
        <f>'[4]AZIMUTH_CONGESTION by ports'!V2680</f>
        <v>0</v>
      </c>
      <c r="X1213" s="12">
        <f>'[4]AZIMUTH_CONGESTION by ports'!W2680</f>
        <v>0</v>
      </c>
      <c r="Y1213" s="88">
        <f>'[4]AZIMUTH_CONGESTION by ports'!X2680</f>
        <v>2</v>
      </c>
      <c r="Z1213" s="12">
        <f>'[4]AZIMUTH_CONGESTION by ports'!Y2680</f>
        <v>0</v>
      </c>
      <c r="AA1213" s="88">
        <f>'[4]AZIMUTH_CONGESTION by ports'!Z2680</f>
        <v>0</v>
      </c>
      <c r="AB1213" s="12">
        <f t="shared" si="153"/>
        <v>9.6900000000000013</v>
      </c>
      <c r="AC1213" s="12">
        <f t="shared" si="154"/>
        <v>1.1900000000000002</v>
      </c>
      <c r="AD1213" s="12">
        <f t="shared" si="155"/>
        <v>1.53</v>
      </c>
      <c r="AE1213" s="12">
        <f t="shared" si="156"/>
        <v>0.34</v>
      </c>
      <c r="AF1213" s="12">
        <f t="shared" si="157"/>
        <v>3.74</v>
      </c>
      <c r="AG1213" s="12">
        <f t="shared" si="158"/>
        <v>2.89</v>
      </c>
    </row>
    <row r="1214" spans="2:33">
      <c r="B1214" s="15">
        <f>'[4]AZIMUTH_CONGESTION by ports'!A2681</f>
        <v>43581</v>
      </c>
      <c r="C1214" s="6">
        <f>'[4]AZIMUTH_CONGESTION by ports'!B2681</f>
        <v>6</v>
      </c>
      <c r="D1214" s="89">
        <f>'[4]AZIMUTH_CONGESTION by ports'!C2681</f>
        <v>24</v>
      </c>
      <c r="E1214" s="43">
        <f>'[4]AZIMUTH_CONGESTION by ports'!D2681</f>
        <v>7</v>
      </c>
      <c r="F1214" s="6">
        <f>'[4]AZIMUTH_CONGESTION by ports'!E2681</f>
        <v>0</v>
      </c>
      <c r="G1214" s="6">
        <f>'[4]AZIMUTH_CONGESTION by ports'!F2681</f>
        <v>0</v>
      </c>
      <c r="H1214" s="12">
        <f>'[4]AZIMUTH_CONGESTION by ports'!G2681</f>
        <v>0</v>
      </c>
      <c r="I1214" s="12">
        <f>'[4]AZIMUTH_CONGESTION by ports'!H2681</f>
        <v>4</v>
      </c>
      <c r="J1214" s="12">
        <f>'[4]AZIMUTH_CONGESTION by ports'!I2681</f>
        <v>3</v>
      </c>
      <c r="K1214" s="12">
        <f>'[4]AZIMUTH_CONGESTION by ports'!J2681</f>
        <v>0</v>
      </c>
      <c r="L1214" s="12">
        <f>'[4]AZIMUTH_CONGESTION by ports'!K2681</f>
        <v>0</v>
      </c>
      <c r="M1214" s="43">
        <f>'[4]AZIMUTH_CONGESTION by ports'!L2681</f>
        <v>1</v>
      </c>
      <c r="N1214" s="6">
        <f>'[4]AZIMUTH_CONGESTION by ports'!M2681</f>
        <v>1</v>
      </c>
      <c r="O1214" s="89">
        <f>'[4]AZIMUTH_CONGESTION by ports'!N2681</f>
        <v>0</v>
      </c>
      <c r="P1214" s="88">
        <f>'[4]AZIMUTH_CONGESTION by ports'!O2681</f>
        <v>0</v>
      </c>
      <c r="Q1214" s="88">
        <f>'[4]AZIMUTH_CONGESTION by ports'!P2681</f>
        <v>0</v>
      </c>
      <c r="R1214" s="43">
        <f>'[4]AZIMUTH_CONGESTION by ports'!Q2681</f>
        <v>1</v>
      </c>
      <c r="S1214" s="88">
        <f>'[4]AZIMUTH_CONGESTION by ports'!R2681</f>
        <v>0</v>
      </c>
      <c r="T1214" s="12">
        <f>'[4]AZIMUTH_CONGESTION by ports'!S2681</f>
        <v>7</v>
      </c>
      <c r="U1214" s="43">
        <f>'[4]AZIMUTH_CONGESTION by ports'!T2681</f>
        <v>0</v>
      </c>
      <c r="V1214" s="12">
        <f>'[4]AZIMUTH_CONGESTION by ports'!U2681</f>
        <v>0</v>
      </c>
      <c r="W1214" s="43">
        <f>'[4]AZIMUTH_CONGESTION by ports'!V2681</f>
        <v>0</v>
      </c>
      <c r="X1214" s="12">
        <f>'[4]AZIMUTH_CONGESTION by ports'!W2681</f>
        <v>1</v>
      </c>
      <c r="Y1214" s="88">
        <f>'[4]AZIMUTH_CONGESTION by ports'!X2681</f>
        <v>8</v>
      </c>
      <c r="Z1214" s="12">
        <f>'[4]AZIMUTH_CONGESTION by ports'!Y2681</f>
        <v>0</v>
      </c>
      <c r="AA1214" s="88">
        <f>'[4]AZIMUTH_CONGESTION by ports'!Z2681</f>
        <v>0</v>
      </c>
      <c r="AB1214" s="12">
        <f t="shared" si="153"/>
        <v>10.71</v>
      </c>
      <c r="AC1214" s="12">
        <f t="shared" si="154"/>
        <v>1.1900000000000002</v>
      </c>
      <c r="AD1214" s="12">
        <f t="shared" si="155"/>
        <v>1.53</v>
      </c>
      <c r="AE1214" s="12">
        <f t="shared" si="156"/>
        <v>1.36</v>
      </c>
      <c r="AF1214" s="12">
        <f t="shared" si="157"/>
        <v>4.08</v>
      </c>
      <c r="AG1214" s="12">
        <f t="shared" si="158"/>
        <v>2.5500000000000003</v>
      </c>
    </row>
    <row r="1215" spans="2:33">
      <c r="B1215" s="15">
        <f>'[4]AZIMUTH_CONGESTION by ports'!A2682</f>
        <v>43582</v>
      </c>
      <c r="C1215" s="6">
        <f>'[4]AZIMUTH_CONGESTION by ports'!B2682</f>
        <v>7</v>
      </c>
      <c r="D1215" s="89">
        <f>'[4]AZIMUTH_CONGESTION by ports'!C2682</f>
        <v>23</v>
      </c>
      <c r="E1215" s="43">
        <f>'[4]AZIMUTH_CONGESTION by ports'!D2682</f>
        <v>11</v>
      </c>
      <c r="F1215" s="6">
        <f>'[4]AZIMUTH_CONGESTION by ports'!E2682</f>
        <v>0</v>
      </c>
      <c r="G1215" s="6">
        <f>'[4]AZIMUTH_CONGESTION by ports'!F2682</f>
        <v>0</v>
      </c>
      <c r="H1215" s="12">
        <f>'[4]AZIMUTH_CONGESTION by ports'!G2682</f>
        <v>1</v>
      </c>
      <c r="I1215" s="12">
        <f>'[4]AZIMUTH_CONGESTION by ports'!H2682</f>
        <v>3</v>
      </c>
      <c r="J1215" s="12">
        <f>'[4]AZIMUTH_CONGESTION by ports'!I2682</f>
        <v>0</v>
      </c>
      <c r="K1215" s="12">
        <f>'[4]AZIMUTH_CONGESTION by ports'!J2682</f>
        <v>0</v>
      </c>
      <c r="L1215" s="12">
        <f>'[4]AZIMUTH_CONGESTION by ports'!K2682</f>
        <v>0</v>
      </c>
      <c r="M1215" s="43">
        <f>'[4]AZIMUTH_CONGESTION by ports'!L2682</f>
        <v>0</v>
      </c>
      <c r="N1215" s="6">
        <f>'[4]AZIMUTH_CONGESTION by ports'!M2682</f>
        <v>0</v>
      </c>
      <c r="O1215" s="89">
        <f>'[4]AZIMUTH_CONGESTION by ports'!N2682</f>
        <v>0</v>
      </c>
      <c r="P1215" s="88">
        <f>'[4]AZIMUTH_CONGESTION by ports'!O2682</f>
        <v>0</v>
      </c>
      <c r="Q1215" s="88">
        <f>'[4]AZIMUTH_CONGESTION by ports'!P2682</f>
        <v>0</v>
      </c>
      <c r="R1215" s="43">
        <f>'[4]AZIMUTH_CONGESTION by ports'!Q2682</f>
        <v>1</v>
      </c>
      <c r="S1215" s="88">
        <f>'[4]AZIMUTH_CONGESTION by ports'!R2682</f>
        <v>0</v>
      </c>
      <c r="T1215" s="12">
        <f>'[4]AZIMUTH_CONGESTION by ports'!S2682</f>
        <v>6</v>
      </c>
      <c r="U1215" s="43">
        <f>'[4]AZIMUTH_CONGESTION by ports'!T2682</f>
        <v>0</v>
      </c>
      <c r="V1215" s="12">
        <f>'[4]AZIMUTH_CONGESTION by ports'!U2682</f>
        <v>0</v>
      </c>
      <c r="W1215" s="43">
        <f>'[4]AZIMUTH_CONGESTION by ports'!V2682</f>
        <v>1</v>
      </c>
      <c r="X1215" s="12">
        <f>'[4]AZIMUTH_CONGESTION by ports'!W2682</f>
        <v>1</v>
      </c>
      <c r="Y1215" s="88">
        <f>'[4]AZIMUTH_CONGESTION by ports'!X2682</f>
        <v>6</v>
      </c>
      <c r="Z1215" s="12">
        <f>'[4]AZIMUTH_CONGESTION by ports'!Y2682</f>
        <v>0</v>
      </c>
      <c r="AA1215" s="88">
        <f>'[4]AZIMUTH_CONGESTION by ports'!Z2682</f>
        <v>0</v>
      </c>
      <c r="AB1215" s="12">
        <f t="shared" si="153"/>
        <v>10.200000000000001</v>
      </c>
      <c r="AC1215" s="12">
        <f t="shared" si="154"/>
        <v>1.1900000000000002</v>
      </c>
      <c r="AD1215" s="12">
        <f t="shared" si="155"/>
        <v>2.21</v>
      </c>
      <c r="AE1215" s="12">
        <f t="shared" si="156"/>
        <v>1.02</v>
      </c>
      <c r="AF1215" s="12">
        <f t="shared" si="157"/>
        <v>3.91</v>
      </c>
      <c r="AG1215" s="12">
        <f t="shared" si="158"/>
        <v>1.87</v>
      </c>
    </row>
    <row r="1216" spans="2:33">
      <c r="B1216" s="15">
        <f>'[4]AZIMUTH_CONGESTION by ports'!A2683</f>
        <v>43583</v>
      </c>
      <c r="C1216" s="6">
        <f>'[4]AZIMUTH_CONGESTION by ports'!B2683</f>
        <v>6</v>
      </c>
      <c r="D1216" s="89">
        <f>'[4]AZIMUTH_CONGESTION by ports'!C2683</f>
        <v>22</v>
      </c>
      <c r="E1216" s="43">
        <f>'[4]AZIMUTH_CONGESTION by ports'!D2683</f>
        <v>6</v>
      </c>
      <c r="F1216" s="6">
        <f>'[4]AZIMUTH_CONGESTION by ports'!E2683</f>
        <v>0</v>
      </c>
      <c r="G1216" s="6">
        <f>'[4]AZIMUTH_CONGESTION by ports'!F2683</f>
        <v>1</v>
      </c>
      <c r="H1216" s="12">
        <f>'[4]AZIMUTH_CONGESTION by ports'!G2683</f>
        <v>1</v>
      </c>
      <c r="I1216" s="12">
        <f>'[4]AZIMUTH_CONGESTION by ports'!H2683</f>
        <v>1</v>
      </c>
      <c r="J1216" s="12">
        <f>'[4]AZIMUTH_CONGESTION by ports'!I2683</f>
        <v>0</v>
      </c>
      <c r="K1216" s="12">
        <f>'[4]AZIMUTH_CONGESTION by ports'!J2683</f>
        <v>0</v>
      </c>
      <c r="L1216" s="12">
        <f>'[4]AZIMUTH_CONGESTION by ports'!K2683</f>
        <v>0</v>
      </c>
      <c r="M1216" s="43">
        <f>'[4]AZIMUTH_CONGESTION by ports'!L2683</f>
        <v>0</v>
      </c>
      <c r="N1216" s="6">
        <f>'[4]AZIMUTH_CONGESTION by ports'!M2683</f>
        <v>0</v>
      </c>
      <c r="O1216" s="89">
        <f>'[4]AZIMUTH_CONGESTION by ports'!N2683</f>
        <v>0</v>
      </c>
      <c r="P1216" s="88">
        <f>'[4]AZIMUTH_CONGESTION by ports'!O2683</f>
        <v>1</v>
      </c>
      <c r="Q1216" s="88">
        <f>'[4]AZIMUTH_CONGESTION by ports'!P2683</f>
        <v>0</v>
      </c>
      <c r="R1216" s="43">
        <f>'[4]AZIMUTH_CONGESTION by ports'!Q2683</f>
        <v>0</v>
      </c>
      <c r="S1216" s="88">
        <f>'[4]AZIMUTH_CONGESTION by ports'!R2683</f>
        <v>0</v>
      </c>
      <c r="T1216" s="12">
        <f>'[4]AZIMUTH_CONGESTION by ports'!S2683</f>
        <v>5</v>
      </c>
      <c r="U1216" s="43">
        <f>'[4]AZIMUTH_CONGESTION by ports'!T2683</f>
        <v>0</v>
      </c>
      <c r="V1216" s="12">
        <f>'[4]AZIMUTH_CONGESTION by ports'!U2683</f>
        <v>0</v>
      </c>
      <c r="W1216" s="43">
        <f>'[4]AZIMUTH_CONGESTION by ports'!V2683</f>
        <v>0</v>
      </c>
      <c r="X1216" s="12">
        <f>'[4]AZIMUTH_CONGESTION by ports'!W2683</f>
        <v>0</v>
      </c>
      <c r="Y1216" s="88">
        <f>'[4]AZIMUTH_CONGESTION by ports'!X2683</f>
        <v>5</v>
      </c>
      <c r="Z1216" s="12">
        <f>'[4]AZIMUTH_CONGESTION by ports'!Y2683</f>
        <v>0</v>
      </c>
      <c r="AA1216" s="88">
        <f>'[4]AZIMUTH_CONGESTION by ports'!Z2683</f>
        <v>0</v>
      </c>
      <c r="AB1216" s="12">
        <f t="shared" si="153"/>
        <v>8.16</v>
      </c>
      <c r="AC1216" s="12">
        <f t="shared" si="154"/>
        <v>1.1900000000000002</v>
      </c>
      <c r="AD1216" s="12">
        <f t="shared" si="155"/>
        <v>1.02</v>
      </c>
      <c r="AE1216" s="12">
        <f t="shared" si="156"/>
        <v>1.02</v>
      </c>
      <c r="AF1216" s="12">
        <f t="shared" si="157"/>
        <v>3.74</v>
      </c>
      <c r="AG1216" s="12">
        <f t="shared" si="158"/>
        <v>1.1900000000000002</v>
      </c>
    </row>
    <row r="1217" spans="2:33">
      <c r="B1217" s="15">
        <f>'[4]AZIMUTH_CONGESTION by ports'!A2684</f>
        <v>43584</v>
      </c>
      <c r="C1217" s="6">
        <f>'[4]AZIMUTH_CONGESTION by ports'!B2684</f>
        <v>4</v>
      </c>
      <c r="D1217" s="89">
        <f>'[4]AZIMUTH_CONGESTION by ports'!C2684</f>
        <v>27</v>
      </c>
      <c r="E1217" s="43">
        <f>'[4]AZIMUTH_CONGESTION by ports'!D2684</f>
        <v>5</v>
      </c>
      <c r="F1217" s="6">
        <f>'[4]AZIMUTH_CONGESTION by ports'!E2684</f>
        <v>0</v>
      </c>
      <c r="G1217" s="6">
        <f>'[4]AZIMUTH_CONGESTION by ports'!F2684</f>
        <v>1</v>
      </c>
      <c r="H1217" s="12">
        <f>'[4]AZIMUTH_CONGESTION by ports'!G2684</f>
        <v>1</v>
      </c>
      <c r="I1217" s="12">
        <f>'[4]AZIMUTH_CONGESTION by ports'!H2684</f>
        <v>2</v>
      </c>
      <c r="J1217" s="12">
        <f>'[4]AZIMUTH_CONGESTION by ports'!I2684</f>
        <v>1</v>
      </c>
      <c r="K1217" s="12">
        <f>'[4]AZIMUTH_CONGESTION by ports'!J2684</f>
        <v>0</v>
      </c>
      <c r="L1217" s="12">
        <f>'[4]AZIMUTH_CONGESTION by ports'!K2684</f>
        <v>1</v>
      </c>
      <c r="M1217" s="43">
        <f>'[4]AZIMUTH_CONGESTION by ports'!L2684</f>
        <v>0</v>
      </c>
      <c r="N1217" s="6">
        <f>'[4]AZIMUTH_CONGESTION by ports'!M2684</f>
        <v>0</v>
      </c>
      <c r="O1217" s="89">
        <f>'[4]AZIMUTH_CONGESTION by ports'!N2684</f>
        <v>0</v>
      </c>
      <c r="P1217" s="88">
        <f>'[4]AZIMUTH_CONGESTION by ports'!O2684</f>
        <v>0</v>
      </c>
      <c r="Q1217" s="88">
        <f>'[4]AZIMUTH_CONGESTION by ports'!P2684</f>
        <v>0</v>
      </c>
      <c r="R1217" s="43">
        <f>'[4]AZIMUTH_CONGESTION by ports'!Q2684</f>
        <v>1</v>
      </c>
      <c r="S1217" s="88">
        <f>'[4]AZIMUTH_CONGESTION by ports'!R2684</f>
        <v>0</v>
      </c>
      <c r="T1217" s="12">
        <f>'[4]AZIMUTH_CONGESTION by ports'!S2684</f>
        <v>6</v>
      </c>
      <c r="U1217" s="43">
        <f>'[4]AZIMUTH_CONGESTION by ports'!T2684</f>
        <v>0</v>
      </c>
      <c r="V1217" s="12">
        <f>'[4]AZIMUTH_CONGESTION by ports'!U2684</f>
        <v>0</v>
      </c>
      <c r="W1217" s="43">
        <f>'[4]AZIMUTH_CONGESTION by ports'!V2684</f>
        <v>2</v>
      </c>
      <c r="X1217" s="12">
        <f>'[4]AZIMUTH_CONGESTION by ports'!W2684</f>
        <v>1</v>
      </c>
      <c r="Y1217" s="88">
        <f>'[4]AZIMUTH_CONGESTION by ports'!X2684</f>
        <v>3</v>
      </c>
      <c r="Z1217" s="12">
        <f>'[4]AZIMUTH_CONGESTION by ports'!Y2684</f>
        <v>0</v>
      </c>
      <c r="AA1217" s="88">
        <f>'[4]AZIMUTH_CONGESTION by ports'!Z2684</f>
        <v>0</v>
      </c>
      <c r="AB1217" s="12">
        <f t="shared" si="153"/>
        <v>9.3500000000000014</v>
      </c>
      <c r="AC1217" s="12">
        <f t="shared" si="154"/>
        <v>0.85000000000000009</v>
      </c>
      <c r="AD1217" s="12">
        <f t="shared" si="155"/>
        <v>1.36</v>
      </c>
      <c r="AE1217" s="12">
        <f t="shared" si="156"/>
        <v>0.51</v>
      </c>
      <c r="AF1217" s="12">
        <f t="shared" si="157"/>
        <v>4.5900000000000007</v>
      </c>
      <c r="AG1217" s="12">
        <f t="shared" si="158"/>
        <v>2.04</v>
      </c>
    </row>
    <row r="1218" spans="2:33">
      <c r="B1218" s="15">
        <f>'[4]AZIMUTH_CONGESTION by ports'!A2685</f>
        <v>43585</v>
      </c>
      <c r="C1218" s="6">
        <f>'[4]AZIMUTH_CONGESTION by ports'!B2685</f>
        <v>3</v>
      </c>
      <c r="D1218" s="89">
        <f>'[4]AZIMUTH_CONGESTION by ports'!C2685</f>
        <v>20</v>
      </c>
      <c r="E1218" s="43">
        <f>'[4]AZIMUTH_CONGESTION by ports'!D2685</f>
        <v>2</v>
      </c>
      <c r="F1218" s="6">
        <f>'[4]AZIMUTH_CONGESTION by ports'!E2685</f>
        <v>0</v>
      </c>
      <c r="G1218" s="6">
        <f>'[4]AZIMUTH_CONGESTION by ports'!F2685</f>
        <v>2</v>
      </c>
      <c r="H1218" s="12">
        <f>'[4]AZIMUTH_CONGESTION by ports'!G2685</f>
        <v>0</v>
      </c>
      <c r="I1218" s="12">
        <f>'[4]AZIMUTH_CONGESTION by ports'!H2685</f>
        <v>1</v>
      </c>
      <c r="J1218" s="12">
        <f>'[4]AZIMUTH_CONGESTION by ports'!I2685</f>
        <v>1</v>
      </c>
      <c r="K1218" s="12">
        <f>'[4]AZIMUTH_CONGESTION by ports'!J2685</f>
        <v>0</v>
      </c>
      <c r="L1218" s="12">
        <f>'[4]AZIMUTH_CONGESTION by ports'!K2685</f>
        <v>0</v>
      </c>
      <c r="M1218" s="43">
        <f>'[4]AZIMUTH_CONGESTION by ports'!L2685</f>
        <v>0</v>
      </c>
      <c r="N1218" s="6">
        <f>'[4]AZIMUTH_CONGESTION by ports'!M2685</f>
        <v>0</v>
      </c>
      <c r="O1218" s="89">
        <f>'[4]AZIMUTH_CONGESTION by ports'!N2685</f>
        <v>0</v>
      </c>
      <c r="P1218" s="88">
        <f>'[4]AZIMUTH_CONGESTION by ports'!O2685</f>
        <v>0</v>
      </c>
      <c r="Q1218" s="88">
        <f>'[4]AZIMUTH_CONGESTION by ports'!P2685</f>
        <v>0</v>
      </c>
      <c r="R1218" s="43">
        <f>'[4]AZIMUTH_CONGESTION by ports'!Q2685</f>
        <v>0</v>
      </c>
      <c r="S1218" s="88">
        <f>'[4]AZIMUTH_CONGESTION by ports'!R2685</f>
        <v>0</v>
      </c>
      <c r="T1218" s="12">
        <f>'[4]AZIMUTH_CONGESTION by ports'!S2685</f>
        <v>5</v>
      </c>
      <c r="U1218" s="43">
        <f>'[4]AZIMUTH_CONGESTION by ports'!T2685</f>
        <v>0</v>
      </c>
      <c r="V1218" s="12">
        <f>'[4]AZIMUTH_CONGESTION by ports'!U2685</f>
        <v>0</v>
      </c>
      <c r="W1218" s="43">
        <f>'[4]AZIMUTH_CONGESTION by ports'!V2685</f>
        <v>2</v>
      </c>
      <c r="X1218" s="12">
        <f>'[4]AZIMUTH_CONGESTION by ports'!W2685</f>
        <v>1</v>
      </c>
      <c r="Y1218" s="88">
        <f>'[4]AZIMUTH_CONGESTION by ports'!X2685</f>
        <v>5</v>
      </c>
      <c r="Z1218" s="12">
        <f>'[4]AZIMUTH_CONGESTION by ports'!Y2685</f>
        <v>0</v>
      </c>
      <c r="AA1218" s="88">
        <f>'[4]AZIMUTH_CONGESTION by ports'!Z2685</f>
        <v>0</v>
      </c>
      <c r="AB1218" s="12">
        <f t="shared" si="153"/>
        <v>7.1400000000000006</v>
      </c>
      <c r="AC1218" s="12">
        <f t="shared" si="154"/>
        <v>0.85000000000000009</v>
      </c>
      <c r="AD1218" s="12">
        <f t="shared" si="155"/>
        <v>0.68</v>
      </c>
      <c r="AE1218" s="12">
        <f t="shared" si="156"/>
        <v>0.85000000000000009</v>
      </c>
      <c r="AF1218" s="12">
        <f t="shared" si="157"/>
        <v>3.4000000000000004</v>
      </c>
      <c r="AG1218" s="12">
        <f t="shared" si="158"/>
        <v>1.36</v>
      </c>
    </row>
    <row r="1219" spans="2:33">
      <c r="B1219" s="15">
        <f>'[4]AZIMUTH_CONGESTION by ports'!A2686</f>
        <v>43586</v>
      </c>
      <c r="C1219" s="6">
        <f>'[4]AZIMUTH_CONGESTION by ports'!B2686</f>
        <v>3</v>
      </c>
      <c r="D1219" s="89">
        <f>'[4]AZIMUTH_CONGESTION by ports'!C2686</f>
        <v>22</v>
      </c>
      <c r="E1219" s="43">
        <f>'[4]AZIMUTH_CONGESTION by ports'!D2686</f>
        <v>5</v>
      </c>
      <c r="F1219" s="6">
        <f>'[4]AZIMUTH_CONGESTION by ports'!E2686</f>
        <v>0</v>
      </c>
      <c r="G1219" s="6">
        <f>'[4]AZIMUTH_CONGESTION by ports'!F2686</f>
        <v>2</v>
      </c>
      <c r="H1219" s="12">
        <f>'[4]AZIMUTH_CONGESTION by ports'!G2686</f>
        <v>0</v>
      </c>
      <c r="I1219" s="12">
        <f>'[4]AZIMUTH_CONGESTION by ports'!H2686</f>
        <v>1</v>
      </c>
      <c r="J1219" s="12">
        <f>'[4]AZIMUTH_CONGESTION by ports'!I2686</f>
        <v>2</v>
      </c>
      <c r="K1219" s="12">
        <f>'[4]AZIMUTH_CONGESTION by ports'!J2686</f>
        <v>0</v>
      </c>
      <c r="L1219" s="12">
        <f>'[4]AZIMUTH_CONGESTION by ports'!K2686</f>
        <v>0</v>
      </c>
      <c r="M1219" s="43">
        <f>'[4]AZIMUTH_CONGESTION by ports'!L2686</f>
        <v>0</v>
      </c>
      <c r="N1219" s="6">
        <f>'[4]AZIMUTH_CONGESTION by ports'!M2686</f>
        <v>0</v>
      </c>
      <c r="O1219" s="89">
        <f>'[4]AZIMUTH_CONGESTION by ports'!N2686</f>
        <v>0</v>
      </c>
      <c r="P1219" s="88">
        <f>'[4]AZIMUTH_CONGESTION by ports'!O2686</f>
        <v>0</v>
      </c>
      <c r="Q1219" s="88">
        <f>'[4]AZIMUTH_CONGESTION by ports'!P2686</f>
        <v>0</v>
      </c>
      <c r="R1219" s="43">
        <f>'[4]AZIMUTH_CONGESTION by ports'!Q2686</f>
        <v>0</v>
      </c>
      <c r="S1219" s="88">
        <f>'[4]AZIMUTH_CONGESTION by ports'!R2686</f>
        <v>0</v>
      </c>
      <c r="T1219" s="12">
        <f>'[4]AZIMUTH_CONGESTION by ports'!S2686</f>
        <v>6</v>
      </c>
      <c r="U1219" s="43">
        <f>'[4]AZIMUTH_CONGESTION by ports'!T2686</f>
        <v>0</v>
      </c>
      <c r="V1219" s="12">
        <f>'[4]AZIMUTH_CONGESTION by ports'!U2686</f>
        <v>0</v>
      </c>
      <c r="W1219" s="43">
        <f>'[4]AZIMUTH_CONGESTION by ports'!V2686</f>
        <v>3</v>
      </c>
      <c r="X1219" s="12">
        <f>'[4]AZIMUTH_CONGESTION by ports'!W2686</f>
        <v>1</v>
      </c>
      <c r="Y1219" s="88">
        <f>'[4]AZIMUTH_CONGESTION by ports'!X2686</f>
        <v>2</v>
      </c>
      <c r="Z1219" s="12">
        <f>'[4]AZIMUTH_CONGESTION by ports'!Y2686</f>
        <v>0</v>
      </c>
      <c r="AA1219" s="88">
        <f>'[4]AZIMUTH_CONGESTION by ports'!Z2686</f>
        <v>0</v>
      </c>
      <c r="AB1219" s="12">
        <f t="shared" si="153"/>
        <v>7.99</v>
      </c>
      <c r="AC1219" s="12">
        <f t="shared" si="154"/>
        <v>0.85000000000000009</v>
      </c>
      <c r="AD1219" s="12">
        <f t="shared" si="155"/>
        <v>1.36</v>
      </c>
      <c r="AE1219" s="12">
        <f t="shared" si="156"/>
        <v>0.34</v>
      </c>
      <c r="AF1219" s="12">
        <f t="shared" si="157"/>
        <v>3.74</v>
      </c>
      <c r="AG1219" s="12">
        <f t="shared" si="158"/>
        <v>1.7000000000000002</v>
      </c>
    </row>
    <row r="1220" spans="2:33">
      <c r="B1220" s="15">
        <f>'[4]AZIMUTH_CONGESTION by ports'!A2687</f>
        <v>43587</v>
      </c>
      <c r="C1220" s="6">
        <f>'[4]AZIMUTH_CONGESTION by ports'!B2687</f>
        <v>2</v>
      </c>
      <c r="D1220" s="89">
        <f>'[4]AZIMUTH_CONGESTION by ports'!C2687</f>
        <v>23</v>
      </c>
      <c r="E1220" s="43">
        <f>'[4]AZIMUTH_CONGESTION by ports'!D2687</f>
        <v>5</v>
      </c>
      <c r="F1220" s="6">
        <f>'[4]AZIMUTH_CONGESTION by ports'!E2687</f>
        <v>0</v>
      </c>
      <c r="G1220" s="6">
        <f>'[4]AZIMUTH_CONGESTION by ports'!F2687</f>
        <v>1</v>
      </c>
      <c r="H1220" s="12">
        <f>'[4]AZIMUTH_CONGESTION by ports'!G2687</f>
        <v>0</v>
      </c>
      <c r="I1220" s="12">
        <f>'[4]AZIMUTH_CONGESTION by ports'!H2687</f>
        <v>0</v>
      </c>
      <c r="J1220" s="12">
        <f>'[4]AZIMUTH_CONGESTION by ports'!I2687</f>
        <v>1</v>
      </c>
      <c r="K1220" s="12">
        <f>'[4]AZIMUTH_CONGESTION by ports'!J2687</f>
        <v>0</v>
      </c>
      <c r="L1220" s="12">
        <f>'[4]AZIMUTH_CONGESTION by ports'!K2687</f>
        <v>0</v>
      </c>
      <c r="M1220" s="43">
        <f>'[4]AZIMUTH_CONGESTION by ports'!L2687</f>
        <v>0</v>
      </c>
      <c r="N1220" s="6">
        <f>'[4]AZIMUTH_CONGESTION by ports'!M2687</f>
        <v>0</v>
      </c>
      <c r="O1220" s="89">
        <f>'[4]AZIMUTH_CONGESTION by ports'!N2687</f>
        <v>0</v>
      </c>
      <c r="P1220" s="88">
        <f>'[4]AZIMUTH_CONGESTION by ports'!O2687</f>
        <v>1</v>
      </c>
      <c r="Q1220" s="88">
        <f>'[4]AZIMUTH_CONGESTION by ports'!P2687</f>
        <v>0</v>
      </c>
      <c r="R1220" s="43">
        <f>'[4]AZIMUTH_CONGESTION by ports'!Q2687</f>
        <v>1</v>
      </c>
      <c r="S1220" s="88">
        <f>'[4]AZIMUTH_CONGESTION by ports'!R2687</f>
        <v>0</v>
      </c>
      <c r="T1220" s="12">
        <f>'[4]AZIMUTH_CONGESTION by ports'!S2687</f>
        <v>9</v>
      </c>
      <c r="U1220" s="43">
        <f>'[4]AZIMUTH_CONGESTION by ports'!T2687</f>
        <v>0</v>
      </c>
      <c r="V1220" s="12">
        <f>'[4]AZIMUTH_CONGESTION by ports'!U2687</f>
        <v>0</v>
      </c>
      <c r="W1220" s="43">
        <f>'[4]AZIMUTH_CONGESTION by ports'!V2687</f>
        <v>2</v>
      </c>
      <c r="X1220" s="12">
        <f>'[4]AZIMUTH_CONGESTION by ports'!W2687</f>
        <v>1</v>
      </c>
      <c r="Y1220" s="88">
        <f>'[4]AZIMUTH_CONGESTION by ports'!X2687</f>
        <v>1</v>
      </c>
      <c r="Z1220" s="12">
        <f>'[4]AZIMUTH_CONGESTION by ports'!Y2687</f>
        <v>0</v>
      </c>
      <c r="AA1220" s="88">
        <f>'[4]AZIMUTH_CONGESTION by ports'!Z2687</f>
        <v>0</v>
      </c>
      <c r="AB1220" s="12">
        <f t="shared" si="153"/>
        <v>7.99</v>
      </c>
      <c r="AC1220" s="12">
        <f t="shared" si="154"/>
        <v>0.51</v>
      </c>
      <c r="AD1220" s="12">
        <f t="shared" si="155"/>
        <v>1.36</v>
      </c>
      <c r="AE1220" s="12">
        <f t="shared" si="156"/>
        <v>0.34</v>
      </c>
      <c r="AF1220" s="12">
        <f t="shared" si="157"/>
        <v>3.91</v>
      </c>
      <c r="AG1220" s="12">
        <f t="shared" si="158"/>
        <v>1.87</v>
      </c>
    </row>
    <row r="1221" spans="2:33">
      <c r="B1221" s="15">
        <f>'[4]AZIMUTH_CONGESTION by ports'!A2688</f>
        <v>43588</v>
      </c>
      <c r="C1221" s="6">
        <f>'[4]AZIMUTH_CONGESTION by ports'!B2688</f>
        <v>2</v>
      </c>
      <c r="D1221" s="89">
        <f>'[4]AZIMUTH_CONGESTION by ports'!C2688</f>
        <v>22</v>
      </c>
      <c r="E1221" s="43">
        <f>'[4]AZIMUTH_CONGESTION by ports'!D2688</f>
        <v>4</v>
      </c>
      <c r="F1221" s="6">
        <f>'[4]AZIMUTH_CONGESTION by ports'!E2688</f>
        <v>0</v>
      </c>
      <c r="G1221" s="6">
        <f>'[4]AZIMUTH_CONGESTION by ports'!F2688</f>
        <v>0</v>
      </c>
      <c r="H1221" s="12">
        <f>'[4]AZIMUTH_CONGESTION by ports'!G2688</f>
        <v>1</v>
      </c>
      <c r="I1221" s="12">
        <f>'[4]AZIMUTH_CONGESTION by ports'!H2688</f>
        <v>1</v>
      </c>
      <c r="J1221" s="12">
        <f>'[4]AZIMUTH_CONGESTION by ports'!I2688</f>
        <v>0</v>
      </c>
      <c r="K1221" s="12">
        <f>'[4]AZIMUTH_CONGESTION by ports'!J2688</f>
        <v>0</v>
      </c>
      <c r="L1221" s="12">
        <f>'[4]AZIMUTH_CONGESTION by ports'!K2688</f>
        <v>0</v>
      </c>
      <c r="M1221" s="43">
        <f>'[4]AZIMUTH_CONGESTION by ports'!L2688</f>
        <v>0</v>
      </c>
      <c r="N1221" s="6">
        <f>'[4]AZIMUTH_CONGESTION by ports'!M2688</f>
        <v>0</v>
      </c>
      <c r="O1221" s="89">
        <f>'[4]AZIMUTH_CONGESTION by ports'!N2688</f>
        <v>0</v>
      </c>
      <c r="P1221" s="88">
        <f>'[4]AZIMUTH_CONGESTION by ports'!O2688</f>
        <v>2</v>
      </c>
      <c r="Q1221" s="88">
        <f>'[4]AZIMUTH_CONGESTION by ports'!P2688</f>
        <v>0</v>
      </c>
      <c r="R1221" s="43">
        <f>'[4]AZIMUTH_CONGESTION by ports'!Q2688</f>
        <v>0</v>
      </c>
      <c r="S1221" s="88">
        <f>'[4]AZIMUTH_CONGESTION by ports'!R2688</f>
        <v>0</v>
      </c>
      <c r="T1221" s="12">
        <f>'[4]AZIMUTH_CONGESTION by ports'!S2688</f>
        <v>5</v>
      </c>
      <c r="U1221" s="43">
        <f>'[4]AZIMUTH_CONGESTION by ports'!T2688</f>
        <v>0</v>
      </c>
      <c r="V1221" s="12">
        <f>'[4]AZIMUTH_CONGESTION by ports'!U2688</f>
        <v>0</v>
      </c>
      <c r="W1221" s="43">
        <f>'[4]AZIMUTH_CONGESTION by ports'!V2688</f>
        <v>1</v>
      </c>
      <c r="X1221" s="12">
        <f>'[4]AZIMUTH_CONGESTION by ports'!W2688</f>
        <v>1</v>
      </c>
      <c r="Y1221" s="88">
        <f>'[4]AZIMUTH_CONGESTION by ports'!X2688</f>
        <v>0</v>
      </c>
      <c r="Z1221" s="12">
        <f>'[4]AZIMUTH_CONGESTION by ports'!Y2688</f>
        <v>0</v>
      </c>
      <c r="AA1221" s="88">
        <f>'[4]AZIMUTH_CONGESTION by ports'!Z2688</f>
        <v>0</v>
      </c>
      <c r="AB1221" s="12">
        <f t="shared" si="153"/>
        <v>6.6300000000000008</v>
      </c>
      <c r="AC1221" s="12">
        <f t="shared" si="154"/>
        <v>0.34</v>
      </c>
      <c r="AD1221" s="12">
        <f t="shared" si="155"/>
        <v>0.85000000000000009</v>
      </c>
      <c r="AE1221" s="12">
        <f t="shared" si="156"/>
        <v>0.34</v>
      </c>
      <c r="AF1221" s="12">
        <f t="shared" si="157"/>
        <v>3.74</v>
      </c>
      <c r="AG1221" s="12">
        <f t="shared" si="158"/>
        <v>1.36</v>
      </c>
    </row>
    <row r="1222" spans="2:33">
      <c r="B1222" s="15">
        <f>'[4]AZIMUTH_CONGESTION by ports'!A2689</f>
        <v>43589</v>
      </c>
      <c r="C1222" s="6">
        <f>'[4]AZIMUTH_CONGESTION by ports'!B2689</f>
        <v>3</v>
      </c>
      <c r="D1222" s="89">
        <f>'[4]AZIMUTH_CONGESTION by ports'!C2689</f>
        <v>21</v>
      </c>
      <c r="E1222" s="43">
        <f>'[4]AZIMUTH_CONGESTION by ports'!D2689</f>
        <v>4</v>
      </c>
      <c r="F1222" s="6">
        <f>'[4]AZIMUTH_CONGESTION by ports'!E2689</f>
        <v>0</v>
      </c>
      <c r="G1222" s="6">
        <f>'[4]AZIMUTH_CONGESTION by ports'!F2689</f>
        <v>0</v>
      </c>
      <c r="H1222" s="12">
        <f>'[4]AZIMUTH_CONGESTION by ports'!G2689</f>
        <v>1</v>
      </c>
      <c r="I1222" s="12">
        <f>'[4]AZIMUTH_CONGESTION by ports'!H2689</f>
        <v>1</v>
      </c>
      <c r="J1222" s="12">
        <f>'[4]AZIMUTH_CONGESTION by ports'!I2689</f>
        <v>0</v>
      </c>
      <c r="K1222" s="12">
        <f>'[4]AZIMUTH_CONGESTION by ports'!J2689</f>
        <v>0</v>
      </c>
      <c r="L1222" s="12">
        <f>'[4]AZIMUTH_CONGESTION by ports'!K2689</f>
        <v>0</v>
      </c>
      <c r="M1222" s="43">
        <f>'[4]AZIMUTH_CONGESTION by ports'!L2689</f>
        <v>1</v>
      </c>
      <c r="N1222" s="6">
        <f>'[4]AZIMUTH_CONGESTION by ports'!M2689</f>
        <v>0</v>
      </c>
      <c r="O1222" s="89">
        <f>'[4]AZIMUTH_CONGESTION by ports'!N2689</f>
        <v>0</v>
      </c>
      <c r="P1222" s="88">
        <f>'[4]AZIMUTH_CONGESTION by ports'!O2689</f>
        <v>1</v>
      </c>
      <c r="Q1222" s="88">
        <f>'[4]AZIMUTH_CONGESTION by ports'!P2689</f>
        <v>0</v>
      </c>
      <c r="R1222" s="43">
        <f>'[4]AZIMUTH_CONGESTION by ports'!Q2689</f>
        <v>3</v>
      </c>
      <c r="S1222" s="88">
        <f>'[4]AZIMUTH_CONGESTION by ports'!R2689</f>
        <v>0</v>
      </c>
      <c r="T1222" s="12">
        <f>'[4]AZIMUTH_CONGESTION by ports'!S2689</f>
        <v>5</v>
      </c>
      <c r="U1222" s="43">
        <f>'[4]AZIMUTH_CONGESTION by ports'!T2689</f>
        <v>0</v>
      </c>
      <c r="V1222" s="12">
        <f>'[4]AZIMUTH_CONGESTION by ports'!U2689</f>
        <v>0</v>
      </c>
      <c r="W1222" s="43">
        <f>'[4]AZIMUTH_CONGESTION by ports'!V2689</f>
        <v>1</v>
      </c>
      <c r="X1222" s="12">
        <f>'[4]AZIMUTH_CONGESTION by ports'!W2689</f>
        <v>1</v>
      </c>
      <c r="Y1222" s="88">
        <f>'[4]AZIMUTH_CONGESTION by ports'!X2689</f>
        <v>1</v>
      </c>
      <c r="Z1222" s="12">
        <f>'[4]AZIMUTH_CONGESTION by ports'!Y2689</f>
        <v>0</v>
      </c>
      <c r="AA1222" s="88">
        <f>'[4]AZIMUTH_CONGESTION by ports'!Z2689</f>
        <v>0</v>
      </c>
      <c r="AB1222" s="12">
        <f t="shared" si="153"/>
        <v>7.3100000000000005</v>
      </c>
      <c r="AC1222" s="12">
        <f t="shared" si="154"/>
        <v>0.51</v>
      </c>
      <c r="AD1222" s="12">
        <f t="shared" si="155"/>
        <v>1.53</v>
      </c>
      <c r="AE1222" s="12">
        <f t="shared" si="156"/>
        <v>0.34</v>
      </c>
      <c r="AF1222" s="12">
        <f t="shared" si="157"/>
        <v>3.5700000000000003</v>
      </c>
      <c r="AG1222" s="12">
        <f t="shared" si="158"/>
        <v>1.36</v>
      </c>
    </row>
    <row r="1223" spans="2:33">
      <c r="B1223" s="15">
        <f>'[4]AZIMUTH_CONGESTION by ports'!A2690</f>
        <v>43590</v>
      </c>
      <c r="C1223" s="6">
        <f>'[4]AZIMUTH_CONGESTION by ports'!B2690</f>
        <v>3</v>
      </c>
      <c r="D1223" s="89">
        <f>'[4]AZIMUTH_CONGESTION by ports'!C2690</f>
        <v>22</v>
      </c>
      <c r="E1223" s="43">
        <f>'[4]AZIMUTH_CONGESTION by ports'!D2690</f>
        <v>3</v>
      </c>
      <c r="F1223" s="6">
        <f>'[4]AZIMUTH_CONGESTION by ports'!E2690</f>
        <v>0</v>
      </c>
      <c r="G1223" s="6">
        <f>'[4]AZIMUTH_CONGESTION by ports'!F2690</f>
        <v>0</v>
      </c>
      <c r="H1223" s="12">
        <f>'[4]AZIMUTH_CONGESTION by ports'!G2690</f>
        <v>0</v>
      </c>
      <c r="I1223" s="12">
        <f>'[4]AZIMUTH_CONGESTION by ports'!H2690</f>
        <v>2</v>
      </c>
      <c r="J1223" s="12">
        <f>'[4]AZIMUTH_CONGESTION by ports'!I2690</f>
        <v>0</v>
      </c>
      <c r="K1223" s="12">
        <f>'[4]AZIMUTH_CONGESTION by ports'!J2690</f>
        <v>0</v>
      </c>
      <c r="L1223" s="12">
        <f>'[4]AZIMUTH_CONGESTION by ports'!K2690</f>
        <v>0</v>
      </c>
      <c r="M1223" s="43">
        <f>'[4]AZIMUTH_CONGESTION by ports'!L2690</f>
        <v>0</v>
      </c>
      <c r="N1223" s="6">
        <f>'[4]AZIMUTH_CONGESTION by ports'!M2690</f>
        <v>0</v>
      </c>
      <c r="O1223" s="89">
        <f>'[4]AZIMUTH_CONGESTION by ports'!N2690</f>
        <v>0</v>
      </c>
      <c r="P1223" s="88">
        <f>'[4]AZIMUTH_CONGESTION by ports'!O2690</f>
        <v>1</v>
      </c>
      <c r="Q1223" s="88">
        <f>'[4]AZIMUTH_CONGESTION by ports'!P2690</f>
        <v>0</v>
      </c>
      <c r="R1223" s="43">
        <f>'[4]AZIMUTH_CONGESTION by ports'!Q2690</f>
        <v>1</v>
      </c>
      <c r="S1223" s="88">
        <f>'[4]AZIMUTH_CONGESTION by ports'!R2690</f>
        <v>0</v>
      </c>
      <c r="T1223" s="12">
        <f>'[4]AZIMUTH_CONGESTION by ports'!S2690</f>
        <v>5</v>
      </c>
      <c r="U1223" s="43">
        <f>'[4]AZIMUTH_CONGESTION by ports'!T2690</f>
        <v>0</v>
      </c>
      <c r="V1223" s="12">
        <f>'[4]AZIMUTH_CONGESTION by ports'!U2690</f>
        <v>0</v>
      </c>
      <c r="W1223" s="43">
        <f>'[4]AZIMUTH_CONGESTION by ports'!V2690</f>
        <v>1</v>
      </c>
      <c r="X1223" s="12">
        <f>'[4]AZIMUTH_CONGESTION by ports'!W2690</f>
        <v>0</v>
      </c>
      <c r="Y1223" s="88">
        <f>'[4]AZIMUTH_CONGESTION by ports'!X2690</f>
        <v>1</v>
      </c>
      <c r="Z1223" s="12">
        <f>'[4]AZIMUTH_CONGESTION by ports'!Y2690</f>
        <v>0</v>
      </c>
      <c r="AA1223" s="88">
        <f>'[4]AZIMUTH_CONGESTION by ports'!Z2690</f>
        <v>0</v>
      </c>
      <c r="AB1223" s="12">
        <f t="shared" si="153"/>
        <v>6.6300000000000008</v>
      </c>
      <c r="AC1223" s="12">
        <f t="shared" si="154"/>
        <v>0.51</v>
      </c>
      <c r="AD1223" s="12">
        <f t="shared" si="155"/>
        <v>0.85000000000000009</v>
      </c>
      <c r="AE1223" s="12">
        <f t="shared" si="156"/>
        <v>0.34</v>
      </c>
      <c r="AF1223" s="12">
        <f t="shared" si="157"/>
        <v>3.74</v>
      </c>
      <c r="AG1223" s="12">
        <f t="shared" si="158"/>
        <v>1.1900000000000002</v>
      </c>
    </row>
    <row r="1224" spans="2:33">
      <c r="B1224" s="15">
        <f>'[4]AZIMUTH_CONGESTION by ports'!A2691</f>
        <v>43591</v>
      </c>
      <c r="C1224" s="6">
        <f>'[4]AZIMUTH_CONGESTION by ports'!B2691</f>
        <v>2</v>
      </c>
      <c r="D1224" s="89">
        <f>'[4]AZIMUTH_CONGESTION by ports'!C2691</f>
        <v>22</v>
      </c>
      <c r="E1224" s="43">
        <f>'[4]AZIMUTH_CONGESTION by ports'!D2691</f>
        <v>0</v>
      </c>
      <c r="F1224" s="6">
        <f>'[4]AZIMUTH_CONGESTION by ports'!E2691</f>
        <v>0</v>
      </c>
      <c r="G1224" s="6">
        <f>'[4]AZIMUTH_CONGESTION by ports'!F2691</f>
        <v>0</v>
      </c>
      <c r="H1224" s="12">
        <f>'[4]AZIMUTH_CONGESTION by ports'!G2691</f>
        <v>0</v>
      </c>
      <c r="I1224" s="12">
        <f>'[4]AZIMUTH_CONGESTION by ports'!H2691</f>
        <v>3</v>
      </c>
      <c r="J1224" s="12">
        <f>'[4]AZIMUTH_CONGESTION by ports'!I2691</f>
        <v>1</v>
      </c>
      <c r="K1224" s="12">
        <f>'[4]AZIMUTH_CONGESTION by ports'!J2691</f>
        <v>1</v>
      </c>
      <c r="L1224" s="12">
        <f>'[4]AZIMUTH_CONGESTION by ports'!K2691</f>
        <v>0</v>
      </c>
      <c r="M1224" s="43">
        <f>'[4]AZIMUTH_CONGESTION by ports'!L2691</f>
        <v>1</v>
      </c>
      <c r="N1224" s="6">
        <f>'[4]AZIMUTH_CONGESTION by ports'!M2691</f>
        <v>1</v>
      </c>
      <c r="O1224" s="89">
        <f>'[4]AZIMUTH_CONGESTION by ports'!N2691</f>
        <v>0</v>
      </c>
      <c r="P1224" s="88">
        <f>'[4]AZIMUTH_CONGESTION by ports'!O2691</f>
        <v>0</v>
      </c>
      <c r="Q1224" s="88">
        <f>'[4]AZIMUTH_CONGESTION by ports'!P2691</f>
        <v>1</v>
      </c>
      <c r="R1224" s="43">
        <f>'[4]AZIMUTH_CONGESTION by ports'!Q2691</f>
        <v>0</v>
      </c>
      <c r="S1224" s="88">
        <f>'[4]AZIMUTH_CONGESTION by ports'!R2691</f>
        <v>0</v>
      </c>
      <c r="T1224" s="12">
        <f>'[4]AZIMUTH_CONGESTION by ports'!S2691</f>
        <v>3</v>
      </c>
      <c r="U1224" s="43">
        <f>'[4]AZIMUTH_CONGESTION by ports'!T2691</f>
        <v>0</v>
      </c>
      <c r="V1224" s="12">
        <f>'[4]AZIMUTH_CONGESTION by ports'!U2691</f>
        <v>0</v>
      </c>
      <c r="W1224" s="43">
        <f>'[4]AZIMUTH_CONGESTION by ports'!V2691</f>
        <v>2</v>
      </c>
      <c r="X1224" s="12">
        <f>'[4]AZIMUTH_CONGESTION by ports'!W2691</f>
        <v>1</v>
      </c>
      <c r="Y1224" s="88">
        <f>'[4]AZIMUTH_CONGESTION by ports'!X2691</f>
        <v>0</v>
      </c>
      <c r="Z1224" s="12">
        <f>'[4]AZIMUTH_CONGESTION by ports'!Y2691</f>
        <v>0</v>
      </c>
      <c r="AA1224" s="88">
        <f>'[4]AZIMUTH_CONGESTION by ports'!Z2691</f>
        <v>0</v>
      </c>
      <c r="AB1224" s="12">
        <f t="shared" si="153"/>
        <v>6.4600000000000009</v>
      </c>
      <c r="AC1224" s="12">
        <f t="shared" si="154"/>
        <v>0.51</v>
      </c>
      <c r="AD1224" s="12">
        <f t="shared" si="155"/>
        <v>0.51</v>
      </c>
      <c r="AE1224" s="12">
        <f t="shared" si="156"/>
        <v>0.17</v>
      </c>
      <c r="AF1224" s="12">
        <f t="shared" si="157"/>
        <v>3.74</v>
      </c>
      <c r="AG1224" s="12">
        <f t="shared" si="158"/>
        <v>1.53</v>
      </c>
    </row>
    <row r="1225" spans="2:33">
      <c r="B1225" s="15">
        <f>'[4]AZIMUTH_CONGESTION by ports'!A2692</f>
        <v>43592</v>
      </c>
      <c r="C1225" s="6">
        <f>'[4]AZIMUTH_CONGESTION by ports'!B2692</f>
        <v>2</v>
      </c>
      <c r="D1225" s="89">
        <f>'[4]AZIMUTH_CONGESTION by ports'!C2692</f>
        <v>25</v>
      </c>
      <c r="E1225" s="43">
        <f>'[4]AZIMUTH_CONGESTION by ports'!D2692</f>
        <v>1</v>
      </c>
      <c r="F1225" s="6">
        <f>'[4]AZIMUTH_CONGESTION by ports'!E2692</f>
        <v>0</v>
      </c>
      <c r="G1225" s="6">
        <f>'[4]AZIMUTH_CONGESTION by ports'!F2692</f>
        <v>0</v>
      </c>
      <c r="H1225" s="12">
        <f>'[4]AZIMUTH_CONGESTION by ports'!G2692</f>
        <v>1</v>
      </c>
      <c r="I1225" s="12">
        <f>'[4]AZIMUTH_CONGESTION by ports'!H2692</f>
        <v>2</v>
      </c>
      <c r="J1225" s="12">
        <f>'[4]AZIMUTH_CONGESTION by ports'!I2692</f>
        <v>1</v>
      </c>
      <c r="K1225" s="12">
        <f>'[4]AZIMUTH_CONGESTION by ports'!J2692</f>
        <v>1</v>
      </c>
      <c r="L1225" s="12">
        <f>'[4]AZIMUTH_CONGESTION by ports'!K2692</f>
        <v>0</v>
      </c>
      <c r="M1225" s="43">
        <f>'[4]AZIMUTH_CONGESTION by ports'!L2692</f>
        <v>2</v>
      </c>
      <c r="N1225" s="6">
        <f>'[4]AZIMUTH_CONGESTION by ports'!M2692</f>
        <v>1</v>
      </c>
      <c r="O1225" s="89">
        <f>'[4]AZIMUTH_CONGESTION by ports'!N2692</f>
        <v>0</v>
      </c>
      <c r="P1225" s="88">
        <f>'[4]AZIMUTH_CONGESTION by ports'!O2692</f>
        <v>1</v>
      </c>
      <c r="Q1225" s="88">
        <f>'[4]AZIMUTH_CONGESTION by ports'!P2692</f>
        <v>0</v>
      </c>
      <c r="R1225" s="43">
        <f>'[4]AZIMUTH_CONGESTION by ports'!Q2692</f>
        <v>1</v>
      </c>
      <c r="S1225" s="88">
        <f>'[4]AZIMUTH_CONGESTION by ports'!R2692</f>
        <v>0</v>
      </c>
      <c r="T1225" s="12">
        <f>'[4]AZIMUTH_CONGESTION by ports'!S2692</f>
        <v>4</v>
      </c>
      <c r="U1225" s="43">
        <f>'[4]AZIMUTH_CONGESTION by ports'!T2692</f>
        <v>0</v>
      </c>
      <c r="V1225" s="12">
        <f>'[4]AZIMUTH_CONGESTION by ports'!U2692</f>
        <v>0</v>
      </c>
      <c r="W1225" s="43">
        <f>'[4]AZIMUTH_CONGESTION by ports'!V2692</f>
        <v>2</v>
      </c>
      <c r="X1225" s="12">
        <f>'[4]AZIMUTH_CONGESTION by ports'!W2692</f>
        <v>1</v>
      </c>
      <c r="Y1225" s="88">
        <f>'[4]AZIMUTH_CONGESTION by ports'!X2692</f>
        <v>3</v>
      </c>
      <c r="Z1225" s="12">
        <f>'[4]AZIMUTH_CONGESTION by ports'!Y2692</f>
        <v>0</v>
      </c>
      <c r="AA1225" s="88">
        <f>'[4]AZIMUTH_CONGESTION by ports'!Z2692</f>
        <v>0</v>
      </c>
      <c r="AB1225" s="12">
        <f t="shared" si="153"/>
        <v>8.16</v>
      </c>
      <c r="AC1225" s="12">
        <f t="shared" si="154"/>
        <v>0.51</v>
      </c>
      <c r="AD1225" s="12">
        <f t="shared" si="155"/>
        <v>1.02</v>
      </c>
      <c r="AE1225" s="12">
        <f t="shared" si="156"/>
        <v>0.68</v>
      </c>
      <c r="AF1225" s="12">
        <f t="shared" si="157"/>
        <v>4.25</v>
      </c>
      <c r="AG1225" s="12">
        <f t="shared" si="158"/>
        <v>1.7000000000000002</v>
      </c>
    </row>
    <row r="1226" spans="2:33">
      <c r="B1226" s="15">
        <f>'[4]AZIMUTH_CONGESTION by ports'!A2693</f>
        <v>43593</v>
      </c>
      <c r="C1226" s="6">
        <f>'[4]AZIMUTH_CONGESTION by ports'!B2693</f>
        <v>2</v>
      </c>
      <c r="D1226" s="89">
        <f>'[4]AZIMUTH_CONGESTION by ports'!C2693</f>
        <v>21</v>
      </c>
      <c r="E1226" s="43">
        <f>'[4]AZIMUTH_CONGESTION by ports'!D2693</f>
        <v>1</v>
      </c>
      <c r="F1226" s="6">
        <f>'[4]AZIMUTH_CONGESTION by ports'!E2693</f>
        <v>0</v>
      </c>
      <c r="G1226" s="6">
        <f>'[4]AZIMUTH_CONGESTION by ports'!F2693</f>
        <v>0</v>
      </c>
      <c r="H1226" s="12">
        <f>'[4]AZIMUTH_CONGESTION by ports'!G2693</f>
        <v>0</v>
      </c>
      <c r="I1226" s="12">
        <f>'[4]AZIMUTH_CONGESTION by ports'!H2693</f>
        <v>1</v>
      </c>
      <c r="J1226" s="12">
        <f>'[4]AZIMUTH_CONGESTION by ports'!I2693</f>
        <v>0</v>
      </c>
      <c r="K1226" s="12">
        <f>'[4]AZIMUTH_CONGESTION by ports'!J2693</f>
        <v>0</v>
      </c>
      <c r="L1226" s="12">
        <f>'[4]AZIMUTH_CONGESTION by ports'!K2693</f>
        <v>0</v>
      </c>
      <c r="M1226" s="43">
        <f>'[4]AZIMUTH_CONGESTION by ports'!L2693</f>
        <v>0</v>
      </c>
      <c r="N1226" s="6">
        <f>'[4]AZIMUTH_CONGESTION by ports'!M2693</f>
        <v>1</v>
      </c>
      <c r="O1226" s="89">
        <f>'[4]AZIMUTH_CONGESTION by ports'!N2693</f>
        <v>0</v>
      </c>
      <c r="P1226" s="88">
        <f>'[4]AZIMUTH_CONGESTION by ports'!O2693</f>
        <v>1</v>
      </c>
      <c r="Q1226" s="88">
        <f>'[4]AZIMUTH_CONGESTION by ports'!P2693</f>
        <v>0</v>
      </c>
      <c r="R1226" s="43">
        <f>'[4]AZIMUTH_CONGESTION by ports'!Q2693</f>
        <v>3</v>
      </c>
      <c r="S1226" s="88">
        <f>'[4]AZIMUTH_CONGESTION by ports'!R2693</f>
        <v>0</v>
      </c>
      <c r="T1226" s="12">
        <f>'[4]AZIMUTH_CONGESTION by ports'!S2693</f>
        <v>2</v>
      </c>
      <c r="U1226" s="43">
        <f>'[4]AZIMUTH_CONGESTION by ports'!T2693</f>
        <v>0</v>
      </c>
      <c r="V1226" s="12">
        <f>'[4]AZIMUTH_CONGESTION by ports'!U2693</f>
        <v>0</v>
      </c>
      <c r="W1226" s="43">
        <f>'[4]AZIMUTH_CONGESTION by ports'!V2693</f>
        <v>0</v>
      </c>
      <c r="X1226" s="12">
        <f>'[4]AZIMUTH_CONGESTION by ports'!W2693</f>
        <v>1</v>
      </c>
      <c r="Y1226" s="88">
        <f>'[4]AZIMUTH_CONGESTION by ports'!X2693</f>
        <v>4</v>
      </c>
      <c r="Z1226" s="12">
        <f>'[4]AZIMUTH_CONGESTION by ports'!Y2693</f>
        <v>0</v>
      </c>
      <c r="AA1226" s="88">
        <f>'[4]AZIMUTH_CONGESTION by ports'!Z2693</f>
        <v>0</v>
      </c>
      <c r="AB1226" s="12">
        <f t="shared" si="153"/>
        <v>6.29</v>
      </c>
      <c r="AC1226" s="12">
        <f t="shared" si="154"/>
        <v>0.51</v>
      </c>
      <c r="AD1226" s="12">
        <f t="shared" si="155"/>
        <v>0.68</v>
      </c>
      <c r="AE1226" s="12">
        <f t="shared" si="156"/>
        <v>0.85000000000000009</v>
      </c>
      <c r="AF1226" s="12">
        <f t="shared" si="157"/>
        <v>3.5700000000000003</v>
      </c>
      <c r="AG1226" s="12">
        <f t="shared" si="158"/>
        <v>0.68</v>
      </c>
    </row>
    <row r="1227" spans="2:33">
      <c r="B1227" s="15">
        <f>'[4]AZIMUTH_CONGESTION by ports'!A2694</f>
        <v>43594</v>
      </c>
      <c r="C1227" s="6">
        <f>'[4]AZIMUTH_CONGESTION by ports'!B2694</f>
        <v>2</v>
      </c>
      <c r="D1227" s="89">
        <f>'[4]AZIMUTH_CONGESTION by ports'!C2694</f>
        <v>17</v>
      </c>
      <c r="E1227" s="43">
        <f>'[4]AZIMUTH_CONGESTION by ports'!D2694</f>
        <v>1</v>
      </c>
      <c r="F1227" s="6">
        <f>'[4]AZIMUTH_CONGESTION by ports'!E2694</f>
        <v>0</v>
      </c>
      <c r="G1227" s="6">
        <f>'[4]AZIMUTH_CONGESTION by ports'!F2694</f>
        <v>1</v>
      </c>
      <c r="H1227" s="12">
        <f>'[4]AZIMUTH_CONGESTION by ports'!G2694</f>
        <v>0</v>
      </c>
      <c r="I1227" s="12">
        <f>'[4]AZIMUTH_CONGESTION by ports'!H2694</f>
        <v>0</v>
      </c>
      <c r="J1227" s="12">
        <f>'[4]AZIMUTH_CONGESTION by ports'!I2694</f>
        <v>2</v>
      </c>
      <c r="K1227" s="12">
        <f>'[4]AZIMUTH_CONGESTION by ports'!J2694</f>
        <v>0</v>
      </c>
      <c r="L1227" s="12">
        <f>'[4]AZIMUTH_CONGESTION by ports'!K2694</f>
        <v>0</v>
      </c>
      <c r="M1227" s="43">
        <f>'[4]AZIMUTH_CONGESTION by ports'!L2694</f>
        <v>0</v>
      </c>
      <c r="N1227" s="6">
        <f>'[4]AZIMUTH_CONGESTION by ports'!M2694</f>
        <v>2</v>
      </c>
      <c r="O1227" s="89">
        <f>'[4]AZIMUTH_CONGESTION by ports'!N2694</f>
        <v>0</v>
      </c>
      <c r="P1227" s="88">
        <f>'[4]AZIMUTH_CONGESTION by ports'!O2694</f>
        <v>0</v>
      </c>
      <c r="Q1227" s="88">
        <f>'[4]AZIMUTH_CONGESTION by ports'!P2694</f>
        <v>0</v>
      </c>
      <c r="R1227" s="43">
        <f>'[4]AZIMUTH_CONGESTION by ports'!Q2694</f>
        <v>1</v>
      </c>
      <c r="S1227" s="88">
        <f>'[4]AZIMUTH_CONGESTION by ports'!R2694</f>
        <v>0</v>
      </c>
      <c r="T1227" s="12">
        <f>'[4]AZIMUTH_CONGESTION by ports'!S2694</f>
        <v>5</v>
      </c>
      <c r="U1227" s="43">
        <f>'[4]AZIMUTH_CONGESTION by ports'!T2694</f>
        <v>0</v>
      </c>
      <c r="V1227" s="12">
        <f>'[4]AZIMUTH_CONGESTION by ports'!U2694</f>
        <v>0</v>
      </c>
      <c r="W1227" s="43">
        <f>'[4]AZIMUTH_CONGESTION by ports'!V2694</f>
        <v>0</v>
      </c>
      <c r="X1227" s="12">
        <f>'[4]AZIMUTH_CONGESTION by ports'!W2694</f>
        <v>0</v>
      </c>
      <c r="Y1227" s="88">
        <f>'[4]AZIMUTH_CONGESTION by ports'!X2694</f>
        <v>2</v>
      </c>
      <c r="Z1227" s="12">
        <f>'[4]AZIMUTH_CONGESTION by ports'!Y2694</f>
        <v>0</v>
      </c>
      <c r="AA1227" s="88">
        <f>'[4]AZIMUTH_CONGESTION by ports'!Z2694</f>
        <v>0</v>
      </c>
      <c r="AB1227" s="12">
        <f t="shared" si="153"/>
        <v>5.61</v>
      </c>
      <c r="AC1227" s="12">
        <f t="shared" si="154"/>
        <v>0.85000000000000009</v>
      </c>
      <c r="AD1227" s="12">
        <f t="shared" si="155"/>
        <v>0.34</v>
      </c>
      <c r="AE1227" s="12">
        <f t="shared" si="156"/>
        <v>0.34</v>
      </c>
      <c r="AF1227" s="12">
        <f t="shared" si="157"/>
        <v>2.89</v>
      </c>
      <c r="AG1227" s="12">
        <f t="shared" si="158"/>
        <v>1.1900000000000002</v>
      </c>
    </row>
    <row r="1228" spans="2:33">
      <c r="B1228" s="15">
        <f>'[4]AZIMUTH_CONGESTION by ports'!A2695</f>
        <v>43595</v>
      </c>
      <c r="C1228" s="6">
        <f>'[4]AZIMUTH_CONGESTION by ports'!B2695</f>
        <v>1</v>
      </c>
      <c r="D1228" s="89">
        <f>'[4]AZIMUTH_CONGESTION by ports'!C2695</f>
        <v>18</v>
      </c>
      <c r="E1228" s="43">
        <f>'[4]AZIMUTH_CONGESTION by ports'!D2695</f>
        <v>1</v>
      </c>
      <c r="F1228" s="6">
        <f>'[4]AZIMUTH_CONGESTION by ports'!E2695</f>
        <v>0</v>
      </c>
      <c r="G1228" s="6">
        <f>'[4]AZIMUTH_CONGESTION by ports'!F2695</f>
        <v>1</v>
      </c>
      <c r="H1228" s="12">
        <f>'[4]AZIMUTH_CONGESTION by ports'!G2695</f>
        <v>1</v>
      </c>
      <c r="I1228" s="12">
        <f>'[4]AZIMUTH_CONGESTION by ports'!H2695</f>
        <v>0</v>
      </c>
      <c r="J1228" s="12">
        <f>'[4]AZIMUTH_CONGESTION by ports'!I2695</f>
        <v>0</v>
      </c>
      <c r="K1228" s="12">
        <f>'[4]AZIMUTH_CONGESTION by ports'!J2695</f>
        <v>1</v>
      </c>
      <c r="L1228" s="12">
        <f>'[4]AZIMUTH_CONGESTION by ports'!K2695</f>
        <v>0</v>
      </c>
      <c r="M1228" s="43">
        <f>'[4]AZIMUTH_CONGESTION by ports'!L2695</f>
        <v>1</v>
      </c>
      <c r="N1228" s="6">
        <f>'[4]AZIMUTH_CONGESTION by ports'!M2695</f>
        <v>1</v>
      </c>
      <c r="O1228" s="89">
        <f>'[4]AZIMUTH_CONGESTION by ports'!N2695</f>
        <v>0</v>
      </c>
      <c r="P1228" s="88">
        <f>'[4]AZIMUTH_CONGESTION by ports'!O2695</f>
        <v>0</v>
      </c>
      <c r="Q1228" s="88">
        <f>'[4]AZIMUTH_CONGESTION by ports'!P2695</f>
        <v>0</v>
      </c>
      <c r="R1228" s="43">
        <f>'[4]AZIMUTH_CONGESTION by ports'!Q2695</f>
        <v>0</v>
      </c>
      <c r="S1228" s="88">
        <f>'[4]AZIMUTH_CONGESTION by ports'!R2695</f>
        <v>0</v>
      </c>
      <c r="T1228" s="12">
        <f>'[4]AZIMUTH_CONGESTION by ports'!S2695</f>
        <v>4</v>
      </c>
      <c r="U1228" s="43">
        <f>'[4]AZIMUTH_CONGESTION by ports'!T2695</f>
        <v>0</v>
      </c>
      <c r="V1228" s="12">
        <f>'[4]AZIMUTH_CONGESTION by ports'!U2695</f>
        <v>0</v>
      </c>
      <c r="W1228" s="43">
        <f>'[4]AZIMUTH_CONGESTION by ports'!V2695</f>
        <v>0</v>
      </c>
      <c r="X1228" s="12">
        <f>'[4]AZIMUTH_CONGESTION by ports'!W2695</f>
        <v>0</v>
      </c>
      <c r="Y1228" s="88">
        <f>'[4]AZIMUTH_CONGESTION by ports'!X2695</f>
        <v>2</v>
      </c>
      <c r="Z1228" s="12">
        <f>'[4]AZIMUTH_CONGESTION by ports'!Y2695</f>
        <v>0</v>
      </c>
      <c r="AA1228" s="88">
        <f>'[4]AZIMUTH_CONGESTION by ports'!Z2695</f>
        <v>0</v>
      </c>
      <c r="AB1228" s="12">
        <f t="shared" si="153"/>
        <v>5.2700000000000005</v>
      </c>
      <c r="AC1228" s="12">
        <f t="shared" si="154"/>
        <v>0.51</v>
      </c>
      <c r="AD1228" s="12">
        <f t="shared" si="155"/>
        <v>0.34</v>
      </c>
      <c r="AE1228" s="12">
        <f t="shared" si="156"/>
        <v>0.34</v>
      </c>
      <c r="AF1228" s="12">
        <f t="shared" si="157"/>
        <v>3.06</v>
      </c>
      <c r="AG1228" s="12">
        <f t="shared" si="158"/>
        <v>1.02</v>
      </c>
    </row>
    <row r="1229" spans="2:33">
      <c r="B1229" s="15">
        <f>'[4]AZIMUTH_CONGESTION by ports'!A2696</f>
        <v>43596</v>
      </c>
      <c r="C1229" s="6">
        <f>'[4]AZIMUTH_CONGESTION by ports'!B2696</f>
        <v>1</v>
      </c>
      <c r="D1229" s="89">
        <f>'[4]AZIMUTH_CONGESTION by ports'!C2696</f>
        <v>13</v>
      </c>
      <c r="E1229" s="43">
        <f>'[4]AZIMUTH_CONGESTION by ports'!D2696</f>
        <v>0</v>
      </c>
      <c r="F1229" s="6">
        <f>'[4]AZIMUTH_CONGESTION by ports'!E2696</f>
        <v>0</v>
      </c>
      <c r="G1229" s="6">
        <f>'[4]AZIMUTH_CONGESTION by ports'!F2696</f>
        <v>1</v>
      </c>
      <c r="H1229" s="12">
        <f>'[4]AZIMUTH_CONGESTION by ports'!G2696</f>
        <v>0</v>
      </c>
      <c r="I1229" s="12">
        <f>'[4]AZIMUTH_CONGESTION by ports'!H2696</f>
        <v>0</v>
      </c>
      <c r="J1229" s="12">
        <f>'[4]AZIMUTH_CONGESTION by ports'!I2696</f>
        <v>0</v>
      </c>
      <c r="K1229" s="12">
        <f>'[4]AZIMUTH_CONGESTION by ports'!J2696</f>
        <v>1</v>
      </c>
      <c r="L1229" s="12">
        <f>'[4]AZIMUTH_CONGESTION by ports'!K2696</f>
        <v>0</v>
      </c>
      <c r="M1229" s="43">
        <f>'[4]AZIMUTH_CONGESTION by ports'!L2696</f>
        <v>0</v>
      </c>
      <c r="N1229" s="6">
        <f>'[4]AZIMUTH_CONGESTION by ports'!M2696</f>
        <v>0</v>
      </c>
      <c r="O1229" s="89">
        <f>'[4]AZIMUTH_CONGESTION by ports'!N2696</f>
        <v>0</v>
      </c>
      <c r="P1229" s="88">
        <f>'[4]AZIMUTH_CONGESTION by ports'!O2696</f>
        <v>0</v>
      </c>
      <c r="Q1229" s="88">
        <f>'[4]AZIMUTH_CONGESTION by ports'!P2696</f>
        <v>0</v>
      </c>
      <c r="R1229" s="43">
        <f>'[4]AZIMUTH_CONGESTION by ports'!Q2696</f>
        <v>1</v>
      </c>
      <c r="S1229" s="88">
        <f>'[4]AZIMUTH_CONGESTION by ports'!R2696</f>
        <v>0</v>
      </c>
      <c r="T1229" s="12">
        <f>'[4]AZIMUTH_CONGESTION by ports'!S2696</f>
        <v>5</v>
      </c>
      <c r="U1229" s="43">
        <f>'[4]AZIMUTH_CONGESTION by ports'!T2696</f>
        <v>0</v>
      </c>
      <c r="V1229" s="12">
        <f>'[4]AZIMUTH_CONGESTION by ports'!U2696</f>
        <v>0</v>
      </c>
      <c r="W1229" s="43">
        <f>'[4]AZIMUTH_CONGESTION by ports'!V2696</f>
        <v>0</v>
      </c>
      <c r="X1229" s="12">
        <f>'[4]AZIMUTH_CONGESTION by ports'!W2696</f>
        <v>1</v>
      </c>
      <c r="Y1229" s="88">
        <f>'[4]AZIMUTH_CONGESTION by ports'!X2696</f>
        <v>5</v>
      </c>
      <c r="Z1229" s="12">
        <f>'[4]AZIMUTH_CONGESTION by ports'!Y2696</f>
        <v>0</v>
      </c>
      <c r="AA1229" s="88">
        <f>'[4]AZIMUTH_CONGESTION by ports'!Z2696</f>
        <v>0</v>
      </c>
      <c r="AB1229" s="12">
        <f t="shared" si="153"/>
        <v>4.7600000000000007</v>
      </c>
      <c r="AC1229" s="12">
        <f t="shared" si="154"/>
        <v>0.34</v>
      </c>
      <c r="AD1229" s="12">
        <f t="shared" si="155"/>
        <v>0.17</v>
      </c>
      <c r="AE1229" s="12">
        <f t="shared" si="156"/>
        <v>0.85000000000000009</v>
      </c>
      <c r="AF1229" s="12">
        <f t="shared" si="157"/>
        <v>2.21</v>
      </c>
      <c r="AG1229" s="12">
        <f t="shared" si="158"/>
        <v>1.1900000000000002</v>
      </c>
    </row>
    <row r="1230" spans="2:33">
      <c r="B1230" s="15">
        <f>'[4]AZIMUTH_CONGESTION by ports'!A2697</f>
        <v>43597</v>
      </c>
      <c r="C1230" s="6">
        <f>'[4]AZIMUTH_CONGESTION by ports'!B2697</f>
        <v>2</v>
      </c>
      <c r="D1230" s="89">
        <f>'[4]AZIMUTH_CONGESTION by ports'!C2697</f>
        <v>22</v>
      </c>
      <c r="E1230" s="43">
        <f>'[4]AZIMUTH_CONGESTION by ports'!D2697</f>
        <v>1</v>
      </c>
      <c r="F1230" s="6">
        <f>'[4]AZIMUTH_CONGESTION by ports'!E2697</f>
        <v>0</v>
      </c>
      <c r="G1230" s="6">
        <f>'[4]AZIMUTH_CONGESTION by ports'!F2697</f>
        <v>0</v>
      </c>
      <c r="H1230" s="12">
        <f>'[4]AZIMUTH_CONGESTION by ports'!G2697</f>
        <v>0</v>
      </c>
      <c r="I1230" s="12">
        <f>'[4]AZIMUTH_CONGESTION by ports'!H2697</f>
        <v>0</v>
      </c>
      <c r="J1230" s="12">
        <f>'[4]AZIMUTH_CONGESTION by ports'!I2697</f>
        <v>0</v>
      </c>
      <c r="K1230" s="12">
        <f>'[4]AZIMUTH_CONGESTION by ports'!J2697</f>
        <v>0</v>
      </c>
      <c r="L1230" s="12">
        <f>'[4]AZIMUTH_CONGESTION by ports'!K2697</f>
        <v>0</v>
      </c>
      <c r="M1230" s="43">
        <f>'[4]AZIMUTH_CONGESTION by ports'!L2697</f>
        <v>1</v>
      </c>
      <c r="N1230" s="6">
        <f>'[4]AZIMUTH_CONGESTION by ports'!M2697</f>
        <v>0</v>
      </c>
      <c r="O1230" s="89">
        <f>'[4]AZIMUTH_CONGESTION by ports'!N2697</f>
        <v>0</v>
      </c>
      <c r="P1230" s="88">
        <f>'[4]AZIMUTH_CONGESTION by ports'!O2697</f>
        <v>1</v>
      </c>
      <c r="Q1230" s="88">
        <f>'[4]AZIMUTH_CONGESTION by ports'!P2697</f>
        <v>0</v>
      </c>
      <c r="R1230" s="43">
        <f>'[4]AZIMUTH_CONGESTION by ports'!Q2697</f>
        <v>0</v>
      </c>
      <c r="S1230" s="88">
        <f>'[4]AZIMUTH_CONGESTION by ports'!R2697</f>
        <v>0</v>
      </c>
      <c r="T1230" s="12">
        <f>'[4]AZIMUTH_CONGESTION by ports'!S2697</f>
        <v>6</v>
      </c>
      <c r="U1230" s="43">
        <f>'[4]AZIMUTH_CONGESTION by ports'!T2697</f>
        <v>0</v>
      </c>
      <c r="V1230" s="12">
        <f>'[4]AZIMUTH_CONGESTION by ports'!U2697</f>
        <v>0</v>
      </c>
      <c r="W1230" s="43">
        <f>'[4]AZIMUTH_CONGESTION by ports'!V2697</f>
        <v>0</v>
      </c>
      <c r="X1230" s="12">
        <f>'[4]AZIMUTH_CONGESTION by ports'!W2697</f>
        <v>1</v>
      </c>
      <c r="Y1230" s="88">
        <f>'[4]AZIMUTH_CONGESTION by ports'!X2697</f>
        <v>3</v>
      </c>
      <c r="Z1230" s="12">
        <f>'[4]AZIMUTH_CONGESTION by ports'!Y2697</f>
        <v>0</v>
      </c>
      <c r="AA1230" s="88">
        <f>'[4]AZIMUTH_CONGESTION by ports'!Z2697</f>
        <v>0</v>
      </c>
      <c r="AB1230" s="12">
        <f t="shared" si="153"/>
        <v>6.29</v>
      </c>
      <c r="AC1230" s="12">
        <f t="shared" si="154"/>
        <v>0.34</v>
      </c>
      <c r="AD1230" s="12">
        <f t="shared" si="155"/>
        <v>0.34</v>
      </c>
      <c r="AE1230" s="12">
        <f t="shared" si="156"/>
        <v>0.68</v>
      </c>
      <c r="AF1230" s="12">
        <f t="shared" si="157"/>
        <v>3.74</v>
      </c>
      <c r="AG1230" s="12">
        <f t="shared" si="158"/>
        <v>1.1900000000000002</v>
      </c>
    </row>
    <row r="1231" spans="2:33">
      <c r="B1231" s="15">
        <f>'[4]AZIMUTH_CONGESTION by ports'!A2698</f>
        <v>43598</v>
      </c>
      <c r="C1231" s="6">
        <f>'[4]AZIMUTH_CONGESTION by ports'!B2698</f>
        <v>2</v>
      </c>
      <c r="D1231" s="89">
        <f>'[4]AZIMUTH_CONGESTION by ports'!C2698</f>
        <v>18</v>
      </c>
      <c r="E1231" s="43">
        <f>'[4]AZIMUTH_CONGESTION by ports'!D2698</f>
        <v>0</v>
      </c>
      <c r="F1231" s="6">
        <f>'[4]AZIMUTH_CONGESTION by ports'!E2698</f>
        <v>0</v>
      </c>
      <c r="G1231" s="6">
        <f>'[4]AZIMUTH_CONGESTION by ports'!F2698</f>
        <v>0</v>
      </c>
      <c r="H1231" s="12">
        <f>'[4]AZIMUTH_CONGESTION by ports'!G2698</f>
        <v>0</v>
      </c>
      <c r="I1231" s="12">
        <f>'[4]AZIMUTH_CONGESTION by ports'!H2698</f>
        <v>0</v>
      </c>
      <c r="J1231" s="12">
        <f>'[4]AZIMUTH_CONGESTION by ports'!I2698</f>
        <v>0</v>
      </c>
      <c r="K1231" s="12">
        <f>'[4]AZIMUTH_CONGESTION by ports'!J2698</f>
        <v>0</v>
      </c>
      <c r="L1231" s="12">
        <f>'[4]AZIMUTH_CONGESTION by ports'!K2698</f>
        <v>0</v>
      </c>
      <c r="M1231" s="43">
        <f>'[4]AZIMUTH_CONGESTION by ports'!L2698</f>
        <v>1</v>
      </c>
      <c r="N1231" s="6">
        <f>'[4]AZIMUTH_CONGESTION by ports'!M2698</f>
        <v>0</v>
      </c>
      <c r="O1231" s="89">
        <f>'[4]AZIMUTH_CONGESTION by ports'!N2698</f>
        <v>0</v>
      </c>
      <c r="P1231" s="88">
        <f>'[4]AZIMUTH_CONGESTION by ports'!O2698</f>
        <v>2</v>
      </c>
      <c r="Q1231" s="88">
        <f>'[4]AZIMUTH_CONGESTION by ports'!P2698</f>
        <v>0</v>
      </c>
      <c r="R1231" s="43">
        <f>'[4]AZIMUTH_CONGESTION by ports'!Q2698</f>
        <v>2</v>
      </c>
      <c r="S1231" s="88">
        <f>'[4]AZIMUTH_CONGESTION by ports'!R2698</f>
        <v>0</v>
      </c>
      <c r="T1231" s="12">
        <f>'[4]AZIMUTH_CONGESTION by ports'!S2698</f>
        <v>5</v>
      </c>
      <c r="U1231" s="43">
        <f>'[4]AZIMUTH_CONGESTION by ports'!T2698</f>
        <v>0</v>
      </c>
      <c r="V1231" s="12">
        <f>'[4]AZIMUTH_CONGESTION by ports'!U2698</f>
        <v>0</v>
      </c>
      <c r="W1231" s="43">
        <f>'[4]AZIMUTH_CONGESTION by ports'!V2698</f>
        <v>1</v>
      </c>
      <c r="X1231" s="12">
        <f>'[4]AZIMUTH_CONGESTION by ports'!W2698</f>
        <v>1</v>
      </c>
      <c r="Y1231" s="88">
        <f>'[4]AZIMUTH_CONGESTION by ports'!X2698</f>
        <v>3</v>
      </c>
      <c r="Z1231" s="12">
        <f>'[4]AZIMUTH_CONGESTION by ports'!Y2698</f>
        <v>0</v>
      </c>
      <c r="AA1231" s="88">
        <f>'[4]AZIMUTH_CONGESTION by ports'!Z2698</f>
        <v>0</v>
      </c>
      <c r="AB1231" s="12">
        <f t="shared" si="153"/>
        <v>5.95</v>
      </c>
      <c r="AC1231" s="12">
        <f t="shared" si="154"/>
        <v>0.34</v>
      </c>
      <c r="AD1231" s="12">
        <f t="shared" si="155"/>
        <v>0.68</v>
      </c>
      <c r="AE1231" s="12">
        <f t="shared" si="156"/>
        <v>0.85000000000000009</v>
      </c>
      <c r="AF1231" s="12">
        <f t="shared" si="157"/>
        <v>3.06</v>
      </c>
      <c r="AG1231" s="12">
        <f t="shared" si="158"/>
        <v>1.02</v>
      </c>
    </row>
    <row r="1232" spans="2:33">
      <c r="B1232" s="15">
        <f>'[4]AZIMUTH_CONGESTION by ports'!A2699</f>
        <v>43599</v>
      </c>
      <c r="C1232" s="6">
        <f>'[4]AZIMUTH_CONGESTION by ports'!B2699</f>
        <v>1</v>
      </c>
      <c r="D1232" s="89">
        <f>'[4]AZIMUTH_CONGESTION by ports'!C2699</f>
        <v>21</v>
      </c>
      <c r="E1232" s="43">
        <f>'[4]AZIMUTH_CONGESTION by ports'!D2699</f>
        <v>1</v>
      </c>
      <c r="F1232" s="6">
        <f>'[4]AZIMUTH_CONGESTION by ports'!E2699</f>
        <v>0</v>
      </c>
      <c r="G1232" s="6">
        <f>'[4]AZIMUTH_CONGESTION by ports'!F2699</f>
        <v>0</v>
      </c>
      <c r="H1232" s="12">
        <f>'[4]AZIMUTH_CONGESTION by ports'!G2699</f>
        <v>1</v>
      </c>
      <c r="I1232" s="12">
        <f>'[4]AZIMUTH_CONGESTION by ports'!H2699</f>
        <v>0</v>
      </c>
      <c r="J1232" s="12">
        <f>'[4]AZIMUTH_CONGESTION by ports'!I2699</f>
        <v>0</v>
      </c>
      <c r="K1232" s="12">
        <f>'[4]AZIMUTH_CONGESTION by ports'!J2699</f>
        <v>0</v>
      </c>
      <c r="L1232" s="12">
        <f>'[4]AZIMUTH_CONGESTION by ports'!K2699</f>
        <v>0</v>
      </c>
      <c r="M1232" s="43">
        <f>'[4]AZIMUTH_CONGESTION by ports'!L2699</f>
        <v>0</v>
      </c>
      <c r="N1232" s="6">
        <f>'[4]AZIMUTH_CONGESTION by ports'!M2699</f>
        <v>0</v>
      </c>
      <c r="O1232" s="89">
        <f>'[4]AZIMUTH_CONGESTION by ports'!N2699</f>
        <v>0</v>
      </c>
      <c r="P1232" s="88">
        <f>'[4]AZIMUTH_CONGESTION by ports'!O2699</f>
        <v>1</v>
      </c>
      <c r="Q1232" s="88">
        <f>'[4]AZIMUTH_CONGESTION by ports'!P2699</f>
        <v>0</v>
      </c>
      <c r="R1232" s="43">
        <f>'[4]AZIMUTH_CONGESTION by ports'!Q2699</f>
        <v>2</v>
      </c>
      <c r="S1232" s="88">
        <f>'[4]AZIMUTH_CONGESTION by ports'!R2699</f>
        <v>0</v>
      </c>
      <c r="T1232" s="12">
        <f>'[4]AZIMUTH_CONGESTION by ports'!S2699</f>
        <v>6</v>
      </c>
      <c r="U1232" s="43">
        <f>'[4]AZIMUTH_CONGESTION by ports'!T2699</f>
        <v>0</v>
      </c>
      <c r="V1232" s="12">
        <f>'[4]AZIMUTH_CONGESTION by ports'!U2699</f>
        <v>0</v>
      </c>
      <c r="W1232" s="43">
        <f>'[4]AZIMUTH_CONGESTION by ports'!V2699</f>
        <v>1</v>
      </c>
      <c r="X1232" s="12">
        <f>'[4]AZIMUTH_CONGESTION by ports'!W2699</f>
        <v>1</v>
      </c>
      <c r="Y1232" s="88">
        <f>'[4]AZIMUTH_CONGESTION by ports'!X2699</f>
        <v>2</v>
      </c>
      <c r="Z1232" s="12">
        <f>'[4]AZIMUTH_CONGESTION by ports'!Y2699</f>
        <v>0</v>
      </c>
      <c r="AA1232" s="88">
        <f>'[4]AZIMUTH_CONGESTION by ports'!Z2699</f>
        <v>0</v>
      </c>
      <c r="AB1232" s="12">
        <f t="shared" si="153"/>
        <v>6.29</v>
      </c>
      <c r="AC1232" s="12">
        <f t="shared" si="154"/>
        <v>0.17</v>
      </c>
      <c r="AD1232" s="12">
        <f t="shared" si="155"/>
        <v>0.68</v>
      </c>
      <c r="AE1232" s="12">
        <f t="shared" si="156"/>
        <v>0.51</v>
      </c>
      <c r="AF1232" s="12">
        <f t="shared" si="157"/>
        <v>3.5700000000000003</v>
      </c>
      <c r="AG1232" s="12">
        <f t="shared" si="158"/>
        <v>1.36</v>
      </c>
    </row>
    <row r="1233" spans="2:2">
      <c r="B1233" s="15"/>
    </row>
    <row r="1234" spans="2:2">
      <c r="B1234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3D4C-5283-47E7-A925-5469257A1196}">
  <sheetPr codeName="Sheet7"/>
  <dimension ref="A1:O117"/>
  <sheetViews>
    <sheetView workbookViewId="0">
      <pane xSplit="1" ySplit="2" topLeftCell="B104" activePane="bottomRight" state="frozen"/>
      <selection pane="topRight" activeCell="C1" sqref="C1"/>
      <selection pane="bottomLeft" activeCell="A4" sqref="A4"/>
      <selection pane="bottomRight" activeCell="N118" sqref="N118"/>
    </sheetView>
  </sheetViews>
  <sheetFormatPr defaultColWidth="9" defaultRowHeight="15"/>
  <cols>
    <col min="1" max="1" width="10.85546875" style="3" bestFit="1" customWidth="1"/>
    <col min="2" max="2" width="22.28515625" style="3" bestFit="1" customWidth="1"/>
    <col min="3" max="3" width="6" style="3" bestFit="1" customWidth="1"/>
    <col min="4" max="5" width="5.42578125" style="3" bestFit="1" customWidth="1"/>
    <col min="6" max="6" width="13.85546875" style="3" bestFit="1" customWidth="1"/>
    <col min="7" max="7" width="5" style="3" bestFit="1" customWidth="1"/>
    <col min="8" max="9" width="5.42578125" style="3" bestFit="1" customWidth="1"/>
    <col min="10" max="10" width="15.42578125" style="3" bestFit="1" customWidth="1"/>
    <col min="11" max="11" width="5" style="3" bestFit="1" customWidth="1"/>
    <col min="12" max="13" width="5.42578125" style="3" bestFit="1" customWidth="1"/>
    <col min="14" max="14" width="22.85546875" style="3" bestFit="1" customWidth="1"/>
    <col min="15" max="16384" width="9" style="3"/>
  </cols>
  <sheetData>
    <row r="1" spans="1:15" ht="14.25" customHeight="1">
      <c r="A1" s="46"/>
      <c r="B1" s="291" t="s">
        <v>92</v>
      </c>
      <c r="C1" s="291"/>
      <c r="D1" s="291"/>
      <c r="E1" s="292"/>
      <c r="F1" s="293" t="s">
        <v>93</v>
      </c>
      <c r="G1" s="294"/>
      <c r="H1" s="294"/>
      <c r="I1" s="295"/>
      <c r="J1" s="293" t="s">
        <v>94</v>
      </c>
      <c r="K1" s="294"/>
      <c r="L1" s="294"/>
      <c r="M1" s="295"/>
      <c r="N1" s="296" t="s">
        <v>95</v>
      </c>
      <c r="O1" s="47"/>
    </row>
    <row r="2" spans="1:15">
      <c r="A2" s="46" t="s">
        <v>87</v>
      </c>
      <c r="B2" s="48" t="s">
        <v>88</v>
      </c>
      <c r="C2" s="48" t="s">
        <v>89</v>
      </c>
      <c r="D2" s="48" t="s">
        <v>90</v>
      </c>
      <c r="E2" s="48" t="s">
        <v>91</v>
      </c>
      <c r="F2" s="48" t="s">
        <v>88</v>
      </c>
      <c r="G2" s="48" t="s">
        <v>89</v>
      </c>
      <c r="H2" s="48" t="s">
        <v>90</v>
      </c>
      <c r="I2" s="48" t="s">
        <v>91</v>
      </c>
      <c r="J2" s="48" t="s">
        <v>88</v>
      </c>
      <c r="K2" s="48" t="s">
        <v>89</v>
      </c>
      <c r="L2" s="48" t="s">
        <v>90</v>
      </c>
      <c r="M2" s="48" t="s">
        <v>91</v>
      </c>
      <c r="N2" s="297"/>
      <c r="O2" s="49"/>
    </row>
    <row r="3" spans="1:15">
      <c r="A3" s="50">
        <f>'[5]Mill outstock weekly'!C4</f>
        <v>42741</v>
      </c>
      <c r="B3" s="51">
        <f>'[5]Mill outstock weekly'!D4</f>
        <v>0.11026</v>
      </c>
      <c r="C3" s="51">
        <f>'[5]Mill outstock weekly'!E4</f>
        <v>5.5370000000000003E-2</v>
      </c>
      <c r="D3" s="52">
        <f>'[5]Mill outstock weekly'!F4</f>
        <v>3.7789999999999997E-2</v>
      </c>
      <c r="E3" s="52">
        <f>'[5]Mill outstock weekly'!G4</f>
        <v>1.7100000000000001E-2</v>
      </c>
      <c r="F3" s="52">
        <f>'[5]Mill outstock weekly'!H4</f>
        <v>0.18054000000000003</v>
      </c>
      <c r="G3" s="52">
        <f>'[5]Mill outstock weekly'!I4</f>
        <v>9.3219999999999997E-2</v>
      </c>
      <c r="H3" s="52">
        <f>'[5]Mill outstock weekly'!J4</f>
        <v>4.0950000000000007E-2</v>
      </c>
      <c r="I3" s="52">
        <f>'[5]Mill outstock weekly'!K4</f>
        <v>4.6370000000000001E-2</v>
      </c>
      <c r="J3" s="52">
        <f>'[5]Mill outstock weekly'!L4</f>
        <v>0.40482299999999993</v>
      </c>
      <c r="K3" s="52">
        <f>'[5]Mill outstock weekly'!M4</f>
        <v>0.21618500000000002</v>
      </c>
      <c r="L3" s="52">
        <f>'[5]Mill outstock weekly'!N4</f>
        <v>9.9202999999999986E-2</v>
      </c>
      <c r="M3" s="52">
        <f>'[5]Mill outstock weekly'!O4</f>
        <v>8.9435000000000001E-2</v>
      </c>
      <c r="N3" s="52">
        <f>'[5]Mill outstock weekly'!P4</f>
        <v>0.58536299999999997</v>
      </c>
      <c r="O3" s="52"/>
    </row>
    <row r="4" spans="1:15">
      <c r="A4" s="50">
        <f>'[5]Mill outstock weekly'!C5</f>
        <v>42748</v>
      </c>
      <c r="B4" s="51">
        <f>'[5]Mill outstock weekly'!D5</f>
        <v>0.11140920000000001</v>
      </c>
      <c r="C4" s="51">
        <f>'[5]Mill outstock weekly'!E5</f>
        <v>5.5052999999999998E-2</v>
      </c>
      <c r="D4" s="52">
        <f>'[5]Mill outstock weekly'!F5</f>
        <v>3.7236199999999997E-2</v>
      </c>
      <c r="E4" s="52">
        <f>'[5]Mill outstock weekly'!G5</f>
        <v>1.9120000000000002E-2</v>
      </c>
      <c r="F4" s="52">
        <f>'[5]Mill outstock weekly'!H5</f>
        <v>0.18855379999999999</v>
      </c>
      <c r="G4" s="52">
        <f>'[5]Mill outstock weekly'!I5</f>
        <v>0.1020918</v>
      </c>
      <c r="H4" s="52">
        <f>'[5]Mill outstock weekly'!J5</f>
        <v>4.2161999999999998E-2</v>
      </c>
      <c r="I4" s="52">
        <f>'[5]Mill outstock weekly'!K5</f>
        <v>4.4299999999999992E-2</v>
      </c>
      <c r="J4" s="52">
        <f>'[5]Mill outstock weekly'!L5</f>
        <v>0.43846580000000002</v>
      </c>
      <c r="K4" s="52">
        <f>'[5]Mill outstock weekly'!M5</f>
        <v>0.23406660000000001</v>
      </c>
      <c r="L4" s="52">
        <f>'[5]Mill outstock weekly'!N5</f>
        <v>0.1126852</v>
      </c>
      <c r="M4" s="52">
        <f>'[5]Mill outstock weekly'!O5</f>
        <v>9.171399999999999E-2</v>
      </c>
      <c r="N4" s="52">
        <f>'[5]Mill outstock weekly'!P5</f>
        <v>0.62701960000000001</v>
      </c>
      <c r="O4" s="52"/>
    </row>
    <row r="5" spans="1:15">
      <c r="A5" s="50">
        <f>'[5]Mill outstock weekly'!C6</f>
        <v>42755</v>
      </c>
      <c r="B5" s="51">
        <f>'[5]Mill outstock weekly'!D6</f>
        <v>9.7368999999999997E-2</v>
      </c>
      <c r="C5" s="51">
        <f>'[5]Mill outstock weekly'!E6</f>
        <v>4.5941999999999997E-2</v>
      </c>
      <c r="D5" s="52">
        <f>'[5]Mill outstock weekly'!F6</f>
        <v>3.3256999999999995E-2</v>
      </c>
      <c r="E5" s="52">
        <f>'[5]Mill outstock weekly'!G6</f>
        <v>1.8169999999999999E-2</v>
      </c>
      <c r="F5" s="52">
        <f>'[5]Mill outstock weekly'!H6</f>
        <v>0.16041371999999998</v>
      </c>
      <c r="G5" s="52">
        <f>'[5]Mill outstock weekly'!I6</f>
        <v>8.108572E-2</v>
      </c>
      <c r="H5" s="52">
        <f>'[5]Mill outstock weekly'!J6</f>
        <v>3.8315999999999996E-2</v>
      </c>
      <c r="I5" s="52">
        <f>'[5]Mill outstock weekly'!K6</f>
        <v>4.1012E-2</v>
      </c>
      <c r="J5" s="52">
        <f>'[5]Mill outstock weekly'!L6</f>
        <v>0.36472739999999998</v>
      </c>
      <c r="K5" s="52">
        <f>'[5]Mill outstock weekly'!M6</f>
        <v>0.17336219999999997</v>
      </c>
      <c r="L5" s="52">
        <f>'[5]Mill outstock weekly'!N6</f>
        <v>0.10578119999999999</v>
      </c>
      <c r="M5" s="52">
        <f>'[5]Mill outstock weekly'!O6</f>
        <v>8.5584000000000007E-2</v>
      </c>
      <c r="N5" s="52">
        <f>'[5]Mill outstock weekly'!P6</f>
        <v>0.52514112000000002</v>
      </c>
      <c r="O5" s="52"/>
    </row>
    <row r="6" spans="1:15">
      <c r="A6" s="50">
        <f>'[5]Mill outstock weekly'!C7</f>
        <v>42762</v>
      </c>
      <c r="B6" s="51">
        <f>'[5]Mill outstock weekly'!D7</f>
        <v>7.1417999999999995E-2</v>
      </c>
      <c r="C6" s="51">
        <f>'[5]Mill outstock weekly'!E7</f>
        <v>3.2910000000000002E-2</v>
      </c>
      <c r="D6" s="52">
        <f>'[5]Mill outstock weekly'!F7</f>
        <v>2.3258000000000001E-2</v>
      </c>
      <c r="E6" s="52">
        <f>'[5]Mill outstock weekly'!G7</f>
        <v>1.525E-2</v>
      </c>
      <c r="F6" s="52">
        <f>'[5]Mill outstock weekly'!H7</f>
        <v>0.13152999999999998</v>
      </c>
      <c r="G6" s="52">
        <f>'[5]Mill outstock weekly'!I7</f>
        <v>7.2215000000000001E-2</v>
      </c>
      <c r="H6" s="52">
        <f>'[5]Mill outstock weekly'!J7</f>
        <v>2.2214999999999999E-2</v>
      </c>
      <c r="I6" s="52">
        <f>'[5]Mill outstock weekly'!K7</f>
        <v>3.7100000000000001E-2</v>
      </c>
      <c r="J6" s="52">
        <f>'[5]Mill outstock weekly'!L7</f>
        <v>0.26517849999999998</v>
      </c>
      <c r="K6" s="52">
        <f>'[5]Mill outstock weekly'!M7</f>
        <v>0.1246985</v>
      </c>
      <c r="L6" s="52">
        <f>'[5]Mill outstock weekly'!N7</f>
        <v>6.6705E-2</v>
      </c>
      <c r="M6" s="52">
        <f>'[5]Mill outstock weekly'!O7</f>
        <v>7.3774999999999993E-2</v>
      </c>
      <c r="N6" s="52">
        <f>'[5]Mill outstock weekly'!P7</f>
        <v>0.39670849999999996</v>
      </c>
      <c r="O6" s="52"/>
    </row>
    <row r="7" spans="1:15" ht="15.75">
      <c r="A7" s="50">
        <f>'[5]Mill outstock weekly'!C8</f>
        <v>42769</v>
      </c>
      <c r="B7" s="44">
        <f>'[5]Mill outstock weekly'!D8</f>
        <v>7.1417999999999995E-2</v>
      </c>
      <c r="C7" s="44">
        <f>'[5]Mill outstock weekly'!E8</f>
        <v>3.2910000000000002E-2</v>
      </c>
      <c r="D7" s="45">
        <f>'[5]Mill outstock weekly'!F8</f>
        <v>2.3258000000000001E-2</v>
      </c>
      <c r="E7" s="45">
        <f>'[5]Mill outstock weekly'!G8</f>
        <v>1.525E-2</v>
      </c>
      <c r="F7" s="45">
        <f>'[5]Mill outstock weekly'!H8</f>
        <v>0.13152999999999998</v>
      </c>
      <c r="G7" s="45">
        <f>'[5]Mill outstock weekly'!I8</f>
        <v>7.2215000000000001E-2</v>
      </c>
      <c r="H7" s="45">
        <f>'[5]Mill outstock weekly'!J8</f>
        <v>2.2214999999999999E-2</v>
      </c>
      <c r="I7" s="45">
        <f>'[5]Mill outstock weekly'!K8</f>
        <v>3.7100000000000001E-2</v>
      </c>
      <c r="J7" s="45">
        <f>'[5]Mill outstock weekly'!L8</f>
        <v>0.26517849999999998</v>
      </c>
      <c r="K7" s="45">
        <f>'[5]Mill outstock weekly'!M8</f>
        <v>0.1246985</v>
      </c>
      <c r="L7" s="45">
        <f>'[5]Mill outstock weekly'!N8</f>
        <v>6.6705E-2</v>
      </c>
      <c r="M7" s="45">
        <f>'[5]Mill outstock weekly'!O8</f>
        <v>7.3774999999999993E-2</v>
      </c>
      <c r="N7" s="45">
        <f>'[5]Mill outstock weekly'!P8</f>
        <v>0.39670849999999996</v>
      </c>
      <c r="O7" s="52"/>
    </row>
    <row r="8" spans="1:15">
      <c r="A8" s="50">
        <f>'[5]Mill outstock weekly'!C9</f>
        <v>42776</v>
      </c>
      <c r="B8" s="51">
        <f>'[5]Mill outstock weekly'!D9</f>
        <v>6.63493E-2</v>
      </c>
      <c r="C8" s="51">
        <f>'[5]Mill outstock weekly'!E9</f>
        <v>3.9345900000000003E-2</v>
      </c>
      <c r="D8" s="52">
        <f>'[5]Mill outstock weekly'!F9</f>
        <v>1.2703399999999998E-2</v>
      </c>
      <c r="E8" s="52">
        <f>'[5]Mill outstock weekly'!G9</f>
        <v>1.4299999999999998E-2</v>
      </c>
      <c r="F8" s="52">
        <f>'[5]Mill outstock weekly'!H9</f>
        <v>0.14854060000000002</v>
      </c>
      <c r="G8" s="52">
        <f>'[5]Mill outstock weekly'!I9</f>
        <v>8.2666199999999995E-2</v>
      </c>
      <c r="H8" s="52">
        <f>'[5]Mill outstock weekly'!J9</f>
        <v>2.62084E-2</v>
      </c>
      <c r="I8" s="52">
        <f>'[5]Mill outstock weekly'!K9</f>
        <v>3.9665999999999993E-2</v>
      </c>
      <c r="J8" s="52">
        <f>'[5]Mill outstock weekly'!L9</f>
        <v>0.32759860000000007</v>
      </c>
      <c r="K8" s="52">
        <f>'[5]Mill outstock weekly'!M9</f>
        <v>0.17136400000000002</v>
      </c>
      <c r="L8" s="52">
        <f>'[5]Mill outstock weekly'!N9</f>
        <v>6.9950600000000002E-2</v>
      </c>
      <c r="M8" s="52">
        <f>'[5]Mill outstock weekly'!O9</f>
        <v>8.6284E-2</v>
      </c>
      <c r="N8" s="52">
        <f>'[5]Mill outstock weekly'!P9</f>
        <v>0.4761392000000001</v>
      </c>
      <c r="O8" s="52"/>
    </row>
    <row r="9" spans="1:15">
      <c r="A9" s="50">
        <f>'[5]Mill outstock weekly'!C10</f>
        <v>42783</v>
      </c>
      <c r="B9" s="51">
        <f>'[5]Mill outstock weekly'!D10</f>
        <v>9.6218200000000004E-2</v>
      </c>
      <c r="C9" s="51">
        <f>'[5]Mill outstock weekly'!E10</f>
        <v>5.1451000000000004E-2</v>
      </c>
      <c r="D9" s="52">
        <f>'[5]Mill outstock weekly'!F10</f>
        <v>2.5327200000000005E-2</v>
      </c>
      <c r="E9" s="52">
        <f>'[5]Mill outstock weekly'!G10</f>
        <v>1.9440000000000002E-2</v>
      </c>
      <c r="F9" s="52">
        <f>'[5]Mill outstock weekly'!H10</f>
        <v>0.19224200000000002</v>
      </c>
      <c r="G9" s="52">
        <f>'[5]Mill outstock weekly'!I10</f>
        <v>9.5951999999999996E-2</v>
      </c>
      <c r="H9" s="52">
        <f>'[5]Mill outstock weekly'!J10</f>
        <v>3.8164000000000003E-2</v>
      </c>
      <c r="I9" s="52">
        <f>'[5]Mill outstock weekly'!K10</f>
        <v>5.8125999999999997E-2</v>
      </c>
      <c r="J9" s="52">
        <f>'[5]Mill outstock weekly'!L10</f>
        <v>0.43843080000000001</v>
      </c>
      <c r="K9" s="52">
        <f>'[5]Mill outstock weekly'!M10</f>
        <v>0.2189152</v>
      </c>
      <c r="L9" s="52">
        <f>'[5]Mill outstock weekly'!N10</f>
        <v>0.10357159999999999</v>
      </c>
      <c r="M9" s="52">
        <f>'[5]Mill outstock weekly'!O10</f>
        <v>0.11594400000000001</v>
      </c>
      <c r="N9" s="52">
        <f>'[5]Mill outstock weekly'!P10</f>
        <v>0.63067280000000003</v>
      </c>
      <c r="O9" s="52"/>
    </row>
    <row r="10" spans="1:15">
      <c r="A10" s="50">
        <f>'[5]Mill outstock weekly'!C11</f>
        <v>42790</v>
      </c>
      <c r="B10" s="51">
        <f>'[5]Mill outstock weekly'!D11</f>
        <v>0.1000458</v>
      </c>
      <c r="C10" s="51">
        <f>'[5]Mill outstock weekly'!E11</f>
        <v>4.2320000000000003E-2</v>
      </c>
      <c r="D10" s="52">
        <f>'[5]Mill outstock weekly'!F11</f>
        <v>3.9365799999999999E-2</v>
      </c>
      <c r="E10" s="52">
        <f>'[5]Mill outstock weekly'!G11</f>
        <v>1.8359999999999998E-2</v>
      </c>
      <c r="F10" s="52">
        <f>'[5]Mill outstock weekly'!H11</f>
        <v>0.20514039999999997</v>
      </c>
      <c r="G10" s="52">
        <f>'[5]Mill outstock weekly'!I11</f>
        <v>9.7694399999999987E-2</v>
      </c>
      <c r="H10" s="52">
        <f>'[5]Mill outstock weekly'!J11</f>
        <v>5.1642E-2</v>
      </c>
      <c r="I10" s="52">
        <f>'[5]Mill outstock weekly'!K11</f>
        <v>5.5803999999999999E-2</v>
      </c>
      <c r="J10" s="52">
        <f>'[5]Mill outstock weekly'!L11</f>
        <v>0.45153280000000001</v>
      </c>
      <c r="K10" s="52">
        <f>'[5]Mill outstock weekly'!M11</f>
        <v>0.21033579999999996</v>
      </c>
      <c r="L10" s="52">
        <f>'[5]Mill outstock weekly'!N11</f>
        <v>0.13697699999999999</v>
      </c>
      <c r="M10" s="52">
        <f>'[5]Mill outstock weekly'!O11</f>
        <v>0.10422000000000001</v>
      </c>
      <c r="N10" s="52">
        <f>'[5]Mill outstock weekly'!P11</f>
        <v>0.65667319999999996</v>
      </c>
      <c r="O10" s="52"/>
    </row>
    <row r="11" spans="1:15">
      <c r="A11" s="50">
        <f>'[5]Mill outstock weekly'!C12</f>
        <v>42797</v>
      </c>
      <c r="B11" s="51">
        <f>'[5]Mill outstock weekly'!D12</f>
        <v>9.3918199999999993E-2</v>
      </c>
      <c r="C11" s="51">
        <f>'[5]Mill outstock weekly'!E12</f>
        <v>3.9355000000000008E-2</v>
      </c>
      <c r="D11" s="52">
        <f>'[5]Mill outstock weekly'!F12</f>
        <v>4.0143200000000004E-2</v>
      </c>
      <c r="E11" s="52">
        <f>'[5]Mill outstock weekly'!G12</f>
        <v>1.4419999999999999E-2</v>
      </c>
      <c r="F11" s="52">
        <f>'[5]Mill outstock weekly'!H12</f>
        <v>0.18289800000000001</v>
      </c>
      <c r="G11" s="52">
        <f>'[5]Mill outstock weekly'!I12</f>
        <v>9.0852000000000002E-2</v>
      </c>
      <c r="H11" s="52">
        <f>'[5]Mill outstock weekly'!J12</f>
        <v>4.4566000000000001E-2</v>
      </c>
      <c r="I11" s="52">
        <f>'[5]Mill outstock weekly'!K12</f>
        <v>4.7479999999999994E-2</v>
      </c>
      <c r="J11" s="52">
        <f>'[5]Mill outstock weekly'!L12</f>
        <v>0.4292028</v>
      </c>
      <c r="K11" s="52">
        <f>'[5]Mill outstock weekly'!M12</f>
        <v>0.20642239999999998</v>
      </c>
      <c r="L11" s="52">
        <f>'[5]Mill outstock weekly'!N12</f>
        <v>0.13400040000000002</v>
      </c>
      <c r="M11" s="52">
        <f>'[5]Mill outstock weekly'!O12</f>
        <v>8.8779999999999998E-2</v>
      </c>
      <c r="N11" s="52">
        <f>'[5]Mill outstock weekly'!P12</f>
        <v>0.6121008</v>
      </c>
      <c r="O11" s="52"/>
    </row>
    <row r="12" spans="1:15">
      <c r="A12" s="50">
        <f>'[5]Mill outstock weekly'!C13</f>
        <v>42804</v>
      </c>
      <c r="B12" s="51">
        <f>'[5]Mill outstock weekly'!D13</f>
        <v>9.6824199999999999E-2</v>
      </c>
      <c r="C12" s="51">
        <f>'[5]Mill outstock weekly'!E13</f>
        <v>3.8975000000000003E-2</v>
      </c>
      <c r="D12" s="52">
        <f>'[5]Mill outstock weekly'!F13</f>
        <v>4.3919200000000005E-2</v>
      </c>
      <c r="E12" s="52">
        <f>'[5]Mill outstock weekly'!G13</f>
        <v>1.3930000000000001E-2</v>
      </c>
      <c r="F12" s="52">
        <f>'[5]Mill outstock weekly'!H13</f>
        <v>0.1808572</v>
      </c>
      <c r="G12" s="52">
        <f>'[5]Mill outstock weekly'!I13</f>
        <v>8.8623199999999999E-2</v>
      </c>
      <c r="H12" s="52">
        <f>'[5]Mill outstock weekly'!J13</f>
        <v>4.7014E-2</v>
      </c>
      <c r="I12" s="52">
        <f>'[5]Mill outstock weekly'!K13</f>
        <v>4.5219999999999996E-2</v>
      </c>
      <c r="J12" s="52">
        <f>'[5]Mill outstock weekly'!L13</f>
        <v>0.4090432</v>
      </c>
      <c r="K12" s="52">
        <f>'[5]Mill outstock weekly'!M13</f>
        <v>0.18553579999999997</v>
      </c>
      <c r="L12" s="52">
        <f>'[5]Mill outstock weekly'!N13</f>
        <v>0.12952740000000001</v>
      </c>
      <c r="M12" s="52">
        <f>'[5]Mill outstock weekly'!O13</f>
        <v>9.397999999999998E-2</v>
      </c>
      <c r="N12" s="52">
        <f>'[5]Mill outstock weekly'!P13</f>
        <v>0.58990039999999999</v>
      </c>
      <c r="O12" s="52"/>
    </row>
    <row r="13" spans="1:15">
      <c r="A13" s="50">
        <f>'[5]Mill outstock weekly'!C14</f>
        <v>42811</v>
      </c>
      <c r="B13" s="51">
        <f>'[5]Mill outstock weekly'!D14</f>
        <v>0.11371339999999999</v>
      </c>
      <c r="C13" s="51">
        <f>'[5]Mill outstock weekly'!E14</f>
        <v>4.4217999999999993E-2</v>
      </c>
      <c r="D13" s="52">
        <f>'[5]Mill outstock weekly'!F14</f>
        <v>5.2505400000000001E-2</v>
      </c>
      <c r="E13" s="52">
        <f>'[5]Mill outstock weekly'!G14</f>
        <v>1.6990000000000002E-2</v>
      </c>
      <c r="F13" s="52">
        <f>'[5]Mill outstock weekly'!H14</f>
        <v>0.19873232000000002</v>
      </c>
      <c r="G13" s="52">
        <f>'[5]Mill outstock weekly'!I14</f>
        <v>0.10003272000000001</v>
      </c>
      <c r="H13" s="52">
        <f>'[5]Mill outstock weekly'!J14</f>
        <v>5.1399600000000004E-2</v>
      </c>
      <c r="I13" s="52">
        <f>'[5]Mill outstock weekly'!K14</f>
        <v>4.7300000000000002E-2</v>
      </c>
      <c r="J13" s="52">
        <f>'[5]Mill outstock weekly'!L14</f>
        <v>0.46500205880000001</v>
      </c>
      <c r="K13" s="52">
        <f>'[5]Mill outstock weekly'!M14</f>
        <v>0.20830245879999998</v>
      </c>
      <c r="L13" s="52">
        <f>'[5]Mill outstock weekly'!N14</f>
        <v>0.15429960000000001</v>
      </c>
      <c r="M13" s="52">
        <f>'[5]Mill outstock weekly'!O14</f>
        <v>0.1024</v>
      </c>
      <c r="N13" s="52">
        <f>'[5]Mill outstock weekly'!P14</f>
        <v>0.66373437880000008</v>
      </c>
      <c r="O13" s="52"/>
    </row>
    <row r="14" spans="1:15">
      <c r="A14" s="50">
        <f>'[5]Mill outstock weekly'!C15</f>
        <v>42818</v>
      </c>
      <c r="B14" s="51">
        <f>'[5]Mill outstock weekly'!D15</f>
        <v>0.1035402</v>
      </c>
      <c r="C14" s="51">
        <f>'[5]Mill outstock weekly'!E15</f>
        <v>4.3874999999999997E-2</v>
      </c>
      <c r="D14" s="52">
        <f>'[5]Mill outstock weekly'!F15</f>
        <v>4.2805200000000002E-2</v>
      </c>
      <c r="E14" s="52">
        <f>'[5]Mill outstock weekly'!G15</f>
        <v>1.686E-2</v>
      </c>
      <c r="F14" s="52">
        <f>'[5]Mill outstock weekly'!H15</f>
        <v>0.1835272</v>
      </c>
      <c r="G14" s="52">
        <f>'[5]Mill outstock weekly'!I15</f>
        <v>9.2295199999999994E-2</v>
      </c>
      <c r="H14" s="52">
        <f>'[5]Mill outstock weekly'!J15</f>
        <v>4.3971999999999997E-2</v>
      </c>
      <c r="I14" s="52">
        <f>'[5]Mill outstock weekly'!K15</f>
        <v>4.726000000000001E-2</v>
      </c>
      <c r="J14" s="52">
        <f>'[5]Mill outstock weekly'!L15</f>
        <v>0.41020459999999997</v>
      </c>
      <c r="K14" s="52">
        <f>'[5]Mill outstock weekly'!M15</f>
        <v>0.18859719999999996</v>
      </c>
      <c r="L14" s="52">
        <f>'[5]Mill outstock weekly'!N15</f>
        <v>0.12010739999999998</v>
      </c>
      <c r="M14" s="52">
        <f>'[5]Mill outstock weekly'!O15</f>
        <v>0.10149999999999999</v>
      </c>
      <c r="N14" s="52">
        <f>'[5]Mill outstock weekly'!P15</f>
        <v>0.59373180000000003</v>
      </c>
      <c r="O14" s="52"/>
    </row>
    <row r="15" spans="1:15">
      <c r="A15" s="50">
        <f>'[5]Mill outstock weekly'!C16</f>
        <v>42825</v>
      </c>
      <c r="B15" s="51">
        <f>'[5]Mill outstock weekly'!D16</f>
        <v>0.104528</v>
      </c>
      <c r="C15" s="51">
        <f>'[5]Mill outstock weekly'!E16</f>
        <v>4.1184000000000005E-2</v>
      </c>
      <c r="D15" s="52">
        <f>'[5]Mill outstock weekly'!F16</f>
        <v>4.4144000000000003E-2</v>
      </c>
      <c r="E15" s="52">
        <f>'[5]Mill outstock weekly'!G16</f>
        <v>1.9200000000000002E-2</v>
      </c>
      <c r="F15" s="52">
        <f>'[5]Mill outstock weekly'!H16</f>
        <v>0.19097900000000001</v>
      </c>
      <c r="G15" s="52">
        <f>'[5]Mill outstock weekly'!I16</f>
        <v>9.7348999999999991E-2</v>
      </c>
      <c r="H15" s="52">
        <f>'[5]Mill outstock weekly'!J16</f>
        <v>4.9750000000000003E-2</v>
      </c>
      <c r="I15" s="52">
        <f>'[5]Mill outstock weekly'!K16</f>
        <v>4.3880000000000002E-2</v>
      </c>
      <c r="J15" s="52">
        <f>'[5]Mill outstock weekly'!L16</f>
        <v>0.43611739999999999</v>
      </c>
      <c r="K15" s="52">
        <f>'[5]Mill outstock weekly'!M16</f>
        <v>0.19291800000000001</v>
      </c>
      <c r="L15" s="52">
        <f>'[5]Mill outstock weekly'!N16</f>
        <v>0.13787940000000001</v>
      </c>
      <c r="M15" s="52">
        <f>'[5]Mill outstock weekly'!O16</f>
        <v>0.10532</v>
      </c>
      <c r="N15" s="52">
        <f>'[5]Mill outstock weekly'!P16</f>
        <v>0.6270964</v>
      </c>
      <c r="O15" s="52"/>
    </row>
    <row r="16" spans="1:15">
      <c r="A16" s="50">
        <f>'[5]Mill outstock weekly'!C17</f>
        <v>42832</v>
      </c>
      <c r="B16" s="51">
        <f>'[5]Mill outstock weekly'!D17</f>
        <v>0.12401575000000001</v>
      </c>
      <c r="C16" s="51">
        <f>'[5]Mill outstock weekly'!E17</f>
        <v>4.7560000000000005E-2</v>
      </c>
      <c r="D16" s="52">
        <f>'[5]Mill outstock weekly'!F17</f>
        <v>4.8880750000000001E-2</v>
      </c>
      <c r="E16" s="52">
        <f>'[5]Mill outstock weekly'!G17</f>
        <v>2.7574999999999999E-2</v>
      </c>
      <c r="F16" s="52">
        <f>'[5]Mill outstock weekly'!H17</f>
        <v>0.21695724999999999</v>
      </c>
      <c r="G16" s="52">
        <f>'[5]Mill outstock weekly'!I17</f>
        <v>9.9776749999999997E-2</v>
      </c>
      <c r="H16" s="52">
        <f>'[5]Mill outstock weekly'!J17</f>
        <v>4.88805E-2</v>
      </c>
      <c r="I16" s="52">
        <f>'[5]Mill outstock weekly'!K17</f>
        <v>6.83E-2</v>
      </c>
      <c r="J16" s="52">
        <f>'[5]Mill outstock weekly'!L17</f>
        <v>0.46593424999999994</v>
      </c>
      <c r="K16" s="52">
        <f>'[5]Mill outstock weekly'!M17</f>
        <v>0.21220574999999997</v>
      </c>
      <c r="L16" s="52">
        <f>'[5]Mill outstock weekly'!N17</f>
        <v>0.13897849999999998</v>
      </c>
      <c r="M16" s="52">
        <f>'[5]Mill outstock weekly'!O17</f>
        <v>0.11474999999999999</v>
      </c>
      <c r="N16" s="52">
        <f>'[5]Mill outstock weekly'!P17</f>
        <v>0.68289149999999998</v>
      </c>
      <c r="O16" s="52"/>
    </row>
    <row r="17" spans="1:15">
      <c r="A17" s="50">
        <f>'[5]Mill outstock weekly'!C18</f>
        <v>42839</v>
      </c>
      <c r="B17" s="51">
        <f>'[5]Mill outstock weekly'!D18</f>
        <v>0.11443599999999998</v>
      </c>
      <c r="C17" s="51">
        <f>'[5]Mill outstock weekly'!E18</f>
        <v>4.1521000000000002E-2</v>
      </c>
      <c r="D17" s="52">
        <f>'[5]Mill outstock weekly'!F18</f>
        <v>4.8274999999999992E-2</v>
      </c>
      <c r="E17" s="52">
        <f>'[5]Mill outstock weekly'!G18</f>
        <v>2.4639999999999999E-2</v>
      </c>
      <c r="F17" s="52">
        <f>'[5]Mill outstock weekly'!H18</f>
        <v>0.19975960000000001</v>
      </c>
      <c r="G17" s="52">
        <f>'[5]Mill outstock weekly'!I18</f>
        <v>8.8254000000000013E-2</v>
      </c>
      <c r="H17" s="52">
        <f>'[5]Mill outstock weekly'!J18</f>
        <v>4.57136E-2</v>
      </c>
      <c r="I17" s="52">
        <f>'[5]Mill outstock weekly'!K18</f>
        <v>6.5792000000000003E-2</v>
      </c>
      <c r="J17" s="52">
        <f>'[5]Mill outstock weekly'!L18</f>
        <v>0.43075300000000005</v>
      </c>
      <c r="K17" s="52">
        <f>'[5]Mill outstock weekly'!M18</f>
        <v>0.18497479999999999</v>
      </c>
      <c r="L17" s="52">
        <f>'[5]Mill outstock weekly'!N18</f>
        <v>0.13061819999999999</v>
      </c>
      <c r="M17" s="52">
        <f>'[5]Mill outstock weekly'!O18</f>
        <v>0.11516</v>
      </c>
      <c r="N17" s="52">
        <f>'[5]Mill outstock weekly'!P18</f>
        <v>0.63051260000000009</v>
      </c>
      <c r="O17" s="52"/>
    </row>
    <row r="18" spans="1:15">
      <c r="A18" s="50">
        <f>'[5]Mill outstock weekly'!C19</f>
        <v>42846</v>
      </c>
      <c r="B18" s="51">
        <f>'[5]Mill outstock weekly'!D19</f>
        <v>0.1222704</v>
      </c>
      <c r="C18" s="51">
        <f>'[5]Mill outstock weekly'!E19</f>
        <v>4.4418799999999994E-2</v>
      </c>
      <c r="D18" s="52">
        <f>'[5]Mill outstock weekly'!F19</f>
        <v>5.2431600000000002E-2</v>
      </c>
      <c r="E18" s="52">
        <f>'[5]Mill outstock weekly'!G19</f>
        <v>2.5419999999999998E-2</v>
      </c>
      <c r="F18" s="52">
        <f>'[5]Mill outstock weekly'!H19</f>
        <v>0.23678159999999995</v>
      </c>
      <c r="G18" s="52">
        <f>'[5]Mill outstock weekly'!I19</f>
        <v>9.5145799999999989E-2</v>
      </c>
      <c r="H18" s="52">
        <f>'[5]Mill outstock weekly'!J19</f>
        <v>4.7695800000000003E-2</v>
      </c>
      <c r="I18" s="52">
        <f>'[5]Mill outstock weekly'!K19</f>
        <v>9.3939999999999996E-2</v>
      </c>
      <c r="J18" s="52">
        <f>'[5]Mill outstock weekly'!L19</f>
        <v>0.46267279999999988</v>
      </c>
      <c r="K18" s="52">
        <f>'[5]Mill outstock weekly'!M19</f>
        <v>0.20658440000000003</v>
      </c>
      <c r="L18" s="52">
        <f>'[5]Mill outstock weekly'!N19</f>
        <v>0.13826839999999999</v>
      </c>
      <c r="M18" s="52">
        <f>'[5]Mill outstock weekly'!O19</f>
        <v>0.11781999999999999</v>
      </c>
      <c r="N18" s="52">
        <f>'[5]Mill outstock weekly'!P19</f>
        <v>0.69945439999999981</v>
      </c>
      <c r="O18" s="52"/>
    </row>
    <row r="19" spans="1:15">
      <c r="A19" s="50">
        <f>'[5]Mill outstock weekly'!C20</f>
        <v>42853</v>
      </c>
      <c r="B19" s="51">
        <f>'[5]Mill outstock weekly'!D20</f>
        <v>0.13942740000000001</v>
      </c>
      <c r="C19" s="51">
        <f>'[5]Mill outstock weekly'!E20</f>
        <v>5.0743000000000003E-2</v>
      </c>
      <c r="D19" s="52">
        <f>'[5]Mill outstock weekly'!F20</f>
        <v>6.0784399999999995E-2</v>
      </c>
      <c r="E19" s="52">
        <f>'[5]Mill outstock weekly'!G20</f>
        <v>2.7900000000000001E-2</v>
      </c>
      <c r="F19" s="52">
        <f>'[5]Mill outstock weekly'!H20</f>
        <v>0.26196739999999996</v>
      </c>
      <c r="G19" s="52">
        <f>'[5]Mill outstock weekly'!I20</f>
        <v>0.10457039999999999</v>
      </c>
      <c r="H19" s="52">
        <f>'[5]Mill outstock weekly'!J20</f>
        <v>5.3837000000000003E-2</v>
      </c>
      <c r="I19" s="52">
        <f>'[5]Mill outstock weekly'!K20</f>
        <v>0.10356000000000001</v>
      </c>
      <c r="J19" s="52">
        <f>'[5]Mill outstock weekly'!L20</f>
        <v>0.52823400000000009</v>
      </c>
      <c r="K19" s="52">
        <f>'[5]Mill outstock weekly'!M20</f>
        <v>0.23649040000000002</v>
      </c>
      <c r="L19" s="52">
        <f>'[5]Mill outstock weekly'!N20</f>
        <v>0.15486360000000002</v>
      </c>
      <c r="M19" s="52">
        <f>'[5]Mill outstock weekly'!O20</f>
        <v>0.13688</v>
      </c>
      <c r="N19" s="52">
        <f>'[5]Mill outstock weekly'!P20</f>
        <v>0.79020140000000005</v>
      </c>
      <c r="O19" s="52"/>
    </row>
    <row r="20" spans="1:15">
      <c r="A20" s="50">
        <f>'[5]Mill outstock weekly'!C21</f>
        <v>42860</v>
      </c>
      <c r="B20" s="51">
        <f>'[5]Mill outstock weekly'!D21</f>
        <v>0.13385775</v>
      </c>
      <c r="C20" s="51">
        <f>'[5]Mill outstock weekly'!E21</f>
        <v>4.7959999999999996E-2</v>
      </c>
      <c r="D20" s="52">
        <f>'[5]Mill outstock weekly'!F21</f>
        <v>5.979774999999999E-2</v>
      </c>
      <c r="E20" s="52">
        <f>'[5]Mill outstock weekly'!G21</f>
        <v>2.6100000000000002E-2</v>
      </c>
      <c r="F20" s="52">
        <f>'[5]Mill outstock weekly'!H21</f>
        <v>0.24070725000000004</v>
      </c>
      <c r="G20" s="52">
        <f>'[5]Mill outstock weekly'!I21</f>
        <v>9.8869749999999992E-2</v>
      </c>
      <c r="H20" s="52">
        <f>'[5]Mill outstock weekly'!J21</f>
        <v>5.9037499999999993E-2</v>
      </c>
      <c r="I20" s="52">
        <f>'[5]Mill outstock weekly'!K21</f>
        <v>8.2800000000000012E-2</v>
      </c>
      <c r="J20" s="52">
        <f>'[5]Mill outstock weekly'!L21</f>
        <v>0.5328257500000001</v>
      </c>
      <c r="K20" s="52">
        <f>'[5]Mill outstock weekly'!M21</f>
        <v>0.22640850000000001</v>
      </c>
      <c r="L20" s="52">
        <f>'[5]Mill outstock weekly'!N21</f>
        <v>0.15949225</v>
      </c>
      <c r="M20" s="52">
        <f>'[5]Mill outstock weekly'!O21</f>
        <v>0.146925</v>
      </c>
      <c r="N20" s="52">
        <f>'[5]Mill outstock weekly'!P21</f>
        <v>0.77353300000000014</v>
      </c>
      <c r="O20" s="52"/>
    </row>
    <row r="21" spans="1:15">
      <c r="A21" s="50">
        <f>'[5]Mill outstock weekly'!C22</f>
        <v>42867</v>
      </c>
      <c r="B21" s="51">
        <f>'[5]Mill outstock weekly'!D22</f>
        <v>0.12335020000000001</v>
      </c>
      <c r="C21" s="51">
        <f>'[5]Mill outstock weekly'!E22</f>
        <v>4.4476000000000002E-2</v>
      </c>
      <c r="D21" s="52">
        <f>'[5]Mill outstock weekly'!F22</f>
        <v>5.6854200000000001E-2</v>
      </c>
      <c r="E21" s="52">
        <f>'[5]Mill outstock weekly'!G22</f>
        <v>2.2020000000000001E-2</v>
      </c>
      <c r="F21" s="52">
        <f>'[5]Mill outstock weekly'!H22</f>
        <v>0.23363519999999999</v>
      </c>
      <c r="G21" s="52">
        <f>'[5]Mill outstock weekly'!I22</f>
        <v>9.7289200000000006E-2</v>
      </c>
      <c r="H21" s="52">
        <f>'[5]Mill outstock weekly'!J22</f>
        <v>5.5526000000000006E-2</v>
      </c>
      <c r="I21" s="52">
        <f>'[5]Mill outstock weekly'!K22</f>
        <v>8.0819999999999989E-2</v>
      </c>
      <c r="J21" s="52">
        <f>'[5]Mill outstock weekly'!L22</f>
        <v>0.49180739999999989</v>
      </c>
      <c r="K21" s="52">
        <f>'[5]Mill outstock weekly'!M22</f>
        <v>0.21601379999999998</v>
      </c>
      <c r="L21" s="52">
        <f>'[5]Mill outstock weekly'!N22</f>
        <v>0.14589360000000001</v>
      </c>
      <c r="M21" s="52">
        <f>'[5]Mill outstock weekly'!O22</f>
        <v>0.12990000000000002</v>
      </c>
      <c r="N21" s="52">
        <f>'[5]Mill outstock weekly'!P22</f>
        <v>0.72544259999999983</v>
      </c>
      <c r="O21" s="52"/>
    </row>
    <row r="22" spans="1:15">
      <c r="A22" s="50">
        <f>'[5]Mill outstock weekly'!C23</f>
        <v>42874</v>
      </c>
      <c r="B22" s="51">
        <f>'[5]Mill outstock weekly'!D23</f>
        <v>0.12815119999999999</v>
      </c>
      <c r="C22" s="51">
        <f>'[5]Mill outstock weekly'!E23</f>
        <v>4.4653199999999997E-2</v>
      </c>
      <c r="D22" s="52">
        <f>'[5]Mill outstock weekly'!F23</f>
        <v>6.1018000000000003E-2</v>
      </c>
      <c r="E22" s="52">
        <f>'[5]Mill outstock weekly'!G23</f>
        <v>2.248E-2</v>
      </c>
      <c r="F22" s="52">
        <f>'[5]Mill outstock weekly'!H23</f>
        <v>0.2268172</v>
      </c>
      <c r="G22" s="52">
        <f>'[5]Mill outstock weekly'!I23</f>
        <v>9.6280000000000004E-2</v>
      </c>
      <c r="H22" s="52">
        <f>'[5]Mill outstock weekly'!J23</f>
        <v>5.6297200000000006E-2</v>
      </c>
      <c r="I22" s="52">
        <f>'[5]Mill outstock weekly'!K23</f>
        <v>7.424E-2</v>
      </c>
      <c r="J22" s="52">
        <f>'[5]Mill outstock weekly'!L23</f>
        <v>0.49811800000000001</v>
      </c>
      <c r="K22" s="52">
        <f>'[5]Mill outstock weekly'!M23</f>
        <v>0.2152772</v>
      </c>
      <c r="L22" s="52">
        <f>'[5]Mill outstock weekly'!N23</f>
        <v>0.14666079999999998</v>
      </c>
      <c r="M22" s="52">
        <f>'[5]Mill outstock weekly'!O23</f>
        <v>0.13618000000000002</v>
      </c>
      <c r="N22" s="52">
        <f>'[5]Mill outstock weekly'!P23</f>
        <v>0.7249352</v>
      </c>
      <c r="O22" s="52"/>
    </row>
    <row r="23" spans="1:15">
      <c r="A23" s="50">
        <f>'[5]Mill outstock weekly'!C24</f>
        <v>42881</v>
      </c>
      <c r="B23" s="51">
        <f>'[5]Mill outstock weekly'!D24</f>
        <v>0.11973199999999999</v>
      </c>
      <c r="C23" s="51">
        <f>'[5]Mill outstock weekly'!E24</f>
        <v>4.3861999999999998E-2</v>
      </c>
      <c r="D23" s="52">
        <f>'[5]Mill outstock weekly'!F24</f>
        <v>5.3990000000000003E-2</v>
      </c>
      <c r="E23" s="52">
        <f>'[5]Mill outstock weekly'!G24</f>
        <v>2.1879999999999997E-2</v>
      </c>
      <c r="F23" s="52">
        <f>'[5]Mill outstock weekly'!H24</f>
        <v>0.21438079999999995</v>
      </c>
      <c r="G23" s="52">
        <f>'[5]Mill outstock weekly'!I24</f>
        <v>9.5760000000000026E-2</v>
      </c>
      <c r="H23" s="52">
        <f>'[5]Mill outstock weekly'!J24</f>
        <v>5.0480800000000006E-2</v>
      </c>
      <c r="I23" s="52">
        <f>'[5]Mill outstock weekly'!K24</f>
        <v>6.8140000000000006E-2</v>
      </c>
      <c r="J23" s="52">
        <f>'[5]Mill outstock weekly'!L24</f>
        <v>0.45687500000000003</v>
      </c>
      <c r="K23" s="52">
        <f>'[5]Mill outstock weekly'!M24</f>
        <v>0.19812779999999999</v>
      </c>
      <c r="L23" s="52">
        <f>'[5]Mill outstock weekly'!N24</f>
        <v>0.13456720000000003</v>
      </c>
      <c r="M23" s="52">
        <f>'[5]Mill outstock weekly'!O24</f>
        <v>0.12418</v>
      </c>
      <c r="N23" s="52">
        <f>'[5]Mill outstock weekly'!P24</f>
        <v>0.67125579999999996</v>
      </c>
      <c r="O23" s="52"/>
    </row>
    <row r="24" spans="1:15">
      <c r="A24" s="50">
        <f>'[5]Mill outstock weekly'!C25</f>
        <v>42888</v>
      </c>
      <c r="B24" s="51">
        <f>'[5]Mill outstock weekly'!D25</f>
        <v>0.12162874999999999</v>
      </c>
      <c r="C24" s="51">
        <f>'[5]Mill outstock weekly'!E25</f>
        <v>4.5073749999999996E-2</v>
      </c>
      <c r="D24" s="52">
        <f>'[5]Mill outstock weekly'!F25</f>
        <v>5.4204999999999989E-2</v>
      </c>
      <c r="E24" s="52">
        <f>'[5]Mill outstock weekly'!G25</f>
        <v>2.2350000000000002E-2</v>
      </c>
      <c r="F24" s="52">
        <f>'[5]Mill outstock weekly'!H25</f>
        <v>0.23390700000000003</v>
      </c>
      <c r="G24" s="52">
        <f>'[5]Mill outstock weekly'!I25</f>
        <v>9.8042499999999991E-2</v>
      </c>
      <c r="H24" s="52">
        <f>'[5]Mill outstock weekly'!J25</f>
        <v>5.54645E-2</v>
      </c>
      <c r="I24" s="52">
        <f>'[5]Mill outstock weekly'!K25</f>
        <v>8.0400000000000013E-2</v>
      </c>
      <c r="J24" s="52">
        <f>'[5]Mill outstock weekly'!L25</f>
        <v>0.46499800000000002</v>
      </c>
      <c r="K24" s="52">
        <f>'[5]Mill outstock weekly'!M25</f>
        <v>0.20764499999999997</v>
      </c>
      <c r="L24" s="52">
        <f>'[5]Mill outstock weekly'!N25</f>
        <v>0.13637800000000003</v>
      </c>
      <c r="M24" s="52">
        <f>'[5]Mill outstock weekly'!O25</f>
        <v>0.120975</v>
      </c>
      <c r="N24" s="52">
        <f>'[5]Mill outstock weekly'!P25</f>
        <v>0.69890500000000011</v>
      </c>
      <c r="O24" s="52"/>
    </row>
    <row r="25" spans="1:15">
      <c r="A25" s="50">
        <f>'[5]Mill outstock weekly'!C26</f>
        <v>42895</v>
      </c>
      <c r="B25" s="51">
        <f>'[5]Mill outstock weekly'!D26</f>
        <v>0.11791500000000002</v>
      </c>
      <c r="C25" s="51">
        <f>'[5]Mill outstock weekly'!E26</f>
        <v>4.4835E-2</v>
      </c>
      <c r="D25" s="52">
        <f>'[5]Mill outstock weekly'!F26</f>
        <v>4.9259999999999998E-2</v>
      </c>
      <c r="E25" s="52">
        <f>'[5]Mill outstock weekly'!G26</f>
        <v>2.3820000000000001E-2</v>
      </c>
      <c r="F25" s="52">
        <f>'[5]Mill outstock weekly'!H26</f>
        <v>0.23057560000000002</v>
      </c>
      <c r="G25" s="52">
        <f>'[5]Mill outstock weekly'!I26</f>
        <v>9.9073999999999995E-2</v>
      </c>
      <c r="H25" s="52">
        <f>'[5]Mill outstock weekly'!J26</f>
        <v>5.1901600000000006E-2</v>
      </c>
      <c r="I25" s="52">
        <f>'[5]Mill outstock weekly'!K26</f>
        <v>7.959999999999999E-2</v>
      </c>
      <c r="J25" s="52">
        <f>'[5]Mill outstock weekly'!L26</f>
        <v>0.44540559999999996</v>
      </c>
      <c r="K25" s="52">
        <f>'[5]Mill outstock weekly'!M26</f>
        <v>0.20026519999999998</v>
      </c>
      <c r="L25" s="52">
        <f>'[5]Mill outstock weekly'!N26</f>
        <v>0.12920039999999999</v>
      </c>
      <c r="M25" s="52">
        <f>'[5]Mill outstock weekly'!O26</f>
        <v>0.11594</v>
      </c>
      <c r="N25" s="52">
        <f>'[5]Mill outstock weekly'!P26</f>
        <v>0.67598119999999995</v>
      </c>
      <c r="O25" s="52"/>
    </row>
    <row r="26" spans="1:15">
      <c r="A26" s="50">
        <f>'[5]Mill outstock weekly'!C27</f>
        <v>42902</v>
      </c>
      <c r="B26" s="51">
        <f>'[5]Mill outstock weekly'!D27</f>
        <v>0.11957</v>
      </c>
      <c r="C26" s="51">
        <f>'[5]Mill outstock weekly'!E27</f>
        <v>4.4142000000000001E-2</v>
      </c>
      <c r="D26" s="52">
        <f>'[5]Mill outstock weekly'!F27</f>
        <v>5.1307999999999999E-2</v>
      </c>
      <c r="E26" s="52">
        <f>'[5]Mill outstock weekly'!G27</f>
        <v>2.4119999999999999E-2</v>
      </c>
      <c r="F26" s="52">
        <f>'[5]Mill outstock weekly'!H27</f>
        <v>0.2409944</v>
      </c>
      <c r="G26" s="52">
        <f>'[5]Mill outstock weekly'!I27</f>
        <v>0.10259799999999999</v>
      </c>
      <c r="H26" s="52">
        <f>'[5]Mill outstock weekly'!J27</f>
        <v>5.4016399999999999E-2</v>
      </c>
      <c r="I26" s="52">
        <f>'[5]Mill outstock weekly'!K27</f>
        <v>8.4379999999999997E-2</v>
      </c>
      <c r="J26" s="52">
        <f>'[5]Mill outstock weekly'!L27</f>
        <v>0.47998499999999999</v>
      </c>
      <c r="K26" s="52">
        <f>'[5]Mill outstock weekly'!M27</f>
        <v>0.20620339999999998</v>
      </c>
      <c r="L26" s="52">
        <f>'[5]Mill outstock weekly'!N27</f>
        <v>0.1426016</v>
      </c>
      <c r="M26" s="52">
        <f>'[5]Mill outstock weekly'!O27</f>
        <v>0.13118000000000002</v>
      </c>
      <c r="N26" s="52">
        <f>'[5]Mill outstock weekly'!P27</f>
        <v>0.72097940000000005</v>
      </c>
      <c r="O26" s="52"/>
    </row>
    <row r="27" spans="1:15">
      <c r="A27" s="50">
        <f>'[5]Mill outstock weekly'!C28</f>
        <v>42909</v>
      </c>
      <c r="B27" s="51">
        <f>'[5]Mill outstock weekly'!D28</f>
        <v>0.12529100000000001</v>
      </c>
      <c r="C27" s="51">
        <f>'[5]Mill outstock weekly'!E28</f>
        <v>4.3105000000000004E-2</v>
      </c>
      <c r="D27" s="52">
        <f>'[5]Mill outstock weekly'!F28</f>
        <v>5.1476000000000001E-2</v>
      </c>
      <c r="E27" s="52">
        <f>'[5]Mill outstock weekly'!G28</f>
        <v>3.0709999999999998E-2</v>
      </c>
      <c r="F27" s="52">
        <f>'[5]Mill outstock weekly'!H28</f>
        <v>0.24148040000000001</v>
      </c>
      <c r="G27" s="52">
        <f>'[5]Mill outstock weekly'!I28</f>
        <v>9.7416000000000016E-2</v>
      </c>
      <c r="H27" s="52">
        <f>'[5]Mill outstock weekly'!J28</f>
        <v>5.4924399999999998E-2</v>
      </c>
      <c r="I27" s="52">
        <f>'[5]Mill outstock weekly'!K28</f>
        <v>8.9140000000000025E-2</v>
      </c>
      <c r="J27" s="52">
        <f>'[5]Mill outstock weekly'!L28</f>
        <v>0.47865760000000002</v>
      </c>
      <c r="K27" s="52">
        <f>'[5]Mill outstock weekly'!M28</f>
        <v>0.20143399999999997</v>
      </c>
      <c r="L27" s="52">
        <f>'[5]Mill outstock weekly'!N28</f>
        <v>0.13928360000000001</v>
      </c>
      <c r="M27" s="52">
        <f>'[5]Mill outstock weekly'!O28</f>
        <v>0.13794000000000001</v>
      </c>
      <c r="N27" s="52">
        <f>'[5]Mill outstock weekly'!P28</f>
        <v>0.72013800000000006</v>
      </c>
      <c r="O27" s="52"/>
    </row>
    <row r="28" spans="1:15">
      <c r="A28" s="50">
        <f>'[5]Mill outstock weekly'!C29</f>
        <v>42916</v>
      </c>
      <c r="B28" s="51">
        <f>'[5]Mill outstock weekly'!D29</f>
        <v>0.12523720000000002</v>
      </c>
      <c r="C28" s="51">
        <f>'[5]Mill outstock weekly'!E29</f>
        <v>4.1733199999999998E-2</v>
      </c>
      <c r="D28" s="52">
        <f>'[5]Mill outstock weekly'!F29</f>
        <v>5.2164000000000002E-2</v>
      </c>
      <c r="E28" s="52">
        <f>'[5]Mill outstock weekly'!G29</f>
        <v>3.134E-2</v>
      </c>
      <c r="F28" s="52">
        <f>'[5]Mill outstock weekly'!H29</f>
        <v>0.23733799999999999</v>
      </c>
      <c r="G28" s="52">
        <f>'[5]Mill outstock weekly'!I29</f>
        <v>9.7077999999999998E-2</v>
      </c>
      <c r="H28" s="52">
        <f>'[5]Mill outstock weekly'!J29</f>
        <v>5.6079999999999998E-2</v>
      </c>
      <c r="I28" s="52">
        <f>'[5]Mill outstock weekly'!K29</f>
        <v>8.4180000000000005E-2</v>
      </c>
      <c r="J28" s="52">
        <f>'[5]Mill outstock weekly'!L29</f>
        <v>0.48713400000000007</v>
      </c>
      <c r="K28" s="52">
        <f>'[5]Mill outstock weekly'!M29</f>
        <v>0.20710999999999999</v>
      </c>
      <c r="L28" s="52">
        <f>'[5]Mill outstock weekly'!N29</f>
        <v>0.14690399999999998</v>
      </c>
      <c r="M28" s="52">
        <f>'[5]Mill outstock weekly'!O29</f>
        <v>0.13311999999999999</v>
      </c>
      <c r="N28" s="52">
        <f>'[5]Mill outstock weekly'!P29</f>
        <v>0.724472</v>
      </c>
      <c r="O28" s="52"/>
    </row>
    <row r="29" spans="1:15">
      <c r="A29" s="50">
        <f>'[5]Mill outstock weekly'!C30</f>
        <v>42923</v>
      </c>
      <c r="B29" s="51">
        <f>'[5]Mill outstock weekly'!D30</f>
        <v>0.13374199999999997</v>
      </c>
      <c r="C29" s="51">
        <f>'[5]Mill outstock weekly'!E30</f>
        <v>4.2797999999999996E-2</v>
      </c>
      <c r="D29" s="52">
        <f>'[5]Mill outstock weekly'!F30</f>
        <v>5.4683999999999996E-2</v>
      </c>
      <c r="E29" s="52">
        <f>'[5]Mill outstock weekly'!G30</f>
        <v>3.6260000000000001E-2</v>
      </c>
      <c r="F29" s="52">
        <f>'[5]Mill outstock weekly'!H30</f>
        <v>0.23279719999999998</v>
      </c>
      <c r="G29" s="52">
        <f>'[5]Mill outstock weekly'!I30</f>
        <v>9.8350000000000007E-2</v>
      </c>
      <c r="H29" s="52">
        <f>'[5]Mill outstock weekly'!J30</f>
        <v>5.5127200000000001E-2</v>
      </c>
      <c r="I29" s="52">
        <f>'[5]Mill outstock weekly'!K30</f>
        <v>7.9319999999999988E-2</v>
      </c>
      <c r="J29" s="52">
        <f>'[5]Mill outstock weekly'!L30</f>
        <v>0.48084699999999997</v>
      </c>
      <c r="K29" s="52">
        <f>'[5]Mill outstock weekly'!M30</f>
        <v>0.20843819999999996</v>
      </c>
      <c r="L29" s="52">
        <f>'[5]Mill outstock weekly'!N30</f>
        <v>0.13798879999999999</v>
      </c>
      <c r="M29" s="52">
        <f>'[5]Mill outstock weekly'!O30</f>
        <v>0.13441999999999998</v>
      </c>
      <c r="N29" s="52">
        <f>'[5]Mill outstock weekly'!P30</f>
        <v>0.71364419999999995</v>
      </c>
      <c r="O29" s="52"/>
    </row>
    <row r="30" spans="1:15">
      <c r="A30" s="50">
        <f>'[5]Mill outstock weekly'!C31</f>
        <v>42930</v>
      </c>
      <c r="B30" s="51">
        <f>'[5]Mill outstock weekly'!D31</f>
        <v>0.13143260000000001</v>
      </c>
      <c r="C30" s="51">
        <f>'[5]Mill outstock weekly'!E31</f>
        <v>4.6442600000000001E-2</v>
      </c>
      <c r="D30" s="52">
        <f>'[5]Mill outstock weekly'!F31</f>
        <v>5.1830000000000001E-2</v>
      </c>
      <c r="E30" s="52">
        <f>'[5]Mill outstock weekly'!G31</f>
        <v>3.3160000000000009E-2</v>
      </c>
      <c r="F30" s="52">
        <f>'[5]Mill outstock weekly'!H31</f>
        <v>0.24337520000000001</v>
      </c>
      <c r="G30" s="52">
        <f>'[5]Mill outstock weekly'!I31</f>
        <v>0.101594</v>
      </c>
      <c r="H30" s="52">
        <f>'[5]Mill outstock weekly'!J31</f>
        <v>5.4041199999999998E-2</v>
      </c>
      <c r="I30" s="52">
        <f>'[5]Mill outstock weekly'!K31</f>
        <v>8.7740000000000012E-2</v>
      </c>
      <c r="J30" s="52">
        <f>'[5]Mill outstock weekly'!L31</f>
        <v>0.49576779999999998</v>
      </c>
      <c r="K30" s="52">
        <f>'[5]Mill outstock weekly'!M31</f>
        <v>0.22346300000000002</v>
      </c>
      <c r="L30" s="52">
        <f>'[5]Mill outstock weekly'!N31</f>
        <v>0.1431848</v>
      </c>
      <c r="M30" s="52">
        <f>'[5]Mill outstock weekly'!O31</f>
        <v>0.12912000000000001</v>
      </c>
      <c r="N30" s="52">
        <f>'[5]Mill outstock weekly'!P31</f>
        <v>0.73914299999999999</v>
      </c>
      <c r="O30" s="52"/>
    </row>
    <row r="31" spans="1:15">
      <c r="A31" s="50">
        <f>'[5]Mill outstock weekly'!C32</f>
        <v>42937</v>
      </c>
      <c r="B31" s="51">
        <f>'[5]Mill outstock weekly'!D32</f>
        <v>0.12371299999999999</v>
      </c>
      <c r="C31" s="51">
        <f>'[5]Mill outstock weekly'!E32</f>
        <v>4.2456999999999995E-2</v>
      </c>
      <c r="D31" s="52">
        <f>'[5]Mill outstock weekly'!F32</f>
        <v>4.8475999999999998E-2</v>
      </c>
      <c r="E31" s="52">
        <f>'[5]Mill outstock weekly'!G32</f>
        <v>3.2780000000000004E-2</v>
      </c>
      <c r="F31" s="52">
        <f>'[5]Mill outstock weekly'!H32</f>
        <v>0.24215040000000004</v>
      </c>
      <c r="G31" s="52">
        <f>'[5]Mill outstock weekly'!I32</f>
        <v>9.8459999999999992E-2</v>
      </c>
      <c r="H31" s="52">
        <f>'[5]Mill outstock weekly'!J32</f>
        <v>5.2450399999999994E-2</v>
      </c>
      <c r="I31" s="52">
        <f>'[5]Mill outstock weekly'!K32</f>
        <v>9.1240000000000016E-2</v>
      </c>
      <c r="J31" s="52">
        <f>'[5]Mill outstock weekly'!L32</f>
        <v>0.47922599999999999</v>
      </c>
      <c r="K31" s="52">
        <f>'[5]Mill outstock weekly'!M32</f>
        <v>0.21407039999999999</v>
      </c>
      <c r="L31" s="52">
        <f>'[5]Mill outstock weekly'!N32</f>
        <v>0.13865559999999999</v>
      </c>
      <c r="M31" s="52">
        <f>'[5]Mill outstock weekly'!O32</f>
        <v>0.1265</v>
      </c>
      <c r="N31" s="52">
        <f>'[5]Mill outstock weekly'!P32</f>
        <v>0.72137640000000003</v>
      </c>
      <c r="O31" s="52"/>
    </row>
    <row r="32" spans="1:15">
      <c r="A32" s="50">
        <f>'[5]Mill outstock weekly'!C33</f>
        <v>42944</v>
      </c>
      <c r="B32" s="51">
        <f>'[5]Mill outstock weekly'!D33</f>
        <v>0.12497860000000001</v>
      </c>
      <c r="C32" s="51">
        <f>'[5]Mill outstock weekly'!E33</f>
        <v>4.2805600000000006E-2</v>
      </c>
      <c r="D32" s="52">
        <f>'[5]Mill outstock weekly'!F33</f>
        <v>4.9232999999999985E-2</v>
      </c>
      <c r="E32" s="52">
        <f>'[5]Mill outstock weekly'!G33</f>
        <v>3.2939999999999997E-2</v>
      </c>
      <c r="F32" s="52">
        <f>'[5]Mill outstock weekly'!H33</f>
        <v>0.2392744</v>
      </c>
      <c r="G32" s="52">
        <f>'[5]Mill outstock weekly'!I33</f>
        <v>9.6837999999999994E-2</v>
      </c>
      <c r="H32" s="52">
        <f>'[5]Mill outstock weekly'!J33</f>
        <v>5.7706399999999991E-2</v>
      </c>
      <c r="I32" s="52">
        <f>'[5]Mill outstock weekly'!K33</f>
        <v>8.473E-2</v>
      </c>
      <c r="J32" s="52">
        <f>'[5]Mill outstock weekly'!L33</f>
        <v>0.47444459999999999</v>
      </c>
      <c r="K32" s="52">
        <f>'[5]Mill outstock weekly'!M33</f>
        <v>0.20400979999999999</v>
      </c>
      <c r="L32" s="52">
        <f>'[5]Mill outstock weekly'!N33</f>
        <v>0.1412148</v>
      </c>
      <c r="M32" s="52">
        <f>'[5]Mill outstock weekly'!O33</f>
        <v>0.12922</v>
      </c>
      <c r="N32" s="52">
        <f>'[5]Mill outstock weekly'!P33</f>
        <v>0.71371899999999999</v>
      </c>
      <c r="O32" s="52"/>
    </row>
    <row r="33" spans="1:15">
      <c r="A33" s="50">
        <f>'[5]Mill outstock weekly'!C34</f>
        <v>42951</v>
      </c>
      <c r="B33" s="51">
        <f>'[5]Mill outstock weekly'!D34</f>
        <v>0.13513700000000001</v>
      </c>
      <c r="C33" s="51">
        <f>'[5]Mill outstock weekly'!E34</f>
        <v>4.3176599999999996E-2</v>
      </c>
      <c r="D33" s="52">
        <f>'[5]Mill outstock weekly'!F34</f>
        <v>5.2580399999999992E-2</v>
      </c>
      <c r="E33" s="52">
        <f>'[5]Mill outstock weekly'!G34</f>
        <v>3.9379999999999991E-2</v>
      </c>
      <c r="F33" s="52">
        <f>'[5]Mill outstock weekly'!H34</f>
        <v>0.24285419999999996</v>
      </c>
      <c r="G33" s="52">
        <f>'[5]Mill outstock weekly'!I34</f>
        <v>0.100678</v>
      </c>
      <c r="H33" s="52">
        <f>'[5]Mill outstock weekly'!J34</f>
        <v>5.7116199999999992E-2</v>
      </c>
      <c r="I33" s="52">
        <f>'[5]Mill outstock weekly'!K34</f>
        <v>8.5059999999999997E-2</v>
      </c>
      <c r="J33" s="52">
        <f>'[5]Mill outstock weekly'!L34</f>
        <v>0.4850314</v>
      </c>
      <c r="K33" s="52">
        <f>'[5]Mill outstock weekly'!M34</f>
        <v>0.20955759999999998</v>
      </c>
      <c r="L33" s="52">
        <f>'[5]Mill outstock weekly'!N34</f>
        <v>0.13665379999999999</v>
      </c>
      <c r="M33" s="52">
        <f>'[5]Mill outstock weekly'!O34</f>
        <v>0.13882</v>
      </c>
      <c r="N33" s="52">
        <f>'[5]Mill outstock weekly'!P34</f>
        <v>0.72788560000000002</v>
      </c>
      <c r="O33" s="52"/>
    </row>
    <row r="34" spans="1:15">
      <c r="A34" s="50">
        <f>'[5]Mill outstock weekly'!C35</f>
        <v>42958</v>
      </c>
      <c r="B34" s="51">
        <f>'[5]Mill outstock weekly'!D35</f>
        <v>0.13487199999999999</v>
      </c>
      <c r="C34" s="51">
        <f>'[5]Mill outstock weekly'!E35</f>
        <v>4.2096000000000008E-2</v>
      </c>
      <c r="D34" s="52">
        <f>'[5]Mill outstock weekly'!F35</f>
        <v>5.4795999999999991E-2</v>
      </c>
      <c r="E34" s="52">
        <f>'[5]Mill outstock weekly'!G35</f>
        <v>3.798E-2</v>
      </c>
      <c r="F34" s="52">
        <f>'[5]Mill outstock weekly'!H35</f>
        <v>0.24315960000000003</v>
      </c>
      <c r="G34" s="52">
        <f>'[5]Mill outstock weekly'!I35</f>
        <v>9.9049999999999999E-2</v>
      </c>
      <c r="H34" s="52">
        <f>'[5]Mill outstock weekly'!J35</f>
        <v>6.0849600000000004E-2</v>
      </c>
      <c r="I34" s="52">
        <f>'[5]Mill outstock weekly'!K35</f>
        <v>8.3260000000000001E-2</v>
      </c>
      <c r="J34" s="52">
        <f>'[5]Mill outstock weekly'!L35</f>
        <v>0.49649759999999998</v>
      </c>
      <c r="K34" s="52">
        <f>'[5]Mill outstock weekly'!M35</f>
        <v>0.21153000000000005</v>
      </c>
      <c r="L34" s="52">
        <f>'[5]Mill outstock weekly'!N35</f>
        <v>0.1526276</v>
      </c>
      <c r="M34" s="52">
        <f>'[5]Mill outstock weekly'!O35</f>
        <v>0.13234000000000004</v>
      </c>
      <c r="N34" s="52">
        <f>'[5]Mill outstock weekly'!P35</f>
        <v>0.73965720000000001</v>
      </c>
      <c r="O34" s="52"/>
    </row>
    <row r="35" spans="1:15">
      <c r="A35" s="50">
        <f>'[5]Mill outstock weekly'!C36</f>
        <v>42965</v>
      </c>
      <c r="B35" s="51">
        <f>'[5]Mill outstock weekly'!D36</f>
        <v>0.12534679999999998</v>
      </c>
      <c r="C35" s="51">
        <f>'[5]Mill outstock weekly'!E36</f>
        <v>4.1966800000000005E-2</v>
      </c>
      <c r="D35" s="52">
        <f>'[5]Mill outstock weekly'!F36</f>
        <v>5.1180000000000003E-2</v>
      </c>
      <c r="E35" s="52">
        <f>'[5]Mill outstock weekly'!G36</f>
        <v>3.2199999999999999E-2</v>
      </c>
      <c r="F35" s="52">
        <f>'[5]Mill outstock weekly'!H36</f>
        <v>0.22606359999999998</v>
      </c>
      <c r="G35" s="52">
        <f>'[5]Mill outstock weekly'!I36</f>
        <v>9.9384E-2</v>
      </c>
      <c r="H35" s="52">
        <f>'[5]Mill outstock weekly'!J36</f>
        <v>5.3499599999999994E-2</v>
      </c>
      <c r="I35" s="52">
        <f>'[5]Mill outstock weekly'!K36</f>
        <v>7.3180000000000009E-2</v>
      </c>
      <c r="J35" s="52">
        <f>'[5]Mill outstock weekly'!L36</f>
        <v>0.45756140000000006</v>
      </c>
      <c r="K35" s="52">
        <f>'[5]Mill outstock weekly'!M36</f>
        <v>0.19748099999999999</v>
      </c>
      <c r="L35" s="52">
        <f>'[5]Mill outstock weekly'!N36</f>
        <v>0.13812039999999998</v>
      </c>
      <c r="M35" s="52">
        <f>'[5]Mill outstock weekly'!O36</f>
        <v>0.12196</v>
      </c>
      <c r="N35" s="52">
        <f>'[5]Mill outstock weekly'!P36</f>
        <v>0.68362500000000004</v>
      </c>
      <c r="O35" s="52"/>
    </row>
    <row r="36" spans="1:15">
      <c r="A36" s="50">
        <f>'[5]Mill outstock weekly'!C37</f>
        <v>42972</v>
      </c>
      <c r="B36" s="51">
        <f>'[5]Mill outstock weekly'!D37</f>
        <v>0.1333994</v>
      </c>
      <c r="C36" s="51">
        <f>'[5]Mill outstock weekly'!E37</f>
        <v>4.0039400000000003E-2</v>
      </c>
      <c r="D36" s="52">
        <f>'[5]Mill outstock weekly'!F37</f>
        <v>5.6199999999999993E-2</v>
      </c>
      <c r="E36" s="52">
        <f>'[5]Mill outstock weekly'!G37</f>
        <v>3.7159999999999999E-2</v>
      </c>
      <c r="F36" s="52">
        <f>'[5]Mill outstock weekly'!H37</f>
        <v>0.23973119999999998</v>
      </c>
      <c r="G36" s="52">
        <f>'[5]Mill outstock weekly'!I37</f>
        <v>0.100772</v>
      </c>
      <c r="H36" s="52">
        <f>'[5]Mill outstock weekly'!J37</f>
        <v>5.9699199999999994E-2</v>
      </c>
      <c r="I36" s="52">
        <f>'[5]Mill outstock weekly'!K37</f>
        <v>7.9260000000000011E-2</v>
      </c>
      <c r="J36" s="52">
        <f>'[5]Mill outstock weekly'!L37</f>
        <v>0.49788680000000002</v>
      </c>
      <c r="K36" s="52">
        <f>'[5]Mill outstock weekly'!M37</f>
        <v>0.20833200000000002</v>
      </c>
      <c r="L36" s="52">
        <f>'[5]Mill outstock weekly'!N37</f>
        <v>0.1502348</v>
      </c>
      <c r="M36" s="52">
        <f>'[5]Mill outstock weekly'!O37</f>
        <v>0.13932</v>
      </c>
      <c r="N36" s="52">
        <f>'[5]Mill outstock weekly'!P37</f>
        <v>0.737618</v>
      </c>
      <c r="O36" s="52"/>
    </row>
    <row r="37" spans="1:15">
      <c r="A37" s="50">
        <f>'[5]Mill outstock weekly'!C38</f>
        <v>42979</v>
      </c>
      <c r="B37" s="51">
        <f>'[5]Mill outstock weekly'!D38</f>
        <v>0.124884</v>
      </c>
      <c r="C37" s="51">
        <f>'[5]Mill outstock weekly'!E38</f>
        <v>3.7384000000000001E-2</v>
      </c>
      <c r="D37" s="52">
        <f>'[5]Mill outstock weekly'!F38</f>
        <v>4.8937999999999995E-2</v>
      </c>
      <c r="E37" s="52">
        <f>'[5]Mill outstock weekly'!G38</f>
        <v>3.8561999999999999E-2</v>
      </c>
      <c r="F37" s="52">
        <f>'[5]Mill outstock weekly'!H38</f>
        <v>0.22031600000000004</v>
      </c>
      <c r="G37" s="52">
        <f>'[5]Mill outstock weekly'!I38</f>
        <v>9.5452000000000009E-2</v>
      </c>
      <c r="H37" s="52">
        <f>'[5]Mill outstock weekly'!J38</f>
        <v>5.1853999999999997E-2</v>
      </c>
      <c r="I37" s="52">
        <f>'[5]Mill outstock weekly'!K38</f>
        <v>7.3010000000000005E-2</v>
      </c>
      <c r="J37" s="52">
        <f>'[5]Mill outstock weekly'!L38</f>
        <v>0.46228299999999994</v>
      </c>
      <c r="K37" s="52">
        <f>'[5]Mill outstock weekly'!M38</f>
        <v>0.19245900000000002</v>
      </c>
      <c r="L37" s="52">
        <f>'[5]Mill outstock weekly'!N38</f>
        <v>0.14099400000000001</v>
      </c>
      <c r="M37" s="52">
        <f>'[5]Mill outstock weekly'!O38</f>
        <v>0.12882999999999997</v>
      </c>
      <c r="N37" s="52">
        <f>'[5]Mill outstock weekly'!P38</f>
        <v>0.68259899999999996</v>
      </c>
      <c r="O37" s="52"/>
    </row>
    <row r="38" spans="1:15">
      <c r="A38" s="50">
        <f>'[5]Mill outstock weekly'!C39</f>
        <v>42986</v>
      </c>
      <c r="B38" s="51">
        <f>'[5]Mill outstock weekly'!D39</f>
        <v>0.1394456</v>
      </c>
      <c r="C38" s="51">
        <f>'[5]Mill outstock weekly'!E39</f>
        <v>4.0643600000000002E-2</v>
      </c>
      <c r="D38" s="52">
        <f>'[5]Mill outstock weekly'!F39</f>
        <v>5.7382000000000002E-2</v>
      </c>
      <c r="E38" s="52">
        <f>'[5]Mill outstock weekly'!G39</f>
        <v>4.1419999999999998E-2</v>
      </c>
      <c r="F38" s="52">
        <f>'[5]Mill outstock weekly'!H39</f>
        <v>0.24183199999999999</v>
      </c>
      <c r="G38" s="52">
        <f>'[5]Mill outstock weekly'!I39</f>
        <v>9.9280000000000007E-2</v>
      </c>
      <c r="H38" s="52">
        <f>'[5]Mill outstock weekly'!J39</f>
        <v>5.7551999999999992E-2</v>
      </c>
      <c r="I38" s="52">
        <f>'[5]Mill outstock weekly'!K39</f>
        <v>8.5000000000000006E-2</v>
      </c>
      <c r="J38" s="52">
        <f>'[5]Mill outstock weekly'!L39</f>
        <v>0.48963999999999996</v>
      </c>
      <c r="K38" s="52">
        <f>'[5]Mill outstock weekly'!M39</f>
        <v>0.20307999999999998</v>
      </c>
      <c r="L38" s="52">
        <f>'[5]Mill outstock weekly'!N39</f>
        <v>0.15605999999999998</v>
      </c>
      <c r="M38" s="52">
        <f>'[5]Mill outstock weekly'!O39</f>
        <v>0.1305</v>
      </c>
      <c r="N38" s="52">
        <f>'[5]Mill outstock weekly'!P39</f>
        <v>0.7314719999999999</v>
      </c>
      <c r="O38" s="52"/>
    </row>
    <row r="39" spans="1:15">
      <c r="A39" s="50">
        <f>'[5]Mill outstock weekly'!C40</f>
        <v>42993</v>
      </c>
      <c r="B39" s="51">
        <f>'[5]Mill outstock weekly'!D40</f>
        <v>0.13848759999999999</v>
      </c>
      <c r="C39" s="51">
        <f>'[5]Mill outstock weekly'!E40</f>
        <v>4.4091599999999995E-2</v>
      </c>
      <c r="D39" s="52">
        <f>'[5]Mill outstock weekly'!F40</f>
        <v>5.5356000000000002E-2</v>
      </c>
      <c r="E39" s="52">
        <f>'[5]Mill outstock weekly'!G40</f>
        <v>3.9039999999999998E-2</v>
      </c>
      <c r="F39" s="52">
        <f>'[5]Mill outstock weekly'!H40</f>
        <v>0.23586679999999999</v>
      </c>
      <c r="G39" s="52">
        <f>'[5]Mill outstock weekly'!I40</f>
        <v>9.6395999999999982E-2</v>
      </c>
      <c r="H39" s="52">
        <f>'[5]Mill outstock weekly'!J40</f>
        <v>5.7190800000000007E-2</v>
      </c>
      <c r="I39" s="52">
        <f>'[5]Mill outstock weekly'!K40</f>
        <v>8.2279999999999992E-2</v>
      </c>
      <c r="J39" s="52">
        <f>'[5]Mill outstock weekly'!L40</f>
        <v>0.48255500000000007</v>
      </c>
      <c r="K39" s="52">
        <f>'[5]Mill outstock weekly'!M40</f>
        <v>0.2022774</v>
      </c>
      <c r="L39" s="52">
        <f>'[5]Mill outstock weekly'!N40</f>
        <v>0.1533776</v>
      </c>
      <c r="M39" s="52">
        <f>'[5]Mill outstock weekly'!O40</f>
        <v>0.12690000000000001</v>
      </c>
      <c r="N39" s="52">
        <f>'[5]Mill outstock weekly'!P40</f>
        <v>0.7184218</v>
      </c>
      <c r="O39" s="52"/>
    </row>
    <row r="40" spans="1:15">
      <c r="A40" s="50">
        <f>'[5]Mill outstock weekly'!C41</f>
        <v>43000</v>
      </c>
      <c r="B40" s="51">
        <f>'[5]Mill outstock weekly'!D41</f>
        <v>0.1351704</v>
      </c>
      <c r="C40" s="51">
        <f>'[5]Mill outstock weekly'!E41</f>
        <v>4.1294400000000002E-2</v>
      </c>
      <c r="D40" s="52">
        <f>'[5]Mill outstock weekly'!F41</f>
        <v>5.4876000000000001E-2</v>
      </c>
      <c r="E40" s="52">
        <f>'[5]Mill outstock weekly'!G41</f>
        <v>3.9E-2</v>
      </c>
      <c r="F40" s="52">
        <f>'[5]Mill outstock weekly'!H41</f>
        <v>0.23349360000000002</v>
      </c>
      <c r="G40" s="52">
        <f>'[5]Mill outstock weekly'!I41</f>
        <v>9.3858000000000011E-2</v>
      </c>
      <c r="H40" s="52">
        <f>'[5]Mill outstock weekly'!J41</f>
        <v>6.1175600000000011E-2</v>
      </c>
      <c r="I40" s="52">
        <f>'[5]Mill outstock weekly'!K41</f>
        <v>7.8460000000000002E-2</v>
      </c>
      <c r="J40" s="52">
        <f>'[5]Mill outstock weekly'!L41</f>
        <v>0.47993920000000001</v>
      </c>
      <c r="K40" s="52">
        <f>'[5]Mill outstock weekly'!M41</f>
        <v>0.19867280000000004</v>
      </c>
      <c r="L40" s="52">
        <f>'[5]Mill outstock weekly'!N41</f>
        <v>0.14851640000000002</v>
      </c>
      <c r="M40" s="52">
        <f>'[5]Mill outstock weekly'!O41</f>
        <v>0.13274999999999998</v>
      </c>
      <c r="N40" s="52">
        <f>'[5]Mill outstock weekly'!P41</f>
        <v>0.71343280000000009</v>
      </c>
      <c r="O40" s="52"/>
    </row>
    <row r="41" spans="1:15">
      <c r="A41" s="50">
        <f>'[5]Mill outstock weekly'!C42</f>
        <v>43007</v>
      </c>
      <c r="B41" s="51">
        <f>'[5]Mill outstock weekly'!D42</f>
        <v>0.14003780000000002</v>
      </c>
      <c r="C41" s="51">
        <f>'[5]Mill outstock weekly'!E42</f>
        <v>4.1707800000000003E-2</v>
      </c>
      <c r="D41" s="52">
        <f>'[5]Mill outstock weekly'!F42</f>
        <v>6.0470000000000003E-2</v>
      </c>
      <c r="E41" s="52">
        <f>'[5]Mill outstock weekly'!G42</f>
        <v>3.7859999999999998E-2</v>
      </c>
      <c r="F41" s="52">
        <f>'[5]Mill outstock weekly'!H42</f>
        <v>0.23203380000000001</v>
      </c>
      <c r="G41" s="52">
        <f>'[5]Mill outstock weekly'!I42</f>
        <v>9.4331399999999996E-2</v>
      </c>
      <c r="H41" s="52">
        <f>'[5]Mill outstock weekly'!J42</f>
        <v>5.6402399999999998E-2</v>
      </c>
      <c r="I41" s="52">
        <f>'[5]Mill outstock weekly'!K42</f>
        <v>8.1299999999999997E-2</v>
      </c>
      <c r="J41" s="52">
        <f>'[5]Mill outstock weekly'!L42</f>
        <v>0.51097840000000005</v>
      </c>
      <c r="K41" s="52">
        <f>'[5]Mill outstock weekly'!M42</f>
        <v>0.21390479999999998</v>
      </c>
      <c r="L41" s="52">
        <f>'[5]Mill outstock weekly'!N42</f>
        <v>0.15879360000000001</v>
      </c>
      <c r="M41" s="52">
        <f>'[5]Mill outstock weekly'!O42</f>
        <v>0.13828000000000001</v>
      </c>
      <c r="N41" s="52">
        <f>'[5]Mill outstock weekly'!P42</f>
        <v>0.74301220000000012</v>
      </c>
      <c r="O41" s="52"/>
    </row>
    <row r="42" spans="1:15">
      <c r="A42" s="50">
        <f>'[5]Mill outstock weekly'!C43</f>
        <v>43014</v>
      </c>
      <c r="B42" s="51">
        <f>'[5]Mill outstock weekly'!D43</f>
        <v>0.13259516666666668</v>
      </c>
      <c r="C42" s="51">
        <f>'[5]Mill outstock weekly'!E43</f>
        <v>3.8395166666666668E-2</v>
      </c>
      <c r="D42" s="52">
        <f>'[5]Mill outstock weekly'!F43</f>
        <v>5.9550000000000013E-2</v>
      </c>
      <c r="E42" s="52">
        <f>'[5]Mill outstock weekly'!G43</f>
        <v>3.465E-2</v>
      </c>
      <c r="F42" s="52">
        <f>'[5]Mill outstock weekly'!H43</f>
        <v>0.22544433333333333</v>
      </c>
      <c r="G42" s="52">
        <f>'[5]Mill outstock weekly'!I43</f>
        <v>8.6266999999999983E-2</v>
      </c>
      <c r="H42" s="52">
        <f>'[5]Mill outstock weekly'!J43</f>
        <v>6.0981333333333332E-2</v>
      </c>
      <c r="I42" s="52">
        <f>'[5]Mill outstock weekly'!K43</f>
        <v>7.8196000000000015E-2</v>
      </c>
      <c r="J42" s="52">
        <f>'[5]Mill outstock weekly'!L43</f>
        <v>0.45863916666666665</v>
      </c>
      <c r="K42" s="52">
        <f>'[5]Mill outstock weekly'!M43</f>
        <v>0.18376716666666668</v>
      </c>
      <c r="L42" s="52">
        <f>'[5]Mill outstock weekly'!N43</f>
        <v>0.14616999999999997</v>
      </c>
      <c r="M42" s="52">
        <f>'[5]Mill outstock weekly'!O43</f>
        <v>0.12870200000000001</v>
      </c>
      <c r="N42" s="52">
        <f>'[5]Mill outstock weekly'!P43</f>
        <v>0.68408349999999996</v>
      </c>
      <c r="O42" s="52"/>
    </row>
    <row r="43" spans="1:15">
      <c r="A43" s="50">
        <f>'[5]Mill outstock weekly'!C44</f>
        <v>43021</v>
      </c>
      <c r="B43" s="51">
        <f>'[5]Mill outstock weekly'!D44</f>
        <v>0.13059680000000001</v>
      </c>
      <c r="C43" s="51">
        <f>'[5]Mill outstock weekly'!E44</f>
        <v>3.9492800000000002E-2</v>
      </c>
      <c r="D43" s="52">
        <f>'[5]Mill outstock weekly'!F44</f>
        <v>6.0614000000000001E-2</v>
      </c>
      <c r="E43" s="52">
        <f>'[5]Mill outstock weekly'!G44</f>
        <v>3.049E-2</v>
      </c>
      <c r="F43" s="52">
        <f>'[5]Mill outstock weekly'!H44</f>
        <v>0.22321640000000001</v>
      </c>
      <c r="G43" s="52">
        <f>'[5]Mill outstock weekly'!I44</f>
        <v>9.07308E-2</v>
      </c>
      <c r="H43" s="52">
        <f>'[5]Mill outstock weekly'!J44</f>
        <v>6.1702E-2</v>
      </c>
      <c r="I43" s="52">
        <f>'[5]Mill outstock weekly'!K44</f>
        <v>7.0783599999999988E-2</v>
      </c>
      <c r="J43" s="52">
        <f>'[5]Mill outstock weekly'!L44</f>
        <v>0.470634</v>
      </c>
      <c r="K43" s="52">
        <f>'[5]Mill outstock weekly'!M44</f>
        <v>0.203348</v>
      </c>
      <c r="L43" s="52">
        <f>'[5]Mill outstock weekly'!N44</f>
        <v>0.14999480000000001</v>
      </c>
      <c r="M43" s="52">
        <f>'[5]Mill outstock weekly'!O44</f>
        <v>0.1172912</v>
      </c>
      <c r="N43" s="52">
        <f>'[5]Mill outstock weekly'!P44</f>
        <v>0.69385039999999998</v>
      </c>
      <c r="O43" s="52"/>
    </row>
    <row r="44" spans="1:15">
      <c r="A44" s="50">
        <f>'[5]Mill outstock weekly'!C45</f>
        <v>43028</v>
      </c>
      <c r="B44" s="51">
        <f>'[5]Mill outstock weekly'!D45</f>
        <v>0.13243240000000001</v>
      </c>
      <c r="C44" s="51">
        <f>'[5]Mill outstock weekly'!E45</f>
        <v>4.14384E-2</v>
      </c>
      <c r="D44" s="52">
        <f>'[5]Mill outstock weekly'!F45</f>
        <v>6.2294000000000002E-2</v>
      </c>
      <c r="E44" s="52">
        <f>'[5]Mill outstock weekly'!G45</f>
        <v>2.8700000000000003E-2</v>
      </c>
      <c r="F44" s="52">
        <f>'[5]Mill outstock weekly'!H45</f>
        <v>0.2237276</v>
      </c>
      <c r="G44" s="52">
        <f>'[5]Mill outstock weekly'!I45</f>
        <v>0.10290439999999998</v>
      </c>
      <c r="H44" s="52">
        <f>'[5]Mill outstock weekly'!J45</f>
        <v>6.1763199999999997E-2</v>
      </c>
      <c r="I44" s="52">
        <f>'[5]Mill outstock weekly'!K45</f>
        <v>5.9060000000000001E-2</v>
      </c>
      <c r="J44" s="52">
        <f>'[5]Mill outstock weekly'!L45</f>
        <v>0.48750040000000006</v>
      </c>
      <c r="K44" s="52">
        <f>'[5]Mill outstock weekly'!M45</f>
        <v>0.21349760000000001</v>
      </c>
      <c r="L44" s="52">
        <f>'[5]Mill outstock weekly'!N45</f>
        <v>0.15738279999999999</v>
      </c>
      <c r="M44" s="52">
        <f>'[5]Mill outstock weekly'!O45</f>
        <v>0.11662000000000002</v>
      </c>
      <c r="N44" s="52">
        <f>'[5]Mill outstock weekly'!P45</f>
        <v>0.71122800000000008</v>
      </c>
      <c r="O44" s="52"/>
    </row>
    <row r="45" spans="1:15">
      <c r="A45" s="50">
        <f>'[5]Mill outstock weekly'!C46</f>
        <v>43035</v>
      </c>
      <c r="B45" s="51">
        <f>'[5]Mill outstock weekly'!D46</f>
        <v>0.1196304</v>
      </c>
      <c r="C45" s="51">
        <f>'[5]Mill outstock weekly'!E46</f>
        <v>3.17104E-2</v>
      </c>
      <c r="D45" s="52">
        <f>'[5]Mill outstock weekly'!F46</f>
        <v>6.0140000000000006E-2</v>
      </c>
      <c r="E45" s="52">
        <f>'[5]Mill outstock weekly'!G46</f>
        <v>2.7779999999999999E-2</v>
      </c>
      <c r="F45" s="52">
        <f>'[5]Mill outstock weekly'!H46</f>
        <v>0.22332400000000002</v>
      </c>
      <c r="G45" s="52">
        <f>'[5]Mill outstock weekly'!I46</f>
        <v>9.9551600000000004E-2</v>
      </c>
      <c r="H45" s="52">
        <f>'[5]Mill outstock weekly'!J46</f>
        <v>6.3364400000000001E-2</v>
      </c>
      <c r="I45" s="52">
        <f>'[5]Mill outstock weekly'!K46</f>
        <v>6.0408000000000003E-2</v>
      </c>
      <c r="J45" s="52">
        <f>'[5]Mill outstock weekly'!L46</f>
        <v>0.49850800000000001</v>
      </c>
      <c r="K45" s="52">
        <f>'[5]Mill outstock weekly'!M46</f>
        <v>0.22285439999999998</v>
      </c>
      <c r="L45" s="52">
        <f>'[5]Mill outstock weekly'!N46</f>
        <v>0.15624959999999999</v>
      </c>
      <c r="M45" s="52">
        <f>'[5]Mill outstock weekly'!O46</f>
        <v>0.119404</v>
      </c>
      <c r="N45" s="52">
        <f>'[5]Mill outstock weekly'!P46</f>
        <v>0.72183200000000003</v>
      </c>
      <c r="O45" s="52"/>
    </row>
    <row r="46" spans="1:15">
      <c r="A46" s="50">
        <f>'[5]Mill outstock weekly'!C47</f>
        <v>43042</v>
      </c>
      <c r="B46" s="51">
        <f>'[5]Mill outstock weekly'!D47</f>
        <v>0.1189756</v>
      </c>
      <c r="C46" s="51">
        <f>'[5]Mill outstock weekly'!E47</f>
        <v>3.3647600000000007E-2</v>
      </c>
      <c r="D46" s="52">
        <f>'[5]Mill outstock weekly'!F47</f>
        <v>5.9648E-2</v>
      </c>
      <c r="E46" s="52">
        <f>'[5]Mill outstock weekly'!G47</f>
        <v>2.5679999999999998E-2</v>
      </c>
      <c r="F46" s="52">
        <f>'[5]Mill outstock weekly'!H47</f>
        <v>0.22516259999999999</v>
      </c>
      <c r="G46" s="52">
        <f>'[5]Mill outstock weekly'!I47</f>
        <v>9.9661399999999997E-2</v>
      </c>
      <c r="H46" s="52">
        <f>'[5]Mill outstock weekly'!J47</f>
        <v>6.0031199999999993E-2</v>
      </c>
      <c r="I46" s="52">
        <f>'[5]Mill outstock weekly'!K47</f>
        <v>6.547E-2</v>
      </c>
      <c r="J46" s="52">
        <f>'[5]Mill outstock weekly'!L47</f>
        <v>0.48362260000000001</v>
      </c>
      <c r="K46" s="52">
        <f>'[5]Mill outstock weekly'!M47</f>
        <v>0.21537479999999998</v>
      </c>
      <c r="L46" s="52">
        <f>'[5]Mill outstock weekly'!N47</f>
        <v>0.15549780000000002</v>
      </c>
      <c r="M46" s="52">
        <f>'[5]Mill outstock weekly'!O47</f>
        <v>0.11274999999999999</v>
      </c>
      <c r="N46" s="52">
        <f>'[5]Mill outstock weekly'!P47</f>
        <v>0.7087852</v>
      </c>
      <c r="O46" s="52"/>
    </row>
    <row r="47" spans="1:15">
      <c r="A47" s="50">
        <f>'[5]Mill outstock weekly'!C48</f>
        <v>43049</v>
      </c>
      <c r="B47" s="51">
        <f>'[5]Mill outstock weekly'!D48</f>
        <v>0.12452059999999998</v>
      </c>
      <c r="C47" s="51">
        <f>'[5]Mill outstock weekly'!E48</f>
        <v>3.4310600000000004E-2</v>
      </c>
      <c r="D47" s="52">
        <f>'[5]Mill outstock weekly'!F48</f>
        <v>6.3250000000000001E-2</v>
      </c>
      <c r="E47" s="52">
        <f>'[5]Mill outstock weekly'!G48</f>
        <v>2.6959999999999994E-2</v>
      </c>
      <c r="F47" s="52">
        <f>'[5]Mill outstock weekly'!H48</f>
        <v>0.23201839999999999</v>
      </c>
      <c r="G47" s="52">
        <f>'[5]Mill outstock weekly'!I48</f>
        <v>0.10118199999999999</v>
      </c>
      <c r="H47" s="52">
        <f>'[5]Mill outstock weekly'!J48</f>
        <v>6.5974400000000002E-2</v>
      </c>
      <c r="I47" s="52">
        <f>'[5]Mill outstock weekly'!K48</f>
        <v>6.4862000000000003E-2</v>
      </c>
      <c r="J47" s="52">
        <f>'[5]Mill outstock weekly'!L48</f>
        <v>0.50121879999999996</v>
      </c>
      <c r="K47" s="52">
        <f>'[5]Mill outstock weekly'!M48</f>
        <v>0.22097920000000001</v>
      </c>
      <c r="L47" s="52">
        <f>'[5]Mill outstock weekly'!N48</f>
        <v>0.16408159999999999</v>
      </c>
      <c r="M47" s="52">
        <f>'[5]Mill outstock weekly'!O48</f>
        <v>0.11615799999999998</v>
      </c>
      <c r="N47" s="52">
        <f>'[5]Mill outstock weekly'!P48</f>
        <v>0.73323719999999992</v>
      </c>
      <c r="O47" s="52"/>
    </row>
    <row r="48" spans="1:15">
      <c r="A48" s="50">
        <f>'[5]Mill outstock weekly'!C49</f>
        <v>43056</v>
      </c>
      <c r="B48" s="51">
        <f>'[5]Mill outstock weekly'!D49</f>
        <v>0.12336499999999999</v>
      </c>
      <c r="C48" s="51">
        <f>'[5]Mill outstock weekly'!E49</f>
        <v>3.4977000000000001E-2</v>
      </c>
      <c r="D48" s="52">
        <f>'[5]Mill outstock weekly'!F49</f>
        <v>6.7708000000000004E-2</v>
      </c>
      <c r="E48" s="52">
        <f>'[5]Mill outstock weekly'!G49</f>
        <v>2.0679999999999997E-2</v>
      </c>
      <c r="F48" s="52">
        <f>'[5]Mill outstock weekly'!H49</f>
        <v>0.24093740000000002</v>
      </c>
      <c r="G48" s="52">
        <f>'[5]Mill outstock weekly'!I49</f>
        <v>9.9813999999999986E-2</v>
      </c>
      <c r="H48" s="52">
        <f>'[5]Mill outstock weekly'!J49</f>
        <v>7.6003399999999999E-2</v>
      </c>
      <c r="I48" s="52">
        <f>'[5]Mill outstock weekly'!K49</f>
        <v>6.5119999999999997E-2</v>
      </c>
      <c r="J48" s="52">
        <f>'[5]Mill outstock weekly'!L49</f>
        <v>0.50810120000000003</v>
      </c>
      <c r="K48" s="52">
        <f>'[5]Mill outstock weekly'!M49</f>
        <v>0.21324259999999998</v>
      </c>
      <c r="L48" s="52">
        <f>'[5]Mill outstock weekly'!N49</f>
        <v>0.18955859999999997</v>
      </c>
      <c r="M48" s="52">
        <f>'[5]Mill outstock weekly'!O49</f>
        <v>0.10529999999999999</v>
      </c>
      <c r="N48" s="52">
        <f>'[5]Mill outstock weekly'!P49</f>
        <v>0.7490386</v>
      </c>
      <c r="O48" s="52"/>
    </row>
    <row r="49" spans="1:15">
      <c r="A49" s="50">
        <f>'[5]Mill outstock weekly'!C50</f>
        <v>43063</v>
      </c>
      <c r="B49" s="51">
        <f>'[5]Mill outstock weekly'!D50</f>
        <v>0.1163756</v>
      </c>
      <c r="C49" s="51">
        <f>'[5]Mill outstock weekly'!E50</f>
        <v>3.3475600000000001E-2</v>
      </c>
      <c r="D49" s="52">
        <f>'[5]Mill outstock weekly'!F50</f>
        <v>6.2659999999999993E-2</v>
      </c>
      <c r="E49" s="52">
        <f>'[5]Mill outstock weekly'!G50</f>
        <v>2.0240000000000001E-2</v>
      </c>
      <c r="F49" s="52">
        <f>'[5]Mill outstock weekly'!H50</f>
        <v>0.22525919999999999</v>
      </c>
      <c r="G49" s="52">
        <f>'[5]Mill outstock weekly'!I50</f>
        <v>9.8162800000000008E-2</v>
      </c>
      <c r="H49" s="52">
        <f>'[5]Mill outstock weekly'!J50</f>
        <v>6.5176399999999995E-2</v>
      </c>
      <c r="I49" s="52">
        <f>'[5]Mill outstock weekly'!K50</f>
        <v>6.1919999999999996E-2</v>
      </c>
      <c r="J49" s="52">
        <f>'[5]Mill outstock weekly'!L50</f>
        <v>0.48953659999999999</v>
      </c>
      <c r="K49" s="52">
        <f>'[5]Mill outstock weekly'!M50</f>
        <v>0.21592699999999998</v>
      </c>
      <c r="L49" s="52">
        <f>'[5]Mill outstock weekly'!N50</f>
        <v>0.16938959999999997</v>
      </c>
      <c r="M49" s="52">
        <f>'[5]Mill outstock weekly'!O50</f>
        <v>0.10422000000000001</v>
      </c>
      <c r="N49" s="52">
        <f>'[5]Mill outstock weekly'!P50</f>
        <v>0.71479579999999998</v>
      </c>
      <c r="O49" s="52"/>
    </row>
    <row r="50" spans="1:15">
      <c r="A50" s="50">
        <f>'[5]Mill outstock weekly'!C51</f>
        <v>43070</v>
      </c>
      <c r="B50" s="51">
        <f>'[5]Mill outstock weekly'!D51</f>
        <v>0.1205278</v>
      </c>
      <c r="C50" s="51">
        <f>'[5]Mill outstock weekly'!E51</f>
        <v>3.2371799999999999E-2</v>
      </c>
      <c r="D50" s="52">
        <f>'[5]Mill outstock weekly'!F51</f>
        <v>6.9055999999999992E-2</v>
      </c>
      <c r="E50" s="52">
        <f>'[5]Mill outstock weekly'!G51</f>
        <v>1.9099999999999999E-2</v>
      </c>
      <c r="F50" s="52">
        <f>'[5]Mill outstock weekly'!H51</f>
        <v>0.23516520000000002</v>
      </c>
      <c r="G50" s="52">
        <f>'[5]Mill outstock weekly'!I51</f>
        <v>0.10223439999999999</v>
      </c>
      <c r="H50" s="52">
        <f>'[5]Mill outstock weekly'!J51</f>
        <v>6.7620800000000009E-2</v>
      </c>
      <c r="I50" s="52">
        <f>'[5]Mill outstock weekly'!K51</f>
        <v>6.5310000000000007E-2</v>
      </c>
      <c r="J50" s="52">
        <f>'[5]Mill outstock weekly'!L51</f>
        <v>0.50496419999999997</v>
      </c>
      <c r="K50" s="52">
        <f>'[5]Mill outstock weekly'!M51</f>
        <v>0.21700700000000001</v>
      </c>
      <c r="L50" s="52">
        <f>'[5]Mill outstock weekly'!N51</f>
        <v>0.1803372</v>
      </c>
      <c r="M50" s="52">
        <f>'[5]Mill outstock weekly'!O51</f>
        <v>0.10762000000000002</v>
      </c>
      <c r="N50" s="52">
        <f>'[5]Mill outstock weekly'!P51</f>
        <v>0.74012940000000005</v>
      </c>
      <c r="O50" s="52"/>
    </row>
    <row r="51" spans="1:15">
      <c r="A51" s="50">
        <f>'[5]Mill outstock weekly'!C52</f>
        <v>43077</v>
      </c>
      <c r="B51" s="51">
        <f>'[5]Mill outstock weekly'!D52</f>
        <v>0.11651559999999998</v>
      </c>
      <c r="C51" s="51">
        <f>'[5]Mill outstock weekly'!E52</f>
        <v>3.2449599999999995E-2</v>
      </c>
      <c r="D51" s="52">
        <f>'[5]Mill outstock weekly'!F52</f>
        <v>6.4005999999999993E-2</v>
      </c>
      <c r="E51" s="52">
        <f>'[5]Mill outstock weekly'!G52</f>
        <v>2.0060000000000001E-2</v>
      </c>
      <c r="F51" s="52">
        <f>'[5]Mill outstock weekly'!H52</f>
        <v>0.21806980000000001</v>
      </c>
      <c r="G51" s="52">
        <f>'[5]Mill outstock weekly'!I52</f>
        <v>9.7088600000000011E-2</v>
      </c>
      <c r="H51" s="52">
        <f>'[5]Mill outstock weekly'!J52</f>
        <v>5.7761199999999999E-2</v>
      </c>
      <c r="I51" s="52">
        <f>'[5]Mill outstock weekly'!K52</f>
        <v>6.3219999999999998E-2</v>
      </c>
      <c r="J51" s="52">
        <f>'[5]Mill outstock weekly'!L52</f>
        <v>0.46524700000000002</v>
      </c>
      <c r="K51" s="52">
        <f>'[5]Mill outstock weekly'!M52</f>
        <v>0.20064220000000002</v>
      </c>
      <c r="L51" s="52">
        <f>'[5]Mill outstock weekly'!N52</f>
        <v>0.1620848</v>
      </c>
      <c r="M51" s="52">
        <f>'[5]Mill outstock weekly'!O52</f>
        <v>0.10252000000000001</v>
      </c>
      <c r="N51" s="52">
        <f>'[5]Mill outstock weekly'!P52</f>
        <v>0.68331680000000006</v>
      </c>
      <c r="O51" s="52"/>
    </row>
    <row r="52" spans="1:15">
      <c r="A52" s="50">
        <f>'[5]Mill outstock weekly'!C53</f>
        <v>43084</v>
      </c>
      <c r="B52" s="51">
        <f>'[5]Mill outstock weekly'!D53</f>
        <v>0.11091619999999999</v>
      </c>
      <c r="C52" s="51">
        <f>'[5]Mill outstock weekly'!E53</f>
        <v>3.1672199999999998E-2</v>
      </c>
      <c r="D52" s="52">
        <f>'[5]Mill outstock weekly'!F53</f>
        <v>6.1283999999999991E-2</v>
      </c>
      <c r="E52" s="52">
        <f>'[5]Mill outstock weekly'!G53</f>
        <v>1.796E-2</v>
      </c>
      <c r="F52" s="52">
        <f>'[5]Mill outstock weekly'!H53</f>
        <v>0.20610519999999996</v>
      </c>
      <c r="G52" s="52">
        <f>'[5]Mill outstock weekly'!I53</f>
        <v>9.4670799999999999E-2</v>
      </c>
      <c r="H52" s="52">
        <f>'[5]Mill outstock weekly'!J53</f>
        <v>5.3474399999999998E-2</v>
      </c>
      <c r="I52" s="52">
        <f>'[5]Mill outstock weekly'!K53</f>
        <v>5.7959999999999998E-2</v>
      </c>
      <c r="J52" s="52">
        <f>'[5]Mill outstock weekly'!L53</f>
        <v>0.43257519999999994</v>
      </c>
      <c r="K52" s="52">
        <f>'[5]Mill outstock weekly'!M53</f>
        <v>0.18480759999999999</v>
      </c>
      <c r="L52" s="52">
        <f>'[5]Mill outstock weekly'!N53</f>
        <v>0.1563676</v>
      </c>
      <c r="M52" s="52">
        <f>'[5]Mill outstock weekly'!O53</f>
        <v>9.1400000000000009E-2</v>
      </c>
      <c r="N52" s="52">
        <f>'[5]Mill outstock weekly'!P53</f>
        <v>0.63868039999999993</v>
      </c>
      <c r="O52" s="52"/>
    </row>
    <row r="53" spans="1:15">
      <c r="A53" s="50">
        <f>'[5]Mill outstock weekly'!C54</f>
        <v>43091</v>
      </c>
      <c r="B53" s="51">
        <f>'[5]Mill outstock weekly'!D54</f>
        <v>0.106243</v>
      </c>
      <c r="C53" s="51">
        <f>'[5]Mill outstock weekly'!E54</f>
        <v>2.9893000000000003E-2</v>
      </c>
      <c r="D53" s="52">
        <f>'[5]Mill outstock weekly'!F54</f>
        <v>6.0030000000000007E-2</v>
      </c>
      <c r="E53" s="52">
        <f>'[5]Mill outstock weekly'!G54</f>
        <v>1.6320000000000001E-2</v>
      </c>
      <c r="F53" s="52">
        <f>'[5]Mill outstock weekly'!H54</f>
        <v>0.19810199999999997</v>
      </c>
      <c r="G53" s="52">
        <f>'[5]Mill outstock weekly'!I54</f>
        <v>8.7170800000000007E-2</v>
      </c>
      <c r="H53" s="52">
        <f>'[5]Mill outstock weekly'!J54</f>
        <v>5.2719199999999987E-2</v>
      </c>
      <c r="I53" s="52">
        <f>'[5]Mill outstock weekly'!K54</f>
        <v>5.8212E-2</v>
      </c>
      <c r="J53" s="52">
        <f>'[5]Mill outstock weekly'!L54</f>
        <v>0.42310199999999998</v>
      </c>
      <c r="K53" s="52">
        <f>'[5]Mill outstock weekly'!M54</f>
        <v>0.18340320000000004</v>
      </c>
      <c r="L53" s="52">
        <f>'[5]Mill outstock weekly'!N54</f>
        <v>0.15243880000000001</v>
      </c>
      <c r="M53" s="52">
        <f>'[5]Mill outstock weekly'!O54</f>
        <v>8.7260000000000004E-2</v>
      </c>
      <c r="N53" s="52">
        <f>'[5]Mill outstock weekly'!P54</f>
        <v>0.62120399999999998</v>
      </c>
      <c r="O53" s="52"/>
    </row>
    <row r="54" spans="1:15">
      <c r="A54" s="50">
        <f>'[5]Mill outstock weekly'!C55</f>
        <v>43098</v>
      </c>
      <c r="B54" s="51">
        <f>'[5]Mill outstock weekly'!D55</f>
        <v>0.10178899999999999</v>
      </c>
      <c r="C54" s="51">
        <f>'[5]Mill outstock weekly'!E55</f>
        <v>2.9234999999999994E-2</v>
      </c>
      <c r="D54" s="52">
        <f>'[5]Mill outstock weekly'!F55</f>
        <v>5.7933999999999999E-2</v>
      </c>
      <c r="E54" s="52">
        <f>'[5]Mill outstock weekly'!G55</f>
        <v>1.4619999999999999E-2</v>
      </c>
      <c r="F54" s="52">
        <f>'[5]Mill outstock weekly'!H55</f>
        <v>0.19833580000000001</v>
      </c>
      <c r="G54" s="52">
        <f>'[5]Mill outstock weekly'!I55</f>
        <v>8.1096399999999999E-2</v>
      </c>
      <c r="H54" s="52">
        <f>'[5]Mill outstock weekly'!J55</f>
        <v>5.0659400000000007E-2</v>
      </c>
      <c r="I54" s="52">
        <f>'[5]Mill outstock weekly'!K55</f>
        <v>6.658E-2</v>
      </c>
      <c r="J54" s="52">
        <f>'[5]Mill outstock weekly'!L55</f>
        <v>0.4122541999999999</v>
      </c>
      <c r="K54" s="52">
        <f>'[5]Mill outstock weekly'!M55</f>
        <v>0.17367160000000001</v>
      </c>
      <c r="L54" s="52">
        <f>'[5]Mill outstock weekly'!N55</f>
        <v>0.14720260000000002</v>
      </c>
      <c r="M54" s="52">
        <f>'[5]Mill outstock weekly'!O55</f>
        <v>9.1380000000000003E-2</v>
      </c>
      <c r="N54" s="52">
        <f>'[5]Mill outstock weekly'!P55</f>
        <v>0.61058999999999997</v>
      </c>
      <c r="O54" s="52"/>
    </row>
    <row r="55" spans="1:15">
      <c r="A55" s="50">
        <f>'[5]Mill outstock weekly'!C56</f>
        <v>43105</v>
      </c>
      <c r="B55" s="51">
        <f>'[5]Mill outstock weekly'!D56</f>
        <v>0.10195775000000001</v>
      </c>
      <c r="C55" s="51">
        <f>'[5]Mill outstock weekly'!E56</f>
        <v>3.4562749999999996E-2</v>
      </c>
      <c r="D55" s="52">
        <f>'[5]Mill outstock weekly'!F56</f>
        <v>5.7245000000000011E-2</v>
      </c>
      <c r="E55" s="52">
        <f>'[5]Mill outstock weekly'!G56</f>
        <v>1.0150000000000001E-2</v>
      </c>
      <c r="F55" s="52">
        <f>'[5]Mill outstock weekly'!H56</f>
        <v>0.21626699999999999</v>
      </c>
      <c r="G55" s="52">
        <f>'[5]Mill outstock weekly'!I56</f>
        <v>9.41525E-2</v>
      </c>
      <c r="H55" s="52">
        <f>'[5]Mill outstock weekly'!J56</f>
        <v>5.5614499999999997E-2</v>
      </c>
      <c r="I55" s="52">
        <f>'[5]Mill outstock weekly'!K56</f>
        <v>6.649999999999999E-2</v>
      </c>
      <c r="J55" s="52">
        <f>'[5]Mill outstock weekly'!L56</f>
        <v>0.45496875000000003</v>
      </c>
      <c r="K55" s="52">
        <f>'[5]Mill outstock weekly'!M56</f>
        <v>0.19888825000000002</v>
      </c>
      <c r="L55" s="52">
        <f>'[5]Mill outstock weekly'!N56</f>
        <v>0.16333049999999999</v>
      </c>
      <c r="M55" s="52">
        <f>'[5]Mill outstock weekly'!O56</f>
        <v>9.2749999999999985E-2</v>
      </c>
      <c r="N55" s="52">
        <f>'[5]Mill outstock weekly'!P56</f>
        <v>0.67123575000000002</v>
      </c>
      <c r="O55" s="52"/>
    </row>
    <row r="56" spans="1:15">
      <c r="A56" s="50">
        <f>'[5]Mill outstock weekly'!C57</f>
        <v>43112</v>
      </c>
      <c r="B56" s="51">
        <f>'[5]Mill outstock weekly'!D57</f>
        <v>9.9790399999999987E-2</v>
      </c>
      <c r="C56" s="51">
        <f>'[5]Mill outstock weekly'!E57</f>
        <v>3.1276400000000003E-2</v>
      </c>
      <c r="D56" s="52">
        <f>'[5]Mill outstock weekly'!F57</f>
        <v>5.7593999999999999E-2</v>
      </c>
      <c r="E56" s="52">
        <f>'[5]Mill outstock weekly'!G57</f>
        <v>1.0920000000000001E-2</v>
      </c>
      <c r="F56" s="52">
        <f>'[5]Mill outstock weekly'!H57</f>
        <v>0.20564499999999999</v>
      </c>
      <c r="G56" s="52">
        <f>'[5]Mill outstock weekly'!I57</f>
        <v>9.153059999999999E-2</v>
      </c>
      <c r="H56" s="52">
        <f>'[5]Mill outstock weekly'!J57</f>
        <v>5.265439999999999E-2</v>
      </c>
      <c r="I56" s="52">
        <f>'[5]Mill outstock weekly'!K57</f>
        <v>6.1459999999999994E-2</v>
      </c>
      <c r="J56" s="52">
        <f>'[5]Mill outstock weekly'!L57</f>
        <v>0.44020639999999994</v>
      </c>
      <c r="K56" s="52">
        <f>'[5]Mill outstock weekly'!M57</f>
        <v>0.1804248</v>
      </c>
      <c r="L56" s="52">
        <f>'[5]Mill outstock weekly'!N57</f>
        <v>0.1507416</v>
      </c>
      <c r="M56" s="52">
        <f>'[5]Mill outstock weekly'!O57</f>
        <v>0.10904</v>
      </c>
      <c r="N56" s="52">
        <f>'[5]Mill outstock weekly'!P57</f>
        <v>0.64585139999999996</v>
      </c>
      <c r="O56" s="52"/>
    </row>
    <row r="57" spans="1:15">
      <c r="A57" s="50">
        <f>'[5]Mill outstock weekly'!C58</f>
        <v>43119</v>
      </c>
      <c r="B57" s="51">
        <f>'[5]Mill outstock weekly'!D58</f>
        <v>0.11461499999999999</v>
      </c>
      <c r="C57" s="51">
        <f>'[5]Mill outstock weekly'!E58</f>
        <v>3.5144999999999996E-2</v>
      </c>
      <c r="D57" s="52">
        <f>'[5]Mill outstock weekly'!F58</f>
        <v>6.6910000000000011E-2</v>
      </c>
      <c r="E57" s="52">
        <f>'[5]Mill outstock weekly'!G58</f>
        <v>1.2559999999999998E-2</v>
      </c>
      <c r="F57" s="52">
        <f>'[5]Mill outstock weekly'!H58</f>
        <v>0.23632219999999998</v>
      </c>
      <c r="G57" s="52">
        <f>'[5]Mill outstock weekly'!I58</f>
        <v>0.10619540000000001</v>
      </c>
      <c r="H57" s="52">
        <f>'[5]Mill outstock weekly'!J58</f>
        <v>6.1526800000000006E-2</v>
      </c>
      <c r="I57" s="52">
        <f>'[5]Mill outstock weekly'!K58</f>
        <v>6.8599999999999994E-2</v>
      </c>
      <c r="J57" s="52">
        <f>'[5]Mill outstock weekly'!L58</f>
        <v>0.51755799999999996</v>
      </c>
      <c r="K57" s="52">
        <f>'[5]Mill outstock weekly'!M58</f>
        <v>0.22470680000000001</v>
      </c>
      <c r="L57" s="52">
        <f>'[5]Mill outstock weekly'!N58</f>
        <v>0.17973119999999998</v>
      </c>
      <c r="M57" s="52">
        <f>'[5]Mill outstock weekly'!O58</f>
        <v>0.11312</v>
      </c>
      <c r="N57" s="52">
        <f>'[5]Mill outstock weekly'!P58</f>
        <v>0.7538802</v>
      </c>
      <c r="O57" s="52"/>
    </row>
    <row r="58" spans="1:15">
      <c r="A58" s="50">
        <f>'[5]Mill outstock weekly'!C59</f>
        <v>43126</v>
      </c>
      <c r="B58" s="51">
        <f>'[5]Mill outstock weekly'!D59</f>
        <v>0.11275880000000001</v>
      </c>
      <c r="C58" s="51">
        <f>'[5]Mill outstock weekly'!E59</f>
        <v>3.0498800000000003E-2</v>
      </c>
      <c r="D58" s="52">
        <f>'[5]Mill outstock weekly'!F59</f>
        <v>7.1300000000000002E-2</v>
      </c>
      <c r="E58" s="52">
        <f>'[5]Mill outstock weekly'!G59</f>
        <v>1.0960000000000001E-2</v>
      </c>
      <c r="F58" s="52">
        <f>'[5]Mill outstock weekly'!H59</f>
        <v>0.23802960000000001</v>
      </c>
      <c r="G58" s="52">
        <f>'[5]Mill outstock weekly'!I59</f>
        <v>9.9964400000000009E-2</v>
      </c>
      <c r="H58" s="52">
        <f>'[5]Mill outstock weekly'!J59</f>
        <v>6.0865199999999994E-2</v>
      </c>
      <c r="I58" s="52">
        <f>'[5]Mill outstock weekly'!K59</f>
        <v>7.7200000000000005E-2</v>
      </c>
      <c r="J58" s="52">
        <f>'[5]Mill outstock weekly'!L59</f>
        <v>0.5125628000000001</v>
      </c>
      <c r="K58" s="52">
        <f>'[5]Mill outstock weekly'!M59</f>
        <v>0.202678</v>
      </c>
      <c r="L58" s="52">
        <f>'[5]Mill outstock weekly'!N59</f>
        <v>0.18230479999999999</v>
      </c>
      <c r="M58" s="52">
        <f>'[5]Mill outstock weekly'!O59</f>
        <v>0.12757999999999997</v>
      </c>
      <c r="N58" s="52">
        <f>'[5]Mill outstock weekly'!P59</f>
        <v>0.75059240000000016</v>
      </c>
      <c r="O58" s="52"/>
    </row>
    <row r="59" spans="1:15">
      <c r="A59" s="50">
        <f>'[5]Mill outstock weekly'!C60</f>
        <v>43133</v>
      </c>
      <c r="B59" s="51">
        <f>'[5]Mill outstock weekly'!D60</f>
        <v>9.8729199999999989E-2</v>
      </c>
      <c r="C59" s="51">
        <f>'[5]Mill outstock weekly'!E60</f>
        <v>2.7435200000000003E-2</v>
      </c>
      <c r="D59" s="52">
        <f>'[5]Mill outstock weekly'!F60</f>
        <v>6.0004000000000002E-2</v>
      </c>
      <c r="E59" s="52">
        <f>'[5]Mill outstock weekly'!G60</f>
        <v>1.1290000000000003E-2</v>
      </c>
      <c r="F59" s="52">
        <f>'[5]Mill outstock weekly'!H60</f>
        <v>0.22097740000000005</v>
      </c>
      <c r="G59" s="52">
        <f>'[5]Mill outstock weekly'!I60</f>
        <v>0.10034620000000001</v>
      </c>
      <c r="H59" s="52">
        <f>'[5]Mill outstock weekly'!J60</f>
        <v>5.4991199999999997E-2</v>
      </c>
      <c r="I59" s="52">
        <f>'[5]Mill outstock weekly'!K60</f>
        <v>6.5640000000000004E-2</v>
      </c>
      <c r="J59" s="52">
        <f>'[5]Mill outstock weekly'!L60</f>
        <v>0.4528122</v>
      </c>
      <c r="K59" s="52">
        <f>'[5]Mill outstock weekly'!M60</f>
        <v>0.18673140000000002</v>
      </c>
      <c r="L59" s="52">
        <f>'[5]Mill outstock weekly'!N60</f>
        <v>0.15508080000000002</v>
      </c>
      <c r="M59" s="52">
        <f>'[5]Mill outstock weekly'!O60</f>
        <v>0.11099999999999999</v>
      </c>
      <c r="N59" s="52">
        <f>'[5]Mill outstock weekly'!P60</f>
        <v>0.6737896000000001</v>
      </c>
      <c r="O59" s="52"/>
    </row>
    <row r="60" spans="1:15">
      <c r="A60" s="50">
        <f>'[5]Mill outstock weekly'!C61</f>
        <v>43140</v>
      </c>
      <c r="B60" s="51">
        <f>'[5]Mill outstock weekly'!D61</f>
        <v>8.3641199999999943E-2</v>
      </c>
      <c r="C60" s="51">
        <f>'[5]Mill outstock weekly'!E61</f>
        <v>2.859999999999998E-2</v>
      </c>
      <c r="D60" s="52">
        <f>'[5]Mill outstock weekly'!F61</f>
        <v>4.7881199999999964E-2</v>
      </c>
      <c r="E60" s="52">
        <f>'[5]Mill outstock weekly'!G61</f>
        <v>7.1599999999999997E-3</v>
      </c>
      <c r="F60" s="52">
        <f>'[5]Mill outstock weekly'!H61</f>
        <v>0.22514240000000002</v>
      </c>
      <c r="G60" s="52">
        <f>'[5]Mill outstock weekly'!I61</f>
        <v>0.10280400000000001</v>
      </c>
      <c r="H60" s="52">
        <f>'[5]Mill outstock weekly'!J61</f>
        <v>6.0206400000000007E-2</v>
      </c>
      <c r="I60" s="52">
        <f>'[5]Mill outstock weekly'!K61</f>
        <v>6.2132000000000007E-2</v>
      </c>
      <c r="J60" s="52">
        <f>'[5]Mill outstock weekly'!L61</f>
        <v>0.38147960000000014</v>
      </c>
      <c r="K60" s="52">
        <f>'[5]Mill outstock weekly'!M61</f>
        <v>0.16447000000000023</v>
      </c>
      <c r="L60" s="52">
        <f>'[5]Mill outstock weekly'!N61</f>
        <v>0.11411359999999993</v>
      </c>
      <c r="M60" s="52">
        <f>'[5]Mill outstock weekly'!O61</f>
        <v>0.10289599999999999</v>
      </c>
      <c r="N60" s="52">
        <f>'[5]Mill outstock weekly'!P61</f>
        <v>0.60662200000000022</v>
      </c>
      <c r="O60" s="52"/>
    </row>
    <row r="61" spans="1:15">
      <c r="A61" s="50">
        <f>'[5]Mill outstock weekly'!C62</f>
        <v>43147</v>
      </c>
      <c r="B61" s="51">
        <f>'[5]Mill outstock weekly'!D62</f>
        <v>6.7418666666666557E-2</v>
      </c>
      <c r="C61" s="51">
        <f>'[5]Mill outstock weekly'!E62</f>
        <v>2.7693333333333296E-2</v>
      </c>
      <c r="D61" s="52">
        <f>'[5]Mill outstock weekly'!F62</f>
        <v>3.4491999999999932E-2</v>
      </c>
      <c r="E61" s="52">
        <f>'[5]Mill outstock weekly'!G62</f>
        <v>5.2333333333333338E-3</v>
      </c>
      <c r="F61" s="52">
        <f>'[5]Mill outstock weekly'!H62</f>
        <v>0.14144200000000004</v>
      </c>
      <c r="G61" s="52">
        <f>'[5]Mill outstock weekly'!I62</f>
        <v>6.985466666666669E-2</v>
      </c>
      <c r="H61" s="52">
        <f>'[5]Mill outstock weekly'!J62</f>
        <v>2.9400666666666658E-2</v>
      </c>
      <c r="I61" s="52">
        <f>'[5]Mill outstock weekly'!K62</f>
        <v>4.2186666666666678E-2</v>
      </c>
      <c r="J61" s="52">
        <f>'[5]Mill outstock weekly'!L62</f>
        <v>0.31837133333333362</v>
      </c>
      <c r="K61" s="52">
        <f>'[5]Mill outstock weekly'!M62</f>
        <v>0.13796466666666701</v>
      </c>
      <c r="L61" s="52">
        <f>'[5]Mill outstock weekly'!N62</f>
        <v>8.6246666666666583E-2</v>
      </c>
      <c r="M61" s="52">
        <f>'[5]Mill outstock weekly'!O62</f>
        <v>9.415999999999998E-2</v>
      </c>
      <c r="N61" s="52">
        <f>'[5]Mill outstock weekly'!P62</f>
        <v>0.45981333333333363</v>
      </c>
      <c r="O61" s="52"/>
    </row>
    <row r="62" spans="1:15">
      <c r="A62" s="50">
        <f>'[5]Mill outstock weekly'!C63</f>
        <v>43154</v>
      </c>
      <c r="B62" s="51">
        <f>'[5]Mill outstock weekly'!D63</f>
        <v>6.7418666666666544E-2</v>
      </c>
      <c r="C62" s="51">
        <f>'[5]Mill outstock weekly'!E63</f>
        <v>2.7693333333333299E-2</v>
      </c>
      <c r="D62" s="52">
        <f>'[5]Mill outstock weekly'!F63</f>
        <v>3.4491999999999925E-2</v>
      </c>
      <c r="E62" s="52">
        <f>'[5]Mill outstock weekly'!G63</f>
        <v>5.2333333333333338E-3</v>
      </c>
      <c r="F62" s="52">
        <f>'[5]Mill outstock weekly'!H63</f>
        <v>0.14144200000000004</v>
      </c>
      <c r="G62" s="52">
        <f>'[5]Mill outstock weekly'!I63</f>
        <v>6.9854666666666704E-2</v>
      </c>
      <c r="H62" s="52">
        <f>'[5]Mill outstock weekly'!J63</f>
        <v>2.9400666666666658E-2</v>
      </c>
      <c r="I62" s="52">
        <f>'[5]Mill outstock weekly'!K63</f>
        <v>4.2186666666666671E-2</v>
      </c>
      <c r="J62" s="52">
        <f>'[5]Mill outstock weekly'!L63</f>
        <v>0.31837133333333362</v>
      </c>
      <c r="K62" s="52">
        <f>'[5]Mill outstock weekly'!M63</f>
        <v>0.13796466666666701</v>
      </c>
      <c r="L62" s="52">
        <f>'[5]Mill outstock weekly'!N63</f>
        <v>8.6246666666666583E-2</v>
      </c>
      <c r="M62" s="52">
        <f>'[5]Mill outstock weekly'!O63</f>
        <v>9.4159999999999994E-2</v>
      </c>
      <c r="N62" s="52">
        <f>'[5]Mill outstock weekly'!P63</f>
        <v>0.45981333333333363</v>
      </c>
      <c r="O62" s="52"/>
    </row>
    <row r="63" spans="1:15">
      <c r="A63" s="50">
        <f>'[5]Mill outstock weekly'!C64</f>
        <v>43161</v>
      </c>
      <c r="B63" s="51">
        <f>'[5]Mill outstock weekly'!D64</f>
        <v>7.6546444444444431E-2</v>
      </c>
      <c r="C63" s="51">
        <f>'[5]Mill outstock weekly'!E64</f>
        <v>2.9615555555555548E-2</v>
      </c>
      <c r="D63" s="52">
        <f>'[5]Mill outstock weekly'!F64</f>
        <v>3.9050333333333319E-2</v>
      </c>
      <c r="E63" s="52">
        <f>'[5]Mill outstock weekly'!G64</f>
        <v>7.8805555555555556E-3</v>
      </c>
      <c r="F63" s="52">
        <f>'[5]Mill outstock weekly'!H64</f>
        <v>0.23063666666666668</v>
      </c>
      <c r="G63" s="52">
        <f>'[5]Mill outstock weekly'!I64</f>
        <v>0.10097244444444443</v>
      </c>
      <c r="H63" s="52">
        <f>'[5]Mill outstock weekly'!J64</f>
        <v>4.8733111111111109E-2</v>
      </c>
      <c r="I63" s="52">
        <f>'[5]Mill outstock weekly'!K64</f>
        <v>8.0931111111111106E-2</v>
      </c>
      <c r="J63" s="52">
        <f>'[5]Mill outstock weekly'!L64</f>
        <v>0.45140855555555559</v>
      </c>
      <c r="K63" s="52">
        <f>'[5]Mill outstock weekly'!M64</f>
        <v>0.20134544444444449</v>
      </c>
      <c r="L63" s="52">
        <f>'[5]Mill outstock weekly'!N64</f>
        <v>0.12530311111111109</v>
      </c>
      <c r="M63" s="52">
        <f>'[5]Mill outstock weekly'!O64</f>
        <v>0.12475999999999998</v>
      </c>
      <c r="N63" s="52">
        <f>'[5]Mill outstock weekly'!P64</f>
        <v>0.6820452222222223</v>
      </c>
      <c r="O63" s="52"/>
    </row>
    <row r="64" spans="1:15">
      <c r="A64" s="50">
        <f>'[5]Mill outstock weekly'!C65</f>
        <v>43168</v>
      </c>
      <c r="B64" s="51">
        <f>'[5]Mill outstock weekly'!D65</f>
        <v>8.8050400000000001E-2</v>
      </c>
      <c r="C64" s="51">
        <f>'[5]Mill outstock weekly'!E65</f>
        <v>2.86124E-2</v>
      </c>
      <c r="D64" s="52">
        <f>'[5]Mill outstock weekly'!F65</f>
        <v>4.4268000000000002E-2</v>
      </c>
      <c r="E64" s="52">
        <f>'[5]Mill outstock weekly'!G65</f>
        <v>1.5169999999999999E-2</v>
      </c>
      <c r="F64" s="52">
        <f>'[5]Mill outstock weekly'!H65</f>
        <v>0.21742639999999999</v>
      </c>
      <c r="G64" s="52">
        <f>'[5]Mill outstock weekly'!I65</f>
        <v>9.0650000000000008E-2</v>
      </c>
      <c r="H64" s="52">
        <f>'[5]Mill outstock weekly'!J65</f>
        <v>5.0896399999999994E-2</v>
      </c>
      <c r="I64" s="52">
        <f>'[5]Mill outstock weekly'!K65</f>
        <v>7.5879999999999989E-2</v>
      </c>
      <c r="J64" s="52">
        <f>'[5]Mill outstock weekly'!L65</f>
        <v>0.44679840000000004</v>
      </c>
      <c r="K64" s="52">
        <f>'[5]Mill outstock weekly'!M65</f>
        <v>0.19143879999999996</v>
      </c>
      <c r="L64" s="52">
        <f>'[5]Mill outstock weekly'!N65</f>
        <v>0.1309196</v>
      </c>
      <c r="M64" s="52">
        <f>'[5]Mill outstock weekly'!O65</f>
        <v>0.12444</v>
      </c>
      <c r="N64" s="52">
        <f>'[5]Mill outstock weekly'!P65</f>
        <v>0.66422480000000006</v>
      </c>
      <c r="O64" s="52"/>
    </row>
    <row r="65" spans="1:15">
      <c r="A65" s="50">
        <f>'[5]Mill outstock weekly'!C66</f>
        <v>43175</v>
      </c>
      <c r="B65" s="51">
        <f>'[5]Mill outstock weekly'!D66</f>
        <v>0.107685</v>
      </c>
      <c r="C65" s="51">
        <f>'[5]Mill outstock weekly'!E66</f>
        <v>3.5287000000000006E-2</v>
      </c>
      <c r="D65" s="52">
        <f>'[5]Mill outstock weekly'!F66</f>
        <v>5.4608000000000004E-2</v>
      </c>
      <c r="E65" s="52">
        <f>'[5]Mill outstock weekly'!G66</f>
        <v>1.779E-2</v>
      </c>
      <c r="F65" s="52">
        <f>'[5]Mill outstock weekly'!H66</f>
        <v>0.21566539999999995</v>
      </c>
      <c r="G65" s="52">
        <f>'[5]Mill outstock weekly'!I66</f>
        <v>9.07554E-2</v>
      </c>
      <c r="H65" s="52">
        <f>'[5]Mill outstock weekly'!J66</f>
        <v>5.203E-2</v>
      </c>
      <c r="I65" s="52">
        <f>'[5]Mill outstock weekly'!K66</f>
        <v>7.288E-2</v>
      </c>
      <c r="J65" s="52">
        <f>'[5]Mill outstock weekly'!L66</f>
        <v>0.46216960000000001</v>
      </c>
      <c r="K65" s="52">
        <f>'[5]Mill outstock weekly'!M66</f>
        <v>0.21288560000000004</v>
      </c>
      <c r="L65" s="52">
        <f>'[5]Mill outstock weekly'!N66</f>
        <v>0.14490399999999998</v>
      </c>
      <c r="M65" s="52">
        <f>'[5]Mill outstock weekly'!O66</f>
        <v>0.10438</v>
      </c>
      <c r="N65" s="52">
        <f>'[5]Mill outstock weekly'!P66</f>
        <v>0.67783499999999997</v>
      </c>
      <c r="O65" s="52"/>
    </row>
    <row r="66" spans="1:15">
      <c r="A66" s="50">
        <f>'[5]Mill outstock weekly'!C67</f>
        <v>43182</v>
      </c>
      <c r="B66" s="51">
        <f>'[5]Mill outstock weekly'!D67</f>
        <v>0.11333039999999998</v>
      </c>
      <c r="C66" s="51">
        <f>'[5]Mill outstock weekly'!E67</f>
        <v>3.39724E-2</v>
      </c>
      <c r="D66" s="52">
        <f>'[5]Mill outstock weekly'!F67</f>
        <v>6.0307999999999994E-2</v>
      </c>
      <c r="E66" s="52">
        <f>'[5]Mill outstock weekly'!G67</f>
        <v>1.9050000000000001E-2</v>
      </c>
      <c r="F66" s="52">
        <f>'[5]Mill outstock weekly'!H67</f>
        <v>0.2089086</v>
      </c>
      <c r="G66" s="52">
        <f>'[5]Mill outstock weekly'!I67</f>
        <v>9.5695799999999984E-2</v>
      </c>
      <c r="H66" s="52">
        <f>'[5]Mill outstock weekly'!J67</f>
        <v>5.1752800000000002E-2</v>
      </c>
      <c r="I66" s="52">
        <f>'[5]Mill outstock weekly'!K67</f>
        <v>6.1459999999999994E-2</v>
      </c>
      <c r="J66" s="52">
        <f>'[5]Mill outstock weekly'!L67</f>
        <v>0.45314480000000001</v>
      </c>
      <c r="K66" s="52">
        <f>'[5]Mill outstock weekly'!M67</f>
        <v>0.20839560000000001</v>
      </c>
      <c r="L66" s="52">
        <f>'[5]Mill outstock weekly'!N67</f>
        <v>0.15128919999999998</v>
      </c>
      <c r="M66" s="52">
        <f>'[5]Mill outstock weekly'!O67</f>
        <v>9.3460000000000001E-2</v>
      </c>
      <c r="N66" s="52">
        <f>'[5]Mill outstock weekly'!P67</f>
        <v>0.66205340000000001</v>
      </c>
      <c r="O66" s="52"/>
    </row>
    <row r="67" spans="1:15">
      <c r="A67" s="50">
        <f>'[5]Mill outstock weekly'!C68</f>
        <v>43189</v>
      </c>
      <c r="B67" s="51">
        <f>'[5]Mill outstock weekly'!D68</f>
        <v>0.12999100000000002</v>
      </c>
      <c r="C67" s="51">
        <f>'[5]Mill outstock weekly'!E68</f>
        <v>4.0702999999999996E-2</v>
      </c>
      <c r="D67" s="52">
        <f>'[5]Mill outstock weekly'!F68</f>
        <v>7.0438000000000001E-2</v>
      </c>
      <c r="E67" s="52">
        <f>'[5]Mill outstock weekly'!G68</f>
        <v>1.8849999999999999E-2</v>
      </c>
      <c r="F67" s="52">
        <f>'[5]Mill outstock weekly'!H68</f>
        <v>0.2155116</v>
      </c>
      <c r="G67" s="52">
        <f>'[5]Mill outstock weekly'!I68</f>
        <v>0.100262</v>
      </c>
      <c r="H67" s="52">
        <f>'[5]Mill outstock weekly'!J68</f>
        <v>5.6151600000000003E-2</v>
      </c>
      <c r="I67" s="52">
        <f>'[5]Mill outstock weekly'!K68</f>
        <v>5.9098000000000005E-2</v>
      </c>
      <c r="J67" s="52">
        <f>'[5]Mill outstock weekly'!L68</f>
        <v>0.4965522</v>
      </c>
      <c r="K67" s="52">
        <f>'[5]Mill outstock weekly'!M68</f>
        <v>0.22710979999999997</v>
      </c>
      <c r="L67" s="52">
        <f>'[5]Mill outstock weekly'!N68</f>
        <v>0.1576224</v>
      </c>
      <c r="M67" s="52">
        <f>'[5]Mill outstock weekly'!O68</f>
        <v>0.11181999999999999</v>
      </c>
      <c r="N67" s="52">
        <f>'[5]Mill outstock weekly'!P68</f>
        <v>0.71206380000000002</v>
      </c>
      <c r="O67" s="52"/>
    </row>
    <row r="68" spans="1:15">
      <c r="A68" s="50">
        <f>'[5]Mill outstock weekly'!C69</f>
        <v>43196</v>
      </c>
      <c r="B68" s="51">
        <f>'[5]Mill outstock weekly'!D69</f>
        <v>0.13001839999999998</v>
      </c>
      <c r="C68" s="51">
        <f>'[5]Mill outstock weekly'!E69</f>
        <v>4.1167066666666662E-2</v>
      </c>
      <c r="D68" s="52">
        <f>'[5]Mill outstock weekly'!F69</f>
        <v>6.6971333333333341E-2</v>
      </c>
      <c r="E68" s="52">
        <f>'[5]Mill outstock weekly'!G69</f>
        <v>2.1880000000000004E-2</v>
      </c>
      <c r="F68" s="52">
        <f>'[5]Mill outstock weekly'!H69</f>
        <v>0.2382832</v>
      </c>
      <c r="G68" s="52">
        <f>'[5]Mill outstock weekly'!I69</f>
        <v>0.11255040000000001</v>
      </c>
      <c r="H68" s="52">
        <f>'[5]Mill outstock weekly'!J69</f>
        <v>6.4841466666666653E-2</v>
      </c>
      <c r="I68" s="52">
        <f>'[5]Mill outstock weekly'!K69</f>
        <v>6.0891333333333332E-2</v>
      </c>
      <c r="J68" s="52">
        <f>'[5]Mill outstock weekly'!L69</f>
        <v>0.52043906666666673</v>
      </c>
      <c r="K68" s="52">
        <f>'[5]Mill outstock weekly'!M69</f>
        <v>0.24939453333333331</v>
      </c>
      <c r="L68" s="52">
        <f>'[5]Mill outstock weekly'!N69</f>
        <v>0.16386720000000005</v>
      </c>
      <c r="M68" s="52">
        <f>'[5]Mill outstock weekly'!O69</f>
        <v>0.10717733333333332</v>
      </c>
      <c r="N68" s="52">
        <f>'[5]Mill outstock weekly'!P69</f>
        <v>0.75872226666666676</v>
      </c>
      <c r="O68" s="52"/>
    </row>
    <row r="69" spans="1:15">
      <c r="A69" s="50">
        <f>'[5]Mill outstock weekly'!C70</f>
        <v>43203</v>
      </c>
      <c r="B69" s="51">
        <f>'[5]Mill outstock weekly'!D70</f>
        <v>0.11914950000000001</v>
      </c>
      <c r="C69" s="51">
        <f>'[5]Mill outstock weekly'!E70</f>
        <v>3.7728944444444447E-2</v>
      </c>
      <c r="D69" s="52">
        <f>'[5]Mill outstock weekly'!F70</f>
        <v>5.7437222222222223E-2</v>
      </c>
      <c r="E69" s="52">
        <f>'[5]Mill outstock weekly'!G70</f>
        <v>2.3983333333333332E-2</v>
      </c>
      <c r="F69" s="52">
        <f>'[5]Mill outstock weekly'!H70</f>
        <v>0.22941566666666668</v>
      </c>
      <c r="G69" s="52">
        <f>'[5]Mill outstock weekly'!I70</f>
        <v>0.10543583333333334</v>
      </c>
      <c r="H69" s="52">
        <f>'[5]Mill outstock weekly'!J70</f>
        <v>5.7024277777777778E-2</v>
      </c>
      <c r="I69" s="52">
        <f>'[5]Mill outstock weekly'!K70</f>
        <v>6.695555555555556E-2</v>
      </c>
      <c r="J69" s="52">
        <f>'[5]Mill outstock weekly'!L70</f>
        <v>0.48252927777777771</v>
      </c>
      <c r="K69" s="52">
        <f>'[5]Mill outstock weekly'!M70</f>
        <v>0.22371388888888888</v>
      </c>
      <c r="L69" s="52">
        <f>'[5]Mill outstock weekly'!N70</f>
        <v>0.14894316666666668</v>
      </c>
      <c r="M69" s="52">
        <f>'[5]Mill outstock weekly'!O70</f>
        <v>0.10987222222222222</v>
      </c>
      <c r="N69" s="52">
        <f>'[5]Mill outstock weekly'!P70</f>
        <v>0.71194494444444434</v>
      </c>
      <c r="O69" s="52"/>
    </row>
    <row r="70" spans="1:15">
      <c r="A70" s="50">
        <f>'[5]Mill outstock weekly'!C71</f>
        <v>43210</v>
      </c>
      <c r="B70" s="51">
        <f>'[5]Mill outstock weekly'!D71</f>
        <v>0.14072000000000001</v>
      </c>
      <c r="C70" s="51">
        <f>'[5]Mill outstock weekly'!E71</f>
        <v>4.0880000000000007E-2</v>
      </c>
      <c r="D70" s="52">
        <f>'[5]Mill outstock weekly'!F71</f>
        <v>7.0519999999999999E-2</v>
      </c>
      <c r="E70" s="52">
        <f>'[5]Mill outstock weekly'!G71</f>
        <v>2.9320000000000002E-2</v>
      </c>
      <c r="F70" s="52">
        <f>'[5]Mill outstock weekly'!H71</f>
        <v>0.22467999999999999</v>
      </c>
      <c r="G70" s="52">
        <f>'[5]Mill outstock weekly'!I71</f>
        <v>0.1032</v>
      </c>
      <c r="H70" s="52">
        <f>'[5]Mill outstock weekly'!J71</f>
        <v>5.6059999999999999E-2</v>
      </c>
      <c r="I70" s="52">
        <f>'[5]Mill outstock weekly'!K71</f>
        <v>6.5420000000000006E-2</v>
      </c>
      <c r="J70" s="52">
        <f>'[5]Mill outstock weekly'!L71</f>
        <v>0.50140000000000007</v>
      </c>
      <c r="K70" s="52">
        <f>'[5]Mill outstock weekly'!M71</f>
        <v>0.2283</v>
      </c>
      <c r="L70" s="52">
        <f>'[5]Mill outstock weekly'!N71</f>
        <v>0.15295999999999998</v>
      </c>
      <c r="M70" s="52">
        <f>'[5]Mill outstock weekly'!O71</f>
        <v>0.12014</v>
      </c>
      <c r="N70" s="52">
        <f>'[5]Mill outstock weekly'!P71</f>
        <v>0.72608000000000006</v>
      </c>
      <c r="O70" s="52"/>
    </row>
    <row r="71" spans="1:15">
      <c r="A71" s="50">
        <f>'[5]Mill outstock weekly'!C72</f>
        <v>43217</v>
      </c>
      <c r="B71" s="51">
        <f>'[5]Mill outstock weekly'!D72</f>
        <v>0.14132</v>
      </c>
      <c r="C71" s="51">
        <f>'[5]Mill outstock weekly'!E72</f>
        <v>4.0139999999999995E-2</v>
      </c>
      <c r="D71" s="52">
        <f>'[5]Mill outstock weekly'!F72</f>
        <v>7.3800000000000004E-2</v>
      </c>
      <c r="E71" s="52">
        <f>'[5]Mill outstock weekly'!G72</f>
        <v>2.7379999999999998E-2</v>
      </c>
      <c r="F71" s="52">
        <f>'[5]Mill outstock weekly'!H72</f>
        <v>0.23147999999999999</v>
      </c>
      <c r="G71" s="52">
        <f>'[5]Mill outstock weekly'!I72</f>
        <v>0.10131999999999999</v>
      </c>
      <c r="H71" s="52">
        <f>'[5]Mill outstock weekly'!J72</f>
        <v>6.0040000000000003E-2</v>
      </c>
      <c r="I71" s="52">
        <f>'[5]Mill outstock weekly'!K72</f>
        <v>7.0120000000000002E-2</v>
      </c>
      <c r="J71" s="52">
        <f>'[5]Mill outstock weekly'!L72</f>
        <v>0.51147999999999993</v>
      </c>
      <c r="K71" s="52">
        <f>'[5]Mill outstock weekly'!M72</f>
        <v>0.22280000000000003</v>
      </c>
      <c r="L71" s="52">
        <f>'[5]Mill outstock weekly'!N72</f>
        <v>0.16339999999999996</v>
      </c>
      <c r="M71" s="52">
        <f>'[5]Mill outstock weekly'!O72</f>
        <v>0.12528</v>
      </c>
      <c r="N71" s="52">
        <f>'[5]Mill outstock weekly'!P72</f>
        <v>0.74295999999999995</v>
      </c>
      <c r="O71" s="52"/>
    </row>
    <row r="72" spans="1:15">
      <c r="A72" s="50">
        <f>'[5]Mill outstock weekly'!C73</f>
        <v>43224</v>
      </c>
      <c r="B72" s="51">
        <f>'[5]Mill outstock weekly'!D73</f>
        <v>0.13033999999999996</v>
      </c>
      <c r="C72" s="51">
        <f>'[5]Mill outstock weekly'!E73</f>
        <v>3.4660000000000003E-2</v>
      </c>
      <c r="D72" s="52">
        <f>'[5]Mill outstock weekly'!F73</f>
        <v>6.7500000000000004E-2</v>
      </c>
      <c r="E72" s="52">
        <f>'[5]Mill outstock weekly'!G73</f>
        <v>2.8179999999999993E-2</v>
      </c>
      <c r="F72" s="52">
        <f>'[5]Mill outstock weekly'!H73</f>
        <v>0.23043999999999998</v>
      </c>
      <c r="G72" s="52">
        <f>'[5]Mill outstock weekly'!I73</f>
        <v>9.4E-2</v>
      </c>
      <c r="H72" s="52">
        <f>'[5]Mill outstock weekly'!J73</f>
        <v>6.0420000000000008E-2</v>
      </c>
      <c r="I72" s="52">
        <f>'[5]Mill outstock weekly'!K73</f>
        <v>7.6019999999999976E-2</v>
      </c>
      <c r="J72" s="52">
        <f>'[5]Mill outstock weekly'!L73</f>
        <v>0.48670000000000008</v>
      </c>
      <c r="K72" s="52">
        <f>'[5]Mill outstock weekly'!M73</f>
        <v>0.19550000000000001</v>
      </c>
      <c r="L72" s="52">
        <f>'[5]Mill outstock weekly'!N73</f>
        <v>0.15333999999999998</v>
      </c>
      <c r="M72" s="52">
        <f>'[5]Mill outstock weekly'!O73</f>
        <v>0.13786000000000001</v>
      </c>
      <c r="N72" s="52">
        <f>'[5]Mill outstock weekly'!P73</f>
        <v>0.71714000000000011</v>
      </c>
      <c r="O72" s="52"/>
    </row>
    <row r="73" spans="1:15">
      <c r="A73" s="50">
        <f>'[5]Mill outstock weekly'!C74</f>
        <v>43231</v>
      </c>
      <c r="B73" s="51">
        <f>'[5]Mill outstock weekly'!D74</f>
        <v>0.12770000000000001</v>
      </c>
      <c r="C73" s="51">
        <f>'[5]Mill outstock weekly'!E74</f>
        <v>3.3799999999999997E-2</v>
      </c>
      <c r="D73" s="52">
        <f>'[5]Mill outstock weekly'!F74</f>
        <v>6.5119999999999997E-2</v>
      </c>
      <c r="E73" s="52">
        <f>'[5]Mill outstock weekly'!G74</f>
        <v>2.878E-2</v>
      </c>
      <c r="F73" s="52">
        <f>'[5]Mill outstock weekly'!H74</f>
        <v>0.22700000000000001</v>
      </c>
      <c r="G73" s="52">
        <f>'[5]Mill outstock weekly'!I74</f>
        <v>9.4400000000000012E-2</v>
      </c>
      <c r="H73" s="52">
        <f>'[5]Mill outstock weekly'!J74</f>
        <v>5.7860000000000002E-2</v>
      </c>
      <c r="I73" s="52">
        <f>'[5]Mill outstock weekly'!K74</f>
        <v>7.4740000000000001E-2</v>
      </c>
      <c r="J73" s="52">
        <f>'[5]Mill outstock weekly'!L74</f>
        <v>0.45773999999999998</v>
      </c>
      <c r="K73" s="52">
        <f>'[5]Mill outstock weekly'!M74</f>
        <v>0.18552000000000002</v>
      </c>
      <c r="L73" s="52">
        <f>'[5]Mill outstock weekly'!N74</f>
        <v>0.14692</v>
      </c>
      <c r="M73" s="52">
        <f>'[5]Mill outstock weekly'!O74</f>
        <v>0.12529999999999999</v>
      </c>
      <c r="N73" s="52">
        <f>'[5]Mill outstock weekly'!P74</f>
        <v>0.68474000000000002</v>
      </c>
      <c r="O73" s="52"/>
    </row>
    <row r="74" spans="1:15">
      <c r="A74" s="50">
        <f>'[5]Mill outstock weekly'!C75</f>
        <v>43238</v>
      </c>
      <c r="B74" s="51">
        <f>'[5]Mill outstock weekly'!D75</f>
        <v>0.13529899999999997</v>
      </c>
      <c r="C74" s="51">
        <f>'[5]Mill outstock weekly'!E75</f>
        <v>3.8981000000000002E-2</v>
      </c>
      <c r="D74" s="52">
        <f>'[5]Mill outstock weekly'!F75</f>
        <v>6.6119999999999998E-2</v>
      </c>
      <c r="E74" s="52">
        <f>'[5]Mill outstock weekly'!G75</f>
        <v>3.0198000000000003E-2</v>
      </c>
      <c r="F74" s="52">
        <f>'[5]Mill outstock weekly'!H75</f>
        <v>0.24800799999999995</v>
      </c>
      <c r="G74" s="52">
        <f>'[5]Mill outstock weekly'!I75</f>
        <v>0.100158</v>
      </c>
      <c r="H74" s="52">
        <f>'[5]Mill outstock weekly'!J75</f>
        <v>6.5142000000000005E-2</v>
      </c>
      <c r="I74" s="52">
        <f>'[5]Mill outstock weekly'!K75</f>
        <v>8.2708000000000004E-2</v>
      </c>
      <c r="J74" s="52">
        <f>'[5]Mill outstock weekly'!L75</f>
        <v>0.4928458</v>
      </c>
      <c r="K74" s="52">
        <f>'[5]Mill outstock weekly'!M75</f>
        <v>0.2077058</v>
      </c>
      <c r="L74" s="52">
        <f>'[5]Mill outstock weekly'!N75</f>
        <v>0.15728</v>
      </c>
      <c r="M74" s="52">
        <f>'[5]Mill outstock weekly'!O75</f>
        <v>0.12786</v>
      </c>
      <c r="N74" s="52">
        <f>'[5]Mill outstock weekly'!P75</f>
        <v>0.74085380000000001</v>
      </c>
      <c r="O74" s="52"/>
    </row>
    <row r="75" spans="1:15">
      <c r="A75" s="50">
        <f>'[5]Mill outstock weekly'!C76</f>
        <v>43245</v>
      </c>
      <c r="B75" s="51">
        <f>'[5]Mill outstock weekly'!D76</f>
        <v>0.13143619999999998</v>
      </c>
      <c r="C75" s="51">
        <f>'[5]Mill outstock weekly'!E76</f>
        <v>3.5512200000000008E-2</v>
      </c>
      <c r="D75" s="52">
        <f>'[5]Mill outstock weekly'!F76</f>
        <v>6.8084000000000006E-2</v>
      </c>
      <c r="E75" s="52">
        <f>'[5]Mill outstock weekly'!G76</f>
        <v>2.7839999999999997E-2</v>
      </c>
      <c r="F75" s="52">
        <f>'[5]Mill outstock weekly'!H76</f>
        <v>0.2286976</v>
      </c>
      <c r="G75" s="52">
        <f>'[5]Mill outstock weekly'!I76</f>
        <v>9.4887600000000002E-2</v>
      </c>
      <c r="H75" s="52">
        <f>'[5]Mill outstock weekly'!J76</f>
        <v>6.3497999999999999E-2</v>
      </c>
      <c r="I75" s="52">
        <f>'[5]Mill outstock weekly'!K76</f>
        <v>7.0311999999999999E-2</v>
      </c>
      <c r="J75" s="52">
        <f>'[5]Mill outstock weekly'!L76</f>
        <v>0.47344759999999997</v>
      </c>
      <c r="K75" s="52">
        <f>'[5]Mill outstock weekly'!M76</f>
        <v>0.18744160000000004</v>
      </c>
      <c r="L75" s="52">
        <f>'[5]Mill outstock weekly'!N76</f>
        <v>0.15754599999999999</v>
      </c>
      <c r="M75" s="52">
        <f>'[5]Mill outstock weekly'!O76</f>
        <v>0.12846000000000002</v>
      </c>
      <c r="N75" s="52">
        <f>'[5]Mill outstock weekly'!P76</f>
        <v>0.70214519999999991</v>
      </c>
      <c r="O75" s="52"/>
    </row>
    <row r="76" spans="1:15">
      <c r="A76" s="50">
        <f>'[5]Mill outstock weekly'!C77</f>
        <v>43252</v>
      </c>
      <c r="B76" s="51">
        <f>'[5]Mill outstock weekly'!D77</f>
        <v>0.14029999999999998</v>
      </c>
      <c r="C76" s="51">
        <f>'[5]Mill outstock weekly'!E77</f>
        <v>4.2540000000000001E-2</v>
      </c>
      <c r="D76" s="52">
        <f>'[5]Mill outstock weekly'!F77</f>
        <v>6.8819999999999992E-2</v>
      </c>
      <c r="E76" s="52">
        <f>'[5]Mill outstock weekly'!G77</f>
        <v>2.894E-2</v>
      </c>
      <c r="F76" s="52">
        <f>'[5]Mill outstock weekly'!H77</f>
        <v>0.23336000000000001</v>
      </c>
      <c r="G76" s="52">
        <f>'[5]Mill outstock weekly'!I77</f>
        <v>9.530000000000001E-2</v>
      </c>
      <c r="H76" s="52">
        <f>'[5]Mill outstock weekly'!J77</f>
        <v>6.2740000000000004E-2</v>
      </c>
      <c r="I76" s="52">
        <f>'[5]Mill outstock weekly'!K77</f>
        <v>7.5320000000000012E-2</v>
      </c>
      <c r="J76" s="52">
        <f>'[5]Mill outstock weekly'!L77</f>
        <v>0.51995999999999998</v>
      </c>
      <c r="K76" s="52">
        <f>'[5]Mill outstock weekly'!M77</f>
        <v>0.21444000000000002</v>
      </c>
      <c r="L76" s="52">
        <f>'[5]Mill outstock weekly'!N77</f>
        <v>0.16963999999999999</v>
      </c>
      <c r="M76" s="52">
        <f>'[5]Mill outstock weekly'!O77</f>
        <v>0.13588</v>
      </c>
      <c r="N76" s="52">
        <f>'[5]Mill outstock weekly'!P77</f>
        <v>0.75331999999999999</v>
      </c>
      <c r="O76" s="52"/>
    </row>
    <row r="77" spans="1:15">
      <c r="A77" s="50">
        <f>'[5]Mill outstock weekly'!C78</f>
        <v>43259</v>
      </c>
      <c r="B77" s="51">
        <f>'[5]Mill outstock weekly'!D78</f>
        <v>0.14246</v>
      </c>
      <c r="C77" s="51">
        <f>'[5]Mill outstock weekly'!E78</f>
        <v>3.6680000000000004E-2</v>
      </c>
      <c r="D77" s="52">
        <f>'[5]Mill outstock weekly'!F78</f>
        <v>7.193999999999999E-2</v>
      </c>
      <c r="E77" s="52">
        <f>'[5]Mill outstock weekly'!G78</f>
        <v>3.3839999999999995E-2</v>
      </c>
      <c r="F77" s="52">
        <f>'[5]Mill outstock weekly'!H78</f>
        <v>0.22373999999999999</v>
      </c>
      <c r="G77" s="52">
        <f>'[5]Mill outstock weekly'!I78</f>
        <v>9.1719999999999996E-2</v>
      </c>
      <c r="H77" s="52">
        <f>'[5]Mill outstock weekly'!J78</f>
        <v>5.9320000000000005E-2</v>
      </c>
      <c r="I77" s="52">
        <f>'[5]Mill outstock weekly'!K78</f>
        <v>7.2700000000000001E-2</v>
      </c>
      <c r="J77" s="52">
        <f>'[5]Mill outstock weekly'!L78</f>
        <v>0.50568000000000002</v>
      </c>
      <c r="K77" s="52">
        <f>'[5]Mill outstock weekly'!M78</f>
        <v>0.20138000000000003</v>
      </c>
      <c r="L77" s="52">
        <f>'[5]Mill outstock weekly'!N78</f>
        <v>0.17074</v>
      </c>
      <c r="M77" s="52">
        <f>'[5]Mill outstock weekly'!O78</f>
        <v>0.13356000000000001</v>
      </c>
      <c r="N77" s="52">
        <f>'[5]Mill outstock weekly'!P78</f>
        <v>0.72941999999999996</v>
      </c>
      <c r="O77" s="52"/>
    </row>
    <row r="78" spans="1:15">
      <c r="A78" s="50">
        <f>'[5]Mill outstock weekly'!C79</f>
        <v>43266</v>
      </c>
      <c r="B78" s="51">
        <f>'[5]Mill outstock weekly'!D79</f>
        <v>0.13769999999999999</v>
      </c>
      <c r="C78" s="51">
        <f>'[5]Mill outstock weekly'!E79</f>
        <v>3.6299999999999999E-2</v>
      </c>
      <c r="D78" s="52">
        <f>'[5]Mill outstock weekly'!F79</f>
        <v>6.8839999999999985E-2</v>
      </c>
      <c r="E78" s="52">
        <f>'[5]Mill outstock weekly'!G79</f>
        <v>3.2559999999999999E-2</v>
      </c>
      <c r="F78" s="52">
        <f>'[5]Mill outstock weekly'!H79</f>
        <v>0.23354000000000003</v>
      </c>
      <c r="G78" s="52">
        <f>'[5]Mill outstock weekly'!I79</f>
        <v>8.8020000000000015E-2</v>
      </c>
      <c r="H78" s="52">
        <f>'[5]Mill outstock weekly'!J79</f>
        <v>5.920000000000001E-2</v>
      </c>
      <c r="I78" s="52">
        <f>'[5]Mill outstock weekly'!K79</f>
        <v>8.6319999999999994E-2</v>
      </c>
      <c r="J78" s="52">
        <f>'[5]Mill outstock weekly'!L79</f>
        <v>0.50937999999999994</v>
      </c>
      <c r="K78" s="52">
        <f>'[5]Mill outstock weekly'!M79</f>
        <v>0.20026000000000002</v>
      </c>
      <c r="L78" s="52">
        <f>'[5]Mill outstock weekly'!N79</f>
        <v>0.16774</v>
      </c>
      <c r="M78" s="52">
        <f>'[5]Mill outstock weekly'!O79</f>
        <v>0.14138000000000001</v>
      </c>
      <c r="N78" s="52">
        <f>'[5]Mill outstock weekly'!P79</f>
        <v>0.74292000000000002</v>
      </c>
      <c r="O78" s="52"/>
    </row>
    <row r="79" spans="1:15">
      <c r="A79" s="50">
        <f>'[5]Mill outstock weekly'!C80</f>
        <v>43273</v>
      </c>
      <c r="B79" s="51">
        <f>'[5]Mill outstock weekly'!D80</f>
        <v>0.12104000000000001</v>
      </c>
      <c r="C79" s="51">
        <f>'[5]Mill outstock weekly'!E80</f>
        <v>2.8160000000000001E-2</v>
      </c>
      <c r="D79" s="52">
        <f>'[5]Mill outstock weekly'!F80</f>
        <v>6.4219999999999999E-2</v>
      </c>
      <c r="E79" s="52">
        <f>'[5]Mill outstock weekly'!G80</f>
        <v>2.8660000000000001E-2</v>
      </c>
      <c r="F79" s="52">
        <f>'[5]Mill outstock weekly'!H80</f>
        <v>0.20346000000000003</v>
      </c>
      <c r="G79" s="52">
        <f>'[5]Mill outstock weekly'!I80</f>
        <v>8.341999999999998E-2</v>
      </c>
      <c r="H79" s="52">
        <f>'[5]Mill outstock weekly'!J80</f>
        <v>5.5480000000000008E-2</v>
      </c>
      <c r="I79" s="52">
        <f>'[5]Mill outstock weekly'!K80</f>
        <v>6.4560000000000006E-2</v>
      </c>
      <c r="J79" s="52">
        <f>'[5]Mill outstock weekly'!L80</f>
        <v>0.45966000000000007</v>
      </c>
      <c r="K79" s="52">
        <f>'[5]Mill outstock weekly'!M80</f>
        <v>0.18451999999999996</v>
      </c>
      <c r="L79" s="52">
        <f>'[5]Mill outstock weekly'!N80</f>
        <v>0.15639999999999998</v>
      </c>
      <c r="M79" s="52">
        <f>'[5]Mill outstock weekly'!O80</f>
        <v>0.11873999999999998</v>
      </c>
      <c r="N79" s="52">
        <f>'[5]Mill outstock weekly'!P80</f>
        <v>0.66312000000000015</v>
      </c>
      <c r="O79" s="52"/>
    </row>
    <row r="80" spans="1:15">
      <c r="A80" s="50">
        <f>'[5]Mill outstock weekly'!C81</f>
        <v>43280</v>
      </c>
      <c r="B80" s="51">
        <f>'[5]Mill outstock weekly'!D81</f>
        <v>0.1308</v>
      </c>
      <c r="C80" s="51">
        <f>'[5]Mill outstock weekly'!E81</f>
        <v>3.5119999999999998E-2</v>
      </c>
      <c r="D80" s="52">
        <f>'[5]Mill outstock weekly'!F81</f>
        <v>6.3840000000000008E-2</v>
      </c>
      <c r="E80" s="52">
        <f>'[5]Mill outstock weekly'!G81</f>
        <v>3.184E-2</v>
      </c>
      <c r="F80" s="52">
        <f>'[5]Mill outstock weekly'!H81</f>
        <v>0.21516000000000002</v>
      </c>
      <c r="G80" s="52">
        <f>'[5]Mill outstock weekly'!I81</f>
        <v>8.7200000000000027E-2</v>
      </c>
      <c r="H80" s="52">
        <f>'[5]Mill outstock weekly'!J81</f>
        <v>5.5360000000000006E-2</v>
      </c>
      <c r="I80" s="52">
        <f>'[5]Mill outstock weekly'!K81</f>
        <v>7.2599999999999998E-2</v>
      </c>
      <c r="J80" s="52">
        <f>'[5]Mill outstock weekly'!L81</f>
        <v>0.46257999999999999</v>
      </c>
      <c r="K80" s="52">
        <f>'[5]Mill outstock weekly'!M81</f>
        <v>0.18695999999999996</v>
      </c>
      <c r="L80" s="52">
        <f>'[5]Mill outstock weekly'!N81</f>
        <v>0.15822</v>
      </c>
      <c r="M80" s="52">
        <f>'[5]Mill outstock weekly'!O81</f>
        <v>0.11740000000000002</v>
      </c>
      <c r="N80" s="52">
        <f>'[5]Mill outstock weekly'!P81</f>
        <v>0.67774000000000001</v>
      </c>
      <c r="O80" s="52"/>
    </row>
    <row r="81" spans="1:15">
      <c r="A81" s="50">
        <f>'[5]Mill outstock weekly'!C82</f>
        <v>43287</v>
      </c>
      <c r="B81" s="51">
        <f>'[5]Mill outstock weekly'!D82</f>
        <v>0.13494</v>
      </c>
      <c r="C81" s="51">
        <f>'[5]Mill outstock weekly'!E82</f>
        <v>3.6200000000000003E-2</v>
      </c>
      <c r="D81" s="52">
        <f>'[5]Mill outstock weekly'!F82</f>
        <v>6.8960000000000007E-2</v>
      </c>
      <c r="E81" s="52">
        <f>'[5]Mill outstock weekly'!G82</f>
        <v>2.9780000000000001E-2</v>
      </c>
      <c r="F81" s="52">
        <f>'[5]Mill outstock weekly'!H82</f>
        <v>0.22475999999999999</v>
      </c>
      <c r="G81" s="52">
        <f>'[5]Mill outstock weekly'!I82</f>
        <v>9.1380000000000003E-2</v>
      </c>
      <c r="H81" s="52">
        <f>'[5]Mill outstock weekly'!J82</f>
        <v>5.7619999999999991E-2</v>
      </c>
      <c r="I81" s="52">
        <f>'[5]Mill outstock weekly'!K82</f>
        <v>7.5760000000000008E-2</v>
      </c>
      <c r="J81" s="52">
        <f>'[5]Mill outstock weekly'!L82</f>
        <v>0.503</v>
      </c>
      <c r="K81" s="52">
        <f>'[5]Mill outstock weekly'!M82</f>
        <v>0.20742000000000002</v>
      </c>
      <c r="L81" s="52">
        <f>'[5]Mill outstock weekly'!N82</f>
        <v>0.16569999999999999</v>
      </c>
      <c r="M81" s="52">
        <f>'[5]Mill outstock weekly'!O82</f>
        <v>0.12988</v>
      </c>
      <c r="N81" s="52">
        <f>'[5]Mill outstock weekly'!P82</f>
        <v>0.72775999999999996</v>
      </c>
      <c r="O81" s="52"/>
    </row>
    <row r="82" spans="1:15">
      <c r="A82" s="50">
        <f>'[5]Mill outstock weekly'!C83</f>
        <v>43294</v>
      </c>
      <c r="B82" s="51">
        <f>'[5]Mill outstock weekly'!D83</f>
        <v>0.13207160000000001</v>
      </c>
      <c r="C82" s="51">
        <f>'[5]Mill outstock weekly'!E83</f>
        <v>3.5137599999999998E-2</v>
      </c>
      <c r="D82" s="52">
        <f>'[5]Mill outstock weekly'!F83</f>
        <v>6.6374000000000002E-2</v>
      </c>
      <c r="E82" s="52">
        <f>'[5]Mill outstock weekly'!G83</f>
        <v>3.0559999999999997E-2</v>
      </c>
      <c r="F82" s="52">
        <f>'[5]Mill outstock weekly'!H83</f>
        <v>0.23429039999999998</v>
      </c>
      <c r="G82" s="52">
        <f>'[5]Mill outstock weekly'!I83</f>
        <v>9.2774400000000007E-2</v>
      </c>
      <c r="H82" s="52">
        <f>'[5]Mill outstock weekly'!J83</f>
        <v>6.2355999999999988E-2</v>
      </c>
      <c r="I82" s="52">
        <f>'[5]Mill outstock weekly'!K83</f>
        <v>7.9159999999999994E-2</v>
      </c>
      <c r="J82" s="52">
        <f>'[5]Mill outstock weekly'!L83</f>
        <v>0.50547600000000004</v>
      </c>
      <c r="K82" s="52">
        <f>'[5]Mill outstock weekly'!M83</f>
        <v>0.19822199999999998</v>
      </c>
      <c r="L82" s="52">
        <f>'[5]Mill outstock weekly'!N83</f>
        <v>0.17453399999999999</v>
      </c>
      <c r="M82" s="52">
        <f>'[5]Mill outstock weekly'!O83</f>
        <v>0.13272</v>
      </c>
      <c r="N82" s="52">
        <f>'[5]Mill outstock weekly'!P83</f>
        <v>0.73976640000000005</v>
      </c>
      <c r="O82" s="52"/>
    </row>
    <row r="83" spans="1:15">
      <c r="A83" s="50">
        <f>'[5]Mill outstock weekly'!C84</f>
        <v>43301</v>
      </c>
      <c r="B83" s="51">
        <f>'[5]Mill outstock weekly'!D84</f>
        <v>0.1348792</v>
      </c>
      <c r="C83" s="51">
        <f>'[5]Mill outstock weekly'!E84</f>
        <v>3.6951200000000003E-2</v>
      </c>
      <c r="D83" s="52">
        <f>'[5]Mill outstock weekly'!F84</f>
        <v>6.8737999999999994E-2</v>
      </c>
      <c r="E83" s="52">
        <f>'[5]Mill outstock weekly'!G84</f>
        <v>2.9190000000000001E-2</v>
      </c>
      <c r="F83" s="52">
        <f>'[5]Mill outstock weekly'!H84</f>
        <v>0.23529019999999998</v>
      </c>
      <c r="G83" s="52">
        <f>'[5]Mill outstock weekly'!I84</f>
        <v>9.4850199999999996E-2</v>
      </c>
      <c r="H83" s="52">
        <f>'[5]Mill outstock weekly'!J84</f>
        <v>6.2659999999999993E-2</v>
      </c>
      <c r="I83" s="52">
        <f>'[5]Mill outstock weekly'!K84</f>
        <v>7.7780000000000002E-2</v>
      </c>
      <c r="J83" s="52">
        <f>'[5]Mill outstock weekly'!L84</f>
        <v>0.48190600000000006</v>
      </c>
      <c r="K83" s="52">
        <f>'[5]Mill outstock weekly'!M84</f>
        <v>0.19118600000000002</v>
      </c>
      <c r="L83" s="52">
        <f>'[5]Mill outstock weekly'!N84</f>
        <v>0.17084000000000002</v>
      </c>
      <c r="M83" s="52">
        <f>'[5]Mill outstock weekly'!O84</f>
        <v>0.11987999999999999</v>
      </c>
      <c r="N83" s="52">
        <f>'[5]Mill outstock weekly'!P84</f>
        <v>0.71719620000000006</v>
      </c>
      <c r="O83" s="52"/>
    </row>
    <row r="84" spans="1:15">
      <c r="A84" s="50">
        <f>'[5]Mill outstock weekly'!C85</f>
        <v>43308</v>
      </c>
      <c r="B84" s="51">
        <f>'[5]Mill outstock weekly'!D85</f>
        <v>0.13634600000000002</v>
      </c>
      <c r="C84" s="51">
        <f>'[5]Mill outstock weekly'!E85</f>
        <v>4.0697999999999998E-2</v>
      </c>
      <c r="D84" s="52">
        <f>'[5]Mill outstock weekly'!F85</f>
        <v>6.6920000000000007E-2</v>
      </c>
      <c r="E84" s="52">
        <f>'[5]Mill outstock weekly'!G85</f>
        <v>2.8728000000000004E-2</v>
      </c>
      <c r="F84" s="52">
        <f>'[5]Mill outstock weekly'!H85</f>
        <v>0.23446499999999998</v>
      </c>
      <c r="G84" s="52">
        <f>'[5]Mill outstock weekly'!I85</f>
        <v>0.100845</v>
      </c>
      <c r="H84" s="52">
        <f>'[5]Mill outstock weekly'!J85</f>
        <v>6.0580000000000002E-2</v>
      </c>
      <c r="I84" s="52">
        <f>'[5]Mill outstock weekly'!K85</f>
        <v>7.3039999999999994E-2</v>
      </c>
      <c r="J84" s="52">
        <f>'[5]Mill outstock weekly'!L85</f>
        <v>0.50575939999999997</v>
      </c>
      <c r="K84" s="52">
        <f>'[5]Mill outstock weekly'!M85</f>
        <v>0.20598140000000004</v>
      </c>
      <c r="L84" s="52">
        <f>'[5]Mill outstock weekly'!N85</f>
        <v>0.16971799999999998</v>
      </c>
      <c r="M84" s="52">
        <f>'[5]Mill outstock weekly'!O85</f>
        <v>0.13006000000000001</v>
      </c>
      <c r="N84" s="52">
        <f>'[5]Mill outstock weekly'!P85</f>
        <v>0.7402244</v>
      </c>
      <c r="O84" s="51"/>
    </row>
    <row r="85" spans="1:15">
      <c r="A85" s="50">
        <f>'[5]Mill outstock weekly'!C86</f>
        <v>43315</v>
      </c>
      <c r="B85" s="51">
        <f>'[5]Mill outstock weekly'!D86</f>
        <v>0.13905000000000001</v>
      </c>
      <c r="C85" s="51">
        <f>'[5]Mill outstock weekly'!E86</f>
        <v>3.9409600000000003E-2</v>
      </c>
      <c r="D85" s="52">
        <f>'[5]Mill outstock weekly'!F86</f>
        <v>6.7030400000000004E-2</v>
      </c>
      <c r="E85" s="52">
        <f>'[5]Mill outstock weekly'!G86</f>
        <v>3.261E-2</v>
      </c>
      <c r="F85" s="52">
        <f>'[5]Mill outstock weekly'!H86</f>
        <v>0.24420899999999998</v>
      </c>
      <c r="G85" s="52">
        <f>'[5]Mill outstock weekly'!I86</f>
        <v>9.9879000000000009E-2</v>
      </c>
      <c r="H85" s="52">
        <f>'[5]Mill outstock weekly'!J86</f>
        <v>6.672800000000001E-2</v>
      </c>
      <c r="I85" s="52">
        <f>'[5]Mill outstock weekly'!K86</f>
        <v>8.2920000000000008E-2</v>
      </c>
      <c r="J85" s="52">
        <f>'[5]Mill outstock weekly'!L86</f>
        <v>0.5158374</v>
      </c>
      <c r="K85" s="52">
        <f>'[5]Mill outstock weekly'!M86</f>
        <v>0.20947739999999998</v>
      </c>
      <c r="L85" s="52">
        <f>'[5]Mill outstock weekly'!N86</f>
        <v>0.15997400000000001</v>
      </c>
      <c r="M85" s="52">
        <f>'[5]Mill outstock weekly'!O86</f>
        <v>0.14638599999999999</v>
      </c>
      <c r="N85" s="52">
        <f>'[5]Mill outstock weekly'!P86</f>
        <v>0.76004640000000001</v>
      </c>
      <c r="O85" s="51"/>
    </row>
    <row r="86" spans="1:15">
      <c r="A86" s="50">
        <f>'[5]Mill outstock weekly'!C87</f>
        <v>43322</v>
      </c>
      <c r="B86" s="51">
        <f>'[5]Mill outstock weekly'!D87</f>
        <v>0.13451099999999999</v>
      </c>
      <c r="C86" s="51">
        <f>'[5]Mill outstock weekly'!E87</f>
        <v>3.6686999999999997E-2</v>
      </c>
      <c r="D86" s="52">
        <f>'[5]Mill outstock weekly'!F87</f>
        <v>6.6762000000000002E-2</v>
      </c>
      <c r="E86" s="52">
        <f>'[5]Mill outstock weekly'!G87</f>
        <v>3.1061999999999996E-2</v>
      </c>
      <c r="F86" s="52">
        <f>'[5]Mill outstock weekly'!H87</f>
        <v>0.22141480000000002</v>
      </c>
      <c r="G86" s="52">
        <f>'[5]Mill outstock weekly'!I87</f>
        <v>9.4624799999999995E-2</v>
      </c>
      <c r="H86" s="52">
        <f>'[5]Mill outstock weekly'!J87</f>
        <v>6.0069999999999998E-2</v>
      </c>
      <c r="I86" s="52">
        <f>'[5]Mill outstock weekly'!K87</f>
        <v>6.6720000000000002E-2</v>
      </c>
      <c r="J86" s="52">
        <f>'[5]Mill outstock weekly'!L87</f>
        <v>0.50388180000000005</v>
      </c>
      <c r="K86" s="52">
        <f>'[5]Mill outstock weekly'!M87</f>
        <v>0.20235180000000003</v>
      </c>
      <c r="L86" s="52">
        <f>'[5]Mill outstock weekly'!N87</f>
        <v>0.16695000000000002</v>
      </c>
      <c r="M86" s="52">
        <f>'[5]Mill outstock weekly'!O87</f>
        <v>0.13458000000000001</v>
      </c>
      <c r="N86" s="52">
        <f>'[5]Mill outstock weekly'!P87</f>
        <v>0.72529660000000007</v>
      </c>
      <c r="O86" s="51"/>
    </row>
    <row r="87" spans="1:15">
      <c r="A87" s="50">
        <f>'[5]Mill outstock weekly'!C88</f>
        <v>43329</v>
      </c>
      <c r="B87" s="51">
        <f>'[5]Mill outstock weekly'!D88</f>
        <v>0.1318336</v>
      </c>
      <c r="C87" s="51">
        <f>'[5]Mill outstock weekly'!E88</f>
        <v>3.5861600000000007E-2</v>
      </c>
      <c r="D87" s="52">
        <f>'[5]Mill outstock weekly'!F88</f>
        <v>6.7928000000000002E-2</v>
      </c>
      <c r="E87" s="52">
        <f>'[5]Mill outstock weekly'!G88</f>
        <v>2.8044000000000003E-2</v>
      </c>
      <c r="F87" s="52">
        <f>'[5]Mill outstock weekly'!H88</f>
        <v>0.22629840000000004</v>
      </c>
      <c r="G87" s="52">
        <f>'[5]Mill outstock weekly'!I88</f>
        <v>9.5840400000000006E-2</v>
      </c>
      <c r="H87" s="52">
        <f>'[5]Mill outstock weekly'!J88</f>
        <v>6.2997999999999985E-2</v>
      </c>
      <c r="I87" s="52">
        <f>'[5]Mill outstock weekly'!K88</f>
        <v>6.7460000000000006E-2</v>
      </c>
      <c r="J87" s="52">
        <f>'[5]Mill outstock weekly'!L88</f>
        <v>0.50695400000000002</v>
      </c>
      <c r="K87" s="52">
        <f>'[5]Mill outstock weekly'!M88</f>
        <v>0.20131399999999999</v>
      </c>
      <c r="L87" s="52">
        <f>'[5]Mill outstock weekly'!N88</f>
        <v>0.17054</v>
      </c>
      <c r="M87" s="52">
        <f>'[5]Mill outstock weekly'!O88</f>
        <v>0.13510000000000003</v>
      </c>
      <c r="N87" s="52">
        <f>'[5]Mill outstock weekly'!P88</f>
        <v>0.73325240000000003</v>
      </c>
      <c r="O87" s="51"/>
    </row>
    <row r="88" spans="1:15">
      <c r="A88" s="50">
        <f>'[5]Mill outstock weekly'!C89</f>
        <v>43336</v>
      </c>
      <c r="B88" s="51">
        <f>'[5]Mill outstock weekly'!D89</f>
        <v>0.1237248</v>
      </c>
      <c r="C88" s="51">
        <f>'[5]Mill outstock weekly'!E89</f>
        <v>3.4126799999999999E-2</v>
      </c>
      <c r="D88" s="52">
        <f>'[5]Mill outstock weekly'!F89</f>
        <v>6.1474000000000008E-2</v>
      </c>
      <c r="E88" s="52">
        <f>'[5]Mill outstock weekly'!G89</f>
        <v>2.8124000000000003E-2</v>
      </c>
      <c r="F88" s="52">
        <f>'[5]Mill outstock weekly'!H89</f>
        <v>0.23110780000000003</v>
      </c>
      <c r="G88" s="52">
        <f>'[5]Mill outstock weekly'!I89</f>
        <v>9.6073800000000015E-2</v>
      </c>
      <c r="H88" s="52">
        <f>'[5]Mill outstock weekly'!J89</f>
        <v>6.0394000000000003E-2</v>
      </c>
      <c r="I88" s="52">
        <f>'[5]Mill outstock weekly'!K89</f>
        <v>7.4639999999999984E-2</v>
      </c>
      <c r="J88" s="52">
        <f>'[5]Mill outstock weekly'!L89</f>
        <v>0.48748340000000001</v>
      </c>
      <c r="K88" s="52">
        <f>'[5]Mill outstock weekly'!M89</f>
        <v>0.19107939999999998</v>
      </c>
      <c r="L88" s="52">
        <f>'[5]Mill outstock weekly'!N89</f>
        <v>0.16698399999999999</v>
      </c>
      <c r="M88" s="52">
        <f>'[5]Mill outstock weekly'!O89</f>
        <v>0.12942000000000004</v>
      </c>
      <c r="N88" s="52">
        <f>'[5]Mill outstock weekly'!P89</f>
        <v>0.7185912000000001</v>
      </c>
      <c r="O88" s="51"/>
    </row>
    <row r="89" spans="1:15">
      <c r="A89" s="50">
        <f>'[5]Mill outstock weekly'!C90</f>
        <v>43343</v>
      </c>
      <c r="B89" s="51">
        <f>'[5]Mill outstock weekly'!D90</f>
        <v>0.1289294</v>
      </c>
      <c r="C89" s="51">
        <f>'[5]Mill outstock weekly'!E90</f>
        <v>3.5951400000000001E-2</v>
      </c>
      <c r="D89" s="52">
        <f>'[5]Mill outstock weekly'!F90</f>
        <v>6.2944E-2</v>
      </c>
      <c r="E89" s="52">
        <f>'[5]Mill outstock weekly'!G90</f>
        <v>3.0033999999999998E-2</v>
      </c>
      <c r="F89" s="52">
        <f>'[5]Mill outstock weekly'!H90</f>
        <v>0.22063000000000002</v>
      </c>
      <c r="G89" s="52">
        <f>'[5]Mill outstock weekly'!I90</f>
        <v>9.5032200000000025E-2</v>
      </c>
      <c r="H89" s="52">
        <f>'[5]Mill outstock weekly'!J90</f>
        <v>6.16178E-2</v>
      </c>
      <c r="I89" s="52">
        <f>'[5]Mill outstock weekly'!K90</f>
        <v>6.3980000000000009E-2</v>
      </c>
      <c r="J89" s="52">
        <f>'[5]Mill outstock weekly'!L90</f>
        <v>0.4745678000000001</v>
      </c>
      <c r="K89" s="52">
        <f>'[5]Mill outstock weekly'!M90</f>
        <v>0.19315559999999998</v>
      </c>
      <c r="L89" s="52">
        <f>'[5]Mill outstock weekly'!N90</f>
        <v>0.1565522</v>
      </c>
      <c r="M89" s="52">
        <f>'[5]Mill outstock weekly'!O90</f>
        <v>0.12486</v>
      </c>
      <c r="N89" s="52">
        <f>'[5]Mill outstock weekly'!P90</f>
        <v>0.69519780000000009</v>
      </c>
      <c r="O89" s="51"/>
    </row>
    <row r="90" spans="1:15">
      <c r="A90" s="50">
        <f>'[5]Mill outstock weekly'!C91</f>
        <v>43350</v>
      </c>
      <c r="B90" s="51">
        <f>'[5]Mill outstock weekly'!D91</f>
        <v>0.1310934</v>
      </c>
      <c r="C90" s="51">
        <f>'[5]Mill outstock weekly'!E91</f>
        <v>3.26614E-2</v>
      </c>
      <c r="D90" s="52">
        <f>'[5]Mill outstock weekly'!F91</f>
        <v>6.8246000000000001E-2</v>
      </c>
      <c r="E90" s="52">
        <f>'[5]Mill outstock weekly'!G91</f>
        <v>3.0186000000000001E-2</v>
      </c>
      <c r="F90" s="52">
        <f>'[5]Mill outstock weekly'!H91</f>
        <v>0.23346019999999998</v>
      </c>
      <c r="G90" s="52">
        <f>'[5]Mill outstock weekly'!I91</f>
        <v>9.6472199999999994E-2</v>
      </c>
      <c r="H90" s="52">
        <f>'[5]Mill outstock weekly'!J91</f>
        <v>6.3488000000000003E-2</v>
      </c>
      <c r="I90" s="52">
        <f>'[5]Mill outstock weekly'!K91</f>
        <v>7.3499999999999996E-2</v>
      </c>
      <c r="J90" s="52">
        <f>'[5]Mill outstock weekly'!L91</f>
        <v>0.49794139999999992</v>
      </c>
      <c r="K90" s="52">
        <f>'[5]Mill outstock weekly'!M91</f>
        <v>0.20163540000000002</v>
      </c>
      <c r="L90" s="52">
        <f>'[5]Mill outstock weekly'!N91</f>
        <v>0.17174599999999998</v>
      </c>
      <c r="M90" s="52">
        <f>'[5]Mill outstock weekly'!O91</f>
        <v>0.12456</v>
      </c>
      <c r="N90" s="52">
        <f>'[5]Mill outstock weekly'!P91</f>
        <v>0.73140159999999987</v>
      </c>
      <c r="O90" s="51"/>
    </row>
    <row r="91" spans="1:15">
      <c r="A91" s="50">
        <f>'[5]Mill outstock weekly'!C92</f>
        <v>43357</v>
      </c>
      <c r="B91" s="51">
        <f>'[5]Mill outstock weekly'!D92</f>
        <v>0.1316512</v>
      </c>
      <c r="C91" s="51">
        <f>'[5]Mill outstock weekly'!E92</f>
        <v>3.4016199999999996E-2</v>
      </c>
      <c r="D91" s="52">
        <f>'[5]Mill outstock weekly'!F92</f>
        <v>6.7424999999999999E-2</v>
      </c>
      <c r="E91" s="52">
        <f>'[5]Mill outstock weekly'!G92</f>
        <v>3.0209999999999997E-2</v>
      </c>
      <c r="F91" s="52">
        <f>'[5]Mill outstock weekly'!H92</f>
        <v>0.23949980000000001</v>
      </c>
      <c r="G91" s="52">
        <f>'[5]Mill outstock weekly'!I92</f>
        <v>9.5915800000000009E-2</v>
      </c>
      <c r="H91" s="52">
        <f>'[5]Mill outstock weekly'!J92</f>
        <v>6.6903999999999991E-2</v>
      </c>
      <c r="I91" s="52">
        <f>'[5]Mill outstock weekly'!K92</f>
        <v>7.6679999999999998E-2</v>
      </c>
      <c r="J91" s="52">
        <f>'[5]Mill outstock weekly'!L92</f>
        <v>0.49520279999999994</v>
      </c>
      <c r="K91" s="52">
        <f>'[5]Mill outstock weekly'!M92</f>
        <v>0.20109280000000002</v>
      </c>
      <c r="L91" s="52">
        <f>'[5]Mill outstock weekly'!N92</f>
        <v>0.170796</v>
      </c>
      <c r="M91" s="52">
        <f>'[5]Mill outstock weekly'!O92</f>
        <v>0.12331400000000001</v>
      </c>
      <c r="N91" s="52">
        <f>'[5]Mill outstock weekly'!P92</f>
        <v>0.73470259999999998</v>
      </c>
      <c r="O91" s="51"/>
    </row>
    <row r="92" spans="1:15">
      <c r="A92" s="50">
        <f>'[5]Mill outstock weekly'!C93</f>
        <v>43364</v>
      </c>
      <c r="B92" s="51">
        <f>'[5]Mill outstock weekly'!D93</f>
        <v>0.14543919999999999</v>
      </c>
      <c r="C92" s="51">
        <f>'[5]Mill outstock weekly'!E93</f>
        <v>3.8943200000000004E-2</v>
      </c>
      <c r="D92" s="52">
        <f>'[5]Mill outstock weekly'!F93</f>
        <v>7.4745999999999993E-2</v>
      </c>
      <c r="E92" s="52">
        <f>'[5]Mill outstock weekly'!G93</f>
        <v>3.175E-2</v>
      </c>
      <c r="F92" s="52">
        <f>'[5]Mill outstock weekly'!H93</f>
        <v>0.23697999999999997</v>
      </c>
      <c r="G92" s="52">
        <f>'[5]Mill outstock weekly'!I93</f>
        <v>9.5633999999999997E-2</v>
      </c>
      <c r="H92" s="52">
        <f>'[5]Mill outstock weekly'!J93</f>
        <v>6.3046000000000005E-2</v>
      </c>
      <c r="I92" s="52">
        <f>'[5]Mill outstock weekly'!K93</f>
        <v>7.8300000000000008E-2</v>
      </c>
      <c r="J92" s="52">
        <f>'[5]Mill outstock weekly'!L93</f>
        <v>0.51429980000000008</v>
      </c>
      <c r="K92" s="52">
        <f>'[5]Mill outstock weekly'!M93</f>
        <v>0.20671580000000001</v>
      </c>
      <c r="L92" s="52">
        <f>'[5]Mill outstock weekly'!N93</f>
        <v>0.17617000000000002</v>
      </c>
      <c r="M92" s="52">
        <f>'[5]Mill outstock weekly'!O93</f>
        <v>0.13141399999999998</v>
      </c>
      <c r="N92" s="52">
        <f>'[5]Mill outstock weekly'!P93</f>
        <v>0.75127980000000005</v>
      </c>
      <c r="O92" s="51"/>
    </row>
    <row r="93" spans="1:15">
      <c r="A93" s="50">
        <f>'[5]Mill outstock weekly'!C94</f>
        <v>43371</v>
      </c>
      <c r="B93" s="51">
        <f>'[5]Mill outstock weekly'!D94</f>
        <v>0.13278300000000001</v>
      </c>
      <c r="C93" s="51">
        <f>'[5]Mill outstock weekly'!E94</f>
        <v>3.7519000000000011E-2</v>
      </c>
      <c r="D93" s="52">
        <f>'[5]Mill outstock weekly'!F94</f>
        <v>6.5944000000000003E-2</v>
      </c>
      <c r="E93" s="52">
        <f>'[5]Mill outstock weekly'!G94</f>
        <v>2.9320000000000002E-2</v>
      </c>
      <c r="F93" s="52">
        <f>'[5]Mill outstock weekly'!H94</f>
        <v>0.21882779999999999</v>
      </c>
      <c r="G93" s="52">
        <f>'[5]Mill outstock weekly'!I94</f>
        <v>9.3797800000000001E-2</v>
      </c>
      <c r="H93" s="52">
        <f>'[5]Mill outstock weekly'!J94</f>
        <v>6.157E-2</v>
      </c>
      <c r="I93" s="52">
        <f>'[5]Mill outstock weekly'!K94</f>
        <v>6.3460000000000003E-2</v>
      </c>
      <c r="J93" s="52">
        <f>'[5]Mill outstock weekly'!L94</f>
        <v>0.48597699999999999</v>
      </c>
      <c r="K93" s="52">
        <f>'[5]Mill outstock weekly'!M94</f>
        <v>0.201877</v>
      </c>
      <c r="L93" s="52">
        <f>'[5]Mill outstock weekly'!N94</f>
        <v>0.15572199999999997</v>
      </c>
      <c r="M93" s="52">
        <f>'[5]Mill outstock weekly'!O94</f>
        <v>0.12837799999999999</v>
      </c>
      <c r="N93" s="52">
        <f>'[5]Mill outstock weekly'!P94</f>
        <v>0.70480480000000001</v>
      </c>
      <c r="O93" s="51"/>
    </row>
    <row r="94" spans="1:15">
      <c r="A94" s="50">
        <f>'[5]Mill outstock weekly'!C95</f>
        <v>43382</v>
      </c>
      <c r="B94" s="51">
        <f>'[5]Mill outstock weekly'!D95</f>
        <v>0.13003951428571428</v>
      </c>
      <c r="C94" s="51">
        <f>'[5]Mill outstock weekly'!E95</f>
        <v>6.2760828571428576E-2</v>
      </c>
      <c r="D94" s="52">
        <f>'[5]Mill outstock weekly'!F95</f>
        <v>7.1659142857142838E-2</v>
      </c>
      <c r="E94" s="52">
        <f>'[5]Mill outstock weekly'!G95</f>
        <v>4.7452857142857137E-2</v>
      </c>
      <c r="F94" s="52">
        <f>'[5]Mill outstock weekly'!H95</f>
        <v>0.21153300000000005</v>
      </c>
      <c r="G94" s="52">
        <f>'[5]Mill outstock weekly'!I95</f>
        <v>9.0302714285714264E-2</v>
      </c>
      <c r="H94" s="52">
        <f>'[5]Mill outstock weekly'!J95</f>
        <v>5.3104571428571438E-2</v>
      </c>
      <c r="I94" s="52">
        <f>'[5]Mill outstock weekly'!K95</f>
        <v>6.8125714285714289E-2</v>
      </c>
      <c r="J94" s="52">
        <f>'[5]Mill outstock weekly'!L95</f>
        <v>0.44994548571428566</v>
      </c>
      <c r="K94" s="52">
        <f>'[5]Mill outstock weekly'!M95</f>
        <v>0.19385005714285716</v>
      </c>
      <c r="L94" s="52">
        <f>'[5]Mill outstock weekly'!N95</f>
        <v>0.1358782857142857</v>
      </c>
      <c r="M94" s="52">
        <f>'[5]Mill outstock weekly'!O95</f>
        <v>0.12021714285714283</v>
      </c>
      <c r="N94" s="52">
        <f>'[5]Mill outstock weekly'!P95</f>
        <v>0.66147848571428569</v>
      </c>
      <c r="O94" s="51"/>
    </row>
    <row r="95" spans="1:15">
      <c r="A95" s="50">
        <f>'[5]Mill outstock weekly'!C96</f>
        <v>43385</v>
      </c>
      <c r="B95" s="51">
        <f>'[5]Mill outstock weekly'!D96</f>
        <v>0.15594666666666665</v>
      </c>
      <c r="C95" s="51">
        <f>'[5]Mill outstock weekly'!E96</f>
        <v>4.4279999999999993E-2</v>
      </c>
      <c r="D95" s="52">
        <f>'[5]Mill outstock weekly'!F96</f>
        <v>7.8600000000000003E-2</v>
      </c>
      <c r="E95" s="52">
        <f>'[5]Mill outstock weekly'!G96</f>
        <v>3.3066666666666668E-2</v>
      </c>
      <c r="F95" s="52">
        <f>'[5]Mill outstock weekly'!H96</f>
        <v>0.27955366666666664</v>
      </c>
      <c r="G95" s="52">
        <f>'[5]Mill outstock weekly'!I96</f>
        <v>0.10922366666666666</v>
      </c>
      <c r="H95" s="52">
        <f>'[5]Mill outstock weekly'!J96</f>
        <v>8.097E-2</v>
      </c>
      <c r="I95" s="52">
        <f>'[5]Mill outstock weekly'!K96</f>
        <v>8.9359999999999995E-2</v>
      </c>
      <c r="J95" s="52">
        <f>'[5]Mill outstock weekly'!L96</f>
        <v>0.57266499999999998</v>
      </c>
      <c r="K95" s="52">
        <f>'[5]Mill outstock weekly'!M96</f>
        <v>0.24057499999999998</v>
      </c>
      <c r="L95" s="52">
        <f>'[5]Mill outstock weekly'!N96</f>
        <v>0.19575000000000001</v>
      </c>
      <c r="M95" s="52">
        <f>'[5]Mill outstock weekly'!O96</f>
        <v>0.13633999999999999</v>
      </c>
      <c r="N95" s="52">
        <f>'[5]Mill outstock weekly'!P96</f>
        <v>0.85221866666666668</v>
      </c>
      <c r="O95" s="51"/>
    </row>
    <row r="96" spans="1:15">
      <c r="A96" s="50">
        <f>'[5]Mill outstock weekly'!C97</f>
        <v>43392</v>
      </c>
      <c r="B96" s="51">
        <f>'[5]Mill outstock weekly'!D97</f>
        <v>0.15095120000000001</v>
      </c>
      <c r="C96" s="51">
        <f>'[5]Mill outstock weekly'!E97</f>
        <v>4.0695200000000001E-2</v>
      </c>
      <c r="D96" s="52">
        <f>'[5]Mill outstock weekly'!F97</f>
        <v>7.8976000000000018E-2</v>
      </c>
      <c r="E96" s="52">
        <f>'[5]Mill outstock weekly'!G97</f>
        <v>3.1279999999999995E-2</v>
      </c>
      <c r="F96" s="52">
        <f>'[5]Mill outstock weekly'!H97</f>
        <v>0.25609100000000001</v>
      </c>
      <c r="G96" s="52">
        <f>'[5]Mill outstock weekly'!I97</f>
        <v>0.102855</v>
      </c>
      <c r="H96" s="52">
        <f>'[5]Mill outstock weekly'!J97</f>
        <v>7.0096000000000006E-2</v>
      </c>
      <c r="I96" s="52">
        <f>'[5]Mill outstock weekly'!K97</f>
        <v>8.3140000000000019E-2</v>
      </c>
      <c r="J96" s="52">
        <f>'[5]Mill outstock weekly'!L97</f>
        <v>0.54620780000000002</v>
      </c>
      <c r="K96" s="52">
        <f>'[5]Mill outstock weekly'!M97</f>
        <v>0.22123780000000001</v>
      </c>
      <c r="L96" s="52">
        <f>'[5]Mill outstock weekly'!N97</f>
        <v>0.19279200000000002</v>
      </c>
      <c r="M96" s="52">
        <f>'[5]Mill outstock weekly'!O97</f>
        <v>0.13217799999999999</v>
      </c>
      <c r="N96" s="52">
        <f>'[5]Mill outstock weekly'!P97</f>
        <v>0.80229879999999998</v>
      </c>
      <c r="O96" s="51"/>
    </row>
    <row r="97" spans="1:15">
      <c r="A97" s="50">
        <f>'[5]Mill outstock weekly'!C98</f>
        <v>43399</v>
      </c>
      <c r="B97" s="51">
        <f>'[5]Mill outstock weekly'!D98</f>
        <v>0.14967639999999999</v>
      </c>
      <c r="C97" s="51">
        <f>'[5]Mill outstock weekly'!E98</f>
        <v>3.96624E-2</v>
      </c>
      <c r="D97" s="52">
        <f>'[5]Mill outstock weekly'!F98</f>
        <v>8.0184000000000005E-2</v>
      </c>
      <c r="E97" s="52">
        <f>'[5]Mill outstock weekly'!G98</f>
        <v>2.9830000000000002E-2</v>
      </c>
      <c r="F97" s="52">
        <f>'[5]Mill outstock weekly'!H98</f>
        <v>0.24947639999999999</v>
      </c>
      <c r="G97" s="52">
        <f>'[5]Mill outstock weekly'!I98</f>
        <v>0.10528440000000001</v>
      </c>
      <c r="H97" s="52">
        <f>'[5]Mill outstock weekly'!J98</f>
        <v>6.7512000000000003E-2</v>
      </c>
      <c r="I97" s="52">
        <f>'[5]Mill outstock weekly'!K98</f>
        <v>7.6679999999999998E-2</v>
      </c>
      <c r="J97" s="52">
        <f>'[5]Mill outstock weekly'!L98</f>
        <v>0.5300765999999999</v>
      </c>
      <c r="K97" s="52">
        <f>'[5]Mill outstock weekly'!M98</f>
        <v>0.21432659999999998</v>
      </c>
      <c r="L97" s="52">
        <f>'[5]Mill outstock weekly'!N98</f>
        <v>0.18443000000000001</v>
      </c>
      <c r="M97" s="52">
        <f>'[5]Mill outstock weekly'!O98</f>
        <v>0.13131999999999999</v>
      </c>
      <c r="N97" s="52">
        <f>'[5]Mill outstock weekly'!P98</f>
        <v>0.77955299999999994</v>
      </c>
      <c r="O97" s="51"/>
    </row>
    <row r="98" spans="1:15">
      <c r="A98" s="50">
        <f>'[5]Mill outstock weekly'!C99</f>
        <v>43406</v>
      </c>
      <c r="B98" s="51">
        <f>'[5]Mill outstock weekly'!D99</f>
        <v>0.14786199999999999</v>
      </c>
      <c r="C98" s="51">
        <f>'[5]Mill outstock weekly'!E99</f>
        <v>3.8991999999999999E-2</v>
      </c>
      <c r="D98" s="52">
        <f>'[5]Mill outstock weekly'!F99</f>
        <v>7.9889999999999989E-2</v>
      </c>
      <c r="E98" s="52">
        <f>'[5]Mill outstock weekly'!G99</f>
        <v>2.8979999999999999E-2</v>
      </c>
      <c r="F98" s="52">
        <f>'[5]Mill outstock weekly'!H99</f>
        <v>0.24120219999999998</v>
      </c>
      <c r="G98" s="52">
        <f>'[5]Mill outstock weekly'!I99</f>
        <v>9.9090200000000003E-2</v>
      </c>
      <c r="H98" s="52">
        <f>'[5]Mill outstock weekly'!J99</f>
        <v>6.4911999999999997E-2</v>
      </c>
      <c r="I98" s="52">
        <f>'[5]Mill outstock weekly'!K99</f>
        <v>7.7200000000000005E-2</v>
      </c>
      <c r="J98" s="52">
        <f>'[5]Mill outstock weekly'!L99</f>
        <v>0.5216132</v>
      </c>
      <c r="K98" s="52">
        <f>'[5]Mill outstock weekly'!M99</f>
        <v>0.20936120000000003</v>
      </c>
      <c r="L98" s="52">
        <f>'[5]Mill outstock weekly'!N99</f>
        <v>0.17871199999999998</v>
      </c>
      <c r="M98" s="52">
        <f>'[5]Mill outstock weekly'!O99</f>
        <v>0.13353999999999999</v>
      </c>
      <c r="N98" s="52">
        <f>'[5]Mill outstock weekly'!P99</f>
        <v>0.76281540000000003</v>
      </c>
      <c r="O98" s="51"/>
    </row>
    <row r="99" spans="1:15">
      <c r="A99" s="50">
        <f>'[5]Mill outstock weekly'!C100</f>
        <v>43413</v>
      </c>
      <c r="B99" s="51">
        <f>'[5]Mill outstock weekly'!D100</f>
        <v>0.13291579999999997</v>
      </c>
      <c r="C99" s="51">
        <f>'[5]Mill outstock weekly'!E100</f>
        <v>3.4427799999999995E-2</v>
      </c>
      <c r="D99" s="52">
        <f>'[5]Mill outstock weekly'!F100</f>
        <v>7.3588000000000015E-2</v>
      </c>
      <c r="E99" s="52">
        <f>'[5]Mill outstock weekly'!G100</f>
        <v>2.4900000000000002E-2</v>
      </c>
      <c r="F99" s="52">
        <f>'[5]Mill outstock weekly'!H100</f>
        <v>0.2292304</v>
      </c>
      <c r="G99" s="52">
        <f>'[5]Mill outstock weekly'!I100</f>
        <v>9.3276399999999995E-2</v>
      </c>
      <c r="H99" s="52">
        <f>'[5]Mill outstock weekly'!J100</f>
        <v>6.1494000000000007E-2</v>
      </c>
      <c r="I99" s="52">
        <f>'[5]Mill outstock weekly'!K100</f>
        <v>7.4459999999999998E-2</v>
      </c>
      <c r="J99" s="52">
        <f>'[5]Mill outstock weekly'!L100</f>
        <v>0.49038339999999997</v>
      </c>
      <c r="K99" s="52">
        <f>'[5]Mill outstock weekly'!M100</f>
        <v>0.19082940000000001</v>
      </c>
      <c r="L99" s="52">
        <f>'[5]Mill outstock weekly'!N100</f>
        <v>0.16725399999999999</v>
      </c>
      <c r="M99" s="52">
        <f>'[5]Mill outstock weekly'!O100</f>
        <v>0.13230000000000003</v>
      </c>
      <c r="N99" s="52">
        <f>'[5]Mill outstock weekly'!P100</f>
        <v>0.71961379999999997</v>
      </c>
      <c r="O99" s="51"/>
    </row>
    <row r="100" spans="1:15">
      <c r="A100" s="50">
        <f>'[5]Mill outstock weekly'!C101</f>
        <v>43420</v>
      </c>
      <c r="B100" s="51">
        <f>'[5]Mill outstock weekly'!D101</f>
        <v>0.13747900000000002</v>
      </c>
      <c r="C100" s="51">
        <f>'[5]Mill outstock weekly'!E101</f>
        <v>3.5340999999999997E-2</v>
      </c>
      <c r="D100" s="52">
        <f>'[5]Mill outstock weekly'!F101</f>
        <v>7.6378000000000001E-2</v>
      </c>
      <c r="E100" s="52">
        <f>'[5]Mill outstock weekly'!G101</f>
        <v>2.5759999999999998E-2</v>
      </c>
      <c r="F100" s="52">
        <f>'[5]Mill outstock weekly'!H101</f>
        <v>0.23338359999999997</v>
      </c>
      <c r="G100" s="52">
        <f>'[5]Mill outstock weekly'!I101</f>
        <v>9.5417599999999991E-2</v>
      </c>
      <c r="H100" s="52">
        <f>'[5]Mill outstock weekly'!J101</f>
        <v>6.1825999999999992E-2</v>
      </c>
      <c r="I100" s="52">
        <f>'[5]Mill outstock weekly'!K101</f>
        <v>7.6139999999999999E-2</v>
      </c>
      <c r="J100" s="52">
        <f>'[5]Mill outstock weekly'!L101</f>
        <v>0.50464960000000003</v>
      </c>
      <c r="K100" s="52">
        <f>'[5]Mill outstock weekly'!M101</f>
        <v>0.20276960000000002</v>
      </c>
      <c r="L100" s="52">
        <f>'[5]Mill outstock weekly'!N101</f>
        <v>0.17413999999999999</v>
      </c>
      <c r="M100" s="52">
        <f>'[5]Mill outstock weekly'!O101</f>
        <v>0.12773999999999999</v>
      </c>
      <c r="N100" s="52">
        <f>'[5]Mill outstock weekly'!P101</f>
        <v>0.73803320000000006</v>
      </c>
      <c r="O100" s="51"/>
    </row>
    <row r="101" spans="1:15">
      <c r="A101" s="50">
        <f>'[5]Mill outstock weekly'!C102</f>
        <v>43427</v>
      </c>
      <c r="B101" s="51">
        <f>'[5]Mill outstock weekly'!D102</f>
        <v>0.1324544</v>
      </c>
      <c r="C101" s="51">
        <f>'[5]Mill outstock weekly'!E102</f>
        <v>3.1980399999999999E-2</v>
      </c>
      <c r="D101" s="52">
        <f>'[5]Mill outstock weekly'!F102</f>
        <v>7.6873999999999998E-2</v>
      </c>
      <c r="E101" s="52">
        <f>'[5]Mill outstock weekly'!G102</f>
        <v>2.3600000000000003E-2</v>
      </c>
      <c r="F101" s="52">
        <f>'[5]Mill outstock weekly'!H102</f>
        <v>0.22976559999999999</v>
      </c>
      <c r="G101" s="52">
        <f>'[5]Mill outstock weekly'!I102</f>
        <v>9.5285599999999998E-2</v>
      </c>
      <c r="H101" s="52">
        <f>'[5]Mill outstock weekly'!J102</f>
        <v>6.0819999999999999E-2</v>
      </c>
      <c r="I101" s="52">
        <f>'[5]Mill outstock weekly'!K102</f>
        <v>7.3659999999999989E-2</v>
      </c>
      <c r="J101" s="52">
        <f>'[5]Mill outstock weekly'!L102</f>
        <v>0.49093419999999999</v>
      </c>
      <c r="K101" s="52">
        <f>'[5]Mill outstock weekly'!M102</f>
        <v>0.19127420000000001</v>
      </c>
      <c r="L101" s="52">
        <f>'[5]Mill outstock weekly'!N102</f>
        <v>0.17061999999999999</v>
      </c>
      <c r="M101" s="52">
        <f>'[5]Mill outstock weekly'!O102</f>
        <v>0.12903999999999999</v>
      </c>
      <c r="N101" s="52">
        <f>'[5]Mill outstock weekly'!P102</f>
        <v>0.7206998</v>
      </c>
      <c r="O101" s="51"/>
    </row>
    <row r="102" spans="1:15">
      <c r="A102" s="50">
        <f>'[5]Mill outstock weekly'!C103</f>
        <v>43434</v>
      </c>
      <c r="B102" s="51">
        <f>'[5]Mill outstock weekly'!D103</f>
        <v>0.13416600000000001</v>
      </c>
      <c r="C102" s="51">
        <f>'[5]Mill outstock weekly'!E103</f>
        <v>3.6074000000000002E-2</v>
      </c>
      <c r="D102" s="52">
        <f>'[5]Mill outstock weekly'!F103</f>
        <v>7.7651999999999999E-2</v>
      </c>
      <c r="E102" s="52">
        <f>'[5]Mill outstock weekly'!G103</f>
        <v>2.0440000000000003E-2</v>
      </c>
      <c r="F102" s="52">
        <f>'[5]Mill outstock weekly'!H103</f>
        <v>0.23721580000000003</v>
      </c>
      <c r="G102" s="52">
        <f>'[5]Mill outstock weekly'!I103</f>
        <v>9.8327799999999993E-2</v>
      </c>
      <c r="H102" s="52">
        <f>'[5]Mill outstock weekly'!J103</f>
        <v>6.0728000000000004E-2</v>
      </c>
      <c r="I102" s="52">
        <f>'[5]Mill outstock weekly'!K103</f>
        <v>7.8159999999999993E-2</v>
      </c>
      <c r="J102" s="52">
        <f>'[5]Mill outstock weekly'!L103</f>
        <v>0.50830240000000004</v>
      </c>
      <c r="K102" s="52">
        <f>'[5]Mill outstock weekly'!M103</f>
        <v>0.20726240000000001</v>
      </c>
      <c r="L102" s="52">
        <f>'[5]Mill outstock weekly'!N103</f>
        <v>0.17382</v>
      </c>
      <c r="M102" s="52">
        <f>'[5]Mill outstock weekly'!O103</f>
        <v>0.12721999999999997</v>
      </c>
      <c r="N102" s="52">
        <f>'[5]Mill outstock weekly'!P103</f>
        <v>0.74551820000000002</v>
      </c>
      <c r="O102" s="51"/>
    </row>
    <row r="103" spans="1:15">
      <c r="A103" s="50">
        <f>'[5]Mill outstock weekly'!C104</f>
        <v>43441</v>
      </c>
      <c r="B103" s="51">
        <f>'[5]Mill outstock weekly'!D104</f>
        <v>0.1381616</v>
      </c>
      <c r="C103" s="51">
        <f>'[5]Mill outstock weekly'!E104</f>
        <v>3.9181600000000004E-2</v>
      </c>
      <c r="D103" s="52">
        <f>'[5]Mill outstock weekly'!F104</f>
        <v>7.8710000000000016E-2</v>
      </c>
      <c r="E103" s="52">
        <f>'[5]Mill outstock weekly'!G104</f>
        <v>2.027E-2</v>
      </c>
      <c r="F103" s="52">
        <f>'[5]Mill outstock weekly'!H104</f>
        <v>0.26860460000000003</v>
      </c>
      <c r="G103" s="52">
        <f>'[5]Mill outstock weekly'!I104</f>
        <v>0.10560859999999998</v>
      </c>
      <c r="H103" s="52">
        <f>'[5]Mill outstock weekly'!J104</f>
        <v>6.2876000000000001E-2</v>
      </c>
      <c r="I103" s="52">
        <f>'[5]Mill outstock weekly'!K104</f>
        <v>0.10011999999999999</v>
      </c>
      <c r="J103" s="52">
        <f>'[5]Mill outstock weekly'!L104</f>
        <v>0.54602600000000012</v>
      </c>
      <c r="K103" s="52">
        <f>'[5]Mill outstock weekly'!M104</f>
        <v>0.23151799999999997</v>
      </c>
      <c r="L103" s="52">
        <f>'[5]Mill outstock weekly'!N104</f>
        <v>0.17988799999999999</v>
      </c>
      <c r="M103" s="52">
        <f>'[5]Mill outstock weekly'!O104</f>
        <v>0.13462000000000002</v>
      </c>
      <c r="N103" s="52">
        <f>'[5]Mill outstock weekly'!P104</f>
        <v>0.81463060000000009</v>
      </c>
      <c r="O103" s="51"/>
    </row>
    <row r="104" spans="1:15">
      <c r="A104" s="50">
        <f>'[5]Mill outstock weekly'!C105</f>
        <v>43448</v>
      </c>
      <c r="B104" s="51">
        <f>'[5]Mill outstock weekly'!D105</f>
        <v>0.12708760000000002</v>
      </c>
      <c r="C104" s="51">
        <f>'[5]Mill outstock weekly'!E105</f>
        <v>3.4027600000000005E-2</v>
      </c>
      <c r="D104" s="52">
        <f>'[5]Mill outstock weekly'!F105</f>
        <v>7.4080000000000007E-2</v>
      </c>
      <c r="E104" s="52">
        <f>'[5]Mill outstock weekly'!G105</f>
        <v>1.898E-2</v>
      </c>
      <c r="F104" s="52">
        <f>'[5]Mill outstock weekly'!H105</f>
        <v>0.2391896</v>
      </c>
      <c r="G104" s="52">
        <f>'[5]Mill outstock weekly'!I105</f>
        <v>9.9485600000000007E-2</v>
      </c>
      <c r="H104" s="52">
        <f>'[5]Mill outstock weekly'!J105</f>
        <v>6.0084000000000005E-2</v>
      </c>
      <c r="I104" s="52">
        <f>'[5]Mill outstock weekly'!K105</f>
        <v>7.9619999999999996E-2</v>
      </c>
      <c r="J104" s="52">
        <f>'[5]Mill outstock weekly'!L105</f>
        <v>0.47214180000000006</v>
      </c>
      <c r="K104" s="52">
        <f>'[5]Mill outstock weekly'!M105</f>
        <v>0.19193380000000002</v>
      </c>
      <c r="L104" s="52">
        <f>'[5]Mill outstock weekly'!N105</f>
        <v>0.16180800000000001</v>
      </c>
      <c r="M104" s="52">
        <f>'[5]Mill outstock weekly'!O105</f>
        <v>0.11839999999999999</v>
      </c>
      <c r="N104" s="52">
        <f>'[5]Mill outstock weekly'!P105</f>
        <v>0.71133140000000006</v>
      </c>
      <c r="O104" s="51"/>
    </row>
    <row r="105" spans="1:15">
      <c r="A105" s="50">
        <f>'[5]Mill outstock weekly'!C106</f>
        <v>43455</v>
      </c>
      <c r="B105" s="51">
        <f>'[5]Mill outstock weekly'!D106</f>
        <v>0.13808879999999998</v>
      </c>
      <c r="C105" s="51">
        <f>'[5]Mill outstock weekly'!E106</f>
        <v>3.8126799999999995E-2</v>
      </c>
      <c r="D105" s="52">
        <f>'[5]Mill outstock weekly'!F106</f>
        <v>7.9302000000000011E-2</v>
      </c>
      <c r="E105" s="52">
        <f>'[5]Mill outstock weekly'!G106</f>
        <v>2.0660000000000005E-2</v>
      </c>
      <c r="F105" s="52">
        <f>'[5]Mill outstock weekly'!H106</f>
        <v>0.24181040000000001</v>
      </c>
      <c r="G105" s="52">
        <f>'[5]Mill outstock weekly'!I106</f>
        <v>9.9586399999999992E-2</v>
      </c>
      <c r="H105" s="52">
        <f>'[5]Mill outstock weekly'!J106</f>
        <v>6.1703999999999995E-2</v>
      </c>
      <c r="I105" s="52">
        <f>'[5]Mill outstock weekly'!K106</f>
        <v>8.0519999999999994E-2</v>
      </c>
      <c r="J105" s="52">
        <f>'[5]Mill outstock weekly'!L106</f>
        <v>0.50825520000000002</v>
      </c>
      <c r="K105" s="52">
        <f>'[5]Mill outstock weekly'!M106</f>
        <v>0.2072852</v>
      </c>
      <c r="L105" s="52">
        <f>'[5]Mill outstock weekly'!N106</f>
        <v>0.16793</v>
      </c>
      <c r="M105" s="52">
        <f>'[5]Mill outstock weekly'!O106</f>
        <v>0.13303999999999999</v>
      </c>
      <c r="N105" s="52">
        <f>'[5]Mill outstock weekly'!P106</f>
        <v>0.7500656</v>
      </c>
      <c r="O105" s="51"/>
    </row>
    <row r="106" spans="1:15">
      <c r="A106" s="50">
        <f>'[5]Mill outstock weekly'!C107</f>
        <v>43462</v>
      </c>
      <c r="B106" s="51">
        <f>'[5]Mill outstock weekly'!D107</f>
        <v>0.12435360000000002</v>
      </c>
      <c r="C106" s="51">
        <f>'[5]Mill outstock weekly'!E107</f>
        <v>3.4467600000000001E-2</v>
      </c>
      <c r="D106" s="52">
        <f>'[5]Mill outstock weekly'!F107</f>
        <v>7.0225999999999997E-2</v>
      </c>
      <c r="E106" s="52">
        <f>'[5]Mill outstock weekly'!G107</f>
        <v>1.966E-2</v>
      </c>
      <c r="F106" s="52">
        <f>'[5]Mill outstock weekly'!H107</f>
        <v>0.22804099999999999</v>
      </c>
      <c r="G106" s="52">
        <f>'[5]Mill outstock weekly'!I107</f>
        <v>9.3644599999999995E-2</v>
      </c>
      <c r="H106" s="52">
        <f>'[5]Mill outstock weekly'!J107</f>
        <v>5.91164E-2</v>
      </c>
      <c r="I106" s="52">
        <f>'[5]Mill outstock weekly'!K107</f>
        <v>7.528E-2</v>
      </c>
      <c r="J106" s="52">
        <f>'[5]Mill outstock weekly'!L107</f>
        <v>0.47120740000000005</v>
      </c>
      <c r="K106" s="52">
        <f>'[5]Mill outstock weekly'!M107</f>
        <v>0.19274340000000001</v>
      </c>
      <c r="L106" s="52">
        <f>'[5]Mill outstock weekly'!N107</f>
        <v>0.156804</v>
      </c>
      <c r="M106" s="52">
        <f>'[5]Mill outstock weekly'!O107</f>
        <v>0.12165999999999999</v>
      </c>
      <c r="N106" s="52">
        <f>'[5]Mill outstock weekly'!P107</f>
        <v>0.6992484000000001</v>
      </c>
    </row>
    <row r="107" spans="1:15">
      <c r="A107" s="50">
        <f>'[5]Mill outstock weekly'!C108</f>
        <v>43469</v>
      </c>
      <c r="B107" s="51">
        <f>'[5]Mill outstock weekly'!D108</f>
        <v>0.113788</v>
      </c>
      <c r="C107" s="51">
        <f>'[5]Mill outstock weekly'!E108</f>
        <v>3.4100000000000005E-2</v>
      </c>
      <c r="D107" s="52">
        <f>'[5]Mill outstock weekly'!F108</f>
        <v>6.2988000000000002E-2</v>
      </c>
      <c r="E107" s="52">
        <f>'[5]Mill outstock weekly'!G108</f>
        <v>1.67E-2</v>
      </c>
      <c r="F107" s="52">
        <f>'[5]Mill outstock weekly'!H108</f>
        <v>0.20866959999999998</v>
      </c>
      <c r="G107" s="52">
        <f>'[5]Mill outstock weekly'!I108</f>
        <v>9.0511599999999998E-2</v>
      </c>
      <c r="H107" s="52">
        <f>'[5]Mill outstock weekly'!J108</f>
        <v>5.4558000000000009E-2</v>
      </c>
      <c r="I107" s="52">
        <f>'[5]Mill outstock weekly'!K108</f>
        <v>6.3600000000000004E-2</v>
      </c>
      <c r="J107" s="52">
        <f>'[5]Mill outstock weekly'!L108</f>
        <v>0.49152899999999999</v>
      </c>
      <c r="K107" s="52">
        <f>'[5]Mill outstock weekly'!M108</f>
        <v>0.19391700000000001</v>
      </c>
      <c r="L107" s="52">
        <f>'[5]Mill outstock weekly'!N108</f>
        <v>0.16217200000000001</v>
      </c>
      <c r="M107" s="52">
        <f>'[5]Mill outstock weekly'!O108</f>
        <v>0.13544</v>
      </c>
      <c r="N107" s="52">
        <f>'[5]Mill outstock weekly'!P108</f>
        <v>0.7001986</v>
      </c>
    </row>
    <row r="108" spans="1:15">
      <c r="A108" s="50">
        <f>'[5]Mill outstock weekly'!C109</f>
        <v>43476</v>
      </c>
      <c r="B108" s="51">
        <f>'[5]Mill outstock weekly'!D109</f>
        <v>0.1287132</v>
      </c>
      <c r="C108" s="51">
        <f>'[5]Mill outstock weekly'!E109</f>
        <v>3.7187199999999997E-2</v>
      </c>
      <c r="D108" s="52">
        <f>'[5]Mill outstock weekly'!F109</f>
        <v>7.1585999999999997E-2</v>
      </c>
      <c r="E108" s="52">
        <f>'[5]Mill outstock weekly'!G109</f>
        <v>1.9940000000000003E-2</v>
      </c>
      <c r="F108" s="52">
        <f>'[5]Mill outstock weekly'!H109</f>
        <v>0.23671359999999994</v>
      </c>
      <c r="G108" s="52">
        <f>'[5]Mill outstock weekly'!I109</f>
        <v>9.4421600000000022E-2</v>
      </c>
      <c r="H108" s="52">
        <f>'[5]Mill outstock weekly'!J109</f>
        <v>6.2852000000000005E-2</v>
      </c>
      <c r="I108" s="52">
        <f>'[5]Mill outstock weekly'!K109</f>
        <v>7.9439999999999997E-2</v>
      </c>
      <c r="J108" s="52">
        <f>'[5]Mill outstock weekly'!L109</f>
        <v>0.49303400000000003</v>
      </c>
      <c r="K108" s="52">
        <f>'[5]Mill outstock weekly'!M109</f>
        <v>0.20902000000000004</v>
      </c>
      <c r="L108" s="52">
        <f>'[5]Mill outstock weekly'!N109</f>
        <v>0.163714</v>
      </c>
      <c r="M108" s="52">
        <f>'[5]Mill outstock weekly'!O109</f>
        <v>0.1203</v>
      </c>
      <c r="N108" s="52">
        <f>'[5]Mill outstock weekly'!P109</f>
        <v>0.72974759999999994</v>
      </c>
    </row>
    <row r="109" spans="1:15">
      <c r="A109" s="50">
        <f>'[5]Mill outstock weekly'!C110</f>
        <v>43483</v>
      </c>
      <c r="B109" s="51">
        <f>'[5]Mill outstock weekly'!D110</f>
        <v>0.12058900000000002</v>
      </c>
      <c r="C109" s="51">
        <f>'[5]Mill outstock weekly'!E110</f>
        <v>3.6531000000000008E-2</v>
      </c>
      <c r="D109" s="52">
        <f>'[5]Mill outstock weekly'!F110</f>
        <v>6.3517999999999991E-2</v>
      </c>
      <c r="E109" s="52">
        <f>'[5]Mill outstock weekly'!G110</f>
        <v>2.0539999999999999E-2</v>
      </c>
      <c r="F109" s="52">
        <f>'[5]Mill outstock weekly'!H110</f>
        <v>0.22231719999999999</v>
      </c>
      <c r="G109" s="52">
        <f>'[5]Mill outstock weekly'!I110</f>
        <v>9.4953200000000001E-2</v>
      </c>
      <c r="H109" s="52">
        <f>'[5]Mill outstock weekly'!J110</f>
        <v>5.7884000000000005E-2</v>
      </c>
      <c r="I109" s="52">
        <f>'[5]Mill outstock weekly'!K110</f>
        <v>6.9480000000000014E-2</v>
      </c>
      <c r="J109" s="52">
        <f>'[5]Mill outstock weekly'!L110</f>
        <v>0.48708319999999999</v>
      </c>
      <c r="K109" s="52">
        <f>'[5]Mill outstock weekly'!M110</f>
        <v>0.20365920000000001</v>
      </c>
      <c r="L109" s="52">
        <f>'[5]Mill outstock weekly'!N110</f>
        <v>0.15540399999999999</v>
      </c>
      <c r="M109" s="52">
        <f>'[5]Mill outstock weekly'!O110</f>
        <v>0.12801999999999999</v>
      </c>
      <c r="N109" s="52">
        <f>'[5]Mill outstock weekly'!P110</f>
        <v>0.70940040000000004</v>
      </c>
    </row>
    <row r="110" spans="1:15">
      <c r="A110" s="50">
        <f>'[5]Mill outstock weekly'!C111</f>
        <v>43490</v>
      </c>
      <c r="B110" s="51">
        <f>'[5]Mill outstock weekly'!D111</f>
        <v>0.11468859999999999</v>
      </c>
      <c r="C110" s="51">
        <f>'[5]Mill outstock weekly'!E111</f>
        <v>3.359659999999999E-2</v>
      </c>
      <c r="D110" s="52">
        <f>'[5]Mill outstock weekly'!F111</f>
        <v>6.1352000000000004E-2</v>
      </c>
      <c r="E110" s="52">
        <f>'[5]Mill outstock weekly'!G111</f>
        <v>1.9740000000000001E-2</v>
      </c>
      <c r="F110" s="52">
        <f>'[5]Mill outstock weekly'!H111</f>
        <v>0.21965579999999996</v>
      </c>
      <c r="G110" s="52">
        <f>'[5]Mill outstock weekly'!I111</f>
        <v>9.32838E-2</v>
      </c>
      <c r="H110" s="52">
        <f>'[5]Mill outstock weekly'!J111</f>
        <v>5.6472000000000001E-2</v>
      </c>
      <c r="I110" s="52">
        <f>'[5]Mill outstock weekly'!K111</f>
        <v>6.9900000000000004E-2</v>
      </c>
      <c r="J110" s="52">
        <f>'[5]Mill outstock weekly'!L111</f>
        <v>0.46570540000000005</v>
      </c>
      <c r="K110" s="52">
        <f>'[5]Mill outstock weekly'!M111</f>
        <v>0.20052739999999999</v>
      </c>
      <c r="L110" s="52">
        <f>'[5]Mill outstock weekly'!N111</f>
        <v>0.139878</v>
      </c>
      <c r="M110" s="52">
        <f>'[5]Mill outstock weekly'!O111</f>
        <v>0.12530000000000002</v>
      </c>
      <c r="N110" s="52">
        <f>'[5]Mill outstock weekly'!P111</f>
        <v>0.6853612</v>
      </c>
    </row>
    <row r="111" spans="1:15">
      <c r="A111" s="50">
        <f>'[5]Mill outstock weekly'!C112</f>
        <v>43497</v>
      </c>
      <c r="B111" s="51">
        <f>'[5]Mill outstock weekly'!D112</f>
        <v>7.6875100000000002E-2</v>
      </c>
      <c r="C111" s="51">
        <f>'[5]Mill outstock weekly'!E112</f>
        <v>2.7174099999999996E-2</v>
      </c>
      <c r="D111" s="52">
        <f>'[5]Mill outstock weekly'!F112</f>
        <v>3.4466000000000004E-2</v>
      </c>
      <c r="E111" s="52">
        <f>'[5]Mill outstock weekly'!G112</f>
        <v>1.5234999999999999E-2</v>
      </c>
      <c r="F111" s="52">
        <f>'[5]Mill outstock weekly'!H112</f>
        <v>0.18819569999999999</v>
      </c>
      <c r="G111" s="52">
        <f>'[5]Mill outstock weekly'!I112</f>
        <v>8.4529699999999999E-2</v>
      </c>
      <c r="H111" s="52">
        <f>'[5]Mill outstock weekly'!J112</f>
        <v>3.9605999999999995E-2</v>
      </c>
      <c r="I111" s="52">
        <f>'[5]Mill outstock weekly'!K112</f>
        <v>6.4060000000000006E-2</v>
      </c>
      <c r="J111" s="52">
        <f>'[5]Mill outstock weekly'!L112</f>
        <v>0.36845640000000002</v>
      </c>
      <c r="K111" s="52">
        <f>'[5]Mill outstock weekly'!M112</f>
        <v>0.15248439999999999</v>
      </c>
      <c r="L111" s="52">
        <f>'[5]Mill outstock weekly'!N112</f>
        <v>9.7036999999999998E-2</v>
      </c>
      <c r="M111" s="52">
        <f>'[5]Mill outstock weekly'!O112</f>
        <v>0.11893500000000001</v>
      </c>
      <c r="N111" s="52">
        <f>'[5]Mill outstock weekly'!P112</f>
        <v>0.55665209999999998</v>
      </c>
    </row>
    <row r="112" spans="1:15">
      <c r="A112" s="50">
        <f>'[5]Mill outstock weekly'!C113</f>
        <v>43504</v>
      </c>
      <c r="B112" s="51">
        <f>'[5]Mill outstock weekly'!D113</f>
        <v>5.7402166666666664E-2</v>
      </c>
      <c r="C112" s="51">
        <f>'[5]Mill outstock weekly'!E113</f>
        <v>2.3543833333333333E-2</v>
      </c>
      <c r="D112" s="52">
        <f>'[5]Mill outstock weekly'!F113</f>
        <v>2.1099999999999997E-2</v>
      </c>
      <c r="E112" s="52">
        <f>'[5]Mill outstock weekly'!G113</f>
        <v>1.2758333333333335E-2</v>
      </c>
      <c r="F112" s="52">
        <f>'[5]Mill outstock weekly'!H113</f>
        <v>0.16377850000000002</v>
      </c>
      <c r="G112" s="52">
        <f>'[5]Mill outstock weekly'!I113</f>
        <v>7.7328500000000008E-2</v>
      </c>
      <c r="H112" s="52">
        <f>'[5]Mill outstock weekly'!J113</f>
        <v>3.0216666666666666E-2</v>
      </c>
      <c r="I112" s="52">
        <f>'[5]Mill outstock weekly'!K113</f>
        <v>5.6233333333333337E-2</v>
      </c>
      <c r="J112" s="52">
        <f>'[5]Mill outstock weekly'!L113</f>
        <v>0.30629633333333334</v>
      </c>
      <c r="K112" s="52">
        <f>'[5]Mill outstock weekly'!M113</f>
        <v>0.12961300000000001</v>
      </c>
      <c r="L112" s="52">
        <f>'[5]Mill outstock weekly'!N113</f>
        <v>7.4325000000000002E-2</v>
      </c>
      <c r="M112" s="52">
        <f>'[5]Mill outstock weekly'!O113</f>
        <v>0.10235833333333333</v>
      </c>
      <c r="N112" s="52">
        <f>'[5]Mill outstock weekly'!P113</f>
        <v>0.47007483333333333</v>
      </c>
    </row>
    <row r="113" spans="1:14">
      <c r="A113" s="50">
        <f>'[5]Mill outstock weekly'!C114</f>
        <v>43511</v>
      </c>
      <c r="B113" s="51">
        <f>'[5]Mill outstock weekly'!D114</f>
        <v>6.2938111111111111E-2</v>
      </c>
      <c r="C113" s="51">
        <f>'[5]Mill outstock weekly'!E114</f>
        <v>2.8719222222222219E-2</v>
      </c>
      <c r="D113" s="52">
        <f>'[5]Mill outstock weekly'!F114</f>
        <v>2.155E-2</v>
      </c>
      <c r="E113" s="52">
        <f>'[5]Mill outstock weekly'!G114</f>
        <v>1.2668888888888889E-2</v>
      </c>
      <c r="F113" s="52">
        <f>'[5]Mill outstock weekly'!H114</f>
        <v>0.16905233333333336</v>
      </c>
      <c r="G113" s="52">
        <f>'[5]Mill outstock weekly'!I114</f>
        <v>8.5252333333333319E-2</v>
      </c>
      <c r="H113" s="52">
        <f>'[5]Mill outstock weekly'!J114</f>
        <v>3.0777777777777775E-2</v>
      </c>
      <c r="I113" s="52">
        <f>'[5]Mill outstock weekly'!K114</f>
        <v>5.3022222222222228E-2</v>
      </c>
      <c r="J113" s="52">
        <f>'[5]Mill outstock weekly'!L114</f>
        <v>0.34461022222222221</v>
      </c>
      <c r="K113" s="52">
        <f>'[5]Mill outstock weekly'!M114</f>
        <v>0.15932133333333334</v>
      </c>
      <c r="L113" s="52">
        <f>'[5]Mill outstock weekly'!N114</f>
        <v>8.3883333333333324E-2</v>
      </c>
      <c r="M113" s="52">
        <f>'[5]Mill outstock weekly'!O114</f>
        <v>0.10140555555555554</v>
      </c>
      <c r="N113" s="52">
        <f>'[5]Mill outstock weekly'!P114</f>
        <v>0.51366255555555562</v>
      </c>
    </row>
    <row r="114" spans="1:14">
      <c r="A114" s="50">
        <f>'[5]Mill outstock weekly'!C115</f>
        <v>43518</v>
      </c>
      <c r="B114" s="51">
        <f>'[5]Mill outstock weekly'!D115</f>
        <v>9.5963199999999999E-2</v>
      </c>
      <c r="C114" s="51">
        <f>'[5]Mill outstock weekly'!E115</f>
        <v>4.0387199999999998E-2</v>
      </c>
      <c r="D114" s="52">
        <f>'[5]Mill outstock weekly'!F115</f>
        <v>4.1585999999999998E-2</v>
      </c>
      <c r="E114" s="52">
        <f>'[5]Mill outstock weekly'!G115</f>
        <v>1.3989999999999999E-2</v>
      </c>
      <c r="F114" s="52">
        <f>'[5]Mill outstock weekly'!H115</f>
        <v>0.2096644</v>
      </c>
      <c r="G114" s="52">
        <f>'[5]Mill outstock weekly'!I115</f>
        <v>9.8244399999999996E-2</v>
      </c>
      <c r="H114" s="52">
        <f>'[5]Mill outstock weekly'!J115</f>
        <v>4.5380000000000004E-2</v>
      </c>
      <c r="I114" s="52">
        <f>'[5]Mill outstock weekly'!K115</f>
        <v>6.6039999999999988E-2</v>
      </c>
      <c r="J114" s="52">
        <f>'[5]Mill outstock weekly'!L115</f>
        <v>0.45657640000000005</v>
      </c>
      <c r="K114" s="52">
        <f>'[5]Mill outstock weekly'!M115</f>
        <v>0.19921240000000001</v>
      </c>
      <c r="L114" s="52">
        <f>'[5]Mill outstock weekly'!N115</f>
        <v>0.13466400000000001</v>
      </c>
      <c r="M114" s="52">
        <f>'[5]Mill outstock weekly'!O115</f>
        <v>0.12269999999999999</v>
      </c>
      <c r="N114" s="52">
        <f>'[5]Mill outstock weekly'!P115</f>
        <v>0.66624080000000008</v>
      </c>
    </row>
    <row r="115" spans="1:14">
      <c r="A115" s="50">
        <f>'[5]Mill outstock weekly'!C116</f>
        <v>43525</v>
      </c>
      <c r="B115" s="51">
        <f>'[5]Mill outstock weekly'!D116</f>
        <v>0.11644620000000001</v>
      </c>
      <c r="C115" s="51">
        <f>'[5]Mill outstock weekly'!E116</f>
        <v>4.3794200000000005E-2</v>
      </c>
      <c r="D115" s="52">
        <f>'[5]Mill outstock weekly'!F116</f>
        <v>5.7882000000000003E-2</v>
      </c>
      <c r="E115" s="52">
        <f>'[5]Mill outstock weekly'!G116</f>
        <v>1.477E-2</v>
      </c>
      <c r="F115" s="52">
        <f>'[5]Mill outstock weekly'!H116</f>
        <v>0.23536599999999996</v>
      </c>
      <c r="G115" s="52">
        <f>'[5]Mill outstock weekly'!I116</f>
        <v>9.9864000000000008E-2</v>
      </c>
      <c r="H115" s="52">
        <f>'[5]Mill outstock weekly'!J116</f>
        <v>5.4802000000000003E-2</v>
      </c>
      <c r="I115" s="52">
        <f>'[5]Mill outstock weekly'!K116</f>
        <v>8.0700000000000008E-2</v>
      </c>
      <c r="J115" s="52">
        <f>'[5]Mill outstock weekly'!L116</f>
        <v>0.50242639999999994</v>
      </c>
      <c r="K115" s="52">
        <f>'[5]Mill outstock weekly'!M116</f>
        <v>0.23202239999999996</v>
      </c>
      <c r="L115" s="52">
        <f>'[5]Mill outstock weekly'!N116</f>
        <v>0.145924</v>
      </c>
      <c r="M115" s="52">
        <f>'[5]Mill outstock weekly'!O116</f>
        <v>0.12447999999999999</v>
      </c>
      <c r="N115" s="52">
        <f>'[5]Mill outstock weekly'!P116</f>
        <v>0.7377923999999999</v>
      </c>
    </row>
    <row r="116" spans="1:14">
      <c r="A116" s="50">
        <f>'[5]Mill outstock weekly'!C117</f>
        <v>43532</v>
      </c>
      <c r="B116" s="51">
        <f>'[5]Mill outstock weekly'!D117</f>
        <v>0.12020020000000001</v>
      </c>
      <c r="C116" s="51">
        <f>'[5]Mill outstock weekly'!E117</f>
        <v>3.6036200000000004E-2</v>
      </c>
      <c r="D116" s="52">
        <f>'[5]Mill outstock weekly'!F117</f>
        <v>6.7793999999999993E-2</v>
      </c>
      <c r="E116" s="52">
        <f>'[5]Mill outstock weekly'!G117</f>
        <v>1.6370000000000003E-2</v>
      </c>
      <c r="F116" s="52">
        <f>'[5]Mill outstock weekly'!H117</f>
        <v>0.23212960000000002</v>
      </c>
      <c r="G116" s="52">
        <f>'[5]Mill outstock weekly'!I117</f>
        <v>9.9873599999999979E-2</v>
      </c>
      <c r="H116" s="52">
        <f>'[5]Mill outstock weekly'!J117</f>
        <v>6.6395999999999997E-2</v>
      </c>
      <c r="I116" s="52">
        <f>'[5]Mill outstock weekly'!K117</f>
        <v>6.5860000000000002E-2</v>
      </c>
      <c r="J116" s="52">
        <f>'[5]Mill outstock weekly'!L117</f>
        <v>0.51170719999999992</v>
      </c>
      <c r="K116" s="52">
        <f>'[5]Mill outstock weekly'!M117</f>
        <v>0.2334552</v>
      </c>
      <c r="L116" s="52">
        <f>'[5]Mill outstock weekly'!N117</f>
        <v>0.16421199999999997</v>
      </c>
      <c r="M116" s="52">
        <f>'[5]Mill outstock weekly'!O117</f>
        <v>0.11403999999999999</v>
      </c>
      <c r="N116" s="52">
        <f>'[5]Mill outstock weekly'!P117</f>
        <v>0.74383679999999996</v>
      </c>
    </row>
    <row r="117" spans="1:14">
      <c r="A117" s="50">
        <f>'[5]Mill outstock weekly'!C118</f>
        <v>43539</v>
      </c>
      <c r="B117" s="51">
        <f>'[5]Mill outstock weekly'!D118</f>
        <v>0.13893540000000001</v>
      </c>
      <c r="C117" s="51">
        <f>'[5]Mill outstock weekly'!E118</f>
        <v>3.9115399999999995E-2</v>
      </c>
      <c r="D117" s="52">
        <f>'[5]Mill outstock weekly'!F118</f>
        <v>8.231999999999999E-2</v>
      </c>
      <c r="E117" s="52">
        <f>'[5]Mill outstock weekly'!G118</f>
        <v>1.7499999999999998E-2</v>
      </c>
      <c r="F117" s="52">
        <f>'[5]Mill outstock weekly'!H118</f>
        <v>0.228883</v>
      </c>
      <c r="G117" s="52">
        <f>'[5]Mill outstock weekly'!I118</f>
        <v>9.6998999999999988E-2</v>
      </c>
      <c r="H117" s="52">
        <f>'[5]Mill outstock weekly'!J118</f>
        <v>6.5164E-2</v>
      </c>
      <c r="I117" s="52">
        <f>'[5]Mill outstock weekly'!K118</f>
        <v>6.6720000000000002E-2</v>
      </c>
      <c r="J117" s="52">
        <f>'[5]Mill outstock weekly'!L118</f>
        <v>0.51337100000000002</v>
      </c>
      <c r="K117" s="52">
        <f>'[5]Mill outstock weekly'!M118</f>
        <v>0.23427499999999996</v>
      </c>
      <c r="L117" s="52">
        <f>'[5]Mill outstock weekly'!N118</f>
        <v>0.177316</v>
      </c>
      <c r="M117" s="52">
        <f>'[5]Mill outstock weekly'!O118</f>
        <v>0.10178000000000002</v>
      </c>
      <c r="N117" s="52">
        <f>'[5]Mill outstock weekly'!P118</f>
        <v>0.74225399999999997</v>
      </c>
    </row>
  </sheetData>
  <mergeCells count="4">
    <mergeCell ref="B1:E1"/>
    <mergeCell ref="F1:I1"/>
    <mergeCell ref="J1:M1"/>
    <mergeCell ref="N1:N2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625A0-1BA7-4EAA-BAB4-7944F0654789}">
  <sheetPr codeName="Sheet9"/>
  <dimension ref="A1:C1002"/>
  <sheetViews>
    <sheetView zoomScale="90" zoomScaleNormal="90" workbookViewId="0">
      <pane xSplit="1" ySplit="1" topLeftCell="B807" activePane="bottomRight" state="frozen"/>
      <selection pane="topRight" activeCell="B1" sqref="B1"/>
      <selection pane="bottomLeft" activeCell="A2" sqref="A2"/>
      <selection pane="bottomRight" activeCell="B821" sqref="B821"/>
    </sheetView>
  </sheetViews>
  <sheetFormatPr defaultRowHeight="15"/>
  <cols>
    <col min="1" max="1" width="10.42578125" bestFit="1" customWidth="1"/>
    <col min="2" max="2" width="24.42578125" style="112" bestFit="1" customWidth="1"/>
    <col min="3" max="3" width="46.7109375" style="112" bestFit="1" customWidth="1"/>
  </cols>
  <sheetData>
    <row r="1" spans="1:3">
      <c r="B1" s="112" t="s">
        <v>148</v>
      </c>
      <c r="C1" s="112" t="s">
        <v>149</v>
      </c>
    </row>
    <row r="2" spans="1:3">
      <c r="A2" s="1">
        <f t="shared" ref="A2:A25" si="0">WORKDAY(A3,-1)</f>
        <v>43101</v>
      </c>
    </row>
    <row r="3" spans="1:3">
      <c r="A3" s="1">
        <f t="shared" si="0"/>
        <v>43102</v>
      </c>
    </row>
    <row r="4" spans="1:3">
      <c r="A4" s="1">
        <f t="shared" si="0"/>
        <v>43103</v>
      </c>
    </row>
    <row r="5" spans="1:3">
      <c r="A5" s="1">
        <f t="shared" si="0"/>
        <v>43104</v>
      </c>
    </row>
    <row r="6" spans="1:3">
      <c r="A6" s="1">
        <f t="shared" si="0"/>
        <v>43105</v>
      </c>
    </row>
    <row r="7" spans="1:3">
      <c r="A7" s="1">
        <f t="shared" si="0"/>
        <v>43108</v>
      </c>
    </row>
    <row r="8" spans="1:3">
      <c r="A8" s="1">
        <f t="shared" si="0"/>
        <v>43109</v>
      </c>
    </row>
    <row r="9" spans="1:3">
      <c r="A9" s="1">
        <f t="shared" si="0"/>
        <v>43110</v>
      </c>
    </row>
    <row r="10" spans="1:3">
      <c r="A10" s="1">
        <f t="shared" si="0"/>
        <v>43111</v>
      </c>
    </row>
    <row r="11" spans="1:3">
      <c r="A11" s="1">
        <f t="shared" si="0"/>
        <v>43112</v>
      </c>
    </row>
    <row r="12" spans="1:3">
      <c r="A12" s="1">
        <f t="shared" si="0"/>
        <v>43115</v>
      </c>
    </row>
    <row r="13" spans="1:3">
      <c r="A13" s="1">
        <f t="shared" si="0"/>
        <v>43116</v>
      </c>
    </row>
    <row r="14" spans="1:3">
      <c r="A14" s="1">
        <f t="shared" si="0"/>
        <v>43117</v>
      </c>
    </row>
    <row r="15" spans="1:3">
      <c r="A15" s="1">
        <f t="shared" si="0"/>
        <v>43118</v>
      </c>
    </row>
    <row r="16" spans="1:3">
      <c r="A16" s="1">
        <f t="shared" si="0"/>
        <v>43119</v>
      </c>
    </row>
    <row r="17" spans="1:1">
      <c r="A17" s="1">
        <f t="shared" si="0"/>
        <v>43122</v>
      </c>
    </row>
    <row r="18" spans="1:1">
      <c r="A18" s="1">
        <f t="shared" si="0"/>
        <v>43123</v>
      </c>
    </row>
    <row r="19" spans="1:1">
      <c r="A19" s="1">
        <f t="shared" si="0"/>
        <v>43124</v>
      </c>
    </row>
    <row r="20" spans="1:1">
      <c r="A20" s="1">
        <f t="shared" si="0"/>
        <v>43125</v>
      </c>
    </row>
    <row r="21" spans="1:1">
      <c r="A21" s="1">
        <f t="shared" si="0"/>
        <v>43126</v>
      </c>
    </row>
    <row r="22" spans="1:1">
      <c r="A22" s="1">
        <f t="shared" si="0"/>
        <v>43129</v>
      </c>
    </row>
    <row r="23" spans="1:1">
      <c r="A23" s="1">
        <f t="shared" si="0"/>
        <v>43130</v>
      </c>
    </row>
    <row r="24" spans="1:1">
      <c r="A24" s="1">
        <f t="shared" si="0"/>
        <v>43131</v>
      </c>
    </row>
    <row r="25" spans="1:1">
      <c r="A25" s="1">
        <f t="shared" si="0"/>
        <v>43132</v>
      </c>
    </row>
    <row r="26" spans="1:1">
      <c r="A26" s="1">
        <f t="shared" ref="A26:A31" si="1">WORKDAY(A27,-1)</f>
        <v>43133</v>
      </c>
    </row>
    <row r="27" spans="1:1">
      <c r="A27" s="1">
        <f t="shared" si="1"/>
        <v>43136</v>
      </c>
    </row>
    <row r="28" spans="1:1">
      <c r="A28" s="1">
        <f t="shared" si="1"/>
        <v>43137</v>
      </c>
    </row>
    <row r="29" spans="1:1">
      <c r="A29" s="1">
        <f t="shared" si="1"/>
        <v>43138</v>
      </c>
    </row>
    <row r="30" spans="1:1">
      <c r="A30" s="1">
        <f t="shared" si="1"/>
        <v>43139</v>
      </c>
    </row>
    <row r="31" spans="1:1">
      <c r="A31" s="1">
        <f t="shared" si="1"/>
        <v>43140</v>
      </c>
    </row>
    <row r="32" spans="1:1">
      <c r="A32" s="1">
        <f t="shared" ref="A32:A71" si="2">WORKDAY(A33,-1)</f>
        <v>43143</v>
      </c>
    </row>
    <row r="33" spans="1:1">
      <c r="A33" s="1">
        <f t="shared" si="2"/>
        <v>43144</v>
      </c>
    </row>
    <row r="34" spans="1:1">
      <c r="A34" s="1">
        <f t="shared" si="2"/>
        <v>43145</v>
      </c>
    </row>
    <row r="35" spans="1:1">
      <c r="A35" s="1">
        <f t="shared" si="2"/>
        <v>43146</v>
      </c>
    </row>
    <row r="36" spans="1:1">
      <c r="A36" s="1">
        <f t="shared" si="2"/>
        <v>43147</v>
      </c>
    </row>
    <row r="37" spans="1:1">
      <c r="A37" s="1">
        <f t="shared" si="2"/>
        <v>43150</v>
      </c>
    </row>
    <row r="38" spans="1:1">
      <c r="A38" s="1">
        <f t="shared" si="2"/>
        <v>43151</v>
      </c>
    </row>
    <row r="39" spans="1:1">
      <c r="A39" s="1">
        <f t="shared" si="2"/>
        <v>43152</v>
      </c>
    </row>
    <row r="40" spans="1:1">
      <c r="A40" s="1">
        <f t="shared" si="2"/>
        <v>43153</v>
      </c>
    </row>
    <row r="41" spans="1:1">
      <c r="A41" s="1">
        <f t="shared" si="2"/>
        <v>43154</v>
      </c>
    </row>
    <row r="42" spans="1:1">
      <c r="A42" s="1">
        <f t="shared" si="2"/>
        <v>43157</v>
      </c>
    </row>
    <row r="43" spans="1:1">
      <c r="A43" s="1">
        <f t="shared" si="2"/>
        <v>43158</v>
      </c>
    </row>
    <row r="44" spans="1:1">
      <c r="A44" s="1">
        <f t="shared" si="2"/>
        <v>43159</v>
      </c>
    </row>
    <row r="45" spans="1:1">
      <c r="A45" s="1">
        <f t="shared" si="2"/>
        <v>43160</v>
      </c>
    </row>
    <row r="46" spans="1:1">
      <c r="A46" s="1">
        <f t="shared" si="2"/>
        <v>43161</v>
      </c>
    </row>
    <row r="47" spans="1:1">
      <c r="A47" s="1">
        <f t="shared" si="2"/>
        <v>43164</v>
      </c>
    </row>
    <row r="48" spans="1:1">
      <c r="A48" s="1">
        <f t="shared" si="2"/>
        <v>43165</v>
      </c>
    </row>
    <row r="49" spans="1:1">
      <c r="A49" s="1">
        <f t="shared" si="2"/>
        <v>43166</v>
      </c>
    </row>
    <row r="50" spans="1:1">
      <c r="A50" s="1">
        <f t="shared" si="2"/>
        <v>43167</v>
      </c>
    </row>
    <row r="51" spans="1:1">
      <c r="A51" s="1">
        <f t="shared" si="2"/>
        <v>43168</v>
      </c>
    </row>
    <row r="52" spans="1:1">
      <c r="A52" s="1">
        <f t="shared" si="2"/>
        <v>43171</v>
      </c>
    </row>
    <row r="53" spans="1:1">
      <c r="A53" s="1">
        <f t="shared" si="2"/>
        <v>43172</v>
      </c>
    </row>
    <row r="54" spans="1:1">
      <c r="A54" s="1">
        <f t="shared" si="2"/>
        <v>43173</v>
      </c>
    </row>
    <row r="55" spans="1:1">
      <c r="A55" s="1">
        <f t="shared" si="2"/>
        <v>43174</v>
      </c>
    </row>
    <row r="56" spans="1:1">
      <c r="A56" s="1">
        <f t="shared" si="2"/>
        <v>43175</v>
      </c>
    </row>
    <row r="57" spans="1:1">
      <c r="A57" s="1">
        <f t="shared" si="2"/>
        <v>43178</v>
      </c>
    </row>
    <row r="58" spans="1:1">
      <c r="A58" s="1">
        <f t="shared" si="2"/>
        <v>43179</v>
      </c>
    </row>
    <row r="59" spans="1:1">
      <c r="A59" s="1">
        <f t="shared" si="2"/>
        <v>43180</v>
      </c>
    </row>
    <row r="60" spans="1:1">
      <c r="A60" s="1">
        <f t="shared" si="2"/>
        <v>43181</v>
      </c>
    </row>
    <row r="61" spans="1:1">
      <c r="A61" s="1">
        <f t="shared" si="2"/>
        <v>43182</v>
      </c>
    </row>
    <row r="62" spans="1:1">
      <c r="A62" s="1">
        <f t="shared" si="2"/>
        <v>43185</v>
      </c>
    </row>
    <row r="63" spans="1:1">
      <c r="A63" s="1">
        <f t="shared" si="2"/>
        <v>43186</v>
      </c>
    </row>
    <row r="64" spans="1:1">
      <c r="A64" s="1">
        <f t="shared" si="2"/>
        <v>43187</v>
      </c>
    </row>
    <row r="65" spans="1:2">
      <c r="A65" s="1">
        <f t="shared" si="2"/>
        <v>43188</v>
      </c>
    </row>
    <row r="66" spans="1:2">
      <c r="A66" s="1">
        <f t="shared" si="2"/>
        <v>43189</v>
      </c>
    </row>
    <row r="67" spans="1:2">
      <c r="A67" s="1">
        <f t="shared" si="2"/>
        <v>43192</v>
      </c>
    </row>
    <row r="68" spans="1:2">
      <c r="A68" s="1">
        <f t="shared" si="2"/>
        <v>43193</v>
      </c>
    </row>
    <row r="69" spans="1:2">
      <c r="A69" s="1">
        <f t="shared" si="2"/>
        <v>43194</v>
      </c>
    </row>
    <row r="70" spans="1:2">
      <c r="A70" s="1">
        <f t="shared" si="2"/>
        <v>43195</v>
      </c>
    </row>
    <row r="71" spans="1:2">
      <c r="A71" s="1">
        <f t="shared" si="2"/>
        <v>43196</v>
      </c>
    </row>
    <row r="72" spans="1:2">
      <c r="A72" s="1">
        <f>WORKDAY(A73,-1)</f>
        <v>43199</v>
      </c>
    </row>
    <row r="73" spans="1:2">
      <c r="A73" s="1">
        <f>'[1]daily transaction'!$A9</f>
        <v>43200</v>
      </c>
      <c r="B73" s="112">
        <f>'[1]daily transaction'!$B9</f>
        <v>55</v>
      </c>
    </row>
    <row r="74" spans="1:2">
      <c r="A74" s="1">
        <f>'[1]daily transaction'!$A10</f>
        <v>43201</v>
      </c>
      <c r="B74" s="112">
        <f>'[1]daily transaction'!$B10</f>
        <v>36</v>
      </c>
    </row>
    <row r="75" spans="1:2">
      <c r="A75" s="1">
        <f>'[1]daily transaction'!$A11</f>
        <v>43202</v>
      </c>
      <c r="B75" s="112">
        <f>'[1]daily transaction'!$B11</f>
        <v>34.299999999999997</v>
      </c>
    </row>
    <row r="76" spans="1:2">
      <c r="A76" s="1">
        <f>'[1]daily transaction'!$A12</f>
        <v>43203</v>
      </c>
      <c r="B76" s="112">
        <f>'[1]daily transaction'!$B12</f>
        <v>31.8</v>
      </c>
    </row>
    <row r="77" spans="1:2">
      <c r="A77" s="1">
        <f>'[1]daily transaction'!$A13</f>
        <v>43206</v>
      </c>
      <c r="B77" s="112">
        <f>'[1]daily transaction'!$B13</f>
        <v>29.78</v>
      </c>
    </row>
    <row r="78" spans="1:2">
      <c r="A78" s="1">
        <f>'[1]daily transaction'!$A14</f>
        <v>43207</v>
      </c>
      <c r="B78" s="112">
        <f>'[1]daily transaction'!$B14</f>
        <v>67.8</v>
      </c>
    </row>
    <row r="79" spans="1:2">
      <c r="A79" s="1">
        <f>'[1]daily transaction'!$A15</f>
        <v>43208</v>
      </c>
      <c r="B79" s="112">
        <f>'[1]daily transaction'!$B15</f>
        <v>65.48</v>
      </c>
    </row>
    <row r="80" spans="1:2">
      <c r="A80" s="1">
        <f>'[1]daily transaction'!$A16</f>
        <v>43209</v>
      </c>
      <c r="B80" s="112">
        <f>'[1]daily transaction'!$B16</f>
        <v>66.3</v>
      </c>
    </row>
    <row r="81" spans="1:2">
      <c r="A81" s="1">
        <f>'[1]daily transaction'!$A17</f>
        <v>43210</v>
      </c>
      <c r="B81" s="112">
        <f>'[1]daily transaction'!$B17</f>
        <v>23</v>
      </c>
    </row>
    <row r="82" spans="1:2">
      <c r="A82" s="1">
        <f>'[1]daily transaction'!$A18</f>
        <v>43213</v>
      </c>
      <c r="B82" s="112">
        <f>'[1]daily transaction'!$B18</f>
        <v>42.55</v>
      </c>
    </row>
    <row r="83" spans="1:2">
      <c r="A83" s="1">
        <f>'[1]daily transaction'!$A19</f>
        <v>43214</v>
      </c>
      <c r="B83" s="112">
        <f>'[1]daily transaction'!$B19</f>
        <v>57.5</v>
      </c>
    </row>
    <row r="84" spans="1:2">
      <c r="A84" s="1">
        <f>'[1]daily transaction'!$A20</f>
        <v>43215</v>
      </c>
      <c r="B84" s="112">
        <f>'[1]daily transaction'!$B20</f>
        <v>40.1</v>
      </c>
    </row>
    <row r="85" spans="1:2">
      <c r="A85" s="1">
        <f>'[1]daily transaction'!$A21</f>
        <v>43216</v>
      </c>
      <c r="B85" s="112">
        <f>'[1]daily transaction'!$B21</f>
        <v>42.7</v>
      </c>
    </row>
    <row r="86" spans="1:2">
      <c r="A86" s="1">
        <f>'[1]daily transaction'!$A22</f>
        <v>43217</v>
      </c>
      <c r="B86" s="112">
        <f>'[1]daily transaction'!$B22</f>
        <v>44.2</v>
      </c>
    </row>
    <row r="87" spans="1:2">
      <c r="A87" s="1">
        <f>'[1]daily transaction'!$A23</f>
        <v>43218</v>
      </c>
      <c r="B87" s="112">
        <f>'[1]daily transaction'!$B23</f>
        <v>14.5</v>
      </c>
    </row>
    <row r="88" spans="1:2">
      <c r="A88" s="1">
        <f>'[1]daily transaction'!$A24</f>
        <v>43222</v>
      </c>
      <c r="B88" s="112">
        <f>'[1]daily transaction'!$B24</f>
        <v>80.3</v>
      </c>
    </row>
    <row r="89" spans="1:2">
      <c r="A89" s="1">
        <f>'[1]daily transaction'!$A25</f>
        <v>43223</v>
      </c>
      <c r="B89" s="112">
        <f>'[1]daily transaction'!$B25</f>
        <v>66.7</v>
      </c>
    </row>
    <row r="90" spans="1:2">
      <c r="A90" s="1">
        <f>'[1]daily transaction'!$A26</f>
        <v>43224</v>
      </c>
      <c r="B90" s="112">
        <f>'[1]daily transaction'!$B26</f>
        <v>43</v>
      </c>
    </row>
    <row r="91" spans="1:2">
      <c r="A91" s="1">
        <f>'[1]daily transaction'!$A27</f>
        <v>43227</v>
      </c>
      <c r="B91" s="112">
        <f>'[1]daily transaction'!$B27</f>
        <v>52.5</v>
      </c>
    </row>
    <row r="92" spans="1:2">
      <c r="A92" s="1">
        <f>'[1]daily transaction'!$A28</f>
        <v>43228</v>
      </c>
      <c r="B92" s="112">
        <f>'[1]daily transaction'!$B28</f>
        <v>74.599999999999994</v>
      </c>
    </row>
    <row r="93" spans="1:2">
      <c r="A93" s="1">
        <f>'[1]daily transaction'!$A29</f>
        <v>43229</v>
      </c>
      <c r="B93" s="112">
        <f>'[1]daily transaction'!$B29</f>
        <v>34.4</v>
      </c>
    </row>
    <row r="94" spans="1:2">
      <c r="A94" s="1">
        <f>'[1]daily transaction'!$A30</f>
        <v>43230</v>
      </c>
      <c r="B94" s="112">
        <f>'[1]daily transaction'!$B30</f>
        <v>53.6</v>
      </c>
    </row>
    <row r="95" spans="1:2">
      <c r="A95" s="1">
        <f>'[1]daily transaction'!$A31</f>
        <v>43231</v>
      </c>
      <c r="B95" s="112">
        <f>'[1]daily transaction'!$B31</f>
        <v>98.86</v>
      </c>
    </row>
    <row r="96" spans="1:2">
      <c r="A96" s="1">
        <f>'[1]daily transaction'!$A32</f>
        <v>43234</v>
      </c>
      <c r="B96" s="112">
        <f>'[1]daily transaction'!$B32</f>
        <v>61.29</v>
      </c>
    </row>
    <row r="97" spans="1:2">
      <c r="A97" s="1">
        <f>'[1]daily transaction'!$A33</f>
        <v>43235</v>
      </c>
      <c r="B97" s="112">
        <f>'[1]daily transaction'!$B33</f>
        <v>50.8</v>
      </c>
    </row>
    <row r="98" spans="1:2">
      <c r="A98" s="1">
        <f>'[1]daily transaction'!$A34</f>
        <v>43236</v>
      </c>
      <c r="B98" s="112">
        <f>'[1]daily transaction'!$B34</f>
        <v>103.8</v>
      </c>
    </row>
    <row r="99" spans="1:2">
      <c r="A99" s="1">
        <f>'[1]daily transaction'!$A35</f>
        <v>43237</v>
      </c>
      <c r="B99" s="112">
        <f>'[1]daily transaction'!$B35</f>
        <v>56.2</v>
      </c>
    </row>
    <row r="100" spans="1:2">
      <c r="A100" s="1">
        <f>'[1]daily transaction'!$A36</f>
        <v>43238</v>
      </c>
      <c r="B100" s="112">
        <f>'[1]daily transaction'!$B36</f>
        <v>48.74</v>
      </c>
    </row>
    <row r="101" spans="1:2">
      <c r="A101" s="1">
        <f>'[1]daily transaction'!$A37</f>
        <v>43241</v>
      </c>
      <c r="B101" s="112">
        <f>'[1]daily transaction'!$B37</f>
        <v>68.099999999999994</v>
      </c>
    </row>
    <row r="102" spans="1:2">
      <c r="A102" s="1">
        <f>'[1]daily transaction'!$A38</f>
        <v>43242</v>
      </c>
      <c r="B102" s="112">
        <f>'[1]daily transaction'!$B38</f>
        <v>46.8</v>
      </c>
    </row>
    <row r="103" spans="1:2">
      <c r="A103" s="1">
        <f>'[1]daily transaction'!$A39</f>
        <v>43243</v>
      </c>
      <c r="B103" s="112">
        <f>'[1]daily transaction'!$B39</f>
        <v>55.6</v>
      </c>
    </row>
    <row r="104" spans="1:2">
      <c r="A104" s="1">
        <f>'[1]daily transaction'!$A40</f>
        <v>43244</v>
      </c>
      <c r="B104" s="112">
        <f>'[1]daily transaction'!$B40</f>
        <v>64.3</v>
      </c>
    </row>
    <row r="105" spans="1:2">
      <c r="A105" s="1">
        <f>'[1]daily transaction'!$A41</f>
        <v>43245</v>
      </c>
      <c r="B105" s="112">
        <f>'[1]daily transaction'!$B41</f>
        <v>27.7</v>
      </c>
    </row>
    <row r="106" spans="1:2">
      <c r="A106" s="1">
        <f>'[1]daily transaction'!$A42</f>
        <v>43248</v>
      </c>
      <c r="B106" s="112">
        <f>'[1]daily transaction'!$B42</f>
        <v>42.5</v>
      </c>
    </row>
    <row r="107" spans="1:2">
      <c r="A107" s="1">
        <f>'[1]daily transaction'!$A43</f>
        <v>43249</v>
      </c>
      <c r="B107" s="112">
        <f>'[1]daily transaction'!$B43</f>
        <v>80.099999999999994</v>
      </c>
    </row>
    <row r="108" spans="1:2">
      <c r="A108" s="1">
        <f>'[1]daily transaction'!$A44</f>
        <v>43250</v>
      </c>
      <c r="B108" s="112">
        <f>'[1]daily transaction'!$B44</f>
        <v>49.1</v>
      </c>
    </row>
    <row r="109" spans="1:2">
      <c r="A109" s="1">
        <f>'[1]daily transaction'!$A45</f>
        <v>43251</v>
      </c>
      <c r="B109" s="112">
        <f>'[1]daily transaction'!$B45</f>
        <v>136.47</v>
      </c>
    </row>
    <row r="110" spans="1:2">
      <c r="A110" s="1">
        <f>'[1]daily transaction'!$A46</f>
        <v>43252</v>
      </c>
      <c r="B110" s="112">
        <f>'[1]daily transaction'!$B46</f>
        <v>35.200000000000003</v>
      </c>
    </row>
    <row r="111" spans="1:2">
      <c r="A111" s="1">
        <f>'[1]daily transaction'!$A47</f>
        <v>43255</v>
      </c>
      <c r="B111" s="112">
        <f>'[1]daily transaction'!$B47</f>
        <v>49.86</v>
      </c>
    </row>
    <row r="112" spans="1:2">
      <c r="A112" s="1">
        <f>'[1]daily transaction'!$A48</f>
        <v>43256</v>
      </c>
      <c r="B112" s="112">
        <f>'[1]daily transaction'!$B48</f>
        <v>185.11</v>
      </c>
    </row>
    <row r="113" spans="1:2">
      <c r="A113" s="1">
        <f>'[1]daily transaction'!$A49</f>
        <v>43257</v>
      </c>
      <c r="B113" s="112">
        <f>'[1]daily transaction'!$B49</f>
        <v>132.19999999999999</v>
      </c>
    </row>
    <row r="114" spans="1:2">
      <c r="A114" s="1">
        <f>'[1]daily transaction'!$A50</f>
        <v>43258</v>
      </c>
      <c r="B114" s="112">
        <f>'[1]daily transaction'!$B50</f>
        <v>92.52</v>
      </c>
    </row>
    <row r="115" spans="1:2">
      <c r="A115" s="1">
        <f>'[1]daily transaction'!$A51</f>
        <v>43259</v>
      </c>
      <c r="B115" s="112">
        <f>'[1]daily transaction'!$B51</f>
        <v>46.6</v>
      </c>
    </row>
    <row r="116" spans="1:2">
      <c r="A116" s="1">
        <f>'[1]daily transaction'!$A52</f>
        <v>43262</v>
      </c>
      <c r="B116" s="112">
        <f>'[1]daily transaction'!$B52</f>
        <v>136.6</v>
      </c>
    </row>
    <row r="117" spans="1:2">
      <c r="A117" s="1">
        <f>'[1]daily transaction'!$A53</f>
        <v>43263</v>
      </c>
      <c r="B117" s="112">
        <f>'[1]daily transaction'!$B53</f>
        <v>134.19999999999999</v>
      </c>
    </row>
    <row r="118" spans="1:2">
      <c r="A118" s="1">
        <f>'[1]daily transaction'!$A54</f>
        <v>43264</v>
      </c>
      <c r="B118" s="112">
        <f>'[1]daily transaction'!$B54</f>
        <v>122.4</v>
      </c>
    </row>
    <row r="119" spans="1:2">
      <c r="A119" s="1">
        <f>'[1]daily transaction'!$A55</f>
        <v>43265</v>
      </c>
      <c r="B119" s="112">
        <f>'[1]daily transaction'!$B55</f>
        <v>60.61</v>
      </c>
    </row>
    <row r="120" spans="1:2">
      <c r="A120" s="1">
        <f>'[1]daily transaction'!$A56</f>
        <v>43266</v>
      </c>
      <c r="B120" s="112">
        <f>'[1]daily transaction'!$B56</f>
        <v>69.5</v>
      </c>
    </row>
    <row r="121" spans="1:2">
      <c r="A121" s="1">
        <f>'[1]daily transaction'!$A57</f>
        <v>43270</v>
      </c>
      <c r="B121" s="112">
        <f>'[1]daily transaction'!$B57</f>
        <v>51.85</v>
      </c>
    </row>
    <row r="122" spans="1:2">
      <c r="A122" s="1">
        <f>'[1]daily transaction'!$A58</f>
        <v>43271</v>
      </c>
      <c r="B122" s="112">
        <f>'[1]daily transaction'!$B58</f>
        <v>151.19999999999999</v>
      </c>
    </row>
    <row r="123" spans="1:2">
      <c r="A123" s="1">
        <f>'[1]daily transaction'!$A59</f>
        <v>43272</v>
      </c>
      <c r="B123" s="112">
        <f>'[1]daily transaction'!$B59</f>
        <v>56.84</v>
      </c>
    </row>
    <row r="124" spans="1:2">
      <c r="A124" s="1">
        <f>'[1]daily transaction'!$A60</f>
        <v>43273</v>
      </c>
      <c r="B124" s="112">
        <f>'[1]daily transaction'!$B60</f>
        <v>72.5</v>
      </c>
    </row>
    <row r="125" spans="1:2">
      <c r="A125" s="1">
        <f>'[1]daily transaction'!$A61</f>
        <v>43276</v>
      </c>
      <c r="B125" s="112">
        <f>'[1]daily transaction'!$B61</f>
        <v>57.37</v>
      </c>
    </row>
    <row r="126" spans="1:2">
      <c r="A126" s="1">
        <f>'[1]daily transaction'!$A62</f>
        <v>43277</v>
      </c>
      <c r="B126" s="112">
        <f>'[1]daily transaction'!$B62</f>
        <v>81.099999999999994</v>
      </c>
    </row>
    <row r="127" spans="1:2">
      <c r="A127" s="1">
        <f>'[1]daily transaction'!$A63</f>
        <v>43278</v>
      </c>
      <c r="B127" s="112">
        <f>'[1]daily transaction'!$B63</f>
        <v>60.6</v>
      </c>
    </row>
    <row r="128" spans="1:2">
      <c r="A128" s="1">
        <f>'[1]daily transaction'!$A64</f>
        <v>43279</v>
      </c>
      <c r="B128" s="112">
        <f>'[1]daily transaction'!$B64</f>
        <v>52.6</v>
      </c>
    </row>
    <row r="129" spans="1:2">
      <c r="A129" s="1">
        <f>'[1]daily transaction'!$A65</f>
        <v>43280</v>
      </c>
      <c r="B129" s="112">
        <f>'[1]daily transaction'!$B65</f>
        <v>46.2</v>
      </c>
    </row>
    <row r="130" spans="1:2">
      <c r="A130" s="1">
        <f>'[1]daily transaction'!$A66</f>
        <v>43283</v>
      </c>
      <c r="B130" s="112">
        <f>'[1]daily transaction'!$B66</f>
        <v>55.3</v>
      </c>
    </row>
    <row r="131" spans="1:2">
      <c r="A131" s="1">
        <f>'[1]daily transaction'!$A67</f>
        <v>43284</v>
      </c>
      <c r="B131" s="112">
        <f>'[1]daily transaction'!$B67</f>
        <v>108.58</v>
      </c>
    </row>
    <row r="132" spans="1:2">
      <c r="A132" s="1">
        <f>'[1]daily transaction'!$A68</f>
        <v>43285</v>
      </c>
      <c r="B132" s="112">
        <f>'[1]daily transaction'!$B68</f>
        <v>115.1</v>
      </c>
    </row>
    <row r="133" spans="1:2">
      <c r="A133" s="1">
        <f>'[1]daily transaction'!$A69</f>
        <v>43286</v>
      </c>
      <c r="B133" s="112">
        <f>'[1]daily transaction'!$B69</f>
        <v>95.95</v>
      </c>
    </row>
    <row r="134" spans="1:2">
      <c r="A134" s="1">
        <f>'[1]daily transaction'!$A70</f>
        <v>43287</v>
      </c>
      <c r="B134" s="112">
        <f>'[1]daily transaction'!$B70</f>
        <v>86.3</v>
      </c>
    </row>
    <row r="135" spans="1:2">
      <c r="A135" s="1">
        <f>'[1]daily transaction'!$A71</f>
        <v>43290</v>
      </c>
      <c r="B135" s="112">
        <f>'[1]daily transaction'!$B71</f>
        <v>125.72</v>
      </c>
    </row>
    <row r="136" spans="1:2">
      <c r="A136" s="1">
        <f>'[1]daily transaction'!$A72</f>
        <v>43291</v>
      </c>
      <c r="B136" s="112">
        <f>'[1]daily transaction'!$B72</f>
        <v>84.14</v>
      </c>
    </row>
    <row r="137" spans="1:2">
      <c r="A137" s="1">
        <f>'[1]daily transaction'!$A73</f>
        <v>43292</v>
      </c>
      <c r="B137" s="112">
        <f>'[1]daily transaction'!$B73</f>
        <v>64.319999999999993</v>
      </c>
    </row>
    <row r="138" spans="1:2">
      <c r="A138" s="1">
        <f>'[1]daily transaction'!$A74</f>
        <v>43293</v>
      </c>
      <c r="B138" s="112">
        <f>'[1]daily transaction'!$B74</f>
        <v>90.18</v>
      </c>
    </row>
    <row r="139" spans="1:2">
      <c r="A139" s="1">
        <f>'[1]daily transaction'!$A75</f>
        <v>43294</v>
      </c>
      <c r="B139" s="112">
        <f>'[1]daily transaction'!$B75</f>
        <v>76.400000000000006</v>
      </c>
    </row>
    <row r="140" spans="1:2">
      <c r="A140" s="1">
        <f>'[1]daily transaction'!$A76</f>
        <v>43297</v>
      </c>
      <c r="B140" s="112">
        <f>'[1]daily transaction'!$B76</f>
        <v>64.290000000000006</v>
      </c>
    </row>
    <row r="141" spans="1:2">
      <c r="A141" s="1">
        <f>'[1]daily transaction'!$A77</f>
        <v>43298</v>
      </c>
      <c r="B141" s="112">
        <f>'[1]daily transaction'!$B77</f>
        <v>60.04</v>
      </c>
    </row>
    <row r="142" spans="1:2">
      <c r="A142" s="1">
        <f>'[1]daily transaction'!$A78</f>
        <v>43299</v>
      </c>
      <c r="B142" s="112">
        <f>'[1]daily transaction'!$B78</f>
        <v>82.05</v>
      </c>
    </row>
    <row r="143" spans="1:2">
      <c r="A143" s="1">
        <f>'[1]daily transaction'!$A79</f>
        <v>43300</v>
      </c>
      <c r="B143" s="112">
        <f>'[1]daily transaction'!$B79</f>
        <v>97.4</v>
      </c>
    </row>
    <row r="144" spans="1:2">
      <c r="A144" s="1">
        <f>'[1]daily transaction'!$A80</f>
        <v>43301</v>
      </c>
      <c r="B144" s="112">
        <f>'[1]daily transaction'!$B80</f>
        <v>74.5</v>
      </c>
    </row>
    <row r="145" spans="1:3">
      <c r="A145" s="1">
        <f>'[1]daily transaction'!$A81</f>
        <v>43304</v>
      </c>
      <c r="B145" s="112">
        <f>'[1]daily transaction'!$B81</f>
        <v>76.12</v>
      </c>
    </row>
    <row r="146" spans="1:3">
      <c r="A146" s="1">
        <f>'[1]daily transaction'!$A82</f>
        <v>43305</v>
      </c>
      <c r="B146" s="112">
        <f>'[1]daily transaction'!$B82</f>
        <v>86.9</v>
      </c>
    </row>
    <row r="147" spans="1:3">
      <c r="A147" s="1">
        <f>'[1]daily transaction'!$A83</f>
        <v>43306</v>
      </c>
      <c r="B147" s="112">
        <f>'[1]daily transaction'!$B83</f>
        <v>113.25</v>
      </c>
    </row>
    <row r="148" spans="1:3">
      <c r="A148" s="1">
        <f>'[1]daily transaction'!$A84</f>
        <v>43307</v>
      </c>
      <c r="B148" s="112">
        <f>'[1]daily transaction'!$B84</f>
        <v>55.9</v>
      </c>
      <c r="C148" s="112">
        <f>AVERAGE(B144:B148)</f>
        <v>81.333999999999989</v>
      </c>
    </row>
    <row r="149" spans="1:3">
      <c r="A149" s="1">
        <f>'[1]daily transaction'!$A85</f>
        <v>43308</v>
      </c>
      <c r="B149" s="112">
        <f>'[1]daily transaction'!$B85</f>
        <v>75.599999999999994</v>
      </c>
      <c r="C149" s="112">
        <f t="shared" ref="C149:C212" si="3">AVERAGE(B145:B149)</f>
        <v>81.554000000000002</v>
      </c>
    </row>
    <row r="150" spans="1:3">
      <c r="A150" s="1">
        <f>'[1]daily transaction'!$A86</f>
        <v>43311</v>
      </c>
      <c r="B150" s="112">
        <f>'[1]daily transaction'!$B86</f>
        <v>72.5</v>
      </c>
      <c r="C150" s="112">
        <f t="shared" si="3"/>
        <v>80.83</v>
      </c>
    </row>
    <row r="151" spans="1:3">
      <c r="A151" s="1">
        <f>'[1]daily transaction'!$A87</f>
        <v>43312</v>
      </c>
      <c r="B151" s="112">
        <f>'[1]daily transaction'!$B87</f>
        <v>95.45</v>
      </c>
      <c r="C151" s="112">
        <f t="shared" si="3"/>
        <v>82.539999999999992</v>
      </c>
    </row>
    <row r="152" spans="1:3">
      <c r="A152" s="1">
        <f>'[1]daily transaction'!$A88</f>
        <v>43313</v>
      </c>
      <c r="B152" s="112">
        <f>'[1]daily transaction'!$B88</f>
        <v>69.150000000000006</v>
      </c>
      <c r="C152" s="112">
        <f t="shared" si="3"/>
        <v>73.72</v>
      </c>
    </row>
    <row r="153" spans="1:3">
      <c r="A153" s="1">
        <f>'[1]daily transaction'!$A89</f>
        <v>43314</v>
      </c>
      <c r="B153" s="112">
        <f>'[1]daily transaction'!$B89</f>
        <v>74</v>
      </c>
      <c r="C153" s="112">
        <f t="shared" si="3"/>
        <v>77.34</v>
      </c>
    </row>
    <row r="154" spans="1:3">
      <c r="A154" s="1">
        <f>'[1]daily transaction'!$A90</f>
        <v>43315</v>
      </c>
      <c r="B154" s="112">
        <f>'[1]daily transaction'!$B90</f>
        <v>105</v>
      </c>
      <c r="C154" s="112">
        <f t="shared" si="3"/>
        <v>83.22</v>
      </c>
    </row>
    <row r="155" spans="1:3">
      <c r="A155" s="1">
        <f>'[1]daily transaction'!$A91</f>
        <v>43318</v>
      </c>
      <c r="B155" s="112">
        <f>'[1]daily transaction'!$B91</f>
        <v>130.16</v>
      </c>
      <c r="C155" s="112">
        <f t="shared" si="3"/>
        <v>94.751999999999995</v>
      </c>
    </row>
    <row r="156" spans="1:3">
      <c r="A156" s="1">
        <f>'[1]daily transaction'!$A92</f>
        <v>43319</v>
      </c>
      <c r="B156" s="112">
        <f>'[1]daily transaction'!$B92</f>
        <v>123</v>
      </c>
      <c r="C156" s="112">
        <f t="shared" si="3"/>
        <v>100.262</v>
      </c>
    </row>
    <row r="157" spans="1:3">
      <c r="A157" s="1">
        <f>'[1]daily transaction'!$A93</f>
        <v>43320</v>
      </c>
      <c r="B157" s="112">
        <f>'[1]daily transaction'!$B93</f>
        <v>71.849999999999994</v>
      </c>
      <c r="C157" s="112">
        <f t="shared" si="3"/>
        <v>100.80199999999999</v>
      </c>
    </row>
    <row r="158" spans="1:3">
      <c r="A158" s="1">
        <f>'[1]daily transaction'!$A94</f>
        <v>43321</v>
      </c>
      <c r="B158" s="112">
        <f>'[1]daily transaction'!$B94</f>
        <v>75.400000000000006</v>
      </c>
      <c r="C158" s="112">
        <f t="shared" si="3"/>
        <v>101.08199999999999</v>
      </c>
    </row>
    <row r="159" spans="1:3">
      <c r="A159" s="1">
        <f>'[1]daily transaction'!$A95</f>
        <v>43322</v>
      </c>
      <c r="B159" s="112">
        <f>'[1]daily transaction'!$B95</f>
        <v>89.8</v>
      </c>
      <c r="C159" s="112">
        <f t="shared" si="3"/>
        <v>98.042000000000002</v>
      </c>
    </row>
    <row r="160" spans="1:3">
      <c r="A160" s="1">
        <f>'[1]daily transaction'!$A96</f>
        <v>43325</v>
      </c>
      <c r="B160" s="112">
        <f>'[1]daily transaction'!$B96</f>
        <v>104.1</v>
      </c>
      <c r="C160" s="112">
        <f t="shared" si="3"/>
        <v>92.83</v>
      </c>
    </row>
    <row r="161" spans="1:3">
      <c r="A161" s="1">
        <f>'[1]daily transaction'!$A97</f>
        <v>43326</v>
      </c>
      <c r="B161" s="112">
        <f>'[1]daily transaction'!$B97</f>
        <v>76.8</v>
      </c>
      <c r="C161" s="112">
        <f t="shared" si="3"/>
        <v>83.59</v>
      </c>
    </row>
    <row r="162" spans="1:3">
      <c r="A162" s="1">
        <f>'[1]daily transaction'!$A98</f>
        <v>43327</v>
      </c>
      <c r="B162" s="112">
        <f>'[1]daily transaction'!$B98</f>
        <v>64.05</v>
      </c>
      <c r="C162" s="112">
        <f t="shared" si="3"/>
        <v>82.03</v>
      </c>
    </row>
    <row r="163" spans="1:3">
      <c r="A163" s="1">
        <f>'[1]daily transaction'!$A99</f>
        <v>43328</v>
      </c>
      <c r="B163" s="112">
        <f>'[1]daily transaction'!$B99</f>
        <v>73.7</v>
      </c>
      <c r="C163" s="112">
        <f t="shared" si="3"/>
        <v>81.69</v>
      </c>
    </row>
    <row r="164" spans="1:3">
      <c r="A164" s="1">
        <f>'[1]daily transaction'!$A100</f>
        <v>43329</v>
      </c>
      <c r="B164" s="112">
        <f>'[1]daily transaction'!$B100</f>
        <v>91.22</v>
      </c>
      <c r="C164" s="112">
        <f t="shared" si="3"/>
        <v>81.974000000000004</v>
      </c>
    </row>
    <row r="165" spans="1:3">
      <c r="A165" s="1">
        <f>'[1]daily transaction'!$A101</f>
        <v>43332</v>
      </c>
      <c r="B165" s="112">
        <f>'[1]daily transaction'!$B101</f>
        <v>116.3</v>
      </c>
      <c r="C165" s="112">
        <f t="shared" si="3"/>
        <v>84.414000000000001</v>
      </c>
    </row>
    <row r="166" spans="1:3">
      <c r="A166" s="1">
        <f>'[1]daily transaction'!$A102</f>
        <v>43333</v>
      </c>
      <c r="B166" s="112">
        <f>'[1]daily transaction'!$B102</f>
        <v>66.099999999999994</v>
      </c>
      <c r="C166" s="112">
        <f t="shared" si="3"/>
        <v>82.274000000000001</v>
      </c>
    </row>
    <row r="167" spans="1:3">
      <c r="A167" s="1">
        <f>'[1]daily transaction'!$A103</f>
        <v>43334</v>
      </c>
      <c r="B167" s="112">
        <f>'[1]daily transaction'!$B103</f>
        <v>71.8</v>
      </c>
      <c r="C167" s="112">
        <f t="shared" si="3"/>
        <v>83.824000000000012</v>
      </c>
    </row>
    <row r="168" spans="1:3">
      <c r="A168" s="1">
        <f>'[1]daily transaction'!$A104</f>
        <v>43335</v>
      </c>
      <c r="B168" s="112">
        <f>'[1]daily transaction'!$B104</f>
        <v>77.599999999999994</v>
      </c>
      <c r="C168" s="112">
        <f t="shared" si="3"/>
        <v>84.603999999999999</v>
      </c>
    </row>
    <row r="169" spans="1:3">
      <c r="A169" s="1">
        <f>'[1]daily transaction'!$A105</f>
        <v>43336</v>
      </c>
      <c r="B169" s="112">
        <f>'[1]daily transaction'!$B105</f>
        <v>63.5</v>
      </c>
      <c r="C169" s="112">
        <f t="shared" si="3"/>
        <v>79.059999999999988</v>
      </c>
    </row>
    <row r="170" spans="1:3">
      <c r="A170" s="1">
        <f>'[1]daily transaction'!$A106</f>
        <v>43339</v>
      </c>
      <c r="B170" s="112">
        <f>'[1]daily transaction'!$B106</f>
        <v>61</v>
      </c>
      <c r="C170" s="112">
        <f t="shared" si="3"/>
        <v>68</v>
      </c>
    </row>
    <row r="171" spans="1:3">
      <c r="A171" s="1">
        <f>'[1]daily transaction'!$A107</f>
        <v>43340</v>
      </c>
      <c r="B171" s="112">
        <f>'[1]daily transaction'!$B107</f>
        <v>115.34</v>
      </c>
      <c r="C171" s="112">
        <f t="shared" si="3"/>
        <v>77.847999999999999</v>
      </c>
    </row>
    <row r="172" spans="1:3">
      <c r="A172" s="1">
        <f>'[1]daily transaction'!$A108</f>
        <v>43341</v>
      </c>
      <c r="B172" s="112">
        <f>'[1]daily transaction'!$B108</f>
        <v>126.3</v>
      </c>
      <c r="C172" s="112">
        <f t="shared" si="3"/>
        <v>88.748000000000005</v>
      </c>
    </row>
    <row r="173" spans="1:3">
      <c r="A173" s="1">
        <f>'[1]daily transaction'!$A109</f>
        <v>43342</v>
      </c>
      <c r="B173" s="112">
        <f>'[1]daily transaction'!$B109</f>
        <v>95.98</v>
      </c>
      <c r="C173" s="112">
        <f t="shared" si="3"/>
        <v>92.424000000000007</v>
      </c>
    </row>
    <row r="174" spans="1:3">
      <c r="A174" s="1">
        <f>'[1]daily transaction'!$A110</f>
        <v>43343</v>
      </c>
      <c r="B174" s="112">
        <f>'[1]daily transaction'!$B110</f>
        <v>113.63</v>
      </c>
      <c r="C174" s="112">
        <f t="shared" si="3"/>
        <v>102.45</v>
      </c>
    </row>
    <row r="175" spans="1:3">
      <c r="A175" s="1">
        <f>'[1]daily transaction'!$A111</f>
        <v>43346</v>
      </c>
      <c r="B175" s="112">
        <f>'[1]daily transaction'!$B111</f>
        <v>84.05</v>
      </c>
      <c r="C175" s="112">
        <f t="shared" si="3"/>
        <v>107.05999999999999</v>
      </c>
    </row>
    <row r="176" spans="1:3">
      <c r="A176" s="1">
        <f>'[1]daily transaction'!$A112</f>
        <v>43347</v>
      </c>
      <c r="B176" s="112">
        <f>'[1]daily transaction'!$B112</f>
        <v>143.5</v>
      </c>
      <c r="C176" s="112">
        <f t="shared" si="3"/>
        <v>112.69200000000001</v>
      </c>
    </row>
    <row r="177" spans="1:3">
      <c r="A177" s="1">
        <f>'[1]daily transaction'!$A113</f>
        <v>43348</v>
      </c>
      <c r="B177" s="112">
        <f>'[1]daily transaction'!$B113</f>
        <v>124.9</v>
      </c>
      <c r="C177" s="112">
        <f t="shared" si="3"/>
        <v>112.41200000000001</v>
      </c>
    </row>
    <row r="178" spans="1:3">
      <c r="A178" s="1">
        <f>'[1]daily transaction'!$A114</f>
        <v>43349</v>
      </c>
      <c r="B178" s="112">
        <f>'[1]daily transaction'!$B114</f>
        <v>138.94999999999999</v>
      </c>
      <c r="C178" s="112">
        <f t="shared" si="3"/>
        <v>121.006</v>
      </c>
    </row>
    <row r="179" spans="1:3">
      <c r="A179" s="1">
        <f>'[1]daily transaction'!$A115</f>
        <v>43350</v>
      </c>
      <c r="B179" s="112">
        <f>'[1]daily transaction'!$B115</f>
        <v>104.75</v>
      </c>
      <c r="C179" s="112">
        <f t="shared" si="3"/>
        <v>119.23000000000002</v>
      </c>
    </row>
    <row r="180" spans="1:3">
      <c r="A180" s="1">
        <f>'[1]daily transaction'!$A116</f>
        <v>43353</v>
      </c>
      <c r="B180" s="112">
        <f>'[1]daily transaction'!$B116</f>
        <v>108.6</v>
      </c>
      <c r="C180" s="112">
        <f t="shared" si="3"/>
        <v>124.13999999999999</v>
      </c>
    </row>
    <row r="181" spans="1:3">
      <c r="A181" s="1">
        <f>'[1]daily transaction'!$A117</f>
        <v>43354</v>
      </c>
      <c r="B181" s="112">
        <f>'[1]daily transaction'!$B117</f>
        <v>82.67</v>
      </c>
      <c r="C181" s="112">
        <f t="shared" si="3"/>
        <v>111.974</v>
      </c>
    </row>
    <row r="182" spans="1:3">
      <c r="A182" s="1">
        <f>'[1]daily transaction'!$A118</f>
        <v>43355</v>
      </c>
      <c r="B182" s="112">
        <f>'[1]daily transaction'!$B118</f>
        <v>134</v>
      </c>
      <c r="C182" s="112">
        <f t="shared" si="3"/>
        <v>113.79400000000001</v>
      </c>
    </row>
    <row r="183" spans="1:3">
      <c r="A183" s="1">
        <f>'[1]daily transaction'!$A119</f>
        <v>43356</v>
      </c>
      <c r="B183" s="112">
        <f>'[1]daily transaction'!$B119</f>
        <v>152.69999999999999</v>
      </c>
      <c r="C183" s="112">
        <f t="shared" si="3"/>
        <v>116.54400000000001</v>
      </c>
    </row>
    <row r="184" spans="1:3">
      <c r="A184" s="1">
        <f>'[1]daily transaction'!$A120</f>
        <v>43357</v>
      </c>
      <c r="B184" s="112">
        <f>'[1]daily transaction'!$B120</f>
        <v>86.6</v>
      </c>
      <c r="C184" s="112">
        <f t="shared" si="3"/>
        <v>112.91399999999999</v>
      </c>
    </row>
    <row r="185" spans="1:3">
      <c r="A185" s="1">
        <f>'[1]daily transaction'!$A121</f>
        <v>43360</v>
      </c>
      <c r="B185" s="112">
        <f>'[1]daily transaction'!$B121</f>
        <v>95.6</v>
      </c>
      <c r="C185" s="112">
        <f t="shared" si="3"/>
        <v>110.31400000000001</v>
      </c>
    </row>
    <row r="186" spans="1:3">
      <c r="A186" s="1">
        <f>'[1]daily transaction'!$A122</f>
        <v>43361</v>
      </c>
      <c r="B186" s="112">
        <f>'[1]daily transaction'!$B122</f>
        <v>158.34</v>
      </c>
      <c r="C186" s="112">
        <f t="shared" si="3"/>
        <v>125.44800000000001</v>
      </c>
    </row>
    <row r="187" spans="1:3">
      <c r="A187" s="1">
        <f>'[1]daily transaction'!$A123</f>
        <v>43362</v>
      </c>
      <c r="B187" s="112">
        <f>'[1]daily transaction'!$B123</f>
        <v>107.9</v>
      </c>
      <c r="C187" s="112">
        <f t="shared" si="3"/>
        <v>120.22799999999999</v>
      </c>
    </row>
    <row r="188" spans="1:3">
      <c r="A188" s="1">
        <f>'[1]daily transaction'!$A124</f>
        <v>43363</v>
      </c>
      <c r="B188" s="112">
        <f>'[1]daily transaction'!$B124</f>
        <v>127.5</v>
      </c>
      <c r="C188" s="112">
        <f t="shared" si="3"/>
        <v>115.18799999999999</v>
      </c>
    </row>
    <row r="189" spans="1:3">
      <c r="A189" s="1">
        <f>'[1]daily transaction'!$A125</f>
        <v>43364</v>
      </c>
      <c r="B189" s="112">
        <f>'[1]daily transaction'!$B125</f>
        <v>134</v>
      </c>
      <c r="C189" s="112">
        <f t="shared" si="3"/>
        <v>124.66800000000001</v>
      </c>
    </row>
    <row r="190" spans="1:3">
      <c r="A190" s="1">
        <f>'[1]daily transaction'!$A126</f>
        <v>43368</v>
      </c>
      <c r="B190" s="112">
        <f>'[1]daily transaction'!$B126</f>
        <v>223.2</v>
      </c>
      <c r="C190" s="112">
        <f t="shared" si="3"/>
        <v>150.18800000000002</v>
      </c>
    </row>
    <row r="191" spans="1:3">
      <c r="A191" s="1">
        <f>'[1]daily transaction'!$A127</f>
        <v>43369</v>
      </c>
      <c r="B191" s="112">
        <f>'[1]daily transaction'!$B127</f>
        <v>254.7</v>
      </c>
      <c r="C191" s="112">
        <f t="shared" si="3"/>
        <v>169.45999999999998</v>
      </c>
    </row>
    <row r="192" spans="1:3">
      <c r="A192" s="1">
        <f>'[1]daily transaction'!$A128</f>
        <v>43370</v>
      </c>
      <c r="B192" s="112">
        <f>'[1]daily transaction'!$B128</f>
        <v>137.5</v>
      </c>
      <c r="C192" s="112">
        <f t="shared" si="3"/>
        <v>175.38</v>
      </c>
    </row>
    <row r="193" spans="1:3">
      <c r="A193" s="1">
        <f>'[1]daily transaction'!$A129</f>
        <v>43371</v>
      </c>
      <c r="B193" s="112">
        <f>'[1]daily transaction'!$B129</f>
        <v>146.37</v>
      </c>
      <c r="C193" s="112">
        <f t="shared" si="3"/>
        <v>179.154</v>
      </c>
    </row>
    <row r="194" spans="1:3">
      <c r="A194" s="1">
        <f>'[1]daily transaction'!$A130</f>
        <v>43372</v>
      </c>
      <c r="B194" s="112">
        <f>'[1]daily transaction'!$B130</f>
        <v>57.7</v>
      </c>
      <c r="C194" s="112">
        <f t="shared" si="3"/>
        <v>163.89400000000001</v>
      </c>
    </row>
    <row r="195" spans="1:3">
      <c r="A195" s="1">
        <f>'[1]daily transaction'!$A131</f>
        <v>43381</v>
      </c>
      <c r="B195" s="112">
        <f>'[1]daily transaction'!$B131</f>
        <v>123.6</v>
      </c>
      <c r="C195" s="112">
        <f t="shared" si="3"/>
        <v>143.97399999999999</v>
      </c>
    </row>
    <row r="196" spans="1:3">
      <c r="A196" s="1">
        <f>'[1]daily transaction'!$A132</f>
        <v>43382</v>
      </c>
      <c r="B196" s="112">
        <f>'[1]daily transaction'!$B132</f>
        <v>217.7</v>
      </c>
      <c r="C196" s="112">
        <f t="shared" si="3"/>
        <v>136.57399999999998</v>
      </c>
    </row>
    <row r="197" spans="1:3">
      <c r="A197" s="1">
        <f>'[1]daily transaction'!$A133</f>
        <v>43383</v>
      </c>
      <c r="B197" s="112">
        <f>'[1]daily transaction'!$B133</f>
        <v>141.9</v>
      </c>
      <c r="C197" s="112">
        <f t="shared" si="3"/>
        <v>137.45399999999998</v>
      </c>
    </row>
    <row r="198" spans="1:3">
      <c r="A198" s="1">
        <f>'[1]daily transaction'!$A134</f>
        <v>43384</v>
      </c>
      <c r="B198" s="112">
        <f>'[1]daily transaction'!$B134</f>
        <v>123.5</v>
      </c>
      <c r="C198" s="112">
        <f t="shared" si="3"/>
        <v>132.88</v>
      </c>
    </row>
    <row r="199" spans="1:3">
      <c r="A199" s="1">
        <f>'[1]daily transaction'!$A135</f>
        <v>43385</v>
      </c>
      <c r="B199" s="112">
        <f>'[1]daily transaction'!$B135</f>
        <v>105.3</v>
      </c>
      <c r="C199" s="112">
        <f t="shared" si="3"/>
        <v>142.39999999999998</v>
      </c>
    </row>
    <row r="200" spans="1:3">
      <c r="A200" s="1">
        <f>'[1]daily transaction'!$A136</f>
        <v>43388</v>
      </c>
      <c r="B200" s="112">
        <f>'[1]daily transaction'!$B136</f>
        <v>154</v>
      </c>
      <c r="C200" s="112">
        <f t="shared" si="3"/>
        <v>148.47999999999999</v>
      </c>
    </row>
    <row r="201" spans="1:3">
      <c r="A201" s="1">
        <f>'[1]daily transaction'!$A137</f>
        <v>43389</v>
      </c>
      <c r="B201" s="112">
        <f>'[1]daily transaction'!$B137</f>
        <v>117.3</v>
      </c>
      <c r="C201" s="112">
        <f t="shared" si="3"/>
        <v>128.4</v>
      </c>
    </row>
    <row r="202" spans="1:3">
      <c r="A202" s="1">
        <f>'[1]daily transaction'!$A138</f>
        <v>43390</v>
      </c>
      <c r="B202" s="112">
        <f>'[1]daily transaction'!$B138</f>
        <v>192.7</v>
      </c>
      <c r="C202" s="112">
        <f t="shared" si="3"/>
        <v>138.56</v>
      </c>
    </row>
    <row r="203" spans="1:3">
      <c r="A203" s="1">
        <f>'[1]daily transaction'!$A139</f>
        <v>43391</v>
      </c>
      <c r="B203" s="112">
        <f>'[1]daily transaction'!$B139</f>
        <v>88.8</v>
      </c>
      <c r="C203" s="112">
        <f t="shared" si="3"/>
        <v>131.61999999999998</v>
      </c>
    </row>
    <row r="204" spans="1:3">
      <c r="A204" s="1">
        <f>'[1]daily transaction'!$A140</f>
        <v>43392</v>
      </c>
      <c r="B204" s="112">
        <f>'[1]daily transaction'!$B140</f>
        <v>86.3</v>
      </c>
      <c r="C204" s="112">
        <f t="shared" si="3"/>
        <v>127.81999999999998</v>
      </c>
    </row>
    <row r="205" spans="1:3">
      <c r="A205" s="1">
        <f>'[1]daily transaction'!$A141</f>
        <v>43395</v>
      </c>
      <c r="B205" s="112">
        <f>'[1]daily transaction'!$B141</f>
        <v>120.5</v>
      </c>
      <c r="C205" s="112">
        <f t="shared" si="3"/>
        <v>121.12</v>
      </c>
    </row>
    <row r="206" spans="1:3">
      <c r="A206" s="1">
        <f>'[1]daily transaction'!$A142</f>
        <v>43396</v>
      </c>
      <c r="B206" s="112">
        <f>'[1]daily transaction'!$B142</f>
        <v>125</v>
      </c>
      <c r="C206" s="112">
        <f t="shared" si="3"/>
        <v>122.66</v>
      </c>
    </row>
    <row r="207" spans="1:3">
      <c r="A207" s="1">
        <f>'[1]daily transaction'!$A143</f>
        <v>43397</v>
      </c>
      <c r="B207" s="112">
        <f>'[1]daily transaction'!$B143</f>
        <v>181</v>
      </c>
      <c r="C207" s="112">
        <f t="shared" si="3"/>
        <v>120.32000000000001</v>
      </c>
    </row>
    <row r="208" spans="1:3">
      <c r="A208" s="1">
        <f>'[1]daily transaction'!$A144</f>
        <v>43398</v>
      </c>
      <c r="B208" s="112">
        <f>'[1]daily transaction'!$B144</f>
        <v>159.5</v>
      </c>
      <c r="C208" s="112">
        <f t="shared" si="3"/>
        <v>134.45999999999998</v>
      </c>
    </row>
    <row r="209" spans="1:3">
      <c r="A209" s="1">
        <f>'[1]daily transaction'!$A145</f>
        <v>43399</v>
      </c>
      <c r="B209" s="112">
        <f>'[1]daily transaction'!$B145</f>
        <v>104</v>
      </c>
      <c r="C209" s="112">
        <f t="shared" si="3"/>
        <v>138</v>
      </c>
    </row>
    <row r="210" spans="1:3">
      <c r="A210" s="1">
        <f>'[1]daily transaction'!$A146</f>
        <v>43402</v>
      </c>
      <c r="B210" s="112">
        <f>'[1]daily transaction'!$B146</f>
        <v>92.8</v>
      </c>
      <c r="C210" s="112">
        <f t="shared" si="3"/>
        <v>132.45999999999998</v>
      </c>
    </row>
    <row r="211" spans="1:3">
      <c r="A211" s="1">
        <f>'[1]daily transaction'!$A147</f>
        <v>43403</v>
      </c>
      <c r="B211" s="112">
        <f>'[1]daily transaction'!$B147</f>
        <v>146.69999999999999</v>
      </c>
      <c r="C211" s="112">
        <f t="shared" si="3"/>
        <v>136.80000000000001</v>
      </c>
    </row>
    <row r="212" spans="1:3">
      <c r="A212" s="1">
        <f>'[1]daily transaction'!$A148</f>
        <v>43404</v>
      </c>
      <c r="B212" s="112">
        <f>'[1]daily transaction'!$B148</f>
        <v>82</v>
      </c>
      <c r="C212" s="112">
        <f t="shared" si="3"/>
        <v>117</v>
      </c>
    </row>
    <row r="213" spans="1:3">
      <c r="A213" s="1">
        <f>'[1]daily transaction'!$A149</f>
        <v>43405</v>
      </c>
      <c r="B213" s="112">
        <f>'[1]daily transaction'!$B149</f>
        <v>70.8</v>
      </c>
      <c r="C213" s="112">
        <f t="shared" ref="C213:C276" si="4">AVERAGE(B209:B213)</f>
        <v>99.26</v>
      </c>
    </row>
    <row r="214" spans="1:3">
      <c r="A214" s="1">
        <f>'[1]daily transaction'!$A150</f>
        <v>43406</v>
      </c>
      <c r="B214" s="112">
        <f>'[1]daily transaction'!$B150</f>
        <v>60.5</v>
      </c>
      <c r="C214" s="112">
        <f t="shared" si="4"/>
        <v>90.56</v>
      </c>
    </row>
    <row r="215" spans="1:3">
      <c r="A215" s="1">
        <f>'[1]daily transaction'!$A151</f>
        <v>43409</v>
      </c>
      <c r="B215" s="112">
        <f>'[1]daily transaction'!$B151</f>
        <v>113.39</v>
      </c>
      <c r="C215" s="112">
        <f t="shared" si="4"/>
        <v>94.677999999999997</v>
      </c>
    </row>
    <row r="216" spans="1:3">
      <c r="A216" s="1">
        <f>'[1]daily transaction'!$A152</f>
        <v>43410</v>
      </c>
      <c r="B216" s="112">
        <f>'[1]daily transaction'!$B152</f>
        <v>119</v>
      </c>
      <c r="C216" s="112">
        <f t="shared" si="4"/>
        <v>89.138000000000005</v>
      </c>
    </row>
    <row r="217" spans="1:3">
      <c r="A217" s="1">
        <f>'[1]daily transaction'!$A153</f>
        <v>43411</v>
      </c>
      <c r="B217" s="112">
        <f>'[1]daily transaction'!$B153</f>
        <v>85.5</v>
      </c>
      <c r="C217" s="112">
        <f t="shared" si="4"/>
        <v>89.837999999999994</v>
      </c>
    </row>
    <row r="218" spans="1:3">
      <c r="A218" s="1">
        <f>'[1]daily transaction'!$A154</f>
        <v>43412</v>
      </c>
      <c r="B218" s="112">
        <f>'[1]daily transaction'!$B154</f>
        <v>104</v>
      </c>
      <c r="C218" s="112">
        <f t="shared" si="4"/>
        <v>96.477999999999994</v>
      </c>
    </row>
    <row r="219" spans="1:3">
      <c r="A219" s="1">
        <f>'[1]daily transaction'!$A155</f>
        <v>43413</v>
      </c>
      <c r="B219" s="112">
        <f>'[1]daily transaction'!$B155</f>
        <v>99</v>
      </c>
      <c r="C219" s="112">
        <f t="shared" si="4"/>
        <v>104.178</v>
      </c>
    </row>
    <row r="220" spans="1:3">
      <c r="A220" s="1">
        <f>'[1]daily transaction'!$A156</f>
        <v>43416</v>
      </c>
      <c r="B220" s="112">
        <f>'[1]daily transaction'!$B156</f>
        <v>54</v>
      </c>
      <c r="C220" s="112">
        <f t="shared" si="4"/>
        <v>92.3</v>
      </c>
    </row>
    <row r="221" spans="1:3">
      <c r="A221" s="1">
        <f>'[1]daily transaction'!$A157</f>
        <v>43417</v>
      </c>
      <c r="B221" s="112">
        <f>'[1]daily transaction'!$B157</f>
        <v>59.3</v>
      </c>
      <c r="C221" s="112">
        <f t="shared" si="4"/>
        <v>80.36</v>
      </c>
    </row>
    <row r="222" spans="1:3">
      <c r="A222" s="1">
        <f>'[1]daily transaction'!$A158</f>
        <v>43418</v>
      </c>
      <c r="B222" s="112">
        <f>'[1]daily transaction'!$B158</f>
        <v>64.5</v>
      </c>
      <c r="C222" s="112">
        <f t="shared" si="4"/>
        <v>76.16</v>
      </c>
    </row>
    <row r="223" spans="1:3">
      <c r="A223" s="1">
        <f>'[1]daily transaction'!$A159</f>
        <v>43419</v>
      </c>
      <c r="B223" s="112">
        <f>'[1]daily transaction'!$B159</f>
        <v>57</v>
      </c>
      <c r="C223" s="112">
        <f t="shared" si="4"/>
        <v>66.760000000000005</v>
      </c>
    </row>
    <row r="224" spans="1:3">
      <c r="A224" s="1">
        <f>'[1]daily transaction'!$A160</f>
        <v>43420</v>
      </c>
      <c r="B224" s="112">
        <f>'[1]daily transaction'!$B160</f>
        <v>53.5</v>
      </c>
      <c r="C224" s="112">
        <f t="shared" si="4"/>
        <v>57.660000000000004</v>
      </c>
    </row>
    <row r="225" spans="1:3">
      <c r="A225" s="1">
        <f>'[1]daily transaction'!$A161</f>
        <v>43423</v>
      </c>
      <c r="B225" s="112">
        <f>'[1]daily transaction'!$B161</f>
        <v>113.5</v>
      </c>
      <c r="C225" s="112">
        <f t="shared" si="4"/>
        <v>69.56</v>
      </c>
    </row>
    <row r="226" spans="1:3">
      <c r="A226" s="1">
        <f>'[1]daily transaction'!$A162</f>
        <v>43424</v>
      </c>
      <c r="B226" s="112">
        <f>'[1]daily transaction'!$B162</f>
        <v>77.8</v>
      </c>
      <c r="C226" s="112">
        <f t="shared" si="4"/>
        <v>73.260000000000005</v>
      </c>
    </row>
    <row r="227" spans="1:3">
      <c r="A227" s="1">
        <f>'[1]daily transaction'!$A163</f>
        <v>43425</v>
      </c>
      <c r="B227" s="112">
        <f>'[1]daily transaction'!$B163</f>
        <v>73.599999999999994</v>
      </c>
      <c r="C227" s="112">
        <f t="shared" si="4"/>
        <v>75.08</v>
      </c>
    </row>
    <row r="228" spans="1:3">
      <c r="A228" s="1">
        <f>'[1]daily transaction'!$A164</f>
        <v>43426</v>
      </c>
      <c r="B228" s="112">
        <f>'[1]daily transaction'!$B164</f>
        <v>102.4</v>
      </c>
      <c r="C228" s="112">
        <f t="shared" si="4"/>
        <v>84.16</v>
      </c>
    </row>
    <row r="229" spans="1:3">
      <c r="A229" s="1">
        <f>'[1]daily transaction'!$A165</f>
        <v>43427</v>
      </c>
      <c r="B229" s="112">
        <f>'[1]daily transaction'!$B165</f>
        <v>60.5</v>
      </c>
      <c r="C229" s="112">
        <f t="shared" si="4"/>
        <v>85.559999999999988</v>
      </c>
    </row>
    <row r="230" spans="1:3">
      <c r="A230" s="1">
        <f>'[1]daily transaction'!$A166</f>
        <v>43430</v>
      </c>
      <c r="B230" s="112">
        <f>'[1]daily transaction'!$B166</f>
        <v>33.5</v>
      </c>
      <c r="C230" s="112">
        <f t="shared" si="4"/>
        <v>69.559999999999988</v>
      </c>
    </row>
    <row r="231" spans="1:3">
      <c r="A231" s="1">
        <f>'[1]daily transaction'!$A167</f>
        <v>43431</v>
      </c>
      <c r="B231" s="112">
        <f>'[1]daily transaction'!$B167</f>
        <v>57.91</v>
      </c>
      <c r="C231" s="112">
        <f t="shared" si="4"/>
        <v>65.581999999999994</v>
      </c>
    </row>
    <row r="232" spans="1:3">
      <c r="A232" s="1">
        <f>'[1]daily transaction'!$A168</f>
        <v>43432</v>
      </c>
      <c r="B232" s="112">
        <f>'[1]daily transaction'!$B168</f>
        <v>111</v>
      </c>
      <c r="C232" s="112">
        <f t="shared" si="4"/>
        <v>73.061999999999998</v>
      </c>
    </row>
    <row r="233" spans="1:3">
      <c r="A233" s="1">
        <f>'[1]daily transaction'!$A169</f>
        <v>43433</v>
      </c>
      <c r="B233" s="112">
        <f>'[1]daily transaction'!$B169</f>
        <v>89</v>
      </c>
      <c r="C233" s="112">
        <f t="shared" si="4"/>
        <v>70.381999999999991</v>
      </c>
    </row>
    <row r="234" spans="1:3">
      <c r="A234" s="1">
        <f>'[1]daily transaction'!$A170</f>
        <v>43434</v>
      </c>
      <c r="B234" s="112">
        <f>'[1]daily transaction'!$B170</f>
        <v>58</v>
      </c>
      <c r="C234" s="112">
        <f t="shared" si="4"/>
        <v>69.881999999999991</v>
      </c>
    </row>
    <row r="235" spans="1:3">
      <c r="A235" s="1">
        <f>'[1]daily transaction'!$A171</f>
        <v>43437</v>
      </c>
      <c r="B235" s="112">
        <f>'[1]daily transaction'!$B171</f>
        <v>95.2</v>
      </c>
      <c r="C235" s="112">
        <f t="shared" si="4"/>
        <v>82.221999999999994</v>
      </c>
    </row>
    <row r="236" spans="1:3">
      <c r="A236" s="1">
        <f>'[1]daily transaction'!$A172</f>
        <v>43438</v>
      </c>
      <c r="B236" s="112">
        <f>'[1]daily transaction'!$B172</f>
        <v>101.4</v>
      </c>
      <c r="C236" s="112">
        <f t="shared" si="4"/>
        <v>90.92</v>
      </c>
    </row>
    <row r="237" spans="1:3">
      <c r="A237" s="1">
        <f>'[1]daily transaction'!$A173</f>
        <v>43439</v>
      </c>
      <c r="B237" s="112">
        <f>'[1]daily transaction'!$B173</f>
        <v>112</v>
      </c>
      <c r="C237" s="112">
        <f t="shared" si="4"/>
        <v>91.12</v>
      </c>
    </row>
    <row r="238" spans="1:3">
      <c r="A238" s="1">
        <f>'[1]daily transaction'!$A174</f>
        <v>43440</v>
      </c>
      <c r="B238" s="112">
        <f>'[1]daily transaction'!$B174</f>
        <v>72</v>
      </c>
      <c r="C238" s="112">
        <f t="shared" si="4"/>
        <v>87.72</v>
      </c>
    </row>
    <row r="239" spans="1:3">
      <c r="A239" s="1">
        <f>'[1]daily transaction'!$A175</f>
        <v>43441</v>
      </c>
      <c r="B239" s="112">
        <f>'[1]daily transaction'!$B175</f>
        <v>87.7</v>
      </c>
      <c r="C239" s="112">
        <f t="shared" si="4"/>
        <v>93.66</v>
      </c>
    </row>
    <row r="240" spans="1:3">
      <c r="A240" s="1">
        <f>'[1]daily transaction'!$A176</f>
        <v>43444</v>
      </c>
      <c r="B240" s="112">
        <f>'[1]daily transaction'!$B176</f>
        <v>65.8</v>
      </c>
      <c r="C240" s="112">
        <f t="shared" si="4"/>
        <v>87.78</v>
      </c>
    </row>
    <row r="241" spans="1:3">
      <c r="A241" s="1">
        <f>'[1]daily transaction'!$A177</f>
        <v>43445</v>
      </c>
      <c r="B241" s="112">
        <f>'[1]daily transaction'!$B177</f>
        <v>78</v>
      </c>
      <c r="C241" s="112">
        <f t="shared" si="4"/>
        <v>83.1</v>
      </c>
    </row>
    <row r="242" spans="1:3">
      <c r="A242" s="1">
        <f>'[1]daily transaction'!$A178</f>
        <v>43446</v>
      </c>
      <c r="B242" s="112">
        <f>'[1]daily transaction'!$B178</f>
        <v>119.5</v>
      </c>
      <c r="C242" s="112">
        <f t="shared" si="4"/>
        <v>84.6</v>
      </c>
    </row>
    <row r="243" spans="1:3">
      <c r="A243" s="1">
        <f>'[1]daily transaction'!$A179</f>
        <v>43447</v>
      </c>
      <c r="B243" s="112">
        <f>'[1]daily transaction'!$B179</f>
        <v>92</v>
      </c>
      <c r="C243" s="112">
        <f t="shared" si="4"/>
        <v>88.6</v>
      </c>
    </row>
    <row r="244" spans="1:3">
      <c r="A244" s="1">
        <f>'[1]daily transaction'!$A180</f>
        <v>43448</v>
      </c>
      <c r="B244" s="112">
        <f>'[1]daily transaction'!$B180</f>
        <v>99.5</v>
      </c>
      <c r="C244" s="112">
        <f t="shared" si="4"/>
        <v>90.960000000000008</v>
      </c>
    </row>
    <row r="245" spans="1:3">
      <c r="A245" s="1">
        <f>'[1]daily transaction'!$A181</f>
        <v>43451</v>
      </c>
      <c r="B245" s="112">
        <f>'[1]daily transaction'!$B181</f>
        <v>75</v>
      </c>
      <c r="C245" s="112">
        <f t="shared" si="4"/>
        <v>92.8</v>
      </c>
    </row>
    <row r="246" spans="1:3">
      <c r="A246" s="1">
        <f>'[1]daily transaction'!$A182</f>
        <v>43452</v>
      </c>
      <c r="B246" s="112">
        <f>'[1]daily transaction'!$B182</f>
        <v>88.5</v>
      </c>
      <c r="C246" s="112">
        <f t="shared" si="4"/>
        <v>94.9</v>
      </c>
    </row>
    <row r="247" spans="1:3">
      <c r="A247" s="1">
        <f>'[1]daily transaction'!$A183</f>
        <v>43453</v>
      </c>
      <c r="B247" s="112">
        <f>'[1]daily transaction'!$B183</f>
        <v>107.8</v>
      </c>
      <c r="C247" s="112">
        <f t="shared" si="4"/>
        <v>92.56</v>
      </c>
    </row>
    <row r="248" spans="1:3">
      <c r="A248" s="1">
        <f>'[1]daily transaction'!$A184</f>
        <v>43454</v>
      </c>
      <c r="B248" s="112">
        <f>'[1]daily transaction'!$B184</f>
        <v>173.7</v>
      </c>
      <c r="C248" s="112">
        <f t="shared" si="4"/>
        <v>108.9</v>
      </c>
    </row>
    <row r="249" spans="1:3">
      <c r="A249" s="1">
        <f>'[1]daily transaction'!$A185</f>
        <v>43455</v>
      </c>
      <c r="B249" s="112">
        <f>'[1]daily transaction'!$B185</f>
        <v>80</v>
      </c>
      <c r="C249" s="112">
        <f t="shared" si="4"/>
        <v>105</v>
      </c>
    </row>
    <row r="250" spans="1:3">
      <c r="A250" s="1">
        <f>'[1]daily transaction'!$A186</f>
        <v>43458</v>
      </c>
      <c r="B250" s="112">
        <f>'[1]daily transaction'!$B186</f>
        <v>106.3</v>
      </c>
      <c r="C250" s="112">
        <f t="shared" si="4"/>
        <v>111.25999999999999</v>
      </c>
    </row>
    <row r="251" spans="1:3">
      <c r="A251" s="1">
        <f>'[1]daily transaction'!$A187</f>
        <v>43459</v>
      </c>
      <c r="B251" s="112">
        <f>'[1]daily transaction'!$B187</f>
        <v>76.8</v>
      </c>
      <c r="C251" s="112">
        <f t="shared" si="4"/>
        <v>108.92</v>
      </c>
    </row>
    <row r="252" spans="1:3">
      <c r="A252" s="1">
        <f>'[1]daily transaction'!$A188</f>
        <v>43460</v>
      </c>
      <c r="B252" s="112">
        <f>'[1]daily transaction'!$B188</f>
        <v>85</v>
      </c>
      <c r="C252" s="112">
        <f t="shared" si="4"/>
        <v>104.35999999999999</v>
      </c>
    </row>
    <row r="253" spans="1:3">
      <c r="A253" s="1">
        <f>'[1]daily transaction'!$A189</f>
        <v>43461</v>
      </c>
      <c r="B253" s="112">
        <f>'[1]daily transaction'!$B189</f>
        <v>62.8</v>
      </c>
      <c r="C253" s="112">
        <f t="shared" si="4"/>
        <v>82.18</v>
      </c>
    </row>
    <row r="254" spans="1:3">
      <c r="A254" s="1">
        <f>'[1]daily transaction'!$A190</f>
        <v>43462</v>
      </c>
      <c r="B254" s="112">
        <f>'[1]daily transaction'!$B190</f>
        <v>57</v>
      </c>
      <c r="C254" s="112">
        <f t="shared" si="4"/>
        <v>77.580000000000013</v>
      </c>
    </row>
    <row r="255" spans="1:3">
      <c r="A255" s="1">
        <f>'[1]daily transaction'!$A191</f>
        <v>43467</v>
      </c>
      <c r="B255" s="112">
        <f>'[1]daily transaction'!$B191</f>
        <v>87.5</v>
      </c>
      <c r="C255" s="112">
        <f t="shared" si="4"/>
        <v>73.820000000000007</v>
      </c>
    </row>
    <row r="256" spans="1:3">
      <c r="A256" s="1">
        <f>'[1]daily transaction'!$A192</f>
        <v>43468</v>
      </c>
      <c r="B256" s="112">
        <f>'[1]daily transaction'!$B192</f>
        <v>111</v>
      </c>
      <c r="C256" s="112">
        <f t="shared" si="4"/>
        <v>80.66</v>
      </c>
    </row>
    <row r="257" spans="1:3">
      <c r="A257" s="1">
        <f>'[1]daily transaction'!$A193</f>
        <v>43469</v>
      </c>
      <c r="B257" s="112">
        <f>'[1]daily transaction'!$B193</f>
        <v>153.30000000000001</v>
      </c>
      <c r="C257" s="112">
        <f t="shared" si="4"/>
        <v>94.320000000000007</v>
      </c>
    </row>
    <row r="258" spans="1:3">
      <c r="A258" s="1">
        <f>'[1]daily transaction'!$A194</f>
        <v>43472</v>
      </c>
      <c r="B258" s="112">
        <f>'[1]daily transaction'!$B194</f>
        <v>133.30000000000001</v>
      </c>
      <c r="C258" s="112">
        <f t="shared" si="4"/>
        <v>108.42</v>
      </c>
    </row>
    <row r="259" spans="1:3">
      <c r="A259" s="1">
        <f>'[1]daily transaction'!$A195</f>
        <v>43473</v>
      </c>
      <c r="B259" s="112">
        <f>'[1]daily transaction'!$B195</f>
        <v>153.69999999999999</v>
      </c>
      <c r="C259" s="112">
        <f t="shared" si="4"/>
        <v>127.75999999999999</v>
      </c>
    </row>
    <row r="260" spans="1:3">
      <c r="A260" s="1">
        <f>'[1]daily transaction'!$A196</f>
        <v>43474</v>
      </c>
      <c r="B260" s="112">
        <f>'[1]daily transaction'!$B196</f>
        <v>99.6</v>
      </c>
      <c r="C260" s="112">
        <f t="shared" si="4"/>
        <v>130.18</v>
      </c>
    </row>
    <row r="261" spans="1:3">
      <c r="A261" s="1">
        <f>'[1]daily transaction'!$A197</f>
        <v>43475</v>
      </c>
      <c r="B261" s="112">
        <f>'[1]daily transaction'!$B197</f>
        <v>90.9</v>
      </c>
      <c r="C261" s="112">
        <f t="shared" si="4"/>
        <v>126.16</v>
      </c>
    </row>
    <row r="262" spans="1:3">
      <c r="A262" s="1">
        <f>'[1]daily transaction'!$A198</f>
        <v>43476</v>
      </c>
      <c r="B262" s="112">
        <f>'[1]daily transaction'!$B198</f>
        <v>89</v>
      </c>
      <c r="C262" s="112">
        <f t="shared" si="4"/>
        <v>113.3</v>
      </c>
    </row>
    <row r="263" spans="1:3">
      <c r="A263" s="1">
        <f>'[1]daily transaction'!$A199</f>
        <v>43479</v>
      </c>
      <c r="B263" s="112">
        <f>'[1]daily transaction'!$B199</f>
        <v>148.30000000000001</v>
      </c>
      <c r="C263" s="112">
        <f t="shared" si="4"/>
        <v>116.3</v>
      </c>
    </row>
    <row r="264" spans="1:3">
      <c r="A264" s="1">
        <f>'[1]daily transaction'!$A200</f>
        <v>43480</v>
      </c>
      <c r="B264" s="112">
        <f>'[1]daily transaction'!$B200</f>
        <v>140.5</v>
      </c>
      <c r="C264" s="112">
        <f t="shared" si="4"/>
        <v>113.66</v>
      </c>
    </row>
    <row r="265" spans="1:3">
      <c r="A265" s="1">
        <f>'[1]daily transaction'!$A201</f>
        <v>43481</v>
      </c>
      <c r="B265" s="112">
        <f>'[1]daily transaction'!$B201</f>
        <v>149.80000000000001</v>
      </c>
      <c r="C265" s="112">
        <f t="shared" si="4"/>
        <v>123.7</v>
      </c>
    </row>
    <row r="266" spans="1:3">
      <c r="A266" s="1">
        <f>'[1]daily transaction'!$A202</f>
        <v>43482</v>
      </c>
      <c r="B266" s="112">
        <f>'[1]daily transaction'!$B202</f>
        <v>117.5</v>
      </c>
      <c r="C266" s="112">
        <f t="shared" si="4"/>
        <v>129.02000000000001</v>
      </c>
    </row>
    <row r="267" spans="1:3">
      <c r="A267" s="1">
        <f>'[1]daily transaction'!$A203</f>
        <v>43483</v>
      </c>
      <c r="B267" s="112">
        <f>'[1]daily transaction'!$B203</f>
        <v>121.8</v>
      </c>
      <c r="C267" s="112">
        <f t="shared" si="4"/>
        <v>135.57999999999998</v>
      </c>
    </row>
    <row r="268" spans="1:3">
      <c r="A268" s="1">
        <f>'[1]daily transaction'!$A204</f>
        <v>43486</v>
      </c>
      <c r="B268" s="112">
        <f>'[1]daily transaction'!$B204</f>
        <v>74.5</v>
      </c>
      <c r="C268" s="112">
        <f t="shared" si="4"/>
        <v>120.82000000000001</v>
      </c>
    </row>
    <row r="269" spans="1:3">
      <c r="A269" s="1">
        <f>'[1]daily transaction'!$A205</f>
        <v>43487</v>
      </c>
      <c r="B269" s="112">
        <f>'[1]daily transaction'!$B205</f>
        <v>111</v>
      </c>
      <c r="C269" s="112">
        <f t="shared" si="4"/>
        <v>114.92</v>
      </c>
    </row>
    <row r="270" spans="1:3">
      <c r="A270" s="1">
        <f>'[1]daily transaction'!$A206</f>
        <v>43488</v>
      </c>
      <c r="B270" s="112">
        <f>'[1]daily transaction'!$B206</f>
        <v>95.8</v>
      </c>
      <c r="C270" s="112">
        <f t="shared" si="4"/>
        <v>104.12</v>
      </c>
    </row>
    <row r="271" spans="1:3">
      <c r="A271" s="1">
        <f>'[1]daily transaction'!$A207</f>
        <v>43489</v>
      </c>
      <c r="B271" s="112">
        <f>'[1]daily transaction'!$B207</f>
        <v>106.8</v>
      </c>
      <c r="C271" s="112">
        <f t="shared" si="4"/>
        <v>101.98</v>
      </c>
    </row>
    <row r="272" spans="1:3">
      <c r="A272" s="1">
        <f>'[1]daily transaction'!$A208</f>
        <v>43490</v>
      </c>
      <c r="B272" s="112">
        <f>'[1]daily transaction'!$B208</f>
        <v>63</v>
      </c>
      <c r="C272" s="112">
        <f t="shared" si="4"/>
        <v>90.22</v>
      </c>
    </row>
    <row r="273" spans="1:3">
      <c r="A273" s="1">
        <f>'[1]daily transaction'!$A209</f>
        <v>43493</v>
      </c>
      <c r="B273" s="112">
        <f>'[1]daily transaction'!$B209</f>
        <v>65.75</v>
      </c>
      <c r="C273" s="112">
        <f t="shared" si="4"/>
        <v>88.47</v>
      </c>
    </row>
    <row r="274" spans="1:3">
      <c r="A274" s="1">
        <f>'[1]daily transaction'!$A210</f>
        <v>43494</v>
      </c>
      <c r="B274" s="112">
        <f>'[1]daily transaction'!$B210</f>
        <v>58</v>
      </c>
      <c r="C274" s="112">
        <f t="shared" si="4"/>
        <v>77.87</v>
      </c>
    </row>
    <row r="275" spans="1:3">
      <c r="A275" s="1">
        <f>'[1]daily transaction'!$A211</f>
        <v>43495</v>
      </c>
      <c r="B275" s="112">
        <f>'[1]daily transaction'!$B211</f>
        <v>49</v>
      </c>
      <c r="C275" s="112">
        <f t="shared" si="4"/>
        <v>68.510000000000005</v>
      </c>
    </row>
    <row r="276" spans="1:3">
      <c r="A276" s="1">
        <f>'[1]daily transaction'!$A212</f>
        <v>43507</v>
      </c>
      <c r="B276" s="112">
        <f>'[1]daily transaction'!$B212</f>
        <v>58</v>
      </c>
      <c r="C276" s="112">
        <f t="shared" si="4"/>
        <v>58.75</v>
      </c>
    </row>
    <row r="277" spans="1:3">
      <c r="A277" s="1">
        <f>'[1]daily transaction'!$A213</f>
        <v>43508</v>
      </c>
      <c r="B277" s="112">
        <f>'[1]daily transaction'!$B213</f>
        <v>53.5</v>
      </c>
      <c r="C277" s="112">
        <f t="shared" ref="C277:C340" si="5">AVERAGE(B273:B277)</f>
        <v>56.85</v>
      </c>
    </row>
    <row r="278" spans="1:3">
      <c r="A278" s="1">
        <f>'[1]daily transaction'!$A214</f>
        <v>43509</v>
      </c>
      <c r="B278" s="112">
        <f>'[1]daily transaction'!$B214</f>
        <v>49.5</v>
      </c>
      <c r="C278" s="112">
        <f t="shared" si="5"/>
        <v>53.6</v>
      </c>
    </row>
    <row r="279" spans="1:3">
      <c r="A279" s="1">
        <f>'[1]daily transaction'!$A215</f>
        <v>43510</v>
      </c>
      <c r="B279" s="112">
        <f>'[1]daily transaction'!$B215</f>
        <v>86.9</v>
      </c>
      <c r="C279" s="112">
        <f t="shared" si="5"/>
        <v>59.379999999999995</v>
      </c>
    </row>
    <row r="280" spans="1:3">
      <c r="A280" s="1">
        <f>'[1]daily transaction'!$A216</f>
        <v>43511</v>
      </c>
      <c r="B280" s="112">
        <f>'[1]daily transaction'!$B216</f>
        <v>76</v>
      </c>
      <c r="C280" s="112">
        <f t="shared" si="5"/>
        <v>64.78</v>
      </c>
    </row>
    <row r="281" spans="1:3">
      <c r="A281" s="1">
        <f>'[1]daily transaction'!$A217</f>
        <v>43514</v>
      </c>
      <c r="B281" s="112">
        <f>'[1]daily transaction'!$B217</f>
        <v>97.5</v>
      </c>
      <c r="C281" s="112">
        <f t="shared" si="5"/>
        <v>72.679999999999993</v>
      </c>
    </row>
    <row r="282" spans="1:3">
      <c r="A282" s="1">
        <f>'[1]daily transaction'!$A218</f>
        <v>43515</v>
      </c>
      <c r="B282" s="112">
        <f>'[1]daily transaction'!$B218</f>
        <v>83.9</v>
      </c>
      <c r="C282" s="112">
        <f t="shared" si="5"/>
        <v>78.759999999999991</v>
      </c>
    </row>
    <row r="283" spans="1:3">
      <c r="A283" s="1">
        <f>'[1]daily transaction'!$A219</f>
        <v>43516</v>
      </c>
      <c r="B283" s="112">
        <f>'[1]daily transaction'!$B219</f>
        <v>71</v>
      </c>
      <c r="C283" s="112">
        <f t="shared" si="5"/>
        <v>83.059999999999988</v>
      </c>
    </row>
    <row r="284" spans="1:3">
      <c r="A284" s="1">
        <f>'[1]daily transaction'!$A220</f>
        <v>43517</v>
      </c>
      <c r="B284" s="112">
        <f>'[1]daily transaction'!$B220</f>
        <v>82</v>
      </c>
      <c r="C284" s="112">
        <f t="shared" si="5"/>
        <v>82.08</v>
      </c>
    </row>
    <row r="285" spans="1:3">
      <c r="A285" s="1">
        <f>'[1]daily transaction'!$A221</f>
        <v>43518</v>
      </c>
      <c r="B285" s="112">
        <f>'[1]daily transaction'!$B221</f>
        <v>95.9</v>
      </c>
      <c r="C285" s="112">
        <f t="shared" si="5"/>
        <v>86.059999999999988</v>
      </c>
    </row>
    <row r="286" spans="1:3">
      <c r="A286" s="1">
        <f>'[1]daily transaction'!$A222</f>
        <v>43521</v>
      </c>
      <c r="B286" s="112">
        <f>'[1]daily transaction'!$B222</f>
        <v>58</v>
      </c>
      <c r="C286" s="112">
        <f t="shared" si="5"/>
        <v>78.16</v>
      </c>
    </row>
    <row r="287" spans="1:3">
      <c r="A287" s="1">
        <f>'[1]daily transaction'!$A223</f>
        <v>43522</v>
      </c>
      <c r="B287" s="112">
        <f>'[1]daily transaction'!$B223</f>
        <v>63.6</v>
      </c>
      <c r="C287" s="112">
        <f t="shared" si="5"/>
        <v>74.099999999999994</v>
      </c>
    </row>
    <row r="288" spans="1:3">
      <c r="A288" s="1">
        <f>'[1]daily transaction'!$A224</f>
        <v>43523</v>
      </c>
      <c r="B288" s="112">
        <f>'[1]daily transaction'!$B224</f>
        <v>103.3</v>
      </c>
      <c r="C288" s="112">
        <f t="shared" si="5"/>
        <v>80.56</v>
      </c>
    </row>
    <row r="289" spans="1:3">
      <c r="A289" s="1">
        <f>'[1]daily transaction'!$A225</f>
        <v>43524</v>
      </c>
      <c r="B289" s="112">
        <f>'[1]daily transaction'!$B225</f>
        <v>137.69999999999999</v>
      </c>
      <c r="C289" s="112">
        <f t="shared" si="5"/>
        <v>91.7</v>
      </c>
    </row>
    <row r="290" spans="1:3">
      <c r="A290" s="1">
        <f>'[1]daily transaction'!$A226</f>
        <v>43525</v>
      </c>
      <c r="B290" s="112">
        <f>'[1]daily transaction'!$B226</f>
        <v>151.44999999999999</v>
      </c>
      <c r="C290" s="112">
        <f t="shared" si="5"/>
        <v>102.80999999999999</v>
      </c>
    </row>
    <row r="291" spans="1:3">
      <c r="A291" s="1">
        <f>'[1]daily transaction'!$A227</f>
        <v>43528</v>
      </c>
      <c r="B291" s="112">
        <f>'[1]daily transaction'!$B227</f>
        <v>77.599999999999994</v>
      </c>
      <c r="C291" s="112">
        <f t="shared" si="5"/>
        <v>106.72999999999999</v>
      </c>
    </row>
    <row r="292" spans="1:3">
      <c r="A292" s="1">
        <f>'[1]daily transaction'!$A228</f>
        <v>43529</v>
      </c>
      <c r="B292" s="112">
        <f>'[1]daily transaction'!$B228</f>
        <v>90.5</v>
      </c>
      <c r="C292" s="112">
        <f t="shared" si="5"/>
        <v>112.10999999999999</v>
      </c>
    </row>
    <row r="293" spans="1:3">
      <c r="A293" s="1">
        <f>'[1]daily transaction'!$A229</f>
        <v>43530</v>
      </c>
      <c r="B293" s="112">
        <f>'[1]daily transaction'!$B229</f>
        <v>62</v>
      </c>
      <c r="C293" s="112">
        <f t="shared" si="5"/>
        <v>103.85</v>
      </c>
    </row>
    <row r="294" spans="1:3">
      <c r="A294" s="1">
        <f>'[1]daily transaction'!$A230</f>
        <v>43531</v>
      </c>
      <c r="B294" s="112">
        <f>'[1]daily transaction'!$B230</f>
        <v>110.3</v>
      </c>
      <c r="C294" s="112">
        <f t="shared" si="5"/>
        <v>98.36999999999999</v>
      </c>
    </row>
    <row r="295" spans="1:3">
      <c r="A295" s="1">
        <f>'[1]daily transaction'!$A231</f>
        <v>43532</v>
      </c>
      <c r="B295" s="112">
        <f>'[1]daily transaction'!$B231</f>
        <v>68.3</v>
      </c>
      <c r="C295" s="112">
        <f t="shared" si="5"/>
        <v>81.739999999999995</v>
      </c>
    </row>
    <row r="296" spans="1:3">
      <c r="A296" s="1">
        <f>'[1]daily transaction'!$A232</f>
        <v>43535</v>
      </c>
      <c r="B296" s="112">
        <f>'[1]daily transaction'!$B232</f>
        <v>70.5</v>
      </c>
      <c r="C296" s="112">
        <f t="shared" si="5"/>
        <v>80.320000000000007</v>
      </c>
    </row>
    <row r="297" spans="1:3">
      <c r="A297" s="1">
        <f>'[1]daily transaction'!$A233</f>
        <v>43536</v>
      </c>
      <c r="B297" s="112">
        <f>'[1]daily transaction'!$B233</f>
        <v>138</v>
      </c>
      <c r="C297" s="112">
        <f t="shared" si="5"/>
        <v>89.820000000000007</v>
      </c>
    </row>
    <row r="298" spans="1:3">
      <c r="A298" s="1">
        <f>'[1]daily transaction'!$A234</f>
        <v>43537</v>
      </c>
      <c r="B298" s="112">
        <f>'[1]daily transaction'!$B234</f>
        <v>80.599999999999994</v>
      </c>
      <c r="C298" s="112">
        <f t="shared" si="5"/>
        <v>93.54</v>
      </c>
    </row>
    <row r="299" spans="1:3">
      <c r="A299" s="1">
        <f>'[1]daily transaction'!$A235</f>
        <v>43538</v>
      </c>
      <c r="B299" s="112">
        <f>'[1]daily transaction'!$B235</f>
        <v>60.9</v>
      </c>
      <c r="C299" s="112">
        <f t="shared" si="5"/>
        <v>83.66</v>
      </c>
    </row>
    <row r="300" spans="1:3">
      <c r="A300" s="1">
        <f>'[1]daily transaction'!$A236</f>
        <v>43539</v>
      </c>
      <c r="B300" s="112">
        <f>'[1]daily transaction'!$B236</f>
        <v>52</v>
      </c>
      <c r="C300" s="112">
        <f t="shared" si="5"/>
        <v>80.400000000000006</v>
      </c>
    </row>
    <row r="301" spans="1:3">
      <c r="A301" s="1">
        <f>'[1]daily transaction'!$A237</f>
        <v>43542</v>
      </c>
      <c r="B301" s="112">
        <f>'[1]daily transaction'!$B237</f>
        <v>82.3</v>
      </c>
      <c r="C301" s="112">
        <f t="shared" si="5"/>
        <v>82.76</v>
      </c>
    </row>
    <row r="302" spans="1:3">
      <c r="A302" s="1">
        <f>'[1]daily transaction'!$A238</f>
        <v>43543</v>
      </c>
      <c r="B302" s="112">
        <f>'[1]daily transaction'!$B238</f>
        <v>92</v>
      </c>
      <c r="C302" s="112">
        <f t="shared" si="5"/>
        <v>73.56</v>
      </c>
    </row>
    <row r="303" spans="1:3">
      <c r="A303" s="1">
        <f>'[1]daily transaction'!$A239</f>
        <v>43544</v>
      </c>
      <c r="B303" s="112">
        <f>'[1]daily transaction'!$B239</f>
        <v>72.099999999999994</v>
      </c>
      <c r="C303" s="112">
        <f t="shared" si="5"/>
        <v>71.859999999999985</v>
      </c>
    </row>
    <row r="304" spans="1:3">
      <c r="A304" s="1">
        <f>'[1]daily transaction'!$A240</f>
        <v>43545</v>
      </c>
      <c r="B304" s="112">
        <f>'[1]daily transaction'!$B240</f>
        <v>101.7</v>
      </c>
      <c r="C304" s="112">
        <f t="shared" si="5"/>
        <v>80.02</v>
      </c>
    </row>
    <row r="305" spans="1:3">
      <c r="A305" s="1">
        <f>'[1]daily transaction'!$A241</f>
        <v>43546</v>
      </c>
      <c r="B305" s="112">
        <f>'[1]daily transaction'!$B241</f>
        <v>64.5</v>
      </c>
      <c r="C305" s="112">
        <f t="shared" si="5"/>
        <v>82.52000000000001</v>
      </c>
    </row>
    <row r="306" spans="1:3">
      <c r="A306" s="1">
        <f>'[1]daily transaction'!$A242</f>
        <v>43549</v>
      </c>
      <c r="B306" s="112">
        <f>'[1]daily transaction'!$B242</f>
        <v>71.78</v>
      </c>
      <c r="C306" s="112">
        <f t="shared" si="5"/>
        <v>80.416000000000011</v>
      </c>
    </row>
    <row r="307" spans="1:3">
      <c r="A307" s="1">
        <f>'[1]daily transaction'!$A243</f>
        <v>43550</v>
      </c>
      <c r="B307" s="112">
        <f>'[1]daily transaction'!$B243</f>
        <v>78.400000000000006</v>
      </c>
      <c r="C307" s="112">
        <f t="shared" si="5"/>
        <v>77.695999999999998</v>
      </c>
    </row>
    <row r="308" spans="1:3">
      <c r="A308" s="1">
        <f>'[1]daily transaction'!$A244</f>
        <v>43551</v>
      </c>
      <c r="B308" s="112">
        <f>'[1]daily transaction'!$B244</f>
        <v>110.5</v>
      </c>
      <c r="C308" s="112">
        <f t="shared" si="5"/>
        <v>85.376000000000005</v>
      </c>
    </row>
    <row r="309" spans="1:3">
      <c r="A309" s="1">
        <f>'[1]daily transaction'!$A245</f>
        <v>43552</v>
      </c>
      <c r="B309" s="112">
        <f>'[1]daily transaction'!$B245</f>
        <v>121.6</v>
      </c>
      <c r="C309" s="112">
        <f t="shared" si="5"/>
        <v>89.355999999999995</v>
      </c>
    </row>
    <row r="310" spans="1:3">
      <c r="A310" s="1">
        <f>'[1]daily transaction'!$A246</f>
        <v>43553</v>
      </c>
      <c r="B310" s="112">
        <f>'[1]daily transaction'!$B246</f>
        <v>150.5</v>
      </c>
      <c r="C310" s="112">
        <f t="shared" si="5"/>
        <v>106.556</v>
      </c>
    </row>
    <row r="311" spans="1:3">
      <c r="A311" s="1">
        <f>'[1]daily transaction'!$A247</f>
        <v>43556</v>
      </c>
      <c r="B311" s="112">
        <f>'[1]daily transaction'!$B247</f>
        <v>137.9</v>
      </c>
      <c r="C311" s="112">
        <f t="shared" si="5"/>
        <v>119.78</v>
      </c>
    </row>
    <row r="312" spans="1:3">
      <c r="A312" s="1">
        <f>'[1]daily transaction'!$A248</f>
        <v>43557</v>
      </c>
      <c r="B312" s="112">
        <f>'[1]daily transaction'!$B248</f>
        <v>224.2</v>
      </c>
      <c r="C312" s="112">
        <f t="shared" si="5"/>
        <v>148.94</v>
      </c>
    </row>
    <row r="313" spans="1:3">
      <c r="A313" s="1">
        <f>'[1]daily transaction'!$A249</f>
        <v>43558</v>
      </c>
      <c r="B313" s="112">
        <f>'[1]daily transaction'!$B249</f>
        <v>157</v>
      </c>
      <c r="C313" s="112">
        <f t="shared" si="5"/>
        <v>158.24</v>
      </c>
    </row>
    <row r="314" spans="1:3">
      <c r="A314" s="1">
        <f>'[1]daily transaction'!$A250</f>
        <v>43559</v>
      </c>
      <c r="B314" s="112">
        <f>'[1]daily transaction'!$B250</f>
        <v>151</v>
      </c>
      <c r="C314" s="112">
        <f t="shared" si="5"/>
        <v>164.11999999999998</v>
      </c>
    </row>
    <row r="315" spans="1:3">
      <c r="A315" s="1">
        <f>'[1]daily transaction'!$A251</f>
        <v>43563</v>
      </c>
      <c r="B315" s="112">
        <f>'[1]daily transaction'!$B251</f>
        <v>309.5</v>
      </c>
      <c r="C315" s="112">
        <f t="shared" si="5"/>
        <v>195.92000000000002</v>
      </c>
    </row>
    <row r="316" spans="1:3">
      <c r="A316" s="1">
        <f>'[1]daily transaction'!$A252</f>
        <v>43564</v>
      </c>
      <c r="B316" s="112">
        <f>'[1]daily transaction'!$B252</f>
        <v>145.6</v>
      </c>
      <c r="C316" s="112">
        <f t="shared" si="5"/>
        <v>197.46</v>
      </c>
    </row>
    <row r="317" spans="1:3">
      <c r="A317" s="1">
        <f>'[1]daily transaction'!$A253</f>
        <v>43565</v>
      </c>
      <c r="B317" s="112">
        <f>'[1]daily transaction'!$B253</f>
        <v>203.2</v>
      </c>
      <c r="C317" s="112">
        <f t="shared" si="5"/>
        <v>193.26</v>
      </c>
    </row>
    <row r="318" spans="1:3">
      <c r="A318" s="1">
        <f>'[1]daily transaction'!$A254</f>
        <v>43566</v>
      </c>
      <c r="B318" s="112">
        <f>'[1]daily transaction'!$B254</f>
        <v>178.5</v>
      </c>
      <c r="C318" s="112">
        <f t="shared" si="5"/>
        <v>197.56</v>
      </c>
    </row>
    <row r="319" spans="1:3">
      <c r="A319" s="1">
        <f>'[1]daily transaction'!$A255</f>
        <v>43567</v>
      </c>
      <c r="B319" s="112">
        <f>'[1]daily transaction'!$B255</f>
        <v>165.5</v>
      </c>
      <c r="C319" s="112">
        <f t="shared" si="5"/>
        <v>200.45999999999998</v>
      </c>
    </row>
    <row r="320" spans="1:3">
      <c r="A320" s="1">
        <f>'[1]daily transaction'!$A256</f>
        <v>43570</v>
      </c>
      <c r="B320" s="112">
        <f>'[1]daily transaction'!$B256</f>
        <v>189.4</v>
      </c>
      <c r="C320" s="112">
        <f t="shared" si="5"/>
        <v>176.44</v>
      </c>
    </row>
    <row r="321" spans="1:3">
      <c r="A321" s="1">
        <f>'[1]daily transaction'!$A257</f>
        <v>43571</v>
      </c>
      <c r="B321" s="112">
        <f>'[1]daily transaction'!$B257</f>
        <v>113.4</v>
      </c>
      <c r="C321" s="112">
        <f t="shared" si="5"/>
        <v>170</v>
      </c>
    </row>
    <row r="322" spans="1:3">
      <c r="A322" s="1">
        <f>'[1]daily transaction'!$A258</f>
        <v>43572</v>
      </c>
      <c r="B322" s="112">
        <f>'[1]daily transaction'!$B258</f>
        <v>123.3</v>
      </c>
      <c r="C322" s="112">
        <f t="shared" si="5"/>
        <v>154.01999999999998</v>
      </c>
    </row>
    <row r="323" spans="1:3">
      <c r="A323" s="1">
        <f>'[1]daily transaction'!$A259</f>
        <v>43573</v>
      </c>
      <c r="B323" s="112">
        <f>'[1]daily transaction'!$B259</f>
        <v>151.30000000000001</v>
      </c>
      <c r="C323" s="112">
        <f t="shared" si="5"/>
        <v>148.57999999999998</v>
      </c>
    </row>
    <row r="324" spans="1:3">
      <c r="A324" s="1">
        <f>'[1]daily transaction'!$A260</f>
        <v>43574</v>
      </c>
      <c r="B324" s="112">
        <f>'[1]daily transaction'!$B260</f>
        <v>113.65</v>
      </c>
      <c r="C324" s="112">
        <f t="shared" si="5"/>
        <v>138.21</v>
      </c>
    </row>
    <row r="325" spans="1:3">
      <c r="A325" s="1">
        <f>'[1]daily transaction'!$A261</f>
        <v>43577</v>
      </c>
      <c r="B325" s="112">
        <f>'[1]daily transaction'!$B261</f>
        <v>90</v>
      </c>
      <c r="C325" s="112">
        <f t="shared" si="5"/>
        <v>118.33</v>
      </c>
    </row>
    <row r="326" spans="1:3">
      <c r="A326" s="1">
        <f>'[1]daily transaction'!$A262</f>
        <v>43578</v>
      </c>
      <c r="B326" s="112">
        <f>'[1]daily transaction'!$B262</f>
        <v>193.3</v>
      </c>
      <c r="C326" s="112">
        <f t="shared" si="5"/>
        <v>134.31</v>
      </c>
    </row>
    <row r="327" spans="1:3">
      <c r="A327" s="1">
        <f>'[1]daily transaction'!$A263</f>
        <v>43579</v>
      </c>
      <c r="B327" s="112">
        <f>'[1]daily transaction'!$B263</f>
        <v>170.86</v>
      </c>
      <c r="C327" s="112">
        <f t="shared" si="5"/>
        <v>143.822</v>
      </c>
    </row>
    <row r="328" spans="1:3">
      <c r="A328" s="1">
        <f>'[1]daily transaction'!$A264</f>
        <v>43580</v>
      </c>
      <c r="B328" s="112">
        <f>'[1]daily transaction'!$B264</f>
        <v>214.3</v>
      </c>
      <c r="C328" s="112">
        <f t="shared" si="5"/>
        <v>156.42200000000003</v>
      </c>
    </row>
    <row r="329" spans="1:3">
      <c r="A329" s="1">
        <f>'[1]daily transaction'!$A265</f>
        <v>43581</v>
      </c>
      <c r="B329" s="112">
        <f>'[1]daily transaction'!$B265</f>
        <v>136</v>
      </c>
      <c r="C329" s="112">
        <f t="shared" si="5"/>
        <v>160.892</v>
      </c>
    </row>
    <row r="330" spans="1:3">
      <c r="A330" s="1">
        <f>'[1]daily transaction'!$A266</f>
        <v>43583</v>
      </c>
      <c r="B330" s="112">
        <f>'[1]daily transaction'!$B266</f>
        <v>94.2</v>
      </c>
      <c r="C330" s="112">
        <f t="shared" si="5"/>
        <v>161.73200000000003</v>
      </c>
    </row>
    <row r="331" spans="1:3">
      <c r="A331" s="1">
        <f>'[1]daily transaction'!$A267</f>
        <v>43584</v>
      </c>
      <c r="B331" s="112">
        <f>'[1]daily transaction'!$B267</f>
        <v>168.55</v>
      </c>
      <c r="C331" s="112">
        <f t="shared" si="5"/>
        <v>156.78200000000001</v>
      </c>
    </row>
    <row r="332" spans="1:3">
      <c r="A332" s="1">
        <f>'[1]daily transaction'!$A268</f>
        <v>43585</v>
      </c>
      <c r="B332" s="112">
        <f>'[1]daily transaction'!$B268</f>
        <v>57</v>
      </c>
      <c r="C332" s="112">
        <f t="shared" si="5"/>
        <v>134.01</v>
      </c>
    </row>
    <row r="333" spans="1:3">
      <c r="A333" s="1">
        <f>'[1]daily transaction'!$A269</f>
        <v>43590</v>
      </c>
      <c r="B333" s="112">
        <f>'[1]daily transaction'!$B269</f>
        <v>73</v>
      </c>
      <c r="C333" s="112">
        <f t="shared" si="5"/>
        <v>105.75</v>
      </c>
    </row>
    <row r="334" spans="1:3">
      <c r="A334" s="1">
        <f>'[1]daily transaction'!$A270</f>
        <v>43591</v>
      </c>
      <c r="B334" s="112">
        <f>'[1]daily transaction'!$B270</f>
        <v>122.3</v>
      </c>
      <c r="C334" s="112">
        <f t="shared" si="5"/>
        <v>103.00999999999999</v>
      </c>
    </row>
    <row r="335" spans="1:3">
      <c r="A335" s="1">
        <f>'[1]daily transaction'!$A271</f>
        <v>43592</v>
      </c>
      <c r="B335" s="112">
        <f>'[1]daily transaction'!$B271</f>
        <v>233.75</v>
      </c>
      <c r="C335" s="112">
        <f t="shared" si="5"/>
        <v>130.92000000000002</v>
      </c>
    </row>
    <row r="336" spans="1:3">
      <c r="A336" s="1">
        <f>'[1]daily transaction'!$A272</f>
        <v>43593</v>
      </c>
      <c r="B336" s="112">
        <f>'[1]daily transaction'!$B272</f>
        <v>88.5</v>
      </c>
      <c r="C336" s="112">
        <f t="shared" si="5"/>
        <v>114.91</v>
      </c>
    </row>
    <row r="337" spans="1:3">
      <c r="A337" s="1">
        <f>'[1]daily transaction'!$A273</f>
        <v>43594</v>
      </c>
      <c r="B337" s="112">
        <f>'[1]daily transaction'!$B273</f>
        <v>122.45</v>
      </c>
      <c r="C337" s="112">
        <f t="shared" si="5"/>
        <v>128</v>
      </c>
    </row>
    <row r="338" spans="1:3">
      <c r="A338" s="1">
        <f>'[1]daily transaction'!$A274</f>
        <v>43595</v>
      </c>
      <c r="B338" s="112">
        <f>'[1]daily transaction'!$B274</f>
        <v>114.8</v>
      </c>
      <c r="C338" s="112">
        <f t="shared" si="5"/>
        <v>136.35999999999999</v>
      </c>
    </row>
    <row r="339" spans="1:3">
      <c r="A339" s="1">
        <f>'[1]daily transaction'!$A275</f>
        <v>43598</v>
      </c>
      <c r="B339" s="112">
        <f>'[1]daily transaction'!$B275</f>
        <v>156.6</v>
      </c>
      <c r="C339" s="112">
        <f t="shared" si="5"/>
        <v>143.22</v>
      </c>
    </row>
    <row r="340" spans="1:3">
      <c r="A340" s="1">
        <f>'[1]daily transaction'!$A276</f>
        <v>43599</v>
      </c>
      <c r="B340" s="112">
        <f>'[1]daily transaction'!$B276</f>
        <v>138.80000000000001</v>
      </c>
      <c r="C340" s="112">
        <f t="shared" si="5"/>
        <v>124.23000000000002</v>
      </c>
    </row>
    <row r="341" spans="1:3">
      <c r="A341" s="1">
        <f>'[1]daily transaction'!$A277</f>
        <v>43600</v>
      </c>
      <c r="B341" s="112">
        <f>'[1]daily transaction'!$B277</f>
        <v>307</v>
      </c>
      <c r="C341" s="112">
        <f t="shared" ref="C341:C404" si="6">AVERAGE(B337:B341)</f>
        <v>167.93</v>
      </c>
    </row>
    <row r="342" spans="1:3">
      <c r="A342" s="1">
        <f>'[1]daily transaction'!$A278</f>
        <v>43601</v>
      </c>
      <c r="B342" s="112">
        <f>'[1]daily transaction'!$B278</f>
        <v>112.9</v>
      </c>
      <c r="C342" s="112">
        <f t="shared" si="6"/>
        <v>166.02</v>
      </c>
    </row>
    <row r="343" spans="1:3">
      <c r="A343" s="1">
        <f>'[1]daily transaction'!$A279</f>
        <v>43602</v>
      </c>
      <c r="B343" s="112">
        <f>'[1]daily transaction'!$B279</f>
        <v>107.2</v>
      </c>
      <c r="C343" s="112">
        <f t="shared" si="6"/>
        <v>164.5</v>
      </c>
    </row>
    <row r="344" spans="1:3">
      <c r="A344" s="1">
        <f>'[1]daily transaction'!$A280</f>
        <v>43605</v>
      </c>
      <c r="B344" s="112">
        <f>'[1]daily transaction'!$B280</f>
        <v>104.3</v>
      </c>
      <c r="C344" s="112">
        <f t="shared" si="6"/>
        <v>154.04000000000002</v>
      </c>
    </row>
    <row r="345" spans="1:3">
      <c r="A345" s="1">
        <f>'[1]daily transaction'!$A281</f>
        <v>43606</v>
      </c>
      <c r="B345" s="112">
        <f>'[1]daily transaction'!$B281</f>
        <v>233.1</v>
      </c>
      <c r="C345" s="112">
        <f t="shared" si="6"/>
        <v>172.9</v>
      </c>
    </row>
    <row r="346" spans="1:3">
      <c r="A346" s="1">
        <f>'[1]daily transaction'!$A282</f>
        <v>43607</v>
      </c>
      <c r="B346" s="112">
        <f>'[1]daily transaction'!$B282</f>
        <v>140.6</v>
      </c>
      <c r="C346" s="112">
        <f t="shared" si="6"/>
        <v>139.62</v>
      </c>
    </row>
    <row r="347" spans="1:3">
      <c r="A347" s="1">
        <f>'[1]daily transaction'!$A283</f>
        <v>43608</v>
      </c>
      <c r="B347" s="112">
        <f>'[1]daily transaction'!$B283</f>
        <v>150.5</v>
      </c>
      <c r="C347" s="112">
        <f t="shared" si="6"/>
        <v>147.14000000000001</v>
      </c>
    </row>
    <row r="348" spans="1:3">
      <c r="A348" s="1">
        <f>'[1]daily transaction'!$A284</f>
        <v>43609</v>
      </c>
      <c r="B348" s="112">
        <f>'[1]daily transaction'!$B284</f>
        <v>156.25</v>
      </c>
      <c r="C348" s="112">
        <f t="shared" si="6"/>
        <v>156.94999999999999</v>
      </c>
    </row>
    <row r="349" spans="1:3">
      <c r="A349" s="1">
        <f>'[1]daily transaction'!$A285</f>
        <v>43612</v>
      </c>
      <c r="B349" s="112">
        <f>'[1]daily transaction'!$B285</f>
        <v>258.5</v>
      </c>
      <c r="C349" s="112">
        <f t="shared" si="6"/>
        <v>187.79000000000002</v>
      </c>
    </row>
    <row r="350" spans="1:3">
      <c r="A350" s="1">
        <f>'[1]daily transaction'!$A286</f>
        <v>43613</v>
      </c>
      <c r="B350" s="112">
        <f>'[1]daily transaction'!$B286</f>
        <v>122</v>
      </c>
      <c r="C350" s="112">
        <f t="shared" si="6"/>
        <v>165.57</v>
      </c>
    </row>
    <row r="351" spans="1:3">
      <c r="A351" s="1">
        <f>'[1]daily transaction'!$A287</f>
        <v>43614</v>
      </c>
      <c r="B351" s="112">
        <f>'[1]daily transaction'!$B287</f>
        <v>117.5</v>
      </c>
      <c r="C351" s="112">
        <f t="shared" si="6"/>
        <v>160.94999999999999</v>
      </c>
    </row>
    <row r="352" spans="1:3">
      <c r="A352" s="1">
        <f>'[1]daily transaction'!$A288</f>
        <v>43615</v>
      </c>
      <c r="B352" s="112">
        <f>'[1]daily transaction'!$B288</f>
        <v>113.05</v>
      </c>
      <c r="C352" s="112">
        <f t="shared" si="6"/>
        <v>153.45999999999998</v>
      </c>
    </row>
    <row r="353" spans="1:3">
      <c r="A353" s="1">
        <f>'[1]daily transaction'!$A289</f>
        <v>43616</v>
      </c>
      <c r="B353" s="112">
        <f>'[1]daily transaction'!$B289</f>
        <v>101.3</v>
      </c>
      <c r="C353" s="112">
        <f t="shared" si="6"/>
        <v>142.46999999999997</v>
      </c>
    </row>
    <row r="354" spans="1:3">
      <c r="A354" s="1">
        <f>'[1]daily transaction'!$A290</f>
        <v>43619</v>
      </c>
      <c r="B354" s="112">
        <f>'[1]daily transaction'!$B290</f>
        <v>76.5</v>
      </c>
      <c r="C354" s="112">
        <f t="shared" si="6"/>
        <v>106.07000000000001</v>
      </c>
    </row>
    <row r="355" spans="1:3">
      <c r="A355" s="1">
        <f>'[1]daily transaction'!$A291</f>
        <v>43620</v>
      </c>
      <c r="B355" s="112">
        <f>'[1]daily transaction'!$B291</f>
        <v>136.80000000000001</v>
      </c>
      <c r="C355" s="112">
        <f t="shared" si="6"/>
        <v>109.03000000000002</v>
      </c>
    </row>
    <row r="356" spans="1:3">
      <c r="A356" s="1">
        <f>'[1]daily transaction'!$A292</f>
        <v>43621</v>
      </c>
      <c r="B356" s="112">
        <f>'[1]daily transaction'!$B292</f>
        <v>150.5</v>
      </c>
      <c r="C356" s="112">
        <f t="shared" si="6"/>
        <v>115.63000000000002</v>
      </c>
    </row>
    <row r="357" spans="1:3">
      <c r="A357" s="1">
        <f>'[1]daily transaction'!$A293</f>
        <v>43622</v>
      </c>
      <c r="B357" s="112">
        <f>'[1]daily transaction'!$B293</f>
        <v>89.2</v>
      </c>
      <c r="C357" s="112">
        <f t="shared" si="6"/>
        <v>110.86000000000001</v>
      </c>
    </row>
    <row r="358" spans="1:3">
      <c r="A358" s="1">
        <f>'[1]daily transaction'!$A294</f>
        <v>43626</v>
      </c>
      <c r="B358" s="112">
        <f>'[1]daily transaction'!$B294</f>
        <v>193.9</v>
      </c>
      <c r="C358" s="112">
        <f t="shared" si="6"/>
        <v>129.38</v>
      </c>
    </row>
    <row r="359" spans="1:3">
      <c r="A359" s="1">
        <f>'[1]daily transaction'!$A295</f>
        <v>43627</v>
      </c>
      <c r="B359" s="112">
        <f>'[1]daily transaction'!$B295</f>
        <v>229.7</v>
      </c>
      <c r="C359" s="112">
        <f t="shared" si="6"/>
        <v>160.01999999999998</v>
      </c>
    </row>
    <row r="360" spans="1:3">
      <c r="A360" s="1">
        <f>'[1]daily transaction'!$A296</f>
        <v>43628</v>
      </c>
      <c r="B360" s="112">
        <f>'[1]daily transaction'!$B296</f>
        <v>89.3</v>
      </c>
      <c r="C360" s="112">
        <f t="shared" si="6"/>
        <v>150.51999999999998</v>
      </c>
    </row>
    <row r="361" spans="1:3">
      <c r="A361" s="1">
        <f>'[1]daily transaction'!$A297</f>
        <v>43629</v>
      </c>
      <c r="B361" s="112">
        <f>'[1]daily transaction'!$B297</f>
        <v>201.1</v>
      </c>
      <c r="C361" s="112">
        <f t="shared" si="6"/>
        <v>160.63999999999999</v>
      </c>
    </row>
    <row r="362" spans="1:3">
      <c r="A362" s="1">
        <f>'[1]daily transaction'!$A298</f>
        <v>43630</v>
      </c>
      <c r="B362" s="112">
        <f>'[1]daily transaction'!$B298</f>
        <v>106.5</v>
      </c>
      <c r="C362" s="112">
        <f t="shared" si="6"/>
        <v>164.1</v>
      </c>
    </row>
    <row r="363" spans="1:3">
      <c r="A363" s="1">
        <f>'[1]daily transaction'!$A299</f>
        <v>43633</v>
      </c>
      <c r="B363" s="112">
        <f>'[1]daily transaction'!$B299</f>
        <v>80.5</v>
      </c>
      <c r="C363" s="112">
        <f t="shared" si="6"/>
        <v>141.42000000000002</v>
      </c>
    </row>
    <row r="364" spans="1:3">
      <c r="A364" s="1">
        <f>'[1]daily transaction'!$A300</f>
        <v>43634</v>
      </c>
      <c r="B364" s="112">
        <f>'[1]daily transaction'!$B300</f>
        <v>174.3</v>
      </c>
      <c r="C364" s="112">
        <f t="shared" si="6"/>
        <v>130.34</v>
      </c>
    </row>
    <row r="365" spans="1:3">
      <c r="A365" s="1">
        <f>'[1]daily transaction'!$A301</f>
        <v>43635</v>
      </c>
      <c r="B365" s="112">
        <f>'[1]daily transaction'!$B301</f>
        <v>130.9</v>
      </c>
      <c r="C365" s="112">
        <f t="shared" si="6"/>
        <v>138.66000000000003</v>
      </c>
    </row>
    <row r="366" spans="1:3">
      <c r="A366" s="1">
        <f>'[1]daily transaction'!$A302</f>
        <v>43636</v>
      </c>
      <c r="B366" s="112">
        <f>'[1]daily transaction'!$B302</f>
        <v>192.6</v>
      </c>
      <c r="C366" s="112">
        <f t="shared" si="6"/>
        <v>136.96</v>
      </c>
    </row>
    <row r="367" spans="1:3">
      <c r="A367" s="1">
        <f>'[1]daily transaction'!$A303</f>
        <v>43637</v>
      </c>
      <c r="B367" s="112">
        <f>'[1]daily transaction'!$B303</f>
        <v>168.3</v>
      </c>
      <c r="C367" s="112">
        <f t="shared" si="6"/>
        <v>149.32000000000002</v>
      </c>
    </row>
    <row r="368" spans="1:3">
      <c r="A368" s="1">
        <f>'[1]daily transaction'!$A304</f>
        <v>43640</v>
      </c>
      <c r="B368" s="112">
        <f>'[1]daily transaction'!$B304</f>
        <v>84.3</v>
      </c>
      <c r="C368" s="112">
        <f t="shared" si="6"/>
        <v>150.08000000000001</v>
      </c>
    </row>
    <row r="369" spans="1:3">
      <c r="A369" s="1">
        <f>'[1]daily transaction'!$A305</f>
        <v>43641</v>
      </c>
      <c r="B369" s="112">
        <f>'[1]daily transaction'!$B305</f>
        <v>110.8</v>
      </c>
      <c r="C369" s="112">
        <f t="shared" si="6"/>
        <v>137.38</v>
      </c>
    </row>
    <row r="370" spans="1:3">
      <c r="A370" s="1">
        <f>'[1]daily transaction'!$A306</f>
        <v>43642</v>
      </c>
      <c r="B370" s="112">
        <f>'[1]daily transaction'!$B306</f>
        <v>122.4</v>
      </c>
      <c r="C370" s="112">
        <f t="shared" si="6"/>
        <v>135.68</v>
      </c>
    </row>
    <row r="371" spans="1:3">
      <c r="A371" s="1">
        <f>'[1]daily transaction'!$A307</f>
        <v>43643</v>
      </c>
      <c r="B371" s="112">
        <f>'[1]daily transaction'!$B307</f>
        <v>211.8</v>
      </c>
      <c r="C371" s="112">
        <f t="shared" si="6"/>
        <v>139.52000000000004</v>
      </c>
    </row>
    <row r="372" spans="1:3">
      <c r="A372" s="1">
        <f>'[1]daily transaction'!$A308</f>
        <v>43644</v>
      </c>
      <c r="B372" s="112">
        <f>'[1]daily transaction'!$B308</f>
        <v>119</v>
      </c>
      <c r="C372" s="112">
        <f t="shared" si="6"/>
        <v>129.66</v>
      </c>
    </row>
    <row r="373" spans="1:3">
      <c r="A373" s="1">
        <f>'[1]daily transaction'!$A309</f>
        <v>43647</v>
      </c>
      <c r="B373" s="112">
        <f>'[1]daily transaction'!$B309</f>
        <v>216</v>
      </c>
      <c r="C373" s="112">
        <f t="shared" si="6"/>
        <v>156</v>
      </c>
    </row>
    <row r="374" spans="1:3">
      <c r="A374" s="1">
        <f>'[1]daily transaction'!$A310</f>
        <v>43648</v>
      </c>
      <c r="B374" s="112">
        <f>'[1]daily transaction'!$B310</f>
        <v>125.9</v>
      </c>
      <c r="C374" s="112">
        <f t="shared" si="6"/>
        <v>159.02000000000001</v>
      </c>
    </row>
    <row r="375" spans="1:3">
      <c r="A375" s="1">
        <f>'[1]daily transaction'!$A311</f>
        <v>43649</v>
      </c>
      <c r="B375" s="112">
        <f>'[1]daily transaction'!$B311</f>
        <v>104</v>
      </c>
      <c r="C375" s="112">
        <f t="shared" si="6"/>
        <v>155.33999999999997</v>
      </c>
    </row>
    <row r="376" spans="1:3">
      <c r="A376" s="1">
        <f>'[1]daily transaction'!$A312</f>
        <v>43650</v>
      </c>
      <c r="B376" s="112">
        <f>'[1]daily transaction'!$B312</f>
        <v>96.48</v>
      </c>
      <c r="C376" s="112">
        <f t="shared" si="6"/>
        <v>132.27600000000001</v>
      </c>
    </row>
    <row r="377" spans="1:3">
      <c r="A377" s="1">
        <f>'[1]daily transaction'!$A313</f>
        <v>43651</v>
      </c>
      <c r="B377" s="112">
        <f>'[1]daily transaction'!$B313</f>
        <v>112</v>
      </c>
      <c r="C377" s="112">
        <f t="shared" si="6"/>
        <v>130.876</v>
      </c>
    </row>
    <row r="378" spans="1:3">
      <c r="A378" s="1">
        <f>'[1]daily transaction'!$A314</f>
        <v>43654</v>
      </c>
      <c r="B378" s="112">
        <f>'[1]daily transaction'!$B314</f>
        <v>147.80000000000001</v>
      </c>
      <c r="C378" s="112">
        <f t="shared" si="6"/>
        <v>117.23600000000002</v>
      </c>
    </row>
    <row r="379" spans="1:3">
      <c r="A379" s="1">
        <f>'[1]daily transaction'!$A315</f>
        <v>43655</v>
      </c>
      <c r="B379" s="112">
        <f>'[1]daily transaction'!$B315</f>
        <v>114.68</v>
      </c>
      <c r="C379" s="112">
        <f t="shared" si="6"/>
        <v>114.992</v>
      </c>
    </row>
    <row r="380" spans="1:3">
      <c r="A380" s="1">
        <f>'[1]daily transaction'!$A316</f>
        <v>43656</v>
      </c>
      <c r="B380" s="112">
        <f>'[1]daily transaction'!$B316</f>
        <v>101.5</v>
      </c>
      <c r="C380" s="112">
        <f t="shared" si="6"/>
        <v>114.492</v>
      </c>
    </row>
    <row r="381" spans="1:3">
      <c r="A381" s="1">
        <f>'[1]daily transaction'!$A317</f>
        <v>43657</v>
      </c>
      <c r="B381" s="112">
        <f>'[1]daily transaction'!$B317</f>
        <v>90.5</v>
      </c>
      <c r="C381" s="112">
        <f t="shared" si="6"/>
        <v>113.29600000000001</v>
      </c>
    </row>
    <row r="382" spans="1:3">
      <c r="A382" s="1">
        <f>'[1]daily transaction'!$A318</f>
        <v>43658</v>
      </c>
      <c r="B382" s="112">
        <f>'[1]daily transaction'!$B318</f>
        <v>88.2</v>
      </c>
      <c r="C382" s="112">
        <f t="shared" si="6"/>
        <v>108.53600000000002</v>
      </c>
    </row>
    <row r="383" spans="1:3">
      <c r="A383" s="1">
        <f>'[1]daily transaction'!$A319</f>
        <v>43661</v>
      </c>
      <c r="B383" s="112">
        <f>'[1]daily transaction'!$B319</f>
        <v>134.1</v>
      </c>
      <c r="C383" s="112">
        <f t="shared" si="6"/>
        <v>105.79600000000001</v>
      </c>
    </row>
    <row r="384" spans="1:3">
      <c r="A384" s="1">
        <f>'[1]daily transaction'!$A320</f>
        <v>43662</v>
      </c>
      <c r="B384" s="112">
        <f>'[1]daily transaction'!$B320</f>
        <v>72.8</v>
      </c>
      <c r="C384" s="112">
        <f t="shared" si="6"/>
        <v>97.419999999999987</v>
      </c>
    </row>
    <row r="385" spans="1:3">
      <c r="A385" s="1">
        <f>'[1]daily transaction'!$A321</f>
        <v>43663</v>
      </c>
      <c r="B385" s="112">
        <f>'[1]daily transaction'!$B321</f>
        <v>112.5</v>
      </c>
      <c r="C385" s="112">
        <f t="shared" si="6"/>
        <v>99.61999999999999</v>
      </c>
    </row>
    <row r="386" spans="1:3">
      <c r="A386" s="1">
        <f>'[1]daily transaction'!$A322</f>
        <v>43664</v>
      </c>
      <c r="B386" s="112">
        <f>'[1]daily transaction'!$B322</f>
        <v>88.6</v>
      </c>
      <c r="C386" s="112">
        <f t="shared" si="6"/>
        <v>99.240000000000009</v>
      </c>
    </row>
    <row r="387" spans="1:3">
      <c r="A387" s="1">
        <f>'[1]daily transaction'!$A323</f>
        <v>43665</v>
      </c>
      <c r="B387" s="112">
        <f>'[1]daily transaction'!$B323</f>
        <v>122.3</v>
      </c>
      <c r="C387" s="112">
        <f t="shared" si="6"/>
        <v>106.05999999999999</v>
      </c>
    </row>
    <row r="388" spans="1:3">
      <c r="A388" s="1">
        <f>'[1]daily transaction'!$A324</f>
        <v>43668</v>
      </c>
      <c r="B388" s="112">
        <f>'[1]daily transaction'!$B324</f>
        <v>83.6</v>
      </c>
      <c r="C388" s="112">
        <f t="shared" si="6"/>
        <v>95.96</v>
      </c>
    </row>
    <row r="389" spans="1:3">
      <c r="A389" s="1">
        <f>'[1]daily transaction'!$A325</f>
        <v>43669</v>
      </c>
      <c r="B389" s="112">
        <f>'[1]daily transaction'!$B325</f>
        <v>119.85</v>
      </c>
      <c r="C389" s="112">
        <f t="shared" si="6"/>
        <v>105.37</v>
      </c>
    </row>
    <row r="390" spans="1:3">
      <c r="A390" s="1">
        <f>'[1]daily transaction'!$A326</f>
        <v>43670</v>
      </c>
      <c r="B390" s="112">
        <f>'[1]daily transaction'!$B326</f>
        <v>110.1</v>
      </c>
      <c r="C390" s="112">
        <f t="shared" si="6"/>
        <v>104.89000000000001</v>
      </c>
    </row>
    <row r="391" spans="1:3">
      <c r="A391" s="1">
        <f>'[1]daily transaction'!$A327</f>
        <v>43671</v>
      </c>
      <c r="B391" s="112">
        <f>'[1]daily transaction'!$B327</f>
        <v>149</v>
      </c>
      <c r="C391" s="112">
        <f t="shared" si="6"/>
        <v>116.97</v>
      </c>
    </row>
    <row r="392" spans="1:3">
      <c r="A392" s="1">
        <f>'[1]daily transaction'!$A328</f>
        <v>43672</v>
      </c>
      <c r="B392" s="112">
        <f>'[1]daily transaction'!$B328</f>
        <v>89</v>
      </c>
      <c r="C392" s="112">
        <f t="shared" si="6"/>
        <v>110.30999999999999</v>
      </c>
    </row>
    <row r="393" spans="1:3">
      <c r="A393" s="1">
        <f>'[1]daily transaction'!$A329</f>
        <v>43675</v>
      </c>
      <c r="B393" s="112">
        <f>'[1]daily transaction'!$B329</f>
        <v>85</v>
      </c>
      <c r="C393" s="112">
        <f t="shared" si="6"/>
        <v>110.59</v>
      </c>
    </row>
    <row r="394" spans="1:3">
      <c r="A394" s="1">
        <f>'[1]daily transaction'!$A330</f>
        <v>43676</v>
      </c>
      <c r="B394" s="112">
        <f>'[1]daily transaction'!$B330</f>
        <v>114</v>
      </c>
      <c r="C394" s="112">
        <f t="shared" si="6"/>
        <v>109.42</v>
      </c>
    </row>
    <row r="395" spans="1:3">
      <c r="A395" s="1">
        <f>'[1]daily transaction'!$A331</f>
        <v>43677</v>
      </c>
      <c r="B395" s="112">
        <f>'[1]daily transaction'!$B331</f>
        <v>118.5</v>
      </c>
      <c r="C395" s="112">
        <f t="shared" si="6"/>
        <v>111.1</v>
      </c>
    </row>
    <row r="396" spans="1:3">
      <c r="A396" s="1">
        <f>'[1]daily transaction'!$A332</f>
        <v>43678</v>
      </c>
      <c r="B396" s="112">
        <f>'[1]daily transaction'!$B332</f>
        <v>90.5</v>
      </c>
      <c r="C396" s="112">
        <f t="shared" si="6"/>
        <v>99.4</v>
      </c>
    </row>
    <row r="397" spans="1:3">
      <c r="A397" s="1">
        <f>'[1]daily transaction'!$A333</f>
        <v>43679</v>
      </c>
      <c r="B397" s="112">
        <f>'[1]daily transaction'!$B333</f>
        <v>66.400000000000006</v>
      </c>
      <c r="C397" s="112">
        <f t="shared" si="6"/>
        <v>94.88</v>
      </c>
    </row>
    <row r="398" spans="1:3">
      <c r="A398" s="1">
        <f>'[1]daily transaction'!$A334</f>
        <v>43682</v>
      </c>
      <c r="B398" s="112">
        <f>'[1]daily transaction'!$B334</f>
        <v>57.5</v>
      </c>
      <c r="C398" s="112">
        <f t="shared" si="6"/>
        <v>89.38</v>
      </c>
    </row>
    <row r="399" spans="1:3">
      <c r="A399" s="1">
        <f>'[1]daily transaction'!$A335</f>
        <v>43683</v>
      </c>
      <c r="B399" s="112">
        <f>'[1]daily transaction'!$B335</f>
        <v>94.8</v>
      </c>
      <c r="C399" s="112">
        <f t="shared" si="6"/>
        <v>85.539999999999992</v>
      </c>
    </row>
    <row r="400" spans="1:3">
      <c r="A400" s="1">
        <f>'[1]daily transaction'!$A336</f>
        <v>43684</v>
      </c>
      <c r="B400" s="112">
        <f>'[1]daily transaction'!$B336</f>
        <v>105.9</v>
      </c>
      <c r="C400" s="112">
        <f t="shared" si="6"/>
        <v>83.02000000000001</v>
      </c>
    </row>
    <row r="401" spans="1:3">
      <c r="A401" s="1">
        <f>'[1]daily transaction'!$A337</f>
        <v>43685</v>
      </c>
      <c r="B401" s="112">
        <f>'[1]daily transaction'!$B337</f>
        <v>206.3</v>
      </c>
      <c r="C401" s="112">
        <f t="shared" si="6"/>
        <v>106.18000000000002</v>
      </c>
    </row>
    <row r="402" spans="1:3">
      <c r="A402" s="1">
        <f>'[1]daily transaction'!$A338</f>
        <v>43686</v>
      </c>
      <c r="B402" s="112">
        <f>'[1]daily transaction'!$B338</f>
        <v>67</v>
      </c>
      <c r="C402" s="112">
        <f t="shared" si="6"/>
        <v>106.3</v>
      </c>
    </row>
    <row r="403" spans="1:3">
      <c r="A403" s="1">
        <f>'[1]daily transaction'!$A339</f>
        <v>43689</v>
      </c>
      <c r="B403" s="112">
        <f>'[1]daily transaction'!$B339</f>
        <v>124</v>
      </c>
      <c r="C403" s="112">
        <f t="shared" si="6"/>
        <v>119.6</v>
      </c>
    </row>
    <row r="404" spans="1:3">
      <c r="A404" s="1">
        <f>'[1]daily transaction'!$A340</f>
        <v>43690</v>
      </c>
      <c r="B404" s="112">
        <f>'[1]daily transaction'!$B340</f>
        <v>153.9</v>
      </c>
      <c r="C404" s="112">
        <f t="shared" si="6"/>
        <v>131.42000000000002</v>
      </c>
    </row>
    <row r="405" spans="1:3">
      <c r="A405" s="1">
        <f>'[1]daily transaction'!$A341</f>
        <v>43691</v>
      </c>
      <c r="B405" s="112">
        <f>'[1]daily transaction'!$B341</f>
        <v>173.6</v>
      </c>
      <c r="C405" s="112">
        <f t="shared" ref="C405:C468" si="7">AVERAGE(B401:B405)</f>
        <v>144.96</v>
      </c>
    </row>
    <row r="406" spans="1:3">
      <c r="A406" s="1">
        <f>'[1]daily transaction'!$A342</f>
        <v>43692</v>
      </c>
      <c r="B406" s="112">
        <f>'[1]daily transaction'!$B342</f>
        <v>120.8</v>
      </c>
      <c r="C406" s="112">
        <f t="shared" si="7"/>
        <v>127.85999999999999</v>
      </c>
    </row>
    <row r="407" spans="1:3">
      <c r="A407" s="1">
        <f>'[1]daily transaction'!$A343</f>
        <v>43693</v>
      </c>
      <c r="B407" s="112">
        <f>'[1]daily transaction'!$B343</f>
        <v>82.4</v>
      </c>
      <c r="C407" s="112">
        <f t="shared" si="7"/>
        <v>130.94</v>
      </c>
    </row>
    <row r="408" spans="1:3">
      <c r="A408" s="1">
        <f>'[1]daily transaction'!$A344</f>
        <v>43696</v>
      </c>
      <c r="B408" s="112">
        <f>'[1]daily transaction'!$B344</f>
        <v>104.5</v>
      </c>
      <c r="C408" s="112">
        <f t="shared" si="7"/>
        <v>127.04</v>
      </c>
    </row>
    <row r="409" spans="1:3">
      <c r="A409" s="1">
        <f>'[1]daily transaction'!$A345</f>
        <v>43697</v>
      </c>
      <c r="B409" s="112">
        <f>'[1]daily transaction'!$B345</f>
        <v>122.5</v>
      </c>
      <c r="C409" s="112">
        <f t="shared" si="7"/>
        <v>120.75999999999999</v>
      </c>
    </row>
    <row r="410" spans="1:3">
      <c r="A410" s="1">
        <f>'[1]daily transaction'!$A346</f>
        <v>43698</v>
      </c>
      <c r="B410" s="112">
        <f>'[1]daily transaction'!$B346</f>
        <v>130</v>
      </c>
      <c r="C410" s="112">
        <f t="shared" si="7"/>
        <v>112.04</v>
      </c>
    </row>
    <row r="411" spans="1:3">
      <c r="A411" s="1">
        <f>'[1]daily transaction'!$A347</f>
        <v>43699</v>
      </c>
      <c r="B411" s="112">
        <f>'[1]daily transaction'!$B347</f>
        <v>164.9</v>
      </c>
      <c r="C411" s="112">
        <f t="shared" si="7"/>
        <v>120.85999999999999</v>
      </c>
    </row>
    <row r="412" spans="1:3">
      <c r="A412" s="1">
        <f>'[1]daily transaction'!$A348</f>
        <v>43700</v>
      </c>
      <c r="B412" s="112">
        <f>'[1]daily transaction'!$B348</f>
        <v>135.5</v>
      </c>
      <c r="C412" s="112">
        <f t="shared" si="7"/>
        <v>131.47999999999999</v>
      </c>
    </row>
    <row r="413" spans="1:3">
      <c r="A413" s="1">
        <f>'[1]daily transaction'!$A349</f>
        <v>43703</v>
      </c>
      <c r="B413" s="112">
        <f>'[1]daily transaction'!$B349</f>
        <v>103.6</v>
      </c>
      <c r="C413" s="112">
        <f t="shared" si="7"/>
        <v>131.30000000000001</v>
      </c>
    </row>
    <row r="414" spans="1:3">
      <c r="A414" s="1">
        <f>'[1]daily transaction'!$A350</f>
        <v>43704</v>
      </c>
      <c r="B414" s="112">
        <f>'[1]daily transaction'!$B350</f>
        <v>95.7</v>
      </c>
      <c r="C414" s="112">
        <f t="shared" si="7"/>
        <v>125.94000000000001</v>
      </c>
    </row>
    <row r="415" spans="1:3">
      <c r="A415" s="1">
        <f>'[1]daily transaction'!$A351</f>
        <v>43705</v>
      </c>
      <c r="B415" s="112">
        <f>'[1]daily transaction'!$B351</f>
        <v>174.28</v>
      </c>
      <c r="C415" s="112">
        <f t="shared" si="7"/>
        <v>134.79599999999999</v>
      </c>
    </row>
    <row r="416" spans="1:3">
      <c r="A416" s="1">
        <f>'[1]daily transaction'!$A352</f>
        <v>43706</v>
      </c>
      <c r="B416" s="112">
        <f>'[1]daily transaction'!$B352</f>
        <v>143.69999999999999</v>
      </c>
      <c r="C416" s="112">
        <f t="shared" si="7"/>
        <v>130.55599999999998</v>
      </c>
    </row>
    <row r="417" spans="1:3">
      <c r="A417" s="1">
        <f>'[1]daily transaction'!$A353</f>
        <v>43707</v>
      </c>
      <c r="B417" s="112">
        <f>'[1]daily transaction'!$B353</f>
        <v>151</v>
      </c>
      <c r="C417" s="112">
        <f t="shared" si="7"/>
        <v>133.65600000000001</v>
      </c>
    </row>
    <row r="418" spans="1:3">
      <c r="A418" s="1">
        <f>'[1]daily transaction'!$A354</f>
        <v>43710</v>
      </c>
      <c r="B418" s="112">
        <f>'[1]daily transaction'!$B354</f>
        <v>237.6</v>
      </c>
      <c r="C418" s="112">
        <f t="shared" si="7"/>
        <v>160.45600000000002</v>
      </c>
    </row>
    <row r="419" spans="1:3">
      <c r="A419" s="1">
        <f>'[1]daily transaction'!$A355</f>
        <v>43711</v>
      </c>
      <c r="B419" s="112">
        <f>'[1]daily transaction'!$B355</f>
        <v>145.5</v>
      </c>
      <c r="C419" s="112">
        <f t="shared" si="7"/>
        <v>170.416</v>
      </c>
    </row>
    <row r="420" spans="1:3">
      <c r="A420" s="1">
        <f>'[1]daily transaction'!$A356</f>
        <v>43712</v>
      </c>
      <c r="B420" s="112">
        <f>'[1]daily transaction'!$B356</f>
        <v>170.7</v>
      </c>
      <c r="C420" s="112">
        <f t="shared" si="7"/>
        <v>169.7</v>
      </c>
    </row>
    <row r="421" spans="1:3">
      <c r="A421" s="1">
        <f>'[1]daily transaction'!$A357</f>
        <v>43713</v>
      </c>
      <c r="B421" s="112">
        <f>'[1]daily transaction'!$B357</f>
        <v>163.4</v>
      </c>
      <c r="C421" s="112">
        <f t="shared" si="7"/>
        <v>173.64</v>
      </c>
    </row>
    <row r="422" spans="1:3">
      <c r="A422" s="1">
        <f>'[1]daily transaction'!$A358</f>
        <v>43714</v>
      </c>
      <c r="B422" s="112">
        <f>'[1]daily transaction'!$B358</f>
        <v>77.8</v>
      </c>
      <c r="C422" s="112">
        <f t="shared" si="7"/>
        <v>158.99999999999997</v>
      </c>
    </row>
    <row r="423" spans="1:3">
      <c r="A423" s="1">
        <f>'[1]daily transaction'!$A359</f>
        <v>43717</v>
      </c>
      <c r="B423" s="112">
        <f>'[1]daily transaction'!$B359</f>
        <v>215.3</v>
      </c>
      <c r="C423" s="112">
        <f t="shared" si="7"/>
        <v>154.54000000000002</v>
      </c>
    </row>
    <row r="424" spans="1:3">
      <c r="A424" s="1">
        <f>'[1]daily transaction'!$A360</f>
        <v>43718</v>
      </c>
      <c r="B424" s="112">
        <f>'[1]daily transaction'!$B360</f>
        <v>147.5</v>
      </c>
      <c r="C424" s="112">
        <f t="shared" si="7"/>
        <v>154.94</v>
      </c>
    </row>
    <row r="425" spans="1:3">
      <c r="A425" s="1">
        <f>'[1]daily transaction'!$A361</f>
        <v>43719</v>
      </c>
      <c r="B425" s="112">
        <f>'[1]daily transaction'!$B361</f>
        <v>118</v>
      </c>
      <c r="C425" s="112">
        <f t="shared" si="7"/>
        <v>144.4</v>
      </c>
    </row>
    <row r="426" spans="1:3">
      <c r="A426" s="1">
        <f>'[1]daily transaction'!$A362</f>
        <v>43720</v>
      </c>
      <c r="B426" s="112">
        <f>'[1]daily transaction'!$B362</f>
        <v>88.4</v>
      </c>
      <c r="C426" s="112">
        <f t="shared" si="7"/>
        <v>129.4</v>
      </c>
    </row>
    <row r="427" spans="1:3">
      <c r="A427" s="1">
        <f>'[1]daily transaction'!$A363</f>
        <v>43724</v>
      </c>
      <c r="B427" s="112">
        <f>'[1]daily transaction'!$B363</f>
        <v>161.5</v>
      </c>
      <c r="C427" s="112">
        <f t="shared" si="7"/>
        <v>146.14000000000001</v>
      </c>
    </row>
    <row r="428" spans="1:3">
      <c r="A428" s="1">
        <f>'[1]daily transaction'!$A364</f>
        <v>43725</v>
      </c>
      <c r="B428" s="112">
        <f>'[1]daily transaction'!$B364</f>
        <v>171.4</v>
      </c>
      <c r="C428" s="112">
        <f t="shared" si="7"/>
        <v>137.35999999999999</v>
      </c>
    </row>
    <row r="429" spans="1:3">
      <c r="A429" s="1">
        <f>'[1]daily transaction'!$A365</f>
        <v>43726</v>
      </c>
      <c r="B429" s="112">
        <f>'[1]daily transaction'!$B365</f>
        <v>134</v>
      </c>
      <c r="C429" s="112">
        <f t="shared" si="7"/>
        <v>134.66</v>
      </c>
    </row>
    <row r="430" spans="1:3">
      <c r="A430" s="1">
        <f>'[1]daily transaction'!$A366</f>
        <v>43727</v>
      </c>
      <c r="B430" s="112">
        <f>'[1]daily transaction'!$B366</f>
        <v>112.7</v>
      </c>
      <c r="C430" s="112">
        <f t="shared" si="7"/>
        <v>133.6</v>
      </c>
    </row>
    <row r="431" spans="1:3">
      <c r="A431" s="1">
        <f>'[1]daily transaction'!$A367</f>
        <v>43728</v>
      </c>
      <c r="B431" s="112">
        <f>'[1]daily transaction'!$B367</f>
        <v>153.6</v>
      </c>
      <c r="C431" s="112">
        <f t="shared" si="7"/>
        <v>146.64000000000001</v>
      </c>
    </row>
    <row r="432" spans="1:3">
      <c r="A432" s="1">
        <f>'[1]daily transaction'!$A368</f>
        <v>43731</v>
      </c>
      <c r="B432" s="112">
        <f>'[1]daily transaction'!$B368</f>
        <v>195</v>
      </c>
      <c r="C432" s="112">
        <f t="shared" si="7"/>
        <v>153.33999999999997</v>
      </c>
    </row>
    <row r="433" spans="1:3">
      <c r="A433" s="1">
        <f>'[1]daily transaction'!$A369</f>
        <v>43732</v>
      </c>
      <c r="B433" s="112">
        <f>'[1]daily transaction'!$B369</f>
        <v>72.099999999999994</v>
      </c>
      <c r="C433" s="112">
        <f t="shared" si="7"/>
        <v>133.47999999999999</v>
      </c>
    </row>
    <row r="434" spans="1:3">
      <c r="A434" s="1">
        <f>'[1]daily transaction'!$A370</f>
        <v>43733</v>
      </c>
      <c r="B434" s="112">
        <f>'[1]daily transaction'!$B370</f>
        <v>68</v>
      </c>
      <c r="C434" s="112">
        <f t="shared" si="7"/>
        <v>120.28</v>
      </c>
    </row>
    <row r="435" spans="1:3">
      <c r="A435" s="1">
        <f>'[1]daily transaction'!$A371</f>
        <v>43734</v>
      </c>
      <c r="B435" s="112">
        <f>'[1]daily transaction'!$B371</f>
        <v>113.5</v>
      </c>
      <c r="C435" s="112">
        <f t="shared" si="7"/>
        <v>120.44000000000001</v>
      </c>
    </row>
    <row r="436" spans="1:3">
      <c r="A436" s="1">
        <f>'[1]daily transaction'!$A372</f>
        <v>43735</v>
      </c>
      <c r="B436" s="112">
        <f>'[1]daily transaction'!$B372</f>
        <v>119</v>
      </c>
      <c r="C436" s="112">
        <f t="shared" si="7"/>
        <v>113.52000000000001</v>
      </c>
    </row>
    <row r="437" spans="1:3">
      <c r="A437" s="1">
        <f>'[1]daily transaction'!$A373</f>
        <v>43737</v>
      </c>
      <c r="B437" s="112">
        <f>'[1]daily transaction'!$B373</f>
        <v>47</v>
      </c>
      <c r="C437" s="112">
        <f t="shared" si="7"/>
        <v>83.92</v>
      </c>
    </row>
    <row r="438" spans="1:3">
      <c r="A438" s="1">
        <f>'[1]daily transaction'!$A374</f>
        <v>43746</v>
      </c>
      <c r="B438" s="112">
        <f>'[1]daily transaction'!$B374</f>
        <v>145</v>
      </c>
      <c r="C438" s="112">
        <f t="shared" si="7"/>
        <v>98.5</v>
      </c>
    </row>
    <row r="439" spans="1:3">
      <c r="A439" s="1">
        <f>'[1]daily transaction'!$A375</f>
        <v>43747</v>
      </c>
      <c r="B439" s="112">
        <f>'[1]daily transaction'!$B375</f>
        <v>77.5</v>
      </c>
      <c r="C439" s="112">
        <f t="shared" si="7"/>
        <v>100.4</v>
      </c>
    </row>
    <row r="440" spans="1:3">
      <c r="A440" s="1">
        <f>'[1]daily transaction'!$A376</f>
        <v>43748</v>
      </c>
      <c r="B440" s="112">
        <f>'[1]daily transaction'!$B376</f>
        <v>118.7</v>
      </c>
      <c r="C440" s="112">
        <f t="shared" si="7"/>
        <v>101.44</v>
      </c>
    </row>
    <row r="441" spans="1:3">
      <c r="A441" s="1">
        <f>'[1]daily transaction'!$A377</f>
        <v>43749</v>
      </c>
      <c r="B441" s="112">
        <f>'[1]daily transaction'!$B377</f>
        <v>90.5</v>
      </c>
      <c r="C441" s="112">
        <f t="shared" si="7"/>
        <v>95.74</v>
      </c>
    </row>
    <row r="442" spans="1:3">
      <c r="A442" s="1">
        <f>'[1]daily transaction'!$A378</f>
        <v>43750</v>
      </c>
      <c r="B442" s="112">
        <f>'[1]daily transaction'!$B378</f>
        <v>63.5</v>
      </c>
      <c r="C442" s="112">
        <f t="shared" si="7"/>
        <v>99.039999999999992</v>
      </c>
    </row>
    <row r="443" spans="1:3">
      <c r="A443" s="1">
        <f>'[1]daily transaction'!$A379</f>
        <v>43752</v>
      </c>
      <c r="B443" s="112">
        <f>'[1]daily transaction'!$B379</f>
        <v>109.2</v>
      </c>
      <c r="C443" s="112">
        <f t="shared" si="7"/>
        <v>91.88</v>
      </c>
    </row>
    <row r="444" spans="1:3">
      <c r="A444" s="1">
        <f>'[1]daily transaction'!$A380</f>
        <v>43753</v>
      </c>
      <c r="B444" s="112">
        <f>'[1]daily transaction'!$B380</f>
        <v>96.83</v>
      </c>
      <c r="C444" s="112">
        <f t="shared" si="7"/>
        <v>95.745999999999995</v>
      </c>
    </row>
    <row r="445" spans="1:3">
      <c r="A445" s="1">
        <f>'[1]daily transaction'!$A381</f>
        <v>43754</v>
      </c>
      <c r="B445" s="112">
        <f>'[1]daily transaction'!$B381</f>
        <v>81</v>
      </c>
      <c r="C445" s="112">
        <f t="shared" si="7"/>
        <v>88.205999999999989</v>
      </c>
    </row>
    <row r="446" spans="1:3">
      <c r="A446" s="1">
        <f>'[1]daily transaction'!$A382</f>
        <v>43755</v>
      </c>
      <c r="B446" s="112">
        <f>'[1]daily transaction'!$B382</f>
        <v>92.8</v>
      </c>
      <c r="C446" s="112">
        <f t="shared" si="7"/>
        <v>88.665999999999997</v>
      </c>
    </row>
    <row r="447" spans="1:3">
      <c r="A447" s="1">
        <f>'[1]daily transaction'!$A383</f>
        <v>43756</v>
      </c>
      <c r="B447" s="112">
        <f>'[1]daily transaction'!$B383</f>
        <v>74.5</v>
      </c>
      <c r="C447" s="112">
        <f t="shared" si="7"/>
        <v>90.866</v>
      </c>
    </row>
    <row r="448" spans="1:3">
      <c r="A448" s="1">
        <f>'[1]daily transaction'!$A384</f>
        <v>43759</v>
      </c>
      <c r="B448" s="112">
        <f>'[1]daily transaction'!$B384</f>
        <v>75.400000000000006</v>
      </c>
      <c r="C448" s="112">
        <f t="shared" si="7"/>
        <v>84.105999999999995</v>
      </c>
    </row>
    <row r="449" spans="1:3">
      <c r="A449" s="1">
        <f>'[1]daily transaction'!$A385</f>
        <v>43760</v>
      </c>
      <c r="B449" s="112">
        <f>'[1]daily transaction'!$B385</f>
        <v>83.2</v>
      </c>
      <c r="C449" s="112">
        <f t="shared" si="7"/>
        <v>81.38000000000001</v>
      </c>
    </row>
    <row r="450" spans="1:3">
      <c r="A450" s="1">
        <f>'[1]daily transaction'!$A386</f>
        <v>43761</v>
      </c>
      <c r="B450" s="112">
        <f>'[1]daily transaction'!$B386</f>
        <v>119.9</v>
      </c>
      <c r="C450" s="112">
        <f t="shared" si="7"/>
        <v>89.160000000000011</v>
      </c>
    </row>
    <row r="451" spans="1:3">
      <c r="A451" s="1">
        <f>'[1]daily transaction'!$A387</f>
        <v>43762</v>
      </c>
      <c r="B451" s="112">
        <f>'[1]daily transaction'!$B387</f>
        <v>143</v>
      </c>
      <c r="C451" s="112">
        <f t="shared" si="7"/>
        <v>99.2</v>
      </c>
    </row>
    <row r="452" spans="1:3">
      <c r="A452" s="1">
        <f>'[1]daily transaction'!$A388</f>
        <v>43763</v>
      </c>
      <c r="B452" s="112">
        <f>'[1]daily transaction'!$B388</f>
        <v>98.2</v>
      </c>
      <c r="C452" s="112">
        <f t="shared" si="7"/>
        <v>103.94000000000001</v>
      </c>
    </row>
    <row r="453" spans="1:3">
      <c r="A453" s="1">
        <f>'[1]daily transaction'!$A389</f>
        <v>43766</v>
      </c>
      <c r="B453" s="112">
        <f>'[1]daily transaction'!$B389</f>
        <v>71.8</v>
      </c>
      <c r="C453" s="112">
        <f t="shared" si="7"/>
        <v>103.22</v>
      </c>
    </row>
    <row r="454" spans="1:3">
      <c r="A454" s="1">
        <f>'[1]daily transaction'!$A390</f>
        <v>43767</v>
      </c>
      <c r="B454" s="112">
        <f>'[1]daily transaction'!$B390</f>
        <v>91.5</v>
      </c>
      <c r="C454" s="112">
        <f t="shared" si="7"/>
        <v>104.88</v>
      </c>
    </row>
    <row r="455" spans="1:3">
      <c r="A455" s="1">
        <f>'[1]daily transaction'!$A391</f>
        <v>43768</v>
      </c>
      <c r="B455" s="112">
        <f>'[1]daily transaction'!$B391</f>
        <v>78.349999999999994</v>
      </c>
      <c r="C455" s="112">
        <f t="shared" si="7"/>
        <v>96.570000000000007</v>
      </c>
    </row>
    <row r="456" spans="1:3">
      <c r="A456" s="1">
        <f>'[1]daily transaction'!$A392</f>
        <v>43769</v>
      </c>
      <c r="B456" s="112">
        <f>'[1]daily transaction'!$B392</f>
        <v>68.900000000000006</v>
      </c>
      <c r="C456" s="112">
        <f t="shared" si="7"/>
        <v>81.75</v>
      </c>
    </row>
    <row r="457" spans="1:3">
      <c r="A457" s="1">
        <f>'[1]daily transaction'!$A393</f>
        <v>43770</v>
      </c>
      <c r="B457" s="112">
        <f>'[1]daily transaction'!$B393</f>
        <v>58.6</v>
      </c>
      <c r="C457" s="112">
        <f t="shared" si="7"/>
        <v>73.830000000000013</v>
      </c>
    </row>
    <row r="458" spans="1:3">
      <c r="A458" s="1">
        <f>'[1]daily transaction'!$A394</f>
        <v>43773</v>
      </c>
      <c r="B458" s="112">
        <f>'[1]daily transaction'!$B394</f>
        <v>85</v>
      </c>
      <c r="C458" s="112">
        <f t="shared" si="7"/>
        <v>76.47</v>
      </c>
    </row>
    <row r="459" spans="1:3">
      <c r="A459" s="1">
        <f>'[1]daily transaction'!$A395</f>
        <v>43774</v>
      </c>
      <c r="B459" s="112">
        <f>'[1]daily transaction'!$B395</f>
        <v>134.1</v>
      </c>
      <c r="C459" s="112">
        <f t="shared" si="7"/>
        <v>84.990000000000009</v>
      </c>
    </row>
    <row r="460" spans="1:3">
      <c r="A460" s="1">
        <f>'[1]daily transaction'!$A396</f>
        <v>43775</v>
      </c>
      <c r="B460" s="112">
        <f>'[1]daily transaction'!$B396</f>
        <v>120.23</v>
      </c>
      <c r="C460" s="112">
        <f t="shared" si="7"/>
        <v>93.366000000000014</v>
      </c>
    </row>
    <row r="461" spans="1:3">
      <c r="A461" s="1">
        <f>'[1]daily transaction'!$A397</f>
        <v>43776</v>
      </c>
      <c r="B461" s="112">
        <f>'[1]daily transaction'!$B397</f>
        <v>93.5</v>
      </c>
      <c r="C461" s="112">
        <f t="shared" si="7"/>
        <v>98.286000000000001</v>
      </c>
    </row>
    <row r="462" spans="1:3">
      <c r="A462" s="1">
        <f>'[1]daily transaction'!$A398</f>
        <v>43777</v>
      </c>
      <c r="B462" s="112">
        <f>'[1]daily transaction'!$B398</f>
        <v>81.5</v>
      </c>
      <c r="C462" s="112">
        <f t="shared" si="7"/>
        <v>102.86599999999999</v>
      </c>
    </row>
    <row r="463" spans="1:3">
      <c r="A463" s="1">
        <f>'[1]daily transaction'!$A399</f>
        <v>43780</v>
      </c>
      <c r="B463" s="112">
        <f>'[1]daily transaction'!$B399</f>
        <v>78.2</v>
      </c>
      <c r="C463" s="112">
        <f t="shared" si="7"/>
        <v>101.506</v>
      </c>
    </row>
    <row r="464" spans="1:3">
      <c r="A464" s="1">
        <f>'[1]daily transaction'!$A400</f>
        <v>43781</v>
      </c>
      <c r="B464" s="112">
        <f>'[1]daily transaction'!$B400</f>
        <v>233.8</v>
      </c>
      <c r="C464" s="112">
        <f t="shared" si="7"/>
        <v>121.446</v>
      </c>
    </row>
    <row r="465" spans="1:3">
      <c r="A465" s="1">
        <f>'[1]daily transaction'!$A401</f>
        <v>43782</v>
      </c>
      <c r="B465" s="112">
        <f>'[1]daily transaction'!$B401</f>
        <v>122.1</v>
      </c>
      <c r="C465" s="112">
        <f t="shared" si="7"/>
        <v>121.82000000000001</v>
      </c>
    </row>
    <row r="466" spans="1:3">
      <c r="A466" s="1">
        <f>'[1]daily transaction'!$A402</f>
        <v>43783</v>
      </c>
      <c r="B466" s="112">
        <f>'[1]daily transaction'!$B402</f>
        <v>129.1</v>
      </c>
      <c r="C466" s="112">
        <f t="shared" si="7"/>
        <v>128.94</v>
      </c>
    </row>
    <row r="467" spans="1:3">
      <c r="A467" s="1">
        <f>'[1]daily transaction'!$A403</f>
        <v>43784</v>
      </c>
      <c r="B467" s="112">
        <f>'[1]daily transaction'!$B403</f>
        <v>114.6</v>
      </c>
      <c r="C467" s="112">
        <f t="shared" si="7"/>
        <v>135.56</v>
      </c>
    </row>
    <row r="468" spans="1:3">
      <c r="A468" s="1">
        <f>'[1]daily transaction'!$A404</f>
        <v>43787</v>
      </c>
      <c r="B468" s="112">
        <f>'[1]daily transaction'!$B404</f>
        <v>122.2</v>
      </c>
      <c r="C468" s="112">
        <f t="shared" si="7"/>
        <v>144.36000000000001</v>
      </c>
    </row>
    <row r="469" spans="1:3">
      <c r="A469" s="1">
        <f>'[1]daily transaction'!$A405</f>
        <v>43788</v>
      </c>
      <c r="B469" s="112">
        <f>'[1]daily transaction'!$B405</f>
        <v>227.3</v>
      </c>
      <c r="C469" s="112">
        <f t="shared" ref="C469:C532" si="8">AVERAGE(B465:B469)</f>
        <v>143.06</v>
      </c>
    </row>
    <row r="470" spans="1:3">
      <c r="A470" s="1">
        <f>'[1]daily transaction'!$A406</f>
        <v>43789</v>
      </c>
      <c r="B470" s="112">
        <f>'[1]daily transaction'!$B406</f>
        <v>166.9</v>
      </c>
      <c r="C470" s="112">
        <f t="shared" si="8"/>
        <v>152.02000000000001</v>
      </c>
    </row>
    <row r="471" spans="1:3">
      <c r="A471" s="1">
        <f>'[1]daily transaction'!$A407</f>
        <v>43790</v>
      </c>
      <c r="B471" s="112">
        <f>'[1]daily transaction'!$B407</f>
        <v>159.69999999999999</v>
      </c>
      <c r="C471" s="112">
        <f t="shared" si="8"/>
        <v>158.14000000000001</v>
      </c>
    </row>
    <row r="472" spans="1:3">
      <c r="A472" s="1">
        <f>'[1]daily transaction'!$A408</f>
        <v>43791</v>
      </c>
      <c r="B472" s="112">
        <f>'[1]daily transaction'!$B408</f>
        <v>94.4</v>
      </c>
      <c r="C472" s="112">
        <f t="shared" si="8"/>
        <v>154.09999999999997</v>
      </c>
    </row>
    <row r="473" spans="1:3">
      <c r="A473" s="1">
        <f>'[1]daily transaction'!$A409</f>
        <v>43794</v>
      </c>
      <c r="B473" s="112">
        <f>'[1]daily transaction'!$B409</f>
        <v>262.3</v>
      </c>
      <c r="C473" s="112">
        <f t="shared" si="8"/>
        <v>182.12000000000003</v>
      </c>
    </row>
    <row r="474" spans="1:3">
      <c r="A474" s="1">
        <f>'[1]daily transaction'!$A410</f>
        <v>43795</v>
      </c>
      <c r="B474" s="112">
        <f>'[1]daily transaction'!$B410</f>
        <v>76.7</v>
      </c>
      <c r="C474" s="112">
        <f t="shared" si="8"/>
        <v>152</v>
      </c>
    </row>
    <row r="475" spans="1:3">
      <c r="A475" s="1">
        <f>'[1]daily transaction'!$A411</f>
        <v>43796</v>
      </c>
      <c r="B475" s="112">
        <f>'[1]daily transaction'!$B411</f>
        <v>103.7</v>
      </c>
      <c r="C475" s="112">
        <f t="shared" si="8"/>
        <v>139.36000000000001</v>
      </c>
    </row>
    <row r="476" spans="1:3">
      <c r="A476" s="1">
        <f>'[1]daily transaction'!$A412</f>
        <v>43797</v>
      </c>
      <c r="B476" s="112">
        <f>'[1]daily transaction'!$B412</f>
        <v>132.1</v>
      </c>
      <c r="C476" s="112">
        <f t="shared" si="8"/>
        <v>133.84</v>
      </c>
    </row>
    <row r="477" spans="1:3">
      <c r="A477" s="1">
        <f>'[1]daily transaction'!$A413</f>
        <v>43798</v>
      </c>
      <c r="B477" s="112">
        <f>'[1]daily transaction'!$B413</f>
        <v>71.8</v>
      </c>
      <c r="C477" s="112">
        <f t="shared" si="8"/>
        <v>129.32</v>
      </c>
    </row>
    <row r="478" spans="1:3">
      <c r="A478" s="1">
        <f>'[1]daily transaction'!$A414</f>
        <v>43801</v>
      </c>
      <c r="B478" s="112">
        <f>'[1]daily transaction'!$B414</f>
        <v>122.42</v>
      </c>
      <c r="C478" s="112">
        <f t="shared" si="8"/>
        <v>101.34400000000001</v>
      </c>
    </row>
    <row r="479" spans="1:3">
      <c r="A479" s="1">
        <f>'[1]daily transaction'!$A415</f>
        <v>43802</v>
      </c>
      <c r="B479" s="112">
        <f>'[1]daily transaction'!$B415</f>
        <v>157.30000000000001</v>
      </c>
      <c r="C479" s="112">
        <f t="shared" si="8"/>
        <v>117.46400000000001</v>
      </c>
    </row>
    <row r="480" spans="1:3">
      <c r="A480" s="1">
        <f>'[1]daily transaction'!$A416</f>
        <v>43803</v>
      </c>
      <c r="B480" s="112">
        <f>'[1]daily transaction'!$B416</f>
        <v>150.19999999999999</v>
      </c>
      <c r="C480" s="112">
        <f t="shared" si="8"/>
        <v>126.76399999999998</v>
      </c>
    </row>
    <row r="481" spans="1:3">
      <c r="A481" s="1">
        <f>'[1]daily transaction'!$A417</f>
        <v>43804</v>
      </c>
      <c r="B481" s="112">
        <f>'[1]daily transaction'!$B417</f>
        <v>100.3</v>
      </c>
      <c r="C481" s="112">
        <f t="shared" si="8"/>
        <v>120.404</v>
      </c>
    </row>
    <row r="482" spans="1:3">
      <c r="A482" s="1">
        <f>'[1]daily transaction'!$A418</f>
        <v>43805</v>
      </c>
      <c r="B482" s="112">
        <f>'[1]daily transaction'!$B418</f>
        <v>98.72</v>
      </c>
      <c r="C482" s="112">
        <f t="shared" si="8"/>
        <v>125.78800000000001</v>
      </c>
    </row>
    <row r="483" spans="1:3">
      <c r="A483" s="1">
        <f>'[1]daily transaction'!$A419</f>
        <v>43808</v>
      </c>
      <c r="B483" s="112">
        <f>'[1]daily transaction'!$B419</f>
        <v>213.2</v>
      </c>
      <c r="C483" s="112">
        <f t="shared" si="8"/>
        <v>143.94400000000002</v>
      </c>
    </row>
    <row r="484" spans="1:3">
      <c r="A484" s="1">
        <f>'[1]daily transaction'!$A420</f>
        <v>43809</v>
      </c>
      <c r="B484" s="112">
        <f>'[1]daily transaction'!$B420</f>
        <v>83.7</v>
      </c>
      <c r="C484" s="112">
        <f t="shared" si="8"/>
        <v>129.22400000000002</v>
      </c>
    </row>
    <row r="485" spans="1:3">
      <c r="A485" s="1">
        <f>'[1]daily transaction'!$A421</f>
        <v>43810</v>
      </c>
      <c r="B485" s="112">
        <f>'[1]daily transaction'!$B421</f>
        <v>139.08000000000001</v>
      </c>
      <c r="C485" s="112">
        <f t="shared" si="8"/>
        <v>127</v>
      </c>
    </row>
    <row r="486" spans="1:3">
      <c r="A486" s="1">
        <f>'[1]daily transaction'!$A422</f>
        <v>43811</v>
      </c>
      <c r="B486" s="112">
        <f>'[1]daily transaction'!$B422</f>
        <v>110.8</v>
      </c>
      <c r="C486" s="112">
        <f t="shared" si="8"/>
        <v>129.09999999999997</v>
      </c>
    </row>
    <row r="487" spans="1:3">
      <c r="A487" s="1">
        <f>'[1]daily transaction'!$A423</f>
        <v>43812</v>
      </c>
      <c r="B487" s="112">
        <f>'[1]daily transaction'!$B423</f>
        <v>102.5</v>
      </c>
      <c r="C487" s="112">
        <f t="shared" si="8"/>
        <v>129.85599999999999</v>
      </c>
    </row>
    <row r="488" spans="1:3">
      <c r="A488" s="1">
        <f>'[1]daily transaction'!$A424</f>
        <v>43815</v>
      </c>
      <c r="B488" s="112">
        <f>'[1]daily transaction'!$B424</f>
        <v>140.30000000000001</v>
      </c>
      <c r="C488" s="112">
        <f t="shared" si="8"/>
        <v>115.27600000000002</v>
      </c>
    </row>
    <row r="489" spans="1:3">
      <c r="A489" s="1">
        <f>'[1]daily transaction'!$A425</f>
        <v>43816</v>
      </c>
      <c r="B489" s="112">
        <f>'[1]daily transaction'!$B425</f>
        <v>99.2</v>
      </c>
      <c r="C489" s="112">
        <f t="shared" si="8"/>
        <v>118.376</v>
      </c>
    </row>
    <row r="490" spans="1:3">
      <c r="A490" s="1">
        <f>'[1]daily transaction'!$A426</f>
        <v>43817</v>
      </c>
      <c r="B490" s="112">
        <f>'[1]daily transaction'!$B426</f>
        <v>143.19999999999999</v>
      </c>
      <c r="C490" s="112">
        <f t="shared" si="8"/>
        <v>119.2</v>
      </c>
    </row>
    <row r="491" spans="1:3">
      <c r="A491" s="1">
        <f>'[1]daily transaction'!$A427</f>
        <v>43818</v>
      </c>
      <c r="B491" s="112">
        <f>'[1]daily transaction'!$B427</f>
        <v>168</v>
      </c>
      <c r="C491" s="112">
        <f t="shared" si="8"/>
        <v>130.64000000000001</v>
      </c>
    </row>
    <row r="492" spans="1:3">
      <c r="A492" s="1">
        <f>'[1]daily transaction'!$A428</f>
        <v>43819</v>
      </c>
      <c r="B492" s="112">
        <f>'[1]daily transaction'!$B428</f>
        <v>114.4</v>
      </c>
      <c r="C492" s="112">
        <f t="shared" si="8"/>
        <v>133.02000000000001</v>
      </c>
    </row>
    <row r="493" spans="1:3">
      <c r="A493" s="1">
        <f>'[1]daily transaction'!$A429</f>
        <v>43822</v>
      </c>
      <c r="B493" s="112">
        <f>'[1]daily transaction'!$B429</f>
        <v>103.5</v>
      </c>
      <c r="C493" s="112">
        <f t="shared" si="8"/>
        <v>125.66</v>
      </c>
    </row>
    <row r="494" spans="1:3">
      <c r="A494" s="1">
        <f>'[1]daily transaction'!$A430</f>
        <v>43823</v>
      </c>
      <c r="B494" s="112">
        <f>'[1]daily transaction'!$B430</f>
        <v>182</v>
      </c>
      <c r="C494" s="112">
        <f t="shared" si="8"/>
        <v>142.22</v>
      </c>
    </row>
    <row r="495" spans="1:3">
      <c r="A495" s="1">
        <f>'[1]daily transaction'!$A431</f>
        <v>43824</v>
      </c>
      <c r="B495" s="112">
        <f>'[1]daily transaction'!$B431</f>
        <v>121.1</v>
      </c>
      <c r="C495" s="112">
        <f t="shared" si="8"/>
        <v>137.80000000000001</v>
      </c>
    </row>
    <row r="496" spans="1:3">
      <c r="A496" s="1">
        <f>'[1]daily transaction'!$A432</f>
        <v>43825</v>
      </c>
      <c r="B496" s="112">
        <f>'[1]daily transaction'!$B432</f>
        <v>135.80000000000001</v>
      </c>
      <c r="C496" s="112">
        <f t="shared" si="8"/>
        <v>131.35999999999999</v>
      </c>
    </row>
    <row r="497" spans="1:3">
      <c r="A497" s="1">
        <f>'[1]daily transaction'!$A433</f>
        <v>43826</v>
      </c>
      <c r="B497" s="112">
        <f>'[1]daily transaction'!$B433</f>
        <v>125.7</v>
      </c>
      <c r="C497" s="112">
        <f t="shared" si="8"/>
        <v>133.62000000000003</v>
      </c>
    </row>
    <row r="498" spans="1:3">
      <c r="A498" s="1">
        <f>'[1]daily transaction'!$A434</f>
        <v>43829</v>
      </c>
      <c r="B498" s="112">
        <f>'[1]daily transaction'!$B434</f>
        <v>184.8</v>
      </c>
      <c r="C498" s="112">
        <f t="shared" si="8"/>
        <v>149.88000000000002</v>
      </c>
    </row>
    <row r="499" spans="1:3">
      <c r="A499" s="1">
        <f>'[1]daily transaction'!$A435</f>
        <v>43830</v>
      </c>
      <c r="B499" s="112">
        <f>'[1]daily transaction'!$B435</f>
        <v>212.65</v>
      </c>
      <c r="C499" s="112">
        <f t="shared" si="8"/>
        <v>156.01</v>
      </c>
    </row>
    <row r="500" spans="1:3">
      <c r="A500" s="1">
        <f>'[1]daily transaction'!$A436</f>
        <v>43832</v>
      </c>
      <c r="B500" s="112">
        <f>'[1]daily transaction'!$B436</f>
        <v>217.7</v>
      </c>
      <c r="C500" s="112">
        <f t="shared" si="8"/>
        <v>175.33</v>
      </c>
    </row>
    <row r="501" spans="1:3">
      <c r="A501" s="1">
        <f>'[1]daily transaction'!$A437</f>
        <v>43833</v>
      </c>
      <c r="B501" s="112">
        <f>'[1]daily transaction'!$B437</f>
        <v>171.8</v>
      </c>
      <c r="C501" s="112">
        <f t="shared" si="8"/>
        <v>182.52999999999997</v>
      </c>
    </row>
    <row r="502" spans="1:3">
      <c r="A502" s="1">
        <f>'[1]daily transaction'!$A438</f>
        <v>43836</v>
      </c>
      <c r="B502" s="112">
        <f>'[1]daily transaction'!$B438</f>
        <v>213</v>
      </c>
      <c r="C502" s="112">
        <f t="shared" si="8"/>
        <v>199.99</v>
      </c>
    </row>
    <row r="503" spans="1:3">
      <c r="A503" s="1">
        <f>'[1]daily transaction'!$A439</f>
        <v>43837</v>
      </c>
      <c r="B503" s="112">
        <f>'[1]daily transaction'!$B439</f>
        <v>240.6</v>
      </c>
      <c r="C503" s="112">
        <f t="shared" si="8"/>
        <v>211.15</v>
      </c>
    </row>
    <row r="504" spans="1:3">
      <c r="A504" s="1">
        <f>'[1]daily transaction'!$A440</f>
        <v>43838</v>
      </c>
      <c r="B504" s="112">
        <f>'[1]daily transaction'!$B440</f>
        <v>206</v>
      </c>
      <c r="C504" s="112">
        <f t="shared" si="8"/>
        <v>209.82</v>
      </c>
    </row>
    <row r="505" spans="1:3">
      <c r="A505" s="1">
        <f>'[1]daily transaction'!$A441</f>
        <v>43839</v>
      </c>
      <c r="B505" s="112">
        <f>'[1]daily transaction'!$B441</f>
        <v>108</v>
      </c>
      <c r="C505" s="112">
        <f t="shared" si="8"/>
        <v>187.88</v>
      </c>
    </row>
    <row r="506" spans="1:3">
      <c r="A506" s="1">
        <f>'[1]daily transaction'!$A442</f>
        <v>43840</v>
      </c>
      <c r="B506" s="112">
        <f>'[1]daily transaction'!$B442</f>
        <v>83.3</v>
      </c>
      <c r="C506" s="112">
        <f t="shared" si="8"/>
        <v>170.18</v>
      </c>
    </row>
    <row r="507" spans="1:3">
      <c r="A507" s="1">
        <f>'[1]daily transaction'!$A443</f>
        <v>43843</v>
      </c>
      <c r="B507" s="112">
        <f>'[1]daily transaction'!$B443</f>
        <v>170.8</v>
      </c>
      <c r="C507" s="112">
        <f t="shared" si="8"/>
        <v>161.74</v>
      </c>
    </row>
    <row r="508" spans="1:3">
      <c r="A508" s="1">
        <f>'[1]daily transaction'!$A444</f>
        <v>43844</v>
      </c>
      <c r="B508" s="112">
        <f>'[1]daily transaction'!$B444</f>
        <v>233.5</v>
      </c>
      <c r="C508" s="112">
        <f t="shared" si="8"/>
        <v>160.32</v>
      </c>
    </row>
    <row r="509" spans="1:3">
      <c r="A509" s="1">
        <f>'[1]daily transaction'!$A445</f>
        <v>43845</v>
      </c>
      <c r="B509" s="112">
        <f>'[1]daily transaction'!$B445</f>
        <v>120.9</v>
      </c>
      <c r="C509" s="112">
        <f t="shared" si="8"/>
        <v>143.30000000000001</v>
      </c>
    </row>
    <row r="510" spans="1:3">
      <c r="A510" s="1">
        <f>'[1]daily transaction'!$A446</f>
        <v>43846</v>
      </c>
      <c r="B510" s="112">
        <f>'[1]daily transaction'!$B446</f>
        <v>112.8</v>
      </c>
      <c r="C510" s="112">
        <f t="shared" si="8"/>
        <v>144.26</v>
      </c>
    </row>
    <row r="511" spans="1:3">
      <c r="A511" s="1">
        <f>'[1]daily transaction'!$A447</f>
        <v>43847</v>
      </c>
      <c r="B511" s="112">
        <f>'[1]daily transaction'!$B447</f>
        <v>89.5</v>
      </c>
      <c r="C511" s="112">
        <f t="shared" si="8"/>
        <v>145.5</v>
      </c>
    </row>
    <row r="512" spans="1:3">
      <c r="A512" s="1">
        <f>'[1]daily transaction'!$A448</f>
        <v>43849</v>
      </c>
      <c r="B512" s="112">
        <f>'[1]daily transaction'!$B448</f>
        <v>52.5</v>
      </c>
      <c r="C512" s="112">
        <f t="shared" si="8"/>
        <v>121.84</v>
      </c>
    </row>
    <row r="513" spans="1:3">
      <c r="A513" s="1">
        <f>'[1]daily transaction'!$A449</f>
        <v>43850</v>
      </c>
      <c r="B513" s="112">
        <f>'[1]daily transaction'!$B449</f>
        <v>60.3</v>
      </c>
      <c r="C513" s="112">
        <f t="shared" si="8"/>
        <v>87.2</v>
      </c>
    </row>
    <row r="514" spans="1:3">
      <c r="A514" s="1">
        <f>'[1]daily transaction'!$A450</f>
        <v>43851</v>
      </c>
      <c r="B514" s="112">
        <f>'[1]daily transaction'!$B450</f>
        <v>50.5</v>
      </c>
      <c r="C514" s="112">
        <f t="shared" si="8"/>
        <v>73.12</v>
      </c>
    </row>
    <row r="515" spans="1:3">
      <c r="A515" s="1">
        <f>'[1]daily transaction'!$A451</f>
        <v>43864</v>
      </c>
      <c r="B515" s="112">
        <f>'[1]daily transaction'!$B451</f>
        <v>63</v>
      </c>
      <c r="C515" s="112">
        <f t="shared" si="8"/>
        <v>63.160000000000004</v>
      </c>
    </row>
    <row r="516" spans="1:3">
      <c r="A516" s="1">
        <f>'[1]daily transaction'!$A452</f>
        <v>43865</v>
      </c>
      <c r="B516" s="112">
        <f>'[1]daily transaction'!$B452</f>
        <v>53.3</v>
      </c>
      <c r="C516" s="112">
        <f t="shared" si="8"/>
        <v>55.92</v>
      </c>
    </row>
    <row r="517" spans="1:3">
      <c r="A517" s="1">
        <f>'[1]daily transaction'!$A453</f>
        <v>43866</v>
      </c>
      <c r="B517" s="112">
        <f>'[1]daily transaction'!$B453</f>
        <v>43.8</v>
      </c>
      <c r="C517" s="112">
        <f t="shared" si="8"/>
        <v>54.180000000000007</v>
      </c>
    </row>
    <row r="518" spans="1:3">
      <c r="A518" s="1">
        <f>'[1]daily transaction'!$A454</f>
        <v>43867</v>
      </c>
      <c r="B518" s="112">
        <f>'[1]daily transaction'!$B454</f>
        <v>56</v>
      </c>
      <c r="C518" s="112">
        <f t="shared" si="8"/>
        <v>53.320000000000007</v>
      </c>
    </row>
    <row r="519" spans="1:3">
      <c r="A519" s="1">
        <f>'[1]daily transaction'!$A455</f>
        <v>43868</v>
      </c>
      <c r="B519" s="112">
        <f>'[1]daily transaction'!$B455</f>
        <v>53.5</v>
      </c>
      <c r="C519" s="112">
        <f t="shared" si="8"/>
        <v>53.92</v>
      </c>
    </row>
    <row r="520" spans="1:3">
      <c r="A520" s="1">
        <f>'[1]daily transaction'!$A456</f>
        <v>43871</v>
      </c>
      <c r="B520" s="112">
        <f>'[1]daily transaction'!$B456</f>
        <v>97.9</v>
      </c>
      <c r="C520" s="112">
        <f t="shared" si="8"/>
        <v>60.9</v>
      </c>
    </row>
    <row r="521" spans="1:3">
      <c r="A521" s="1">
        <f>'[1]daily transaction'!$A457</f>
        <v>43872</v>
      </c>
      <c r="B521" s="112">
        <f>'[1]daily transaction'!$B457</f>
        <v>112.9</v>
      </c>
      <c r="C521" s="112">
        <f t="shared" si="8"/>
        <v>72.820000000000007</v>
      </c>
    </row>
    <row r="522" spans="1:3">
      <c r="A522" s="1">
        <f>'[1]daily transaction'!$A458</f>
        <v>43873</v>
      </c>
      <c r="B522" s="112">
        <f>'[1]daily transaction'!$B458</f>
        <v>68</v>
      </c>
      <c r="C522" s="112">
        <f t="shared" si="8"/>
        <v>77.66</v>
      </c>
    </row>
    <row r="523" spans="1:3">
      <c r="A523" s="1">
        <f>'[1]daily transaction'!$A459</f>
        <v>43874</v>
      </c>
      <c r="B523" s="112">
        <f>'[1]daily transaction'!$B459</f>
        <v>99.5</v>
      </c>
      <c r="C523" s="112">
        <f t="shared" si="8"/>
        <v>86.36</v>
      </c>
    </row>
    <row r="524" spans="1:3">
      <c r="A524" s="1">
        <f>'[1]daily transaction'!$A460</f>
        <v>43875</v>
      </c>
      <c r="B524" s="112">
        <f>'[1]daily transaction'!$B460</f>
        <v>65.8</v>
      </c>
      <c r="C524" s="112">
        <f t="shared" si="8"/>
        <v>88.820000000000007</v>
      </c>
    </row>
    <row r="525" spans="1:3">
      <c r="A525" s="1">
        <f>'[1]daily transaction'!$A461</f>
        <v>43878</v>
      </c>
      <c r="B525" s="112">
        <f>'[1]daily transaction'!$B461</f>
        <v>128</v>
      </c>
      <c r="C525" s="112">
        <f t="shared" si="8"/>
        <v>94.84</v>
      </c>
    </row>
    <row r="526" spans="1:3">
      <c r="A526" s="1">
        <f>'[1]daily transaction'!$A462</f>
        <v>43879</v>
      </c>
      <c r="B526" s="112">
        <f>'[1]daily transaction'!$B462</f>
        <v>73.5</v>
      </c>
      <c r="C526" s="112">
        <f t="shared" si="8"/>
        <v>86.960000000000008</v>
      </c>
    </row>
    <row r="527" spans="1:3">
      <c r="A527" s="1">
        <f>'[1]daily transaction'!$A463</f>
        <v>43880</v>
      </c>
      <c r="B527" s="112">
        <f>'[1]daily transaction'!$B463</f>
        <v>101</v>
      </c>
      <c r="C527" s="112">
        <f t="shared" si="8"/>
        <v>93.56</v>
      </c>
    </row>
    <row r="528" spans="1:3">
      <c r="A528" s="1">
        <f>'[1]daily transaction'!$A464</f>
        <v>43881</v>
      </c>
      <c r="B528" s="112">
        <f>'[1]daily transaction'!$B464</f>
        <v>96.4</v>
      </c>
      <c r="C528" s="112">
        <f t="shared" si="8"/>
        <v>92.940000000000012</v>
      </c>
    </row>
    <row r="529" spans="1:3">
      <c r="A529" s="1">
        <f>'[1]daily transaction'!$A465</f>
        <v>43882</v>
      </c>
      <c r="B529" s="112">
        <f>'[1]daily transaction'!$B465</f>
        <v>94.3</v>
      </c>
      <c r="C529" s="112">
        <f t="shared" si="8"/>
        <v>98.64</v>
      </c>
    </row>
    <row r="530" spans="1:3">
      <c r="A530" s="1">
        <f>'[1]daily transaction'!$A466</f>
        <v>43885</v>
      </c>
      <c r="B530" s="112">
        <f>'[1]daily transaction'!$B466</f>
        <v>105.35</v>
      </c>
      <c r="C530" s="112">
        <f t="shared" si="8"/>
        <v>94.109999999999985</v>
      </c>
    </row>
    <row r="531" spans="1:3">
      <c r="A531" s="1">
        <f>'[1]daily transaction'!$A467</f>
        <v>43886</v>
      </c>
      <c r="B531" s="112">
        <f>'[1]daily transaction'!$B467</f>
        <v>89.7</v>
      </c>
      <c r="C531" s="112">
        <f t="shared" si="8"/>
        <v>97.35</v>
      </c>
    </row>
    <row r="532" spans="1:3">
      <c r="A532" s="1">
        <f>'[1]daily transaction'!$A468</f>
        <v>43887</v>
      </c>
      <c r="B532" s="112">
        <f>'[1]daily transaction'!$B468</f>
        <v>115.5</v>
      </c>
      <c r="C532" s="112">
        <f t="shared" si="8"/>
        <v>100.24999999999999</v>
      </c>
    </row>
    <row r="533" spans="1:3">
      <c r="A533" s="1">
        <f>'[1]daily transaction'!$A469</f>
        <v>43888</v>
      </c>
      <c r="B533" s="112">
        <f>'[1]daily transaction'!$B469</f>
        <v>101</v>
      </c>
      <c r="C533" s="112">
        <f t="shared" ref="C533:C596" si="9">AVERAGE(B529:B533)</f>
        <v>101.16999999999999</v>
      </c>
    </row>
    <row r="534" spans="1:3">
      <c r="A534" s="1">
        <f>'[1]daily transaction'!$A470</f>
        <v>43889</v>
      </c>
      <c r="B534" s="112">
        <f>'[1]daily transaction'!$B470</f>
        <v>108.2</v>
      </c>
      <c r="C534" s="112">
        <f t="shared" si="9"/>
        <v>103.95</v>
      </c>
    </row>
    <row r="535" spans="1:3">
      <c r="A535" s="1">
        <f>'[1]daily transaction'!$A471</f>
        <v>43892</v>
      </c>
      <c r="B535" s="112">
        <f>'[1]daily transaction'!$B471</f>
        <v>150.80000000000001</v>
      </c>
      <c r="C535" s="112">
        <f t="shared" si="9"/>
        <v>113.04</v>
      </c>
    </row>
    <row r="536" spans="1:3">
      <c r="A536" s="1">
        <f>'[1]daily transaction'!$A472</f>
        <v>43893</v>
      </c>
      <c r="B536" s="112">
        <f>'[1]daily transaction'!$B472</f>
        <v>87.25</v>
      </c>
      <c r="C536" s="112">
        <f t="shared" si="9"/>
        <v>112.55</v>
      </c>
    </row>
    <row r="537" spans="1:3">
      <c r="A537" s="1">
        <f>'[1]daily transaction'!$A473</f>
        <v>43894</v>
      </c>
      <c r="B537" s="112">
        <f>'[1]daily transaction'!$B473</f>
        <v>154.30000000000001</v>
      </c>
      <c r="C537" s="112">
        <f t="shared" si="9"/>
        <v>120.30999999999999</v>
      </c>
    </row>
    <row r="538" spans="1:3">
      <c r="A538" s="1">
        <f>'[1]daily transaction'!$A474</f>
        <v>43895</v>
      </c>
      <c r="B538" s="112">
        <f>'[1]daily transaction'!$B474</f>
        <v>127.3</v>
      </c>
      <c r="C538" s="112">
        <f t="shared" si="9"/>
        <v>125.57000000000001</v>
      </c>
    </row>
    <row r="539" spans="1:3">
      <c r="A539" s="1">
        <f>'[1]daily transaction'!$A475</f>
        <v>43896</v>
      </c>
      <c r="B539" s="112">
        <f>'[1]daily transaction'!$B475</f>
        <v>115</v>
      </c>
      <c r="C539" s="112">
        <f t="shared" si="9"/>
        <v>126.92999999999999</v>
      </c>
    </row>
    <row r="540" spans="1:3">
      <c r="A540" s="1">
        <f>'[1]daily transaction'!$A476</f>
        <v>43899</v>
      </c>
      <c r="B540" s="112">
        <f>'[1]daily transaction'!$B476</f>
        <v>158.30000000000001</v>
      </c>
      <c r="C540" s="112">
        <f t="shared" si="9"/>
        <v>128.43</v>
      </c>
    </row>
    <row r="541" spans="1:3">
      <c r="A541" s="1">
        <f>'[1]daily transaction'!$A477</f>
        <v>43900</v>
      </c>
      <c r="B541" s="112">
        <f>'[1]daily transaction'!$B477</f>
        <v>116.5</v>
      </c>
      <c r="C541" s="112">
        <f t="shared" si="9"/>
        <v>134.28000000000003</v>
      </c>
    </row>
    <row r="542" spans="1:3">
      <c r="A542" s="1">
        <f>'[1]daily transaction'!$A478</f>
        <v>43901</v>
      </c>
      <c r="B542" s="112">
        <f>'[1]daily transaction'!$B478</f>
        <v>153</v>
      </c>
      <c r="C542" s="112">
        <f t="shared" si="9"/>
        <v>134.02000000000001</v>
      </c>
    </row>
    <row r="543" spans="1:3">
      <c r="A543" s="1">
        <f>'[1]daily transaction'!$A479</f>
        <v>43902</v>
      </c>
      <c r="B543" s="112">
        <f>'[1]daily transaction'!$B479</f>
        <v>134.19999999999999</v>
      </c>
      <c r="C543" s="112">
        <f t="shared" si="9"/>
        <v>135.4</v>
      </c>
    </row>
    <row r="544" spans="1:3">
      <c r="A544" s="1">
        <f>'[1]daily transaction'!$A480</f>
        <v>43903</v>
      </c>
      <c r="B544" s="112">
        <f>'[1]daily transaction'!$B480</f>
        <v>181</v>
      </c>
      <c r="C544" s="112">
        <f t="shared" si="9"/>
        <v>148.6</v>
      </c>
    </row>
    <row r="545" spans="1:3">
      <c r="A545" s="1">
        <f>'[1]daily transaction'!$A481</f>
        <v>43906</v>
      </c>
      <c r="B545" s="112">
        <f>'[1]daily transaction'!$B481</f>
        <v>186.42</v>
      </c>
      <c r="C545" s="112">
        <f t="shared" si="9"/>
        <v>154.22399999999999</v>
      </c>
    </row>
    <row r="546" spans="1:3">
      <c r="A546" s="1">
        <f>'[1]daily transaction'!$A482</f>
        <v>43907</v>
      </c>
      <c r="B546" s="112">
        <f>'[1]daily transaction'!$B482</f>
        <v>140</v>
      </c>
      <c r="C546" s="112">
        <f t="shared" si="9"/>
        <v>158.92400000000001</v>
      </c>
    </row>
    <row r="547" spans="1:3">
      <c r="A547" s="1">
        <f>'[1]daily transaction'!$A483</f>
        <v>43908</v>
      </c>
      <c r="B547" s="112">
        <f>'[1]daily transaction'!$B483</f>
        <v>185</v>
      </c>
      <c r="C547" s="112">
        <f t="shared" si="9"/>
        <v>165.32400000000001</v>
      </c>
    </row>
    <row r="548" spans="1:3">
      <c r="A548" s="1">
        <f>'[1]daily transaction'!$A484</f>
        <v>43909</v>
      </c>
      <c r="B548" s="112">
        <f>'[1]daily transaction'!$B484</f>
        <v>155.6</v>
      </c>
      <c r="C548" s="112">
        <f t="shared" si="9"/>
        <v>169.60399999999998</v>
      </c>
    </row>
    <row r="549" spans="1:3">
      <c r="A549" s="1">
        <f>'[1]daily transaction'!$A485</f>
        <v>43910</v>
      </c>
      <c r="B549" s="112">
        <f>'[1]daily transaction'!$B485</f>
        <v>158</v>
      </c>
      <c r="C549" s="112">
        <f t="shared" si="9"/>
        <v>165.00399999999999</v>
      </c>
    </row>
    <row r="550" spans="1:3">
      <c r="A550" s="1">
        <f>'[1]daily transaction'!$A486</f>
        <v>43913</v>
      </c>
      <c r="B550" s="112">
        <f>'[1]daily transaction'!$B486</f>
        <v>138.6</v>
      </c>
      <c r="C550" s="112">
        <f t="shared" si="9"/>
        <v>155.44</v>
      </c>
    </row>
    <row r="551" spans="1:3">
      <c r="A551" s="1">
        <f>'[1]daily transaction'!$A487</f>
        <v>43914</v>
      </c>
      <c r="B551" s="112">
        <f>'[1]daily transaction'!$B487</f>
        <v>142.5</v>
      </c>
      <c r="C551" s="112">
        <f t="shared" si="9"/>
        <v>155.94</v>
      </c>
    </row>
    <row r="552" spans="1:3">
      <c r="A552" s="1">
        <f>'[1]daily transaction'!$A488</f>
        <v>43915</v>
      </c>
      <c r="B552" s="112">
        <f>'[1]daily transaction'!$B488</f>
        <v>105.2</v>
      </c>
      <c r="C552" s="112">
        <f t="shared" si="9"/>
        <v>139.98000000000002</v>
      </c>
    </row>
    <row r="553" spans="1:3">
      <c r="A553" s="1">
        <f>'[1]daily transaction'!$A489</f>
        <v>43916</v>
      </c>
      <c r="B553" s="112">
        <f>'[1]daily transaction'!$B489</f>
        <v>93.2</v>
      </c>
      <c r="C553" s="112">
        <f t="shared" si="9"/>
        <v>127.50000000000003</v>
      </c>
    </row>
    <row r="554" spans="1:3">
      <c r="A554" s="1">
        <f>'[1]daily transaction'!$A490</f>
        <v>43917</v>
      </c>
      <c r="B554" s="112">
        <f>'[1]daily transaction'!$B490</f>
        <v>109.85</v>
      </c>
      <c r="C554" s="112">
        <f t="shared" si="9"/>
        <v>117.87</v>
      </c>
    </row>
    <row r="555" spans="1:3">
      <c r="A555" s="1">
        <f>'[1]daily transaction'!$A491</f>
        <v>43920</v>
      </c>
      <c r="B555" s="112">
        <f>'[1]daily transaction'!$B491</f>
        <v>125.8</v>
      </c>
      <c r="C555" s="112">
        <f t="shared" si="9"/>
        <v>115.30999999999999</v>
      </c>
    </row>
    <row r="556" spans="1:3">
      <c r="A556" s="1">
        <f>'[1]daily transaction'!$A492</f>
        <v>43921</v>
      </c>
      <c r="B556" s="112">
        <f>'[1]daily transaction'!$B492</f>
        <v>165.3</v>
      </c>
      <c r="C556" s="112">
        <f t="shared" si="9"/>
        <v>119.87</v>
      </c>
    </row>
    <row r="557" spans="1:3">
      <c r="A557" s="1">
        <f>'[1]daily transaction'!$A493</f>
        <v>43922</v>
      </c>
      <c r="B557" s="112">
        <f>'[1]daily transaction'!$B493</f>
        <v>150.80000000000001</v>
      </c>
      <c r="C557" s="112">
        <f t="shared" si="9"/>
        <v>128.99</v>
      </c>
    </row>
    <row r="558" spans="1:3">
      <c r="A558" s="1">
        <f>'[1]daily transaction'!$A494</f>
        <v>43923</v>
      </c>
      <c r="B558" s="112">
        <f>'[1]daily transaction'!$B494</f>
        <v>171</v>
      </c>
      <c r="C558" s="112">
        <f t="shared" si="9"/>
        <v>144.55000000000001</v>
      </c>
    </row>
    <row r="559" spans="1:3">
      <c r="A559" s="1">
        <f>'[1]daily transaction'!$A495</f>
        <v>43924</v>
      </c>
      <c r="B559" s="112">
        <f>'[1]daily transaction'!$B495</f>
        <v>119.5</v>
      </c>
      <c r="C559" s="112">
        <f t="shared" si="9"/>
        <v>146.48000000000002</v>
      </c>
    </row>
    <row r="560" spans="1:3">
      <c r="A560" s="1">
        <f>'[1]daily transaction'!$A496</f>
        <v>43928</v>
      </c>
      <c r="B560" s="112">
        <f>'[1]daily transaction'!$B496</f>
        <v>146.69999999999999</v>
      </c>
      <c r="C560" s="112">
        <f t="shared" si="9"/>
        <v>150.66</v>
      </c>
    </row>
    <row r="561" spans="1:3">
      <c r="A561" s="1">
        <f>'[1]daily transaction'!$A497</f>
        <v>43929</v>
      </c>
      <c r="B561" s="112">
        <f>'[1]daily transaction'!$B497</f>
        <v>137.1</v>
      </c>
      <c r="C561" s="112">
        <f t="shared" si="9"/>
        <v>145.02000000000001</v>
      </c>
    </row>
    <row r="562" spans="1:3">
      <c r="A562" s="1">
        <f>'[1]daily transaction'!$A498</f>
        <v>43930</v>
      </c>
      <c r="B562" s="112">
        <f>'[1]daily transaction'!$B498</f>
        <v>127.4</v>
      </c>
      <c r="C562" s="112">
        <f t="shared" si="9"/>
        <v>140.33999999999997</v>
      </c>
    </row>
    <row r="563" spans="1:3">
      <c r="A563" s="1">
        <f>'[1]daily transaction'!$A499</f>
        <v>43931</v>
      </c>
      <c r="B563" s="112">
        <f>'[1]daily transaction'!$B499</f>
        <v>115.7</v>
      </c>
      <c r="C563" s="112">
        <f t="shared" si="9"/>
        <v>129.28</v>
      </c>
    </row>
    <row r="564" spans="1:3">
      <c r="A564" s="1">
        <f>'[1]daily transaction'!$A500</f>
        <v>43934</v>
      </c>
      <c r="B564" s="112">
        <f>'[1]daily transaction'!$B500</f>
        <v>165.5</v>
      </c>
      <c r="C564" s="112">
        <f t="shared" si="9"/>
        <v>138.47999999999999</v>
      </c>
    </row>
    <row r="565" spans="1:3">
      <c r="A565" s="1">
        <f>'[1]daily transaction'!$A501</f>
        <v>43935</v>
      </c>
      <c r="B565" s="112">
        <f>'[1]daily transaction'!$B501</f>
        <v>184.2</v>
      </c>
      <c r="C565" s="112">
        <f t="shared" si="9"/>
        <v>145.98000000000002</v>
      </c>
    </row>
    <row r="566" spans="1:3">
      <c r="A566" s="1">
        <f>'[1]daily transaction'!$A502</f>
        <v>43936</v>
      </c>
      <c r="B566" s="112">
        <f>'[1]daily transaction'!$B502</f>
        <v>154</v>
      </c>
      <c r="C566" s="112">
        <f t="shared" si="9"/>
        <v>149.35999999999999</v>
      </c>
    </row>
    <row r="567" spans="1:3">
      <c r="A567" s="1">
        <f>'[1]daily transaction'!$A503</f>
        <v>43937</v>
      </c>
      <c r="B567" s="112">
        <f>'[1]daily transaction'!$B503</f>
        <v>136</v>
      </c>
      <c r="C567" s="112">
        <f t="shared" si="9"/>
        <v>151.07999999999998</v>
      </c>
    </row>
    <row r="568" spans="1:3">
      <c r="A568" s="1">
        <f>'[1]daily transaction'!$A504</f>
        <v>43938</v>
      </c>
      <c r="B568" s="112">
        <f>'[1]daily transaction'!$B504</f>
        <v>150.30000000000001</v>
      </c>
      <c r="C568" s="112">
        <f t="shared" si="9"/>
        <v>158</v>
      </c>
    </row>
    <row r="569" spans="1:3">
      <c r="A569" s="1">
        <f>'[1]daily transaction'!$A505</f>
        <v>43941</v>
      </c>
      <c r="B569" s="112">
        <f>'[1]daily transaction'!$B505</f>
        <v>180.6</v>
      </c>
      <c r="C569" s="112">
        <f t="shared" si="9"/>
        <v>161.02000000000001</v>
      </c>
    </row>
    <row r="570" spans="1:3">
      <c r="A570" s="1">
        <f>'[1]daily transaction'!$A506</f>
        <v>43942</v>
      </c>
      <c r="B570" s="112">
        <f>'[1]daily transaction'!$B506</f>
        <v>177.2</v>
      </c>
      <c r="C570" s="112">
        <f t="shared" si="9"/>
        <v>159.61999999999998</v>
      </c>
    </row>
    <row r="571" spans="1:3">
      <c r="A571" s="1">
        <f>'[1]daily transaction'!$A507</f>
        <v>43943</v>
      </c>
      <c r="B571" s="112">
        <f>'[1]daily transaction'!$B507</f>
        <v>220.3</v>
      </c>
      <c r="C571" s="112">
        <f t="shared" si="9"/>
        <v>172.87999999999997</v>
      </c>
    </row>
    <row r="572" spans="1:3">
      <c r="A572" s="1">
        <f>'[1]daily transaction'!$A508</f>
        <v>43944</v>
      </c>
      <c r="B572" s="112">
        <f>'[1]daily transaction'!$B508</f>
        <v>113.2</v>
      </c>
      <c r="C572" s="112">
        <f t="shared" si="9"/>
        <v>168.32</v>
      </c>
    </row>
    <row r="573" spans="1:3">
      <c r="A573" s="1">
        <f>'[1]daily transaction'!$A509</f>
        <v>43945</v>
      </c>
      <c r="B573" s="112">
        <f>'[1]daily transaction'!$B509</f>
        <v>153.5</v>
      </c>
      <c r="C573" s="112">
        <f t="shared" si="9"/>
        <v>168.95999999999998</v>
      </c>
    </row>
    <row r="574" spans="1:3">
      <c r="A574" s="1">
        <f>'[1]daily transaction'!$A510</f>
        <v>43947</v>
      </c>
      <c r="B574" s="112">
        <f>'[1]daily transaction'!$B510</f>
        <v>49.3</v>
      </c>
      <c r="C574" s="112">
        <f t="shared" si="9"/>
        <v>142.69999999999999</v>
      </c>
    </row>
    <row r="575" spans="1:3">
      <c r="A575" s="1">
        <f>'[1]daily transaction'!$A511</f>
        <v>43948</v>
      </c>
      <c r="B575" s="112">
        <f>'[1]daily transaction'!$B511</f>
        <v>262</v>
      </c>
      <c r="C575" s="112">
        <f t="shared" si="9"/>
        <v>159.66</v>
      </c>
    </row>
    <row r="576" spans="1:3">
      <c r="A576" s="1">
        <f>'[1]daily transaction'!$A512</f>
        <v>43949</v>
      </c>
      <c r="B576" s="112">
        <f>'[1]daily transaction'!$B512</f>
        <v>138.19999999999999</v>
      </c>
      <c r="C576" s="112">
        <f t="shared" si="9"/>
        <v>143.24</v>
      </c>
    </row>
    <row r="577" spans="1:3">
      <c r="A577" s="1">
        <f>'[1]daily transaction'!$A513</f>
        <v>43950</v>
      </c>
      <c r="B577" s="112">
        <f>'[1]daily transaction'!$B513</f>
        <v>172</v>
      </c>
      <c r="C577" s="112">
        <f t="shared" si="9"/>
        <v>155</v>
      </c>
    </row>
    <row r="578" spans="1:3">
      <c r="A578" s="1">
        <f>'[1]daily transaction'!$A514</f>
        <v>43951</v>
      </c>
      <c r="B578" s="112">
        <f>'[1]daily transaction'!$B514</f>
        <v>74.5</v>
      </c>
      <c r="C578" s="112">
        <f t="shared" si="9"/>
        <v>139.19999999999999</v>
      </c>
    </row>
    <row r="579" spans="1:3">
      <c r="A579" s="1">
        <f>'[1]daily transaction'!$A515</f>
        <v>43957</v>
      </c>
      <c r="B579" s="112">
        <f>'[1]daily transaction'!$B515</f>
        <v>170.93</v>
      </c>
      <c r="C579" s="112">
        <f t="shared" si="9"/>
        <v>163.52600000000001</v>
      </c>
    </row>
    <row r="580" spans="1:3">
      <c r="A580" s="1">
        <f>'[1]daily transaction'!$A516</f>
        <v>43958</v>
      </c>
      <c r="B580" s="112">
        <f>'[1]daily transaction'!$B516</f>
        <v>175.9</v>
      </c>
      <c r="C580" s="112">
        <f t="shared" si="9"/>
        <v>146.30599999999998</v>
      </c>
    </row>
    <row r="581" spans="1:3">
      <c r="A581" s="1">
        <f>'[1]daily transaction'!$A517</f>
        <v>43959</v>
      </c>
      <c r="B581" s="112">
        <f>'[1]daily transaction'!$B517</f>
        <v>94.2</v>
      </c>
      <c r="C581" s="112">
        <f t="shared" si="9"/>
        <v>137.50600000000003</v>
      </c>
    </row>
    <row r="582" spans="1:3">
      <c r="A582" s="1">
        <f>'[1]daily transaction'!$A518</f>
        <v>43960</v>
      </c>
      <c r="B582" s="112">
        <f>'[1]daily transaction'!$B518</f>
        <v>82.2</v>
      </c>
      <c r="C582" s="112">
        <f t="shared" si="9"/>
        <v>119.54600000000002</v>
      </c>
    </row>
    <row r="583" spans="1:3">
      <c r="A583" s="1">
        <f>'[1]daily transaction'!$A519</f>
        <v>43962</v>
      </c>
      <c r="B583" s="112">
        <f>'[1]daily transaction'!$B519</f>
        <v>115</v>
      </c>
      <c r="C583" s="112">
        <f t="shared" si="9"/>
        <v>127.646</v>
      </c>
    </row>
    <row r="584" spans="1:3" s="110" customFormat="1">
      <c r="A584" s="1">
        <f>'[1]daily transaction'!$A520</f>
        <v>43963</v>
      </c>
      <c r="B584" s="112">
        <f>'[1]daily transaction'!$B520</f>
        <v>171.2</v>
      </c>
      <c r="C584" s="112">
        <f t="shared" si="9"/>
        <v>127.7</v>
      </c>
    </row>
    <row r="585" spans="1:3">
      <c r="A585" s="1">
        <f>'[1]daily transaction'!$A521</f>
        <v>43964</v>
      </c>
      <c r="B585" s="112">
        <f>'[1]daily transaction'!$B521</f>
        <v>150</v>
      </c>
      <c r="C585" s="112">
        <f t="shared" si="9"/>
        <v>122.51999999999998</v>
      </c>
    </row>
    <row r="586" spans="1:3">
      <c r="A586" s="1">
        <f>'[1]daily transaction'!$A522</f>
        <v>43965</v>
      </c>
      <c r="B586" s="112">
        <f>'[1]daily transaction'!$B522</f>
        <v>123.4</v>
      </c>
      <c r="C586" s="112">
        <f t="shared" si="9"/>
        <v>128.35999999999999</v>
      </c>
    </row>
    <row r="587" spans="1:3">
      <c r="A587" s="1">
        <f>'[1]daily transaction'!$A523</f>
        <v>43966</v>
      </c>
      <c r="B587" s="112">
        <f>'[1]daily transaction'!$B523</f>
        <v>129</v>
      </c>
      <c r="C587" s="112">
        <f t="shared" si="9"/>
        <v>137.72</v>
      </c>
    </row>
    <row r="588" spans="1:3">
      <c r="A588" s="1">
        <f>'[1]daily transaction'!$A524</f>
        <v>43969</v>
      </c>
      <c r="B588" s="112">
        <f>'[1]daily transaction'!$B524</f>
        <v>148.1</v>
      </c>
      <c r="C588" s="112">
        <f t="shared" si="9"/>
        <v>144.34</v>
      </c>
    </row>
    <row r="589" spans="1:3">
      <c r="A589" s="1">
        <f>'[1]daily transaction'!$A525</f>
        <v>43970</v>
      </c>
      <c r="B589" s="112">
        <f>'[1]daily transaction'!$B525</f>
        <v>213.2</v>
      </c>
      <c r="C589" s="112">
        <f t="shared" si="9"/>
        <v>152.74</v>
      </c>
    </row>
    <row r="590" spans="1:3">
      <c r="A590" s="1">
        <f>'[1]daily transaction'!$A526</f>
        <v>43971</v>
      </c>
      <c r="B590" s="112">
        <f>'[1]daily transaction'!$B526</f>
        <v>140.5</v>
      </c>
      <c r="C590" s="112">
        <f t="shared" si="9"/>
        <v>150.84</v>
      </c>
    </row>
    <row r="591" spans="1:3" s="110" customFormat="1">
      <c r="A591" s="1">
        <f>'[1]daily transaction'!$A527</f>
        <v>43972</v>
      </c>
      <c r="B591" s="112">
        <f>'[1]daily transaction'!$B527</f>
        <v>193.9</v>
      </c>
      <c r="C591" s="112">
        <f t="shared" si="9"/>
        <v>164.94</v>
      </c>
    </row>
    <row r="592" spans="1:3">
      <c r="A592" s="1">
        <f>'[1]daily transaction'!$A528</f>
        <v>43973</v>
      </c>
      <c r="B592" s="112">
        <f>'[1]daily transaction'!$B528</f>
        <v>143.1</v>
      </c>
      <c r="C592" s="112">
        <f t="shared" si="9"/>
        <v>167.76</v>
      </c>
    </row>
    <row r="593" spans="1:3">
      <c r="A593" s="1">
        <f>'[1]daily transaction'!$A529</f>
        <v>43976</v>
      </c>
      <c r="B593" s="112">
        <f>'[1]daily transaction'!$B529</f>
        <v>138</v>
      </c>
      <c r="C593" s="112">
        <f t="shared" si="9"/>
        <v>165.74</v>
      </c>
    </row>
    <row r="594" spans="1:3">
      <c r="A594" s="1">
        <f>'[1]daily transaction'!$A530</f>
        <v>43977</v>
      </c>
      <c r="B594" s="112">
        <f>'[1]daily transaction'!$B530</f>
        <v>131.9</v>
      </c>
      <c r="C594" s="112">
        <f t="shared" si="9"/>
        <v>149.47999999999999</v>
      </c>
    </row>
    <row r="595" spans="1:3">
      <c r="A595" s="1">
        <f>'[1]daily transaction'!$A531</f>
        <v>43978</v>
      </c>
      <c r="B595" s="112">
        <f>'[1]daily transaction'!$B531</f>
        <v>233.4</v>
      </c>
      <c r="C595" s="112">
        <f t="shared" si="9"/>
        <v>168.06</v>
      </c>
    </row>
    <row r="596" spans="1:3">
      <c r="A596" s="1">
        <f>'[1]daily transaction'!$A532</f>
        <v>43979</v>
      </c>
      <c r="B596" s="112">
        <f>'[1]daily transaction'!$B532</f>
        <v>136.1</v>
      </c>
      <c r="C596" s="112">
        <f t="shared" si="9"/>
        <v>156.5</v>
      </c>
    </row>
    <row r="597" spans="1:3">
      <c r="A597" s="1">
        <f>'[1]daily transaction'!$A533</f>
        <v>43980</v>
      </c>
      <c r="B597" s="112">
        <f>'[1]daily transaction'!$B533</f>
        <v>155.9</v>
      </c>
      <c r="C597" s="112">
        <f t="shared" ref="C597:C656" si="10">AVERAGE(B593:B597)</f>
        <v>159.06</v>
      </c>
    </row>
    <row r="598" spans="1:3">
      <c r="A598" s="1">
        <f>'[1]daily transaction'!$A534</f>
        <v>43983</v>
      </c>
      <c r="B598" s="112">
        <f>'[1]daily transaction'!$B534</f>
        <v>150</v>
      </c>
      <c r="C598" s="112">
        <f t="shared" si="10"/>
        <v>161.45999999999998</v>
      </c>
    </row>
    <row r="599" spans="1:3">
      <c r="A599" s="1">
        <f>'[1]daily transaction'!$A535</f>
        <v>43984</v>
      </c>
      <c r="B599" s="112">
        <f>'[1]daily transaction'!$B535</f>
        <v>235</v>
      </c>
      <c r="C599" s="112">
        <f t="shared" si="10"/>
        <v>182.07999999999998</v>
      </c>
    </row>
    <row r="600" spans="1:3">
      <c r="A600" s="1">
        <f>'[1]daily transaction'!$A536</f>
        <v>43985</v>
      </c>
      <c r="B600" s="112">
        <f>'[1]daily transaction'!$B536</f>
        <v>165.8</v>
      </c>
      <c r="C600" s="112">
        <f t="shared" si="10"/>
        <v>168.56</v>
      </c>
    </row>
    <row r="601" spans="1:3">
      <c r="A601" s="1">
        <f>'[1]daily transaction'!$A537</f>
        <v>43986</v>
      </c>
      <c r="B601" s="112">
        <f>'[1]daily transaction'!$B537</f>
        <v>136.80000000000001</v>
      </c>
      <c r="C601" s="112">
        <f t="shared" si="10"/>
        <v>168.7</v>
      </c>
    </row>
    <row r="602" spans="1:3">
      <c r="A602" s="1">
        <f>'[1]daily transaction'!$A538</f>
        <v>43987</v>
      </c>
      <c r="B602" s="112">
        <f>'[1]daily transaction'!$B538</f>
        <v>126.8</v>
      </c>
      <c r="C602" s="112">
        <f t="shared" si="10"/>
        <v>162.87999999999997</v>
      </c>
    </row>
    <row r="603" spans="1:3">
      <c r="A603" s="1">
        <f>'[1]daily transaction'!$A539</f>
        <v>43990</v>
      </c>
      <c r="B603" s="112">
        <f>'[1]daily transaction'!$B539</f>
        <v>129</v>
      </c>
      <c r="C603" s="112">
        <f t="shared" si="10"/>
        <v>158.68</v>
      </c>
    </row>
    <row r="604" spans="1:3">
      <c r="A604" s="1">
        <f>'[1]daily transaction'!$A540</f>
        <v>43991</v>
      </c>
      <c r="B604" s="112">
        <f>'[1]daily transaction'!$B540</f>
        <v>142.5</v>
      </c>
      <c r="C604" s="112">
        <f t="shared" si="10"/>
        <v>140.18</v>
      </c>
    </row>
    <row r="605" spans="1:3">
      <c r="A605" s="1">
        <f>'[1]daily transaction'!$A541</f>
        <v>43992</v>
      </c>
      <c r="B605" s="112">
        <f>'[1]daily transaction'!$B541</f>
        <v>148.69999999999999</v>
      </c>
      <c r="C605" s="112">
        <f t="shared" si="10"/>
        <v>136.76</v>
      </c>
    </row>
    <row r="606" spans="1:3">
      <c r="A606" s="1">
        <f>'[1]daily transaction'!$A542</f>
        <v>43993</v>
      </c>
      <c r="B606" s="112">
        <f>'[1]daily transaction'!$B542</f>
        <v>121</v>
      </c>
      <c r="C606" s="112">
        <f t="shared" si="10"/>
        <v>133.6</v>
      </c>
    </row>
    <row r="607" spans="1:3">
      <c r="A607" s="1">
        <f>'[1]daily transaction'!$A543</f>
        <v>43994</v>
      </c>
      <c r="B607" s="112">
        <f>'[1]daily transaction'!$B543</f>
        <v>195</v>
      </c>
      <c r="C607" s="112">
        <f t="shared" si="10"/>
        <v>147.24</v>
      </c>
    </row>
    <row r="608" spans="1:3">
      <c r="A608" s="1">
        <f>'[1]daily transaction'!$A544</f>
        <v>43997</v>
      </c>
      <c r="B608" s="112">
        <f>'[1]daily transaction'!$B544</f>
        <v>143.6</v>
      </c>
      <c r="C608" s="112">
        <f t="shared" si="10"/>
        <v>150.16000000000003</v>
      </c>
    </row>
    <row r="609" spans="1:3">
      <c r="A609" s="1">
        <f>'[1]daily transaction'!$A545</f>
        <v>43998</v>
      </c>
      <c r="B609" s="112">
        <f>'[1]daily transaction'!$B545</f>
        <v>216.5</v>
      </c>
      <c r="C609" s="112">
        <f t="shared" si="10"/>
        <v>164.95999999999998</v>
      </c>
    </row>
    <row r="610" spans="1:3">
      <c r="A610" s="1">
        <f>'[1]daily transaction'!$A546</f>
        <v>43999</v>
      </c>
      <c r="B610" s="112">
        <f>'[1]daily transaction'!$B546</f>
        <v>142.4</v>
      </c>
      <c r="C610" s="112">
        <f t="shared" si="10"/>
        <v>163.69999999999999</v>
      </c>
    </row>
    <row r="611" spans="1:3">
      <c r="A611" s="1">
        <f>'[1]daily transaction'!$A547</f>
        <v>44000</v>
      </c>
      <c r="B611" s="112">
        <f>'[1]daily transaction'!$B547</f>
        <v>133</v>
      </c>
      <c r="C611" s="112">
        <f t="shared" si="10"/>
        <v>166.1</v>
      </c>
    </row>
    <row r="612" spans="1:3">
      <c r="A612" s="1">
        <f>'[1]daily transaction'!$A548</f>
        <v>44001</v>
      </c>
      <c r="B612" s="112">
        <f>'[1]daily transaction'!$B548</f>
        <v>182.5</v>
      </c>
      <c r="C612" s="112">
        <f t="shared" si="10"/>
        <v>163.6</v>
      </c>
    </row>
    <row r="613" spans="1:3">
      <c r="A613" s="1">
        <f>'[1]daily transaction'!$A549</f>
        <v>44004</v>
      </c>
      <c r="B613" s="112">
        <f>'[1]daily transaction'!$B549</f>
        <v>189</v>
      </c>
      <c r="C613" s="112">
        <f t="shared" si="10"/>
        <v>172.68</v>
      </c>
    </row>
    <row r="614" spans="1:3">
      <c r="A614" s="1">
        <f>'[1]daily transaction'!$A550</f>
        <v>44005</v>
      </c>
      <c r="B614" s="112">
        <f>'[1]daily transaction'!$B550</f>
        <v>170.4</v>
      </c>
      <c r="C614" s="112">
        <f t="shared" si="10"/>
        <v>163.45999999999998</v>
      </c>
    </row>
    <row r="615" spans="1:3">
      <c r="A615" s="1">
        <f>'[1]daily transaction'!$A551</f>
        <v>44006</v>
      </c>
      <c r="B615" s="112">
        <f>'[1]daily transaction'!$B551</f>
        <v>120.9</v>
      </c>
      <c r="C615" s="112">
        <f t="shared" si="10"/>
        <v>159.16</v>
      </c>
    </row>
    <row r="616" spans="1:3">
      <c r="A616" s="1">
        <f>'[1]daily transaction'!$A552</f>
        <v>44010</v>
      </c>
      <c r="B616" s="112">
        <f>'[1]daily transaction'!$B552</f>
        <v>83.4</v>
      </c>
      <c r="C616" s="112">
        <f t="shared" si="10"/>
        <v>149.23999999999998</v>
      </c>
    </row>
    <row r="617" spans="1:3">
      <c r="A617" s="1">
        <f>'[1]daily transaction'!$A553</f>
        <v>44011</v>
      </c>
      <c r="B617" s="112">
        <f>'[1]daily transaction'!$B553</f>
        <v>142.5</v>
      </c>
      <c r="C617" s="112">
        <f t="shared" si="10"/>
        <v>141.23999999999998</v>
      </c>
    </row>
    <row r="618" spans="1:3">
      <c r="A618" s="1">
        <f>'[1]daily transaction'!$A554</f>
        <v>44012</v>
      </c>
      <c r="B618" s="112">
        <f>'[1]daily transaction'!$B554</f>
        <v>171.5</v>
      </c>
      <c r="C618" s="112">
        <f t="shared" si="10"/>
        <v>137.74</v>
      </c>
    </row>
    <row r="619" spans="1:3">
      <c r="A619" s="1">
        <f>'[1]daily transaction'!$A555</f>
        <v>44013</v>
      </c>
      <c r="B619" s="112">
        <f>'[1]daily transaction'!$B555</f>
        <v>133.5</v>
      </c>
      <c r="C619" s="112">
        <f t="shared" si="10"/>
        <v>130.35999999999999</v>
      </c>
    </row>
    <row r="620" spans="1:3">
      <c r="A620" s="1">
        <f>'[1]daily transaction'!$A556</f>
        <v>44014</v>
      </c>
      <c r="B620" s="112">
        <f>'[1]daily transaction'!$B556</f>
        <v>146</v>
      </c>
      <c r="C620" s="112">
        <f t="shared" si="10"/>
        <v>135.38</v>
      </c>
    </row>
    <row r="621" spans="1:3">
      <c r="A621" s="1">
        <f>'[1]daily transaction'!$A557</f>
        <v>44015</v>
      </c>
      <c r="B621" s="112">
        <f>'[1]daily transaction'!$B557</f>
        <v>109</v>
      </c>
      <c r="C621" s="112">
        <f t="shared" si="10"/>
        <v>140.5</v>
      </c>
    </row>
    <row r="622" spans="1:3">
      <c r="A622" s="1">
        <f>'[1]daily transaction'!$A558</f>
        <v>44018</v>
      </c>
      <c r="B622" s="112">
        <f>'[1]daily transaction'!$B558</f>
        <v>130.69999999999999</v>
      </c>
      <c r="C622" s="112">
        <f t="shared" si="10"/>
        <v>138.14000000000001</v>
      </c>
    </row>
    <row r="623" spans="1:3">
      <c r="A623" s="1">
        <f>'[1]daily transaction'!$A559</f>
        <v>44019</v>
      </c>
      <c r="B623" s="112">
        <f>'[1]daily transaction'!$B559</f>
        <v>156.30000000000001</v>
      </c>
      <c r="C623" s="112">
        <f t="shared" si="10"/>
        <v>135.1</v>
      </c>
    </row>
    <row r="624" spans="1:3">
      <c r="A624" s="1">
        <f>'[1]daily transaction'!$A560</f>
        <v>44020</v>
      </c>
      <c r="B624" s="112">
        <f>'[1]daily transaction'!$B560</f>
        <v>164</v>
      </c>
      <c r="C624" s="112">
        <f t="shared" si="10"/>
        <v>141.19999999999999</v>
      </c>
    </row>
    <row r="625" spans="1:3">
      <c r="A625" s="1">
        <f>'[1]daily transaction'!$A561</f>
        <v>44021</v>
      </c>
      <c r="B625" s="112">
        <f>'[1]daily transaction'!$B561</f>
        <v>153</v>
      </c>
      <c r="C625" s="112">
        <f t="shared" si="10"/>
        <v>142.6</v>
      </c>
    </row>
    <row r="626" spans="1:3">
      <c r="A626" s="1">
        <f>'[1]daily transaction'!$A562</f>
        <v>44022</v>
      </c>
      <c r="B626" s="112">
        <f>'[1]daily transaction'!$B562</f>
        <v>106</v>
      </c>
      <c r="C626" s="112">
        <f t="shared" si="10"/>
        <v>142</v>
      </c>
    </row>
    <row r="627" spans="1:3">
      <c r="A627" s="1">
        <f>'[1]daily transaction'!$A563</f>
        <v>44025</v>
      </c>
      <c r="B627" s="112">
        <f>'[1]daily transaction'!$B563</f>
        <v>168.1</v>
      </c>
      <c r="C627" s="112">
        <f t="shared" si="10"/>
        <v>149.47999999999999</v>
      </c>
    </row>
    <row r="628" spans="1:3">
      <c r="A628" s="1">
        <f>'[1]daily transaction'!$A564</f>
        <v>44026</v>
      </c>
      <c r="B628" s="112">
        <f>'[1]daily transaction'!$B564</f>
        <v>191.7</v>
      </c>
      <c r="C628" s="112">
        <f t="shared" si="10"/>
        <v>156.56</v>
      </c>
    </row>
    <row r="629" spans="1:3">
      <c r="A629" s="1">
        <f>'[1]daily transaction'!$A565</f>
        <v>44027</v>
      </c>
      <c r="B629" s="112">
        <f>'[1]daily transaction'!$B565</f>
        <v>154.6</v>
      </c>
      <c r="C629" s="112">
        <f t="shared" si="10"/>
        <v>154.68</v>
      </c>
    </row>
    <row r="630" spans="1:3">
      <c r="A630" s="1">
        <f>'[1]daily transaction'!$A566</f>
        <v>44028</v>
      </c>
      <c r="B630" s="112">
        <f>'[1]daily transaction'!$B566</f>
        <v>163.69999999999999</v>
      </c>
      <c r="C630" s="112">
        <f t="shared" si="10"/>
        <v>156.82</v>
      </c>
    </row>
    <row r="631" spans="1:3">
      <c r="A631" s="1">
        <f>'[1]daily transaction'!$A567</f>
        <v>44029</v>
      </c>
      <c r="B631" s="112">
        <f>'[1]daily transaction'!$B567</f>
        <v>131.80000000000001</v>
      </c>
      <c r="C631" s="196">
        <f t="shared" si="10"/>
        <v>161.97999999999996</v>
      </c>
    </row>
    <row r="632" spans="1:3">
      <c r="A632" s="1">
        <f>'[1]daily transaction'!$A568</f>
        <v>44032</v>
      </c>
      <c r="B632" s="112">
        <f>'[1]daily transaction'!$B568</f>
        <v>168.5</v>
      </c>
      <c r="C632" s="112">
        <f t="shared" si="10"/>
        <v>162.06</v>
      </c>
    </row>
    <row r="633" spans="1:3">
      <c r="A633" s="1">
        <f>'[1]daily transaction'!$A569</f>
        <v>44033</v>
      </c>
      <c r="B633" s="112">
        <f>'[1]daily transaction'!$B569</f>
        <v>142.80000000000001</v>
      </c>
      <c r="C633" s="112">
        <f t="shared" si="10"/>
        <v>152.27999999999997</v>
      </c>
    </row>
    <row r="634" spans="1:3">
      <c r="A634" s="1">
        <f>'[1]daily transaction'!$A570</f>
        <v>44034</v>
      </c>
      <c r="B634" s="112">
        <f>'[1]daily transaction'!$B570</f>
        <v>135.4</v>
      </c>
      <c r="C634" s="112">
        <f t="shared" si="10"/>
        <v>148.44</v>
      </c>
    </row>
    <row r="635" spans="1:3">
      <c r="A635" s="1">
        <f>'[1]daily transaction'!$A571</f>
        <v>44035</v>
      </c>
      <c r="B635" s="112">
        <f>'[1]daily transaction'!$B571</f>
        <v>164</v>
      </c>
      <c r="C635" s="112">
        <f t="shared" si="10"/>
        <v>148.5</v>
      </c>
    </row>
    <row r="636" spans="1:3">
      <c r="A636" s="1">
        <f>'[1]daily transaction'!$A572</f>
        <v>44036</v>
      </c>
      <c r="B636" s="112">
        <f>'[1]daily transaction'!$B572</f>
        <v>159.5</v>
      </c>
      <c r="C636" s="112">
        <f t="shared" si="10"/>
        <v>154.04000000000002</v>
      </c>
    </row>
    <row r="637" spans="1:3">
      <c r="A637" s="1">
        <f>'[1]daily transaction'!$A573</f>
        <v>44039</v>
      </c>
      <c r="B637" s="112">
        <f>'[1]daily transaction'!$B573</f>
        <v>157.19999999999999</v>
      </c>
      <c r="C637" s="112">
        <f t="shared" si="10"/>
        <v>151.78000000000003</v>
      </c>
    </row>
    <row r="638" spans="1:3">
      <c r="A638" s="1">
        <f>'[1]daily transaction'!$A574</f>
        <v>44040</v>
      </c>
      <c r="B638" s="112">
        <f>'[1]daily transaction'!$B574</f>
        <v>192.1</v>
      </c>
      <c r="C638" s="196">
        <f t="shared" si="10"/>
        <v>161.63999999999999</v>
      </c>
    </row>
    <row r="639" spans="1:3">
      <c r="A639" s="1">
        <f>'[1]daily transaction'!$A575</f>
        <v>44041</v>
      </c>
      <c r="B639" s="112">
        <f>'[1]daily transaction'!$B575</f>
        <v>142.5</v>
      </c>
      <c r="C639" s="112">
        <f t="shared" si="10"/>
        <v>163.06</v>
      </c>
    </row>
    <row r="640" spans="1:3">
      <c r="A640" s="1">
        <f>'[1]daily transaction'!$A576</f>
        <v>44042</v>
      </c>
      <c r="B640" s="112">
        <f>'[1]daily transaction'!$B576</f>
        <v>127.5</v>
      </c>
      <c r="C640" s="112">
        <f t="shared" si="10"/>
        <v>155.76</v>
      </c>
    </row>
    <row r="641" spans="1:3">
      <c r="A641" s="1">
        <f>'[1]daily transaction'!$A577</f>
        <v>44043</v>
      </c>
      <c r="B641" s="112">
        <f>'[1]daily transaction'!$B577</f>
        <v>131</v>
      </c>
      <c r="C641" s="112">
        <f t="shared" si="10"/>
        <v>150.06</v>
      </c>
    </row>
    <row r="642" spans="1:3">
      <c r="A642" s="1">
        <f>'[1]daily transaction'!$A578</f>
        <v>44046</v>
      </c>
      <c r="B642" s="112">
        <f>'[1]daily transaction'!$B578</f>
        <v>128.5</v>
      </c>
      <c r="C642" s="112">
        <f t="shared" si="10"/>
        <v>144.32</v>
      </c>
    </row>
    <row r="643" spans="1:3">
      <c r="A643" s="1">
        <f>'[1]daily transaction'!$A579</f>
        <v>44047</v>
      </c>
      <c r="B643" s="112">
        <f>'[1]daily transaction'!$B579</f>
        <v>190.5</v>
      </c>
      <c r="C643" s="112">
        <f t="shared" si="10"/>
        <v>144</v>
      </c>
    </row>
    <row r="644" spans="1:3">
      <c r="A644" s="1">
        <f>'[1]daily transaction'!$A580</f>
        <v>44048</v>
      </c>
      <c r="B644" s="112">
        <f>'[1]daily transaction'!$B580</f>
        <v>141.5</v>
      </c>
      <c r="C644" s="112">
        <f t="shared" si="10"/>
        <v>143.80000000000001</v>
      </c>
    </row>
    <row r="645" spans="1:3">
      <c r="A645" s="1">
        <f>'[1]daily transaction'!$A581</f>
        <v>44049</v>
      </c>
      <c r="B645" s="112">
        <f>'[1]daily transaction'!$B581</f>
        <v>117.3</v>
      </c>
      <c r="C645" s="112">
        <f t="shared" si="10"/>
        <v>141.76</v>
      </c>
    </row>
    <row r="646" spans="1:3">
      <c r="A646" s="1">
        <f>'[1]daily transaction'!$A582</f>
        <v>44050</v>
      </c>
      <c r="B646" s="112">
        <f>'[1]daily transaction'!$B582</f>
        <v>114.7</v>
      </c>
      <c r="C646" s="112">
        <f t="shared" si="10"/>
        <v>138.5</v>
      </c>
    </row>
    <row r="647" spans="1:3">
      <c r="A647" s="1">
        <f>'[1]daily transaction'!$A583</f>
        <v>44053</v>
      </c>
      <c r="B647" s="112">
        <f>'[1]daily transaction'!$B583</f>
        <v>204.5</v>
      </c>
      <c r="C647" s="112">
        <f t="shared" si="10"/>
        <v>153.69999999999999</v>
      </c>
    </row>
    <row r="648" spans="1:3">
      <c r="A648" s="1">
        <f>'[1]daily transaction'!$A584</f>
        <v>44054</v>
      </c>
      <c r="B648" s="112">
        <f>'[1]daily transaction'!$B584</f>
        <v>162.5</v>
      </c>
      <c r="C648" s="112">
        <f t="shared" si="10"/>
        <v>148.1</v>
      </c>
    </row>
    <row r="649" spans="1:3">
      <c r="A649" s="1">
        <f>'[1]daily transaction'!$A585</f>
        <v>44055</v>
      </c>
      <c r="B649" s="112">
        <f>'[1]daily transaction'!$B585</f>
        <v>176.6</v>
      </c>
      <c r="C649" s="112">
        <f t="shared" si="10"/>
        <v>155.12</v>
      </c>
    </row>
    <row r="650" spans="1:3">
      <c r="A650" s="1">
        <f>'[1]daily transaction'!$A586</f>
        <v>44056</v>
      </c>
      <c r="B650" s="112">
        <f>'[1]daily transaction'!$B586</f>
        <v>194.04</v>
      </c>
      <c r="C650" s="112">
        <f t="shared" si="10"/>
        <v>170.46799999999999</v>
      </c>
    </row>
    <row r="651" spans="1:3">
      <c r="A651" s="1">
        <f>'[1]daily transaction'!$A587</f>
        <v>44057</v>
      </c>
      <c r="B651" s="112">
        <f>'[1]daily transaction'!$B587</f>
        <v>160</v>
      </c>
      <c r="C651" s="112">
        <f t="shared" si="10"/>
        <v>179.52799999999999</v>
      </c>
    </row>
    <row r="652" spans="1:3">
      <c r="A652" s="1">
        <f>'[1]daily transaction'!$A588</f>
        <v>44060</v>
      </c>
      <c r="B652" s="112">
        <f>'[1]daily transaction'!$B588</f>
        <v>149</v>
      </c>
      <c r="C652" s="112">
        <f t="shared" si="10"/>
        <v>168.428</v>
      </c>
    </row>
    <row r="653" spans="1:3">
      <c r="A653" s="1">
        <f>'[1]daily transaction'!$A589</f>
        <v>44061</v>
      </c>
      <c r="B653" s="112">
        <f>'[1]daily transaction'!$B589</f>
        <v>228.8</v>
      </c>
      <c r="C653" s="112">
        <f t="shared" si="10"/>
        <v>181.68800000000002</v>
      </c>
    </row>
    <row r="654" spans="1:3">
      <c r="A654" s="1">
        <f>'[1]daily transaction'!$A590</f>
        <v>44062</v>
      </c>
      <c r="B654" s="112">
        <f>'[1]daily transaction'!$B590</f>
        <v>173</v>
      </c>
      <c r="C654" s="112">
        <f t="shared" si="10"/>
        <v>180.96799999999999</v>
      </c>
    </row>
    <row r="655" spans="1:3">
      <c r="A655" s="1">
        <f>'[1]daily transaction'!$A591</f>
        <v>44063</v>
      </c>
      <c r="B655" s="112">
        <f>'[1]daily transaction'!$B591</f>
        <v>136.5</v>
      </c>
      <c r="C655" s="112">
        <f t="shared" si="10"/>
        <v>169.45999999999998</v>
      </c>
    </row>
    <row r="656" spans="1:3">
      <c r="A656" s="1">
        <f>'[1]daily transaction'!$A592</f>
        <v>44064</v>
      </c>
      <c r="B656" s="112">
        <f>'[1]daily transaction'!$B592</f>
        <v>131.19999999999999</v>
      </c>
      <c r="C656" s="112">
        <f t="shared" si="10"/>
        <v>163.69999999999999</v>
      </c>
    </row>
    <row r="657" spans="1:3">
      <c r="A657" s="1">
        <f>'[1]daily transaction'!$A593</f>
        <v>44067</v>
      </c>
      <c r="B657" s="112">
        <f>'[1]daily transaction'!$B593</f>
        <v>116</v>
      </c>
      <c r="C657" s="112">
        <f>AVERAGE(B653:B657)</f>
        <v>157.1</v>
      </c>
    </row>
    <row r="658" spans="1:3">
      <c r="A658" s="1">
        <f>'[1]daily transaction'!$A594</f>
        <v>44068</v>
      </c>
      <c r="B658" s="112">
        <f>'[1]daily transaction'!$B594</f>
        <v>133.30000000000001</v>
      </c>
      <c r="C658" s="112">
        <f t="shared" ref="C658:C663" si="11">AVERAGE(B654:B658)</f>
        <v>138</v>
      </c>
    </row>
    <row r="659" spans="1:3">
      <c r="A659" s="1">
        <f>'[1]daily transaction'!$A595</f>
        <v>44069</v>
      </c>
      <c r="B659" s="112">
        <f>'[1]daily transaction'!$B595</f>
        <v>187.9</v>
      </c>
      <c r="C659" s="112">
        <f t="shared" si="11"/>
        <v>140.97999999999999</v>
      </c>
    </row>
    <row r="660" spans="1:3">
      <c r="A660" s="1">
        <f>'[1]daily transaction'!$A596</f>
        <v>44070</v>
      </c>
      <c r="B660" s="112">
        <f>'[1]daily transaction'!$B596</f>
        <v>168.8</v>
      </c>
      <c r="C660" s="112">
        <f t="shared" si="11"/>
        <v>147.44</v>
      </c>
    </row>
    <row r="661" spans="1:3">
      <c r="A661" s="1">
        <f>'[1]daily transaction'!$A597</f>
        <v>44071</v>
      </c>
      <c r="B661" s="112">
        <f>'[1]daily transaction'!$B597</f>
        <v>161.30000000000001</v>
      </c>
      <c r="C661" s="112">
        <f t="shared" si="11"/>
        <v>153.45999999999998</v>
      </c>
    </row>
    <row r="662" spans="1:3">
      <c r="A662" s="1">
        <f>'[1]daily transaction'!$A598</f>
        <v>44074</v>
      </c>
      <c r="B662" s="112">
        <f>'[1]daily transaction'!$B598</f>
        <v>166.3</v>
      </c>
      <c r="C662" s="112">
        <f t="shared" si="11"/>
        <v>163.52000000000004</v>
      </c>
    </row>
    <row r="663" spans="1:3">
      <c r="A663" s="1">
        <f>'[1]daily transaction'!$A599</f>
        <v>44075</v>
      </c>
      <c r="B663" s="112">
        <f>'[1]daily transaction'!$B599</f>
        <v>228</v>
      </c>
      <c r="C663" s="112">
        <f t="shared" si="11"/>
        <v>182.45999999999998</v>
      </c>
    </row>
    <row r="664" spans="1:3">
      <c r="A664" s="1">
        <f>'[1]daily transaction'!$A600</f>
        <v>44076</v>
      </c>
      <c r="B664" s="112">
        <f>'[1]daily transaction'!$B600</f>
        <v>232.2</v>
      </c>
      <c r="C664" s="112">
        <f t="shared" ref="C664:C724" si="12">AVERAGE(B660:B664)</f>
        <v>191.32000000000002</v>
      </c>
    </row>
    <row r="665" spans="1:3">
      <c r="A665" s="1">
        <f>'[1]daily transaction'!$A601</f>
        <v>44077</v>
      </c>
      <c r="B665" s="112">
        <f>'[1]daily transaction'!$B601</f>
        <v>200</v>
      </c>
      <c r="C665" s="112">
        <f t="shared" si="12"/>
        <v>197.56</v>
      </c>
    </row>
    <row r="666" spans="1:3">
      <c r="A666" s="1">
        <f>'[1]daily transaction'!$A602</f>
        <v>44078</v>
      </c>
      <c r="B666" s="112">
        <f>'[1]daily transaction'!$B602</f>
        <v>160.80000000000001</v>
      </c>
      <c r="C666" s="112">
        <f t="shared" si="12"/>
        <v>197.45999999999998</v>
      </c>
    </row>
    <row r="667" spans="1:3">
      <c r="A667" s="1">
        <f>'[1]daily transaction'!$A603</f>
        <v>44081</v>
      </c>
      <c r="B667" s="112">
        <f>'[1]daily transaction'!$B603</f>
        <v>147.80000000000001</v>
      </c>
      <c r="C667" s="112">
        <f t="shared" si="12"/>
        <v>193.76</v>
      </c>
    </row>
    <row r="668" spans="1:3">
      <c r="A668" s="1">
        <f>'[1]daily transaction'!$A604</f>
        <v>44082</v>
      </c>
      <c r="B668" s="112">
        <f>'[1]daily transaction'!$B604</f>
        <v>152.4</v>
      </c>
      <c r="C668" s="112">
        <f t="shared" si="12"/>
        <v>178.64</v>
      </c>
    </row>
    <row r="669" spans="1:3">
      <c r="A669" s="1">
        <f>'[1]daily transaction'!$A605</f>
        <v>44083</v>
      </c>
      <c r="B669" s="112">
        <f>'[1]daily transaction'!$B605</f>
        <v>108</v>
      </c>
      <c r="C669" s="112">
        <f t="shared" si="12"/>
        <v>153.80000000000001</v>
      </c>
    </row>
    <row r="670" spans="1:3">
      <c r="A670" s="1">
        <f>'[1]daily transaction'!$A606</f>
        <v>44084</v>
      </c>
      <c r="B670" s="112">
        <f>'[1]daily transaction'!$B606</f>
        <v>135.6</v>
      </c>
      <c r="C670" s="112">
        <f t="shared" si="12"/>
        <v>140.92000000000002</v>
      </c>
    </row>
    <row r="671" spans="1:3">
      <c r="A671" s="1">
        <f>'[1]daily transaction'!$A607</f>
        <v>44085</v>
      </c>
      <c r="B671" s="112">
        <f>'[1]daily transaction'!$B607</f>
        <v>194</v>
      </c>
      <c r="C671" s="112">
        <f t="shared" si="12"/>
        <v>147.56</v>
      </c>
    </row>
    <row r="672" spans="1:3">
      <c r="A672" s="1">
        <f>'[1]daily transaction'!$A608</f>
        <v>44088</v>
      </c>
      <c r="B672" s="112">
        <f>'[1]daily transaction'!$B608</f>
        <v>163.5</v>
      </c>
      <c r="C672" s="112">
        <f t="shared" si="12"/>
        <v>150.69999999999999</v>
      </c>
    </row>
    <row r="673" spans="1:3">
      <c r="A673" s="1">
        <f>'[1]daily transaction'!$A609</f>
        <v>44089</v>
      </c>
      <c r="B673" s="112">
        <f>'[1]daily transaction'!$B609</f>
        <v>153</v>
      </c>
      <c r="C673" s="112">
        <f t="shared" si="12"/>
        <v>150.82</v>
      </c>
    </row>
    <row r="674" spans="1:3">
      <c r="A674" s="1">
        <f>'[1]daily transaction'!$A610</f>
        <v>44090</v>
      </c>
      <c r="B674" s="112">
        <f>'[1]daily transaction'!$B610</f>
        <v>124.5</v>
      </c>
      <c r="C674" s="112">
        <f t="shared" si="12"/>
        <v>154.12</v>
      </c>
    </row>
    <row r="675" spans="1:3">
      <c r="A675" s="1">
        <f>'[1]daily transaction'!$A611</f>
        <v>44091</v>
      </c>
      <c r="B675" s="112">
        <f>'[1]daily transaction'!$B611</f>
        <v>179</v>
      </c>
      <c r="C675" s="112">
        <f t="shared" si="12"/>
        <v>162.80000000000001</v>
      </c>
    </row>
    <row r="676" spans="1:3">
      <c r="A676" s="1">
        <f>'[1]daily transaction'!$A612</f>
        <v>44092</v>
      </c>
      <c r="B676" s="112">
        <f>'[1]daily transaction'!$B612</f>
        <v>128.6</v>
      </c>
      <c r="C676" s="112">
        <f t="shared" si="12"/>
        <v>149.72</v>
      </c>
    </row>
    <row r="677" spans="1:3">
      <c r="A677" s="1">
        <f>'[1]daily transaction'!$A613</f>
        <v>44095</v>
      </c>
      <c r="B677" s="112">
        <f>'[1]daily transaction'!$B613</f>
        <v>88.5</v>
      </c>
      <c r="C677" s="112">
        <f t="shared" si="12"/>
        <v>134.72</v>
      </c>
    </row>
    <row r="678" spans="1:3">
      <c r="A678" s="1">
        <f>'[1]daily transaction'!$A614</f>
        <v>44096</v>
      </c>
      <c r="B678" s="112">
        <f>'[1]daily transaction'!$B614</f>
        <v>145.1</v>
      </c>
      <c r="C678" s="112">
        <f t="shared" si="12"/>
        <v>133.14000000000001</v>
      </c>
    </row>
    <row r="679" spans="1:3">
      <c r="A679" s="1">
        <f>'[1]daily transaction'!$A615</f>
        <v>44097</v>
      </c>
      <c r="B679" s="112">
        <f>'[1]daily transaction'!$B615</f>
        <v>100</v>
      </c>
      <c r="C679" s="112">
        <f t="shared" si="12"/>
        <v>128.24</v>
      </c>
    </row>
    <row r="680" spans="1:3">
      <c r="A680" s="1">
        <f>'[1]daily transaction'!$A616</f>
        <v>44098</v>
      </c>
      <c r="B680" s="112">
        <f>'[1]daily transaction'!$B616</f>
        <v>138.30000000000001</v>
      </c>
      <c r="C680" s="112">
        <f t="shared" si="12"/>
        <v>120.1</v>
      </c>
    </row>
    <row r="681" spans="1:3">
      <c r="A681" s="1">
        <f>'[1]daily transaction'!$A617</f>
        <v>44099</v>
      </c>
      <c r="B681" s="112">
        <f>'[1]daily transaction'!$B617</f>
        <v>109.6</v>
      </c>
      <c r="C681" s="112">
        <f t="shared" si="12"/>
        <v>116.3</v>
      </c>
    </row>
    <row r="682" spans="1:3">
      <c r="A682" s="1">
        <f>'[1]daily transaction'!$A618</f>
        <v>44101</v>
      </c>
      <c r="B682" s="112">
        <f>'[1]daily transaction'!$B618</f>
        <v>63</v>
      </c>
      <c r="C682" s="112">
        <f t="shared" si="12"/>
        <v>111.2</v>
      </c>
    </row>
    <row r="683" spans="1:3">
      <c r="A683" s="1">
        <f>'[1]daily transaction'!$A619</f>
        <v>44102</v>
      </c>
      <c r="B683" s="112">
        <f>'[1]daily transaction'!$B619</f>
        <v>138.30000000000001</v>
      </c>
      <c r="C683" s="112">
        <f t="shared" si="12"/>
        <v>109.84</v>
      </c>
    </row>
    <row r="684" spans="1:3">
      <c r="A684" s="1">
        <f>'[1]daily transaction'!$A620</f>
        <v>44103</v>
      </c>
      <c r="B684" s="112">
        <f>'[1]daily transaction'!$B620</f>
        <v>104</v>
      </c>
      <c r="C684" s="112">
        <f t="shared" si="12"/>
        <v>110.64000000000001</v>
      </c>
    </row>
    <row r="685" spans="1:3">
      <c r="A685" s="1">
        <f>'[1]daily transaction'!$A621</f>
        <v>44104</v>
      </c>
      <c r="B685" s="112">
        <f>'[1]daily transaction'!$B621</f>
        <v>36</v>
      </c>
      <c r="C685" s="112">
        <f t="shared" si="12"/>
        <v>90.179999999999993</v>
      </c>
    </row>
    <row r="686" spans="1:3">
      <c r="A686" s="1">
        <f>'[1]daily transaction'!$A622</f>
        <v>44113</v>
      </c>
      <c r="B686" s="112">
        <f>'[1]daily transaction'!$B622</f>
        <v>240</v>
      </c>
      <c r="C686" s="112">
        <f t="shared" si="12"/>
        <v>116.25999999999999</v>
      </c>
    </row>
    <row r="687" spans="1:3">
      <c r="A687" s="1">
        <f>'[1]daily transaction'!$A623</f>
        <v>44114</v>
      </c>
      <c r="B687" s="112">
        <f>'[1]daily transaction'!$B623</f>
        <v>83.5</v>
      </c>
      <c r="C687" s="112">
        <f t="shared" si="12"/>
        <v>120.35999999999999</v>
      </c>
    </row>
    <row r="688" spans="1:3">
      <c r="A688" s="1">
        <f>'[1]daily transaction'!$A624</f>
        <v>44116</v>
      </c>
      <c r="B688" s="112">
        <f>'[1]daily transaction'!$B624</f>
        <v>133.9</v>
      </c>
      <c r="C688" s="112">
        <f t="shared" si="12"/>
        <v>119.47999999999999</v>
      </c>
    </row>
    <row r="689" spans="1:3">
      <c r="A689" s="1">
        <f>'[1]daily transaction'!$A625</f>
        <v>44117</v>
      </c>
      <c r="B689" s="112">
        <f>'[1]daily transaction'!$B625</f>
        <v>115.5</v>
      </c>
      <c r="C689" s="112">
        <f t="shared" si="12"/>
        <v>121.78</v>
      </c>
    </row>
    <row r="690" spans="1:3">
      <c r="A690" s="1">
        <f>'[1]daily transaction'!$A626</f>
        <v>44118</v>
      </c>
      <c r="B690" s="112">
        <f>'[1]daily transaction'!$B626</f>
        <v>139.4</v>
      </c>
      <c r="C690" s="112">
        <f t="shared" si="12"/>
        <v>142.45999999999998</v>
      </c>
    </row>
    <row r="691" spans="1:3">
      <c r="A691" s="1">
        <f>'[1]daily transaction'!$A627</f>
        <v>44119</v>
      </c>
      <c r="B691" s="112">
        <f>'[1]daily transaction'!$B627</f>
        <v>176.9</v>
      </c>
      <c r="C691" s="112">
        <f t="shared" si="12"/>
        <v>129.83999999999997</v>
      </c>
    </row>
    <row r="692" spans="1:3">
      <c r="A692" s="1">
        <f>'[1]daily transaction'!$A628</f>
        <v>44120</v>
      </c>
      <c r="B692" s="112">
        <f>'[1]daily transaction'!$B628</f>
        <v>154.6</v>
      </c>
      <c r="C692" s="112">
        <f t="shared" si="12"/>
        <v>144.06</v>
      </c>
    </row>
    <row r="693" spans="1:3">
      <c r="A693" s="1">
        <f>'[1]daily transaction'!$A629</f>
        <v>44123</v>
      </c>
      <c r="B693" s="112">
        <f>'[1]daily transaction'!$B629</f>
        <v>134.69999999999999</v>
      </c>
      <c r="C693" s="112">
        <f t="shared" si="12"/>
        <v>144.21999999999997</v>
      </c>
    </row>
    <row r="694" spans="1:3">
      <c r="A694" s="1">
        <f>'[1]daily transaction'!$A630</f>
        <v>44124</v>
      </c>
      <c r="B694" s="112">
        <f>'[1]daily transaction'!$B630</f>
        <v>147.6</v>
      </c>
      <c r="C694" s="112">
        <f t="shared" si="12"/>
        <v>150.63999999999999</v>
      </c>
    </row>
    <row r="695" spans="1:3">
      <c r="A695" s="1">
        <f>'[1]daily transaction'!$A631</f>
        <v>44125</v>
      </c>
      <c r="B695" s="112">
        <f>'[1]daily transaction'!$B631</f>
        <v>187.8</v>
      </c>
      <c r="C695" s="112">
        <f t="shared" si="12"/>
        <v>160.32</v>
      </c>
    </row>
    <row r="696" spans="1:3">
      <c r="A696" s="1">
        <f>'[1]daily transaction'!$A632</f>
        <v>44126</v>
      </c>
      <c r="B696" s="112">
        <f>'[1]daily transaction'!$B632</f>
        <v>128.4</v>
      </c>
      <c r="C696" s="112">
        <f t="shared" si="12"/>
        <v>150.62</v>
      </c>
    </row>
    <row r="697" spans="1:3">
      <c r="A697" s="1">
        <f>'[1]daily transaction'!$A633</f>
        <v>44127</v>
      </c>
      <c r="B697" s="112">
        <f>'[1]daily transaction'!$B633</f>
        <v>111.3</v>
      </c>
      <c r="C697" s="112">
        <f t="shared" si="12"/>
        <v>141.95999999999998</v>
      </c>
    </row>
    <row r="698" spans="1:3">
      <c r="A698" s="1">
        <f>'[1]daily transaction'!$A634</f>
        <v>44130</v>
      </c>
      <c r="B698" s="112">
        <f>'[1]daily transaction'!$B634</f>
        <v>95.2</v>
      </c>
      <c r="C698" s="112">
        <f t="shared" si="12"/>
        <v>134.06</v>
      </c>
    </row>
    <row r="699" spans="1:3">
      <c r="A699" s="1">
        <f>'[1]daily transaction'!$A635</f>
        <v>44131</v>
      </c>
      <c r="B699" s="112">
        <f>'[1]daily transaction'!$B635</f>
        <v>150.1</v>
      </c>
      <c r="C699" s="112">
        <f t="shared" si="12"/>
        <v>134.56</v>
      </c>
    </row>
    <row r="700" spans="1:3">
      <c r="A700" s="1">
        <f>'[1]daily transaction'!$A636</f>
        <v>44132</v>
      </c>
      <c r="B700" s="112">
        <f>'[1]daily transaction'!$B636</f>
        <v>110.9</v>
      </c>
      <c r="C700" s="112">
        <f t="shared" si="12"/>
        <v>119.17999999999999</v>
      </c>
    </row>
    <row r="701" spans="1:3">
      <c r="A701" s="1">
        <f>'[1]daily transaction'!$A637</f>
        <v>44133</v>
      </c>
      <c r="B701" s="112">
        <f>'[1]daily transaction'!$B637</f>
        <v>117.5</v>
      </c>
      <c r="C701" s="112">
        <f t="shared" si="12"/>
        <v>117</v>
      </c>
    </row>
    <row r="702" spans="1:3">
      <c r="A702" s="1">
        <f>'[1]daily transaction'!$A638</f>
        <v>44134</v>
      </c>
      <c r="B702" s="112">
        <f>'[1]daily transaction'!$B638</f>
        <v>98.1</v>
      </c>
      <c r="C702" s="112">
        <f t="shared" si="12"/>
        <v>114.36000000000001</v>
      </c>
    </row>
    <row r="703" spans="1:3">
      <c r="A703" s="1">
        <f>'[1]daily transaction'!$A639</f>
        <v>44137</v>
      </c>
      <c r="B703" s="112">
        <f>'[1]daily transaction'!$B639</f>
        <v>166.5</v>
      </c>
      <c r="C703" s="112">
        <f t="shared" si="12"/>
        <v>128.62</v>
      </c>
    </row>
    <row r="704" spans="1:3">
      <c r="A704" s="1">
        <f>'[1]daily transaction'!$A640</f>
        <v>44138</v>
      </c>
      <c r="B704" s="112">
        <f>'[1]daily transaction'!$B640</f>
        <v>128.5</v>
      </c>
      <c r="C704" s="112">
        <f t="shared" si="12"/>
        <v>124.3</v>
      </c>
    </row>
    <row r="705" spans="1:3">
      <c r="A705" s="1">
        <f>'[1]daily transaction'!$A641</f>
        <v>44139</v>
      </c>
      <c r="B705" s="112">
        <f>'[1]daily transaction'!$B641</f>
        <v>120.8</v>
      </c>
      <c r="C705" s="112">
        <f t="shared" si="12"/>
        <v>126.28</v>
      </c>
    </row>
    <row r="706" spans="1:3">
      <c r="A706" s="1">
        <f>'[1]daily transaction'!$A642</f>
        <v>44140</v>
      </c>
      <c r="B706" s="112">
        <f>'[1]daily transaction'!$B642</f>
        <v>126</v>
      </c>
      <c r="C706" s="112">
        <f t="shared" si="12"/>
        <v>127.97999999999999</v>
      </c>
    </row>
    <row r="707" spans="1:3">
      <c r="A707" s="1">
        <f>'[1]daily transaction'!$A643</f>
        <v>44141</v>
      </c>
      <c r="B707" s="112">
        <f>'[1]daily transaction'!$B643</f>
        <v>155.69999999999999</v>
      </c>
      <c r="C707" s="112">
        <f t="shared" si="12"/>
        <v>139.5</v>
      </c>
    </row>
    <row r="708" spans="1:3">
      <c r="A708" s="1">
        <f>'[1]daily transaction'!$A644</f>
        <v>44144</v>
      </c>
      <c r="B708" s="112">
        <f>'[1]daily transaction'!$B644</f>
        <v>151.6</v>
      </c>
      <c r="C708" s="112">
        <f t="shared" si="12"/>
        <v>136.52000000000001</v>
      </c>
    </row>
    <row r="709" spans="1:3">
      <c r="A709" s="1">
        <f>'[1]daily transaction'!$A645</f>
        <v>44145</v>
      </c>
      <c r="B709" s="112">
        <f>'[1]daily transaction'!$B645</f>
        <v>131</v>
      </c>
      <c r="C709" s="112">
        <f t="shared" si="12"/>
        <v>137.02000000000001</v>
      </c>
    </row>
    <row r="710" spans="1:3">
      <c r="A710" s="1">
        <f>'[1]daily transaction'!$A646</f>
        <v>44146</v>
      </c>
      <c r="B710" s="112">
        <f>'[1]daily transaction'!$B646</f>
        <v>137.4</v>
      </c>
      <c r="C710" s="112">
        <f t="shared" si="12"/>
        <v>140.33999999999997</v>
      </c>
    </row>
    <row r="711" spans="1:3">
      <c r="A711" s="1">
        <f>'[1]daily transaction'!$A647</f>
        <v>44147</v>
      </c>
      <c r="B711" s="112">
        <f>'[1]daily transaction'!$B647</f>
        <v>140.30000000000001</v>
      </c>
      <c r="C711" s="112">
        <f t="shared" si="12"/>
        <v>143.19999999999999</v>
      </c>
    </row>
    <row r="712" spans="1:3">
      <c r="A712" s="1">
        <f>'[1]daily transaction'!$A648</f>
        <v>44148</v>
      </c>
      <c r="B712" s="112">
        <f>'[1]daily transaction'!$B648</f>
        <v>107.1</v>
      </c>
      <c r="C712" s="112">
        <f t="shared" si="12"/>
        <v>133.47999999999999</v>
      </c>
    </row>
    <row r="713" spans="1:3">
      <c r="A713" s="1">
        <f>'[1]daily transaction'!$A649</f>
        <v>44151</v>
      </c>
      <c r="B713" s="112">
        <f>'[1]daily transaction'!$B649</f>
        <v>181</v>
      </c>
      <c r="C713" s="112">
        <f t="shared" si="12"/>
        <v>139.35999999999999</v>
      </c>
    </row>
    <row r="714" spans="1:3">
      <c r="A714" s="1">
        <f>'[1]daily transaction'!$A650</f>
        <v>44152</v>
      </c>
      <c r="B714" s="112">
        <f>'[1]daily transaction'!$B650</f>
        <v>139.4</v>
      </c>
      <c r="C714" s="112">
        <f t="shared" si="12"/>
        <v>141.04000000000002</v>
      </c>
    </row>
    <row r="715" spans="1:3">
      <c r="A715" s="1">
        <f>'[1]daily transaction'!$A651</f>
        <v>44153</v>
      </c>
      <c r="B715" s="112">
        <f>'[1]daily transaction'!$B651</f>
        <v>108.3</v>
      </c>
      <c r="C715" s="112">
        <f t="shared" si="12"/>
        <v>135.21999999999997</v>
      </c>
    </row>
    <row r="716" spans="1:3">
      <c r="A716" s="1">
        <f>'[1]daily transaction'!$A652</f>
        <v>44154</v>
      </c>
      <c r="B716" s="112">
        <f>'[1]daily transaction'!$B652</f>
        <v>143.5</v>
      </c>
      <c r="C716" s="112">
        <f t="shared" si="12"/>
        <v>135.85999999999999</v>
      </c>
    </row>
    <row r="717" spans="1:3">
      <c r="A717" s="1">
        <f>'[1]daily transaction'!$A653</f>
        <v>44155</v>
      </c>
      <c r="B717" s="112">
        <f>'[1]daily transaction'!$B653</f>
        <v>100.5</v>
      </c>
      <c r="C717" s="112">
        <f t="shared" si="12"/>
        <v>134.54000000000002</v>
      </c>
    </row>
    <row r="718" spans="1:3">
      <c r="A718" s="1">
        <f>'[1]daily transaction'!$A654</f>
        <v>44158</v>
      </c>
      <c r="B718" s="112">
        <f>'[1]daily transaction'!$B654</f>
        <v>84.3</v>
      </c>
      <c r="C718" s="112">
        <f t="shared" si="12"/>
        <v>115.2</v>
      </c>
    </row>
    <row r="719" spans="1:3">
      <c r="A719" s="1">
        <f>'[1]daily transaction'!$A655</f>
        <v>44159</v>
      </c>
      <c r="B719" s="112">
        <f>'[1]daily transaction'!$B655</f>
        <v>140</v>
      </c>
      <c r="C719" s="112">
        <f t="shared" si="12"/>
        <v>115.32000000000001</v>
      </c>
    </row>
    <row r="720" spans="1:3">
      <c r="A720" s="1">
        <f>'[1]daily transaction'!$A656</f>
        <v>44160</v>
      </c>
      <c r="B720" s="112">
        <f>'[1]daily transaction'!$B656</f>
        <v>147</v>
      </c>
      <c r="C720" s="112">
        <f t="shared" si="12"/>
        <v>123.05999999999999</v>
      </c>
    </row>
    <row r="721" spans="1:3">
      <c r="A721" s="1">
        <f>'[1]daily transaction'!$A657</f>
        <v>44161</v>
      </c>
      <c r="B721" s="112">
        <f>'[1]daily transaction'!$B657</f>
        <v>195.2</v>
      </c>
      <c r="C721" s="112">
        <f t="shared" si="12"/>
        <v>133.4</v>
      </c>
    </row>
    <row r="722" spans="1:3">
      <c r="A722" s="1">
        <f>'[1]daily transaction'!$A658</f>
        <v>44162</v>
      </c>
      <c r="B722" s="112">
        <f>'[1]daily transaction'!$B658</f>
        <v>133.1</v>
      </c>
      <c r="C722" s="112">
        <f t="shared" si="12"/>
        <v>139.92000000000002</v>
      </c>
    </row>
    <row r="723" spans="1:3">
      <c r="A723" s="1">
        <f>'[1]daily transaction'!$A659</f>
        <v>44165</v>
      </c>
      <c r="B723" s="112">
        <f>'[1]daily transaction'!$B659</f>
        <v>115.4</v>
      </c>
      <c r="C723" s="112">
        <f t="shared" si="12"/>
        <v>146.13999999999999</v>
      </c>
    </row>
    <row r="724" spans="1:3">
      <c r="A724" s="1">
        <f>'[1]daily transaction'!$A660</f>
        <v>44166</v>
      </c>
      <c r="B724" s="112">
        <f>'[1]daily transaction'!$B660</f>
        <v>124</v>
      </c>
      <c r="C724" s="112">
        <f t="shared" si="12"/>
        <v>142.94</v>
      </c>
    </row>
    <row r="725" spans="1:3">
      <c r="A725" s="1">
        <f>'[1]daily transaction'!$A661</f>
        <v>44167</v>
      </c>
      <c r="B725" s="112">
        <f>'[1]daily transaction'!$B661</f>
        <v>167</v>
      </c>
      <c r="C725" s="112">
        <f t="shared" ref="C725:C788" si="13">AVERAGE(B721:B725)</f>
        <v>146.94</v>
      </c>
    </row>
    <row r="726" spans="1:3">
      <c r="A726" s="1">
        <f>'[1]daily transaction'!$A662</f>
        <v>44168</v>
      </c>
      <c r="B726" s="112">
        <f>'[1]daily transaction'!$B662</f>
        <v>139.5</v>
      </c>
      <c r="C726" s="112">
        <f t="shared" si="13"/>
        <v>135.80000000000001</v>
      </c>
    </row>
    <row r="727" spans="1:3">
      <c r="A727" s="1">
        <f>'[1]daily transaction'!$A663</f>
        <v>44169</v>
      </c>
      <c r="B727" s="112">
        <f>'[1]daily transaction'!$B663</f>
        <v>163.5</v>
      </c>
      <c r="C727" s="112">
        <f t="shared" si="13"/>
        <v>141.88</v>
      </c>
    </row>
    <row r="728" spans="1:3">
      <c r="A728" s="1">
        <f>'[1]daily transaction'!$A664</f>
        <v>44172</v>
      </c>
      <c r="B728" s="112">
        <f>'[1]daily transaction'!$B664</f>
        <v>133</v>
      </c>
      <c r="C728" s="112">
        <f t="shared" si="13"/>
        <v>145.4</v>
      </c>
    </row>
    <row r="729" spans="1:3">
      <c r="A729" s="1">
        <f>'[1]daily transaction'!$A665</f>
        <v>44173</v>
      </c>
      <c r="B729" s="112">
        <f>'[1]daily transaction'!$B665</f>
        <v>136.30000000000001</v>
      </c>
      <c r="C729" s="112">
        <f t="shared" si="13"/>
        <v>147.85999999999999</v>
      </c>
    </row>
    <row r="730" spans="1:3">
      <c r="A730" s="1">
        <f>'[1]daily transaction'!$A666</f>
        <v>44174</v>
      </c>
      <c r="B730" s="112">
        <f>'[1]daily transaction'!$B666</f>
        <v>164</v>
      </c>
      <c r="C730" s="112">
        <f t="shared" si="13"/>
        <v>147.26</v>
      </c>
    </row>
    <row r="731" spans="1:3">
      <c r="A731" s="1">
        <f>'[1]daily transaction'!$A667</f>
        <v>44175</v>
      </c>
      <c r="B731" s="112">
        <f>'[1]daily transaction'!$B667</f>
        <v>191</v>
      </c>
      <c r="C731" s="112">
        <f t="shared" si="13"/>
        <v>157.56</v>
      </c>
    </row>
    <row r="732" spans="1:3">
      <c r="A732" s="1">
        <f>'[1]daily transaction'!$A668</f>
        <v>44176</v>
      </c>
      <c r="B732" s="112">
        <f>'[1]daily transaction'!$B668</f>
        <v>74.5</v>
      </c>
      <c r="C732" s="112">
        <f t="shared" si="13"/>
        <v>139.76</v>
      </c>
    </row>
    <row r="733" spans="1:3">
      <c r="A733" s="1">
        <f>'[1]daily transaction'!$A669</f>
        <v>44179</v>
      </c>
      <c r="B733" s="112">
        <f>'[1]daily transaction'!$B669</f>
        <v>102</v>
      </c>
      <c r="C733" s="112">
        <f t="shared" si="13"/>
        <v>133.56</v>
      </c>
    </row>
    <row r="734" spans="1:3">
      <c r="A734" s="1">
        <f>'[1]daily transaction'!$A670</f>
        <v>44180</v>
      </c>
      <c r="B734" s="112">
        <f>'[1]daily transaction'!$B670</f>
        <v>168.5</v>
      </c>
      <c r="C734" s="112">
        <f t="shared" si="13"/>
        <v>140</v>
      </c>
    </row>
    <row r="735" spans="1:3">
      <c r="A735" s="1">
        <f>'[1]daily transaction'!$A671</f>
        <v>44181</v>
      </c>
      <c r="B735" s="112">
        <f>'[1]daily transaction'!$B671</f>
        <v>144.5</v>
      </c>
      <c r="C735" s="112">
        <f t="shared" si="13"/>
        <v>136.1</v>
      </c>
    </row>
    <row r="736" spans="1:3">
      <c r="A736" s="1">
        <f>'[1]daily transaction'!$A672</f>
        <v>44182</v>
      </c>
      <c r="B736" s="112">
        <f>'[1]daily transaction'!$B672</f>
        <v>146.19999999999999</v>
      </c>
      <c r="C736" s="112">
        <f t="shared" si="13"/>
        <v>127.14000000000001</v>
      </c>
    </row>
    <row r="737" spans="1:3">
      <c r="A737" s="1">
        <f>'[1]daily transaction'!$A673</f>
        <v>44183</v>
      </c>
      <c r="B737" s="112">
        <f>'[1]daily transaction'!$B673</f>
        <v>169.5</v>
      </c>
      <c r="C737" s="112">
        <f t="shared" si="13"/>
        <v>146.14000000000001</v>
      </c>
    </row>
    <row r="738" spans="1:3">
      <c r="A738" s="1">
        <f>'[1]daily transaction'!$A674</f>
        <v>44186</v>
      </c>
      <c r="B738" s="112">
        <f>'[1]daily transaction'!$B674</f>
        <v>223</v>
      </c>
      <c r="C738" s="112">
        <f t="shared" si="13"/>
        <v>170.34</v>
      </c>
    </row>
    <row r="739" spans="1:3">
      <c r="A739" s="1">
        <f>'[1]daily transaction'!$A675</f>
        <v>44187</v>
      </c>
      <c r="B739" s="112">
        <f>'[1]daily transaction'!$B675</f>
        <v>127.2</v>
      </c>
      <c r="C739" s="112">
        <f t="shared" si="13"/>
        <v>162.08000000000001</v>
      </c>
    </row>
    <row r="740" spans="1:3">
      <c r="A740" s="1">
        <f>'[1]daily transaction'!$A676</f>
        <v>44188</v>
      </c>
      <c r="B740" s="112">
        <f>'[1]daily transaction'!$B676</f>
        <v>83.8</v>
      </c>
      <c r="C740" s="112">
        <f t="shared" si="13"/>
        <v>149.94</v>
      </c>
    </row>
    <row r="741" spans="1:3">
      <c r="A741" s="1">
        <f>'[1]daily transaction'!$A677</f>
        <v>44189</v>
      </c>
      <c r="B741" s="112">
        <f>'[1]daily transaction'!$B677</f>
        <v>105.4</v>
      </c>
      <c r="C741" s="112">
        <f t="shared" si="13"/>
        <v>141.78</v>
      </c>
    </row>
    <row r="742" spans="1:3">
      <c r="A742" s="1">
        <f>'[1]daily transaction'!$A678</f>
        <v>44190</v>
      </c>
      <c r="B742" s="112">
        <f>'[1]daily transaction'!$B678</f>
        <v>104.1</v>
      </c>
      <c r="C742" s="112">
        <f t="shared" si="13"/>
        <v>128.69999999999999</v>
      </c>
    </row>
    <row r="743" spans="1:3">
      <c r="A743" s="1">
        <f>'[1]daily transaction'!$A679</f>
        <v>44193</v>
      </c>
      <c r="B743" s="112">
        <f>'[1]daily transaction'!$B679</f>
        <v>69.8</v>
      </c>
      <c r="C743" s="112">
        <f t="shared" si="13"/>
        <v>98.06</v>
      </c>
    </row>
    <row r="744" spans="1:3">
      <c r="A744" s="1">
        <f>'[1]daily transaction'!$A680</f>
        <v>44194</v>
      </c>
      <c r="B744" s="112">
        <f>'[1]daily transaction'!$B680</f>
        <v>89</v>
      </c>
      <c r="C744" s="112">
        <f t="shared" si="13"/>
        <v>90.419999999999987</v>
      </c>
    </row>
    <row r="745" spans="1:3">
      <c r="A745" s="1">
        <f>'[1]daily transaction'!$A681</f>
        <v>44195</v>
      </c>
      <c r="B745" s="112">
        <f>'[1]daily transaction'!$B681</f>
        <v>172</v>
      </c>
      <c r="C745" s="112">
        <f t="shared" si="13"/>
        <v>108.05999999999999</v>
      </c>
    </row>
    <row r="746" spans="1:3">
      <c r="A746" s="1">
        <f>'[1]daily transaction'!$A682</f>
        <v>44196</v>
      </c>
      <c r="B746" s="112">
        <f>'[1]daily transaction'!$B682</f>
        <v>81</v>
      </c>
      <c r="C746" s="112">
        <f t="shared" si="13"/>
        <v>103.17999999999999</v>
      </c>
    </row>
    <row r="747" spans="1:3">
      <c r="A747" s="1">
        <f>'[1]daily transaction'!$A683</f>
        <v>44200</v>
      </c>
      <c r="B747" s="112">
        <f>'[1]daily transaction'!$B683</f>
        <v>179.5</v>
      </c>
      <c r="C747" s="112">
        <f t="shared" si="13"/>
        <v>118.25999999999999</v>
      </c>
    </row>
    <row r="748" spans="1:3">
      <c r="A748" s="1">
        <f>'[1]daily transaction'!$A684</f>
        <v>44201</v>
      </c>
      <c r="B748" s="112">
        <f>'[1]daily transaction'!$B684</f>
        <v>200</v>
      </c>
      <c r="C748" s="112">
        <f t="shared" si="13"/>
        <v>144.30000000000001</v>
      </c>
    </row>
    <row r="749" spans="1:3">
      <c r="A749" s="1">
        <f>'[1]daily transaction'!$A685</f>
        <v>44202</v>
      </c>
      <c r="B749" s="112">
        <f>'[1]daily transaction'!$B685</f>
        <v>201</v>
      </c>
      <c r="C749" s="112">
        <f t="shared" si="13"/>
        <v>166.7</v>
      </c>
    </row>
    <row r="750" spans="1:3">
      <c r="A750" s="1">
        <f>'[1]daily transaction'!$A686</f>
        <v>44203</v>
      </c>
      <c r="B750" s="112">
        <f>'[1]daily transaction'!$B686</f>
        <v>168.7</v>
      </c>
      <c r="C750" s="112">
        <f t="shared" si="13"/>
        <v>166.04000000000002</v>
      </c>
    </row>
    <row r="751" spans="1:3">
      <c r="A751" s="1">
        <f>'[1]daily transaction'!$A687</f>
        <v>44204</v>
      </c>
      <c r="B751" s="112">
        <f>'[1]daily transaction'!$B687</f>
        <v>160</v>
      </c>
      <c r="C751" s="112">
        <f t="shared" si="13"/>
        <v>181.84</v>
      </c>
    </row>
    <row r="752" spans="1:3">
      <c r="A752" s="1">
        <f>'[1]daily transaction'!$A688</f>
        <v>44207</v>
      </c>
      <c r="B752" s="112">
        <f>'[1]daily transaction'!$B688</f>
        <v>122</v>
      </c>
      <c r="C752" s="112">
        <f t="shared" si="13"/>
        <v>170.34</v>
      </c>
    </row>
    <row r="753" spans="1:3">
      <c r="A753" s="1">
        <f>'[1]daily transaction'!$A689</f>
        <v>44208</v>
      </c>
      <c r="B753" s="112">
        <f>'[1]daily transaction'!$B689</f>
        <v>163.69999999999999</v>
      </c>
      <c r="C753" s="112">
        <f t="shared" si="13"/>
        <v>163.08000000000001</v>
      </c>
    </row>
    <row r="754" spans="1:3">
      <c r="A754" s="1">
        <f>'[1]daily transaction'!$A690</f>
        <v>44209</v>
      </c>
      <c r="B754" s="112">
        <f>'[1]daily transaction'!$B690</f>
        <v>132.5</v>
      </c>
      <c r="C754" s="112">
        <f t="shared" si="13"/>
        <v>149.38</v>
      </c>
    </row>
    <row r="755" spans="1:3">
      <c r="A755" s="1">
        <f>'[1]daily transaction'!$A691</f>
        <v>44210</v>
      </c>
      <c r="B755" s="112">
        <f>'[1]daily transaction'!$B691</f>
        <v>128.30000000000001</v>
      </c>
      <c r="C755" s="112">
        <f t="shared" si="13"/>
        <v>141.30000000000001</v>
      </c>
    </row>
    <row r="756" spans="1:3">
      <c r="A756" s="1">
        <f>'[1]daily transaction'!$A692</f>
        <v>44211</v>
      </c>
      <c r="B756" s="112">
        <f>'[1]daily transaction'!$B692</f>
        <v>107.5</v>
      </c>
      <c r="C756" s="112">
        <f t="shared" si="13"/>
        <v>130.80000000000001</v>
      </c>
    </row>
    <row r="757" spans="1:3">
      <c r="A757" s="1">
        <f>'[1]daily transaction'!$A693</f>
        <v>44214</v>
      </c>
      <c r="B757" s="112">
        <f>'[1]daily transaction'!$B693</f>
        <v>134.6</v>
      </c>
      <c r="C757" s="112">
        <f t="shared" si="13"/>
        <v>133.32</v>
      </c>
    </row>
    <row r="758" spans="1:3">
      <c r="A758" s="1">
        <f>'[1]daily transaction'!$A694</f>
        <v>44215</v>
      </c>
      <c r="B758" s="112">
        <f>'[1]daily transaction'!$B694</f>
        <v>153.30000000000001</v>
      </c>
      <c r="C758" s="112">
        <f t="shared" si="13"/>
        <v>131.24</v>
      </c>
    </row>
    <row r="759" spans="1:3">
      <c r="A759" s="1">
        <f>'[1]daily transaction'!$A695</f>
        <v>44216</v>
      </c>
      <c r="B759" s="112">
        <f>'[1]daily transaction'!$B695</f>
        <v>130.19999999999999</v>
      </c>
      <c r="C759" s="112">
        <f t="shared" si="13"/>
        <v>130.78000000000003</v>
      </c>
    </row>
    <row r="760" spans="1:3">
      <c r="A760" s="1">
        <f>'[1]daily transaction'!$A696</f>
        <v>44217</v>
      </c>
      <c r="B760" s="112">
        <f>'[1]daily transaction'!$B696</f>
        <v>129.6</v>
      </c>
      <c r="C760" s="112">
        <f t="shared" si="13"/>
        <v>131.04</v>
      </c>
    </row>
    <row r="761" spans="1:3">
      <c r="A761" s="1">
        <f>'[1]daily transaction'!$A697</f>
        <v>44218</v>
      </c>
      <c r="B761" s="112">
        <f>'[1]daily transaction'!$B697</f>
        <v>132.6</v>
      </c>
      <c r="C761" s="112">
        <f t="shared" si="13"/>
        <v>136.06</v>
      </c>
    </row>
    <row r="762" spans="1:3">
      <c r="A762" s="1">
        <f>'[1]daily transaction'!$A698</f>
        <v>44221</v>
      </c>
      <c r="B762" s="112">
        <f>'[1]daily transaction'!$B698</f>
        <v>96.8</v>
      </c>
      <c r="C762" s="112">
        <f t="shared" si="13"/>
        <v>128.5</v>
      </c>
    </row>
    <row r="763" spans="1:3">
      <c r="A763" s="1">
        <f>'[1]daily transaction'!$A699</f>
        <v>44222</v>
      </c>
      <c r="B763" s="112">
        <f>'[1]daily transaction'!$B699</f>
        <v>147.5</v>
      </c>
      <c r="C763" s="112">
        <f t="shared" si="13"/>
        <v>127.34</v>
      </c>
    </row>
    <row r="764" spans="1:3">
      <c r="A764" s="1">
        <f>'[1]daily transaction'!$A700</f>
        <v>44223</v>
      </c>
      <c r="B764" s="112">
        <f>'[1]daily transaction'!$B700</f>
        <v>140.30000000000001</v>
      </c>
      <c r="C764" s="112">
        <f t="shared" si="13"/>
        <v>129.35999999999999</v>
      </c>
    </row>
    <row r="765" spans="1:3">
      <c r="A765" s="1">
        <f>'[1]daily transaction'!$A701</f>
        <v>44224</v>
      </c>
      <c r="B765" s="112">
        <f>'[1]daily transaction'!$B701</f>
        <v>93.4</v>
      </c>
      <c r="C765" s="112">
        <f t="shared" si="13"/>
        <v>122.12</v>
      </c>
    </row>
    <row r="766" spans="1:3">
      <c r="A766" s="1">
        <f>'[1]daily transaction'!$A702</f>
        <v>44225</v>
      </c>
      <c r="B766" s="112">
        <f>'[1]daily transaction'!$B702</f>
        <v>92.5</v>
      </c>
      <c r="C766" s="112">
        <f t="shared" si="13"/>
        <v>114.1</v>
      </c>
    </row>
    <row r="767" spans="1:3">
      <c r="A767" s="1">
        <f>'[1]daily transaction'!$A703</f>
        <v>44228</v>
      </c>
      <c r="B767" s="112">
        <f>'[1]daily transaction'!$B703</f>
        <v>77.599999999999994</v>
      </c>
      <c r="C767" s="112">
        <f t="shared" si="13"/>
        <v>110.26000000000002</v>
      </c>
    </row>
    <row r="768" spans="1:3">
      <c r="A768" s="1">
        <f>'[1]daily transaction'!$A704</f>
        <v>44229</v>
      </c>
      <c r="B768" s="112">
        <f>'[1]daily transaction'!$B704</f>
        <v>62</v>
      </c>
      <c r="C768" s="112">
        <f t="shared" si="13"/>
        <v>93.160000000000011</v>
      </c>
    </row>
    <row r="769" spans="1:3">
      <c r="A769" s="1">
        <f>'[1]daily transaction'!$A705</f>
        <v>44230</v>
      </c>
      <c r="B769" s="112">
        <f>'[1]daily transaction'!$B705</f>
        <v>108</v>
      </c>
      <c r="C769" s="112">
        <f t="shared" si="13"/>
        <v>86.7</v>
      </c>
    </row>
    <row r="770" spans="1:3">
      <c r="A770" s="1">
        <f>'[1]daily transaction'!$A706</f>
        <v>44231</v>
      </c>
      <c r="B770" s="112">
        <f>'[1]daily transaction'!$B706</f>
        <v>103.5</v>
      </c>
      <c r="C770" s="112">
        <f t="shared" si="13"/>
        <v>88.72</v>
      </c>
    </row>
    <row r="771" spans="1:3">
      <c r="A771" s="1">
        <f>'[1]daily transaction'!$A707</f>
        <v>44232</v>
      </c>
      <c r="B771" s="112">
        <f>'[1]daily transaction'!$B707</f>
        <v>82.2</v>
      </c>
      <c r="C771" s="112">
        <f t="shared" si="13"/>
        <v>86.66</v>
      </c>
    </row>
    <row r="772" spans="1:3">
      <c r="A772" s="1">
        <f>'[1]daily transaction'!$A708</f>
        <v>44234</v>
      </c>
      <c r="B772" s="112">
        <f>'[1]daily transaction'!$B708</f>
        <v>38</v>
      </c>
      <c r="C772" s="112">
        <f t="shared" si="13"/>
        <v>78.739999999999995</v>
      </c>
    </row>
    <row r="773" spans="1:3">
      <c r="A773" s="1">
        <f>'[1]daily transaction'!$A709</f>
        <v>44235</v>
      </c>
      <c r="B773" s="112">
        <f>'[1]daily transaction'!$B709</f>
        <v>56.8</v>
      </c>
      <c r="C773" s="112">
        <f t="shared" si="13"/>
        <v>77.7</v>
      </c>
    </row>
    <row r="774" spans="1:3">
      <c r="A774" s="1">
        <f>'[1]daily transaction'!$A710</f>
        <v>44236</v>
      </c>
      <c r="B774" s="112">
        <f>'[1]daily transaction'!$B710</f>
        <v>24</v>
      </c>
      <c r="C774" s="112">
        <f t="shared" si="13"/>
        <v>60.9</v>
      </c>
    </row>
    <row r="775" spans="1:3">
      <c r="A775" s="1">
        <f>'[1]daily transaction'!$A711</f>
        <v>44245</v>
      </c>
      <c r="B775" s="112">
        <f>'[1]daily transaction'!$B711</f>
        <v>107.5</v>
      </c>
      <c r="C775" s="112">
        <f t="shared" si="13"/>
        <v>61.7</v>
      </c>
    </row>
    <row r="776" spans="1:3">
      <c r="A776" s="1">
        <f>'[1]daily transaction'!$A712</f>
        <v>44246</v>
      </c>
      <c r="B776" s="112">
        <f>'[1]daily transaction'!$B712</f>
        <v>90.5</v>
      </c>
      <c r="C776" s="112">
        <f t="shared" si="13"/>
        <v>63.36</v>
      </c>
    </row>
    <row r="777" spans="1:3">
      <c r="A777" s="1">
        <f>'[1]daily transaction'!$A713</f>
        <v>44247</v>
      </c>
      <c r="B777" s="112">
        <f>'[1]daily transaction'!$B713</f>
        <v>68</v>
      </c>
      <c r="C777" s="112">
        <f t="shared" si="13"/>
        <v>69.36</v>
      </c>
    </row>
    <row r="778" spans="1:3">
      <c r="A778" s="1">
        <f>'[1]daily transaction'!$A714</f>
        <v>44249</v>
      </c>
      <c r="B778" s="112">
        <f>'[1]daily transaction'!$B714</f>
        <v>129.5</v>
      </c>
      <c r="C778" s="112">
        <f t="shared" si="13"/>
        <v>83.9</v>
      </c>
    </row>
    <row r="779" spans="1:3">
      <c r="A779" s="1">
        <f>'[1]daily transaction'!$A715</f>
        <v>44250</v>
      </c>
      <c r="B779" s="112">
        <f>'[1]daily transaction'!$B715</f>
        <v>146</v>
      </c>
      <c r="C779" s="112">
        <f t="shared" si="13"/>
        <v>108.3</v>
      </c>
    </row>
    <row r="780" spans="1:3">
      <c r="A780" s="1">
        <f>'[1]daily transaction'!$A716</f>
        <v>44251</v>
      </c>
      <c r="B780" s="112">
        <f>'[1]daily transaction'!$B716</f>
        <v>93.1</v>
      </c>
      <c r="C780" s="112">
        <f t="shared" si="13"/>
        <v>105.42</v>
      </c>
    </row>
    <row r="781" spans="1:3">
      <c r="A781" s="1">
        <f>'[1]daily transaction'!$A717</f>
        <v>44252</v>
      </c>
      <c r="B781" s="112">
        <f>'[1]daily transaction'!$B717</f>
        <v>117.8</v>
      </c>
      <c r="C781" s="112">
        <f t="shared" si="13"/>
        <v>110.88</v>
      </c>
    </row>
    <row r="782" spans="1:3">
      <c r="A782" s="1">
        <f>'[1]daily transaction'!$A718</f>
        <v>44253</v>
      </c>
      <c r="B782" s="112">
        <f>'[1]daily transaction'!$B718</f>
        <v>81.5</v>
      </c>
      <c r="C782" s="112">
        <f t="shared" si="13"/>
        <v>113.58000000000001</v>
      </c>
    </row>
    <row r="783" spans="1:3">
      <c r="A783" s="1">
        <f>'[1]daily transaction'!$A719</f>
        <v>44256</v>
      </c>
      <c r="B783" s="112">
        <f>'[1]daily transaction'!$B719</f>
        <v>63.8</v>
      </c>
      <c r="C783" s="112">
        <f t="shared" si="13"/>
        <v>100.44</v>
      </c>
    </row>
    <row r="784" spans="1:3">
      <c r="A784" s="1">
        <f>'[1]daily transaction'!$A720</f>
        <v>44257</v>
      </c>
      <c r="B784" s="112">
        <f>'[1]daily transaction'!$B720</f>
        <v>139.80000000000001</v>
      </c>
      <c r="C784" s="112">
        <f t="shared" si="13"/>
        <v>99.2</v>
      </c>
    </row>
    <row r="785" spans="1:3">
      <c r="A785" s="1">
        <f>'[1]daily transaction'!$A721</f>
        <v>44258</v>
      </c>
      <c r="B785" s="112">
        <f>'[1]daily transaction'!$B721</f>
        <v>112.9</v>
      </c>
      <c r="C785" s="112">
        <f t="shared" si="13"/>
        <v>103.16000000000001</v>
      </c>
    </row>
    <row r="786" spans="1:3">
      <c r="A786" s="1">
        <f>'[1]daily transaction'!$A722</f>
        <v>44259</v>
      </c>
      <c r="B786" s="112">
        <f>IF('[1]daily transaction'!$B722=0,#N/A,'[1]daily transaction'!$B722)</f>
        <v>132</v>
      </c>
      <c r="C786" s="112">
        <f t="shared" si="13"/>
        <v>106</v>
      </c>
    </row>
    <row r="787" spans="1:3">
      <c r="A787" s="1">
        <f>WORKDAY(A786,1)</f>
        <v>44260</v>
      </c>
      <c r="B787" s="112">
        <f>IF('[1]daily transaction'!$B723=0,#N/A,'[1]daily transaction'!$B723)</f>
        <v>104.9</v>
      </c>
      <c r="C787" s="112">
        <f t="shared" si="13"/>
        <v>110.67999999999999</v>
      </c>
    </row>
    <row r="788" spans="1:3">
      <c r="A788" s="1">
        <f t="shared" ref="A788:A851" si="14">WORKDAY(A787,1)</f>
        <v>44263</v>
      </c>
      <c r="B788" s="112">
        <f>IF('[1]daily transaction'!$B724=0,#N/A,'[1]daily transaction'!$B724)</f>
        <v>95</v>
      </c>
      <c r="C788" s="112">
        <f t="shared" si="13"/>
        <v>116.92</v>
      </c>
    </row>
    <row r="789" spans="1:3">
      <c r="A789" s="1">
        <f t="shared" si="14"/>
        <v>44264</v>
      </c>
      <c r="B789" s="112">
        <f>IF('[1]daily transaction'!$B725=0,#N/A,'[1]daily transaction'!$B725)</f>
        <v>103.1</v>
      </c>
      <c r="C789" s="112">
        <f t="shared" ref="C789:C852" si="15">AVERAGE(B785:B789)</f>
        <v>109.58</v>
      </c>
    </row>
    <row r="790" spans="1:3">
      <c r="A790" s="1">
        <f t="shared" si="14"/>
        <v>44265</v>
      </c>
      <c r="B790" s="112">
        <f>IF('[1]daily transaction'!$B726=0,#N/A,'[1]daily transaction'!$B726)</f>
        <v>202</v>
      </c>
      <c r="C790" s="112">
        <f t="shared" si="15"/>
        <v>127.4</v>
      </c>
    </row>
    <row r="791" spans="1:3">
      <c r="A791" s="1">
        <f t="shared" si="14"/>
        <v>44266</v>
      </c>
      <c r="B791" s="112">
        <f>IF('[1]daily transaction'!$B727=0,#N/A,'[1]daily transaction'!$B727)</f>
        <v>165</v>
      </c>
      <c r="C791" s="112">
        <f t="shared" si="15"/>
        <v>134</v>
      </c>
    </row>
    <row r="792" spans="1:3">
      <c r="A792" s="1">
        <f t="shared" si="14"/>
        <v>44267</v>
      </c>
      <c r="B792" s="112">
        <f>IF('[1]daily transaction'!$B728=0,#N/A,'[1]daily transaction'!$B728)</f>
        <v>85</v>
      </c>
      <c r="C792" s="112">
        <f t="shared" si="15"/>
        <v>130.02000000000001</v>
      </c>
    </row>
    <row r="793" spans="1:3">
      <c r="A793" s="1">
        <f t="shared" si="14"/>
        <v>44270</v>
      </c>
      <c r="B793" s="112">
        <f>IF('[1]daily transaction'!$B729=0,#N/A,'[1]daily transaction'!$B729)</f>
        <v>90</v>
      </c>
      <c r="C793" s="112">
        <f t="shared" si="15"/>
        <v>129.02000000000001</v>
      </c>
    </row>
    <row r="794" spans="1:3">
      <c r="A794" s="1">
        <f t="shared" si="14"/>
        <v>44271</v>
      </c>
      <c r="B794" s="112">
        <f>IF('[1]daily transaction'!$B730=0,#N/A,'[1]daily transaction'!$B730)</f>
        <v>78.3</v>
      </c>
      <c r="C794" s="112">
        <f t="shared" si="15"/>
        <v>124.05999999999999</v>
      </c>
    </row>
    <row r="795" spans="1:3">
      <c r="A795" s="1">
        <f t="shared" si="14"/>
        <v>44272</v>
      </c>
      <c r="B795" s="112">
        <f>IF('[1]daily transaction'!$B731=0,#N/A,'[1]daily transaction'!$B731)</f>
        <v>87.8</v>
      </c>
      <c r="C795" s="112">
        <f t="shared" si="15"/>
        <v>101.22</v>
      </c>
    </row>
    <row r="796" spans="1:3">
      <c r="A796" s="1">
        <f t="shared" si="14"/>
        <v>44273</v>
      </c>
      <c r="B796" s="112">
        <f>IF('[1]daily transaction'!$B732=0,#N/A,'[1]daily transaction'!$B732)</f>
        <v>72</v>
      </c>
      <c r="C796" s="112">
        <f t="shared" si="15"/>
        <v>82.62</v>
      </c>
    </row>
    <row r="797" spans="1:3">
      <c r="A797" s="1">
        <f t="shared" si="14"/>
        <v>44274</v>
      </c>
      <c r="B797" s="112">
        <f>IF('[1]daily transaction'!$B733=0,#N/A,'[1]daily transaction'!$B733)</f>
        <v>82.5</v>
      </c>
      <c r="C797" s="112">
        <f t="shared" si="15"/>
        <v>82.12</v>
      </c>
    </row>
    <row r="798" spans="1:3">
      <c r="A798" s="1">
        <f t="shared" si="14"/>
        <v>44277</v>
      </c>
      <c r="B798" s="112">
        <f>IF('[1]daily transaction'!$B734=0,#N/A,'[1]daily transaction'!$B734)</f>
        <v>90.3</v>
      </c>
      <c r="C798" s="112">
        <f t="shared" si="15"/>
        <v>82.18</v>
      </c>
    </row>
    <row r="799" spans="1:3">
      <c r="A799" s="1">
        <f t="shared" si="14"/>
        <v>44278</v>
      </c>
      <c r="B799" s="112">
        <f>IF('[1]daily transaction'!$B735=0,#N/A,'[1]daily transaction'!$B735)</f>
        <v>84</v>
      </c>
      <c r="C799" s="112">
        <f t="shared" si="15"/>
        <v>83.320000000000007</v>
      </c>
    </row>
    <row r="800" spans="1:3">
      <c r="A800" s="1">
        <f t="shared" si="14"/>
        <v>44279</v>
      </c>
      <c r="B800" s="112">
        <f>IF('[1]daily transaction'!$B736=0,#N/A,'[1]daily transaction'!$B736)</f>
        <v>58.5</v>
      </c>
      <c r="C800" s="112">
        <f t="shared" si="15"/>
        <v>77.460000000000008</v>
      </c>
    </row>
    <row r="801" spans="1:3">
      <c r="A801" s="1">
        <f t="shared" si="14"/>
        <v>44280</v>
      </c>
      <c r="B801" s="112">
        <f>IF('[1]daily transaction'!$B737=0,#N/A,'[1]daily transaction'!$B737)</f>
        <v>92</v>
      </c>
      <c r="C801" s="112">
        <f t="shared" si="15"/>
        <v>81.460000000000008</v>
      </c>
    </row>
    <row r="802" spans="1:3">
      <c r="A802" s="1">
        <f t="shared" si="14"/>
        <v>44281</v>
      </c>
      <c r="B802" s="112">
        <f>IF('[1]daily transaction'!$B738=0,#N/A,'[1]daily transaction'!$B738)</f>
        <v>74.5</v>
      </c>
      <c r="C802" s="112">
        <f t="shared" si="15"/>
        <v>79.86</v>
      </c>
    </row>
    <row r="803" spans="1:3">
      <c r="A803" s="1">
        <f t="shared" si="14"/>
        <v>44284</v>
      </c>
      <c r="B803" s="112">
        <f>IF('[1]daily transaction'!$B739=0,#N/A,'[1]daily transaction'!$B739)</f>
        <v>221.5</v>
      </c>
      <c r="C803" s="112">
        <f t="shared" si="15"/>
        <v>106.1</v>
      </c>
    </row>
    <row r="804" spans="1:3">
      <c r="A804" s="1">
        <f t="shared" si="14"/>
        <v>44285</v>
      </c>
      <c r="B804" s="112">
        <f>IF('[1]daily transaction'!$B740=0,#N/A,'[1]daily transaction'!$B740)</f>
        <v>128</v>
      </c>
      <c r="C804" s="112">
        <f t="shared" si="15"/>
        <v>114.9</v>
      </c>
    </row>
    <row r="805" spans="1:3">
      <c r="A805" s="1">
        <f t="shared" si="14"/>
        <v>44286</v>
      </c>
      <c r="B805" s="112">
        <f>IF('[1]daily transaction'!$B741=0,#N/A,'[1]daily transaction'!$B741)</f>
        <v>113.5</v>
      </c>
      <c r="C805" s="112">
        <f t="shared" si="15"/>
        <v>125.9</v>
      </c>
    </row>
    <row r="806" spans="1:3">
      <c r="A806" s="1">
        <f t="shared" si="14"/>
        <v>44287</v>
      </c>
      <c r="B806" s="112">
        <f>IF('[1]daily transaction'!$B742=0,#N/A,'[1]daily transaction'!$B742)</f>
        <v>182</v>
      </c>
      <c r="C806" s="112">
        <f t="shared" si="15"/>
        <v>143.9</v>
      </c>
    </row>
    <row r="807" spans="1:3">
      <c r="A807" s="1">
        <f t="shared" si="14"/>
        <v>44288</v>
      </c>
      <c r="B807" s="112">
        <f>IF('[1]daily transaction'!$B743=0,#N/A,'[1]daily transaction'!$B743)</f>
        <v>106.3</v>
      </c>
      <c r="C807" s="112">
        <f t="shared" si="15"/>
        <v>150.26</v>
      </c>
    </row>
    <row r="808" spans="1:3">
      <c r="A808" s="1">
        <f t="shared" si="14"/>
        <v>44291</v>
      </c>
      <c r="B808" s="112">
        <f>IF('[1]daily transaction'!$B744=0,#N/A,'[1]daily transaction'!$B744)</f>
        <v>125.9</v>
      </c>
      <c r="C808" s="112">
        <f t="shared" si="15"/>
        <v>131.13999999999999</v>
      </c>
    </row>
    <row r="809" spans="1:3">
      <c r="A809" s="1">
        <f t="shared" si="14"/>
        <v>44292</v>
      </c>
      <c r="B809" s="112">
        <f>IF('[1]daily transaction'!$B745=0,#N/A,'[1]daily transaction'!$B745)</f>
        <v>140</v>
      </c>
      <c r="C809" s="112">
        <f t="shared" si="15"/>
        <v>133.54000000000002</v>
      </c>
    </row>
    <row r="810" spans="1:3">
      <c r="A810" s="1">
        <f t="shared" si="14"/>
        <v>44293</v>
      </c>
      <c r="B810" s="112">
        <f>IF('[1]daily transaction'!$B746=0,#N/A,'[1]daily transaction'!$B746)</f>
        <v>201.1</v>
      </c>
      <c r="C810" s="112">
        <f t="shared" si="15"/>
        <v>151.06</v>
      </c>
    </row>
    <row r="811" spans="1:3">
      <c r="A811" s="1">
        <f t="shared" si="14"/>
        <v>44294</v>
      </c>
      <c r="B811" s="112">
        <f>IF('[1]daily transaction'!$B747=0,#N/A,'[1]daily transaction'!$B747)</f>
        <v>96</v>
      </c>
      <c r="C811" s="112">
        <f t="shared" si="15"/>
        <v>133.85999999999999</v>
      </c>
    </row>
    <row r="812" spans="1:3">
      <c r="A812" s="1">
        <f t="shared" si="14"/>
        <v>44295</v>
      </c>
      <c r="B812" s="112">
        <f>IF('[1]daily transaction'!$B748=0,#N/A,'[1]daily transaction'!$B748)</f>
        <v>121</v>
      </c>
      <c r="C812" s="112">
        <f t="shared" si="15"/>
        <v>136.80000000000001</v>
      </c>
    </row>
    <row r="813" spans="1:3">
      <c r="A813" s="1">
        <f t="shared" si="14"/>
        <v>44298</v>
      </c>
      <c r="B813" s="112">
        <f>IF('[1]daily transaction'!$B749=0,#N/A,'[1]daily transaction'!$B749)</f>
        <v>187</v>
      </c>
      <c r="C813" s="112">
        <f t="shared" si="15"/>
        <v>149.02000000000001</v>
      </c>
    </row>
    <row r="814" spans="1:3">
      <c r="A814" s="1">
        <f t="shared" si="14"/>
        <v>44299</v>
      </c>
      <c r="B814" s="112">
        <f>IF('[1]daily transaction'!$B750=0,#N/A,'[1]daily transaction'!$B750)</f>
        <v>135.5</v>
      </c>
      <c r="C814" s="112">
        <f t="shared" si="15"/>
        <v>148.12</v>
      </c>
    </row>
    <row r="815" spans="1:3">
      <c r="A815" s="1">
        <f t="shared" si="14"/>
        <v>44300</v>
      </c>
      <c r="B815" s="112">
        <f>IF('[1]daily transaction'!$B751=0,#N/A,'[1]daily transaction'!$B751)</f>
        <v>175.5</v>
      </c>
      <c r="C815" s="112">
        <f t="shared" si="15"/>
        <v>143</v>
      </c>
    </row>
    <row r="816" spans="1:3">
      <c r="A816" s="1">
        <f t="shared" si="14"/>
        <v>44301</v>
      </c>
      <c r="B816" s="112">
        <f>IF('[1]daily transaction'!$B752=0,#N/A,'[1]daily transaction'!$B752)</f>
        <v>108.8</v>
      </c>
      <c r="C816" s="112">
        <f t="shared" si="15"/>
        <v>145.56</v>
      </c>
    </row>
    <row r="817" spans="1:3">
      <c r="A817" s="1">
        <f t="shared" si="14"/>
        <v>44302</v>
      </c>
      <c r="B817" s="112">
        <f>IF('[1]daily transaction'!$B753=0,#N/A,'[1]daily transaction'!$B753)</f>
        <v>172.3</v>
      </c>
      <c r="C817" s="112">
        <f t="shared" si="15"/>
        <v>155.82</v>
      </c>
    </row>
    <row r="818" spans="1:3">
      <c r="A818" s="1">
        <f t="shared" si="14"/>
        <v>44305</v>
      </c>
      <c r="B818" s="112">
        <f>IF('[1]daily transaction'!$B754=0,#N/A,'[1]daily transaction'!$B754)</f>
        <v>161.80000000000001</v>
      </c>
      <c r="C818" s="112">
        <f t="shared" si="15"/>
        <v>150.78000000000003</v>
      </c>
    </row>
    <row r="819" spans="1:3">
      <c r="A819" s="1">
        <f t="shared" si="14"/>
        <v>44306</v>
      </c>
      <c r="B819" s="112">
        <f>IF('[1]daily transaction'!$B755=0,#N/A,'[1]daily transaction'!$B755)</f>
        <v>141.5</v>
      </c>
      <c r="C819" s="112">
        <f t="shared" si="15"/>
        <v>151.98000000000002</v>
      </c>
    </row>
    <row r="820" spans="1:3">
      <c r="A820" s="1">
        <f t="shared" si="14"/>
        <v>44307</v>
      </c>
      <c r="B820" s="112">
        <f>IF('[1]daily transaction'!$B756=0,#N/A,'[1]daily transaction'!$B756)</f>
        <v>111.8</v>
      </c>
      <c r="C820" s="112">
        <f t="shared" si="15"/>
        <v>139.24</v>
      </c>
    </row>
    <row r="821" spans="1:3">
      <c r="A821" s="1">
        <f t="shared" si="14"/>
        <v>44308</v>
      </c>
      <c r="B821" s="112" t="e">
        <f>IF('[1]daily transaction'!$B757=0,#N/A,'[1]daily transaction'!$B757)</f>
        <v>#N/A</v>
      </c>
      <c r="C821" s="112" t="e">
        <f t="shared" si="15"/>
        <v>#N/A</v>
      </c>
    </row>
    <row r="822" spans="1:3">
      <c r="A822" s="1">
        <f t="shared" si="14"/>
        <v>44309</v>
      </c>
      <c r="B822" s="112" t="e">
        <f>IF('[1]daily transaction'!$B758=0,#N/A,'[1]daily transaction'!$B758)</f>
        <v>#N/A</v>
      </c>
      <c r="C822" s="112" t="e">
        <f t="shared" si="15"/>
        <v>#N/A</v>
      </c>
    </row>
    <row r="823" spans="1:3">
      <c r="A823" s="1">
        <f t="shared" si="14"/>
        <v>44312</v>
      </c>
      <c r="B823" s="112" t="e">
        <f>IF('[1]daily transaction'!$B759=0,#N/A,'[1]daily transaction'!$B759)</f>
        <v>#N/A</v>
      </c>
      <c r="C823" s="112" t="e">
        <f t="shared" si="15"/>
        <v>#N/A</v>
      </c>
    </row>
    <row r="824" spans="1:3">
      <c r="A824" s="1">
        <f t="shared" si="14"/>
        <v>44313</v>
      </c>
      <c r="B824" s="112" t="e">
        <f>IF('[1]daily transaction'!$B760=0,#N/A,'[1]daily transaction'!$B760)</f>
        <v>#N/A</v>
      </c>
      <c r="C824" s="112" t="e">
        <f t="shared" si="15"/>
        <v>#N/A</v>
      </c>
    </row>
    <row r="825" spans="1:3">
      <c r="A825" s="1">
        <f t="shared" si="14"/>
        <v>44314</v>
      </c>
      <c r="B825" s="112" t="e">
        <f>IF('[1]daily transaction'!$B761=0,#N/A,'[1]daily transaction'!$B761)</f>
        <v>#N/A</v>
      </c>
      <c r="C825" s="112" t="e">
        <f t="shared" si="15"/>
        <v>#N/A</v>
      </c>
    </row>
    <row r="826" spans="1:3">
      <c r="A826" s="1">
        <f t="shared" si="14"/>
        <v>44315</v>
      </c>
      <c r="B826" s="112" t="e">
        <f>IF('[1]daily transaction'!$B762=0,#N/A,'[1]daily transaction'!$B762)</f>
        <v>#N/A</v>
      </c>
      <c r="C826" s="112" t="e">
        <f t="shared" si="15"/>
        <v>#N/A</v>
      </c>
    </row>
    <row r="827" spans="1:3">
      <c r="A827" s="1">
        <f t="shared" si="14"/>
        <v>44316</v>
      </c>
      <c r="B827" s="112" t="e">
        <f>IF('[1]daily transaction'!$B763=0,#N/A,'[1]daily transaction'!$B763)</f>
        <v>#N/A</v>
      </c>
      <c r="C827" s="112" t="e">
        <f t="shared" si="15"/>
        <v>#N/A</v>
      </c>
    </row>
    <row r="828" spans="1:3">
      <c r="A828" s="1">
        <f>WORKDAY(A827,1)</f>
        <v>44319</v>
      </c>
      <c r="B828" s="112" t="e">
        <f>IF('[1]daily transaction'!$B764=0,#N/A,'[1]daily transaction'!$B764)</f>
        <v>#N/A</v>
      </c>
      <c r="C828" s="112" t="e">
        <f t="shared" si="15"/>
        <v>#N/A</v>
      </c>
    </row>
    <row r="829" spans="1:3">
      <c r="A829" s="1">
        <f t="shared" si="14"/>
        <v>44320</v>
      </c>
      <c r="B829" s="112" t="e">
        <f>IF('[1]daily transaction'!$B765=0,#N/A,'[1]daily transaction'!$B765)</f>
        <v>#N/A</v>
      </c>
      <c r="C829" s="112" t="e">
        <f t="shared" si="15"/>
        <v>#N/A</v>
      </c>
    </row>
    <row r="830" spans="1:3">
      <c r="A830" s="1">
        <f t="shared" si="14"/>
        <v>44321</v>
      </c>
      <c r="B830" s="112" t="e">
        <f>IF('[1]daily transaction'!$B766=0,#N/A,'[1]daily transaction'!$B766)</f>
        <v>#N/A</v>
      </c>
      <c r="C830" s="112" t="e">
        <f t="shared" si="15"/>
        <v>#N/A</v>
      </c>
    </row>
    <row r="831" spans="1:3">
      <c r="A831" s="1">
        <f t="shared" si="14"/>
        <v>44322</v>
      </c>
      <c r="B831" s="112" t="e">
        <f>IF('[1]daily transaction'!$B767=0,#N/A,'[1]daily transaction'!$B767)</f>
        <v>#N/A</v>
      </c>
      <c r="C831" s="112" t="e">
        <f t="shared" si="15"/>
        <v>#N/A</v>
      </c>
    </row>
    <row r="832" spans="1:3">
      <c r="A832" s="1">
        <f t="shared" si="14"/>
        <v>44323</v>
      </c>
      <c r="B832" s="112" t="e">
        <f>IF('[1]daily transaction'!$B768=0,#N/A,'[1]daily transaction'!$B768)</f>
        <v>#N/A</v>
      </c>
      <c r="C832" s="112" t="e">
        <f t="shared" si="15"/>
        <v>#N/A</v>
      </c>
    </row>
    <row r="833" spans="1:3">
      <c r="A833" s="1">
        <f t="shared" si="14"/>
        <v>44326</v>
      </c>
      <c r="B833" s="112" t="e">
        <f>IF('[1]daily transaction'!$B769=0,#N/A,'[1]daily transaction'!$B769)</f>
        <v>#N/A</v>
      </c>
      <c r="C833" s="112" t="e">
        <f t="shared" si="15"/>
        <v>#N/A</v>
      </c>
    </row>
    <row r="834" spans="1:3">
      <c r="A834" s="1">
        <f t="shared" si="14"/>
        <v>44327</v>
      </c>
      <c r="B834" s="112" t="e">
        <f>IF('[1]daily transaction'!$B770=0,#N/A,'[1]daily transaction'!$B770)</f>
        <v>#N/A</v>
      </c>
      <c r="C834" s="112" t="e">
        <f t="shared" si="15"/>
        <v>#N/A</v>
      </c>
    </row>
    <row r="835" spans="1:3">
      <c r="A835" s="1">
        <f t="shared" si="14"/>
        <v>44328</v>
      </c>
      <c r="B835" s="112" t="e">
        <f>IF('[1]daily transaction'!$B771=0,#N/A,'[1]daily transaction'!$B771)</f>
        <v>#N/A</v>
      </c>
      <c r="C835" s="112" t="e">
        <f t="shared" si="15"/>
        <v>#N/A</v>
      </c>
    </row>
    <row r="836" spans="1:3">
      <c r="A836" s="1">
        <f t="shared" si="14"/>
        <v>44329</v>
      </c>
      <c r="B836" s="112" t="e">
        <f>IF('[1]daily transaction'!$B772=0,#N/A,'[1]daily transaction'!$B772)</f>
        <v>#N/A</v>
      </c>
      <c r="C836" s="112" t="e">
        <f t="shared" si="15"/>
        <v>#N/A</v>
      </c>
    </row>
    <row r="837" spans="1:3">
      <c r="A837" s="1">
        <f t="shared" si="14"/>
        <v>44330</v>
      </c>
      <c r="B837" s="112" t="e">
        <f>IF('[1]daily transaction'!$B773=0,#N/A,'[1]daily transaction'!$B773)</f>
        <v>#N/A</v>
      </c>
      <c r="C837" s="112" t="e">
        <f t="shared" si="15"/>
        <v>#N/A</v>
      </c>
    </row>
    <row r="838" spans="1:3">
      <c r="A838" s="1">
        <f t="shared" si="14"/>
        <v>44333</v>
      </c>
      <c r="B838" s="112" t="e">
        <f>IF('[1]daily transaction'!$B774=0,#N/A,'[1]daily transaction'!$B774)</f>
        <v>#N/A</v>
      </c>
      <c r="C838" s="112" t="e">
        <f t="shared" si="15"/>
        <v>#N/A</v>
      </c>
    </row>
    <row r="839" spans="1:3">
      <c r="A839" s="1">
        <f t="shared" si="14"/>
        <v>44334</v>
      </c>
      <c r="B839" s="112" t="e">
        <f>IF('[1]daily transaction'!$B775=0,#N/A,'[1]daily transaction'!$B775)</f>
        <v>#N/A</v>
      </c>
      <c r="C839" s="112" t="e">
        <f t="shared" si="15"/>
        <v>#N/A</v>
      </c>
    </row>
    <row r="840" spans="1:3">
      <c r="A840" s="1">
        <f t="shared" si="14"/>
        <v>44335</v>
      </c>
      <c r="B840" s="112" t="e">
        <f>IF('[1]daily transaction'!$B776=0,#N/A,'[1]daily transaction'!$B776)</f>
        <v>#N/A</v>
      </c>
      <c r="C840" s="112" t="e">
        <f t="shared" si="15"/>
        <v>#N/A</v>
      </c>
    </row>
    <row r="841" spans="1:3">
      <c r="A841" s="1">
        <f t="shared" si="14"/>
        <v>44336</v>
      </c>
      <c r="B841" s="112" t="e">
        <f>IF('[1]daily transaction'!$B777=0,#N/A,'[1]daily transaction'!$B777)</f>
        <v>#N/A</v>
      </c>
      <c r="C841" s="112" t="e">
        <f t="shared" si="15"/>
        <v>#N/A</v>
      </c>
    </row>
    <row r="842" spans="1:3">
      <c r="A842" s="1">
        <f t="shared" si="14"/>
        <v>44337</v>
      </c>
      <c r="B842" s="112" t="e">
        <f>IF('[1]daily transaction'!$B778=0,#N/A,'[1]daily transaction'!$B778)</f>
        <v>#N/A</v>
      </c>
      <c r="C842" s="112" t="e">
        <f t="shared" si="15"/>
        <v>#N/A</v>
      </c>
    </row>
    <row r="843" spans="1:3">
      <c r="A843" s="1">
        <f t="shared" si="14"/>
        <v>44340</v>
      </c>
      <c r="B843" s="112" t="e">
        <f>IF('[1]daily transaction'!$B779=0,#N/A,'[1]daily transaction'!$B779)</f>
        <v>#N/A</v>
      </c>
      <c r="C843" s="112" t="e">
        <f t="shared" si="15"/>
        <v>#N/A</v>
      </c>
    </row>
    <row r="844" spans="1:3">
      <c r="A844" s="1">
        <f t="shared" si="14"/>
        <v>44341</v>
      </c>
      <c r="B844" s="112" t="e">
        <f>IF('[1]daily transaction'!$B780=0,#N/A,'[1]daily transaction'!$B780)</f>
        <v>#N/A</v>
      </c>
      <c r="C844" s="112" t="e">
        <f t="shared" si="15"/>
        <v>#N/A</v>
      </c>
    </row>
    <row r="845" spans="1:3">
      <c r="A845" s="1">
        <f t="shared" si="14"/>
        <v>44342</v>
      </c>
      <c r="B845" s="112" t="e">
        <f>IF('[1]daily transaction'!$B781=0,#N/A,'[1]daily transaction'!$B781)</f>
        <v>#N/A</v>
      </c>
      <c r="C845" s="112" t="e">
        <f t="shared" si="15"/>
        <v>#N/A</v>
      </c>
    </row>
    <row r="846" spans="1:3">
      <c r="A846" s="1">
        <f t="shared" si="14"/>
        <v>44343</v>
      </c>
      <c r="B846" s="112" t="e">
        <f>IF('[1]daily transaction'!$B782=0,#N/A,'[1]daily transaction'!$B782)</f>
        <v>#N/A</v>
      </c>
      <c r="C846" s="112" t="e">
        <f t="shared" si="15"/>
        <v>#N/A</v>
      </c>
    </row>
    <row r="847" spans="1:3">
      <c r="A847" s="1">
        <f t="shared" si="14"/>
        <v>44344</v>
      </c>
      <c r="B847" s="112" t="e">
        <f>IF('[1]daily transaction'!$B783=0,#N/A,'[1]daily transaction'!$B783)</f>
        <v>#N/A</v>
      </c>
      <c r="C847" s="112" t="e">
        <f t="shared" si="15"/>
        <v>#N/A</v>
      </c>
    </row>
    <row r="848" spans="1:3">
      <c r="A848" s="1">
        <f t="shared" si="14"/>
        <v>44347</v>
      </c>
      <c r="B848" s="112" t="e">
        <f>IF('[1]daily transaction'!$B784=0,#N/A,'[1]daily transaction'!$B784)</f>
        <v>#N/A</v>
      </c>
      <c r="C848" s="112" t="e">
        <f t="shared" si="15"/>
        <v>#N/A</v>
      </c>
    </row>
    <row r="849" spans="1:3">
      <c r="A849" s="1">
        <f t="shared" si="14"/>
        <v>44348</v>
      </c>
      <c r="B849" s="112" t="e">
        <f>IF('[1]daily transaction'!$B785=0,#N/A,'[1]daily transaction'!$B785)</f>
        <v>#N/A</v>
      </c>
      <c r="C849" s="112" t="e">
        <f t="shared" si="15"/>
        <v>#N/A</v>
      </c>
    </row>
    <row r="850" spans="1:3">
      <c r="A850" s="1">
        <f t="shared" si="14"/>
        <v>44349</v>
      </c>
      <c r="B850" s="112" t="e">
        <f>IF('[1]daily transaction'!$B786=0,#N/A,'[1]daily transaction'!$B786)</f>
        <v>#N/A</v>
      </c>
      <c r="C850" s="112" t="e">
        <f t="shared" si="15"/>
        <v>#N/A</v>
      </c>
    </row>
    <row r="851" spans="1:3">
      <c r="A851" s="1">
        <f t="shared" si="14"/>
        <v>44350</v>
      </c>
      <c r="B851" s="112" t="e">
        <f>IF('[1]daily transaction'!$B787=0,#N/A,'[1]daily transaction'!$B787)</f>
        <v>#N/A</v>
      </c>
      <c r="C851" s="112" t="e">
        <f t="shared" si="15"/>
        <v>#N/A</v>
      </c>
    </row>
    <row r="852" spans="1:3">
      <c r="A852" s="1">
        <f t="shared" ref="A852:A858" si="16">WORKDAY(A851,1)</f>
        <v>44351</v>
      </c>
      <c r="B852" s="112" t="e">
        <f>IF('[1]daily transaction'!$B788=0,#N/A,'[1]daily transaction'!$B788)</f>
        <v>#N/A</v>
      </c>
      <c r="C852" s="112" t="e">
        <f t="shared" si="15"/>
        <v>#N/A</v>
      </c>
    </row>
    <row r="853" spans="1:3">
      <c r="A853" s="1">
        <f t="shared" si="16"/>
        <v>44354</v>
      </c>
      <c r="B853" s="112" t="e">
        <f>IF('[1]daily transaction'!$B789=0,#N/A,'[1]daily transaction'!$B789)</f>
        <v>#N/A</v>
      </c>
      <c r="C853" s="112" t="e">
        <f t="shared" ref="C853:C916" si="17">AVERAGE(B849:B853)</f>
        <v>#N/A</v>
      </c>
    </row>
    <row r="854" spans="1:3">
      <c r="A854" s="1">
        <f t="shared" si="16"/>
        <v>44355</v>
      </c>
      <c r="B854" s="112" t="e">
        <f>IF('[1]daily transaction'!$B790=0,#N/A,'[1]daily transaction'!$B790)</f>
        <v>#N/A</v>
      </c>
      <c r="C854" s="112" t="e">
        <f t="shared" si="17"/>
        <v>#N/A</v>
      </c>
    </row>
    <row r="855" spans="1:3">
      <c r="A855" s="1">
        <f t="shared" si="16"/>
        <v>44356</v>
      </c>
      <c r="B855" s="112" t="e">
        <f>IF('[1]daily transaction'!$B791=0,#N/A,'[1]daily transaction'!$B791)</f>
        <v>#N/A</v>
      </c>
      <c r="C855" s="112" t="e">
        <f t="shared" si="17"/>
        <v>#N/A</v>
      </c>
    </row>
    <row r="856" spans="1:3">
      <c r="A856" s="1">
        <f t="shared" si="16"/>
        <v>44357</v>
      </c>
      <c r="B856" s="112" t="e">
        <f>IF('[1]daily transaction'!$B792=0,#N/A,'[1]daily transaction'!$B792)</f>
        <v>#N/A</v>
      </c>
      <c r="C856" s="112" t="e">
        <f t="shared" si="17"/>
        <v>#N/A</v>
      </c>
    </row>
    <row r="857" spans="1:3">
      <c r="A857" s="1">
        <f t="shared" si="16"/>
        <v>44358</v>
      </c>
      <c r="B857" s="112" t="e">
        <f>IF('[1]daily transaction'!$B793=0,#N/A,'[1]daily transaction'!$B793)</f>
        <v>#N/A</v>
      </c>
      <c r="C857" s="112" t="e">
        <f t="shared" si="17"/>
        <v>#N/A</v>
      </c>
    </row>
    <row r="858" spans="1:3">
      <c r="A858" s="1">
        <f t="shared" si="16"/>
        <v>44361</v>
      </c>
      <c r="B858" s="112" t="e">
        <f>IF('[1]daily transaction'!$B794=0,#N/A,'[1]daily transaction'!$B794)</f>
        <v>#N/A</v>
      </c>
      <c r="C858" s="112" t="e">
        <f t="shared" si="17"/>
        <v>#N/A</v>
      </c>
    </row>
    <row r="859" spans="1:3">
      <c r="A859" s="1">
        <f>WORKDAY(A858,1)</f>
        <v>44362</v>
      </c>
      <c r="B859" s="112" t="e">
        <f>IF('[1]daily transaction'!$B795=0,#N/A,'[1]daily transaction'!$B795)</f>
        <v>#N/A</v>
      </c>
      <c r="C859" s="112" t="e">
        <f t="shared" si="17"/>
        <v>#N/A</v>
      </c>
    </row>
    <row r="860" spans="1:3">
      <c r="A860" s="1">
        <f t="shared" ref="A860:A878" si="18">WORKDAY(A859,1)</f>
        <v>44363</v>
      </c>
      <c r="B860" s="112" t="e">
        <f>IF('[1]daily transaction'!$B796=0,#N/A,'[1]daily transaction'!$B796)</f>
        <v>#N/A</v>
      </c>
      <c r="C860" s="112" t="e">
        <f t="shared" si="17"/>
        <v>#N/A</v>
      </c>
    </row>
    <row r="861" spans="1:3">
      <c r="A861" s="1">
        <f t="shared" si="18"/>
        <v>44364</v>
      </c>
      <c r="B861" s="112" t="e">
        <f>IF('[1]daily transaction'!$B797=0,#N/A,'[1]daily transaction'!$B797)</f>
        <v>#N/A</v>
      </c>
      <c r="C861" s="112" t="e">
        <f t="shared" si="17"/>
        <v>#N/A</v>
      </c>
    </row>
    <row r="862" spans="1:3">
      <c r="A862" s="1">
        <f t="shared" si="18"/>
        <v>44365</v>
      </c>
      <c r="B862" s="112" t="e">
        <f>IF('[1]daily transaction'!$B798=0,#N/A,'[1]daily transaction'!$B798)</f>
        <v>#N/A</v>
      </c>
      <c r="C862" s="112" t="e">
        <f t="shared" si="17"/>
        <v>#N/A</v>
      </c>
    </row>
    <row r="863" spans="1:3">
      <c r="A863" s="1">
        <f t="shared" si="18"/>
        <v>44368</v>
      </c>
      <c r="B863" s="112" t="e">
        <f>IF('[1]daily transaction'!$B799=0,#N/A,'[1]daily transaction'!$B799)</f>
        <v>#N/A</v>
      </c>
      <c r="C863" s="112" t="e">
        <f t="shared" si="17"/>
        <v>#N/A</v>
      </c>
    </row>
    <row r="864" spans="1:3">
      <c r="A864" s="1">
        <f t="shared" si="18"/>
        <v>44369</v>
      </c>
      <c r="B864" s="112" t="e">
        <f>IF('[1]daily transaction'!$B800=0,#N/A,'[1]daily transaction'!$B800)</f>
        <v>#N/A</v>
      </c>
      <c r="C864" s="112" t="e">
        <f t="shared" si="17"/>
        <v>#N/A</v>
      </c>
    </row>
    <row r="865" spans="1:3">
      <c r="A865" s="1">
        <f t="shared" si="18"/>
        <v>44370</v>
      </c>
      <c r="B865" s="112" t="e">
        <f>IF('[1]daily transaction'!$B801=0,#N/A,'[1]daily transaction'!$B801)</f>
        <v>#N/A</v>
      </c>
      <c r="C865" s="112" t="e">
        <f t="shared" si="17"/>
        <v>#N/A</v>
      </c>
    </row>
    <row r="866" spans="1:3">
      <c r="A866" s="1">
        <f t="shared" si="18"/>
        <v>44371</v>
      </c>
      <c r="B866" s="112" t="e">
        <f>IF('[1]daily transaction'!$B802=0,#N/A,'[1]daily transaction'!$B802)</f>
        <v>#N/A</v>
      </c>
      <c r="C866" s="112" t="e">
        <f t="shared" si="17"/>
        <v>#N/A</v>
      </c>
    </row>
    <row r="867" spans="1:3">
      <c r="A867" s="1">
        <f t="shared" si="18"/>
        <v>44372</v>
      </c>
      <c r="B867" s="112" t="e">
        <f>IF('[1]daily transaction'!$B803=0,#N/A,'[1]daily transaction'!$B803)</f>
        <v>#N/A</v>
      </c>
      <c r="C867" s="112" t="e">
        <f t="shared" si="17"/>
        <v>#N/A</v>
      </c>
    </row>
    <row r="868" spans="1:3">
      <c r="A868" s="1">
        <f t="shared" si="18"/>
        <v>44375</v>
      </c>
      <c r="B868" s="112" t="e">
        <f>IF('[1]daily transaction'!$B804=0,#N/A,'[1]daily transaction'!$B804)</f>
        <v>#N/A</v>
      </c>
      <c r="C868" s="112" t="e">
        <f t="shared" si="17"/>
        <v>#N/A</v>
      </c>
    </row>
    <row r="869" spans="1:3">
      <c r="A869" s="1">
        <f t="shared" si="18"/>
        <v>44376</v>
      </c>
      <c r="B869" s="112" t="e">
        <f>IF('[1]daily transaction'!$B805=0,#N/A,'[1]daily transaction'!$B805)</f>
        <v>#N/A</v>
      </c>
      <c r="C869" s="112" t="e">
        <f t="shared" si="17"/>
        <v>#N/A</v>
      </c>
    </row>
    <row r="870" spans="1:3">
      <c r="A870" s="1">
        <f t="shared" si="18"/>
        <v>44377</v>
      </c>
      <c r="B870" s="112" t="e">
        <f>IF('[1]daily transaction'!$B806=0,#N/A,'[1]daily transaction'!$B806)</f>
        <v>#N/A</v>
      </c>
      <c r="C870" s="112" t="e">
        <f t="shared" si="17"/>
        <v>#N/A</v>
      </c>
    </row>
    <row r="871" spans="1:3">
      <c r="A871" s="1">
        <f t="shared" si="18"/>
        <v>44378</v>
      </c>
      <c r="B871" s="112" t="e">
        <f>IF('[1]daily transaction'!$B807=0,#N/A,'[1]daily transaction'!$B807)</f>
        <v>#N/A</v>
      </c>
      <c r="C871" s="112" t="e">
        <f t="shared" si="17"/>
        <v>#N/A</v>
      </c>
    </row>
    <row r="872" spans="1:3">
      <c r="A872" s="1">
        <f t="shared" si="18"/>
        <v>44379</v>
      </c>
      <c r="B872" s="112" t="e">
        <f>IF('[1]daily transaction'!$B808=0,#N/A,'[1]daily transaction'!$B808)</f>
        <v>#N/A</v>
      </c>
      <c r="C872" s="112" t="e">
        <f t="shared" si="17"/>
        <v>#N/A</v>
      </c>
    </row>
    <row r="873" spans="1:3">
      <c r="A873" s="1">
        <f t="shared" si="18"/>
        <v>44382</v>
      </c>
      <c r="B873" s="112" t="e">
        <f>IF('[1]daily transaction'!$B809=0,#N/A,'[1]daily transaction'!$B809)</f>
        <v>#N/A</v>
      </c>
      <c r="C873" s="112" t="e">
        <f t="shared" si="17"/>
        <v>#N/A</v>
      </c>
    </row>
    <row r="874" spans="1:3">
      <c r="A874" s="1">
        <f t="shared" si="18"/>
        <v>44383</v>
      </c>
      <c r="B874" s="112" t="e">
        <f>IF('[1]daily transaction'!$B810=0,#N/A,'[1]daily transaction'!$B810)</f>
        <v>#N/A</v>
      </c>
      <c r="C874" s="112" t="e">
        <f t="shared" si="17"/>
        <v>#N/A</v>
      </c>
    </row>
    <row r="875" spans="1:3">
      <c r="A875" s="1">
        <f t="shared" si="18"/>
        <v>44384</v>
      </c>
      <c r="B875" s="112" t="e">
        <f>IF('[1]daily transaction'!$B811=0,#N/A,'[1]daily transaction'!$B811)</f>
        <v>#N/A</v>
      </c>
      <c r="C875" s="112" t="e">
        <f t="shared" si="17"/>
        <v>#N/A</v>
      </c>
    </row>
    <row r="876" spans="1:3">
      <c r="A876" s="1">
        <f t="shared" si="18"/>
        <v>44385</v>
      </c>
      <c r="B876" s="112" t="e">
        <f>IF('[1]daily transaction'!$B812=0,#N/A,'[1]daily transaction'!$B812)</f>
        <v>#N/A</v>
      </c>
      <c r="C876" s="112" t="e">
        <f t="shared" si="17"/>
        <v>#N/A</v>
      </c>
    </row>
    <row r="877" spans="1:3">
      <c r="A877" s="1">
        <f t="shared" si="18"/>
        <v>44386</v>
      </c>
      <c r="B877" s="112" t="e">
        <f>IF('[1]daily transaction'!$B813=0,#N/A,'[1]daily transaction'!$B813)</f>
        <v>#N/A</v>
      </c>
      <c r="C877" s="112" t="e">
        <f t="shared" si="17"/>
        <v>#N/A</v>
      </c>
    </row>
    <row r="878" spans="1:3">
      <c r="A878" s="1">
        <f t="shared" si="18"/>
        <v>44389</v>
      </c>
      <c r="B878" s="112" t="e">
        <f>IF('[1]daily transaction'!$B814=0,#N/A,'[1]daily transaction'!$B814)</f>
        <v>#N/A</v>
      </c>
      <c r="C878" s="112" t="e">
        <f t="shared" si="17"/>
        <v>#N/A</v>
      </c>
    </row>
    <row r="879" spans="1:3">
      <c r="A879" s="1">
        <f>WORKDAY(A878,1)</f>
        <v>44390</v>
      </c>
      <c r="B879" s="112" t="e">
        <f>IF('[1]daily transaction'!$B815=0,#N/A,'[1]daily transaction'!$B815)</f>
        <v>#N/A</v>
      </c>
      <c r="C879" s="112" t="e">
        <f t="shared" si="17"/>
        <v>#N/A</v>
      </c>
    </row>
    <row r="880" spans="1:3">
      <c r="A880" s="1">
        <f t="shared" ref="A880:A943" si="19">WORKDAY(A879,1)</f>
        <v>44391</v>
      </c>
      <c r="B880" s="112" t="e">
        <f>IF('[1]daily transaction'!$B816=0,#N/A,'[1]daily transaction'!$B816)</f>
        <v>#N/A</v>
      </c>
      <c r="C880" s="112" t="e">
        <f t="shared" si="17"/>
        <v>#N/A</v>
      </c>
    </row>
    <row r="881" spans="1:3">
      <c r="A881" s="1">
        <f t="shared" si="19"/>
        <v>44392</v>
      </c>
      <c r="B881" s="112" t="e">
        <f>IF('[1]daily transaction'!$B817=0,#N/A,'[1]daily transaction'!$B817)</f>
        <v>#N/A</v>
      </c>
      <c r="C881" s="112" t="e">
        <f t="shared" si="17"/>
        <v>#N/A</v>
      </c>
    </row>
    <row r="882" spans="1:3">
      <c r="A882" s="1">
        <f t="shared" si="19"/>
        <v>44393</v>
      </c>
      <c r="B882" s="112" t="e">
        <f>IF('[1]daily transaction'!$B818=0,#N/A,'[1]daily transaction'!$B818)</f>
        <v>#N/A</v>
      </c>
      <c r="C882" s="112" t="e">
        <f t="shared" si="17"/>
        <v>#N/A</v>
      </c>
    </row>
    <row r="883" spans="1:3">
      <c r="A883" s="1">
        <f t="shared" si="19"/>
        <v>44396</v>
      </c>
      <c r="B883" s="112" t="e">
        <f>IF('[1]daily transaction'!$B819=0,#N/A,'[1]daily transaction'!$B819)</f>
        <v>#N/A</v>
      </c>
      <c r="C883" s="112" t="e">
        <f t="shared" si="17"/>
        <v>#N/A</v>
      </c>
    </row>
    <row r="884" spans="1:3">
      <c r="A884" s="1">
        <f t="shared" si="19"/>
        <v>44397</v>
      </c>
      <c r="B884" s="112" t="e">
        <f>IF('[1]daily transaction'!$B820=0,#N/A,'[1]daily transaction'!$B820)</f>
        <v>#N/A</v>
      </c>
      <c r="C884" s="112" t="e">
        <f t="shared" si="17"/>
        <v>#N/A</v>
      </c>
    </row>
    <row r="885" spans="1:3">
      <c r="A885" s="1">
        <f t="shared" si="19"/>
        <v>44398</v>
      </c>
      <c r="B885" s="112" t="e">
        <f>IF('[1]daily transaction'!$B821=0,#N/A,'[1]daily transaction'!$B821)</f>
        <v>#N/A</v>
      </c>
      <c r="C885" s="112" t="e">
        <f t="shared" si="17"/>
        <v>#N/A</v>
      </c>
    </row>
    <row r="886" spans="1:3">
      <c r="A886" s="1">
        <f t="shared" si="19"/>
        <v>44399</v>
      </c>
      <c r="B886" s="112" t="e">
        <f>IF('[1]daily transaction'!$B822=0,#N/A,'[1]daily transaction'!$B822)</f>
        <v>#N/A</v>
      </c>
      <c r="C886" s="112" t="e">
        <f t="shared" si="17"/>
        <v>#N/A</v>
      </c>
    </row>
    <row r="887" spans="1:3">
      <c r="A887" s="1">
        <f t="shared" si="19"/>
        <v>44400</v>
      </c>
      <c r="B887" s="112" t="e">
        <f>IF('[1]daily transaction'!$B823=0,#N/A,'[1]daily transaction'!$B823)</f>
        <v>#N/A</v>
      </c>
      <c r="C887" s="112" t="e">
        <f t="shared" si="17"/>
        <v>#N/A</v>
      </c>
    </row>
    <row r="888" spans="1:3">
      <c r="A888" s="1">
        <f t="shared" si="19"/>
        <v>44403</v>
      </c>
      <c r="B888" s="112" t="e">
        <f>IF('[1]daily transaction'!$B824=0,#N/A,'[1]daily transaction'!$B824)</f>
        <v>#N/A</v>
      </c>
      <c r="C888" s="112" t="e">
        <f t="shared" si="17"/>
        <v>#N/A</v>
      </c>
    </row>
    <row r="889" spans="1:3">
      <c r="A889" s="1">
        <f t="shared" si="19"/>
        <v>44404</v>
      </c>
      <c r="B889" s="112" t="e">
        <f>IF('[1]daily transaction'!$B825=0,#N/A,'[1]daily transaction'!$B825)</f>
        <v>#N/A</v>
      </c>
      <c r="C889" s="112" t="e">
        <f t="shared" si="17"/>
        <v>#N/A</v>
      </c>
    </row>
    <row r="890" spans="1:3">
      <c r="A890" s="1">
        <f t="shared" si="19"/>
        <v>44405</v>
      </c>
      <c r="B890" s="112" t="e">
        <f>IF('[1]daily transaction'!$B826=0,#N/A,'[1]daily transaction'!$B826)</f>
        <v>#N/A</v>
      </c>
      <c r="C890" s="112" t="e">
        <f t="shared" si="17"/>
        <v>#N/A</v>
      </c>
    </row>
    <row r="891" spans="1:3">
      <c r="A891" s="1">
        <f t="shared" si="19"/>
        <v>44406</v>
      </c>
      <c r="B891" s="112" t="e">
        <f>IF('[1]daily transaction'!$B827=0,#N/A,'[1]daily transaction'!$B827)</f>
        <v>#N/A</v>
      </c>
      <c r="C891" s="112" t="e">
        <f t="shared" si="17"/>
        <v>#N/A</v>
      </c>
    </row>
    <row r="892" spans="1:3">
      <c r="A892" s="1">
        <f t="shared" si="19"/>
        <v>44407</v>
      </c>
      <c r="B892" s="112" t="e">
        <f>IF('[1]daily transaction'!$B828=0,#N/A,'[1]daily transaction'!$B828)</f>
        <v>#N/A</v>
      </c>
      <c r="C892" s="112" t="e">
        <f t="shared" si="17"/>
        <v>#N/A</v>
      </c>
    </row>
    <row r="893" spans="1:3">
      <c r="A893" s="1">
        <f t="shared" si="19"/>
        <v>44410</v>
      </c>
      <c r="B893" s="112" t="e">
        <f>IF('[1]daily transaction'!$B829=0,#N/A,'[1]daily transaction'!$B829)</f>
        <v>#N/A</v>
      </c>
      <c r="C893" s="112" t="e">
        <f t="shared" si="17"/>
        <v>#N/A</v>
      </c>
    </row>
    <row r="894" spans="1:3">
      <c r="A894" s="1">
        <f t="shared" si="19"/>
        <v>44411</v>
      </c>
      <c r="B894" s="112" t="e">
        <f>IF('[1]daily transaction'!$B830=0,#N/A,'[1]daily transaction'!$B830)</f>
        <v>#N/A</v>
      </c>
      <c r="C894" s="112" t="e">
        <f t="shared" si="17"/>
        <v>#N/A</v>
      </c>
    </row>
    <row r="895" spans="1:3">
      <c r="A895" s="1">
        <f t="shared" si="19"/>
        <v>44412</v>
      </c>
      <c r="B895" s="112" t="e">
        <f>IF('[1]daily transaction'!$B831=0,#N/A,'[1]daily transaction'!$B831)</f>
        <v>#N/A</v>
      </c>
      <c r="C895" s="112" t="e">
        <f t="shared" si="17"/>
        <v>#N/A</v>
      </c>
    </row>
    <row r="896" spans="1:3">
      <c r="A896" s="1">
        <f t="shared" si="19"/>
        <v>44413</v>
      </c>
      <c r="B896" s="112" t="e">
        <f>IF('[1]daily transaction'!$B832=0,#N/A,'[1]daily transaction'!$B832)</f>
        <v>#N/A</v>
      </c>
      <c r="C896" s="112" t="e">
        <f t="shared" si="17"/>
        <v>#N/A</v>
      </c>
    </row>
    <row r="897" spans="1:3">
      <c r="A897" s="1">
        <f t="shared" si="19"/>
        <v>44414</v>
      </c>
      <c r="B897" s="112" t="e">
        <f>IF('[1]daily transaction'!$B833=0,#N/A,'[1]daily transaction'!$B833)</f>
        <v>#N/A</v>
      </c>
      <c r="C897" s="112" t="e">
        <f t="shared" si="17"/>
        <v>#N/A</v>
      </c>
    </row>
    <row r="898" spans="1:3">
      <c r="A898" s="1">
        <f t="shared" si="19"/>
        <v>44417</v>
      </c>
      <c r="B898" s="112" t="e">
        <f>IF('[1]daily transaction'!$B834=0,#N/A,'[1]daily transaction'!$B834)</f>
        <v>#N/A</v>
      </c>
      <c r="C898" s="112" t="e">
        <f t="shared" si="17"/>
        <v>#N/A</v>
      </c>
    </row>
    <row r="899" spans="1:3">
      <c r="A899" s="1">
        <f t="shared" si="19"/>
        <v>44418</v>
      </c>
      <c r="B899" s="112" t="e">
        <f>IF('[1]daily transaction'!$B835=0,#N/A,'[1]daily transaction'!$B835)</f>
        <v>#N/A</v>
      </c>
      <c r="C899" s="112" t="e">
        <f t="shared" si="17"/>
        <v>#N/A</v>
      </c>
    </row>
    <row r="900" spans="1:3">
      <c r="A900" s="1">
        <f t="shared" si="19"/>
        <v>44419</v>
      </c>
      <c r="B900" s="112" t="e">
        <f>IF('[1]daily transaction'!$B836=0,#N/A,'[1]daily transaction'!$B836)</f>
        <v>#N/A</v>
      </c>
      <c r="C900" s="112" t="e">
        <f t="shared" si="17"/>
        <v>#N/A</v>
      </c>
    </row>
    <row r="901" spans="1:3">
      <c r="A901" s="1">
        <f t="shared" si="19"/>
        <v>44420</v>
      </c>
      <c r="B901" s="112" t="e">
        <f>IF('[1]daily transaction'!$B837=0,#N/A,'[1]daily transaction'!$B837)</f>
        <v>#N/A</v>
      </c>
      <c r="C901" s="112" t="e">
        <f t="shared" si="17"/>
        <v>#N/A</v>
      </c>
    </row>
    <row r="902" spans="1:3">
      <c r="A902" s="1">
        <f t="shared" si="19"/>
        <v>44421</v>
      </c>
      <c r="B902" s="112" t="e">
        <f>IF('[1]daily transaction'!$B838=0,#N/A,'[1]daily transaction'!$B838)</f>
        <v>#N/A</v>
      </c>
      <c r="C902" s="112" t="e">
        <f t="shared" si="17"/>
        <v>#N/A</v>
      </c>
    </row>
    <row r="903" spans="1:3">
      <c r="A903" s="1">
        <f t="shared" si="19"/>
        <v>44424</v>
      </c>
      <c r="B903" s="112" t="e">
        <f>IF('[1]daily transaction'!$B839=0,#N/A,'[1]daily transaction'!$B839)</f>
        <v>#N/A</v>
      </c>
      <c r="C903" s="112" t="e">
        <f t="shared" si="17"/>
        <v>#N/A</v>
      </c>
    </row>
    <row r="904" spans="1:3">
      <c r="A904" s="1">
        <f t="shared" si="19"/>
        <v>44425</v>
      </c>
      <c r="B904" s="112" t="e">
        <f>IF('[1]daily transaction'!$B840=0,#N/A,'[1]daily transaction'!$B840)</f>
        <v>#N/A</v>
      </c>
      <c r="C904" s="112" t="e">
        <f t="shared" si="17"/>
        <v>#N/A</v>
      </c>
    </row>
    <row r="905" spans="1:3">
      <c r="A905" s="1">
        <f t="shared" si="19"/>
        <v>44426</v>
      </c>
      <c r="B905" s="112" t="e">
        <f>IF('[1]daily transaction'!$B841=0,#N/A,'[1]daily transaction'!$B841)</f>
        <v>#N/A</v>
      </c>
      <c r="C905" s="112" t="e">
        <f t="shared" si="17"/>
        <v>#N/A</v>
      </c>
    </row>
    <row r="906" spans="1:3">
      <c r="A906" s="1">
        <f t="shared" si="19"/>
        <v>44427</v>
      </c>
      <c r="B906" s="112" t="e">
        <f>IF('[1]daily transaction'!$B842=0,#N/A,'[1]daily transaction'!$B842)</f>
        <v>#N/A</v>
      </c>
      <c r="C906" s="112" t="e">
        <f t="shared" si="17"/>
        <v>#N/A</v>
      </c>
    </row>
    <row r="907" spans="1:3">
      <c r="A907" s="1">
        <f t="shared" si="19"/>
        <v>44428</v>
      </c>
      <c r="B907" s="112" t="e">
        <f>IF('[1]daily transaction'!$B843=0,#N/A,'[1]daily transaction'!$B843)</f>
        <v>#N/A</v>
      </c>
      <c r="C907" s="112" t="e">
        <f t="shared" si="17"/>
        <v>#N/A</v>
      </c>
    </row>
    <row r="908" spans="1:3">
      <c r="A908" s="1">
        <f t="shared" si="19"/>
        <v>44431</v>
      </c>
      <c r="B908" s="112" t="e">
        <f>IF('[1]daily transaction'!$B844=0,#N/A,'[1]daily transaction'!$B844)</f>
        <v>#N/A</v>
      </c>
      <c r="C908" s="112" t="e">
        <f t="shared" si="17"/>
        <v>#N/A</v>
      </c>
    </row>
    <row r="909" spans="1:3">
      <c r="A909" s="1">
        <f t="shared" si="19"/>
        <v>44432</v>
      </c>
      <c r="B909" s="112" t="e">
        <f>IF('[1]daily transaction'!$B845=0,#N/A,'[1]daily transaction'!$B845)</f>
        <v>#N/A</v>
      </c>
      <c r="C909" s="112" t="e">
        <f t="shared" si="17"/>
        <v>#N/A</v>
      </c>
    </row>
    <row r="910" spans="1:3">
      <c r="A910" s="1">
        <f t="shared" si="19"/>
        <v>44433</v>
      </c>
      <c r="B910" s="112" t="e">
        <f>IF('[1]daily transaction'!$B846=0,#N/A,'[1]daily transaction'!$B846)</f>
        <v>#N/A</v>
      </c>
      <c r="C910" s="112" t="e">
        <f t="shared" si="17"/>
        <v>#N/A</v>
      </c>
    </row>
    <row r="911" spans="1:3">
      <c r="A911" s="1">
        <f t="shared" si="19"/>
        <v>44434</v>
      </c>
      <c r="B911" s="112" t="e">
        <f>IF('[1]daily transaction'!$B847=0,#N/A,'[1]daily transaction'!$B847)</f>
        <v>#N/A</v>
      </c>
      <c r="C911" s="112" t="e">
        <f t="shared" si="17"/>
        <v>#N/A</v>
      </c>
    </row>
    <row r="912" spans="1:3">
      <c r="A912" s="1">
        <f t="shared" si="19"/>
        <v>44435</v>
      </c>
      <c r="B912" s="112" t="e">
        <f>IF('[1]daily transaction'!$B848=0,#N/A,'[1]daily transaction'!$B848)</f>
        <v>#N/A</v>
      </c>
      <c r="C912" s="112" t="e">
        <f t="shared" si="17"/>
        <v>#N/A</v>
      </c>
    </row>
    <row r="913" spans="1:3">
      <c r="A913" s="1">
        <f t="shared" si="19"/>
        <v>44438</v>
      </c>
      <c r="B913" s="112" t="e">
        <f>IF('[1]daily transaction'!$B849=0,#N/A,'[1]daily transaction'!$B849)</f>
        <v>#N/A</v>
      </c>
      <c r="C913" s="112" t="e">
        <f t="shared" si="17"/>
        <v>#N/A</v>
      </c>
    </row>
    <row r="914" spans="1:3">
      <c r="A914" s="1">
        <f t="shared" si="19"/>
        <v>44439</v>
      </c>
      <c r="B914" s="112" t="e">
        <f>IF('[1]daily transaction'!$B850=0,#N/A,'[1]daily transaction'!$B850)</f>
        <v>#N/A</v>
      </c>
      <c r="C914" s="112" t="e">
        <f t="shared" si="17"/>
        <v>#N/A</v>
      </c>
    </row>
    <row r="915" spans="1:3">
      <c r="A915" s="1">
        <f t="shared" si="19"/>
        <v>44440</v>
      </c>
      <c r="B915" s="112" t="e">
        <f>IF('[1]daily transaction'!$B851=0,#N/A,'[1]daily transaction'!$B851)</f>
        <v>#N/A</v>
      </c>
      <c r="C915" s="112" t="e">
        <f t="shared" si="17"/>
        <v>#N/A</v>
      </c>
    </row>
    <row r="916" spans="1:3">
      <c r="A916" s="1">
        <f t="shared" si="19"/>
        <v>44441</v>
      </c>
      <c r="B916" s="112" t="e">
        <f>IF('[1]daily transaction'!$B852=0,#N/A,'[1]daily transaction'!$B852)</f>
        <v>#N/A</v>
      </c>
      <c r="C916" s="112" t="e">
        <f t="shared" si="17"/>
        <v>#N/A</v>
      </c>
    </row>
    <row r="917" spans="1:3">
      <c r="A917" s="1">
        <f t="shared" si="19"/>
        <v>44442</v>
      </c>
      <c r="B917" s="112" t="e">
        <f>IF('[1]daily transaction'!$B853=0,#N/A,'[1]daily transaction'!$B853)</f>
        <v>#N/A</v>
      </c>
      <c r="C917" s="112" t="e">
        <f t="shared" ref="C917:C980" si="20">AVERAGE(B913:B917)</f>
        <v>#N/A</v>
      </c>
    </row>
    <row r="918" spans="1:3">
      <c r="A918" s="1">
        <f t="shared" si="19"/>
        <v>44445</v>
      </c>
      <c r="B918" s="112" t="e">
        <f>IF('[1]daily transaction'!$B854=0,#N/A,'[1]daily transaction'!$B854)</f>
        <v>#N/A</v>
      </c>
      <c r="C918" s="112" t="e">
        <f t="shared" si="20"/>
        <v>#N/A</v>
      </c>
    </row>
    <row r="919" spans="1:3">
      <c r="A919" s="1">
        <f t="shared" si="19"/>
        <v>44446</v>
      </c>
      <c r="B919" s="112" t="e">
        <f>IF('[1]daily transaction'!$B855=0,#N/A,'[1]daily transaction'!$B855)</f>
        <v>#N/A</v>
      </c>
      <c r="C919" s="112" t="e">
        <f t="shared" si="20"/>
        <v>#N/A</v>
      </c>
    </row>
    <row r="920" spans="1:3">
      <c r="A920" s="1">
        <f t="shared" si="19"/>
        <v>44447</v>
      </c>
      <c r="B920" s="112" t="e">
        <f>IF('[1]daily transaction'!$B856=0,#N/A,'[1]daily transaction'!$B856)</f>
        <v>#N/A</v>
      </c>
      <c r="C920" s="112" t="e">
        <f t="shared" si="20"/>
        <v>#N/A</v>
      </c>
    </row>
    <row r="921" spans="1:3">
      <c r="A921" s="1">
        <f t="shared" si="19"/>
        <v>44448</v>
      </c>
      <c r="B921" s="112" t="e">
        <f>IF('[1]daily transaction'!$B857=0,#N/A,'[1]daily transaction'!$B857)</f>
        <v>#N/A</v>
      </c>
      <c r="C921" s="112" t="e">
        <f t="shared" si="20"/>
        <v>#N/A</v>
      </c>
    </row>
    <row r="922" spans="1:3">
      <c r="A922" s="1">
        <f t="shared" si="19"/>
        <v>44449</v>
      </c>
      <c r="B922" s="112" t="e">
        <f>IF('[1]daily transaction'!$B858=0,#N/A,'[1]daily transaction'!$B858)</f>
        <v>#N/A</v>
      </c>
      <c r="C922" s="112" t="e">
        <f t="shared" si="20"/>
        <v>#N/A</v>
      </c>
    </row>
    <row r="923" spans="1:3">
      <c r="A923" s="1">
        <f t="shared" si="19"/>
        <v>44452</v>
      </c>
      <c r="B923" s="112" t="e">
        <f>IF('[1]daily transaction'!$B859=0,#N/A,'[1]daily transaction'!$B859)</f>
        <v>#N/A</v>
      </c>
      <c r="C923" s="112" t="e">
        <f t="shared" si="20"/>
        <v>#N/A</v>
      </c>
    </row>
    <row r="924" spans="1:3">
      <c r="A924" s="1">
        <f t="shared" si="19"/>
        <v>44453</v>
      </c>
      <c r="B924" s="112" t="e">
        <f>IF('[1]daily transaction'!$B860=0,#N/A,'[1]daily transaction'!$B860)</f>
        <v>#N/A</v>
      </c>
      <c r="C924" s="112" t="e">
        <f t="shared" si="20"/>
        <v>#N/A</v>
      </c>
    </row>
    <row r="925" spans="1:3">
      <c r="A925" s="1">
        <f t="shared" si="19"/>
        <v>44454</v>
      </c>
      <c r="B925" s="112" t="e">
        <f>IF('[1]daily transaction'!$B861=0,#N/A,'[1]daily transaction'!$B861)</f>
        <v>#N/A</v>
      </c>
      <c r="C925" s="112" t="e">
        <f t="shared" si="20"/>
        <v>#N/A</v>
      </c>
    </row>
    <row r="926" spans="1:3">
      <c r="A926" s="1">
        <f t="shared" si="19"/>
        <v>44455</v>
      </c>
      <c r="B926" s="112" t="e">
        <f>IF('[1]daily transaction'!$B862=0,#N/A,'[1]daily transaction'!$B862)</f>
        <v>#N/A</v>
      </c>
      <c r="C926" s="112" t="e">
        <f t="shared" si="20"/>
        <v>#N/A</v>
      </c>
    </row>
    <row r="927" spans="1:3">
      <c r="A927" s="1">
        <f t="shared" si="19"/>
        <v>44456</v>
      </c>
      <c r="B927" s="112" t="e">
        <f>IF('[1]daily transaction'!$B863=0,#N/A,'[1]daily transaction'!$B863)</f>
        <v>#N/A</v>
      </c>
      <c r="C927" s="112" t="e">
        <f t="shared" si="20"/>
        <v>#N/A</v>
      </c>
    </row>
    <row r="928" spans="1:3">
      <c r="A928" s="1">
        <f t="shared" si="19"/>
        <v>44459</v>
      </c>
      <c r="B928" s="112" t="e">
        <f>IF('[1]daily transaction'!$B864=0,#N/A,'[1]daily transaction'!$B864)</f>
        <v>#N/A</v>
      </c>
      <c r="C928" s="112" t="e">
        <f t="shared" si="20"/>
        <v>#N/A</v>
      </c>
    </row>
    <row r="929" spans="1:3">
      <c r="A929" s="1">
        <f t="shared" si="19"/>
        <v>44460</v>
      </c>
      <c r="B929" s="112" t="e">
        <f>IF('[1]daily transaction'!$B865=0,#N/A,'[1]daily transaction'!$B865)</f>
        <v>#N/A</v>
      </c>
      <c r="C929" s="112" t="e">
        <f t="shared" si="20"/>
        <v>#N/A</v>
      </c>
    </row>
    <row r="930" spans="1:3">
      <c r="A930" s="1">
        <f t="shared" si="19"/>
        <v>44461</v>
      </c>
      <c r="B930" s="112" t="e">
        <f>IF('[1]daily transaction'!$B866=0,#N/A,'[1]daily transaction'!$B866)</f>
        <v>#N/A</v>
      </c>
      <c r="C930" s="112" t="e">
        <f t="shared" si="20"/>
        <v>#N/A</v>
      </c>
    </row>
    <row r="931" spans="1:3">
      <c r="A931" s="1">
        <f t="shared" si="19"/>
        <v>44462</v>
      </c>
      <c r="B931" s="112" t="e">
        <f>IF('[1]daily transaction'!$B867=0,#N/A,'[1]daily transaction'!$B867)</f>
        <v>#N/A</v>
      </c>
      <c r="C931" s="112" t="e">
        <f t="shared" si="20"/>
        <v>#N/A</v>
      </c>
    </row>
    <row r="932" spans="1:3">
      <c r="A932" s="1">
        <f t="shared" si="19"/>
        <v>44463</v>
      </c>
      <c r="B932" s="112" t="e">
        <f>IF('[1]daily transaction'!$B868=0,#N/A,'[1]daily transaction'!$B868)</f>
        <v>#N/A</v>
      </c>
      <c r="C932" s="112" t="e">
        <f t="shared" si="20"/>
        <v>#N/A</v>
      </c>
    </row>
    <row r="933" spans="1:3">
      <c r="A933" s="1">
        <f t="shared" si="19"/>
        <v>44466</v>
      </c>
      <c r="B933" s="112" t="e">
        <f>IF('[1]daily transaction'!$B869=0,#N/A,'[1]daily transaction'!$B869)</f>
        <v>#N/A</v>
      </c>
      <c r="C933" s="112" t="e">
        <f t="shared" si="20"/>
        <v>#N/A</v>
      </c>
    </row>
    <row r="934" spans="1:3">
      <c r="A934" s="1">
        <f t="shared" si="19"/>
        <v>44467</v>
      </c>
      <c r="B934" s="112" t="e">
        <f>IF('[1]daily transaction'!$B870=0,#N/A,'[1]daily transaction'!$B870)</f>
        <v>#N/A</v>
      </c>
      <c r="C934" s="112" t="e">
        <f t="shared" si="20"/>
        <v>#N/A</v>
      </c>
    </row>
    <row r="935" spans="1:3">
      <c r="A935" s="1">
        <f t="shared" si="19"/>
        <v>44468</v>
      </c>
      <c r="B935" s="112" t="e">
        <f>IF('[1]daily transaction'!$B871=0,#N/A,'[1]daily transaction'!$B871)</f>
        <v>#N/A</v>
      </c>
      <c r="C935" s="112" t="e">
        <f t="shared" si="20"/>
        <v>#N/A</v>
      </c>
    </row>
    <row r="936" spans="1:3">
      <c r="A936" s="1">
        <f t="shared" si="19"/>
        <v>44469</v>
      </c>
      <c r="B936" s="112" t="e">
        <f>IF('[1]daily transaction'!$B872=0,#N/A,'[1]daily transaction'!$B872)</f>
        <v>#N/A</v>
      </c>
      <c r="C936" s="112" t="e">
        <f t="shared" si="20"/>
        <v>#N/A</v>
      </c>
    </row>
    <row r="937" spans="1:3">
      <c r="A937" s="1">
        <f t="shared" si="19"/>
        <v>44470</v>
      </c>
      <c r="B937" s="112" t="e">
        <f>IF('[1]daily transaction'!$B873=0,#N/A,'[1]daily transaction'!$B873)</f>
        <v>#N/A</v>
      </c>
      <c r="C937" s="112" t="e">
        <f t="shared" si="20"/>
        <v>#N/A</v>
      </c>
    </row>
    <row r="938" spans="1:3">
      <c r="A938" s="1">
        <f t="shared" si="19"/>
        <v>44473</v>
      </c>
      <c r="B938" s="112" t="e">
        <f>IF('[1]daily transaction'!$B874=0,#N/A,'[1]daily transaction'!$B874)</f>
        <v>#N/A</v>
      </c>
      <c r="C938" s="112" t="e">
        <f t="shared" si="20"/>
        <v>#N/A</v>
      </c>
    </row>
    <row r="939" spans="1:3">
      <c r="A939" s="1">
        <f t="shared" si="19"/>
        <v>44474</v>
      </c>
      <c r="B939" s="112" t="e">
        <f>IF('[1]daily transaction'!$B875=0,#N/A,'[1]daily transaction'!$B875)</f>
        <v>#N/A</v>
      </c>
      <c r="C939" s="112" t="e">
        <f t="shared" si="20"/>
        <v>#N/A</v>
      </c>
    </row>
    <row r="940" spans="1:3">
      <c r="A940" s="1">
        <f t="shared" si="19"/>
        <v>44475</v>
      </c>
      <c r="B940" s="112" t="e">
        <f>IF('[1]daily transaction'!$B876=0,#N/A,'[1]daily transaction'!$B876)</f>
        <v>#N/A</v>
      </c>
      <c r="C940" s="112" t="e">
        <f t="shared" si="20"/>
        <v>#N/A</v>
      </c>
    </row>
    <row r="941" spans="1:3">
      <c r="A941" s="1">
        <f t="shared" si="19"/>
        <v>44476</v>
      </c>
      <c r="B941" s="112" t="e">
        <f>IF('[1]daily transaction'!$B877=0,#N/A,'[1]daily transaction'!$B877)</f>
        <v>#N/A</v>
      </c>
      <c r="C941" s="112" t="e">
        <f t="shared" si="20"/>
        <v>#N/A</v>
      </c>
    </row>
    <row r="942" spans="1:3">
      <c r="A942" s="1">
        <f t="shared" si="19"/>
        <v>44477</v>
      </c>
      <c r="B942" s="112" t="e">
        <f>IF('[1]daily transaction'!$B878=0,#N/A,'[1]daily transaction'!$B878)</f>
        <v>#N/A</v>
      </c>
      <c r="C942" s="112" t="e">
        <f t="shared" si="20"/>
        <v>#N/A</v>
      </c>
    </row>
    <row r="943" spans="1:3">
      <c r="A943" s="1">
        <f t="shared" si="19"/>
        <v>44480</v>
      </c>
      <c r="B943" s="112" t="e">
        <f>IF('[1]daily transaction'!$B879=0,#N/A,'[1]daily transaction'!$B879)</f>
        <v>#N/A</v>
      </c>
      <c r="C943" s="112" t="e">
        <f t="shared" si="20"/>
        <v>#N/A</v>
      </c>
    </row>
    <row r="944" spans="1:3">
      <c r="A944" s="1">
        <f t="shared" ref="A944:A1002" si="21">WORKDAY(A943,1)</f>
        <v>44481</v>
      </c>
      <c r="B944" s="112" t="e">
        <f>IF('[1]daily transaction'!$B880=0,#N/A,'[1]daily transaction'!$B880)</f>
        <v>#N/A</v>
      </c>
      <c r="C944" s="112" t="e">
        <f t="shared" si="20"/>
        <v>#N/A</v>
      </c>
    </row>
    <row r="945" spans="1:3">
      <c r="A945" s="1">
        <f t="shared" si="21"/>
        <v>44482</v>
      </c>
      <c r="B945" s="112" t="e">
        <f>IF('[1]daily transaction'!$B881=0,#N/A,'[1]daily transaction'!$B881)</f>
        <v>#N/A</v>
      </c>
      <c r="C945" s="112" t="e">
        <f t="shared" si="20"/>
        <v>#N/A</v>
      </c>
    </row>
    <row r="946" spans="1:3">
      <c r="A946" s="1">
        <f t="shared" si="21"/>
        <v>44483</v>
      </c>
      <c r="B946" s="112" t="e">
        <f>IF('[1]daily transaction'!$B882=0,#N/A,'[1]daily transaction'!$B882)</f>
        <v>#N/A</v>
      </c>
      <c r="C946" s="112" t="e">
        <f t="shared" si="20"/>
        <v>#N/A</v>
      </c>
    </row>
    <row r="947" spans="1:3">
      <c r="A947" s="1">
        <f t="shared" si="21"/>
        <v>44484</v>
      </c>
      <c r="B947" s="112" t="e">
        <f>IF('[1]daily transaction'!$B883=0,#N/A,'[1]daily transaction'!$B883)</f>
        <v>#N/A</v>
      </c>
      <c r="C947" s="112" t="e">
        <f t="shared" si="20"/>
        <v>#N/A</v>
      </c>
    </row>
    <row r="948" spans="1:3">
      <c r="A948" s="1">
        <f t="shared" si="21"/>
        <v>44487</v>
      </c>
      <c r="B948" s="112" t="e">
        <f>IF('[1]daily transaction'!$B884=0,#N/A,'[1]daily transaction'!$B884)</f>
        <v>#N/A</v>
      </c>
      <c r="C948" s="112" t="e">
        <f t="shared" si="20"/>
        <v>#N/A</v>
      </c>
    </row>
    <row r="949" spans="1:3">
      <c r="A949" s="1">
        <f t="shared" si="21"/>
        <v>44488</v>
      </c>
      <c r="B949" s="112" t="e">
        <f>IF('[1]daily transaction'!$B885=0,#N/A,'[1]daily transaction'!$B885)</f>
        <v>#N/A</v>
      </c>
      <c r="C949" s="112" t="e">
        <f t="shared" si="20"/>
        <v>#N/A</v>
      </c>
    </row>
    <row r="950" spans="1:3">
      <c r="A950" s="1">
        <f t="shared" si="21"/>
        <v>44489</v>
      </c>
      <c r="B950" s="112" t="e">
        <f>IF('[1]daily transaction'!$B886=0,#N/A,'[1]daily transaction'!$B886)</f>
        <v>#N/A</v>
      </c>
      <c r="C950" s="112" t="e">
        <f t="shared" si="20"/>
        <v>#N/A</v>
      </c>
    </row>
    <row r="951" spans="1:3">
      <c r="A951" s="1">
        <f t="shared" si="21"/>
        <v>44490</v>
      </c>
      <c r="B951" s="112" t="e">
        <f>IF('[1]daily transaction'!$B887=0,#N/A,'[1]daily transaction'!$B887)</f>
        <v>#N/A</v>
      </c>
      <c r="C951" s="112" t="e">
        <f t="shared" si="20"/>
        <v>#N/A</v>
      </c>
    </row>
    <row r="952" spans="1:3">
      <c r="A952" s="1">
        <f t="shared" si="21"/>
        <v>44491</v>
      </c>
      <c r="B952" s="112" t="e">
        <f>IF('[1]daily transaction'!$B888=0,#N/A,'[1]daily transaction'!$B888)</f>
        <v>#N/A</v>
      </c>
      <c r="C952" s="112" t="e">
        <f t="shared" si="20"/>
        <v>#N/A</v>
      </c>
    </row>
    <row r="953" spans="1:3">
      <c r="A953" s="1">
        <f t="shared" si="21"/>
        <v>44494</v>
      </c>
      <c r="B953" s="112" t="e">
        <f>IF('[1]daily transaction'!$B889=0,#N/A,'[1]daily transaction'!$B889)</f>
        <v>#N/A</v>
      </c>
      <c r="C953" s="112" t="e">
        <f t="shared" si="20"/>
        <v>#N/A</v>
      </c>
    </row>
    <row r="954" spans="1:3">
      <c r="A954" s="1">
        <f t="shared" si="21"/>
        <v>44495</v>
      </c>
      <c r="B954" s="112" t="e">
        <f>IF('[1]daily transaction'!$B890=0,#N/A,'[1]daily transaction'!$B890)</f>
        <v>#N/A</v>
      </c>
      <c r="C954" s="112" t="e">
        <f t="shared" si="20"/>
        <v>#N/A</v>
      </c>
    </row>
    <row r="955" spans="1:3">
      <c r="A955" s="1">
        <f t="shared" si="21"/>
        <v>44496</v>
      </c>
      <c r="B955" s="112" t="e">
        <f>IF('[1]daily transaction'!$B891=0,#N/A,'[1]daily transaction'!$B891)</f>
        <v>#N/A</v>
      </c>
      <c r="C955" s="112" t="e">
        <f t="shared" si="20"/>
        <v>#N/A</v>
      </c>
    </row>
    <row r="956" spans="1:3">
      <c r="A956" s="1">
        <f t="shared" si="21"/>
        <v>44497</v>
      </c>
      <c r="B956" s="112" t="e">
        <f>IF('[1]daily transaction'!$B892=0,#N/A,'[1]daily transaction'!$B892)</f>
        <v>#N/A</v>
      </c>
      <c r="C956" s="112" t="e">
        <f t="shared" si="20"/>
        <v>#N/A</v>
      </c>
    </row>
    <row r="957" spans="1:3">
      <c r="A957" s="1">
        <f t="shared" si="21"/>
        <v>44498</v>
      </c>
      <c r="B957" s="112" t="e">
        <f>IF('[1]daily transaction'!$B893=0,#N/A,'[1]daily transaction'!$B893)</f>
        <v>#N/A</v>
      </c>
      <c r="C957" s="112" t="e">
        <f t="shared" si="20"/>
        <v>#N/A</v>
      </c>
    </row>
    <row r="958" spans="1:3">
      <c r="A958" s="1">
        <f t="shared" si="21"/>
        <v>44501</v>
      </c>
      <c r="B958" s="112" t="e">
        <f>IF('[1]daily transaction'!$B894=0,#N/A,'[1]daily transaction'!$B894)</f>
        <v>#N/A</v>
      </c>
      <c r="C958" s="112" t="e">
        <f t="shared" si="20"/>
        <v>#N/A</v>
      </c>
    </row>
    <row r="959" spans="1:3">
      <c r="A959" s="1">
        <f t="shared" si="21"/>
        <v>44502</v>
      </c>
      <c r="B959" s="112" t="e">
        <f>IF('[1]daily transaction'!$B895=0,#N/A,'[1]daily transaction'!$B895)</f>
        <v>#N/A</v>
      </c>
      <c r="C959" s="112" t="e">
        <f t="shared" si="20"/>
        <v>#N/A</v>
      </c>
    </row>
    <row r="960" spans="1:3">
      <c r="A960" s="1">
        <f t="shared" si="21"/>
        <v>44503</v>
      </c>
      <c r="B960" s="112" t="e">
        <f>IF('[1]daily transaction'!$B896=0,#N/A,'[1]daily transaction'!$B896)</f>
        <v>#N/A</v>
      </c>
      <c r="C960" s="112" t="e">
        <f t="shared" si="20"/>
        <v>#N/A</v>
      </c>
    </row>
    <row r="961" spans="1:3">
      <c r="A961" s="1">
        <f t="shared" si="21"/>
        <v>44504</v>
      </c>
      <c r="B961" s="112" t="e">
        <f>IF('[1]daily transaction'!$B897=0,#N/A,'[1]daily transaction'!$B897)</f>
        <v>#N/A</v>
      </c>
      <c r="C961" s="112" t="e">
        <f t="shared" si="20"/>
        <v>#N/A</v>
      </c>
    </row>
    <row r="962" spans="1:3">
      <c r="A962" s="1">
        <f t="shared" si="21"/>
        <v>44505</v>
      </c>
      <c r="B962" s="112" t="e">
        <f>IF('[1]daily transaction'!$B898=0,#N/A,'[1]daily transaction'!$B898)</f>
        <v>#N/A</v>
      </c>
      <c r="C962" s="112" t="e">
        <f t="shared" si="20"/>
        <v>#N/A</v>
      </c>
    </row>
    <row r="963" spans="1:3">
      <c r="A963" s="1">
        <f t="shared" si="21"/>
        <v>44508</v>
      </c>
      <c r="B963" s="112" t="e">
        <f>IF('[1]daily transaction'!$B899=0,#N/A,'[1]daily transaction'!$B899)</f>
        <v>#N/A</v>
      </c>
      <c r="C963" s="112" t="e">
        <f t="shared" si="20"/>
        <v>#N/A</v>
      </c>
    </row>
    <row r="964" spans="1:3">
      <c r="A964" s="1">
        <f t="shared" si="21"/>
        <v>44509</v>
      </c>
      <c r="B964" s="112" t="e">
        <f>IF('[1]daily transaction'!$B900=0,#N/A,'[1]daily transaction'!$B900)</f>
        <v>#N/A</v>
      </c>
      <c r="C964" s="112" t="e">
        <f t="shared" si="20"/>
        <v>#N/A</v>
      </c>
    </row>
    <row r="965" spans="1:3">
      <c r="A965" s="1">
        <f t="shared" si="21"/>
        <v>44510</v>
      </c>
      <c r="B965" s="112" t="e">
        <f>IF('[1]daily transaction'!$B901=0,#N/A,'[1]daily transaction'!$B901)</f>
        <v>#N/A</v>
      </c>
      <c r="C965" s="112" t="e">
        <f t="shared" si="20"/>
        <v>#N/A</v>
      </c>
    </row>
    <row r="966" spans="1:3">
      <c r="A966" s="1">
        <f t="shared" si="21"/>
        <v>44511</v>
      </c>
      <c r="B966" s="112" t="e">
        <f>IF('[1]daily transaction'!$B902=0,#N/A,'[1]daily transaction'!$B902)</f>
        <v>#N/A</v>
      </c>
      <c r="C966" s="112" t="e">
        <f t="shared" si="20"/>
        <v>#N/A</v>
      </c>
    </row>
    <row r="967" spans="1:3">
      <c r="A967" s="1">
        <f t="shared" si="21"/>
        <v>44512</v>
      </c>
      <c r="B967" s="112" t="e">
        <f>IF('[1]daily transaction'!$B903=0,#N/A,'[1]daily transaction'!$B903)</f>
        <v>#N/A</v>
      </c>
      <c r="C967" s="112" t="e">
        <f t="shared" si="20"/>
        <v>#N/A</v>
      </c>
    </row>
    <row r="968" spans="1:3">
      <c r="A968" s="1">
        <f t="shared" si="21"/>
        <v>44515</v>
      </c>
      <c r="B968" s="112" t="e">
        <f>IF('[1]daily transaction'!$B904=0,#N/A,'[1]daily transaction'!$B904)</f>
        <v>#N/A</v>
      </c>
      <c r="C968" s="112" t="e">
        <f t="shared" si="20"/>
        <v>#N/A</v>
      </c>
    </row>
    <row r="969" spans="1:3">
      <c r="A969" s="1">
        <f t="shared" si="21"/>
        <v>44516</v>
      </c>
      <c r="B969" s="112" t="e">
        <f>IF('[1]daily transaction'!$B905=0,#N/A,'[1]daily transaction'!$B905)</f>
        <v>#N/A</v>
      </c>
      <c r="C969" s="112" t="e">
        <f t="shared" si="20"/>
        <v>#N/A</v>
      </c>
    </row>
    <row r="970" spans="1:3">
      <c r="A970" s="1">
        <f t="shared" si="21"/>
        <v>44517</v>
      </c>
      <c r="B970" s="112" t="e">
        <f>IF('[1]daily transaction'!$B906=0,#N/A,'[1]daily transaction'!$B906)</f>
        <v>#N/A</v>
      </c>
      <c r="C970" s="112" t="e">
        <f t="shared" si="20"/>
        <v>#N/A</v>
      </c>
    </row>
    <row r="971" spans="1:3">
      <c r="A971" s="1">
        <f t="shared" si="21"/>
        <v>44518</v>
      </c>
      <c r="B971" s="112" t="e">
        <f>IF('[1]daily transaction'!$B907=0,#N/A,'[1]daily transaction'!$B907)</f>
        <v>#N/A</v>
      </c>
      <c r="C971" s="112" t="e">
        <f t="shared" si="20"/>
        <v>#N/A</v>
      </c>
    </row>
    <row r="972" spans="1:3">
      <c r="A972" s="1">
        <f t="shared" si="21"/>
        <v>44519</v>
      </c>
      <c r="B972" s="112" t="e">
        <f>IF('[1]daily transaction'!$B908=0,#N/A,'[1]daily transaction'!$B908)</f>
        <v>#N/A</v>
      </c>
      <c r="C972" s="112" t="e">
        <f t="shared" si="20"/>
        <v>#N/A</v>
      </c>
    </row>
    <row r="973" spans="1:3">
      <c r="A973" s="1">
        <f t="shared" si="21"/>
        <v>44522</v>
      </c>
      <c r="B973" s="112" t="e">
        <f>IF('[1]daily transaction'!$B909=0,#N/A,'[1]daily transaction'!$B909)</f>
        <v>#N/A</v>
      </c>
      <c r="C973" s="112" t="e">
        <f t="shared" si="20"/>
        <v>#N/A</v>
      </c>
    </row>
    <row r="974" spans="1:3">
      <c r="A974" s="1">
        <f t="shared" si="21"/>
        <v>44523</v>
      </c>
      <c r="B974" s="112" t="e">
        <f>IF('[1]daily transaction'!$B910=0,#N/A,'[1]daily transaction'!$B910)</f>
        <v>#N/A</v>
      </c>
      <c r="C974" s="112" t="e">
        <f t="shared" si="20"/>
        <v>#N/A</v>
      </c>
    </row>
    <row r="975" spans="1:3">
      <c r="A975" s="1">
        <f t="shared" si="21"/>
        <v>44524</v>
      </c>
      <c r="B975" s="112" t="e">
        <f>IF('[1]daily transaction'!$B911=0,#N/A,'[1]daily transaction'!$B911)</f>
        <v>#N/A</v>
      </c>
      <c r="C975" s="112" t="e">
        <f t="shared" si="20"/>
        <v>#N/A</v>
      </c>
    </row>
    <row r="976" spans="1:3">
      <c r="A976" s="1">
        <f t="shared" si="21"/>
        <v>44525</v>
      </c>
      <c r="B976" s="112" t="e">
        <f>IF('[1]daily transaction'!$B912=0,#N/A,'[1]daily transaction'!$B912)</f>
        <v>#N/A</v>
      </c>
      <c r="C976" s="112" t="e">
        <f t="shared" si="20"/>
        <v>#N/A</v>
      </c>
    </row>
    <row r="977" spans="1:3">
      <c r="A977" s="1">
        <f t="shared" si="21"/>
        <v>44526</v>
      </c>
      <c r="B977" s="112" t="e">
        <f>IF('[1]daily transaction'!$B913=0,#N/A,'[1]daily transaction'!$B913)</f>
        <v>#N/A</v>
      </c>
      <c r="C977" s="112" t="e">
        <f t="shared" si="20"/>
        <v>#N/A</v>
      </c>
    </row>
    <row r="978" spans="1:3">
      <c r="A978" s="1">
        <f t="shared" si="21"/>
        <v>44529</v>
      </c>
      <c r="B978" s="112" t="e">
        <f>IF('[1]daily transaction'!$B914=0,#N/A,'[1]daily transaction'!$B914)</f>
        <v>#N/A</v>
      </c>
      <c r="C978" s="112" t="e">
        <f t="shared" si="20"/>
        <v>#N/A</v>
      </c>
    </row>
    <row r="979" spans="1:3">
      <c r="A979" s="1">
        <f t="shared" si="21"/>
        <v>44530</v>
      </c>
      <c r="B979" s="112" t="e">
        <f>IF('[1]daily transaction'!$B915=0,#N/A,'[1]daily transaction'!$B915)</f>
        <v>#N/A</v>
      </c>
      <c r="C979" s="112" t="e">
        <f t="shared" si="20"/>
        <v>#N/A</v>
      </c>
    </row>
    <row r="980" spans="1:3">
      <c r="A980" s="1">
        <f t="shared" si="21"/>
        <v>44531</v>
      </c>
      <c r="B980" s="112" t="e">
        <f>IF('[1]daily transaction'!$B916=0,#N/A,'[1]daily transaction'!$B916)</f>
        <v>#N/A</v>
      </c>
      <c r="C980" s="112" t="e">
        <f t="shared" si="20"/>
        <v>#N/A</v>
      </c>
    </row>
    <row r="981" spans="1:3">
      <c r="A981" s="1">
        <f t="shared" si="21"/>
        <v>44532</v>
      </c>
      <c r="B981" s="112" t="e">
        <f>IF('[1]daily transaction'!$B917=0,#N/A,'[1]daily transaction'!$B917)</f>
        <v>#N/A</v>
      </c>
      <c r="C981" s="112" t="e">
        <f t="shared" ref="C981:C1002" si="22">AVERAGE(B977:B981)</f>
        <v>#N/A</v>
      </c>
    </row>
    <row r="982" spans="1:3">
      <c r="A982" s="1">
        <f t="shared" si="21"/>
        <v>44533</v>
      </c>
      <c r="B982" s="112" t="e">
        <f>IF('[1]daily transaction'!$B918=0,#N/A,'[1]daily transaction'!$B918)</f>
        <v>#N/A</v>
      </c>
      <c r="C982" s="112" t="e">
        <f t="shared" si="22"/>
        <v>#N/A</v>
      </c>
    </row>
    <row r="983" spans="1:3">
      <c r="A983" s="1">
        <f t="shared" si="21"/>
        <v>44536</v>
      </c>
      <c r="B983" s="112" t="e">
        <f>IF('[1]daily transaction'!$B919=0,#N/A,'[1]daily transaction'!$B919)</f>
        <v>#N/A</v>
      </c>
      <c r="C983" s="112" t="e">
        <f t="shared" si="22"/>
        <v>#N/A</v>
      </c>
    </row>
    <row r="984" spans="1:3">
      <c r="A984" s="1">
        <f t="shared" si="21"/>
        <v>44537</v>
      </c>
      <c r="B984" s="112" t="e">
        <f>IF('[1]daily transaction'!$B920=0,#N/A,'[1]daily transaction'!$B920)</f>
        <v>#N/A</v>
      </c>
      <c r="C984" s="112" t="e">
        <f t="shared" si="22"/>
        <v>#N/A</v>
      </c>
    </row>
    <row r="985" spans="1:3">
      <c r="A985" s="1">
        <f t="shared" si="21"/>
        <v>44538</v>
      </c>
      <c r="B985" s="112" t="e">
        <f>IF('[1]daily transaction'!$B921=0,#N/A,'[1]daily transaction'!$B921)</f>
        <v>#N/A</v>
      </c>
      <c r="C985" s="112" t="e">
        <f t="shared" si="22"/>
        <v>#N/A</v>
      </c>
    </row>
    <row r="986" spans="1:3">
      <c r="A986" s="1">
        <f t="shared" si="21"/>
        <v>44539</v>
      </c>
      <c r="B986" s="112" t="e">
        <f>IF('[1]daily transaction'!$B922=0,#N/A,'[1]daily transaction'!$B922)</f>
        <v>#N/A</v>
      </c>
      <c r="C986" s="112" t="e">
        <f t="shared" si="22"/>
        <v>#N/A</v>
      </c>
    </row>
    <row r="987" spans="1:3">
      <c r="A987" s="1">
        <f t="shared" si="21"/>
        <v>44540</v>
      </c>
      <c r="B987" s="112" t="e">
        <f>IF('[1]daily transaction'!$B923=0,#N/A,'[1]daily transaction'!$B923)</f>
        <v>#N/A</v>
      </c>
      <c r="C987" s="112" t="e">
        <f t="shared" si="22"/>
        <v>#N/A</v>
      </c>
    </row>
    <row r="988" spans="1:3">
      <c r="A988" s="1">
        <f t="shared" si="21"/>
        <v>44543</v>
      </c>
      <c r="B988" s="112" t="e">
        <f>IF('[1]daily transaction'!$B924=0,#N/A,'[1]daily transaction'!$B924)</f>
        <v>#N/A</v>
      </c>
      <c r="C988" s="112" t="e">
        <f t="shared" si="22"/>
        <v>#N/A</v>
      </c>
    </row>
    <row r="989" spans="1:3">
      <c r="A989" s="1">
        <f t="shared" si="21"/>
        <v>44544</v>
      </c>
      <c r="B989" s="112" t="e">
        <f>IF('[1]daily transaction'!$B925=0,#N/A,'[1]daily transaction'!$B925)</f>
        <v>#N/A</v>
      </c>
      <c r="C989" s="112" t="e">
        <f t="shared" si="22"/>
        <v>#N/A</v>
      </c>
    </row>
    <row r="990" spans="1:3">
      <c r="A990" s="1">
        <f t="shared" si="21"/>
        <v>44545</v>
      </c>
      <c r="B990" s="112" t="e">
        <f>IF('[1]daily transaction'!$B926=0,#N/A,'[1]daily transaction'!$B926)</f>
        <v>#N/A</v>
      </c>
      <c r="C990" s="112" t="e">
        <f t="shared" si="22"/>
        <v>#N/A</v>
      </c>
    </row>
    <row r="991" spans="1:3">
      <c r="A991" s="1">
        <f t="shared" si="21"/>
        <v>44546</v>
      </c>
      <c r="B991" s="112" t="e">
        <f>IF('[1]daily transaction'!$B927=0,#N/A,'[1]daily transaction'!$B927)</f>
        <v>#N/A</v>
      </c>
      <c r="C991" s="112" t="e">
        <f t="shared" si="22"/>
        <v>#N/A</v>
      </c>
    </row>
    <row r="992" spans="1:3">
      <c r="A992" s="1">
        <f t="shared" si="21"/>
        <v>44547</v>
      </c>
      <c r="B992" s="112" t="e">
        <f>IF('[1]daily transaction'!$B928=0,#N/A,'[1]daily transaction'!$B928)</f>
        <v>#N/A</v>
      </c>
      <c r="C992" s="112" t="e">
        <f t="shared" si="22"/>
        <v>#N/A</v>
      </c>
    </row>
    <row r="993" spans="1:3">
      <c r="A993" s="1">
        <f t="shared" si="21"/>
        <v>44550</v>
      </c>
      <c r="B993" s="112" t="e">
        <f>IF('[1]daily transaction'!$B929=0,#N/A,'[1]daily transaction'!$B929)</f>
        <v>#N/A</v>
      </c>
      <c r="C993" s="112" t="e">
        <f t="shared" si="22"/>
        <v>#N/A</v>
      </c>
    </row>
    <row r="994" spans="1:3">
      <c r="A994" s="1">
        <f t="shared" si="21"/>
        <v>44551</v>
      </c>
      <c r="B994" s="112" t="e">
        <f>IF('[1]daily transaction'!$B930=0,#N/A,'[1]daily transaction'!$B930)</f>
        <v>#N/A</v>
      </c>
      <c r="C994" s="112" t="e">
        <f t="shared" si="22"/>
        <v>#N/A</v>
      </c>
    </row>
    <row r="995" spans="1:3">
      <c r="A995" s="1">
        <f t="shared" si="21"/>
        <v>44552</v>
      </c>
      <c r="B995" s="112" t="e">
        <f>IF('[1]daily transaction'!$B931=0,#N/A,'[1]daily transaction'!$B931)</f>
        <v>#N/A</v>
      </c>
      <c r="C995" s="112" t="e">
        <f t="shared" si="22"/>
        <v>#N/A</v>
      </c>
    </row>
    <row r="996" spans="1:3">
      <c r="A996" s="1">
        <f t="shared" si="21"/>
        <v>44553</v>
      </c>
      <c r="B996" s="112" t="e">
        <f>IF('[1]daily transaction'!$B932=0,#N/A,'[1]daily transaction'!$B932)</f>
        <v>#N/A</v>
      </c>
      <c r="C996" s="112" t="e">
        <f t="shared" si="22"/>
        <v>#N/A</v>
      </c>
    </row>
    <row r="997" spans="1:3">
      <c r="A997" s="1">
        <f t="shared" si="21"/>
        <v>44554</v>
      </c>
      <c r="B997" s="112" t="e">
        <f>IF('[1]daily transaction'!$B933=0,#N/A,'[1]daily transaction'!$B933)</f>
        <v>#N/A</v>
      </c>
      <c r="C997" s="112" t="e">
        <f t="shared" si="22"/>
        <v>#N/A</v>
      </c>
    </row>
    <row r="998" spans="1:3">
      <c r="A998" s="1">
        <f t="shared" si="21"/>
        <v>44557</v>
      </c>
      <c r="B998" s="112" t="e">
        <f>IF('[1]daily transaction'!$B934=0,#N/A,'[1]daily transaction'!$B934)</f>
        <v>#N/A</v>
      </c>
      <c r="C998" s="112" t="e">
        <f t="shared" si="22"/>
        <v>#N/A</v>
      </c>
    </row>
    <row r="999" spans="1:3">
      <c r="A999" s="1">
        <f t="shared" si="21"/>
        <v>44558</v>
      </c>
      <c r="B999" s="112" t="e">
        <f>IF('[1]daily transaction'!$B935=0,#N/A,'[1]daily transaction'!$B935)</f>
        <v>#N/A</v>
      </c>
      <c r="C999" s="112" t="e">
        <f t="shared" si="22"/>
        <v>#N/A</v>
      </c>
    </row>
    <row r="1000" spans="1:3">
      <c r="A1000" s="1">
        <f t="shared" si="21"/>
        <v>44559</v>
      </c>
      <c r="B1000" s="112" t="e">
        <f>IF('[1]daily transaction'!$B936=0,#N/A,'[1]daily transaction'!$B936)</f>
        <v>#N/A</v>
      </c>
      <c r="C1000" s="112" t="e">
        <f t="shared" si="22"/>
        <v>#N/A</v>
      </c>
    </row>
    <row r="1001" spans="1:3">
      <c r="A1001" s="1">
        <f t="shared" si="21"/>
        <v>44560</v>
      </c>
      <c r="B1001" s="112" t="e">
        <f>IF('[1]daily transaction'!$B937=0,#N/A,'[1]daily transaction'!$B937)</f>
        <v>#N/A</v>
      </c>
      <c r="C1001" s="112" t="e">
        <f t="shared" si="22"/>
        <v>#N/A</v>
      </c>
    </row>
    <row r="1002" spans="1:3">
      <c r="A1002" s="1">
        <f t="shared" si="21"/>
        <v>44561</v>
      </c>
      <c r="B1002" s="112" t="e">
        <f>IF('[1]daily transaction'!$B938=0,#N/A,'[1]daily transaction'!$B938)</f>
        <v>#N/A</v>
      </c>
      <c r="C1002" s="112" t="e">
        <f t="shared" si="22"/>
        <v>#N/A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B213-57EF-4EC7-BFA2-49ECB71F8014}">
  <sheetPr codeName="Sheet10"/>
  <dimension ref="A1:C156"/>
  <sheetViews>
    <sheetView workbookViewId="0">
      <pane xSplit="1" ySplit="1" topLeftCell="B138" activePane="bottomRight" state="frozen"/>
      <selection pane="topRight" activeCell="B1" sqref="B1"/>
      <selection pane="bottomLeft" activeCell="A2" sqref="A2"/>
      <selection pane="bottomRight" activeCell="C155" sqref="C155"/>
    </sheetView>
  </sheetViews>
  <sheetFormatPr defaultRowHeight="15"/>
  <cols>
    <col min="1" max="1" width="10.42578125" bestFit="1" customWidth="1"/>
    <col min="2" max="2" width="14.7109375" style="2" bestFit="1" customWidth="1"/>
    <col min="3" max="3" width="21.5703125" style="2" bestFit="1" customWidth="1"/>
  </cols>
  <sheetData>
    <row r="1" spans="1:3">
      <c r="B1" s="2" t="s">
        <v>150</v>
      </c>
      <c r="C1" s="2" t="s">
        <v>360</v>
      </c>
    </row>
    <row r="2" spans="1:3">
      <c r="A2" s="1">
        <f>removals!B117</f>
        <v>43210</v>
      </c>
      <c r="B2" s="2">
        <f>removals!AX117*10</f>
        <v>19394.2</v>
      </c>
    </row>
    <row r="3" spans="1:3">
      <c r="A3" s="1">
        <f>removals!B118</f>
        <v>43217</v>
      </c>
      <c r="B3" s="2">
        <f>removals!AX118*10</f>
        <v>19501.999999999993</v>
      </c>
    </row>
    <row r="4" spans="1:3">
      <c r="A4" s="1">
        <f>removals!B119</f>
        <v>43224</v>
      </c>
      <c r="B4" s="2">
        <f>removals!AX119*10</f>
        <v>18788.7</v>
      </c>
    </row>
    <row r="5" spans="1:3">
      <c r="A5" s="1">
        <f>removals!B120</f>
        <v>43231</v>
      </c>
      <c r="B5" s="2">
        <f>removals!AX120*10</f>
        <v>19028.099999999999</v>
      </c>
    </row>
    <row r="6" spans="1:3">
      <c r="A6" s="1">
        <f>removals!B121</f>
        <v>43238</v>
      </c>
      <c r="B6" s="2">
        <f>removals!AX121*10</f>
        <v>19844.999999999996</v>
      </c>
    </row>
    <row r="7" spans="1:3">
      <c r="A7" s="1">
        <f>removals!B122</f>
        <v>43245</v>
      </c>
      <c r="B7" s="2">
        <f>removals!AX122*10</f>
        <v>20033.3</v>
      </c>
    </row>
    <row r="8" spans="1:3">
      <c r="A8" s="1">
        <f>removals!B123</f>
        <v>43252</v>
      </c>
      <c r="B8" s="2">
        <f>removals!AX123*10</f>
        <v>19988.5</v>
      </c>
    </row>
    <row r="9" spans="1:3">
      <c r="A9" s="1">
        <f>removals!B124</f>
        <v>43259</v>
      </c>
      <c r="B9" s="2">
        <f>removals!AX124*10</f>
        <v>19278</v>
      </c>
    </row>
    <row r="10" spans="1:3">
      <c r="A10" s="1">
        <f>removals!B125</f>
        <v>43266</v>
      </c>
      <c r="B10" s="2">
        <f>removals!AX125*10</f>
        <v>18669.699999999997</v>
      </c>
    </row>
    <row r="11" spans="1:3">
      <c r="A11" s="1">
        <f>removals!B126</f>
        <v>43273</v>
      </c>
      <c r="B11" s="2">
        <f>removals!AX126*10</f>
        <v>19697.3</v>
      </c>
    </row>
    <row r="12" spans="1:3">
      <c r="A12" s="1">
        <f>removals!B127</f>
        <v>43280</v>
      </c>
      <c r="B12" s="2">
        <f>removals!AX127*10</f>
        <v>18888.099999999999</v>
      </c>
    </row>
    <row r="13" spans="1:3">
      <c r="A13" s="1">
        <f>removals!B128</f>
        <v>43287</v>
      </c>
      <c r="B13" s="2">
        <f>removals!AX128*10</f>
        <v>20105.399999999998</v>
      </c>
    </row>
    <row r="14" spans="1:3">
      <c r="A14" s="1">
        <f>removals!B129</f>
        <v>43294</v>
      </c>
      <c r="B14" s="2">
        <f>removals!AX129*10</f>
        <v>19524.400000000001</v>
      </c>
    </row>
    <row r="15" spans="1:3">
      <c r="A15" s="1">
        <f>removals!B130</f>
        <v>43301</v>
      </c>
      <c r="B15" s="2">
        <f>removals!AX130*10</f>
        <v>19191.199999999997</v>
      </c>
    </row>
    <row r="16" spans="1:3">
      <c r="A16" s="1">
        <f>removals!B131</f>
        <v>43308</v>
      </c>
      <c r="B16" s="2">
        <f>removals!AX131*10</f>
        <v>18342.100000000002</v>
      </c>
      <c r="C16" s="2">
        <f>VLOOKUP(A16,'daily transaction'!$A:$C,3,TRUE)*10</f>
        <v>815.54</v>
      </c>
    </row>
    <row r="17" spans="1:3">
      <c r="A17" s="1">
        <f>removals!B132</f>
        <v>43315</v>
      </c>
      <c r="B17" s="2">
        <f>removals!AX132*10</f>
        <v>19541.900000000001</v>
      </c>
      <c r="C17" s="2">
        <f>VLOOKUP(A17,'daily transaction'!$A:$C,3,TRUE)*10</f>
        <v>832.2</v>
      </c>
    </row>
    <row r="18" spans="1:3">
      <c r="A18" s="1">
        <f>removals!B133</f>
        <v>43322</v>
      </c>
      <c r="B18" s="2">
        <f>removals!AX133*10</f>
        <v>19378.099999999999</v>
      </c>
      <c r="C18" s="2">
        <f>VLOOKUP(A18,'daily transaction'!$A:$C,3,TRUE)*10</f>
        <v>980.42000000000007</v>
      </c>
    </row>
    <row r="19" spans="1:3">
      <c r="A19" s="1">
        <f>removals!B134</f>
        <v>43329</v>
      </c>
      <c r="B19" s="2">
        <f>removals!AX134*10</f>
        <v>19069.400000000001</v>
      </c>
      <c r="C19" s="2">
        <f>VLOOKUP(A19,'daily transaction'!$A:$C,3,TRUE)*10</f>
        <v>819.74</v>
      </c>
    </row>
    <row r="20" spans="1:3">
      <c r="A20" s="1">
        <f>removals!B135</f>
        <v>43336</v>
      </c>
      <c r="B20" s="2">
        <f>removals!AX135*10</f>
        <v>18408.599999999991</v>
      </c>
      <c r="C20" s="2">
        <f>VLOOKUP(A20,'daily transaction'!$A:$C,3,TRUE)*10</f>
        <v>790.59999999999991</v>
      </c>
    </row>
    <row r="21" spans="1:3">
      <c r="A21" s="1">
        <f>removals!B136</f>
        <v>43343</v>
      </c>
      <c r="B21" s="2">
        <f>removals!AX136*10</f>
        <v>19715.5</v>
      </c>
      <c r="C21" s="2">
        <f>VLOOKUP(A21,'daily transaction'!$A:$C,3,TRUE)*10</f>
        <v>1024.5</v>
      </c>
    </row>
    <row r="22" spans="1:3">
      <c r="A22" s="1">
        <f>removals!B137</f>
        <v>43350</v>
      </c>
      <c r="B22" s="2">
        <f>removals!AX137*10</f>
        <v>19763.100000000006</v>
      </c>
      <c r="C22" s="2">
        <f>VLOOKUP(A22,'daily transaction'!$A:$C,3,TRUE)*10</f>
        <v>1192.3000000000002</v>
      </c>
    </row>
    <row r="23" spans="1:3">
      <c r="A23" s="1">
        <f>removals!B138</f>
        <v>43357</v>
      </c>
      <c r="B23" s="2">
        <f>removals!AX138*10</f>
        <v>20116.600000000002</v>
      </c>
      <c r="C23" s="2">
        <f>VLOOKUP(A23,'daily transaction'!$A:$C,3,TRUE)*10</f>
        <v>1129.1399999999999</v>
      </c>
    </row>
    <row r="24" spans="1:3">
      <c r="A24" s="1">
        <f>removals!B139</f>
        <v>43364</v>
      </c>
      <c r="B24" s="2">
        <f>removals!AX139*10</f>
        <v>19943.7</v>
      </c>
      <c r="C24" s="2">
        <f>VLOOKUP(A24,'daily transaction'!$A:$C,3,TRUE)*10</f>
        <v>1246.68</v>
      </c>
    </row>
    <row r="25" spans="1:3">
      <c r="A25" s="1">
        <f>removals!B140</f>
        <v>43371</v>
      </c>
      <c r="B25" s="2">
        <f>removals!AX140*10</f>
        <v>20569.5</v>
      </c>
      <c r="C25" s="2">
        <f>VLOOKUP(A25,'daily transaction'!$A:$C,3,TRUE)*10</f>
        <v>1791.54</v>
      </c>
    </row>
    <row r="26" spans="1:3">
      <c r="A26" s="1">
        <f>removals!B141</f>
        <v>43385</v>
      </c>
      <c r="B26" s="2">
        <f>removals!AX141*10</f>
        <v>20297.900000000001</v>
      </c>
      <c r="C26" s="2">
        <f>VLOOKUP(A26,'daily transaction'!$A:$C,3,TRUE)*10</f>
        <v>1423.9999999999998</v>
      </c>
    </row>
    <row r="27" spans="1:3">
      <c r="A27" s="1">
        <f>removals!B142</f>
        <v>43392</v>
      </c>
      <c r="B27" s="2">
        <f>removals!AX142*10</f>
        <v>20435.100000000006</v>
      </c>
      <c r="C27" s="2">
        <f>VLOOKUP(A27,'daily transaction'!$A:$C,3,TRUE)*10</f>
        <v>1278.1999999999998</v>
      </c>
    </row>
    <row r="28" spans="1:3">
      <c r="A28" s="1">
        <f>removals!B143</f>
        <v>43399</v>
      </c>
      <c r="B28" s="2">
        <f>removals!AX143*10</f>
        <v>21308.700000000004</v>
      </c>
      <c r="C28" s="2">
        <f>VLOOKUP(A28,'daily transaction'!$A:$C,3,TRUE)*10</f>
        <v>1380</v>
      </c>
    </row>
    <row r="29" spans="1:3">
      <c r="A29" s="1">
        <f>removals!B144</f>
        <v>43406</v>
      </c>
      <c r="B29" s="2">
        <f>removals!AX144*10</f>
        <v>21552.3</v>
      </c>
      <c r="C29" s="2">
        <f>VLOOKUP(A29,'daily transaction'!$A:$C,3,TRUE)*10</f>
        <v>905.6</v>
      </c>
    </row>
    <row r="30" spans="1:3">
      <c r="A30" s="1">
        <f>removals!B145</f>
        <v>43413</v>
      </c>
      <c r="B30" s="2">
        <f>removals!AX145*10</f>
        <v>20738.2</v>
      </c>
      <c r="C30" s="2">
        <f>VLOOKUP(A30,'daily transaction'!$A:$C,3,TRUE)*10</f>
        <v>1041.78</v>
      </c>
    </row>
    <row r="31" spans="1:3">
      <c r="A31" s="1">
        <f>removals!B146</f>
        <v>43420</v>
      </c>
      <c r="B31" s="2">
        <f>removals!AX146*10</f>
        <v>20110.299999999996</v>
      </c>
      <c r="C31" s="2">
        <f>VLOOKUP(A31,'daily transaction'!$A:$C,3,TRUE)*10</f>
        <v>576.6</v>
      </c>
    </row>
    <row r="32" spans="1:3">
      <c r="A32" s="1">
        <f>removals!B147</f>
        <v>43427</v>
      </c>
      <c r="B32" s="2">
        <f>removals!AX147*10</f>
        <v>19499.200000000004</v>
      </c>
      <c r="C32" s="2">
        <f>VLOOKUP(A32,'daily transaction'!$A:$C,3,TRUE)*10</f>
        <v>855.59999999999991</v>
      </c>
    </row>
    <row r="33" spans="1:3">
      <c r="A33" s="1">
        <f>removals!B148</f>
        <v>43434</v>
      </c>
      <c r="B33" s="2">
        <f>removals!AX148*10</f>
        <v>19336.100000000006</v>
      </c>
      <c r="C33" s="2">
        <f>VLOOKUP(A33,'daily transaction'!$A:$C,3,TRUE)*10</f>
        <v>698.81999999999994</v>
      </c>
    </row>
    <row r="34" spans="1:3">
      <c r="A34" s="1">
        <f>removals!B149</f>
        <v>43441</v>
      </c>
      <c r="B34" s="2">
        <f>removals!AX149*10</f>
        <v>18817.400000000001</v>
      </c>
      <c r="C34" s="2">
        <f>VLOOKUP(A34,'daily transaction'!$A:$C,3,TRUE)*10</f>
        <v>936.59999999999991</v>
      </c>
    </row>
    <row r="35" spans="1:3">
      <c r="A35" s="1">
        <f>removals!B150</f>
        <v>43448</v>
      </c>
      <c r="B35" s="2">
        <f>removals!AX150*10</f>
        <v>18735.500000000007</v>
      </c>
      <c r="C35" s="2">
        <f>VLOOKUP(A35,'daily transaction'!$A:$C,3,TRUE)*10</f>
        <v>909.60000000000014</v>
      </c>
    </row>
    <row r="36" spans="1:3">
      <c r="A36" s="1">
        <f>removals!B151</f>
        <v>43455</v>
      </c>
      <c r="B36" s="2">
        <f>removals!AX151*10</f>
        <v>19038.599999999999</v>
      </c>
      <c r="C36" s="2">
        <f>VLOOKUP(A36,'daily transaction'!$A:$C,3,TRUE)*10</f>
        <v>1050</v>
      </c>
    </row>
    <row r="37" spans="1:3">
      <c r="A37" s="1">
        <f>removals!B152</f>
        <v>43462</v>
      </c>
      <c r="B37" s="2">
        <f>removals!AX152*10</f>
        <v>18566.100000000006</v>
      </c>
      <c r="C37" s="2">
        <f>VLOOKUP(A37,'daily transaction'!$A:$C,3,TRUE)*10</f>
        <v>775.80000000000018</v>
      </c>
    </row>
    <row r="38" spans="1:3">
      <c r="A38" s="1">
        <f>removals!B153</f>
        <v>43469</v>
      </c>
      <c r="B38" s="2">
        <f>removals!AX153*10</f>
        <v>18482.100000000002</v>
      </c>
      <c r="C38" s="2">
        <f>VLOOKUP(A38,'daily transaction'!$A:$C,3,TRUE)*10</f>
        <v>943.2</v>
      </c>
    </row>
    <row r="39" spans="1:3">
      <c r="A39" s="1">
        <f>removals!B154</f>
        <v>43476</v>
      </c>
      <c r="B39" s="2">
        <f>removals!AX154*10</f>
        <v>19562.900000000001</v>
      </c>
      <c r="C39" s="2">
        <f>VLOOKUP(A39,'daily transaction'!$A:$C,3,TRUE)*10</f>
        <v>1133</v>
      </c>
    </row>
    <row r="40" spans="1:3">
      <c r="A40" s="1">
        <f>removals!B155</f>
        <v>43483</v>
      </c>
      <c r="B40" s="2">
        <f>removals!AX155*10</f>
        <v>20144.599999999999</v>
      </c>
      <c r="C40" s="2">
        <f>VLOOKUP(A40,'daily transaction'!$A:$C,3,TRUE)*10</f>
        <v>1355.7999999999997</v>
      </c>
    </row>
    <row r="41" spans="1:3">
      <c r="A41" s="1">
        <f>removals!B156</f>
        <v>43490</v>
      </c>
      <c r="B41" s="2">
        <f>removals!AX156*10</f>
        <v>21095.899999999998</v>
      </c>
      <c r="C41" s="2">
        <f>VLOOKUP(A41,'daily transaction'!$A:$C,3,TRUE)*10</f>
        <v>902.2</v>
      </c>
    </row>
    <row r="42" spans="1:3">
      <c r="A42" s="1">
        <f>removals!B157</f>
        <v>43497</v>
      </c>
      <c r="B42" s="2">
        <f>removals!AX157*10</f>
        <v>21947.800000000003</v>
      </c>
      <c r="C42" s="2">
        <f>VLOOKUP(A42,'daily transaction'!$A:$C,3,TRUE)*10</f>
        <v>685.1</v>
      </c>
    </row>
    <row r="43" spans="1:3">
      <c r="A43" s="1">
        <f>removals!B158</f>
        <v>43511</v>
      </c>
      <c r="B43" s="2">
        <f>removals!AX158*10</f>
        <v>18673.200000000004</v>
      </c>
      <c r="C43" s="2">
        <f>VLOOKUP(A43,'daily transaction'!$A:$C,3,TRUE)*10</f>
        <v>647.79999999999995</v>
      </c>
    </row>
    <row r="44" spans="1:3">
      <c r="A44" s="1">
        <f>removals!B159</f>
        <v>43518</v>
      </c>
      <c r="B44" s="2">
        <f>removals!AX159*10</f>
        <v>19831</v>
      </c>
      <c r="C44" s="2">
        <f>VLOOKUP(A44,'daily transaction'!$A:$C,3,TRUE)*10</f>
        <v>860.59999999999991</v>
      </c>
    </row>
    <row r="45" spans="1:3">
      <c r="A45" s="1">
        <f>removals!B160</f>
        <v>43525</v>
      </c>
      <c r="B45" s="2">
        <f>removals!AX160*10</f>
        <v>20461.700000000004</v>
      </c>
      <c r="C45" s="2">
        <f>VLOOKUP(A45,'daily transaction'!$A:$C,3,TRUE)*10</f>
        <v>1028.0999999999999</v>
      </c>
    </row>
    <row r="46" spans="1:3">
      <c r="A46" s="1">
        <f>removals!B161</f>
        <v>43532</v>
      </c>
      <c r="B46" s="2">
        <f>removals!AX161*10</f>
        <v>18627.7</v>
      </c>
      <c r="C46" s="2">
        <f>VLOOKUP(A46,'daily transaction'!$A:$C,3,TRUE)*10</f>
        <v>817.4</v>
      </c>
    </row>
    <row r="47" spans="1:3">
      <c r="A47" s="1">
        <f>removals!B162</f>
        <v>43539</v>
      </c>
      <c r="B47" s="2">
        <f>removals!AX162*10</f>
        <v>17411.099999999999</v>
      </c>
      <c r="C47" s="2">
        <f>VLOOKUP(A47,'daily transaction'!$A:$C,3,TRUE)*10</f>
        <v>804</v>
      </c>
    </row>
    <row r="48" spans="1:3">
      <c r="A48" s="1">
        <f>removals!B163</f>
        <v>43546</v>
      </c>
      <c r="B48" s="2">
        <f>removals!AX163*10</f>
        <v>20496</v>
      </c>
      <c r="C48" s="2">
        <f>VLOOKUP(A48,'daily transaction'!$A:$C,3,TRUE)*10</f>
        <v>825.2</v>
      </c>
    </row>
    <row r="49" spans="1:3">
      <c r="A49" s="1">
        <f>removals!B164</f>
        <v>43553</v>
      </c>
      <c r="B49" s="2">
        <f>removals!AX164*10</f>
        <v>19399.799999999996</v>
      </c>
      <c r="C49" s="2">
        <f>VLOOKUP(A49,'daily transaction'!$A:$C,3,TRUE)*10</f>
        <v>1065.56</v>
      </c>
    </row>
    <row r="50" spans="1:3">
      <c r="A50" s="1">
        <f>removals!B165</f>
        <v>43560</v>
      </c>
      <c r="B50" s="2">
        <f>removals!AX165*10</f>
        <v>19360.599999999999</v>
      </c>
      <c r="C50" s="2">
        <f>VLOOKUP(A50,'daily transaction'!$A:$C,3,TRUE)*10</f>
        <v>1641.1999999999998</v>
      </c>
    </row>
    <row r="51" spans="1:3">
      <c r="A51" s="1">
        <f>removals!B166</f>
        <v>43567</v>
      </c>
      <c r="B51" s="2">
        <f>removals!AX166*10</f>
        <v>20288.100000000006</v>
      </c>
      <c r="C51" s="2">
        <f>VLOOKUP(A51,'daily transaction'!$A:$C,3,TRUE)*10</f>
        <v>2004.6</v>
      </c>
    </row>
    <row r="52" spans="1:3">
      <c r="A52" s="1">
        <f>removals!B167</f>
        <v>43574</v>
      </c>
      <c r="B52" s="2">
        <f>removals!AX167*10</f>
        <v>19617.500000000004</v>
      </c>
      <c r="C52" s="2">
        <f>VLOOKUP(A52,'daily transaction'!$A:$C,3,TRUE)*10</f>
        <v>1382.1000000000001</v>
      </c>
    </row>
    <row r="53" spans="1:3">
      <c r="A53" s="1">
        <f>removals!B168</f>
        <v>43581</v>
      </c>
      <c r="B53" s="2">
        <f>removals!AX168*10</f>
        <v>19826.099999999999</v>
      </c>
      <c r="C53" s="2">
        <f>VLOOKUP(A53,'daily transaction'!$A:$C,3,TRUE)*10</f>
        <v>1608.92</v>
      </c>
    </row>
    <row r="54" spans="1:3">
      <c r="A54" s="1">
        <f>removals!B169</f>
        <v>43588</v>
      </c>
      <c r="B54" s="2">
        <f>removals!AX169*10</f>
        <v>20497.400000000001</v>
      </c>
      <c r="C54" s="2">
        <f>VLOOKUP(A54,'daily transaction'!$A:$C,3,TRUE)*10</f>
        <v>1340.1</v>
      </c>
    </row>
    <row r="55" spans="1:3">
      <c r="A55" s="1">
        <f>removals!B170</f>
        <v>43595</v>
      </c>
      <c r="B55" s="2">
        <f>removals!AX170*10</f>
        <v>20853</v>
      </c>
      <c r="C55" s="2">
        <f>VLOOKUP(A55,'daily transaction'!$A:$C,3,TRUE)*10</f>
        <v>1363.6</v>
      </c>
    </row>
    <row r="56" spans="1:3">
      <c r="A56" s="1">
        <f>removals!B171</f>
        <v>43602</v>
      </c>
      <c r="B56" s="2">
        <f>removals!AX171*10</f>
        <v>20545</v>
      </c>
      <c r="C56" s="2">
        <f>VLOOKUP(A56,'daily transaction'!$A:$C,3,TRUE)*10</f>
        <v>1645</v>
      </c>
    </row>
    <row r="57" spans="1:3">
      <c r="A57" s="1">
        <f>removals!B172</f>
        <v>43609</v>
      </c>
      <c r="B57" s="2">
        <f>removals!AX172*10</f>
        <v>20799.800000000003</v>
      </c>
      <c r="C57" s="2">
        <f>VLOOKUP(A57,'daily transaction'!$A:$C,3,TRUE)*10</f>
        <v>1569.5</v>
      </c>
    </row>
    <row r="58" spans="1:3">
      <c r="A58" s="1">
        <f>removals!B173</f>
        <v>43616</v>
      </c>
      <c r="B58" s="2">
        <f>removals!AX173*10</f>
        <v>20292.300000000003</v>
      </c>
      <c r="C58" s="2">
        <f>VLOOKUP(A58,'daily transaction'!$A:$C,3,TRUE)*10</f>
        <v>1424.6999999999998</v>
      </c>
    </row>
    <row r="59" spans="1:3">
      <c r="A59" s="1">
        <f>removals!B174</f>
        <v>43623</v>
      </c>
      <c r="B59" s="2">
        <f>removals!AX174*10</f>
        <v>20705.300000000003</v>
      </c>
      <c r="C59" s="2">
        <f>VLOOKUP(A59,'daily transaction'!$A:$C,3,TRUE)*10</f>
        <v>1108.6000000000001</v>
      </c>
    </row>
    <row r="60" spans="1:3">
      <c r="A60" s="1">
        <f>removals!B175</f>
        <v>43630</v>
      </c>
      <c r="B60" s="2">
        <f>removals!AX175*10</f>
        <v>20412.700000000004</v>
      </c>
      <c r="C60" s="2">
        <f>VLOOKUP(A60,'daily transaction'!$A:$C,3,TRUE)*10</f>
        <v>1641</v>
      </c>
    </row>
    <row r="61" spans="1:3">
      <c r="A61" s="1">
        <f>removals!B176</f>
        <v>43637</v>
      </c>
      <c r="B61" s="2">
        <f>removals!AX176*10</f>
        <v>19717.599999999999</v>
      </c>
      <c r="C61" s="2">
        <f>VLOOKUP(A61,'daily transaction'!$A:$C,3,TRUE)*10</f>
        <v>1493.2000000000003</v>
      </c>
    </row>
    <row r="62" spans="1:3">
      <c r="A62" s="1">
        <f>removals!B177</f>
        <v>43644</v>
      </c>
      <c r="B62" s="2">
        <f>removals!AX177*10</f>
        <v>20141.099999999999</v>
      </c>
      <c r="C62" s="2">
        <f>VLOOKUP(A62,'daily transaction'!$A:$C,3,TRUE)*10</f>
        <v>1296.5999999999999</v>
      </c>
    </row>
    <row r="63" spans="1:3">
      <c r="A63" s="1">
        <f>removals!B178</f>
        <v>43651</v>
      </c>
      <c r="B63" s="2">
        <f>removals!AX178*10</f>
        <v>19671.399999999994</v>
      </c>
      <c r="C63" s="2">
        <f>VLOOKUP(A63,'daily transaction'!$A:$C,3,TRUE)*10</f>
        <v>1308.76</v>
      </c>
    </row>
    <row r="64" spans="1:3">
      <c r="A64" s="1">
        <f>removals!B179</f>
        <v>43658</v>
      </c>
      <c r="B64" s="2">
        <f>removals!AX179*10</f>
        <v>20320.999999999996</v>
      </c>
      <c r="C64" s="2">
        <f>VLOOKUP(A64,'daily transaction'!$A:$C,3,TRUE)*10</f>
        <v>1085.3600000000001</v>
      </c>
    </row>
    <row r="65" spans="1:3">
      <c r="A65" s="1">
        <f>removals!B180</f>
        <v>43665</v>
      </c>
      <c r="B65" s="2">
        <f>removals!AX180*10</f>
        <v>20429.500000000004</v>
      </c>
      <c r="C65" s="2">
        <f>VLOOKUP(A65,'daily transaction'!$A:$C,3,TRUE)*10</f>
        <v>1060.5999999999999</v>
      </c>
    </row>
    <row r="66" spans="1:3">
      <c r="A66" s="1">
        <f>removals!B181</f>
        <v>43672</v>
      </c>
      <c r="B66" s="2">
        <f>removals!AX181*10</f>
        <v>20064.800000000003</v>
      </c>
      <c r="C66" s="2">
        <f>VLOOKUP(A66,'daily transaction'!$A:$C,3,TRUE)*10</f>
        <v>1103.0999999999999</v>
      </c>
    </row>
    <row r="67" spans="1:3">
      <c r="A67" s="1">
        <f>removals!B182</f>
        <v>43679</v>
      </c>
      <c r="B67" s="2">
        <f>removals!AX182*10</f>
        <v>18347</v>
      </c>
      <c r="C67" s="2">
        <f>VLOOKUP(A67,'daily transaction'!$A:$C,3,TRUE)*10</f>
        <v>948.8</v>
      </c>
    </row>
    <row r="68" spans="1:3">
      <c r="A68" s="1">
        <f>removals!B183</f>
        <v>43686</v>
      </c>
      <c r="B68" s="2">
        <f>removals!AX183*10</f>
        <v>20572.3</v>
      </c>
      <c r="C68" s="2">
        <f>VLOOKUP(A68,'daily transaction'!$A:$C,3,TRUE)*10</f>
        <v>1063</v>
      </c>
    </row>
    <row r="69" spans="1:3">
      <c r="A69" s="1">
        <f>removals!B184</f>
        <v>43693</v>
      </c>
      <c r="B69" s="2">
        <f>removals!AX184*10</f>
        <v>17825.5</v>
      </c>
      <c r="C69" s="2">
        <f>VLOOKUP(A69,'daily transaction'!$A:$C,3,TRUE)*10</f>
        <v>1309.4000000000001</v>
      </c>
    </row>
    <row r="70" spans="1:3">
      <c r="A70" s="1">
        <f>removals!B185</f>
        <v>43700</v>
      </c>
      <c r="B70" s="2">
        <f>removals!AX185*10</f>
        <v>21595</v>
      </c>
      <c r="C70" s="2">
        <f>VLOOKUP(A70,'daily transaction'!$A:$C,3,TRUE)*10</f>
        <v>1314.8</v>
      </c>
    </row>
    <row r="71" spans="1:3">
      <c r="A71" s="1">
        <f>removals!B186</f>
        <v>43707</v>
      </c>
      <c r="B71" s="2">
        <f>removals!AX186*10</f>
        <v>21728</v>
      </c>
      <c r="C71" s="2">
        <f>VLOOKUP(A71,'daily transaction'!$A:$C,3,TRUE)*10</f>
        <v>1336.56</v>
      </c>
    </row>
    <row r="72" spans="1:3">
      <c r="A72" s="1">
        <f>removals!B187</f>
        <v>43714</v>
      </c>
      <c r="B72" s="2">
        <f>removals!AX187*10</f>
        <v>22255.100000000002</v>
      </c>
      <c r="C72" s="2">
        <f>VLOOKUP(A72,'daily transaction'!$A:$C,3,TRUE)*10</f>
        <v>1589.9999999999998</v>
      </c>
    </row>
    <row r="73" spans="1:3">
      <c r="A73" s="1">
        <f>removals!B188</f>
        <v>43721</v>
      </c>
      <c r="B73" s="2">
        <f>removals!AX188*10</f>
        <v>22142.399999999998</v>
      </c>
      <c r="C73" s="2">
        <f>VLOOKUP(A73,'daily transaction'!$A:$C,3,TRUE)*10</f>
        <v>1294</v>
      </c>
    </row>
    <row r="74" spans="1:3">
      <c r="A74" s="1">
        <f>removals!B189</f>
        <v>43728</v>
      </c>
      <c r="B74" s="2">
        <f>removals!AX189*10</f>
        <v>21996.100000000002</v>
      </c>
      <c r="C74" s="2">
        <f>VLOOKUP(A74,'daily transaction'!$A:$C,3,TRUE)*10</f>
        <v>1466.4</v>
      </c>
    </row>
    <row r="75" spans="1:3">
      <c r="A75" s="1">
        <f>removals!B190</f>
        <v>43735</v>
      </c>
      <c r="B75" s="2">
        <f>removals!AX190*10</f>
        <v>20097.7</v>
      </c>
      <c r="C75" s="2">
        <f>VLOOKUP(A75,'daily transaction'!$A:$C,3,TRUE)*10</f>
        <v>1135.2</v>
      </c>
    </row>
    <row r="76" spans="1:3">
      <c r="A76" s="1">
        <f>removals!B191</f>
        <v>43749</v>
      </c>
      <c r="B76" s="2">
        <f>removals!AX191*10</f>
        <v>21665</v>
      </c>
      <c r="C76" s="2">
        <f>VLOOKUP(A76,'daily transaction'!$A:$C,3,TRUE)*10</f>
        <v>957.4</v>
      </c>
    </row>
    <row r="77" spans="1:3">
      <c r="A77" s="1">
        <f>removals!B192</f>
        <v>43756</v>
      </c>
      <c r="B77" s="2">
        <f>removals!AX192*10</f>
        <v>21085.4</v>
      </c>
      <c r="C77" s="2">
        <f>VLOOKUP(A77,'daily transaction'!$A:$C,3,TRUE)*10</f>
        <v>908.66</v>
      </c>
    </row>
    <row r="78" spans="1:3">
      <c r="A78" s="1">
        <f>removals!B193</f>
        <v>43763</v>
      </c>
      <c r="B78" s="2">
        <f>removals!AX193*10</f>
        <v>18790.8</v>
      </c>
      <c r="C78" s="2">
        <f>VLOOKUP(A78,'daily transaction'!$A:$C,3,TRUE)*10</f>
        <v>1039.4000000000001</v>
      </c>
    </row>
    <row r="79" spans="1:3">
      <c r="A79" s="1">
        <f>removals!B194</f>
        <v>43770</v>
      </c>
      <c r="B79" s="2">
        <f>removals!AX194*10</f>
        <v>21853.3</v>
      </c>
      <c r="C79" s="2">
        <f>VLOOKUP(A79,'daily transaction'!$A:$C,3,TRUE)*10</f>
        <v>738.30000000000018</v>
      </c>
    </row>
    <row r="80" spans="1:3">
      <c r="A80" s="1">
        <f>removals!B195</f>
        <v>43777</v>
      </c>
      <c r="B80" s="2">
        <f>removals!AX195*10</f>
        <v>20666.799999999996</v>
      </c>
      <c r="C80" s="2">
        <f>VLOOKUP(A80,'daily transaction'!$A:$C,3,TRUE)*10</f>
        <v>1028.6599999999999</v>
      </c>
    </row>
    <row r="81" spans="1:3">
      <c r="A81" s="1">
        <f>removals!B196</f>
        <v>43784</v>
      </c>
      <c r="B81" s="2">
        <f>removals!AX196*10</f>
        <v>22150.1</v>
      </c>
      <c r="C81" s="2">
        <f>VLOOKUP(A81,'daily transaction'!$A:$C,3,TRUE)*10</f>
        <v>1355.6</v>
      </c>
    </row>
    <row r="82" spans="1:3">
      <c r="A82" s="1">
        <f>removals!B197</f>
        <v>43791</v>
      </c>
      <c r="B82" s="2">
        <f>removals!AX197*10</f>
        <v>21429.1</v>
      </c>
      <c r="C82" s="2">
        <f>VLOOKUP(A82,'daily transaction'!$A:$C,3,TRUE)*10</f>
        <v>1540.9999999999995</v>
      </c>
    </row>
    <row r="83" spans="1:3">
      <c r="A83" s="1">
        <f>removals!B198</f>
        <v>43798</v>
      </c>
      <c r="B83" s="2">
        <f>removals!AX198*10</f>
        <v>21304.5</v>
      </c>
      <c r="C83" s="2">
        <f>VLOOKUP(A83,'daily transaction'!$A:$C,3,TRUE)*10</f>
        <v>1293.1999999999998</v>
      </c>
    </row>
    <row r="84" spans="1:3">
      <c r="A84" s="1">
        <f>removals!B199</f>
        <v>43805</v>
      </c>
      <c r="B84" s="2">
        <f>removals!AX199*10</f>
        <v>21979.300000000003</v>
      </c>
      <c r="C84" s="2">
        <f>VLOOKUP(A84,'daily transaction'!$A:$C,3,TRUE)*10</f>
        <v>1257.8800000000001</v>
      </c>
    </row>
    <row r="85" spans="1:3">
      <c r="A85" s="1">
        <f>removals!B200</f>
        <v>43812</v>
      </c>
      <c r="B85" s="2">
        <f>removals!AX200*10</f>
        <v>22260</v>
      </c>
      <c r="C85" s="2">
        <f>VLOOKUP(A85,'daily transaction'!$A:$C,3,TRUE)*10</f>
        <v>1298.56</v>
      </c>
    </row>
    <row r="86" spans="1:3">
      <c r="A86" s="1">
        <f>removals!B201</f>
        <v>43819</v>
      </c>
      <c r="B86" s="2">
        <f>removals!AX201*10</f>
        <v>19000.099999999999</v>
      </c>
      <c r="C86" s="2">
        <f>VLOOKUP(A86,'daily transaction'!$A:$C,3,TRUE)*10</f>
        <v>1330.2</v>
      </c>
    </row>
    <row r="87" spans="1:3">
      <c r="A87" s="1">
        <f>removals!B202</f>
        <v>43826</v>
      </c>
      <c r="B87" s="2">
        <f>removals!AX202*10</f>
        <v>21407.4</v>
      </c>
      <c r="C87" s="2">
        <f>VLOOKUP(A87,'daily transaction'!$A:$C,3,TRUE)*10</f>
        <v>1336.2000000000003</v>
      </c>
    </row>
    <row r="88" spans="1:3">
      <c r="A88" s="1">
        <f>removals!B203</f>
        <v>43833</v>
      </c>
      <c r="B88" s="2">
        <f>removals!AX203*10</f>
        <v>21569.800000000003</v>
      </c>
      <c r="C88" s="2">
        <f>VLOOKUP(A88,'daily transaction'!$A:$C,3,TRUE)*10</f>
        <v>1825.2999999999997</v>
      </c>
    </row>
    <row r="89" spans="1:3">
      <c r="A89" s="1">
        <f>removals!B204</f>
        <v>43840</v>
      </c>
      <c r="B89" s="2">
        <f>removals!AX204*10</f>
        <v>21309.400000000005</v>
      </c>
      <c r="C89" s="2">
        <f>VLOOKUP(A89,'daily transaction'!$A:$C,3,TRUE)*10</f>
        <v>1701.8000000000002</v>
      </c>
    </row>
    <row r="90" spans="1:3">
      <c r="A90" s="1">
        <f>removals!B205</f>
        <v>43847</v>
      </c>
      <c r="B90" s="2">
        <f>removals!AX205*10</f>
        <v>22206.100000000002</v>
      </c>
      <c r="C90" s="2">
        <f>VLOOKUP(A90,'daily transaction'!$A:$C,3,TRUE)*10</f>
        <v>1455</v>
      </c>
    </row>
    <row r="91" spans="1:3">
      <c r="A91" s="1">
        <f>removals!B206</f>
        <v>43854</v>
      </c>
      <c r="B91" s="2">
        <f>removals!AX206*10</f>
        <v>21010.499999999996</v>
      </c>
      <c r="C91" s="2">
        <f>VLOOKUP(A91,'daily transaction'!$A:$C,3,TRUE)*10</f>
        <v>731.2</v>
      </c>
    </row>
    <row r="92" spans="1:3">
      <c r="A92" s="1">
        <f>removals!B207</f>
        <v>43868</v>
      </c>
      <c r="B92" s="2">
        <f>removals!AX207*10</f>
        <v>18494.700000000008</v>
      </c>
      <c r="C92" s="2">
        <f>VLOOKUP(A92,'daily transaction'!$A:$C,3,TRUE)*10</f>
        <v>539.20000000000005</v>
      </c>
    </row>
    <row r="93" spans="1:3">
      <c r="A93" s="1">
        <f>removals!B208</f>
        <v>43875</v>
      </c>
      <c r="B93" s="2">
        <f>removals!AX208*10</f>
        <v>19313</v>
      </c>
      <c r="C93" s="2">
        <f>VLOOKUP(A93,'daily transaction'!$A:$C,3,TRUE)*10</f>
        <v>888.2</v>
      </c>
    </row>
    <row r="94" spans="1:3">
      <c r="A94" s="1">
        <f>removals!B209</f>
        <v>43882</v>
      </c>
      <c r="B94" s="2">
        <f>removals!AX209*10</f>
        <v>19835.900000000001</v>
      </c>
      <c r="C94" s="2">
        <f>VLOOKUP(A94,'daily transaction'!$A:$C,3,TRUE)*10</f>
        <v>986.4</v>
      </c>
    </row>
    <row r="95" spans="1:3">
      <c r="A95" s="1">
        <f>removals!B210</f>
        <v>43889</v>
      </c>
      <c r="B95" s="2">
        <f>removals!AX210*10</f>
        <v>20736.800000000003</v>
      </c>
      <c r="C95" s="2">
        <f>VLOOKUP(A95,'daily transaction'!$A:$C,3,TRUE)*10</f>
        <v>1039.5</v>
      </c>
    </row>
    <row r="96" spans="1:3">
      <c r="A96" s="1">
        <f>removals!B211</f>
        <v>43896</v>
      </c>
      <c r="B96" s="2">
        <f>removals!AX211*10</f>
        <v>20013</v>
      </c>
      <c r="C96" s="2">
        <f>VLOOKUP(A96,'daily transaction'!$A:$C,3,TRUE)*10</f>
        <v>1269.3</v>
      </c>
    </row>
    <row r="97" spans="1:3">
      <c r="A97" s="1">
        <f>removals!B212</f>
        <v>43903</v>
      </c>
      <c r="B97" s="2">
        <f>removals!AX212*10</f>
        <v>21077.979999999996</v>
      </c>
      <c r="C97" s="2">
        <f>VLOOKUP(A97,'daily transaction'!$A:$C,3,TRUE)*10</f>
        <v>1486</v>
      </c>
    </row>
    <row r="98" spans="1:3">
      <c r="A98" s="1">
        <f>removals!B213</f>
        <v>43910</v>
      </c>
      <c r="B98" s="2">
        <f>removals!AX213*10</f>
        <v>20953.100000000009</v>
      </c>
      <c r="C98" s="2">
        <f>VLOOKUP(A98,'daily transaction'!$A:$C,3,TRUE)*10</f>
        <v>1650.04</v>
      </c>
    </row>
    <row r="99" spans="1:3">
      <c r="A99" s="1">
        <f>removals!B214</f>
        <v>43917</v>
      </c>
      <c r="B99" s="2">
        <f>removals!AX214*10</f>
        <v>21739.200000000001</v>
      </c>
      <c r="C99" s="2">
        <f>VLOOKUP(A99,'daily transaction'!$A:$C,3,TRUE)*10</f>
        <v>1178.7</v>
      </c>
    </row>
    <row r="100" spans="1:3">
      <c r="A100" s="1">
        <f>removals!B215</f>
        <v>43924</v>
      </c>
      <c r="B100" s="2">
        <f>removals!AX215*10</f>
        <v>21225.750000000007</v>
      </c>
      <c r="C100" s="2">
        <f>VLOOKUP(A100,'daily transaction'!$A:$C,3,TRUE)*10</f>
        <v>1464.8000000000002</v>
      </c>
    </row>
    <row r="101" spans="1:3">
      <c r="A101" s="1">
        <f>removals!B216</f>
        <v>43931</v>
      </c>
      <c r="B101" s="2">
        <f>removals!AX216*10</f>
        <v>21287.7</v>
      </c>
      <c r="C101" s="2">
        <f>VLOOKUP(A101,'daily transaction'!$A:$C,3,TRUE)*10</f>
        <v>1292.8</v>
      </c>
    </row>
    <row r="102" spans="1:3">
      <c r="A102" s="1">
        <f>removals!B217</f>
        <v>43938</v>
      </c>
      <c r="B102" s="2">
        <f>removals!AX217*10</f>
        <v>21290.009999999987</v>
      </c>
      <c r="C102" s="2">
        <f>VLOOKUP(A102,'daily transaction'!$A:$C,3,TRUE)*10</f>
        <v>1580</v>
      </c>
    </row>
    <row r="103" spans="1:3">
      <c r="A103" s="1">
        <f>removals!B218</f>
        <v>43945</v>
      </c>
      <c r="B103" s="2">
        <f>removals!AX218*10</f>
        <v>21398.160000000007</v>
      </c>
      <c r="C103" s="2">
        <f>VLOOKUP(A103,'daily transaction'!$A:$C,3,TRUE)*10</f>
        <v>1689.6</v>
      </c>
    </row>
    <row r="104" spans="1:3">
      <c r="A104" s="1">
        <f>removals!B219</f>
        <v>43952</v>
      </c>
      <c r="B104" s="2">
        <f>removals!AX219*10</f>
        <v>22290.100000000002</v>
      </c>
      <c r="C104" s="2">
        <f>VLOOKUP(A104,'daily transaction'!$A:$C,3,TRUE)*10</f>
        <v>1392</v>
      </c>
    </row>
    <row r="105" spans="1:3">
      <c r="A105" s="1">
        <f>removals!B220</f>
        <v>43959</v>
      </c>
      <c r="B105" s="2">
        <f>removals!AX220*10</f>
        <v>22150.799999999996</v>
      </c>
      <c r="C105" s="2">
        <f>VLOOKUP(A105,'daily transaction'!$A:$C,3,TRUE)*10</f>
        <v>1375.0600000000004</v>
      </c>
    </row>
    <row r="106" spans="1:3">
      <c r="A106" s="1">
        <f>removals!B221</f>
        <v>43966</v>
      </c>
      <c r="B106" s="2">
        <f>removals!AX221*10</f>
        <v>21042.489999999998</v>
      </c>
      <c r="C106" s="2">
        <f>VLOOKUP(A106,'daily transaction'!$A:$C,3,TRUE)*10</f>
        <v>1377.2</v>
      </c>
    </row>
    <row r="107" spans="1:3">
      <c r="A107" s="1">
        <f>removals!B222</f>
        <v>43973</v>
      </c>
      <c r="B107" s="2">
        <f>removals!AX222*10</f>
        <v>21569.8</v>
      </c>
      <c r="C107" s="2">
        <f>VLOOKUP(A107,'daily transaction'!$A:$C,3,TRUE)*10</f>
        <v>1677.6</v>
      </c>
    </row>
    <row r="108" spans="1:3">
      <c r="A108" s="1">
        <f>removals!B223</f>
        <v>43980</v>
      </c>
      <c r="B108" s="2">
        <f>removals!AX223*10</f>
        <v>21135.8</v>
      </c>
      <c r="C108" s="2">
        <f>VLOOKUP(A108,'daily transaction'!$A:$C,3,TRUE)*10</f>
        <v>1590.6</v>
      </c>
    </row>
    <row r="109" spans="1:3">
      <c r="A109" s="1">
        <f>removals!B224</f>
        <v>43987</v>
      </c>
      <c r="B109" s="2">
        <f>removals!AX224*10</f>
        <v>21985.599999999999</v>
      </c>
      <c r="C109" s="2">
        <f>VLOOKUP(A109,'daily transaction'!$A:$C,3,TRUE)*10</f>
        <v>1628.7999999999997</v>
      </c>
    </row>
    <row r="110" spans="1:3">
      <c r="A110" s="1">
        <f>removals!B225</f>
        <v>43994</v>
      </c>
      <c r="B110" s="2">
        <f>removals!AX225*10</f>
        <v>20741</v>
      </c>
      <c r="C110" s="2">
        <f>VLOOKUP(A110,'daily transaction'!$A:$C,3,TRUE)*10</f>
        <v>1472.4</v>
      </c>
    </row>
    <row r="111" spans="1:3">
      <c r="A111" s="1">
        <f>removals!B226</f>
        <v>44001</v>
      </c>
      <c r="B111" s="2">
        <f>removals!AX226*10</f>
        <v>21720.440000000002</v>
      </c>
      <c r="C111" s="2">
        <f>VLOOKUP(A111,'daily transaction'!$A:$C,3,TRUE)*10</f>
        <v>1636</v>
      </c>
    </row>
    <row r="112" spans="1:3">
      <c r="A112" s="1">
        <f>removals!B227</f>
        <v>44008</v>
      </c>
      <c r="B112" s="2">
        <f>removals!AX227*10</f>
        <v>22376.899999999991</v>
      </c>
      <c r="C112" s="2">
        <f>VLOOKUP(A112,'daily transaction'!$A:$C,3,TRUE)*10</f>
        <v>1591.6</v>
      </c>
    </row>
    <row r="113" spans="1:3">
      <c r="A113" s="1">
        <f>removals!B228</f>
        <v>44015</v>
      </c>
      <c r="B113" s="2">
        <f>removals!AX228*10</f>
        <v>22076.600000000002</v>
      </c>
      <c r="C113" s="2">
        <f>VLOOKUP(A113,'daily transaction'!$A:$C,3,TRUE)*10</f>
        <v>1405</v>
      </c>
    </row>
    <row r="114" spans="1:3">
      <c r="A114" s="1">
        <f>removals!B229</f>
        <v>44022</v>
      </c>
      <c r="B114" s="2">
        <f>removals!AX229*10</f>
        <v>22118.6</v>
      </c>
      <c r="C114" s="2">
        <f>VLOOKUP(A114,'daily transaction'!$A:$C,3,TRUE)*10</f>
        <v>1420</v>
      </c>
    </row>
    <row r="115" spans="1:3">
      <c r="A115" s="1">
        <f>removals!B230</f>
        <v>44029</v>
      </c>
      <c r="B115" s="2">
        <f>removals!AX230*10</f>
        <v>21741.300000000003</v>
      </c>
      <c r="C115" s="2">
        <f>VLOOKUP(A115,'daily transaction'!$A:$C,3,TRUE)*10</f>
        <v>1619.7999999999997</v>
      </c>
    </row>
    <row r="116" spans="1:3">
      <c r="A116" s="1">
        <f>removals!B231</f>
        <v>44036</v>
      </c>
      <c r="B116" s="2">
        <f>removals!AX231*10</f>
        <v>19624.5</v>
      </c>
      <c r="C116" s="2">
        <f>VLOOKUP(A116,'daily transaction'!$A:$C,3,TRUE)*10</f>
        <v>1540.4</v>
      </c>
    </row>
    <row r="117" spans="1:3">
      <c r="A117" s="1">
        <f>removals!B232</f>
        <v>44043</v>
      </c>
      <c r="B117" s="2">
        <f>removals!AX232*10</f>
        <v>21760.9</v>
      </c>
      <c r="C117" s="2">
        <f>VLOOKUP(A117,'daily transaction'!$A:$C,3,TRUE)*10</f>
        <v>1500.6</v>
      </c>
    </row>
    <row r="118" spans="1:3">
      <c r="A118" s="1">
        <f>removals!B233</f>
        <v>44050</v>
      </c>
      <c r="B118" s="2">
        <f>removals!AX233*10</f>
        <v>22110.899999999998</v>
      </c>
      <c r="C118" s="2">
        <f>VLOOKUP(A118,'daily transaction'!$A:$C,3,TRUE)*10</f>
        <v>1385</v>
      </c>
    </row>
    <row r="119" spans="1:3">
      <c r="A119" s="1">
        <f>removals!B234</f>
        <v>44057</v>
      </c>
      <c r="B119" s="2">
        <f>removals!AX234*10</f>
        <v>23003.399999999998</v>
      </c>
      <c r="C119" s="2">
        <f>VLOOKUP(A119,'daily transaction'!$A:$C,3,TRUE)*10</f>
        <v>1795.28</v>
      </c>
    </row>
    <row r="120" spans="1:3">
      <c r="A120" s="1">
        <f>removals!B235</f>
        <v>44064</v>
      </c>
      <c r="B120" s="2">
        <f>removals!AX235*10</f>
        <v>22915.200000000004</v>
      </c>
      <c r="C120" s="2">
        <f>VLOOKUP(A120,'daily transaction'!$A:$C,3,TRUE)*10</f>
        <v>1637</v>
      </c>
    </row>
    <row r="121" spans="1:3">
      <c r="A121" s="1">
        <f>removals!B236</f>
        <v>44071</v>
      </c>
      <c r="B121" s="2">
        <f>removals!AX236*10</f>
        <v>21746.200000000008</v>
      </c>
      <c r="C121" s="2">
        <f>VLOOKUP(A121,'daily transaction'!$A:$C,3,TRUE)*10</f>
        <v>1534.6</v>
      </c>
    </row>
    <row r="122" spans="1:3">
      <c r="A122" s="1">
        <f>removals!B237</f>
        <v>44078</v>
      </c>
      <c r="B122" s="2">
        <f>removals!AX237*10</f>
        <v>22788.5</v>
      </c>
      <c r="C122" s="2">
        <f>VLOOKUP(A122,'daily transaction'!$A:$C,3,TRUE)*10</f>
        <v>1974.6</v>
      </c>
    </row>
    <row r="123" spans="1:3">
      <c r="A123" s="1">
        <f>removals!B238</f>
        <v>44085</v>
      </c>
      <c r="B123" s="2">
        <f>removals!AX238*10</f>
        <v>21968.100000000006</v>
      </c>
      <c r="C123" s="2">
        <f>VLOOKUP(A123,'daily transaction'!$A:$C,3,TRUE)*10</f>
        <v>1475.6</v>
      </c>
    </row>
    <row r="124" spans="1:3">
      <c r="A124" s="1">
        <f>removals!B239</f>
        <v>44092</v>
      </c>
      <c r="B124" s="2">
        <f>removals!AX239*10</f>
        <v>22232.000000000007</v>
      </c>
      <c r="C124" s="2">
        <f>VLOOKUP(A124,'daily transaction'!$A:$C,3,TRUE)*10</f>
        <v>1497.2</v>
      </c>
    </row>
    <row r="125" spans="1:3">
      <c r="A125" s="1">
        <f>removals!B240</f>
        <v>44099</v>
      </c>
      <c r="B125" s="2">
        <f>removals!AX240*10</f>
        <v>21902.30000000001</v>
      </c>
      <c r="C125" s="2">
        <f>VLOOKUP(A125,'daily transaction'!$A:$C,3,TRUE)*10</f>
        <v>1163</v>
      </c>
    </row>
    <row r="126" spans="1:3">
      <c r="A126" s="1">
        <f>removals!B241</f>
        <v>44106</v>
      </c>
      <c r="B126" s="2">
        <f>removals!AX241*10</f>
        <v>20496.7</v>
      </c>
      <c r="C126" s="2">
        <f>VLOOKUP(A126,'daily transaction'!$A:$C,3,TRUE)*10</f>
        <v>901.8</v>
      </c>
    </row>
    <row r="127" spans="1:3">
      <c r="A127" s="1">
        <f>removals!B242</f>
        <v>44113</v>
      </c>
      <c r="B127" s="2">
        <f>removals!AX242*10</f>
        <v>22239.000000000007</v>
      </c>
      <c r="C127" s="2">
        <f>VLOOKUP(A127,'daily transaction'!$A:$C,3,TRUE)*10</f>
        <v>1162.5999999999999</v>
      </c>
    </row>
    <row r="128" spans="1:3">
      <c r="A128" s="1">
        <f>removals!B243</f>
        <v>44120</v>
      </c>
      <c r="B128" s="2">
        <f>removals!AX243*10</f>
        <v>21829.5</v>
      </c>
      <c r="C128" s="2">
        <f>VLOOKUP(A128,'daily transaction'!$A:$C,3,TRUE)*10</f>
        <v>1440.6</v>
      </c>
    </row>
    <row r="129" spans="1:3">
      <c r="A129" s="1">
        <f>removals!B244</f>
        <v>44127</v>
      </c>
      <c r="B129" s="2">
        <f>removals!AX244*10</f>
        <v>21580.300000000007</v>
      </c>
      <c r="C129" s="2">
        <f>VLOOKUP(A129,'daily transaction'!$A:$C,3,TRUE)*10</f>
        <v>1419.6</v>
      </c>
    </row>
    <row r="130" spans="1:3">
      <c r="A130" s="1">
        <f>removals!B245</f>
        <v>44134</v>
      </c>
      <c r="B130" s="2">
        <f>removals!AX245*10</f>
        <v>21914.2</v>
      </c>
      <c r="C130" s="2">
        <f>VLOOKUP(A130,'daily transaction'!$A:$C,3,TRUE)*10</f>
        <v>1143.6000000000001</v>
      </c>
    </row>
    <row r="131" spans="1:3">
      <c r="A131" s="1">
        <f>removals!B246</f>
        <v>44141</v>
      </c>
      <c r="B131" s="2">
        <f>removals!AX246*10</f>
        <v>22390.2</v>
      </c>
      <c r="C131" s="2">
        <f>VLOOKUP(A131,'daily transaction'!$A:$C,3,TRUE)*10</f>
        <v>1395</v>
      </c>
    </row>
    <row r="132" spans="1:3">
      <c r="A132" s="1">
        <f>removals!B247</f>
        <v>44148</v>
      </c>
      <c r="B132" s="2">
        <f>removals!AX247*10</f>
        <v>22218.699999999997</v>
      </c>
      <c r="C132" s="2">
        <f>VLOOKUP(A132,'daily transaction'!$A:$C,3,TRUE)*10</f>
        <v>1334.8</v>
      </c>
    </row>
    <row r="133" spans="1:3">
      <c r="A133" s="1">
        <f>removals!B248</f>
        <v>44155</v>
      </c>
      <c r="B133" s="2">
        <f>removals!AX248*10</f>
        <v>22563.100000000006</v>
      </c>
      <c r="C133" s="2">
        <f>VLOOKUP(A133,'daily transaction'!$A:$C,3,TRUE)*10</f>
        <v>1345.4</v>
      </c>
    </row>
    <row r="134" spans="1:3">
      <c r="A134" s="1">
        <f>removals!B249</f>
        <v>44162</v>
      </c>
      <c r="B134" s="2">
        <f>removals!AX249*10</f>
        <v>22493.100000000006</v>
      </c>
      <c r="C134" s="2">
        <f>VLOOKUP(A134,'daily transaction'!$A:$C,3,TRUE)*10</f>
        <v>1399.2000000000003</v>
      </c>
    </row>
    <row r="135" spans="1:3">
      <c r="A135" s="1">
        <f>removals!B250</f>
        <v>44169</v>
      </c>
      <c r="B135" s="2">
        <f>removals!AX250*10</f>
        <v>22337.700000000004</v>
      </c>
      <c r="C135" s="2">
        <f>VLOOKUP(A135,'daily transaction'!$A:$C,3,TRUE)*10</f>
        <v>1418.8</v>
      </c>
    </row>
    <row r="136" spans="1:3">
      <c r="A136" s="1">
        <f>removals!B251</f>
        <v>44176</v>
      </c>
      <c r="B136" s="2">
        <f>removals!AX251*10</f>
        <v>21430.5</v>
      </c>
      <c r="C136" s="2">
        <f>VLOOKUP(A136,'daily transaction'!$A:$C,3,TRUE)*10</f>
        <v>1397.6</v>
      </c>
    </row>
    <row r="137" spans="1:3">
      <c r="A137" s="1">
        <f>removals!B252</f>
        <v>44183</v>
      </c>
      <c r="B137" s="2">
        <f>removals!AX252*10</f>
        <v>20801.199999999997</v>
      </c>
      <c r="C137" s="2">
        <f>VLOOKUP(A137,'daily transaction'!$A:$C,3,TRUE)*10</f>
        <v>1461.4</v>
      </c>
    </row>
    <row r="138" spans="1:3">
      <c r="A138" s="1">
        <f>removals!B253</f>
        <v>44190</v>
      </c>
      <c r="B138" s="2">
        <f>removals!AX253*10</f>
        <v>21277.200000000008</v>
      </c>
      <c r="C138" s="2">
        <f>VLOOKUP(A138,'daily transaction'!$A:$C,3,TRUE)*10</f>
        <v>1287</v>
      </c>
    </row>
    <row r="139" spans="1:3">
      <c r="A139" s="1">
        <f>removals!B254</f>
        <v>44197</v>
      </c>
      <c r="B139" s="2">
        <f>removals!AX254*10</f>
        <v>19607</v>
      </c>
      <c r="C139" s="2">
        <f>VLOOKUP(A139,'daily transaction'!$A:$C,3,TRUE)*10</f>
        <v>1031.8</v>
      </c>
    </row>
    <row r="140" spans="1:3">
      <c r="A140" s="1">
        <f>removals!B255</f>
        <v>44204</v>
      </c>
      <c r="B140" s="2">
        <f>removals!AX255*10</f>
        <v>21158.199999999993</v>
      </c>
      <c r="C140" s="2">
        <f>VLOOKUP(A140,'daily transaction'!$A:$C,3,TRUE)*10</f>
        <v>1818.4</v>
      </c>
    </row>
    <row r="141" spans="1:3">
      <c r="A141" s="1">
        <f>removals!B256</f>
        <v>44211</v>
      </c>
      <c r="B141" s="2">
        <f>removals!AX256*10</f>
        <v>20755.000000000004</v>
      </c>
      <c r="C141" s="2">
        <f>VLOOKUP(A141,'daily transaction'!$A:$C,3,TRUE)*10</f>
        <v>1308</v>
      </c>
    </row>
    <row r="142" spans="1:3">
      <c r="A142" s="1">
        <f>removals!B257</f>
        <v>44218</v>
      </c>
      <c r="B142" s="2">
        <f>removals!AX257*10</f>
        <v>22313.199999999997</v>
      </c>
      <c r="C142" s="2">
        <f>VLOOKUP(A142,'daily transaction'!$A:$C,3,TRUE)*10</f>
        <v>1360.6</v>
      </c>
    </row>
    <row r="143" spans="1:3">
      <c r="A143" s="1">
        <f>removals!B258</f>
        <v>44225</v>
      </c>
      <c r="B143" s="2">
        <f>removals!AX258*10</f>
        <v>21284.9</v>
      </c>
      <c r="C143" s="2">
        <f>VLOOKUP(A143,'daily transaction'!$A:$C,3,TRUE)*10</f>
        <v>1141</v>
      </c>
    </row>
    <row r="144" spans="1:3">
      <c r="A144" s="1">
        <f>removals!B259</f>
        <v>44232</v>
      </c>
      <c r="B144" s="2">
        <f>removals!AX259*10</f>
        <v>22960.699999999997</v>
      </c>
      <c r="C144" s="2">
        <f>VLOOKUP(A144,'daily transaction'!$A:$C,3,TRUE)*10</f>
        <v>866.59999999999991</v>
      </c>
    </row>
    <row r="145" spans="1:3">
      <c r="A145" s="1">
        <f>removals!B260</f>
        <v>44246</v>
      </c>
      <c r="B145" s="2">
        <f>removals!AX260*10</f>
        <v>19939.5</v>
      </c>
      <c r="C145" s="2">
        <f>VLOOKUP(A145,'daily transaction'!$A:$C,3,TRUE)*10</f>
        <v>633.6</v>
      </c>
    </row>
    <row r="146" spans="1:3">
      <c r="A146" s="1">
        <f>removals!B261-1</f>
        <v>44252</v>
      </c>
      <c r="B146" s="2">
        <f>removals!AX261*10</f>
        <v>20647.900000000001</v>
      </c>
      <c r="C146" s="2">
        <f>VLOOKUP(A146,'daily transaction'!$A:$C,3,TRUE)*10</f>
        <v>1108.8</v>
      </c>
    </row>
    <row r="147" spans="1:3">
      <c r="A147" s="1">
        <f>removals!B262-1</f>
        <v>44259</v>
      </c>
      <c r="B147" s="2">
        <f>removals!AX262*10</f>
        <v>19006.399999999998</v>
      </c>
      <c r="C147" s="2">
        <f>VLOOKUP(A147,'daily transaction'!$A:$C,3,TRUE)*10</f>
        <v>1060</v>
      </c>
    </row>
    <row r="148" spans="1:3">
      <c r="A148" s="1">
        <f>removals!B263-1</f>
        <v>44266</v>
      </c>
      <c r="B148" s="2">
        <f>removals!AX263*10</f>
        <v>19499.900000000001</v>
      </c>
      <c r="C148" s="2">
        <f>VLOOKUP(A148,'daily transaction'!$A:$C,3,TRUE)*10</f>
        <v>1340</v>
      </c>
    </row>
    <row r="149" spans="1:3">
      <c r="A149" s="1">
        <f>removals!B264-1</f>
        <v>44273</v>
      </c>
      <c r="B149" s="2">
        <f>removals!AX264*10</f>
        <v>19761.7</v>
      </c>
      <c r="C149" s="2">
        <f>VLOOKUP(A149,'daily transaction'!$A:$C,3,TRUE)*10</f>
        <v>826.2</v>
      </c>
    </row>
    <row r="150" spans="1:3">
      <c r="A150" s="1">
        <f>removals!B265-1</f>
        <v>44280</v>
      </c>
      <c r="B150" s="2">
        <f>removals!AX265*10</f>
        <v>21457.800000000003</v>
      </c>
      <c r="C150" s="2">
        <f>VLOOKUP(A150,'daily transaction'!$A:$C,3,TRUE)*10</f>
        <v>814.60000000000014</v>
      </c>
    </row>
    <row r="151" spans="1:3">
      <c r="A151" s="1">
        <f>removals!B266-1</f>
        <v>44287</v>
      </c>
      <c r="B151" s="2">
        <f>removals!AX266*10</f>
        <v>20564.599999999999</v>
      </c>
      <c r="C151" s="2">
        <f>VLOOKUP(A151,'daily transaction'!$A:$C,3,TRUE)*10</f>
        <v>1439</v>
      </c>
    </row>
    <row r="152" spans="1:3">
      <c r="A152" s="1">
        <f>removals!B267-1</f>
        <v>44294</v>
      </c>
      <c r="B152" s="2">
        <f>removals!AX267*10</f>
        <v>19663.7</v>
      </c>
      <c r="C152" s="2">
        <f>VLOOKUP(A152-1,'daily transaction'!$A:$C,3,TRUE)*10</f>
        <v>1510.6</v>
      </c>
    </row>
    <row r="153" spans="1:3">
      <c r="A153" s="1">
        <f>removals!B268-1</f>
        <v>44301</v>
      </c>
      <c r="B153" s="2">
        <f>removals!AX268*10</f>
        <v>20300.7</v>
      </c>
      <c r="C153" s="2">
        <f>VLOOKUP(A153-1,'daily transaction'!$A:$C,3,TRUE)*10</f>
        <v>1430</v>
      </c>
    </row>
    <row r="154" spans="1:3">
      <c r="A154" s="1">
        <f>removals!B269-1</f>
        <v>44308</v>
      </c>
      <c r="B154" s="2">
        <f>removals!AX269*10</f>
        <v>19907.999999999996</v>
      </c>
      <c r="C154" s="2">
        <f>VLOOKUP(A154-1,'daily transaction'!$A:$C,3,TRUE)*10</f>
        <v>1392.4</v>
      </c>
    </row>
    <row r="155" spans="1:3">
      <c r="A155" s="1">
        <f>removals!B270-1</f>
        <v>44315</v>
      </c>
      <c r="B155" s="2">
        <f>removals!AX270*10</f>
        <v>21240.799999999999</v>
      </c>
      <c r="C155" s="2" t="e">
        <f>VLOOKUP(A155-1,'daily transaction'!$A:$C,3,TRUE)*10</f>
        <v>#N/A</v>
      </c>
    </row>
    <row r="156" spans="1:3">
      <c r="A156" s="1">
        <f>removals!B271-1</f>
        <v>44322</v>
      </c>
      <c r="B156" s="2">
        <f>removals!AX271*10</f>
        <v>20729.099999999995</v>
      </c>
      <c r="C156" s="2" t="e">
        <f>VLOOKUP(A156-1,'daily transaction'!$A:$C,3,TRUE)*10</f>
        <v>#N/A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D1A5B-2087-4619-9207-D993D63C0EC6}">
  <sheetPr codeName="Sheet11"/>
  <dimension ref="A1:AC211"/>
  <sheetViews>
    <sheetView workbookViewId="0">
      <pane xSplit="1" ySplit="1" topLeftCell="B147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0.42578125" bestFit="1" customWidth="1"/>
    <col min="2" max="2" width="20.42578125" bestFit="1" customWidth="1"/>
    <col min="3" max="3" width="24.5703125" bestFit="1" customWidth="1"/>
    <col min="4" max="4" width="24.5703125" customWidth="1"/>
    <col min="5" max="5" width="15.42578125" customWidth="1"/>
    <col min="6" max="6" width="14.7109375" bestFit="1" customWidth="1"/>
    <col min="7" max="7" width="18" bestFit="1" customWidth="1"/>
    <col min="8" max="8" width="18" customWidth="1"/>
    <col min="9" max="9" width="29.85546875" bestFit="1" customWidth="1"/>
    <col min="10" max="11" width="31.28515625" bestFit="1" customWidth="1"/>
    <col min="12" max="13" width="31.28515625" customWidth="1"/>
    <col min="14" max="15" width="31.28515625" hidden="1" customWidth="1"/>
    <col min="20" max="20" width="23.42578125" bestFit="1" customWidth="1"/>
    <col min="21" max="21" width="23.42578125" customWidth="1"/>
    <col min="22" max="24" width="23.42578125" bestFit="1" customWidth="1"/>
    <col min="25" max="25" width="23.42578125" customWidth="1"/>
    <col min="26" max="27" width="8.7109375"/>
  </cols>
  <sheetData>
    <row r="1" spans="1:25">
      <c r="B1" t="s">
        <v>152</v>
      </c>
      <c r="C1" t="s">
        <v>348</v>
      </c>
      <c r="D1" t="s">
        <v>350</v>
      </c>
      <c r="E1" t="s">
        <v>349</v>
      </c>
      <c r="F1" t="s">
        <v>335</v>
      </c>
      <c r="G1" t="s">
        <v>153</v>
      </c>
      <c r="H1" t="s">
        <v>330</v>
      </c>
      <c r="I1" t="s">
        <v>331</v>
      </c>
      <c r="J1" t="s">
        <v>332</v>
      </c>
      <c r="K1" t="s">
        <v>332</v>
      </c>
      <c r="L1" t="s">
        <v>342</v>
      </c>
      <c r="M1" t="s">
        <v>366</v>
      </c>
      <c r="N1" t="s">
        <v>333</v>
      </c>
      <c r="O1" t="s">
        <v>334</v>
      </c>
      <c r="U1" t="s">
        <v>349</v>
      </c>
      <c r="V1" t="s">
        <v>343</v>
      </c>
      <c r="W1" t="s">
        <v>312</v>
      </c>
      <c r="X1" t="s">
        <v>311</v>
      </c>
      <c r="Y1" t="s">
        <v>369</v>
      </c>
    </row>
    <row r="2" spans="1:25">
      <c r="A2" s="1">
        <f>'[6]Raw material'!$A411</f>
        <v>43105</v>
      </c>
      <c r="B2" s="111">
        <f>'[7]Raw material'!$G411</f>
        <v>73.445993212356285</v>
      </c>
      <c r="C2" s="111">
        <v>77.344502681688439</v>
      </c>
      <c r="D2" s="111">
        <f>C2</f>
        <v>77.344502681688439</v>
      </c>
      <c r="E2" s="116">
        <f>VLOOKUP(A2,removals!B:AX,49,TRUE)/100</f>
        <v>18.113899999999997</v>
      </c>
      <c r="F2" s="2">
        <f>VLOOKUP(A2,removals!B:AX,49,TRUE)</f>
        <v>1811.3899999999999</v>
      </c>
      <c r="G2" s="113">
        <f>F2/C2</f>
        <v>23.419764006432125</v>
      </c>
      <c r="H2" s="2">
        <f>'[8]weekly model'!$L108*100</f>
        <v>2197.318062417517</v>
      </c>
      <c r="I2" s="113">
        <f>C2*H2/F2</f>
        <v>93.823236724931746</v>
      </c>
      <c r="J2" s="113">
        <f>C2-I2</f>
        <v>-16.478734043243307</v>
      </c>
      <c r="K2" s="113"/>
      <c r="L2" s="113"/>
      <c r="M2" s="113"/>
      <c r="N2" s="113">
        <f>VLOOKUP(A2,[9]Margin!$A:$B,2,TRUE)</f>
        <v>899.15759331000072</v>
      </c>
      <c r="O2" s="113">
        <f>VLOOKUP(A2,[9]Margin!$A:$C,3,TRUE)</f>
        <v>826.04794300000003</v>
      </c>
      <c r="R2" s="115">
        <f t="shared" ref="R2:R65" si="0">F2/100</f>
        <v>18.113899999999997</v>
      </c>
      <c r="S2" s="115"/>
      <c r="U2" s="113">
        <f>E2</f>
        <v>18.113899999999997</v>
      </c>
    </row>
    <row r="3" spans="1:25">
      <c r="A3" s="1">
        <f>'[6]Raw material'!$A412</f>
        <v>43112</v>
      </c>
      <c r="B3" s="111">
        <f>'[7]Raw material'!$G412</f>
        <v>74.127084083668109</v>
      </c>
      <c r="C3" s="111">
        <v>78.061745820743553</v>
      </c>
      <c r="D3" s="111">
        <f>'[10]raw material vs steel prod'!$C3</f>
        <v>78.061745820743553</v>
      </c>
      <c r="E3" s="116">
        <f>VLOOKUP(A3,removals!B:AX,49,TRUE)/100</f>
        <v>18.778900000000004</v>
      </c>
      <c r="F3" s="2">
        <f>VLOOKUP(A3,removals!B:AX,49,TRUE)</f>
        <v>1877.8900000000003</v>
      </c>
      <c r="G3" s="113">
        <f t="shared" ref="G3:G66" si="1">F3/C3</f>
        <v>24.056469404518285</v>
      </c>
      <c r="H3" s="2">
        <f>'[8]weekly model'!$L109*100</f>
        <v>2084.4920953831061</v>
      </c>
      <c r="I3" s="113">
        <f t="shared" ref="I3:I66" si="2">C3*H3/F3</f>
        <v>86.649959324105836</v>
      </c>
      <c r="J3" s="113">
        <f t="shared" ref="J3:J66" si="3">C3-I3</f>
        <v>-8.5882135033622831</v>
      </c>
      <c r="K3" s="113"/>
      <c r="L3" s="113"/>
      <c r="M3" s="113"/>
      <c r="N3" s="113">
        <f>VLOOKUP(A3,[9]Margin!$A:$B,2,TRUE)</f>
        <v>700.9420884000001</v>
      </c>
      <c r="O3" s="113">
        <f>VLOOKUP(A3,[9]Margin!$A:$C,3,TRUE)</f>
        <v>745.09451999999965</v>
      </c>
      <c r="R3" s="115">
        <f t="shared" si="0"/>
        <v>18.778900000000004</v>
      </c>
      <c r="S3" s="115"/>
      <c r="U3" s="113">
        <f t="shared" ref="U3:U66" si="4">E3</f>
        <v>18.778900000000004</v>
      </c>
    </row>
    <row r="4" spans="1:25">
      <c r="A4" s="1">
        <f>'[6]Raw material'!$A413</f>
        <v>43119</v>
      </c>
      <c r="B4" s="111">
        <f>'[7]Raw material'!$G413</f>
        <v>74.63536085330378</v>
      </c>
      <c r="C4" s="111">
        <v>78.597001894665254</v>
      </c>
      <c r="D4" s="111">
        <f>'[10]raw material vs steel prod'!$C4</f>
        <v>78.597001894665254</v>
      </c>
      <c r="E4" s="116">
        <f>VLOOKUP(A4,removals!B:AX,49,TRUE)/100</f>
        <v>17.629499999999997</v>
      </c>
      <c r="F4" s="2">
        <f>VLOOKUP(A4,removals!B:AX,49,TRUE)</f>
        <v>1762.9499999999996</v>
      </c>
      <c r="G4" s="113">
        <f t="shared" si="1"/>
        <v>22.430244888509662</v>
      </c>
      <c r="H4" s="2">
        <f>'[8]weekly model'!$L110*100</f>
        <v>2076.7128284663213</v>
      </c>
      <c r="I4" s="113">
        <f t="shared" si="2"/>
        <v>92.585383654467307</v>
      </c>
      <c r="J4" s="113">
        <f t="shared" si="3"/>
        <v>-13.988381759802053</v>
      </c>
      <c r="K4" s="113"/>
      <c r="L4" s="113"/>
      <c r="M4" s="113"/>
      <c r="N4" s="113">
        <f>VLOOKUP(A4,[9]Margin!$A:$B,2,TRUE)</f>
        <v>870.87882140000056</v>
      </c>
      <c r="O4" s="113">
        <f>VLOOKUP(A4,[9]Margin!$A:$C,3,TRUE)</f>
        <v>759.39942000000065</v>
      </c>
      <c r="R4" s="115">
        <f t="shared" si="0"/>
        <v>17.629499999999997</v>
      </c>
      <c r="S4" s="115"/>
      <c r="U4" s="113">
        <f t="shared" si="4"/>
        <v>17.629499999999997</v>
      </c>
    </row>
    <row r="5" spans="1:25">
      <c r="A5" s="1">
        <f>'[6]Raw material'!$A414</f>
        <v>43126</v>
      </c>
      <c r="B5" s="111">
        <f>'[7]Raw material'!$G414</f>
        <v>74.289732649951517</v>
      </c>
      <c r="C5" s="111">
        <v>78.233027764398486</v>
      </c>
      <c r="D5" s="111">
        <f>'[10]raw material vs steel prod'!$C5</f>
        <v>78.233027764398486</v>
      </c>
      <c r="E5" s="116">
        <f>VLOOKUP(A5,removals!B:AX,49,TRUE)/100</f>
        <v>19.217100000000002</v>
      </c>
      <c r="F5" s="2">
        <f>VLOOKUP(A5,removals!B:AX,49,TRUE)</f>
        <v>1921.7100000000003</v>
      </c>
      <c r="G5" s="113">
        <f t="shared" si="1"/>
        <v>24.563922104450533</v>
      </c>
      <c r="H5" s="2">
        <f>'[8]weekly model'!$L111*100</f>
        <v>1944.3935680950724</v>
      </c>
      <c r="I5" s="113">
        <f t="shared" si="2"/>
        <v>79.156478343610445</v>
      </c>
      <c r="J5" s="113">
        <f t="shared" si="3"/>
        <v>-0.92345057921195917</v>
      </c>
      <c r="K5" s="113">
        <f>AVERAGE(J2:J5)</f>
        <v>-9.9946949714049005</v>
      </c>
      <c r="L5" s="113"/>
      <c r="M5" s="113"/>
      <c r="N5" s="113">
        <f>VLOOKUP(A5,[9]Margin!$A:$B,2,TRUE)</f>
        <v>987.50156762000006</v>
      </c>
      <c r="O5" s="113">
        <f>VLOOKUP(A5,[9]Margin!$A:$C,3,TRUE)</f>
        <v>899.20518599999969</v>
      </c>
      <c r="R5" s="115">
        <f t="shared" si="0"/>
        <v>19.217100000000002</v>
      </c>
      <c r="S5" s="115"/>
      <c r="U5" s="113">
        <f t="shared" si="4"/>
        <v>19.217100000000002</v>
      </c>
    </row>
    <row r="6" spans="1:25">
      <c r="A6" s="1">
        <f>'[6]Raw material'!$A415</f>
        <v>43133</v>
      </c>
      <c r="B6" s="111">
        <f>'[7]Raw material'!$G415</f>
        <v>74.29711040310292</v>
      </c>
      <c r="C6" s="111">
        <v>78.2407971283004</v>
      </c>
      <c r="D6" s="111">
        <f>'[10]raw material vs steel prod'!$C6</f>
        <v>78.2407971283004</v>
      </c>
      <c r="E6" s="116">
        <f>VLOOKUP(A6,removals!B:AX,49,TRUE)/100</f>
        <v>19.224099999999996</v>
      </c>
      <c r="F6" s="2">
        <f>VLOOKUP(A6,removals!B:AX,49,TRUE)</f>
        <v>1922.4099999999996</v>
      </c>
      <c r="G6" s="113">
        <f t="shared" si="1"/>
        <v>24.570429629539735</v>
      </c>
      <c r="H6" s="2">
        <f>'[8]weekly model'!$L112*100</f>
        <v>1986.7168650559154</v>
      </c>
      <c r="I6" s="113">
        <f t="shared" si="2"/>
        <v>80.858043388357771</v>
      </c>
      <c r="J6" s="113">
        <f t="shared" si="3"/>
        <v>-2.6172462600573709</v>
      </c>
      <c r="K6" s="113">
        <f t="shared" ref="K6:K69" si="5">AVERAGE(J3:J6)</f>
        <v>-6.5293230256084165</v>
      </c>
      <c r="L6" s="113"/>
      <c r="M6" s="113"/>
      <c r="N6" s="113">
        <f>VLOOKUP(A6,[9]Margin!$A:$B,2,TRUE)</f>
        <v>1026.3594616400001</v>
      </c>
      <c r="O6" s="113">
        <f>VLOOKUP(A6,[9]Margin!$A:$C,3,TRUE)</f>
        <v>885.68629199999987</v>
      </c>
      <c r="R6" s="115">
        <f t="shared" si="0"/>
        <v>19.224099999999996</v>
      </c>
      <c r="S6" s="115"/>
      <c r="U6" s="113">
        <f t="shared" si="4"/>
        <v>19.224099999999996</v>
      </c>
    </row>
    <row r="7" spans="1:25">
      <c r="A7" s="1">
        <f>'[6]Raw material'!$A416</f>
        <v>43140</v>
      </c>
      <c r="B7" s="111">
        <f>'[7]Raw material'!$G416</f>
        <v>74.098330239645378</v>
      </c>
      <c r="C7" s="111">
        <v>78.031465724187498</v>
      </c>
      <c r="D7" s="111">
        <f>'[10]raw material vs steel prod'!$C7</f>
        <v>78.031465724187498</v>
      </c>
      <c r="E7" s="116">
        <f>VLOOKUP(A7,removals!B:AX,49,TRUE)/100</f>
        <v>21.636300000000002</v>
      </c>
      <c r="F7" s="2">
        <f>VLOOKUP(A7,removals!B:AX,49,TRUE)</f>
        <v>2163.63</v>
      </c>
      <c r="G7" s="113">
        <f t="shared" si="1"/>
        <v>27.727660629208678</v>
      </c>
      <c r="H7" s="2">
        <f>'[8]weekly model'!$L113*100</f>
        <v>2017.4231574523055</v>
      </c>
      <c r="I7" s="113">
        <f t="shared" si="2"/>
        <v>72.758505826745647</v>
      </c>
      <c r="J7" s="113">
        <f t="shared" si="3"/>
        <v>5.2729598974418508</v>
      </c>
      <c r="K7" s="113">
        <f t="shared" si="5"/>
        <v>-3.064029675407383</v>
      </c>
      <c r="L7" s="113"/>
      <c r="M7" s="113"/>
      <c r="N7" s="113">
        <f>VLOOKUP(A7,[9]Margin!$A:$B,2,TRUE)</f>
        <v>988.87401182000031</v>
      </c>
      <c r="O7" s="113">
        <f>VLOOKUP(A7,[9]Margin!$A:$C,3,TRUE)</f>
        <v>853.64744599999995</v>
      </c>
      <c r="R7" s="115">
        <f t="shared" si="0"/>
        <v>21.636300000000002</v>
      </c>
      <c r="S7" s="115"/>
      <c r="U7" s="113">
        <f t="shared" si="4"/>
        <v>21.636300000000002</v>
      </c>
    </row>
    <row r="8" spans="1:25">
      <c r="A8" s="1">
        <f>'[6]Raw material'!$A417</f>
        <v>43147</v>
      </c>
      <c r="B8" s="111">
        <f>'[7]Raw material'!$G417</f>
        <v>74.338091702451862</v>
      </c>
      <c r="C8" s="111">
        <v>78.283953712870343</v>
      </c>
      <c r="D8" s="111">
        <f>'[10]raw material vs steel prod'!$C8</f>
        <v>78.283953712870343</v>
      </c>
      <c r="E8" s="116">
        <f>VLOOKUP(A8,removals!B:AX,49,TRUE)/100</f>
        <v>21.636300000000002</v>
      </c>
      <c r="F8" s="2">
        <f>VLOOKUP(A8,removals!B:AX,49,TRUE)</f>
        <v>2163.63</v>
      </c>
      <c r="G8" s="113">
        <f t="shared" si="1"/>
        <v>27.638231047140977</v>
      </c>
      <c r="H8" s="2">
        <f>'[8]weekly model'!$L114*100</f>
        <v>1916.5431705276042</v>
      </c>
      <c r="I8" s="113">
        <f t="shared" si="2"/>
        <v>69.343915942328735</v>
      </c>
      <c r="J8" s="113">
        <f t="shared" si="3"/>
        <v>8.9400377705416076</v>
      </c>
      <c r="K8" s="113">
        <f t="shared" si="5"/>
        <v>2.6680752071785321</v>
      </c>
      <c r="L8" s="113"/>
      <c r="M8" s="113"/>
      <c r="N8" s="113">
        <f>VLOOKUP(A8,[9]Margin!$A:$B,2,TRUE)</f>
        <v>960.76903407500004</v>
      </c>
      <c r="O8" s="113">
        <f>VLOOKUP(A8,[9]Margin!$A:$C,3,TRUE)</f>
        <v>829.62609749999956</v>
      </c>
      <c r="R8" s="115">
        <f t="shared" si="0"/>
        <v>21.636300000000002</v>
      </c>
      <c r="S8" s="115"/>
      <c r="U8" s="113">
        <f t="shared" si="4"/>
        <v>21.636300000000002</v>
      </c>
    </row>
    <row r="9" spans="1:25">
      <c r="A9" s="1">
        <f>'[6]Raw material'!$A418</f>
        <v>43154</v>
      </c>
      <c r="B9" s="111">
        <f>'[7]Raw material'!$G418</f>
        <v>74.423383709655084</v>
      </c>
      <c r="C9" s="111">
        <v>78.373773015344511</v>
      </c>
      <c r="D9" s="111">
        <f>'[10]raw material vs steel prod'!$C9</f>
        <v>78.373773015344511</v>
      </c>
      <c r="E9" s="116">
        <f>VLOOKUP(A9,removals!B:AX,49,TRUE)/100</f>
        <v>21.636300000000002</v>
      </c>
      <c r="F9" s="2">
        <f>VLOOKUP(A9,removals!B:AX,49,TRUE)</f>
        <v>2163.63</v>
      </c>
      <c r="G9" s="113">
        <f t="shared" si="1"/>
        <v>27.606556591021732</v>
      </c>
      <c r="H9" s="2">
        <f>'[8]weekly model'!$L115*100</f>
        <v>1954.6290309679789</v>
      </c>
      <c r="I9" s="113">
        <f t="shared" si="2"/>
        <v>70.803072615136216</v>
      </c>
      <c r="J9" s="113">
        <f t="shared" si="3"/>
        <v>7.5707004002082954</v>
      </c>
      <c r="K9" s="113">
        <f t="shared" si="5"/>
        <v>4.7916129520335957</v>
      </c>
      <c r="L9" s="113"/>
      <c r="M9" s="113"/>
      <c r="N9" s="113">
        <f>VLOOKUP(A9,[9]Margin!$A:$B,2,TRUE)</f>
        <v>927.24246560000029</v>
      </c>
      <c r="O9" s="113">
        <f>VLOOKUP(A9,[9]Margin!$A:$C,3,TRUE)</f>
        <v>857.70168000000012</v>
      </c>
      <c r="R9" s="115">
        <f t="shared" si="0"/>
        <v>21.636300000000002</v>
      </c>
      <c r="S9" s="115"/>
      <c r="U9" s="113">
        <f t="shared" si="4"/>
        <v>21.636300000000002</v>
      </c>
    </row>
    <row r="10" spans="1:25">
      <c r="A10" s="1">
        <f>'[6]Raw material'!$A419</f>
        <v>43161</v>
      </c>
      <c r="B10" s="111">
        <f>'[7]Raw material'!$G419</f>
        <v>74.58</v>
      </c>
      <c r="C10" s="111">
        <v>78.53870249017038</v>
      </c>
      <c r="D10" s="111">
        <f>'[10]raw material vs steel prod'!$C10</f>
        <v>78.53870249017038</v>
      </c>
      <c r="E10" s="116">
        <f>VLOOKUP(A10,removals!B:AX,49,TRUE)/100</f>
        <v>20.2349</v>
      </c>
      <c r="F10" s="2">
        <f>VLOOKUP(A10,removals!B:AX,49,TRUE)</f>
        <v>2023.49</v>
      </c>
      <c r="G10" s="113">
        <f t="shared" si="1"/>
        <v>25.764240251527617</v>
      </c>
      <c r="H10" s="2">
        <f>'[8]weekly model'!$L116*100</f>
        <v>1803.5054808165714</v>
      </c>
      <c r="I10" s="113">
        <f t="shared" si="2"/>
        <v>70.000336249373305</v>
      </c>
      <c r="J10" s="113">
        <f t="shared" si="3"/>
        <v>8.5383662407970746</v>
      </c>
      <c r="K10" s="113">
        <f t="shared" si="5"/>
        <v>7.5805160772472071</v>
      </c>
      <c r="L10" s="113"/>
      <c r="M10" s="113"/>
      <c r="N10" s="113">
        <f>VLOOKUP(A10,[9]Margin!$A:$B,2,TRUE)</f>
        <v>1106.3613008800003</v>
      </c>
      <c r="O10" s="113">
        <f>VLOOKUP(A10,[9]Margin!$A:$C,3,TRUE)</f>
        <v>848.18786399999954</v>
      </c>
      <c r="R10" s="115">
        <f t="shared" si="0"/>
        <v>20.2349</v>
      </c>
      <c r="S10" s="115"/>
      <c r="U10" s="113">
        <f t="shared" si="4"/>
        <v>20.2349</v>
      </c>
    </row>
    <row r="11" spans="1:25">
      <c r="A11" s="1">
        <f>'[6]Raw material'!$A420</f>
        <v>43168</v>
      </c>
      <c r="B11" s="111">
        <f>'[7]Raw material'!$G420</f>
        <v>74.95</v>
      </c>
      <c r="C11" s="111">
        <v>78.928342070773269</v>
      </c>
      <c r="D11" s="111">
        <f>'[10]raw material vs steel prod'!$C11</f>
        <v>78.928342070773269</v>
      </c>
      <c r="E11" s="116">
        <f>VLOOKUP(A11,removals!B:AX,49,TRUE)/100</f>
        <v>18.818799999999996</v>
      </c>
      <c r="F11" s="2">
        <f>VLOOKUP(A11,removals!B:AX,49,TRUE)</f>
        <v>1881.8799999999994</v>
      </c>
      <c r="G11" s="113">
        <f t="shared" si="1"/>
        <v>23.842892814251183</v>
      </c>
      <c r="H11" s="2">
        <f>'[8]weekly model'!$L117*100</f>
        <v>1826.1202680578801</v>
      </c>
      <c r="I11" s="113">
        <f t="shared" si="2"/>
        <v>76.589710916553969</v>
      </c>
      <c r="J11" s="113">
        <f t="shared" si="3"/>
        <v>2.3386311542192999</v>
      </c>
      <c r="K11" s="113">
        <f t="shared" si="5"/>
        <v>6.8469338914415694</v>
      </c>
      <c r="L11" s="113"/>
      <c r="M11" s="113"/>
      <c r="N11" s="113">
        <f>VLOOKUP(A11,[9]Margin!$A:$B,2,TRUE)</f>
        <v>931.50841675000038</v>
      </c>
      <c r="O11" s="113">
        <f>VLOOKUP(A11,[9]Margin!$A:$C,3,TRUE)</f>
        <v>676.75377499999968</v>
      </c>
      <c r="R11" s="115">
        <f t="shared" si="0"/>
        <v>18.818799999999996</v>
      </c>
      <c r="S11" s="115"/>
      <c r="U11" s="113">
        <f t="shared" si="4"/>
        <v>18.818799999999996</v>
      </c>
    </row>
    <row r="12" spans="1:25">
      <c r="A12" s="1">
        <f>'[6]Raw material'!$A421</f>
        <v>43175</v>
      </c>
      <c r="B12" s="111">
        <f>'[7]Raw material'!$G421</f>
        <v>74.53</v>
      </c>
      <c r="C12" s="111">
        <v>78.486048492791625</v>
      </c>
      <c r="D12" s="111">
        <f>'[10]raw material vs steel prod'!$C12</f>
        <v>78.486048492791625</v>
      </c>
      <c r="E12" s="116">
        <f>VLOOKUP(A12,removals!B:AX,49,TRUE)/100</f>
        <v>17.488100000000003</v>
      </c>
      <c r="F12" s="2">
        <f>VLOOKUP(A12,removals!B:AX,49,TRUE)</f>
        <v>1748.8100000000004</v>
      </c>
      <c r="G12" s="113">
        <f t="shared" si="1"/>
        <v>22.281794453706201</v>
      </c>
      <c r="H12" s="2">
        <f>'[8]weekly model'!$L118*100</f>
        <v>1949.4307709909731</v>
      </c>
      <c r="I12" s="113">
        <f t="shared" si="2"/>
        <v>87.489846252787686</v>
      </c>
      <c r="J12" s="113">
        <f t="shared" si="3"/>
        <v>-9.0037977599960612</v>
      </c>
      <c r="K12" s="113">
        <f t="shared" si="5"/>
        <v>2.3609750088071522</v>
      </c>
      <c r="L12" s="113"/>
      <c r="M12" s="113"/>
      <c r="N12" s="113">
        <f>VLOOKUP(A12,[9]Margin!$A:$B,2,TRUE)</f>
        <v>963.9039503200006</v>
      </c>
      <c r="O12" s="113">
        <f>VLOOKUP(A12,[9]Margin!$A:$C,3,TRUE)</f>
        <v>777.71149600000035</v>
      </c>
      <c r="R12" s="115">
        <f t="shared" si="0"/>
        <v>17.488100000000003</v>
      </c>
      <c r="S12" s="115"/>
      <c r="U12" s="113">
        <f t="shared" si="4"/>
        <v>17.488100000000003</v>
      </c>
    </row>
    <row r="13" spans="1:25">
      <c r="A13" s="1">
        <f>'[6]Raw material'!$A422</f>
        <v>43182</v>
      </c>
      <c r="B13" s="111">
        <f>'[7]Raw material'!$G422</f>
        <v>74.86</v>
      </c>
      <c r="C13" s="111">
        <v>78.83356487549149</v>
      </c>
      <c r="D13" s="111">
        <f>'[10]raw material vs steel prod'!$C13</f>
        <v>78.83356487549149</v>
      </c>
      <c r="E13" s="116">
        <f>VLOOKUP(A13,removals!B:AX,49,TRUE)/100</f>
        <v>17.8962</v>
      </c>
      <c r="F13" s="2">
        <f>VLOOKUP(A13,removals!B:AX,49,TRUE)</f>
        <v>1789.62</v>
      </c>
      <c r="G13" s="113">
        <f t="shared" si="1"/>
        <v>22.701244106193826</v>
      </c>
      <c r="H13" s="2">
        <f>'[8]weekly model'!$L119*100</f>
        <v>1908.973007016903</v>
      </c>
      <c r="I13" s="113">
        <f t="shared" si="2"/>
        <v>84.091118446502108</v>
      </c>
      <c r="J13" s="113">
        <f t="shared" si="3"/>
        <v>-5.257553571010618</v>
      </c>
      <c r="K13" s="113">
        <f t="shared" si="5"/>
        <v>-0.84608848399757619</v>
      </c>
      <c r="L13" s="113"/>
      <c r="M13" s="113"/>
      <c r="N13" s="113">
        <f>VLOOKUP(A13,[9]Margin!$A:$B,2,TRUE)</f>
        <v>782.01117420000037</v>
      </c>
      <c r="O13" s="113">
        <f>VLOOKUP(A13,[9]Margin!$A:$C,3,TRUE)</f>
        <v>684.96126000000004</v>
      </c>
      <c r="R13" s="115">
        <f t="shared" si="0"/>
        <v>17.8962</v>
      </c>
      <c r="S13" s="115"/>
      <c r="U13" s="113">
        <f t="shared" si="4"/>
        <v>17.8962</v>
      </c>
    </row>
    <row r="14" spans="1:25">
      <c r="A14" s="1">
        <f>'[6]Raw material'!$A423</f>
        <v>43189</v>
      </c>
      <c r="B14" s="111">
        <f>'[7]Raw material'!$G423</f>
        <v>75.89</v>
      </c>
      <c r="C14" s="111">
        <v>79.91823722149411</v>
      </c>
      <c r="D14" s="111">
        <f>'[10]raw material vs steel prod'!$C14</f>
        <v>79.91823722149411</v>
      </c>
      <c r="E14" s="116">
        <f>VLOOKUP(A14,removals!B:AX,49,TRUE)/100</f>
        <v>18.553500000000003</v>
      </c>
      <c r="F14" s="2">
        <f>VLOOKUP(A14,removals!B:AX,49,TRUE)</f>
        <v>1855.3500000000004</v>
      </c>
      <c r="G14" s="113">
        <f t="shared" si="1"/>
        <v>23.215602151707643</v>
      </c>
      <c r="H14" s="2">
        <f>'[8]weekly model'!$L120*100</f>
        <v>1895.3869529342853</v>
      </c>
      <c r="I14" s="113">
        <f t="shared" si="2"/>
        <v>81.642808166182704</v>
      </c>
      <c r="J14" s="113">
        <f t="shared" si="3"/>
        <v>-1.724570944688594</v>
      </c>
      <c r="K14" s="113">
        <f t="shared" si="5"/>
        <v>-3.4118227803689933</v>
      </c>
      <c r="L14" s="113"/>
      <c r="M14" s="113"/>
      <c r="N14" s="113">
        <f>VLOOKUP(A14,[9]Margin!$A:$B,2,TRUE)</f>
        <v>948.32383752999976</v>
      </c>
      <c r="O14" s="113">
        <f>VLOOKUP(A14,[9]Margin!$A:$C,3,TRUE)</f>
        <v>755.61310899999989</v>
      </c>
      <c r="R14" s="115">
        <f t="shared" si="0"/>
        <v>18.553500000000003</v>
      </c>
      <c r="S14" s="115"/>
      <c r="U14" s="113">
        <f t="shared" si="4"/>
        <v>18.553500000000003</v>
      </c>
    </row>
    <row r="15" spans="1:25">
      <c r="A15" s="1">
        <f>'[6]Raw material'!$A424</f>
        <v>43196</v>
      </c>
      <c r="B15" s="111">
        <f>'[7]Raw material'!$G424</f>
        <v>76.78</v>
      </c>
      <c r="C15" s="111">
        <v>80.855478374836181</v>
      </c>
      <c r="D15" s="111">
        <f>'[10]raw material vs steel prod'!$C15</f>
        <v>80.855478374836181</v>
      </c>
      <c r="E15" s="116">
        <f>VLOOKUP(A15,removals!B:AX,49,TRUE)/100</f>
        <v>19.059600000000003</v>
      </c>
      <c r="F15" s="2">
        <f>VLOOKUP(A15,removals!B:AX,49,TRUE)</f>
        <v>1905.9600000000005</v>
      </c>
      <c r="G15" s="113">
        <f t="shared" si="1"/>
        <v>23.572428712426898</v>
      </c>
      <c r="H15" s="2">
        <f>'[8]weekly model'!$L121*100</f>
        <v>1861.431665825161</v>
      </c>
      <c r="I15" s="113">
        <f t="shared" si="2"/>
        <v>78.966477681777974</v>
      </c>
      <c r="J15" s="113">
        <f t="shared" si="3"/>
        <v>1.8890006930582075</v>
      </c>
      <c r="K15" s="113">
        <f t="shared" si="5"/>
        <v>-3.5242303956592664</v>
      </c>
      <c r="L15" s="113"/>
      <c r="M15" s="113"/>
      <c r="N15" s="113">
        <f>VLOOKUP(A15,[9]Margin!$A:$B,2,TRUE)</f>
        <v>987.43843070000048</v>
      </c>
      <c r="O15" s="113">
        <f>VLOOKUP(A15,[9]Margin!$A:$C,3,TRUE)</f>
        <v>783.83070999999973</v>
      </c>
      <c r="R15" s="115">
        <f t="shared" si="0"/>
        <v>19.059600000000003</v>
      </c>
      <c r="S15" s="115"/>
      <c r="U15" s="113">
        <f t="shared" si="4"/>
        <v>19.059600000000003</v>
      </c>
    </row>
    <row r="16" spans="1:25">
      <c r="A16" s="1">
        <f>'[6]Raw material'!$A425</f>
        <v>43203</v>
      </c>
      <c r="B16" s="111">
        <f>'[7]Raw material'!$G425</f>
        <v>77.92</v>
      </c>
      <c r="C16" s="111">
        <v>82.055989515072085</v>
      </c>
      <c r="D16" s="111">
        <f>'[10]raw material vs steel prod'!$C16</f>
        <v>82.055989515072085</v>
      </c>
      <c r="E16" s="116">
        <f>VLOOKUP(A16,removals!B:AX,49,TRUE)/100</f>
        <v>19.026700000000002</v>
      </c>
      <c r="F16" s="2">
        <f>VLOOKUP(A16,removals!B:AX,49,TRUE)</f>
        <v>1902.67</v>
      </c>
      <c r="G16" s="113">
        <f t="shared" si="1"/>
        <v>23.187460309043214</v>
      </c>
      <c r="H16" s="2">
        <f>'[8]weekly model'!$L122*100</f>
        <v>1889.2751411870577</v>
      </c>
      <c r="I16" s="113">
        <f t="shared" si="2"/>
        <v>81.478312674468796</v>
      </c>
      <c r="J16" s="113">
        <f t="shared" si="3"/>
        <v>0.57767684060328861</v>
      </c>
      <c r="K16" s="113">
        <f t="shared" si="5"/>
        <v>-1.128861745509429</v>
      </c>
      <c r="L16" s="113"/>
      <c r="M16" s="113"/>
      <c r="N16" s="113">
        <f>VLOOKUP(A16,[9]Margin!$A:$B,2,TRUE)</f>
        <v>980.20301437500029</v>
      </c>
      <c r="O16" s="113">
        <f>VLOOKUP(A16,[9]Margin!$A:$C,3,TRUE)</f>
        <v>809.16368749999992</v>
      </c>
      <c r="R16" s="115">
        <f t="shared" si="0"/>
        <v>19.026700000000002</v>
      </c>
      <c r="S16" s="115"/>
      <c r="U16" s="113">
        <f t="shared" si="4"/>
        <v>19.026700000000002</v>
      </c>
    </row>
    <row r="17" spans="1:21">
      <c r="A17" s="1">
        <f>'[6]Raw material'!$A426</f>
        <v>43210</v>
      </c>
      <c r="B17" s="111">
        <f>'[7]Raw material'!$G426</f>
        <v>78.25</v>
      </c>
      <c r="C17" s="111">
        <v>82.403505897771964</v>
      </c>
      <c r="D17" s="111">
        <f>'[10]raw material vs steel prod'!$C17</f>
        <v>82.403505897771964</v>
      </c>
      <c r="E17" s="116">
        <f>VLOOKUP(A17,removals!B:AX,49,TRUE)/100</f>
        <v>19.394200000000001</v>
      </c>
      <c r="F17" s="2">
        <f>VLOOKUP(A17,removals!B:AX,49,TRUE)</f>
        <v>1939.42</v>
      </c>
      <c r="G17" s="113">
        <f t="shared" si="1"/>
        <v>23.535649107041674</v>
      </c>
      <c r="H17" s="2">
        <f>'[8]weekly model'!$L123*100</f>
        <v>2066.5384594828083</v>
      </c>
      <c r="I17" s="113">
        <f t="shared" si="2"/>
        <v>87.80460866339638</v>
      </c>
      <c r="J17" s="113">
        <f t="shared" si="3"/>
        <v>-5.4011027656244153</v>
      </c>
      <c r="K17" s="113">
        <f t="shared" si="5"/>
        <v>-1.1647490441628783</v>
      </c>
      <c r="L17" s="113"/>
      <c r="M17" s="113"/>
      <c r="N17" s="113">
        <f>VLOOKUP(A17,[9]Margin!$A:$B,2,TRUE)</f>
        <v>1105.3389444300005</v>
      </c>
      <c r="O17" s="113">
        <f>VLOOKUP(A17,[9]Margin!$A:$C,3,TRUE)</f>
        <v>983.74567900000011</v>
      </c>
      <c r="R17" s="115">
        <f t="shared" si="0"/>
        <v>19.394200000000001</v>
      </c>
      <c r="S17" s="115"/>
      <c r="U17" s="113">
        <f t="shared" si="4"/>
        <v>19.394200000000001</v>
      </c>
    </row>
    <row r="18" spans="1:21">
      <c r="A18" s="1">
        <f>'[6]Raw material'!$A427</f>
        <v>43217</v>
      </c>
      <c r="B18" s="111">
        <f>'[7]Raw material'!$G427</f>
        <v>77.400000000000006</v>
      </c>
      <c r="C18" s="111">
        <v>81.508387942332902</v>
      </c>
      <c r="D18" s="111">
        <f>'[10]raw material vs steel prod'!$C18</f>
        <v>81.508387942332902</v>
      </c>
      <c r="E18" s="116">
        <f>VLOOKUP(A18,removals!B:AX,49,TRUE)/100</f>
        <v>19.501999999999995</v>
      </c>
      <c r="F18" s="2">
        <f>VLOOKUP(A18,removals!B:AX,49,TRUE)</f>
        <v>1950.1999999999994</v>
      </c>
      <c r="G18" s="113">
        <f t="shared" si="1"/>
        <v>23.926371864694023</v>
      </c>
      <c r="H18" s="2">
        <f>'[8]weekly model'!$L124*100</f>
        <v>2035.1746411273248</v>
      </c>
      <c r="I18" s="113">
        <f t="shared" si="2"/>
        <v>85.059893436265099</v>
      </c>
      <c r="J18" s="113">
        <f t="shared" si="3"/>
        <v>-3.5515054939321971</v>
      </c>
      <c r="K18" s="113">
        <f t="shared" si="5"/>
        <v>-1.6214826814737791</v>
      </c>
      <c r="L18" s="113"/>
      <c r="M18" s="113"/>
      <c r="N18" s="113">
        <f>VLOOKUP(A18,[9]Margin!$A:$B,2,TRUE)</f>
        <v>1235.4197893550008</v>
      </c>
      <c r="O18" s="113">
        <f>VLOOKUP(A18,[9]Margin!$A:$C,3,TRUE)</f>
        <v>1048.0882815</v>
      </c>
      <c r="R18" s="115">
        <f t="shared" si="0"/>
        <v>19.501999999999995</v>
      </c>
      <c r="S18" s="115"/>
      <c r="U18" s="113">
        <f t="shared" si="4"/>
        <v>19.501999999999995</v>
      </c>
    </row>
    <row r="19" spans="1:21">
      <c r="A19" s="1">
        <f>'[6]Raw material'!$A428</f>
        <v>43224</v>
      </c>
      <c r="B19" s="111">
        <f>'[7]Raw material'!$G428</f>
        <v>77.790000000000006</v>
      </c>
      <c r="C19" s="111">
        <v>81.919089121887296</v>
      </c>
      <c r="D19" s="111">
        <f>'[10]raw material vs steel prod'!$C19</f>
        <v>81.919089121887296</v>
      </c>
      <c r="E19" s="116">
        <f>VLOOKUP(A19,removals!B:AX,49,TRUE)/100</f>
        <v>18.788700000000002</v>
      </c>
      <c r="F19" s="2">
        <f>VLOOKUP(A19,removals!B:AX,49,TRUE)</f>
        <v>1878.8700000000001</v>
      </c>
      <c r="G19" s="113">
        <f t="shared" si="1"/>
        <v>22.935679829208453</v>
      </c>
      <c r="H19" s="2">
        <f>'[8]weekly model'!$L125*100</f>
        <v>1909.3566481137436</v>
      </c>
      <c r="I19" s="113">
        <f t="shared" si="2"/>
        <v>83.248312774325925</v>
      </c>
      <c r="J19" s="113">
        <f t="shared" si="3"/>
        <v>-1.3292236524386283</v>
      </c>
      <c r="K19" s="113">
        <f t="shared" si="5"/>
        <v>-2.426038767847988</v>
      </c>
      <c r="L19" s="113"/>
      <c r="M19" s="113"/>
      <c r="N19" s="113">
        <f>VLOOKUP(A19,[9]Margin!$A:$B,2,TRUE)</f>
        <v>1366.0524721200004</v>
      </c>
      <c r="O19" s="113">
        <f>VLOOKUP(A19,[9]Margin!$A:$C,3,TRUE)</f>
        <v>1130.1004069999999</v>
      </c>
      <c r="R19" s="115">
        <f t="shared" si="0"/>
        <v>18.788700000000002</v>
      </c>
      <c r="S19" s="115"/>
      <c r="U19" s="113">
        <f t="shared" si="4"/>
        <v>18.788700000000002</v>
      </c>
    </row>
    <row r="20" spans="1:21">
      <c r="A20" s="1">
        <f>'[6]Raw material'!$A429</f>
        <v>43231</v>
      </c>
      <c r="B20" s="111">
        <f>'[7]Raw material'!$G429</f>
        <v>78.62</v>
      </c>
      <c r="C20" s="111">
        <v>82.793145478374853</v>
      </c>
      <c r="D20" s="111">
        <f>'[10]raw material vs steel prod'!$C20</f>
        <v>82.793145478374853</v>
      </c>
      <c r="E20" s="116">
        <f>VLOOKUP(A20,removals!B:AX,49,TRUE)/100</f>
        <v>19.028099999999998</v>
      </c>
      <c r="F20" s="2">
        <f>VLOOKUP(A20,removals!B:AX,49,TRUE)</f>
        <v>1902.81</v>
      </c>
      <c r="G20" s="113">
        <f t="shared" si="1"/>
        <v>22.982699703044911</v>
      </c>
      <c r="H20" s="2">
        <f>'[8]weekly model'!$L126*100</f>
        <v>1990.4763639223934</v>
      </c>
      <c r="I20" s="113">
        <f t="shared" si="2"/>
        <v>86.60759569767518</v>
      </c>
      <c r="J20" s="113">
        <f t="shared" si="3"/>
        <v>-3.8144502193003262</v>
      </c>
      <c r="K20" s="113">
        <f t="shared" si="5"/>
        <v>-3.5240705328238917</v>
      </c>
      <c r="L20" s="113"/>
      <c r="M20" s="113"/>
      <c r="N20" s="113">
        <f>VLOOKUP(A20,[9]Margin!$A:$B,2,TRUE)</f>
        <v>1275.8169938399997</v>
      </c>
      <c r="O20" s="113">
        <f>VLOOKUP(A20,[9]Margin!$A:$C,3,TRUE)</f>
        <v>1114.4663740000001</v>
      </c>
      <c r="R20" s="115">
        <f t="shared" si="0"/>
        <v>19.028099999999998</v>
      </c>
      <c r="S20" s="115"/>
      <c r="U20" s="113">
        <f t="shared" si="4"/>
        <v>19.028099999999998</v>
      </c>
    </row>
    <row r="21" spans="1:21">
      <c r="A21" s="1">
        <f>'[6]Raw material'!$A430</f>
        <v>43238</v>
      </c>
      <c r="B21" s="111">
        <f>'[7]Raw material'!$G430</f>
        <v>80.400000000000006</v>
      </c>
      <c r="C21" s="111">
        <v>84.667627785058997</v>
      </c>
      <c r="D21" s="111">
        <f>'[10]raw material vs steel prod'!$C21</f>
        <v>84.667627785058997</v>
      </c>
      <c r="E21" s="116">
        <f>VLOOKUP(A21,removals!B:AX,49,TRUE)/100</f>
        <v>19.844999999999995</v>
      </c>
      <c r="F21" s="2">
        <f>VLOOKUP(A21,removals!B:AX,49,TRUE)</f>
        <v>1984.4999999999995</v>
      </c>
      <c r="G21" s="113">
        <f t="shared" si="1"/>
        <v>23.438710306587772</v>
      </c>
      <c r="H21" s="2">
        <f>'[8]weekly model'!$L127*100</f>
        <v>1980.8614225336082</v>
      </c>
      <c r="I21" s="113">
        <f t="shared" si="2"/>
        <v>84.512389829608495</v>
      </c>
      <c r="J21" s="113">
        <f t="shared" si="3"/>
        <v>0.15523795545050234</v>
      </c>
      <c r="K21" s="113">
        <f t="shared" si="5"/>
        <v>-2.1349853525551623</v>
      </c>
      <c r="L21" s="113"/>
      <c r="M21" s="113"/>
      <c r="N21" s="113">
        <f>VLOOKUP(A21,[9]Margin!$A:$B,2,TRUE)</f>
        <v>1218.5794175999999</v>
      </c>
      <c r="O21" s="113">
        <f>VLOOKUP(A21,[9]Margin!$A:$C,3,TRUE)</f>
        <v>1136.6753600000002</v>
      </c>
      <c r="R21" s="115">
        <f t="shared" si="0"/>
        <v>19.844999999999995</v>
      </c>
      <c r="S21" s="115"/>
      <c r="U21" s="113">
        <f t="shared" si="4"/>
        <v>19.844999999999995</v>
      </c>
    </row>
    <row r="22" spans="1:21">
      <c r="A22" s="1">
        <f>'[6]Raw material'!$A431</f>
        <v>43245</v>
      </c>
      <c r="B22" s="111">
        <f>'[7]Raw material'!$G431</f>
        <v>81.489999999999995</v>
      </c>
      <c r="C22" s="111">
        <v>85.815484927916117</v>
      </c>
      <c r="D22" s="111">
        <f>'[10]raw material vs steel prod'!$C22</f>
        <v>85.815484927916117</v>
      </c>
      <c r="E22" s="116">
        <f>VLOOKUP(A22,removals!B:AX,49,TRUE)/100</f>
        <v>20.033300000000001</v>
      </c>
      <c r="F22" s="2">
        <f>VLOOKUP(A22,removals!B:AX,49,TRUE)</f>
        <v>2003.33</v>
      </c>
      <c r="G22" s="113">
        <f t="shared" si="1"/>
        <v>23.344621331252405</v>
      </c>
      <c r="H22" s="2">
        <f>'[8]weekly model'!$L128*100</f>
        <v>1916.7005136351938</v>
      </c>
      <c r="I22" s="113">
        <f t="shared" si="2"/>
        <v>82.104587880773536</v>
      </c>
      <c r="J22" s="113">
        <f t="shared" si="3"/>
        <v>3.7108970471425806</v>
      </c>
      <c r="K22" s="113">
        <f t="shared" si="5"/>
        <v>-0.31938471728646789</v>
      </c>
      <c r="L22" s="113"/>
      <c r="M22" s="113"/>
      <c r="N22" s="113">
        <f>VLOOKUP(A22,[9]Margin!$A:$B,2,TRUE)</f>
        <v>1054.5242935000001</v>
      </c>
      <c r="O22" s="113">
        <f>VLOOKUP(A22,[9]Margin!$A:$C,3,TRUE)</f>
        <v>1062.2312874999998</v>
      </c>
      <c r="R22" s="115">
        <f t="shared" si="0"/>
        <v>20.033300000000001</v>
      </c>
      <c r="S22" s="115"/>
      <c r="U22" s="113">
        <f t="shared" si="4"/>
        <v>20.033300000000001</v>
      </c>
    </row>
    <row r="23" spans="1:21">
      <c r="A23" s="1">
        <f>'[6]Raw material'!$A432</f>
        <v>43252</v>
      </c>
      <c r="B23" s="111">
        <f>'[7]Raw material'!$G432</f>
        <v>81.63</v>
      </c>
      <c r="C23" s="111">
        <v>85.962916120576679</v>
      </c>
      <c r="D23" s="111">
        <f>'[10]raw material vs steel prod'!$C23</f>
        <v>85.962916120576679</v>
      </c>
      <c r="E23" s="116">
        <f>VLOOKUP(A23,removals!B:AX,49,TRUE)/100</f>
        <v>19.988500000000002</v>
      </c>
      <c r="F23" s="2">
        <f>VLOOKUP(A23,removals!B:AX,49,TRUE)</f>
        <v>1998.8500000000001</v>
      </c>
      <c r="G23" s="113">
        <f t="shared" si="1"/>
        <v>23.252468508586826</v>
      </c>
      <c r="H23" s="2">
        <f>'[8]weekly model'!$L129*100</f>
        <v>2000.1208044272423</v>
      </c>
      <c r="I23" s="113">
        <f t="shared" si="2"/>
        <v>86.017568572929122</v>
      </c>
      <c r="J23" s="113">
        <f t="shared" si="3"/>
        <v>-5.4652452352442538E-2</v>
      </c>
      <c r="K23" s="113">
        <f t="shared" si="5"/>
        <v>-7.4191726492145449E-4</v>
      </c>
      <c r="L23" s="113"/>
      <c r="M23" s="113"/>
      <c r="N23" s="113">
        <f>VLOOKUP(A23,[9]Margin!$A:$B,2,TRUE)</f>
        <v>1222.5079960400008</v>
      </c>
      <c r="O23" s="113">
        <f>VLOOKUP(A23,[9]Margin!$A:$C,3,TRUE)</f>
        <v>1096.3551690000004</v>
      </c>
      <c r="R23" s="115">
        <f t="shared" si="0"/>
        <v>19.988500000000002</v>
      </c>
      <c r="S23" s="115"/>
      <c r="U23" s="113">
        <f t="shared" si="4"/>
        <v>19.988500000000002</v>
      </c>
    </row>
    <row r="24" spans="1:21">
      <c r="A24" s="1">
        <f>'[6]Raw material'!$A433</f>
        <v>43259</v>
      </c>
      <c r="B24" s="111">
        <f>'[7]Raw material'!$G433</f>
        <v>81.61</v>
      </c>
      <c r="C24" s="111">
        <v>85.941854521625174</v>
      </c>
      <c r="D24" s="111">
        <f>'[10]raw material vs steel prod'!$C24</f>
        <v>85.941854521625174</v>
      </c>
      <c r="E24" s="116">
        <f>VLOOKUP(A24,removals!B:AX,49,TRUE)/100</f>
        <v>19.278000000000002</v>
      </c>
      <c r="F24" s="2">
        <f>VLOOKUP(A24,removals!B:AX,49,TRUE)</f>
        <v>1927.8000000000002</v>
      </c>
      <c r="G24" s="113">
        <f t="shared" si="1"/>
        <v>22.431445198973641</v>
      </c>
      <c r="H24" s="2">
        <f>'[8]weekly model'!$L130*100</f>
        <v>2055.1404366107049</v>
      </c>
      <c r="I24" s="113">
        <f t="shared" si="2"/>
        <v>91.618726229228358</v>
      </c>
      <c r="J24" s="113">
        <f t="shared" si="3"/>
        <v>-5.6768717076031834</v>
      </c>
      <c r="K24" s="113">
        <f t="shared" si="5"/>
        <v>-0.46634728934063574</v>
      </c>
      <c r="L24" s="113"/>
      <c r="M24" s="113"/>
      <c r="N24" s="113">
        <f>VLOOKUP(A24,[9]Margin!$A:$B,2,TRUE)</f>
        <v>1257.6706611600007</v>
      </c>
      <c r="O24" s="113">
        <f>VLOOKUP(A24,[9]Margin!$A:$C,3,TRUE)</f>
        <v>1080.288501</v>
      </c>
      <c r="R24" s="115">
        <f t="shared" si="0"/>
        <v>19.278000000000002</v>
      </c>
      <c r="S24" s="115"/>
      <c r="U24" s="113">
        <f t="shared" si="4"/>
        <v>19.278000000000002</v>
      </c>
    </row>
    <row r="25" spans="1:21">
      <c r="A25" s="1">
        <f>'[6]Raw material'!$A434</f>
        <v>43266</v>
      </c>
      <c r="B25" s="111">
        <f>'[7]Raw material'!$G434</f>
        <v>81.319999999999993</v>
      </c>
      <c r="C25" s="111">
        <v>85.636461336828305</v>
      </c>
      <c r="D25" s="111">
        <f>'[10]raw material vs steel prod'!$C25</f>
        <v>85.636461336828305</v>
      </c>
      <c r="E25" s="116">
        <f>VLOOKUP(A25,removals!B:AX,49,TRUE)/100</f>
        <v>18.669699999999999</v>
      </c>
      <c r="F25" s="2">
        <f>VLOOKUP(A25,removals!B:AX,49,TRUE)</f>
        <v>1866.9699999999998</v>
      </c>
      <c r="G25" s="113">
        <f t="shared" si="1"/>
        <v>21.801111008741575</v>
      </c>
      <c r="H25" s="2">
        <f>'[8]weekly model'!$L131*100</f>
        <v>2045.691417767943</v>
      </c>
      <c r="I25" s="113">
        <f t="shared" si="2"/>
        <v>93.834273718788168</v>
      </c>
      <c r="J25" s="113">
        <f t="shared" si="3"/>
        <v>-8.1978123819598636</v>
      </c>
      <c r="K25" s="113">
        <f t="shared" si="5"/>
        <v>-2.5546098736932272</v>
      </c>
      <c r="L25" s="113"/>
      <c r="M25" s="113"/>
      <c r="N25" s="113">
        <f>VLOOKUP(A25,[9]Margin!$A:$B,2,TRUE)</f>
        <v>1358.6706463999999</v>
      </c>
      <c r="O25" s="113">
        <f>VLOOKUP(A25,[9]Margin!$A:$C,3,TRUE)</f>
        <v>1079.6850400000003</v>
      </c>
      <c r="R25" s="115">
        <f t="shared" si="0"/>
        <v>18.669699999999999</v>
      </c>
      <c r="S25" s="115"/>
      <c r="U25" s="113">
        <f t="shared" si="4"/>
        <v>18.669699999999999</v>
      </c>
    </row>
    <row r="26" spans="1:21">
      <c r="A26" s="1">
        <f>'[6]Raw material'!$A435</f>
        <v>43273</v>
      </c>
      <c r="B26" s="111">
        <f>'[7]Raw material'!$G435</f>
        <v>81.290000000000006</v>
      </c>
      <c r="C26" s="111">
        <v>85.604868938401054</v>
      </c>
      <c r="D26" s="111">
        <f>'[10]raw material vs steel prod'!$C26</f>
        <v>85.604868938401054</v>
      </c>
      <c r="E26" s="116">
        <f>VLOOKUP(A26,removals!B:AX,49,TRUE)/100</f>
        <v>19.697299999999998</v>
      </c>
      <c r="F26" s="2">
        <f>VLOOKUP(A26,removals!B:AX,49,TRUE)</f>
        <v>1969.73</v>
      </c>
      <c r="G26" s="113">
        <f t="shared" si="1"/>
        <v>23.009555699657277</v>
      </c>
      <c r="H26" s="2">
        <f>'[8]weekly model'!$L132*100</f>
        <v>2029.0157878293853</v>
      </c>
      <c r="I26" s="113">
        <f t="shared" si="2"/>
        <v>88.181441411300568</v>
      </c>
      <c r="J26" s="113">
        <f t="shared" si="3"/>
        <v>-2.5765724728995139</v>
      </c>
      <c r="K26" s="113">
        <f t="shared" si="5"/>
        <v>-4.1264772537037508</v>
      </c>
      <c r="L26" s="113"/>
      <c r="M26" s="113"/>
      <c r="N26" s="113">
        <f>VLOOKUP(A26,[9]Margin!$A:$B,2,TRUE)</f>
        <v>1247.8134388799999</v>
      </c>
      <c r="O26" s="113">
        <f>VLOOKUP(A26,[9]Margin!$A:$C,3,TRUE)</f>
        <v>1018.9460680000002</v>
      </c>
      <c r="R26" s="115">
        <f t="shared" si="0"/>
        <v>19.697299999999998</v>
      </c>
      <c r="S26" s="115"/>
      <c r="U26" s="113">
        <f t="shared" si="4"/>
        <v>19.697299999999998</v>
      </c>
    </row>
    <row r="27" spans="1:21">
      <c r="A27" s="1">
        <f>'[6]Raw material'!$A436</f>
        <v>43280</v>
      </c>
      <c r="B27" s="111">
        <f>'[7]Raw material'!$G436</f>
        <v>81.099999999999994</v>
      </c>
      <c r="C27" s="111">
        <v>85.404783748361737</v>
      </c>
      <c r="D27" s="111">
        <f>'[10]raw material vs steel prod'!$C27</f>
        <v>85.404783748361737</v>
      </c>
      <c r="E27" s="116">
        <f>VLOOKUP(A27,removals!B:AX,49,TRUE)/100</f>
        <v>18.888099999999998</v>
      </c>
      <c r="F27" s="2">
        <f>VLOOKUP(A27,removals!B:AX,49,TRUE)</f>
        <v>1888.81</v>
      </c>
      <c r="G27" s="113">
        <f t="shared" si="1"/>
        <v>22.115974271010689</v>
      </c>
      <c r="H27" s="2">
        <f>'[8]weekly model'!$L133*100</f>
        <v>2065.262970565012</v>
      </c>
      <c r="I27" s="113">
        <f t="shared" si="2"/>
        <v>93.3833140361413</v>
      </c>
      <c r="J27" s="113">
        <f t="shared" si="3"/>
        <v>-7.978530287779563</v>
      </c>
      <c r="K27" s="113">
        <f t="shared" si="5"/>
        <v>-6.107446712560531</v>
      </c>
      <c r="L27" s="113"/>
      <c r="M27" s="113"/>
      <c r="N27" s="113">
        <f>VLOOKUP(A27,[9]Margin!$A:$B,2,TRUE)</f>
        <v>1142.073813160001</v>
      </c>
      <c r="O27" s="113">
        <f>VLOOKUP(A27,[9]Margin!$A:$C,3,TRUE)</f>
        <v>978.82570099999975</v>
      </c>
      <c r="R27" s="115">
        <f t="shared" si="0"/>
        <v>18.888099999999998</v>
      </c>
      <c r="S27" s="115"/>
      <c r="U27" s="113">
        <f t="shared" si="4"/>
        <v>18.888099999999998</v>
      </c>
    </row>
    <row r="28" spans="1:21">
      <c r="A28" s="1">
        <f>'[6]Raw material'!$A437</f>
        <v>43287</v>
      </c>
      <c r="B28" s="111">
        <f>'[7]Raw material'!$G437</f>
        <v>81.430000000000007</v>
      </c>
      <c r="C28" s="111">
        <v>85.752300131061617</v>
      </c>
      <c r="D28" s="111">
        <f>'[10]raw material vs steel prod'!$C28</f>
        <v>85.752300131061617</v>
      </c>
      <c r="E28" s="116">
        <f>VLOOKUP(A28,removals!B:AX,49,TRUE)/100</f>
        <v>20.105399999999996</v>
      </c>
      <c r="F28" s="2">
        <f>VLOOKUP(A28,removals!B:AX,49,TRUE)</f>
        <v>2010.5399999999997</v>
      </c>
      <c r="G28" s="113">
        <f t="shared" si="1"/>
        <v>23.445901706743047</v>
      </c>
      <c r="H28" s="2">
        <f>'[8]weekly model'!$L134*100</f>
        <v>2055.6043550311065</v>
      </c>
      <c r="I28" s="113">
        <f t="shared" si="2"/>
        <v>87.674356940595473</v>
      </c>
      <c r="J28" s="113">
        <f t="shared" si="3"/>
        <v>-1.9220568095338564</v>
      </c>
      <c r="K28" s="113">
        <f t="shared" si="5"/>
        <v>-5.1687429880431992</v>
      </c>
      <c r="L28" s="113"/>
      <c r="M28" s="113"/>
      <c r="N28" s="113">
        <f>VLOOKUP(A28,[9]Margin!$A:$B,2,TRUE)</f>
        <v>1080.2975216</v>
      </c>
      <c r="O28" s="113">
        <f>VLOOKUP(A28,[9]Margin!$A:$C,3,TRUE)</f>
        <v>936.60476000000017</v>
      </c>
      <c r="R28" s="115">
        <f t="shared" si="0"/>
        <v>20.105399999999996</v>
      </c>
      <c r="S28" s="115"/>
      <c r="U28" s="113">
        <f t="shared" si="4"/>
        <v>20.105399999999996</v>
      </c>
    </row>
    <row r="29" spans="1:21">
      <c r="A29" s="1">
        <f>'[6]Raw material'!$A438</f>
        <v>43294</v>
      </c>
      <c r="B29" s="111">
        <f>'[7]Raw material'!$G438</f>
        <v>81.52</v>
      </c>
      <c r="C29" s="111">
        <v>85.847077326343381</v>
      </c>
      <c r="D29" s="111">
        <f>'[10]raw material vs steel prod'!$C29</f>
        <v>85.847077326343381</v>
      </c>
      <c r="E29" s="116">
        <f>VLOOKUP(A29,removals!B:AX,49,TRUE)/100</f>
        <v>19.5244</v>
      </c>
      <c r="F29" s="2">
        <f>VLOOKUP(A29,removals!B:AX,49,TRUE)</f>
        <v>1952.44</v>
      </c>
      <c r="G29" s="113">
        <f t="shared" si="1"/>
        <v>22.743232044789327</v>
      </c>
      <c r="H29" s="2">
        <f>'[8]weekly model'!$L135*100</f>
        <v>2088.7460458631981</v>
      </c>
      <c r="I29" s="113">
        <f t="shared" si="2"/>
        <v>91.840334819155487</v>
      </c>
      <c r="J29" s="113">
        <f t="shared" si="3"/>
        <v>-5.9932574928121056</v>
      </c>
      <c r="K29" s="113">
        <f t="shared" si="5"/>
        <v>-4.6176042657562597</v>
      </c>
      <c r="L29" s="113"/>
      <c r="M29" s="113"/>
      <c r="N29" s="113">
        <f>VLOOKUP(A29,[9]Margin!$A:$B,2,TRUE)</f>
        <v>1285.8322090000001</v>
      </c>
      <c r="O29" s="113">
        <f>VLOOKUP(A29,[9]Margin!$A:$C,3,TRUE)</f>
        <v>1049.9105249999998</v>
      </c>
      <c r="R29" s="115">
        <f t="shared" si="0"/>
        <v>19.5244</v>
      </c>
      <c r="S29" s="115"/>
      <c r="U29" s="113">
        <f t="shared" si="4"/>
        <v>19.5244</v>
      </c>
    </row>
    <row r="30" spans="1:21">
      <c r="A30" s="1">
        <f>'[6]Raw material'!$A439</f>
        <v>43301</v>
      </c>
      <c r="B30" s="111">
        <f>'[7]Raw material'!$G439</f>
        <v>81.66</v>
      </c>
      <c r="C30" s="111">
        <v>85.994508519003929</v>
      </c>
      <c r="D30" s="111">
        <f>'[10]raw material vs steel prod'!$C30</f>
        <v>85.994508519003929</v>
      </c>
      <c r="E30" s="116">
        <f>VLOOKUP(A30,removals!B:AX,49,TRUE)/100</f>
        <v>19.191199999999998</v>
      </c>
      <c r="F30" s="2">
        <f>VLOOKUP(A30,removals!B:AX,49,TRUE)</f>
        <v>1919.12</v>
      </c>
      <c r="G30" s="113">
        <f t="shared" si="1"/>
        <v>22.316773862087874</v>
      </c>
      <c r="H30" s="2">
        <f>'[8]weekly model'!$L136*100</f>
        <v>1966.9220488181584</v>
      </c>
      <c r="I30" s="113">
        <f t="shared" si="2"/>
        <v>88.136486974920686</v>
      </c>
      <c r="J30" s="113">
        <f t="shared" si="3"/>
        <v>-2.1419784559167567</v>
      </c>
      <c r="K30" s="113">
        <f t="shared" si="5"/>
        <v>-4.5089557615105704</v>
      </c>
      <c r="L30" s="113"/>
      <c r="M30" s="113"/>
      <c r="N30" s="113">
        <f>VLOOKUP(A30,[9]Margin!$A:$B,2,TRUE)</f>
        <v>1304.2075248000006</v>
      </c>
      <c r="O30" s="113">
        <f>VLOOKUP(A30,[9]Margin!$A:$C,3,TRUE)</f>
        <v>1092.8202800000004</v>
      </c>
      <c r="R30" s="115">
        <f t="shared" si="0"/>
        <v>19.191199999999998</v>
      </c>
      <c r="S30" s="115"/>
      <c r="U30" s="113">
        <f t="shared" si="4"/>
        <v>19.191199999999998</v>
      </c>
    </row>
    <row r="31" spans="1:21">
      <c r="A31" s="1">
        <f>'[6]Raw material'!$A440</f>
        <v>43308</v>
      </c>
      <c r="B31" s="111">
        <f>'[7]Raw material'!$G440</f>
        <v>80</v>
      </c>
      <c r="C31" s="111">
        <v>84.246395806028843</v>
      </c>
      <c r="D31" s="111">
        <f>'[10]raw material vs steel prod'!$C31</f>
        <v>84.246395806028843</v>
      </c>
      <c r="E31" s="116">
        <f>VLOOKUP(A31,removals!B:AX,49,TRUE)/100</f>
        <v>18.342100000000002</v>
      </c>
      <c r="F31" s="2">
        <f>VLOOKUP(A31,removals!B:AX,49,TRUE)</f>
        <v>1834.2100000000003</v>
      </c>
      <c r="G31" s="113">
        <f t="shared" si="1"/>
        <v>21.771969975108899</v>
      </c>
      <c r="H31" s="2">
        <f>'[8]weekly model'!$L137*100</f>
        <v>1827.6297564448776</v>
      </c>
      <c r="I31" s="113">
        <f t="shared" si="2"/>
        <v>83.944161163842324</v>
      </c>
      <c r="J31" s="113">
        <f t="shared" si="3"/>
        <v>0.30223464218651941</v>
      </c>
      <c r="K31" s="113">
        <f t="shared" si="5"/>
        <v>-2.4387645290190498</v>
      </c>
      <c r="L31" s="113"/>
      <c r="M31" s="113"/>
      <c r="N31" s="113">
        <f>VLOOKUP(A31,[9]Margin!$A:$B,2,TRUE)</f>
        <v>1336.2262106800003</v>
      </c>
      <c r="O31" s="113">
        <f>VLOOKUP(A31,[9]Margin!$A:$C,3,TRUE)</f>
        <v>1088.2674229999998</v>
      </c>
      <c r="R31" s="115">
        <f t="shared" si="0"/>
        <v>18.342100000000002</v>
      </c>
      <c r="S31" s="115"/>
      <c r="U31" s="113">
        <f t="shared" si="4"/>
        <v>18.342100000000002</v>
      </c>
    </row>
    <row r="32" spans="1:21">
      <c r="A32" s="1">
        <f>'[6]Raw material'!$A441</f>
        <v>43315</v>
      </c>
      <c r="B32" s="111">
        <f>'[7]Raw material'!$G441</f>
        <v>79.69</v>
      </c>
      <c r="C32" s="111">
        <v>83.919941022280469</v>
      </c>
      <c r="D32" s="111">
        <f>'[10]raw material vs steel prod'!$C32</f>
        <v>83.919941022280469</v>
      </c>
      <c r="E32" s="116">
        <f>VLOOKUP(A32,removals!B:AX,49,TRUE)/100</f>
        <v>19.541900000000002</v>
      </c>
      <c r="F32" s="2">
        <f>VLOOKUP(A32,removals!B:AX,49,TRUE)</f>
        <v>1954.19</v>
      </c>
      <c r="G32" s="113">
        <f t="shared" si="1"/>
        <v>23.286360502579107</v>
      </c>
      <c r="H32" s="2">
        <f>'[8]weekly model'!$L138*100</f>
        <v>2002.0161330886524</v>
      </c>
      <c r="I32" s="113">
        <f t="shared" si="2"/>
        <v>85.973767041308008</v>
      </c>
      <c r="J32" s="113">
        <f t="shared" si="3"/>
        <v>-2.0538260190275395</v>
      </c>
      <c r="K32" s="113">
        <f t="shared" si="5"/>
        <v>-2.4717068313924706</v>
      </c>
      <c r="L32" s="113"/>
      <c r="M32" s="113"/>
      <c r="N32" s="113">
        <f>VLOOKUP(A32,[9]Margin!$A:$B,2,TRUE)</f>
        <v>1303.6057731999995</v>
      </c>
      <c r="O32" s="113">
        <f>VLOOKUP(A32,[9]Margin!$A:$C,3,TRUE)</f>
        <v>1015.3187699999999</v>
      </c>
      <c r="R32" s="115">
        <f t="shared" si="0"/>
        <v>19.541900000000002</v>
      </c>
      <c r="S32" s="115"/>
      <c r="U32" s="113">
        <f t="shared" si="4"/>
        <v>19.541900000000002</v>
      </c>
    </row>
    <row r="33" spans="1:21">
      <c r="A33" s="1">
        <f>'[6]Raw material'!$A442</f>
        <v>43322</v>
      </c>
      <c r="B33" s="111">
        <f>'[7]Raw material'!$G442</f>
        <v>79.12</v>
      </c>
      <c r="C33" s="111">
        <v>83.319685452162531</v>
      </c>
      <c r="D33" s="111">
        <f>'[10]raw material vs steel prod'!$C33</f>
        <v>83.319685452162531</v>
      </c>
      <c r="E33" s="116">
        <f>VLOOKUP(A33,removals!B:AX,49,TRUE)/100</f>
        <v>19.3781</v>
      </c>
      <c r="F33" s="2">
        <f>VLOOKUP(A33,removals!B:AX,49,TRUE)</f>
        <v>1937.81</v>
      </c>
      <c r="G33" s="113">
        <f t="shared" si="1"/>
        <v>23.257528991904096</v>
      </c>
      <c r="H33" s="2">
        <f>'[8]weekly model'!$L139*100</f>
        <v>1935.6106374828896</v>
      </c>
      <c r="I33" s="113">
        <f t="shared" si="2"/>
        <v>83.225119837824238</v>
      </c>
      <c r="J33" s="113">
        <f t="shared" si="3"/>
        <v>9.4565614338293358E-2</v>
      </c>
      <c r="K33" s="113">
        <f t="shared" si="5"/>
        <v>-0.94975105460487086</v>
      </c>
      <c r="L33" s="113"/>
      <c r="M33" s="113"/>
      <c r="N33" s="113">
        <f>VLOOKUP(A33,[9]Margin!$A:$B,2,TRUE)</f>
        <v>1301.5379950000006</v>
      </c>
      <c r="O33" s="113">
        <f>VLOOKUP(A33,[9]Margin!$A:$C,3,TRUE)</f>
        <v>923.19137499999988</v>
      </c>
      <c r="R33" s="115">
        <f t="shared" si="0"/>
        <v>19.3781</v>
      </c>
      <c r="S33" s="115"/>
      <c r="U33" s="113">
        <f t="shared" si="4"/>
        <v>19.3781</v>
      </c>
    </row>
    <row r="34" spans="1:21">
      <c r="A34" s="1">
        <f>'[6]Raw material'!$A443</f>
        <v>43329</v>
      </c>
      <c r="B34" s="111">
        <f>'[7]Raw material'!$G443</f>
        <v>79.16</v>
      </c>
      <c r="C34" s="111">
        <v>83.361808650065527</v>
      </c>
      <c r="D34" s="111">
        <f>'[10]raw material vs steel prod'!$C34</f>
        <v>83.361808650065527</v>
      </c>
      <c r="E34" s="116">
        <f>VLOOKUP(A34,removals!B:AX,49,TRUE)/100</f>
        <v>19.069400000000002</v>
      </c>
      <c r="F34" s="2">
        <f>VLOOKUP(A34,removals!B:AX,49,TRUE)</f>
        <v>1906.94</v>
      </c>
      <c r="G34" s="113">
        <f t="shared" si="1"/>
        <v>22.875463367222672</v>
      </c>
      <c r="H34" s="2">
        <f>'[8]weekly model'!$L140*100</f>
        <v>1824.6436349820094</v>
      </c>
      <c r="I34" s="113">
        <f t="shared" si="2"/>
        <v>79.764226223127253</v>
      </c>
      <c r="J34" s="113">
        <f t="shared" si="3"/>
        <v>3.5975824269382741</v>
      </c>
      <c r="K34" s="113">
        <f t="shared" si="5"/>
        <v>0.48513916610888685</v>
      </c>
      <c r="L34" s="113"/>
      <c r="M34" s="113"/>
      <c r="N34" s="113">
        <f>VLOOKUP(A34,[9]Margin!$A:$B,2,TRUE)</f>
        <v>1406.0335350000005</v>
      </c>
      <c r="O34" s="113">
        <f>VLOOKUP(A34,[9]Margin!$A:$C,3,TRUE)</f>
        <v>952.49787499999957</v>
      </c>
      <c r="R34" s="115">
        <f t="shared" si="0"/>
        <v>19.069400000000002</v>
      </c>
      <c r="S34" s="115"/>
      <c r="U34" s="113">
        <f t="shared" si="4"/>
        <v>19.069400000000002</v>
      </c>
    </row>
    <row r="35" spans="1:21">
      <c r="A35" s="1">
        <f>'[6]Raw material'!$A444</f>
        <v>43336</v>
      </c>
      <c r="B35" s="111">
        <f>'[7]Raw material'!$G444</f>
        <v>79.239999999999995</v>
      </c>
      <c r="C35" s="111">
        <v>83.44605504587156</v>
      </c>
      <c r="D35" s="111">
        <f>'[10]raw material vs steel prod'!$C35</f>
        <v>83.44605504587156</v>
      </c>
      <c r="E35" s="116">
        <f>VLOOKUP(A35,removals!B:AX,49,TRUE)/100</f>
        <v>18.408599999999993</v>
      </c>
      <c r="F35" s="2">
        <f>VLOOKUP(A35,removals!B:AX,49,TRUE)</f>
        <v>1840.8599999999992</v>
      </c>
      <c r="G35" s="113">
        <f t="shared" si="1"/>
        <v>22.060479659440468</v>
      </c>
      <c r="H35" s="2">
        <f>'[8]weekly model'!$L141*100</f>
        <v>1937.9317918072488</v>
      </c>
      <c r="I35" s="113">
        <f t="shared" si="2"/>
        <v>87.846312579062101</v>
      </c>
      <c r="J35" s="113">
        <f t="shared" si="3"/>
        <v>-4.4002575331905405</v>
      </c>
      <c r="K35" s="113">
        <f t="shared" si="5"/>
        <v>-0.69048387773537812</v>
      </c>
      <c r="L35" s="113"/>
      <c r="M35" s="113"/>
      <c r="N35" s="113">
        <f>VLOOKUP(A35,[9]Margin!$A:$B,2,TRUE)</f>
        <v>1458.7013308800001</v>
      </c>
      <c r="O35" s="113">
        <f>VLOOKUP(A35,[9]Margin!$A:$C,3,TRUE)</f>
        <v>1020.659768</v>
      </c>
      <c r="R35" s="115">
        <f t="shared" si="0"/>
        <v>18.408599999999993</v>
      </c>
      <c r="S35" s="115"/>
      <c r="U35" s="113">
        <f t="shared" si="4"/>
        <v>18.408599999999993</v>
      </c>
    </row>
    <row r="36" spans="1:21">
      <c r="A36" s="1">
        <f>'[6]Raw material'!$A445</f>
        <v>43343</v>
      </c>
      <c r="B36" s="111">
        <f>'[7]Raw material'!$G445</f>
        <v>79.25</v>
      </c>
      <c r="C36" s="111">
        <v>83.45658584534732</v>
      </c>
      <c r="D36" s="111">
        <f>'[10]raw material vs steel prod'!$C36</f>
        <v>83.45658584534732</v>
      </c>
      <c r="E36" s="116">
        <f>VLOOKUP(A36,removals!B:AX,49,TRUE)/100</f>
        <v>19.715500000000002</v>
      </c>
      <c r="F36" s="2">
        <f>VLOOKUP(A36,removals!B:AX,49,TRUE)</f>
        <v>1971.5500000000002</v>
      </c>
      <c r="G36" s="113">
        <f t="shared" si="1"/>
        <v>23.623659894899877</v>
      </c>
      <c r="H36" s="2">
        <f>'[8]weekly model'!$L142*100</f>
        <v>2079.0006188599064</v>
      </c>
      <c r="I36" s="113">
        <f t="shared" si="2"/>
        <v>88.005018194015861</v>
      </c>
      <c r="J36" s="113">
        <f t="shared" si="3"/>
        <v>-4.5484323486685412</v>
      </c>
      <c r="K36" s="113">
        <f t="shared" si="5"/>
        <v>-1.3141354601456285</v>
      </c>
      <c r="L36" s="113"/>
      <c r="M36" s="113"/>
      <c r="N36" s="113">
        <f>VLOOKUP(A36,[9]Margin!$A:$B,2,TRUE)</f>
        <v>1371.98457078</v>
      </c>
      <c r="O36" s="113">
        <f>VLOOKUP(A36,[9]Margin!$A:$C,3,TRUE)</f>
        <v>904.09359549999999</v>
      </c>
      <c r="R36" s="115">
        <f t="shared" si="0"/>
        <v>19.715500000000002</v>
      </c>
      <c r="S36" s="115"/>
      <c r="U36" s="113">
        <f t="shared" si="4"/>
        <v>19.715500000000002</v>
      </c>
    </row>
    <row r="37" spans="1:21">
      <c r="A37" s="1">
        <f>'[6]Raw material'!$A446</f>
        <v>43350</v>
      </c>
      <c r="B37" s="111">
        <f>'[7]Raw material'!$G446</f>
        <v>79.61</v>
      </c>
      <c r="C37" s="111">
        <v>83.835694626474449</v>
      </c>
      <c r="D37" s="111">
        <f>'[10]raw material vs steel prod'!$C37</f>
        <v>83.835694626474449</v>
      </c>
      <c r="E37" s="116">
        <f>VLOOKUP(A37,removals!B:AX,49,TRUE)/100</f>
        <v>19.763100000000005</v>
      </c>
      <c r="F37" s="2">
        <f>VLOOKUP(A37,removals!B:AX,49,TRUE)</f>
        <v>1976.3100000000004</v>
      </c>
      <c r="G37" s="113">
        <f t="shared" si="1"/>
        <v>23.57361036734229</v>
      </c>
      <c r="H37" s="2">
        <f>'[8]weekly model'!$L143*100</f>
        <v>2080.4233278609049</v>
      </c>
      <c r="I37" s="113">
        <f t="shared" si="2"/>
        <v>88.252214889536816</v>
      </c>
      <c r="J37" s="113">
        <f t="shared" si="3"/>
        <v>-4.4165202630623668</v>
      </c>
      <c r="K37" s="113">
        <f t="shared" si="5"/>
        <v>-2.4419069294957936</v>
      </c>
      <c r="L37" s="113"/>
      <c r="M37" s="113"/>
      <c r="N37" s="113">
        <f>VLOOKUP(A37,[9]Margin!$A:$B,2,TRUE)</f>
        <v>1421.5332736199998</v>
      </c>
      <c r="O37" s="113">
        <f>VLOOKUP(A37,[9]Margin!$A:$C,3,TRUE)</f>
        <v>834.30799449999995</v>
      </c>
      <c r="R37" s="115">
        <f t="shared" si="0"/>
        <v>19.763100000000005</v>
      </c>
      <c r="S37" s="115"/>
      <c r="U37" s="113">
        <f t="shared" si="4"/>
        <v>19.763100000000005</v>
      </c>
    </row>
    <row r="38" spans="1:21">
      <c r="A38" s="1">
        <f>'[6]Raw material'!$A447</f>
        <v>43357</v>
      </c>
      <c r="B38" s="111">
        <f>'[7]Raw material'!$G447</f>
        <v>79.83</v>
      </c>
      <c r="C38" s="111">
        <v>84.067372214941031</v>
      </c>
      <c r="D38" s="111">
        <f>'[10]raw material vs steel prod'!$C38</f>
        <v>84.067372214941031</v>
      </c>
      <c r="E38" s="116">
        <f>VLOOKUP(A38,removals!B:AX,49,TRUE)/100</f>
        <v>20.116600000000002</v>
      </c>
      <c r="F38" s="2">
        <f>VLOOKUP(A38,removals!B:AX,49,TRUE)</f>
        <v>2011.6600000000003</v>
      </c>
      <c r="G38" s="113">
        <f t="shared" si="1"/>
        <v>23.929140961568848</v>
      </c>
      <c r="H38" s="2">
        <f>'[8]weekly model'!$L144*100</f>
        <v>1927.6459227307928</v>
      </c>
      <c r="I38" s="113">
        <f t="shared" si="2"/>
        <v>80.556419715470298</v>
      </c>
      <c r="J38" s="113">
        <f t="shared" si="3"/>
        <v>3.5109524994707328</v>
      </c>
      <c r="K38" s="113">
        <f t="shared" si="5"/>
        <v>-2.4635644113626789</v>
      </c>
      <c r="L38" s="113"/>
      <c r="M38" s="113"/>
      <c r="N38" s="113">
        <f>VLOOKUP(A38,[9]Margin!$A:$B,2,TRUE)</f>
        <v>1399.1710524800001</v>
      </c>
      <c r="O38" s="113">
        <f>VLOOKUP(A38,[9]Margin!$A:$C,3,TRUE)</f>
        <v>743.90952800000014</v>
      </c>
      <c r="R38" s="115">
        <f t="shared" si="0"/>
        <v>20.116600000000002</v>
      </c>
      <c r="S38" s="115"/>
      <c r="U38" s="113">
        <f t="shared" si="4"/>
        <v>20.116600000000002</v>
      </c>
    </row>
    <row r="39" spans="1:21">
      <c r="A39" s="1">
        <f>'[6]Raw material'!$A448</f>
        <v>43364</v>
      </c>
      <c r="B39" s="111">
        <f>'[7]Raw material'!$G448</f>
        <v>80.430000000000007</v>
      </c>
      <c r="C39" s="111">
        <v>84.699220183486247</v>
      </c>
      <c r="D39" s="111">
        <f>'[10]raw material vs steel prod'!$C39</f>
        <v>84.699220183486247</v>
      </c>
      <c r="E39" s="116">
        <f>VLOOKUP(A39,removals!B:AX,49,TRUE)/100</f>
        <v>19.9437</v>
      </c>
      <c r="F39" s="2">
        <f>VLOOKUP(A39,removals!B:AX,49,TRUE)</f>
        <v>1994.3700000000001</v>
      </c>
      <c r="G39" s="113">
        <f t="shared" si="1"/>
        <v>23.546497779785241</v>
      </c>
      <c r="H39" s="2">
        <f>'[8]weekly model'!$L145*100</f>
        <v>1913.7540937060478</v>
      </c>
      <c r="I39" s="113">
        <f t="shared" si="2"/>
        <v>81.275530297716429</v>
      </c>
      <c r="J39" s="113">
        <f t="shared" si="3"/>
        <v>3.4236898857698179</v>
      </c>
      <c r="K39" s="113">
        <f t="shared" si="5"/>
        <v>-0.5075775566225893</v>
      </c>
      <c r="L39" s="113"/>
      <c r="M39" s="113"/>
      <c r="N39" s="113">
        <f>VLOOKUP(A39,[9]Margin!$A:$B,2,TRUE)</f>
        <v>1502.8636463999997</v>
      </c>
      <c r="O39" s="113">
        <f>VLOOKUP(A39,[9]Margin!$A:$C,3,TRUE)</f>
        <v>825.11004000000003</v>
      </c>
      <c r="R39" s="115">
        <f t="shared" si="0"/>
        <v>19.9437</v>
      </c>
      <c r="S39" s="115"/>
      <c r="U39" s="113">
        <f t="shared" si="4"/>
        <v>19.9437</v>
      </c>
    </row>
    <row r="40" spans="1:21">
      <c r="A40" s="1">
        <f>'[6]Raw material'!$A449</f>
        <v>43371</v>
      </c>
      <c r="B40" s="111">
        <f>'[7]Raw material'!$G449</f>
        <v>81.42</v>
      </c>
      <c r="C40" s="111">
        <v>85.741769331585857</v>
      </c>
      <c r="D40" s="111">
        <f>'[10]raw material vs steel prod'!$C40</f>
        <v>85.741769331585857</v>
      </c>
      <c r="E40" s="116">
        <f>VLOOKUP(A40,removals!B:AX,49,TRUE)/100</f>
        <v>20.569499999999998</v>
      </c>
      <c r="F40" s="2">
        <f>VLOOKUP(A40,removals!B:AX,49,TRUE)</f>
        <v>2056.9499999999998</v>
      </c>
      <c r="G40" s="113">
        <f t="shared" si="1"/>
        <v>23.990057775052858</v>
      </c>
      <c r="H40" s="2">
        <f>'[8]weekly model'!$L146*100</f>
        <v>1998.7427644735767</v>
      </c>
      <c r="I40" s="113">
        <f t="shared" si="2"/>
        <v>83.315462731067683</v>
      </c>
      <c r="J40" s="113">
        <f t="shared" si="3"/>
        <v>2.4263066005181742</v>
      </c>
      <c r="K40" s="113">
        <f t="shared" si="5"/>
        <v>1.2361071806740895</v>
      </c>
      <c r="L40" s="113"/>
      <c r="M40" s="113"/>
      <c r="N40" s="113">
        <f>VLOOKUP(A40,[9]Margin!$A:$B,2,TRUE)</f>
        <v>1455.6066044000008</v>
      </c>
      <c r="O40" s="113">
        <f>VLOOKUP(A40,[9]Margin!$A:$C,3,TRUE)</f>
        <v>771.61259000000064</v>
      </c>
      <c r="R40" s="115">
        <f t="shared" si="0"/>
        <v>20.569499999999998</v>
      </c>
      <c r="S40" s="115"/>
      <c r="U40" s="113">
        <f t="shared" si="4"/>
        <v>20.569499999999998</v>
      </c>
    </row>
    <row r="41" spans="1:21">
      <c r="A41" s="1">
        <f>'[6]Raw material'!$A450</f>
        <v>43378</v>
      </c>
      <c r="B41" s="111">
        <f>'[7]Raw material'!$G450</f>
        <v>81.42</v>
      </c>
      <c r="C41" s="111">
        <v>85.741769331585857</v>
      </c>
      <c r="D41" s="111">
        <f>'[10]raw material vs steel prod'!$C41</f>
        <v>85.741769331585857</v>
      </c>
      <c r="E41" s="116">
        <f>VLOOKUP(A41,removals!B:AX,49,TRUE)/100</f>
        <v>20.569499999999998</v>
      </c>
      <c r="F41" s="2">
        <f>VLOOKUP(A41,removals!B:AX,49,TRUE)</f>
        <v>2056.9499999999998</v>
      </c>
      <c r="G41" s="113">
        <f t="shared" si="1"/>
        <v>23.990057775052858</v>
      </c>
      <c r="H41" s="2">
        <f>'[8]weekly model'!$L147*100</f>
        <v>2156.6969354679386</v>
      </c>
      <c r="I41" s="113">
        <f t="shared" si="2"/>
        <v>89.899614068903048</v>
      </c>
      <c r="J41" s="113">
        <f t="shared" si="3"/>
        <v>-4.1578447373171912</v>
      </c>
      <c r="K41" s="113">
        <f t="shared" si="5"/>
        <v>1.3007760621103834</v>
      </c>
      <c r="L41" s="113"/>
      <c r="M41" s="113"/>
      <c r="N41" s="113" t="e">
        <f>VLOOKUP(A41,[9]Margin!$A:$B,2,TRUE)</f>
        <v>#N/A</v>
      </c>
      <c r="O41" s="113" t="e">
        <f>VLOOKUP(A41,[9]Margin!$A:$C,3,TRUE)</f>
        <v>#N/A</v>
      </c>
      <c r="R41" s="115">
        <f t="shared" si="0"/>
        <v>20.569499999999998</v>
      </c>
      <c r="S41" s="115"/>
      <c r="U41" s="113">
        <f t="shared" si="4"/>
        <v>20.569499999999998</v>
      </c>
    </row>
    <row r="42" spans="1:21">
      <c r="A42" s="1">
        <f>'[6]Raw material'!$A451</f>
        <v>43385</v>
      </c>
      <c r="B42" s="111">
        <f>'[7]Raw material'!$G451</f>
        <v>81.93</v>
      </c>
      <c r="C42" s="111">
        <v>86.278840104849294</v>
      </c>
      <c r="D42" s="111">
        <f>'[10]raw material vs steel prod'!$C42</f>
        <v>86.278840104849294</v>
      </c>
      <c r="E42" s="116">
        <f>VLOOKUP(A42,removals!B:AX,49,TRUE)/100</f>
        <v>20.297900000000002</v>
      </c>
      <c r="F42" s="2">
        <f>VLOOKUP(A42,removals!B:AX,49,TRUE)</f>
        <v>2029.7900000000002</v>
      </c>
      <c r="G42" s="113">
        <f t="shared" si="1"/>
        <v>23.525930547203959</v>
      </c>
      <c r="H42" s="2">
        <f>'[8]weekly model'!$L148*100</f>
        <v>2116.8713961620392</v>
      </c>
      <c r="I42" s="113">
        <f t="shared" si="2"/>
        <v>89.98034708614864</v>
      </c>
      <c r="J42" s="113">
        <f t="shared" si="3"/>
        <v>-3.701506981299346</v>
      </c>
      <c r="K42" s="113">
        <f t="shared" si="5"/>
        <v>-0.50233880808213627</v>
      </c>
      <c r="L42" s="113"/>
      <c r="M42" s="113"/>
      <c r="N42" s="113">
        <f>VLOOKUP(A42,[9]Margin!$A:$B,2,TRUE)</f>
        <v>1441.2444468000008</v>
      </c>
      <c r="O42" s="113">
        <f>VLOOKUP(A42,[9]Margin!$A:$C,3,TRUE)</f>
        <v>720.61072999999988</v>
      </c>
      <c r="R42" s="115">
        <f t="shared" si="0"/>
        <v>20.297900000000002</v>
      </c>
      <c r="S42" s="115"/>
      <c r="U42" s="113">
        <f t="shared" si="4"/>
        <v>20.297900000000002</v>
      </c>
    </row>
    <row r="43" spans="1:21">
      <c r="A43" s="1">
        <f>'[6]Raw material'!$A452</f>
        <v>43392</v>
      </c>
      <c r="B43" s="111">
        <f>'[7]Raw material'!$G452</f>
        <v>82.04</v>
      </c>
      <c r="C43" s="111">
        <v>86.394678899082578</v>
      </c>
      <c r="D43" s="111">
        <f>'[10]raw material vs steel prod'!$C43</f>
        <v>86.394678899082578</v>
      </c>
      <c r="E43" s="116">
        <f>VLOOKUP(A43,removals!B:AX,49,TRUE)/100</f>
        <v>20.435100000000006</v>
      </c>
      <c r="F43" s="2">
        <f>VLOOKUP(A43,removals!B:AX,49,TRUE)</f>
        <v>2043.5100000000004</v>
      </c>
      <c r="G43" s="113">
        <f t="shared" si="1"/>
        <v>23.653192835950229</v>
      </c>
      <c r="H43" s="2">
        <f>'[8]weekly model'!$L149*100</f>
        <v>1925.2359776564826</v>
      </c>
      <c r="I43" s="113">
        <f t="shared" si="2"/>
        <v>81.394338219334912</v>
      </c>
      <c r="J43" s="113">
        <f t="shared" si="3"/>
        <v>5.0003406797476657</v>
      </c>
      <c r="K43" s="113">
        <f t="shared" si="5"/>
        <v>-0.10817610958767432</v>
      </c>
      <c r="L43" s="113"/>
      <c r="M43" s="113"/>
      <c r="N43" s="113">
        <f>VLOOKUP(A43,[9]Margin!$A:$B,2,TRUE)</f>
        <v>1421.7610668599996</v>
      </c>
      <c r="O43" s="113">
        <f>VLOOKUP(A43,[9]Margin!$A:$C,3,TRUE)</f>
        <v>654.07333349999999</v>
      </c>
      <c r="R43" s="115">
        <f t="shared" si="0"/>
        <v>20.435100000000006</v>
      </c>
      <c r="S43" s="115"/>
      <c r="U43" s="113">
        <f t="shared" si="4"/>
        <v>20.435100000000006</v>
      </c>
    </row>
    <row r="44" spans="1:21">
      <c r="A44" s="1">
        <f>'[6]Raw material'!$A453</f>
        <v>43399</v>
      </c>
      <c r="B44" s="111">
        <f>'[7]Raw material'!$G453</f>
        <v>81.66</v>
      </c>
      <c r="C44" s="111">
        <v>85.994508519003929</v>
      </c>
      <c r="D44" s="111">
        <f>'[10]raw material vs steel prod'!$C44</f>
        <v>85.994508519003929</v>
      </c>
      <c r="E44" s="116">
        <f>VLOOKUP(A44,removals!B:AX,49,TRUE)/100</f>
        <v>21.308700000000002</v>
      </c>
      <c r="F44" s="2">
        <f>VLOOKUP(A44,removals!B:AX,49,TRUE)</f>
        <v>2130.8700000000003</v>
      </c>
      <c r="G44" s="113">
        <f t="shared" si="1"/>
        <v>24.779140397425486</v>
      </c>
      <c r="H44" s="2">
        <f>'[8]weekly model'!$L150*100</f>
        <v>1989.0435064489534</v>
      </c>
      <c r="I44" s="113">
        <f t="shared" si="2"/>
        <v>80.270884080208532</v>
      </c>
      <c r="J44" s="113">
        <f t="shared" si="3"/>
        <v>5.7236244387953974</v>
      </c>
      <c r="K44" s="113">
        <f t="shared" si="5"/>
        <v>0.71615334998163149</v>
      </c>
      <c r="L44" s="113"/>
      <c r="M44" s="113"/>
      <c r="N44" s="113">
        <f>VLOOKUP(A44,[9]Margin!$A:$B,2,TRUE)</f>
        <v>1453.2482568</v>
      </c>
      <c r="O44" s="113">
        <f>VLOOKUP(A44,[9]Margin!$A:$C,3,TRUE)</f>
        <v>610.18298000000004</v>
      </c>
      <c r="R44" s="115">
        <f t="shared" si="0"/>
        <v>21.308700000000002</v>
      </c>
      <c r="S44" s="115"/>
      <c r="U44" s="113">
        <f t="shared" si="4"/>
        <v>21.308700000000002</v>
      </c>
    </row>
    <row r="45" spans="1:21">
      <c r="A45" s="1">
        <f>'[6]Raw material'!$A454</f>
        <v>43406</v>
      </c>
      <c r="B45" s="111">
        <f>'[7]Raw material'!$G454</f>
        <v>81.709999999999994</v>
      </c>
      <c r="C45" s="111">
        <v>86.047162516382699</v>
      </c>
      <c r="D45" s="111">
        <f>'[10]raw material vs steel prod'!$C45</f>
        <v>86.047162516382699</v>
      </c>
      <c r="E45" s="116">
        <f>VLOOKUP(A45,removals!B:AX,49,TRUE)/100</f>
        <v>21.552299999999999</v>
      </c>
      <c r="F45" s="2">
        <f>VLOOKUP(A45,removals!B:AX,49,TRUE)</f>
        <v>2155.23</v>
      </c>
      <c r="G45" s="113">
        <f t="shared" si="1"/>
        <v>25.047078101961368</v>
      </c>
      <c r="H45" s="2">
        <f>'[8]weekly model'!$L151*100</f>
        <v>2073.0779973338736</v>
      </c>
      <c r="I45" s="113">
        <f t="shared" si="2"/>
        <v>82.767258875259259</v>
      </c>
      <c r="J45" s="113">
        <f t="shared" si="3"/>
        <v>3.2799036411234397</v>
      </c>
      <c r="K45" s="113">
        <f t="shared" si="5"/>
        <v>2.5755904445917892</v>
      </c>
      <c r="L45" s="113"/>
      <c r="M45" s="113"/>
      <c r="N45" s="113">
        <f>VLOOKUP(A45,[9]Margin!$A:$B,2,TRUE)</f>
        <v>1491.1712095600001</v>
      </c>
      <c r="O45" s="113">
        <f>VLOOKUP(A45,[9]Margin!$A:$C,3,TRUE)</f>
        <v>491.75449100000014</v>
      </c>
      <c r="R45" s="115">
        <f t="shared" si="0"/>
        <v>21.552299999999999</v>
      </c>
      <c r="S45" s="115"/>
      <c r="U45" s="113">
        <f t="shared" si="4"/>
        <v>21.552299999999999</v>
      </c>
    </row>
    <row r="46" spans="1:21">
      <c r="A46" s="1">
        <f>'[6]Raw material'!$A455</f>
        <v>43413</v>
      </c>
      <c r="B46" s="111">
        <f>'[7]Raw material'!$G455</f>
        <v>80.75</v>
      </c>
      <c r="C46" s="111">
        <v>85.036205766710367</v>
      </c>
      <c r="D46" s="111">
        <f>'[10]raw material vs steel prod'!$C46</f>
        <v>85.036205766710367</v>
      </c>
      <c r="E46" s="116">
        <f>VLOOKUP(A46,removals!B:AX,49,TRUE)/100</f>
        <v>20.738200000000003</v>
      </c>
      <c r="F46" s="2">
        <f>VLOOKUP(A46,removals!B:AX,49,TRUE)</f>
        <v>2073.8200000000002</v>
      </c>
      <c r="G46" s="113">
        <f t="shared" si="1"/>
        <v>24.38749449486669</v>
      </c>
      <c r="H46" s="2">
        <f>'[8]weekly model'!$L152*100</f>
        <v>1921.2749275101955</v>
      </c>
      <c r="I46" s="113">
        <f t="shared" si="2"/>
        <v>78.78115268932622</v>
      </c>
      <c r="J46" s="113">
        <f t="shared" si="3"/>
        <v>6.2550530773841473</v>
      </c>
      <c r="K46" s="113">
        <f t="shared" si="5"/>
        <v>5.0647304592626625</v>
      </c>
      <c r="L46" s="113"/>
      <c r="M46" s="113"/>
      <c r="N46" s="113">
        <f>VLOOKUP(A46,[9]Margin!$A:$B,2,TRUE)</f>
        <v>1281.8018719999995</v>
      </c>
      <c r="O46" s="113">
        <f>VLOOKUP(A46,[9]Margin!$A:$C,3,TRUE)</f>
        <v>272.72919999999976</v>
      </c>
      <c r="R46" s="115">
        <f t="shared" si="0"/>
        <v>20.738200000000003</v>
      </c>
      <c r="S46" s="115"/>
      <c r="U46" s="113">
        <f t="shared" si="4"/>
        <v>20.738200000000003</v>
      </c>
    </row>
    <row r="47" spans="1:21">
      <c r="A47" s="1">
        <f>'[6]Raw material'!$A456</f>
        <v>43420</v>
      </c>
      <c r="B47" s="111">
        <f>'[7]Raw material'!$G456</f>
        <v>80.5</v>
      </c>
      <c r="C47" s="111">
        <v>84.772935779816521</v>
      </c>
      <c r="D47" s="111">
        <f>'[10]raw material vs steel prod'!$C47</f>
        <v>84.772935779816521</v>
      </c>
      <c r="E47" s="116">
        <f>VLOOKUP(A47,removals!B:AX,49,TRUE)/100</f>
        <v>20.110299999999999</v>
      </c>
      <c r="F47" s="2">
        <f>VLOOKUP(A47,removals!B:AX,49,TRUE)</f>
        <v>2011.0299999999997</v>
      </c>
      <c r="G47" s="113">
        <f t="shared" si="1"/>
        <v>23.722547550120392</v>
      </c>
      <c r="H47" s="2">
        <f>'[8]weekly model'!$L153*100</f>
        <v>1878.0047220520607</v>
      </c>
      <c r="I47" s="113">
        <f t="shared" si="2"/>
        <v>79.165389724027762</v>
      </c>
      <c r="J47" s="113">
        <f t="shared" si="3"/>
        <v>5.6075460557887595</v>
      </c>
      <c r="K47" s="113">
        <f t="shared" si="5"/>
        <v>5.216531803272936</v>
      </c>
      <c r="L47" s="113"/>
      <c r="M47" s="113"/>
      <c r="N47" s="113">
        <f>VLOOKUP(A47,[9]Margin!$A:$B,2,TRUE)</f>
        <v>1125.3395127200001</v>
      </c>
      <c r="O47" s="113">
        <f>VLOOKUP(A47,[9]Margin!$A:$C,3,TRUE)</f>
        <v>217.6754420000002</v>
      </c>
      <c r="R47" s="115">
        <f t="shared" si="0"/>
        <v>20.110299999999999</v>
      </c>
      <c r="S47" s="115"/>
      <c r="U47" s="113">
        <f t="shared" si="4"/>
        <v>20.110299999999999</v>
      </c>
    </row>
    <row r="48" spans="1:21">
      <c r="A48" s="1">
        <f>'[6]Raw material'!$A457</f>
        <v>43427</v>
      </c>
      <c r="B48" s="111">
        <f>'[7]Raw material'!$G457</f>
        <v>79.23</v>
      </c>
      <c r="C48" s="111">
        <v>83.435524246395815</v>
      </c>
      <c r="D48" s="111">
        <f>'[10]raw material vs steel prod'!$C48</f>
        <v>83.435524246395815</v>
      </c>
      <c r="E48" s="116">
        <f>VLOOKUP(A48,removals!B:AX,49,TRUE)/100</f>
        <v>19.499200000000005</v>
      </c>
      <c r="F48" s="2">
        <f>VLOOKUP(A48,removals!B:AX,49,TRUE)</f>
        <v>1949.9200000000005</v>
      </c>
      <c r="G48" s="113">
        <f t="shared" si="1"/>
        <v>23.370381112985356</v>
      </c>
      <c r="H48" s="2">
        <f>'[8]weekly model'!$L154*100</f>
        <v>1935.9717206223884</v>
      </c>
      <c r="I48" s="113">
        <f t="shared" si="2"/>
        <v>82.838688477643117</v>
      </c>
      <c r="J48" s="113">
        <f t="shared" si="3"/>
        <v>0.5968357687526975</v>
      </c>
      <c r="K48" s="113">
        <f t="shared" si="5"/>
        <v>3.934834635762261</v>
      </c>
      <c r="L48" s="113"/>
      <c r="M48" s="113"/>
      <c r="N48" s="113">
        <f>VLOOKUP(A48,[9]Margin!$A:$B,2,TRUE)</f>
        <v>813.10131932000013</v>
      </c>
      <c r="O48" s="113">
        <f>VLOOKUP(A48,[9]Margin!$A:$C,3,TRUE)</f>
        <v>246.52182700000003</v>
      </c>
      <c r="R48" s="115">
        <f t="shared" si="0"/>
        <v>19.499200000000005</v>
      </c>
      <c r="S48" s="115"/>
      <c r="U48" s="113">
        <f t="shared" si="4"/>
        <v>19.499200000000005</v>
      </c>
    </row>
    <row r="49" spans="1:21">
      <c r="A49" s="1">
        <f>'[6]Raw material'!$A458</f>
        <v>43434</v>
      </c>
      <c r="B49" s="111">
        <f>'[7]Raw material'!$G458</f>
        <v>79.31</v>
      </c>
      <c r="C49" s="111">
        <v>83.519770642201848</v>
      </c>
      <c r="D49" s="111">
        <f>'[10]raw material vs steel prod'!$C49</f>
        <v>83.519770642201848</v>
      </c>
      <c r="E49" s="116">
        <f>VLOOKUP(A49,removals!B:AX,49,TRUE)/100</f>
        <v>19.336100000000005</v>
      </c>
      <c r="F49" s="2">
        <f>VLOOKUP(A49,removals!B:AX,49,TRUE)</f>
        <v>1933.6100000000006</v>
      </c>
      <c r="G49" s="113">
        <f t="shared" si="1"/>
        <v>23.151524305347692</v>
      </c>
      <c r="H49" s="2">
        <f>'[8]weekly model'!$L155*100</f>
        <v>1902.0485565472895</v>
      </c>
      <c r="I49" s="113">
        <f t="shared" si="2"/>
        <v>82.156515115851008</v>
      </c>
      <c r="J49" s="113">
        <f t="shared" si="3"/>
        <v>1.3632555263508408</v>
      </c>
      <c r="K49" s="113">
        <f t="shared" si="5"/>
        <v>3.4556726070691113</v>
      </c>
      <c r="L49" s="113"/>
      <c r="M49" s="113"/>
      <c r="N49" s="113">
        <f>VLOOKUP(A49,[9]Margin!$A:$B,2,TRUE)</f>
        <v>847.13760135999973</v>
      </c>
      <c r="O49" s="113">
        <f>VLOOKUP(A49,[9]Margin!$A:$C,3,TRUE)</f>
        <v>237.07034599999997</v>
      </c>
      <c r="R49" s="115">
        <f t="shared" si="0"/>
        <v>19.336100000000005</v>
      </c>
      <c r="S49" s="115"/>
      <c r="U49" s="113">
        <f t="shared" si="4"/>
        <v>19.336100000000005</v>
      </c>
    </row>
    <row r="50" spans="1:21">
      <c r="A50" s="1">
        <f>'[6]Raw material'!$A459</f>
        <v>43441</v>
      </c>
      <c r="B50" s="111">
        <f>'[7]Raw material'!$G459</f>
        <v>78.81</v>
      </c>
      <c r="C50" s="111">
        <v>82.993230668414157</v>
      </c>
      <c r="D50" s="111">
        <f>'[10]raw material vs steel prod'!$C50</f>
        <v>82.993230668414157</v>
      </c>
      <c r="E50" s="116">
        <f>VLOOKUP(A50,removals!B:AX,49,TRUE)/100</f>
        <v>18.817399999999999</v>
      </c>
      <c r="F50" s="2">
        <f>VLOOKUP(A50,removals!B:AX,49,TRUE)</f>
        <v>1881.74</v>
      </c>
      <c r="G50" s="113">
        <f t="shared" si="1"/>
        <v>22.673415468282993</v>
      </c>
      <c r="H50" s="2">
        <f>'[8]weekly model'!$L156*100</f>
        <v>1960.3910371670195</v>
      </c>
      <c r="I50" s="113">
        <f t="shared" si="2"/>
        <v>86.462096542505407</v>
      </c>
      <c r="J50" s="113">
        <f t="shared" si="3"/>
        <v>-3.4688658740912501</v>
      </c>
      <c r="K50" s="113">
        <f t="shared" si="5"/>
        <v>1.0246928692002619</v>
      </c>
      <c r="L50" s="113"/>
      <c r="M50" s="113"/>
      <c r="N50" s="113">
        <f>VLOOKUP(A50,[9]Margin!$A:$B,2,TRUE)</f>
        <v>909.02165308000031</v>
      </c>
      <c r="O50" s="113">
        <f>VLOOKUP(A50,[9]Margin!$A:$C,3,TRUE)</f>
        <v>369.12556300000006</v>
      </c>
      <c r="R50" s="115">
        <f t="shared" si="0"/>
        <v>18.817399999999999</v>
      </c>
      <c r="S50" s="115"/>
      <c r="U50" s="113">
        <f t="shared" si="4"/>
        <v>18.817399999999999</v>
      </c>
    </row>
    <row r="51" spans="1:21">
      <c r="A51" s="1">
        <f>'[6]Raw material'!$A460</f>
        <v>43448</v>
      </c>
      <c r="B51" s="111">
        <f>'[7]Raw material'!$G460</f>
        <v>78.13</v>
      </c>
      <c r="C51" s="111">
        <v>82.277136304062907</v>
      </c>
      <c r="D51" s="111">
        <f>'[10]raw material vs steel prod'!$C51</f>
        <v>82.277136304062907</v>
      </c>
      <c r="E51" s="116">
        <f>VLOOKUP(A51,removals!B:AX,49,TRUE)/100</f>
        <v>18.735500000000005</v>
      </c>
      <c r="F51" s="2">
        <f>VLOOKUP(A51,removals!B:AX,49,TRUE)</f>
        <v>1873.5500000000006</v>
      </c>
      <c r="G51" s="113">
        <f t="shared" si="1"/>
        <v>22.771210620118328</v>
      </c>
      <c r="H51" s="2">
        <f>'[8]weekly model'!$L157*100</f>
        <v>1898.923879155971</v>
      </c>
      <c r="I51" s="113">
        <f t="shared" si="2"/>
        <v>83.391432754052815</v>
      </c>
      <c r="J51" s="113">
        <f t="shared" si="3"/>
        <v>-1.114296449989908</v>
      </c>
      <c r="K51" s="113">
        <f t="shared" si="5"/>
        <v>-0.65576775724440495</v>
      </c>
      <c r="L51" s="113"/>
      <c r="M51" s="113"/>
      <c r="N51" s="113">
        <f>VLOOKUP(A51,[9]Margin!$A:$B,2,TRUE)</f>
        <v>792.55928700000004</v>
      </c>
      <c r="O51" s="113">
        <f>VLOOKUP(A51,[9]Margin!$A:$C,3,TRUE)</f>
        <v>370.02007499999991</v>
      </c>
      <c r="R51" s="115">
        <f t="shared" si="0"/>
        <v>18.735500000000005</v>
      </c>
      <c r="S51" s="115"/>
      <c r="U51" s="113">
        <f t="shared" si="4"/>
        <v>18.735500000000005</v>
      </c>
    </row>
    <row r="52" spans="1:21">
      <c r="A52" s="1">
        <f>'[6]Raw material'!$A461</f>
        <v>43455</v>
      </c>
      <c r="B52" s="111">
        <f>'[7]Raw material'!$G461</f>
        <v>77.790000000000006</v>
      </c>
      <c r="C52" s="111">
        <v>81.919089121887296</v>
      </c>
      <c r="D52" s="111">
        <f>'[10]raw material vs steel prod'!$C52</f>
        <v>81.919089121887296</v>
      </c>
      <c r="E52" s="116">
        <f>VLOOKUP(A52,removals!B:AX,49,TRUE)/100</f>
        <v>19.038599999999995</v>
      </c>
      <c r="F52" s="2">
        <f>VLOOKUP(A52,removals!B:AX,49,TRUE)</f>
        <v>1903.8599999999997</v>
      </c>
      <c r="G52" s="113">
        <f t="shared" si="1"/>
        <v>23.240736932111744</v>
      </c>
      <c r="H52" s="2">
        <f>'[8]weekly model'!$L158*100</f>
        <v>1964.6300103983599</v>
      </c>
      <c r="I52" s="113">
        <f t="shared" si="2"/>
        <v>84.533894778690467</v>
      </c>
      <c r="J52" s="113">
        <f t="shared" si="3"/>
        <v>-2.6148056568031706</v>
      </c>
      <c r="K52" s="113">
        <f t="shared" si="5"/>
        <v>-1.458678113633372</v>
      </c>
      <c r="L52" s="113"/>
      <c r="M52" s="113"/>
      <c r="N52" s="113">
        <f>VLOOKUP(A52,[9]Margin!$A:$B,2,TRUE)</f>
        <v>759.28746636000051</v>
      </c>
      <c r="O52" s="113">
        <f>VLOOKUP(A52,[9]Margin!$A:$C,3,TRUE)</f>
        <v>361.33747099999982</v>
      </c>
      <c r="R52" s="115">
        <f t="shared" si="0"/>
        <v>19.038599999999995</v>
      </c>
      <c r="S52" s="115"/>
      <c r="U52" s="113">
        <f t="shared" si="4"/>
        <v>19.038599999999995</v>
      </c>
    </row>
    <row r="53" spans="1:21">
      <c r="A53" s="1">
        <f>'[6]Raw material'!$A462</f>
        <v>43462</v>
      </c>
      <c r="B53" s="111">
        <f>'[7]Raw material'!$G462</f>
        <v>76.8</v>
      </c>
      <c r="C53" s="111">
        <v>80.876539973787686</v>
      </c>
      <c r="D53" s="111">
        <f>'[10]raw material vs steel prod'!$C53</f>
        <v>80.876539973787686</v>
      </c>
      <c r="E53" s="116">
        <f>VLOOKUP(A53,removals!B:AX,49,TRUE)/100</f>
        <v>18.566100000000006</v>
      </c>
      <c r="F53" s="2">
        <f>VLOOKUP(A53,removals!B:AX,49,TRUE)</f>
        <v>1856.6100000000006</v>
      </c>
      <c r="G53" s="113">
        <f t="shared" si="1"/>
        <v>22.956100750622284</v>
      </c>
      <c r="H53" s="2">
        <f>'[8]weekly model'!$L159*100</f>
        <v>2130.7768838098814</v>
      </c>
      <c r="I53" s="113">
        <f t="shared" si="2"/>
        <v>92.819634612908786</v>
      </c>
      <c r="J53" s="113">
        <f t="shared" si="3"/>
        <v>-11.943094639121099</v>
      </c>
      <c r="K53" s="113">
        <f t="shared" si="5"/>
        <v>-4.785265655001357</v>
      </c>
      <c r="L53" s="113"/>
      <c r="M53" s="113"/>
      <c r="N53" s="113">
        <f>VLOOKUP(A53,[9]Margin!$A:$B,2,TRUE)</f>
        <v>719.71870248000005</v>
      </c>
      <c r="O53" s="113">
        <f>VLOOKUP(A53,[9]Margin!$A:$C,3,TRUE)</f>
        <v>263.6057780000001</v>
      </c>
      <c r="R53" s="115">
        <f t="shared" si="0"/>
        <v>18.566100000000006</v>
      </c>
      <c r="S53" s="115"/>
      <c r="U53" s="113">
        <f t="shared" si="4"/>
        <v>18.566100000000006</v>
      </c>
    </row>
    <row r="54" spans="1:21">
      <c r="A54" s="1">
        <f>'[6]Raw material'!$A463</f>
        <v>43469</v>
      </c>
      <c r="B54" s="111">
        <f>'[7]Raw material'!$G463</f>
        <v>76.03</v>
      </c>
      <c r="C54" s="111">
        <v>80.040000000000006</v>
      </c>
      <c r="D54" s="111">
        <f>'[10]raw material vs steel prod'!$C54</f>
        <v>80.040000000000006</v>
      </c>
      <c r="E54" s="116">
        <f>VLOOKUP(A54,removals!B:AX,49,TRUE)/100</f>
        <v>18.482100000000003</v>
      </c>
      <c r="F54" s="2">
        <f>VLOOKUP(A54,removals!B:AX,49,TRUE)</f>
        <v>1848.2100000000003</v>
      </c>
      <c r="G54" s="113">
        <f t="shared" si="1"/>
        <v>23.091079460269867</v>
      </c>
      <c r="H54" s="2">
        <f>'[8]weekly model'!$L160*100</f>
        <v>2135.7891875867826</v>
      </c>
      <c r="I54" s="113">
        <f t="shared" si="2"/>
        <v>92.494124896221791</v>
      </c>
      <c r="J54" s="113">
        <f t="shared" si="3"/>
        <v>-12.454124896221785</v>
      </c>
      <c r="K54" s="113">
        <f t="shared" si="5"/>
        <v>-7.0315804105339907</v>
      </c>
      <c r="L54" s="113"/>
      <c r="M54" s="113"/>
      <c r="N54" s="113">
        <f>VLOOKUP(A54,[9]Margin!$A:$B,2,TRUE)</f>
        <v>746.35248070000034</v>
      </c>
      <c r="O54" s="113">
        <f>VLOOKUP(A54,[9]Margin!$A:$C,3,TRUE)</f>
        <v>282.51420749999988</v>
      </c>
      <c r="R54" s="115">
        <f t="shared" si="0"/>
        <v>18.482100000000003</v>
      </c>
      <c r="S54" s="115"/>
      <c r="U54" s="113">
        <f t="shared" si="4"/>
        <v>18.482100000000003</v>
      </c>
    </row>
    <row r="55" spans="1:21">
      <c r="A55" s="1">
        <f>'[6]Raw material'!$A464</f>
        <v>43476</v>
      </c>
      <c r="B55" s="111">
        <f>'[7]Raw material'!$G464</f>
        <v>76.42</v>
      </c>
      <c r="C55" s="111">
        <v>80.47</v>
      </c>
      <c r="D55" s="111">
        <f>'[10]raw material vs steel prod'!$C55</f>
        <v>80.47</v>
      </c>
      <c r="E55" s="116">
        <f>VLOOKUP(A55,removals!B:AX,49,TRUE)/100</f>
        <v>19.562900000000003</v>
      </c>
      <c r="F55" s="2">
        <f>VLOOKUP(A55,removals!B:AX,49,TRUE)</f>
        <v>1956.2900000000002</v>
      </c>
      <c r="G55" s="113">
        <f t="shared" si="1"/>
        <v>24.310799055548653</v>
      </c>
      <c r="H55" s="2">
        <f>'[8]weekly model'!$L161*100</f>
        <v>2159.0004880199281</v>
      </c>
      <c r="I55" s="113">
        <f t="shared" si="2"/>
        <v>88.808289809263243</v>
      </c>
      <c r="J55" s="113">
        <f t="shared" si="3"/>
        <v>-8.3382898092632445</v>
      </c>
      <c r="K55" s="113">
        <f t="shared" si="5"/>
        <v>-8.8375787503523249</v>
      </c>
      <c r="L55" s="113"/>
      <c r="M55" s="113"/>
      <c r="N55" s="113">
        <f>VLOOKUP(A55,[9]Margin!$A:$B,2,TRUE)</f>
        <v>791.56345512000007</v>
      </c>
      <c r="O55" s="113">
        <f>VLOOKUP(A55,[9]Margin!$A:$C,3,TRUE)</f>
        <v>327.69608200000039</v>
      </c>
      <c r="R55" s="115">
        <f t="shared" si="0"/>
        <v>19.562900000000003</v>
      </c>
      <c r="S55" s="115"/>
      <c r="U55" s="113">
        <f t="shared" si="4"/>
        <v>19.562900000000003</v>
      </c>
    </row>
    <row r="56" spans="1:21">
      <c r="A56" s="1">
        <f>'[6]Raw material'!$A465</f>
        <v>43483</v>
      </c>
      <c r="B56" s="111">
        <f>'[7]Raw material'!$G465</f>
        <v>76.45</v>
      </c>
      <c r="C56" s="111">
        <v>80.540000000000006</v>
      </c>
      <c r="D56" s="111">
        <f>'[10]raw material vs steel prod'!$C56</f>
        <v>80.540000000000006</v>
      </c>
      <c r="E56" s="116">
        <f>VLOOKUP(A56,removals!B:AX,49,TRUE)/100</f>
        <v>20.144599999999997</v>
      </c>
      <c r="F56" s="2">
        <f>VLOOKUP(A56,removals!B:AX,49,TRUE)</f>
        <v>2014.4599999999998</v>
      </c>
      <c r="G56" s="113">
        <f t="shared" si="1"/>
        <v>25.011919543084179</v>
      </c>
      <c r="H56" s="2">
        <f>'[8]weekly model'!$L162*100</f>
        <v>2114.547733589724</v>
      </c>
      <c r="I56" s="113">
        <f t="shared" si="2"/>
        <v>84.541601453151912</v>
      </c>
      <c r="J56" s="113">
        <f t="shared" si="3"/>
        <v>-4.0016014531519062</v>
      </c>
      <c r="K56" s="113">
        <f t="shared" si="5"/>
        <v>-9.1842776994395088</v>
      </c>
      <c r="L56" s="113"/>
      <c r="M56" s="113"/>
      <c r="N56" s="113">
        <f>VLOOKUP(A56,[9]Margin!$A:$B,2,TRUE)</f>
        <v>763.17421796000008</v>
      </c>
      <c r="O56" s="113">
        <f>VLOOKUP(A56,[9]Margin!$A:$C,3,TRUE)</f>
        <v>362.96398100000033</v>
      </c>
      <c r="R56" s="115">
        <f t="shared" si="0"/>
        <v>20.144599999999997</v>
      </c>
      <c r="S56" s="115"/>
      <c r="U56" s="113">
        <f t="shared" si="4"/>
        <v>20.144599999999997</v>
      </c>
    </row>
    <row r="57" spans="1:21">
      <c r="A57" s="1">
        <f>'[6]Raw material'!$A466</f>
        <v>43490</v>
      </c>
      <c r="B57" s="111">
        <f>'[7]Raw material'!$G466</f>
        <v>77.239999999999995</v>
      </c>
      <c r="C57" s="111">
        <v>81.37</v>
      </c>
      <c r="D57" s="111">
        <f>'[10]raw material vs steel prod'!$C57</f>
        <v>81.37</v>
      </c>
      <c r="E57" s="116">
        <f>VLOOKUP(A57,removals!B:AX,49,TRUE)/100</f>
        <v>21.095899999999997</v>
      </c>
      <c r="F57" s="2">
        <f>VLOOKUP(A57,removals!B:AX,49,TRUE)</f>
        <v>2109.5899999999997</v>
      </c>
      <c r="G57" s="113">
        <f t="shared" si="1"/>
        <v>25.9258940641514</v>
      </c>
      <c r="H57" s="2">
        <f>'[8]weekly model'!$L163*100</f>
        <v>2044.9374086986609</v>
      </c>
      <c r="I57" s="113">
        <f t="shared" si="2"/>
        <v>78.876254127963279</v>
      </c>
      <c r="J57" s="113">
        <f t="shared" si="3"/>
        <v>2.493745872036726</v>
      </c>
      <c r="K57" s="113">
        <f t="shared" si="5"/>
        <v>-5.5750675716500524</v>
      </c>
      <c r="L57" s="113"/>
      <c r="M57" s="113"/>
      <c r="N57" s="113">
        <f>VLOOKUP(A57,[9]Margin!$A:$B,2,TRUE)</f>
        <v>787.39895679999972</v>
      </c>
      <c r="O57" s="113">
        <f>VLOOKUP(A57,[9]Margin!$A:$C,3,TRUE)</f>
        <v>455.14048000000003</v>
      </c>
      <c r="R57" s="115">
        <f t="shared" si="0"/>
        <v>21.095899999999997</v>
      </c>
      <c r="S57" s="115"/>
      <c r="U57" s="113">
        <f t="shared" si="4"/>
        <v>21.095899999999997</v>
      </c>
    </row>
    <row r="58" spans="1:21">
      <c r="A58" s="1">
        <f>'[6]Raw material'!$A467</f>
        <v>43497</v>
      </c>
      <c r="B58" s="111">
        <f>'[7]Raw material'!$G467</f>
        <v>77.790000000000006</v>
      </c>
      <c r="C58" s="111">
        <v>81.94</v>
      </c>
      <c r="D58" s="111">
        <f>'[10]raw material vs steel prod'!$C58</f>
        <v>81.94</v>
      </c>
      <c r="E58" s="116">
        <f>VLOOKUP(A58,removals!B:AX,49,TRUE)/100</f>
        <v>21.947800000000001</v>
      </c>
      <c r="F58" s="2">
        <f>VLOOKUP(A58,removals!B:AX,49,TRUE)</f>
        <v>2194.7800000000002</v>
      </c>
      <c r="G58" s="113">
        <f t="shared" si="1"/>
        <v>26.785208689284847</v>
      </c>
      <c r="H58" s="2">
        <f>'[8]weekly model'!$L164*100</f>
        <v>2030.8025429136162</v>
      </c>
      <c r="I58" s="113">
        <f t="shared" si="2"/>
        <v>75.818059380139104</v>
      </c>
      <c r="J58" s="113">
        <f t="shared" si="3"/>
        <v>6.1219406198608937</v>
      </c>
      <c r="K58" s="113">
        <f t="shared" si="5"/>
        <v>-0.93105119262938274</v>
      </c>
      <c r="L58" s="113"/>
      <c r="M58" s="113"/>
      <c r="N58" s="113">
        <f>VLOOKUP(A58,[9]Margin!$A:$B,2,TRUE)</f>
        <v>636.94304760000023</v>
      </c>
      <c r="O58" s="113">
        <f>VLOOKUP(A58,[9]Margin!$A:$C,3,TRUE)</f>
        <v>315.43710999999985</v>
      </c>
      <c r="R58" s="115">
        <f t="shared" si="0"/>
        <v>21.947800000000001</v>
      </c>
      <c r="S58" s="115"/>
      <c r="U58" s="113">
        <f t="shared" si="4"/>
        <v>21.947800000000001</v>
      </c>
    </row>
    <row r="59" spans="1:21">
      <c r="A59" s="1">
        <f>'[6]Raw material'!$A468</f>
        <v>43504</v>
      </c>
      <c r="B59" s="111">
        <f>'[7]Raw material'!$G468</f>
        <v>77.290000000000006</v>
      </c>
      <c r="C59" s="111">
        <v>82.46</v>
      </c>
      <c r="D59" s="111">
        <f>'[10]raw material vs steel prod'!$C59</f>
        <v>82.46</v>
      </c>
      <c r="E59" s="116">
        <f>VLOOKUP(A59,removals!B:AX,49,TRUE)/100</f>
        <v>21.947800000000001</v>
      </c>
      <c r="F59" s="2">
        <f>VLOOKUP(A59,removals!B:AX,49,TRUE)</f>
        <v>2194.7800000000002</v>
      </c>
      <c r="G59" s="113">
        <f t="shared" si="1"/>
        <v>26.616298811544997</v>
      </c>
      <c r="H59" s="2">
        <f>'[8]weekly model'!$L165*100</f>
        <v>1836.2480771855026</v>
      </c>
      <c r="I59" s="113">
        <f t="shared" si="2"/>
        <v>68.989610095187899</v>
      </c>
      <c r="J59" s="113">
        <f t="shared" si="3"/>
        <v>13.470389904812095</v>
      </c>
      <c r="K59" s="113">
        <f t="shared" si="5"/>
        <v>4.521118735889452</v>
      </c>
      <c r="L59" s="113"/>
      <c r="M59" s="113"/>
      <c r="N59" s="113">
        <f>VLOOKUP(A59,[9]Margin!$A:$B,2,TRUE)</f>
        <v>636.94304760000023</v>
      </c>
      <c r="O59" s="113">
        <f>VLOOKUP(A59,[9]Margin!$A:$C,3,TRUE)</f>
        <v>315.43710999999985</v>
      </c>
      <c r="R59" s="115">
        <f t="shared" si="0"/>
        <v>21.947800000000001</v>
      </c>
      <c r="S59" s="115"/>
      <c r="U59" s="113">
        <f t="shared" si="4"/>
        <v>21.947800000000001</v>
      </c>
    </row>
    <row r="60" spans="1:21">
      <c r="A60" s="1">
        <f>'[6]Raw material'!$A469</f>
        <v>43511</v>
      </c>
      <c r="B60" s="111">
        <f>'[7]Raw material'!$G469</f>
        <v>78.62</v>
      </c>
      <c r="C60" s="111">
        <v>83.09</v>
      </c>
      <c r="D60" s="111">
        <f>'[10]raw material vs steel prod'!$C60</f>
        <v>83.09</v>
      </c>
      <c r="E60" s="116">
        <f>VLOOKUP(A60,removals!B:AX,49,TRUE)/100</f>
        <v>18.673200000000005</v>
      </c>
      <c r="F60" s="2">
        <f>VLOOKUP(A60,removals!B:AX,49,TRUE)</f>
        <v>1867.3200000000006</v>
      </c>
      <c r="G60" s="113">
        <f t="shared" si="1"/>
        <v>22.473462510530755</v>
      </c>
      <c r="H60" s="2">
        <f>'[8]weekly model'!$L166*100</f>
        <v>1787.6434357369703</v>
      </c>
      <c r="I60" s="113">
        <f t="shared" si="2"/>
        <v>79.544637810008368</v>
      </c>
      <c r="J60" s="113">
        <f t="shared" si="3"/>
        <v>3.5453621899916357</v>
      </c>
      <c r="K60" s="113">
        <f t="shared" si="5"/>
        <v>6.4078596466753375</v>
      </c>
      <c r="L60" s="113"/>
      <c r="M60" s="113"/>
      <c r="N60" s="113">
        <f>VLOOKUP(A60,[9]Margin!$A:$B,2,TRUE)</f>
        <v>656.11207316000036</v>
      </c>
      <c r="O60" s="113">
        <f>VLOOKUP(A60,[9]Margin!$A:$C,3,TRUE)</f>
        <v>255.3242009999999</v>
      </c>
      <c r="R60" s="115">
        <f t="shared" si="0"/>
        <v>18.673200000000005</v>
      </c>
      <c r="S60" s="115"/>
      <c r="U60" s="113">
        <f t="shared" si="4"/>
        <v>18.673200000000005</v>
      </c>
    </row>
    <row r="61" spans="1:21">
      <c r="A61" s="1">
        <f>'[6]Raw material'!$A470</f>
        <v>43518</v>
      </c>
      <c r="B61" s="111">
        <f>'[7]Raw material'!$G470</f>
        <v>79.040000000000006</v>
      </c>
      <c r="C61" s="111">
        <v>83.56</v>
      </c>
      <c r="D61" s="111">
        <f>'[10]raw material vs steel prod'!$C61</f>
        <v>83.56</v>
      </c>
      <c r="E61" s="116">
        <f>VLOOKUP(A61,removals!B:AX,49,TRUE)/100</f>
        <v>19.831000000000003</v>
      </c>
      <c r="F61" s="2">
        <f>VLOOKUP(A61,removals!B:AX,49,TRUE)</f>
        <v>1983.1000000000001</v>
      </c>
      <c r="G61" s="113">
        <f t="shared" si="1"/>
        <v>23.732647199617041</v>
      </c>
      <c r="H61" s="2">
        <f>'[8]weekly model'!$L167*100</f>
        <v>1892.8059823664239</v>
      </c>
      <c r="I61" s="113">
        <f t="shared" si="2"/>
        <v>79.755366792667232</v>
      </c>
      <c r="J61" s="113">
        <f t="shared" si="3"/>
        <v>3.8046332073327704</v>
      </c>
      <c r="K61" s="113">
        <f t="shared" si="5"/>
        <v>6.7355814804993486</v>
      </c>
      <c r="L61" s="113"/>
      <c r="M61" s="113"/>
      <c r="N61" s="113">
        <f>VLOOKUP(A61,[9]Margin!$A:$B,2,TRUE)</f>
        <v>609.73483336000027</v>
      </c>
      <c r="O61" s="113">
        <f>VLOOKUP(A61,[9]Margin!$A:$C,3,TRUE)</f>
        <v>326.89554599999974</v>
      </c>
      <c r="R61" s="115">
        <f t="shared" si="0"/>
        <v>19.831000000000003</v>
      </c>
      <c r="S61" s="115"/>
      <c r="U61" s="113">
        <f t="shared" si="4"/>
        <v>19.831000000000003</v>
      </c>
    </row>
    <row r="62" spans="1:21">
      <c r="A62" s="1">
        <f>'[6]Raw material'!$A471</f>
        <v>43525</v>
      </c>
      <c r="B62" s="111">
        <f>'[7]Raw material'!$G471</f>
        <v>78.88</v>
      </c>
      <c r="C62" s="111">
        <v>83.28</v>
      </c>
      <c r="D62" s="111">
        <f>'[10]raw material vs steel prod'!$C62</f>
        <v>83.28</v>
      </c>
      <c r="E62" s="116">
        <f>VLOOKUP(A62,removals!B:AX,49,TRUE)/100</f>
        <v>20.461700000000004</v>
      </c>
      <c r="F62" s="2">
        <f>VLOOKUP(A62,removals!B:AX,49,TRUE)</f>
        <v>2046.1700000000005</v>
      </c>
      <c r="G62" s="113">
        <f t="shared" si="1"/>
        <v>24.569764649375607</v>
      </c>
      <c r="H62" s="2">
        <f>'[8]weekly model'!$L168*100</f>
        <v>1866.2149367515674</v>
      </c>
      <c r="I62" s="113">
        <f t="shared" si="2"/>
        <v>75.955751444244854</v>
      </c>
      <c r="J62" s="113">
        <f t="shared" si="3"/>
        <v>7.3242485557551475</v>
      </c>
      <c r="K62" s="113">
        <f t="shared" si="5"/>
        <v>7.036158464472912</v>
      </c>
      <c r="L62" s="113"/>
      <c r="M62" s="113"/>
      <c r="N62" s="113">
        <f>VLOOKUP(A62,[9]Margin!$A:$B,2,TRUE)</f>
        <v>675.74466632000076</v>
      </c>
      <c r="O62" s="113">
        <f>VLOOKUP(A62,[9]Margin!$A:$C,3,TRUE)</f>
        <v>401.64540200000056</v>
      </c>
      <c r="R62" s="115">
        <f t="shared" si="0"/>
        <v>20.461700000000004</v>
      </c>
      <c r="S62" s="115"/>
      <c r="U62" s="113">
        <f t="shared" si="4"/>
        <v>20.461700000000004</v>
      </c>
    </row>
    <row r="63" spans="1:21">
      <c r="A63" s="1">
        <f>'[6]Raw material'!$A472</f>
        <v>43532</v>
      </c>
      <c r="B63" s="111">
        <f>'[7]Raw material'!$G472</f>
        <v>76.959999999999994</v>
      </c>
      <c r="C63" s="111">
        <v>81.260000000000005</v>
      </c>
      <c r="D63" s="111">
        <f>'[10]raw material vs steel prod'!$C63</f>
        <v>81.260000000000005</v>
      </c>
      <c r="E63" s="116">
        <f>VLOOKUP(A63,removals!B:AX,49,TRUE)/100</f>
        <v>18.627700000000001</v>
      </c>
      <c r="F63" s="2">
        <f>VLOOKUP(A63,removals!B:AX,49,TRUE)</f>
        <v>1862.77</v>
      </c>
      <c r="G63" s="113">
        <f t="shared" si="1"/>
        <v>22.923578636475508</v>
      </c>
      <c r="H63" s="2">
        <f>'[8]weekly model'!$L169*100</f>
        <v>1920.7426044435551</v>
      </c>
      <c r="I63" s="113">
        <f t="shared" si="2"/>
        <v>83.788950883406599</v>
      </c>
      <c r="J63" s="113">
        <f t="shared" si="3"/>
        <v>-2.5289508834065941</v>
      </c>
      <c r="K63" s="113">
        <f t="shared" si="5"/>
        <v>3.0363232674182399</v>
      </c>
      <c r="L63" s="113"/>
      <c r="M63" s="113"/>
      <c r="N63" s="113">
        <f>VLOOKUP(A63,[9]Margin!$A:$B,2,TRUE)</f>
        <v>715.25683902000083</v>
      </c>
      <c r="O63" s="113">
        <f>VLOOKUP(A63,[9]Margin!$A:$C,3,TRUE)</f>
        <v>386.82830950000016</v>
      </c>
      <c r="R63" s="115">
        <f t="shared" si="0"/>
        <v>18.627700000000001</v>
      </c>
      <c r="S63" s="115"/>
      <c r="U63" s="113">
        <f t="shared" si="4"/>
        <v>18.627700000000001</v>
      </c>
    </row>
    <row r="64" spans="1:21">
      <c r="A64" s="1">
        <f>'[6]Raw material'!$A473</f>
        <v>43539</v>
      </c>
      <c r="B64" s="111">
        <f>'[7]Raw material'!$G473</f>
        <v>76.58</v>
      </c>
      <c r="C64" s="111">
        <v>80.87</v>
      </c>
      <c r="D64" s="111">
        <f>'[10]raw material vs steel prod'!$C64</f>
        <v>80.87</v>
      </c>
      <c r="E64" s="116">
        <f>VLOOKUP(A64,removals!B:AX,49,TRUE)/100</f>
        <v>17.411099999999998</v>
      </c>
      <c r="F64" s="2">
        <f>VLOOKUP(A64,removals!B:AX,49,TRUE)</f>
        <v>1741.11</v>
      </c>
      <c r="G64" s="113">
        <f t="shared" si="1"/>
        <v>21.529739087424257</v>
      </c>
      <c r="H64" s="2">
        <f>'[8]weekly model'!$L170*100</f>
        <v>1946.9503298951295</v>
      </c>
      <c r="I64" s="113">
        <f t="shared" si="2"/>
        <v>90.430744283025859</v>
      </c>
      <c r="J64" s="113">
        <f t="shared" si="3"/>
        <v>-9.5607442830258549</v>
      </c>
      <c r="K64" s="113">
        <f t="shared" si="5"/>
        <v>-0.24020335083613276</v>
      </c>
      <c r="L64" s="113"/>
      <c r="M64" s="113"/>
      <c r="N64" s="113">
        <f>VLOOKUP(A64,[9]Margin!$A:$B,2,TRUE)</f>
        <v>765.53227912000057</v>
      </c>
      <c r="O64" s="113">
        <f>VLOOKUP(A64,[9]Margin!$A:$C,3,TRUE)</f>
        <v>398.61748200000011</v>
      </c>
      <c r="R64" s="115">
        <f t="shared" si="0"/>
        <v>17.411099999999998</v>
      </c>
      <c r="S64" s="115"/>
      <c r="U64" s="113">
        <f t="shared" si="4"/>
        <v>17.411099999999998</v>
      </c>
    </row>
    <row r="65" spans="1:21">
      <c r="A65" s="1">
        <f>'[6]Raw material'!$A474</f>
        <v>43546</v>
      </c>
      <c r="B65" s="111">
        <f>'[7]Raw material'!$G474</f>
        <v>77.5</v>
      </c>
      <c r="C65" s="111">
        <v>81.86</v>
      </c>
      <c r="D65" s="111">
        <f>'[10]raw material vs steel prod'!$C65</f>
        <v>81.86</v>
      </c>
      <c r="E65" s="116">
        <f>VLOOKUP(A65,removals!B:AX,49,TRUE)/100</f>
        <v>20.495999999999999</v>
      </c>
      <c r="F65" s="2">
        <f>VLOOKUP(A65,removals!B:AX,49,TRUE)</f>
        <v>2049.6</v>
      </c>
      <c r="G65" s="113">
        <f t="shared" si="1"/>
        <v>25.037869533349621</v>
      </c>
      <c r="H65" s="2">
        <f>'[8]weekly model'!$L171*100</f>
        <v>1912.9753105836655</v>
      </c>
      <c r="I65" s="113">
        <f t="shared" si="2"/>
        <v>76.403278163728956</v>
      </c>
      <c r="J65" s="113">
        <f t="shared" si="3"/>
        <v>5.4567218362710435</v>
      </c>
      <c r="K65" s="113">
        <f t="shared" si="5"/>
        <v>0.1728188063984355</v>
      </c>
      <c r="L65" s="113"/>
      <c r="M65" s="113"/>
      <c r="N65" s="113">
        <f>VLOOKUP(A65,[9]Margin!$A:$B,2,TRUE)</f>
        <v>832.5666624000005</v>
      </c>
      <c r="O65" s="113">
        <f>VLOOKUP(A65,[9]Margin!$A:$C,3,TRUE)</f>
        <v>485.11264000000028</v>
      </c>
      <c r="R65" s="115">
        <f t="shared" si="0"/>
        <v>20.495999999999999</v>
      </c>
      <c r="S65" s="115"/>
      <c r="U65" s="113">
        <f t="shared" si="4"/>
        <v>20.495999999999999</v>
      </c>
    </row>
    <row r="66" spans="1:21">
      <c r="A66" s="1">
        <f>'[6]Raw material'!$A475</f>
        <v>43553</v>
      </c>
      <c r="B66" s="111">
        <f>'[7]Raw material'!$G475</f>
        <v>78.31</v>
      </c>
      <c r="C66" s="111">
        <v>82.53</v>
      </c>
      <c r="D66" s="111">
        <f>'[10]raw material vs steel prod'!$C66</f>
        <v>82.53</v>
      </c>
      <c r="E66" s="116">
        <f>VLOOKUP(A66,removals!B:AX,49,TRUE)/100</f>
        <v>19.399799999999995</v>
      </c>
      <c r="F66" s="2">
        <f>VLOOKUP(A66,removals!B:AX,49,TRUE)</f>
        <v>1939.9799999999996</v>
      </c>
      <c r="G66" s="113">
        <f t="shared" si="1"/>
        <v>23.506361323155211</v>
      </c>
      <c r="H66" s="2">
        <f>'[8]weekly model'!$L172*100</f>
        <v>1888.3473611584589</v>
      </c>
      <c r="I66" s="113">
        <f t="shared" si="2"/>
        <v>80.333461023519646</v>
      </c>
      <c r="J66" s="113">
        <f t="shared" si="3"/>
        <v>2.1965389764803547</v>
      </c>
      <c r="K66" s="113">
        <f t="shared" si="5"/>
        <v>-1.1091085884202627</v>
      </c>
      <c r="L66" s="113"/>
      <c r="M66" s="113"/>
      <c r="N66" s="113">
        <f>VLOOKUP(A66,[9]Margin!$A:$B,2,TRUE)</f>
        <v>808.1229954800001</v>
      </c>
      <c r="O66" s="113">
        <f>VLOOKUP(A66,[9]Margin!$A:$C,3,TRUE)</f>
        <v>472.66120300000011</v>
      </c>
      <c r="R66" s="115">
        <f t="shared" ref="R66:R121" si="6">F66/100</f>
        <v>19.399799999999995</v>
      </c>
      <c r="S66" s="115"/>
      <c r="U66" s="113">
        <f t="shared" si="4"/>
        <v>19.399799999999995</v>
      </c>
    </row>
    <row r="67" spans="1:21">
      <c r="A67" s="1">
        <f>'[6]Raw material'!$A476</f>
        <v>43560</v>
      </c>
      <c r="B67" s="111">
        <f>'[7]Raw material'!$G476</f>
        <v>79.45</v>
      </c>
      <c r="C67" s="111">
        <v>84.6</v>
      </c>
      <c r="D67" s="111">
        <f>'[10]raw material vs steel prod'!$C67</f>
        <v>84.6</v>
      </c>
      <c r="E67" s="116">
        <f>VLOOKUP(A67,removals!B:AX,49,TRUE)/100</f>
        <v>19.360599999999998</v>
      </c>
      <c r="F67" s="2">
        <f>VLOOKUP(A67,removals!B:AX,49,TRUE)</f>
        <v>1936.06</v>
      </c>
      <c r="G67" s="113">
        <f t="shared" ref="G67:G130" si="7">F67/C67</f>
        <v>22.88486997635934</v>
      </c>
      <c r="H67" s="2">
        <f>'[8]weekly model'!$L173*100</f>
        <v>1839.3698753363885</v>
      </c>
      <c r="I67" s="113">
        <f t="shared" ref="I67:I130" si="8">C67*H67/F67</f>
        <v>80.374932312768436</v>
      </c>
      <c r="J67" s="113">
        <f t="shared" ref="J67:J130" si="9">C67-I67</f>
        <v>4.225067687231558</v>
      </c>
      <c r="K67" s="113">
        <f t="shared" si="5"/>
        <v>0.57939605423927532</v>
      </c>
      <c r="L67" s="113"/>
      <c r="M67" s="113"/>
      <c r="N67" s="113">
        <f>VLOOKUP(A67,[9]Margin!$A:$B,2,TRUE)</f>
        <v>715.2504433500003</v>
      </c>
      <c r="O67" s="113">
        <f>VLOOKUP(A67,[9]Margin!$A:$C,3,TRUE)</f>
        <v>496.89729500000021</v>
      </c>
      <c r="R67" s="115">
        <f t="shared" si="6"/>
        <v>19.360599999999998</v>
      </c>
      <c r="S67" s="115"/>
      <c r="U67" s="113">
        <f t="shared" ref="U67:U130" si="10">E67</f>
        <v>19.360599999999998</v>
      </c>
    </row>
    <row r="68" spans="1:21">
      <c r="A68" s="1">
        <f>'[6]Raw material'!$A477</f>
        <v>43567</v>
      </c>
      <c r="B68" s="111">
        <f>'[7]Raw material'!$G477</f>
        <v>81.739999999999995</v>
      </c>
      <c r="C68" s="111">
        <v>86.89</v>
      </c>
      <c r="D68" s="111">
        <f>'[10]raw material vs steel prod'!$C68</f>
        <v>86.89</v>
      </c>
      <c r="E68" s="116">
        <f>VLOOKUP(A68,removals!B:AX,49,TRUE)/100</f>
        <v>20.288100000000004</v>
      </c>
      <c r="F68" s="2">
        <f>VLOOKUP(A68,removals!B:AX,49,TRUE)</f>
        <v>2028.8100000000004</v>
      </c>
      <c r="G68" s="113">
        <f t="shared" si="7"/>
        <v>23.349177120497185</v>
      </c>
      <c r="H68" s="2">
        <f>'[8]weekly model'!$L174*100</f>
        <v>1387.6606998835264</v>
      </c>
      <c r="I68" s="113">
        <f t="shared" si="8"/>
        <v>59.430818170690991</v>
      </c>
      <c r="J68" s="113">
        <f t="shared" si="9"/>
        <v>27.45918182930901</v>
      </c>
      <c r="K68" s="113">
        <f t="shared" si="5"/>
        <v>9.8343775823229915</v>
      </c>
      <c r="L68" s="113"/>
      <c r="M68" s="113"/>
      <c r="N68" s="113">
        <f>VLOOKUP(A68,[9]Margin!$A:$B,2,TRUE)</f>
        <v>812.4584789000005</v>
      </c>
      <c r="O68" s="113">
        <f>VLOOKUP(A68,[9]Margin!$A:$C,3,TRUE)</f>
        <v>534.42653000000018</v>
      </c>
      <c r="R68" s="115">
        <f t="shared" si="6"/>
        <v>20.288100000000004</v>
      </c>
      <c r="S68" s="115"/>
      <c r="U68" s="113">
        <f t="shared" si="10"/>
        <v>20.288100000000004</v>
      </c>
    </row>
    <row r="69" spans="1:21">
      <c r="A69" s="1">
        <f>'[6]Raw material'!$A478</f>
        <v>43574</v>
      </c>
      <c r="B69" s="111">
        <f>'[7]Raw material'!$G478</f>
        <v>83.05</v>
      </c>
      <c r="C69" s="111">
        <v>88.4</v>
      </c>
      <c r="D69" s="111">
        <f>'[10]raw material vs steel prod'!$C69</f>
        <v>88.4</v>
      </c>
      <c r="E69" s="116">
        <f>VLOOKUP(A69,removals!B:AX,49,TRUE)/100</f>
        <v>19.617500000000003</v>
      </c>
      <c r="F69" s="2">
        <f>VLOOKUP(A69,removals!B:AX,49,TRUE)</f>
        <v>1961.7500000000005</v>
      </c>
      <c r="G69" s="113">
        <f t="shared" si="7"/>
        <v>22.191742081447966</v>
      </c>
      <c r="H69" s="2">
        <f>'[8]weekly model'!$L175*100</f>
        <v>1286.3251787624067</v>
      </c>
      <c r="I69" s="113">
        <f t="shared" si="8"/>
        <v>57.964137021841076</v>
      </c>
      <c r="J69" s="113">
        <f t="shared" si="9"/>
        <v>30.43586297815893</v>
      </c>
      <c r="K69" s="113">
        <f t="shared" si="5"/>
        <v>16.079162867794963</v>
      </c>
      <c r="L69" s="113"/>
      <c r="M69" s="113"/>
      <c r="N69" s="113">
        <f>VLOOKUP(A69,[9]Margin!$A:$B,2,TRUE)</f>
        <v>873.73471120000067</v>
      </c>
      <c r="O69" s="113">
        <f>VLOOKUP(A69,[9]Margin!$A:$C,3,TRUE)</f>
        <v>589.53824000000031</v>
      </c>
      <c r="R69" s="115">
        <f t="shared" si="6"/>
        <v>19.617500000000003</v>
      </c>
      <c r="S69" s="115"/>
      <c r="U69" s="113">
        <f t="shared" si="10"/>
        <v>19.617500000000003</v>
      </c>
    </row>
    <row r="70" spans="1:21">
      <c r="A70" s="1">
        <f>'[6]Raw material'!$A479</f>
        <v>43581</v>
      </c>
      <c r="B70" s="111">
        <f>'[7]Raw material'!$G479</f>
        <v>83.54</v>
      </c>
      <c r="C70" s="111">
        <v>88.93</v>
      </c>
      <c r="D70" s="111">
        <f>'[10]raw material vs steel prod'!$C70</f>
        <v>88.93</v>
      </c>
      <c r="E70" s="116">
        <f>VLOOKUP(A70,removals!B:AX,49,TRUE)/100</f>
        <v>19.826099999999997</v>
      </c>
      <c r="F70" s="2">
        <f>VLOOKUP(A70,removals!B:AX,49,TRUE)</f>
        <v>1982.6099999999997</v>
      </c>
      <c r="G70" s="113">
        <f t="shared" si="7"/>
        <v>22.2940515011807</v>
      </c>
      <c r="H70" s="2">
        <f>'[8]weekly model'!$L176*100</f>
        <v>1711.6523715852611</v>
      </c>
      <c r="I70" s="113">
        <f t="shared" si="8"/>
        <v>76.776191689276928</v>
      </c>
      <c r="J70" s="113">
        <f t="shared" si="9"/>
        <v>12.153808310723079</v>
      </c>
      <c r="K70" s="113">
        <f t="shared" ref="K70:K133" si="11">AVERAGE(J67:J70)</f>
        <v>18.568480201355644</v>
      </c>
      <c r="L70" s="113"/>
      <c r="M70" s="113"/>
      <c r="N70" s="113">
        <f>VLOOKUP(A70,[9]Margin!$A:$B,2,TRUE)</f>
        <v>865.64699872000028</v>
      </c>
      <c r="O70" s="113">
        <f>VLOOKUP(A70,[9]Margin!$A:$C,3,TRUE)</f>
        <v>552.44734400000061</v>
      </c>
      <c r="R70" s="115">
        <f t="shared" si="6"/>
        <v>19.826099999999997</v>
      </c>
      <c r="S70" s="115"/>
      <c r="U70" s="113">
        <f t="shared" si="10"/>
        <v>19.826099999999997</v>
      </c>
    </row>
    <row r="71" spans="1:21">
      <c r="A71" s="1">
        <f>'[6]Raw material'!$A480</f>
        <v>43588</v>
      </c>
      <c r="B71" s="111">
        <f>'[7]Raw material'!$G480</f>
        <v>83.96</v>
      </c>
      <c r="C71" s="111">
        <v>89.37</v>
      </c>
      <c r="D71" s="111">
        <f>'[10]raw material vs steel prod'!$C71</f>
        <v>89.37</v>
      </c>
      <c r="E71" s="116">
        <f>VLOOKUP(A71,removals!B:AX,49,TRUE)/100</f>
        <v>20.497400000000003</v>
      </c>
      <c r="F71" s="2">
        <f>VLOOKUP(A71,removals!B:AX,49,TRUE)</f>
        <v>2049.7400000000002</v>
      </c>
      <c r="G71" s="113">
        <f t="shared" si="7"/>
        <v>22.935436947521541</v>
      </c>
      <c r="H71" s="2">
        <f>'[8]weekly model'!$L177*100</f>
        <v>1764.2386652049411</v>
      </c>
      <c r="I71" s="113">
        <f t="shared" si="8"/>
        <v>76.921955716025238</v>
      </c>
      <c r="J71" s="113">
        <f t="shared" si="9"/>
        <v>12.448044283974767</v>
      </c>
      <c r="K71" s="113">
        <f t="shared" si="11"/>
        <v>20.624224350541446</v>
      </c>
      <c r="L71" s="113"/>
      <c r="M71" s="113"/>
      <c r="N71" s="113">
        <f>VLOOKUP(A71,[9]Margin!$A:$B,2,TRUE)</f>
        <v>831.06763687000057</v>
      </c>
      <c r="O71" s="113">
        <f>VLOOKUP(A71,[9]Margin!$A:$C,3,TRUE)</f>
        <v>590.14259900000025</v>
      </c>
      <c r="R71" s="115">
        <f t="shared" si="6"/>
        <v>20.497400000000003</v>
      </c>
      <c r="S71" s="115"/>
      <c r="U71" s="113">
        <f t="shared" si="10"/>
        <v>20.497400000000003</v>
      </c>
    </row>
    <row r="72" spans="1:21">
      <c r="A72" s="1">
        <f>'[6]Raw material'!$A481</f>
        <v>43595</v>
      </c>
      <c r="B72" s="111">
        <f>'[7]Raw material'!$G481</f>
        <v>83.43</v>
      </c>
      <c r="C72" s="111">
        <v>88.89</v>
      </c>
      <c r="D72" s="111">
        <f>'[10]raw material vs steel prod'!$C72</f>
        <v>88.89</v>
      </c>
      <c r="E72" s="116">
        <f>VLOOKUP(A72,removals!B:AX,49,TRUE)/100</f>
        <v>20.853000000000002</v>
      </c>
      <c r="F72" s="2">
        <f>VLOOKUP(A72,removals!B:AX,49,TRUE)</f>
        <v>2085.3000000000002</v>
      </c>
      <c r="G72" s="113">
        <f t="shared" si="7"/>
        <v>23.459331758353024</v>
      </c>
      <c r="H72" s="2">
        <f>'[8]weekly model'!$L178*100</f>
        <v>1715.7654627080988</v>
      </c>
      <c r="I72" s="113">
        <f t="shared" si="8"/>
        <v>73.137866004950311</v>
      </c>
      <c r="J72" s="113">
        <f t="shared" si="9"/>
        <v>15.752133995049689</v>
      </c>
      <c r="K72" s="113">
        <f t="shared" si="11"/>
        <v>17.697462391976615</v>
      </c>
      <c r="L72" s="113"/>
      <c r="M72" s="113"/>
      <c r="N72" s="113">
        <f>VLOOKUP(A72,[9]Margin!$A:$B,2,TRUE)</f>
        <v>741.93209849000095</v>
      </c>
      <c r="O72" s="113">
        <f>VLOOKUP(A72,[9]Margin!$A:$C,3,TRUE)</f>
        <v>535.13327299999992</v>
      </c>
      <c r="R72" s="115">
        <f t="shared" si="6"/>
        <v>20.853000000000002</v>
      </c>
      <c r="S72" s="115"/>
      <c r="U72" s="113">
        <f t="shared" si="10"/>
        <v>20.853000000000002</v>
      </c>
    </row>
    <row r="73" spans="1:21">
      <c r="A73" s="1">
        <f>'[6]Raw material'!$A482</f>
        <v>43602</v>
      </c>
      <c r="B73" s="111">
        <f>'[7]Raw material'!$G482</f>
        <v>83.69</v>
      </c>
      <c r="C73" s="111">
        <v>89.16</v>
      </c>
      <c r="D73" s="111">
        <f>'[10]raw material vs steel prod'!$C73</f>
        <v>89.16</v>
      </c>
      <c r="E73" s="116">
        <f>VLOOKUP(A73,removals!B:AX,49,TRUE)/100</f>
        <v>20.545000000000002</v>
      </c>
      <c r="F73" s="2">
        <f>VLOOKUP(A73,removals!B:AX,49,TRUE)</f>
        <v>2054.5</v>
      </c>
      <c r="G73" s="113">
        <f t="shared" si="7"/>
        <v>23.042844324809334</v>
      </c>
      <c r="H73" s="2">
        <f>'[8]weekly model'!$L179*100</f>
        <v>1651.1117453635941</v>
      </c>
      <c r="I73" s="113">
        <f t="shared" si="8"/>
        <v>71.653990370707248</v>
      </c>
      <c r="J73" s="113">
        <f t="shared" si="9"/>
        <v>17.506009629292748</v>
      </c>
      <c r="K73" s="113">
        <f t="shared" si="11"/>
        <v>14.464999054760071</v>
      </c>
      <c r="L73" s="113"/>
      <c r="M73" s="113"/>
      <c r="N73" s="113">
        <f>VLOOKUP(A73,[9]Margin!$A:$B,2,TRUE)</f>
        <v>626.58645608000006</v>
      </c>
      <c r="O73" s="113">
        <f>VLOOKUP(A73,[9]Margin!$A:$C,3,TRUE)</f>
        <v>440.40261600000031</v>
      </c>
      <c r="R73" s="115">
        <f t="shared" si="6"/>
        <v>20.545000000000002</v>
      </c>
      <c r="S73" s="115"/>
      <c r="U73" s="113">
        <f t="shared" si="10"/>
        <v>20.545000000000002</v>
      </c>
    </row>
    <row r="74" spans="1:21">
      <c r="A74" s="1">
        <f>'[6]Raw material'!$A483</f>
        <v>43609</v>
      </c>
      <c r="B74" s="111">
        <f>'[7]Raw material'!$G483</f>
        <v>84.17</v>
      </c>
      <c r="C74" s="111">
        <v>89.55</v>
      </c>
      <c r="D74" s="111">
        <f>'[10]raw material vs steel prod'!$C74</f>
        <v>89.55</v>
      </c>
      <c r="E74" s="116">
        <f>VLOOKUP(A74,removals!B:AX,49,TRUE)/100</f>
        <v>20.799800000000005</v>
      </c>
      <c r="F74" s="2">
        <f>VLOOKUP(A74,removals!B:AX,49,TRUE)</f>
        <v>2079.9800000000005</v>
      </c>
      <c r="G74" s="113">
        <f t="shared" si="7"/>
        <v>23.227024008933562</v>
      </c>
      <c r="H74" s="2">
        <f>'[8]weekly model'!$L180*100</f>
        <v>1691.3444687574472</v>
      </c>
      <c r="I74" s="113">
        <f t="shared" si="8"/>
        <v>72.817958430960573</v>
      </c>
      <c r="J74" s="113">
        <f t="shared" si="9"/>
        <v>16.732041569039424</v>
      </c>
      <c r="K74" s="113">
        <f t="shared" si="11"/>
        <v>15.609557369339157</v>
      </c>
      <c r="L74" s="113"/>
      <c r="M74" s="113"/>
      <c r="N74" s="113">
        <f>VLOOKUP(A74,[9]Margin!$A:$B,2,TRUE)</f>
        <v>599.19146275000003</v>
      </c>
      <c r="O74" s="113">
        <f>VLOOKUP(A74,[9]Margin!$A:$C,3,TRUE)</f>
        <v>375.34067500000037</v>
      </c>
      <c r="R74" s="115">
        <f t="shared" si="6"/>
        <v>20.799800000000005</v>
      </c>
      <c r="S74" s="115"/>
      <c r="U74" s="113">
        <f t="shared" si="10"/>
        <v>20.799800000000005</v>
      </c>
    </row>
    <row r="75" spans="1:21">
      <c r="A75" s="1">
        <f>'[6]Raw material'!$A484</f>
        <v>43616</v>
      </c>
      <c r="B75" s="111">
        <f>'[7]Raw material'!$G484</f>
        <v>84.37</v>
      </c>
      <c r="C75" s="111">
        <v>89.78</v>
      </c>
      <c r="D75" s="111">
        <f>'[10]raw material vs steel prod'!$C75</f>
        <v>89.78</v>
      </c>
      <c r="E75" s="116">
        <f>VLOOKUP(A75,removals!B:AX,49,TRUE)/100</f>
        <v>20.292300000000001</v>
      </c>
      <c r="F75" s="2">
        <f>VLOOKUP(A75,removals!B:AX,49,TRUE)</f>
        <v>2029.2300000000002</v>
      </c>
      <c r="G75" s="113">
        <f t="shared" si="7"/>
        <v>22.602249944308312</v>
      </c>
      <c r="H75" s="2">
        <f>'[8]weekly model'!$L181*100</f>
        <v>1811.4239535632541</v>
      </c>
      <c r="I75" s="113">
        <f t="shared" si="8"/>
        <v>80.143523676916331</v>
      </c>
      <c r="J75" s="113">
        <f t="shared" si="9"/>
        <v>9.6364763230836701</v>
      </c>
      <c r="K75" s="113">
        <f t="shared" si="11"/>
        <v>14.906665379116383</v>
      </c>
      <c r="L75" s="113"/>
      <c r="M75" s="113"/>
      <c r="N75" s="113">
        <f>VLOOKUP(A75,[9]Margin!$A:$B,2,TRUE)</f>
        <v>509.41754840000067</v>
      </c>
      <c r="O75" s="113">
        <f>VLOOKUP(A75,[9]Margin!$A:$C,3,TRUE)</f>
        <v>304.45668000000023</v>
      </c>
      <c r="R75" s="115">
        <f t="shared" si="6"/>
        <v>20.292300000000001</v>
      </c>
      <c r="S75" s="115"/>
      <c r="U75" s="113">
        <f t="shared" si="10"/>
        <v>20.292300000000001</v>
      </c>
    </row>
    <row r="76" spans="1:21">
      <c r="A76" s="1">
        <f>'[6]Raw material'!$A485</f>
        <v>43623</v>
      </c>
      <c r="B76" s="111">
        <f>'[7]Raw material'!$G485</f>
        <v>85.05</v>
      </c>
      <c r="C76" s="111">
        <v>90.51</v>
      </c>
      <c r="D76" s="111">
        <f>'[10]raw material vs steel prod'!$C76</f>
        <v>90.51</v>
      </c>
      <c r="E76" s="116">
        <f>VLOOKUP(A76,removals!B:AX,49,TRUE)/100</f>
        <v>20.705300000000001</v>
      </c>
      <c r="F76" s="2">
        <f>VLOOKUP(A76,removals!B:AX,49,TRUE)</f>
        <v>2070.5300000000002</v>
      </c>
      <c r="G76" s="113">
        <f t="shared" si="7"/>
        <v>22.876256767208044</v>
      </c>
      <c r="H76" s="2">
        <f>'[8]weekly model'!$L182*100</f>
        <v>1922.6065528170441</v>
      </c>
      <c r="I76" s="113">
        <f t="shared" si="8"/>
        <v>84.043756475622502</v>
      </c>
      <c r="J76" s="113">
        <f t="shared" si="9"/>
        <v>6.4662435243775036</v>
      </c>
      <c r="K76" s="113">
        <f t="shared" si="11"/>
        <v>12.585192761448337</v>
      </c>
      <c r="L76" s="113"/>
      <c r="M76" s="113"/>
      <c r="N76" s="113">
        <f>VLOOKUP(A76,[9]Margin!$A:$B,2,TRUE)</f>
        <v>462.27880636500004</v>
      </c>
      <c r="O76" s="113">
        <f>VLOOKUP(A76,[9]Margin!$A:$C,3,TRUE)</f>
        <v>206.61266049999995</v>
      </c>
      <c r="R76" s="115">
        <f t="shared" si="6"/>
        <v>20.705300000000001</v>
      </c>
      <c r="S76" s="115"/>
      <c r="U76" s="113">
        <f t="shared" si="10"/>
        <v>20.705300000000001</v>
      </c>
    </row>
    <row r="77" spans="1:21">
      <c r="A77" s="1">
        <f>'[6]Raw material'!$A486</f>
        <v>43630</v>
      </c>
      <c r="B77" s="111">
        <f>'[7]Raw material'!$G486</f>
        <v>85.03</v>
      </c>
      <c r="C77" s="111">
        <v>90.58</v>
      </c>
      <c r="D77" s="111">
        <f>'[10]raw material vs steel prod'!$C77</f>
        <v>90.58</v>
      </c>
      <c r="E77" s="116">
        <f>VLOOKUP(A77,removals!B:AX,49,TRUE)/100</f>
        <v>20.412700000000005</v>
      </c>
      <c r="F77" s="2">
        <f>VLOOKUP(A77,removals!B:AX,49,TRUE)</f>
        <v>2041.2700000000004</v>
      </c>
      <c r="G77" s="113">
        <f t="shared" si="7"/>
        <v>22.535548686244208</v>
      </c>
      <c r="H77" s="2">
        <f>'[8]weekly model'!$L183*100</f>
        <v>2041.1773772419394</v>
      </c>
      <c r="I77" s="113">
        <f t="shared" si="8"/>
        <v>90.575889926650973</v>
      </c>
      <c r="J77" s="113">
        <f t="shared" si="9"/>
        <v>4.110073349025356E-3</v>
      </c>
      <c r="K77" s="113">
        <f t="shared" si="11"/>
        <v>8.2097178724624058</v>
      </c>
      <c r="L77" s="113"/>
      <c r="M77" s="113"/>
      <c r="N77" s="113">
        <f>VLOOKUP(A77,[9]Margin!$A:$B,2,TRUE)</f>
        <v>282.99422536000066</v>
      </c>
      <c r="O77" s="113">
        <f>VLOOKUP(A77,[9]Margin!$A:$C,3,TRUE)</f>
        <v>45.298871999999847</v>
      </c>
      <c r="R77" s="115">
        <f t="shared" si="6"/>
        <v>20.412700000000005</v>
      </c>
      <c r="S77" s="115"/>
      <c r="U77" s="113">
        <f t="shared" si="10"/>
        <v>20.412700000000005</v>
      </c>
    </row>
    <row r="78" spans="1:21">
      <c r="A78" s="1">
        <f>'[6]Raw material'!$A487</f>
        <v>43637</v>
      </c>
      <c r="B78" s="111">
        <f>'[7]Raw material'!$G487</f>
        <v>84.54</v>
      </c>
      <c r="C78" s="111">
        <v>90.11</v>
      </c>
      <c r="D78" s="111">
        <f>'[10]raw material vs steel prod'!$C78</f>
        <v>90.11</v>
      </c>
      <c r="E78" s="116">
        <f>VLOOKUP(A78,removals!B:AX,49,TRUE)/100</f>
        <v>19.717599999999997</v>
      </c>
      <c r="F78" s="2">
        <f>VLOOKUP(A78,removals!B:AX,49,TRUE)</f>
        <v>1971.7599999999998</v>
      </c>
      <c r="G78" s="113">
        <f t="shared" si="7"/>
        <v>21.881700144268112</v>
      </c>
      <c r="H78" s="2">
        <f>'[8]weekly model'!$L184*100</f>
        <v>1942.0211448463622</v>
      </c>
      <c r="I78" s="113">
        <f t="shared" si="8"/>
        <v>88.7509257526807</v>
      </c>
      <c r="J78" s="113">
        <f t="shared" si="9"/>
        <v>1.3590742473192989</v>
      </c>
      <c r="K78" s="113">
        <f t="shared" si="11"/>
        <v>4.3664760420323745</v>
      </c>
      <c r="L78" s="113"/>
      <c r="M78" s="113"/>
      <c r="N78" s="113">
        <f>VLOOKUP(A78,[9]Margin!$A:$B,2,TRUE)</f>
        <v>214.85975000000053</v>
      </c>
      <c r="O78" s="113">
        <f>VLOOKUP(A78,[9]Margin!$A:$C,3,TRUE)</f>
        <v>-2.4749999999999091</v>
      </c>
      <c r="R78" s="115">
        <f t="shared" si="6"/>
        <v>19.717599999999997</v>
      </c>
      <c r="S78" s="115"/>
      <c r="U78" s="113">
        <f t="shared" si="10"/>
        <v>19.717599999999997</v>
      </c>
    </row>
    <row r="79" spans="1:21">
      <c r="A79" s="1">
        <f>'[6]Raw material'!$A488</f>
        <v>43644</v>
      </c>
      <c r="B79" s="111">
        <f>'[7]Raw material'!$G488</f>
        <v>83.81</v>
      </c>
      <c r="C79" s="111">
        <v>89.5</v>
      </c>
      <c r="D79" s="111">
        <f>'[10]raw material vs steel prod'!$C79</f>
        <v>89.5</v>
      </c>
      <c r="E79" s="116">
        <f>VLOOKUP(A79,removals!B:AX,49,TRUE)/100</f>
        <v>20.141099999999998</v>
      </c>
      <c r="F79" s="2">
        <f>VLOOKUP(A79,removals!B:AX,49,TRUE)</f>
        <v>2014.1099999999997</v>
      </c>
      <c r="G79" s="113">
        <f t="shared" si="7"/>
        <v>22.504022346368711</v>
      </c>
      <c r="H79" s="2">
        <f>'[8]weekly model'!$L185*100</f>
        <v>1859.6535775174762</v>
      </c>
      <c r="I79" s="113">
        <f t="shared" si="8"/>
        <v>82.636497106818467</v>
      </c>
      <c r="J79" s="113">
        <f t="shared" si="9"/>
        <v>6.8635028931815327</v>
      </c>
      <c r="K79" s="113">
        <f t="shared" si="11"/>
        <v>3.6732326845568402</v>
      </c>
      <c r="L79" s="113"/>
      <c r="M79" s="113"/>
      <c r="N79" s="113">
        <f>VLOOKUP(A79,[9]Margin!$A:$B,2,TRUE)</f>
        <v>364.50719281500096</v>
      </c>
      <c r="O79" s="113">
        <f>VLOOKUP(A79,[9]Margin!$A:$C,3,TRUE)</f>
        <v>155.7528255000002</v>
      </c>
      <c r="R79" s="115">
        <f t="shared" si="6"/>
        <v>20.141099999999998</v>
      </c>
      <c r="S79" s="115"/>
      <c r="U79" s="113">
        <f t="shared" si="10"/>
        <v>20.141099999999998</v>
      </c>
    </row>
    <row r="80" spans="1:21">
      <c r="A80" s="1">
        <f>'[6]Raw material'!$A489</f>
        <v>43651</v>
      </c>
      <c r="B80" s="111">
        <f>'[7]Raw material'!$G489</f>
        <v>81.13</v>
      </c>
      <c r="C80" s="111">
        <v>86.81</v>
      </c>
      <c r="D80" s="111">
        <f>'[10]raw material vs steel prod'!$C80</f>
        <v>86.81</v>
      </c>
      <c r="E80" s="116">
        <f>VLOOKUP(A80,removals!B:AX,49,TRUE)/100</f>
        <v>19.671399999999995</v>
      </c>
      <c r="F80" s="2">
        <f>VLOOKUP(A80,removals!B:AX,49,TRUE)</f>
        <v>1967.1399999999994</v>
      </c>
      <c r="G80" s="113">
        <f t="shared" si="7"/>
        <v>22.660292593019228</v>
      </c>
      <c r="H80" s="2">
        <f>'[8]weekly model'!$L186*100</f>
        <v>2063.981163375955</v>
      </c>
      <c r="I80" s="113">
        <f t="shared" si="8"/>
        <v>91.083606043630198</v>
      </c>
      <c r="J80" s="113">
        <f t="shared" si="9"/>
        <v>-4.2736060436301955</v>
      </c>
      <c r="K80" s="113">
        <f t="shared" si="11"/>
        <v>0.98827029255491539</v>
      </c>
      <c r="L80" s="113"/>
      <c r="M80" s="113"/>
      <c r="N80" s="113">
        <f>VLOOKUP(A80,[9]Margin!$A:$B,2,TRUE)</f>
        <v>413.07416107500103</v>
      </c>
      <c r="O80" s="113">
        <f>VLOOKUP(A80,[9]Margin!$A:$C,3,TRUE)</f>
        <v>179.55102750000015</v>
      </c>
      <c r="R80" s="115">
        <f t="shared" si="6"/>
        <v>19.671399999999995</v>
      </c>
      <c r="S80" s="115"/>
      <c r="U80" s="113">
        <f t="shared" si="10"/>
        <v>19.671399999999995</v>
      </c>
    </row>
    <row r="81" spans="1:21">
      <c r="A81" s="1">
        <f>'[6]Raw material'!$A490</f>
        <v>43658</v>
      </c>
      <c r="B81" s="111">
        <f>'[7]Raw material'!$G490</f>
        <v>80.849999999999994</v>
      </c>
      <c r="C81" s="111">
        <v>86.44</v>
      </c>
      <c r="D81" s="111">
        <f>'[10]raw material vs steel prod'!$C81</f>
        <v>86.44</v>
      </c>
      <c r="E81" s="116">
        <f>VLOOKUP(A81,removals!B:AX,49,TRUE)/100</f>
        <v>20.320999999999998</v>
      </c>
      <c r="F81" s="2">
        <f>VLOOKUP(A81,removals!B:AX,49,TRUE)</f>
        <v>2032.0999999999997</v>
      </c>
      <c r="G81" s="113">
        <f t="shared" si="7"/>
        <v>23.508792225821377</v>
      </c>
      <c r="H81" s="2">
        <f>'[8]weekly model'!$L187*100</f>
        <v>2025.6298833492554</v>
      </c>
      <c r="I81" s="113">
        <f t="shared" si="8"/>
        <v>86.16477885768893</v>
      </c>
      <c r="J81" s="113">
        <f t="shared" si="9"/>
        <v>0.27522114231106798</v>
      </c>
      <c r="K81" s="113">
        <f t="shared" si="11"/>
        <v>1.056048059795426</v>
      </c>
      <c r="L81" s="113"/>
      <c r="M81" s="113"/>
      <c r="N81" s="113">
        <f>VLOOKUP(A81,[9]Margin!$A:$B,2,TRUE)</f>
        <v>365.21344473500039</v>
      </c>
      <c r="O81" s="113">
        <f>VLOOKUP(A81,[9]Margin!$A:$C,3,TRUE)</f>
        <v>108.23180950000005</v>
      </c>
      <c r="R81" s="115">
        <f t="shared" si="6"/>
        <v>20.320999999999998</v>
      </c>
      <c r="S81" s="115"/>
      <c r="U81" s="113">
        <f t="shared" si="10"/>
        <v>20.320999999999998</v>
      </c>
    </row>
    <row r="82" spans="1:21">
      <c r="A82" s="1">
        <f>'[6]Raw material'!$A491</f>
        <v>43665</v>
      </c>
      <c r="B82" s="111">
        <f>'[7]Raw material'!$G491</f>
        <v>80.430000000000007</v>
      </c>
      <c r="C82" s="111">
        <v>86.05</v>
      </c>
      <c r="D82" s="111">
        <f>'[10]raw material vs steel prod'!$C82</f>
        <v>86.05</v>
      </c>
      <c r="E82" s="116">
        <f>VLOOKUP(A82,removals!B:AX,49,TRUE)/100</f>
        <v>20.429500000000004</v>
      </c>
      <c r="F82" s="2">
        <f>VLOOKUP(A82,removals!B:AX,49,TRUE)</f>
        <v>2042.9500000000005</v>
      </c>
      <c r="G82" s="113">
        <f t="shared" si="7"/>
        <v>23.741429401510757</v>
      </c>
      <c r="H82" s="2">
        <f>'[8]weekly model'!$L188*100</f>
        <v>2016.706194125102</v>
      </c>
      <c r="I82" s="113">
        <f t="shared" si="8"/>
        <v>84.944598744200775</v>
      </c>
      <c r="J82" s="113">
        <f t="shared" si="9"/>
        <v>1.1054012557992223</v>
      </c>
      <c r="K82" s="113">
        <f t="shared" si="11"/>
        <v>0.99262981191540689</v>
      </c>
      <c r="L82" s="113"/>
      <c r="M82" s="113"/>
      <c r="N82" s="113">
        <f>VLOOKUP(A82,[9]Margin!$A:$B,2,TRUE)</f>
        <v>280.231170475</v>
      </c>
      <c r="O82" s="113">
        <f>VLOOKUP(A82,[9]Margin!$A:$C,3,TRUE)</f>
        <v>68.51740749999999</v>
      </c>
      <c r="R82" s="115">
        <f t="shared" si="6"/>
        <v>20.429500000000004</v>
      </c>
      <c r="S82" s="115"/>
      <c r="U82" s="113">
        <f t="shared" si="10"/>
        <v>20.429500000000004</v>
      </c>
    </row>
    <row r="83" spans="1:21">
      <c r="A83" s="1">
        <f>'[6]Raw material'!$A492</f>
        <v>43672</v>
      </c>
      <c r="B83" s="111">
        <f>'[7]Raw material'!$G492</f>
        <v>80.73</v>
      </c>
      <c r="C83" s="111">
        <v>86.36</v>
      </c>
      <c r="D83" s="111">
        <f>'[10]raw material vs steel prod'!$C83</f>
        <v>86.36</v>
      </c>
      <c r="E83" s="116">
        <f>VLOOKUP(A83,removals!B:AX,49,TRUE)/100</f>
        <v>20.064800000000002</v>
      </c>
      <c r="F83" s="2">
        <f>VLOOKUP(A83,removals!B:AX,49,TRUE)</f>
        <v>2006.4800000000002</v>
      </c>
      <c r="G83" s="113">
        <f t="shared" si="7"/>
        <v>23.233904585456234</v>
      </c>
      <c r="H83" s="2">
        <f>'[8]weekly model'!$L189*100</f>
        <v>1902.7393632115654</v>
      </c>
      <c r="I83" s="113">
        <f t="shared" si="8"/>
        <v>81.894946078182073</v>
      </c>
      <c r="J83" s="113">
        <f t="shared" si="9"/>
        <v>4.4650539218179262</v>
      </c>
      <c r="K83" s="113">
        <f t="shared" si="11"/>
        <v>0.39301756907450525</v>
      </c>
      <c r="L83" s="113"/>
      <c r="M83" s="113"/>
      <c r="N83" s="113">
        <f>VLOOKUP(A83,[9]Margin!$A:$B,2,TRUE)</f>
        <v>299.82862375000013</v>
      </c>
      <c r="O83" s="113">
        <f>VLOOKUP(A83,[9]Margin!$A:$C,3,TRUE)</f>
        <v>74.090374999999767</v>
      </c>
      <c r="R83" s="115">
        <f t="shared" si="6"/>
        <v>20.064800000000002</v>
      </c>
      <c r="S83" s="115"/>
      <c r="U83" s="113">
        <f t="shared" si="10"/>
        <v>20.064800000000002</v>
      </c>
    </row>
    <row r="84" spans="1:21">
      <c r="A84" s="1">
        <f>'[6]Raw material'!$A493</f>
        <v>43679</v>
      </c>
      <c r="B84" s="111">
        <f>'[7]Raw material'!$G493</f>
        <v>78.44</v>
      </c>
      <c r="C84" s="111">
        <v>84.06</v>
      </c>
      <c r="D84" s="111">
        <f>'[10]raw material vs steel prod'!$C84</f>
        <v>84.06</v>
      </c>
      <c r="E84" s="116">
        <f>VLOOKUP(A84,removals!B:AX,49,TRUE)/100</f>
        <v>18.346999999999998</v>
      </c>
      <c r="F84" s="2">
        <f>VLOOKUP(A84,removals!B:AX,49,TRUE)</f>
        <v>1834.6999999999998</v>
      </c>
      <c r="G84" s="113">
        <f t="shared" si="7"/>
        <v>21.826076611943847</v>
      </c>
      <c r="H84" s="2">
        <f>'[8]weekly model'!$L190*100</f>
        <v>2005.359849063884</v>
      </c>
      <c r="I84" s="113">
        <f t="shared" si="8"/>
        <v>91.879080455829353</v>
      </c>
      <c r="J84" s="113">
        <f t="shared" si="9"/>
        <v>-7.8190804558293507</v>
      </c>
      <c r="K84" s="113">
        <f t="shared" si="11"/>
        <v>-0.49335103397528357</v>
      </c>
      <c r="L84" s="113"/>
      <c r="M84" s="113"/>
      <c r="N84" s="113">
        <f>VLOOKUP(A84,[9]Margin!$A:$B,2,TRUE)</f>
        <v>305.07946508000032</v>
      </c>
      <c r="O84" s="113">
        <f>VLOOKUP(A84,[9]Margin!$A:$C,3,TRUE)</f>
        <v>88.161916000000019</v>
      </c>
      <c r="R84" s="115">
        <f t="shared" si="6"/>
        <v>18.346999999999998</v>
      </c>
      <c r="S84" s="115"/>
      <c r="U84" s="113">
        <f t="shared" si="10"/>
        <v>18.346999999999998</v>
      </c>
    </row>
    <row r="85" spans="1:21">
      <c r="A85" s="1">
        <f>'[6]Raw material'!$A494</f>
        <v>43686</v>
      </c>
      <c r="B85" s="111">
        <f>'[7]Raw material'!$G494</f>
        <v>82.04</v>
      </c>
      <c r="C85" s="111">
        <v>87.93</v>
      </c>
      <c r="D85" s="111">
        <f>'[10]raw material vs steel prod'!$C85</f>
        <v>87.93</v>
      </c>
      <c r="E85" s="116">
        <f>VLOOKUP(A85,removals!B:AX,49,TRUE)/100</f>
        <v>20.572299999999998</v>
      </c>
      <c r="F85" s="2">
        <f>VLOOKUP(A85,removals!B:AX,49,TRUE)</f>
        <v>2057.23</v>
      </c>
      <c r="G85" s="113">
        <f t="shared" si="7"/>
        <v>23.396224269305126</v>
      </c>
      <c r="H85" s="2">
        <f>'[8]weekly model'!$L191*100</f>
        <v>1847.1209957847209</v>
      </c>
      <c r="I85" s="113">
        <f t="shared" si="8"/>
        <v>78.94953367360506</v>
      </c>
      <c r="J85" s="113">
        <f t="shared" si="9"/>
        <v>8.9804663263949465</v>
      </c>
      <c r="K85" s="113">
        <f t="shared" si="11"/>
        <v>1.6829602620456861</v>
      </c>
      <c r="L85" s="113"/>
      <c r="M85" s="113"/>
      <c r="N85" s="113">
        <f>VLOOKUP(A85,[9]Margin!$A:$B,2,TRUE)</f>
        <v>331.17282800000021</v>
      </c>
      <c r="O85" s="113">
        <f>VLOOKUP(A85,[9]Margin!$A:$C,3,TRUE)</f>
        <v>134.50559999999996</v>
      </c>
      <c r="R85" s="115">
        <f t="shared" si="6"/>
        <v>20.572299999999998</v>
      </c>
      <c r="S85" s="115"/>
      <c r="U85" s="113">
        <f t="shared" si="10"/>
        <v>20.572299999999998</v>
      </c>
    </row>
    <row r="86" spans="1:21">
      <c r="A86" s="1">
        <f>'[6]Raw material'!$A495</f>
        <v>43693</v>
      </c>
      <c r="B86" s="111">
        <f>'[7]Raw material'!$G495</f>
        <v>82.25</v>
      </c>
      <c r="C86" s="111">
        <v>88.13</v>
      </c>
      <c r="D86" s="111">
        <f>'[10]raw material vs steel prod'!$C86</f>
        <v>88.13</v>
      </c>
      <c r="E86" s="116">
        <f>VLOOKUP(A86,removals!B:AX,49,TRUE)/100</f>
        <v>17.825500000000002</v>
      </c>
      <c r="F86" s="2">
        <f>VLOOKUP(A86,removals!B:AX,49,TRUE)</f>
        <v>1782.5500000000002</v>
      </c>
      <c r="G86" s="113">
        <f t="shared" si="7"/>
        <v>20.226370135027803</v>
      </c>
      <c r="H86" s="2">
        <f>'[8]weekly model'!$L192*100</f>
        <v>1957.8300819600315</v>
      </c>
      <c r="I86" s="113">
        <f t="shared" si="8"/>
        <v>96.795918837136441</v>
      </c>
      <c r="J86" s="113">
        <f t="shared" si="9"/>
        <v>-8.6659188371364451</v>
      </c>
      <c r="K86" s="113">
        <f t="shared" si="11"/>
        <v>-0.7598697611882308</v>
      </c>
      <c r="L86" s="113"/>
      <c r="M86" s="113"/>
      <c r="N86" s="113">
        <f>VLOOKUP(A86,[9]Margin!$A:$B,2,TRUE)</f>
        <v>372.68881047000104</v>
      </c>
      <c r="O86" s="113">
        <f>VLOOKUP(A86,[9]Margin!$A:$C,3,TRUE)</f>
        <v>233.01531900000055</v>
      </c>
      <c r="R86" s="115">
        <f t="shared" si="6"/>
        <v>17.825500000000002</v>
      </c>
      <c r="S86" s="115"/>
      <c r="U86" s="113">
        <f t="shared" si="10"/>
        <v>17.825500000000002</v>
      </c>
    </row>
    <row r="87" spans="1:21">
      <c r="A87" s="1">
        <f>'[6]Raw material'!$A496</f>
        <v>43700</v>
      </c>
      <c r="B87" s="111">
        <f>'[7]Raw material'!$G496</f>
        <v>82.07</v>
      </c>
      <c r="C87" s="111">
        <v>87.95</v>
      </c>
      <c r="D87" s="111">
        <f>'[10]raw material vs steel prod'!$C87</f>
        <v>87.95</v>
      </c>
      <c r="E87" s="116">
        <f>VLOOKUP(A87,removals!B:AX,49,TRUE)/100</f>
        <v>21.594999999999999</v>
      </c>
      <c r="F87" s="2">
        <f>VLOOKUP(A87,removals!B:AX,49,TRUE)</f>
        <v>2159.5</v>
      </c>
      <c r="G87" s="113">
        <f t="shared" si="7"/>
        <v>24.553723706651507</v>
      </c>
      <c r="H87" s="2">
        <f>'[8]weekly model'!$L193*100</f>
        <v>2134.0167327066551</v>
      </c>
      <c r="I87" s="113">
        <f t="shared" si="8"/>
        <v>86.912142459620426</v>
      </c>
      <c r="J87" s="113">
        <f t="shared" si="9"/>
        <v>1.0378575403795764</v>
      </c>
      <c r="K87" s="113">
        <f t="shared" si="11"/>
        <v>-1.6166688565478182</v>
      </c>
      <c r="L87" s="113"/>
      <c r="M87" s="113"/>
      <c r="N87" s="113">
        <f>VLOOKUP(A87,[9]Margin!$A:$B,2,TRUE)</f>
        <v>343.43233162500064</v>
      </c>
      <c r="O87" s="113">
        <f>VLOOKUP(A87,[9]Margin!$A:$C,3,TRUE)</f>
        <v>224.46976250000034</v>
      </c>
      <c r="R87" s="115">
        <f t="shared" si="6"/>
        <v>21.594999999999999</v>
      </c>
      <c r="S87" s="115"/>
      <c r="U87" s="113">
        <f t="shared" si="10"/>
        <v>21.594999999999999</v>
      </c>
    </row>
    <row r="88" spans="1:21">
      <c r="A88" s="1">
        <f>'[6]Raw material'!$A497</f>
        <v>43707</v>
      </c>
      <c r="B88" s="111">
        <f>'[7]Raw material'!$G497</f>
        <v>81.599999999999994</v>
      </c>
      <c r="C88" s="111">
        <v>87.48</v>
      </c>
      <c r="D88" s="111">
        <f>'[10]raw material vs steel prod'!$C88</f>
        <v>87.48</v>
      </c>
      <c r="E88" s="116">
        <f>VLOOKUP(A88,removals!B:AX,49,TRUE)/100</f>
        <v>21.728000000000002</v>
      </c>
      <c r="F88" s="2">
        <f>VLOOKUP(A88,removals!B:AX,49,TRUE)</f>
        <v>2172.8000000000002</v>
      </c>
      <c r="G88" s="113">
        <f t="shared" si="7"/>
        <v>24.837677183356195</v>
      </c>
      <c r="H88" s="2">
        <f>'[8]weekly model'!$L194*100</f>
        <v>2076.443584532547</v>
      </c>
      <c r="I88" s="113">
        <f t="shared" si="8"/>
        <v>83.600554480351249</v>
      </c>
      <c r="J88" s="113">
        <f t="shared" si="9"/>
        <v>3.8794455196487547</v>
      </c>
      <c r="K88" s="113">
        <f t="shared" si="11"/>
        <v>1.3079626373217081</v>
      </c>
      <c r="L88" s="113"/>
      <c r="M88" s="113"/>
      <c r="N88" s="113">
        <f>VLOOKUP(A88,[9]Margin!$A:$B,2,TRUE)</f>
        <v>350.06897818000016</v>
      </c>
      <c r="O88" s="113">
        <f>VLOOKUP(A88,[9]Margin!$A:$C,3,TRUE)</f>
        <v>230.14378599999964</v>
      </c>
      <c r="R88" s="115">
        <f t="shared" si="6"/>
        <v>21.728000000000002</v>
      </c>
      <c r="S88" s="115"/>
      <c r="U88" s="113">
        <f t="shared" si="10"/>
        <v>21.728000000000002</v>
      </c>
    </row>
    <row r="89" spans="1:21">
      <c r="A89" s="1">
        <f>'[6]Raw material'!$A498</f>
        <v>43714</v>
      </c>
      <c r="B89" s="111">
        <f>'[7]Raw material'!$G498</f>
        <v>82.95</v>
      </c>
      <c r="C89" s="111">
        <v>88.85</v>
      </c>
      <c r="D89" s="111">
        <f>'[10]raw material vs steel prod'!$C89</f>
        <v>88.85</v>
      </c>
      <c r="E89" s="116">
        <f>VLOOKUP(A89,removals!B:AX,49,TRUE)/100</f>
        <v>22.255100000000002</v>
      </c>
      <c r="F89" s="2">
        <f>VLOOKUP(A89,removals!B:AX,49,TRUE)</f>
        <v>2225.5100000000002</v>
      </c>
      <c r="G89" s="113">
        <f t="shared" si="7"/>
        <v>25.047945976364662</v>
      </c>
      <c r="H89" s="2">
        <f>'[8]weekly model'!$L195*100</f>
        <v>2124.4240490226612</v>
      </c>
      <c r="I89" s="113">
        <f t="shared" si="8"/>
        <v>84.814301780564193</v>
      </c>
      <c r="J89" s="113">
        <f t="shared" si="9"/>
        <v>4.0356982194358011</v>
      </c>
      <c r="K89" s="113">
        <f t="shared" si="11"/>
        <v>7.1770610581921801E-2</v>
      </c>
      <c r="L89" s="113"/>
      <c r="M89" s="113"/>
      <c r="N89" s="113">
        <f>VLOOKUP(A89,[9]Margin!$A:$B,2,TRUE)</f>
        <v>439.82275557000094</v>
      </c>
      <c r="O89" s="113">
        <f>VLOOKUP(A89,[9]Margin!$A:$C,3,TRUE)</f>
        <v>270.94358900000043</v>
      </c>
      <c r="R89" s="115">
        <f t="shared" si="6"/>
        <v>22.255100000000002</v>
      </c>
      <c r="S89" s="115"/>
      <c r="U89" s="113">
        <f t="shared" si="10"/>
        <v>22.255100000000002</v>
      </c>
    </row>
    <row r="90" spans="1:21">
      <c r="A90" s="1">
        <f>'[6]Raw material'!$A499</f>
        <v>43721</v>
      </c>
      <c r="B90" s="111">
        <f>'[7]Raw material'!$G499</f>
        <v>83.15</v>
      </c>
      <c r="C90" s="111">
        <v>89.07</v>
      </c>
      <c r="D90" s="111">
        <f>'[10]raw material vs steel prod'!$C90</f>
        <v>89.07</v>
      </c>
      <c r="E90" s="116">
        <f>VLOOKUP(A90,removals!B:AX,49,TRUE)/100</f>
        <v>22.142399999999999</v>
      </c>
      <c r="F90" s="2">
        <f>VLOOKUP(A90,removals!B:AX,49,TRUE)</f>
        <v>2214.2399999999998</v>
      </c>
      <c r="G90" s="113">
        <f t="shared" si="7"/>
        <v>24.859548669585717</v>
      </c>
      <c r="H90" s="2">
        <f>'[8]weekly model'!$L196*100</f>
        <v>2031.3553913831042</v>
      </c>
      <c r="I90" s="113">
        <f t="shared" si="8"/>
        <v>81.713285240305069</v>
      </c>
      <c r="J90" s="113">
        <f t="shared" si="9"/>
        <v>7.3567147596949241</v>
      </c>
      <c r="K90" s="113">
        <f t="shared" si="11"/>
        <v>4.0774290097897641</v>
      </c>
      <c r="L90" s="113"/>
      <c r="M90" s="113"/>
      <c r="N90" s="113">
        <f>VLOOKUP(A90,[9]Margin!$A:$B,2,TRUE)</f>
        <v>351.05567703000088</v>
      </c>
      <c r="O90" s="113">
        <f>VLOOKUP(A90,[9]Margin!$A:$C,3,TRUE)</f>
        <v>186.81343100000049</v>
      </c>
      <c r="R90" s="115">
        <f t="shared" si="6"/>
        <v>22.142399999999999</v>
      </c>
      <c r="S90" s="115"/>
      <c r="U90" s="113">
        <f t="shared" si="10"/>
        <v>22.142399999999999</v>
      </c>
    </row>
    <row r="91" spans="1:21">
      <c r="A91" s="1">
        <f>'[6]Raw material'!$A500</f>
        <v>43728</v>
      </c>
      <c r="B91" s="111">
        <f>'[7]Raw material'!$G500</f>
        <v>83.06</v>
      </c>
      <c r="C91" s="111">
        <v>88.97</v>
      </c>
      <c r="D91" s="111">
        <f>'[10]raw material vs steel prod'!$C91</f>
        <v>88.97</v>
      </c>
      <c r="E91" s="116">
        <f>VLOOKUP(A91,removals!B:AX,49,TRUE)/100</f>
        <v>21.996100000000002</v>
      </c>
      <c r="F91" s="2">
        <f>VLOOKUP(A91,removals!B:AX,49,TRUE)</f>
        <v>2199.61</v>
      </c>
      <c r="G91" s="113">
        <f t="shared" si="7"/>
        <v>24.723052714398115</v>
      </c>
      <c r="H91" s="2">
        <f>'[8]weekly model'!$L197*100</f>
        <v>2133.5371843515636</v>
      </c>
      <c r="I91" s="113">
        <f t="shared" si="8"/>
        <v>86.297481504338762</v>
      </c>
      <c r="J91" s="113">
        <f t="shared" si="9"/>
        <v>2.6725184956612367</v>
      </c>
      <c r="K91" s="113">
        <f t="shared" si="11"/>
        <v>4.4860942486101791</v>
      </c>
      <c r="L91" s="113"/>
      <c r="M91" s="113"/>
      <c r="N91" s="113">
        <f>VLOOKUP(A91,[9]Margin!$A:$B,2,TRUE)</f>
        <v>408.24047964000056</v>
      </c>
      <c r="O91" s="113">
        <f>VLOOKUP(A91,[9]Margin!$A:$C,3,TRUE)</f>
        <v>173.87962800000014</v>
      </c>
      <c r="R91" s="115">
        <f t="shared" si="6"/>
        <v>21.996100000000002</v>
      </c>
      <c r="S91" s="115"/>
      <c r="U91" s="113">
        <f t="shared" si="10"/>
        <v>21.996100000000002</v>
      </c>
    </row>
    <row r="92" spans="1:21">
      <c r="A92" s="1">
        <f>'[6]Raw material'!$A501</f>
        <v>43735</v>
      </c>
      <c r="B92" s="252">
        <f>'[7]Raw material'!$G501</f>
        <v>79.319999999999993</v>
      </c>
      <c r="C92" s="111">
        <v>84.63</v>
      </c>
      <c r="D92" s="111">
        <f>'[10]raw material vs steel prod'!$C92</f>
        <v>84.63</v>
      </c>
      <c r="E92" s="116">
        <f>VLOOKUP(A92,removals!B:AX,49,TRUE)/100</f>
        <v>20.0977</v>
      </c>
      <c r="F92" s="2">
        <f>VLOOKUP(A92,removals!B:AX,49,TRUE)</f>
        <v>2009.77</v>
      </c>
      <c r="G92" s="113">
        <f t="shared" si="7"/>
        <v>23.747725392886686</v>
      </c>
      <c r="H92" s="2">
        <f>'[8]weekly model'!$L198*100</f>
        <v>2269.0984088110035</v>
      </c>
      <c r="I92" s="113">
        <f t="shared" si="8"/>
        <v>95.550136750809912</v>
      </c>
      <c r="J92" s="113">
        <f t="shared" si="9"/>
        <v>-10.920136750809917</v>
      </c>
      <c r="K92" s="113">
        <f t="shared" si="11"/>
        <v>0.78619868099551127</v>
      </c>
      <c r="L92" s="113"/>
      <c r="M92" s="113"/>
      <c r="N92" s="113">
        <f>VLOOKUP(A92,[9]Margin!$A:$B,2,TRUE)</f>
        <v>486.83480575000021</v>
      </c>
      <c r="O92" s="113">
        <f>VLOOKUP(A92,[9]Margin!$A:$C,3,TRUE)</f>
        <v>180.51177499999994</v>
      </c>
      <c r="R92" s="251">
        <f t="shared" si="6"/>
        <v>20.0977</v>
      </c>
      <c r="S92" s="251"/>
      <c r="U92" s="113">
        <f t="shared" si="10"/>
        <v>20.0977</v>
      </c>
    </row>
    <row r="93" spans="1:21">
      <c r="A93" s="1">
        <f>'[6]Raw material'!$A502</f>
        <v>43742</v>
      </c>
      <c r="B93" s="252">
        <f>'[7]Raw material'!$G502</f>
        <v>70.33</v>
      </c>
      <c r="C93" s="111">
        <v>75.510000000000005</v>
      </c>
      <c r="D93" s="111">
        <f>'[10]raw material vs steel prod'!$C93</f>
        <v>75.510000000000005</v>
      </c>
      <c r="E93" s="116">
        <f>VLOOKUP(A93,removals!B:AX,49,TRUE)/100</f>
        <v>20.0977</v>
      </c>
      <c r="F93" s="2">
        <f>VLOOKUP(A93,removals!B:AX,49,TRUE)</f>
        <v>2009.77</v>
      </c>
      <c r="G93" s="113">
        <f t="shared" si="7"/>
        <v>26.615944907959207</v>
      </c>
      <c r="H93" s="2">
        <f>'[8]weekly model'!$L199*100</f>
        <v>2104.1384312850728</v>
      </c>
      <c r="I93" s="113">
        <f t="shared" si="8"/>
        <v>79.055560062263766</v>
      </c>
      <c r="J93" s="113">
        <f t="shared" si="9"/>
        <v>-3.5455600622637604</v>
      </c>
      <c r="K93" s="113">
        <f t="shared" si="11"/>
        <v>-1.1091158894293791</v>
      </c>
      <c r="L93" s="113"/>
      <c r="M93" s="113"/>
      <c r="N93" s="113">
        <f>VLOOKUP(A93,[9]Margin!$A:$B,2,TRUE)</f>
        <v>511.75456268000107</v>
      </c>
      <c r="O93" s="113">
        <f>VLOOKUP(A93,[9]Margin!$A:$C,3,TRUE)</f>
        <v>196.9894360000003</v>
      </c>
      <c r="R93" s="251">
        <f t="shared" si="6"/>
        <v>20.0977</v>
      </c>
      <c r="S93" s="251"/>
      <c r="U93" s="113">
        <f t="shared" si="10"/>
        <v>20.0977</v>
      </c>
    </row>
    <row r="94" spans="1:21">
      <c r="A94" s="1">
        <f>'[6]Raw material'!$A503</f>
        <v>43749</v>
      </c>
      <c r="B94" s="252">
        <f>'[7]Raw material'!$G503</f>
        <v>76.94</v>
      </c>
      <c r="C94" s="111">
        <v>82.47</v>
      </c>
      <c r="D94" s="111">
        <f>'[10]raw material vs steel prod'!$C94</f>
        <v>82.47</v>
      </c>
      <c r="E94" s="116">
        <f>VLOOKUP(A94,removals!B:AX,49,TRUE)/100</f>
        <v>21.664999999999999</v>
      </c>
      <c r="F94" s="2">
        <f>VLOOKUP(A94,removals!B:AX,49,TRUE)</f>
        <v>2166.5</v>
      </c>
      <c r="G94" s="113">
        <f t="shared" si="7"/>
        <v>26.270158845640839</v>
      </c>
      <c r="H94" s="2">
        <f>'[8]weekly model'!$L200*100</f>
        <v>2029.2893143195845</v>
      </c>
      <c r="I94" s="113">
        <f t="shared" si="8"/>
        <v>77.246937342227625</v>
      </c>
      <c r="J94" s="113">
        <f t="shared" si="9"/>
        <v>5.223062657772374</v>
      </c>
      <c r="K94" s="113">
        <f t="shared" si="11"/>
        <v>-1.6425289149100166</v>
      </c>
      <c r="L94" s="113"/>
      <c r="M94" s="113"/>
      <c r="N94" s="113">
        <f>VLOOKUP(A94,[9]Margin!$A:$B,2,TRUE)</f>
        <v>453.97738500000014</v>
      </c>
      <c r="O94" s="113">
        <f>VLOOKUP(A94,[9]Margin!$A:$C,3,TRUE)</f>
        <v>139.66450000000032</v>
      </c>
      <c r="R94" s="251">
        <f t="shared" si="6"/>
        <v>21.664999999999999</v>
      </c>
      <c r="S94" s="251"/>
      <c r="U94" s="113">
        <f t="shared" si="10"/>
        <v>21.664999999999999</v>
      </c>
    </row>
    <row r="95" spans="1:21">
      <c r="A95" s="1">
        <f>'[6]Raw material'!$A504</f>
        <v>43756</v>
      </c>
      <c r="B95" s="252">
        <f>'[7]Raw material'!$G504</f>
        <v>78.599999999999994</v>
      </c>
      <c r="C95" s="111">
        <v>83.59</v>
      </c>
      <c r="D95" s="111">
        <f>'[10]raw material vs steel prod'!$C95</f>
        <v>83.59</v>
      </c>
      <c r="E95" s="116">
        <f>VLOOKUP(A95,removals!B:AX,49,TRUE)/100</f>
        <v>21.0854</v>
      </c>
      <c r="F95" s="2">
        <f>VLOOKUP(A95,removals!B:AX,49,TRUE)</f>
        <v>2108.54</v>
      </c>
      <c r="G95" s="113">
        <f t="shared" si="7"/>
        <v>25.224787654025601</v>
      </c>
      <c r="H95" s="2">
        <f>'[8]weekly model'!$L201*100</f>
        <v>1872.4777526002326</v>
      </c>
      <c r="I95" s="113">
        <f t="shared" si="8"/>
        <v>74.23165571431106</v>
      </c>
      <c r="J95" s="113">
        <f t="shared" si="9"/>
        <v>9.3583442856889434</v>
      </c>
      <c r="K95" s="113">
        <f t="shared" si="11"/>
        <v>2.8927532596910055E-2</v>
      </c>
      <c r="L95" s="113"/>
      <c r="M95" s="113"/>
      <c r="N95" s="113">
        <f>VLOOKUP(A95,[9]Margin!$A:$B,2,TRUE)</f>
        <v>479.55014975000086</v>
      </c>
      <c r="O95" s="113">
        <f>VLOOKUP(A95,[9]Margin!$A:$C,3,TRUE)</f>
        <v>166.10057500000039</v>
      </c>
      <c r="R95" s="251">
        <f t="shared" si="6"/>
        <v>21.0854</v>
      </c>
      <c r="S95" s="251"/>
      <c r="U95" s="113">
        <f t="shared" si="10"/>
        <v>21.0854</v>
      </c>
    </row>
    <row r="96" spans="1:21">
      <c r="A96" s="1">
        <f>'[6]Raw material'!$A505</f>
        <v>43763</v>
      </c>
      <c r="B96" s="252">
        <f>'[7]Raw material'!$G505</f>
        <v>77.239999999999995</v>
      </c>
      <c r="C96" s="111">
        <v>82.77</v>
      </c>
      <c r="D96" s="111">
        <f>'[10]raw material vs steel prod'!$C96</f>
        <v>82.77</v>
      </c>
      <c r="E96" s="116">
        <f>VLOOKUP(A96,removals!B:AX,49,TRUE)/100</f>
        <v>18.790800000000001</v>
      </c>
      <c r="F96" s="2">
        <f>VLOOKUP(A96,removals!B:AX,49,TRUE)</f>
        <v>1879.08</v>
      </c>
      <c r="G96" s="113">
        <f t="shared" si="7"/>
        <v>22.702428416092786</v>
      </c>
      <c r="H96" s="2">
        <f>'[8]weekly model'!$L202*100</f>
        <v>1877.1066390801491</v>
      </c>
      <c r="I96" s="113">
        <f t="shared" si="8"/>
        <v>82.683077099784967</v>
      </c>
      <c r="J96" s="113">
        <f t="shared" si="9"/>
        <v>8.6922900215029131E-2</v>
      </c>
      <c r="K96" s="113">
        <f t="shared" si="11"/>
        <v>2.7806924453531465</v>
      </c>
      <c r="L96" s="113"/>
      <c r="M96" s="113"/>
      <c r="N96" s="113">
        <f>VLOOKUP(A96,[9]Margin!$A:$B,2,TRUE)</f>
        <v>487.85475346000067</v>
      </c>
      <c r="O96" s="113">
        <f>VLOOKUP(A96,[9]Margin!$A:$C,3,TRUE)</f>
        <v>177.24624200000017</v>
      </c>
      <c r="R96" s="251">
        <f t="shared" si="6"/>
        <v>18.790800000000001</v>
      </c>
      <c r="S96" s="251"/>
      <c r="U96" s="113">
        <f t="shared" si="10"/>
        <v>18.790800000000001</v>
      </c>
    </row>
    <row r="97" spans="1:21">
      <c r="A97" s="1">
        <f>'[6]Raw material'!$A506</f>
        <v>43770</v>
      </c>
      <c r="B97" s="252">
        <f>'[7]Raw material'!$G506</f>
        <v>78.48</v>
      </c>
      <c r="C97" s="111">
        <v>84</v>
      </c>
      <c r="D97" s="111">
        <f>'[10]raw material vs steel prod'!$C97</f>
        <v>84</v>
      </c>
      <c r="E97" s="116">
        <f>VLOOKUP(A97,removals!B:AX,49,TRUE)/100</f>
        <v>21.853300000000001</v>
      </c>
      <c r="F97" s="2">
        <f>VLOOKUP(A97,removals!B:AX,49,TRUE)</f>
        <v>2185.33</v>
      </c>
      <c r="G97" s="113">
        <f t="shared" si="7"/>
        <v>26.015833333333333</v>
      </c>
      <c r="H97" s="2">
        <f>'[8]weekly model'!$L203*100</f>
        <v>1986.6794825137276</v>
      </c>
      <c r="I97" s="113">
        <f t="shared" si="8"/>
        <v>76.364245460023483</v>
      </c>
      <c r="J97" s="113">
        <f t="shared" si="9"/>
        <v>7.6357545399765172</v>
      </c>
      <c r="K97" s="113">
        <f t="shared" si="11"/>
        <v>5.5760210959132159</v>
      </c>
      <c r="L97" s="113"/>
      <c r="M97" s="113"/>
      <c r="N97" s="113">
        <f>VLOOKUP(A97,[9]Margin!$A:$B,2,TRUE)</f>
        <v>601.50548400000025</v>
      </c>
      <c r="O97" s="113">
        <f>VLOOKUP(A97,[9]Margin!$A:$C,3,TRUE)</f>
        <v>214.01680000000033</v>
      </c>
      <c r="R97" s="251">
        <f t="shared" si="6"/>
        <v>21.853300000000001</v>
      </c>
      <c r="S97" s="251"/>
      <c r="U97" s="113">
        <f t="shared" si="10"/>
        <v>21.853300000000001</v>
      </c>
    </row>
    <row r="98" spans="1:21">
      <c r="A98" s="1">
        <f>'[6]Raw material'!$A507</f>
        <v>43777</v>
      </c>
      <c r="B98" s="252">
        <f>'[7]Raw material'!$G507</f>
        <v>77.39</v>
      </c>
      <c r="C98" s="111">
        <v>83.25</v>
      </c>
      <c r="D98" s="111">
        <f>'[10]raw material vs steel prod'!$C98</f>
        <v>83.25</v>
      </c>
      <c r="E98" s="116">
        <f>VLOOKUP(A98,removals!B:AX,49,TRUE)/100</f>
        <v>20.666799999999995</v>
      </c>
      <c r="F98" s="2">
        <f>VLOOKUP(A98,removals!B:AX,49,TRUE)</f>
        <v>2066.6799999999994</v>
      </c>
      <c r="G98" s="113">
        <f t="shared" si="7"/>
        <v>24.824984984984976</v>
      </c>
      <c r="H98" s="2">
        <f>'[8]weekly model'!$L204*100</f>
        <v>2032.8926426661899</v>
      </c>
      <c r="I98" s="113">
        <f t="shared" si="8"/>
        <v>81.888977733350288</v>
      </c>
      <c r="J98" s="113">
        <f t="shared" si="9"/>
        <v>1.3610222666497123</v>
      </c>
      <c r="K98" s="113">
        <f t="shared" si="11"/>
        <v>4.6105109981325505</v>
      </c>
      <c r="L98" s="113"/>
      <c r="M98" s="113"/>
      <c r="N98" s="113">
        <f>VLOOKUP(A98,[9]Margin!$A:$B,2,TRUE)</f>
        <v>752.00515964000033</v>
      </c>
      <c r="O98" s="113">
        <f>VLOOKUP(A98,[9]Margin!$A:$C,3,TRUE)</f>
        <v>324.21562799999992</v>
      </c>
      <c r="R98" s="251">
        <f t="shared" si="6"/>
        <v>20.666799999999995</v>
      </c>
      <c r="S98" s="251"/>
      <c r="U98" s="113">
        <f t="shared" si="10"/>
        <v>20.666799999999995</v>
      </c>
    </row>
    <row r="99" spans="1:21">
      <c r="A99" s="1">
        <f>'[6]Raw material'!$A508</f>
        <v>43784</v>
      </c>
      <c r="B99" s="252">
        <f>'[7]Raw material'!$G508</f>
        <v>78.760000000000005</v>
      </c>
      <c r="C99" s="111">
        <v>84.7</v>
      </c>
      <c r="D99" s="111">
        <f>'[10]raw material vs steel prod'!$C99</f>
        <v>84.7</v>
      </c>
      <c r="E99" s="116">
        <f>VLOOKUP(A99,removals!B:AX,49,TRUE)/100</f>
        <v>22.150099999999998</v>
      </c>
      <c r="F99" s="2">
        <f>VLOOKUP(A99,removals!B:AX,49,TRUE)</f>
        <v>2215.0099999999998</v>
      </c>
      <c r="G99" s="113">
        <f t="shared" si="7"/>
        <v>26.151239669421486</v>
      </c>
      <c r="H99" s="2">
        <f>'[8]weekly model'!$L205*100</f>
        <v>2100.9666399273233</v>
      </c>
      <c r="I99" s="113">
        <f t="shared" si="8"/>
        <v>80.339083977880151</v>
      </c>
      <c r="J99" s="113">
        <f t="shared" si="9"/>
        <v>4.3609160221198522</v>
      </c>
      <c r="K99" s="113">
        <f t="shared" si="11"/>
        <v>3.3611539322402777</v>
      </c>
      <c r="L99" s="113"/>
      <c r="M99" s="113"/>
      <c r="N99" s="113">
        <f>VLOOKUP(A99,[9]Margin!$A:$B,2,TRUE)</f>
        <v>880.6368125250001</v>
      </c>
      <c r="O99" s="113">
        <f>VLOOKUP(A99,[9]Margin!$A:$C,3,TRUE)</f>
        <v>345.68169249999983</v>
      </c>
      <c r="R99" s="115">
        <f t="shared" si="6"/>
        <v>22.150099999999998</v>
      </c>
      <c r="S99" s="115"/>
      <c r="U99" s="113">
        <f t="shared" si="10"/>
        <v>22.150099999999998</v>
      </c>
    </row>
    <row r="100" spans="1:21">
      <c r="A100" s="1">
        <f>'[6]Raw material'!$A509</f>
        <v>43791</v>
      </c>
      <c r="B100" s="111">
        <f>'[7]Raw material'!$G509</f>
        <v>78.47</v>
      </c>
      <c r="C100" s="111">
        <v>84.56</v>
      </c>
      <c r="D100" s="111">
        <f>'[10]raw material vs steel prod'!$C100</f>
        <v>84.56</v>
      </c>
      <c r="E100" s="116">
        <f>VLOOKUP(A100,removals!B:AX,49,TRUE)/100</f>
        <v>21.429099999999998</v>
      </c>
      <c r="F100" s="2">
        <f>VLOOKUP(A100,removals!B:AX,49,TRUE)</f>
        <v>2142.91</v>
      </c>
      <c r="G100" s="113">
        <f t="shared" si="7"/>
        <v>25.34188741721854</v>
      </c>
      <c r="H100" s="2">
        <f>'[8]weekly model'!$L206*100</f>
        <v>2063.5965979070634</v>
      </c>
      <c r="I100" s="113">
        <f t="shared" si="8"/>
        <v>81.430264602349752</v>
      </c>
      <c r="J100" s="113">
        <f t="shared" si="9"/>
        <v>3.1297353976502507</v>
      </c>
      <c r="K100" s="113">
        <f t="shared" si="11"/>
        <v>4.1218570565990831</v>
      </c>
      <c r="L100" s="113"/>
      <c r="M100" s="113"/>
      <c r="N100" s="113">
        <f>VLOOKUP(A100,[9]Margin!$A:$B,2,TRUE)</f>
        <v>1020.9889687200007</v>
      </c>
      <c r="O100" s="113">
        <f>VLOOKUP(A100,[9]Margin!$A:$C,3,TRUE)</f>
        <v>395.81634399999984</v>
      </c>
      <c r="R100" s="115">
        <f t="shared" si="6"/>
        <v>21.429099999999998</v>
      </c>
      <c r="S100" s="115"/>
      <c r="U100" s="113">
        <f t="shared" si="10"/>
        <v>21.429099999999998</v>
      </c>
    </row>
    <row r="101" spans="1:21">
      <c r="A101" s="1">
        <f>'[6]Raw material'!$A510</f>
        <v>43798</v>
      </c>
      <c r="B101" s="111">
        <f>'[7]Raw material'!$G510</f>
        <v>79.89</v>
      </c>
      <c r="C101" s="111">
        <v>86.08</v>
      </c>
      <c r="D101" s="111">
        <f>'[10]raw material vs steel prod'!$C101</f>
        <v>86.08</v>
      </c>
      <c r="E101" s="116">
        <f>VLOOKUP(A101,removals!B:AX,49,TRUE)/100</f>
        <v>21.304499999999997</v>
      </c>
      <c r="F101" s="2">
        <f>VLOOKUP(A101,removals!B:AX,49,TRUE)</f>
        <v>2130.4499999999998</v>
      </c>
      <c r="G101" s="113">
        <f t="shared" si="7"/>
        <v>24.749651486988846</v>
      </c>
      <c r="H101" s="2">
        <f>'[8]weekly model'!$L207*100</f>
        <v>2064.6463558043861</v>
      </c>
      <c r="I101" s="113">
        <f t="shared" si="8"/>
        <v>83.421229462151928</v>
      </c>
      <c r="J101" s="113">
        <f t="shared" si="9"/>
        <v>2.6587705378480706</v>
      </c>
      <c r="K101" s="113">
        <f t="shared" si="11"/>
        <v>2.8776110560669714</v>
      </c>
      <c r="L101" s="113"/>
      <c r="M101" s="113"/>
      <c r="N101" s="113">
        <f>VLOOKUP(A101,[9]Margin!$A:$B,2,TRUE)</f>
        <v>945.71470077500044</v>
      </c>
      <c r="O101" s="113">
        <f>VLOOKUP(A101,[9]Margin!$A:$C,3,TRUE)</f>
        <v>411.3037175000004</v>
      </c>
      <c r="R101" s="115">
        <f t="shared" si="6"/>
        <v>21.304499999999997</v>
      </c>
      <c r="S101" s="115"/>
      <c r="U101" s="113">
        <f t="shared" si="10"/>
        <v>21.304499999999997</v>
      </c>
    </row>
    <row r="102" spans="1:21">
      <c r="A102" s="1">
        <f>'[6]Raw material'!$A511</f>
        <v>43805</v>
      </c>
      <c r="B102" s="111">
        <f>'[7]Raw material'!$G511</f>
        <v>80.94</v>
      </c>
      <c r="C102" s="111">
        <v>87.19</v>
      </c>
      <c r="D102" s="111">
        <f>'[10]raw material vs steel prod'!$C102</f>
        <v>87.19</v>
      </c>
      <c r="E102" s="116">
        <f>VLOOKUP(A102,removals!B:AX,49,TRUE)/100</f>
        <v>21.979300000000002</v>
      </c>
      <c r="F102" s="2">
        <f>VLOOKUP(A102,removals!B:AX,49,TRUE)</f>
        <v>2197.9300000000003</v>
      </c>
      <c r="G102" s="113">
        <f t="shared" si="7"/>
        <v>25.208510150246592</v>
      </c>
      <c r="H102" s="2">
        <f>'[8]weekly model'!$L208*100</f>
        <v>2076.6758971176641</v>
      </c>
      <c r="I102" s="113">
        <f t="shared" si="8"/>
        <v>82.379953624405289</v>
      </c>
      <c r="J102" s="113">
        <f t="shared" si="9"/>
        <v>4.8100463755947089</v>
      </c>
      <c r="K102" s="113">
        <f t="shared" si="11"/>
        <v>3.7398670833032206</v>
      </c>
      <c r="L102" s="113"/>
      <c r="M102" s="113"/>
      <c r="N102" s="113">
        <f>VLOOKUP(A102,[9]Margin!$A:$B,2,TRUE)</f>
        <v>771.13912840000057</v>
      </c>
      <c r="O102" s="113">
        <f>VLOOKUP(A102,[9]Margin!$A:$C,3,TRUE)</f>
        <v>444.42268000000013</v>
      </c>
      <c r="R102" s="115">
        <f t="shared" si="6"/>
        <v>21.979300000000002</v>
      </c>
      <c r="S102" s="115"/>
      <c r="U102" s="113">
        <f t="shared" si="10"/>
        <v>21.979300000000002</v>
      </c>
    </row>
    <row r="103" spans="1:21">
      <c r="A103" s="1">
        <f>'[6]Raw material'!$A512</f>
        <v>43812</v>
      </c>
      <c r="B103" s="111">
        <f>'[7]Raw material'!$G512</f>
        <v>80.23</v>
      </c>
      <c r="C103" s="111">
        <v>86.45</v>
      </c>
      <c r="D103" s="111">
        <f>'[10]raw material vs steel prod'!$C103</f>
        <v>86.45</v>
      </c>
      <c r="E103" s="116">
        <f>VLOOKUP(A103,removals!B:AX,49,TRUE)/100</f>
        <v>22.26</v>
      </c>
      <c r="F103" s="2">
        <f>VLOOKUP(A103,removals!B:AX,49,TRUE)</f>
        <v>2226</v>
      </c>
      <c r="G103" s="113">
        <f t="shared" si="7"/>
        <v>25.748987854251013</v>
      </c>
      <c r="H103" s="2">
        <f>'[8]weekly model'!$L209*100</f>
        <v>2057.0841777143296</v>
      </c>
      <c r="I103" s="113">
        <f t="shared" si="8"/>
        <v>79.889904386075386</v>
      </c>
      <c r="J103" s="113">
        <f t="shared" si="9"/>
        <v>6.5600956139246165</v>
      </c>
      <c r="K103" s="113">
        <f t="shared" si="11"/>
        <v>4.2896619812544117</v>
      </c>
      <c r="L103" s="113"/>
      <c r="M103" s="113"/>
      <c r="N103" s="113">
        <f>VLOOKUP(A103,[9]Margin!$A:$B,2,TRUE)</f>
        <v>658.5920090450004</v>
      </c>
      <c r="O103" s="113">
        <f>VLOOKUP(A103,[9]Margin!$A:$C,3,TRUE)</f>
        <v>489.58009649999985</v>
      </c>
      <c r="R103" s="115">
        <f t="shared" si="6"/>
        <v>22.26</v>
      </c>
      <c r="S103" s="115"/>
      <c r="U103" s="113">
        <f t="shared" si="10"/>
        <v>22.26</v>
      </c>
    </row>
    <row r="104" spans="1:21">
      <c r="A104" s="1">
        <f>'[6]Raw material'!$A513</f>
        <v>43819</v>
      </c>
      <c r="B104" s="111">
        <f>'[7]Raw material'!$G513</f>
        <v>79.23</v>
      </c>
      <c r="C104" s="111">
        <v>85.43</v>
      </c>
      <c r="D104" s="111">
        <f>'[10]raw material vs steel prod'!$C104</f>
        <v>85.43</v>
      </c>
      <c r="E104" s="116">
        <f>VLOOKUP(A104,removals!B:AX,49,TRUE)/100</f>
        <v>19.0001</v>
      </c>
      <c r="F104" s="2">
        <f>VLOOKUP(A104,removals!B:AX,49,TRUE)</f>
        <v>1900.01</v>
      </c>
      <c r="G104" s="113">
        <f t="shared" si="7"/>
        <v>22.240547816926135</v>
      </c>
      <c r="H104" s="2">
        <f>'[8]weekly model'!$L210*100</f>
        <v>1978.0608444514712</v>
      </c>
      <c r="I104" s="113">
        <f t="shared" si="8"/>
        <v>88.93939397239447</v>
      </c>
      <c r="J104" s="113">
        <f t="shared" si="9"/>
        <v>-3.5093939723944629</v>
      </c>
      <c r="K104" s="113">
        <f t="shared" si="11"/>
        <v>2.6298796387432333</v>
      </c>
      <c r="L104" s="113"/>
      <c r="M104" s="113"/>
      <c r="N104" s="113">
        <f>VLOOKUP(A104,[9]Margin!$A:$B,2,TRUE)</f>
        <v>649.89958265000041</v>
      </c>
      <c r="O104" s="113">
        <f>VLOOKUP(A104,[9]Margin!$A:$C,3,TRUE)</f>
        <v>507.46290499999986</v>
      </c>
      <c r="R104" s="115">
        <f t="shared" si="6"/>
        <v>19.0001</v>
      </c>
      <c r="S104" s="115"/>
      <c r="U104" s="113">
        <f t="shared" si="10"/>
        <v>19.0001</v>
      </c>
    </row>
    <row r="105" spans="1:21">
      <c r="A105" s="1">
        <f>'[6]Raw material'!$A514</f>
        <v>43826</v>
      </c>
      <c r="B105" s="111">
        <f>'[7]Raw material'!$G514</f>
        <v>78.990000000000009</v>
      </c>
      <c r="C105" s="111">
        <v>85.52</v>
      </c>
      <c r="D105" s="111">
        <f>'[10]raw material vs steel prod'!$C105</f>
        <v>85.52</v>
      </c>
      <c r="E105" s="116">
        <f>VLOOKUP(A105,removals!B:AX,49,TRUE)/100</f>
        <v>21.407400000000003</v>
      </c>
      <c r="F105" s="2">
        <f>VLOOKUP(A105,removals!B:AX,49,TRUE)</f>
        <v>2140.7400000000002</v>
      </c>
      <c r="G105" s="113">
        <f t="shared" si="7"/>
        <v>25.032039289055195</v>
      </c>
      <c r="H105" s="2">
        <f>'[8]weekly model'!$L211*100</f>
        <v>2043.9213120684549</v>
      </c>
      <c r="I105" s="113">
        <f t="shared" si="8"/>
        <v>81.652209333265247</v>
      </c>
      <c r="J105" s="113">
        <f t="shared" si="9"/>
        <v>3.8677906667347486</v>
      </c>
      <c r="K105" s="113">
        <f t="shared" si="11"/>
        <v>2.9321346709649028</v>
      </c>
      <c r="L105" s="113"/>
      <c r="M105" s="113"/>
      <c r="N105" s="113">
        <f>VLOOKUP(A105,[9]Margin!$A:$B,2,TRUE)</f>
        <v>470.12558040000022</v>
      </c>
      <c r="O105" s="113">
        <f>VLOOKUP(A105,[9]Margin!$A:$C,3,TRUE)</f>
        <v>521.6230800000003</v>
      </c>
      <c r="R105" s="115">
        <f t="shared" si="6"/>
        <v>21.407400000000003</v>
      </c>
      <c r="S105" s="115"/>
      <c r="U105" s="113">
        <f t="shared" si="10"/>
        <v>21.407400000000003</v>
      </c>
    </row>
    <row r="106" spans="1:21">
      <c r="A106" s="1">
        <f>'[6]Raw material'!$A515</f>
        <v>43833</v>
      </c>
      <c r="B106" s="111">
        <f>'[7]Raw material'!$G515</f>
        <v>79.650000000000006</v>
      </c>
      <c r="C106" s="111">
        <v>86.33</v>
      </c>
      <c r="D106" s="111">
        <f>'[10]raw material vs steel prod'!$C106</f>
        <v>86.33</v>
      </c>
      <c r="E106" s="116">
        <f>VLOOKUP(A106,removals!B:AX,49,TRUE)/100</f>
        <v>21.569800000000004</v>
      </c>
      <c r="F106" s="2">
        <f>VLOOKUP(A106,removals!B:AX,49,TRUE)</f>
        <v>2156.9800000000005</v>
      </c>
      <c r="G106" s="113">
        <f t="shared" si="7"/>
        <v>24.985289007297585</v>
      </c>
      <c r="H106" s="2">
        <f>'[8]weekly model'!$L212*100</f>
        <v>2141.6132498709162</v>
      </c>
      <c r="I106" s="113">
        <f t="shared" si="8"/>
        <v>85.714968085636471</v>
      </c>
      <c r="J106" s="113">
        <f t="shared" si="9"/>
        <v>0.61503191436352722</v>
      </c>
      <c r="K106" s="113">
        <f t="shared" si="11"/>
        <v>1.8833810556571073</v>
      </c>
      <c r="L106" s="113"/>
      <c r="M106" s="113"/>
      <c r="N106" s="113">
        <f>VLOOKUP(A106,[9]Margin!$A:$B,2,TRUE)</f>
        <v>480.88954596000031</v>
      </c>
      <c r="O106" s="113">
        <f>VLOOKUP(A106,[9]Margin!$A:$C,3,TRUE)</f>
        <v>505.57349199999999</v>
      </c>
      <c r="R106" s="115">
        <f t="shared" si="6"/>
        <v>21.569800000000004</v>
      </c>
      <c r="S106" s="115"/>
      <c r="T106" s="112"/>
      <c r="U106" s="113">
        <f t="shared" si="10"/>
        <v>21.569800000000004</v>
      </c>
    </row>
    <row r="107" spans="1:21">
      <c r="A107" s="1">
        <f>'[6]Raw material'!$A516</f>
        <v>43840</v>
      </c>
      <c r="B107" s="111">
        <f>'[7]Raw material'!$G516</f>
        <v>79.41</v>
      </c>
      <c r="C107" s="111">
        <v>86</v>
      </c>
      <c r="D107" s="111">
        <f>'[10]raw material vs steel prod'!$C107</f>
        <v>86</v>
      </c>
      <c r="E107" s="116">
        <f>VLOOKUP(A107,removals!B:AX,49,TRUE)/100</f>
        <v>21.309400000000004</v>
      </c>
      <c r="F107" s="2">
        <f>VLOOKUP(A107,removals!B:AX,49,TRUE)</f>
        <v>2130.9400000000005</v>
      </c>
      <c r="G107" s="113">
        <f t="shared" si="7"/>
        <v>24.778372093023261</v>
      </c>
      <c r="H107" s="2">
        <f>'[8]weekly model'!$L213*100</f>
        <v>2129.9906845336527</v>
      </c>
      <c r="I107" s="113">
        <f t="shared" si="8"/>
        <v>85.961687738694707</v>
      </c>
      <c r="J107" s="113">
        <f t="shared" si="9"/>
        <v>3.8312261305293305E-2</v>
      </c>
      <c r="K107" s="113">
        <f t="shared" si="11"/>
        <v>0.25293521750227654</v>
      </c>
      <c r="L107" s="113"/>
      <c r="M107" s="113"/>
      <c r="N107" s="113">
        <f>VLOOKUP(A107,[9]Margin!$A:$B,2,TRUE)</f>
        <v>497.22571074999996</v>
      </c>
      <c r="O107" s="113">
        <f>VLOOKUP(A107,[9]Margin!$A:$C,3,TRUE)</f>
        <v>500.03027499999962</v>
      </c>
      <c r="R107" s="115">
        <f t="shared" si="6"/>
        <v>21.309400000000004</v>
      </c>
      <c r="S107" s="115"/>
      <c r="T107" s="112"/>
      <c r="U107" s="113">
        <f t="shared" si="10"/>
        <v>21.309400000000004</v>
      </c>
    </row>
    <row r="108" spans="1:21">
      <c r="A108" s="1">
        <f>'[6]Raw material'!$A517</f>
        <v>43847</v>
      </c>
      <c r="B108" s="111">
        <f>'[7]Raw material'!$G517</f>
        <v>78.88</v>
      </c>
      <c r="C108" s="111">
        <v>85.55</v>
      </c>
      <c r="D108" s="111">
        <f>'[10]raw material vs steel prod'!$C108</f>
        <v>85.55</v>
      </c>
      <c r="E108" s="116">
        <f>VLOOKUP(A108,removals!B:AX,49,TRUE)/100</f>
        <v>22.206100000000003</v>
      </c>
      <c r="F108" s="2">
        <f>VLOOKUP(A108,removals!B:AX,49,TRUE)</f>
        <v>2220.61</v>
      </c>
      <c r="G108" s="113">
        <f t="shared" si="7"/>
        <v>25.956867329047345</v>
      </c>
      <c r="H108" s="2">
        <f>'[8]weekly model'!$L214*100</f>
        <v>2084.0465549386117</v>
      </c>
      <c r="I108" s="113">
        <f t="shared" si="8"/>
        <v>80.288831796217352</v>
      </c>
      <c r="J108" s="113">
        <f t="shared" si="9"/>
        <v>5.2611682037826455</v>
      </c>
      <c r="K108" s="113">
        <f t="shared" si="11"/>
        <v>2.4455757615465537</v>
      </c>
      <c r="L108" s="113"/>
      <c r="M108" s="113"/>
      <c r="N108" s="113">
        <f>VLOOKUP(A108,[9]Margin!$A:$B,2,TRUE)</f>
        <v>476.91665862500031</v>
      </c>
      <c r="O108" s="113">
        <f>VLOOKUP(A108,[9]Margin!$A:$C,3,TRUE)</f>
        <v>462.05766250000033</v>
      </c>
      <c r="R108" s="115">
        <f t="shared" si="6"/>
        <v>22.206100000000003</v>
      </c>
      <c r="S108" s="115"/>
      <c r="T108" s="112"/>
      <c r="U108" s="113">
        <f t="shared" si="10"/>
        <v>22.206100000000003</v>
      </c>
    </row>
    <row r="109" spans="1:21">
      <c r="A109" s="1">
        <f>'[6]Raw material'!$A518</f>
        <v>43854</v>
      </c>
      <c r="B109" s="111">
        <f>'[7]Raw material'!$G518</f>
        <v>80.009999999999991</v>
      </c>
      <c r="C109" s="272">
        <v>86.65</v>
      </c>
      <c r="D109" s="111">
        <f>'[10]raw material vs steel prod'!$C109</f>
        <v>86.65</v>
      </c>
      <c r="E109" s="116">
        <f>VLOOKUP(A109,removals!B:AX,49,TRUE)/100</f>
        <v>21.010499999999997</v>
      </c>
      <c r="F109" s="2">
        <f>VLOOKUP(A109,removals!B:AX,49,TRUE)</f>
        <v>2101.0499999999997</v>
      </c>
      <c r="G109" s="113">
        <f t="shared" si="7"/>
        <v>24.247547605308707</v>
      </c>
      <c r="H109" s="2">
        <f>'[8]weekly model'!$L215*100</f>
        <v>1978.8878184182372</v>
      </c>
      <c r="I109" s="113">
        <f t="shared" si="8"/>
        <v>81.611874760686462</v>
      </c>
      <c r="J109" s="113">
        <f t="shared" si="9"/>
        <v>5.0381252393135441</v>
      </c>
      <c r="K109" s="113">
        <f t="shared" si="11"/>
        <v>2.7381594046912525</v>
      </c>
      <c r="L109" s="113"/>
      <c r="M109" s="113"/>
      <c r="N109" s="113">
        <f>VLOOKUP(A109,[9]Margin!$A:$B,2,TRUE)</f>
        <v>513.02161350000006</v>
      </c>
      <c r="O109" s="113">
        <f>VLOOKUP(A109,[9]Margin!$A:$C,3,TRUE)</f>
        <v>494.00894999999991</v>
      </c>
      <c r="R109" s="115">
        <f t="shared" si="6"/>
        <v>21.010499999999997</v>
      </c>
      <c r="S109" s="115"/>
      <c r="T109" s="112"/>
      <c r="U109" s="113">
        <f t="shared" si="10"/>
        <v>21.010499999999997</v>
      </c>
    </row>
    <row r="110" spans="1:21">
      <c r="A110" s="1">
        <f>'[6]Raw material'!$A519</f>
        <v>43861</v>
      </c>
      <c r="B110" s="111">
        <f>'[7]Raw material'!$G519</f>
        <v>79.509999999999991</v>
      </c>
      <c r="C110" s="111">
        <v>85.455000000000013</v>
      </c>
      <c r="D110" s="111">
        <f>'[10]raw material vs steel prod'!$C110</f>
        <v>85.455000000000013</v>
      </c>
      <c r="E110" s="116">
        <f>VLOOKUP(A110,removals!B:AX,49,TRUE)/100</f>
        <v>21.010499999999997</v>
      </c>
      <c r="F110" s="2">
        <f>VLOOKUP(A110,removals!B:AX,49,TRUE)</f>
        <v>2101.0499999999997</v>
      </c>
      <c r="G110" s="113">
        <f t="shared" si="7"/>
        <v>24.586624539231167</v>
      </c>
      <c r="H110" s="2">
        <f>'[8]weekly model'!$L216*100</f>
        <v>1866.0466422442091</v>
      </c>
      <c r="I110" s="113">
        <f t="shared" si="8"/>
        <v>75.896821024239756</v>
      </c>
      <c r="J110" s="113">
        <f t="shared" si="9"/>
        <v>9.5581789757602564</v>
      </c>
      <c r="K110" s="113">
        <f t="shared" si="11"/>
        <v>4.9739461700404348</v>
      </c>
      <c r="L110" s="113"/>
      <c r="M110" s="113"/>
      <c r="N110" s="113">
        <f>VLOOKUP(A110,[9]Margin!$A:$B,2,TRUE)</f>
        <v>513.02161350000006</v>
      </c>
      <c r="O110" s="113">
        <f>VLOOKUP(A110,[9]Margin!$A:$C,3,TRUE)</f>
        <v>494.00894999999991</v>
      </c>
      <c r="R110" s="115">
        <f t="shared" si="6"/>
        <v>21.010499999999997</v>
      </c>
      <c r="S110" s="115"/>
      <c r="T110" s="112"/>
      <c r="U110" s="113">
        <f t="shared" si="10"/>
        <v>21.010499999999997</v>
      </c>
    </row>
    <row r="111" spans="1:21">
      <c r="A111" s="1">
        <f>'[6]Raw material'!$A520</f>
        <v>43868</v>
      </c>
      <c r="B111" s="111">
        <f>'[7]Raw material'!$G520</f>
        <v>77.760000000000005</v>
      </c>
      <c r="C111" s="111">
        <v>84.26</v>
      </c>
      <c r="D111" s="111">
        <f>'[10]raw material vs steel prod'!$C111</f>
        <v>84.26</v>
      </c>
      <c r="E111" s="116">
        <f>VLOOKUP(A111,removals!B:AX,49,TRUE)/100</f>
        <v>18.494700000000009</v>
      </c>
      <c r="F111" s="2">
        <f>VLOOKUP(A111,removals!B:AX,49,TRUE)</f>
        <v>1849.4700000000007</v>
      </c>
      <c r="G111" s="113">
        <f t="shared" si="7"/>
        <v>21.949560882981256</v>
      </c>
      <c r="H111" s="2">
        <f>'[8]weekly model'!$L217*100</f>
        <v>1850.7648376154027</v>
      </c>
      <c r="I111" s="113">
        <f t="shared" si="8"/>
        <v>84.318991504308684</v>
      </c>
      <c r="J111" s="113">
        <f t="shared" si="9"/>
        <v>-5.8991504308679055E-2</v>
      </c>
      <c r="K111" s="113">
        <f t="shared" si="11"/>
        <v>4.9496202286369417</v>
      </c>
      <c r="L111" s="113"/>
      <c r="M111" s="113"/>
      <c r="N111" s="113">
        <f>VLOOKUP(A111,[9]Margin!$A:$B,2,TRUE)</f>
        <v>340.86823910000021</v>
      </c>
      <c r="O111" s="113">
        <f>VLOOKUP(A111,[9]Margin!$A:$C,3,TRUE)</f>
        <v>276.88206999999966</v>
      </c>
      <c r="R111" s="115">
        <f t="shared" si="6"/>
        <v>18.494700000000009</v>
      </c>
      <c r="S111" s="115"/>
      <c r="T111" s="112"/>
      <c r="U111" s="113">
        <f t="shared" si="10"/>
        <v>18.494700000000009</v>
      </c>
    </row>
    <row r="112" spans="1:21">
      <c r="A112" s="1">
        <f>'[6]Raw material'!$A521</f>
        <v>43875</v>
      </c>
      <c r="B112" s="111">
        <f>'[7]Raw material'!$G521</f>
        <v>74.7</v>
      </c>
      <c r="C112" s="111">
        <v>80.98</v>
      </c>
      <c r="D112" s="111">
        <f>'[10]raw material vs steel prod'!$C112</f>
        <v>80.98</v>
      </c>
      <c r="E112" s="116">
        <f>VLOOKUP(A112,removals!B:AX,49,TRUE)/100</f>
        <v>19.313000000000002</v>
      </c>
      <c r="F112" s="2">
        <f>VLOOKUP(A112,removals!B:AX,49,TRUE)</f>
        <v>1931.3000000000002</v>
      </c>
      <c r="G112" s="113">
        <f t="shared" si="7"/>
        <v>23.849098542850086</v>
      </c>
      <c r="H112" s="2">
        <f>'[8]weekly model'!$L218*100</f>
        <v>1847.5392711691459</v>
      </c>
      <c r="I112" s="113">
        <f t="shared" si="8"/>
        <v>77.467887008376451</v>
      </c>
      <c r="J112" s="113">
        <f t="shared" si="9"/>
        <v>3.5121129916235532</v>
      </c>
      <c r="K112" s="113">
        <f t="shared" si="11"/>
        <v>4.5123564255971687</v>
      </c>
      <c r="L112" s="113"/>
      <c r="M112" s="113"/>
      <c r="N112" s="113">
        <f>VLOOKUP(A112,[9]Margin!$A:$B,2,TRUE)</f>
        <v>234.57681717500054</v>
      </c>
      <c r="O112" s="113">
        <f>VLOOKUP(A112,[9]Margin!$A:$C,3,TRUE)</f>
        <v>130.16399749999982</v>
      </c>
      <c r="R112" s="115">
        <f t="shared" si="6"/>
        <v>19.313000000000002</v>
      </c>
      <c r="S112" s="115"/>
      <c r="T112" s="112"/>
      <c r="U112" s="113">
        <f t="shared" si="10"/>
        <v>19.313000000000002</v>
      </c>
    </row>
    <row r="113" spans="1:27">
      <c r="A113" s="1">
        <f>'[6]Raw material'!$A522</f>
        <v>43882</v>
      </c>
      <c r="B113" s="111">
        <f>'[7]Raw material'!$G522</f>
        <v>73.930000000000007</v>
      </c>
      <c r="C113" s="111">
        <v>80.09</v>
      </c>
      <c r="D113" s="111">
        <f>'[10]raw material vs steel prod'!$C113</f>
        <v>80.09</v>
      </c>
      <c r="E113" s="116">
        <f>VLOOKUP(A113,removals!B:AX,49,TRUE)/100</f>
        <v>19.835900000000002</v>
      </c>
      <c r="F113" s="2">
        <f>VLOOKUP(A113,removals!B:AX,49,TRUE)</f>
        <v>1983.5900000000001</v>
      </c>
      <c r="G113" s="113">
        <f t="shared" si="7"/>
        <v>24.767012111374704</v>
      </c>
      <c r="H113" s="2">
        <f>'[8]weekly model'!$L219*100</f>
        <v>1638.9248016376391</v>
      </c>
      <c r="I113" s="113">
        <f t="shared" si="8"/>
        <v>66.173698880897021</v>
      </c>
      <c r="J113" s="113">
        <f t="shared" si="9"/>
        <v>13.916301119102982</v>
      </c>
      <c r="K113" s="113">
        <f t="shared" si="11"/>
        <v>6.7319003955445282</v>
      </c>
      <c r="L113" s="113"/>
      <c r="M113" s="113"/>
      <c r="N113" s="113">
        <f>VLOOKUP(A113,[9]Margin!$A:$B,2,TRUE)</f>
        <v>188.19837492000033</v>
      </c>
      <c r="O113" s="113">
        <f>VLOOKUP(A113,[9]Margin!$A:$C,3,TRUE)</f>
        <v>120.0060840000001</v>
      </c>
      <c r="R113" s="115">
        <f t="shared" si="6"/>
        <v>19.835900000000002</v>
      </c>
      <c r="S113" s="115"/>
      <c r="T113" s="112"/>
      <c r="U113" s="113">
        <f t="shared" si="10"/>
        <v>19.835900000000002</v>
      </c>
    </row>
    <row r="114" spans="1:27">
      <c r="A114" s="1">
        <f>'[6]Raw material'!$A523</f>
        <v>43889</v>
      </c>
      <c r="B114" s="111">
        <f>'[7]Raw material'!$G523</f>
        <v>73.819999999999993</v>
      </c>
      <c r="C114" s="272">
        <v>80.06</v>
      </c>
      <c r="D114" s="111">
        <f>'[10]raw material vs steel prod'!$C114</f>
        <v>80.06</v>
      </c>
      <c r="E114" s="116">
        <f>VLOOKUP(A114,removals!B:AX,49,TRUE)/100</f>
        <v>20.736800000000002</v>
      </c>
      <c r="F114" s="2">
        <f>VLOOKUP(A114,removals!B:AX,49,TRUE)</f>
        <v>2073.6800000000003</v>
      </c>
      <c r="G114" s="113">
        <f t="shared" si="7"/>
        <v>25.901573819635278</v>
      </c>
      <c r="H114" s="2">
        <f>'[8]weekly model'!$L220*100</f>
        <v>1430.1411858507809</v>
      </c>
      <c r="I114" s="113">
        <f t="shared" si="8"/>
        <v>55.214451284293382</v>
      </c>
      <c r="J114" s="113">
        <f t="shared" si="9"/>
        <v>24.84554871570662</v>
      </c>
      <c r="K114" s="113">
        <f t="shared" si="11"/>
        <v>10.553742830531119</v>
      </c>
      <c r="L114" s="113"/>
      <c r="M114" s="113"/>
      <c r="N114" s="113">
        <f>VLOOKUP(A114,[9]Margin!$A:$B,2,TRUE)</f>
        <v>294.51288776000047</v>
      </c>
      <c r="O114" s="113">
        <f>VLOOKUP(A114,[9]Margin!$A:$C,3,TRUE)</f>
        <v>224.0233519999997</v>
      </c>
      <c r="R114" s="115">
        <f t="shared" si="6"/>
        <v>20.736800000000002</v>
      </c>
      <c r="S114" s="115"/>
      <c r="T114" s="112"/>
      <c r="U114" s="113">
        <f t="shared" si="10"/>
        <v>20.736800000000002</v>
      </c>
    </row>
    <row r="115" spans="1:27">
      <c r="A115" s="1">
        <f>'[6]Raw material'!$A524</f>
        <v>43896</v>
      </c>
      <c r="B115" s="111">
        <f>'[7]Raw material'!$G524</f>
        <v>73.78</v>
      </c>
      <c r="C115" s="111">
        <v>80.260000000000005</v>
      </c>
      <c r="D115" s="111">
        <f>'[10]raw material vs steel prod'!$C115</f>
        <v>80.260000000000005</v>
      </c>
      <c r="E115" s="116">
        <f>VLOOKUP(A115,removals!B:AX,49,TRUE)/100</f>
        <v>20.013000000000002</v>
      </c>
      <c r="F115" s="2">
        <f>VLOOKUP(A115,removals!B:AX,49,TRUE)</f>
        <v>2001.3000000000002</v>
      </c>
      <c r="G115" s="113">
        <f t="shared" si="7"/>
        <v>24.935210565661599</v>
      </c>
      <c r="H115" s="2">
        <f>'[8]weekly model'!$L221*100</f>
        <v>1872.8273525636432</v>
      </c>
      <c r="I115" s="113">
        <f t="shared" si="8"/>
        <v>75.107741626321896</v>
      </c>
      <c r="J115" s="113">
        <f t="shared" si="9"/>
        <v>5.1522583736781087</v>
      </c>
      <c r="K115" s="113">
        <f t="shared" si="11"/>
        <v>11.856555300027816</v>
      </c>
      <c r="L115" s="113"/>
      <c r="M115" s="113"/>
      <c r="N115" s="113">
        <f>VLOOKUP(A115,[9]Margin!$A:$B,2,TRUE)</f>
        <v>270.94927000000052</v>
      </c>
      <c r="O115" s="113">
        <f>VLOOKUP(A115,[9]Margin!$A:$C,3,TRUE)</f>
        <v>197.529</v>
      </c>
      <c r="R115" s="115">
        <f t="shared" si="6"/>
        <v>20.013000000000002</v>
      </c>
      <c r="S115" s="115"/>
      <c r="T115" s="112"/>
      <c r="U115" s="113">
        <f t="shared" si="10"/>
        <v>20.013000000000002</v>
      </c>
    </row>
    <row r="116" spans="1:27">
      <c r="A116" s="1">
        <f>'[6]Raw material'!$A525</f>
        <v>43903</v>
      </c>
      <c r="B116" s="111">
        <f>'[7]Raw material'!$G525</f>
        <v>73.900000000000006</v>
      </c>
      <c r="C116" s="111">
        <v>80.260000000000005</v>
      </c>
      <c r="D116" s="111">
        <f>'[10]raw material vs steel prod'!$C116</f>
        <v>80.260000000000005</v>
      </c>
      <c r="E116" s="116">
        <f>VLOOKUP(A116,removals!B:AX,49,TRUE)/100</f>
        <v>21.077979999999997</v>
      </c>
      <c r="F116" s="2">
        <f>VLOOKUP(A116,removals!B:AX,49,TRUE)</f>
        <v>2107.7979999999998</v>
      </c>
      <c r="G116" s="113">
        <f t="shared" si="7"/>
        <v>26.262123099925237</v>
      </c>
      <c r="H116" s="2">
        <f>'[8]weekly model'!$L222*100</f>
        <v>1823.0731386602909</v>
      </c>
      <c r="I116" s="113">
        <f t="shared" si="8"/>
        <v>69.418345642644582</v>
      </c>
      <c r="J116" s="113">
        <f t="shared" si="9"/>
        <v>10.841654357355424</v>
      </c>
      <c r="K116" s="113">
        <f t="shared" si="11"/>
        <v>13.688940641460784</v>
      </c>
      <c r="L116" s="113"/>
      <c r="M116" s="113"/>
      <c r="N116" s="113">
        <f>VLOOKUP(A116,[9]Margin!$A:$B,2,TRUE)</f>
        <v>295.15660140000045</v>
      </c>
      <c r="O116" s="113">
        <f>VLOOKUP(A116,[9]Margin!$A:$C,3,TRUE)</f>
        <v>194.19477999999981</v>
      </c>
      <c r="R116" s="115">
        <f t="shared" si="6"/>
        <v>21.077979999999997</v>
      </c>
      <c r="S116" s="115"/>
      <c r="T116" s="112"/>
      <c r="U116" s="113">
        <f t="shared" si="10"/>
        <v>21.077979999999997</v>
      </c>
    </row>
    <row r="117" spans="1:27">
      <c r="A117" s="1">
        <f>'[6]Raw material'!$A526</f>
        <v>43910</v>
      </c>
      <c r="B117" s="111">
        <f>'[7]Raw material'!$G526</f>
        <v>75.260000000000005</v>
      </c>
      <c r="C117" s="111">
        <v>81.8</v>
      </c>
      <c r="D117" s="111">
        <f>'[10]raw material vs steel prod'!$C117</f>
        <v>81.8</v>
      </c>
      <c r="E117" s="116">
        <f>VLOOKUP(A117,removals!B:AX,49,TRUE)/100</f>
        <v>20.95310000000001</v>
      </c>
      <c r="F117" s="2">
        <f>VLOOKUP(A117,removals!B:AX,49,TRUE)</f>
        <v>2095.3100000000009</v>
      </c>
      <c r="G117" s="113">
        <f t="shared" si="7"/>
        <v>25.615036674816636</v>
      </c>
      <c r="H117" s="2">
        <f>'[8]weekly model'!$L223*100</f>
        <v>1803.9010030330232</v>
      </c>
      <c r="I117" s="113">
        <f t="shared" si="8"/>
        <v>70.423518261307976</v>
      </c>
      <c r="J117" s="113">
        <f t="shared" si="9"/>
        <v>11.376481738692021</v>
      </c>
      <c r="K117" s="113">
        <f t="shared" si="11"/>
        <v>13.053985796358043</v>
      </c>
      <c r="L117" s="113"/>
      <c r="M117" s="113"/>
      <c r="N117" s="113">
        <f>VLOOKUP(A117,[9]Margin!$A:$B,2,TRUE)</f>
        <v>416.71219544500082</v>
      </c>
      <c r="O117" s="113">
        <f>VLOOKUP(A117,[9]Margin!$A:$C,3,TRUE)</f>
        <v>188.77937649999967</v>
      </c>
      <c r="R117" s="115">
        <f t="shared" si="6"/>
        <v>20.95310000000001</v>
      </c>
      <c r="S117" s="115"/>
      <c r="T117" s="112"/>
      <c r="U117" s="113">
        <f t="shared" si="10"/>
        <v>20.95310000000001</v>
      </c>
    </row>
    <row r="118" spans="1:27">
      <c r="A118" s="1">
        <f>'[6]Raw material'!$A527</f>
        <v>43917</v>
      </c>
      <c r="B118" s="111">
        <f>'[7]Raw material'!$G527</f>
        <v>76.19</v>
      </c>
      <c r="C118" s="111">
        <v>82.78</v>
      </c>
      <c r="D118" s="111">
        <f>'[10]raw material vs steel prod'!$C118</f>
        <v>82.78</v>
      </c>
      <c r="E118" s="116">
        <f>VLOOKUP(A118,removals!B:AX,49,TRUE)/100</f>
        <v>21.7392</v>
      </c>
      <c r="F118" s="2">
        <f>VLOOKUP(A118,removals!B:AX,49,TRUE)</f>
        <v>2173.92</v>
      </c>
      <c r="G118" s="113">
        <f t="shared" si="7"/>
        <v>26.261415800918098</v>
      </c>
      <c r="H118" s="2">
        <f>'[8]weekly model'!$L224*100</f>
        <v>1877.3791213805623</v>
      </c>
      <c r="I118" s="113">
        <f t="shared" si="8"/>
        <v>71.488115325257112</v>
      </c>
      <c r="J118" s="113">
        <f t="shared" si="9"/>
        <v>11.291884674742889</v>
      </c>
      <c r="K118" s="113">
        <f t="shared" si="11"/>
        <v>9.6655697861171106</v>
      </c>
      <c r="L118" s="113"/>
      <c r="M118" s="113"/>
      <c r="N118" s="113">
        <f>VLOOKUP(A118,[9]Margin!$A:$B,2,TRUE)</f>
        <v>421.12941008000053</v>
      </c>
      <c r="O118" s="113">
        <f>VLOOKUP(A118,[9]Margin!$A:$C,3,TRUE)</f>
        <v>102.68841599999996</v>
      </c>
      <c r="R118" s="115">
        <f t="shared" si="6"/>
        <v>21.7392</v>
      </c>
      <c r="S118" s="115"/>
      <c r="T118" s="112"/>
      <c r="U118" s="113">
        <f t="shared" si="10"/>
        <v>21.7392</v>
      </c>
    </row>
    <row r="119" spans="1:27">
      <c r="A119" s="1">
        <f>'[6]Raw material'!$A528</f>
        <v>43924</v>
      </c>
      <c r="B119" s="111">
        <f>'[7]Raw material'!$G528</f>
        <v>77.8</v>
      </c>
      <c r="C119" s="111">
        <v>84.47</v>
      </c>
      <c r="D119" s="111">
        <f>'[10]raw material vs steel prod'!$C119</f>
        <v>84.47</v>
      </c>
      <c r="E119" s="116">
        <f>VLOOKUP(A119,removals!B:AX,49,TRUE)/100</f>
        <v>21.225750000000009</v>
      </c>
      <c r="F119" s="2">
        <f>VLOOKUP(A119,removals!B:AX,49,TRUE)</f>
        <v>2122.5750000000007</v>
      </c>
      <c r="G119" s="113">
        <f t="shared" si="7"/>
        <v>25.12815200662958</v>
      </c>
      <c r="H119" s="2">
        <f>'[8]weekly model'!$L225*100</f>
        <v>2107.1109499589256</v>
      </c>
      <c r="I119" s="113">
        <f t="shared" si="8"/>
        <v>83.854592625952151</v>
      </c>
      <c r="J119" s="113">
        <f t="shared" si="9"/>
        <v>0.61540737404784807</v>
      </c>
      <c r="K119" s="113">
        <f t="shared" si="11"/>
        <v>8.5313570362095454</v>
      </c>
      <c r="L119" s="113"/>
      <c r="M119" s="113"/>
      <c r="N119" s="113">
        <f>VLOOKUP(A119,[9]Margin!$A:$B,2,TRUE)</f>
        <v>385.30846030500061</v>
      </c>
      <c r="O119" s="113">
        <f>VLOOKUP(A119,[9]Margin!$A:$C,3,TRUE)</f>
        <v>14.727398499999708</v>
      </c>
      <c r="R119" s="115">
        <f t="shared" si="6"/>
        <v>21.225750000000009</v>
      </c>
      <c r="S119" s="115"/>
      <c r="T119" s="112"/>
      <c r="U119" s="113">
        <f t="shared" si="10"/>
        <v>21.225750000000009</v>
      </c>
    </row>
    <row r="120" spans="1:27">
      <c r="A120" s="1">
        <f>'[6]Raw material'!$A529</f>
        <v>43931</v>
      </c>
      <c r="B120" s="111">
        <f>'[7]Raw material'!$G529</f>
        <v>78.81</v>
      </c>
      <c r="C120" s="111">
        <v>85.52</v>
      </c>
      <c r="D120" s="111">
        <f>'[10]raw material vs steel prod'!$C120</f>
        <v>85.52</v>
      </c>
      <c r="E120" s="116">
        <f>VLOOKUP(A120,removals!B:AX,49,TRUE)/100</f>
        <v>21.287700000000001</v>
      </c>
      <c r="F120" s="2">
        <f>VLOOKUP(A120,removals!B:AX,49,TRUE)</f>
        <v>2128.77</v>
      </c>
      <c r="G120" s="113">
        <f t="shared" si="7"/>
        <v>24.892072029934518</v>
      </c>
      <c r="H120" s="2">
        <f>'[8]weekly model'!$L226*100</f>
        <v>2026.1764230058577</v>
      </c>
      <c r="I120" s="113">
        <f t="shared" si="8"/>
        <v>81.39846375863101</v>
      </c>
      <c r="J120" s="113">
        <f t="shared" si="9"/>
        <v>4.121536241368986</v>
      </c>
      <c r="K120" s="113">
        <f t="shared" si="11"/>
        <v>6.851327507212936</v>
      </c>
      <c r="L120" s="113"/>
      <c r="M120" s="113"/>
      <c r="N120" s="113">
        <f>VLOOKUP(A120,[9]Margin!$A:$B,2,TRUE)</f>
        <v>443.58121615500067</v>
      </c>
      <c r="O120" s="113">
        <f>VLOOKUP(A120,[9]Margin!$A:$C,3,TRUE)</f>
        <v>111.60594350000019</v>
      </c>
      <c r="R120" s="115">
        <f t="shared" si="6"/>
        <v>21.287700000000001</v>
      </c>
      <c r="S120" s="115"/>
      <c r="T120" s="112"/>
      <c r="U120" s="113">
        <f t="shared" si="10"/>
        <v>21.287700000000001</v>
      </c>
    </row>
    <row r="121" spans="1:27">
      <c r="A121" s="1">
        <f>'[6]Raw material'!$A530</f>
        <v>43938</v>
      </c>
      <c r="B121" s="111">
        <f>'[7]Raw material'!$G530</f>
        <v>79.97</v>
      </c>
      <c r="C121" s="111">
        <v>86.7</v>
      </c>
      <c r="D121" s="111">
        <f>'[10]raw material vs steel prod'!$C121</f>
        <v>86.7</v>
      </c>
      <c r="E121" s="116">
        <f>VLOOKUP(A121,removals!B:AX,49,TRUE)/100</f>
        <v>21.290009999999988</v>
      </c>
      <c r="F121" s="2">
        <f>VLOOKUP(A121,removals!B:AX,49,TRUE)</f>
        <v>2129.0009999999988</v>
      </c>
      <c r="G121" s="113">
        <f t="shared" si="7"/>
        <v>24.555951557093412</v>
      </c>
      <c r="H121" s="2">
        <f>'[8]weekly model'!$L227*100</f>
        <v>1846.2871634310197</v>
      </c>
      <c r="I121" s="113">
        <f t="shared" si="8"/>
        <v>75.186952504705033</v>
      </c>
      <c r="J121" s="113">
        <f t="shared" si="9"/>
        <v>11.51304749529497</v>
      </c>
      <c r="K121" s="113">
        <f t="shared" si="11"/>
        <v>6.8854689463636731</v>
      </c>
      <c r="L121" s="113"/>
      <c r="M121" s="113"/>
      <c r="N121" s="113">
        <f>VLOOKUP(A121,[9]Margin!$A:$B,2,TRUE)</f>
        <v>436.55283202000055</v>
      </c>
      <c r="O121" s="113">
        <f>VLOOKUP(A121,[9]Margin!$A:$C,3,TRUE)</f>
        <v>137.99675399999978</v>
      </c>
      <c r="R121" s="115">
        <f t="shared" si="6"/>
        <v>21.290009999999988</v>
      </c>
      <c r="S121" s="115"/>
      <c r="T121" s="112"/>
      <c r="U121" s="113">
        <f t="shared" si="10"/>
        <v>21.290009999999988</v>
      </c>
    </row>
    <row r="122" spans="1:27" s="110" customFormat="1">
      <c r="A122" s="109">
        <f>'[6]Raw material'!$A531</f>
        <v>43945</v>
      </c>
      <c r="B122" s="111">
        <f>'[7]Raw material'!$G531</f>
        <v>80.599999999999994</v>
      </c>
      <c r="C122" s="111">
        <v>87.25</v>
      </c>
      <c r="D122" s="111">
        <f>'[10]raw material vs steel prod'!$C122</f>
        <v>87.25</v>
      </c>
      <c r="E122" s="116">
        <f>VLOOKUP(A122,removals!B:AX,49,TRUE)/100</f>
        <v>21.398160000000008</v>
      </c>
      <c r="F122" s="114">
        <f>VLOOKUP(A122,removals!B:AX,49,TRUE)</f>
        <v>2139.8160000000007</v>
      </c>
      <c r="G122" s="113">
        <f t="shared" si="7"/>
        <v>24.52511174785101</v>
      </c>
      <c r="H122" s="2">
        <f>'[8]weekly model'!$L228*100</f>
        <v>1841.3771933845574</v>
      </c>
      <c r="I122" s="113">
        <f t="shared" si="8"/>
        <v>75.081296767012944</v>
      </c>
      <c r="J122" s="113">
        <f t="shared" si="9"/>
        <v>12.168703232987056</v>
      </c>
      <c r="K122" s="113">
        <f t="shared" si="11"/>
        <v>7.104673585924715</v>
      </c>
      <c r="L122" s="113"/>
      <c r="M122" s="113"/>
      <c r="N122" s="113">
        <f>VLOOKUP(A122,[9]Margin!$A:$B,2,TRUE)</f>
        <v>435.97554949000005</v>
      </c>
      <c r="O122" s="113">
        <f>VLOOKUP(A122,[9]Margin!$A:$C,3,TRUE)</f>
        <v>115.71597299999985</v>
      </c>
      <c r="R122" s="115">
        <f>F122/100</f>
        <v>21.398160000000008</v>
      </c>
      <c r="S122" s="115"/>
      <c r="T122" s="112"/>
      <c r="U122" s="113">
        <f t="shared" si="10"/>
        <v>21.398160000000008</v>
      </c>
      <c r="V122"/>
      <c r="W122"/>
      <c r="X122"/>
      <c r="Y122"/>
      <c r="Z122"/>
      <c r="AA122"/>
    </row>
    <row r="123" spans="1:27">
      <c r="A123" s="1">
        <f>'[6]Raw material'!$A532</f>
        <v>43952</v>
      </c>
      <c r="B123" s="111">
        <f>'[7]Raw material'!$G532</f>
        <v>81.680000000000007</v>
      </c>
      <c r="C123" s="111">
        <v>88.57</v>
      </c>
      <c r="D123" s="111">
        <f>'[10]raw material vs steel prod'!$C123</f>
        <v>88.57</v>
      </c>
      <c r="E123" s="116">
        <f>VLOOKUP(A123,removals!B:AX,49,TRUE)/100</f>
        <v>22.290100000000002</v>
      </c>
      <c r="F123" s="2">
        <f>VLOOKUP(A123,removals!B:AX,49,TRUE)</f>
        <v>2229.0100000000002</v>
      </c>
      <c r="G123" s="113">
        <f t="shared" si="7"/>
        <v>25.166647849158863</v>
      </c>
      <c r="H123" s="2">
        <f>'[8]weekly model'!$L229*100</f>
        <v>1934.6480833847186</v>
      </c>
      <c r="I123" s="113">
        <f t="shared" si="8"/>
        <v>76.873491256380404</v>
      </c>
      <c r="J123" s="113">
        <f t="shared" si="9"/>
        <v>11.696508743619589</v>
      </c>
      <c r="K123" s="113">
        <f t="shared" si="11"/>
        <v>9.8749489283176501</v>
      </c>
      <c r="L123" s="113"/>
      <c r="M123" s="113"/>
      <c r="N123" s="113">
        <f>VLOOKUP(A123,[9]Margin!$A:$B,2,TRUE)</f>
        <v>429.99454339500016</v>
      </c>
      <c r="O123" s="113">
        <f>VLOOKUP(A123,[9]Margin!$A:$C,3,TRUE)</f>
        <v>119.53809150000006</v>
      </c>
      <c r="P123" s="113">
        <f t="shared" ref="P123:P147" si="12">F123/B123</f>
        <v>27.289544564152791</v>
      </c>
      <c r="Q123" s="112">
        <f>AVERAGE(G19,G71)+0.75</f>
        <v>23.685558388364996</v>
      </c>
      <c r="R123" s="115">
        <f t="shared" ref="R123:R157" si="13">F123/100</f>
        <v>22.290100000000002</v>
      </c>
      <c r="S123" s="116"/>
      <c r="T123" s="112"/>
      <c r="U123" s="113">
        <f t="shared" si="10"/>
        <v>22.290100000000002</v>
      </c>
    </row>
    <row r="124" spans="1:27">
      <c r="A124" s="1">
        <f>'[6]Raw material'!$A533</f>
        <v>43959</v>
      </c>
      <c r="B124" s="111">
        <f>'[7]Raw material'!$G533</f>
        <v>82.196611700926141</v>
      </c>
      <c r="C124" s="111">
        <v>89.13</v>
      </c>
      <c r="D124" s="111">
        <f>'[10]raw material vs steel prod'!$C124</f>
        <v>89.13</v>
      </c>
      <c r="E124" s="116">
        <f>VLOOKUP(A124,removals!B:AX,49,TRUE)/100</f>
        <v>22.150799999999993</v>
      </c>
      <c r="F124" s="2">
        <f>VLOOKUP(A124,removals!B:AX,49,TRUE)</f>
        <v>2215.0799999999995</v>
      </c>
      <c r="G124" s="113">
        <f t="shared" si="7"/>
        <v>24.852238303601478</v>
      </c>
      <c r="H124" s="2">
        <f>'[8]weekly model'!$L230*100</f>
        <v>2029.4982553768705</v>
      </c>
      <c r="I124" s="113">
        <f t="shared" si="8"/>
        <v>81.662594354037111</v>
      </c>
      <c r="J124" s="113">
        <f t="shared" si="9"/>
        <v>7.4674056459628844</v>
      </c>
      <c r="K124" s="113">
        <f t="shared" si="11"/>
        <v>10.711416279466125</v>
      </c>
      <c r="L124" s="113"/>
      <c r="M124" s="113"/>
      <c r="N124" s="113">
        <f>VLOOKUP(A124,[9]Margin!$A:$B,2,TRUE)</f>
        <v>413.99578396000015</v>
      </c>
      <c r="O124" s="113">
        <f>VLOOKUP(A124,[9]Margin!$A:$C,3,TRUE)</f>
        <v>138.9860920000001</v>
      </c>
      <c r="P124" s="113">
        <f t="shared" si="12"/>
        <v>26.948556079897894</v>
      </c>
      <c r="Q124" s="112">
        <f>AVERAGE(G20,G72)</f>
        <v>23.221015730698966</v>
      </c>
      <c r="R124" s="115">
        <f t="shared" si="13"/>
        <v>22.150799999999993</v>
      </c>
      <c r="S124" s="116"/>
      <c r="T124" s="112"/>
      <c r="U124" s="113">
        <f t="shared" si="10"/>
        <v>22.150799999999993</v>
      </c>
    </row>
    <row r="125" spans="1:27">
      <c r="A125" s="1">
        <f>'[6]Raw material'!$A534</f>
        <v>43966</v>
      </c>
      <c r="B125" s="111">
        <f>'[7]Raw material'!$G534</f>
        <v>82.943602113556565</v>
      </c>
      <c r="C125" s="111">
        <v>89.94</v>
      </c>
      <c r="D125" s="111">
        <f>'[10]raw material vs steel prod'!$C125</f>
        <v>89.94</v>
      </c>
      <c r="E125" s="116">
        <f>VLOOKUP(A125,removals!B:AX,49,TRUE)/100</f>
        <v>21.042489999999997</v>
      </c>
      <c r="F125" s="2">
        <f>VLOOKUP(A125,removals!B:AX,49,TRUE)</f>
        <v>2104.2489999999998</v>
      </c>
      <c r="G125" s="113">
        <f t="shared" si="7"/>
        <v>23.396141872359348</v>
      </c>
      <c r="H125" s="2">
        <f>'[8]weekly model'!$L231*100</f>
        <v>2131.671506027652</v>
      </c>
      <c r="I125" s="113">
        <f t="shared" si="8"/>
        <v>91.112095218829623</v>
      </c>
      <c r="J125" s="113">
        <f t="shared" si="9"/>
        <v>-1.1720952188296252</v>
      </c>
      <c r="K125" s="113">
        <f t="shared" si="11"/>
        <v>7.540130600934976</v>
      </c>
      <c r="L125" s="113"/>
      <c r="M125" s="113"/>
      <c r="N125" s="113">
        <f>VLOOKUP(A125,[9]Margin!$A:$B,2,TRUE)</f>
        <v>345.08349162500008</v>
      </c>
      <c r="O125" s="113">
        <f>VLOOKUP(A125,[9]Margin!$A:$C,3,TRUE)</f>
        <v>138.00176250000004</v>
      </c>
      <c r="P125" s="113">
        <f t="shared" si="12"/>
        <v>25.369636070532735</v>
      </c>
      <c r="Q125" s="112">
        <f t="shared" ref="Q125:Q157" si="14">AVERAGE(G21,G73)</f>
        <v>23.240777315698551</v>
      </c>
      <c r="R125" s="115">
        <f t="shared" si="13"/>
        <v>21.042489999999997</v>
      </c>
      <c r="S125" s="116"/>
      <c r="T125" s="112"/>
      <c r="U125" s="113">
        <f t="shared" si="10"/>
        <v>21.042489999999997</v>
      </c>
    </row>
    <row r="126" spans="1:27">
      <c r="A126" s="1">
        <f>'[6]Raw material'!$A535</f>
        <v>43973</v>
      </c>
      <c r="B126" s="111">
        <f>'[7]Raw material'!$G535</f>
        <v>83.875034603379689</v>
      </c>
      <c r="C126" s="111">
        <v>90.95</v>
      </c>
      <c r="D126" s="111">
        <f>'[10]raw material vs steel prod'!$C126</f>
        <v>90.95</v>
      </c>
      <c r="E126" s="116">
        <f>VLOOKUP(A126,removals!B:AX,49,TRUE)/100</f>
        <v>21.569800000000001</v>
      </c>
      <c r="F126" s="2">
        <f>VLOOKUP(A126,removals!B:AX,49,TRUE)</f>
        <v>2156.98</v>
      </c>
      <c r="G126" s="113">
        <f t="shared" si="7"/>
        <v>23.716107751511821</v>
      </c>
      <c r="H126" s="2">
        <f>'[8]weekly model'!$L232*100</f>
        <v>2100.6959305049782</v>
      </c>
      <c r="I126" s="113">
        <f t="shared" si="8"/>
        <v>88.576757725814687</v>
      </c>
      <c r="J126" s="113">
        <f t="shared" si="9"/>
        <v>2.3732422741853156</v>
      </c>
      <c r="K126" s="113">
        <f t="shared" si="11"/>
        <v>5.0912653612345409</v>
      </c>
      <c r="L126" s="113"/>
      <c r="M126" s="113"/>
      <c r="N126" s="113">
        <f>VLOOKUP(A126,[9]Margin!$A:$B,2,TRUE)</f>
        <v>348.05353284000012</v>
      </c>
      <c r="O126" s="113">
        <f>VLOOKUP(A126,[9]Margin!$A:$C,3,TRUE)</f>
        <v>155.12126799999987</v>
      </c>
      <c r="P126" s="113">
        <f t="shared" si="12"/>
        <v>25.716591476828864</v>
      </c>
      <c r="Q126" s="112">
        <f t="shared" si="14"/>
        <v>23.285822670092983</v>
      </c>
      <c r="R126" s="115">
        <f t="shared" si="13"/>
        <v>21.569800000000001</v>
      </c>
      <c r="S126" s="116"/>
      <c r="T126" s="112"/>
      <c r="U126" s="113">
        <f t="shared" si="10"/>
        <v>21.569800000000001</v>
      </c>
    </row>
    <row r="127" spans="1:27">
      <c r="A127" s="1">
        <f>'[6]Raw material'!$A536</f>
        <v>43980</v>
      </c>
      <c r="B127" s="111">
        <f>'[7]Raw material'!$G536</f>
        <v>84.271585069343985</v>
      </c>
      <c r="C127" s="111">
        <v>91.38</v>
      </c>
      <c r="D127" s="111">
        <f>'[10]raw material vs steel prod'!$C127</f>
        <v>91.38</v>
      </c>
      <c r="E127" s="116">
        <f>VLOOKUP(A127,removals!B:AX,49,TRUE)/100</f>
        <v>21.1358</v>
      </c>
      <c r="F127" s="2">
        <f>VLOOKUP(A127,removals!B:AX,49,TRUE)</f>
        <v>2113.58</v>
      </c>
      <c r="G127" s="113">
        <f t="shared" si="7"/>
        <v>23.129568833442768</v>
      </c>
      <c r="H127" s="2">
        <f>'[8]weekly model'!$L233*100</f>
        <v>2081.5857953867721</v>
      </c>
      <c r="I127" s="113">
        <f t="shared" si="8"/>
        <v>89.996740119817204</v>
      </c>
      <c r="J127" s="113">
        <f t="shared" si="9"/>
        <v>1.3832598801827913</v>
      </c>
      <c r="K127" s="113">
        <f t="shared" si="11"/>
        <v>2.5129531453753415</v>
      </c>
      <c r="L127" s="113"/>
      <c r="M127" s="113"/>
      <c r="N127" s="113">
        <f>VLOOKUP(A127,[9]Margin!$A:$B,2,TRUE)</f>
        <v>258.93559504999985</v>
      </c>
      <c r="O127" s="113">
        <f>VLOOKUP(A127,[9]Margin!$A:$C,3,TRUE)</f>
        <v>142.78238499999952</v>
      </c>
      <c r="P127" s="113">
        <f t="shared" si="12"/>
        <v>25.080577258168489</v>
      </c>
      <c r="Q127" s="112">
        <f t="shared" si="14"/>
        <v>22.927359226447571</v>
      </c>
      <c r="R127" s="115">
        <f t="shared" si="13"/>
        <v>21.1358</v>
      </c>
      <c r="S127" s="116"/>
      <c r="T127" s="112"/>
      <c r="U127" s="113">
        <f t="shared" si="10"/>
        <v>21.1358</v>
      </c>
    </row>
    <row r="128" spans="1:27">
      <c r="A128" s="1">
        <f>'[6]Raw material'!$A537</f>
        <v>43987</v>
      </c>
      <c r="B128" s="111">
        <f>'[7]Raw material'!$G537</f>
        <v>84.751134470045002</v>
      </c>
      <c r="C128" s="111">
        <v>91.9</v>
      </c>
      <c r="D128" s="111">
        <f>'[10]raw material vs steel prod'!$C128</f>
        <v>91.9</v>
      </c>
      <c r="E128" s="116">
        <f>VLOOKUP(A128,removals!B:AX,49,TRUE)/100</f>
        <v>21.985599999999998</v>
      </c>
      <c r="F128" s="2">
        <f>VLOOKUP(A128,removals!B:AX,49,TRUE)</f>
        <v>2198.56</v>
      </c>
      <c r="G128" s="113">
        <f t="shared" si="7"/>
        <v>23.923394994559303</v>
      </c>
      <c r="H128" s="2">
        <f>'[8]weekly model'!$L234*100</f>
        <v>2072.2281103612099</v>
      </c>
      <c r="I128" s="113">
        <f t="shared" si="8"/>
        <v>86.61931598054872</v>
      </c>
      <c r="J128" s="113">
        <f t="shared" si="9"/>
        <v>5.2806840194512858</v>
      </c>
      <c r="K128" s="113">
        <f t="shared" si="11"/>
        <v>1.9662727387474419</v>
      </c>
      <c r="L128" s="113"/>
      <c r="M128" s="113"/>
      <c r="N128" s="113">
        <f>VLOOKUP(A128,[9]Margin!$A:$B,2,TRUE)</f>
        <v>298.67144933000009</v>
      </c>
      <c r="O128" s="113">
        <f>VLOOKUP(A128,[9]Margin!$A:$C,3,TRUE)</f>
        <v>149.78314099999989</v>
      </c>
      <c r="P128" s="113">
        <f t="shared" si="12"/>
        <v>25.941363661356927</v>
      </c>
      <c r="Q128" s="112">
        <f t="shared" si="14"/>
        <v>22.653850983090841</v>
      </c>
      <c r="R128" s="115">
        <f t="shared" si="13"/>
        <v>21.985599999999998</v>
      </c>
      <c r="S128" s="116"/>
      <c r="T128" s="112"/>
      <c r="U128" s="113">
        <f t="shared" si="10"/>
        <v>21.985599999999998</v>
      </c>
    </row>
    <row r="129" spans="1:25">
      <c r="A129" s="1">
        <f>'[6]Raw material'!$A538</f>
        <v>43994</v>
      </c>
      <c r="B129" s="111">
        <f>'[7]Raw material'!$G538</f>
        <v>85.166129143728568</v>
      </c>
      <c r="C129" s="111">
        <v>92.35</v>
      </c>
      <c r="D129" s="111">
        <f>'[10]raw material vs steel prod'!$C129</f>
        <v>92.35</v>
      </c>
      <c r="E129" s="116">
        <f>VLOOKUP(A129,removals!B:AX,49,TRUE)/100</f>
        <v>20.741</v>
      </c>
      <c r="F129" s="2">
        <f>VLOOKUP(A129,removals!B:AX,49,TRUE)</f>
        <v>2074.1</v>
      </c>
      <c r="G129" s="113">
        <f t="shared" si="7"/>
        <v>22.459122902003248</v>
      </c>
      <c r="H129" s="2">
        <f>'[8]weekly model'!$L235*100</f>
        <v>2057.472554820396</v>
      </c>
      <c r="I129" s="113">
        <f t="shared" si="8"/>
        <v>91.609657411727284</v>
      </c>
      <c r="J129" s="113">
        <f t="shared" si="9"/>
        <v>0.7403425882727106</v>
      </c>
      <c r="K129" s="113">
        <f t="shared" si="11"/>
        <v>2.4443821905230259</v>
      </c>
      <c r="L129" s="113"/>
      <c r="M129" s="113"/>
      <c r="N129" s="113">
        <f>VLOOKUP(A129,[9]Margin!$A:$B,2,TRUE)</f>
        <v>218.7214374250002</v>
      </c>
      <c r="O129" s="113">
        <f>VLOOKUP(A129,[9]Margin!$A:$C,3,TRUE)</f>
        <v>116.4424225000007</v>
      </c>
      <c r="P129" s="113">
        <f t="shared" si="12"/>
        <v>24.353578363291525</v>
      </c>
      <c r="Q129" s="112">
        <f t="shared" si="14"/>
        <v>22.168329847492892</v>
      </c>
      <c r="R129" s="115">
        <f t="shared" si="13"/>
        <v>20.741</v>
      </c>
      <c r="S129" s="116"/>
      <c r="T129" s="112"/>
      <c r="U129" s="113">
        <f t="shared" si="10"/>
        <v>20.741</v>
      </c>
    </row>
    <row r="130" spans="1:25">
      <c r="A130" s="1">
        <f>'[6]Raw material'!$A539</f>
        <v>44001</v>
      </c>
      <c r="B130" s="111">
        <f>'[7]Raw material'!$G539</f>
        <v>85.452014363377259</v>
      </c>
      <c r="C130" s="111">
        <v>92.66</v>
      </c>
      <c r="D130" s="111">
        <f>'[10]raw material vs steel prod'!$C130</f>
        <v>92.66</v>
      </c>
      <c r="E130" s="116">
        <f>VLOOKUP(A130,removals!B:AX,49,TRUE)/100</f>
        <v>21.720440000000004</v>
      </c>
      <c r="F130" s="2">
        <f>VLOOKUP(A130,removals!B:AX,49,TRUE)</f>
        <v>2172.0440000000003</v>
      </c>
      <c r="G130" s="113">
        <f t="shared" si="7"/>
        <v>23.441010144614726</v>
      </c>
      <c r="H130" s="2">
        <f>'[8]weekly model'!$L236*100</f>
        <v>2154.8579428187263</v>
      </c>
      <c r="I130" s="113">
        <f t="shared" si="8"/>
        <v>91.926838029792734</v>
      </c>
      <c r="J130" s="113">
        <f t="shared" si="9"/>
        <v>0.73316197020726293</v>
      </c>
      <c r="K130" s="113">
        <f t="shared" si="11"/>
        <v>2.0343621145285127</v>
      </c>
      <c r="L130" s="113"/>
      <c r="M130" s="113"/>
      <c r="N130" s="113">
        <f>VLOOKUP(A130,[9]Margin!$A:$B,2,TRUE)</f>
        <v>217.16568600000028</v>
      </c>
      <c r="O130" s="113">
        <f>VLOOKUP(A130,[9]Margin!$A:$C,3,TRUE)</f>
        <v>201.59220000000005</v>
      </c>
      <c r="P130" s="113">
        <f t="shared" si="12"/>
        <v>25.418289038378571</v>
      </c>
      <c r="Q130" s="112">
        <f t="shared" si="14"/>
        <v>22.445627921962696</v>
      </c>
      <c r="R130" s="115">
        <f t="shared" si="13"/>
        <v>21.720440000000004</v>
      </c>
      <c r="S130" s="116"/>
      <c r="T130" s="112"/>
      <c r="U130" s="113">
        <f t="shared" si="10"/>
        <v>21.720440000000004</v>
      </c>
    </row>
    <row r="131" spans="1:25">
      <c r="A131" s="1">
        <f>'[6]Raw material'!$A540</f>
        <v>44008</v>
      </c>
      <c r="B131" s="111">
        <f>'[7]Raw material'!$G540</f>
        <v>86.152894256709516</v>
      </c>
      <c r="C131" s="111">
        <v>93.42</v>
      </c>
      <c r="D131" s="111">
        <f>'[10]raw material vs steel prod'!$C131</f>
        <v>93.42</v>
      </c>
      <c r="E131" s="116">
        <f>VLOOKUP(A131,removals!B:AX,49,TRUE)/100</f>
        <v>22.376899999999992</v>
      </c>
      <c r="F131" s="2">
        <f>VLOOKUP(A131,removals!B:AX,49,TRUE)</f>
        <v>2237.6899999999991</v>
      </c>
      <c r="G131" s="113">
        <f t="shared" ref="G131:G167" si="15">F131/C131</f>
        <v>23.953007921216003</v>
      </c>
      <c r="H131" s="2">
        <f>'[8]weekly model'!$L237*100</f>
        <v>2211.4808020029632</v>
      </c>
      <c r="I131" s="113">
        <f t="shared" ref="I131:I157" si="16">C131*H131/F131</f>
        <v>92.325807651246109</v>
      </c>
      <c r="J131" s="113">
        <f t="shared" ref="J131:J194" si="17">C131-I131</f>
        <v>1.0941923487538929</v>
      </c>
      <c r="K131" s="113">
        <f t="shared" si="11"/>
        <v>1.9620952316712881</v>
      </c>
      <c r="L131" s="113"/>
      <c r="M131" s="113"/>
      <c r="N131" s="113">
        <f>VLOOKUP(A131,[9]Margin!$A:$B,2,TRUE)</f>
        <v>165.23411696000039</v>
      </c>
      <c r="O131" s="113">
        <f>VLOOKUP(A131,[9]Margin!$A:$C,3,TRUE)</f>
        <v>162.98019200000044</v>
      </c>
      <c r="P131" s="113">
        <f t="shared" si="12"/>
        <v>25.973474475881925</v>
      </c>
      <c r="Q131" s="112">
        <f t="shared" si="14"/>
        <v>22.3099983086897</v>
      </c>
      <c r="R131" s="115">
        <f t="shared" si="13"/>
        <v>22.376899999999992</v>
      </c>
      <c r="S131" s="116"/>
      <c r="T131" s="112"/>
      <c r="U131" s="113">
        <f t="shared" ref="U131:U159" si="18">E131</f>
        <v>22.376899999999992</v>
      </c>
    </row>
    <row r="132" spans="1:25">
      <c r="A132" s="1">
        <f>'[6]Raw material'!$A541</f>
        <v>44015</v>
      </c>
      <c r="B132" s="111">
        <f>'[7]Raw material'!$G541</f>
        <v>86.088339529692064</v>
      </c>
      <c r="C132" s="111">
        <v>93.35</v>
      </c>
      <c r="D132" s="111">
        <f>'[10]raw material vs steel prod'!$C132</f>
        <v>93.35</v>
      </c>
      <c r="E132" s="116">
        <f>VLOOKUP(A132,removals!B:AX,49,TRUE)/100</f>
        <v>22.076600000000003</v>
      </c>
      <c r="F132" s="2">
        <f>VLOOKUP(A132,removals!B:AX,49,TRUE)</f>
        <v>2207.6600000000003</v>
      </c>
      <c r="G132" s="113">
        <f t="shared" si="15"/>
        <v>23.649276914836641</v>
      </c>
      <c r="H132" s="2">
        <f>'[8]weekly model'!$L238*100</f>
        <v>2185.3353338693141</v>
      </c>
      <c r="I132" s="113">
        <f t="shared" si="16"/>
        <v>92.406010625141747</v>
      </c>
      <c r="J132" s="113">
        <f t="shared" si="17"/>
        <v>0.94398937485824774</v>
      </c>
      <c r="K132" s="113">
        <f t="shared" si="11"/>
        <v>0.87792157052302855</v>
      </c>
      <c r="L132" s="113"/>
      <c r="M132" s="113"/>
      <c r="N132" s="113">
        <f>VLOOKUP(A132,[9]Margin!$A:$B,2,TRUE)</f>
        <v>148.98404640000035</v>
      </c>
      <c r="O132" s="113">
        <f>VLOOKUP(A132,[9]Margin!$A:$C,3,TRUE)</f>
        <v>192.47128000000021</v>
      </c>
      <c r="P132" s="113">
        <f t="shared" si="12"/>
        <v>25.644123374438802</v>
      </c>
      <c r="Q132" s="112">
        <f t="shared" si="14"/>
        <v>23.05309714988114</v>
      </c>
      <c r="R132" s="115">
        <f t="shared" si="13"/>
        <v>22.076600000000003</v>
      </c>
      <c r="S132" s="116"/>
      <c r="T132" s="112"/>
      <c r="U132" s="113">
        <f t="shared" si="18"/>
        <v>22.076600000000003</v>
      </c>
    </row>
    <row r="133" spans="1:25">
      <c r="A133" s="1">
        <f>'[6]Raw material'!$A542</f>
        <v>44022</v>
      </c>
      <c r="B133" s="111">
        <f>'[11]raw material vs steel prod'!$B133</f>
        <v>85.839342725481927</v>
      </c>
      <c r="C133" s="111">
        <v>93.08</v>
      </c>
      <c r="D133" s="111">
        <f>'[10]raw material vs steel prod'!$C133</f>
        <v>93.08</v>
      </c>
      <c r="E133" s="116">
        <f>VLOOKUP(A133,removals!B:AX,49,TRUE)/100</f>
        <v>22.118599999999997</v>
      </c>
      <c r="F133" s="2">
        <f>VLOOKUP(A133,removals!B:AX,49,TRUE)</f>
        <v>2211.8599999999997</v>
      </c>
      <c r="G133" s="113">
        <f t="shared" si="15"/>
        <v>23.762999570262139</v>
      </c>
      <c r="H133" s="2">
        <f>'[8]weekly model'!$L239*100</f>
        <v>2270.3775012135688</v>
      </c>
      <c r="I133" s="113">
        <f t="shared" si="16"/>
        <v>95.542546912082599</v>
      </c>
      <c r="J133" s="113">
        <f t="shared" si="17"/>
        <v>-2.4625469120826011</v>
      </c>
      <c r="K133" s="113">
        <f t="shared" si="11"/>
        <v>7.7199195434200618E-2</v>
      </c>
      <c r="L133" s="113"/>
      <c r="M133" s="113"/>
      <c r="N133" s="113">
        <f>VLOOKUP(A133,[9]Margin!$A:$B,2,TRUE)</f>
        <v>166.37858434500049</v>
      </c>
      <c r="O133" s="113">
        <f>VLOOKUP(A133,[9]Margin!$A:$C,3,TRUE)</f>
        <v>285.76290650000055</v>
      </c>
      <c r="P133" s="113">
        <f t="shared" si="12"/>
        <v>25.767438679879309</v>
      </c>
      <c r="Q133" s="112">
        <f t="shared" si="14"/>
        <v>23.126012135305352</v>
      </c>
      <c r="R133" s="115">
        <f t="shared" si="13"/>
        <v>22.118599999999997</v>
      </c>
      <c r="S133" s="116"/>
      <c r="T133" s="112"/>
      <c r="U133" s="113">
        <f t="shared" si="18"/>
        <v>22.118599999999997</v>
      </c>
    </row>
    <row r="134" spans="1:25">
      <c r="A134" s="1">
        <f>'[6]Raw material'!$A543</f>
        <v>44029</v>
      </c>
      <c r="B134" s="111">
        <f>'[11]raw material vs steel prod'!$B134</f>
        <v>85.728677479166308</v>
      </c>
      <c r="C134" s="111">
        <v>92.96</v>
      </c>
      <c r="D134" s="111">
        <f>'[10]raw material vs steel prod'!$C134</f>
        <v>92.96</v>
      </c>
      <c r="E134" s="116">
        <f>VLOOKUP(A134,removals!B:AX,49,TRUE)/100</f>
        <v>21.741300000000003</v>
      </c>
      <c r="F134" s="2">
        <f>VLOOKUP(A134,removals!B:AX,49,TRUE)</f>
        <v>2174.13</v>
      </c>
      <c r="G134" s="113">
        <f t="shared" si="15"/>
        <v>23.387801204819279</v>
      </c>
      <c r="H134" s="2">
        <f>'[8]weekly model'!$L240*100</f>
        <v>2300.7670747254724</v>
      </c>
      <c r="I134" s="113">
        <f t="shared" si="16"/>
        <v>98.374663551158349</v>
      </c>
      <c r="J134" s="113">
        <f t="shared" si="17"/>
        <v>-5.4146635511583554</v>
      </c>
      <c r="K134" s="113">
        <f t="shared" ref="K134:K197" si="19">AVERAGE(J131:J134)</f>
        <v>-1.459757184907204</v>
      </c>
      <c r="L134" s="113"/>
      <c r="M134" s="113"/>
      <c r="N134" s="113">
        <f>VLOOKUP(A134,[9]Margin!$A:$B,2,TRUE)</f>
        <v>141.57641511000065</v>
      </c>
      <c r="O134" s="113">
        <f>VLOOKUP(A134,[9]Margin!$A:$C,3,TRUE)</f>
        <v>286.05744700000014</v>
      </c>
      <c r="P134" s="113">
        <f t="shared" si="12"/>
        <v>25.360591857122195</v>
      </c>
      <c r="Q134" s="112">
        <f t="shared" si="14"/>
        <v>23.029101631799314</v>
      </c>
      <c r="R134" s="115">
        <f t="shared" si="13"/>
        <v>21.741300000000003</v>
      </c>
      <c r="S134" s="116"/>
      <c r="T134" s="112"/>
      <c r="U134" s="113">
        <f t="shared" si="18"/>
        <v>21.741300000000003</v>
      </c>
    </row>
    <row r="135" spans="1:25">
      <c r="A135" s="1">
        <f>'[6]Raw material'!$A544</f>
        <v>44036</v>
      </c>
      <c r="B135" s="111">
        <f>'[11]raw material vs steel prod'!$B135</f>
        <v>85.839342725481927</v>
      </c>
      <c r="C135" s="111">
        <v>93.08</v>
      </c>
      <c r="D135" s="111">
        <f>'[10]raw material vs steel prod'!$C135</f>
        <v>93.08</v>
      </c>
      <c r="E135" s="116">
        <f>VLOOKUP(A135,removals!B:AX,49,TRUE)/100</f>
        <v>19.624499999999998</v>
      </c>
      <c r="F135" s="2">
        <f>VLOOKUP(A135,removals!B:AX,49,TRUE)</f>
        <v>1962.4499999999998</v>
      </c>
      <c r="G135" s="113">
        <f t="shared" si="15"/>
        <v>21.083476579286632</v>
      </c>
      <c r="H135" s="2">
        <f>'[8]weekly model'!$L241*100</f>
        <v>2256.5053490455116</v>
      </c>
      <c r="I135" s="113">
        <f t="shared" si="16"/>
        <v>107.02719452172347</v>
      </c>
      <c r="J135" s="113">
        <f t="shared" si="17"/>
        <v>-13.947194521723475</v>
      </c>
      <c r="K135" s="113">
        <f t="shared" si="19"/>
        <v>-5.2201039025265459</v>
      </c>
      <c r="L135" s="113"/>
      <c r="M135" s="113"/>
      <c r="N135" s="113">
        <f>VLOOKUP(A135,[9]Margin!$A:$B,2,TRUE)</f>
        <v>193.41193209000039</v>
      </c>
      <c r="O135" s="113">
        <f>VLOOKUP(A135,[9]Margin!$A:$C,3,TRUE)</f>
        <v>356.28799299999991</v>
      </c>
      <c r="P135" s="113">
        <f t="shared" si="12"/>
        <v>22.861894530996153</v>
      </c>
      <c r="Q135" s="112">
        <f t="shared" si="14"/>
        <v>22.502937280282566</v>
      </c>
      <c r="R135" s="115">
        <f t="shared" si="13"/>
        <v>19.624499999999998</v>
      </c>
      <c r="S135" s="116"/>
      <c r="T135" s="112"/>
      <c r="U135" s="113">
        <f t="shared" si="18"/>
        <v>19.624499999999998</v>
      </c>
    </row>
    <row r="136" spans="1:25">
      <c r="A136" s="1">
        <f>'[6]Raw material'!$A545</f>
        <v>44043</v>
      </c>
      <c r="B136" s="111">
        <f>'[11]raw material vs steel prod'!$B136</f>
        <v>87.148881473550091</v>
      </c>
      <c r="C136" s="111">
        <v>94.5</v>
      </c>
      <c r="D136" s="111">
        <f>'[10]raw material vs steel prod'!$C136</f>
        <v>94.5</v>
      </c>
      <c r="E136" s="116">
        <f>VLOOKUP(A136,removals!B:AX,49,TRUE)/100</f>
        <v>21.760900000000003</v>
      </c>
      <c r="F136" s="2">
        <f>VLOOKUP(A136,removals!B:AX,49,TRUE)</f>
        <v>2176.09</v>
      </c>
      <c r="G136" s="113">
        <f t="shared" si="15"/>
        <v>23.027407407407409</v>
      </c>
      <c r="H136" s="2">
        <f>'[8]weekly model'!$L242*100</f>
        <v>2167.6604309719819</v>
      </c>
      <c r="I136" s="113">
        <f t="shared" si="16"/>
        <v>94.133933213631906</v>
      </c>
      <c r="J136" s="113">
        <f t="shared" si="17"/>
        <v>0.3660667863680942</v>
      </c>
      <c r="K136" s="113">
        <f t="shared" si="19"/>
        <v>-5.3645845496490843</v>
      </c>
      <c r="L136" s="113"/>
      <c r="M136" s="113"/>
      <c r="N136" s="113">
        <f>VLOOKUP(A136,[9]Margin!$A:$B,2,TRUE)</f>
        <v>165.3822162700003</v>
      </c>
      <c r="O136" s="113">
        <f>VLOOKUP(A136,[9]Margin!$A:$C,3,TRUE)</f>
        <v>410.59797900000012</v>
      </c>
      <c r="P136" s="113">
        <f t="shared" si="12"/>
        <v>24.969798386459487</v>
      </c>
      <c r="Q136" s="112">
        <f t="shared" si="14"/>
        <v>22.556218557261477</v>
      </c>
      <c r="R136" s="115">
        <f t="shared" si="13"/>
        <v>21.760900000000003</v>
      </c>
      <c r="S136" s="116"/>
      <c r="T136" s="112"/>
      <c r="U136" s="113">
        <f t="shared" si="18"/>
        <v>21.760900000000003</v>
      </c>
    </row>
    <row r="137" spans="1:25">
      <c r="A137" s="1">
        <f>'[6]Raw material'!$A546</f>
        <v>44050</v>
      </c>
      <c r="B137" s="111">
        <f>'[11]raw material vs steel prod'!$B137</f>
        <v>87.379434070040972</v>
      </c>
      <c r="C137" s="111">
        <v>94.75</v>
      </c>
      <c r="D137" s="111">
        <f>'[10]raw material vs steel prod'!$C137</f>
        <v>94.75</v>
      </c>
      <c r="E137" s="116">
        <f>VLOOKUP(A137,removals!B:AX,49,TRUE)/100</f>
        <v>22.110899999999997</v>
      </c>
      <c r="F137" s="2">
        <f>VLOOKUP(A137,removals!B:AX,49,TRUE)</f>
        <v>2211.0899999999997</v>
      </c>
      <c r="G137" s="113">
        <f t="shared" si="15"/>
        <v>23.336042216358837</v>
      </c>
      <c r="H137" s="2">
        <f>'[8]weekly model'!$L243*100</f>
        <v>2128.0217417626286</v>
      </c>
      <c r="I137" s="113">
        <f t="shared" si="16"/>
        <v>91.190345047921653</v>
      </c>
      <c r="J137" s="113">
        <f t="shared" si="17"/>
        <v>3.5596549520783469</v>
      </c>
      <c r="K137" s="113">
        <f t="shared" si="19"/>
        <v>-3.8590340836088473</v>
      </c>
      <c r="L137" s="113"/>
      <c r="M137" s="113"/>
      <c r="N137" s="113">
        <f>VLOOKUP(A137,[9]Margin!$A:$B,2,TRUE)</f>
        <v>132.44214617000034</v>
      </c>
      <c r="O137" s="113">
        <f>VLOOKUP(A137,[9]Margin!$A:$C,3,TRUE)</f>
        <v>396.75720900000033</v>
      </c>
      <c r="P137" s="113">
        <f t="shared" si="12"/>
        <v>25.304466932432295</v>
      </c>
      <c r="Q137" s="112">
        <f t="shared" si="14"/>
        <v>23.326876630604609</v>
      </c>
      <c r="R137" s="115">
        <f t="shared" si="13"/>
        <v>22.110899999999997</v>
      </c>
      <c r="S137" s="116"/>
      <c r="T137" s="112"/>
      <c r="U137" s="113">
        <f t="shared" si="18"/>
        <v>22.110899999999997</v>
      </c>
      <c r="V137" s="274">
        <f>R137</f>
        <v>22.110899999999997</v>
      </c>
      <c r="W137" s="274">
        <f>V137</f>
        <v>22.110899999999997</v>
      </c>
      <c r="X137" s="274">
        <f>W137</f>
        <v>22.110899999999997</v>
      </c>
      <c r="Y137" s="274"/>
    </row>
    <row r="138" spans="1:25">
      <c r="A138" s="1">
        <f>'[6]Raw material'!$A547</f>
        <v>44057</v>
      </c>
      <c r="B138" s="111">
        <f>'[11]raw material vs steel prod'!$B138</f>
        <v>87.757540328286012</v>
      </c>
      <c r="C138" s="111">
        <v>95.16</v>
      </c>
      <c r="D138" s="111">
        <f>'[10]raw material vs steel prod'!$C138</f>
        <v>95.16</v>
      </c>
      <c r="E138" s="116">
        <f>VLOOKUP(A138,removals!B:AX,49,TRUE)/100</f>
        <v>23.003399999999996</v>
      </c>
      <c r="F138" s="2">
        <f>VLOOKUP(A138,removals!B:AX,49,TRUE)</f>
        <v>2300.3399999999997</v>
      </c>
      <c r="G138" s="113">
        <f t="shared" si="15"/>
        <v>24.173392181588902</v>
      </c>
      <c r="H138" s="2">
        <f>'[8]weekly model'!$L244*100</f>
        <v>2111.1069762039865</v>
      </c>
      <c r="I138" s="113">
        <f t="shared" si="16"/>
        <v>87.331846533804296</v>
      </c>
      <c r="J138" s="113">
        <f t="shared" si="17"/>
        <v>7.8281534661957011</v>
      </c>
      <c r="K138" s="113">
        <f t="shared" si="19"/>
        <v>-0.54832982927033314</v>
      </c>
      <c r="L138" s="113"/>
      <c r="M138" s="113"/>
      <c r="N138" s="113">
        <f>VLOOKUP(A138,[9]Margin!$A:$B,2,TRUE)</f>
        <v>65.108613850000438</v>
      </c>
      <c r="O138" s="113">
        <f>VLOOKUP(A138,[9]Margin!$A:$C,3,TRUE)</f>
        <v>364.5151450000003</v>
      </c>
      <c r="P138" s="113">
        <f t="shared" si="12"/>
        <v>26.212448427734181</v>
      </c>
      <c r="Q138" s="112">
        <f t="shared" si="14"/>
        <v>21.550916751125236</v>
      </c>
      <c r="R138" s="115">
        <f t="shared" si="13"/>
        <v>23.003399999999996</v>
      </c>
      <c r="S138" s="116"/>
      <c r="T138" s="112"/>
      <c r="U138" s="113">
        <f t="shared" si="18"/>
        <v>23.003399999999996</v>
      </c>
      <c r="V138" s="274">
        <f>R138</f>
        <v>23.003399999999996</v>
      </c>
      <c r="W138" s="274">
        <f t="shared" ref="W138:X141" si="20">V138</f>
        <v>23.003399999999996</v>
      </c>
      <c r="X138" s="274">
        <f t="shared" si="20"/>
        <v>23.003399999999996</v>
      </c>
      <c r="Y138" s="274"/>
    </row>
    <row r="139" spans="1:25">
      <c r="A139" s="1">
        <f>'[6]Raw material'!$A548</f>
        <v>44064</v>
      </c>
      <c r="B139" s="111">
        <f>'[11]raw material vs steel prod'!$B139</f>
        <v>87.425544589339154</v>
      </c>
      <c r="C139" s="111">
        <v>94.8</v>
      </c>
      <c r="D139" s="111">
        <f>'[10]raw material vs steel prod'!$C139</f>
        <v>94.8</v>
      </c>
      <c r="E139" s="116">
        <f>VLOOKUP(A139,removals!B:AX,49,TRUE)/100</f>
        <v>22.915200000000006</v>
      </c>
      <c r="F139" s="2">
        <f>VLOOKUP(A139,removals!B:AX,49,TRUE)</f>
        <v>2291.5200000000004</v>
      </c>
      <c r="G139" s="113">
        <f t="shared" si="15"/>
        <v>24.172151898734182</v>
      </c>
      <c r="H139" s="2">
        <f>'[8]weekly model'!$L245*100</f>
        <v>2055.467627459479</v>
      </c>
      <c r="I139" s="113">
        <f t="shared" si="16"/>
        <v>85.034532137253251</v>
      </c>
      <c r="J139" s="113">
        <f t="shared" si="17"/>
        <v>9.7654678627467462</v>
      </c>
      <c r="K139" s="113">
        <f t="shared" si="19"/>
        <v>5.3798357668472221</v>
      </c>
      <c r="L139" s="113"/>
      <c r="M139" s="113"/>
      <c r="N139" s="113">
        <f>VLOOKUP(A139,[9]Margin!$A:$B,2,TRUE)</f>
        <v>16.898107760000585</v>
      </c>
      <c r="O139" s="113">
        <f>VLOOKUP(A139,[9]Margin!$A:$C,3,TRUE)</f>
        <v>291.91735200000039</v>
      </c>
      <c r="P139" s="113">
        <f t="shared" si="12"/>
        <v>26.21110352544985</v>
      </c>
      <c r="Q139" s="112">
        <f t="shared" si="14"/>
        <v>23.307101683045985</v>
      </c>
      <c r="R139" s="115">
        <f t="shared" si="13"/>
        <v>22.915200000000006</v>
      </c>
      <c r="S139" s="116"/>
      <c r="T139" s="112"/>
      <c r="U139" s="113">
        <f t="shared" si="18"/>
        <v>22.915200000000006</v>
      </c>
      <c r="V139" s="274">
        <f>R139</f>
        <v>22.915200000000006</v>
      </c>
      <c r="W139" s="274">
        <f t="shared" si="20"/>
        <v>22.915200000000006</v>
      </c>
      <c r="X139" s="274">
        <f t="shared" si="20"/>
        <v>22.915200000000006</v>
      </c>
      <c r="Y139" s="274"/>
    </row>
    <row r="140" spans="1:25">
      <c r="A140" s="1">
        <f>'[6]Raw material'!$A549</f>
        <v>44071</v>
      </c>
      <c r="B140" s="111">
        <f>'[11]raw material vs steel prod'!$B140</f>
        <v>87.277990927584995</v>
      </c>
      <c r="C140" s="111">
        <v>94.64</v>
      </c>
      <c r="D140" s="111">
        <f>'[10]raw material vs steel prod'!$C140</f>
        <v>94.64</v>
      </c>
      <c r="E140" s="116">
        <f>VLOOKUP(A140,removals!B:AX,49,TRUE)/100</f>
        <v>21.746200000000009</v>
      </c>
      <c r="F140" s="2">
        <f>VLOOKUP(A140,removals!B:AX,49,TRUE)</f>
        <v>2174.6200000000008</v>
      </c>
      <c r="G140" s="113">
        <f t="shared" si="15"/>
        <v>22.977810650887584</v>
      </c>
      <c r="H140" s="2">
        <f>'[8]weekly model'!$L246*100</f>
        <v>2029.2076574192386</v>
      </c>
      <c r="I140" s="113">
        <f t="shared" si="16"/>
        <v>88.311618902684913</v>
      </c>
      <c r="J140" s="113">
        <f t="shared" si="17"/>
        <v>6.3283810973150878</v>
      </c>
      <c r="K140" s="113">
        <f t="shared" si="19"/>
        <v>6.8704143445839705</v>
      </c>
      <c r="L140" s="113"/>
      <c r="M140" s="113"/>
      <c r="N140" s="113">
        <f>VLOOKUP(A140,[9]Margin!$A:$B,2,TRUE)</f>
        <v>73.536612425000385</v>
      </c>
      <c r="O140" s="113">
        <f>VLOOKUP(A140,[9]Margin!$A:$C,3,TRUE)</f>
        <v>302.0399225000001</v>
      </c>
      <c r="P140" s="113">
        <f t="shared" si="12"/>
        <v>24.91601808071286</v>
      </c>
      <c r="Q140" s="112">
        <f t="shared" si="14"/>
        <v>24.230668539128036</v>
      </c>
      <c r="R140" s="115">
        <f t="shared" si="13"/>
        <v>21.746200000000009</v>
      </c>
      <c r="S140" s="116"/>
      <c r="T140" s="112"/>
      <c r="U140" s="113">
        <f t="shared" si="18"/>
        <v>21.746200000000009</v>
      </c>
      <c r="V140" s="274">
        <f>R140</f>
        <v>21.746200000000009</v>
      </c>
      <c r="W140" s="274">
        <f t="shared" si="20"/>
        <v>21.746200000000009</v>
      </c>
      <c r="X140" s="274">
        <f t="shared" si="20"/>
        <v>21.746200000000009</v>
      </c>
      <c r="Y140" s="274"/>
    </row>
    <row r="141" spans="1:25">
      <c r="A141" s="1">
        <f>'[6]Raw material'!$A550</f>
        <v>44078</v>
      </c>
      <c r="B141" s="111">
        <f>'[11]raw material vs steel prod'!$B141</f>
        <v>87.167325681269375</v>
      </c>
      <c r="C141" s="111">
        <v>94.52</v>
      </c>
      <c r="D141" s="111">
        <f>'[10]raw material vs steel prod'!$C141</f>
        <v>94.52</v>
      </c>
      <c r="E141" s="116">
        <f>VLOOKUP(A141,removals!B:AX,49,TRUE)/100</f>
        <v>22.788499999999999</v>
      </c>
      <c r="F141" s="2">
        <f>VLOOKUP(A141,removals!B:AX,49,TRUE)</f>
        <v>2278.85</v>
      </c>
      <c r="G141" s="113">
        <f t="shared" si="15"/>
        <v>24.109712230215827</v>
      </c>
      <c r="H141" s="2">
        <f>'[8]weekly model'!$L247*100</f>
        <v>2191.4195566343446</v>
      </c>
      <c r="I141" s="113">
        <f t="shared" si="16"/>
        <v>90.893642184908288</v>
      </c>
      <c r="J141" s="113">
        <f t="shared" si="17"/>
        <v>3.6263578150917084</v>
      </c>
      <c r="K141" s="113">
        <f t="shared" si="19"/>
        <v>6.8870900603373109</v>
      </c>
      <c r="L141" s="113"/>
      <c r="M141" s="113"/>
      <c r="N141" s="113">
        <f>VLOOKUP(A141,[9]Margin!$A:$B,2,TRUE)</f>
        <v>37.041394890000447</v>
      </c>
      <c r="O141" s="113">
        <f>VLOOKUP(A141,[9]Margin!$A:$C,3,TRUE)</f>
        <v>241.57955300000049</v>
      </c>
      <c r="P141" s="113">
        <f t="shared" si="12"/>
        <v>26.143396991812061</v>
      </c>
      <c r="Q141" s="112">
        <f t="shared" si="14"/>
        <v>24.310778171853478</v>
      </c>
      <c r="R141" s="256">
        <f t="shared" si="13"/>
        <v>22.788499999999999</v>
      </c>
      <c r="S141" s="116"/>
      <c r="T141" s="112"/>
      <c r="U141" s="113">
        <f t="shared" si="18"/>
        <v>22.788499999999999</v>
      </c>
      <c r="V141" s="274">
        <v>21.81</v>
      </c>
      <c r="W141" s="274">
        <f t="shared" si="20"/>
        <v>21.81</v>
      </c>
      <c r="X141" s="274">
        <f t="shared" si="20"/>
        <v>21.81</v>
      </c>
      <c r="Y141" s="274"/>
    </row>
    <row r="142" spans="1:25">
      <c r="A142" s="1">
        <f>'[6]Raw material'!$A551</f>
        <v>44085</v>
      </c>
      <c r="B142" s="111">
        <f>'[11]raw material vs steel prod'!$B142</f>
        <v>86.973661500217048</v>
      </c>
      <c r="C142" s="111">
        <v>94.31</v>
      </c>
      <c r="D142" s="111">
        <f>'[10]raw material vs steel prod'!$C142</f>
        <v>94.31</v>
      </c>
      <c r="E142" s="116">
        <f>VLOOKUP(A142,removals!B:AX,49,TRUE)/100</f>
        <v>21.968100000000003</v>
      </c>
      <c r="F142" s="2">
        <f>VLOOKUP(A142,removals!B:AX,49,TRUE)</f>
        <v>2196.8100000000004</v>
      </c>
      <c r="G142" s="113">
        <f t="shared" si="15"/>
        <v>23.293500159049945</v>
      </c>
      <c r="H142" s="2">
        <f>'[8]weekly model'!$L248*100</f>
        <v>2270.1231621647603</v>
      </c>
      <c r="I142" s="113">
        <f t="shared" si="16"/>
        <v>97.4573656455308</v>
      </c>
      <c r="J142" s="113">
        <f t="shared" si="17"/>
        <v>-3.1473656455307975</v>
      </c>
      <c r="K142" s="113">
        <f t="shared" si="19"/>
        <v>4.1432102824056862</v>
      </c>
      <c r="L142" s="113"/>
      <c r="M142" s="113"/>
      <c r="N142" s="113">
        <f>VLOOKUP(A142,[9]Margin!$A:$B,2,TRUE)</f>
        <v>22.737963655000385</v>
      </c>
      <c r="O142" s="113">
        <f>VLOOKUP(A142,[9]Margin!$A:$C,3,TRUE)</f>
        <v>118.03669349999973</v>
      </c>
      <c r="P142" s="113">
        <f t="shared" si="12"/>
        <v>25.258336398709833</v>
      </c>
      <c r="Q142" s="112">
        <f t="shared" si="14"/>
        <v>24.394344815577284</v>
      </c>
      <c r="R142" s="256">
        <f t="shared" si="13"/>
        <v>21.968100000000003</v>
      </c>
      <c r="S142" s="116"/>
      <c r="T142" s="112"/>
      <c r="U142" s="113">
        <f t="shared" si="18"/>
        <v>21.968100000000003</v>
      </c>
      <c r="V142" s="274">
        <v>22.26</v>
      </c>
      <c r="W142" s="274">
        <f t="shared" ref="W142:W167" si="21">V142+0.5</f>
        <v>22.76</v>
      </c>
      <c r="X142" s="274">
        <f t="shared" ref="X142:X157" si="22">W142-1</f>
        <v>21.76</v>
      </c>
      <c r="Y142" s="274"/>
    </row>
    <row r="143" spans="1:25">
      <c r="A143" s="1">
        <f>'[6]Raw material'!$A552</f>
        <v>44092</v>
      </c>
      <c r="B143" s="111">
        <f>'[11]raw material vs steel prod'!$B143</f>
        <v>86.918328877059238</v>
      </c>
      <c r="C143" s="111">
        <v>94.25</v>
      </c>
      <c r="D143" s="111">
        <f>'[10]raw material vs steel prod'!$C143</f>
        <v>94.25</v>
      </c>
      <c r="E143" s="116">
        <f>VLOOKUP(A143,removals!B:AX,49,TRUE)/100</f>
        <v>22.232000000000006</v>
      </c>
      <c r="F143" s="2">
        <f>VLOOKUP(A143,removals!B:AX,49,TRUE)</f>
        <v>2223.2000000000007</v>
      </c>
      <c r="G143" s="113">
        <f t="shared" si="15"/>
        <v>23.588328912466853</v>
      </c>
      <c r="H143" s="2">
        <f>'[8]weekly model'!$L249*100</f>
        <v>2213.4887776598916</v>
      </c>
      <c r="I143" s="113">
        <f t="shared" si="16"/>
        <v>93.838303928771452</v>
      </c>
      <c r="J143" s="113">
        <f t="shared" si="17"/>
        <v>0.41169607122854757</v>
      </c>
      <c r="K143" s="113">
        <f t="shared" si="19"/>
        <v>1.8047673345261366</v>
      </c>
      <c r="L143" s="113"/>
      <c r="M143" s="113"/>
      <c r="N143" s="113">
        <f>VLOOKUP(A143,[9]Margin!$A:$B,2,TRUE)</f>
        <v>48.986419040000328</v>
      </c>
      <c r="O143" s="113">
        <f>VLOOKUP(A143,[9]Margin!$A:$C,3,TRUE)</f>
        <v>126.90700800000059</v>
      </c>
      <c r="P143" s="113">
        <f t="shared" si="12"/>
        <v>25.578034330878403</v>
      </c>
      <c r="Q143" s="112">
        <f t="shared" si="14"/>
        <v>24.134775247091678</v>
      </c>
      <c r="R143" s="256">
        <f t="shared" si="13"/>
        <v>22.232000000000006</v>
      </c>
      <c r="S143" s="116"/>
      <c r="T143" s="112">
        <f>'[8]weekly model'!$AE249</f>
        <v>21.732000000000006</v>
      </c>
      <c r="U143" s="113">
        <f t="shared" si="18"/>
        <v>22.232000000000006</v>
      </c>
      <c r="V143" s="274">
        <v>21.93</v>
      </c>
      <c r="W143" s="274">
        <f t="shared" si="21"/>
        <v>22.43</v>
      </c>
      <c r="X143" s="274">
        <f t="shared" si="22"/>
        <v>21.43</v>
      </c>
      <c r="Y143" s="274"/>
    </row>
    <row r="144" spans="1:25">
      <c r="A144" s="1">
        <f>'[6]Raw material'!$A553</f>
        <v>44099</v>
      </c>
      <c r="B144" s="111">
        <f>'[11]raw material vs steel prod'!$B144</f>
        <v>86.401891060919681</v>
      </c>
      <c r="C144" s="111">
        <v>93.69</v>
      </c>
      <c r="D144" s="111">
        <f>'[10]raw material vs steel prod'!$C144</f>
        <v>93.69</v>
      </c>
      <c r="E144" s="116">
        <f>VLOOKUP(A144,removals!B:AX,49,TRUE)/100</f>
        <v>21.902300000000011</v>
      </c>
      <c r="F144" s="2">
        <f>VLOOKUP(A144,removals!B:AX,49,TRUE)</f>
        <v>2190.2300000000009</v>
      </c>
      <c r="G144" s="113">
        <f t="shared" si="15"/>
        <v>23.377414878855813</v>
      </c>
      <c r="H144" s="2">
        <f>'[8]weekly model'!$L250*100</f>
        <v>2173.4318460956119</v>
      </c>
      <c r="I144" s="113">
        <f t="shared" si="16"/>
        <v>92.971436634827299</v>
      </c>
      <c r="J144" s="113">
        <f t="shared" si="17"/>
        <v>0.71856336517269881</v>
      </c>
      <c r="K144" s="113">
        <f t="shared" si="19"/>
        <v>0.40231290149053933</v>
      </c>
      <c r="L144" s="113"/>
      <c r="M144" s="113"/>
      <c r="N144" s="113">
        <f>VLOOKUP(A144,[9]Margin!$A:$B,2,TRUE)</f>
        <v>112.89883259000044</v>
      </c>
      <c r="O144" s="113">
        <f>VLOOKUP(A144,[9]Margin!$A:$C,3,TRUE)</f>
        <v>159.92684300000064</v>
      </c>
      <c r="P144" s="113">
        <f t="shared" si="12"/>
        <v>25.349329431409412</v>
      </c>
      <c r="Q144" s="112">
        <f t="shared" si="14"/>
        <v>23.86889158396977</v>
      </c>
      <c r="R144" s="256">
        <f t="shared" si="13"/>
        <v>21.902300000000011</v>
      </c>
      <c r="S144" s="116"/>
      <c r="T144" s="112">
        <f>'[8]weekly model'!$AE250</f>
        <v>21.402300000000011</v>
      </c>
      <c r="U144" s="113">
        <f t="shared" si="18"/>
        <v>21.902300000000011</v>
      </c>
      <c r="V144" s="274">
        <v>21.84</v>
      </c>
      <c r="W144" s="274">
        <f t="shared" si="21"/>
        <v>22.34</v>
      </c>
      <c r="X144" s="274">
        <f t="shared" si="22"/>
        <v>21.34</v>
      </c>
      <c r="Y144" s="274"/>
    </row>
    <row r="145" spans="1:27">
      <c r="A145" s="1">
        <f>'[6]Raw material'!$A554</f>
        <v>44106</v>
      </c>
      <c r="B145" s="111">
        <f>'[11]raw material vs steel prod'!$B145</f>
        <v>85.802454310043416</v>
      </c>
      <c r="C145" s="111">
        <v>93.04</v>
      </c>
      <c r="D145" s="111">
        <f>'[10]raw material vs steel prod'!$C145</f>
        <v>93.04</v>
      </c>
      <c r="E145" s="116">
        <f>VLOOKUP(A145,removals!B:AX,49,TRUE)/100</f>
        <v>20.496700000000001</v>
      </c>
      <c r="F145" s="2">
        <f>VLOOKUP(A145,removals!B:AX,49,TRUE)</f>
        <v>2049.67</v>
      </c>
      <c r="G145" s="113">
        <f t="shared" si="15"/>
        <v>22.029987102321581</v>
      </c>
      <c r="H145" s="2">
        <f>'[8]weekly model'!$L251*100</f>
        <v>2219.5595058812337</v>
      </c>
      <c r="I145" s="113">
        <f t="shared" si="16"/>
        <v>100.75173878096962</v>
      </c>
      <c r="J145" s="113">
        <f t="shared" si="17"/>
        <v>-7.7117387809696112</v>
      </c>
      <c r="K145" s="113">
        <f t="shared" si="19"/>
        <v>-2.4322112475247906</v>
      </c>
      <c r="L145" s="113"/>
      <c r="M145" s="113"/>
      <c r="N145" s="113">
        <f>VLOOKUP(A145,[9]Margin!$A:$B,2,TRUE)</f>
        <v>22.148525810000592</v>
      </c>
      <c r="O145" s="113">
        <f>VLOOKUP(A145,[9]Margin!$A:$C,3,TRUE)</f>
        <v>69.616837000000487</v>
      </c>
      <c r="P145" s="113">
        <f t="shared" si="12"/>
        <v>23.888244415405733</v>
      </c>
      <c r="Q145" s="112">
        <f t="shared" si="14"/>
        <v>25.303001341506032</v>
      </c>
      <c r="R145" s="115">
        <f t="shared" si="13"/>
        <v>20.496700000000001</v>
      </c>
      <c r="S145" s="116"/>
      <c r="T145" s="112">
        <f>'[8]weekly model'!$AE251</f>
        <v>19.496700000000001</v>
      </c>
      <c r="U145" s="113">
        <f t="shared" si="18"/>
        <v>20.496700000000001</v>
      </c>
      <c r="V145" s="274">
        <v>22.22</v>
      </c>
      <c r="W145" s="274">
        <f t="shared" si="21"/>
        <v>22.72</v>
      </c>
      <c r="X145" s="274">
        <f t="shared" si="22"/>
        <v>21.72</v>
      </c>
      <c r="Y145" s="274"/>
    </row>
    <row r="146" spans="1:27">
      <c r="A146" s="1">
        <f>'[6]Raw material'!$A555</f>
        <v>44113</v>
      </c>
      <c r="B146" s="111">
        <f>'[11]raw material vs steel prod'!$B146</f>
        <v>85.950007971797575</v>
      </c>
      <c r="C146" s="111">
        <v>93.2</v>
      </c>
      <c r="D146" s="111">
        <f>'[10]raw material vs steel prod'!$C146</f>
        <v>93.2</v>
      </c>
      <c r="E146" s="116">
        <f>VLOOKUP(A146,removals!B:AX,49,TRUE)/100</f>
        <v>22.239000000000004</v>
      </c>
      <c r="F146" s="2">
        <f>VLOOKUP(A146,removals!B:AX,49,TRUE)</f>
        <v>2223.9000000000005</v>
      </c>
      <c r="G146" s="113">
        <f t="shared" si="15"/>
        <v>23.861587982832624</v>
      </c>
      <c r="H146" s="2">
        <f>'[8]weekly model'!$L252*100</f>
        <v>2307.0696707121042</v>
      </c>
      <c r="I146" s="113">
        <f t="shared" si="16"/>
        <v>96.685504433818096</v>
      </c>
      <c r="J146" s="113">
        <f t="shared" si="17"/>
        <v>-3.4855044338180932</v>
      </c>
      <c r="K146" s="113">
        <f t="shared" si="19"/>
        <v>-2.5167459445966145</v>
      </c>
      <c r="L146" s="113"/>
      <c r="M146" s="113"/>
      <c r="N146" s="113">
        <f>VLOOKUP(A146,[9]Margin!$A:$B,2,TRUE)</f>
        <v>61.798674025000309</v>
      </c>
      <c r="O146" s="113">
        <f>VLOOKUP(A146,[9]Margin!$A:$C,3,TRUE)</f>
        <v>119.13024250000035</v>
      </c>
      <c r="P146" s="113">
        <f t="shared" si="12"/>
        <v>25.874343149912445</v>
      </c>
      <c r="Q146" s="112">
        <f t="shared" si="14"/>
        <v>24.898044696422399</v>
      </c>
      <c r="R146" s="115">
        <f t="shared" si="13"/>
        <v>22.239000000000004</v>
      </c>
      <c r="S146" s="116"/>
      <c r="T146" s="112">
        <f>'[8]weekly model'!$AE252</f>
        <v>21.239000000000004</v>
      </c>
      <c r="U146" s="113">
        <f t="shared" si="18"/>
        <v>22.239000000000004</v>
      </c>
      <c r="V146" s="274">
        <v>22.04</v>
      </c>
      <c r="W146" s="274">
        <f t="shared" si="21"/>
        <v>22.54</v>
      </c>
      <c r="X146" s="274">
        <f t="shared" si="22"/>
        <v>21.54</v>
      </c>
      <c r="Y146" s="274"/>
    </row>
    <row r="147" spans="1:27">
      <c r="A147" s="1">
        <f>'[6]Raw material'!$A556</f>
        <v>44120</v>
      </c>
      <c r="B147" s="111">
        <f>'[12]raw material vs steel prod'!$B147</f>
        <v>85.682566959868154</v>
      </c>
      <c r="C147" s="111">
        <v>92.91</v>
      </c>
      <c r="D147" s="111">
        <f>'[10]raw material vs steel prod'!$C147</f>
        <v>92.91</v>
      </c>
      <c r="E147" s="116">
        <f>VLOOKUP(A147,removals!B:AX,49,TRUE)/100</f>
        <v>21.829499999999999</v>
      </c>
      <c r="F147" s="2">
        <f>VLOOKUP(A147,removals!B:AX,49,TRUE)</f>
        <v>2182.9499999999998</v>
      </c>
      <c r="G147" s="113">
        <f t="shared" si="15"/>
        <v>23.49531804972554</v>
      </c>
      <c r="H147" s="2">
        <f>'[8]weekly model'!$L253*100</f>
        <v>2188.2260384296164</v>
      </c>
      <c r="I147" s="113">
        <f t="shared" si="16"/>
        <v>93.134557012526926</v>
      </c>
      <c r="J147" s="113">
        <f t="shared" si="17"/>
        <v>-0.22455701252692961</v>
      </c>
      <c r="K147" s="113">
        <f t="shared" si="19"/>
        <v>-2.6758092155354838</v>
      </c>
      <c r="L147" s="113"/>
      <c r="M147" s="113"/>
      <c r="N147" s="113">
        <f>VLOOKUP(A147,[9]Margin!$A:$B,2,TRUE)</f>
        <v>136.29481609000095</v>
      </c>
      <c r="O147" s="113">
        <f>VLOOKUP(A147,[9]Margin!$A:$C,3,TRUE)</f>
        <v>172.83479300000045</v>
      </c>
      <c r="P147" s="113">
        <f t="shared" si="12"/>
        <v>25.477177884066499</v>
      </c>
      <c r="Q147" s="112">
        <f t="shared" si="14"/>
        <v>24.438990244987913</v>
      </c>
      <c r="R147" s="115">
        <f t="shared" si="13"/>
        <v>21.829499999999999</v>
      </c>
      <c r="S147" s="116"/>
      <c r="T147" s="112">
        <f>'[8]weekly model'!$AE253</f>
        <v>20.329499999999999</v>
      </c>
      <c r="U147" s="113">
        <f t="shared" si="18"/>
        <v>21.829499999999999</v>
      </c>
      <c r="V147" s="274">
        <v>22.194911996765015</v>
      </c>
      <c r="W147" s="274">
        <f t="shared" si="21"/>
        <v>22.694911996765015</v>
      </c>
      <c r="X147" s="274">
        <f t="shared" si="22"/>
        <v>21.694911996765015</v>
      </c>
      <c r="Y147" s="274"/>
    </row>
    <row r="148" spans="1:27">
      <c r="A148" s="1">
        <f>'[6]Raw material'!$A557</f>
        <v>44127</v>
      </c>
      <c r="B148" s="111">
        <f>'[12]raw material vs steel prod'!$B148</f>
        <v>85.156907039868969</v>
      </c>
      <c r="C148" s="111">
        <v>92.34</v>
      </c>
      <c r="D148" s="111">
        <f>'[10]raw material vs steel prod'!$C148</f>
        <v>92.34</v>
      </c>
      <c r="E148" s="116">
        <f>VLOOKUP(A148,removals!B:AX,49,TRUE)/100</f>
        <v>21.580300000000008</v>
      </c>
      <c r="F148" s="2">
        <f>VLOOKUP(A148,removals!B:AX,49,TRUE)</f>
        <v>2158.0300000000007</v>
      </c>
      <c r="G148" s="113">
        <f t="shared" si="15"/>
        <v>23.370478665800309</v>
      </c>
      <c r="H148" s="2">
        <f>'[8]weekly model'!$L254*100</f>
        <v>2153.9384754333719</v>
      </c>
      <c r="I148" s="113">
        <f t="shared" si="16"/>
        <v>92.164927652311363</v>
      </c>
      <c r="J148" s="113">
        <f t="shared" si="17"/>
        <v>0.17507234768864066</v>
      </c>
      <c r="K148" s="113">
        <f t="shared" si="19"/>
        <v>-2.8116819699064983</v>
      </c>
      <c r="L148" s="113"/>
      <c r="M148" s="113"/>
      <c r="N148" s="113">
        <f>VLOOKUP(A148,[9]Margin!$A:$B,2,TRUE)</f>
        <v>196.21173305000093</v>
      </c>
      <c r="O148" s="113">
        <f>VLOOKUP(A148,[9]Margin!$A:$C,3,TRUE)</f>
        <v>235.92498500000011</v>
      </c>
      <c r="P148" s="113">
        <f t="shared" ref="P148:P157" si="23">F148/C148</f>
        <v>23.370478665800309</v>
      </c>
      <c r="Q148" s="112">
        <f t="shared" si="14"/>
        <v>23.740784406759136</v>
      </c>
      <c r="R148" s="115">
        <f t="shared" si="13"/>
        <v>21.580300000000008</v>
      </c>
      <c r="S148" s="254">
        <f t="shared" ref="S148:S157" si="24">C148*Q148/100</f>
        <v>21.922240321201389</v>
      </c>
      <c r="T148" s="112">
        <f>'[8]weekly model'!$AE254</f>
        <v>20.5</v>
      </c>
      <c r="U148" s="113">
        <f t="shared" si="18"/>
        <v>21.580300000000008</v>
      </c>
      <c r="V148" s="274">
        <v>22</v>
      </c>
      <c r="W148" s="274">
        <f t="shared" si="21"/>
        <v>22.5</v>
      </c>
      <c r="X148" s="274">
        <f t="shared" si="22"/>
        <v>21.5</v>
      </c>
      <c r="Y148" s="274"/>
    </row>
    <row r="149" spans="1:27">
      <c r="A149" s="1">
        <f>'[6]Raw material'!$A558</f>
        <v>44134</v>
      </c>
      <c r="B149" s="111">
        <f>'[13]raw material vs steel prod'!$B149</f>
        <v>85.276794390044216</v>
      </c>
      <c r="C149" s="111">
        <v>92.47</v>
      </c>
      <c r="D149" s="111">
        <f>'[10]raw material vs steel prod'!$C149</f>
        <v>92.47</v>
      </c>
      <c r="E149" s="116">
        <f>VLOOKUP(A149,removals!B:AX,49,TRUE)/100</f>
        <v>21.914200000000001</v>
      </c>
      <c r="F149" s="2">
        <f>VLOOKUP(A149,removals!B:AX,49,TRUE)</f>
        <v>2191.42</v>
      </c>
      <c r="G149" s="113">
        <f t="shared" si="15"/>
        <v>23.69871309613929</v>
      </c>
      <c r="H149" s="2">
        <f>'[8]weekly model'!$L255*100</f>
        <v>2213.6028651070296</v>
      </c>
      <c r="I149" s="113">
        <f t="shared" si="16"/>
        <v>93.406036696045035</v>
      </c>
      <c r="J149" s="113">
        <f t="shared" si="17"/>
        <v>-0.93603669604503636</v>
      </c>
      <c r="K149" s="113">
        <f t="shared" si="19"/>
        <v>-1.1177564486753546</v>
      </c>
      <c r="L149" s="113"/>
      <c r="M149" s="113"/>
      <c r="N149" s="113">
        <f>VLOOKUP(A149,[9]Margin!$A:$B,2,TRUE)</f>
        <v>209.89561861000084</v>
      </c>
      <c r="O149" s="113">
        <f>VLOOKUP(A149,[9]Margin!$A:$C,3,TRUE)</f>
        <v>222.45939700000008</v>
      </c>
      <c r="P149" s="113">
        <f t="shared" si="23"/>
        <v>23.69871309613929</v>
      </c>
      <c r="Q149" s="112">
        <f t="shared" si="14"/>
        <v>25.531455717647351</v>
      </c>
      <c r="R149" s="115">
        <f t="shared" si="13"/>
        <v>21.914200000000001</v>
      </c>
      <c r="S149" s="254">
        <f t="shared" si="24"/>
        <v>23.608937102108506</v>
      </c>
      <c r="T149" s="112">
        <f>'[8]weekly model'!$AE255</f>
        <v>21.108937102108506</v>
      </c>
      <c r="U149" s="113">
        <f t="shared" si="18"/>
        <v>21.914200000000001</v>
      </c>
      <c r="V149" s="274">
        <v>22.262018734278968</v>
      </c>
      <c r="W149" s="274">
        <f t="shared" si="21"/>
        <v>22.762018734278968</v>
      </c>
      <c r="X149" s="274">
        <f t="shared" si="22"/>
        <v>21.762018734278968</v>
      </c>
      <c r="Y149" s="274"/>
    </row>
    <row r="150" spans="1:27">
      <c r="A150" s="1">
        <f>'[6]Raw material'!$A559</f>
        <v>44141</v>
      </c>
      <c r="B150" s="111">
        <f>'[13]raw material vs steel prod'!$B150</f>
        <v>85.092352312851517</v>
      </c>
      <c r="C150" s="111">
        <v>92.27</v>
      </c>
      <c r="D150" s="111">
        <f>'[10]raw material vs steel prod'!$C150</f>
        <v>92.27</v>
      </c>
      <c r="E150" s="116">
        <f>VLOOKUP(A150,removals!B:AX,49,TRUE)/100</f>
        <v>22.3902</v>
      </c>
      <c r="F150" s="2">
        <f>VLOOKUP(A150,removals!B:AX,49,TRUE)</f>
        <v>2239.02</v>
      </c>
      <c r="G150" s="113">
        <f t="shared" si="15"/>
        <v>24.265958599761571</v>
      </c>
      <c r="H150" s="2">
        <f>'[8]weekly model'!$L256*100</f>
        <v>2379.7098398814919</v>
      </c>
      <c r="I150" s="113">
        <f t="shared" si="16"/>
        <v>98.067827409252828</v>
      </c>
      <c r="J150" s="113">
        <f t="shared" si="17"/>
        <v>-5.7978274092528324</v>
      </c>
      <c r="K150" s="113">
        <f t="shared" si="19"/>
        <v>-1.6958371925340394</v>
      </c>
      <c r="L150" s="113"/>
      <c r="M150" s="113"/>
      <c r="N150" s="113">
        <f>VLOOKUP(A150,[9]Margin!$A:$B,2,TRUE)</f>
        <v>316.61963285000093</v>
      </c>
      <c r="O150" s="113">
        <f>VLOOKUP(A150,[9]Margin!$A:$C,3,TRUE)</f>
        <v>314.05144500000006</v>
      </c>
      <c r="P150" s="113">
        <f t="shared" si="23"/>
        <v>24.265958599761571</v>
      </c>
      <c r="Q150" s="112">
        <f t="shared" si="14"/>
        <v>24.606239739925833</v>
      </c>
      <c r="R150" s="256">
        <f t="shared" si="13"/>
        <v>22.3902</v>
      </c>
      <c r="S150" s="254">
        <f t="shared" si="24"/>
        <v>22.704177408029565</v>
      </c>
      <c r="T150" s="112">
        <f>'[8]weekly model'!$AE256</f>
        <v>20.904177408029565</v>
      </c>
      <c r="U150" s="113">
        <f t="shared" si="18"/>
        <v>22.3902</v>
      </c>
      <c r="V150" s="274">
        <v>22.043580498302841</v>
      </c>
      <c r="W150" s="274">
        <f t="shared" si="21"/>
        <v>22.543580498302841</v>
      </c>
      <c r="X150" s="274">
        <f t="shared" si="22"/>
        <v>21.543580498302841</v>
      </c>
      <c r="Y150" s="274"/>
    </row>
    <row r="151" spans="1:27">
      <c r="A151" s="1">
        <f>'[6]Raw material'!$A560</f>
        <v>44148</v>
      </c>
      <c r="B151" s="111">
        <f>'[10]raw material vs steel prod'!$B151</f>
        <v>84.944798651097358</v>
      </c>
      <c r="C151" s="111">
        <v>92.11</v>
      </c>
      <c r="D151" s="111">
        <f>'[10]raw material vs steel prod'!$C151</f>
        <v>92.11</v>
      </c>
      <c r="E151" s="116">
        <f>VLOOKUP(A151,removals!B:AX,49,TRUE)/100</f>
        <v>22.218699999999998</v>
      </c>
      <c r="F151" s="2">
        <f>VLOOKUP(A151,removals!B:AX,49,TRUE)</f>
        <v>2221.87</v>
      </c>
      <c r="G151" s="113">
        <f t="shared" si="15"/>
        <v>24.121919444142872</v>
      </c>
      <c r="H151" s="2">
        <f>'[8]weekly model'!$L257*100</f>
        <v>2236.4707893899267</v>
      </c>
      <c r="I151" s="113">
        <f t="shared" si="16"/>
        <v>92.715291358498092</v>
      </c>
      <c r="J151" s="113">
        <f t="shared" si="17"/>
        <v>-0.60529135849809279</v>
      </c>
      <c r="K151" s="113">
        <f t="shared" si="19"/>
        <v>-1.7910207790268302</v>
      </c>
      <c r="L151" s="113"/>
      <c r="M151" s="113"/>
      <c r="N151" s="113">
        <f>VLOOKUP(A151,[9]Margin!$A:$B,2,TRUE)</f>
        <v>466.41691664000064</v>
      </c>
      <c r="O151" s="113">
        <f>VLOOKUP(A151,[9]Margin!$A:$C,3,TRUE)</f>
        <v>284.31452800000034</v>
      </c>
      <c r="P151" s="113">
        <f t="shared" si="23"/>
        <v>24.121919444142872</v>
      </c>
      <c r="Q151" s="112">
        <f t="shared" si="14"/>
        <v>24.936893609770941</v>
      </c>
      <c r="R151" s="256">
        <f t="shared" si="13"/>
        <v>22.218699999999998</v>
      </c>
      <c r="S151" s="254">
        <f t="shared" si="24"/>
        <v>22.969372703960012</v>
      </c>
      <c r="T151" s="112">
        <f>'[8]weekly model'!$AE257</f>
        <v>21.469372703960012</v>
      </c>
      <c r="U151" s="113">
        <f t="shared" si="18"/>
        <v>22.218699999999998</v>
      </c>
      <c r="V151" s="274">
        <v>22.150053176910525</v>
      </c>
      <c r="W151" s="274">
        <f t="shared" si="21"/>
        <v>22.650053176910525</v>
      </c>
      <c r="X151" s="274">
        <f t="shared" si="22"/>
        <v>21.650053176910525</v>
      </c>
      <c r="Y151" s="274"/>
    </row>
    <row r="152" spans="1:27">
      <c r="A152" s="1">
        <f>'[6]Raw material'!$A561</f>
        <v>44155</v>
      </c>
      <c r="B152" s="111">
        <f>'[10]raw material vs steel prod'!$B152</f>
        <v>84.511359769694508</v>
      </c>
      <c r="C152" s="111">
        <v>91.64</v>
      </c>
      <c r="D152" s="111">
        <f>'[10]raw material vs steel prod'!$C152</f>
        <v>91.64</v>
      </c>
      <c r="E152" s="116">
        <f>VLOOKUP(A152,removals!B:AX,49,TRUE)/100</f>
        <v>22.563100000000006</v>
      </c>
      <c r="F152" s="2">
        <f>VLOOKUP(A152,removals!B:AX,49,TRUE)</f>
        <v>2256.3100000000004</v>
      </c>
      <c r="G152" s="113">
        <f t="shared" si="15"/>
        <v>24.621453513749458</v>
      </c>
      <c r="H152" s="2">
        <f>'[8]weekly model'!$L258*100</f>
        <v>2190.138440514861</v>
      </c>
      <c r="I152" s="113">
        <f t="shared" si="16"/>
        <v>88.952443010393893</v>
      </c>
      <c r="J152" s="113">
        <f t="shared" si="17"/>
        <v>2.687556989606108</v>
      </c>
      <c r="K152" s="113">
        <f t="shared" si="19"/>
        <v>-1.1628996185474634</v>
      </c>
      <c r="L152" s="113"/>
      <c r="M152" s="113"/>
      <c r="N152" s="113">
        <f>VLOOKUP(A152,[9]Margin!$A:$B,2,TRUE)</f>
        <v>485.17610770000056</v>
      </c>
      <c r="O152" s="113">
        <f>VLOOKUP(A152,[9]Margin!$A:$C,3,TRUE)</f>
        <v>278.25629000000072</v>
      </c>
      <c r="P152" s="113">
        <f t="shared" si="23"/>
        <v>24.621453513749458</v>
      </c>
      <c r="Q152" s="112">
        <f t="shared" si="14"/>
        <v>24.35613426510195</v>
      </c>
      <c r="R152" s="256">
        <f t="shared" si="13"/>
        <v>22.563100000000006</v>
      </c>
      <c r="S152" s="254">
        <f t="shared" si="24"/>
        <v>22.319961440539426</v>
      </c>
      <c r="T152" s="112">
        <f>'[8]weekly model'!$AE258</f>
        <v>21.319961440539426</v>
      </c>
      <c r="U152" s="113">
        <f t="shared" si="18"/>
        <v>22.563100000000006</v>
      </c>
      <c r="V152" s="274">
        <v>22.118358065773386</v>
      </c>
      <c r="W152" s="274">
        <f t="shared" si="21"/>
        <v>22.618358065773386</v>
      </c>
      <c r="X152" s="274">
        <f t="shared" si="22"/>
        <v>21.618358065773386</v>
      </c>
      <c r="Y152" s="274"/>
    </row>
    <row r="153" spans="1:27">
      <c r="A153" s="1">
        <f>'[6]Raw material'!$A562</f>
        <v>44162</v>
      </c>
      <c r="B153" s="111">
        <f>'[10]raw material vs steel prod'!$B153</f>
        <v>85.276794390044202</v>
      </c>
      <c r="C153" s="111">
        <v>92.47</v>
      </c>
      <c r="D153" s="111">
        <f>'[10]raw material vs steel prod'!$C153</f>
        <v>92.47</v>
      </c>
      <c r="E153" s="116">
        <f>VLOOKUP(A153,removals!B:AX,49,TRUE)/100</f>
        <v>22.493100000000005</v>
      </c>
      <c r="F153" s="2">
        <f>VLOOKUP(A153,removals!B:AX,49,TRUE)</f>
        <v>2249.3100000000004</v>
      </c>
      <c r="G153" s="113">
        <f t="shared" si="15"/>
        <v>24.324753974261927</v>
      </c>
      <c r="H153" s="2">
        <f>'[8]weekly model'!$L259*100</f>
        <v>2131.5092735140288</v>
      </c>
      <c r="I153" s="113">
        <f t="shared" si="16"/>
        <v>87.627166785299579</v>
      </c>
      <c r="J153" s="113">
        <f t="shared" si="17"/>
        <v>4.8428332147004198</v>
      </c>
      <c r="K153" s="113">
        <f t="shared" si="19"/>
        <v>0.28181785913890067</v>
      </c>
      <c r="L153" s="113"/>
      <c r="M153" s="113"/>
      <c r="N153" s="113">
        <f>VLOOKUP(A153,[9]Margin!$A:$B,2,TRUE)</f>
        <v>340.52985261499998</v>
      </c>
      <c r="O153" s="113">
        <f>VLOOKUP(A153,[9]Margin!$A:$C,3,TRUE)</f>
        <v>309.63128550000056</v>
      </c>
      <c r="P153" s="113">
        <f t="shared" si="23"/>
        <v>24.324753974261927</v>
      </c>
      <c r="Q153" s="112">
        <f t="shared" si="14"/>
        <v>23.950587896168269</v>
      </c>
      <c r="R153" s="256">
        <f t="shared" si="13"/>
        <v>22.493100000000005</v>
      </c>
      <c r="S153" s="254">
        <f t="shared" si="24"/>
        <v>22.1471086275868</v>
      </c>
      <c r="T153" s="112">
        <f>'[8]weekly model'!$AE259</f>
        <v>22.547108627586798</v>
      </c>
      <c r="U153" s="113">
        <f t="shared" si="18"/>
        <v>22.493100000000005</v>
      </c>
      <c r="V153" s="274">
        <v>21.619326761423299</v>
      </c>
      <c r="W153" s="274">
        <f t="shared" si="21"/>
        <v>22.119326761423299</v>
      </c>
      <c r="X153" s="274">
        <f t="shared" si="22"/>
        <v>21.119326761423299</v>
      </c>
      <c r="Y153" s="274"/>
    </row>
    <row r="154" spans="1:27">
      <c r="A154" s="1">
        <f>'[6]Raw material'!$A563</f>
        <v>44169</v>
      </c>
      <c r="B154" s="111">
        <f>'[10]raw material vs steel prod'!$B154</f>
        <v>85.212239663026764</v>
      </c>
      <c r="C154" s="111">
        <v>92.4</v>
      </c>
      <c r="D154" s="111">
        <f>'[10]raw material vs steel prod'!$C154</f>
        <v>92.4</v>
      </c>
      <c r="E154" s="116">
        <f>VLOOKUP(A154,removals!B:AX,49,TRUE)/100</f>
        <v>22.337700000000005</v>
      </c>
      <c r="F154" s="2">
        <f>VLOOKUP(A154,removals!B:AX,49,TRUE)</f>
        <v>2233.7700000000004</v>
      </c>
      <c r="G154" s="113">
        <f t="shared" si="15"/>
        <v>24.175000000000004</v>
      </c>
      <c r="H154" s="2">
        <f>'[8]weekly model'!$L260*100</f>
        <v>2145.3796225007595</v>
      </c>
      <c r="I154" s="113">
        <f t="shared" si="16"/>
        <v>88.743727921437824</v>
      </c>
      <c r="J154" s="113">
        <f t="shared" si="17"/>
        <v>3.6562720785621821</v>
      </c>
      <c r="K154" s="113">
        <f t="shared" si="19"/>
        <v>2.6453427310926543</v>
      </c>
      <c r="L154" s="113"/>
      <c r="M154" s="113"/>
      <c r="N154" s="113">
        <f>VLOOKUP(A154,[9]Margin!$A:$B,2,TRUE)</f>
        <v>12.522086740000759</v>
      </c>
      <c r="O154" s="113">
        <f>VLOOKUP(A154,[9]Margin!$A:$C,3,TRUE)</f>
        <v>204.42529800000011</v>
      </c>
      <c r="P154" s="113">
        <f t="shared" si="23"/>
        <v>24.175000000000004</v>
      </c>
      <c r="Q154" s="112">
        <f t="shared" si="14"/>
        <v>23.940962809264793</v>
      </c>
      <c r="R154" s="256">
        <f t="shared" si="13"/>
        <v>22.337700000000005</v>
      </c>
      <c r="S154" s="254">
        <f t="shared" si="24"/>
        <v>22.121449635760669</v>
      </c>
      <c r="T154" s="112">
        <f>'[8]weekly model'!$AE260</f>
        <v>22.42144963576067</v>
      </c>
      <c r="U154" s="113">
        <f t="shared" si="18"/>
        <v>22.337700000000005</v>
      </c>
      <c r="V154" s="274">
        <v>21.612666509811092</v>
      </c>
      <c r="W154" s="274">
        <f t="shared" si="21"/>
        <v>22.112666509811092</v>
      </c>
      <c r="X154" s="274">
        <f t="shared" si="22"/>
        <v>21.112666509811092</v>
      </c>
      <c r="Y154" s="274"/>
    </row>
    <row r="155" spans="1:27">
      <c r="A155" s="1">
        <f>'[6]Raw material'!$A564</f>
        <v>44176</v>
      </c>
      <c r="B155" s="111">
        <f>'[10]raw material vs steel prod'!$B155</f>
        <v>84.354584004080721</v>
      </c>
      <c r="C155" s="111">
        <v>91.47</v>
      </c>
      <c r="D155" s="111">
        <f>'[10]raw material vs steel prod'!$C155</f>
        <v>91.47</v>
      </c>
      <c r="E155" s="116">
        <f>VLOOKUP(A155,removals!B:AX,49,TRUE)/100</f>
        <v>21.430500000000002</v>
      </c>
      <c r="F155" s="2">
        <f>VLOOKUP(A155,removals!B:AX,49,TRUE)</f>
        <v>2143.0500000000002</v>
      </c>
      <c r="G155" s="113">
        <f t="shared" si="15"/>
        <v>23.428993112495903</v>
      </c>
      <c r="H155" s="2">
        <f>'[8]weekly model'!$L261*100</f>
        <v>2069.7239968582112</v>
      </c>
      <c r="I155" s="113">
        <f t="shared" si="16"/>
        <v>88.340287903978236</v>
      </c>
      <c r="J155" s="113">
        <f t="shared" si="17"/>
        <v>3.1297120960217626</v>
      </c>
      <c r="K155" s="113">
        <f t="shared" si="19"/>
        <v>3.5790935947226181</v>
      </c>
      <c r="L155" s="113"/>
      <c r="M155" s="113"/>
      <c r="N155" s="113">
        <f>VLOOKUP(A155,[9]Margin!$A:$B,2,TRUE)</f>
        <v>11.671686830000908</v>
      </c>
      <c r="O155" s="113">
        <f>VLOOKUP(A155,[9]Margin!$A:$C,3,TRUE)</f>
        <v>270.48689100000001</v>
      </c>
      <c r="P155" s="113">
        <f t="shared" si="23"/>
        <v>23.428993112495903</v>
      </c>
      <c r="Q155" s="112">
        <f t="shared" si="14"/>
        <v>24.260099237184669</v>
      </c>
      <c r="R155" s="256">
        <f t="shared" si="13"/>
        <v>21.430500000000002</v>
      </c>
      <c r="S155" s="254">
        <f t="shared" si="24"/>
        <v>22.190712772252812</v>
      </c>
      <c r="T155" s="112">
        <f>'[8]weekly model'!$AE261</f>
        <v>20.890712772252812</v>
      </c>
      <c r="U155" s="113">
        <f t="shared" si="18"/>
        <v>21.430500000000002</v>
      </c>
      <c r="V155" s="274">
        <v>21.906230581679385</v>
      </c>
      <c r="W155" s="274">
        <f t="shared" si="21"/>
        <v>22.406230581679385</v>
      </c>
      <c r="X155" s="274">
        <f t="shared" si="22"/>
        <v>21.406230581679385</v>
      </c>
      <c r="Y155" s="274"/>
    </row>
    <row r="156" spans="1:27">
      <c r="A156" s="1">
        <f>'[6]Raw material'!$A565</f>
        <v>44183</v>
      </c>
      <c r="B156" s="111">
        <f>'[10]raw material vs steel prod'!$B156</f>
        <v>84.548248185133062</v>
      </c>
      <c r="C156" s="111">
        <f>'[13]raw material vs steel prod'!$C156</f>
        <v>91.689389240099345</v>
      </c>
      <c r="D156" s="111">
        <f>'[10]raw material vs steel prod'!$C156</f>
        <v>91.68</v>
      </c>
      <c r="E156" s="116">
        <f>VLOOKUP(A156,removals!B:AX,49,TRUE)/100</f>
        <v>20.801199999999998</v>
      </c>
      <c r="F156" s="2">
        <f>VLOOKUP(A156,removals!B:AX,49,TRUE)</f>
        <v>2080.12</v>
      </c>
      <c r="G156" s="113">
        <f t="shared" si="15"/>
        <v>22.686594569334119</v>
      </c>
      <c r="H156" s="2">
        <f>'[8]weekly model'!$L262*100</f>
        <v>2083.5152994001169</v>
      </c>
      <c r="I156" s="113">
        <f t="shared" si="16"/>
        <v>91.83905028286803</v>
      </c>
      <c r="J156" s="113">
        <f t="shared" si="17"/>
        <v>-0.14966104276868464</v>
      </c>
      <c r="K156" s="113">
        <f t="shared" si="19"/>
        <v>2.86978908662892</v>
      </c>
      <c r="L156" s="113"/>
      <c r="M156" s="113"/>
      <c r="N156" s="113"/>
      <c r="O156" s="113"/>
      <c r="P156" s="113">
        <f t="shared" si="23"/>
        <v>22.686594569334119</v>
      </c>
      <c r="Q156" s="112">
        <f t="shared" si="14"/>
        <v>22.740642374518941</v>
      </c>
      <c r="R156" s="256">
        <f t="shared" si="13"/>
        <v>20.801199999999998</v>
      </c>
      <c r="S156" s="254">
        <f t="shared" si="24"/>
        <v>20.850756102471642</v>
      </c>
      <c r="T156" s="112">
        <f>'[8]weekly model'!$AE262</f>
        <v>20.350756102471642</v>
      </c>
      <c r="U156" s="113">
        <f t="shared" si="18"/>
        <v>20.801199999999998</v>
      </c>
      <c r="V156" s="274">
        <v>21.400274066086347</v>
      </c>
      <c r="W156" s="274">
        <f t="shared" si="21"/>
        <v>21.900274066086347</v>
      </c>
      <c r="X156" s="274">
        <f t="shared" si="22"/>
        <v>20.900274066086347</v>
      </c>
      <c r="Y156" s="274"/>
    </row>
    <row r="157" spans="1:27">
      <c r="A157" s="1">
        <f>'[6]Raw material'!$A566</f>
        <v>44190</v>
      </c>
      <c r="B157" s="111">
        <f>'[10]raw material vs steel prod'!$B157</f>
        <v>84.723468158466133</v>
      </c>
      <c r="C157" s="111">
        <f>'[10]raw material vs steel prod'!$C157</f>
        <v>91.87</v>
      </c>
      <c r="D157" s="111">
        <f>'[10]raw material vs steel prod'!$C157</f>
        <v>91.87</v>
      </c>
      <c r="E157" s="116">
        <f>VLOOKUP(A157,removals!B:AX,49,TRUE)/100</f>
        <v>21.277200000000008</v>
      </c>
      <c r="F157" s="2">
        <f>VLOOKUP(A157,removals!B:AX,49,TRUE)</f>
        <v>2127.7200000000007</v>
      </c>
      <c r="G157" s="113">
        <f t="shared" si="15"/>
        <v>23.160117557418097</v>
      </c>
      <c r="H157" s="2">
        <f>'[8]weekly model'!$L263*100</f>
        <v>2019.5618976565938</v>
      </c>
      <c r="I157" s="113">
        <f t="shared" si="16"/>
        <v>87.199984743157572</v>
      </c>
      <c r="J157" s="113">
        <f t="shared" si="17"/>
        <v>4.6700152568424329</v>
      </c>
      <c r="K157" s="113">
        <f t="shared" si="19"/>
        <v>2.8265845971644232</v>
      </c>
      <c r="L157" s="113"/>
      <c r="M157" s="113"/>
      <c r="N157" s="113"/>
      <c r="O157" s="113"/>
      <c r="P157" s="113">
        <f t="shared" si="23"/>
        <v>23.160117557418097</v>
      </c>
      <c r="Q157" s="112">
        <f t="shared" si="14"/>
        <v>23.994070019838738</v>
      </c>
      <c r="R157" s="256">
        <f t="shared" si="13"/>
        <v>21.277200000000008</v>
      </c>
      <c r="S157" s="254">
        <f t="shared" si="24"/>
        <v>22.043352127225848</v>
      </c>
      <c r="T157" s="112">
        <f>'[8]weekly model'!$AE263</f>
        <v>20.743352127225847</v>
      </c>
      <c r="U157" s="113">
        <f t="shared" si="18"/>
        <v>21.277200000000008</v>
      </c>
      <c r="V157" s="274">
        <v>21.58783138959577</v>
      </c>
      <c r="W157" s="274">
        <f t="shared" si="21"/>
        <v>22.08783138959577</v>
      </c>
      <c r="X157" s="274">
        <f t="shared" si="22"/>
        <v>21.08783138959577</v>
      </c>
      <c r="Y157" s="274"/>
    </row>
    <row r="158" spans="1:27">
      <c r="A158" s="1">
        <f>A157+7</f>
        <v>44197</v>
      </c>
      <c r="B158" s="111">
        <f>'[10]raw material vs steel prod'!$B158</f>
        <v>84.91713233951846</v>
      </c>
      <c r="C158" s="111">
        <f>'[10]raw material vs steel prod'!$C158+0.5</f>
        <v>92.58</v>
      </c>
      <c r="D158" s="111">
        <f>'[10]raw material vs steel prod'!$C158</f>
        <v>92.08</v>
      </c>
      <c r="E158" s="116">
        <f>VLOOKUP(A158,removals!B:AX,49,TRUE)/100</f>
        <v>19.606999999999999</v>
      </c>
      <c r="F158" s="2">
        <f>VLOOKUP(A158,removals!B:AX,49,TRUE)</f>
        <v>1960.6999999999998</v>
      </c>
      <c r="G158" s="113">
        <f t="shared" si="15"/>
        <v>21.178440267876429</v>
      </c>
      <c r="H158" s="2">
        <f>'[8]weekly model'!$L264*100</f>
        <v>2020.6787691880952</v>
      </c>
      <c r="I158" s="113">
        <f>C158*H158/V158/100</f>
        <v>94.551292290663511</v>
      </c>
      <c r="J158" s="113">
        <f t="shared" si="17"/>
        <v>-1.9712922906635129</v>
      </c>
      <c r="K158" s="113">
        <f t="shared" si="19"/>
        <v>1.4196935048579995</v>
      </c>
      <c r="L158" s="113">
        <f>C158-3</f>
        <v>89.58</v>
      </c>
      <c r="M158" s="113"/>
      <c r="N158" s="113"/>
      <c r="O158" s="113"/>
      <c r="T158" s="112">
        <f>'[8]weekly model'!$AE264</f>
        <v>19.285498</v>
      </c>
      <c r="U158" s="113">
        <f t="shared" si="18"/>
        <v>19.606999999999999</v>
      </c>
      <c r="V158" s="274">
        <f>'[8]weekly model'!$AC264</f>
        <v>19.785498</v>
      </c>
      <c r="W158" s="274">
        <f t="shared" si="21"/>
        <v>20.285498</v>
      </c>
      <c r="X158" s="113">
        <f>V158/C158*L158</f>
        <v>19.144360670123138</v>
      </c>
      <c r="Y158" s="113">
        <f t="shared" ref="Y158:Y168" si="25">X158</f>
        <v>19.144360670123138</v>
      </c>
      <c r="Z158" s="275">
        <f t="shared" ref="Z158:Z189" si="26">C158/B106</f>
        <v>1.1623352165725047</v>
      </c>
      <c r="AA158" s="113">
        <f>'[8]weekly model'!$AE264</f>
        <v>19.285498</v>
      </c>
    </row>
    <row r="159" spans="1:27">
      <c r="A159" s="1">
        <f t="shared" ref="A159:A209" si="27">A158+7</f>
        <v>44204</v>
      </c>
      <c r="B159" s="111">
        <f>'[10]raw material vs steel prod'!$B159</f>
        <v>0</v>
      </c>
      <c r="C159" s="111">
        <f>'[10]raw material vs steel prod'!$C159+0.5</f>
        <v>92.27</v>
      </c>
      <c r="D159" s="111">
        <f>'[10]raw material vs steel prod'!$C159</f>
        <v>91.77</v>
      </c>
      <c r="E159" s="116">
        <f>VLOOKUP(A159,removals!B:AX,49,TRUE)/100</f>
        <v>21.158199999999994</v>
      </c>
      <c r="F159" s="2">
        <f>VLOOKUP(A159,removals!B:AX,49,TRUE)</f>
        <v>2115.8199999999993</v>
      </c>
      <c r="G159" s="113">
        <f t="shared" si="15"/>
        <v>22.930746721577972</v>
      </c>
      <c r="H159" s="2">
        <f>'[8]weekly model'!$L265*100</f>
        <v>2304.4172635293739</v>
      </c>
      <c r="I159" s="113">
        <f t="shared" ref="I159:I209" si="28">C159*H159/V159/100</f>
        <v>98.793653238260973</v>
      </c>
      <c r="J159" s="113">
        <f t="shared" si="17"/>
        <v>-6.5236532382609767</v>
      </c>
      <c r="K159" s="113">
        <f t="shared" si="19"/>
        <v>-0.99364782871268531</v>
      </c>
      <c r="L159" s="113">
        <f>C159-3</f>
        <v>89.27</v>
      </c>
      <c r="M159" s="113"/>
      <c r="N159" s="113"/>
      <c r="O159" s="113"/>
      <c r="T159" s="112">
        <f>'[8]weekly model'!$AE265</f>
        <v>20.822727206892825</v>
      </c>
      <c r="U159" s="113">
        <f t="shared" si="18"/>
        <v>21.158199999999994</v>
      </c>
      <c r="V159" s="274">
        <f>'[8]weekly model'!$AC265</f>
        <v>21.522494000000009</v>
      </c>
      <c r="W159" s="274">
        <f t="shared" si="21"/>
        <v>22.022494000000009</v>
      </c>
      <c r="X159" s="113">
        <f t="shared" ref="X159:X208" si="29">V159/C159*L159</f>
        <v>20.822727206892825</v>
      </c>
      <c r="Y159" s="113">
        <f t="shared" si="25"/>
        <v>20.822727206892825</v>
      </c>
      <c r="Z159" s="275">
        <f t="shared" si="26"/>
        <v>1.1619443395038409</v>
      </c>
      <c r="AA159" s="113">
        <f>'[8]weekly model'!$AE265</f>
        <v>20.822727206892825</v>
      </c>
    </row>
    <row r="160" spans="1:27">
      <c r="A160" s="1">
        <f t="shared" si="27"/>
        <v>44211</v>
      </c>
      <c r="B160" s="111">
        <f>'[10]raw material vs steel prod'!$B160</f>
        <v>0</v>
      </c>
      <c r="C160" s="111">
        <f>'[10]raw material vs steel prod'!$C160+0.5</f>
        <v>91.74</v>
      </c>
      <c r="D160" s="111">
        <f>'[10]raw material vs steel prod'!$C160</f>
        <v>91.24</v>
      </c>
      <c r="E160" s="116">
        <f>VLOOKUP(A160,removals!B:AX,49,TRUE)/100</f>
        <v>20.755000000000006</v>
      </c>
      <c r="F160" s="2">
        <f>VLOOKUP(A160,removals!B:AX,49,TRUE)</f>
        <v>2075.5000000000005</v>
      </c>
      <c r="G160" s="113">
        <f t="shared" si="15"/>
        <v>22.623719206453025</v>
      </c>
      <c r="H160" s="2">
        <f>'[8]weekly model'!$L266*100</f>
        <v>2472.2782600273758</v>
      </c>
      <c r="I160" s="113">
        <f t="shared" si="28"/>
        <v>108.37397876235347</v>
      </c>
      <c r="J160" s="113">
        <f t="shared" si="17"/>
        <v>-16.633978762353479</v>
      </c>
      <c r="K160" s="113">
        <f t="shared" si="19"/>
        <v>-5.1147272586088839</v>
      </c>
      <c r="L160" s="113">
        <f t="shared" ref="L160:L209" si="30">C160-3</f>
        <v>88.74</v>
      </c>
      <c r="M160" s="113"/>
      <c r="N160" s="113"/>
      <c r="O160" s="113"/>
      <c r="T160" s="112">
        <f>'[8]weekly model'!$AE266</f>
        <v>20.243786866579466</v>
      </c>
      <c r="U160" s="113">
        <f>E160</f>
        <v>20.755000000000006</v>
      </c>
      <c r="V160" s="274">
        <f>'[8]weekly model'!$AC266</f>
        <v>20.928161000000003</v>
      </c>
      <c r="W160" s="274">
        <f t="shared" si="21"/>
        <v>21.428161000000003</v>
      </c>
      <c r="X160" s="113">
        <f t="shared" si="29"/>
        <v>20.243786866579466</v>
      </c>
      <c r="Y160" s="113">
        <f t="shared" si="25"/>
        <v>20.243786866579466</v>
      </c>
      <c r="Z160" s="275">
        <f t="shared" si="26"/>
        <v>1.1630324543610548</v>
      </c>
      <c r="AA160" s="113">
        <f>'[8]weekly model'!$AE266</f>
        <v>20.243786866579466</v>
      </c>
    </row>
    <row r="161" spans="1:29">
      <c r="A161" s="1">
        <f t="shared" si="27"/>
        <v>44218</v>
      </c>
      <c r="C161" s="111">
        <f>'[10]raw material vs steel prod'!$C161+0.5</f>
        <v>91.62</v>
      </c>
      <c r="D161" s="111">
        <f>'[14]Weekly SnD'!$F317</f>
        <v>91.12</v>
      </c>
      <c r="E161" s="116">
        <f>VLOOKUP(A161,removals!B:AX,49,TRUE)/100</f>
        <v>22.313199999999998</v>
      </c>
      <c r="F161" s="2">
        <f>VLOOKUP(A161,removals!B:AX,49,TRUE)</f>
        <v>2231.3199999999997</v>
      </c>
      <c r="G161" s="113">
        <f t="shared" si="15"/>
        <v>24.354071163501416</v>
      </c>
      <c r="H161" s="2">
        <f>'[8]weekly model'!$L267*100</f>
        <v>2336.9886700923066</v>
      </c>
      <c r="I161" s="113">
        <f t="shared" si="28"/>
        <v>95.958850345919529</v>
      </c>
      <c r="J161" s="113">
        <f t="shared" si="17"/>
        <v>-4.3388503459195249</v>
      </c>
      <c r="K161" s="113">
        <f t="shared" si="19"/>
        <v>-7.3669436592993733</v>
      </c>
      <c r="L161" s="113">
        <f t="shared" si="30"/>
        <v>88.62</v>
      </c>
      <c r="M161" s="113"/>
      <c r="N161" s="113"/>
      <c r="O161" s="113"/>
      <c r="T161" s="112"/>
      <c r="U161" s="113">
        <f>E161</f>
        <v>22.313199999999998</v>
      </c>
      <c r="V161" s="274">
        <f>'[8]weekly model'!$AC267</f>
        <v>22.313199999999998</v>
      </c>
      <c r="W161" s="274">
        <f t="shared" si="21"/>
        <v>22.813199999999998</v>
      </c>
      <c r="X161" s="113">
        <f t="shared" si="29"/>
        <v>21.582577865094954</v>
      </c>
      <c r="Y161" s="113">
        <f t="shared" si="25"/>
        <v>21.582577865094954</v>
      </c>
      <c r="Z161" s="275">
        <f t="shared" si="26"/>
        <v>1.1451068616422948</v>
      </c>
      <c r="AA161" s="113">
        <f>'[8]weekly model'!$AE267</f>
        <v>21.582577865094954</v>
      </c>
    </row>
    <row r="162" spans="1:29">
      <c r="A162" s="1">
        <f t="shared" si="27"/>
        <v>44225</v>
      </c>
      <c r="C162" s="111">
        <f>'[10]raw material vs steel prod'!$C162-0.2</f>
        <v>90.33</v>
      </c>
      <c r="D162" s="111">
        <f>'[14]Weekly SnD'!$F318</f>
        <v>90.53</v>
      </c>
      <c r="E162" s="116">
        <f>VLOOKUP(A162,removals!B:AX,49,TRUE)/100</f>
        <v>21.284900000000004</v>
      </c>
      <c r="F162" s="2">
        <f>VLOOKUP(A162,removals!B:AX,49,TRUE)</f>
        <v>2128.4900000000002</v>
      </c>
      <c r="G162" s="113">
        <f t="shared" si="15"/>
        <v>23.563489427654162</v>
      </c>
      <c r="H162" s="2">
        <f>'[8]weekly model'!$L268*100</f>
        <v>2151.0224207992728</v>
      </c>
      <c r="I162" s="113">
        <f t="shared" si="28"/>
        <v>91.286242956649218</v>
      </c>
      <c r="J162" s="113">
        <f t="shared" si="17"/>
        <v>-0.95624295664921988</v>
      </c>
      <c r="K162" s="113">
        <f t="shared" si="19"/>
        <v>-7.1131813257958001</v>
      </c>
      <c r="L162" s="113">
        <f t="shared" si="30"/>
        <v>87.33</v>
      </c>
      <c r="M162" s="113"/>
      <c r="N162" s="113"/>
      <c r="O162" s="113"/>
      <c r="T162" s="112"/>
      <c r="U162" s="113">
        <f t="shared" ref="U162:U169" si="31">E162</f>
        <v>21.284900000000004</v>
      </c>
      <c r="V162" s="274">
        <f>'[8]weekly model'!$AC268</f>
        <v>21.284900000000004</v>
      </c>
      <c r="W162" s="274">
        <f t="shared" si="21"/>
        <v>21.784900000000004</v>
      </c>
      <c r="X162" s="113">
        <f t="shared" si="29"/>
        <v>20.577995317170377</v>
      </c>
      <c r="Y162" s="113">
        <f t="shared" si="25"/>
        <v>20.577995317170377</v>
      </c>
      <c r="Z162" s="275">
        <f t="shared" si="26"/>
        <v>1.1360835115079866</v>
      </c>
      <c r="AA162" s="113">
        <f>'[8]weekly model'!$AE268</f>
        <v>20.577995317170377</v>
      </c>
    </row>
    <row r="163" spans="1:29">
      <c r="A163" s="1">
        <f t="shared" si="27"/>
        <v>44232</v>
      </c>
      <c r="C163" s="111">
        <f>'[10]raw material vs steel prod'!$C163+0.2</f>
        <v>91.14</v>
      </c>
      <c r="D163" s="111">
        <f>'[14]Weekly SnD'!$F319</f>
        <v>90.94</v>
      </c>
      <c r="E163" s="116">
        <f>VLOOKUP(A163,removals!B:AX,49,TRUE)/100</f>
        <v>22.960699999999996</v>
      </c>
      <c r="F163" s="2">
        <f>VLOOKUP(A163,removals!B:AX,49,TRUE)</f>
        <v>2296.0699999999997</v>
      </c>
      <c r="G163" s="113">
        <f t="shared" si="15"/>
        <v>25.192780337941624</v>
      </c>
      <c r="H163" s="2">
        <f>'[8]weekly model'!$L269*100</f>
        <v>2117.1450545816765</v>
      </c>
      <c r="I163" s="113">
        <f t="shared" si="28"/>
        <v>84.037769002937225</v>
      </c>
      <c r="J163" s="113">
        <f t="shared" si="17"/>
        <v>7.1022309970627759</v>
      </c>
      <c r="K163" s="113">
        <f t="shared" si="19"/>
        <v>-3.7067102669648619</v>
      </c>
      <c r="L163" s="113">
        <f t="shared" si="30"/>
        <v>88.14</v>
      </c>
      <c r="M163" s="113"/>
      <c r="N163" s="113"/>
      <c r="O163" s="113"/>
      <c r="U163" s="113">
        <f t="shared" si="31"/>
        <v>22.960699999999996</v>
      </c>
      <c r="V163" s="274">
        <f>'[8]weekly model'!$AC269</f>
        <v>22.960699999999996</v>
      </c>
      <c r="W163" s="274">
        <f t="shared" si="21"/>
        <v>23.460699999999996</v>
      </c>
      <c r="X163" s="113">
        <f t="shared" si="29"/>
        <v>22.204916589861746</v>
      </c>
      <c r="Y163" s="113">
        <f t="shared" si="25"/>
        <v>22.204916589861746</v>
      </c>
      <c r="Z163" s="275">
        <f t="shared" si="26"/>
        <v>1.1720679012345678</v>
      </c>
      <c r="AA163" s="113">
        <f>'[8]weekly model'!$AE269</f>
        <v>22.204916589861746</v>
      </c>
    </row>
    <row r="164" spans="1:29">
      <c r="A164" s="1">
        <f t="shared" si="27"/>
        <v>44239</v>
      </c>
      <c r="C164" s="277">
        <f>'[14]Weekly SnD'!$F320</f>
        <v>92.19</v>
      </c>
      <c r="D164" s="111">
        <f>'[14]Weekly SnD'!$F320</f>
        <v>92.19</v>
      </c>
      <c r="E164" s="116">
        <f>VLOOKUP(A164,removals!B:AX,49,TRUE)/100</f>
        <v>22.960699999999996</v>
      </c>
      <c r="F164" s="2">
        <f>VLOOKUP(A164,removals!B:AX,49,TRUE)</f>
        <v>2296.0699999999997</v>
      </c>
      <c r="G164" s="113">
        <f t="shared" si="15"/>
        <v>24.905846621108576</v>
      </c>
      <c r="H164" s="2">
        <f>'[8]weekly model'!$L270*100</f>
        <v>2033.6643823752227</v>
      </c>
      <c r="I164" s="113">
        <f t="shared" si="28"/>
        <v>81.654095655259567</v>
      </c>
      <c r="J164" s="113">
        <f t="shared" si="17"/>
        <v>10.53590434474043</v>
      </c>
      <c r="K164" s="113">
        <f t="shared" si="19"/>
        <v>3.0857605098086154</v>
      </c>
      <c r="L164" s="113">
        <f t="shared" si="30"/>
        <v>89.19</v>
      </c>
      <c r="M164" s="113"/>
      <c r="N164" s="113"/>
      <c r="O164" s="113"/>
      <c r="U164" s="115">
        <f t="shared" si="31"/>
        <v>22.960699999999996</v>
      </c>
      <c r="V164" s="255">
        <f>'[8]weekly model'!$AC270</f>
        <v>22.960699999999996</v>
      </c>
      <c r="W164" s="255">
        <f t="shared" si="21"/>
        <v>23.460699999999996</v>
      </c>
      <c r="X164" s="115">
        <f t="shared" si="29"/>
        <v>22.213524601366739</v>
      </c>
      <c r="Y164" s="113">
        <f t="shared" si="25"/>
        <v>22.213524601366739</v>
      </c>
      <c r="Z164" s="275">
        <f t="shared" si="26"/>
        <v>1.2341365461847389</v>
      </c>
      <c r="AA164" s="113">
        <f>'[8]weekly model'!$AE270</f>
        <v>22.213524601366739</v>
      </c>
    </row>
    <row r="165" spans="1:29">
      <c r="A165" s="1">
        <f t="shared" si="27"/>
        <v>44246</v>
      </c>
      <c r="C165" s="277">
        <f>'[14]Weekly SnD'!$F321</f>
        <v>92.19</v>
      </c>
      <c r="D165" s="111">
        <f>'[14]Weekly SnD'!$F321</f>
        <v>92.19</v>
      </c>
      <c r="E165" s="116">
        <f>VLOOKUP(A165,removals!B:AX,49,TRUE)/100</f>
        <v>19.939499999999999</v>
      </c>
      <c r="F165" s="2">
        <f>VLOOKUP(A165,removals!B:AX,49,TRUE)</f>
        <v>1993.9499999999998</v>
      </c>
      <c r="G165" s="113">
        <f t="shared" si="15"/>
        <v>21.628701594533027</v>
      </c>
      <c r="H165" s="2">
        <f>'[8]weekly model'!$L271*100</f>
        <v>1832.7693504602923</v>
      </c>
      <c r="I165" s="113">
        <f t="shared" si="28"/>
        <v>84.737835160828695</v>
      </c>
      <c r="J165" s="113">
        <f t="shared" si="17"/>
        <v>7.4521648391713029</v>
      </c>
      <c r="K165" s="113">
        <f t="shared" si="19"/>
        <v>6.0335143060813223</v>
      </c>
      <c r="L165" s="113">
        <f t="shared" si="30"/>
        <v>89.19</v>
      </c>
      <c r="M165" s="113"/>
      <c r="N165" s="113"/>
      <c r="O165" s="113"/>
      <c r="U165" s="115">
        <f t="shared" si="31"/>
        <v>19.939499999999999</v>
      </c>
      <c r="V165" s="255">
        <f>'[8]weekly model'!$AC271</f>
        <v>19.939499999999999</v>
      </c>
      <c r="W165" s="255">
        <f t="shared" si="21"/>
        <v>20.439499999999999</v>
      </c>
      <c r="X165" s="115">
        <f t="shared" si="29"/>
        <v>19.290638952164009</v>
      </c>
      <c r="Y165" s="113">
        <f t="shared" si="25"/>
        <v>19.290638952164009</v>
      </c>
      <c r="Z165" s="275">
        <f t="shared" si="26"/>
        <v>1.246990396320844</v>
      </c>
      <c r="AA165" s="113">
        <f>'[8]weekly model'!$AE271</f>
        <v>19.290638952164009</v>
      </c>
    </row>
    <row r="166" spans="1:29">
      <c r="A166" s="1">
        <f t="shared" si="27"/>
        <v>44253</v>
      </c>
      <c r="C166" s="277">
        <f>'[14]Weekly SnD'!$F322</f>
        <v>92.28</v>
      </c>
      <c r="D166" s="111">
        <f>'[14]Weekly SnD'!$F322</f>
        <v>92.28</v>
      </c>
      <c r="E166" s="116">
        <f>VLOOKUP(A166,removals!B:AX,49,TRUE)/100</f>
        <v>20.6479</v>
      </c>
      <c r="F166" s="2">
        <f>VLOOKUP(A166,removals!B:AX,49,TRUE)</f>
        <v>2064.79</v>
      </c>
      <c r="G166" s="113">
        <f t="shared" si="15"/>
        <v>22.375270914607714</v>
      </c>
      <c r="H166" s="2">
        <f>'[8]weekly model'!$L272*100</f>
        <v>1887.2846386892281</v>
      </c>
      <c r="I166" s="113">
        <f t="shared" si="28"/>
        <v>83.83635533216227</v>
      </c>
      <c r="J166" s="113">
        <f t="shared" si="17"/>
        <v>8.4436446678377308</v>
      </c>
      <c r="K166" s="113">
        <f t="shared" si="19"/>
        <v>8.38348621220306</v>
      </c>
      <c r="L166" s="113">
        <f>C166-5</f>
        <v>87.28</v>
      </c>
      <c r="M166" s="113"/>
      <c r="N166" s="113"/>
      <c r="O166" s="113"/>
      <c r="U166" s="115">
        <f t="shared" si="31"/>
        <v>20.6479</v>
      </c>
      <c r="V166" s="255">
        <f>'[8]weekly model'!$AC272</f>
        <v>20.773640000000004</v>
      </c>
      <c r="W166" s="255">
        <f t="shared" si="21"/>
        <v>21.273640000000004</v>
      </c>
      <c r="X166" s="115">
        <f t="shared" si="29"/>
        <v>19.648063493714783</v>
      </c>
      <c r="Y166" s="113">
        <f t="shared" si="25"/>
        <v>19.648063493714783</v>
      </c>
      <c r="Z166" s="275">
        <f t="shared" si="26"/>
        <v>1.2500677323218641</v>
      </c>
      <c r="AA166" s="113">
        <f>'[8]weekly model'!$AE272</f>
        <v>19.648063493714783</v>
      </c>
    </row>
    <row r="167" spans="1:29">
      <c r="A167" s="1">
        <f t="shared" si="27"/>
        <v>44260</v>
      </c>
      <c r="C167" s="277">
        <f>'[14]Weekly SnD'!$F323</f>
        <v>92.05</v>
      </c>
      <c r="D167" s="111">
        <f>'[14]Weekly SnD'!$F323</f>
        <v>92.05</v>
      </c>
      <c r="E167" s="116">
        <f>VLOOKUP(A167,removals!B:AX,49,TRUE)/100</f>
        <v>19.006399999999999</v>
      </c>
      <c r="F167" s="2">
        <f>VLOOKUP(A167,removals!B:AX,49,TRUE)</f>
        <v>1900.6399999999999</v>
      </c>
      <c r="G167" s="113">
        <f t="shared" si="15"/>
        <v>20.647908745247147</v>
      </c>
      <c r="H167" s="2">
        <f>'[8]weekly model'!$L273*100</f>
        <v>2161.0049691752952</v>
      </c>
      <c r="I167" s="113">
        <f t="shared" si="28"/>
        <v>101.41740682316642</v>
      </c>
      <c r="J167" s="113">
        <f t="shared" si="17"/>
        <v>-9.3674068231664194</v>
      </c>
      <c r="K167" s="113">
        <f t="shared" si="19"/>
        <v>4.2660767571457612</v>
      </c>
      <c r="L167" s="113">
        <f>C167-5</f>
        <v>87.05</v>
      </c>
      <c r="M167" s="113"/>
      <c r="N167" s="113"/>
      <c r="O167" s="113"/>
      <c r="U167" s="115">
        <f t="shared" si="31"/>
        <v>19.006399999999999</v>
      </c>
      <c r="V167" s="255">
        <f>'[8]weekly model'!$AC273</f>
        <v>19.614040000000003</v>
      </c>
      <c r="W167" s="255">
        <f t="shared" si="21"/>
        <v>20.114040000000003</v>
      </c>
      <c r="X167" s="115">
        <f t="shared" si="29"/>
        <v>18.548638587724064</v>
      </c>
      <c r="Y167" s="113">
        <f t="shared" si="25"/>
        <v>18.548638587724064</v>
      </c>
      <c r="Z167" s="275">
        <f t="shared" si="26"/>
        <v>1.247628083491461</v>
      </c>
      <c r="AA167" s="113">
        <f>'[8]weekly model'!$AE273</f>
        <v>18.548638587724064</v>
      </c>
      <c r="AB167" s="113">
        <f>SUM(U166:U167)-SUM(X166:X167)</f>
        <v>1.4575979185611558</v>
      </c>
      <c r="AC167" s="113">
        <f>SUM(U166:U167)-SUM(V166:V167)</f>
        <v>-0.73338000000000392</v>
      </c>
    </row>
    <row r="168" spans="1:29">
      <c r="A168" s="1">
        <f t="shared" si="27"/>
        <v>44267</v>
      </c>
      <c r="C168" s="277">
        <f>'[14]Weekly SnD'!$F324</f>
        <v>90.39</v>
      </c>
      <c r="D168" s="111">
        <f>'[14]Weekly SnD'!$F324</f>
        <v>90.39</v>
      </c>
      <c r="E168" s="116">
        <f>VLOOKUP(A168,removals!B:AX,49,TRUE)/100</f>
        <v>19.4999</v>
      </c>
      <c r="F168" s="270">
        <f t="shared" ref="F168:F209" si="32">C168/C116*F116</f>
        <v>2373.8333070022422</v>
      </c>
      <c r="H168" s="2">
        <f>'[8]weekly model'!$L274*100</f>
        <v>2060.3896560485987</v>
      </c>
      <c r="I168" s="113">
        <f t="shared" si="28"/>
        <v>94.865407947060419</v>
      </c>
      <c r="J168" s="113">
        <f t="shared" si="17"/>
        <v>-4.4754079470604182</v>
      </c>
      <c r="K168" s="113">
        <f t="shared" si="19"/>
        <v>0.51324868419554903</v>
      </c>
      <c r="L168" s="113">
        <f>C168-4</f>
        <v>86.39</v>
      </c>
      <c r="M168" s="113"/>
      <c r="N168" s="113"/>
      <c r="O168" s="113"/>
      <c r="U168" s="115">
        <f t="shared" si="31"/>
        <v>19.4999</v>
      </c>
      <c r="V168" s="274">
        <f>'[8]weekly model'!$AC274</f>
        <v>19.631878999999998</v>
      </c>
      <c r="X168" s="113">
        <f t="shared" si="29"/>
        <v>18.763115685474055</v>
      </c>
      <c r="Y168" s="113">
        <f t="shared" si="25"/>
        <v>18.763115685474055</v>
      </c>
      <c r="Z168" s="275">
        <f t="shared" si="26"/>
        <v>1.2231393775372124</v>
      </c>
      <c r="AA168" s="113">
        <f>'[8]weekly model'!$AE274</f>
        <v>18.763115685474055</v>
      </c>
    </row>
    <row r="169" spans="1:29">
      <c r="A169" s="1">
        <f t="shared" si="27"/>
        <v>44274</v>
      </c>
      <c r="C169" s="277">
        <f>'[14]Weekly SnD'!$H325</f>
        <v>87.16</v>
      </c>
      <c r="D169" s="111">
        <f>'[14]Weekly SnD'!$F325</f>
        <v>87.16</v>
      </c>
      <c r="E169" s="116">
        <f>VLOOKUP(A169,removals!B:AX,49,TRUE)/100</f>
        <v>19.761700000000001</v>
      </c>
      <c r="F169" s="270">
        <f t="shared" si="32"/>
        <v>2232.6065965770181</v>
      </c>
      <c r="H169" s="2">
        <f>'[8]weekly model'!$L275*100</f>
        <v>1986.4740770089511</v>
      </c>
      <c r="I169" s="113">
        <f t="shared" si="28"/>
        <v>86.567272361518405</v>
      </c>
      <c r="J169" s="113">
        <f t="shared" si="17"/>
        <v>0.59272763848159116</v>
      </c>
      <c r="K169" s="113">
        <f t="shared" si="19"/>
        <v>-1.2016106159768789</v>
      </c>
      <c r="L169" s="113">
        <f>C169-4</f>
        <v>83.16</v>
      </c>
      <c r="M169" s="113"/>
      <c r="N169" s="113"/>
      <c r="O169" s="113"/>
      <c r="U169" s="115">
        <f t="shared" si="31"/>
        <v>19.761700000000001</v>
      </c>
      <c r="V169" s="274">
        <f>'[8]weekly model'!$AC275</f>
        <v>20.000755000000009</v>
      </c>
      <c r="X169" s="113">
        <f t="shared" si="29"/>
        <v>19.082868125286836</v>
      </c>
      <c r="Y169" s="113">
        <f>X169</f>
        <v>19.082868125286836</v>
      </c>
      <c r="Z169" s="275">
        <f t="shared" si="26"/>
        <v>1.1581185224554875</v>
      </c>
      <c r="AA169" s="113">
        <f>'[8]weekly model'!$AE275</f>
        <v>19.082868125286836</v>
      </c>
    </row>
    <row r="170" spans="1:29">
      <c r="A170" s="1">
        <f t="shared" si="27"/>
        <v>44281</v>
      </c>
      <c r="C170" s="277">
        <f>'[14]Weekly SnD'!$H326</f>
        <v>87.52756613756614</v>
      </c>
      <c r="D170" s="111">
        <f>'[14]Weekly SnD'!$F326</f>
        <v>88.3</v>
      </c>
      <c r="E170" s="116">
        <f>VLOOKUP(A170,removals!B:AX,49,TRUE)/100</f>
        <v>21.457800000000002</v>
      </c>
      <c r="F170" s="270">
        <f t="shared" si="32"/>
        <v>2298.5978083809832</v>
      </c>
      <c r="H170" s="2">
        <f>'[8]weekly model'!$L276*100</f>
        <v>1984.874522647747</v>
      </c>
      <c r="I170" s="113">
        <f t="shared" si="28"/>
        <v>80.819660839806104</v>
      </c>
      <c r="J170" s="113">
        <f t="shared" si="17"/>
        <v>6.7079052977600355</v>
      </c>
      <c r="K170" s="113">
        <f t="shared" si="19"/>
        <v>-1.6355454584963027</v>
      </c>
      <c r="L170" s="113">
        <f t="shared" si="30"/>
        <v>84.52756613756614</v>
      </c>
      <c r="M170" s="113">
        <f>'[14]Weekly SnD'!$H326</f>
        <v>87.52756613756614</v>
      </c>
      <c r="N170" s="113"/>
      <c r="O170" s="113"/>
      <c r="V170" s="274">
        <f>'[8]weekly model'!$AC276</f>
        <v>21.496160000000003</v>
      </c>
      <c r="X170" s="113">
        <f t="shared" si="29"/>
        <v>20.759380916040968</v>
      </c>
      <c r="Y170" s="113">
        <f>V170/C170*M170</f>
        <v>21.496160000000003</v>
      </c>
      <c r="Z170" s="275">
        <f t="shared" si="26"/>
        <v>1.1488064855960907</v>
      </c>
      <c r="AA170" s="113">
        <f>'[8]weekly model'!$AE276</f>
        <v>20.759380916040968</v>
      </c>
    </row>
    <row r="171" spans="1:29">
      <c r="A171" s="1">
        <f t="shared" si="27"/>
        <v>44288</v>
      </c>
      <c r="C171" s="277">
        <f>'[14]Weekly SnD'!$H327</f>
        <v>88.075185185185191</v>
      </c>
      <c r="D171" s="111">
        <f>'[14]Weekly SnD'!$F327</f>
        <v>86.92</v>
      </c>
      <c r="E171" s="116">
        <f>VLOOKUP(A171,removals!B:AX,49,TRUE)/100</f>
        <v>20.564599999999999</v>
      </c>
      <c r="F171" s="270">
        <f t="shared" si="32"/>
        <v>2213.1666413453831</v>
      </c>
      <c r="H171" s="2">
        <f>'[8]weekly model'!$L277*100</f>
        <v>2134.6494142178294</v>
      </c>
      <c r="I171" s="113">
        <f t="shared" si="28"/>
        <v>92.674764594230339</v>
      </c>
      <c r="J171" s="113">
        <f t="shared" si="17"/>
        <v>-4.5995794090451483</v>
      </c>
      <c r="K171" s="113">
        <f t="shared" si="19"/>
        <v>-0.44358860496598496</v>
      </c>
      <c r="L171" s="113">
        <f t="shared" si="30"/>
        <v>85.075185185185191</v>
      </c>
      <c r="M171" s="113">
        <f>'[14]Weekly SnD'!$H327</f>
        <v>88.075185185185191</v>
      </c>
      <c r="N171" s="113"/>
      <c r="O171" s="113"/>
      <c r="V171" s="274">
        <f>'[8]weekly model'!$AC277</f>
        <v>20.287037500000007</v>
      </c>
      <c r="X171" s="113">
        <f t="shared" si="29"/>
        <v>19.596024334690906</v>
      </c>
      <c r="Y171" s="113">
        <f t="shared" ref="Y171:Y209" si="33">V171/C171*M171</f>
        <v>20.287037500000007</v>
      </c>
      <c r="Z171" s="275">
        <f t="shared" si="26"/>
        <v>1.1320717890126633</v>
      </c>
      <c r="AA171" s="113">
        <f>'[8]weekly model'!$AE277</f>
        <v>19.596024334690906</v>
      </c>
    </row>
    <row r="172" spans="1:29">
      <c r="A172" s="1">
        <f t="shared" si="27"/>
        <v>44295</v>
      </c>
      <c r="C172" s="277">
        <f>'[14]Weekly SnD'!$H328</f>
        <v>86.964074074074077</v>
      </c>
      <c r="D172" s="111">
        <f>'[14]Weekly SnD'!$F328</f>
        <v>86.94</v>
      </c>
      <c r="E172" s="116">
        <f>VLOOKUP(A172,removals!B:AX,49,TRUE)/100</f>
        <v>19.663700000000002</v>
      </c>
      <c r="F172" s="270">
        <f t="shared" si="32"/>
        <v>2164.7159958684128</v>
      </c>
      <c r="H172" s="2">
        <f>'[8]weekly model'!$L278*100</f>
        <v>2309.0442527266046</v>
      </c>
      <c r="I172" s="113">
        <f t="shared" si="28"/>
        <v>100.3914819052271</v>
      </c>
      <c r="J172" s="113">
        <f t="shared" si="17"/>
        <v>-13.427407831153019</v>
      </c>
      <c r="K172" s="113">
        <f t="shared" si="19"/>
        <v>-2.6815885759891351</v>
      </c>
      <c r="L172" s="113">
        <f t="shared" si="30"/>
        <v>83.964074074074077</v>
      </c>
      <c r="M172" s="113">
        <f>'[14]Weekly SnD'!$H328</f>
        <v>86.964074074074077</v>
      </c>
      <c r="N172" s="113"/>
      <c r="O172" s="113"/>
      <c r="V172" s="274">
        <f>'[8]weekly model'!$AC278</f>
        <v>20.002085000000001</v>
      </c>
      <c r="X172" s="113">
        <f t="shared" si="29"/>
        <v>19.312072996320321</v>
      </c>
      <c r="Y172" s="113">
        <f t="shared" si="33"/>
        <v>20.002085000000001</v>
      </c>
      <c r="Z172" s="275">
        <f t="shared" si="26"/>
        <v>1.1034649673147325</v>
      </c>
      <c r="AA172" s="113">
        <f>'[8]weekly model'!$AE278</f>
        <v>19.312072996320321</v>
      </c>
    </row>
    <row r="173" spans="1:29">
      <c r="A173" s="1">
        <f t="shared" si="27"/>
        <v>44302</v>
      </c>
      <c r="C173" s="277">
        <f>'[14]Weekly SnD'!$H329</f>
        <v>87.964074074074077</v>
      </c>
      <c r="D173" s="111">
        <f>'[14]Weekly SnD'!$F329</f>
        <v>87.67</v>
      </c>
      <c r="E173" s="116">
        <f>VLOOKUP(A173,removals!B:AX,49,TRUE)/100</f>
        <v>20.300699999999999</v>
      </c>
      <c r="F173" s="270">
        <f t="shared" si="32"/>
        <v>2160.0415417275394</v>
      </c>
      <c r="H173" s="2">
        <f>'[8]weekly model'!$L279*100</f>
        <v>2332.9335817246492</v>
      </c>
      <c r="I173" s="113">
        <f t="shared" si="28"/>
        <v>95.207145804921936</v>
      </c>
      <c r="J173" s="113">
        <f t="shared" si="17"/>
        <v>-7.2430717308478592</v>
      </c>
      <c r="K173" s="113">
        <f t="shared" si="19"/>
        <v>-4.6405384183214977</v>
      </c>
      <c r="L173" s="113">
        <f t="shared" si="30"/>
        <v>84.964074074074077</v>
      </c>
      <c r="M173" s="113">
        <f>'[14]Weekly SnD'!$H329</f>
        <v>87.964074074074077</v>
      </c>
      <c r="N173" s="113"/>
      <c r="O173" s="113"/>
      <c r="V173" s="274">
        <f>'[8]weekly model'!$AC279</f>
        <v>21.554510499999992</v>
      </c>
      <c r="X173" s="113">
        <f t="shared" si="29"/>
        <v>20.819397532795367</v>
      </c>
      <c r="Y173" s="113">
        <f t="shared" si="33"/>
        <v>21.554510499999992</v>
      </c>
      <c r="Z173" s="275">
        <f t="shared" si="26"/>
        <v>1.0999634122055031</v>
      </c>
      <c r="AA173" s="113"/>
    </row>
    <row r="174" spans="1:29">
      <c r="A174" s="1">
        <f t="shared" si="27"/>
        <v>44309</v>
      </c>
      <c r="C174" s="277">
        <f>'[14]Weekly SnD'!$H330</f>
        <v>88.964074074074077</v>
      </c>
      <c r="D174" s="111">
        <f>'[14]Weekly SnD'!$F330</f>
        <v>88.75</v>
      </c>
      <c r="E174" s="116">
        <f>VLOOKUP(A174,removals!B:AX,49,TRUE)/100</f>
        <v>19.907999999999998</v>
      </c>
      <c r="F174" s="270">
        <f t="shared" si="32"/>
        <v>2181.8538582107617</v>
      </c>
      <c r="H174" s="2">
        <f>'[8]weekly model'!$L280*100</f>
        <v>2054.4724365326606</v>
      </c>
      <c r="I174" s="113">
        <f t="shared" si="28"/>
        <v>93.884117328352772</v>
      </c>
      <c r="J174" s="113">
        <f t="shared" si="17"/>
        <v>-4.9200432542786956</v>
      </c>
      <c r="K174" s="113">
        <f t="shared" si="19"/>
        <v>-7.5475255563311805</v>
      </c>
      <c r="L174" s="113">
        <f t="shared" si="30"/>
        <v>85.964074074074077</v>
      </c>
      <c r="M174" s="113">
        <f>'[14]Weekly SnD'!$H330</f>
        <v>88.964074074074077</v>
      </c>
      <c r="N174" s="113"/>
      <c r="O174" s="113"/>
      <c r="V174" s="274">
        <f>'[8]weekly model'!$AC280-0.5</f>
        <v>19.468068000000009</v>
      </c>
      <c r="X174" s="113">
        <f t="shared" si="29"/>
        <v>18.811575987826973</v>
      </c>
      <c r="Y174" s="113">
        <f t="shared" si="33"/>
        <v>19.468068000000009</v>
      </c>
      <c r="Z174" s="275">
        <f t="shared" si="26"/>
        <v>1.1037726311919862</v>
      </c>
      <c r="AA174" s="113"/>
    </row>
    <row r="175" spans="1:29">
      <c r="A175" s="1">
        <f t="shared" si="27"/>
        <v>44316</v>
      </c>
      <c r="C175" s="277">
        <f>'[14]Weekly SnD'!$H331</f>
        <v>89.874074074074073</v>
      </c>
      <c r="D175" s="111">
        <f>'[14]Weekly SnD'!$F331</f>
        <v>89.93</v>
      </c>
      <c r="E175" s="116">
        <f>VLOOKUP(A175,removals!B:AX,49,TRUE)/100</f>
        <v>21.2408</v>
      </c>
      <c r="F175" s="278">
        <f>C175/C172*F172</f>
        <v>2237.1519254755221</v>
      </c>
      <c r="H175" s="2">
        <f>'[8]weekly model'!$L281*100</f>
        <v>2011.2330254682818</v>
      </c>
      <c r="I175" s="113">
        <f t="shared" si="28"/>
        <v>85.118920736760046</v>
      </c>
      <c r="J175" s="113">
        <f t="shared" si="17"/>
        <v>4.7551533373140273</v>
      </c>
      <c r="K175" s="113">
        <f t="shared" si="19"/>
        <v>-5.2088423697413866</v>
      </c>
      <c r="L175" s="113">
        <f t="shared" si="30"/>
        <v>86.874074074074073</v>
      </c>
      <c r="M175" s="113">
        <f>'[14]Weekly SnD'!$H331</f>
        <v>89.874074074074073</v>
      </c>
      <c r="N175" s="113"/>
      <c r="O175" s="113"/>
      <c r="V175" s="274">
        <f>'[8]weekly model'!$AC281</f>
        <v>21.235902000000006</v>
      </c>
      <c r="X175" s="113">
        <f t="shared" si="29"/>
        <v>20.527046786120504</v>
      </c>
      <c r="Y175" s="113">
        <f t="shared" si="33"/>
        <v>21.235902000000006</v>
      </c>
      <c r="Z175" s="275">
        <f t="shared" si="26"/>
        <v>1.1003192222584974</v>
      </c>
      <c r="AA175" s="113"/>
    </row>
    <row r="176" spans="1:29">
      <c r="A176" s="1">
        <f t="shared" si="27"/>
        <v>44323</v>
      </c>
      <c r="C176" s="277">
        <f>'[14]Weekly SnD'!$H332</f>
        <v>90.444444444444443</v>
      </c>
      <c r="D176" s="111">
        <f>'[14]Weekly SnD'!$F332</f>
        <v>90.59</v>
      </c>
      <c r="E176" s="116">
        <f>VLOOKUP(A176,removals!B:AX,49,TRUE)/100</f>
        <v>20.729099999999995</v>
      </c>
      <c r="F176" s="270">
        <f t="shared" si="32"/>
        <v>2247.746886570178</v>
      </c>
      <c r="H176" s="2" t="e">
        <f>'[8]weekly model'!$L282*100</f>
        <v>#DIV/0!</v>
      </c>
      <c r="I176" s="113" t="e">
        <f t="shared" si="28"/>
        <v>#DIV/0!</v>
      </c>
      <c r="J176" s="113" t="e">
        <f t="shared" si="17"/>
        <v>#DIV/0!</v>
      </c>
      <c r="K176" s="113" t="e">
        <f t="shared" si="19"/>
        <v>#DIV/0!</v>
      </c>
      <c r="L176" s="113">
        <f t="shared" si="30"/>
        <v>87.444444444444443</v>
      </c>
      <c r="M176" s="113">
        <f>'[14]Weekly SnD'!$H332</f>
        <v>90.444444444444443</v>
      </c>
      <c r="N176" s="113"/>
      <c r="O176" s="113"/>
      <c r="V176" s="274">
        <f>'[8]weekly model'!$AC282</f>
        <v>21.093815999999993</v>
      </c>
      <c r="X176" s="113">
        <f t="shared" si="29"/>
        <v>20.394143970515962</v>
      </c>
      <c r="Y176" s="113">
        <f t="shared" si="33"/>
        <v>21.093815999999993</v>
      </c>
      <c r="Z176" s="275">
        <f t="shared" si="26"/>
        <v>1.1003427339989169</v>
      </c>
      <c r="AA176" s="113"/>
    </row>
    <row r="177" spans="1:27">
      <c r="A177" s="1">
        <f t="shared" si="27"/>
        <v>44330</v>
      </c>
      <c r="C177" s="277">
        <f>'[14]Weekly SnD'!$H333</f>
        <v>90.74444444444444</v>
      </c>
      <c r="D177" s="111"/>
      <c r="E177" s="111"/>
      <c r="F177" s="270">
        <f t="shared" si="32"/>
        <v>2123.0698963506534</v>
      </c>
      <c r="H177" s="2" t="e">
        <f>'[8]weekly model'!$L283*100</f>
        <v>#DIV/0!</v>
      </c>
      <c r="I177" s="113" t="e">
        <f t="shared" si="28"/>
        <v>#DIV/0!</v>
      </c>
      <c r="J177" s="113" t="e">
        <f t="shared" si="17"/>
        <v>#DIV/0!</v>
      </c>
      <c r="K177" s="113" t="e">
        <f t="shared" si="19"/>
        <v>#DIV/0!</v>
      </c>
      <c r="L177" s="113">
        <f t="shared" si="30"/>
        <v>87.74444444444444</v>
      </c>
      <c r="M177" s="113">
        <f>'[14]Weekly SnD'!$H333</f>
        <v>90.74444444444444</v>
      </c>
      <c r="N177" s="113"/>
      <c r="O177" s="113"/>
      <c r="V177" s="274">
        <f>'[8]weekly model'!$AC283</f>
        <v>21.230698963506534</v>
      </c>
      <c r="X177" s="113">
        <f t="shared" si="29"/>
        <v>20.528814707335751</v>
      </c>
      <c r="Y177" s="113">
        <f t="shared" si="33"/>
        <v>21.230698963506534</v>
      </c>
      <c r="Z177" s="275">
        <f t="shared" si="26"/>
        <v>1.0940499584308851</v>
      </c>
      <c r="AA177" s="113"/>
    </row>
    <row r="178" spans="1:27">
      <c r="A178" s="1">
        <f t="shared" si="27"/>
        <v>44337</v>
      </c>
      <c r="C178" s="277">
        <f>'[14]Weekly SnD'!$H334</f>
        <v>90.74444444444444</v>
      </c>
      <c r="D178" s="111"/>
      <c r="E178" s="111"/>
      <c r="F178" s="270">
        <f t="shared" si="32"/>
        <v>2152.1050222955223</v>
      </c>
      <c r="H178" s="2" t="e">
        <f>'[8]weekly model'!$L284*100</f>
        <v>#DIV/0!</v>
      </c>
      <c r="I178" s="113" t="e">
        <f t="shared" si="28"/>
        <v>#DIV/0!</v>
      </c>
      <c r="J178" s="113" t="e">
        <f t="shared" si="17"/>
        <v>#DIV/0!</v>
      </c>
      <c r="K178" s="113" t="e">
        <f t="shared" si="19"/>
        <v>#DIV/0!</v>
      </c>
      <c r="L178" s="113">
        <f t="shared" si="30"/>
        <v>87.74444444444444</v>
      </c>
      <c r="M178" s="113">
        <f>'[14]Weekly SnD'!$H334</f>
        <v>90.74444444444444</v>
      </c>
      <c r="N178" s="113"/>
      <c r="O178" s="113"/>
      <c r="V178" s="274">
        <f>'[8]weekly model'!$AC284</f>
        <v>21.521050222955225</v>
      </c>
      <c r="X178" s="113">
        <f t="shared" si="29"/>
        <v>20.80956699040987</v>
      </c>
      <c r="Y178" s="113">
        <f t="shared" si="33"/>
        <v>21.521050222955225</v>
      </c>
      <c r="Z178" s="275">
        <f t="shared" si="26"/>
        <v>1.0819005306352261</v>
      </c>
      <c r="AA178" s="113"/>
    </row>
    <row r="179" spans="1:27">
      <c r="A179" s="1">
        <f t="shared" si="27"/>
        <v>44344</v>
      </c>
      <c r="C179" s="277">
        <f>'[14]Weekly SnD'!$H335</f>
        <v>90.74444444444444</v>
      </c>
      <c r="D179" s="111"/>
      <c r="E179" s="111"/>
      <c r="F179" s="270">
        <f t="shared" si="32"/>
        <v>2098.8798740303009</v>
      </c>
      <c r="H179" s="2" t="e">
        <f>'[8]weekly model'!$L285*100</f>
        <v>#DIV/0!</v>
      </c>
      <c r="I179" s="113" t="e">
        <f t="shared" si="28"/>
        <v>#DIV/0!</v>
      </c>
      <c r="J179" s="113" t="e">
        <f t="shared" si="17"/>
        <v>#DIV/0!</v>
      </c>
      <c r="K179" s="113" t="e">
        <f t="shared" si="19"/>
        <v>#DIV/0!</v>
      </c>
      <c r="L179" s="113">
        <f t="shared" si="30"/>
        <v>87.74444444444444</v>
      </c>
      <c r="M179" s="113">
        <f>'[14]Weekly SnD'!$H335</f>
        <v>90.74444444444444</v>
      </c>
      <c r="N179" s="113"/>
      <c r="O179" s="113"/>
      <c r="V179" s="274">
        <f>'[8]weekly model'!$AC285</f>
        <v>21.488798740303011</v>
      </c>
      <c r="X179" s="113">
        <f t="shared" si="29"/>
        <v>20.778381737746159</v>
      </c>
      <c r="Y179" s="113">
        <f t="shared" si="33"/>
        <v>21.488798740303011</v>
      </c>
      <c r="Z179" s="275">
        <f t="shared" si="26"/>
        <v>1.0768095125987505</v>
      </c>
      <c r="AA179" s="113"/>
    </row>
    <row r="180" spans="1:27">
      <c r="A180" s="1">
        <f t="shared" si="27"/>
        <v>44351</v>
      </c>
      <c r="C180" s="277">
        <f>'[14]Weekly SnD'!$H336</f>
        <v>90.74444444444444</v>
      </c>
      <c r="D180" s="111"/>
      <c r="E180" s="111"/>
      <c r="F180" s="270">
        <f t="shared" si="32"/>
        <v>2170.9151880062868</v>
      </c>
      <c r="H180" s="2" t="e">
        <f>'[8]weekly model'!$L286*100</f>
        <v>#DIV/0!</v>
      </c>
      <c r="I180" s="113" t="e">
        <f t="shared" si="28"/>
        <v>#DIV/0!</v>
      </c>
      <c r="J180" s="113" t="e">
        <f t="shared" si="17"/>
        <v>#DIV/0!</v>
      </c>
      <c r="K180" s="113" t="e">
        <f t="shared" si="19"/>
        <v>#DIV/0!</v>
      </c>
      <c r="L180" s="115">
        <f t="shared" si="30"/>
        <v>87.74444444444444</v>
      </c>
      <c r="M180" s="113">
        <f>'[14]Weekly SnD'!$H336</f>
        <v>90.74444444444444</v>
      </c>
      <c r="N180" s="113"/>
      <c r="O180" s="113"/>
      <c r="V180" s="274">
        <f>'[8]weekly model'!$AC286</f>
        <v>21.709151880062869</v>
      </c>
      <c r="X180" s="113">
        <f t="shared" si="29"/>
        <v>20.99145003022609</v>
      </c>
      <c r="Y180" s="113">
        <f t="shared" si="33"/>
        <v>21.709151880062869</v>
      </c>
      <c r="Z180" s="275">
        <f t="shared" si="26"/>
        <v>1.0707165752042853</v>
      </c>
      <c r="AA180" s="113"/>
    </row>
    <row r="181" spans="1:27">
      <c r="A181" s="1">
        <f t="shared" si="27"/>
        <v>44358</v>
      </c>
      <c r="C181" s="277">
        <f>'[14]Weekly SnD'!$H337</f>
        <v>90.74444444444444</v>
      </c>
      <c r="D181" s="111"/>
      <c r="E181" s="111"/>
      <c r="F181" s="270">
        <f t="shared" si="32"/>
        <v>2038.0406304517837</v>
      </c>
      <c r="H181" s="2" t="e">
        <f>'[8]weekly model'!$L287*100</f>
        <v>#DIV/0!</v>
      </c>
      <c r="I181" s="113" t="e">
        <f t="shared" si="28"/>
        <v>#DIV/0!</v>
      </c>
      <c r="J181" s="113" t="e">
        <f t="shared" si="17"/>
        <v>#DIV/0!</v>
      </c>
      <c r="K181" s="113" t="e">
        <f t="shared" si="19"/>
        <v>#DIV/0!</v>
      </c>
      <c r="L181" s="115">
        <f t="shared" si="30"/>
        <v>87.74444444444444</v>
      </c>
      <c r="M181" s="113">
        <f>'[14]Weekly SnD'!$H337</f>
        <v>90.74444444444444</v>
      </c>
      <c r="N181" s="113"/>
      <c r="O181" s="113"/>
      <c r="V181" s="274">
        <f>'[8]weekly model'!$AC287</f>
        <v>21.380406304517837</v>
      </c>
      <c r="X181" s="113">
        <f t="shared" si="29"/>
        <v>20.673572742350601</v>
      </c>
      <c r="Y181" s="113">
        <f t="shared" si="33"/>
        <v>21.380406304517837</v>
      </c>
      <c r="Z181" s="275">
        <f t="shared" si="26"/>
        <v>1.0654992231865059</v>
      </c>
      <c r="AA181" s="113"/>
    </row>
    <row r="182" spans="1:27">
      <c r="A182" s="1">
        <f t="shared" si="27"/>
        <v>44365</v>
      </c>
      <c r="C182" s="277">
        <f>'[14]Weekly SnD'!$H338</f>
        <v>90.74444444444444</v>
      </c>
      <c r="D182" s="111"/>
      <c r="E182" s="111"/>
      <c r="F182" s="270">
        <f t="shared" si="32"/>
        <v>2127.1414427896493</v>
      </c>
      <c r="H182" s="2">
        <f>'[8]weekly model'!$L288*100</f>
        <v>2127.2441545081047</v>
      </c>
      <c r="I182" s="113">
        <f t="shared" si="28"/>
        <v>90.748826154866549</v>
      </c>
      <c r="J182" s="113">
        <f t="shared" si="17"/>
        <v>-4.3817104221091085E-3</v>
      </c>
      <c r="K182" s="113" t="e">
        <f t="shared" si="19"/>
        <v>#DIV/0!</v>
      </c>
      <c r="L182" s="115">
        <f t="shared" si="30"/>
        <v>87.74444444444444</v>
      </c>
      <c r="M182" s="113">
        <f>'[14]Weekly SnD'!$H338</f>
        <v>90.74444444444444</v>
      </c>
      <c r="N182" s="113"/>
      <c r="O182" s="113"/>
      <c r="V182" s="274">
        <f>'[8]weekly model'!$AC288</f>
        <v>21.271414427896492</v>
      </c>
      <c r="X182" s="113">
        <f t="shared" si="29"/>
        <v>20.568184123558048</v>
      </c>
      <c r="Y182" s="113">
        <f t="shared" si="33"/>
        <v>21.271414427896492</v>
      </c>
      <c r="Z182" s="275">
        <f t="shared" si="26"/>
        <v>1.0619345268861842</v>
      </c>
      <c r="AA182" s="113"/>
    </row>
    <row r="183" spans="1:27">
      <c r="A183" s="1">
        <f t="shared" si="27"/>
        <v>44372</v>
      </c>
      <c r="C183" s="277">
        <f>'[14]Weekly SnD'!$H339</f>
        <v>90.74444444444444</v>
      </c>
      <c r="D183" s="111"/>
      <c r="E183" s="111"/>
      <c r="F183" s="270">
        <f t="shared" si="32"/>
        <v>2173.6023965841232</v>
      </c>
      <c r="H183" s="2">
        <f>'[8]weekly model'!$L289*100</f>
        <v>2111.8639080555195</v>
      </c>
      <c r="I183" s="113">
        <f t="shared" si="28"/>
        <v>88.166960700788181</v>
      </c>
      <c r="J183" s="113">
        <f t="shared" si="17"/>
        <v>2.5774837436562592</v>
      </c>
      <c r="K183" s="113" t="e">
        <f t="shared" si="19"/>
        <v>#DIV/0!</v>
      </c>
      <c r="L183" s="115">
        <f t="shared" si="30"/>
        <v>87.74444444444444</v>
      </c>
      <c r="M183" s="113">
        <f>'[14]Weekly SnD'!$H339</f>
        <v>90.74444444444444</v>
      </c>
      <c r="N183" s="113"/>
      <c r="O183" s="113"/>
      <c r="V183" s="274">
        <f>'[8]weekly model'!$AC289</f>
        <v>21.73602396584123</v>
      </c>
      <c r="X183" s="113">
        <f t="shared" si="29"/>
        <v>21.01743372820475</v>
      </c>
      <c r="Y183" s="113">
        <f t="shared" si="33"/>
        <v>21.73602396584123</v>
      </c>
      <c r="Z183" s="275">
        <f t="shared" si="26"/>
        <v>1.0532953678149628</v>
      </c>
      <c r="AA183" s="113"/>
    </row>
    <row r="184" spans="1:27">
      <c r="A184" s="1">
        <f t="shared" si="27"/>
        <v>44379</v>
      </c>
      <c r="C184" s="277">
        <f>'[14]Weekly SnD'!$H340</f>
        <v>90.24444444444444</v>
      </c>
      <c r="D184" s="111"/>
      <c r="E184" s="111"/>
      <c r="F184" s="270">
        <f t="shared" si="32"/>
        <v>2134.2158566922576</v>
      </c>
      <c r="H184" s="2">
        <f>'[8]weekly model'!$L290*100</f>
        <v>2130.4296773549222</v>
      </c>
      <c r="I184" s="113">
        <f t="shared" si="28"/>
        <v>90.084347399999061</v>
      </c>
      <c r="J184" s="113">
        <f t="shared" si="17"/>
        <v>0.16009704444537931</v>
      </c>
      <c r="K184" s="113" t="e">
        <f t="shared" si="19"/>
        <v>#DIV/0!</v>
      </c>
      <c r="L184" s="115">
        <f t="shared" si="30"/>
        <v>87.24444444444444</v>
      </c>
      <c r="M184" s="113">
        <f>'[14]Weekly SnD'!$H340</f>
        <v>90.24444444444444</v>
      </c>
      <c r="N184" s="113"/>
      <c r="O184" s="113"/>
      <c r="V184" s="274">
        <f>'[8]weekly model'!$AC290</f>
        <v>21.342158566922578</v>
      </c>
      <c r="X184" s="113">
        <f t="shared" si="29"/>
        <v>20.632680259477478</v>
      </c>
      <c r="Y184" s="113">
        <f t="shared" si="33"/>
        <v>21.342158566922578</v>
      </c>
      <c r="Z184" s="275">
        <f t="shared" si="26"/>
        <v>1.0482772107983209</v>
      </c>
      <c r="AA184" s="113"/>
    </row>
    <row r="185" spans="1:27">
      <c r="A185" s="1">
        <f t="shared" si="27"/>
        <v>44386</v>
      </c>
      <c r="C185" s="277">
        <f>'[14]Weekly SnD'!$H341</f>
        <v>91.170370370370364</v>
      </c>
      <c r="D185" s="111"/>
      <c r="E185" s="111"/>
      <c r="F185" s="270">
        <f t="shared" si="32"/>
        <v>2166.4814719317505</v>
      </c>
      <c r="H185" s="2">
        <f>'[8]weekly model'!$L291*100</f>
        <v>2201.0641407437943</v>
      </c>
      <c r="I185" s="113">
        <f t="shared" si="28"/>
        <v>92.625686173823127</v>
      </c>
      <c r="J185" s="113">
        <f t="shared" si="17"/>
        <v>-1.4553158034527627</v>
      </c>
      <c r="K185" s="113">
        <f t="shared" si="19"/>
        <v>0.31947081855669168</v>
      </c>
      <c r="L185" s="115">
        <f t="shared" si="30"/>
        <v>88.170370370370364</v>
      </c>
      <c r="M185" s="113">
        <f>'[14]Weekly SnD'!$H341</f>
        <v>91.170370370370364</v>
      </c>
      <c r="N185" s="113"/>
      <c r="O185" s="113"/>
      <c r="V185" s="274">
        <f>'[8]weekly model'!$AC291</f>
        <v>21.664814719317505</v>
      </c>
      <c r="X185" s="113">
        <f t="shared" si="29"/>
        <v>20.95192473220964</v>
      </c>
      <c r="Y185" s="113">
        <f t="shared" si="33"/>
        <v>21.664814719317505</v>
      </c>
      <c r="Z185" s="275">
        <f t="shared" si="26"/>
        <v>1.0621047118445128</v>
      </c>
      <c r="AA185" s="113"/>
    </row>
    <row r="186" spans="1:27">
      <c r="A186" s="1">
        <f t="shared" si="27"/>
        <v>44393</v>
      </c>
      <c r="C186" s="277">
        <f>'[14]Weekly SnD'!$H342</f>
        <v>91.170370370370364</v>
      </c>
      <c r="D186" s="111"/>
      <c r="E186" s="111"/>
      <c r="F186" s="270">
        <f t="shared" si="32"/>
        <v>2132.274497991968</v>
      </c>
      <c r="H186" s="2">
        <f>'[8]weekly model'!$L292*100</f>
        <v>2278.1403956308295</v>
      </c>
      <c r="I186" s="113">
        <f t="shared" si="28"/>
        <v>97.407207102538436</v>
      </c>
      <c r="J186" s="113">
        <f t="shared" si="17"/>
        <v>-6.2368367321680722</v>
      </c>
      <c r="K186" s="113">
        <f t="shared" si="19"/>
        <v>-1.2386429368797991</v>
      </c>
      <c r="L186" s="115">
        <f t="shared" si="30"/>
        <v>88.170370370370364</v>
      </c>
      <c r="M186" s="113">
        <f>'[14]Weekly SnD'!$H342</f>
        <v>91.170370370370364</v>
      </c>
      <c r="N186" s="113"/>
      <c r="O186" s="113"/>
      <c r="V186" s="274">
        <f>'[8]weekly model'!$AC292</f>
        <v>21.32274497991968</v>
      </c>
      <c r="X186" s="113">
        <f t="shared" si="29"/>
        <v>20.621110943775101</v>
      </c>
      <c r="Y186" s="113">
        <f t="shared" si="33"/>
        <v>21.32274497991968</v>
      </c>
      <c r="Z186" s="275">
        <f t="shared" si="26"/>
        <v>1.0634757592350179</v>
      </c>
    </row>
    <row r="187" spans="1:27">
      <c r="A187" s="1">
        <f t="shared" si="27"/>
        <v>44400</v>
      </c>
      <c r="C187" s="277">
        <f>'[14]Weekly SnD'!$H343</f>
        <v>91.170370370370364</v>
      </c>
      <c r="D187" s="111"/>
      <c r="E187" s="111"/>
      <c r="F187" s="270">
        <f t="shared" si="32"/>
        <v>1922.1883684285915</v>
      </c>
      <c r="H187" s="2">
        <f>'[8]weekly model'!$L293*100</f>
        <v>2247.1809076656668</v>
      </c>
      <c r="I187" s="113">
        <f t="shared" si="28"/>
        <v>96.829508036454868</v>
      </c>
      <c r="J187" s="113">
        <f t="shared" si="17"/>
        <v>-5.6591376660845043</v>
      </c>
      <c r="K187" s="113">
        <f t="shared" si="19"/>
        <v>-3.29779828931499</v>
      </c>
      <c r="L187" s="115">
        <f t="shared" si="30"/>
        <v>88.170370370370364</v>
      </c>
      <c r="M187" s="113">
        <f>'[14]Weekly SnD'!$H343</f>
        <v>91.170370370370364</v>
      </c>
      <c r="N187" s="113"/>
      <c r="O187" s="113"/>
      <c r="V187" s="274">
        <f>'[8]weekly model'!$AC293</f>
        <v>21.158458799973559</v>
      </c>
      <c r="X187" s="113">
        <f t="shared" si="29"/>
        <v>20.462230670790159</v>
      </c>
      <c r="Y187" s="113">
        <f t="shared" si="33"/>
        <v>21.158458799973559</v>
      </c>
      <c r="Z187" s="275">
        <f t="shared" si="26"/>
        <v>1.0621047118445128</v>
      </c>
    </row>
    <row r="188" spans="1:27">
      <c r="A188" s="1">
        <f t="shared" si="27"/>
        <v>44407</v>
      </c>
      <c r="C188" s="277">
        <f>'[14]Weekly SnD'!$H344</f>
        <v>91.170370370370364</v>
      </c>
      <c r="D188" s="111"/>
      <c r="E188" s="111"/>
      <c r="F188" s="270">
        <f t="shared" si="32"/>
        <v>2099.4172620027434</v>
      </c>
      <c r="H188" s="2">
        <f>'[8]weekly model'!$L294*100</f>
        <v>2198.8822923933449</v>
      </c>
      <c r="I188" s="113">
        <f t="shared" si="28"/>
        <v>95.489789774858167</v>
      </c>
      <c r="J188" s="113">
        <f t="shared" si="17"/>
        <v>-4.3194194044878031</v>
      </c>
      <c r="K188" s="113">
        <f t="shared" si="19"/>
        <v>-4.4176774015482856</v>
      </c>
      <c r="L188" s="115">
        <f t="shared" si="30"/>
        <v>88.170370370370364</v>
      </c>
      <c r="M188" s="113">
        <f>'[14]Weekly SnD'!$H344</f>
        <v>91.170370370370364</v>
      </c>
      <c r="N188" s="113"/>
      <c r="O188" s="113"/>
      <c r="V188" s="274">
        <f>'[8]weekly model'!$AC294</f>
        <v>20.994172620027435</v>
      </c>
      <c r="X188" s="113">
        <f t="shared" si="29"/>
        <v>20.303350397805211</v>
      </c>
      <c r="Y188" s="113">
        <f t="shared" si="33"/>
        <v>20.994172620027435</v>
      </c>
      <c r="Z188" s="275">
        <f t="shared" si="26"/>
        <v>1.0461450431585952</v>
      </c>
    </row>
    <row r="189" spans="1:27">
      <c r="A189" s="1">
        <f t="shared" si="27"/>
        <v>44414</v>
      </c>
      <c r="C189" s="277">
        <f>'[14]Weekly SnD'!$H345</f>
        <v>91.170370370370364</v>
      </c>
      <c r="D189" s="111"/>
      <c r="E189" s="111"/>
      <c r="F189" s="270">
        <f t="shared" si="32"/>
        <v>2127.5556118440336</v>
      </c>
      <c r="H189" s="2">
        <f>'[8]weekly model'!$L295*100</f>
        <v>2198.474991459907</v>
      </c>
      <c r="I189" s="113">
        <f t="shared" si="28"/>
        <v>94.209419535535076</v>
      </c>
      <c r="J189" s="113">
        <f t="shared" si="17"/>
        <v>-3.0390491651647125</v>
      </c>
      <c r="K189" s="113">
        <f t="shared" si="19"/>
        <v>-4.813610741976273</v>
      </c>
      <c r="L189" s="113">
        <f t="shared" si="30"/>
        <v>88.170370370370364</v>
      </c>
      <c r="M189" s="113">
        <f>'[14]Weekly SnD'!$H345</f>
        <v>91.170370370370364</v>
      </c>
      <c r="N189" s="113"/>
      <c r="O189" s="113"/>
      <c r="V189" s="274">
        <f>'[8]weekly model'!$AC295</f>
        <v>21.275556118440335</v>
      </c>
      <c r="X189" s="113">
        <f t="shared" si="29"/>
        <v>20.575474851949568</v>
      </c>
      <c r="Y189" s="113">
        <f t="shared" si="33"/>
        <v>21.275556118440335</v>
      </c>
      <c r="Z189" s="275">
        <f t="shared" si="26"/>
        <v>1.0433847659998654</v>
      </c>
    </row>
    <row r="190" spans="1:27">
      <c r="A190" s="1">
        <f t="shared" si="27"/>
        <v>44421</v>
      </c>
      <c r="C190" s="277">
        <f>'[14]Weekly SnD'!$H346</f>
        <v>91.670370370370364</v>
      </c>
      <c r="D190" s="111"/>
      <c r="E190" s="111"/>
      <c r="F190" s="270">
        <f t="shared" si="32"/>
        <v>2215.9838143944698</v>
      </c>
      <c r="H190" s="2">
        <f>'[8]weekly model'!$L296*100</f>
        <v>2276.1201855691406</v>
      </c>
      <c r="I190" s="113">
        <f t="shared" si="28"/>
        <v>94.158079613778611</v>
      </c>
      <c r="J190" s="113">
        <f t="shared" si="17"/>
        <v>-2.4877092434082471</v>
      </c>
      <c r="K190" s="113">
        <f t="shared" si="19"/>
        <v>-3.8763288697863167</v>
      </c>
      <c r="L190" s="113">
        <f t="shared" si="30"/>
        <v>88.670370370370364</v>
      </c>
      <c r="M190" s="113">
        <f>'[14]Weekly SnD'!$H346</f>
        <v>91.670370370370364</v>
      </c>
      <c r="N190" s="113"/>
      <c r="O190" s="113"/>
      <c r="V190" s="274">
        <f>'[8]weekly model'!$AC296</f>
        <v>22.159838143944697</v>
      </c>
      <c r="X190" s="113">
        <f t="shared" si="29"/>
        <v>21.434636378497029</v>
      </c>
      <c r="Y190" s="113">
        <f t="shared" si="33"/>
        <v>22.159838143944697</v>
      </c>
      <c r="Z190" s="275">
        <f t="shared" ref="Z190:Z209" si="34">C190/B138</f>
        <v>1.0445868244192706</v>
      </c>
    </row>
    <row r="191" spans="1:27">
      <c r="A191" s="1">
        <f t="shared" si="27"/>
        <v>44428</v>
      </c>
      <c r="C191" s="277">
        <f>'[14]Weekly SnD'!$H347</f>
        <v>91.670370370370364</v>
      </c>
      <c r="D191" s="111"/>
      <c r="E191" s="111"/>
      <c r="F191" s="270">
        <f t="shared" si="32"/>
        <v>2215.870117205814</v>
      </c>
      <c r="H191" s="2">
        <f>'[8]weekly model'!$L297*100</f>
        <v>2300.7383840102993</v>
      </c>
      <c r="I191" s="113">
        <f t="shared" si="28"/>
        <v>95.181363812742759</v>
      </c>
      <c r="J191" s="113">
        <f t="shared" si="17"/>
        <v>-3.5109934423723956</v>
      </c>
      <c r="K191" s="113">
        <f t="shared" si="19"/>
        <v>-3.3392928138582896</v>
      </c>
      <c r="L191" s="113">
        <f t="shared" si="30"/>
        <v>88.670370370370364</v>
      </c>
      <c r="M191" s="113">
        <f>'[14]Weekly SnD'!$H347</f>
        <v>91.670370370370364</v>
      </c>
      <c r="N191" s="113"/>
      <c r="O191" s="113"/>
      <c r="V191" s="274">
        <f>'[8]weekly model'!$AC297</f>
        <v>22.158701172058141</v>
      </c>
      <c r="X191" s="113">
        <f t="shared" si="29"/>
        <v>21.433536615096116</v>
      </c>
      <c r="Y191" s="113">
        <f t="shared" si="33"/>
        <v>22.158701172058141</v>
      </c>
      <c r="Z191" s="275">
        <f t="shared" si="34"/>
        <v>1.0485536098284578</v>
      </c>
    </row>
    <row r="192" spans="1:27">
      <c r="A192" s="1">
        <f t="shared" si="27"/>
        <v>44435</v>
      </c>
      <c r="C192" s="277">
        <f>'[14]Weekly SnD'!$H348</f>
        <v>91.670370370370364</v>
      </c>
      <c r="D192" s="111"/>
      <c r="E192" s="111"/>
      <c r="F192" s="270">
        <f t="shared" si="32"/>
        <v>2106.3844126671056</v>
      </c>
      <c r="H192" s="2">
        <f>'[8]weekly model'!$L298*100</f>
        <v>2259.9827367013963</v>
      </c>
      <c r="I192" s="113">
        <f t="shared" si="28"/>
        <v>98.35500740424537</v>
      </c>
      <c r="J192" s="113">
        <f t="shared" si="17"/>
        <v>-6.6846370338750063</v>
      </c>
      <c r="K192" s="113">
        <f t="shared" si="19"/>
        <v>-3.9305972212050904</v>
      </c>
      <c r="L192" s="113">
        <f t="shared" si="30"/>
        <v>88.670370370370364</v>
      </c>
      <c r="M192" s="113">
        <f>'[14]Weekly SnD'!$H348</f>
        <v>91.670370370370364</v>
      </c>
      <c r="N192" s="113"/>
      <c r="O192" s="113"/>
      <c r="V192" s="274">
        <f>'[8]weekly model'!$AC298</f>
        <v>21.063844126671057</v>
      </c>
      <c r="X192" s="113">
        <f t="shared" si="29"/>
        <v>20.374509807144431</v>
      </c>
      <c r="Y192" s="113">
        <f t="shared" si="33"/>
        <v>21.063844126671057</v>
      </c>
      <c r="Z192" s="275">
        <f t="shared" si="34"/>
        <v>1.0503263124655304</v>
      </c>
    </row>
    <row r="193" spans="1:26">
      <c r="A193" s="1">
        <f t="shared" si="27"/>
        <v>44442</v>
      </c>
      <c r="C193" s="277">
        <f>'[14]Weekly SnD'!$H349</f>
        <v>91.670370370370364</v>
      </c>
      <c r="D193" s="111"/>
      <c r="E193" s="111"/>
      <c r="F193" s="270">
        <f t="shared" si="32"/>
        <v>2210.1462496669328</v>
      </c>
      <c r="H193" s="2">
        <f>'[8]weekly model'!$L299*100</f>
        <v>2246.884306134727</v>
      </c>
      <c r="I193" s="113">
        <f t="shared" si="28"/>
        <v>93.19415697209314</v>
      </c>
      <c r="J193" s="113">
        <f t="shared" si="17"/>
        <v>-1.5237866017227759</v>
      </c>
      <c r="K193" s="113">
        <f t="shared" si="19"/>
        <v>-3.5517815803446062</v>
      </c>
      <c r="L193" s="113">
        <f t="shared" si="30"/>
        <v>88.670370370370364</v>
      </c>
      <c r="M193" s="113">
        <f>'[14]Weekly SnD'!$H349</f>
        <v>91.670370370370364</v>
      </c>
      <c r="N193" s="113"/>
      <c r="O193" s="113"/>
      <c r="V193" s="274">
        <f>'[8]weekly model'!$AC299</f>
        <v>22.101462496669328</v>
      </c>
      <c r="X193" s="113">
        <f t="shared" si="29"/>
        <v>21.378171129762851</v>
      </c>
      <c r="Y193" s="113">
        <f t="shared" si="33"/>
        <v>22.101462496669328</v>
      </c>
      <c r="Z193" s="275">
        <f t="shared" si="34"/>
        <v>1.0516597779489822</v>
      </c>
    </row>
    <row r="194" spans="1:26">
      <c r="A194" s="1">
        <f t="shared" si="27"/>
        <v>44449</v>
      </c>
      <c r="C194" s="277">
        <f>'[14]Weekly SnD'!$H350</f>
        <v>91.670370370370364</v>
      </c>
      <c r="D194" s="111"/>
      <c r="E194" s="111"/>
      <c r="F194" s="270">
        <f t="shared" si="32"/>
        <v>2135.3237868023893</v>
      </c>
      <c r="H194" s="2">
        <f>'[8]weekly model'!$L300*100</f>
        <v>2291.0895571730985</v>
      </c>
      <c r="I194" s="113">
        <f t="shared" si="28"/>
        <v>98.357462018560966</v>
      </c>
      <c r="J194" s="113">
        <f t="shared" si="17"/>
        <v>-6.6870916481906022</v>
      </c>
      <c r="K194" s="113">
        <f t="shared" si="19"/>
        <v>-4.601627181540195</v>
      </c>
      <c r="L194" s="113">
        <f t="shared" si="30"/>
        <v>88.670370370370364</v>
      </c>
      <c r="M194" s="113">
        <f>'[14]Weekly SnD'!$H350</f>
        <v>91.670370370370364</v>
      </c>
      <c r="N194" s="113"/>
      <c r="O194" s="113"/>
      <c r="V194" s="274">
        <f>'[8]weekly model'!$AC300</f>
        <v>21.353237868023893</v>
      </c>
      <c r="X194" s="113">
        <f t="shared" si="29"/>
        <v>20.654432863252396</v>
      </c>
      <c r="Y194" s="113">
        <f t="shared" si="33"/>
        <v>21.353237868023893</v>
      </c>
      <c r="Z194" s="275">
        <f t="shared" si="34"/>
        <v>1.0540015079179068</v>
      </c>
    </row>
    <row r="195" spans="1:26">
      <c r="A195" s="1">
        <f t="shared" si="27"/>
        <v>44456</v>
      </c>
      <c r="C195" s="277">
        <f>'[14]Weekly SnD'!$H351</f>
        <v>91.670370370370364</v>
      </c>
      <c r="D195" s="111"/>
      <c r="E195" s="111"/>
      <c r="F195" s="270">
        <f t="shared" si="32"/>
        <v>2162.3508478239519</v>
      </c>
      <c r="H195" s="2">
        <f>'[8]weekly model'!$L301*100</f>
        <v>2314.7366675231906</v>
      </c>
      <c r="I195" s="113">
        <f t="shared" si="28"/>
        <v>98.130591451088804</v>
      </c>
      <c r="J195" s="113">
        <f t="shared" ref="J195:J209" si="35">C195-I195</f>
        <v>-6.4602210807184406</v>
      </c>
      <c r="K195" s="113">
        <f t="shared" si="19"/>
        <v>-5.3389340911267062</v>
      </c>
      <c r="L195" s="113">
        <f t="shared" si="30"/>
        <v>88.670370370370364</v>
      </c>
      <c r="M195" s="113">
        <f>'[14]Weekly SnD'!$H351</f>
        <v>91.670370370370364</v>
      </c>
      <c r="N195" s="113"/>
      <c r="O195" s="113"/>
      <c r="V195" s="274">
        <f>'[8]weekly model'!$AC301</f>
        <v>21.623508478239518</v>
      </c>
      <c r="X195" s="113">
        <f t="shared" si="29"/>
        <v>20.915858610865513</v>
      </c>
      <c r="Y195" s="113">
        <f t="shared" si="33"/>
        <v>21.623508478239518</v>
      </c>
      <c r="Z195" s="275">
        <f t="shared" si="34"/>
        <v>1.0546724903102154</v>
      </c>
    </row>
    <row r="196" spans="1:26">
      <c r="A196" s="1">
        <f t="shared" si="27"/>
        <v>44463</v>
      </c>
      <c r="C196" s="277">
        <f>'[14]Weekly SnD'!$H352</f>
        <v>91.670370370370364</v>
      </c>
      <c r="D196" s="111"/>
      <c r="E196" s="111"/>
      <c r="F196" s="270">
        <f t="shared" si="32"/>
        <v>2143.0162802465188</v>
      </c>
      <c r="H196" s="2">
        <f>'[8]weekly model'!$L302*100</f>
        <v>2314.9353497380321</v>
      </c>
      <c r="I196" s="113">
        <f t="shared" si="28"/>
        <v>99.024437121652142</v>
      </c>
      <c r="J196" s="113">
        <f t="shared" si="35"/>
        <v>-7.3540667512817777</v>
      </c>
      <c r="K196" s="113">
        <f t="shared" si="19"/>
        <v>-5.5062915204783991</v>
      </c>
      <c r="L196" s="113">
        <f t="shared" si="30"/>
        <v>88.670370370370364</v>
      </c>
      <c r="M196" s="113">
        <f>'[14]Weekly SnD'!$H352</f>
        <v>91.670370370370364</v>
      </c>
      <c r="N196" s="113"/>
      <c r="O196" s="113"/>
      <c r="V196" s="274">
        <f>'[8]weekly model'!$AC302</f>
        <v>21.430162802465187</v>
      </c>
      <c r="X196" s="113">
        <f t="shared" si="29"/>
        <v>20.728840356099511</v>
      </c>
      <c r="Y196" s="113">
        <f t="shared" si="33"/>
        <v>21.430162802465187</v>
      </c>
      <c r="Z196" s="275">
        <f t="shared" si="34"/>
        <v>1.0609764351770496</v>
      </c>
    </row>
    <row r="197" spans="1:26">
      <c r="A197" s="1">
        <f t="shared" si="27"/>
        <v>44470</v>
      </c>
      <c r="C197" s="277">
        <f>'[14]Weekly SnD'!$H353</f>
        <v>91.670370370370364</v>
      </c>
      <c r="D197" s="111"/>
      <c r="E197" s="111"/>
      <c r="F197" s="270">
        <f t="shared" si="32"/>
        <v>2019.4970769243014</v>
      </c>
      <c r="H197" s="2">
        <f>'[8]weekly model'!$L303*100</f>
        <v>2290.2998946530602</v>
      </c>
      <c r="I197" s="113">
        <f t="shared" si="28"/>
        <v>103.96283411403823</v>
      </c>
      <c r="J197" s="113">
        <f t="shared" si="35"/>
        <v>-12.292463743667867</v>
      </c>
      <c r="K197" s="113">
        <f t="shared" si="19"/>
        <v>-8.1984608059646717</v>
      </c>
      <c r="L197" s="113">
        <f t="shared" si="30"/>
        <v>88.670370370370364</v>
      </c>
      <c r="M197" s="113">
        <f>'[14]Weekly SnD'!$H353</f>
        <v>91.670370370370364</v>
      </c>
      <c r="N197" s="113"/>
      <c r="O197" s="113"/>
      <c r="V197" s="274">
        <f>'[8]weekly model'!$AC303</f>
        <v>20.194970769243014</v>
      </c>
      <c r="X197" s="113">
        <f t="shared" si="29"/>
        <v>19.534071156173368</v>
      </c>
      <c r="Y197" s="113">
        <f t="shared" si="33"/>
        <v>20.194970769243014</v>
      </c>
      <c r="Z197" s="275">
        <f t="shared" si="34"/>
        <v>1.0683886738148944</v>
      </c>
    </row>
    <row r="198" spans="1:26">
      <c r="A198" s="1">
        <f t="shared" si="27"/>
        <v>44477</v>
      </c>
      <c r="C198" s="277">
        <f>'[14]Weekly SnD'!$H354</f>
        <v>91.670370370370364</v>
      </c>
      <c r="D198" s="111"/>
      <c r="E198" s="111"/>
      <c r="F198" s="270">
        <f t="shared" si="32"/>
        <v>2187.400608011445</v>
      </c>
      <c r="H198" s="2">
        <f>'[8]weekly model'!$L304*100</f>
        <v>2265.4513714089953</v>
      </c>
      <c r="I198" s="113">
        <f t="shared" si="28"/>
        <v>94.941349797795908</v>
      </c>
      <c r="J198" s="113">
        <f t="shared" si="35"/>
        <v>-3.2709794274255444</v>
      </c>
      <c r="K198" s="113">
        <f t="shared" ref="K198:K209" si="36">AVERAGE(J195:J198)</f>
        <v>-7.3444327507734073</v>
      </c>
      <c r="L198" s="113">
        <f t="shared" si="30"/>
        <v>88.670370370370364</v>
      </c>
      <c r="M198" s="113">
        <f>'[14]Weekly SnD'!$H354</f>
        <v>91.670370370370364</v>
      </c>
      <c r="N198" s="113"/>
      <c r="O198" s="113"/>
      <c r="V198" s="274">
        <f>'[8]weekly model'!$AC304</f>
        <v>21.874006080114452</v>
      </c>
      <c r="X198" s="113">
        <f t="shared" si="29"/>
        <v>21.158158440629471</v>
      </c>
      <c r="Y198" s="113">
        <f t="shared" si="33"/>
        <v>21.874006080114452</v>
      </c>
      <c r="Z198" s="275">
        <f t="shared" si="34"/>
        <v>1.0665545301688604</v>
      </c>
    </row>
    <row r="199" spans="1:26">
      <c r="A199" s="1">
        <f t="shared" si="27"/>
        <v>44484</v>
      </c>
      <c r="C199" s="277">
        <f>'[14]Weekly SnD'!$H355</f>
        <v>91.670370370370364</v>
      </c>
      <c r="D199" s="111"/>
      <c r="E199" s="111"/>
      <c r="F199" s="270">
        <f t="shared" si="32"/>
        <v>2153.8245075879881</v>
      </c>
      <c r="H199" s="2">
        <f>'[8]weekly model'!$L305*100</f>
        <v>2277.0690025203926</v>
      </c>
      <c r="I199" s="113">
        <f t="shared" si="28"/>
        <v>96.915862032648334</v>
      </c>
      <c r="J199" s="113">
        <f t="shared" si="35"/>
        <v>-5.2454916622779706</v>
      </c>
      <c r="K199" s="113">
        <f t="shared" si="36"/>
        <v>-7.0407503961632898</v>
      </c>
      <c r="L199" s="113">
        <f t="shared" si="30"/>
        <v>88.670370370370364</v>
      </c>
      <c r="M199" s="113">
        <f>'[14]Weekly SnD'!$H355</f>
        <v>91.670370370370364</v>
      </c>
      <c r="N199" s="113"/>
      <c r="O199" s="113"/>
      <c r="V199" s="274">
        <f>'[8]weekly model'!$AC305</f>
        <v>21.538245075879882</v>
      </c>
      <c r="X199" s="113">
        <f t="shared" si="29"/>
        <v>20.833385534388118</v>
      </c>
      <c r="Y199" s="113">
        <f t="shared" si="33"/>
        <v>21.538245075879882</v>
      </c>
      <c r="Z199" s="275">
        <f t="shared" si="34"/>
        <v>1.069883567019027</v>
      </c>
    </row>
    <row r="200" spans="1:26">
      <c r="A200" s="1">
        <f t="shared" si="27"/>
        <v>44491</v>
      </c>
      <c r="C200" s="277">
        <f>'[14]Weekly SnD'!$H356</f>
        <v>91.670370370370364</v>
      </c>
      <c r="D200" s="111"/>
      <c r="E200" s="111"/>
      <c r="F200" s="270">
        <f t="shared" si="32"/>
        <v>2142.3804350267533</v>
      </c>
      <c r="H200" s="2">
        <f>'[8]weekly model'!$L306*100</f>
        <v>2308.8805351629635</v>
      </c>
      <c r="I200" s="113">
        <f t="shared" si="28"/>
        <v>98.794747346861726</v>
      </c>
      <c r="J200" s="113">
        <f t="shared" si="35"/>
        <v>-7.1243769764913623</v>
      </c>
      <c r="K200" s="113">
        <f t="shared" si="36"/>
        <v>-6.9833279524656859</v>
      </c>
      <c r="L200" s="113">
        <f t="shared" si="30"/>
        <v>88.670370370370364</v>
      </c>
      <c r="M200" s="113">
        <f>'[14]Weekly SnD'!$H356</f>
        <v>91.670370370370364</v>
      </c>
      <c r="N200" s="113"/>
      <c r="O200" s="113"/>
      <c r="V200" s="274">
        <f>'[8]weekly model'!$AC306</f>
        <v>21.423804350267531</v>
      </c>
      <c r="X200" s="113">
        <f t="shared" si="29"/>
        <v>20.722689990293521</v>
      </c>
      <c r="Y200" s="113">
        <f t="shared" si="33"/>
        <v>21.423804350267531</v>
      </c>
      <c r="Z200" s="275">
        <f t="shared" si="34"/>
        <v>1.0764877865685269</v>
      </c>
    </row>
    <row r="201" spans="1:26">
      <c r="A201" s="1">
        <f t="shared" si="27"/>
        <v>44498</v>
      </c>
      <c r="C201" s="277">
        <f>'[14]Weekly SnD'!$H357</f>
        <v>91.670370370370364</v>
      </c>
      <c r="D201" s="111"/>
      <c r="E201" s="111"/>
      <c r="F201" s="270">
        <f t="shared" si="32"/>
        <v>2172.4698068242351</v>
      </c>
      <c r="H201" s="2">
        <f>'[8]weekly model'!$L307*100</f>
        <v>2329.0999893784269</v>
      </c>
      <c r="I201" s="113">
        <f t="shared" si="28"/>
        <v>98.27959771190514</v>
      </c>
      <c r="J201" s="113">
        <f t="shared" si="35"/>
        <v>-6.6092273415347762</v>
      </c>
      <c r="K201" s="113">
        <f t="shared" si="36"/>
        <v>-5.5625188519324134</v>
      </c>
      <c r="L201" s="113">
        <f t="shared" si="30"/>
        <v>88.670370370370364</v>
      </c>
      <c r="M201" s="113">
        <f>'[14]Weekly SnD'!$H357</f>
        <v>91.670370370370364</v>
      </c>
      <c r="N201" s="113"/>
      <c r="O201" s="113"/>
      <c r="V201" s="274">
        <f>'[8]weekly model'!$AC307</f>
        <v>21.724698068242351</v>
      </c>
      <c r="X201" s="113">
        <f t="shared" si="29"/>
        <v>21.013736675358171</v>
      </c>
      <c r="Y201" s="113">
        <f t="shared" si="33"/>
        <v>21.724698068242351</v>
      </c>
      <c r="Z201" s="275">
        <f t="shared" si="34"/>
        <v>1.0749743939844034</v>
      </c>
    </row>
    <row r="202" spans="1:26">
      <c r="A202" s="1">
        <f t="shared" si="27"/>
        <v>44505</v>
      </c>
      <c r="C202" s="277">
        <f>'[14]Weekly SnD'!$H358</f>
        <v>91.670370370370364</v>
      </c>
      <c r="D202" s="111"/>
      <c r="E202" s="111"/>
      <c r="F202" s="270">
        <f t="shared" si="32"/>
        <v>2224.4694122322171</v>
      </c>
      <c r="H202" s="2">
        <f>'[8]weekly model'!$L308*100</f>
        <v>2304.4263643890044</v>
      </c>
      <c r="I202" s="113">
        <f t="shared" si="28"/>
        <v>94.965395861659744</v>
      </c>
      <c r="J202" s="113">
        <f t="shared" si="35"/>
        <v>-3.2950254912893797</v>
      </c>
      <c r="K202" s="113">
        <f t="shared" si="36"/>
        <v>-5.5685303678983722</v>
      </c>
      <c r="L202" s="113">
        <f t="shared" si="30"/>
        <v>88.670370370370364</v>
      </c>
      <c r="M202" s="113">
        <f>'[14]Weekly SnD'!$H358</f>
        <v>91.670370370370364</v>
      </c>
      <c r="N202" s="113"/>
      <c r="O202" s="113"/>
      <c r="V202" s="274">
        <f>'[8]weekly model'!$AC308</f>
        <v>22.244694122322173</v>
      </c>
      <c r="X202" s="113">
        <f t="shared" si="29"/>
        <v>21.516715364329325</v>
      </c>
      <c r="Y202" s="113">
        <f t="shared" si="33"/>
        <v>22.244694122322173</v>
      </c>
      <c r="Z202" s="275">
        <f t="shared" si="34"/>
        <v>1.0773044566136101</v>
      </c>
    </row>
    <row r="203" spans="1:26">
      <c r="A203" s="1">
        <f t="shared" si="27"/>
        <v>44512</v>
      </c>
      <c r="C203" s="277">
        <f>'[14]Weekly SnD'!$H359</f>
        <v>91.170370370370364</v>
      </c>
      <c r="D203" s="111"/>
      <c r="E203" s="111"/>
      <c r="F203" s="270">
        <f t="shared" si="32"/>
        <v>2199.2043297667442</v>
      </c>
      <c r="H203" s="2">
        <f>'[8]weekly model'!$L309*100</f>
        <v>2315.5571801760202</v>
      </c>
      <c r="I203" s="113">
        <f t="shared" si="28"/>
        <v>95.993902373232103</v>
      </c>
      <c r="J203" s="113">
        <f t="shared" si="35"/>
        <v>-4.8235320028617394</v>
      </c>
      <c r="K203" s="113">
        <f t="shared" si="36"/>
        <v>-5.4630404530443144</v>
      </c>
      <c r="L203" s="113">
        <f t="shared" si="30"/>
        <v>88.170370370370364</v>
      </c>
      <c r="M203" s="113">
        <f>'[14]Weekly SnD'!$H359</f>
        <v>91.170370370370364</v>
      </c>
      <c r="N203" s="113"/>
      <c r="O203" s="113"/>
      <c r="V203" s="274">
        <f>'[8]weekly model'!$AC309</f>
        <v>21.992043297667443</v>
      </c>
      <c r="X203" s="113">
        <f t="shared" si="29"/>
        <v>21.268385714343157</v>
      </c>
      <c r="Y203" s="113">
        <f t="shared" si="33"/>
        <v>21.992043297667443</v>
      </c>
      <c r="Z203" s="275">
        <f t="shared" si="34"/>
        <v>1.0732896165290113</v>
      </c>
    </row>
    <row r="204" spans="1:26">
      <c r="A204" s="1">
        <f t="shared" si="27"/>
        <v>44519</v>
      </c>
      <c r="C204" s="277">
        <f>'[14]Weekly SnD'!$H360</f>
        <v>91.170370370370364</v>
      </c>
      <c r="D204" s="111"/>
      <c r="E204" s="111"/>
      <c r="F204" s="270">
        <f t="shared" si="32"/>
        <v>2244.747035905395</v>
      </c>
      <c r="H204" s="2">
        <f>'[8]weekly model'!$L310*100</f>
        <v>2269.9502068649936</v>
      </c>
      <c r="I204" s="113">
        <f t="shared" si="28"/>
        <v>92.193996816531396</v>
      </c>
      <c r="J204" s="113">
        <f t="shared" si="35"/>
        <v>-1.0236264461610318</v>
      </c>
      <c r="K204" s="113">
        <f t="shared" si="36"/>
        <v>-3.9378528204617318</v>
      </c>
      <c r="L204" s="113">
        <f t="shared" si="30"/>
        <v>88.170370370370364</v>
      </c>
      <c r="M204" s="113">
        <f>'[14]Weekly SnD'!$H360</f>
        <v>91.170370370370364</v>
      </c>
      <c r="N204" s="113"/>
      <c r="O204" s="113"/>
      <c r="V204" s="274">
        <f>'[8]weekly model'!$AC310</f>
        <v>22.447470359053952</v>
      </c>
      <c r="X204" s="113">
        <f t="shared" si="29"/>
        <v>21.708826753641468</v>
      </c>
      <c r="Y204" s="113">
        <f t="shared" si="33"/>
        <v>22.447470359053952</v>
      </c>
      <c r="Z204" s="275">
        <f t="shared" si="34"/>
        <v>1.0787942664610131</v>
      </c>
    </row>
    <row r="205" spans="1:26">
      <c r="A205" s="1">
        <f>A204+7</f>
        <v>44526</v>
      </c>
      <c r="C205" s="277">
        <f>'[14]Weekly SnD'!$H361</f>
        <v>90.670370370370364</v>
      </c>
      <c r="D205" s="111"/>
      <c r="E205" s="111"/>
      <c r="F205" s="270">
        <f t="shared" si="32"/>
        <v>2205.5344520144677</v>
      </c>
      <c r="H205" s="2">
        <f>'[8]weekly model'!$L311*100</f>
        <v>2230.7722514168072</v>
      </c>
      <c r="I205" s="113">
        <f t="shared" si="28"/>
        <v>91.707906019406892</v>
      </c>
      <c r="J205" s="113">
        <f t="shared" si="35"/>
        <v>-1.0375356490365277</v>
      </c>
      <c r="K205" s="113">
        <f t="shared" si="36"/>
        <v>-2.5449298973371697</v>
      </c>
      <c r="L205" s="113">
        <f t="shared" si="30"/>
        <v>87.670370370370364</v>
      </c>
      <c r="M205" s="113">
        <f>'[14]Weekly SnD'!$H361</f>
        <v>90.670370370370364</v>
      </c>
      <c r="N205" s="113"/>
      <c r="O205" s="113"/>
      <c r="V205" s="274">
        <f>'[8]weekly model'!$AC311</f>
        <v>22.055344520144676</v>
      </c>
      <c r="X205" s="113">
        <f t="shared" si="29"/>
        <v>21.325601900916816</v>
      </c>
      <c r="Y205" s="113">
        <f t="shared" si="33"/>
        <v>22.055344520144676</v>
      </c>
      <c r="Z205" s="275">
        <f t="shared" si="34"/>
        <v>1.0632478743942542</v>
      </c>
    </row>
    <row r="206" spans="1:26">
      <c r="A206" s="1">
        <f t="shared" si="27"/>
        <v>44533</v>
      </c>
      <c r="C206" s="277">
        <f>'[14]Weekly SnD'!$H362</f>
        <v>90.670370370370364</v>
      </c>
      <c r="D206" s="111"/>
      <c r="E206" s="111"/>
      <c r="F206" s="270">
        <f t="shared" si="32"/>
        <v>2191.956203703704</v>
      </c>
      <c r="H206" s="2">
        <f>'[8]weekly model'!$L312*100</f>
        <v>2250.1245834588285</v>
      </c>
      <c r="I206" s="113">
        <f t="shared" si="28"/>
        <v>93.076508105846045</v>
      </c>
      <c r="J206" s="113">
        <f t="shared" si="35"/>
        <v>-2.4061377354756814</v>
      </c>
      <c r="K206" s="113">
        <f t="shared" si="36"/>
        <v>-2.3227079583837451</v>
      </c>
      <c r="L206" s="113">
        <f t="shared" si="30"/>
        <v>87.670370370370364</v>
      </c>
      <c r="M206" s="113">
        <f>'[14]Weekly SnD'!$H362</f>
        <v>90.670370370370364</v>
      </c>
      <c r="N206" s="113"/>
      <c r="O206" s="113"/>
      <c r="V206" s="274">
        <f>'[8]weekly model'!$AC312</f>
        <v>21.919562037037039</v>
      </c>
      <c r="X206" s="113">
        <f t="shared" si="29"/>
        <v>21.19431203703704</v>
      </c>
      <c r="Y206" s="113">
        <f t="shared" si="33"/>
        <v>21.919562037037039</v>
      </c>
      <c r="Z206" s="275">
        <f t="shared" si="34"/>
        <v>1.0640533652081892</v>
      </c>
    </row>
    <row r="207" spans="1:26">
      <c r="A207" s="1">
        <f t="shared" si="27"/>
        <v>44540</v>
      </c>
      <c r="C207" s="277">
        <f>'[14]Weekly SnD'!$H363</f>
        <v>90.170370370370364</v>
      </c>
      <c r="D207" s="111"/>
      <c r="E207" s="111"/>
      <c r="F207" s="270">
        <f t="shared" si="32"/>
        <v>2112.6009863586119</v>
      </c>
      <c r="H207" s="2">
        <f>'[8]weekly model'!$L313*100</f>
        <v>2220.7328516005718</v>
      </c>
      <c r="I207" s="113">
        <f t="shared" si="28"/>
        <v>94.785671792960613</v>
      </c>
      <c r="J207" s="113">
        <f t="shared" si="35"/>
        <v>-4.6153014225902496</v>
      </c>
      <c r="K207" s="113">
        <f t="shared" si="36"/>
        <v>-2.2706503133158726</v>
      </c>
      <c r="L207" s="113">
        <f t="shared" si="30"/>
        <v>87.170370370370364</v>
      </c>
      <c r="M207" s="113">
        <f>'[14]Weekly SnD'!$H363</f>
        <v>90.170370370370364</v>
      </c>
      <c r="N207" s="113"/>
      <c r="O207" s="113"/>
      <c r="V207" s="274">
        <f>'[8]weekly model'!$AC313</f>
        <v>21.12600986358612</v>
      </c>
      <c r="X207" s="113">
        <f t="shared" si="29"/>
        <v>20.423140070211243</v>
      </c>
      <c r="Y207" s="113">
        <f t="shared" si="33"/>
        <v>21.12600986358612</v>
      </c>
      <c r="Z207" s="275">
        <f t="shared" si="34"/>
        <v>1.0689445207388883</v>
      </c>
    </row>
    <row r="208" spans="1:26">
      <c r="A208" s="1">
        <f t="shared" si="27"/>
        <v>44547</v>
      </c>
      <c r="C208" s="277">
        <f>'[14]Weekly SnD'!$H364</f>
        <v>90.170370370370364</v>
      </c>
      <c r="D208" s="111"/>
      <c r="E208" s="111"/>
      <c r="F208" s="270">
        <f t="shared" si="32"/>
        <v>2045.6586347592904</v>
      </c>
      <c r="H208" s="2">
        <f>'[8]weekly model'!$L314*100</f>
        <v>2247.2008706769252</v>
      </c>
      <c r="I208" s="113">
        <f t="shared" si="28"/>
        <v>99.05412924840239</v>
      </c>
      <c r="J208" s="113">
        <f t="shared" si="35"/>
        <v>-8.883758878032026</v>
      </c>
      <c r="K208" s="113">
        <f t="shared" si="36"/>
        <v>-4.2356834212836212</v>
      </c>
      <c r="L208" s="113">
        <f t="shared" si="30"/>
        <v>87.170370370370364</v>
      </c>
      <c r="M208" s="113">
        <f>'[14]Weekly SnD'!$H364</f>
        <v>90.170370370370364</v>
      </c>
      <c r="N208" s="113"/>
      <c r="O208" s="113"/>
      <c r="V208" s="274">
        <f>'[8]weekly model'!$AC314</f>
        <v>20.456586347592904</v>
      </c>
      <c r="X208" s="113">
        <f t="shared" si="29"/>
        <v>19.775988510512878</v>
      </c>
      <c r="Y208" s="113">
        <f t="shared" si="33"/>
        <v>20.456586347592904</v>
      </c>
      <c r="Z208" s="275">
        <f t="shared" si="34"/>
        <v>1.0664960221638973</v>
      </c>
    </row>
    <row r="209" spans="1:26">
      <c r="A209" s="1">
        <f t="shared" si="27"/>
        <v>44554</v>
      </c>
      <c r="C209" s="277">
        <f>'[14]Weekly SnD'!$H365</f>
        <v>89.670370370370364</v>
      </c>
      <c r="D209" s="111"/>
      <c r="E209" s="111"/>
      <c r="F209" s="270">
        <f t="shared" si="32"/>
        <v>2076.776319194998</v>
      </c>
      <c r="H209" s="2">
        <f>'[8]weekly model'!$L315*100</f>
        <v>2325.7529423767119</v>
      </c>
      <c r="I209" s="113">
        <f t="shared" si="28"/>
        <v>100.42060177849928</v>
      </c>
      <c r="J209" s="113">
        <f t="shared" si="35"/>
        <v>-10.750231408128911</v>
      </c>
      <c r="K209" s="113">
        <f t="shared" si="36"/>
        <v>-6.6638573610567171</v>
      </c>
      <c r="L209" s="113">
        <f t="shared" si="30"/>
        <v>86.670370370370364</v>
      </c>
      <c r="M209" s="113">
        <f>'[14]Weekly SnD'!$H365</f>
        <v>89.670370370370364</v>
      </c>
      <c r="N209" s="113"/>
      <c r="O209" s="113"/>
      <c r="V209" s="274">
        <f>'[8]weekly model'!$AC315</f>
        <v>20.767763191949982</v>
      </c>
      <c r="X209" s="113">
        <f t="shared" ref="X209" si="37">V209/C209*L209</f>
        <v>20.07295966522744</v>
      </c>
      <c r="Y209" s="113">
        <f t="shared" si="33"/>
        <v>20.767763191949982</v>
      </c>
      <c r="Z209" s="275">
        <f t="shared" si="34"/>
        <v>1.0583888067784428</v>
      </c>
    </row>
    <row r="210" spans="1:26">
      <c r="A210" s="1"/>
      <c r="C210" s="111"/>
      <c r="D210" s="257"/>
      <c r="E210" s="257"/>
      <c r="F210" s="270"/>
      <c r="H210" s="2"/>
      <c r="I210" s="113"/>
      <c r="J210" s="113"/>
      <c r="K210" s="113"/>
      <c r="L210" s="113"/>
      <c r="M210" s="113"/>
      <c r="N210" s="113"/>
      <c r="O210" s="113"/>
      <c r="V210" s="274"/>
      <c r="X210" s="113"/>
      <c r="Y210" s="113"/>
      <c r="Z210" s="275"/>
    </row>
    <row r="211" spans="1:26">
      <c r="A21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3008F-F104-481B-99A3-F37F05008EB4}">
  <sheetPr codeName="Sheet12"/>
  <dimension ref="A1:U47"/>
  <sheetViews>
    <sheetView tabSelected="1" zoomScale="90" zoomScaleNormal="90" workbookViewId="0">
      <selection activeCell="G52" sqref="G52"/>
    </sheetView>
  </sheetViews>
  <sheetFormatPr defaultRowHeight="15"/>
  <cols>
    <col min="1" max="1" width="11.85546875" bestFit="1" customWidth="1"/>
    <col min="2" max="2" width="9.42578125" bestFit="1" customWidth="1"/>
    <col min="3" max="3" width="9.28515625" bestFit="1" customWidth="1"/>
    <col min="4" max="4" width="7.85546875" customWidth="1"/>
    <col min="5" max="5" width="6.7109375" customWidth="1"/>
    <col min="6" max="7" width="5.42578125" customWidth="1"/>
    <col min="8" max="8" width="5.5703125" customWidth="1"/>
    <col min="9" max="9" width="8.28515625" customWidth="1"/>
    <col min="10" max="10" width="6.85546875" bestFit="1" customWidth="1"/>
    <col min="11" max="11" width="6.85546875" customWidth="1"/>
    <col min="12" max="12" width="5.140625" bestFit="1" customWidth="1"/>
    <col min="13" max="13" width="9.140625" bestFit="1" customWidth="1"/>
    <col min="14" max="14" width="4.42578125" bestFit="1" customWidth="1"/>
    <col min="15" max="15" width="6.85546875" bestFit="1" customWidth="1"/>
    <col min="16" max="16" width="6.85546875" customWidth="1"/>
    <col min="17" max="17" width="5.85546875" bestFit="1" customWidth="1"/>
    <col min="18" max="18" width="17.42578125" bestFit="1" customWidth="1"/>
    <col min="19" max="19" width="13.42578125" bestFit="1" customWidth="1"/>
    <col min="20" max="20" width="5.42578125" bestFit="1" customWidth="1"/>
    <col min="21" max="21" width="6.42578125" bestFit="1" customWidth="1"/>
  </cols>
  <sheetData>
    <row r="1" spans="1:21" ht="15.75" thickBot="1">
      <c r="A1" s="207">
        <v>44040</v>
      </c>
      <c r="B1" s="193"/>
      <c r="C1" s="193"/>
      <c r="D1" s="298" t="s">
        <v>228</v>
      </c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195"/>
      <c r="Q1" s="195"/>
      <c r="R1" s="195"/>
      <c r="S1" s="195"/>
      <c r="T1" s="193"/>
      <c r="U1" s="194"/>
    </row>
    <row r="2" spans="1:21" ht="15.75" thickBot="1">
      <c r="A2" s="192" t="s">
        <v>238</v>
      </c>
      <c r="B2" s="193" t="s">
        <v>215</v>
      </c>
      <c r="C2" s="193" t="s">
        <v>223</v>
      </c>
      <c r="D2" s="193" t="s">
        <v>229</v>
      </c>
      <c r="E2" s="193" t="s">
        <v>230</v>
      </c>
      <c r="F2" s="193" t="s">
        <v>246</v>
      </c>
      <c r="G2" s="193" t="s">
        <v>231</v>
      </c>
      <c r="H2" s="193" t="s">
        <v>232</v>
      </c>
      <c r="I2" s="193" t="s">
        <v>233</v>
      </c>
      <c r="J2" s="193" t="s">
        <v>243</v>
      </c>
      <c r="K2" s="193" t="s">
        <v>250</v>
      </c>
      <c r="L2" s="193" t="s">
        <v>249</v>
      </c>
      <c r="M2" s="193" t="s">
        <v>244</v>
      </c>
      <c r="N2" s="193" t="s">
        <v>234</v>
      </c>
      <c r="O2" s="193" t="s">
        <v>235</v>
      </c>
      <c r="P2" s="193"/>
      <c r="Q2" s="193" t="s">
        <v>245</v>
      </c>
      <c r="R2" s="193"/>
      <c r="S2" s="193" t="s">
        <v>251</v>
      </c>
      <c r="T2" s="193" t="s">
        <v>236</v>
      </c>
      <c r="U2" s="194" t="s">
        <v>237</v>
      </c>
    </row>
    <row r="3" spans="1:21">
      <c r="A3" s="188" t="s">
        <v>224</v>
      </c>
      <c r="B3" s="189" t="s">
        <v>216</v>
      </c>
      <c r="C3" s="189" t="s">
        <v>225</v>
      </c>
      <c r="D3" s="199">
        <v>0</v>
      </c>
      <c r="E3" s="199">
        <v>0.2</v>
      </c>
      <c r="F3" s="199">
        <v>0</v>
      </c>
      <c r="G3" s="199">
        <v>0</v>
      </c>
      <c r="I3" s="199">
        <v>0.25</v>
      </c>
      <c r="J3" s="200"/>
      <c r="K3" s="200"/>
      <c r="L3" s="200"/>
      <c r="M3" s="200"/>
      <c r="N3" s="199">
        <v>0</v>
      </c>
      <c r="O3" s="199">
        <v>0</v>
      </c>
      <c r="P3" s="199"/>
      <c r="Q3" s="199"/>
      <c r="R3" s="199"/>
      <c r="S3" s="199"/>
      <c r="T3" s="199">
        <v>0.23</v>
      </c>
      <c r="U3" s="201">
        <v>0.15</v>
      </c>
    </row>
    <row r="4" spans="1:21">
      <c r="A4" s="188" t="s">
        <v>224</v>
      </c>
      <c r="B4" s="189" t="s">
        <v>247</v>
      </c>
      <c r="C4" s="189" t="s">
        <v>225</v>
      </c>
      <c r="D4" s="199">
        <v>0.42</v>
      </c>
      <c r="E4" s="199">
        <v>0</v>
      </c>
      <c r="F4" s="199">
        <v>0</v>
      </c>
      <c r="G4" s="199">
        <v>0</v>
      </c>
      <c r="H4" s="199">
        <v>0</v>
      </c>
      <c r="I4" s="200"/>
      <c r="J4" s="200"/>
      <c r="K4" s="200"/>
      <c r="L4" s="200"/>
      <c r="M4" s="200"/>
      <c r="N4" s="199">
        <v>0.17</v>
      </c>
      <c r="O4" s="199">
        <v>0.17</v>
      </c>
      <c r="P4" s="199"/>
      <c r="Q4" s="199"/>
      <c r="R4" s="199"/>
      <c r="S4" s="199"/>
      <c r="T4" s="199">
        <v>0.08</v>
      </c>
      <c r="U4" s="201">
        <v>0</v>
      </c>
    </row>
    <row r="5" spans="1:21">
      <c r="A5" s="188" t="s">
        <v>224</v>
      </c>
      <c r="B5" s="189" t="s">
        <v>248</v>
      </c>
      <c r="C5" s="189" t="s">
        <v>225</v>
      </c>
      <c r="D5" s="199">
        <v>0.38</v>
      </c>
      <c r="E5" s="199">
        <v>0</v>
      </c>
      <c r="F5" s="199">
        <v>0.1</v>
      </c>
      <c r="G5" s="199">
        <v>0</v>
      </c>
      <c r="H5" s="199">
        <v>0</v>
      </c>
      <c r="I5" s="200"/>
      <c r="J5" s="200"/>
      <c r="K5" s="200"/>
      <c r="L5" s="200"/>
      <c r="M5" s="200"/>
      <c r="N5" s="199">
        <v>0.22</v>
      </c>
      <c r="O5" s="199">
        <v>0.06</v>
      </c>
      <c r="P5" s="199"/>
      <c r="Q5" s="199"/>
      <c r="R5" s="199"/>
      <c r="S5" s="199"/>
      <c r="T5" s="199">
        <v>0.16</v>
      </c>
      <c r="U5" s="201">
        <v>0.08</v>
      </c>
    </row>
    <row r="6" spans="1:21" s="213" customFormat="1">
      <c r="A6" s="210" t="s">
        <v>239</v>
      </c>
      <c r="B6" s="211" t="s">
        <v>217</v>
      </c>
      <c r="C6" s="211" t="s">
        <v>225</v>
      </c>
      <c r="D6" s="209">
        <v>0.2</v>
      </c>
      <c r="E6" s="209"/>
      <c r="F6" s="209">
        <v>0.15</v>
      </c>
      <c r="G6" s="209"/>
      <c r="H6" s="209"/>
      <c r="I6" s="212"/>
      <c r="J6" s="212"/>
      <c r="K6" s="212"/>
      <c r="L6" s="215">
        <v>0.28000000000000003</v>
      </c>
      <c r="M6" s="212"/>
      <c r="N6" s="209"/>
      <c r="O6" s="209"/>
      <c r="P6" s="209"/>
      <c r="Q6" s="209">
        <v>7.0000000000000007E-2</v>
      </c>
      <c r="R6" s="209"/>
      <c r="S6" s="209"/>
      <c r="T6" s="209">
        <v>0.15</v>
      </c>
      <c r="U6" s="208">
        <v>0.15</v>
      </c>
    </row>
    <row r="7" spans="1:21" s="213" customFormat="1">
      <c r="A7" s="210" t="s">
        <v>239</v>
      </c>
      <c r="B7" s="211" t="s">
        <v>240</v>
      </c>
      <c r="C7" s="211" t="s">
        <v>225</v>
      </c>
      <c r="D7" s="215">
        <v>0.11</v>
      </c>
      <c r="E7" s="216"/>
      <c r="F7" s="215">
        <v>0.11</v>
      </c>
      <c r="G7" s="215">
        <v>0.14000000000000001</v>
      </c>
      <c r="H7" s="216"/>
      <c r="I7" s="216"/>
      <c r="J7" s="216"/>
      <c r="K7" s="216"/>
      <c r="L7" s="216"/>
      <c r="M7" s="216"/>
      <c r="N7" s="215">
        <v>0.16</v>
      </c>
      <c r="O7" s="216"/>
      <c r="P7" s="216"/>
      <c r="Q7" s="216"/>
      <c r="R7" s="216"/>
      <c r="S7" s="215">
        <v>0.15</v>
      </c>
      <c r="T7" s="215">
        <v>0.16</v>
      </c>
      <c r="U7" s="217">
        <v>0.17</v>
      </c>
    </row>
    <row r="8" spans="1:21">
      <c r="A8" s="188" t="s">
        <v>178</v>
      </c>
      <c r="B8" s="189" t="s">
        <v>218</v>
      </c>
      <c r="C8" s="189" t="s">
        <v>226</v>
      </c>
      <c r="D8" s="199">
        <v>0.38040000000000002</v>
      </c>
      <c r="E8" s="199"/>
      <c r="F8" s="199"/>
      <c r="G8" s="199"/>
      <c r="H8" s="199"/>
      <c r="I8" s="199">
        <v>0.14130000000000001</v>
      </c>
      <c r="J8" s="199">
        <v>0.1087</v>
      </c>
      <c r="K8" s="199"/>
      <c r="L8" s="199"/>
      <c r="M8" s="199">
        <v>0.1467</v>
      </c>
      <c r="N8" s="199"/>
      <c r="O8" s="199"/>
      <c r="P8" s="199"/>
      <c r="Q8" s="199"/>
      <c r="R8" s="199"/>
      <c r="S8" s="199"/>
      <c r="T8" s="199"/>
      <c r="U8" s="201"/>
    </row>
    <row r="9" spans="1:21">
      <c r="A9" s="188" t="s">
        <v>178</v>
      </c>
      <c r="B9" s="189" t="s">
        <v>219</v>
      </c>
      <c r="C9" s="189" t="s">
        <v>226</v>
      </c>
      <c r="D9" s="199"/>
      <c r="E9" s="199"/>
      <c r="F9" s="199">
        <v>0.09</v>
      </c>
      <c r="G9" s="199">
        <v>0.28000000000000003</v>
      </c>
      <c r="H9" s="199"/>
      <c r="I9" s="199"/>
      <c r="J9" s="199">
        <v>0.17</v>
      </c>
      <c r="K9" s="199"/>
      <c r="L9" s="199"/>
      <c r="M9" s="199"/>
      <c r="N9" s="199"/>
      <c r="O9" s="199">
        <v>0.255</v>
      </c>
      <c r="P9" s="199"/>
      <c r="Q9" s="199">
        <v>5.5E-2</v>
      </c>
      <c r="R9" s="199"/>
      <c r="S9" s="199"/>
      <c r="T9" s="199"/>
      <c r="U9" s="201"/>
    </row>
    <row r="10" spans="1:21">
      <c r="A10" s="188" t="s">
        <v>176</v>
      </c>
      <c r="B10" s="189" t="s">
        <v>220</v>
      </c>
      <c r="C10" s="189" t="s">
        <v>54</v>
      </c>
      <c r="D10" s="199">
        <v>0.3</v>
      </c>
      <c r="E10" s="199"/>
      <c r="F10" s="199"/>
      <c r="G10" s="199"/>
      <c r="H10" s="199"/>
      <c r="I10" s="202">
        <v>0.1</v>
      </c>
      <c r="J10" s="200"/>
      <c r="K10" s="200"/>
      <c r="L10" s="200"/>
      <c r="M10" s="200"/>
      <c r="N10" s="199">
        <v>0.22</v>
      </c>
      <c r="O10" s="199"/>
      <c r="P10" s="199"/>
      <c r="Q10" s="199">
        <v>0.3</v>
      </c>
      <c r="R10" s="199"/>
      <c r="S10" s="199"/>
      <c r="T10" s="199">
        <v>0.18</v>
      </c>
      <c r="U10" s="201">
        <v>0.14000000000000001</v>
      </c>
    </row>
    <row r="11" spans="1:21">
      <c r="A11" s="188" t="s">
        <v>176</v>
      </c>
      <c r="B11" s="189" t="s">
        <v>221</v>
      </c>
      <c r="C11" s="189" t="s">
        <v>54</v>
      </c>
      <c r="D11" s="199"/>
      <c r="E11" s="199"/>
      <c r="F11" s="199"/>
      <c r="G11" s="199">
        <v>0.4</v>
      </c>
      <c r="H11" s="199">
        <v>0.25</v>
      </c>
      <c r="I11" s="202">
        <v>0.13</v>
      </c>
      <c r="J11" s="200"/>
      <c r="K11" s="200"/>
      <c r="L11" s="200"/>
      <c r="M11" s="200"/>
      <c r="N11" s="199"/>
      <c r="O11" s="199"/>
      <c r="P11" s="199"/>
      <c r="Q11" s="199">
        <v>0.35</v>
      </c>
      <c r="R11" s="199"/>
      <c r="S11" s="199"/>
      <c r="T11" s="199">
        <v>0.1</v>
      </c>
      <c r="U11" s="201">
        <v>0.18</v>
      </c>
    </row>
    <row r="12" spans="1:21" ht="15.75" thickBot="1">
      <c r="A12" s="190" t="s">
        <v>176</v>
      </c>
      <c r="B12" s="191" t="s">
        <v>222</v>
      </c>
      <c r="C12" s="191" t="s">
        <v>227</v>
      </c>
      <c r="D12" s="203">
        <v>0.1</v>
      </c>
      <c r="E12" s="203"/>
      <c r="F12" s="203">
        <v>0.4</v>
      </c>
      <c r="G12" s="203"/>
      <c r="H12" s="203"/>
      <c r="I12" s="204">
        <v>0.05</v>
      </c>
      <c r="J12" s="205"/>
      <c r="K12" s="204">
        <v>0.45</v>
      </c>
      <c r="L12" s="205"/>
      <c r="M12" s="205"/>
      <c r="N12" s="203"/>
      <c r="O12" s="203"/>
      <c r="P12" s="203"/>
      <c r="Q12" s="203"/>
      <c r="R12" s="203"/>
      <c r="S12" s="203"/>
      <c r="T12" s="203"/>
      <c r="U12" s="206">
        <v>0.3</v>
      </c>
    </row>
    <row r="16" spans="1:21" ht="15.75" thickBot="1"/>
    <row r="17" spans="1:21" ht="15.75" thickBot="1">
      <c r="A17" s="234">
        <v>44049</v>
      </c>
      <c r="B17" s="219"/>
      <c r="C17" s="220"/>
      <c r="D17" s="299" t="s">
        <v>228</v>
      </c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22"/>
      <c r="Q17" s="222"/>
      <c r="R17" s="222"/>
      <c r="S17" s="237"/>
      <c r="T17" s="219"/>
      <c r="U17" s="220"/>
    </row>
    <row r="18" spans="1:21" ht="15.75" thickBot="1">
      <c r="A18" s="235" t="s">
        <v>238</v>
      </c>
      <c r="B18" s="221" t="s">
        <v>215</v>
      </c>
      <c r="C18" s="233" t="s">
        <v>223</v>
      </c>
      <c r="D18" s="221" t="s">
        <v>229</v>
      </c>
      <c r="E18" s="221" t="s">
        <v>230</v>
      </c>
      <c r="F18" s="221" t="s">
        <v>246</v>
      </c>
      <c r="G18" s="221" t="s">
        <v>231</v>
      </c>
      <c r="H18" s="221" t="s">
        <v>232</v>
      </c>
      <c r="I18" s="221" t="s">
        <v>233</v>
      </c>
      <c r="J18" s="221" t="s">
        <v>243</v>
      </c>
      <c r="K18" s="221" t="s">
        <v>250</v>
      </c>
      <c r="L18" s="221" t="s">
        <v>249</v>
      </c>
      <c r="M18" s="221" t="s">
        <v>244</v>
      </c>
      <c r="N18" s="221" t="s">
        <v>234</v>
      </c>
      <c r="O18" s="221" t="s">
        <v>235</v>
      </c>
      <c r="P18" s="221" t="s">
        <v>263</v>
      </c>
      <c r="Q18" s="221" t="s">
        <v>245</v>
      </c>
      <c r="R18" s="221" t="s">
        <v>264</v>
      </c>
      <c r="S18" s="233" t="s">
        <v>251</v>
      </c>
      <c r="T18" s="221" t="s">
        <v>236</v>
      </c>
      <c r="U18" s="233" t="s">
        <v>237</v>
      </c>
    </row>
    <row r="19" spans="1:21">
      <c r="A19" s="236" t="s">
        <v>224</v>
      </c>
      <c r="B19" s="214" t="s">
        <v>216</v>
      </c>
      <c r="C19" s="225" t="s">
        <v>225</v>
      </c>
      <c r="D19" s="226">
        <v>0</v>
      </c>
      <c r="E19" s="226">
        <v>0.2</v>
      </c>
      <c r="F19" s="226">
        <v>0</v>
      </c>
      <c r="G19" s="226">
        <v>0</v>
      </c>
      <c r="H19" s="227"/>
      <c r="I19" s="226">
        <v>0.25</v>
      </c>
      <c r="J19" s="228"/>
      <c r="K19" s="228"/>
      <c r="L19" s="228"/>
      <c r="M19" s="228" t="s">
        <v>254</v>
      </c>
      <c r="N19" s="226">
        <v>0</v>
      </c>
      <c r="O19" s="226">
        <v>0</v>
      </c>
      <c r="P19" s="226"/>
      <c r="Q19" s="228"/>
      <c r="R19" s="228"/>
      <c r="S19" s="238" t="s">
        <v>255</v>
      </c>
      <c r="T19" s="226">
        <v>0.23</v>
      </c>
      <c r="U19" s="229">
        <v>0.15</v>
      </c>
    </row>
    <row r="20" spans="1:21">
      <c r="A20" s="236" t="s">
        <v>224</v>
      </c>
      <c r="B20" s="214" t="s">
        <v>247</v>
      </c>
      <c r="C20" s="225" t="s">
        <v>225</v>
      </c>
      <c r="D20" s="226">
        <v>0.42</v>
      </c>
      <c r="E20" s="226">
        <v>0</v>
      </c>
      <c r="F20" s="226">
        <v>0</v>
      </c>
      <c r="G20" s="226">
        <v>0</v>
      </c>
      <c r="H20" s="226">
        <v>0</v>
      </c>
      <c r="I20" s="228"/>
      <c r="J20" s="228"/>
      <c r="K20" s="228"/>
      <c r="L20" s="228"/>
      <c r="M20" s="228"/>
      <c r="N20" s="226">
        <v>0.17</v>
      </c>
      <c r="O20" s="226">
        <v>0.17</v>
      </c>
      <c r="P20" s="226"/>
      <c r="Q20" s="228"/>
      <c r="R20" s="228"/>
      <c r="S20" s="238"/>
      <c r="T20" s="226">
        <v>0.08</v>
      </c>
      <c r="U20" s="229">
        <v>0</v>
      </c>
    </row>
    <row r="21" spans="1:21">
      <c r="A21" s="236" t="s">
        <v>224</v>
      </c>
      <c r="B21" s="214" t="s">
        <v>248</v>
      </c>
      <c r="C21" s="225" t="s">
        <v>225</v>
      </c>
      <c r="D21" s="226">
        <v>0.38</v>
      </c>
      <c r="E21" s="226">
        <v>0</v>
      </c>
      <c r="F21" s="226">
        <v>0.1</v>
      </c>
      <c r="G21" s="226">
        <v>0</v>
      </c>
      <c r="H21" s="226">
        <v>0</v>
      </c>
      <c r="I21" s="228"/>
      <c r="J21" s="228"/>
      <c r="K21" s="228"/>
      <c r="L21" s="228"/>
      <c r="M21" s="228"/>
      <c r="N21" s="226">
        <v>0.22</v>
      </c>
      <c r="O21" s="226">
        <v>0.06</v>
      </c>
      <c r="P21" s="226"/>
      <c r="Q21" s="228"/>
      <c r="R21" s="228"/>
      <c r="S21" s="238"/>
      <c r="T21" s="226">
        <v>0.16</v>
      </c>
      <c r="U21" s="229">
        <v>0.08</v>
      </c>
    </row>
    <row r="22" spans="1:21" s="218" customFormat="1">
      <c r="A22" s="236" t="s">
        <v>224</v>
      </c>
      <c r="B22" s="214" t="s">
        <v>256</v>
      </c>
      <c r="C22" s="225" t="s">
        <v>225</v>
      </c>
      <c r="D22" s="230"/>
      <c r="E22" s="231"/>
      <c r="F22" s="230"/>
      <c r="G22" s="230"/>
      <c r="H22" s="231"/>
      <c r="I22" s="231"/>
      <c r="J22" s="231"/>
      <c r="K22" s="231"/>
      <c r="L22" s="231"/>
      <c r="M22" s="231"/>
      <c r="N22" s="230"/>
      <c r="O22" s="231"/>
      <c r="P22" s="231"/>
      <c r="Q22" s="231"/>
      <c r="R22" s="231"/>
      <c r="S22" s="232"/>
      <c r="T22" s="230"/>
      <c r="U22" s="232"/>
    </row>
    <row r="23" spans="1:21" s="218" customFormat="1">
      <c r="A23" s="236" t="s">
        <v>239</v>
      </c>
      <c r="B23" s="214" t="s">
        <v>217</v>
      </c>
      <c r="C23" s="225" t="s">
        <v>225</v>
      </c>
      <c r="D23" s="230">
        <v>0.2</v>
      </c>
      <c r="E23" s="231"/>
      <c r="F23" s="230">
        <v>0.15</v>
      </c>
      <c r="G23" s="231"/>
      <c r="H23" s="231"/>
      <c r="I23" s="231"/>
      <c r="J23" s="231"/>
      <c r="K23" s="231"/>
      <c r="L23" s="230">
        <v>0.28000000000000003</v>
      </c>
      <c r="M23" s="231"/>
      <c r="N23" s="231"/>
      <c r="O23" s="231"/>
      <c r="P23" s="231"/>
      <c r="Q23" s="230">
        <v>7.0000000000000007E-2</v>
      </c>
      <c r="R23" s="230"/>
      <c r="S23" s="239"/>
      <c r="T23" s="230">
        <v>0.15</v>
      </c>
      <c r="U23" s="232">
        <v>0.15</v>
      </c>
    </row>
    <row r="24" spans="1:21" s="218" customFormat="1">
      <c r="A24" s="236" t="s">
        <v>239</v>
      </c>
      <c r="B24" s="214" t="s">
        <v>240</v>
      </c>
      <c r="C24" s="225" t="s">
        <v>225</v>
      </c>
      <c r="D24" s="230">
        <v>0.11</v>
      </c>
      <c r="E24" s="231"/>
      <c r="F24" s="230">
        <v>0.11</v>
      </c>
      <c r="G24" s="230">
        <v>0.14000000000000001</v>
      </c>
      <c r="H24" s="231"/>
      <c r="I24" s="231"/>
      <c r="J24" s="231"/>
      <c r="K24" s="231"/>
      <c r="L24" s="231"/>
      <c r="M24" s="231"/>
      <c r="N24" s="230">
        <v>0.16</v>
      </c>
      <c r="O24" s="231"/>
      <c r="P24" s="231"/>
      <c r="Q24" s="231"/>
      <c r="R24" s="231"/>
      <c r="S24" s="232">
        <v>0.15</v>
      </c>
      <c r="T24" s="230">
        <v>0.16</v>
      </c>
      <c r="U24" s="232">
        <v>0.17</v>
      </c>
    </row>
    <row r="25" spans="1:21">
      <c r="A25" s="236" t="s">
        <v>178</v>
      </c>
      <c r="B25" s="214" t="s">
        <v>218</v>
      </c>
      <c r="C25" s="225" t="s">
        <v>226</v>
      </c>
      <c r="D25" s="230">
        <v>0.38040000000000002</v>
      </c>
      <c r="E25" s="230"/>
      <c r="F25" s="230"/>
      <c r="G25" s="230"/>
      <c r="H25" s="230"/>
      <c r="I25" s="230">
        <v>0.14130000000000001</v>
      </c>
      <c r="J25" s="230">
        <v>0.1087</v>
      </c>
      <c r="K25" s="230"/>
      <c r="L25" s="230"/>
      <c r="M25" s="230">
        <v>0.1467</v>
      </c>
      <c r="N25" s="230"/>
      <c r="O25" s="230"/>
      <c r="P25" s="230"/>
      <c r="Q25" s="230"/>
      <c r="R25" s="230"/>
      <c r="S25" s="232"/>
      <c r="T25" s="230"/>
      <c r="U25" s="232"/>
    </row>
    <row r="26" spans="1:21">
      <c r="A26" s="236" t="s">
        <v>178</v>
      </c>
      <c r="B26" s="214" t="s">
        <v>222</v>
      </c>
      <c r="C26" s="225" t="s">
        <v>227</v>
      </c>
      <c r="D26" s="230">
        <v>0.1</v>
      </c>
      <c r="E26" s="230"/>
      <c r="F26" s="230">
        <v>0.4</v>
      </c>
      <c r="G26" s="230"/>
      <c r="H26" s="230"/>
      <c r="I26" s="223">
        <v>0.05</v>
      </c>
      <c r="J26" s="224"/>
      <c r="K26" s="223">
        <v>0.45</v>
      </c>
      <c r="L26" s="224"/>
      <c r="M26" s="224"/>
      <c r="N26" s="230"/>
      <c r="O26" s="230"/>
      <c r="P26" s="230"/>
      <c r="Q26" s="230"/>
      <c r="R26" s="230"/>
      <c r="S26" s="232"/>
      <c r="T26" s="230"/>
      <c r="U26" s="232">
        <v>0.3</v>
      </c>
    </row>
    <row r="27" spans="1:21">
      <c r="A27" s="236" t="s">
        <v>178</v>
      </c>
      <c r="B27" s="214" t="s">
        <v>220</v>
      </c>
      <c r="C27" s="225" t="s">
        <v>54</v>
      </c>
      <c r="D27" s="199">
        <v>0.3</v>
      </c>
      <c r="E27" s="199"/>
      <c r="F27" s="199"/>
      <c r="G27" s="199"/>
      <c r="H27" s="199"/>
      <c r="I27" s="202">
        <v>0.1</v>
      </c>
      <c r="J27" s="200"/>
      <c r="K27" s="200"/>
      <c r="L27" s="200"/>
      <c r="M27" s="200"/>
      <c r="N27" s="199">
        <v>0.22</v>
      </c>
      <c r="O27" s="199"/>
      <c r="P27" s="199"/>
      <c r="Q27" s="199">
        <v>0.3</v>
      </c>
      <c r="R27" s="199"/>
      <c r="S27" s="201"/>
      <c r="T27" s="199">
        <v>0.18</v>
      </c>
      <c r="U27" s="201">
        <v>0.14000000000000001</v>
      </c>
    </row>
    <row r="28" spans="1:21" ht="15.75" thickBot="1">
      <c r="A28" s="235" t="s">
        <v>257</v>
      </c>
      <c r="B28" s="221" t="s">
        <v>258</v>
      </c>
      <c r="C28" s="233" t="s">
        <v>54</v>
      </c>
      <c r="D28" s="240">
        <v>0.35</v>
      </c>
      <c r="E28" s="240"/>
      <c r="F28" s="240"/>
      <c r="G28" s="240"/>
      <c r="H28" s="240"/>
      <c r="I28" s="241">
        <v>0.12</v>
      </c>
      <c r="J28" s="242"/>
      <c r="K28" s="242"/>
      <c r="L28" s="242"/>
      <c r="M28" s="242"/>
      <c r="N28" s="240"/>
      <c r="O28" s="240">
        <v>0.2</v>
      </c>
      <c r="P28" s="240">
        <v>0.1</v>
      </c>
      <c r="Q28" s="240"/>
      <c r="R28" s="240">
        <v>0.06</v>
      </c>
      <c r="S28" s="243"/>
      <c r="T28" s="240"/>
      <c r="U28" s="243"/>
    </row>
    <row r="29" spans="1:21">
      <c r="A29" s="236" t="s">
        <v>260</v>
      </c>
      <c r="B29" s="214" t="s">
        <v>259</v>
      </c>
      <c r="C29" s="225" t="s">
        <v>225</v>
      </c>
      <c r="S29" s="198"/>
      <c r="U29" s="198"/>
    </row>
    <row r="30" spans="1:21" ht="15.75" thickBot="1">
      <c r="A30" s="235" t="s">
        <v>261</v>
      </c>
      <c r="B30" s="221" t="s">
        <v>262</v>
      </c>
      <c r="C30" s="244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244"/>
      <c r="T30" s="163"/>
      <c r="U30" s="244"/>
    </row>
    <row r="33" spans="1:21" ht="15.75" thickBot="1"/>
    <row r="34" spans="1:21" ht="15.75" thickBot="1">
      <c r="A34" s="234">
        <v>44053</v>
      </c>
      <c r="B34" s="219"/>
      <c r="C34" s="220"/>
      <c r="D34" s="299" t="s">
        <v>228</v>
      </c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9"/>
      <c r="P34" s="222"/>
      <c r="Q34" s="222"/>
      <c r="R34" s="222"/>
      <c r="S34" s="237"/>
      <c r="T34" s="219"/>
      <c r="U34" s="220"/>
    </row>
    <row r="35" spans="1:21" ht="15.75" thickBot="1">
      <c r="A35" s="235" t="s">
        <v>238</v>
      </c>
      <c r="B35" s="221" t="s">
        <v>215</v>
      </c>
      <c r="C35" s="233" t="s">
        <v>223</v>
      </c>
      <c r="D35" s="221" t="s">
        <v>229</v>
      </c>
      <c r="E35" s="221" t="s">
        <v>230</v>
      </c>
      <c r="F35" s="221" t="s">
        <v>246</v>
      </c>
      <c r="G35" s="221" t="s">
        <v>231</v>
      </c>
      <c r="H35" s="221" t="s">
        <v>232</v>
      </c>
      <c r="I35" s="221" t="s">
        <v>233</v>
      </c>
      <c r="J35" s="221" t="s">
        <v>243</v>
      </c>
      <c r="K35" s="221" t="s">
        <v>250</v>
      </c>
      <c r="L35" s="221" t="s">
        <v>249</v>
      </c>
      <c r="M35" s="221" t="s">
        <v>244</v>
      </c>
      <c r="N35" s="221" t="s">
        <v>234</v>
      </c>
      <c r="O35" s="221" t="s">
        <v>235</v>
      </c>
      <c r="P35" s="221" t="s">
        <v>263</v>
      </c>
      <c r="Q35" s="221" t="s">
        <v>245</v>
      </c>
      <c r="R35" s="221" t="s">
        <v>264</v>
      </c>
      <c r="S35" s="233" t="s">
        <v>251</v>
      </c>
      <c r="T35" s="221" t="s">
        <v>236</v>
      </c>
      <c r="U35" s="233" t="s">
        <v>237</v>
      </c>
    </row>
    <row r="36" spans="1:21">
      <c r="A36" s="236" t="s">
        <v>224</v>
      </c>
      <c r="B36" s="214" t="s">
        <v>216</v>
      </c>
      <c r="C36" s="225" t="s">
        <v>225</v>
      </c>
      <c r="D36" s="226">
        <v>0</v>
      </c>
      <c r="E36" s="226">
        <v>0.2</v>
      </c>
      <c r="F36" s="226">
        <v>0</v>
      </c>
      <c r="G36" s="226">
        <v>0</v>
      </c>
      <c r="H36" s="227"/>
      <c r="I36" s="226">
        <v>0.25</v>
      </c>
      <c r="J36" s="228"/>
      <c r="K36" s="228"/>
      <c r="L36" s="228"/>
      <c r="M36" s="228" t="s">
        <v>254</v>
      </c>
      <c r="N36" s="226">
        <v>0</v>
      </c>
      <c r="O36" s="226">
        <v>0</v>
      </c>
      <c r="P36" s="226"/>
      <c r="Q36" s="228"/>
      <c r="R36" s="228"/>
      <c r="S36" s="238" t="s">
        <v>255</v>
      </c>
      <c r="T36" s="226">
        <v>0.23</v>
      </c>
      <c r="U36" s="229">
        <v>0.15</v>
      </c>
    </row>
    <row r="37" spans="1:21">
      <c r="A37" s="236" t="s">
        <v>224</v>
      </c>
      <c r="B37" s="214" t="s">
        <v>247</v>
      </c>
      <c r="C37" s="225" t="s">
        <v>225</v>
      </c>
      <c r="D37" s="226">
        <v>0.42</v>
      </c>
      <c r="E37" s="226">
        <v>0</v>
      </c>
      <c r="F37" s="226">
        <v>0</v>
      </c>
      <c r="G37" s="226">
        <v>0</v>
      </c>
      <c r="H37" s="226">
        <v>0</v>
      </c>
      <c r="I37" s="228"/>
      <c r="J37" s="228"/>
      <c r="K37" s="228"/>
      <c r="L37" s="228"/>
      <c r="M37" s="228"/>
      <c r="N37" s="226">
        <v>0.17</v>
      </c>
      <c r="O37" s="226">
        <v>0.17</v>
      </c>
      <c r="P37" s="226"/>
      <c r="Q37" s="228"/>
      <c r="R37" s="228"/>
      <c r="S37" s="238"/>
      <c r="T37" s="226">
        <v>0.08</v>
      </c>
      <c r="U37" s="229">
        <v>0</v>
      </c>
    </row>
    <row r="38" spans="1:21">
      <c r="A38" s="236" t="s">
        <v>224</v>
      </c>
      <c r="B38" s="214" t="s">
        <v>248</v>
      </c>
      <c r="C38" s="225" t="s">
        <v>225</v>
      </c>
      <c r="D38" s="226">
        <v>0.38</v>
      </c>
      <c r="E38" s="226">
        <v>0</v>
      </c>
      <c r="F38" s="226">
        <v>0.1</v>
      </c>
      <c r="G38" s="226">
        <v>0</v>
      </c>
      <c r="H38" s="226">
        <v>0</v>
      </c>
      <c r="I38" s="228"/>
      <c r="J38" s="228"/>
      <c r="K38" s="228"/>
      <c r="L38" s="228"/>
      <c r="M38" s="228"/>
      <c r="N38" s="226">
        <v>0.22</v>
      </c>
      <c r="O38" s="226">
        <v>0.06</v>
      </c>
      <c r="P38" s="226"/>
      <c r="Q38" s="228"/>
      <c r="R38" s="228"/>
      <c r="S38" s="238"/>
      <c r="T38" s="226">
        <v>0.16</v>
      </c>
      <c r="U38" s="229">
        <v>0.08</v>
      </c>
    </row>
    <row r="39" spans="1:21">
      <c r="A39" s="236" t="s">
        <v>224</v>
      </c>
      <c r="B39" s="214" t="s">
        <v>256</v>
      </c>
      <c r="C39" s="225" t="s">
        <v>225</v>
      </c>
      <c r="D39" s="230"/>
      <c r="E39" s="231"/>
      <c r="F39" s="230"/>
      <c r="G39" s="230"/>
      <c r="H39" s="231"/>
      <c r="I39" s="231"/>
      <c r="J39" s="231"/>
      <c r="K39" s="231"/>
      <c r="L39" s="231"/>
      <c r="M39" s="231"/>
      <c r="N39" s="230"/>
      <c r="O39" s="231"/>
      <c r="P39" s="231"/>
      <c r="Q39" s="231"/>
      <c r="R39" s="231"/>
      <c r="S39" s="232"/>
      <c r="T39" s="230"/>
      <c r="U39" s="232"/>
    </row>
    <row r="40" spans="1:21">
      <c r="A40" s="236" t="s">
        <v>239</v>
      </c>
      <c r="B40" s="214" t="s">
        <v>217</v>
      </c>
      <c r="C40" s="225" t="s">
        <v>225</v>
      </c>
      <c r="D40" s="230">
        <v>0.2</v>
      </c>
      <c r="E40" s="231"/>
      <c r="F40" s="230">
        <v>0.15</v>
      </c>
      <c r="G40" s="231"/>
      <c r="H40" s="231"/>
      <c r="I40" s="231"/>
      <c r="J40" s="231"/>
      <c r="K40" s="231"/>
      <c r="L40" s="230">
        <v>0.28000000000000003</v>
      </c>
      <c r="M40" s="231"/>
      <c r="N40" s="231"/>
      <c r="O40" s="231"/>
      <c r="P40" s="231"/>
      <c r="Q40" s="230">
        <v>7.0000000000000007E-2</v>
      </c>
      <c r="R40" s="230"/>
      <c r="S40" s="239"/>
      <c r="T40" s="230">
        <v>0.15</v>
      </c>
      <c r="U40" s="232">
        <v>0.15</v>
      </c>
    </row>
    <row r="41" spans="1:21">
      <c r="A41" s="236" t="s">
        <v>239</v>
      </c>
      <c r="B41" s="214" t="s">
        <v>240</v>
      </c>
      <c r="C41" s="225" t="s">
        <v>225</v>
      </c>
      <c r="D41" s="230">
        <v>0.11</v>
      </c>
      <c r="E41" s="231"/>
      <c r="F41" s="230">
        <v>0.11</v>
      </c>
      <c r="G41" s="230">
        <v>0.14000000000000001</v>
      </c>
      <c r="H41" s="231"/>
      <c r="I41" s="231"/>
      <c r="J41" s="231"/>
      <c r="K41" s="231"/>
      <c r="L41" s="231"/>
      <c r="M41" s="231"/>
      <c r="N41" s="230">
        <v>0.16</v>
      </c>
      <c r="O41" s="231"/>
      <c r="P41" s="231"/>
      <c r="Q41" s="231"/>
      <c r="R41" s="231"/>
      <c r="S41" s="232">
        <v>0.15</v>
      </c>
      <c r="T41" s="230">
        <v>0.16</v>
      </c>
      <c r="U41" s="232">
        <v>0.17</v>
      </c>
    </row>
    <row r="42" spans="1:21">
      <c r="A42" s="236" t="s">
        <v>178</v>
      </c>
      <c r="B42" s="214" t="s">
        <v>218</v>
      </c>
      <c r="C42" s="225" t="s">
        <v>226</v>
      </c>
      <c r="D42" s="230">
        <v>0.38040000000000002</v>
      </c>
      <c r="E42" s="230"/>
      <c r="F42" s="230"/>
      <c r="G42" s="230"/>
      <c r="H42" s="230"/>
      <c r="I42" s="230">
        <v>0.14130000000000001</v>
      </c>
      <c r="J42" s="230">
        <v>0.1087</v>
      </c>
      <c r="K42" s="230"/>
      <c r="L42" s="230"/>
      <c r="M42" s="230">
        <v>0.1467</v>
      </c>
      <c r="N42" s="230"/>
      <c r="O42" s="230"/>
      <c r="P42" s="230"/>
      <c r="Q42" s="230"/>
      <c r="R42" s="230"/>
      <c r="S42" s="232"/>
      <c r="T42" s="230"/>
      <c r="U42" s="232"/>
    </row>
    <row r="43" spans="1:21">
      <c r="A43" s="236" t="s">
        <v>178</v>
      </c>
      <c r="B43" s="214" t="s">
        <v>222</v>
      </c>
      <c r="C43" s="225" t="s">
        <v>227</v>
      </c>
      <c r="D43" s="230">
        <v>0.1</v>
      </c>
      <c r="E43" s="230"/>
      <c r="F43" s="230">
        <v>0.4</v>
      </c>
      <c r="G43" s="230"/>
      <c r="H43" s="230"/>
      <c r="I43" s="223">
        <v>0.05</v>
      </c>
      <c r="J43" s="224"/>
      <c r="K43" s="223">
        <v>0.45</v>
      </c>
      <c r="L43" s="224"/>
      <c r="M43" s="224"/>
      <c r="N43" s="230"/>
      <c r="O43" s="230"/>
      <c r="P43" s="230"/>
      <c r="Q43" s="230"/>
      <c r="R43" s="230"/>
      <c r="S43" s="232"/>
      <c r="T43" s="230"/>
      <c r="U43" s="232">
        <v>0.3</v>
      </c>
    </row>
    <row r="44" spans="1:21">
      <c r="A44" s="236" t="s">
        <v>178</v>
      </c>
      <c r="B44" s="214" t="s">
        <v>220</v>
      </c>
      <c r="C44" s="225" t="s">
        <v>54</v>
      </c>
      <c r="D44" s="199">
        <v>0.3</v>
      </c>
      <c r="E44" s="199"/>
      <c r="F44" s="199"/>
      <c r="G44" s="199"/>
      <c r="H44" s="199"/>
      <c r="I44" s="202">
        <v>0.1</v>
      </c>
      <c r="J44" s="200"/>
      <c r="K44" s="200"/>
      <c r="L44" s="200"/>
      <c r="M44" s="200"/>
      <c r="N44" s="199">
        <v>0.22</v>
      </c>
      <c r="O44" s="199"/>
      <c r="P44" s="199"/>
      <c r="Q44" s="199">
        <v>0.3</v>
      </c>
      <c r="R44" s="199"/>
      <c r="S44" s="201"/>
      <c r="T44" s="199">
        <v>0.18</v>
      </c>
      <c r="U44" s="201">
        <v>0.14000000000000001</v>
      </c>
    </row>
    <row r="45" spans="1:21" ht="15.75" thickBot="1">
      <c r="A45" s="235" t="s">
        <v>257</v>
      </c>
      <c r="B45" s="221" t="s">
        <v>258</v>
      </c>
      <c r="C45" s="233" t="s">
        <v>54</v>
      </c>
      <c r="D45" s="240">
        <v>0.35</v>
      </c>
      <c r="E45" s="240"/>
      <c r="F45" s="240"/>
      <c r="G45" s="240"/>
      <c r="H45" s="240"/>
      <c r="I45" s="241">
        <v>0.12</v>
      </c>
      <c r="J45" s="242"/>
      <c r="K45" s="242"/>
      <c r="L45" s="242"/>
      <c r="M45" s="242"/>
      <c r="N45" s="240"/>
      <c r="O45" s="240">
        <v>0.2</v>
      </c>
      <c r="P45" s="240">
        <v>0.1</v>
      </c>
      <c r="Q45" s="240"/>
      <c r="R45" s="240">
        <v>0.06</v>
      </c>
      <c r="S45" s="243"/>
      <c r="T45" s="240"/>
      <c r="U45" s="243"/>
    </row>
    <row r="46" spans="1:21">
      <c r="A46" s="236" t="s">
        <v>260</v>
      </c>
      <c r="B46" s="214" t="s">
        <v>259</v>
      </c>
      <c r="C46" s="225" t="s">
        <v>225</v>
      </c>
      <c r="S46" s="198"/>
      <c r="U46" s="198"/>
    </row>
    <row r="47" spans="1:21" ht="15.75" thickBot="1">
      <c r="A47" s="235" t="s">
        <v>261</v>
      </c>
      <c r="B47" s="221" t="s">
        <v>262</v>
      </c>
      <c r="C47" s="244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244"/>
      <c r="T47" s="163"/>
      <c r="U47" s="244"/>
    </row>
  </sheetData>
  <mergeCells count="3">
    <mergeCell ref="D1:O1"/>
    <mergeCell ref="D17:O17"/>
    <mergeCell ref="D34:O34"/>
  </mergeCells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2FC8-8B78-4760-A4C7-76A537FF6AF3}">
  <sheetPr codeName="Sheet13"/>
  <dimension ref="A1:I30"/>
  <sheetViews>
    <sheetView topLeftCell="A16" workbookViewId="0">
      <selection activeCell="C41" sqref="C41"/>
    </sheetView>
  </sheetViews>
  <sheetFormatPr defaultColWidth="20.140625" defaultRowHeight="15"/>
  <cols>
    <col min="1" max="1" width="14.85546875" bestFit="1" customWidth="1"/>
    <col min="2" max="2" width="16" customWidth="1"/>
    <col min="4" max="4" width="8.42578125" customWidth="1"/>
    <col min="6" max="6" width="8.85546875" customWidth="1"/>
    <col min="7" max="7" width="9.42578125" customWidth="1"/>
  </cols>
  <sheetData>
    <row r="1" spans="1:9" ht="15.75" thickBot="1">
      <c r="A1" s="245" t="s">
        <v>269</v>
      </c>
      <c r="B1" s="300" t="s">
        <v>285</v>
      </c>
      <c r="C1" s="301"/>
      <c r="D1" s="300" t="s">
        <v>270</v>
      </c>
      <c r="E1" s="302"/>
      <c r="F1" s="303"/>
      <c r="G1" s="304" t="s">
        <v>271</v>
      </c>
      <c r="H1" s="302"/>
      <c r="I1" s="301"/>
    </row>
    <row r="2" spans="1:9" ht="15.75" thickBot="1">
      <c r="A2" s="246" t="s">
        <v>272</v>
      </c>
      <c r="B2" s="247">
        <v>6</v>
      </c>
      <c r="C2" s="248" t="s">
        <v>273</v>
      </c>
      <c r="D2" s="247">
        <v>6</v>
      </c>
      <c r="E2" s="247">
        <v>539</v>
      </c>
      <c r="F2" s="248" t="s">
        <v>274</v>
      </c>
      <c r="G2" s="247">
        <v>18</v>
      </c>
      <c r="H2" s="247">
        <v>1518</v>
      </c>
      <c r="I2" s="249" t="s">
        <v>274</v>
      </c>
    </row>
    <row r="3" spans="1:9" ht="15.75" thickBot="1">
      <c r="A3" s="246" t="s">
        <v>275</v>
      </c>
      <c r="B3" s="247">
        <v>5.5</v>
      </c>
      <c r="C3" s="248" t="s">
        <v>273</v>
      </c>
      <c r="D3" s="247">
        <v>8</v>
      </c>
      <c r="E3" s="247">
        <v>1108</v>
      </c>
      <c r="F3" s="248" t="s">
        <v>274</v>
      </c>
      <c r="G3" s="247">
        <v>6</v>
      </c>
      <c r="H3" s="247">
        <v>1010</v>
      </c>
      <c r="I3" s="249" t="s">
        <v>274</v>
      </c>
    </row>
    <row r="4" spans="1:9" ht="15.75" thickBot="1">
      <c r="A4" s="246" t="s">
        <v>276</v>
      </c>
      <c r="B4" s="247">
        <v>10</v>
      </c>
      <c r="C4" s="248" t="s">
        <v>273</v>
      </c>
      <c r="D4" s="247">
        <v>12</v>
      </c>
      <c r="E4" s="247">
        <v>1923</v>
      </c>
      <c r="F4" s="248" t="s">
        <v>274</v>
      </c>
      <c r="G4" s="247">
        <v>5</v>
      </c>
      <c r="H4" s="247">
        <v>786</v>
      </c>
      <c r="I4" s="249" t="s">
        <v>274</v>
      </c>
    </row>
    <row r="5" spans="1:9" ht="15.75" thickBot="1">
      <c r="A5" s="246" t="s">
        <v>277</v>
      </c>
      <c r="B5" s="247">
        <v>4.5</v>
      </c>
      <c r="C5" s="248" t="s">
        <v>273</v>
      </c>
      <c r="D5" s="247">
        <v>9</v>
      </c>
      <c r="E5" s="247">
        <v>1535</v>
      </c>
      <c r="F5" s="248" t="s">
        <v>274</v>
      </c>
      <c r="G5" s="247">
        <v>6</v>
      </c>
      <c r="H5" s="247">
        <v>863</v>
      </c>
      <c r="I5" s="249" t="s">
        <v>274</v>
      </c>
    </row>
    <row r="6" spans="1:9" ht="15.75" thickBot="1">
      <c r="A6" s="246" t="s">
        <v>278</v>
      </c>
      <c r="B6" s="247">
        <v>4</v>
      </c>
      <c r="C6" s="248" t="s">
        <v>273</v>
      </c>
      <c r="D6" s="247">
        <v>6</v>
      </c>
      <c r="E6" s="247">
        <v>1074</v>
      </c>
      <c r="F6" s="248" t="s">
        <v>274</v>
      </c>
      <c r="G6" s="247">
        <v>3</v>
      </c>
      <c r="H6" s="247">
        <v>431</v>
      </c>
      <c r="I6" s="249" t="s">
        <v>274</v>
      </c>
    </row>
    <row r="7" spans="1:9" ht="15.75" thickBot="1">
      <c r="A7" s="246" t="s">
        <v>279</v>
      </c>
      <c r="B7" s="247">
        <v>3.5</v>
      </c>
      <c r="C7" s="248" t="s">
        <v>273</v>
      </c>
      <c r="D7" s="247">
        <v>4</v>
      </c>
      <c r="E7" s="247">
        <v>415</v>
      </c>
      <c r="F7" s="248" t="s">
        <v>274</v>
      </c>
      <c r="G7" s="247">
        <v>17</v>
      </c>
      <c r="H7" s="247">
        <v>2724</v>
      </c>
      <c r="I7" s="249" t="s">
        <v>274</v>
      </c>
    </row>
    <row r="8" spans="1:9" ht="15.75" thickBot="1">
      <c r="A8" s="246" t="s">
        <v>280</v>
      </c>
      <c r="B8" s="247">
        <v>0</v>
      </c>
      <c r="C8" s="248" t="s">
        <v>273</v>
      </c>
      <c r="D8" s="247">
        <v>1</v>
      </c>
      <c r="E8" s="247">
        <v>97</v>
      </c>
      <c r="F8" s="248" t="s">
        <v>274</v>
      </c>
      <c r="G8" s="247">
        <v>3</v>
      </c>
      <c r="H8" s="247">
        <v>284</v>
      </c>
      <c r="I8" s="249" t="s">
        <v>274</v>
      </c>
    </row>
    <row r="9" spans="1:9" ht="15.75" thickBot="1">
      <c r="A9" s="246" t="s">
        <v>281</v>
      </c>
      <c r="B9" s="247">
        <v>0</v>
      </c>
      <c r="C9" s="248" t="s">
        <v>273</v>
      </c>
      <c r="D9" s="247">
        <v>1</v>
      </c>
      <c r="E9" s="247">
        <v>246</v>
      </c>
      <c r="F9" s="248" t="s">
        <v>274</v>
      </c>
      <c r="G9" s="247">
        <v>2</v>
      </c>
      <c r="H9" s="247">
        <v>296</v>
      </c>
      <c r="I9" s="249" t="s">
        <v>274</v>
      </c>
    </row>
    <row r="10" spans="1:9" ht="15.75" thickBot="1">
      <c r="A10" s="246" t="s">
        <v>282</v>
      </c>
      <c r="B10" s="247">
        <v>4</v>
      </c>
      <c r="C10" s="248" t="s">
        <v>273</v>
      </c>
      <c r="D10" s="247">
        <v>4</v>
      </c>
      <c r="E10" s="247">
        <v>529</v>
      </c>
      <c r="F10" s="248" t="s">
        <v>274</v>
      </c>
      <c r="G10" s="247">
        <v>5</v>
      </c>
      <c r="H10" s="247">
        <v>851</v>
      </c>
      <c r="I10" s="249" t="s">
        <v>274</v>
      </c>
    </row>
    <row r="11" spans="1:9" ht="15.75" thickBot="1">
      <c r="A11" s="246" t="s">
        <v>283</v>
      </c>
      <c r="B11" s="247">
        <v>8.5</v>
      </c>
      <c r="C11" s="248" t="s">
        <v>273</v>
      </c>
      <c r="D11" s="247">
        <v>16</v>
      </c>
      <c r="E11" s="247">
        <v>2416</v>
      </c>
      <c r="F11" s="248" t="s">
        <v>274</v>
      </c>
      <c r="G11" s="247">
        <v>6</v>
      </c>
      <c r="H11" s="247">
        <v>873</v>
      </c>
      <c r="I11" s="249" t="s">
        <v>274</v>
      </c>
    </row>
    <row r="12" spans="1:9" ht="15.75" thickBot="1">
      <c r="A12" s="246" t="s">
        <v>284</v>
      </c>
      <c r="B12" s="247">
        <v>3.5</v>
      </c>
      <c r="C12" s="248" t="s">
        <v>273</v>
      </c>
      <c r="D12" s="247">
        <v>5</v>
      </c>
      <c r="E12" s="247">
        <v>614</v>
      </c>
      <c r="F12" s="248" t="s">
        <v>274</v>
      </c>
      <c r="G12" s="247">
        <v>5</v>
      </c>
      <c r="H12" s="247">
        <v>834</v>
      </c>
      <c r="I12" s="249" t="s">
        <v>274</v>
      </c>
    </row>
    <row r="14" spans="1:9">
      <c r="A14" s="250" t="s">
        <v>172</v>
      </c>
      <c r="E14" s="2">
        <f>SUM(E2:E12)</f>
        <v>10496</v>
      </c>
      <c r="H14" s="2">
        <f>SUM(H2:H12)</f>
        <v>10470</v>
      </c>
    </row>
    <row r="16" spans="1:9" ht="15.75" thickBot="1"/>
    <row r="17" spans="1:9" ht="15.75" thickBot="1">
      <c r="A17" s="245" t="s">
        <v>269</v>
      </c>
      <c r="B17" s="300" t="s">
        <v>285</v>
      </c>
      <c r="C17" s="301"/>
      <c r="D17" s="300" t="s">
        <v>270</v>
      </c>
      <c r="E17" s="302"/>
      <c r="F17" s="303"/>
      <c r="G17" s="304" t="s">
        <v>271</v>
      </c>
      <c r="H17" s="302"/>
      <c r="I17" s="301"/>
    </row>
    <row r="18" spans="1:9" ht="15.75" thickBot="1">
      <c r="A18" s="246" t="s">
        <v>272</v>
      </c>
      <c r="B18" s="247">
        <v>3</v>
      </c>
      <c r="C18" s="248" t="s">
        <v>273</v>
      </c>
      <c r="D18" s="247">
        <v>4</v>
      </c>
      <c r="E18" s="247">
        <v>333</v>
      </c>
      <c r="F18" s="248" t="s">
        <v>274</v>
      </c>
      <c r="G18" s="247">
        <v>26</v>
      </c>
      <c r="H18" s="247">
        <v>2307</v>
      </c>
      <c r="I18" s="249" t="s">
        <v>274</v>
      </c>
    </row>
    <row r="19" spans="1:9" ht="15.75" thickBot="1">
      <c r="A19" s="246" t="s">
        <v>275</v>
      </c>
      <c r="B19" s="247">
        <v>4.5</v>
      </c>
      <c r="C19" s="248" t="s">
        <v>273</v>
      </c>
      <c r="D19" s="247">
        <v>9</v>
      </c>
      <c r="E19" s="247">
        <v>837</v>
      </c>
      <c r="F19" s="248" t="s">
        <v>274</v>
      </c>
      <c r="G19" s="247">
        <v>5</v>
      </c>
      <c r="H19" s="247">
        <v>574</v>
      </c>
      <c r="I19" s="249" t="s">
        <v>274</v>
      </c>
    </row>
    <row r="20" spans="1:9" ht="15.75" thickBot="1">
      <c r="A20" s="246" t="s">
        <v>276</v>
      </c>
      <c r="B20" s="247">
        <v>4.5</v>
      </c>
      <c r="C20" s="248" t="s">
        <v>273</v>
      </c>
      <c r="D20" s="247">
        <v>9</v>
      </c>
      <c r="E20" s="247">
        <v>1206</v>
      </c>
      <c r="F20" s="248" t="s">
        <v>274</v>
      </c>
      <c r="G20" s="247">
        <v>7</v>
      </c>
      <c r="H20" s="247">
        <v>878</v>
      </c>
      <c r="I20" s="249" t="s">
        <v>274</v>
      </c>
    </row>
    <row r="21" spans="1:9" ht="15.75" thickBot="1">
      <c r="A21" s="246" t="s">
        <v>277</v>
      </c>
      <c r="B21" s="247">
        <v>2.5</v>
      </c>
      <c r="C21" s="248" t="s">
        <v>273</v>
      </c>
      <c r="D21" s="247">
        <v>7</v>
      </c>
      <c r="E21" s="247">
        <v>770</v>
      </c>
      <c r="F21" s="248" t="s">
        <v>274</v>
      </c>
      <c r="G21" s="247">
        <v>3</v>
      </c>
      <c r="H21" s="247">
        <v>848</v>
      </c>
      <c r="I21" s="249" t="s">
        <v>274</v>
      </c>
    </row>
    <row r="22" spans="1:9" ht="15.75" thickBot="1">
      <c r="A22" s="246" t="s">
        <v>278</v>
      </c>
      <c r="B22" s="247">
        <v>4.5</v>
      </c>
      <c r="C22" s="248" t="s">
        <v>273</v>
      </c>
      <c r="D22" s="247">
        <v>2</v>
      </c>
      <c r="E22" s="247">
        <v>354</v>
      </c>
      <c r="F22" s="248" t="s">
        <v>274</v>
      </c>
      <c r="G22" s="247">
        <v>10</v>
      </c>
      <c r="H22" s="247">
        <v>1392</v>
      </c>
      <c r="I22" s="249" t="s">
        <v>274</v>
      </c>
    </row>
    <row r="23" spans="1:9" ht="15.75" thickBot="1">
      <c r="A23" s="246" t="s">
        <v>279</v>
      </c>
      <c r="B23" s="247">
        <v>3</v>
      </c>
      <c r="C23" s="248" t="s">
        <v>273</v>
      </c>
      <c r="D23" s="247">
        <v>6</v>
      </c>
      <c r="E23" s="247">
        <v>879</v>
      </c>
      <c r="F23" s="248" t="s">
        <v>274</v>
      </c>
      <c r="G23" s="247">
        <v>10</v>
      </c>
      <c r="H23" s="247">
        <v>1297</v>
      </c>
      <c r="I23" s="249" t="s">
        <v>274</v>
      </c>
    </row>
    <row r="24" spans="1:9" ht="15.75" thickBot="1">
      <c r="A24" s="246" t="s">
        <v>280</v>
      </c>
      <c r="B24" s="247">
        <v>1</v>
      </c>
      <c r="C24" s="248" t="s">
        <v>273</v>
      </c>
      <c r="D24" s="247">
        <v>1</v>
      </c>
      <c r="E24" s="247">
        <v>171</v>
      </c>
      <c r="F24" s="248" t="s">
        <v>274</v>
      </c>
      <c r="G24" s="247">
        <v>5</v>
      </c>
      <c r="H24" s="247">
        <v>408</v>
      </c>
      <c r="I24" s="249" t="s">
        <v>274</v>
      </c>
    </row>
    <row r="25" spans="1:9" ht="15.75" thickBot="1">
      <c r="A25" s="246" t="s">
        <v>281</v>
      </c>
      <c r="B25" s="247">
        <v>1</v>
      </c>
      <c r="C25" s="248" t="s">
        <v>273</v>
      </c>
      <c r="D25" s="247">
        <v>0</v>
      </c>
      <c r="E25" s="247">
        <v>0</v>
      </c>
      <c r="F25" s="248" t="s">
        <v>274</v>
      </c>
      <c r="G25" s="247">
        <v>2</v>
      </c>
      <c r="H25" s="247">
        <v>289</v>
      </c>
      <c r="I25" s="249" t="s">
        <v>274</v>
      </c>
    </row>
    <row r="26" spans="1:9" ht="15.75" thickBot="1">
      <c r="A26" s="246" t="s">
        <v>282</v>
      </c>
      <c r="B26" s="247">
        <v>3.5</v>
      </c>
      <c r="C26" s="248" t="s">
        <v>273</v>
      </c>
      <c r="D26" s="247">
        <v>6</v>
      </c>
      <c r="E26" s="247">
        <v>1085</v>
      </c>
      <c r="F26" s="248" t="s">
        <v>274</v>
      </c>
      <c r="G26" s="247">
        <v>13</v>
      </c>
      <c r="H26" s="247">
        <v>2484</v>
      </c>
      <c r="I26" s="249" t="s">
        <v>274</v>
      </c>
    </row>
    <row r="27" spans="1:9" ht="15.75" thickBot="1">
      <c r="A27" s="246" t="s">
        <v>283</v>
      </c>
      <c r="B27" s="247">
        <v>9</v>
      </c>
      <c r="C27" s="248" t="s">
        <v>273</v>
      </c>
      <c r="D27" s="247">
        <v>16</v>
      </c>
      <c r="E27" s="247">
        <v>2817</v>
      </c>
      <c r="F27" s="248" t="s">
        <v>274</v>
      </c>
      <c r="G27" s="247">
        <v>2</v>
      </c>
      <c r="H27" s="247">
        <v>300</v>
      </c>
      <c r="I27" s="249" t="s">
        <v>274</v>
      </c>
    </row>
    <row r="28" spans="1:9" ht="15.75" thickBot="1">
      <c r="A28" s="246" t="s">
        <v>284</v>
      </c>
      <c r="B28" s="247">
        <v>10</v>
      </c>
      <c r="C28" s="248" t="s">
        <v>273</v>
      </c>
      <c r="D28" s="247">
        <v>10</v>
      </c>
      <c r="E28" s="247">
        <v>1367</v>
      </c>
      <c r="F28" s="248" t="s">
        <v>274</v>
      </c>
      <c r="G28" s="247">
        <v>0</v>
      </c>
      <c r="H28" s="247">
        <v>0</v>
      </c>
      <c r="I28" s="249" t="s">
        <v>274</v>
      </c>
    </row>
    <row r="30" spans="1:9">
      <c r="E30" s="2">
        <f>SUM(E18:E28)</f>
        <v>9819</v>
      </c>
      <c r="H30" s="2">
        <f>SUM(H18:H28)</f>
        <v>10777</v>
      </c>
    </row>
  </sheetData>
  <mergeCells count="6">
    <mergeCell ref="B1:C1"/>
    <mergeCell ref="D1:F1"/>
    <mergeCell ref="G1:I1"/>
    <mergeCell ref="B17:C17"/>
    <mergeCell ref="D17:F17"/>
    <mergeCell ref="G17:I17"/>
  </mergeCells>
  <phoneticPr fontId="2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D4B0F-9861-4B73-AE8F-D91C98A7754E}">
  <sheetPr codeName="Sheet15"/>
  <dimension ref="A1:F10"/>
  <sheetViews>
    <sheetView workbookViewId="0">
      <selection activeCell="K25" sqref="K25"/>
    </sheetView>
  </sheetViews>
  <sheetFormatPr defaultRowHeight="15"/>
  <cols>
    <col min="1" max="1" width="9.42578125" bestFit="1" customWidth="1"/>
  </cols>
  <sheetData>
    <row r="1" spans="1:6">
      <c r="B1" t="s">
        <v>156</v>
      </c>
      <c r="C1" t="s">
        <v>157</v>
      </c>
    </row>
    <row r="2" spans="1:6">
      <c r="A2" s="1">
        <v>44266</v>
      </c>
      <c r="B2" s="116">
        <v>8.85</v>
      </c>
      <c r="C2" s="116">
        <v>15.7</v>
      </c>
    </row>
    <row r="3" spans="1:6">
      <c r="A3" s="1">
        <v>44267</v>
      </c>
      <c r="B3" s="116">
        <v>6.81</v>
      </c>
      <c r="C3" s="116">
        <v>9.1999999999999993</v>
      </c>
    </row>
    <row r="4" spans="1:6">
      <c r="A4" s="1">
        <v>44268</v>
      </c>
      <c r="B4" s="116">
        <v>8.89</v>
      </c>
      <c r="C4" s="116">
        <v>12.19</v>
      </c>
    </row>
    <row r="5" spans="1:6">
      <c r="A5" s="1">
        <v>44269</v>
      </c>
      <c r="B5" s="116">
        <v>12.85</v>
      </c>
      <c r="C5" s="116">
        <v>13.75</v>
      </c>
    </row>
    <row r="6" spans="1:6">
      <c r="A6" s="1">
        <v>44270</v>
      </c>
      <c r="B6" s="116">
        <v>28.72</v>
      </c>
      <c r="C6" s="276">
        <v>29.65</v>
      </c>
      <c r="F6" s="110"/>
    </row>
    <row r="7" spans="1:6">
      <c r="A7" s="1">
        <v>44271</v>
      </c>
      <c r="B7" s="276">
        <v>25</v>
      </c>
      <c r="C7" s="276">
        <v>33.619999999999997</v>
      </c>
    </row>
    <row r="8" spans="1:6">
      <c r="A8" s="1">
        <v>44272</v>
      </c>
      <c r="B8" s="276">
        <v>35.799999999999997</v>
      </c>
      <c r="C8" s="276">
        <v>35</v>
      </c>
    </row>
    <row r="10" spans="1:6">
      <c r="B10" s="111">
        <f>AVERAGE(B2:B8)</f>
        <v>18.131428571428572</v>
      </c>
      <c r="C10" s="111">
        <f>AVERAGE(C2:C8)</f>
        <v>21.30142857142857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removals</vt:lpstr>
      <vt:lpstr>removal survey</vt:lpstr>
      <vt:lpstr>removals track</vt:lpstr>
      <vt:lpstr>removal survey difference</vt:lpstr>
      <vt:lpstr>Port</vt:lpstr>
      <vt:lpstr>arrivals</vt:lpstr>
      <vt:lpstr>arrival(oliver)</vt:lpstr>
      <vt:lpstr>Congestion</vt:lpstr>
      <vt:lpstr>mill outstock</vt:lpstr>
      <vt:lpstr>daily transaction</vt:lpstr>
      <vt:lpstr>removas&amp;transaction</vt:lpstr>
      <vt:lpstr>removals&amp;BFF</vt:lpstr>
      <vt:lpstr>regional usage ratio</vt:lpstr>
      <vt:lpstr>congestion track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2023-06-01T18:03:10Z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7fd76d9a-1e9d-44e7-b74c-69123c5479bf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